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DAVIDSONKA\Documents\ANALYSIS\Area20\A20\data\juvenile\estuary\"/>
    </mc:Choice>
  </mc:AlternateContent>
  <xr:revisionPtr revIDLastSave="0" documentId="13_ncr:1_{BC1C98C4-CB5C-420E-8BBC-6A5EABE7935A}" xr6:coauthVersionLast="47" xr6:coauthVersionMax="47" xr10:uidLastSave="{00000000-0000-0000-0000-000000000000}"/>
  <bookViews>
    <workbookView xWindow="28680" yWindow="-120" windowWidth="29040" windowHeight="15990" xr2:uid="{00000000-000D-0000-FFFF-FFFF00000000}"/>
  </bookViews>
  <sheets>
    <sheet name="Site Info" sheetId="7" r:id="rId1"/>
    <sheet name="Database Codes" sheetId="4" r:id="rId2"/>
    <sheet name="CatchData" sheetId="1" r:id="rId3"/>
    <sheet name="LW Data" sheetId="2" r:id="rId4"/>
    <sheet name="Catch Pivot Tables" sheetId="9" r:id="rId5"/>
    <sheet name="LW Pivot Tables" sheetId="10" r:id="rId6"/>
    <sheet name="WQ Data" sheetId="3" r:id="rId7"/>
  </sheets>
  <definedNames>
    <definedName name="_xlnm._FilterDatabase" localSheetId="2" hidden="1">CatchData!$A$4:$S$3145</definedName>
    <definedName name="_xlnm._FilterDatabase" localSheetId="3" hidden="1">'LW Data'!$A$3:$K$8186</definedName>
    <definedName name="Catch">CatchData!$R$5:$R$3145</definedName>
    <definedName name="CatchData">CatchData!$A$4:$V$3148</definedName>
    <definedName name="Comment">CatchData!$V$5:$V$3145</definedName>
    <definedName name="Date_dd_mm_yyyy">CatchData!$F$5:$F$3145</definedName>
    <definedName name="Day">CatchData!$E$5:$E$3145</definedName>
    <definedName name="LWDATA">'LW Data'!$C$3:$K$636</definedName>
    <definedName name="Method">CatchData!$S$5:$S$3145</definedName>
    <definedName name="Month">CatchData!$C$5:$C$3145</definedName>
    <definedName name="Orig_Code">CatchData!$P$5:$P$3145</definedName>
    <definedName name="OrigCodes">'Database Codes'!$D$4:$E$7</definedName>
    <definedName name="Origin">CatchData!$M$5:$M$3145</definedName>
    <definedName name="Set_No">CatchData!$K$5:$K$3145</definedName>
    <definedName name="Site">CatchData!$H$5:$H$3145</definedName>
    <definedName name="Site_Location">CatchData!$I$5:$I$3145</definedName>
    <definedName name="SiteCodes">'Database Codes'!$J$4:$L$52</definedName>
    <definedName name="SiteLocations">'Database Codes'!$K$4:$K$52</definedName>
    <definedName name="Sites">'Database Codes'!$J$4:$J$52</definedName>
    <definedName name="Slicer_Site">#N/A</definedName>
    <definedName name="Slicer_Site1">#N/A</definedName>
    <definedName name="Slicer_Species">#N/A</definedName>
    <definedName name="Species">CatchData!$L$5:$L$3145</definedName>
    <definedName name="SpeciesCodes">'Database Codes'!$A$4:$B$33</definedName>
    <definedName name="Spp_code">CatchData!$O$5:$O$3145</definedName>
    <definedName name="Stage">CatchData!$N$5:$N$3145</definedName>
    <definedName name="Stg_Code">CatchData!$Q$5:$Q$3145</definedName>
    <definedName name="StgCodes">'Database Codes'!$G$4:$H$10</definedName>
    <definedName name="Tide">CatchData!$T$5:$T$3145</definedName>
    <definedName name="Tide__m">CatchData!$U$5:$U$3145</definedName>
    <definedName name="Time_DST">CatchData!$G$5:$G$3145</definedName>
    <definedName name="Week">CatchData!$A$5:$A$3145</definedName>
    <definedName name="Year">CatchData!$B$5:$B$3145</definedName>
  </definedNames>
  <calcPr calcId="191029"/>
  <pivotCaches>
    <pivotCache cacheId="75" r:id="rId8"/>
    <pivotCache cacheId="76" r:id="rId9"/>
    <pivotCache cacheId="77" r:id="rId10"/>
    <pivotCache cacheId="78" r:id="rId11"/>
    <pivotCache cacheId="79" r:id="rId12"/>
    <pivotCache cacheId="8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20" i="1" l="1"/>
  <c r="I1267" i="1"/>
  <c r="A5" i="3"/>
  <c r="K6177" i="2"/>
  <c r="K8025" i="2"/>
  <c r="K8024" i="2"/>
  <c r="K8023" i="2"/>
  <c r="K8022" i="2"/>
  <c r="K8021" i="2"/>
  <c r="K8020" i="2"/>
  <c r="K8019" i="2"/>
  <c r="K8018" i="2"/>
  <c r="K8017" i="2"/>
  <c r="K8016" i="2"/>
  <c r="K8015" i="2"/>
  <c r="K8014" i="2"/>
  <c r="K8013" i="2"/>
  <c r="K8012" i="2"/>
  <c r="K8011" i="2"/>
  <c r="K8010" i="2"/>
  <c r="K8009" i="2"/>
  <c r="K8008" i="2"/>
  <c r="K8007" i="2"/>
  <c r="K8006" i="2"/>
  <c r="K8005" i="2"/>
  <c r="K8004" i="2"/>
  <c r="K8003" i="2"/>
  <c r="K8002" i="2"/>
  <c r="K8001" i="2"/>
  <c r="K8000" i="2"/>
  <c r="K7999" i="2"/>
  <c r="K7998" i="2"/>
  <c r="K7997" i="2"/>
  <c r="K7996" i="2"/>
  <c r="K7995" i="2"/>
  <c r="K7994" i="2"/>
  <c r="K7993" i="2"/>
  <c r="K7992" i="2"/>
  <c r="K7991" i="2"/>
  <c r="K7990" i="2"/>
  <c r="K7989" i="2"/>
  <c r="K7988" i="2"/>
  <c r="K7987" i="2"/>
  <c r="K7986" i="2"/>
  <c r="K7985" i="2"/>
  <c r="K7984" i="2"/>
  <c r="K7983" i="2"/>
  <c r="K7982" i="2"/>
  <c r="K7981" i="2"/>
  <c r="K7980" i="2"/>
  <c r="K7979" i="2"/>
  <c r="K7978" i="2"/>
  <c r="K7977" i="2"/>
  <c r="K7976" i="2"/>
  <c r="K7975" i="2"/>
  <c r="K7974" i="2"/>
  <c r="K7973" i="2"/>
  <c r="K7972" i="2"/>
  <c r="K7971" i="2"/>
  <c r="K7970" i="2"/>
  <c r="K7969" i="2"/>
  <c r="K7968" i="2"/>
  <c r="K7967" i="2"/>
  <c r="K7966" i="2"/>
  <c r="K7965" i="2"/>
  <c r="K7964" i="2"/>
  <c r="K7963" i="2"/>
  <c r="K7962" i="2"/>
  <c r="K7961" i="2"/>
  <c r="K7960" i="2"/>
  <c r="K7959" i="2"/>
  <c r="K7958" i="2"/>
  <c r="K7957" i="2"/>
  <c r="K7956" i="2"/>
  <c r="K7955" i="2"/>
  <c r="K7954" i="2"/>
  <c r="K7953" i="2"/>
  <c r="K7952" i="2"/>
  <c r="K7951" i="2"/>
  <c r="K7950" i="2"/>
  <c r="K7949" i="2"/>
  <c r="K7948" i="2"/>
  <c r="K7947" i="2"/>
  <c r="K7946" i="2"/>
  <c r="K7945" i="2"/>
  <c r="K7944" i="2"/>
  <c r="K7943" i="2"/>
  <c r="K7942" i="2"/>
  <c r="K7941" i="2"/>
  <c r="K7940" i="2"/>
  <c r="K7939" i="2"/>
  <c r="K7938" i="2"/>
  <c r="K7937" i="2"/>
  <c r="K7936" i="2"/>
  <c r="K7935" i="2"/>
  <c r="K7934" i="2"/>
  <c r="K7933" i="2"/>
  <c r="K7932" i="2"/>
  <c r="K7931" i="2"/>
  <c r="K7930" i="2"/>
  <c r="K7929" i="2"/>
  <c r="K7928" i="2"/>
  <c r="K7927" i="2"/>
  <c r="K7926" i="2"/>
  <c r="K7925" i="2"/>
  <c r="K7924" i="2"/>
  <c r="K7923" i="2"/>
  <c r="K7922" i="2"/>
  <c r="K7921" i="2"/>
  <c r="K7920" i="2"/>
  <c r="K7919" i="2"/>
  <c r="K7918" i="2"/>
  <c r="K7917" i="2"/>
  <c r="K7916" i="2"/>
  <c r="K7915" i="2"/>
  <c r="K7914" i="2"/>
  <c r="K7913" i="2"/>
  <c r="K7912" i="2"/>
  <c r="K7911" i="2"/>
  <c r="K7910" i="2"/>
  <c r="K7909" i="2"/>
  <c r="K7908" i="2"/>
  <c r="K7907" i="2"/>
  <c r="K7906" i="2"/>
  <c r="K7905" i="2"/>
  <c r="K7904" i="2"/>
  <c r="K7903" i="2"/>
  <c r="K7902" i="2"/>
  <c r="K7901" i="2"/>
  <c r="K7900" i="2"/>
  <c r="K7899" i="2"/>
  <c r="K7898" i="2"/>
  <c r="K7897" i="2"/>
  <c r="K7896" i="2"/>
  <c r="K7895" i="2"/>
  <c r="K7894" i="2"/>
  <c r="K7893" i="2"/>
  <c r="K7892" i="2"/>
  <c r="K7891" i="2"/>
  <c r="K7890" i="2"/>
  <c r="K7889" i="2"/>
  <c r="K7888" i="2"/>
  <c r="K7887" i="2"/>
  <c r="K7886" i="2"/>
  <c r="K7885" i="2"/>
  <c r="K7884" i="2"/>
  <c r="K7883" i="2"/>
  <c r="K7882" i="2"/>
  <c r="K7881" i="2"/>
  <c r="K7880" i="2"/>
  <c r="K7879" i="2"/>
  <c r="K7878" i="2"/>
  <c r="K7877" i="2"/>
  <c r="K7876" i="2"/>
  <c r="K7875" i="2"/>
  <c r="K7874" i="2"/>
  <c r="K7873" i="2"/>
  <c r="K7872" i="2"/>
  <c r="K7871" i="2"/>
  <c r="K7870" i="2"/>
  <c r="K7869" i="2"/>
  <c r="K7868" i="2"/>
  <c r="K7867" i="2"/>
  <c r="K7866" i="2"/>
  <c r="K7865" i="2"/>
  <c r="K7864" i="2"/>
  <c r="K7863" i="2"/>
  <c r="K7862" i="2"/>
  <c r="K7861" i="2"/>
  <c r="K7860" i="2"/>
  <c r="K7859" i="2"/>
  <c r="K7858" i="2"/>
  <c r="K7857" i="2"/>
  <c r="K7856" i="2"/>
  <c r="K7855" i="2"/>
  <c r="K7854" i="2"/>
  <c r="K7853" i="2"/>
  <c r="K7852" i="2"/>
  <c r="K7851" i="2"/>
  <c r="K7850" i="2"/>
  <c r="K7849" i="2"/>
  <c r="K7848" i="2"/>
  <c r="K7847" i="2"/>
  <c r="K7846" i="2"/>
  <c r="K7845" i="2"/>
  <c r="K7844" i="2"/>
  <c r="K7843" i="2"/>
  <c r="K7842" i="2"/>
  <c r="K7841" i="2"/>
  <c r="K7840" i="2"/>
  <c r="K7839" i="2"/>
  <c r="K7838" i="2"/>
  <c r="K7837" i="2"/>
  <c r="K7836" i="2"/>
  <c r="K7835" i="2"/>
  <c r="K7834" i="2"/>
  <c r="K7833" i="2"/>
  <c r="K7832" i="2"/>
  <c r="K7831" i="2"/>
  <c r="K7830" i="2"/>
  <c r="K7829" i="2"/>
  <c r="K7828" i="2"/>
  <c r="K7827" i="2"/>
  <c r="K7826" i="2"/>
  <c r="K7825" i="2"/>
  <c r="K7824" i="2"/>
  <c r="K7823" i="2"/>
  <c r="K7822" i="2"/>
  <c r="K7821" i="2"/>
  <c r="K7820" i="2"/>
  <c r="K7819" i="2"/>
  <c r="K7818" i="2"/>
  <c r="K7817" i="2"/>
  <c r="K7816" i="2"/>
  <c r="K7815" i="2"/>
  <c r="K7814" i="2"/>
  <c r="K7813" i="2"/>
  <c r="K7812" i="2"/>
  <c r="K7811" i="2"/>
  <c r="K7810" i="2"/>
  <c r="K7809" i="2"/>
  <c r="K7808" i="2"/>
  <c r="K7807" i="2"/>
  <c r="K7806" i="2"/>
  <c r="K7805" i="2"/>
  <c r="K7804" i="2"/>
  <c r="K7803" i="2"/>
  <c r="K7802" i="2"/>
  <c r="K7801" i="2"/>
  <c r="K7800" i="2"/>
  <c r="K7799" i="2"/>
  <c r="K7798" i="2"/>
  <c r="K7797" i="2"/>
  <c r="K7796" i="2"/>
  <c r="K7795" i="2"/>
  <c r="K7794" i="2"/>
  <c r="K7793" i="2"/>
  <c r="K7792" i="2"/>
  <c r="K7791" i="2"/>
  <c r="K7790" i="2"/>
  <c r="K7789" i="2"/>
  <c r="K7788" i="2"/>
  <c r="K7787" i="2"/>
  <c r="K7786" i="2"/>
  <c r="K7785" i="2"/>
  <c r="K7784" i="2"/>
  <c r="K7783" i="2"/>
  <c r="K7782" i="2"/>
  <c r="K7781" i="2"/>
  <c r="K7780" i="2"/>
  <c r="K7779" i="2"/>
  <c r="K7778" i="2"/>
  <c r="K7777" i="2"/>
  <c r="K7776" i="2"/>
  <c r="K7775" i="2"/>
  <c r="K7774" i="2"/>
  <c r="K7773" i="2"/>
  <c r="K7772" i="2"/>
  <c r="K7771" i="2"/>
  <c r="K7770" i="2"/>
  <c r="K7769" i="2"/>
  <c r="K7768" i="2"/>
  <c r="K7767" i="2"/>
  <c r="K7766" i="2"/>
  <c r="K7765" i="2"/>
  <c r="K7764" i="2"/>
  <c r="K7763" i="2"/>
  <c r="K7762" i="2"/>
  <c r="K7761" i="2"/>
  <c r="K7760" i="2"/>
  <c r="K7759" i="2"/>
  <c r="K7758" i="2"/>
  <c r="K7757" i="2"/>
  <c r="K7756" i="2"/>
  <c r="K7755" i="2"/>
  <c r="K7754" i="2"/>
  <c r="K7753" i="2"/>
  <c r="K7752" i="2"/>
  <c r="K7751" i="2"/>
  <c r="K7750" i="2"/>
  <c r="K7749" i="2"/>
  <c r="K7748" i="2"/>
  <c r="K7747" i="2"/>
  <c r="K7746" i="2"/>
  <c r="K7745" i="2"/>
  <c r="K7744" i="2"/>
  <c r="K7743" i="2"/>
  <c r="K7742" i="2"/>
  <c r="K7741" i="2"/>
  <c r="K7740" i="2"/>
  <c r="K7739" i="2"/>
  <c r="K7738" i="2"/>
  <c r="K7737" i="2"/>
  <c r="K7736" i="2"/>
  <c r="K7735" i="2"/>
  <c r="K7734" i="2"/>
  <c r="K7733" i="2"/>
  <c r="K7732" i="2"/>
  <c r="K7731" i="2"/>
  <c r="K7730" i="2"/>
  <c r="K7729" i="2"/>
  <c r="K7728" i="2"/>
  <c r="K7727" i="2"/>
  <c r="K7726" i="2"/>
  <c r="K7725" i="2"/>
  <c r="K7724" i="2"/>
  <c r="K7723" i="2"/>
  <c r="K7722" i="2"/>
  <c r="K7721" i="2"/>
  <c r="K7720" i="2"/>
  <c r="K7719" i="2"/>
  <c r="K7718" i="2"/>
  <c r="K7717" i="2"/>
  <c r="K7716" i="2"/>
  <c r="K7715" i="2"/>
  <c r="K7714" i="2"/>
  <c r="K7713" i="2"/>
  <c r="K7712" i="2"/>
  <c r="K7711" i="2"/>
  <c r="K7710" i="2"/>
  <c r="K7709" i="2"/>
  <c r="K7708" i="2"/>
  <c r="K7707" i="2"/>
  <c r="K7706" i="2"/>
  <c r="K7705" i="2"/>
  <c r="K7704" i="2"/>
  <c r="K7703" i="2"/>
  <c r="K7702" i="2"/>
  <c r="K7701" i="2"/>
  <c r="K7700" i="2"/>
  <c r="K7699" i="2"/>
  <c r="K7698" i="2"/>
  <c r="K7697" i="2"/>
  <c r="K7696" i="2"/>
  <c r="K7695" i="2"/>
  <c r="K7694" i="2"/>
  <c r="K7693" i="2"/>
  <c r="K7692" i="2"/>
  <c r="K7691" i="2"/>
  <c r="K7690" i="2"/>
  <c r="K7689" i="2"/>
  <c r="K7688" i="2"/>
  <c r="K7687" i="2"/>
  <c r="K7686" i="2"/>
  <c r="K7685" i="2"/>
  <c r="K7684" i="2"/>
  <c r="K7683" i="2"/>
  <c r="K7682" i="2"/>
  <c r="K7681" i="2"/>
  <c r="K7680" i="2"/>
  <c r="K7679" i="2"/>
  <c r="K7678" i="2"/>
  <c r="K7677" i="2"/>
  <c r="K7676" i="2"/>
  <c r="K7675" i="2"/>
  <c r="K7674" i="2"/>
  <c r="K7673" i="2"/>
  <c r="K7672" i="2"/>
  <c r="K7671" i="2"/>
  <c r="K7670" i="2"/>
  <c r="K7669" i="2"/>
  <c r="K7668" i="2"/>
  <c r="K7667" i="2"/>
  <c r="K7666" i="2"/>
  <c r="K7665" i="2"/>
  <c r="K7664" i="2"/>
  <c r="K7663" i="2"/>
  <c r="K7662" i="2"/>
  <c r="K7661" i="2"/>
  <c r="K7660" i="2"/>
  <c r="K7659" i="2"/>
  <c r="K7658" i="2"/>
  <c r="K7657" i="2"/>
  <c r="K7656" i="2"/>
  <c r="K7655" i="2"/>
  <c r="K7654" i="2"/>
  <c r="K7653" i="2"/>
  <c r="K7652" i="2"/>
  <c r="K7651" i="2"/>
  <c r="K7650" i="2"/>
  <c r="K7649" i="2"/>
  <c r="K7648" i="2"/>
  <c r="K7647" i="2"/>
  <c r="K7646" i="2"/>
  <c r="K7645" i="2"/>
  <c r="K7644" i="2"/>
  <c r="K7643" i="2"/>
  <c r="K7642" i="2"/>
  <c r="K7641" i="2"/>
  <c r="K7640" i="2"/>
  <c r="K7639" i="2"/>
  <c r="K7638" i="2"/>
  <c r="K7637" i="2"/>
  <c r="K7636" i="2"/>
  <c r="K7635" i="2"/>
  <c r="K7634" i="2"/>
  <c r="K7633" i="2"/>
  <c r="K7632" i="2"/>
  <c r="K7631" i="2"/>
  <c r="K7630" i="2"/>
  <c r="K7629" i="2"/>
  <c r="K7628" i="2"/>
  <c r="K7627" i="2"/>
  <c r="K7626" i="2"/>
  <c r="K7625" i="2"/>
  <c r="K7624" i="2"/>
  <c r="K7623" i="2"/>
  <c r="K7622" i="2"/>
  <c r="K7621" i="2"/>
  <c r="K7620" i="2"/>
  <c r="K7619" i="2"/>
  <c r="K7618" i="2"/>
  <c r="K7617" i="2"/>
  <c r="K7616" i="2"/>
  <c r="K7615" i="2"/>
  <c r="K7614" i="2"/>
  <c r="K7613" i="2"/>
  <c r="K7612" i="2"/>
  <c r="K7611" i="2"/>
  <c r="K7610" i="2"/>
  <c r="K7609" i="2"/>
  <c r="K7608" i="2"/>
  <c r="K7607" i="2"/>
  <c r="K7606" i="2"/>
  <c r="K7605" i="2"/>
  <c r="K7604" i="2"/>
  <c r="K7603" i="2"/>
  <c r="K7602" i="2"/>
  <c r="K7601" i="2"/>
  <c r="K7600" i="2"/>
  <c r="K7599" i="2"/>
  <c r="K7598" i="2"/>
  <c r="K7597" i="2"/>
  <c r="K7596" i="2"/>
  <c r="K7595" i="2"/>
  <c r="K7594" i="2"/>
  <c r="K7593" i="2"/>
  <c r="K7592" i="2"/>
  <c r="K7591" i="2"/>
  <c r="K7590" i="2"/>
  <c r="K7589" i="2"/>
  <c r="K7588" i="2"/>
  <c r="K7587" i="2"/>
  <c r="K7586" i="2"/>
  <c r="K7585" i="2"/>
  <c r="K7584" i="2"/>
  <c r="K7583" i="2"/>
  <c r="K7582" i="2"/>
  <c r="K7581" i="2"/>
  <c r="K7580" i="2"/>
  <c r="K7579" i="2"/>
  <c r="K7578" i="2"/>
  <c r="K7577" i="2"/>
  <c r="K7576" i="2"/>
  <c r="K7575" i="2"/>
  <c r="K7574" i="2"/>
  <c r="K7573" i="2"/>
  <c r="K7572" i="2"/>
  <c r="K7571" i="2"/>
  <c r="K7570" i="2"/>
  <c r="K7569" i="2"/>
  <c r="K7568" i="2"/>
  <c r="K7567" i="2"/>
  <c r="K7566" i="2"/>
  <c r="K7565" i="2"/>
  <c r="K7564" i="2"/>
  <c r="K7563" i="2"/>
  <c r="K7562" i="2"/>
  <c r="K7561" i="2"/>
  <c r="K7560" i="2"/>
  <c r="K7559" i="2"/>
  <c r="K7558" i="2"/>
  <c r="K7557" i="2"/>
  <c r="K7556" i="2"/>
  <c r="K7555" i="2"/>
  <c r="K7554" i="2"/>
  <c r="K7553" i="2"/>
  <c r="K7552" i="2"/>
  <c r="K7551" i="2"/>
  <c r="K7550" i="2"/>
  <c r="K7549" i="2"/>
  <c r="K7548" i="2"/>
  <c r="K7547" i="2"/>
  <c r="K7546" i="2"/>
  <c r="K7545" i="2"/>
  <c r="K7544" i="2"/>
  <c r="K7543" i="2"/>
  <c r="K7542" i="2"/>
  <c r="K7541" i="2"/>
  <c r="K7540" i="2"/>
  <c r="K7539" i="2"/>
  <c r="K7538" i="2"/>
  <c r="K7537" i="2"/>
  <c r="K7536" i="2"/>
  <c r="K7535" i="2"/>
  <c r="K7534" i="2"/>
  <c r="K7533" i="2"/>
  <c r="K7532" i="2"/>
  <c r="K7531" i="2"/>
  <c r="K7530" i="2"/>
  <c r="K7529" i="2"/>
  <c r="K7528" i="2"/>
  <c r="K7527" i="2"/>
  <c r="K7526" i="2"/>
  <c r="K7525" i="2"/>
  <c r="K7524" i="2"/>
  <c r="K7523" i="2"/>
  <c r="K7522" i="2"/>
  <c r="K7521" i="2"/>
  <c r="K7520" i="2"/>
  <c r="K7519" i="2"/>
  <c r="K7518" i="2"/>
  <c r="K7517" i="2"/>
  <c r="K7516" i="2"/>
  <c r="K7515" i="2"/>
  <c r="K7514" i="2"/>
  <c r="K7513" i="2"/>
  <c r="K7512" i="2"/>
  <c r="K7511" i="2"/>
  <c r="K7510" i="2"/>
  <c r="K7509" i="2"/>
  <c r="K7508" i="2"/>
  <c r="K7507" i="2"/>
  <c r="K7506" i="2"/>
  <c r="K7505" i="2"/>
  <c r="K7504" i="2"/>
  <c r="K7503" i="2"/>
  <c r="K7502" i="2"/>
  <c r="K7501" i="2"/>
  <c r="K7500" i="2"/>
  <c r="K7499" i="2"/>
  <c r="K7498" i="2"/>
  <c r="K7497" i="2"/>
  <c r="K7496" i="2"/>
  <c r="K7495" i="2"/>
  <c r="K7494" i="2"/>
  <c r="K7493" i="2"/>
  <c r="K7492" i="2"/>
  <c r="K7491" i="2"/>
  <c r="K7490" i="2"/>
  <c r="K7489" i="2"/>
  <c r="K7488" i="2"/>
  <c r="K7487" i="2"/>
  <c r="K7486" i="2"/>
  <c r="K7485" i="2"/>
  <c r="K7484" i="2"/>
  <c r="K7483" i="2"/>
  <c r="K7482" i="2"/>
  <c r="K7481" i="2"/>
  <c r="K7480" i="2"/>
  <c r="K7479" i="2"/>
  <c r="K7478" i="2"/>
  <c r="K7477" i="2"/>
  <c r="K7476" i="2"/>
  <c r="K7475" i="2"/>
  <c r="K7474" i="2"/>
  <c r="K7473" i="2"/>
  <c r="K7472" i="2"/>
  <c r="K7471" i="2"/>
  <c r="K7470" i="2"/>
  <c r="K7469" i="2"/>
  <c r="K7468" i="2"/>
  <c r="K7467" i="2"/>
  <c r="K7466" i="2"/>
  <c r="K7465" i="2"/>
  <c r="K7464" i="2"/>
  <c r="K7463" i="2"/>
  <c r="K7462" i="2"/>
  <c r="K7461" i="2"/>
  <c r="K7460" i="2"/>
  <c r="K7459" i="2"/>
  <c r="K7458" i="2"/>
  <c r="K7457" i="2"/>
  <c r="K7456" i="2"/>
  <c r="K7455" i="2"/>
  <c r="K7454" i="2"/>
  <c r="K7453" i="2"/>
  <c r="K7452" i="2"/>
  <c r="K7451" i="2"/>
  <c r="K7450" i="2"/>
  <c r="K7449" i="2"/>
  <c r="K7448" i="2"/>
  <c r="K7447" i="2"/>
  <c r="K7446" i="2"/>
  <c r="K7445" i="2"/>
  <c r="K7444" i="2"/>
  <c r="K7443" i="2"/>
  <c r="K7442" i="2"/>
  <c r="K7441" i="2"/>
  <c r="K7440" i="2"/>
  <c r="K7439" i="2"/>
  <c r="K7438" i="2"/>
  <c r="K7437" i="2"/>
  <c r="K7436" i="2"/>
  <c r="K7435" i="2"/>
  <c r="K7434" i="2"/>
  <c r="K7433" i="2"/>
  <c r="K7432" i="2"/>
  <c r="K7431" i="2"/>
  <c r="K7430" i="2"/>
  <c r="K7429" i="2"/>
  <c r="K7428" i="2"/>
  <c r="K7427" i="2"/>
  <c r="K7426" i="2"/>
  <c r="K7425" i="2"/>
  <c r="K7424" i="2"/>
  <c r="K7423" i="2"/>
  <c r="K7422" i="2"/>
  <c r="K7421" i="2"/>
  <c r="K7420" i="2"/>
  <c r="K7419" i="2"/>
  <c r="K7418" i="2"/>
  <c r="K7417" i="2"/>
  <c r="K7416" i="2"/>
  <c r="K7415" i="2"/>
  <c r="K7414" i="2"/>
  <c r="K7413" i="2"/>
  <c r="K7412" i="2"/>
  <c r="K7411" i="2"/>
  <c r="K7410" i="2"/>
  <c r="K7409" i="2"/>
  <c r="K7408" i="2"/>
  <c r="K7407" i="2"/>
  <c r="K7406" i="2"/>
  <c r="K7405" i="2"/>
  <c r="K7404" i="2"/>
  <c r="K7403" i="2"/>
  <c r="K7402" i="2"/>
  <c r="K7401" i="2"/>
  <c r="K7400" i="2"/>
  <c r="K7399" i="2"/>
  <c r="K7398" i="2"/>
  <c r="K7397" i="2"/>
  <c r="K7396" i="2"/>
  <c r="K7395" i="2"/>
  <c r="K7394" i="2"/>
  <c r="K7393" i="2"/>
  <c r="K7392" i="2"/>
  <c r="K7391" i="2"/>
  <c r="K7390" i="2"/>
  <c r="K7389" i="2"/>
  <c r="K7388" i="2"/>
  <c r="K7387" i="2"/>
  <c r="K7386" i="2"/>
  <c r="K7385" i="2"/>
  <c r="K7384" i="2"/>
  <c r="K7383" i="2"/>
  <c r="K7382" i="2"/>
  <c r="K7381" i="2"/>
  <c r="K7380" i="2"/>
  <c r="K7379" i="2"/>
  <c r="K7378" i="2"/>
  <c r="K7377" i="2"/>
  <c r="K7376" i="2"/>
  <c r="K7375" i="2"/>
  <c r="K7374" i="2"/>
  <c r="K7373" i="2"/>
  <c r="K7372" i="2"/>
  <c r="K7371" i="2"/>
  <c r="K7370" i="2"/>
  <c r="K7369" i="2"/>
  <c r="K7368" i="2"/>
  <c r="K7367" i="2"/>
  <c r="K7366" i="2"/>
  <c r="K7365" i="2"/>
  <c r="K7364" i="2"/>
  <c r="K7363" i="2"/>
  <c r="K7362" i="2"/>
  <c r="K7361" i="2"/>
  <c r="K7360" i="2"/>
  <c r="K7359" i="2"/>
  <c r="K7358" i="2"/>
  <c r="K7357" i="2"/>
  <c r="K7356" i="2"/>
  <c r="K7355" i="2"/>
  <c r="K7354" i="2"/>
  <c r="K7353" i="2"/>
  <c r="K7352" i="2"/>
  <c r="K7351" i="2"/>
  <c r="K7350" i="2"/>
  <c r="K7349" i="2"/>
  <c r="K7348" i="2"/>
  <c r="K7347" i="2"/>
  <c r="K7346" i="2"/>
  <c r="K7345" i="2"/>
  <c r="K7344" i="2"/>
  <c r="K7343" i="2"/>
  <c r="K7342" i="2"/>
  <c r="K7341" i="2"/>
  <c r="K7340" i="2"/>
  <c r="K7339" i="2"/>
  <c r="K7338" i="2"/>
  <c r="K7337" i="2"/>
  <c r="K7336" i="2"/>
  <c r="K7335" i="2"/>
  <c r="K7334" i="2"/>
  <c r="K7333" i="2"/>
  <c r="K7332" i="2"/>
  <c r="K7331" i="2"/>
  <c r="K7330" i="2"/>
  <c r="K7329" i="2"/>
  <c r="K7328" i="2"/>
  <c r="K7327" i="2"/>
  <c r="K7326" i="2"/>
  <c r="K7325" i="2"/>
  <c r="K7324" i="2"/>
  <c r="K7323" i="2"/>
  <c r="K7322" i="2"/>
  <c r="K7321" i="2"/>
  <c r="K7320" i="2"/>
  <c r="K7319" i="2"/>
  <c r="K7318" i="2"/>
  <c r="K7317" i="2"/>
  <c r="K7316" i="2"/>
  <c r="K7315" i="2"/>
  <c r="K7314" i="2"/>
  <c r="K7313" i="2"/>
  <c r="K7312" i="2"/>
  <c r="K7311" i="2"/>
  <c r="K7310" i="2"/>
  <c r="K7309" i="2"/>
  <c r="K7308" i="2"/>
  <c r="K7307" i="2"/>
  <c r="K7306" i="2"/>
  <c r="K7305" i="2"/>
  <c r="K7304" i="2"/>
  <c r="K7303" i="2"/>
  <c r="K7302" i="2"/>
  <c r="K7301" i="2"/>
  <c r="K7300" i="2"/>
  <c r="K7299" i="2"/>
  <c r="K7298" i="2"/>
  <c r="K7297" i="2"/>
  <c r="K7296" i="2"/>
  <c r="K7295" i="2"/>
  <c r="K7294" i="2"/>
  <c r="K7293" i="2"/>
  <c r="K7292" i="2"/>
  <c r="K7291" i="2"/>
  <c r="K7290" i="2"/>
  <c r="K7289" i="2"/>
  <c r="K7288" i="2"/>
  <c r="K7287" i="2"/>
  <c r="K7286" i="2"/>
  <c r="K7285" i="2"/>
  <c r="K7284" i="2"/>
  <c r="K7283" i="2"/>
  <c r="K7282" i="2"/>
  <c r="K7281" i="2"/>
  <c r="K7280" i="2"/>
  <c r="K7279" i="2"/>
  <c r="K7278" i="2"/>
  <c r="K7277" i="2"/>
  <c r="K7276" i="2"/>
  <c r="K7275" i="2"/>
  <c r="K7274" i="2"/>
  <c r="K7273" i="2"/>
  <c r="K7272" i="2"/>
  <c r="K7271" i="2"/>
  <c r="K7270" i="2"/>
  <c r="K7269" i="2"/>
  <c r="K7268" i="2"/>
  <c r="K7267" i="2"/>
  <c r="K7266" i="2"/>
  <c r="K7265" i="2"/>
  <c r="K7264" i="2"/>
  <c r="K7263" i="2"/>
  <c r="K7262" i="2"/>
  <c r="K7261" i="2"/>
  <c r="K7260" i="2"/>
  <c r="K7259" i="2"/>
  <c r="K7258" i="2"/>
  <c r="K7257" i="2"/>
  <c r="K7256" i="2"/>
  <c r="K7255" i="2"/>
  <c r="K7254" i="2"/>
  <c r="K7253" i="2"/>
  <c r="K7252" i="2"/>
  <c r="K7251" i="2"/>
  <c r="K7250" i="2"/>
  <c r="K7249" i="2"/>
  <c r="K7248" i="2"/>
  <c r="K7247" i="2"/>
  <c r="K7246" i="2"/>
  <c r="K7245" i="2"/>
  <c r="K7244" i="2"/>
  <c r="K7243" i="2"/>
  <c r="K7242" i="2"/>
  <c r="K7241" i="2"/>
  <c r="K7240" i="2"/>
  <c r="K7239" i="2"/>
  <c r="K7238" i="2"/>
  <c r="K7237" i="2"/>
  <c r="K7236" i="2"/>
  <c r="K7235" i="2"/>
  <c r="K7234" i="2"/>
  <c r="K7233" i="2"/>
  <c r="K7232" i="2"/>
  <c r="K7231" i="2"/>
  <c r="K7230" i="2"/>
  <c r="K7229" i="2"/>
  <c r="K7228" i="2"/>
  <c r="K7227" i="2"/>
  <c r="K7226" i="2"/>
  <c r="K7225" i="2"/>
  <c r="K7224" i="2"/>
  <c r="K7223" i="2"/>
  <c r="K7222" i="2"/>
  <c r="K7221" i="2"/>
  <c r="K7220" i="2"/>
  <c r="K7219" i="2"/>
  <c r="K7218" i="2"/>
  <c r="K7217" i="2"/>
  <c r="K7216" i="2"/>
  <c r="K7215" i="2"/>
  <c r="K7214" i="2"/>
  <c r="K7213" i="2"/>
  <c r="K7212" i="2"/>
  <c r="K7211" i="2"/>
  <c r="K7210" i="2"/>
  <c r="K7209" i="2"/>
  <c r="K7208" i="2"/>
  <c r="K7207" i="2"/>
  <c r="K7206" i="2"/>
  <c r="K7205" i="2"/>
  <c r="K7204" i="2"/>
  <c r="K7203" i="2"/>
  <c r="K7202" i="2"/>
  <c r="K7201" i="2"/>
  <c r="K7200" i="2"/>
  <c r="K7199" i="2"/>
  <c r="K7198" i="2"/>
  <c r="K7197" i="2"/>
  <c r="K7196" i="2"/>
  <c r="K7195" i="2"/>
  <c r="K7194" i="2"/>
  <c r="K7193" i="2"/>
  <c r="K7192" i="2"/>
  <c r="K7191" i="2"/>
  <c r="K7190" i="2"/>
  <c r="K7189" i="2"/>
  <c r="K7188" i="2"/>
  <c r="K7187" i="2"/>
  <c r="K7186" i="2"/>
  <c r="K7185" i="2"/>
  <c r="K7184" i="2"/>
  <c r="K7183" i="2"/>
  <c r="K7182" i="2"/>
  <c r="K7181" i="2"/>
  <c r="K7180" i="2"/>
  <c r="K7179" i="2"/>
  <c r="K7178" i="2"/>
  <c r="K7177" i="2"/>
  <c r="K7176" i="2"/>
  <c r="K7175" i="2"/>
  <c r="K7174" i="2"/>
  <c r="K7173" i="2"/>
  <c r="K7172" i="2"/>
  <c r="K7171" i="2"/>
  <c r="K7170" i="2"/>
  <c r="K7169" i="2"/>
  <c r="K7168" i="2"/>
  <c r="K7167" i="2"/>
  <c r="K7166" i="2"/>
  <c r="K7165" i="2"/>
  <c r="K7164" i="2"/>
  <c r="K7163" i="2"/>
  <c r="K7162" i="2"/>
  <c r="K7161" i="2"/>
  <c r="K7160" i="2"/>
  <c r="K7159" i="2"/>
  <c r="K7158" i="2"/>
  <c r="K7157" i="2"/>
  <c r="K7156" i="2"/>
  <c r="K7155" i="2"/>
  <c r="K7154" i="2"/>
  <c r="K7153" i="2"/>
  <c r="K7152" i="2"/>
  <c r="K7151" i="2"/>
  <c r="K7150" i="2"/>
  <c r="K7149" i="2"/>
  <c r="K7148" i="2"/>
  <c r="K7147" i="2"/>
  <c r="K7146" i="2"/>
  <c r="K7145" i="2"/>
  <c r="K7144" i="2"/>
  <c r="K7143" i="2"/>
  <c r="K7142" i="2"/>
  <c r="K7141" i="2"/>
  <c r="K7140" i="2"/>
  <c r="K7139" i="2"/>
  <c r="K7138" i="2"/>
  <c r="K7137" i="2"/>
  <c r="K7136" i="2"/>
  <c r="K7135" i="2"/>
  <c r="K7134" i="2"/>
  <c r="K7133" i="2"/>
  <c r="K7132" i="2"/>
  <c r="K7131" i="2"/>
  <c r="K7130" i="2"/>
  <c r="K7129" i="2"/>
  <c r="K7128" i="2"/>
  <c r="K7127" i="2"/>
  <c r="K7126" i="2"/>
  <c r="K7125" i="2"/>
  <c r="K7124" i="2"/>
  <c r="K7123" i="2"/>
  <c r="K7122" i="2"/>
  <c r="K7121" i="2"/>
  <c r="K7120" i="2"/>
  <c r="K7119" i="2"/>
  <c r="K7118" i="2"/>
  <c r="K7117" i="2"/>
  <c r="K7116" i="2"/>
  <c r="K7115" i="2"/>
  <c r="K7114" i="2"/>
  <c r="K7113" i="2"/>
  <c r="K7112" i="2"/>
  <c r="K7111" i="2"/>
  <c r="K7110" i="2"/>
  <c r="K7109" i="2"/>
  <c r="K7108" i="2"/>
  <c r="K7107" i="2"/>
  <c r="K7106" i="2"/>
  <c r="K7105" i="2"/>
  <c r="K7104" i="2"/>
  <c r="K7103" i="2"/>
  <c r="K7102" i="2"/>
  <c r="K7101" i="2"/>
  <c r="K7100" i="2"/>
  <c r="K7099" i="2"/>
  <c r="K7098" i="2"/>
  <c r="K7097" i="2"/>
  <c r="K7096" i="2"/>
  <c r="K7095" i="2"/>
  <c r="K7094" i="2"/>
  <c r="K7093" i="2"/>
  <c r="K7092" i="2"/>
  <c r="K7091" i="2"/>
  <c r="K7090" i="2"/>
  <c r="K7089" i="2"/>
  <c r="K7088" i="2"/>
  <c r="K7087" i="2"/>
  <c r="K7086" i="2"/>
  <c r="K7085" i="2"/>
  <c r="K7084" i="2"/>
  <c r="K7083" i="2"/>
  <c r="K7082" i="2"/>
  <c r="K7081" i="2"/>
  <c r="K7080" i="2"/>
  <c r="K7079" i="2"/>
  <c r="K7078" i="2"/>
  <c r="K7077" i="2"/>
  <c r="K7076" i="2"/>
  <c r="K7075" i="2"/>
  <c r="K7074" i="2"/>
  <c r="K7073" i="2"/>
  <c r="K7072" i="2"/>
  <c r="K7071" i="2"/>
  <c r="K7070" i="2"/>
  <c r="K7069" i="2"/>
  <c r="K7068" i="2"/>
  <c r="K7067" i="2"/>
  <c r="K7066" i="2"/>
  <c r="K7065" i="2"/>
  <c r="K7064" i="2"/>
  <c r="K7063" i="2"/>
  <c r="K7062" i="2"/>
  <c r="K7061" i="2"/>
  <c r="K7060" i="2"/>
  <c r="K7059" i="2"/>
  <c r="K7058" i="2"/>
  <c r="K7057" i="2"/>
  <c r="K7056" i="2"/>
  <c r="K7055" i="2"/>
  <c r="K7054" i="2"/>
  <c r="K7053" i="2"/>
  <c r="K7052" i="2"/>
  <c r="K7051" i="2"/>
  <c r="K7050" i="2"/>
  <c r="K7049" i="2"/>
  <c r="K7048" i="2"/>
  <c r="K7047" i="2"/>
  <c r="K7046" i="2"/>
  <c r="K7045" i="2"/>
  <c r="K7044" i="2"/>
  <c r="K7043" i="2"/>
  <c r="K7042" i="2"/>
  <c r="K7041" i="2"/>
  <c r="K7040" i="2"/>
  <c r="K7039" i="2"/>
  <c r="K7038" i="2"/>
  <c r="K7037" i="2"/>
  <c r="K7036" i="2"/>
  <c r="K7035" i="2"/>
  <c r="K7034" i="2"/>
  <c r="K7033" i="2"/>
  <c r="K7032" i="2"/>
  <c r="K7031" i="2"/>
  <c r="K7030" i="2"/>
  <c r="K7029" i="2"/>
  <c r="K7028" i="2"/>
  <c r="K7027" i="2"/>
  <c r="K7026" i="2"/>
  <c r="K7025" i="2"/>
  <c r="K7024" i="2"/>
  <c r="K7023" i="2"/>
  <c r="K7022" i="2"/>
  <c r="K7021" i="2"/>
  <c r="K7020" i="2"/>
  <c r="K7019" i="2"/>
  <c r="K7018" i="2"/>
  <c r="K7017" i="2"/>
  <c r="K7016" i="2"/>
  <c r="K7015" i="2"/>
  <c r="K7014" i="2"/>
  <c r="K7013" i="2"/>
  <c r="K7012" i="2"/>
  <c r="K7011" i="2"/>
  <c r="K7010" i="2"/>
  <c r="K7009" i="2"/>
  <c r="K7008" i="2"/>
  <c r="K7007" i="2"/>
  <c r="K7006" i="2"/>
  <c r="K7005" i="2"/>
  <c r="K7004" i="2"/>
  <c r="K7003" i="2"/>
  <c r="K7002" i="2"/>
  <c r="K7001" i="2"/>
  <c r="K7000" i="2"/>
  <c r="K6999" i="2"/>
  <c r="K6998" i="2"/>
  <c r="K6997" i="2"/>
  <c r="K6996" i="2"/>
  <c r="K6995" i="2"/>
  <c r="K6994" i="2"/>
  <c r="K6993" i="2"/>
  <c r="K6992" i="2"/>
  <c r="K6991" i="2"/>
  <c r="K6990" i="2"/>
  <c r="K6989" i="2"/>
  <c r="K6988" i="2"/>
  <c r="K6987" i="2"/>
  <c r="K6986" i="2"/>
  <c r="K6985" i="2"/>
  <c r="K6984" i="2"/>
  <c r="K6983" i="2"/>
  <c r="K6982" i="2"/>
  <c r="K6981" i="2"/>
  <c r="K6980" i="2"/>
  <c r="K6979" i="2"/>
  <c r="K6978" i="2"/>
  <c r="K6977" i="2"/>
  <c r="K6976" i="2"/>
  <c r="K6975" i="2"/>
  <c r="K6974" i="2"/>
  <c r="K6973" i="2"/>
  <c r="K6972" i="2"/>
  <c r="K6971" i="2"/>
  <c r="K6970" i="2"/>
  <c r="K6969" i="2"/>
  <c r="K6968" i="2"/>
  <c r="K6967" i="2"/>
  <c r="K6966" i="2"/>
  <c r="K6965" i="2"/>
  <c r="K6964" i="2"/>
  <c r="K6963" i="2"/>
  <c r="K6962" i="2"/>
  <c r="K6961" i="2"/>
  <c r="K6960" i="2"/>
  <c r="K6959" i="2"/>
  <c r="K6958" i="2"/>
  <c r="K6957" i="2"/>
  <c r="K6956" i="2"/>
  <c r="K6955" i="2"/>
  <c r="K6954" i="2"/>
  <c r="K6953" i="2"/>
  <c r="K6952" i="2"/>
  <c r="K6951" i="2"/>
  <c r="K6950" i="2"/>
  <c r="K6949" i="2"/>
  <c r="K6948" i="2"/>
  <c r="K6947" i="2"/>
  <c r="K6946" i="2"/>
  <c r="K6945" i="2"/>
  <c r="K6944" i="2"/>
  <c r="K6943" i="2"/>
  <c r="K6942" i="2"/>
  <c r="K6941" i="2"/>
  <c r="K6940" i="2"/>
  <c r="K6939" i="2"/>
  <c r="K6938" i="2"/>
  <c r="K6937" i="2"/>
  <c r="K6936" i="2"/>
  <c r="K6935" i="2"/>
  <c r="K6934" i="2"/>
  <c r="K6933" i="2"/>
  <c r="K6932" i="2"/>
  <c r="K6931" i="2"/>
  <c r="K6930" i="2"/>
  <c r="K6929" i="2"/>
  <c r="K6928" i="2"/>
  <c r="K6927" i="2"/>
  <c r="K6926" i="2"/>
  <c r="K6925" i="2"/>
  <c r="K6924" i="2"/>
  <c r="K6923" i="2"/>
  <c r="K6922" i="2"/>
  <c r="K6921" i="2"/>
  <c r="K6920" i="2"/>
  <c r="K6919" i="2"/>
  <c r="K6918" i="2"/>
  <c r="K6917" i="2"/>
  <c r="K6916" i="2"/>
  <c r="K6915" i="2"/>
  <c r="K6914" i="2"/>
  <c r="K6913" i="2"/>
  <c r="K6912" i="2"/>
  <c r="K6911" i="2"/>
  <c r="K6910" i="2"/>
  <c r="K6909" i="2"/>
  <c r="K6908" i="2"/>
  <c r="K6907" i="2"/>
  <c r="K6906" i="2"/>
  <c r="K6905" i="2"/>
  <c r="K6904" i="2"/>
  <c r="K6903" i="2"/>
  <c r="K6902" i="2"/>
  <c r="K6901" i="2"/>
  <c r="K6900" i="2"/>
  <c r="K6899" i="2"/>
  <c r="K6898" i="2"/>
  <c r="K6897" i="2"/>
  <c r="K6896" i="2"/>
  <c r="K6895" i="2"/>
  <c r="K6894" i="2"/>
  <c r="K6893" i="2"/>
  <c r="K6892" i="2"/>
  <c r="K6891" i="2"/>
  <c r="K6890" i="2"/>
  <c r="K6889" i="2"/>
  <c r="K6888" i="2"/>
  <c r="K6887" i="2"/>
  <c r="K6886" i="2"/>
  <c r="K6885" i="2"/>
  <c r="K6884" i="2"/>
  <c r="K6883" i="2"/>
  <c r="K6882" i="2"/>
  <c r="K6881" i="2"/>
  <c r="K6880" i="2"/>
  <c r="K6879" i="2"/>
  <c r="K6878" i="2"/>
  <c r="K6877" i="2"/>
  <c r="K6876" i="2"/>
  <c r="K6875" i="2"/>
  <c r="K6874" i="2"/>
  <c r="K6873" i="2"/>
  <c r="K6872" i="2"/>
  <c r="K6871" i="2"/>
  <c r="K6870" i="2"/>
  <c r="K6869" i="2"/>
  <c r="K6868" i="2"/>
  <c r="K6867" i="2"/>
  <c r="K6866" i="2"/>
  <c r="K6865" i="2"/>
  <c r="K6864" i="2"/>
  <c r="K6863" i="2"/>
  <c r="K6862" i="2"/>
  <c r="K6861" i="2"/>
  <c r="K6860" i="2"/>
  <c r="K6859" i="2"/>
  <c r="K6858" i="2"/>
  <c r="K6857" i="2"/>
  <c r="K6856" i="2"/>
  <c r="K6855" i="2"/>
  <c r="K6854" i="2"/>
  <c r="K6853" i="2"/>
  <c r="K6852" i="2"/>
  <c r="K6851" i="2"/>
  <c r="K6850" i="2"/>
  <c r="K6849" i="2"/>
  <c r="K6848" i="2"/>
  <c r="K6847" i="2"/>
  <c r="K6846" i="2"/>
  <c r="K6845" i="2"/>
  <c r="K6844" i="2"/>
  <c r="K6843" i="2"/>
  <c r="K6842" i="2"/>
  <c r="K6841" i="2"/>
  <c r="K6840" i="2"/>
  <c r="K6839" i="2"/>
  <c r="K6838" i="2"/>
  <c r="K6837" i="2"/>
  <c r="K6836" i="2"/>
  <c r="K6835" i="2"/>
  <c r="K6834" i="2"/>
  <c r="K6833" i="2"/>
  <c r="K6832" i="2"/>
  <c r="K6831" i="2"/>
  <c r="K6830" i="2"/>
  <c r="K6829" i="2"/>
  <c r="K6828" i="2"/>
  <c r="K6827" i="2"/>
  <c r="K6826" i="2"/>
  <c r="K6825" i="2"/>
  <c r="K6824" i="2"/>
  <c r="K6823" i="2"/>
  <c r="K6822" i="2"/>
  <c r="K6821" i="2"/>
  <c r="K6820" i="2"/>
  <c r="K6819" i="2"/>
  <c r="K6818" i="2"/>
  <c r="K6817" i="2"/>
  <c r="K6816" i="2"/>
  <c r="K6815" i="2"/>
  <c r="K6814" i="2"/>
  <c r="K6813" i="2"/>
  <c r="K6812" i="2"/>
  <c r="K6811" i="2"/>
  <c r="K6810" i="2"/>
  <c r="K6809" i="2"/>
  <c r="K6808" i="2"/>
  <c r="K6807" i="2"/>
  <c r="K6806" i="2"/>
  <c r="K6805" i="2"/>
  <c r="K6804" i="2"/>
  <c r="K6803" i="2"/>
  <c r="K6802" i="2"/>
  <c r="K6801" i="2"/>
  <c r="K6800" i="2"/>
  <c r="K6799" i="2"/>
  <c r="K6798" i="2"/>
  <c r="K6797" i="2"/>
  <c r="K6796" i="2"/>
  <c r="K6795" i="2"/>
  <c r="K6794" i="2"/>
  <c r="K6793" i="2"/>
  <c r="K6792" i="2"/>
  <c r="K6791" i="2"/>
  <c r="K6790" i="2"/>
  <c r="K6789" i="2"/>
  <c r="K6788" i="2"/>
  <c r="K6787" i="2"/>
  <c r="K6786" i="2"/>
  <c r="K6785" i="2"/>
  <c r="K6784" i="2"/>
  <c r="K6783" i="2"/>
  <c r="K6782" i="2"/>
  <c r="K6781" i="2"/>
  <c r="K6780" i="2"/>
  <c r="K6779" i="2"/>
  <c r="K6778" i="2"/>
  <c r="K6777" i="2"/>
  <c r="K6776" i="2"/>
  <c r="K6775" i="2"/>
  <c r="K6774" i="2"/>
  <c r="K6773" i="2"/>
  <c r="K6772" i="2"/>
  <c r="K6771" i="2"/>
  <c r="K6770" i="2"/>
  <c r="K6769" i="2"/>
  <c r="K6768" i="2"/>
  <c r="K6767" i="2"/>
  <c r="K6766" i="2"/>
  <c r="K6765" i="2"/>
  <c r="K6764" i="2"/>
  <c r="K6763" i="2"/>
  <c r="K6762" i="2"/>
  <c r="K6761" i="2"/>
  <c r="K6760" i="2"/>
  <c r="K6759" i="2"/>
  <c r="K6758" i="2"/>
  <c r="K6757" i="2"/>
  <c r="K6756" i="2"/>
  <c r="K6755" i="2"/>
  <c r="K6754" i="2"/>
  <c r="K6753" i="2"/>
  <c r="K6752" i="2"/>
  <c r="K6751" i="2"/>
  <c r="K6750" i="2"/>
  <c r="K6749" i="2"/>
  <c r="K6748" i="2"/>
  <c r="K6747" i="2"/>
  <c r="K6746" i="2"/>
  <c r="K6745" i="2"/>
  <c r="K6744" i="2"/>
  <c r="K6743" i="2"/>
  <c r="K6742" i="2"/>
  <c r="K6741" i="2"/>
  <c r="K6740" i="2"/>
  <c r="K6739" i="2"/>
  <c r="K6738" i="2"/>
  <c r="K6737" i="2"/>
  <c r="K6736" i="2"/>
  <c r="K6735" i="2"/>
  <c r="K6734" i="2"/>
  <c r="K6733" i="2"/>
  <c r="K6732" i="2"/>
  <c r="K6731" i="2"/>
  <c r="K6730" i="2"/>
  <c r="K6729" i="2"/>
  <c r="K6728" i="2"/>
  <c r="K6727" i="2"/>
  <c r="K6726" i="2"/>
  <c r="K6725" i="2"/>
  <c r="K6724" i="2"/>
  <c r="K6723" i="2"/>
  <c r="K6722" i="2"/>
  <c r="K6721" i="2"/>
  <c r="K6720" i="2"/>
  <c r="K6719" i="2"/>
  <c r="K6718" i="2"/>
  <c r="K6717" i="2"/>
  <c r="K6716" i="2"/>
  <c r="K6715" i="2"/>
  <c r="K6714" i="2"/>
  <c r="K6713" i="2"/>
  <c r="K6712" i="2"/>
  <c r="K6711" i="2"/>
  <c r="K6710" i="2"/>
  <c r="K6709" i="2"/>
  <c r="K6708" i="2"/>
  <c r="K6707" i="2"/>
  <c r="K6706" i="2"/>
  <c r="K6705" i="2"/>
  <c r="K6704" i="2"/>
  <c r="K6703" i="2"/>
  <c r="K6702" i="2"/>
  <c r="K6701" i="2"/>
  <c r="K6700" i="2"/>
  <c r="K6699" i="2"/>
  <c r="K6698" i="2"/>
  <c r="K6697" i="2"/>
  <c r="K6696" i="2"/>
  <c r="K6695" i="2"/>
  <c r="K6694" i="2"/>
  <c r="K6693" i="2"/>
  <c r="K6692" i="2"/>
  <c r="K6691" i="2"/>
  <c r="K6690" i="2"/>
  <c r="K6689" i="2"/>
  <c r="K6688" i="2"/>
  <c r="K6687" i="2"/>
  <c r="K6686" i="2"/>
  <c r="K6685" i="2"/>
  <c r="K6684" i="2"/>
  <c r="K6683" i="2"/>
  <c r="K6682" i="2"/>
  <c r="K6681" i="2"/>
  <c r="K6680" i="2"/>
  <c r="K6679" i="2"/>
  <c r="K6678" i="2"/>
  <c r="K6677" i="2"/>
  <c r="K6676" i="2"/>
  <c r="K6675" i="2"/>
  <c r="K6674" i="2"/>
  <c r="K6673" i="2"/>
  <c r="K6672" i="2"/>
  <c r="K6671" i="2"/>
  <c r="K6670" i="2"/>
  <c r="K6669" i="2"/>
  <c r="K6668" i="2"/>
  <c r="K6667" i="2"/>
  <c r="K6666" i="2"/>
  <c r="K6665" i="2"/>
  <c r="K6664" i="2"/>
  <c r="K6663" i="2"/>
  <c r="K6662" i="2"/>
  <c r="K6661" i="2"/>
  <c r="K6660" i="2"/>
  <c r="K6659" i="2"/>
  <c r="K6658" i="2"/>
  <c r="K6657" i="2"/>
  <c r="K6656" i="2"/>
  <c r="K6655" i="2"/>
  <c r="K6654" i="2"/>
  <c r="K6653" i="2"/>
  <c r="K6652" i="2"/>
  <c r="K6651" i="2"/>
  <c r="K6650" i="2"/>
  <c r="K6649" i="2"/>
  <c r="K6648" i="2"/>
  <c r="K6647" i="2"/>
  <c r="K6646" i="2"/>
  <c r="K6645" i="2"/>
  <c r="K6644" i="2"/>
  <c r="K6643" i="2"/>
  <c r="K6642" i="2"/>
  <c r="K6641" i="2"/>
  <c r="K6640" i="2"/>
  <c r="K6639" i="2"/>
  <c r="K6638" i="2"/>
  <c r="K6637" i="2"/>
  <c r="K6636" i="2"/>
  <c r="K6635" i="2"/>
  <c r="K6634" i="2"/>
  <c r="K6633" i="2"/>
  <c r="K6632" i="2"/>
  <c r="K6631" i="2"/>
  <c r="K6630" i="2"/>
  <c r="K6629" i="2"/>
  <c r="K6628" i="2"/>
  <c r="K6627" i="2"/>
  <c r="K6626" i="2"/>
  <c r="K6625" i="2"/>
  <c r="K6624" i="2"/>
  <c r="K6623" i="2"/>
  <c r="K6622" i="2"/>
  <c r="K6621" i="2"/>
  <c r="K6620" i="2"/>
  <c r="K6619" i="2"/>
  <c r="K6618" i="2"/>
  <c r="K6617" i="2"/>
  <c r="K6616" i="2"/>
  <c r="K6615" i="2"/>
  <c r="K6614" i="2"/>
  <c r="K6613" i="2"/>
  <c r="K6612" i="2"/>
  <c r="K6611" i="2"/>
  <c r="K6610" i="2"/>
  <c r="K6609" i="2"/>
  <c r="K6608" i="2"/>
  <c r="K6607" i="2"/>
  <c r="K6606" i="2"/>
  <c r="K6605" i="2"/>
  <c r="K6604" i="2"/>
  <c r="K6603" i="2"/>
  <c r="K6602" i="2"/>
  <c r="K6601" i="2"/>
  <c r="K6600" i="2"/>
  <c r="K6599" i="2"/>
  <c r="K6598" i="2"/>
  <c r="K6597" i="2"/>
  <c r="K6596" i="2"/>
  <c r="K6595" i="2"/>
  <c r="K6594" i="2"/>
  <c r="K6593" i="2"/>
  <c r="K6592" i="2"/>
  <c r="K6591" i="2"/>
  <c r="K6590" i="2"/>
  <c r="K6589" i="2"/>
  <c r="K6588" i="2"/>
  <c r="K6587" i="2"/>
  <c r="K6586" i="2"/>
  <c r="K6585" i="2"/>
  <c r="K6584" i="2"/>
  <c r="K6583" i="2"/>
  <c r="K6582" i="2"/>
  <c r="K6581" i="2"/>
  <c r="K6580" i="2"/>
  <c r="K6579" i="2"/>
  <c r="K6578" i="2"/>
  <c r="K6577" i="2"/>
  <c r="K6576" i="2"/>
  <c r="K6575" i="2"/>
  <c r="K6574" i="2"/>
  <c r="K6573" i="2"/>
  <c r="K6572" i="2"/>
  <c r="K6571" i="2"/>
  <c r="K6570" i="2"/>
  <c r="K6569" i="2"/>
  <c r="K6568" i="2"/>
  <c r="K6567" i="2"/>
  <c r="K6566" i="2"/>
  <c r="K6565" i="2"/>
  <c r="K6564" i="2"/>
  <c r="K6563" i="2"/>
  <c r="K6562" i="2"/>
  <c r="K6561" i="2"/>
  <c r="K6560" i="2"/>
  <c r="K6559" i="2"/>
  <c r="K6558" i="2"/>
  <c r="K6557" i="2"/>
  <c r="K6556" i="2"/>
  <c r="K6555" i="2"/>
  <c r="K6554" i="2"/>
  <c r="K6553" i="2"/>
  <c r="K6552" i="2"/>
  <c r="K6551" i="2"/>
  <c r="K6550" i="2"/>
  <c r="K6549" i="2"/>
  <c r="K6548" i="2"/>
  <c r="K6547" i="2"/>
  <c r="K6546" i="2"/>
  <c r="K6545" i="2"/>
  <c r="K6544" i="2"/>
  <c r="K6543" i="2"/>
  <c r="K6542" i="2"/>
  <c r="K6541" i="2"/>
  <c r="K6540" i="2"/>
  <c r="K6539" i="2"/>
  <c r="K6538" i="2"/>
  <c r="K6537" i="2"/>
  <c r="K6536" i="2"/>
  <c r="K6535" i="2"/>
  <c r="K6534" i="2"/>
  <c r="K6533" i="2"/>
  <c r="K6532" i="2"/>
  <c r="K6531" i="2"/>
  <c r="K6530" i="2"/>
  <c r="K6529" i="2"/>
  <c r="K6528" i="2"/>
  <c r="K6527" i="2"/>
  <c r="K6526" i="2"/>
  <c r="K6525" i="2"/>
  <c r="K6524" i="2"/>
  <c r="K6523" i="2"/>
  <c r="K6522" i="2"/>
  <c r="K6521" i="2"/>
  <c r="K6520" i="2"/>
  <c r="K6519" i="2"/>
  <c r="K6518" i="2"/>
  <c r="K6517" i="2"/>
  <c r="K6516" i="2"/>
  <c r="K6515" i="2"/>
  <c r="K6514" i="2"/>
  <c r="K6513" i="2"/>
  <c r="K6512" i="2"/>
  <c r="K6511" i="2"/>
  <c r="K6510" i="2"/>
  <c r="K6509" i="2"/>
  <c r="K6508" i="2"/>
  <c r="K6507" i="2"/>
  <c r="K6506" i="2"/>
  <c r="K6505" i="2"/>
  <c r="K6504" i="2"/>
  <c r="K6503" i="2"/>
  <c r="K6502" i="2"/>
  <c r="K6501" i="2"/>
  <c r="K6500" i="2"/>
  <c r="K6499" i="2"/>
  <c r="K6498" i="2"/>
  <c r="K6497" i="2"/>
  <c r="K6496" i="2"/>
  <c r="K6495" i="2"/>
  <c r="K6494" i="2"/>
  <c r="K6493" i="2"/>
  <c r="K6492" i="2"/>
  <c r="K6491" i="2"/>
  <c r="K6490" i="2"/>
  <c r="K6489" i="2"/>
  <c r="K6488" i="2"/>
  <c r="K6487" i="2"/>
  <c r="K6486" i="2"/>
  <c r="K6485" i="2"/>
  <c r="K6484" i="2"/>
  <c r="K6483" i="2"/>
  <c r="K6482" i="2"/>
  <c r="K6481" i="2"/>
  <c r="K6480" i="2"/>
  <c r="K6479" i="2"/>
  <c r="K6478" i="2"/>
  <c r="K6477" i="2"/>
  <c r="K6476" i="2"/>
  <c r="K6475" i="2"/>
  <c r="K6474" i="2"/>
  <c r="K6473" i="2"/>
  <c r="K6472" i="2"/>
  <c r="K6471" i="2"/>
  <c r="K6470" i="2"/>
  <c r="K6469" i="2"/>
  <c r="K6468" i="2"/>
  <c r="K6467" i="2"/>
  <c r="K6466" i="2"/>
  <c r="K6465" i="2"/>
  <c r="K6464" i="2"/>
  <c r="K6463" i="2"/>
  <c r="K6462" i="2"/>
  <c r="K6461" i="2"/>
  <c r="K6460" i="2"/>
  <c r="K6459" i="2"/>
  <c r="K6458" i="2"/>
  <c r="K6457" i="2"/>
  <c r="K6456" i="2"/>
  <c r="K6455" i="2"/>
  <c r="K6454" i="2"/>
  <c r="K6453" i="2"/>
  <c r="K6452" i="2"/>
  <c r="K6451" i="2"/>
  <c r="K6450" i="2"/>
  <c r="K6449" i="2"/>
  <c r="K6448" i="2"/>
  <c r="K6447" i="2"/>
  <c r="K6446" i="2"/>
  <c r="K6445" i="2"/>
  <c r="K6444" i="2"/>
  <c r="K6443" i="2"/>
  <c r="K6442" i="2"/>
  <c r="K6441" i="2"/>
  <c r="K6440" i="2"/>
  <c r="K6439" i="2"/>
  <c r="K6438" i="2"/>
  <c r="K6437" i="2"/>
  <c r="K6436" i="2"/>
  <c r="K6435" i="2"/>
  <c r="K6434" i="2"/>
  <c r="K6433" i="2"/>
  <c r="K6432" i="2"/>
  <c r="K6431" i="2"/>
  <c r="K6430" i="2"/>
  <c r="K6429" i="2"/>
  <c r="K6428" i="2"/>
  <c r="K6427" i="2"/>
  <c r="K6426" i="2"/>
  <c r="K6425" i="2"/>
  <c r="K6424" i="2"/>
  <c r="K6423" i="2"/>
  <c r="K6422" i="2"/>
  <c r="K6421" i="2"/>
  <c r="K6420" i="2"/>
  <c r="K6419" i="2"/>
  <c r="K6418" i="2"/>
  <c r="K6417" i="2"/>
  <c r="K6416" i="2"/>
  <c r="K6415" i="2"/>
  <c r="K6414" i="2"/>
  <c r="K6413" i="2"/>
  <c r="K6412" i="2"/>
  <c r="K6411" i="2"/>
  <c r="K6410" i="2"/>
  <c r="K6409" i="2"/>
  <c r="K6408" i="2"/>
  <c r="K6407" i="2"/>
  <c r="K6406" i="2"/>
  <c r="K6405" i="2"/>
  <c r="K6404" i="2"/>
  <c r="K6403" i="2"/>
  <c r="K6402" i="2"/>
  <c r="K6401" i="2"/>
  <c r="K6400" i="2"/>
  <c r="K6399" i="2"/>
  <c r="K6398" i="2"/>
  <c r="K6397" i="2"/>
  <c r="K6396" i="2"/>
  <c r="K6395" i="2"/>
  <c r="K6394" i="2"/>
  <c r="K6393" i="2"/>
  <c r="K6392" i="2"/>
  <c r="K6391" i="2"/>
  <c r="K6390" i="2"/>
  <c r="K6389" i="2"/>
  <c r="K6388" i="2"/>
  <c r="K6387" i="2"/>
  <c r="K6386" i="2"/>
  <c r="K6385" i="2"/>
  <c r="K6384" i="2"/>
  <c r="K6383" i="2"/>
  <c r="K6382" i="2"/>
  <c r="K6381" i="2"/>
  <c r="K6380" i="2"/>
  <c r="K6379" i="2"/>
  <c r="K6378" i="2"/>
  <c r="K6377" i="2"/>
  <c r="K6376" i="2"/>
  <c r="K6375" i="2"/>
  <c r="K6374" i="2"/>
  <c r="K6373" i="2"/>
  <c r="K6372" i="2"/>
  <c r="K6371" i="2"/>
  <c r="K6370" i="2"/>
  <c r="K6369" i="2"/>
  <c r="K6368" i="2"/>
  <c r="K6367" i="2"/>
  <c r="K6366" i="2"/>
  <c r="K6365" i="2"/>
  <c r="K6364" i="2"/>
  <c r="K6363" i="2"/>
  <c r="K6362" i="2"/>
  <c r="K6361" i="2"/>
  <c r="K6360" i="2"/>
  <c r="K6359" i="2"/>
  <c r="K6358" i="2"/>
  <c r="K6357" i="2"/>
  <c r="K6356" i="2"/>
  <c r="K6355" i="2"/>
  <c r="K6354" i="2"/>
  <c r="K6353" i="2"/>
  <c r="K6352" i="2"/>
  <c r="K6351" i="2"/>
  <c r="K6350" i="2"/>
  <c r="K6349" i="2"/>
  <c r="K6348" i="2"/>
  <c r="K6347" i="2"/>
  <c r="K6346" i="2"/>
  <c r="K6345" i="2"/>
  <c r="K6344" i="2"/>
  <c r="K6343" i="2"/>
  <c r="K6342" i="2"/>
  <c r="K6341" i="2"/>
  <c r="K6340" i="2"/>
  <c r="K6339" i="2"/>
  <c r="K6338" i="2"/>
  <c r="K6337" i="2"/>
  <c r="K6336" i="2"/>
  <c r="K6335" i="2"/>
  <c r="K6334" i="2"/>
  <c r="K6333" i="2"/>
  <c r="K6332" i="2"/>
  <c r="K6331" i="2"/>
  <c r="K6330" i="2"/>
  <c r="K6329" i="2"/>
  <c r="K6328" i="2"/>
  <c r="K6327" i="2"/>
  <c r="K6326" i="2"/>
  <c r="K6325" i="2"/>
  <c r="K6324" i="2"/>
  <c r="K6323" i="2"/>
  <c r="K6322" i="2"/>
  <c r="K6321" i="2"/>
  <c r="K6320" i="2"/>
  <c r="K6319" i="2"/>
  <c r="K6318" i="2"/>
  <c r="K6317" i="2"/>
  <c r="K6316" i="2"/>
  <c r="K6315" i="2"/>
  <c r="K6314" i="2"/>
  <c r="K6313" i="2"/>
  <c r="K6312" i="2"/>
  <c r="K6311" i="2"/>
  <c r="K6310" i="2"/>
  <c r="K6309" i="2"/>
  <c r="K6308" i="2"/>
  <c r="K6307" i="2"/>
  <c r="K6306" i="2"/>
  <c r="K6305" i="2"/>
  <c r="K6304" i="2"/>
  <c r="K6303" i="2"/>
  <c r="K6302" i="2"/>
  <c r="K6301" i="2"/>
  <c r="K6300" i="2"/>
  <c r="K6299" i="2"/>
  <c r="K6298" i="2"/>
  <c r="K6297" i="2"/>
  <c r="K6296" i="2"/>
  <c r="K6295" i="2"/>
  <c r="K6294" i="2"/>
  <c r="K6293" i="2"/>
  <c r="K6292" i="2"/>
  <c r="K6291" i="2"/>
  <c r="K6290" i="2"/>
  <c r="K6289" i="2"/>
  <c r="K6288" i="2"/>
  <c r="K6287" i="2"/>
  <c r="K6286" i="2"/>
  <c r="K6285" i="2"/>
  <c r="K6284" i="2"/>
  <c r="K6283" i="2"/>
  <c r="K6282" i="2"/>
  <c r="K6281" i="2"/>
  <c r="K6280" i="2"/>
  <c r="K6279" i="2"/>
  <c r="K6278" i="2"/>
  <c r="K6277" i="2"/>
  <c r="K6276" i="2"/>
  <c r="K6275" i="2"/>
  <c r="K6274" i="2"/>
  <c r="K6273" i="2"/>
  <c r="K6272" i="2"/>
  <c r="K6271" i="2"/>
  <c r="K6270" i="2"/>
  <c r="K6269" i="2"/>
  <c r="K6268" i="2"/>
  <c r="K6267" i="2"/>
  <c r="K6266" i="2"/>
  <c r="K6265" i="2"/>
  <c r="K6264" i="2"/>
  <c r="K6263" i="2"/>
  <c r="K6262" i="2"/>
  <c r="K6261" i="2"/>
  <c r="K6260" i="2"/>
  <c r="K6259" i="2"/>
  <c r="K6258" i="2"/>
  <c r="K6257" i="2"/>
  <c r="K6256" i="2"/>
  <c r="K6255" i="2"/>
  <c r="K6254" i="2"/>
  <c r="K6253" i="2"/>
  <c r="K6252" i="2"/>
  <c r="K6251" i="2"/>
  <c r="K6250" i="2"/>
  <c r="K6249" i="2"/>
  <c r="K6248" i="2"/>
  <c r="K6247" i="2"/>
  <c r="K6246" i="2"/>
  <c r="K6245" i="2"/>
  <c r="K6244" i="2"/>
  <c r="K6243" i="2"/>
  <c r="K6242" i="2"/>
  <c r="K6241" i="2"/>
  <c r="K6240" i="2"/>
  <c r="K6239" i="2"/>
  <c r="K6238" i="2"/>
  <c r="K6237" i="2"/>
  <c r="K6236" i="2"/>
  <c r="K6235" i="2"/>
  <c r="K6234" i="2"/>
  <c r="K6233" i="2"/>
  <c r="K6232" i="2"/>
  <c r="K6231" i="2"/>
  <c r="K6230" i="2"/>
  <c r="K6229" i="2"/>
  <c r="K6228" i="2"/>
  <c r="K6227" i="2"/>
  <c r="K6226" i="2"/>
  <c r="K6225" i="2"/>
  <c r="K6224" i="2"/>
  <c r="K6223" i="2"/>
  <c r="K6222" i="2"/>
  <c r="K6221" i="2"/>
  <c r="K6220" i="2"/>
  <c r="K6219" i="2"/>
  <c r="K6218" i="2"/>
  <c r="K6217" i="2"/>
  <c r="K6216" i="2"/>
  <c r="K6215" i="2"/>
  <c r="K6214" i="2"/>
  <c r="K6213" i="2"/>
  <c r="K6212" i="2"/>
  <c r="K6211" i="2"/>
  <c r="K6210" i="2"/>
  <c r="K6209" i="2"/>
  <c r="K6208" i="2"/>
  <c r="K6207" i="2"/>
  <c r="K6206" i="2"/>
  <c r="K6205" i="2"/>
  <c r="K6204" i="2"/>
  <c r="K6203" i="2"/>
  <c r="K6202" i="2"/>
  <c r="K6201" i="2"/>
  <c r="K6200" i="2"/>
  <c r="K6199" i="2"/>
  <c r="K6198" i="2"/>
  <c r="K6197" i="2"/>
  <c r="K6196" i="2"/>
  <c r="K6195" i="2"/>
  <c r="K6194" i="2"/>
  <c r="K6193" i="2"/>
  <c r="K6192" i="2"/>
  <c r="K6191" i="2"/>
  <c r="K6190" i="2"/>
  <c r="K6189" i="2"/>
  <c r="K6188" i="2"/>
  <c r="K6187" i="2"/>
  <c r="K6186" i="2"/>
  <c r="K6185" i="2"/>
  <c r="K6184" i="2"/>
  <c r="K6183" i="2"/>
  <c r="K6182" i="2"/>
  <c r="K6181" i="2"/>
  <c r="K6180" i="2"/>
  <c r="K6179" i="2"/>
  <c r="K6178" i="2"/>
  <c r="AK157" i="9"/>
  <c r="AJ157" i="9"/>
  <c r="AI157" i="9"/>
  <c r="AH157" i="9"/>
  <c r="AG157" i="9"/>
  <c r="AF157" i="9"/>
  <c r="AE157" i="9"/>
  <c r="AD157" i="9"/>
  <c r="AC157" i="9"/>
  <c r="AB157" i="9"/>
  <c r="AA157" i="9"/>
  <c r="Z157" i="9"/>
  <c r="Y157" i="9"/>
  <c r="X157" i="9"/>
  <c r="W157" i="9"/>
  <c r="V157" i="9"/>
  <c r="U157" i="9"/>
  <c r="T157" i="9"/>
  <c r="S157" i="9"/>
  <c r="R157" i="9"/>
  <c r="Q157" i="9"/>
  <c r="P157" i="9"/>
  <c r="O157" i="9"/>
  <c r="N157" i="9"/>
  <c r="M157" i="9"/>
  <c r="L157" i="9"/>
  <c r="K157" i="9"/>
  <c r="J157" i="9"/>
  <c r="I157" i="9"/>
  <c r="H157" i="9"/>
  <c r="G157" i="9"/>
  <c r="F157" i="9"/>
  <c r="E157" i="9"/>
  <c r="D157" i="9"/>
  <c r="C157" i="9"/>
  <c r="B157" i="9"/>
  <c r="O2936" i="1"/>
  <c r="P2936" i="1"/>
  <c r="Q2936"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E3148" i="1"/>
  <c r="C3148" i="1"/>
  <c r="B3148" i="1"/>
  <c r="A3148" i="1"/>
  <c r="E3147" i="1"/>
  <c r="C3147" i="1"/>
  <c r="B3147" i="1"/>
  <c r="A3147" i="1"/>
  <c r="E3146" i="1"/>
  <c r="C3146" i="1"/>
  <c r="B3146" i="1"/>
  <c r="A3146" i="1"/>
  <c r="E3145" i="1"/>
  <c r="C3145" i="1"/>
  <c r="B3145" i="1"/>
  <c r="A3145" i="1"/>
  <c r="E3144" i="1"/>
  <c r="C3144" i="1"/>
  <c r="B3144" i="1"/>
  <c r="A3144" i="1"/>
  <c r="E3143" i="1"/>
  <c r="C3143" i="1"/>
  <c r="B3143" i="1"/>
  <c r="A3143" i="1"/>
  <c r="E3142" i="1"/>
  <c r="C3142" i="1"/>
  <c r="B3142" i="1"/>
  <c r="A3142" i="1"/>
  <c r="E3141" i="1"/>
  <c r="C3141" i="1"/>
  <c r="B3141" i="1"/>
  <c r="A3141" i="1"/>
  <c r="E3140" i="1"/>
  <c r="C3140" i="1"/>
  <c r="B3140" i="1"/>
  <c r="A3140" i="1"/>
  <c r="E3139" i="1"/>
  <c r="C3139" i="1"/>
  <c r="B3139" i="1"/>
  <c r="A3139" i="1"/>
  <c r="E3138" i="1"/>
  <c r="C3138" i="1"/>
  <c r="B3138" i="1"/>
  <c r="A3138" i="1"/>
  <c r="E3137" i="1"/>
  <c r="C3137" i="1"/>
  <c r="B3137" i="1"/>
  <c r="A3137" i="1"/>
  <c r="E3136" i="1"/>
  <c r="C3136" i="1"/>
  <c r="B3136" i="1"/>
  <c r="A3136" i="1"/>
  <c r="E3135" i="1"/>
  <c r="C3135" i="1"/>
  <c r="B3135" i="1"/>
  <c r="A3135" i="1"/>
  <c r="E3134" i="1"/>
  <c r="C3134" i="1"/>
  <c r="B3134" i="1"/>
  <c r="A3134" i="1"/>
  <c r="E3133" i="1"/>
  <c r="C3133" i="1"/>
  <c r="B3133" i="1"/>
  <c r="A3133" i="1"/>
  <c r="E3132" i="1"/>
  <c r="C3132" i="1"/>
  <c r="B3132" i="1"/>
  <c r="A3132" i="1"/>
  <c r="E3131" i="1"/>
  <c r="C3131" i="1"/>
  <c r="B3131" i="1"/>
  <c r="A3131" i="1"/>
  <c r="E3130" i="1"/>
  <c r="C3130" i="1"/>
  <c r="B3130" i="1"/>
  <c r="A3130" i="1"/>
  <c r="E3129" i="1"/>
  <c r="C3129" i="1"/>
  <c r="B3129" i="1"/>
  <c r="A3129" i="1"/>
  <c r="E3128" i="1"/>
  <c r="C3128" i="1"/>
  <c r="B3128" i="1"/>
  <c r="A3128" i="1"/>
  <c r="E3127" i="1"/>
  <c r="C3127" i="1"/>
  <c r="B3127" i="1"/>
  <c r="A3127" i="1"/>
  <c r="E3126" i="1"/>
  <c r="C3126" i="1"/>
  <c r="B3126" i="1"/>
  <c r="A3126" i="1"/>
  <c r="E3125" i="1"/>
  <c r="C3125" i="1"/>
  <c r="B3125" i="1"/>
  <c r="A3125" i="1"/>
  <c r="E3124" i="1"/>
  <c r="C3124" i="1"/>
  <c r="B3124" i="1"/>
  <c r="A3124" i="1"/>
  <c r="E3123" i="1"/>
  <c r="C3123" i="1"/>
  <c r="B3123" i="1"/>
  <c r="A3123" i="1"/>
  <c r="E3122" i="1"/>
  <c r="C3122" i="1"/>
  <c r="B3122" i="1"/>
  <c r="A3122" i="1"/>
  <c r="E3121" i="1"/>
  <c r="C3121" i="1"/>
  <c r="B3121" i="1"/>
  <c r="A3121" i="1"/>
  <c r="E3120" i="1"/>
  <c r="C3120" i="1"/>
  <c r="B3120" i="1"/>
  <c r="A3120" i="1"/>
  <c r="E3119" i="1"/>
  <c r="C3119" i="1"/>
  <c r="B3119" i="1"/>
  <c r="A3119" i="1"/>
  <c r="E3118" i="1"/>
  <c r="C3118" i="1"/>
  <c r="B3118" i="1"/>
  <c r="A3118" i="1"/>
  <c r="E3117" i="1"/>
  <c r="C3117" i="1"/>
  <c r="B3117" i="1"/>
  <c r="A3117" i="1"/>
  <c r="E3116" i="1"/>
  <c r="C3116" i="1"/>
  <c r="B3116" i="1"/>
  <c r="A3116" i="1"/>
  <c r="E3115" i="1"/>
  <c r="C3115" i="1"/>
  <c r="B3115" i="1"/>
  <c r="A3115" i="1"/>
  <c r="E3114" i="1"/>
  <c r="C3114" i="1"/>
  <c r="B3114" i="1"/>
  <c r="A3114" i="1"/>
  <c r="E3113" i="1"/>
  <c r="C3113" i="1"/>
  <c r="B3113" i="1"/>
  <c r="A3113" i="1"/>
  <c r="E3112" i="1"/>
  <c r="C3112" i="1"/>
  <c r="B3112" i="1"/>
  <c r="A3112" i="1"/>
  <c r="E3111" i="1"/>
  <c r="C3111" i="1"/>
  <c r="B3111" i="1"/>
  <c r="A3111" i="1"/>
  <c r="E3110" i="1"/>
  <c r="C3110" i="1"/>
  <c r="B3110" i="1"/>
  <c r="A3110" i="1"/>
  <c r="E3109" i="1"/>
  <c r="C3109" i="1"/>
  <c r="B3109" i="1"/>
  <c r="A3109" i="1"/>
  <c r="E3108" i="1"/>
  <c r="C3108" i="1"/>
  <c r="B3108" i="1"/>
  <c r="A3108" i="1"/>
  <c r="E3107" i="1"/>
  <c r="C3107" i="1"/>
  <c r="B3107" i="1"/>
  <c r="A3107" i="1"/>
  <c r="E3106" i="1"/>
  <c r="C3106" i="1"/>
  <c r="B3106" i="1"/>
  <c r="A3106" i="1"/>
  <c r="E3105" i="1"/>
  <c r="C3105" i="1"/>
  <c r="B3105" i="1"/>
  <c r="A3105" i="1"/>
  <c r="E3104" i="1"/>
  <c r="C3104" i="1"/>
  <c r="B3104" i="1"/>
  <c r="A3104" i="1"/>
  <c r="E3103" i="1"/>
  <c r="C3103" i="1"/>
  <c r="B3103" i="1"/>
  <c r="A3103" i="1"/>
  <c r="E3102" i="1"/>
  <c r="C3102" i="1"/>
  <c r="B3102" i="1"/>
  <c r="A3102" i="1"/>
  <c r="E3101" i="1"/>
  <c r="C3101" i="1"/>
  <c r="B3101" i="1"/>
  <c r="A3101" i="1"/>
  <c r="E3100" i="1"/>
  <c r="C3100" i="1"/>
  <c r="B3100" i="1"/>
  <c r="A3100" i="1"/>
  <c r="E3099" i="1"/>
  <c r="C3099" i="1"/>
  <c r="B3099" i="1"/>
  <c r="A3099" i="1"/>
  <c r="E3098" i="1"/>
  <c r="C3098" i="1"/>
  <c r="B3098" i="1"/>
  <c r="A3098" i="1"/>
  <c r="E3097" i="1"/>
  <c r="C3097" i="1"/>
  <c r="B3097" i="1"/>
  <c r="A3097" i="1"/>
  <c r="E3096" i="1"/>
  <c r="C3096" i="1"/>
  <c r="B3096" i="1"/>
  <c r="A3096" i="1"/>
  <c r="E3095" i="1"/>
  <c r="C3095" i="1"/>
  <c r="B3095" i="1"/>
  <c r="A3095" i="1"/>
  <c r="E3094" i="1"/>
  <c r="C3094" i="1"/>
  <c r="B3094" i="1"/>
  <c r="A3094" i="1"/>
  <c r="E3093" i="1"/>
  <c r="C3093" i="1"/>
  <c r="B3093" i="1"/>
  <c r="A3093" i="1"/>
  <c r="E3092" i="1"/>
  <c r="C3092" i="1"/>
  <c r="B3092" i="1"/>
  <c r="A3092" i="1"/>
  <c r="E3091" i="1"/>
  <c r="C3091" i="1"/>
  <c r="B3091" i="1"/>
  <c r="A3091" i="1"/>
  <c r="E3090" i="1"/>
  <c r="C3090" i="1"/>
  <c r="B3090" i="1"/>
  <c r="A3090" i="1"/>
  <c r="E3089" i="1"/>
  <c r="C3089" i="1"/>
  <c r="B3089" i="1"/>
  <c r="A3089" i="1"/>
  <c r="E3088" i="1"/>
  <c r="C3088" i="1"/>
  <c r="B3088" i="1"/>
  <c r="A3088" i="1"/>
  <c r="E3087" i="1"/>
  <c r="C3087" i="1"/>
  <c r="B3087" i="1"/>
  <c r="A3087" i="1"/>
  <c r="E3086" i="1"/>
  <c r="C3086" i="1"/>
  <c r="B3086" i="1"/>
  <c r="A3086" i="1"/>
  <c r="E3085" i="1"/>
  <c r="C3085" i="1"/>
  <c r="B3085" i="1"/>
  <c r="A3085" i="1"/>
  <c r="E3084" i="1"/>
  <c r="C3084" i="1"/>
  <c r="B3084" i="1"/>
  <c r="A3084" i="1"/>
  <c r="E3083" i="1"/>
  <c r="C3083" i="1"/>
  <c r="B3083" i="1"/>
  <c r="A3083" i="1"/>
  <c r="E3082" i="1"/>
  <c r="C3082" i="1"/>
  <c r="B3082" i="1"/>
  <c r="A3082" i="1"/>
  <c r="E3081" i="1"/>
  <c r="C3081" i="1"/>
  <c r="B3081" i="1"/>
  <c r="A3081" i="1"/>
  <c r="E3080" i="1"/>
  <c r="C3080" i="1"/>
  <c r="B3080" i="1"/>
  <c r="A3080" i="1"/>
  <c r="E3079" i="1"/>
  <c r="C3079" i="1"/>
  <c r="B3079" i="1"/>
  <c r="A3079" i="1"/>
  <c r="E3078" i="1"/>
  <c r="C3078" i="1"/>
  <c r="B3078" i="1"/>
  <c r="A3078" i="1"/>
  <c r="E3077" i="1"/>
  <c r="C3077" i="1"/>
  <c r="B3077" i="1"/>
  <c r="A3077" i="1"/>
  <c r="E3076" i="1"/>
  <c r="C3076" i="1"/>
  <c r="B3076" i="1"/>
  <c r="A3076" i="1"/>
  <c r="E3075" i="1"/>
  <c r="C3075" i="1"/>
  <c r="B3075" i="1"/>
  <c r="A3075" i="1"/>
  <c r="E3074" i="1"/>
  <c r="C3074" i="1"/>
  <c r="B3074" i="1"/>
  <c r="A3074" i="1"/>
  <c r="E3073" i="1"/>
  <c r="C3073" i="1"/>
  <c r="B3073" i="1"/>
  <c r="A3073" i="1"/>
  <c r="E3072" i="1"/>
  <c r="C3072" i="1"/>
  <c r="B3072" i="1"/>
  <c r="A3072" i="1"/>
  <c r="E3071" i="1"/>
  <c r="C3071" i="1"/>
  <c r="B3071" i="1"/>
  <c r="A3071" i="1"/>
  <c r="E3070" i="1"/>
  <c r="C3070" i="1"/>
  <c r="B3070" i="1"/>
  <c r="A3070" i="1"/>
  <c r="E3069" i="1"/>
  <c r="C3069" i="1"/>
  <c r="B3069" i="1"/>
  <c r="A3069" i="1"/>
  <c r="E3068" i="1"/>
  <c r="C3068" i="1"/>
  <c r="B3068" i="1"/>
  <c r="A3068" i="1"/>
  <c r="E3067" i="1"/>
  <c r="C3067" i="1"/>
  <c r="B3067" i="1"/>
  <c r="A3067" i="1"/>
  <c r="E3066" i="1"/>
  <c r="C3066" i="1"/>
  <c r="B3066" i="1"/>
  <c r="A3066" i="1"/>
  <c r="E3065" i="1"/>
  <c r="C3065" i="1"/>
  <c r="B3065" i="1"/>
  <c r="A3065" i="1"/>
  <c r="E3064" i="1"/>
  <c r="C3064" i="1"/>
  <c r="B3064" i="1"/>
  <c r="A3064" i="1"/>
  <c r="E3063" i="1"/>
  <c r="C3063" i="1"/>
  <c r="B3063" i="1"/>
  <c r="A3063" i="1"/>
  <c r="E3062" i="1"/>
  <c r="C3062" i="1"/>
  <c r="B3062" i="1"/>
  <c r="A3062" i="1"/>
  <c r="E3061" i="1"/>
  <c r="C3061" i="1"/>
  <c r="B3061" i="1"/>
  <c r="A3061" i="1"/>
  <c r="E3060" i="1"/>
  <c r="C3060" i="1"/>
  <c r="B3060" i="1"/>
  <c r="A3060" i="1"/>
  <c r="E3059" i="1"/>
  <c r="C3059" i="1"/>
  <c r="B3059" i="1"/>
  <c r="A3059" i="1"/>
  <c r="E3058" i="1"/>
  <c r="C3058" i="1"/>
  <c r="B3058" i="1"/>
  <c r="A3058" i="1"/>
  <c r="E3057" i="1"/>
  <c r="C3057" i="1"/>
  <c r="B3057" i="1"/>
  <c r="A3057" i="1"/>
  <c r="E3056" i="1"/>
  <c r="C3056" i="1"/>
  <c r="B3056" i="1"/>
  <c r="A3056" i="1"/>
  <c r="E3055" i="1"/>
  <c r="C3055" i="1"/>
  <c r="B3055" i="1"/>
  <c r="A3055" i="1"/>
  <c r="E3054" i="1"/>
  <c r="C3054" i="1"/>
  <c r="B3054" i="1"/>
  <c r="A3054" i="1"/>
  <c r="E3053" i="1"/>
  <c r="C3053" i="1"/>
  <c r="B3053" i="1"/>
  <c r="A3053" i="1"/>
  <c r="E3052" i="1"/>
  <c r="C3052" i="1"/>
  <c r="B3052" i="1"/>
  <c r="A3052" i="1"/>
  <c r="E3051" i="1"/>
  <c r="C3051" i="1"/>
  <c r="B3051" i="1"/>
  <c r="A3051" i="1"/>
  <c r="E3050" i="1"/>
  <c r="C3050" i="1"/>
  <c r="B3050" i="1"/>
  <c r="A3050" i="1"/>
  <c r="E3049" i="1"/>
  <c r="C3049" i="1"/>
  <c r="B3049" i="1"/>
  <c r="A3049" i="1"/>
  <c r="E3048" i="1"/>
  <c r="C3048" i="1"/>
  <c r="B3048" i="1"/>
  <c r="A3048" i="1"/>
  <c r="E3047" i="1"/>
  <c r="C3047" i="1"/>
  <c r="B3047" i="1"/>
  <c r="A3047" i="1"/>
  <c r="E3046" i="1"/>
  <c r="C3046" i="1"/>
  <c r="B3046" i="1"/>
  <c r="A3046" i="1"/>
  <c r="E3045" i="1"/>
  <c r="C3045" i="1"/>
  <c r="B3045" i="1"/>
  <c r="A3045" i="1"/>
  <c r="E3044" i="1"/>
  <c r="C3044" i="1"/>
  <c r="B3044" i="1"/>
  <c r="A3044" i="1"/>
  <c r="E3043" i="1"/>
  <c r="C3043" i="1"/>
  <c r="B3043" i="1"/>
  <c r="A3043" i="1"/>
  <c r="E3042" i="1"/>
  <c r="C3042" i="1"/>
  <c r="B3042" i="1"/>
  <c r="A3042" i="1"/>
  <c r="E3041" i="1"/>
  <c r="C3041" i="1"/>
  <c r="B3041" i="1"/>
  <c r="A3041" i="1"/>
  <c r="E3040" i="1"/>
  <c r="C3040" i="1"/>
  <c r="B3040" i="1"/>
  <c r="A3040" i="1"/>
  <c r="E3039" i="1"/>
  <c r="C3039" i="1"/>
  <c r="B3039" i="1"/>
  <c r="A3039" i="1"/>
  <c r="E3038" i="1"/>
  <c r="C3038" i="1"/>
  <c r="B3038" i="1"/>
  <c r="A3038" i="1"/>
  <c r="E3037" i="1"/>
  <c r="C3037" i="1"/>
  <c r="B3037" i="1"/>
  <c r="A3037" i="1"/>
  <c r="E3036" i="1"/>
  <c r="C3036" i="1"/>
  <c r="B3036" i="1"/>
  <c r="A3036" i="1"/>
  <c r="E3035" i="1"/>
  <c r="C3035" i="1"/>
  <c r="B3035" i="1"/>
  <c r="A3035" i="1"/>
  <c r="E3034" i="1"/>
  <c r="C3034" i="1"/>
  <c r="B3034" i="1"/>
  <c r="A3034" i="1"/>
  <c r="E3033" i="1"/>
  <c r="C3033" i="1"/>
  <c r="B3033" i="1"/>
  <c r="A3033" i="1"/>
  <c r="E3032" i="1"/>
  <c r="C3032" i="1"/>
  <c r="B3032" i="1"/>
  <c r="A3032" i="1"/>
  <c r="E3031" i="1"/>
  <c r="C3031" i="1"/>
  <c r="B3031" i="1"/>
  <c r="A3031" i="1"/>
  <c r="E3030" i="1"/>
  <c r="C3030" i="1"/>
  <c r="B3030" i="1"/>
  <c r="A3030" i="1"/>
  <c r="E3029" i="1"/>
  <c r="C3029" i="1"/>
  <c r="B3029" i="1"/>
  <c r="A3029" i="1"/>
  <c r="E3028" i="1"/>
  <c r="C3028" i="1"/>
  <c r="B3028" i="1"/>
  <c r="A3028" i="1"/>
  <c r="E3027" i="1"/>
  <c r="C3027" i="1"/>
  <c r="B3027" i="1"/>
  <c r="A3027" i="1"/>
  <c r="E3026" i="1"/>
  <c r="C3026" i="1"/>
  <c r="B3026" i="1"/>
  <c r="A3026" i="1"/>
  <c r="E3025" i="1"/>
  <c r="C3025" i="1"/>
  <c r="B3025" i="1"/>
  <c r="A3025" i="1"/>
  <c r="E3024" i="1"/>
  <c r="C3024" i="1"/>
  <c r="B3024" i="1"/>
  <c r="A3024" i="1"/>
  <c r="E3023" i="1"/>
  <c r="C3023" i="1"/>
  <c r="B3023" i="1"/>
  <c r="A3023" i="1"/>
  <c r="E3022" i="1"/>
  <c r="C3022" i="1"/>
  <c r="B3022" i="1"/>
  <c r="A3022" i="1"/>
  <c r="E3021" i="1"/>
  <c r="C3021" i="1"/>
  <c r="B3021" i="1"/>
  <c r="A3021" i="1"/>
  <c r="E3020" i="1"/>
  <c r="C3020" i="1"/>
  <c r="B3020" i="1"/>
  <c r="A3020" i="1"/>
  <c r="E3019" i="1"/>
  <c r="C3019" i="1"/>
  <c r="B3019" i="1"/>
  <c r="A3019" i="1"/>
  <c r="E3018" i="1"/>
  <c r="C3018" i="1"/>
  <c r="B3018" i="1"/>
  <c r="A3018" i="1"/>
  <c r="E3017" i="1"/>
  <c r="C3017" i="1"/>
  <c r="B3017" i="1"/>
  <c r="A3017" i="1"/>
  <c r="E3016" i="1"/>
  <c r="C3016" i="1"/>
  <c r="B3016" i="1"/>
  <c r="A3016" i="1"/>
  <c r="E3015" i="1"/>
  <c r="C3015" i="1"/>
  <c r="B3015" i="1"/>
  <c r="A3015" i="1"/>
  <c r="E3014" i="1"/>
  <c r="C3014" i="1"/>
  <c r="B3014" i="1"/>
  <c r="A3014" i="1"/>
  <c r="E3013" i="1"/>
  <c r="C3013" i="1"/>
  <c r="B3013" i="1"/>
  <c r="A3013" i="1"/>
  <c r="E3012" i="1"/>
  <c r="C3012" i="1"/>
  <c r="B3012" i="1"/>
  <c r="A3012" i="1"/>
  <c r="E3011" i="1"/>
  <c r="C3011" i="1"/>
  <c r="B3011" i="1"/>
  <c r="A3011" i="1"/>
  <c r="E3010" i="1"/>
  <c r="C3010" i="1"/>
  <c r="B3010" i="1"/>
  <c r="A3010" i="1"/>
  <c r="E3009" i="1"/>
  <c r="C3009" i="1"/>
  <c r="B3009" i="1"/>
  <c r="A3009" i="1"/>
  <c r="E3008" i="1"/>
  <c r="C3008" i="1"/>
  <c r="B3008" i="1"/>
  <c r="A3008" i="1"/>
  <c r="E3007" i="1"/>
  <c r="C3007" i="1"/>
  <c r="B3007" i="1"/>
  <c r="A3007" i="1"/>
  <c r="E3006" i="1"/>
  <c r="C3006" i="1"/>
  <c r="B3006" i="1"/>
  <c r="A3006" i="1"/>
  <c r="E3005" i="1"/>
  <c r="C3005" i="1"/>
  <c r="B3005" i="1"/>
  <c r="A3005" i="1"/>
  <c r="E3004" i="1"/>
  <c r="C3004" i="1"/>
  <c r="B3004" i="1"/>
  <c r="A3004" i="1"/>
  <c r="E3003" i="1"/>
  <c r="C3003" i="1"/>
  <c r="B3003" i="1"/>
  <c r="A3003" i="1"/>
  <c r="E3002" i="1"/>
  <c r="C3002" i="1"/>
  <c r="B3002" i="1"/>
  <c r="A3002" i="1"/>
  <c r="E3001" i="1"/>
  <c r="C3001" i="1"/>
  <c r="B3001" i="1"/>
  <c r="A3001" i="1"/>
  <c r="E3000" i="1"/>
  <c r="C3000" i="1"/>
  <c r="B3000" i="1"/>
  <c r="A3000" i="1"/>
  <c r="E2999" i="1"/>
  <c r="C2999" i="1"/>
  <c r="B2999" i="1"/>
  <c r="A2999" i="1"/>
  <c r="E2998" i="1"/>
  <c r="C2998" i="1"/>
  <c r="B2998" i="1"/>
  <c r="A2998" i="1"/>
  <c r="E2997" i="1"/>
  <c r="C2997" i="1"/>
  <c r="B2997" i="1"/>
  <c r="A2997" i="1"/>
  <c r="E2996" i="1"/>
  <c r="C2996" i="1"/>
  <c r="B2996" i="1"/>
  <c r="A2996" i="1"/>
  <c r="E2995" i="1"/>
  <c r="C2995" i="1"/>
  <c r="B2995" i="1"/>
  <c r="A2995" i="1"/>
  <c r="E2994" i="1"/>
  <c r="C2994" i="1"/>
  <c r="B2994" i="1"/>
  <c r="A2994" i="1"/>
  <c r="E2993" i="1"/>
  <c r="C2993" i="1"/>
  <c r="B2993" i="1"/>
  <c r="A2993" i="1"/>
  <c r="E2992" i="1"/>
  <c r="C2992" i="1"/>
  <c r="B2992" i="1"/>
  <c r="A2992" i="1"/>
  <c r="E2991" i="1"/>
  <c r="C2991" i="1"/>
  <c r="B2991" i="1"/>
  <c r="A2991" i="1"/>
  <c r="E2990" i="1"/>
  <c r="C2990" i="1"/>
  <c r="B2990" i="1"/>
  <c r="A2990" i="1"/>
  <c r="E2989" i="1"/>
  <c r="C2989" i="1"/>
  <c r="B2989" i="1"/>
  <c r="A2989" i="1"/>
  <c r="E2988" i="1"/>
  <c r="C2988" i="1"/>
  <c r="B2988" i="1"/>
  <c r="A2988" i="1"/>
  <c r="E2987" i="1"/>
  <c r="C2987" i="1"/>
  <c r="B2987" i="1"/>
  <c r="A2987" i="1"/>
  <c r="E2986" i="1"/>
  <c r="C2986" i="1"/>
  <c r="B2986" i="1"/>
  <c r="A2986" i="1"/>
  <c r="E2985" i="1"/>
  <c r="C2985" i="1"/>
  <c r="B2985" i="1"/>
  <c r="A2985" i="1"/>
  <c r="E2984" i="1"/>
  <c r="C2984" i="1"/>
  <c r="B2984" i="1"/>
  <c r="A2984" i="1"/>
  <c r="E2983" i="1"/>
  <c r="C2983" i="1"/>
  <c r="B2983" i="1"/>
  <c r="A2983" i="1"/>
  <c r="E2982" i="1"/>
  <c r="C2982" i="1"/>
  <c r="B2982" i="1"/>
  <c r="A2982" i="1"/>
  <c r="E2981" i="1"/>
  <c r="C2981" i="1"/>
  <c r="B2981" i="1"/>
  <c r="A2981" i="1"/>
  <c r="E2980" i="1"/>
  <c r="C2980" i="1"/>
  <c r="B2980" i="1"/>
  <c r="A2980" i="1"/>
  <c r="E2979" i="1"/>
  <c r="C2979" i="1"/>
  <c r="B2979" i="1"/>
  <c r="A2979" i="1"/>
  <c r="E2978" i="1"/>
  <c r="C2978" i="1"/>
  <c r="B2978" i="1"/>
  <c r="A2978" i="1"/>
  <c r="E2977" i="1"/>
  <c r="C2977" i="1"/>
  <c r="B2977" i="1"/>
  <c r="A2977" i="1"/>
  <c r="E2976" i="1"/>
  <c r="C2976" i="1"/>
  <c r="B2976" i="1"/>
  <c r="A2976" i="1"/>
  <c r="E2975" i="1"/>
  <c r="C2975" i="1"/>
  <c r="B2975" i="1"/>
  <c r="A2975" i="1"/>
  <c r="E2974" i="1"/>
  <c r="C2974" i="1"/>
  <c r="B2974" i="1"/>
  <c r="A2974" i="1"/>
  <c r="E2973" i="1"/>
  <c r="C2973" i="1"/>
  <c r="B2973" i="1"/>
  <c r="A2973" i="1"/>
  <c r="E2972" i="1"/>
  <c r="C2972" i="1"/>
  <c r="B2972" i="1"/>
  <c r="A2972" i="1"/>
  <c r="E2971" i="1"/>
  <c r="C2971" i="1"/>
  <c r="B2971" i="1"/>
  <c r="A2971" i="1"/>
  <c r="E2970" i="1"/>
  <c r="C2970" i="1"/>
  <c r="B2970" i="1"/>
  <c r="A2970" i="1"/>
  <c r="E2969" i="1"/>
  <c r="C2969" i="1"/>
  <c r="B2969" i="1"/>
  <c r="A2969" i="1"/>
  <c r="E2968" i="1"/>
  <c r="C2968" i="1"/>
  <c r="B2968" i="1"/>
  <c r="A2968" i="1"/>
  <c r="E2967" i="1"/>
  <c r="C2967" i="1"/>
  <c r="B2967" i="1"/>
  <c r="A2967" i="1"/>
  <c r="E2966" i="1"/>
  <c r="C2966" i="1"/>
  <c r="B2966" i="1"/>
  <c r="A2966" i="1"/>
  <c r="E2965" i="1"/>
  <c r="C2965" i="1"/>
  <c r="B2965" i="1"/>
  <c r="A2965" i="1"/>
  <c r="E2964" i="1"/>
  <c r="C2964" i="1"/>
  <c r="B2964" i="1"/>
  <c r="A2964" i="1"/>
  <c r="E2963" i="1"/>
  <c r="C2963" i="1"/>
  <c r="B2963" i="1"/>
  <c r="A2963" i="1"/>
  <c r="E2962" i="1"/>
  <c r="C2962" i="1"/>
  <c r="B2962" i="1"/>
  <c r="A2962" i="1"/>
  <c r="E2961" i="1"/>
  <c r="C2961" i="1"/>
  <c r="B2961" i="1"/>
  <c r="A2961" i="1"/>
  <c r="E2960" i="1"/>
  <c r="C2960" i="1"/>
  <c r="B2960" i="1"/>
  <c r="A2960" i="1"/>
  <c r="E2959" i="1"/>
  <c r="C2959" i="1"/>
  <c r="B2959" i="1"/>
  <c r="A2959" i="1"/>
  <c r="E2958" i="1"/>
  <c r="C2958" i="1"/>
  <c r="B2958" i="1"/>
  <c r="A2958" i="1"/>
  <c r="E2957" i="1"/>
  <c r="C2957" i="1"/>
  <c r="B2957" i="1"/>
  <c r="A2957" i="1"/>
  <c r="E2956" i="1"/>
  <c r="C2956" i="1"/>
  <c r="B2956" i="1"/>
  <c r="A2956" i="1"/>
  <c r="E2955" i="1"/>
  <c r="C2955" i="1"/>
  <c r="B2955" i="1"/>
  <c r="A2955" i="1"/>
  <c r="E2954" i="1"/>
  <c r="C2954" i="1"/>
  <c r="B2954" i="1"/>
  <c r="A2954" i="1"/>
  <c r="E2953" i="1"/>
  <c r="C2953" i="1"/>
  <c r="B2953" i="1"/>
  <c r="A2953" i="1"/>
  <c r="E2952" i="1"/>
  <c r="C2952" i="1"/>
  <c r="B2952" i="1"/>
  <c r="A2952" i="1"/>
  <c r="E2951" i="1"/>
  <c r="C2951" i="1"/>
  <c r="B2951" i="1"/>
  <c r="A2951" i="1"/>
  <c r="E2950" i="1"/>
  <c r="C2950" i="1"/>
  <c r="B2950" i="1"/>
  <c r="A2950" i="1"/>
  <c r="E2949" i="1"/>
  <c r="C2949" i="1"/>
  <c r="B2949" i="1"/>
  <c r="A2949" i="1"/>
  <c r="E2948" i="1"/>
  <c r="C2948" i="1"/>
  <c r="B2948" i="1"/>
  <c r="A2948" i="1"/>
  <c r="E2947" i="1"/>
  <c r="C2947" i="1"/>
  <c r="B2947" i="1"/>
  <c r="A2947" i="1"/>
  <c r="E2946" i="1"/>
  <c r="C2946" i="1"/>
  <c r="B2946" i="1"/>
  <c r="A2946" i="1"/>
  <c r="E2945" i="1"/>
  <c r="C2945" i="1"/>
  <c r="B2945" i="1"/>
  <c r="A2945" i="1"/>
  <c r="E2944" i="1"/>
  <c r="C2944" i="1"/>
  <c r="B2944" i="1"/>
  <c r="A2944" i="1"/>
  <c r="E2943" i="1"/>
  <c r="C2943" i="1"/>
  <c r="B2943" i="1"/>
  <c r="A2943" i="1"/>
  <c r="E2942" i="1"/>
  <c r="C2942" i="1"/>
  <c r="B2942" i="1"/>
  <c r="A2942" i="1"/>
  <c r="E2941" i="1"/>
  <c r="C2941" i="1"/>
  <c r="B2941" i="1"/>
  <c r="A2941" i="1"/>
  <c r="E2940" i="1"/>
  <c r="C2940" i="1"/>
  <c r="B2940" i="1"/>
  <c r="A2940" i="1"/>
  <c r="E2939" i="1"/>
  <c r="C2939" i="1"/>
  <c r="B2939" i="1"/>
  <c r="A2939" i="1"/>
  <c r="E2938" i="1"/>
  <c r="C2938" i="1"/>
  <c r="B2938" i="1"/>
  <c r="A2938" i="1"/>
  <c r="E2937" i="1"/>
  <c r="C2937" i="1"/>
  <c r="B2937" i="1"/>
  <c r="A2937" i="1"/>
  <c r="E2935" i="1"/>
  <c r="C2935" i="1"/>
  <c r="B2935" i="1"/>
  <c r="A2935" i="1"/>
  <c r="E2934" i="1"/>
  <c r="C2934" i="1"/>
  <c r="B2934" i="1"/>
  <c r="A2934" i="1"/>
  <c r="E2936" i="1"/>
  <c r="C2936" i="1"/>
  <c r="B2936" i="1"/>
  <c r="A2936" i="1"/>
  <c r="E2933" i="1"/>
  <c r="C2933" i="1"/>
  <c r="B2933" i="1"/>
  <c r="A2933" i="1"/>
  <c r="E2932" i="1"/>
  <c r="C2932" i="1"/>
  <c r="B2932" i="1"/>
  <c r="A2932" i="1"/>
  <c r="E2931" i="1"/>
  <c r="C2931" i="1"/>
  <c r="B2931" i="1"/>
  <c r="A2931" i="1"/>
  <c r="E2930" i="1"/>
  <c r="C2930" i="1"/>
  <c r="B2930" i="1"/>
  <c r="A2930" i="1"/>
  <c r="E2929" i="1"/>
  <c r="C2929" i="1"/>
  <c r="B2929" i="1"/>
  <c r="A2929" i="1"/>
  <c r="E2928" i="1"/>
  <c r="C2928" i="1"/>
  <c r="B2928" i="1"/>
  <c r="A2928" i="1"/>
  <c r="E2927" i="1"/>
  <c r="C2927" i="1"/>
  <c r="B2927" i="1"/>
  <c r="A2927" i="1"/>
  <c r="E2926" i="1"/>
  <c r="C2926" i="1"/>
  <c r="B2926" i="1"/>
  <c r="A2926" i="1"/>
  <c r="E2925" i="1"/>
  <c r="C2925" i="1"/>
  <c r="B2925" i="1"/>
  <c r="A2925" i="1"/>
  <c r="E2924" i="1"/>
  <c r="C2924" i="1"/>
  <c r="B2924" i="1"/>
  <c r="A2924" i="1"/>
  <c r="E2923" i="1"/>
  <c r="C2923" i="1"/>
  <c r="B2923" i="1"/>
  <c r="A2923" i="1"/>
  <c r="E2922" i="1"/>
  <c r="C2922" i="1"/>
  <c r="B2922" i="1"/>
  <c r="A2922" i="1"/>
  <c r="E2921" i="1"/>
  <c r="C2921" i="1"/>
  <c r="B2921" i="1"/>
  <c r="A2921" i="1"/>
  <c r="E2920" i="1"/>
  <c r="C2920" i="1"/>
  <c r="B2920" i="1"/>
  <c r="A2920" i="1"/>
  <c r="E2919" i="1"/>
  <c r="C2919" i="1"/>
  <c r="B2919" i="1"/>
  <c r="A2919" i="1"/>
  <c r="E2918" i="1"/>
  <c r="C2918" i="1"/>
  <c r="B2918" i="1"/>
  <c r="A2918" i="1"/>
  <c r="E2917" i="1"/>
  <c r="C2917" i="1"/>
  <c r="B2917" i="1"/>
  <c r="A2917" i="1"/>
  <c r="E2916" i="1"/>
  <c r="C2916" i="1"/>
  <c r="B2916" i="1"/>
  <c r="A2916" i="1"/>
  <c r="E2915" i="1"/>
  <c r="C2915" i="1"/>
  <c r="B2915" i="1"/>
  <c r="A2915" i="1"/>
  <c r="E2914" i="1"/>
  <c r="C2914" i="1"/>
  <c r="B2914" i="1"/>
  <c r="A2914" i="1"/>
  <c r="E2913" i="1"/>
  <c r="C2913" i="1"/>
  <c r="B2913" i="1"/>
  <c r="A2913" i="1"/>
  <c r="E2912" i="1"/>
  <c r="C2912" i="1"/>
  <c r="B2912" i="1"/>
  <c r="A2912" i="1"/>
  <c r="E2911" i="1"/>
  <c r="C2911" i="1"/>
  <c r="B2911" i="1"/>
  <c r="A2911" i="1"/>
  <c r="E2910" i="1"/>
  <c r="C2910" i="1"/>
  <c r="B2910" i="1"/>
  <c r="A2910" i="1"/>
  <c r="E2909" i="1"/>
  <c r="C2909" i="1"/>
  <c r="B2909" i="1"/>
  <c r="A2909" i="1"/>
  <c r="E2908" i="1"/>
  <c r="C2908" i="1"/>
  <c r="B2908" i="1"/>
  <c r="A2908" i="1"/>
  <c r="E2907" i="1"/>
  <c r="C2907" i="1"/>
  <c r="B2907" i="1"/>
  <c r="A2907" i="1"/>
  <c r="E2906" i="1"/>
  <c r="C2906" i="1"/>
  <c r="B2906" i="1"/>
  <c r="A2906" i="1"/>
  <c r="E2905" i="1"/>
  <c r="C2905" i="1"/>
  <c r="B2905" i="1"/>
  <c r="A2905" i="1"/>
  <c r="E2904" i="1"/>
  <c r="C2904" i="1"/>
  <c r="B2904" i="1"/>
  <c r="A2904" i="1"/>
  <c r="E2903" i="1"/>
  <c r="C2903" i="1"/>
  <c r="B2903" i="1"/>
  <c r="A2903" i="1"/>
  <c r="E2902" i="1"/>
  <c r="C2902" i="1"/>
  <c r="B2902" i="1"/>
  <c r="A2902" i="1"/>
  <c r="E2901" i="1"/>
  <c r="C2901" i="1"/>
  <c r="B2901" i="1"/>
  <c r="A2901" i="1"/>
  <c r="E2900" i="1"/>
  <c r="C2900" i="1"/>
  <c r="B2900" i="1"/>
  <c r="A2900" i="1"/>
  <c r="E2899" i="1"/>
  <c r="C2899" i="1"/>
  <c r="B2899" i="1"/>
  <c r="A2899" i="1"/>
  <c r="E2898" i="1"/>
  <c r="C2898" i="1"/>
  <c r="B2898" i="1"/>
  <c r="A2898" i="1"/>
  <c r="E2897" i="1"/>
  <c r="C2897" i="1"/>
  <c r="B2897" i="1"/>
  <c r="A2897" i="1"/>
  <c r="E2896" i="1"/>
  <c r="C2896" i="1"/>
  <c r="B2896" i="1"/>
  <c r="A2896" i="1"/>
  <c r="E2895" i="1"/>
  <c r="C2895" i="1"/>
  <c r="B2895" i="1"/>
  <c r="A2895" i="1"/>
  <c r="E2894" i="1"/>
  <c r="C2894" i="1"/>
  <c r="B2894" i="1"/>
  <c r="A2894" i="1"/>
  <c r="E2893" i="1"/>
  <c r="C2893" i="1"/>
  <c r="B2893" i="1"/>
  <c r="A2893" i="1"/>
  <c r="E2892" i="1"/>
  <c r="C2892" i="1"/>
  <c r="B2892" i="1"/>
  <c r="A2892" i="1"/>
  <c r="E2891" i="1"/>
  <c r="C2891" i="1"/>
  <c r="B2891" i="1"/>
  <c r="A2891" i="1"/>
  <c r="E2890" i="1"/>
  <c r="C2890" i="1"/>
  <c r="B2890" i="1"/>
  <c r="A2890" i="1"/>
  <c r="E2889" i="1"/>
  <c r="C2889" i="1"/>
  <c r="B2889" i="1"/>
  <c r="A2889" i="1"/>
  <c r="E2888" i="1"/>
  <c r="C2888" i="1"/>
  <c r="B2888" i="1"/>
  <c r="A2888" i="1"/>
  <c r="E2887" i="1"/>
  <c r="C2887" i="1"/>
  <c r="B2887" i="1"/>
  <c r="A2887" i="1"/>
  <c r="E2886" i="1"/>
  <c r="C2886" i="1"/>
  <c r="B2886" i="1"/>
  <c r="A2886" i="1"/>
  <c r="E2885" i="1"/>
  <c r="C2885" i="1"/>
  <c r="B2885" i="1"/>
  <c r="A2885" i="1"/>
  <c r="E2884" i="1"/>
  <c r="C2884" i="1"/>
  <c r="B2884" i="1"/>
  <c r="A2884" i="1"/>
  <c r="E2883" i="1"/>
  <c r="C2883" i="1"/>
  <c r="B2883" i="1"/>
  <c r="A2883" i="1"/>
  <c r="E2882" i="1"/>
  <c r="C2882" i="1"/>
  <c r="B2882" i="1"/>
  <c r="A2882" i="1"/>
  <c r="E2881" i="1"/>
  <c r="C2881" i="1"/>
  <c r="B2881" i="1"/>
  <c r="A2881" i="1"/>
  <c r="E2880" i="1"/>
  <c r="C2880" i="1"/>
  <c r="B2880" i="1"/>
  <c r="A2880" i="1"/>
  <c r="E2879" i="1"/>
  <c r="C2879" i="1"/>
  <c r="B2879" i="1"/>
  <c r="A2879" i="1"/>
  <c r="E2878" i="1"/>
  <c r="C2878" i="1"/>
  <c r="B2878" i="1"/>
  <c r="A2878" i="1"/>
  <c r="E2877" i="1"/>
  <c r="C2877" i="1"/>
  <c r="B2877" i="1"/>
  <c r="A2877" i="1"/>
  <c r="E2876" i="1"/>
  <c r="C2876" i="1"/>
  <c r="B2876" i="1"/>
  <c r="A2876" i="1"/>
  <c r="E2875" i="1"/>
  <c r="C2875" i="1"/>
  <c r="B2875" i="1"/>
  <c r="A2875" i="1"/>
  <c r="E2874" i="1"/>
  <c r="C2874" i="1"/>
  <c r="B2874" i="1"/>
  <c r="A2874" i="1"/>
  <c r="E2873" i="1"/>
  <c r="C2873" i="1"/>
  <c r="B2873" i="1"/>
  <c r="A2873" i="1"/>
  <c r="E2872" i="1"/>
  <c r="C2872" i="1"/>
  <c r="B2872" i="1"/>
  <c r="A2872" i="1"/>
  <c r="E2871" i="1"/>
  <c r="C2871" i="1"/>
  <c r="B2871" i="1"/>
  <c r="A2871" i="1"/>
  <c r="E2870" i="1"/>
  <c r="C2870" i="1"/>
  <c r="B2870" i="1"/>
  <c r="A2870" i="1"/>
  <c r="E2869" i="1"/>
  <c r="C2869" i="1"/>
  <c r="B2869" i="1"/>
  <c r="A2869" i="1"/>
  <c r="E2868" i="1"/>
  <c r="C2868" i="1"/>
  <c r="B2868" i="1"/>
  <c r="A2868" i="1"/>
  <c r="E2867" i="1"/>
  <c r="C2867" i="1"/>
  <c r="B2867" i="1"/>
  <c r="A2867" i="1"/>
  <c r="E2866" i="1"/>
  <c r="C2866" i="1"/>
  <c r="B2866" i="1"/>
  <c r="A2866" i="1"/>
  <c r="E2865" i="1"/>
  <c r="C2865" i="1"/>
  <c r="B2865" i="1"/>
  <c r="A2865" i="1"/>
  <c r="E2864" i="1"/>
  <c r="C2864" i="1"/>
  <c r="B2864" i="1"/>
  <c r="A2864" i="1"/>
  <c r="E2863" i="1"/>
  <c r="C2863" i="1"/>
  <c r="B2863" i="1"/>
  <c r="A2863" i="1"/>
  <c r="E2862" i="1"/>
  <c r="C2862" i="1"/>
  <c r="B2862" i="1"/>
  <c r="A2862" i="1"/>
  <c r="E2861" i="1"/>
  <c r="C2861" i="1"/>
  <c r="B2861" i="1"/>
  <c r="A2861" i="1"/>
  <c r="E2860" i="1"/>
  <c r="C2860" i="1"/>
  <c r="B2860" i="1"/>
  <c r="A2860" i="1"/>
  <c r="E2859" i="1"/>
  <c r="C2859" i="1"/>
  <c r="B2859" i="1"/>
  <c r="A2859" i="1"/>
  <c r="E2858" i="1"/>
  <c r="C2858" i="1"/>
  <c r="B2858" i="1"/>
  <c r="A2858" i="1"/>
  <c r="E2857" i="1"/>
  <c r="C2857" i="1"/>
  <c r="B2857" i="1"/>
  <c r="A2857" i="1"/>
  <c r="E2856" i="1"/>
  <c r="C2856" i="1"/>
  <c r="B2856" i="1"/>
  <c r="A2856" i="1"/>
  <c r="E2855" i="1"/>
  <c r="C2855" i="1"/>
  <c r="B2855" i="1"/>
  <c r="A2855" i="1"/>
  <c r="E2854" i="1"/>
  <c r="C2854" i="1"/>
  <c r="B2854" i="1"/>
  <c r="A2854" i="1"/>
  <c r="E2853" i="1"/>
  <c r="C2853" i="1"/>
  <c r="B2853" i="1"/>
  <c r="A2853" i="1"/>
  <c r="E2852" i="1"/>
  <c r="C2852" i="1"/>
  <c r="B2852" i="1"/>
  <c r="A2852" i="1"/>
  <c r="E2851" i="1"/>
  <c r="C2851" i="1"/>
  <c r="B2851" i="1"/>
  <c r="A2851" i="1"/>
  <c r="E2850" i="1"/>
  <c r="C2850" i="1"/>
  <c r="B2850" i="1"/>
  <c r="A2850" i="1"/>
  <c r="E2849" i="1"/>
  <c r="C2849" i="1"/>
  <c r="B2849" i="1"/>
  <c r="A2849" i="1"/>
  <c r="E2848" i="1"/>
  <c r="C2848" i="1"/>
  <c r="B2848" i="1"/>
  <c r="A2848" i="1"/>
  <c r="E2847" i="1"/>
  <c r="C2847" i="1"/>
  <c r="B2847" i="1"/>
  <c r="A2847" i="1"/>
  <c r="E2846" i="1"/>
  <c r="C2846" i="1"/>
  <c r="B2846" i="1"/>
  <c r="A2846" i="1"/>
  <c r="E2845" i="1"/>
  <c r="C2845" i="1"/>
  <c r="B2845" i="1"/>
  <c r="A2845" i="1"/>
  <c r="E2844" i="1"/>
  <c r="C2844" i="1"/>
  <c r="B2844" i="1"/>
  <c r="A2844" i="1"/>
  <c r="E2843" i="1"/>
  <c r="C2843" i="1"/>
  <c r="B2843" i="1"/>
  <c r="A2843" i="1"/>
  <c r="E2842" i="1"/>
  <c r="C2842" i="1"/>
  <c r="B2842" i="1"/>
  <c r="A2842" i="1"/>
  <c r="E2841" i="1"/>
  <c r="C2841" i="1"/>
  <c r="B2841" i="1"/>
  <c r="A2841" i="1"/>
  <c r="E2840" i="1"/>
  <c r="C2840" i="1"/>
  <c r="B2840" i="1"/>
  <c r="A2840" i="1"/>
  <c r="E2839" i="1"/>
  <c r="C2839" i="1"/>
  <c r="B2839" i="1"/>
  <c r="A2839" i="1"/>
  <c r="E2838" i="1"/>
  <c r="C2838" i="1"/>
  <c r="B2838" i="1"/>
  <c r="A2838" i="1"/>
  <c r="E2837" i="1"/>
  <c r="C2837" i="1"/>
  <c r="B2837" i="1"/>
  <c r="A2837" i="1"/>
  <c r="E2836" i="1"/>
  <c r="C2836" i="1"/>
  <c r="B2836" i="1"/>
  <c r="A2836" i="1"/>
  <c r="E2835" i="1"/>
  <c r="C2835" i="1"/>
  <c r="B2835" i="1"/>
  <c r="A2835" i="1"/>
  <c r="E2834" i="1"/>
  <c r="C2834" i="1"/>
  <c r="B2834" i="1"/>
  <c r="A2834" i="1"/>
  <c r="E2833" i="1"/>
  <c r="C2833" i="1"/>
  <c r="B2833" i="1"/>
  <c r="A2833" i="1"/>
  <c r="E2832" i="1"/>
  <c r="C2832" i="1"/>
  <c r="B2832" i="1"/>
  <c r="A2832" i="1"/>
  <c r="E2831" i="1"/>
  <c r="C2831" i="1"/>
  <c r="B2831" i="1"/>
  <c r="A2831" i="1"/>
  <c r="E2830" i="1"/>
  <c r="C2830" i="1"/>
  <c r="B2830" i="1"/>
  <c r="A2830" i="1"/>
  <c r="E2829" i="1"/>
  <c r="C2829" i="1"/>
  <c r="B2829" i="1"/>
  <c r="A2829" i="1"/>
  <c r="E2828" i="1"/>
  <c r="C2828" i="1"/>
  <c r="B2828" i="1"/>
  <c r="A2828" i="1"/>
  <c r="E2827" i="1"/>
  <c r="C2827" i="1"/>
  <c r="B2827" i="1"/>
  <c r="A2827" i="1"/>
  <c r="E2826" i="1"/>
  <c r="C2826" i="1"/>
  <c r="B2826" i="1"/>
  <c r="A2826" i="1"/>
  <c r="E2825" i="1"/>
  <c r="C2825" i="1"/>
  <c r="B2825" i="1"/>
  <c r="A2825" i="1"/>
  <c r="E2824" i="1"/>
  <c r="C2824" i="1"/>
  <c r="B2824" i="1"/>
  <c r="A2824" i="1"/>
  <c r="E2823" i="1"/>
  <c r="C2823" i="1"/>
  <c r="B2823" i="1"/>
  <c r="A2823" i="1"/>
  <c r="E2822" i="1"/>
  <c r="C2822" i="1"/>
  <c r="B2822" i="1"/>
  <c r="A2822" i="1"/>
  <c r="E2821" i="1"/>
  <c r="C2821" i="1"/>
  <c r="B2821" i="1"/>
  <c r="A2821" i="1"/>
  <c r="E2820" i="1"/>
  <c r="C2820" i="1"/>
  <c r="B2820" i="1"/>
  <c r="A2820" i="1"/>
  <c r="E2819" i="1"/>
  <c r="C2819" i="1"/>
  <c r="B2819" i="1"/>
  <c r="A2819" i="1"/>
  <c r="E2818" i="1"/>
  <c r="C2818" i="1"/>
  <c r="B2818" i="1"/>
  <c r="A2818" i="1"/>
  <c r="E2817" i="1"/>
  <c r="C2817" i="1"/>
  <c r="B2817" i="1"/>
  <c r="A2817" i="1"/>
  <c r="E2816" i="1"/>
  <c r="C2816" i="1"/>
  <c r="B2816" i="1"/>
  <c r="A2816" i="1"/>
  <c r="E2815" i="1"/>
  <c r="C2815" i="1"/>
  <c r="B2815" i="1"/>
  <c r="A2815" i="1"/>
  <c r="E2814" i="1"/>
  <c r="C2814" i="1"/>
  <c r="B2814" i="1"/>
  <c r="A2814" i="1"/>
  <c r="E2813" i="1"/>
  <c r="C2813" i="1"/>
  <c r="B2813" i="1"/>
  <c r="A2813" i="1"/>
  <c r="E2812" i="1"/>
  <c r="C2812" i="1"/>
  <c r="B2812" i="1"/>
  <c r="A2812" i="1"/>
  <c r="E2811" i="1"/>
  <c r="C2811" i="1"/>
  <c r="B2811" i="1"/>
  <c r="A2811" i="1"/>
  <c r="E2810" i="1"/>
  <c r="C2810" i="1"/>
  <c r="B2810" i="1"/>
  <c r="A2810" i="1"/>
  <c r="E2809" i="1"/>
  <c r="C2809" i="1"/>
  <c r="B2809" i="1"/>
  <c r="A2809" i="1"/>
  <c r="E2808" i="1"/>
  <c r="C2808" i="1"/>
  <c r="B2808" i="1"/>
  <c r="A2808" i="1"/>
  <c r="E2807" i="1"/>
  <c r="C2807" i="1"/>
  <c r="B2807" i="1"/>
  <c r="A2807" i="1"/>
  <c r="E2806" i="1"/>
  <c r="C2806" i="1"/>
  <c r="B2806" i="1"/>
  <c r="A2806" i="1"/>
  <c r="E2805" i="1"/>
  <c r="C2805" i="1"/>
  <c r="B2805" i="1"/>
  <c r="A2805" i="1"/>
  <c r="E2804" i="1"/>
  <c r="C2804" i="1"/>
  <c r="B2804" i="1"/>
  <c r="A2804" i="1"/>
  <c r="E2803" i="1"/>
  <c r="C2803" i="1"/>
  <c r="B2803" i="1"/>
  <c r="A2803" i="1"/>
  <c r="E2802" i="1"/>
  <c r="C2802" i="1"/>
  <c r="B2802" i="1"/>
  <c r="A2802" i="1"/>
  <c r="E2801" i="1"/>
  <c r="C2801" i="1"/>
  <c r="B2801" i="1"/>
  <c r="A2801" i="1"/>
  <c r="E2800" i="1"/>
  <c r="C2800" i="1"/>
  <c r="B2800" i="1"/>
  <c r="A2800" i="1"/>
  <c r="E2799" i="1"/>
  <c r="C2799" i="1"/>
  <c r="B2799" i="1"/>
  <c r="A2799" i="1"/>
  <c r="E2798" i="1"/>
  <c r="C2798" i="1"/>
  <c r="B2798" i="1"/>
  <c r="A2798" i="1"/>
  <c r="E2797" i="1"/>
  <c r="C2797" i="1"/>
  <c r="B2797" i="1"/>
  <c r="A2797" i="1"/>
  <c r="E2796" i="1"/>
  <c r="C2796" i="1"/>
  <c r="B2796" i="1"/>
  <c r="A2796" i="1"/>
  <c r="E2795" i="1"/>
  <c r="C2795" i="1"/>
  <c r="B2795" i="1"/>
  <c r="A2795" i="1"/>
  <c r="E2794" i="1"/>
  <c r="C2794" i="1"/>
  <c r="B2794" i="1"/>
  <c r="A2794" i="1"/>
  <c r="E2793" i="1"/>
  <c r="C2793" i="1"/>
  <c r="B2793" i="1"/>
  <c r="A2793" i="1"/>
  <c r="E2792" i="1"/>
  <c r="C2792" i="1"/>
  <c r="B2792" i="1"/>
  <c r="A2792" i="1"/>
  <c r="E2791" i="1"/>
  <c r="C2791" i="1"/>
  <c r="B2791" i="1"/>
  <c r="A2791" i="1"/>
  <c r="E2790" i="1"/>
  <c r="C2790" i="1"/>
  <c r="B2790" i="1"/>
  <c r="A2790" i="1"/>
  <c r="E2789" i="1"/>
  <c r="C2789" i="1"/>
  <c r="B2789" i="1"/>
  <c r="A2789" i="1"/>
  <c r="E2788" i="1"/>
  <c r="C2788" i="1"/>
  <c r="B2788" i="1"/>
  <c r="A2788" i="1"/>
  <c r="E2787" i="1"/>
  <c r="C2787" i="1"/>
  <c r="B2787" i="1"/>
  <c r="A2787" i="1"/>
  <c r="E2786" i="1"/>
  <c r="C2786" i="1"/>
  <c r="B2786" i="1"/>
  <c r="A2786" i="1"/>
  <c r="E2785" i="1"/>
  <c r="C2785" i="1"/>
  <c r="B2785" i="1"/>
  <c r="A2785" i="1"/>
  <c r="E2784" i="1"/>
  <c r="C2784" i="1"/>
  <c r="B2784" i="1"/>
  <c r="A2784" i="1"/>
  <c r="E2783" i="1"/>
  <c r="C2783" i="1"/>
  <c r="B2783" i="1"/>
  <c r="A2783" i="1"/>
  <c r="E2782" i="1"/>
  <c r="C2782" i="1"/>
  <c r="B2782" i="1"/>
  <c r="A2782" i="1"/>
  <c r="E2781" i="1"/>
  <c r="C2781" i="1"/>
  <c r="B2781" i="1"/>
  <c r="A2781" i="1"/>
  <c r="E2780" i="1"/>
  <c r="C2780" i="1"/>
  <c r="B2780" i="1"/>
  <c r="A2780" i="1"/>
  <c r="E2779" i="1"/>
  <c r="C2779" i="1"/>
  <c r="B2779" i="1"/>
  <c r="A2779" i="1"/>
  <c r="E2778" i="1"/>
  <c r="C2778" i="1"/>
  <c r="B2778" i="1"/>
  <c r="A2778" i="1"/>
  <c r="E2777" i="1"/>
  <c r="C2777" i="1"/>
  <c r="B2777" i="1"/>
  <c r="A2777" i="1"/>
  <c r="E2776" i="1"/>
  <c r="C2776" i="1"/>
  <c r="B2776" i="1"/>
  <c r="A2776" i="1"/>
  <c r="E2775" i="1"/>
  <c r="C2775" i="1"/>
  <c r="B2775" i="1"/>
  <c r="A2775" i="1"/>
  <c r="E2774" i="1"/>
  <c r="C2774" i="1"/>
  <c r="B2774" i="1"/>
  <c r="A2774" i="1"/>
  <c r="E2773" i="1"/>
  <c r="C2773" i="1"/>
  <c r="B2773" i="1"/>
  <c r="A2773" i="1"/>
  <c r="E2772" i="1"/>
  <c r="C2772" i="1"/>
  <c r="B2772" i="1"/>
  <c r="A2772" i="1"/>
  <c r="E2771" i="1"/>
  <c r="C2771" i="1"/>
  <c r="B2771" i="1"/>
  <c r="A2771" i="1"/>
  <c r="E2770" i="1"/>
  <c r="C2770" i="1"/>
  <c r="B2770" i="1"/>
  <c r="A2770" i="1"/>
  <c r="E2769" i="1"/>
  <c r="C2769" i="1"/>
  <c r="B2769" i="1"/>
  <c r="A2769" i="1"/>
  <c r="E2768" i="1"/>
  <c r="C2768" i="1"/>
  <c r="B2768" i="1"/>
  <c r="A2768" i="1"/>
  <c r="E2767" i="1"/>
  <c r="C2767" i="1"/>
  <c r="B2767" i="1"/>
  <c r="A2767" i="1"/>
  <c r="E2766" i="1"/>
  <c r="C2766" i="1"/>
  <c r="B2766" i="1"/>
  <c r="A2766" i="1"/>
  <c r="E2765" i="1"/>
  <c r="C2765" i="1"/>
  <c r="B2765" i="1"/>
  <c r="A2765" i="1"/>
  <c r="E2764" i="1"/>
  <c r="C2764" i="1"/>
  <c r="B2764" i="1"/>
  <c r="A2764" i="1"/>
  <c r="E2763" i="1"/>
  <c r="C2763" i="1"/>
  <c r="B2763" i="1"/>
  <c r="A2763" i="1"/>
  <c r="E2762" i="1"/>
  <c r="C2762" i="1"/>
  <c r="B2762" i="1"/>
  <c r="A2762" i="1"/>
  <c r="E2761" i="1"/>
  <c r="C2761" i="1"/>
  <c r="B2761" i="1"/>
  <c r="A2761" i="1"/>
  <c r="E2760" i="1"/>
  <c r="C2760" i="1"/>
  <c r="B2760" i="1"/>
  <c r="A2760" i="1"/>
  <c r="E2759" i="1"/>
  <c r="C2759" i="1"/>
  <c r="B2759" i="1"/>
  <c r="A2759" i="1"/>
  <c r="E2758" i="1"/>
  <c r="C2758" i="1"/>
  <c r="B2758" i="1"/>
  <c r="A2758" i="1"/>
  <c r="E2757" i="1"/>
  <c r="C2757" i="1"/>
  <c r="B2757" i="1"/>
  <c r="A2757" i="1"/>
  <c r="E2756" i="1"/>
  <c r="C2756" i="1"/>
  <c r="B2756" i="1"/>
  <c r="A2756" i="1"/>
  <c r="E2755" i="1"/>
  <c r="C2755" i="1"/>
  <c r="B2755" i="1"/>
  <c r="A2755" i="1"/>
  <c r="E2754" i="1"/>
  <c r="C2754" i="1"/>
  <c r="B2754" i="1"/>
  <c r="A2754" i="1"/>
  <c r="E2753" i="1"/>
  <c r="C2753" i="1"/>
  <c r="B2753" i="1"/>
  <c r="A2753" i="1"/>
  <c r="E2752" i="1"/>
  <c r="C2752" i="1"/>
  <c r="B2752" i="1"/>
  <c r="A2752" i="1"/>
  <c r="E2751" i="1"/>
  <c r="C2751" i="1"/>
  <c r="B2751" i="1"/>
  <c r="A2751" i="1"/>
  <c r="E2750" i="1"/>
  <c r="C2750" i="1"/>
  <c r="B2750" i="1"/>
  <c r="A2750" i="1"/>
  <c r="E2749" i="1"/>
  <c r="C2749" i="1"/>
  <c r="B2749" i="1"/>
  <c r="A2749" i="1"/>
  <c r="E2748" i="1"/>
  <c r="C2748" i="1"/>
  <c r="B2748" i="1"/>
  <c r="A2748" i="1"/>
  <c r="E2747" i="1"/>
  <c r="C2747" i="1"/>
  <c r="B2747" i="1"/>
  <c r="A2747" i="1"/>
  <c r="E2746" i="1"/>
  <c r="C2746" i="1"/>
  <c r="B2746" i="1"/>
  <c r="A2746" i="1"/>
  <c r="E2745" i="1"/>
  <c r="C2745" i="1"/>
  <c r="B2745" i="1"/>
  <c r="A2745" i="1"/>
  <c r="E2744" i="1"/>
  <c r="C2744" i="1"/>
  <c r="B2744" i="1"/>
  <c r="A2744" i="1"/>
  <c r="E2743" i="1"/>
  <c r="C2743" i="1"/>
  <c r="B2743" i="1"/>
  <c r="A2743" i="1"/>
  <c r="E2742" i="1"/>
  <c r="C2742" i="1"/>
  <c r="B2742" i="1"/>
  <c r="A2742" i="1"/>
  <c r="E2741" i="1"/>
  <c r="C2741" i="1"/>
  <c r="B2741" i="1"/>
  <c r="A2741" i="1"/>
  <c r="E2740" i="1"/>
  <c r="C2740" i="1"/>
  <c r="B2740" i="1"/>
  <c r="A2740" i="1"/>
  <c r="E2739" i="1"/>
  <c r="C2739" i="1"/>
  <c r="B2739" i="1"/>
  <c r="A2739" i="1"/>
  <c r="E2738" i="1"/>
  <c r="C2738" i="1"/>
  <c r="B2738" i="1"/>
  <c r="A2738" i="1"/>
  <c r="E2737" i="1"/>
  <c r="C2737" i="1"/>
  <c r="B2737" i="1"/>
  <c r="A2737" i="1"/>
  <c r="E2736" i="1"/>
  <c r="C2736" i="1"/>
  <c r="B2736" i="1"/>
  <c r="A2736" i="1"/>
  <c r="E2735" i="1"/>
  <c r="C2735" i="1"/>
  <c r="B2735" i="1"/>
  <c r="A2735" i="1"/>
  <c r="E2734" i="1"/>
  <c r="C2734" i="1"/>
  <c r="B2734" i="1"/>
  <c r="A2734" i="1"/>
  <c r="E2733" i="1"/>
  <c r="C2733" i="1"/>
  <c r="B2733" i="1"/>
  <c r="A2733" i="1"/>
  <c r="E2732" i="1"/>
  <c r="C2732" i="1"/>
  <c r="B2732" i="1"/>
  <c r="A2732" i="1"/>
  <c r="E2731" i="1"/>
  <c r="C2731" i="1"/>
  <c r="B2731" i="1"/>
  <c r="A2731" i="1"/>
  <c r="E2730" i="1"/>
  <c r="C2730" i="1"/>
  <c r="B2730" i="1"/>
  <c r="A2730" i="1"/>
  <c r="E2729" i="1"/>
  <c r="C2729" i="1"/>
  <c r="B2729" i="1"/>
  <c r="A2729" i="1"/>
  <c r="E2728" i="1"/>
  <c r="C2728" i="1"/>
  <c r="B2728" i="1"/>
  <c r="A2728" i="1"/>
  <c r="E2727" i="1"/>
  <c r="C2727" i="1"/>
  <c r="B2727" i="1"/>
  <c r="A2727" i="1"/>
  <c r="E2726" i="1"/>
  <c r="C2726" i="1"/>
  <c r="B2726" i="1"/>
  <c r="A2726" i="1"/>
  <c r="E2725" i="1"/>
  <c r="C2725" i="1"/>
  <c r="B2725" i="1"/>
  <c r="A2725" i="1"/>
  <c r="E2724" i="1"/>
  <c r="C2724" i="1"/>
  <c r="B2724" i="1"/>
  <c r="A2724" i="1"/>
  <c r="E2723" i="1"/>
  <c r="C2723" i="1"/>
  <c r="B2723" i="1"/>
  <c r="A2723" i="1"/>
  <c r="E2722" i="1"/>
  <c r="C2722" i="1"/>
  <c r="B2722" i="1"/>
  <c r="A2722" i="1"/>
  <c r="E2721" i="1"/>
  <c r="C2721" i="1"/>
  <c r="B2721" i="1"/>
  <c r="A2721" i="1"/>
  <c r="E2720" i="1"/>
  <c r="C2720" i="1"/>
  <c r="B2720" i="1"/>
  <c r="A2720" i="1"/>
  <c r="E2719" i="1"/>
  <c r="C2719" i="1"/>
  <c r="B2719" i="1"/>
  <c r="A2719" i="1"/>
  <c r="E2718" i="1"/>
  <c r="C2718" i="1"/>
  <c r="B2718" i="1"/>
  <c r="A2718" i="1"/>
  <c r="E2717" i="1"/>
  <c r="C2717" i="1"/>
  <c r="B2717" i="1"/>
  <c r="A2717" i="1"/>
  <c r="E2716" i="1"/>
  <c r="C2716" i="1"/>
  <c r="B2716" i="1"/>
  <c r="A2716" i="1"/>
  <c r="E2715" i="1"/>
  <c r="C2715" i="1"/>
  <c r="B2715" i="1"/>
  <c r="A2715" i="1"/>
  <c r="E2714" i="1"/>
  <c r="C2714" i="1"/>
  <c r="B2714" i="1"/>
  <c r="A2714" i="1"/>
  <c r="E2713" i="1"/>
  <c r="C2713" i="1"/>
  <c r="B2713" i="1"/>
  <c r="A2713" i="1"/>
  <c r="E2712" i="1"/>
  <c r="C2712" i="1"/>
  <c r="B2712" i="1"/>
  <c r="A2712" i="1"/>
  <c r="E2711" i="1"/>
  <c r="C2711" i="1"/>
  <c r="B2711" i="1"/>
  <c r="A2711" i="1"/>
  <c r="E2710" i="1"/>
  <c r="C2710" i="1"/>
  <c r="B2710" i="1"/>
  <c r="A2710" i="1"/>
  <c r="E2709" i="1"/>
  <c r="C2709" i="1"/>
  <c r="B2709" i="1"/>
  <c r="A2709" i="1"/>
  <c r="E2708" i="1"/>
  <c r="C2708" i="1"/>
  <c r="B2708" i="1"/>
  <c r="A2708" i="1"/>
  <c r="E2707" i="1"/>
  <c r="C2707" i="1"/>
  <c r="B2707" i="1"/>
  <c r="A2707" i="1"/>
  <c r="E2706" i="1"/>
  <c r="C2706" i="1"/>
  <c r="B2706" i="1"/>
  <c r="A2706" i="1"/>
  <c r="E2705" i="1"/>
  <c r="C2705" i="1"/>
  <c r="B2705" i="1"/>
  <c r="A2705" i="1"/>
  <c r="E2704" i="1"/>
  <c r="C2704" i="1"/>
  <c r="B2704" i="1"/>
  <c r="A2704" i="1"/>
  <c r="E2703" i="1"/>
  <c r="C2703" i="1"/>
  <c r="B2703" i="1"/>
  <c r="A2703" i="1"/>
  <c r="E2702" i="1"/>
  <c r="C2702" i="1"/>
  <c r="B2702" i="1"/>
  <c r="A2702" i="1"/>
  <c r="E2701" i="1"/>
  <c r="C2701" i="1"/>
  <c r="B2701" i="1"/>
  <c r="A2701" i="1"/>
  <c r="E2700" i="1"/>
  <c r="C2700" i="1"/>
  <c r="B2700" i="1"/>
  <c r="A2700" i="1"/>
  <c r="E2699" i="1"/>
  <c r="C2699" i="1"/>
  <c r="B2699" i="1"/>
  <c r="A2699" i="1"/>
  <c r="E2698" i="1"/>
  <c r="C2698" i="1"/>
  <c r="B2698" i="1"/>
  <c r="A2698" i="1"/>
  <c r="E2697" i="1"/>
  <c r="C2697" i="1"/>
  <c r="B2697" i="1"/>
  <c r="A2697" i="1"/>
  <c r="E2696" i="1"/>
  <c r="C2696" i="1"/>
  <c r="B2696" i="1"/>
  <c r="A2696" i="1"/>
  <c r="D2338" i="1"/>
  <c r="E2307" i="1"/>
  <c r="D2307" i="1"/>
  <c r="C2307" i="1"/>
  <c r="B2307" i="1"/>
  <c r="A2307" i="1"/>
  <c r="J2936" i="1"/>
  <c r="I2936" i="1"/>
  <c r="Q3148" i="1"/>
  <c r="P3148" i="1"/>
  <c r="O3148" i="1"/>
  <c r="J3148" i="1"/>
  <c r="I3148" i="1"/>
  <c r="Q3147" i="1"/>
  <c r="P3147" i="1"/>
  <c r="O3147" i="1"/>
  <c r="J3147" i="1"/>
  <c r="I3147" i="1"/>
  <c r="Q3146" i="1"/>
  <c r="P3146" i="1"/>
  <c r="O3146" i="1"/>
  <c r="J3146" i="1"/>
  <c r="I3146" i="1"/>
  <c r="Q3145" i="1"/>
  <c r="P3145" i="1"/>
  <c r="O3145" i="1"/>
  <c r="J3145" i="1"/>
  <c r="I3145" i="1"/>
  <c r="Q3144" i="1"/>
  <c r="P3144" i="1"/>
  <c r="O3144" i="1"/>
  <c r="J3144" i="1"/>
  <c r="I3144" i="1"/>
  <c r="Q3143" i="1"/>
  <c r="P3143" i="1"/>
  <c r="O3143" i="1"/>
  <c r="J3143" i="1"/>
  <c r="I3143" i="1"/>
  <c r="Q3142" i="1"/>
  <c r="P3142" i="1"/>
  <c r="O3142" i="1"/>
  <c r="J3142" i="1"/>
  <c r="I3142" i="1"/>
  <c r="Q3141" i="1"/>
  <c r="P3141" i="1"/>
  <c r="O3141" i="1"/>
  <c r="J3141" i="1"/>
  <c r="I3141" i="1"/>
  <c r="Q3140" i="1"/>
  <c r="P3140" i="1"/>
  <c r="O3140" i="1"/>
  <c r="J3140" i="1"/>
  <c r="I3140" i="1"/>
  <c r="Q3139" i="1"/>
  <c r="P3139" i="1"/>
  <c r="O3139" i="1"/>
  <c r="J3139" i="1"/>
  <c r="I3139" i="1"/>
  <c r="Q3138" i="1"/>
  <c r="P3138" i="1"/>
  <c r="O3138" i="1"/>
  <c r="J3138" i="1"/>
  <c r="I3138" i="1"/>
  <c r="Q3137" i="1"/>
  <c r="P3137" i="1"/>
  <c r="O3137" i="1"/>
  <c r="J3137" i="1"/>
  <c r="I3137" i="1"/>
  <c r="Q3136" i="1"/>
  <c r="P3136" i="1"/>
  <c r="O3136" i="1"/>
  <c r="J3136" i="1"/>
  <c r="I3136" i="1"/>
  <c r="Q3135" i="1"/>
  <c r="P3135" i="1"/>
  <c r="O3135" i="1"/>
  <c r="J3135" i="1"/>
  <c r="I3135" i="1"/>
  <c r="Q3134" i="1"/>
  <c r="P3134" i="1"/>
  <c r="O3134" i="1"/>
  <c r="J3134" i="1"/>
  <c r="I3134" i="1"/>
  <c r="Q3133" i="1"/>
  <c r="P3133" i="1"/>
  <c r="O3133" i="1"/>
  <c r="J3133" i="1"/>
  <c r="I3133" i="1"/>
  <c r="Q3132" i="1"/>
  <c r="P3132" i="1"/>
  <c r="O3132" i="1"/>
  <c r="J3132" i="1"/>
  <c r="I3132" i="1"/>
  <c r="Q3131" i="1"/>
  <c r="P3131" i="1"/>
  <c r="O3131" i="1"/>
  <c r="J3131" i="1"/>
  <c r="I3131" i="1"/>
  <c r="Q3130" i="1"/>
  <c r="P3130" i="1"/>
  <c r="O3130" i="1"/>
  <c r="J3130" i="1"/>
  <c r="I3130" i="1"/>
  <c r="Q3129" i="1"/>
  <c r="P3129" i="1"/>
  <c r="O3129" i="1"/>
  <c r="J3129" i="1"/>
  <c r="I3129" i="1"/>
  <c r="Q3128" i="1"/>
  <c r="P3128" i="1"/>
  <c r="O3128" i="1"/>
  <c r="J3128" i="1"/>
  <c r="I3128" i="1"/>
  <c r="Q3127" i="1"/>
  <c r="P3127" i="1"/>
  <c r="O3127" i="1"/>
  <c r="J3127" i="1"/>
  <c r="I3127" i="1"/>
  <c r="Q3126" i="1"/>
  <c r="P3126" i="1"/>
  <c r="O3126" i="1"/>
  <c r="J3126" i="1"/>
  <c r="I3126" i="1"/>
  <c r="Q3125" i="1"/>
  <c r="P3125" i="1"/>
  <c r="O3125" i="1"/>
  <c r="J3125" i="1"/>
  <c r="I3125" i="1"/>
  <c r="Q3124" i="1"/>
  <c r="P3124" i="1"/>
  <c r="O3124" i="1"/>
  <c r="J3124" i="1"/>
  <c r="I3124" i="1"/>
  <c r="Q3123" i="1"/>
  <c r="P3123" i="1"/>
  <c r="O3123" i="1"/>
  <c r="J3123" i="1"/>
  <c r="I3123" i="1"/>
  <c r="Q3122" i="1"/>
  <c r="P3122" i="1"/>
  <c r="O3122" i="1"/>
  <c r="J3122" i="1"/>
  <c r="I3122" i="1"/>
  <c r="Q3121" i="1"/>
  <c r="P3121" i="1"/>
  <c r="O3121" i="1"/>
  <c r="J3121" i="1"/>
  <c r="I3121" i="1"/>
  <c r="Q3120" i="1"/>
  <c r="P3120" i="1"/>
  <c r="O3120" i="1"/>
  <c r="J3120" i="1"/>
  <c r="I3120" i="1"/>
  <c r="Q3119" i="1"/>
  <c r="P3119" i="1"/>
  <c r="O3119" i="1"/>
  <c r="J3119" i="1"/>
  <c r="I3119" i="1"/>
  <c r="Q3118" i="1"/>
  <c r="P3118" i="1"/>
  <c r="O3118" i="1"/>
  <c r="J3118" i="1"/>
  <c r="I3118" i="1"/>
  <c r="Q3117" i="1"/>
  <c r="P3117" i="1"/>
  <c r="O3117" i="1"/>
  <c r="J3117" i="1"/>
  <c r="I3117" i="1"/>
  <c r="Q3116" i="1"/>
  <c r="P3116" i="1"/>
  <c r="O3116" i="1"/>
  <c r="J3116" i="1"/>
  <c r="I3116" i="1"/>
  <c r="Q3115" i="1"/>
  <c r="P3115" i="1"/>
  <c r="O3115" i="1"/>
  <c r="J3115" i="1"/>
  <c r="I3115" i="1"/>
  <c r="Q3114" i="1"/>
  <c r="P3114" i="1"/>
  <c r="O3114" i="1"/>
  <c r="J3114" i="1"/>
  <c r="I3114" i="1"/>
  <c r="Q3113" i="1"/>
  <c r="P3113" i="1"/>
  <c r="O3113" i="1"/>
  <c r="J3113" i="1"/>
  <c r="I3113" i="1"/>
  <c r="Q3112" i="1"/>
  <c r="P3112" i="1"/>
  <c r="O3112" i="1"/>
  <c r="J3112" i="1"/>
  <c r="I3112" i="1"/>
  <c r="Q3111" i="1"/>
  <c r="P3111" i="1"/>
  <c r="O3111" i="1"/>
  <c r="J3111" i="1"/>
  <c r="I3111" i="1"/>
  <c r="Q3110" i="1"/>
  <c r="P3110" i="1"/>
  <c r="O3110" i="1"/>
  <c r="J3110" i="1"/>
  <c r="I3110" i="1"/>
  <c r="Q3109" i="1"/>
  <c r="P3109" i="1"/>
  <c r="O3109" i="1"/>
  <c r="J3109" i="1"/>
  <c r="I3109" i="1"/>
  <c r="Q3108" i="1"/>
  <c r="P3108" i="1"/>
  <c r="O3108" i="1"/>
  <c r="J3108" i="1"/>
  <c r="I3108" i="1"/>
  <c r="Q3107" i="1"/>
  <c r="P3107" i="1"/>
  <c r="O3107" i="1"/>
  <c r="J3107" i="1"/>
  <c r="I3107" i="1"/>
  <c r="Q3106" i="1"/>
  <c r="P3106" i="1"/>
  <c r="O3106" i="1"/>
  <c r="J3106" i="1"/>
  <c r="I3106" i="1"/>
  <c r="Q3105" i="1"/>
  <c r="P3105" i="1"/>
  <c r="O3105" i="1"/>
  <c r="J3105" i="1"/>
  <c r="I3105" i="1"/>
  <c r="Q3104" i="1"/>
  <c r="P3104" i="1"/>
  <c r="O3104" i="1"/>
  <c r="J3104" i="1"/>
  <c r="I3104" i="1"/>
  <c r="Q3103" i="1"/>
  <c r="P3103" i="1"/>
  <c r="O3103" i="1"/>
  <c r="J3103" i="1"/>
  <c r="I3103" i="1"/>
  <c r="Q3102" i="1"/>
  <c r="P3102" i="1"/>
  <c r="O3102" i="1"/>
  <c r="J3102" i="1"/>
  <c r="I3102" i="1"/>
  <c r="Q3101" i="1"/>
  <c r="P3101" i="1"/>
  <c r="O3101" i="1"/>
  <c r="J3101" i="1"/>
  <c r="I3101" i="1"/>
  <c r="Q3100" i="1"/>
  <c r="P3100" i="1"/>
  <c r="O3100" i="1"/>
  <c r="J3100" i="1"/>
  <c r="I3100" i="1"/>
  <c r="Q3099" i="1"/>
  <c r="P3099" i="1"/>
  <c r="O3099" i="1"/>
  <c r="J3099" i="1"/>
  <c r="I3099" i="1"/>
  <c r="Q3098" i="1"/>
  <c r="P3098" i="1"/>
  <c r="O3098" i="1"/>
  <c r="J3098" i="1"/>
  <c r="I3098" i="1"/>
  <c r="Q3097" i="1"/>
  <c r="P3097" i="1"/>
  <c r="O3097" i="1"/>
  <c r="J3097" i="1"/>
  <c r="I3097" i="1"/>
  <c r="Q3096" i="1"/>
  <c r="P3096" i="1"/>
  <c r="O3096" i="1"/>
  <c r="J3096" i="1"/>
  <c r="I3096" i="1"/>
  <c r="Q3095" i="1"/>
  <c r="P3095" i="1"/>
  <c r="O3095" i="1"/>
  <c r="J3095" i="1"/>
  <c r="I3095" i="1"/>
  <c r="Q3094" i="1"/>
  <c r="P3094" i="1"/>
  <c r="O3094" i="1"/>
  <c r="J3094" i="1"/>
  <c r="I3094" i="1"/>
  <c r="Q3093" i="1"/>
  <c r="P3093" i="1"/>
  <c r="O3093" i="1"/>
  <c r="J3093" i="1"/>
  <c r="I3093" i="1"/>
  <c r="Q3092" i="1"/>
  <c r="P3092" i="1"/>
  <c r="O3092" i="1"/>
  <c r="J3092" i="1"/>
  <c r="I3092" i="1"/>
  <c r="Q3091" i="1"/>
  <c r="P3091" i="1"/>
  <c r="O3091" i="1"/>
  <c r="J3091" i="1"/>
  <c r="I3091" i="1"/>
  <c r="Q3090" i="1"/>
  <c r="P3090" i="1"/>
  <c r="O3090" i="1"/>
  <c r="J3090" i="1"/>
  <c r="I3090" i="1"/>
  <c r="Q3089" i="1"/>
  <c r="P3089" i="1"/>
  <c r="O3089" i="1"/>
  <c r="J3089" i="1"/>
  <c r="I3089" i="1"/>
  <c r="Q3088" i="1"/>
  <c r="P3088" i="1"/>
  <c r="O3088" i="1"/>
  <c r="J3088" i="1"/>
  <c r="I3088" i="1"/>
  <c r="Q3087" i="1"/>
  <c r="P3087" i="1"/>
  <c r="O3087" i="1"/>
  <c r="J3087" i="1"/>
  <c r="I3087" i="1"/>
  <c r="Q3086" i="1"/>
  <c r="P3086" i="1"/>
  <c r="O3086" i="1"/>
  <c r="J3086" i="1"/>
  <c r="I3086" i="1"/>
  <c r="Q3085" i="1"/>
  <c r="P3085" i="1"/>
  <c r="O3085" i="1"/>
  <c r="J3085" i="1"/>
  <c r="I3085" i="1"/>
  <c r="Q3084" i="1"/>
  <c r="P3084" i="1"/>
  <c r="O3084" i="1"/>
  <c r="J3084" i="1"/>
  <c r="I3084" i="1"/>
  <c r="Q3083" i="1"/>
  <c r="P3083" i="1"/>
  <c r="O3083" i="1"/>
  <c r="J3083" i="1"/>
  <c r="I3083" i="1"/>
  <c r="Q3082" i="1"/>
  <c r="P3082" i="1"/>
  <c r="O3082" i="1"/>
  <c r="J3082" i="1"/>
  <c r="I3082" i="1"/>
  <c r="Q3081" i="1"/>
  <c r="P3081" i="1"/>
  <c r="O3081" i="1"/>
  <c r="J3081" i="1"/>
  <c r="I3081" i="1"/>
  <c r="Q3080" i="1"/>
  <c r="P3080" i="1"/>
  <c r="O3080" i="1"/>
  <c r="J3080" i="1"/>
  <c r="I3080" i="1"/>
  <c r="Q3079" i="1"/>
  <c r="P3079" i="1"/>
  <c r="O3079" i="1"/>
  <c r="J3079" i="1"/>
  <c r="I3079" i="1"/>
  <c r="Q3078" i="1"/>
  <c r="P3078" i="1"/>
  <c r="O3078" i="1"/>
  <c r="J3078" i="1"/>
  <c r="I3078" i="1"/>
  <c r="Q3077" i="1"/>
  <c r="P3077" i="1"/>
  <c r="O3077" i="1"/>
  <c r="J3077" i="1"/>
  <c r="I3077" i="1"/>
  <c r="Q3076" i="1"/>
  <c r="P3076" i="1"/>
  <c r="O3076" i="1"/>
  <c r="J3076" i="1"/>
  <c r="I3076" i="1"/>
  <c r="Q3075" i="1"/>
  <c r="P3075" i="1"/>
  <c r="O3075" i="1"/>
  <c r="J3075" i="1"/>
  <c r="I3075" i="1"/>
  <c r="Q3074" i="1"/>
  <c r="P3074" i="1"/>
  <c r="O3074" i="1"/>
  <c r="J3074" i="1"/>
  <c r="I3074" i="1"/>
  <c r="Q3073" i="1"/>
  <c r="P3073" i="1"/>
  <c r="O3073" i="1"/>
  <c r="J3073" i="1"/>
  <c r="I3073" i="1"/>
  <c r="Q3072" i="1"/>
  <c r="P3072" i="1"/>
  <c r="O3072" i="1"/>
  <c r="J3072" i="1"/>
  <c r="I3072" i="1"/>
  <c r="Q3071" i="1"/>
  <c r="P3071" i="1"/>
  <c r="O3071" i="1"/>
  <c r="J3071" i="1"/>
  <c r="I3071" i="1"/>
  <c r="Q3070" i="1"/>
  <c r="P3070" i="1"/>
  <c r="O3070" i="1"/>
  <c r="J3070" i="1"/>
  <c r="I3070" i="1"/>
  <c r="Q3069" i="1"/>
  <c r="P3069" i="1"/>
  <c r="O3069" i="1"/>
  <c r="J3069" i="1"/>
  <c r="I3069" i="1"/>
  <c r="Q3068" i="1"/>
  <c r="P3068" i="1"/>
  <c r="O3068" i="1"/>
  <c r="J3068" i="1"/>
  <c r="I3068" i="1"/>
  <c r="Q3067" i="1"/>
  <c r="P3067" i="1"/>
  <c r="O3067" i="1"/>
  <c r="J3067" i="1"/>
  <c r="I3067" i="1"/>
  <c r="Q3066" i="1"/>
  <c r="P3066" i="1"/>
  <c r="O3066" i="1"/>
  <c r="J3066" i="1"/>
  <c r="I3066" i="1"/>
  <c r="Q3065" i="1"/>
  <c r="P3065" i="1"/>
  <c r="O3065" i="1"/>
  <c r="J3065" i="1"/>
  <c r="I3065" i="1"/>
  <c r="Q3064" i="1"/>
  <c r="P3064" i="1"/>
  <c r="O3064" i="1"/>
  <c r="J3064" i="1"/>
  <c r="I3064" i="1"/>
  <c r="Q3063" i="1"/>
  <c r="P3063" i="1"/>
  <c r="O3063" i="1"/>
  <c r="J3063" i="1"/>
  <c r="I3063" i="1"/>
  <c r="Q3062" i="1"/>
  <c r="P3062" i="1"/>
  <c r="O3062" i="1"/>
  <c r="J3062" i="1"/>
  <c r="I3062" i="1"/>
  <c r="Q3061" i="1"/>
  <c r="P3061" i="1"/>
  <c r="O3061" i="1"/>
  <c r="J3061" i="1"/>
  <c r="I3061" i="1"/>
  <c r="Q3060" i="1"/>
  <c r="P3060" i="1"/>
  <c r="O3060" i="1"/>
  <c r="J3060" i="1"/>
  <c r="I3060" i="1"/>
  <c r="Q3059" i="1"/>
  <c r="P3059" i="1"/>
  <c r="O3059" i="1"/>
  <c r="J3059" i="1"/>
  <c r="I3059" i="1"/>
  <c r="Q3058" i="1"/>
  <c r="P3058" i="1"/>
  <c r="O3058" i="1"/>
  <c r="J3058" i="1"/>
  <c r="I3058" i="1"/>
  <c r="Q3057" i="1"/>
  <c r="P3057" i="1"/>
  <c r="O3057" i="1"/>
  <c r="J3057" i="1"/>
  <c r="I3057" i="1"/>
  <c r="Q3056" i="1"/>
  <c r="P3056" i="1"/>
  <c r="O3056" i="1"/>
  <c r="J3056" i="1"/>
  <c r="I3056" i="1"/>
  <c r="Q3055" i="1"/>
  <c r="P3055" i="1"/>
  <c r="O3055" i="1"/>
  <c r="J3055" i="1"/>
  <c r="I3055" i="1"/>
  <c r="Q3054" i="1"/>
  <c r="P3054" i="1"/>
  <c r="O3054" i="1"/>
  <c r="J3054" i="1"/>
  <c r="I3054" i="1"/>
  <c r="Q3053" i="1"/>
  <c r="P3053" i="1"/>
  <c r="O3053" i="1"/>
  <c r="J3053" i="1"/>
  <c r="I3053" i="1"/>
  <c r="Q3052" i="1"/>
  <c r="P3052" i="1"/>
  <c r="O3052" i="1"/>
  <c r="J3052" i="1"/>
  <c r="I3052" i="1"/>
  <c r="Q3051" i="1"/>
  <c r="P3051" i="1"/>
  <c r="O3051" i="1"/>
  <c r="J3051" i="1"/>
  <c r="I3051" i="1"/>
  <c r="Q3050" i="1"/>
  <c r="P3050" i="1"/>
  <c r="O3050" i="1"/>
  <c r="J3050" i="1"/>
  <c r="I3050" i="1"/>
  <c r="Q3049" i="1"/>
  <c r="P3049" i="1"/>
  <c r="O3049" i="1"/>
  <c r="J3049" i="1"/>
  <c r="I3049" i="1"/>
  <c r="Q3048" i="1"/>
  <c r="P3048" i="1"/>
  <c r="O3048" i="1"/>
  <c r="J3048" i="1"/>
  <c r="I3048" i="1"/>
  <c r="Q3047" i="1"/>
  <c r="P3047" i="1"/>
  <c r="O3047" i="1"/>
  <c r="J3047" i="1"/>
  <c r="I3047" i="1"/>
  <c r="Q3046" i="1"/>
  <c r="P3046" i="1"/>
  <c r="O3046" i="1"/>
  <c r="J3046" i="1"/>
  <c r="I3046" i="1"/>
  <c r="Q3045" i="1"/>
  <c r="P3045" i="1"/>
  <c r="O3045" i="1"/>
  <c r="J3045" i="1"/>
  <c r="I3045" i="1"/>
  <c r="Q3044" i="1"/>
  <c r="P3044" i="1"/>
  <c r="O3044" i="1"/>
  <c r="J3044" i="1"/>
  <c r="I3044" i="1"/>
  <c r="Q3043" i="1"/>
  <c r="P3043" i="1"/>
  <c r="O3043" i="1"/>
  <c r="J3043" i="1"/>
  <c r="I3043" i="1"/>
  <c r="Q3042" i="1"/>
  <c r="P3042" i="1"/>
  <c r="O3042" i="1"/>
  <c r="J3042" i="1"/>
  <c r="I3042" i="1"/>
  <c r="Q3041" i="1"/>
  <c r="P3041" i="1"/>
  <c r="O3041" i="1"/>
  <c r="J3041" i="1"/>
  <c r="I3041" i="1"/>
  <c r="Q3040" i="1"/>
  <c r="P3040" i="1"/>
  <c r="O3040" i="1"/>
  <c r="J3040" i="1"/>
  <c r="I3040" i="1"/>
  <c r="Q3039" i="1"/>
  <c r="P3039" i="1"/>
  <c r="O3039" i="1"/>
  <c r="J3039" i="1"/>
  <c r="I3039" i="1"/>
  <c r="Q3038" i="1"/>
  <c r="P3038" i="1"/>
  <c r="O3038" i="1"/>
  <c r="J3038" i="1"/>
  <c r="I3038" i="1"/>
  <c r="Q3037" i="1"/>
  <c r="P3037" i="1"/>
  <c r="O3037" i="1"/>
  <c r="J3037" i="1"/>
  <c r="I3037" i="1"/>
  <c r="Q3036" i="1"/>
  <c r="P3036" i="1"/>
  <c r="O3036" i="1"/>
  <c r="J3036" i="1"/>
  <c r="I3036" i="1"/>
  <c r="Q3035" i="1"/>
  <c r="P3035" i="1"/>
  <c r="O3035" i="1"/>
  <c r="J3035" i="1"/>
  <c r="I3035" i="1"/>
  <c r="Q3034" i="1"/>
  <c r="P3034" i="1"/>
  <c r="O3034" i="1"/>
  <c r="J3034" i="1"/>
  <c r="I3034" i="1"/>
  <c r="Q3033" i="1"/>
  <c r="P3033" i="1"/>
  <c r="O3033" i="1"/>
  <c r="J3033" i="1"/>
  <c r="I3033" i="1"/>
  <c r="Q3032" i="1"/>
  <c r="P3032" i="1"/>
  <c r="O3032" i="1"/>
  <c r="J3032" i="1"/>
  <c r="I3032" i="1"/>
  <c r="Q3031" i="1"/>
  <c r="P3031" i="1"/>
  <c r="O3031" i="1"/>
  <c r="J3031" i="1"/>
  <c r="I3031" i="1"/>
  <c r="Q3030" i="1"/>
  <c r="P3030" i="1"/>
  <c r="O3030" i="1"/>
  <c r="J3030" i="1"/>
  <c r="I3030" i="1"/>
  <c r="Q3029" i="1"/>
  <c r="P3029" i="1"/>
  <c r="O3029" i="1"/>
  <c r="J3029" i="1"/>
  <c r="I3029" i="1"/>
  <c r="Q3028" i="1"/>
  <c r="P3028" i="1"/>
  <c r="O3028" i="1"/>
  <c r="J3028" i="1"/>
  <c r="I3028" i="1"/>
  <c r="Q3027" i="1"/>
  <c r="P3027" i="1"/>
  <c r="O3027" i="1"/>
  <c r="J3027" i="1"/>
  <c r="I3027" i="1"/>
  <c r="Q3026" i="1"/>
  <c r="P3026" i="1"/>
  <c r="O3026" i="1"/>
  <c r="J3026" i="1"/>
  <c r="I3026" i="1"/>
  <c r="Q3025" i="1"/>
  <c r="P3025" i="1"/>
  <c r="O3025" i="1"/>
  <c r="J3025" i="1"/>
  <c r="I3025" i="1"/>
  <c r="Q3024" i="1"/>
  <c r="P3024" i="1"/>
  <c r="O3024" i="1"/>
  <c r="J3024" i="1"/>
  <c r="I3024" i="1"/>
  <c r="Q3023" i="1"/>
  <c r="P3023" i="1"/>
  <c r="O3023" i="1"/>
  <c r="J3023" i="1"/>
  <c r="I3023" i="1"/>
  <c r="Q3022" i="1"/>
  <c r="P3022" i="1"/>
  <c r="O3022" i="1"/>
  <c r="J3022" i="1"/>
  <c r="I3022" i="1"/>
  <c r="Q3021" i="1"/>
  <c r="P3021" i="1"/>
  <c r="O3021" i="1"/>
  <c r="J3021" i="1"/>
  <c r="I3021" i="1"/>
  <c r="Q3020" i="1"/>
  <c r="P3020" i="1"/>
  <c r="O3020" i="1"/>
  <c r="J3020" i="1"/>
  <c r="I3020" i="1"/>
  <c r="Q3019" i="1"/>
  <c r="P3019" i="1"/>
  <c r="O3019" i="1"/>
  <c r="J3019" i="1"/>
  <c r="I3019" i="1"/>
  <c r="Q3018" i="1"/>
  <c r="P3018" i="1"/>
  <c r="O3018" i="1"/>
  <c r="J3018" i="1"/>
  <c r="I3018" i="1"/>
  <c r="Q3017" i="1"/>
  <c r="P3017" i="1"/>
  <c r="O3017" i="1"/>
  <c r="J3017" i="1"/>
  <c r="I3017" i="1"/>
  <c r="Q3016" i="1"/>
  <c r="P3016" i="1"/>
  <c r="O3016" i="1"/>
  <c r="J3016" i="1"/>
  <c r="I3016" i="1"/>
  <c r="Q3015" i="1"/>
  <c r="P3015" i="1"/>
  <c r="O3015" i="1"/>
  <c r="J3015" i="1"/>
  <c r="I3015" i="1"/>
  <c r="Q3014" i="1"/>
  <c r="P3014" i="1"/>
  <c r="O3014" i="1"/>
  <c r="J3014" i="1"/>
  <c r="I3014" i="1"/>
  <c r="Q3013" i="1"/>
  <c r="P3013" i="1"/>
  <c r="O3013" i="1"/>
  <c r="J3013" i="1"/>
  <c r="I3013" i="1"/>
  <c r="Q3012" i="1"/>
  <c r="P3012" i="1"/>
  <c r="O3012" i="1"/>
  <c r="J3012" i="1"/>
  <c r="I3012" i="1"/>
  <c r="Q3011" i="1"/>
  <c r="P3011" i="1"/>
  <c r="O3011" i="1"/>
  <c r="J3011" i="1"/>
  <c r="I3011" i="1"/>
  <c r="Q3010" i="1"/>
  <c r="P3010" i="1"/>
  <c r="O3010" i="1"/>
  <c r="J3010" i="1"/>
  <c r="I3010" i="1"/>
  <c r="Q3009" i="1"/>
  <c r="P3009" i="1"/>
  <c r="O3009" i="1"/>
  <c r="J3009" i="1"/>
  <c r="I3009" i="1"/>
  <c r="Q3008" i="1"/>
  <c r="P3008" i="1"/>
  <c r="O3008" i="1"/>
  <c r="J3008" i="1"/>
  <c r="I3008" i="1"/>
  <c r="Q3007" i="1"/>
  <c r="P3007" i="1"/>
  <c r="O3007" i="1"/>
  <c r="J3007" i="1"/>
  <c r="I3007" i="1"/>
  <c r="Q3006" i="1"/>
  <c r="P3006" i="1"/>
  <c r="O3006" i="1"/>
  <c r="J3006" i="1"/>
  <c r="I3006" i="1"/>
  <c r="Q3005" i="1"/>
  <c r="P3005" i="1"/>
  <c r="O3005" i="1"/>
  <c r="J3005" i="1"/>
  <c r="I3005" i="1"/>
  <c r="Q3004" i="1"/>
  <c r="P3004" i="1"/>
  <c r="O3004" i="1"/>
  <c r="J3004" i="1"/>
  <c r="I3004" i="1"/>
  <c r="Q3003" i="1"/>
  <c r="P3003" i="1"/>
  <c r="O3003" i="1"/>
  <c r="J3003" i="1"/>
  <c r="I3003" i="1"/>
  <c r="Q3002" i="1"/>
  <c r="P3002" i="1"/>
  <c r="O3002" i="1"/>
  <c r="J3002" i="1"/>
  <c r="I3002" i="1"/>
  <c r="Q3001" i="1"/>
  <c r="P3001" i="1"/>
  <c r="O3001" i="1"/>
  <c r="J3001" i="1"/>
  <c r="I3001" i="1"/>
  <c r="Q3000" i="1"/>
  <c r="P3000" i="1"/>
  <c r="O3000" i="1"/>
  <c r="J3000" i="1"/>
  <c r="I3000" i="1"/>
  <c r="Q2999" i="1"/>
  <c r="P2999" i="1"/>
  <c r="O2999" i="1"/>
  <c r="J2999" i="1"/>
  <c r="I2999" i="1"/>
  <c r="Q2998" i="1"/>
  <c r="P2998" i="1"/>
  <c r="O2998" i="1"/>
  <c r="J2998" i="1"/>
  <c r="I2998" i="1"/>
  <c r="Q2997" i="1"/>
  <c r="P2997" i="1"/>
  <c r="O2997" i="1"/>
  <c r="J2997" i="1"/>
  <c r="I2997" i="1"/>
  <c r="Q2996" i="1"/>
  <c r="P2996" i="1"/>
  <c r="O2996" i="1"/>
  <c r="J2996" i="1"/>
  <c r="I2996" i="1"/>
  <c r="Q2995" i="1"/>
  <c r="P2995" i="1"/>
  <c r="O2995" i="1"/>
  <c r="J2995" i="1"/>
  <c r="I2995" i="1"/>
  <c r="Q2994" i="1"/>
  <c r="P2994" i="1"/>
  <c r="O2994" i="1"/>
  <c r="J2994" i="1"/>
  <c r="I2994" i="1"/>
  <c r="Q2993" i="1"/>
  <c r="P2993" i="1"/>
  <c r="O2993" i="1"/>
  <c r="J2993" i="1"/>
  <c r="I2993" i="1"/>
  <c r="Q2992" i="1"/>
  <c r="P2992" i="1"/>
  <c r="O2992" i="1"/>
  <c r="J2992" i="1"/>
  <c r="I2992" i="1"/>
  <c r="Q2991" i="1"/>
  <c r="P2991" i="1"/>
  <c r="O2991" i="1"/>
  <c r="J2991" i="1"/>
  <c r="I2991" i="1"/>
  <c r="Q2990" i="1"/>
  <c r="P2990" i="1"/>
  <c r="O2990" i="1"/>
  <c r="J2990" i="1"/>
  <c r="I2990" i="1"/>
  <c r="Q2934" i="1"/>
  <c r="P2934" i="1"/>
  <c r="O2934" i="1"/>
  <c r="J2934" i="1"/>
  <c r="I2934" i="1"/>
  <c r="K6176" i="2"/>
  <c r="K6175" i="2"/>
  <c r="K6174" i="2"/>
  <c r="K6173" i="2"/>
  <c r="K6172" i="2"/>
  <c r="K6171" i="2"/>
  <c r="K6170" i="2"/>
  <c r="K6169" i="2"/>
  <c r="K6168" i="2"/>
  <c r="K6167" i="2"/>
  <c r="K6166" i="2"/>
  <c r="K6165" i="2"/>
  <c r="K6164" i="2"/>
  <c r="K6163" i="2"/>
  <c r="K6162" i="2"/>
  <c r="K6161" i="2"/>
  <c r="J2976" i="1"/>
  <c r="I2976" i="1"/>
  <c r="J2975" i="1"/>
  <c r="I2975" i="1"/>
  <c r="J2974" i="1"/>
  <c r="I2974" i="1"/>
  <c r="J2973" i="1"/>
  <c r="I2973" i="1"/>
  <c r="J2972" i="1"/>
  <c r="I2972" i="1"/>
  <c r="J2971" i="1"/>
  <c r="I2971" i="1"/>
  <c r="J2969" i="1"/>
  <c r="I2969" i="1"/>
  <c r="J2968" i="1"/>
  <c r="I2968" i="1"/>
  <c r="J2967" i="1"/>
  <c r="I2967" i="1"/>
  <c r="J2966" i="1"/>
  <c r="I2966" i="1"/>
  <c r="J2965" i="1"/>
  <c r="I2965" i="1"/>
  <c r="J2964" i="1"/>
  <c r="I2964" i="1"/>
  <c r="J2962" i="1"/>
  <c r="I2962" i="1"/>
  <c r="J2961" i="1"/>
  <c r="I2961" i="1"/>
  <c r="J2960" i="1"/>
  <c r="I2960" i="1"/>
  <c r="J2959" i="1"/>
  <c r="I2959" i="1"/>
  <c r="J2958" i="1"/>
  <c r="I2958" i="1"/>
  <c r="J2957" i="1"/>
  <c r="I2957" i="1"/>
  <c r="J2956" i="1"/>
  <c r="I2956" i="1"/>
  <c r="J2954" i="1"/>
  <c r="I2954" i="1"/>
  <c r="J2953" i="1"/>
  <c r="I2953" i="1"/>
  <c r="J2952" i="1"/>
  <c r="I2952" i="1"/>
  <c r="J2951" i="1"/>
  <c r="I2951" i="1"/>
  <c r="J2950" i="1"/>
  <c r="I2950" i="1"/>
  <c r="J2949" i="1"/>
  <c r="I2949" i="1"/>
  <c r="J2948" i="1"/>
  <c r="I2948" i="1"/>
  <c r="J2947" i="1"/>
  <c r="I2947" i="1"/>
  <c r="J2945" i="1"/>
  <c r="I2945" i="1"/>
  <c r="J2944" i="1"/>
  <c r="I2944" i="1"/>
  <c r="J2942" i="1"/>
  <c r="I2942" i="1"/>
  <c r="J2941" i="1"/>
  <c r="I2941" i="1"/>
  <c r="J2939" i="1"/>
  <c r="I2939" i="1"/>
  <c r="J2938" i="1"/>
  <c r="I2938" i="1"/>
  <c r="J2935" i="1"/>
  <c r="I2935" i="1"/>
  <c r="J2933" i="1"/>
  <c r="I2933" i="1"/>
  <c r="J2932" i="1"/>
  <c r="I2932" i="1"/>
  <c r="J2931" i="1"/>
  <c r="I2931" i="1"/>
  <c r="J2930" i="1"/>
  <c r="I2930" i="1"/>
  <c r="J2929" i="1"/>
  <c r="I2929" i="1"/>
  <c r="J2927" i="1"/>
  <c r="I2927" i="1"/>
  <c r="J2926" i="1"/>
  <c r="I2926" i="1"/>
  <c r="J2924" i="1"/>
  <c r="I2924" i="1"/>
  <c r="J2922" i="1"/>
  <c r="I2922" i="1"/>
  <c r="J2920" i="1"/>
  <c r="I2920" i="1"/>
  <c r="J2918" i="1"/>
  <c r="I2918" i="1"/>
  <c r="J2917" i="1"/>
  <c r="I2917" i="1"/>
  <c r="J2916" i="1"/>
  <c r="I2916" i="1"/>
  <c r="J2915" i="1"/>
  <c r="I2915" i="1"/>
  <c r="J2914" i="1"/>
  <c r="I2914" i="1"/>
  <c r="J2913" i="1"/>
  <c r="I2913" i="1"/>
  <c r="J2911" i="1"/>
  <c r="I2911" i="1"/>
  <c r="J2910" i="1"/>
  <c r="I2910" i="1"/>
  <c r="J2908" i="1"/>
  <c r="I2908" i="1"/>
  <c r="J2907" i="1"/>
  <c r="I2907" i="1"/>
  <c r="J2906" i="1"/>
  <c r="I2906" i="1"/>
  <c r="J2905" i="1"/>
  <c r="I2905" i="1"/>
  <c r="J2904" i="1"/>
  <c r="I2904" i="1"/>
  <c r="J2903" i="1"/>
  <c r="I2903" i="1"/>
  <c r="J2902" i="1"/>
  <c r="I2902" i="1"/>
  <c r="J2901" i="1"/>
  <c r="I2901" i="1"/>
  <c r="J2899" i="1"/>
  <c r="I2899" i="1"/>
  <c r="J2898" i="1"/>
  <c r="I2898" i="1"/>
  <c r="J2897" i="1"/>
  <c r="I2897" i="1"/>
  <c r="J2896" i="1"/>
  <c r="I2896" i="1"/>
  <c r="J2895" i="1"/>
  <c r="I2895" i="1"/>
  <c r="J2894" i="1"/>
  <c r="I2894" i="1"/>
  <c r="J2893" i="1"/>
  <c r="I2893" i="1"/>
  <c r="Q2989" i="1"/>
  <c r="P2989" i="1"/>
  <c r="O2989" i="1"/>
  <c r="J2989" i="1"/>
  <c r="I2989" i="1"/>
  <c r="Q2988" i="1"/>
  <c r="P2988" i="1"/>
  <c r="O2988" i="1"/>
  <c r="J2988" i="1"/>
  <c r="I2988" i="1"/>
  <c r="Q2987" i="1"/>
  <c r="P2987" i="1"/>
  <c r="O2987" i="1"/>
  <c r="J2987" i="1"/>
  <c r="I2987" i="1"/>
  <c r="Q2986" i="1"/>
  <c r="P2986" i="1"/>
  <c r="O2986" i="1"/>
  <c r="J2986" i="1"/>
  <c r="I2986" i="1"/>
  <c r="Q2985" i="1"/>
  <c r="P2985" i="1"/>
  <c r="O2985" i="1"/>
  <c r="J2985" i="1"/>
  <c r="I2985" i="1"/>
  <c r="Q2984" i="1"/>
  <c r="P2984" i="1"/>
  <c r="O2984" i="1"/>
  <c r="J2984" i="1"/>
  <c r="I2984" i="1"/>
  <c r="Q2983" i="1"/>
  <c r="P2983" i="1"/>
  <c r="O2983" i="1"/>
  <c r="J2983" i="1"/>
  <c r="I2983" i="1"/>
  <c r="Q2982" i="1"/>
  <c r="P2982" i="1"/>
  <c r="O2982" i="1"/>
  <c r="J2982" i="1"/>
  <c r="I2982" i="1"/>
  <c r="Q2981" i="1"/>
  <c r="P2981" i="1"/>
  <c r="O2981" i="1"/>
  <c r="J2981" i="1"/>
  <c r="I2981" i="1"/>
  <c r="Q2980" i="1"/>
  <c r="P2980" i="1"/>
  <c r="O2980" i="1"/>
  <c r="J2980" i="1"/>
  <c r="I2980" i="1"/>
  <c r="Q2979" i="1"/>
  <c r="P2979" i="1"/>
  <c r="O2979" i="1"/>
  <c r="J2979" i="1"/>
  <c r="I2979" i="1"/>
  <c r="Q2978" i="1"/>
  <c r="P2978" i="1"/>
  <c r="O2978" i="1"/>
  <c r="J2978" i="1"/>
  <c r="I2978" i="1"/>
  <c r="Q2977" i="1"/>
  <c r="P2977" i="1"/>
  <c r="O2977" i="1"/>
  <c r="J2977" i="1"/>
  <c r="I2977" i="1"/>
  <c r="Q2976" i="1"/>
  <c r="P2976" i="1"/>
  <c r="O2976" i="1"/>
  <c r="Q2975" i="1"/>
  <c r="P2975" i="1"/>
  <c r="O2975" i="1"/>
  <c r="Q2974" i="1"/>
  <c r="P2974" i="1"/>
  <c r="O2974" i="1"/>
  <c r="Q2973" i="1"/>
  <c r="P2973" i="1"/>
  <c r="O2973" i="1"/>
  <c r="Q2972" i="1"/>
  <c r="P2972" i="1"/>
  <c r="O2972" i="1"/>
  <c r="Q2971" i="1"/>
  <c r="P2971" i="1"/>
  <c r="O2971" i="1"/>
  <c r="Q2970" i="1"/>
  <c r="P2970" i="1"/>
  <c r="O2970" i="1"/>
  <c r="J2970" i="1"/>
  <c r="I2970" i="1"/>
  <c r="Q2969" i="1"/>
  <c r="P2969" i="1"/>
  <c r="O2969" i="1"/>
  <c r="Q2968" i="1"/>
  <c r="P2968" i="1"/>
  <c r="O2968" i="1"/>
  <c r="Q2967" i="1"/>
  <c r="P2967" i="1"/>
  <c r="O2967" i="1"/>
  <c r="Q2966" i="1"/>
  <c r="P2966" i="1"/>
  <c r="O2966" i="1"/>
  <c r="Q2965" i="1"/>
  <c r="P2965" i="1"/>
  <c r="O2965" i="1"/>
  <c r="Q2964" i="1"/>
  <c r="P2964" i="1"/>
  <c r="O2964" i="1"/>
  <c r="Q2963" i="1"/>
  <c r="P2963" i="1"/>
  <c r="O2963" i="1"/>
  <c r="J2963" i="1"/>
  <c r="I2963" i="1"/>
  <c r="Q2962" i="1"/>
  <c r="P2962" i="1"/>
  <c r="O2962" i="1"/>
  <c r="Q2961" i="1"/>
  <c r="P2961" i="1"/>
  <c r="O2961" i="1"/>
  <c r="Q2960" i="1"/>
  <c r="P2960" i="1"/>
  <c r="O2960" i="1"/>
  <c r="Q2959" i="1"/>
  <c r="P2959" i="1"/>
  <c r="O2959" i="1"/>
  <c r="Q2958" i="1"/>
  <c r="P2958" i="1"/>
  <c r="O2958" i="1"/>
  <c r="Q2957" i="1"/>
  <c r="P2957" i="1"/>
  <c r="O2957" i="1"/>
  <c r="Q2956" i="1"/>
  <c r="P2956" i="1"/>
  <c r="O2956" i="1"/>
  <c r="Q2955" i="1"/>
  <c r="P2955" i="1"/>
  <c r="O2955" i="1"/>
  <c r="J2955" i="1"/>
  <c r="I2955" i="1"/>
  <c r="Q2954" i="1"/>
  <c r="P2954" i="1"/>
  <c r="O2954" i="1"/>
  <c r="Q2953" i="1"/>
  <c r="P2953" i="1"/>
  <c r="O2953" i="1"/>
  <c r="Q2952" i="1"/>
  <c r="P2952" i="1"/>
  <c r="O2952" i="1"/>
  <c r="Q2951" i="1"/>
  <c r="P2951" i="1"/>
  <c r="O2951" i="1"/>
  <c r="Q2950" i="1"/>
  <c r="P2950" i="1"/>
  <c r="O2950" i="1"/>
  <c r="Q2949" i="1"/>
  <c r="P2949" i="1"/>
  <c r="O2949" i="1"/>
  <c r="Q2948" i="1"/>
  <c r="P2948" i="1"/>
  <c r="O2948" i="1"/>
  <c r="Q2947" i="1"/>
  <c r="P2947" i="1"/>
  <c r="O2947" i="1"/>
  <c r="Q2946" i="1"/>
  <c r="P2946" i="1"/>
  <c r="O2946" i="1"/>
  <c r="J2946" i="1"/>
  <c r="I2946" i="1"/>
  <c r="Q2945" i="1"/>
  <c r="P2945" i="1"/>
  <c r="O2945" i="1"/>
  <c r="Q2944" i="1"/>
  <c r="P2944" i="1"/>
  <c r="O2944" i="1"/>
  <c r="Q2943" i="1"/>
  <c r="P2943" i="1"/>
  <c r="O2943" i="1"/>
  <c r="J2943" i="1"/>
  <c r="I2943" i="1"/>
  <c r="Q2942" i="1"/>
  <c r="P2942" i="1"/>
  <c r="O2942" i="1"/>
  <c r="Q2941" i="1"/>
  <c r="P2941" i="1"/>
  <c r="O2941" i="1"/>
  <c r="Q2940" i="1"/>
  <c r="P2940" i="1"/>
  <c r="O2940" i="1"/>
  <c r="J2940" i="1"/>
  <c r="I2940" i="1"/>
  <c r="Q2939" i="1"/>
  <c r="P2939" i="1"/>
  <c r="O2939" i="1"/>
  <c r="Q2938" i="1"/>
  <c r="P2938" i="1"/>
  <c r="O2938" i="1"/>
  <c r="Q2937" i="1"/>
  <c r="P2937" i="1"/>
  <c r="O2937" i="1"/>
  <c r="J2937" i="1"/>
  <c r="I2937" i="1"/>
  <c r="Q2935" i="1"/>
  <c r="P2935" i="1"/>
  <c r="O2935" i="1"/>
  <c r="Q2933" i="1"/>
  <c r="P2933" i="1"/>
  <c r="O2933" i="1"/>
  <c r="Q2932" i="1"/>
  <c r="P2932" i="1"/>
  <c r="O2932" i="1"/>
  <c r="Q2931" i="1"/>
  <c r="P2931" i="1"/>
  <c r="O2931" i="1"/>
  <c r="Q2930" i="1"/>
  <c r="P2930" i="1"/>
  <c r="O2930" i="1"/>
  <c r="Q2929" i="1"/>
  <c r="P2929" i="1"/>
  <c r="O2929" i="1"/>
  <c r="Q2928" i="1"/>
  <c r="P2928" i="1"/>
  <c r="O2928" i="1"/>
  <c r="J2928" i="1"/>
  <c r="I2928" i="1"/>
  <c r="Q2927" i="1"/>
  <c r="P2927" i="1"/>
  <c r="O2927" i="1"/>
  <c r="Q2926" i="1"/>
  <c r="P2926" i="1"/>
  <c r="O2926" i="1"/>
  <c r="Q2925" i="1"/>
  <c r="P2925" i="1"/>
  <c r="O2925" i="1"/>
  <c r="J2925" i="1"/>
  <c r="I2925" i="1"/>
  <c r="Q2924" i="1"/>
  <c r="P2924" i="1"/>
  <c r="O2924" i="1"/>
  <c r="Q2923" i="1"/>
  <c r="P2923" i="1"/>
  <c r="O2923" i="1"/>
  <c r="J2923" i="1"/>
  <c r="I2923" i="1"/>
  <c r="Q2922" i="1"/>
  <c r="P2922" i="1"/>
  <c r="O2922" i="1"/>
  <c r="Q2921" i="1"/>
  <c r="P2921" i="1"/>
  <c r="O2921" i="1"/>
  <c r="J2921" i="1"/>
  <c r="I2921" i="1"/>
  <c r="Q2920" i="1"/>
  <c r="P2920" i="1"/>
  <c r="O2920" i="1"/>
  <c r="Q2919" i="1"/>
  <c r="P2919" i="1"/>
  <c r="O2919" i="1"/>
  <c r="J2919" i="1"/>
  <c r="I2919" i="1"/>
  <c r="Q2918" i="1"/>
  <c r="P2918" i="1"/>
  <c r="O2918" i="1"/>
  <c r="Q2917" i="1"/>
  <c r="P2917" i="1"/>
  <c r="O2917" i="1"/>
  <c r="Q2916" i="1"/>
  <c r="P2916" i="1"/>
  <c r="O2916" i="1"/>
  <c r="Q2915" i="1"/>
  <c r="P2915" i="1"/>
  <c r="O2915" i="1"/>
  <c r="Q2914" i="1"/>
  <c r="P2914" i="1"/>
  <c r="O2914" i="1"/>
  <c r="Q2913" i="1"/>
  <c r="P2913" i="1"/>
  <c r="O2913" i="1"/>
  <c r="Q2912" i="1"/>
  <c r="P2912" i="1"/>
  <c r="O2912" i="1"/>
  <c r="J2912" i="1"/>
  <c r="I2912" i="1"/>
  <c r="Q2911" i="1"/>
  <c r="P2911" i="1"/>
  <c r="O2911" i="1"/>
  <c r="Q2910" i="1"/>
  <c r="P2910" i="1"/>
  <c r="O2910" i="1"/>
  <c r="Q2909" i="1"/>
  <c r="P2909" i="1"/>
  <c r="O2909" i="1"/>
  <c r="J2909" i="1"/>
  <c r="I2909" i="1"/>
  <c r="Q2908" i="1"/>
  <c r="P2908" i="1"/>
  <c r="O2908" i="1"/>
  <c r="Q2907" i="1"/>
  <c r="P2907" i="1"/>
  <c r="O2907" i="1"/>
  <c r="Q2906" i="1"/>
  <c r="P2906" i="1"/>
  <c r="O2906" i="1"/>
  <c r="Q2905" i="1"/>
  <c r="P2905" i="1"/>
  <c r="O2905" i="1"/>
  <c r="Q2904" i="1"/>
  <c r="P2904" i="1"/>
  <c r="O2904" i="1"/>
  <c r="Q2903" i="1"/>
  <c r="P2903" i="1"/>
  <c r="O2903" i="1"/>
  <c r="Q2902" i="1"/>
  <c r="P2902" i="1"/>
  <c r="O2902" i="1"/>
  <c r="Q2901" i="1"/>
  <c r="P2901" i="1"/>
  <c r="O2901" i="1"/>
  <c r="Q2900" i="1"/>
  <c r="P2900" i="1"/>
  <c r="O2900" i="1"/>
  <c r="J2900" i="1"/>
  <c r="I2900" i="1"/>
  <c r="Q2899" i="1"/>
  <c r="P2899" i="1"/>
  <c r="O2899" i="1"/>
  <c r="Q2898" i="1"/>
  <c r="P2898" i="1"/>
  <c r="O2898" i="1"/>
  <c r="Q2897" i="1"/>
  <c r="P2897" i="1"/>
  <c r="O2897" i="1"/>
  <c r="Q2896" i="1"/>
  <c r="P2896" i="1"/>
  <c r="O2896" i="1"/>
  <c r="J2891" i="1"/>
  <c r="I2891" i="1"/>
  <c r="J2890" i="1"/>
  <c r="I2890" i="1"/>
  <c r="J2889" i="1"/>
  <c r="I2889" i="1"/>
  <c r="J2888" i="1"/>
  <c r="I2888" i="1"/>
  <c r="J2887" i="1"/>
  <c r="I2887" i="1"/>
  <c r="J2886" i="1"/>
  <c r="I2886" i="1"/>
  <c r="J2885" i="1"/>
  <c r="I2885" i="1"/>
  <c r="J2884" i="1"/>
  <c r="I2884" i="1"/>
  <c r="J2882" i="1"/>
  <c r="I2882" i="1"/>
  <c r="J2881" i="1"/>
  <c r="I2881" i="1"/>
  <c r="J2880" i="1"/>
  <c r="I2880" i="1"/>
  <c r="J2879" i="1"/>
  <c r="I2879" i="1"/>
  <c r="J2878" i="1"/>
  <c r="I2878" i="1"/>
  <c r="J2877" i="1"/>
  <c r="I2877" i="1"/>
  <c r="J2875" i="1"/>
  <c r="I2875" i="1"/>
  <c r="J2874" i="1"/>
  <c r="I2874" i="1"/>
  <c r="J2873" i="1"/>
  <c r="I2873" i="1"/>
  <c r="J2872" i="1"/>
  <c r="I2872" i="1"/>
  <c r="J2870" i="1"/>
  <c r="I2870" i="1"/>
  <c r="J2869" i="1"/>
  <c r="I2869" i="1"/>
  <c r="J2868" i="1"/>
  <c r="I2868" i="1"/>
  <c r="J2867" i="1"/>
  <c r="I2867" i="1"/>
  <c r="J2866" i="1"/>
  <c r="I2866" i="1"/>
  <c r="J2865" i="1"/>
  <c r="I2865" i="1"/>
  <c r="J2864" i="1"/>
  <c r="I2864" i="1"/>
  <c r="J2863" i="1"/>
  <c r="I2863" i="1"/>
  <c r="J2861" i="1"/>
  <c r="I2861" i="1"/>
  <c r="J2859" i="1"/>
  <c r="I2859" i="1"/>
  <c r="J2858" i="1"/>
  <c r="I2858" i="1"/>
  <c r="J2857" i="1"/>
  <c r="I2857" i="1"/>
  <c r="J2855" i="1"/>
  <c r="I2855" i="1"/>
  <c r="J2854" i="1"/>
  <c r="I2854" i="1"/>
  <c r="J2853" i="1"/>
  <c r="I2853" i="1"/>
  <c r="J2852" i="1"/>
  <c r="I2852" i="1"/>
  <c r="J2849" i="1"/>
  <c r="I2849" i="1"/>
  <c r="J2848" i="1"/>
  <c r="I2848" i="1"/>
  <c r="J2847" i="1"/>
  <c r="I2847" i="1"/>
  <c r="J2846" i="1"/>
  <c r="I2846" i="1"/>
  <c r="J2845" i="1"/>
  <c r="I2845" i="1"/>
  <c r="J2843" i="1"/>
  <c r="I2843" i="1"/>
  <c r="J2842" i="1"/>
  <c r="I2842" i="1"/>
  <c r="J2841" i="1"/>
  <c r="I2841" i="1"/>
  <c r="J2840" i="1"/>
  <c r="I2840" i="1"/>
  <c r="J2839" i="1"/>
  <c r="I2839" i="1"/>
  <c r="J2838" i="1"/>
  <c r="I2838" i="1"/>
  <c r="J2837" i="1"/>
  <c r="I2837" i="1"/>
  <c r="J2835" i="1"/>
  <c r="I2835" i="1"/>
  <c r="J2834" i="1"/>
  <c r="I2834" i="1"/>
  <c r="J2833" i="1"/>
  <c r="I2833" i="1"/>
  <c r="J2832" i="1"/>
  <c r="I2832" i="1"/>
  <c r="J2831" i="1"/>
  <c r="I2831" i="1"/>
  <c r="J2830" i="1"/>
  <c r="I2830" i="1"/>
  <c r="J2828" i="1"/>
  <c r="I2828" i="1"/>
  <c r="J2827" i="1"/>
  <c r="I2827" i="1"/>
  <c r="J2826" i="1"/>
  <c r="I2826" i="1"/>
  <c r="J2825" i="1"/>
  <c r="I2825" i="1"/>
  <c r="Q2895" i="1"/>
  <c r="P2895" i="1"/>
  <c r="O2895" i="1"/>
  <c r="Q2894" i="1"/>
  <c r="P2894" i="1"/>
  <c r="O2894" i="1"/>
  <c r="Q2893" i="1"/>
  <c r="P2893" i="1"/>
  <c r="O2893" i="1"/>
  <c r="Q2892" i="1"/>
  <c r="P2892" i="1"/>
  <c r="O2892" i="1"/>
  <c r="J2892" i="1"/>
  <c r="I2892" i="1"/>
  <c r="Q2891" i="1"/>
  <c r="P2891" i="1"/>
  <c r="O2891" i="1"/>
  <c r="Q2890" i="1"/>
  <c r="P2890" i="1"/>
  <c r="O2890" i="1"/>
  <c r="Q2889" i="1"/>
  <c r="P2889" i="1"/>
  <c r="O2889" i="1"/>
  <c r="Q2888" i="1"/>
  <c r="P2888" i="1"/>
  <c r="O2888" i="1"/>
  <c r="Q2887" i="1"/>
  <c r="P2887" i="1"/>
  <c r="O2887" i="1"/>
  <c r="Q2886" i="1"/>
  <c r="P2886" i="1"/>
  <c r="O2886" i="1"/>
  <c r="Q2885" i="1"/>
  <c r="P2885" i="1"/>
  <c r="O2885" i="1"/>
  <c r="Q2884" i="1"/>
  <c r="P2884" i="1"/>
  <c r="O2884" i="1"/>
  <c r="Q2883" i="1"/>
  <c r="P2883" i="1"/>
  <c r="O2883" i="1"/>
  <c r="J2883" i="1"/>
  <c r="I2883" i="1"/>
  <c r="Q2882" i="1"/>
  <c r="P2882" i="1"/>
  <c r="O2882" i="1"/>
  <c r="Q2881" i="1"/>
  <c r="P2881" i="1"/>
  <c r="O2881" i="1"/>
  <c r="Q2880" i="1"/>
  <c r="P2880" i="1"/>
  <c r="O2880" i="1"/>
  <c r="Q2879" i="1"/>
  <c r="P2879" i="1"/>
  <c r="O2879" i="1"/>
  <c r="Q2878" i="1"/>
  <c r="P2878" i="1"/>
  <c r="O2878" i="1"/>
  <c r="Q2877" i="1"/>
  <c r="P2877" i="1"/>
  <c r="O2877" i="1"/>
  <c r="Q2876" i="1"/>
  <c r="P2876" i="1"/>
  <c r="O2876" i="1"/>
  <c r="J2876" i="1"/>
  <c r="I2876" i="1"/>
  <c r="Q2875" i="1"/>
  <c r="P2875" i="1"/>
  <c r="O2875" i="1"/>
  <c r="Q2874" i="1"/>
  <c r="P2874" i="1"/>
  <c r="O2874" i="1"/>
  <c r="Q2873" i="1"/>
  <c r="P2873" i="1"/>
  <c r="O2873" i="1"/>
  <c r="Q2872" i="1"/>
  <c r="P2872" i="1"/>
  <c r="O2872" i="1"/>
  <c r="Q2871" i="1"/>
  <c r="P2871" i="1"/>
  <c r="O2871" i="1"/>
  <c r="J2871" i="1"/>
  <c r="I2871" i="1"/>
  <c r="Q2870" i="1"/>
  <c r="P2870" i="1"/>
  <c r="O2870" i="1"/>
  <c r="Q2869" i="1"/>
  <c r="P2869" i="1"/>
  <c r="O2869" i="1"/>
  <c r="Q2868" i="1"/>
  <c r="P2868" i="1"/>
  <c r="O2868" i="1"/>
  <c r="Q2867" i="1"/>
  <c r="P2867" i="1"/>
  <c r="O2867" i="1"/>
  <c r="Q2866" i="1"/>
  <c r="P2866" i="1"/>
  <c r="O2866" i="1"/>
  <c r="Q2865" i="1"/>
  <c r="P2865" i="1"/>
  <c r="O2865" i="1"/>
  <c r="Q2864" i="1"/>
  <c r="P2864" i="1"/>
  <c r="O2864" i="1"/>
  <c r="Q2863" i="1"/>
  <c r="P2863" i="1"/>
  <c r="O2863" i="1"/>
  <c r="Q2862" i="1"/>
  <c r="P2862" i="1"/>
  <c r="O2862" i="1"/>
  <c r="J2862" i="1"/>
  <c r="I2862" i="1"/>
  <c r="Q2861" i="1"/>
  <c r="P2861" i="1"/>
  <c r="O2861" i="1"/>
  <c r="Q2860" i="1"/>
  <c r="P2860" i="1"/>
  <c r="O2860" i="1"/>
  <c r="J2860" i="1"/>
  <c r="I2860" i="1"/>
  <c r="Q2859" i="1"/>
  <c r="P2859" i="1"/>
  <c r="O2859" i="1"/>
  <c r="Q2858" i="1"/>
  <c r="P2858" i="1"/>
  <c r="O2858" i="1"/>
  <c r="Q2857" i="1"/>
  <c r="P2857" i="1"/>
  <c r="O2857" i="1"/>
  <c r="Q2856" i="1"/>
  <c r="P2856" i="1"/>
  <c r="O2856" i="1"/>
  <c r="J2856" i="1"/>
  <c r="I2856" i="1"/>
  <c r="Q2855" i="1"/>
  <c r="P2855" i="1"/>
  <c r="O2855" i="1"/>
  <c r="Q2854" i="1"/>
  <c r="P2854" i="1"/>
  <c r="O2854" i="1"/>
  <c r="Q2853" i="1"/>
  <c r="P2853" i="1"/>
  <c r="O2853" i="1"/>
  <c r="Q2852" i="1"/>
  <c r="P2852" i="1"/>
  <c r="O2852" i="1"/>
  <c r="Q2851" i="1"/>
  <c r="P2851" i="1"/>
  <c r="O2851" i="1"/>
  <c r="J2851" i="1"/>
  <c r="I2851" i="1"/>
  <c r="Q2850" i="1"/>
  <c r="P2850" i="1"/>
  <c r="O2850" i="1"/>
  <c r="J2850" i="1"/>
  <c r="I2850" i="1"/>
  <c r="Q2849" i="1"/>
  <c r="P2849" i="1"/>
  <c r="O2849" i="1"/>
  <c r="Q2848" i="1"/>
  <c r="P2848" i="1"/>
  <c r="O2848" i="1"/>
  <c r="Q2847" i="1"/>
  <c r="P2847" i="1"/>
  <c r="O2847" i="1"/>
  <c r="Q2846" i="1"/>
  <c r="P2846" i="1"/>
  <c r="O2846" i="1"/>
  <c r="Q2845" i="1"/>
  <c r="P2845" i="1"/>
  <c r="O2845" i="1"/>
  <c r="Q2844" i="1"/>
  <c r="P2844" i="1"/>
  <c r="O2844" i="1"/>
  <c r="J2844" i="1"/>
  <c r="I2844" i="1"/>
  <c r="Q2843" i="1"/>
  <c r="P2843" i="1"/>
  <c r="O2843" i="1"/>
  <c r="Q2842" i="1"/>
  <c r="P2842" i="1"/>
  <c r="O2842" i="1"/>
  <c r="Q2841" i="1"/>
  <c r="P2841" i="1"/>
  <c r="O2841" i="1"/>
  <c r="Q2840" i="1"/>
  <c r="P2840" i="1"/>
  <c r="O2840" i="1"/>
  <c r="Q2839" i="1"/>
  <c r="P2839" i="1"/>
  <c r="O2839" i="1"/>
  <c r="Q2838" i="1"/>
  <c r="P2838" i="1"/>
  <c r="O2838" i="1"/>
  <c r="Q2837" i="1"/>
  <c r="P2837" i="1"/>
  <c r="O2837" i="1"/>
  <c r="Q2836" i="1"/>
  <c r="P2836" i="1"/>
  <c r="O2836" i="1"/>
  <c r="J2836" i="1"/>
  <c r="I2836" i="1"/>
  <c r="Q2835" i="1"/>
  <c r="P2835" i="1"/>
  <c r="O2835" i="1"/>
  <c r="Q2834" i="1"/>
  <c r="P2834" i="1"/>
  <c r="O2834" i="1"/>
  <c r="J2823" i="1"/>
  <c r="I2823" i="1"/>
  <c r="J2822" i="1"/>
  <c r="I2822" i="1"/>
  <c r="J2821" i="1"/>
  <c r="I2821" i="1"/>
  <c r="J2820" i="1"/>
  <c r="I2820" i="1"/>
  <c r="J2819" i="1"/>
  <c r="I2819" i="1"/>
  <c r="J2818" i="1"/>
  <c r="I2818" i="1"/>
  <c r="J2817" i="1"/>
  <c r="I2817" i="1"/>
  <c r="J2815" i="1"/>
  <c r="I2815" i="1"/>
  <c r="J2814" i="1"/>
  <c r="I2814" i="1"/>
  <c r="J2812" i="1"/>
  <c r="I2812" i="1"/>
  <c r="J2811" i="1"/>
  <c r="I2811" i="1"/>
  <c r="J2809" i="1"/>
  <c r="I2809" i="1"/>
  <c r="J2808" i="1"/>
  <c r="I2808" i="1"/>
  <c r="J2805" i="1"/>
  <c r="I2805" i="1"/>
  <c r="J2804" i="1"/>
  <c r="I2804" i="1"/>
  <c r="J2802" i="1"/>
  <c r="I2802" i="1"/>
  <c r="J2800" i="1"/>
  <c r="I2800" i="1"/>
  <c r="J2799" i="1"/>
  <c r="I2799" i="1"/>
  <c r="J2797" i="1"/>
  <c r="I2797" i="1"/>
  <c r="J2796" i="1"/>
  <c r="I2796" i="1"/>
  <c r="J2795" i="1"/>
  <c r="I2795" i="1"/>
  <c r="Q2833" i="1"/>
  <c r="P2833" i="1"/>
  <c r="O2833" i="1"/>
  <c r="Q2832" i="1"/>
  <c r="P2832" i="1"/>
  <c r="O2832" i="1"/>
  <c r="Q2831" i="1"/>
  <c r="P2831" i="1"/>
  <c r="O2831" i="1"/>
  <c r="Q2830" i="1"/>
  <c r="P2830" i="1"/>
  <c r="O2830" i="1"/>
  <c r="Q2829" i="1"/>
  <c r="P2829" i="1"/>
  <c r="O2829" i="1"/>
  <c r="J2829" i="1"/>
  <c r="I2829" i="1"/>
  <c r="Q2828" i="1"/>
  <c r="P2828" i="1"/>
  <c r="O2828" i="1"/>
  <c r="Q2827" i="1"/>
  <c r="P2827" i="1"/>
  <c r="O2827" i="1"/>
  <c r="Q2826" i="1"/>
  <c r="P2826" i="1"/>
  <c r="O2826" i="1"/>
  <c r="Q2825" i="1"/>
  <c r="P2825" i="1"/>
  <c r="O2825" i="1"/>
  <c r="Q2824" i="1"/>
  <c r="P2824" i="1"/>
  <c r="O2824" i="1"/>
  <c r="J2824" i="1"/>
  <c r="I2824" i="1"/>
  <c r="Q2823" i="1"/>
  <c r="P2823" i="1"/>
  <c r="O2823" i="1"/>
  <c r="Q2822" i="1"/>
  <c r="P2822" i="1"/>
  <c r="O2822" i="1"/>
  <c r="Q2821" i="1"/>
  <c r="P2821" i="1"/>
  <c r="O2821" i="1"/>
  <c r="Q2820" i="1"/>
  <c r="P2820" i="1"/>
  <c r="O2820" i="1"/>
  <c r="Q2819" i="1"/>
  <c r="P2819" i="1"/>
  <c r="O2819" i="1"/>
  <c r="Q2818" i="1"/>
  <c r="P2818" i="1"/>
  <c r="O2818" i="1"/>
  <c r="Q2817" i="1"/>
  <c r="P2817" i="1"/>
  <c r="O2817" i="1"/>
  <c r="Q2816" i="1"/>
  <c r="P2816" i="1"/>
  <c r="O2816" i="1"/>
  <c r="J2816" i="1"/>
  <c r="I2816" i="1"/>
  <c r="Q2815" i="1"/>
  <c r="P2815" i="1"/>
  <c r="O2815" i="1"/>
  <c r="Q2814" i="1"/>
  <c r="P2814" i="1"/>
  <c r="O2814" i="1"/>
  <c r="Q2813" i="1"/>
  <c r="P2813" i="1"/>
  <c r="O2813" i="1"/>
  <c r="J2813" i="1"/>
  <c r="I2813" i="1"/>
  <c r="Q2812" i="1"/>
  <c r="P2812" i="1"/>
  <c r="O2812" i="1"/>
  <c r="Q2811" i="1"/>
  <c r="P2811" i="1"/>
  <c r="O2811" i="1"/>
  <c r="Q2810" i="1"/>
  <c r="P2810" i="1"/>
  <c r="O2810" i="1"/>
  <c r="J2810" i="1"/>
  <c r="I2810" i="1"/>
  <c r="Q2809" i="1"/>
  <c r="P2809" i="1"/>
  <c r="O2809" i="1"/>
  <c r="Q2808" i="1"/>
  <c r="P2808" i="1"/>
  <c r="O2808" i="1"/>
  <c r="Q2807" i="1"/>
  <c r="P2807" i="1"/>
  <c r="O2807" i="1"/>
  <c r="J2807" i="1"/>
  <c r="I2807" i="1"/>
  <c r="Q2806" i="1"/>
  <c r="P2806" i="1"/>
  <c r="O2806" i="1"/>
  <c r="J2806" i="1"/>
  <c r="I2806" i="1"/>
  <c r="Q2805" i="1"/>
  <c r="P2805" i="1"/>
  <c r="O2805" i="1"/>
  <c r="Q2804" i="1"/>
  <c r="P2804" i="1"/>
  <c r="O2804" i="1"/>
  <c r="Q2803" i="1"/>
  <c r="P2803" i="1"/>
  <c r="O2803" i="1"/>
  <c r="J2803" i="1"/>
  <c r="I2803" i="1"/>
  <c r="Q2802" i="1"/>
  <c r="P2802" i="1"/>
  <c r="O2802" i="1"/>
  <c r="J2793" i="1"/>
  <c r="I2793" i="1"/>
  <c r="J2792" i="1"/>
  <c r="I2792" i="1"/>
  <c r="J2791" i="1"/>
  <c r="I2791" i="1"/>
  <c r="J2789" i="1"/>
  <c r="I2789" i="1"/>
  <c r="J2788" i="1"/>
  <c r="I2788" i="1"/>
  <c r="J2786" i="1"/>
  <c r="I2786" i="1"/>
  <c r="J2785" i="1"/>
  <c r="I2785" i="1"/>
  <c r="J2784" i="1"/>
  <c r="I2784" i="1"/>
  <c r="J2783" i="1"/>
  <c r="I2783" i="1"/>
  <c r="J2782" i="1"/>
  <c r="I2782" i="1"/>
  <c r="J2781" i="1"/>
  <c r="I2781" i="1"/>
  <c r="J2779" i="1"/>
  <c r="I2779" i="1"/>
  <c r="J2778" i="1"/>
  <c r="I2778" i="1"/>
  <c r="J2777" i="1"/>
  <c r="I2777" i="1"/>
  <c r="J2776" i="1"/>
  <c r="I2776" i="1"/>
  <c r="J2775" i="1"/>
  <c r="I2775" i="1"/>
  <c r="J2773" i="1"/>
  <c r="I2773" i="1"/>
  <c r="J2772" i="1"/>
  <c r="I2772" i="1"/>
  <c r="J2770" i="1"/>
  <c r="I2770" i="1"/>
  <c r="J2769" i="1"/>
  <c r="I2769" i="1"/>
  <c r="J2767" i="1"/>
  <c r="I2767" i="1"/>
  <c r="J2766" i="1"/>
  <c r="I2766" i="1"/>
  <c r="J2764" i="1"/>
  <c r="I2764" i="1"/>
  <c r="J2763" i="1"/>
  <c r="I2763" i="1"/>
  <c r="J2762" i="1"/>
  <c r="I2762" i="1"/>
  <c r="J2761" i="1"/>
  <c r="I2761" i="1"/>
  <c r="J2759" i="1"/>
  <c r="I2759" i="1"/>
  <c r="J2757" i="1"/>
  <c r="I2757" i="1"/>
  <c r="J2756" i="1"/>
  <c r="I2756" i="1"/>
  <c r="J2755" i="1"/>
  <c r="I2755" i="1"/>
  <c r="J2754" i="1"/>
  <c r="I2754" i="1"/>
  <c r="J2753" i="1"/>
  <c r="I2753" i="1"/>
  <c r="J2752" i="1"/>
  <c r="I2752" i="1"/>
  <c r="J2751" i="1"/>
  <c r="I2751" i="1"/>
  <c r="J2750" i="1"/>
  <c r="I2750" i="1"/>
  <c r="J2749" i="1"/>
  <c r="I2749" i="1"/>
  <c r="Q2801" i="1"/>
  <c r="P2801" i="1"/>
  <c r="O2801" i="1"/>
  <c r="J2801" i="1"/>
  <c r="I2801" i="1"/>
  <c r="Q2800" i="1"/>
  <c r="P2800" i="1"/>
  <c r="O2800" i="1"/>
  <c r="Q2799" i="1"/>
  <c r="P2799" i="1"/>
  <c r="O2799" i="1"/>
  <c r="Q2798" i="1"/>
  <c r="P2798" i="1"/>
  <c r="O2798" i="1"/>
  <c r="J2798" i="1"/>
  <c r="I2798" i="1"/>
  <c r="Q2797" i="1"/>
  <c r="P2797" i="1"/>
  <c r="O2797" i="1"/>
  <c r="Q2796" i="1"/>
  <c r="P2796" i="1"/>
  <c r="O2796" i="1"/>
  <c r="Q2795" i="1"/>
  <c r="P2795" i="1"/>
  <c r="O2795" i="1"/>
  <c r="Q2794" i="1"/>
  <c r="P2794" i="1"/>
  <c r="O2794" i="1"/>
  <c r="J2794" i="1"/>
  <c r="I2794" i="1"/>
  <c r="Q2793" i="1"/>
  <c r="P2793" i="1"/>
  <c r="O2793" i="1"/>
  <c r="Q2792" i="1"/>
  <c r="P2792" i="1"/>
  <c r="O2792" i="1"/>
  <c r="Q2791" i="1"/>
  <c r="P2791" i="1"/>
  <c r="O2791" i="1"/>
  <c r="Q2790" i="1"/>
  <c r="P2790" i="1"/>
  <c r="O2790" i="1"/>
  <c r="J2790" i="1"/>
  <c r="I2790" i="1"/>
  <c r="Q2789" i="1"/>
  <c r="P2789" i="1"/>
  <c r="O2789" i="1"/>
  <c r="Q2788" i="1"/>
  <c r="P2788" i="1"/>
  <c r="O2788" i="1"/>
  <c r="Q2787" i="1"/>
  <c r="P2787" i="1"/>
  <c r="O2787" i="1"/>
  <c r="J2787" i="1"/>
  <c r="I2787" i="1"/>
  <c r="Q2786" i="1"/>
  <c r="P2786" i="1"/>
  <c r="O2786" i="1"/>
  <c r="Q2785" i="1"/>
  <c r="P2785" i="1"/>
  <c r="O2785" i="1"/>
  <c r="Q2784" i="1"/>
  <c r="P2784" i="1"/>
  <c r="O2784" i="1"/>
  <c r="Q2783" i="1"/>
  <c r="P2783" i="1"/>
  <c r="O2783" i="1"/>
  <c r="Q2782" i="1"/>
  <c r="P2782" i="1"/>
  <c r="O2782" i="1"/>
  <c r="Q2781" i="1"/>
  <c r="P2781" i="1"/>
  <c r="O2781" i="1"/>
  <c r="Q2780" i="1"/>
  <c r="P2780" i="1"/>
  <c r="O2780" i="1"/>
  <c r="J2780" i="1"/>
  <c r="I2780" i="1"/>
  <c r="Q2779" i="1"/>
  <c r="P2779" i="1"/>
  <c r="O2779" i="1"/>
  <c r="Q2778" i="1"/>
  <c r="P2778" i="1"/>
  <c r="O2778" i="1"/>
  <c r="Q2777" i="1"/>
  <c r="P2777" i="1"/>
  <c r="O2777" i="1"/>
  <c r="Q2776" i="1"/>
  <c r="P2776" i="1"/>
  <c r="O2776" i="1"/>
  <c r="Q2775" i="1"/>
  <c r="P2775" i="1"/>
  <c r="O2775" i="1"/>
  <c r="Q2774" i="1"/>
  <c r="P2774" i="1"/>
  <c r="O2774" i="1"/>
  <c r="J2774" i="1"/>
  <c r="I2774" i="1"/>
  <c r="Q2773" i="1"/>
  <c r="P2773" i="1"/>
  <c r="O2773" i="1"/>
  <c r="Q2772" i="1"/>
  <c r="P2772" i="1"/>
  <c r="O2772" i="1"/>
  <c r="Q2771" i="1"/>
  <c r="P2771" i="1"/>
  <c r="O2771" i="1"/>
  <c r="J2771" i="1"/>
  <c r="I2771" i="1"/>
  <c r="Q2770" i="1"/>
  <c r="P2770" i="1"/>
  <c r="O2770" i="1"/>
  <c r="Q2769" i="1"/>
  <c r="P2769" i="1"/>
  <c r="O2769" i="1"/>
  <c r="Q2768" i="1"/>
  <c r="P2768" i="1"/>
  <c r="O2768" i="1"/>
  <c r="J2768" i="1"/>
  <c r="I2768" i="1"/>
  <c r="Q2767" i="1"/>
  <c r="P2767" i="1"/>
  <c r="O2767" i="1"/>
  <c r="Q2766" i="1"/>
  <c r="P2766" i="1"/>
  <c r="O2766" i="1"/>
  <c r="Q2765" i="1"/>
  <c r="P2765" i="1"/>
  <c r="O2765" i="1"/>
  <c r="J2765" i="1"/>
  <c r="I2765" i="1"/>
  <c r="Q2764" i="1"/>
  <c r="P2764" i="1"/>
  <c r="O2764" i="1"/>
  <c r="Q2763" i="1"/>
  <c r="P2763" i="1"/>
  <c r="O2763" i="1"/>
  <c r="Q2762" i="1"/>
  <c r="P2762" i="1"/>
  <c r="O2762" i="1"/>
  <c r="Q2761" i="1"/>
  <c r="P2761" i="1"/>
  <c r="O2761" i="1"/>
  <c r="Q2760" i="1"/>
  <c r="P2760" i="1"/>
  <c r="O2760" i="1"/>
  <c r="J2760" i="1"/>
  <c r="I2760" i="1"/>
  <c r="Q2759" i="1"/>
  <c r="P2759" i="1"/>
  <c r="O2759" i="1"/>
  <c r="Q2758" i="1"/>
  <c r="P2758" i="1"/>
  <c r="O2758" i="1"/>
  <c r="J2758" i="1"/>
  <c r="I2758" i="1"/>
  <c r="Q2757" i="1"/>
  <c r="P2757" i="1"/>
  <c r="O2757" i="1"/>
  <c r="Q2756" i="1"/>
  <c r="P2756" i="1"/>
  <c r="O2756" i="1"/>
  <c r="J2747" i="1"/>
  <c r="I2747" i="1"/>
  <c r="J2746" i="1"/>
  <c r="I2746" i="1"/>
  <c r="J2745" i="1"/>
  <c r="I2745" i="1"/>
  <c r="J2744" i="1"/>
  <c r="I2744" i="1"/>
  <c r="J2743" i="1"/>
  <c r="I2743" i="1"/>
  <c r="J2742" i="1"/>
  <c r="I2742" i="1"/>
  <c r="J2741" i="1"/>
  <c r="I2741" i="1"/>
  <c r="J2740" i="1"/>
  <c r="I2740" i="1"/>
  <c r="J2738" i="1"/>
  <c r="I2738" i="1"/>
  <c r="J2737" i="1"/>
  <c r="I2737" i="1"/>
  <c r="J2735" i="1"/>
  <c r="I2735" i="1"/>
  <c r="J2733" i="1"/>
  <c r="I2733" i="1"/>
  <c r="J2732" i="1"/>
  <c r="I2732" i="1"/>
  <c r="J2730" i="1"/>
  <c r="I2730" i="1"/>
  <c r="J2729" i="1"/>
  <c r="I2729" i="1"/>
  <c r="J2728" i="1"/>
  <c r="I2728" i="1"/>
  <c r="J2727" i="1"/>
  <c r="I2727" i="1"/>
  <c r="J2725" i="1"/>
  <c r="I2725" i="1"/>
  <c r="J2724" i="1"/>
  <c r="I2724" i="1"/>
  <c r="J2723" i="1"/>
  <c r="I2723" i="1"/>
  <c r="J2721" i="1"/>
  <c r="I2721" i="1"/>
  <c r="J2720" i="1"/>
  <c r="I2720" i="1"/>
  <c r="J2718" i="1"/>
  <c r="I2718" i="1"/>
  <c r="J2717" i="1"/>
  <c r="I2717" i="1"/>
  <c r="J2716" i="1"/>
  <c r="I2716" i="1"/>
  <c r="J2714" i="1"/>
  <c r="I2714" i="1"/>
  <c r="J2713" i="1"/>
  <c r="I2713" i="1"/>
  <c r="J2712" i="1"/>
  <c r="I2712" i="1"/>
  <c r="J2711" i="1"/>
  <c r="I2711" i="1"/>
  <c r="J2709" i="1"/>
  <c r="I2709" i="1"/>
  <c r="J2708" i="1"/>
  <c r="I2708" i="1"/>
  <c r="J2706" i="1"/>
  <c r="I2706" i="1"/>
  <c r="J2705" i="1"/>
  <c r="I2705" i="1"/>
  <c r="J2703" i="1"/>
  <c r="I2703" i="1"/>
  <c r="J2702" i="1"/>
  <c r="I2702" i="1"/>
  <c r="O2697" i="1"/>
  <c r="P2697" i="1"/>
  <c r="Q2697" i="1"/>
  <c r="J2700" i="1"/>
  <c r="I2700" i="1"/>
  <c r="J2699" i="1"/>
  <c r="I2699" i="1"/>
  <c r="J2697" i="1"/>
  <c r="I2697" i="1"/>
  <c r="J2696" i="1"/>
  <c r="I2696" i="1"/>
  <c r="J2695" i="1"/>
  <c r="I2695" i="1"/>
  <c r="J2694" i="1"/>
  <c r="I2694" i="1"/>
  <c r="J2693" i="1"/>
  <c r="I2693" i="1"/>
  <c r="J2691" i="1"/>
  <c r="I2691" i="1"/>
  <c r="J2690" i="1"/>
  <c r="I2690" i="1"/>
  <c r="J2689" i="1"/>
  <c r="I2689" i="1"/>
  <c r="J2688" i="1"/>
  <c r="I2688" i="1"/>
  <c r="J2687" i="1"/>
  <c r="I2687" i="1"/>
  <c r="J2685" i="1"/>
  <c r="I2685" i="1"/>
  <c r="Q2755" i="1"/>
  <c r="P2755" i="1"/>
  <c r="O2755" i="1"/>
  <c r="Q2754" i="1"/>
  <c r="P2754" i="1"/>
  <c r="O2754" i="1"/>
  <c r="Q2753" i="1"/>
  <c r="P2753" i="1"/>
  <c r="O2753" i="1"/>
  <c r="Q2752" i="1"/>
  <c r="P2752" i="1"/>
  <c r="O2752" i="1"/>
  <c r="Q2751" i="1"/>
  <c r="P2751" i="1"/>
  <c r="O2751" i="1"/>
  <c r="Q2750" i="1"/>
  <c r="P2750" i="1"/>
  <c r="O2750" i="1"/>
  <c r="Q2749" i="1"/>
  <c r="P2749" i="1"/>
  <c r="O2749" i="1"/>
  <c r="Q2748" i="1"/>
  <c r="P2748" i="1"/>
  <c r="O2748" i="1"/>
  <c r="J2748" i="1"/>
  <c r="I2748" i="1"/>
  <c r="Q2747" i="1"/>
  <c r="P2747" i="1"/>
  <c r="O2747" i="1"/>
  <c r="Q2746" i="1"/>
  <c r="P2746" i="1"/>
  <c r="O2746" i="1"/>
  <c r="Q2745" i="1"/>
  <c r="P2745" i="1"/>
  <c r="O2745" i="1"/>
  <c r="Q2744" i="1"/>
  <c r="P2744" i="1"/>
  <c r="O2744" i="1"/>
  <c r="Q2743" i="1"/>
  <c r="P2743" i="1"/>
  <c r="O2743" i="1"/>
  <c r="Q2742" i="1"/>
  <c r="P2742" i="1"/>
  <c r="O2742" i="1"/>
  <c r="Q2741" i="1"/>
  <c r="P2741" i="1"/>
  <c r="O2741" i="1"/>
  <c r="Q2740" i="1"/>
  <c r="P2740" i="1"/>
  <c r="O2740" i="1"/>
  <c r="Q2739" i="1"/>
  <c r="P2739" i="1"/>
  <c r="O2739" i="1"/>
  <c r="J2739" i="1"/>
  <c r="I2739" i="1"/>
  <c r="Q2738" i="1"/>
  <c r="P2738" i="1"/>
  <c r="O2738" i="1"/>
  <c r="Q2737" i="1"/>
  <c r="P2737" i="1"/>
  <c r="O2737" i="1"/>
  <c r="Q2736" i="1"/>
  <c r="P2736" i="1"/>
  <c r="O2736" i="1"/>
  <c r="J2736" i="1"/>
  <c r="I2736" i="1"/>
  <c r="Q2735" i="1"/>
  <c r="P2735" i="1"/>
  <c r="O2735" i="1"/>
  <c r="Q2734" i="1"/>
  <c r="P2734" i="1"/>
  <c r="O2734" i="1"/>
  <c r="J2734" i="1"/>
  <c r="I2734" i="1"/>
  <c r="Q2733" i="1"/>
  <c r="P2733" i="1"/>
  <c r="O2733" i="1"/>
  <c r="Q2732" i="1"/>
  <c r="P2732" i="1"/>
  <c r="O2732" i="1"/>
  <c r="Q2731" i="1"/>
  <c r="P2731" i="1"/>
  <c r="O2731" i="1"/>
  <c r="J2731" i="1"/>
  <c r="I2731" i="1"/>
  <c r="Q2730" i="1"/>
  <c r="P2730" i="1"/>
  <c r="O2730" i="1"/>
  <c r="Q2729" i="1"/>
  <c r="P2729" i="1"/>
  <c r="O2729" i="1"/>
  <c r="Q2728" i="1"/>
  <c r="P2728" i="1"/>
  <c r="O2728" i="1"/>
  <c r="Q2727" i="1"/>
  <c r="P2727" i="1"/>
  <c r="O2727" i="1"/>
  <c r="Q2726" i="1"/>
  <c r="P2726" i="1"/>
  <c r="O2726" i="1"/>
  <c r="J2726" i="1"/>
  <c r="I2726" i="1"/>
  <c r="Q2725" i="1"/>
  <c r="P2725" i="1"/>
  <c r="O2725" i="1"/>
  <c r="Q2724" i="1"/>
  <c r="P2724" i="1"/>
  <c r="O2724" i="1"/>
  <c r="Q2723" i="1"/>
  <c r="P2723" i="1"/>
  <c r="O2723" i="1"/>
  <c r="Q2722" i="1"/>
  <c r="P2722" i="1"/>
  <c r="O2722" i="1"/>
  <c r="J2722" i="1"/>
  <c r="I2722" i="1"/>
  <c r="Q2721" i="1"/>
  <c r="P2721" i="1"/>
  <c r="O2721" i="1"/>
  <c r="Q2720" i="1"/>
  <c r="P2720" i="1"/>
  <c r="O2720" i="1"/>
  <c r="Q2719" i="1"/>
  <c r="P2719" i="1"/>
  <c r="O2719" i="1"/>
  <c r="J2719" i="1"/>
  <c r="I2719" i="1"/>
  <c r="Q2718" i="1"/>
  <c r="P2718" i="1"/>
  <c r="O2718" i="1"/>
  <c r="Q2717" i="1"/>
  <c r="P2717" i="1"/>
  <c r="O2717" i="1"/>
  <c r="Q2716" i="1"/>
  <c r="P2716" i="1"/>
  <c r="O2716" i="1"/>
  <c r="Q2715" i="1"/>
  <c r="P2715" i="1"/>
  <c r="O2715" i="1"/>
  <c r="J2715" i="1"/>
  <c r="I2715" i="1"/>
  <c r="Q2714" i="1"/>
  <c r="P2714" i="1"/>
  <c r="O2714" i="1"/>
  <c r="Q2713" i="1"/>
  <c r="P2713" i="1"/>
  <c r="O2713" i="1"/>
  <c r="Q2712" i="1"/>
  <c r="P2712" i="1"/>
  <c r="O2712" i="1"/>
  <c r="Q2711" i="1"/>
  <c r="P2711" i="1"/>
  <c r="O2711" i="1"/>
  <c r="Q2710" i="1"/>
  <c r="P2710" i="1"/>
  <c r="O2710" i="1"/>
  <c r="J2710" i="1"/>
  <c r="I2710" i="1"/>
  <c r="Q2709" i="1"/>
  <c r="P2709" i="1"/>
  <c r="O2709" i="1"/>
  <c r="Q2708" i="1"/>
  <c r="P2708" i="1"/>
  <c r="O2708" i="1"/>
  <c r="Q2707" i="1"/>
  <c r="P2707" i="1"/>
  <c r="O2707" i="1"/>
  <c r="J2707" i="1"/>
  <c r="I2707" i="1"/>
  <c r="Q2706" i="1"/>
  <c r="P2706" i="1"/>
  <c r="O2706" i="1"/>
  <c r="Q2705" i="1"/>
  <c r="P2705" i="1"/>
  <c r="O2705" i="1"/>
  <c r="Q2704" i="1"/>
  <c r="P2704" i="1"/>
  <c r="O2704" i="1"/>
  <c r="J2704" i="1"/>
  <c r="I2704" i="1"/>
  <c r="Q2703" i="1"/>
  <c r="P2703" i="1"/>
  <c r="O2703" i="1"/>
  <c r="Q2702" i="1"/>
  <c r="P2702" i="1"/>
  <c r="O2702" i="1"/>
  <c r="A2690" i="1"/>
  <c r="A2691" i="1"/>
  <c r="A2692" i="1"/>
  <c r="A2693" i="1"/>
  <c r="A2694" i="1"/>
  <c r="A2695" i="1"/>
  <c r="B2690" i="1"/>
  <c r="B2691" i="1"/>
  <c r="B2692" i="1"/>
  <c r="B2693" i="1"/>
  <c r="B2694" i="1"/>
  <c r="B2695" i="1"/>
  <c r="C2690" i="1"/>
  <c r="C2691" i="1"/>
  <c r="C2692" i="1"/>
  <c r="C2693" i="1"/>
  <c r="C2694" i="1"/>
  <c r="C2695" i="1"/>
  <c r="E2690" i="1"/>
  <c r="E2691" i="1"/>
  <c r="E2692" i="1"/>
  <c r="E2693" i="1"/>
  <c r="E2694" i="1"/>
  <c r="E2695" i="1"/>
  <c r="Q2695" i="1"/>
  <c r="P2695" i="1"/>
  <c r="O2695" i="1"/>
  <c r="Q2694" i="1"/>
  <c r="P2694" i="1"/>
  <c r="O2694" i="1"/>
  <c r="Q2693" i="1"/>
  <c r="P2693" i="1"/>
  <c r="O2693" i="1"/>
  <c r="Q2692" i="1"/>
  <c r="P2692" i="1"/>
  <c r="O2692" i="1"/>
  <c r="J2692" i="1"/>
  <c r="I2692" i="1"/>
  <c r="Q2691" i="1"/>
  <c r="P2691" i="1"/>
  <c r="O2691" i="1"/>
  <c r="Q2690" i="1"/>
  <c r="P2690" i="1"/>
  <c r="O2690" i="1"/>
  <c r="Q2701" i="1"/>
  <c r="P2701" i="1"/>
  <c r="O2701" i="1"/>
  <c r="J2701" i="1"/>
  <c r="I2701" i="1"/>
  <c r="Q2700" i="1"/>
  <c r="P2700" i="1"/>
  <c r="O2700" i="1"/>
  <c r="Q2699" i="1"/>
  <c r="P2699" i="1"/>
  <c r="O2699" i="1"/>
  <c r="Q2698" i="1"/>
  <c r="P2698" i="1"/>
  <c r="O2698" i="1"/>
  <c r="J2698" i="1"/>
  <c r="I2698" i="1"/>
  <c r="Q2696" i="1"/>
  <c r="P2696" i="1"/>
  <c r="O2696" i="1"/>
  <c r="Q2688" i="1"/>
  <c r="P2688" i="1"/>
  <c r="O2688" i="1"/>
  <c r="Q2687" i="1"/>
  <c r="P2687" i="1"/>
  <c r="O2687" i="1"/>
  <c r="J2683" i="1"/>
  <c r="I2683" i="1"/>
  <c r="J2682" i="1"/>
  <c r="I2682" i="1"/>
  <c r="J2680" i="1"/>
  <c r="I2680" i="1"/>
  <c r="J2679" i="1"/>
  <c r="I2679" i="1"/>
  <c r="J2678" i="1"/>
  <c r="I2678" i="1"/>
  <c r="J2677" i="1"/>
  <c r="I2677" i="1"/>
  <c r="J2675" i="1"/>
  <c r="I2675" i="1"/>
  <c r="J2674" i="1"/>
  <c r="I2674" i="1"/>
  <c r="J2673" i="1"/>
  <c r="I2673" i="1"/>
  <c r="J2672" i="1"/>
  <c r="I2672" i="1"/>
  <c r="J2671" i="1"/>
  <c r="I2671" i="1"/>
  <c r="J2669" i="1"/>
  <c r="I2669" i="1"/>
  <c r="J2668" i="1"/>
  <c r="I2668" i="1"/>
  <c r="J2667" i="1"/>
  <c r="I2667" i="1"/>
  <c r="J2665" i="1"/>
  <c r="I2665" i="1"/>
  <c r="J2664" i="1"/>
  <c r="I2664" i="1"/>
  <c r="J2662" i="1"/>
  <c r="I2662" i="1"/>
  <c r="J2661" i="1"/>
  <c r="I2661" i="1"/>
  <c r="J2660" i="1"/>
  <c r="I2660" i="1"/>
  <c r="J2659" i="1"/>
  <c r="I2659" i="1"/>
  <c r="J2658" i="1"/>
  <c r="I2658" i="1"/>
  <c r="K6160" i="2"/>
  <c r="K6159" i="2"/>
  <c r="K6158" i="2"/>
  <c r="K6157" i="2"/>
  <c r="K6156" i="2"/>
  <c r="K6155" i="2"/>
  <c r="K6154" i="2"/>
  <c r="K6153" i="2"/>
  <c r="K6152" i="2"/>
  <c r="K6151" i="2"/>
  <c r="K6150" i="2"/>
  <c r="K6149" i="2"/>
  <c r="K6148" i="2"/>
  <c r="K6147" i="2"/>
  <c r="K6146" i="2"/>
  <c r="K6145" i="2"/>
  <c r="K6144" i="2"/>
  <c r="K6143" i="2"/>
  <c r="K6142" i="2"/>
  <c r="K6141" i="2"/>
  <c r="K6140" i="2"/>
  <c r="K6139" i="2"/>
  <c r="K6138" i="2"/>
  <c r="K6137" i="2"/>
  <c r="K6136" i="2"/>
  <c r="K6135" i="2"/>
  <c r="K6134" i="2"/>
  <c r="K6133" i="2"/>
  <c r="K6132" i="2"/>
  <c r="K6131" i="2"/>
  <c r="K6130" i="2"/>
  <c r="K6129" i="2"/>
  <c r="K6128" i="2"/>
  <c r="K6127" i="2"/>
  <c r="K6126" i="2"/>
  <c r="K6125" i="2"/>
  <c r="K6124" i="2"/>
  <c r="K6123" i="2"/>
  <c r="K6122" i="2"/>
  <c r="K6121" i="2"/>
  <c r="K6120" i="2"/>
  <c r="K6119" i="2"/>
  <c r="K6118" i="2"/>
  <c r="K6117" i="2"/>
  <c r="K6116" i="2"/>
  <c r="K6115" i="2"/>
  <c r="K6114" i="2"/>
  <c r="K6113" i="2"/>
  <c r="K6112" i="2"/>
  <c r="K6111" i="2"/>
  <c r="K6110" i="2"/>
  <c r="K6109" i="2"/>
  <c r="K6108" i="2"/>
  <c r="K6107" i="2"/>
  <c r="K6106" i="2"/>
  <c r="K6105" i="2"/>
  <c r="K6104" i="2"/>
  <c r="K6103" i="2"/>
  <c r="K6102" i="2"/>
  <c r="K6101" i="2"/>
  <c r="K6100" i="2"/>
  <c r="K6099" i="2"/>
  <c r="K6098" i="2"/>
  <c r="K6097" i="2"/>
  <c r="K6096" i="2"/>
  <c r="K6095" i="2"/>
  <c r="K6094" i="2"/>
  <c r="K6093" i="2"/>
  <c r="K6092" i="2"/>
  <c r="K6091" i="2"/>
  <c r="K6090" i="2"/>
  <c r="K6089" i="2"/>
  <c r="K6088" i="2"/>
  <c r="K6087" i="2"/>
  <c r="K6086" i="2"/>
  <c r="K6085" i="2"/>
  <c r="K6084" i="2"/>
  <c r="K6083" i="2"/>
  <c r="K6082" i="2"/>
  <c r="K6081" i="2"/>
  <c r="K6080" i="2"/>
  <c r="K6079" i="2"/>
  <c r="K6078" i="2"/>
  <c r="K6077" i="2"/>
  <c r="K6076" i="2"/>
  <c r="K6075" i="2"/>
  <c r="K6074" i="2"/>
  <c r="K6073" i="2"/>
  <c r="K6072" i="2"/>
  <c r="K6071" i="2"/>
  <c r="K6070" i="2"/>
  <c r="K6069" i="2"/>
  <c r="K6068" i="2"/>
  <c r="K6067" i="2"/>
  <c r="K6066" i="2"/>
  <c r="K6065" i="2"/>
  <c r="K6064" i="2"/>
  <c r="K6063" i="2"/>
  <c r="A6063" i="2"/>
  <c r="B6063" i="2"/>
  <c r="C6063" i="2"/>
  <c r="J2656" i="1"/>
  <c r="I2656" i="1"/>
  <c r="J2655" i="1"/>
  <c r="I2655" i="1"/>
  <c r="J2654" i="1"/>
  <c r="I2654" i="1"/>
  <c r="J2653" i="1"/>
  <c r="I2653" i="1"/>
  <c r="J2652" i="1"/>
  <c r="I2652" i="1"/>
  <c r="J2651" i="1"/>
  <c r="I2651" i="1"/>
  <c r="J2649" i="1"/>
  <c r="I2649" i="1"/>
  <c r="J2648" i="1"/>
  <c r="I2648" i="1"/>
  <c r="J2646" i="1"/>
  <c r="I2646" i="1"/>
  <c r="J2643" i="1"/>
  <c r="I2643" i="1"/>
  <c r="J2642" i="1"/>
  <c r="I2642" i="1"/>
  <c r="J2640" i="1"/>
  <c r="I2640" i="1"/>
  <c r="J2638" i="1"/>
  <c r="I2638" i="1"/>
  <c r="J2637" i="1"/>
  <c r="I2637" i="1"/>
  <c r="J2635" i="1"/>
  <c r="I2635" i="1"/>
  <c r="J2634" i="1"/>
  <c r="I2634" i="1"/>
  <c r="I2632" i="1"/>
  <c r="I2631" i="1"/>
  <c r="A2670" i="1"/>
  <c r="A2671" i="1"/>
  <c r="A2672" i="1"/>
  <c r="A2673" i="1"/>
  <c r="A2674" i="1"/>
  <c r="A2675" i="1"/>
  <c r="A2676" i="1"/>
  <c r="A2677" i="1"/>
  <c r="A2678" i="1"/>
  <c r="A2679" i="1"/>
  <c r="A2680" i="1"/>
  <c r="A2681" i="1"/>
  <c r="A2682" i="1"/>
  <c r="A2683" i="1"/>
  <c r="A2684" i="1"/>
  <c r="A2685" i="1"/>
  <c r="A2686" i="1"/>
  <c r="A2687" i="1"/>
  <c r="A2688" i="1"/>
  <c r="A2689" i="1"/>
  <c r="B2670" i="1"/>
  <c r="B2671" i="1"/>
  <c r="B2672" i="1"/>
  <c r="B2673" i="1"/>
  <c r="B2674" i="1"/>
  <c r="B2675" i="1"/>
  <c r="B2676" i="1"/>
  <c r="B2677" i="1"/>
  <c r="B2678" i="1"/>
  <c r="B2679" i="1"/>
  <c r="B2680" i="1"/>
  <c r="B2681" i="1"/>
  <c r="B2682" i="1"/>
  <c r="B2683" i="1"/>
  <c r="B2684" i="1"/>
  <c r="B2685" i="1"/>
  <c r="B2686" i="1"/>
  <c r="B2687" i="1"/>
  <c r="B2688" i="1"/>
  <c r="B2689" i="1"/>
  <c r="C2670" i="1"/>
  <c r="C2671" i="1"/>
  <c r="C2672" i="1"/>
  <c r="C2673" i="1"/>
  <c r="C2674" i="1"/>
  <c r="C2675" i="1"/>
  <c r="C2676" i="1"/>
  <c r="C2677" i="1"/>
  <c r="C2678" i="1"/>
  <c r="C2679" i="1"/>
  <c r="C2680" i="1"/>
  <c r="C2681" i="1"/>
  <c r="C2682" i="1"/>
  <c r="C2683" i="1"/>
  <c r="C2684" i="1"/>
  <c r="C2685" i="1"/>
  <c r="C2686" i="1"/>
  <c r="C2687" i="1"/>
  <c r="C2688" i="1"/>
  <c r="C2689" i="1"/>
  <c r="E2670" i="1"/>
  <c r="E2671" i="1"/>
  <c r="E2672" i="1"/>
  <c r="E2673" i="1"/>
  <c r="E2674" i="1"/>
  <c r="E2675" i="1"/>
  <c r="E2676" i="1"/>
  <c r="E2677" i="1"/>
  <c r="E2678" i="1"/>
  <c r="E2679" i="1"/>
  <c r="E2680" i="1"/>
  <c r="E2681" i="1"/>
  <c r="E2682" i="1"/>
  <c r="E2683" i="1"/>
  <c r="E2684" i="1"/>
  <c r="E2685" i="1"/>
  <c r="E2686" i="1"/>
  <c r="E2687" i="1"/>
  <c r="E2688" i="1"/>
  <c r="E2689" i="1"/>
  <c r="Q2689" i="1"/>
  <c r="P2689" i="1"/>
  <c r="O2689" i="1"/>
  <c r="Q2686" i="1"/>
  <c r="P2686" i="1"/>
  <c r="O2686" i="1"/>
  <c r="J2686" i="1"/>
  <c r="I2686" i="1"/>
  <c r="Q2685" i="1"/>
  <c r="P2685" i="1"/>
  <c r="O2685" i="1"/>
  <c r="Q2684" i="1"/>
  <c r="P2684" i="1"/>
  <c r="O2684" i="1"/>
  <c r="J2684" i="1"/>
  <c r="I2684" i="1"/>
  <c r="Q2683" i="1"/>
  <c r="P2683" i="1"/>
  <c r="O2683" i="1"/>
  <c r="Q2682" i="1"/>
  <c r="P2682" i="1"/>
  <c r="O2682" i="1"/>
  <c r="Q2681" i="1"/>
  <c r="P2681" i="1"/>
  <c r="O2681" i="1"/>
  <c r="J2681" i="1"/>
  <c r="I2681" i="1"/>
  <c r="Q2680" i="1"/>
  <c r="P2680" i="1"/>
  <c r="O2680" i="1"/>
  <c r="Q2679" i="1"/>
  <c r="P2679" i="1"/>
  <c r="O2679" i="1"/>
  <c r="Q2678" i="1"/>
  <c r="P2678" i="1"/>
  <c r="O2678" i="1"/>
  <c r="Q2677" i="1"/>
  <c r="P2677" i="1"/>
  <c r="O2677" i="1"/>
  <c r="Q2676" i="1"/>
  <c r="P2676" i="1"/>
  <c r="O2676" i="1"/>
  <c r="J2676" i="1"/>
  <c r="I2676" i="1"/>
  <c r="Q2675" i="1"/>
  <c r="P2675" i="1"/>
  <c r="O2675" i="1"/>
  <c r="Q2674" i="1"/>
  <c r="P2674" i="1"/>
  <c r="O2674" i="1"/>
  <c r="Q2673" i="1"/>
  <c r="P2673" i="1"/>
  <c r="O2673" i="1"/>
  <c r="Q2672" i="1"/>
  <c r="P2672" i="1"/>
  <c r="O2672" i="1"/>
  <c r="Q2671" i="1"/>
  <c r="P2671" i="1"/>
  <c r="O2671" i="1"/>
  <c r="Q2670" i="1"/>
  <c r="P2670" i="1"/>
  <c r="O2670" i="1"/>
  <c r="J2670" i="1"/>
  <c r="I2670" i="1"/>
  <c r="A2650" i="1"/>
  <c r="A2651" i="1"/>
  <c r="A2652" i="1"/>
  <c r="A2653" i="1"/>
  <c r="A2654" i="1"/>
  <c r="A2655" i="1"/>
  <c r="A2656" i="1"/>
  <c r="A2657" i="1"/>
  <c r="A2658" i="1"/>
  <c r="A2659" i="1"/>
  <c r="A2660" i="1"/>
  <c r="A2661" i="1"/>
  <c r="A2662" i="1"/>
  <c r="A2663" i="1"/>
  <c r="A2664" i="1"/>
  <c r="A2665" i="1"/>
  <c r="A2666" i="1"/>
  <c r="A2667" i="1"/>
  <c r="A2668" i="1"/>
  <c r="A2669" i="1"/>
  <c r="B2650" i="1"/>
  <c r="B2651" i="1"/>
  <c r="B2652" i="1"/>
  <c r="B2653" i="1"/>
  <c r="B2654" i="1"/>
  <c r="B2655" i="1"/>
  <c r="B2656" i="1"/>
  <c r="B2657" i="1"/>
  <c r="B2658" i="1"/>
  <c r="B2659" i="1"/>
  <c r="B2660" i="1"/>
  <c r="B2661" i="1"/>
  <c r="B2662" i="1"/>
  <c r="B2663" i="1"/>
  <c r="B2664" i="1"/>
  <c r="B2665" i="1"/>
  <c r="B2666" i="1"/>
  <c r="B2667" i="1"/>
  <c r="B2668" i="1"/>
  <c r="B2669" i="1"/>
  <c r="C2650" i="1"/>
  <c r="C2651" i="1"/>
  <c r="C2652" i="1"/>
  <c r="C2653" i="1"/>
  <c r="C2654" i="1"/>
  <c r="C2655" i="1"/>
  <c r="C2656" i="1"/>
  <c r="C2657" i="1"/>
  <c r="C2658" i="1"/>
  <c r="C2659" i="1"/>
  <c r="C2660" i="1"/>
  <c r="C2661" i="1"/>
  <c r="C2662" i="1"/>
  <c r="C2663" i="1"/>
  <c r="C2664" i="1"/>
  <c r="C2665" i="1"/>
  <c r="C2666" i="1"/>
  <c r="C2667" i="1"/>
  <c r="C2668" i="1"/>
  <c r="C2669" i="1"/>
  <c r="E2650" i="1"/>
  <c r="E2651" i="1"/>
  <c r="E2652" i="1"/>
  <c r="E2653" i="1"/>
  <c r="E2654" i="1"/>
  <c r="E2655" i="1"/>
  <c r="E2656" i="1"/>
  <c r="E2657" i="1"/>
  <c r="E2658" i="1"/>
  <c r="E2659" i="1"/>
  <c r="E2660" i="1"/>
  <c r="E2661" i="1"/>
  <c r="E2662" i="1"/>
  <c r="E2663" i="1"/>
  <c r="E2664" i="1"/>
  <c r="E2665" i="1"/>
  <c r="E2666" i="1"/>
  <c r="E2667" i="1"/>
  <c r="E2668" i="1"/>
  <c r="E2669" i="1"/>
  <c r="Q2669" i="1"/>
  <c r="P2669" i="1"/>
  <c r="O2669" i="1"/>
  <c r="Q2668" i="1"/>
  <c r="P2668" i="1"/>
  <c r="O2668" i="1"/>
  <c r="Q2667" i="1"/>
  <c r="P2667" i="1"/>
  <c r="O2667" i="1"/>
  <c r="Q2666" i="1"/>
  <c r="P2666" i="1"/>
  <c r="O2666" i="1"/>
  <c r="J2666" i="1"/>
  <c r="I2666" i="1"/>
  <c r="Q2665" i="1"/>
  <c r="P2665" i="1"/>
  <c r="O2665" i="1"/>
  <c r="Q2664" i="1"/>
  <c r="P2664" i="1"/>
  <c r="O2664" i="1"/>
  <c r="Q2663" i="1"/>
  <c r="P2663" i="1"/>
  <c r="O2663" i="1"/>
  <c r="J2663" i="1"/>
  <c r="I2663" i="1"/>
  <c r="Q2662" i="1"/>
  <c r="P2662" i="1"/>
  <c r="O2662" i="1"/>
  <c r="Q2661" i="1"/>
  <c r="P2661" i="1"/>
  <c r="O2661" i="1"/>
  <c r="Q2660" i="1"/>
  <c r="P2660" i="1"/>
  <c r="O2660" i="1"/>
  <c r="Q2659" i="1"/>
  <c r="P2659" i="1"/>
  <c r="O2659" i="1"/>
  <c r="Q2658" i="1"/>
  <c r="P2658" i="1"/>
  <c r="O2658" i="1"/>
  <c r="Q2657" i="1"/>
  <c r="P2657" i="1"/>
  <c r="O2657" i="1"/>
  <c r="J2657" i="1"/>
  <c r="I2657" i="1"/>
  <c r="Q2656" i="1"/>
  <c r="P2656" i="1"/>
  <c r="O2656" i="1"/>
  <c r="Q2655" i="1"/>
  <c r="P2655" i="1"/>
  <c r="O2655" i="1"/>
  <c r="Q2654" i="1"/>
  <c r="P2654" i="1"/>
  <c r="O2654" i="1"/>
  <c r="Q2653" i="1"/>
  <c r="P2653" i="1"/>
  <c r="O2653" i="1"/>
  <c r="Q2652" i="1"/>
  <c r="P2652" i="1"/>
  <c r="O2652" i="1"/>
  <c r="Q2651" i="1"/>
  <c r="P2651" i="1"/>
  <c r="O2651" i="1"/>
  <c r="Q2650" i="1"/>
  <c r="P2650" i="1"/>
  <c r="O2650" i="1"/>
  <c r="J2650" i="1"/>
  <c r="I2650" i="1"/>
  <c r="J2629" i="1"/>
  <c r="I2629" i="1"/>
  <c r="J2628" i="1"/>
  <c r="I2628" i="1"/>
  <c r="J2627" i="1"/>
  <c r="I2627" i="1"/>
  <c r="J2626" i="1"/>
  <c r="I2626" i="1"/>
  <c r="J2624" i="1"/>
  <c r="I2624" i="1"/>
  <c r="J2622" i="1"/>
  <c r="I2622" i="1"/>
  <c r="J2621" i="1"/>
  <c r="I2621" i="1"/>
  <c r="J2619" i="1"/>
  <c r="I2619" i="1"/>
  <c r="J2618" i="1"/>
  <c r="I2618" i="1"/>
  <c r="J2617" i="1"/>
  <c r="I2617" i="1"/>
  <c r="J2615" i="1"/>
  <c r="I2615" i="1"/>
  <c r="A2638" i="1"/>
  <c r="A2639" i="1"/>
  <c r="A2640" i="1"/>
  <c r="A2641" i="1"/>
  <c r="A2642" i="1"/>
  <c r="A2643" i="1"/>
  <c r="A2644" i="1"/>
  <c r="A2645" i="1"/>
  <c r="A2646" i="1"/>
  <c r="A2647" i="1"/>
  <c r="A2648" i="1"/>
  <c r="A2649" i="1"/>
  <c r="B2638" i="1"/>
  <c r="B2639" i="1"/>
  <c r="B2640" i="1"/>
  <c r="B2641" i="1"/>
  <c r="B2642" i="1"/>
  <c r="B2643" i="1"/>
  <c r="B2644" i="1"/>
  <c r="B2645" i="1"/>
  <c r="B2646" i="1"/>
  <c r="B2647" i="1"/>
  <c r="B2648" i="1"/>
  <c r="B2649" i="1"/>
  <c r="C2638" i="1"/>
  <c r="C2639" i="1"/>
  <c r="C2640" i="1"/>
  <c r="C2641" i="1"/>
  <c r="C2642" i="1"/>
  <c r="C2643" i="1"/>
  <c r="C2644" i="1"/>
  <c r="C2645" i="1"/>
  <c r="C2646" i="1"/>
  <c r="C2647" i="1"/>
  <c r="C2648" i="1"/>
  <c r="C2649" i="1"/>
  <c r="E2638" i="1"/>
  <c r="E2639" i="1"/>
  <c r="E2640" i="1"/>
  <c r="E2641" i="1"/>
  <c r="E2642" i="1"/>
  <c r="E2643" i="1"/>
  <c r="E2644" i="1"/>
  <c r="E2645" i="1"/>
  <c r="E2646" i="1"/>
  <c r="E2647" i="1"/>
  <c r="E2648" i="1"/>
  <c r="E2649" i="1"/>
  <c r="Q2649" i="1"/>
  <c r="P2649" i="1"/>
  <c r="O2649" i="1"/>
  <c r="Q2648" i="1"/>
  <c r="P2648" i="1"/>
  <c r="O2648" i="1"/>
  <c r="Q2647" i="1"/>
  <c r="P2647" i="1"/>
  <c r="O2647" i="1"/>
  <c r="J2647" i="1"/>
  <c r="I2647" i="1"/>
  <c r="Q2646" i="1"/>
  <c r="P2646" i="1"/>
  <c r="O2646" i="1"/>
  <c r="Q2645" i="1"/>
  <c r="P2645" i="1"/>
  <c r="O2645" i="1"/>
  <c r="J2645" i="1"/>
  <c r="I2645" i="1"/>
  <c r="Q2644" i="1"/>
  <c r="P2644" i="1"/>
  <c r="O2644" i="1"/>
  <c r="J2644" i="1"/>
  <c r="I2644" i="1"/>
  <c r="Q2643" i="1"/>
  <c r="P2643" i="1"/>
  <c r="O2643" i="1"/>
  <c r="Q2642" i="1"/>
  <c r="P2642" i="1"/>
  <c r="O2642" i="1"/>
  <c r="Q2641" i="1"/>
  <c r="P2641" i="1"/>
  <c r="O2641" i="1"/>
  <c r="J2641" i="1"/>
  <c r="I2641" i="1"/>
  <c r="Q2640" i="1"/>
  <c r="P2640" i="1"/>
  <c r="O2640" i="1"/>
  <c r="Q2639" i="1"/>
  <c r="P2639" i="1"/>
  <c r="O2639" i="1"/>
  <c r="J2639" i="1"/>
  <c r="I2639" i="1"/>
  <c r="Q2638" i="1"/>
  <c r="P2638" i="1"/>
  <c r="O2638" i="1"/>
  <c r="A2633" i="1"/>
  <c r="A2634" i="1"/>
  <c r="A2635" i="1"/>
  <c r="A2636" i="1"/>
  <c r="A2637" i="1"/>
  <c r="B2633" i="1"/>
  <c r="B2634" i="1"/>
  <c r="B2635" i="1"/>
  <c r="B2636" i="1"/>
  <c r="B2637" i="1"/>
  <c r="C2633" i="1"/>
  <c r="C2634" i="1"/>
  <c r="C2635" i="1"/>
  <c r="C2636" i="1"/>
  <c r="C2637" i="1"/>
  <c r="E2633" i="1"/>
  <c r="E2634" i="1"/>
  <c r="E2635" i="1"/>
  <c r="E2636" i="1"/>
  <c r="E2637" i="1"/>
  <c r="Q2637" i="1"/>
  <c r="P2637" i="1"/>
  <c r="O2637" i="1"/>
  <c r="Q2636" i="1"/>
  <c r="P2636" i="1"/>
  <c r="O2636" i="1"/>
  <c r="J2636" i="1"/>
  <c r="I2636" i="1"/>
  <c r="Q2635" i="1"/>
  <c r="P2635" i="1"/>
  <c r="O2635" i="1"/>
  <c r="Q2634" i="1"/>
  <c r="P2634" i="1"/>
  <c r="O2634" i="1"/>
  <c r="Q2633" i="1"/>
  <c r="P2633" i="1"/>
  <c r="O2633" i="1"/>
  <c r="J2633" i="1"/>
  <c r="I2633" i="1"/>
  <c r="A2628" i="1"/>
  <c r="A2629" i="1"/>
  <c r="A2630" i="1"/>
  <c r="A2631" i="1"/>
  <c r="A2632" i="1"/>
  <c r="B2628" i="1"/>
  <c r="B2629" i="1"/>
  <c r="B2630" i="1"/>
  <c r="B2631" i="1"/>
  <c r="B2632" i="1"/>
  <c r="C2628" i="1"/>
  <c r="C2629" i="1"/>
  <c r="C2630" i="1"/>
  <c r="C2631" i="1"/>
  <c r="C2632" i="1"/>
  <c r="E2628" i="1"/>
  <c r="E2629" i="1"/>
  <c r="E2630" i="1"/>
  <c r="E2631" i="1"/>
  <c r="E2632" i="1"/>
  <c r="Q2632" i="1"/>
  <c r="P2632" i="1"/>
  <c r="O2632" i="1"/>
  <c r="J2632" i="1"/>
  <c r="Q2631" i="1"/>
  <c r="P2631" i="1"/>
  <c r="O2631" i="1"/>
  <c r="J2631" i="1"/>
  <c r="Q2630" i="1"/>
  <c r="P2630" i="1"/>
  <c r="O2630" i="1"/>
  <c r="J2630" i="1"/>
  <c r="I2630" i="1"/>
  <c r="Q2629" i="1"/>
  <c r="P2629" i="1"/>
  <c r="O2629" i="1"/>
  <c r="Q2628" i="1"/>
  <c r="P2628" i="1"/>
  <c r="O2628" i="1"/>
  <c r="A2618" i="1"/>
  <c r="A2619" i="1"/>
  <c r="A2620" i="1"/>
  <c r="A2621" i="1"/>
  <c r="A2622" i="1"/>
  <c r="A2623" i="1"/>
  <c r="A2624" i="1"/>
  <c r="A2625" i="1"/>
  <c r="A2626" i="1"/>
  <c r="A2627" i="1"/>
  <c r="B2618" i="1"/>
  <c r="B2619" i="1"/>
  <c r="B2620" i="1"/>
  <c r="B2621" i="1"/>
  <c r="B2622" i="1"/>
  <c r="B2623" i="1"/>
  <c r="B2624" i="1"/>
  <c r="B2625" i="1"/>
  <c r="B2626" i="1"/>
  <c r="B2627" i="1"/>
  <c r="C2618" i="1"/>
  <c r="C2619" i="1"/>
  <c r="C2620" i="1"/>
  <c r="C2621" i="1"/>
  <c r="C2622" i="1"/>
  <c r="C2623" i="1"/>
  <c r="C2624" i="1"/>
  <c r="C2625" i="1"/>
  <c r="C2626" i="1"/>
  <c r="C2627" i="1"/>
  <c r="E2618" i="1"/>
  <c r="E2619" i="1"/>
  <c r="E2620" i="1"/>
  <c r="E2621" i="1"/>
  <c r="E2622" i="1"/>
  <c r="E2623" i="1"/>
  <c r="E2624" i="1"/>
  <c r="E2625" i="1"/>
  <c r="E2626" i="1"/>
  <c r="E2627" i="1"/>
  <c r="Q2627" i="1"/>
  <c r="P2627" i="1"/>
  <c r="O2627" i="1"/>
  <c r="Q2626" i="1"/>
  <c r="P2626" i="1"/>
  <c r="O2626" i="1"/>
  <c r="Q2625" i="1"/>
  <c r="P2625" i="1"/>
  <c r="O2625" i="1"/>
  <c r="J2625" i="1"/>
  <c r="I2625" i="1"/>
  <c r="Q2624" i="1"/>
  <c r="P2624" i="1"/>
  <c r="O2624" i="1"/>
  <c r="Q2623" i="1"/>
  <c r="P2623" i="1"/>
  <c r="O2623" i="1"/>
  <c r="J2623" i="1"/>
  <c r="I2623" i="1"/>
  <c r="Q2622" i="1"/>
  <c r="P2622" i="1"/>
  <c r="O2622" i="1"/>
  <c r="Q2621" i="1"/>
  <c r="P2621" i="1"/>
  <c r="O2621" i="1"/>
  <c r="Q2620" i="1"/>
  <c r="P2620" i="1"/>
  <c r="O2620" i="1"/>
  <c r="J2620" i="1"/>
  <c r="I2620" i="1"/>
  <c r="Q2619" i="1"/>
  <c r="P2619" i="1"/>
  <c r="O2619" i="1"/>
  <c r="Q2618" i="1"/>
  <c r="P2618" i="1"/>
  <c r="O2618" i="1"/>
  <c r="J2612" i="1"/>
  <c r="I2612" i="1"/>
  <c r="J2611" i="1"/>
  <c r="I2611" i="1"/>
  <c r="J2610" i="1"/>
  <c r="I2610" i="1"/>
  <c r="J2609" i="1"/>
  <c r="I2609" i="1"/>
  <c r="J2608" i="1"/>
  <c r="I2608" i="1"/>
  <c r="J2606" i="1"/>
  <c r="I2606" i="1"/>
  <c r="J2605" i="1"/>
  <c r="I2605" i="1"/>
  <c r="J2604" i="1"/>
  <c r="I2604" i="1"/>
  <c r="J2603" i="1"/>
  <c r="I2603" i="1"/>
  <c r="J2601" i="1"/>
  <c r="I2601" i="1"/>
  <c r="J2600" i="1"/>
  <c r="I2600" i="1"/>
  <c r="J2598" i="1"/>
  <c r="I2598" i="1"/>
  <c r="J2597" i="1"/>
  <c r="I2597" i="1"/>
  <c r="J2595" i="1"/>
  <c r="I2595" i="1"/>
  <c r="J2593" i="1"/>
  <c r="I2593" i="1"/>
  <c r="J2592" i="1"/>
  <c r="I2592" i="1"/>
  <c r="J2589" i="1"/>
  <c r="I2589" i="1"/>
  <c r="J2588" i="1"/>
  <c r="I2588" i="1"/>
  <c r="J2586" i="1"/>
  <c r="I2586" i="1"/>
  <c r="J2585" i="1"/>
  <c r="I2585" i="1"/>
  <c r="J2583" i="1"/>
  <c r="I2583" i="1"/>
  <c r="J2582" i="1"/>
  <c r="I2582" i="1"/>
  <c r="J2580" i="1"/>
  <c r="I2580" i="1"/>
  <c r="J2579" i="1"/>
  <c r="I2579" i="1"/>
  <c r="J2577" i="1"/>
  <c r="I2577" i="1"/>
  <c r="J2575" i="1"/>
  <c r="I2575" i="1"/>
  <c r="J2574" i="1"/>
  <c r="I2574" i="1"/>
  <c r="J2572" i="1"/>
  <c r="I2572" i="1"/>
  <c r="J2571" i="1"/>
  <c r="I2571"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Q2617" i="1"/>
  <c r="P2617" i="1"/>
  <c r="O2617" i="1"/>
  <c r="Q2616" i="1"/>
  <c r="P2616" i="1"/>
  <c r="O2616" i="1"/>
  <c r="J2616" i="1"/>
  <c r="I2616" i="1"/>
  <c r="Q2615" i="1"/>
  <c r="P2615" i="1"/>
  <c r="O2615" i="1"/>
  <c r="Q2614" i="1"/>
  <c r="P2614" i="1"/>
  <c r="O2614" i="1"/>
  <c r="J2614" i="1"/>
  <c r="I2614" i="1"/>
  <c r="Q2613" i="1"/>
  <c r="P2613" i="1"/>
  <c r="O2613" i="1"/>
  <c r="J2613" i="1"/>
  <c r="I2613" i="1"/>
  <c r="Q2612" i="1"/>
  <c r="P2612" i="1"/>
  <c r="O2612" i="1"/>
  <c r="Q2611" i="1"/>
  <c r="P2611" i="1"/>
  <c r="O2611" i="1"/>
  <c r="Q2610" i="1"/>
  <c r="P2610" i="1"/>
  <c r="O2610" i="1"/>
  <c r="Q2609" i="1"/>
  <c r="P2609" i="1"/>
  <c r="O2609" i="1"/>
  <c r="Q2608" i="1"/>
  <c r="P2608" i="1"/>
  <c r="O2608" i="1"/>
  <c r="Q2607" i="1"/>
  <c r="P2607" i="1"/>
  <c r="O2607" i="1"/>
  <c r="J2607" i="1"/>
  <c r="I2607" i="1"/>
  <c r="Q2606" i="1"/>
  <c r="P2606" i="1"/>
  <c r="O2606" i="1"/>
  <c r="Q2605" i="1"/>
  <c r="P2605" i="1"/>
  <c r="O2605" i="1"/>
  <c r="Q2604" i="1"/>
  <c r="P2604" i="1"/>
  <c r="O2604" i="1"/>
  <c r="Q2603" i="1"/>
  <c r="P2603" i="1"/>
  <c r="O2603" i="1"/>
  <c r="Q2602" i="1"/>
  <c r="P2602" i="1"/>
  <c r="O2602" i="1"/>
  <c r="J2602" i="1"/>
  <c r="I2602" i="1"/>
  <c r="Q2601" i="1"/>
  <c r="P2601" i="1"/>
  <c r="O2601" i="1"/>
  <c r="Q2600" i="1"/>
  <c r="P2600" i="1"/>
  <c r="O2600" i="1"/>
  <c r="Q2599" i="1"/>
  <c r="P2599" i="1"/>
  <c r="O2599" i="1"/>
  <c r="J2599" i="1"/>
  <c r="I2599" i="1"/>
  <c r="Q2598" i="1"/>
  <c r="P2598" i="1"/>
  <c r="O2598" i="1"/>
  <c r="Q2597" i="1"/>
  <c r="P2597" i="1"/>
  <c r="O2597" i="1"/>
  <c r="Q2596" i="1"/>
  <c r="P2596" i="1"/>
  <c r="O2596" i="1"/>
  <c r="J2596" i="1"/>
  <c r="I2596" i="1"/>
  <c r="Q2595" i="1"/>
  <c r="P2595" i="1"/>
  <c r="O2595" i="1"/>
  <c r="Q2594" i="1"/>
  <c r="P2594" i="1"/>
  <c r="O2594" i="1"/>
  <c r="J2594" i="1"/>
  <c r="I2594" i="1"/>
  <c r="A2578" i="1"/>
  <c r="A2579" i="1"/>
  <c r="A2580" i="1"/>
  <c r="A2581" i="1"/>
  <c r="A2582" i="1"/>
  <c r="A2583" i="1"/>
  <c r="A2584" i="1"/>
  <c r="A2585" i="1"/>
  <c r="A2586" i="1"/>
  <c r="A2587" i="1"/>
  <c r="A2588" i="1"/>
  <c r="A2589" i="1"/>
  <c r="A2590" i="1"/>
  <c r="A2591" i="1"/>
  <c r="A2592" i="1"/>
  <c r="A2593" i="1"/>
  <c r="B2578" i="1"/>
  <c r="B2579" i="1"/>
  <c r="B2580" i="1"/>
  <c r="B2581" i="1"/>
  <c r="B2582" i="1"/>
  <c r="B2583" i="1"/>
  <c r="B2584" i="1"/>
  <c r="B2585" i="1"/>
  <c r="B2586" i="1"/>
  <c r="B2587" i="1"/>
  <c r="B2588" i="1"/>
  <c r="B2589" i="1"/>
  <c r="B2590" i="1"/>
  <c r="B2591" i="1"/>
  <c r="B2592" i="1"/>
  <c r="B2593" i="1"/>
  <c r="C2578" i="1"/>
  <c r="C2579" i="1"/>
  <c r="C2580" i="1"/>
  <c r="C2581" i="1"/>
  <c r="C2582" i="1"/>
  <c r="C2583" i="1"/>
  <c r="C2584" i="1"/>
  <c r="C2585" i="1"/>
  <c r="C2586" i="1"/>
  <c r="C2587" i="1"/>
  <c r="C2588" i="1"/>
  <c r="C2589" i="1"/>
  <c r="C2590" i="1"/>
  <c r="C2591" i="1"/>
  <c r="C2592" i="1"/>
  <c r="C2593" i="1"/>
  <c r="E2578" i="1"/>
  <c r="E2579" i="1"/>
  <c r="E2580" i="1"/>
  <c r="E2581" i="1"/>
  <c r="E2582" i="1"/>
  <c r="E2583" i="1"/>
  <c r="E2584" i="1"/>
  <c r="E2585" i="1"/>
  <c r="E2586" i="1"/>
  <c r="E2587" i="1"/>
  <c r="E2588" i="1"/>
  <c r="E2589" i="1"/>
  <c r="E2590" i="1"/>
  <c r="E2591" i="1"/>
  <c r="E2592" i="1"/>
  <c r="E2593" i="1"/>
  <c r="Q2593" i="1"/>
  <c r="P2593" i="1"/>
  <c r="O2593" i="1"/>
  <c r="Q2592" i="1"/>
  <c r="P2592" i="1"/>
  <c r="O2592" i="1"/>
  <c r="Q2591" i="1"/>
  <c r="P2591" i="1"/>
  <c r="O2591" i="1"/>
  <c r="J2591" i="1"/>
  <c r="I2591" i="1"/>
  <c r="Q2590" i="1"/>
  <c r="P2590" i="1"/>
  <c r="O2590" i="1"/>
  <c r="J2590" i="1"/>
  <c r="I2590" i="1"/>
  <c r="Q2589" i="1"/>
  <c r="P2589" i="1"/>
  <c r="O2589" i="1"/>
  <c r="Q2588" i="1"/>
  <c r="P2588" i="1"/>
  <c r="O2588" i="1"/>
  <c r="Q2587" i="1"/>
  <c r="P2587" i="1"/>
  <c r="O2587" i="1"/>
  <c r="J2587" i="1"/>
  <c r="I2587" i="1"/>
  <c r="Q2586" i="1"/>
  <c r="P2586" i="1"/>
  <c r="O2586" i="1"/>
  <c r="Q2585" i="1"/>
  <c r="P2585" i="1"/>
  <c r="O2585" i="1"/>
  <c r="Q2584" i="1"/>
  <c r="P2584" i="1"/>
  <c r="O2584" i="1"/>
  <c r="J2584" i="1"/>
  <c r="I2584" i="1"/>
  <c r="Q2583" i="1"/>
  <c r="P2583" i="1"/>
  <c r="O2583" i="1"/>
  <c r="Q2582" i="1"/>
  <c r="P2582" i="1"/>
  <c r="O2582" i="1"/>
  <c r="Q2581" i="1"/>
  <c r="P2581" i="1"/>
  <c r="O2581" i="1"/>
  <c r="J2581" i="1"/>
  <c r="I2581" i="1"/>
  <c r="Q2580" i="1"/>
  <c r="P2580" i="1"/>
  <c r="O2580" i="1"/>
  <c r="Q2579" i="1"/>
  <c r="P2579" i="1"/>
  <c r="O2579" i="1"/>
  <c r="Q2578" i="1"/>
  <c r="P2578" i="1"/>
  <c r="O2578" i="1"/>
  <c r="J2578" i="1"/>
  <c r="I2578" i="1"/>
  <c r="J2569" i="1"/>
  <c r="I2569" i="1"/>
  <c r="J2568" i="1"/>
  <c r="I2568" i="1"/>
  <c r="J2567" i="1"/>
  <c r="I2567" i="1"/>
  <c r="J2565" i="1"/>
  <c r="I2565" i="1"/>
  <c r="J2564" i="1"/>
  <c r="I2564" i="1"/>
  <c r="J2563" i="1"/>
  <c r="I2563" i="1"/>
  <c r="J2562" i="1"/>
  <c r="I2562" i="1"/>
  <c r="J2560" i="1"/>
  <c r="I2560" i="1"/>
  <c r="J2559" i="1"/>
  <c r="I2559" i="1"/>
  <c r="J2556" i="1"/>
  <c r="I2556" i="1"/>
  <c r="J2555" i="1"/>
  <c r="I2555" i="1"/>
  <c r="I5" i="1"/>
  <c r="J5" i="1"/>
  <c r="O5" i="1"/>
  <c r="P5" i="1"/>
  <c r="Q5" i="1"/>
  <c r="I6" i="1"/>
  <c r="J6" i="1"/>
  <c r="O6" i="1"/>
  <c r="P6" i="1"/>
  <c r="Q6" i="1"/>
  <c r="I7" i="1"/>
  <c r="J7" i="1"/>
  <c r="O7" i="1"/>
  <c r="P7" i="1"/>
  <c r="Q7" i="1"/>
  <c r="I8" i="1"/>
  <c r="J8" i="1"/>
  <c r="O8" i="1"/>
  <c r="P8" i="1"/>
  <c r="Q8" i="1"/>
  <c r="I9" i="1"/>
  <c r="J9" i="1"/>
  <c r="O9" i="1"/>
  <c r="P9" i="1"/>
  <c r="Q9" i="1"/>
  <c r="I10" i="1"/>
  <c r="J10" i="1"/>
  <c r="O10" i="1"/>
  <c r="P10" i="1"/>
  <c r="Q10" i="1"/>
  <c r="I11" i="1"/>
  <c r="J11" i="1"/>
  <c r="O11" i="1"/>
  <c r="P11" i="1"/>
  <c r="Q11" i="1"/>
  <c r="I12" i="1"/>
  <c r="J12" i="1"/>
  <c r="O12" i="1"/>
  <c r="P12" i="1"/>
  <c r="Q12" i="1"/>
  <c r="I13" i="1"/>
  <c r="J13" i="1"/>
  <c r="O13" i="1"/>
  <c r="P13" i="1"/>
  <c r="Q13" i="1"/>
  <c r="I14" i="1"/>
  <c r="J14" i="1"/>
  <c r="O14" i="1"/>
  <c r="P14" i="1"/>
  <c r="Q14" i="1"/>
  <c r="I15" i="1"/>
  <c r="J15" i="1"/>
  <c r="O15" i="1"/>
  <c r="P15" i="1"/>
  <c r="Q15" i="1"/>
  <c r="I16" i="1"/>
  <c r="J16" i="1"/>
  <c r="O16" i="1"/>
  <c r="P16" i="1"/>
  <c r="Q16" i="1"/>
  <c r="I17" i="1"/>
  <c r="J17" i="1"/>
  <c r="O17" i="1"/>
  <c r="P17" i="1"/>
  <c r="Q17" i="1"/>
  <c r="I18" i="1"/>
  <c r="J18" i="1"/>
  <c r="O18" i="1"/>
  <c r="P18" i="1"/>
  <c r="Q18" i="1"/>
  <c r="I19" i="1"/>
  <c r="J19" i="1"/>
  <c r="O19" i="1"/>
  <c r="P19" i="1"/>
  <c r="Q19" i="1"/>
  <c r="I20" i="1"/>
  <c r="J20" i="1"/>
  <c r="O20" i="1"/>
  <c r="P20" i="1"/>
  <c r="Q20" i="1"/>
  <c r="I21" i="1"/>
  <c r="J21" i="1"/>
  <c r="O21" i="1"/>
  <c r="P21" i="1"/>
  <c r="Q21" i="1"/>
  <c r="I22" i="1"/>
  <c r="J22" i="1"/>
  <c r="O22" i="1"/>
  <c r="P22" i="1"/>
  <c r="Q22" i="1"/>
  <c r="I23" i="1"/>
  <c r="J23" i="1"/>
  <c r="O23" i="1"/>
  <c r="P23" i="1"/>
  <c r="Q23" i="1"/>
  <c r="I24" i="1"/>
  <c r="J24" i="1"/>
  <c r="O24" i="1"/>
  <c r="P24" i="1"/>
  <c r="Q24" i="1"/>
  <c r="I25" i="1"/>
  <c r="J25" i="1"/>
  <c r="O25" i="1"/>
  <c r="P25" i="1"/>
  <c r="Q25" i="1"/>
  <c r="I26" i="1"/>
  <c r="J26" i="1"/>
  <c r="O26" i="1"/>
  <c r="P26" i="1"/>
  <c r="Q26" i="1"/>
  <c r="I27" i="1"/>
  <c r="J27" i="1"/>
  <c r="O27" i="1"/>
  <c r="P27" i="1"/>
  <c r="Q27" i="1"/>
  <c r="I28" i="1"/>
  <c r="J28" i="1"/>
  <c r="O28" i="1"/>
  <c r="P28" i="1"/>
  <c r="Q28" i="1"/>
  <c r="I29" i="1"/>
  <c r="J29" i="1"/>
  <c r="O29" i="1"/>
  <c r="P29" i="1"/>
  <c r="Q29" i="1"/>
  <c r="I30" i="1"/>
  <c r="J30" i="1"/>
  <c r="O30" i="1"/>
  <c r="P30" i="1"/>
  <c r="Q30" i="1"/>
  <c r="I31" i="1"/>
  <c r="J31" i="1"/>
  <c r="O31" i="1"/>
  <c r="P31" i="1"/>
  <c r="Q31" i="1"/>
  <c r="I32" i="1"/>
  <c r="J32" i="1"/>
  <c r="O32" i="1"/>
  <c r="P32" i="1"/>
  <c r="Q32" i="1"/>
  <c r="I33" i="1"/>
  <c r="J33" i="1"/>
  <c r="O33" i="1"/>
  <c r="P33" i="1"/>
  <c r="Q33" i="1"/>
  <c r="I34" i="1"/>
  <c r="J34" i="1"/>
  <c r="O34" i="1"/>
  <c r="P34" i="1"/>
  <c r="Q34" i="1"/>
  <c r="I35" i="1"/>
  <c r="J35" i="1"/>
  <c r="O35" i="1"/>
  <c r="P35" i="1"/>
  <c r="Q35" i="1"/>
  <c r="I36" i="1"/>
  <c r="J36" i="1"/>
  <c r="O36" i="1"/>
  <c r="P36" i="1"/>
  <c r="Q36" i="1"/>
  <c r="I37" i="1"/>
  <c r="J37" i="1"/>
  <c r="O37" i="1"/>
  <c r="P37" i="1"/>
  <c r="Q37" i="1"/>
  <c r="I38" i="1"/>
  <c r="J38" i="1"/>
  <c r="O38" i="1"/>
  <c r="P38" i="1"/>
  <c r="Q38" i="1"/>
  <c r="I39" i="1"/>
  <c r="J39" i="1"/>
  <c r="O39" i="1"/>
  <c r="P39" i="1"/>
  <c r="Q39" i="1"/>
  <c r="I40" i="1"/>
  <c r="J40" i="1"/>
  <c r="O40" i="1"/>
  <c r="P40" i="1"/>
  <c r="Q40" i="1"/>
  <c r="I41" i="1"/>
  <c r="J41" i="1"/>
  <c r="O41" i="1"/>
  <c r="P41" i="1"/>
  <c r="Q41" i="1"/>
  <c r="I42" i="1"/>
  <c r="J42" i="1"/>
  <c r="O42" i="1"/>
  <c r="P42" i="1"/>
  <c r="Q42" i="1"/>
  <c r="I43" i="1"/>
  <c r="J43" i="1"/>
  <c r="O43" i="1"/>
  <c r="P43" i="1"/>
  <c r="Q43" i="1"/>
  <c r="I44" i="1"/>
  <c r="J44" i="1"/>
  <c r="O44" i="1"/>
  <c r="P44" i="1"/>
  <c r="Q44" i="1"/>
  <c r="I45" i="1"/>
  <c r="J45" i="1"/>
  <c r="O45" i="1"/>
  <c r="P45" i="1"/>
  <c r="Q45" i="1"/>
  <c r="I46" i="1"/>
  <c r="J46" i="1"/>
  <c r="O46" i="1"/>
  <c r="P46" i="1"/>
  <c r="Q46" i="1"/>
  <c r="I47" i="1"/>
  <c r="J47" i="1"/>
  <c r="O47" i="1"/>
  <c r="P47" i="1"/>
  <c r="Q47" i="1"/>
  <c r="I48" i="1"/>
  <c r="J48" i="1"/>
  <c r="O48" i="1"/>
  <c r="P48" i="1"/>
  <c r="Q48" i="1"/>
  <c r="I49" i="1"/>
  <c r="J49" i="1"/>
  <c r="O49" i="1"/>
  <c r="P49" i="1"/>
  <c r="Q49" i="1"/>
  <c r="I50" i="1"/>
  <c r="J50" i="1"/>
  <c r="O50" i="1"/>
  <c r="P50" i="1"/>
  <c r="Q50" i="1"/>
  <c r="I51" i="1"/>
  <c r="J51" i="1"/>
  <c r="O51" i="1"/>
  <c r="P51" i="1"/>
  <c r="Q51" i="1"/>
  <c r="I52" i="1"/>
  <c r="J52" i="1"/>
  <c r="O52" i="1"/>
  <c r="P52" i="1"/>
  <c r="Q52" i="1"/>
  <c r="I53" i="1"/>
  <c r="J53" i="1"/>
  <c r="O53" i="1"/>
  <c r="P53" i="1"/>
  <c r="Q53" i="1"/>
  <c r="I54" i="1"/>
  <c r="J54" i="1"/>
  <c r="O54" i="1"/>
  <c r="P54" i="1"/>
  <c r="Q54" i="1"/>
  <c r="I55" i="1"/>
  <c r="J55" i="1"/>
  <c r="O55" i="1"/>
  <c r="P55" i="1"/>
  <c r="Q55" i="1"/>
  <c r="I56" i="1"/>
  <c r="J56" i="1"/>
  <c r="O56" i="1"/>
  <c r="P56" i="1"/>
  <c r="Q56" i="1"/>
  <c r="I57" i="1"/>
  <c r="J57" i="1"/>
  <c r="O57" i="1"/>
  <c r="P57" i="1"/>
  <c r="Q57" i="1"/>
  <c r="I58" i="1"/>
  <c r="J58" i="1"/>
  <c r="O58" i="1"/>
  <c r="P58" i="1"/>
  <c r="Q58" i="1"/>
  <c r="I59" i="1"/>
  <c r="J59" i="1"/>
  <c r="O59" i="1"/>
  <c r="P59" i="1"/>
  <c r="Q59" i="1"/>
  <c r="I60" i="1"/>
  <c r="J60" i="1"/>
  <c r="O60" i="1"/>
  <c r="P60" i="1"/>
  <c r="Q60" i="1"/>
  <c r="I61" i="1"/>
  <c r="J61" i="1"/>
  <c r="O61" i="1"/>
  <c r="P61" i="1"/>
  <c r="Q61" i="1"/>
  <c r="I62" i="1"/>
  <c r="J62" i="1"/>
  <c r="O62" i="1"/>
  <c r="P62" i="1"/>
  <c r="Q62" i="1"/>
  <c r="I63" i="1"/>
  <c r="J63" i="1"/>
  <c r="O63" i="1"/>
  <c r="P63" i="1"/>
  <c r="Q63" i="1"/>
  <c r="I64" i="1"/>
  <c r="J64" i="1"/>
  <c r="O64" i="1"/>
  <c r="P64" i="1"/>
  <c r="Q64" i="1"/>
  <c r="I65" i="1"/>
  <c r="J65" i="1"/>
  <c r="O65" i="1"/>
  <c r="P65" i="1"/>
  <c r="Q65" i="1"/>
  <c r="I66" i="1"/>
  <c r="J66" i="1"/>
  <c r="O66" i="1"/>
  <c r="P66" i="1"/>
  <c r="Q66" i="1"/>
  <c r="I67" i="1"/>
  <c r="J67" i="1"/>
  <c r="O67" i="1"/>
  <c r="P67" i="1"/>
  <c r="Q67" i="1"/>
  <c r="I68" i="1"/>
  <c r="J68" i="1"/>
  <c r="O68" i="1"/>
  <c r="P68" i="1"/>
  <c r="Q68" i="1"/>
  <c r="I69" i="1"/>
  <c r="J69" i="1"/>
  <c r="O69" i="1"/>
  <c r="P69" i="1"/>
  <c r="Q69" i="1"/>
  <c r="I70" i="1"/>
  <c r="J70" i="1"/>
  <c r="O70" i="1"/>
  <c r="P70" i="1"/>
  <c r="Q70" i="1"/>
  <c r="I71" i="1"/>
  <c r="J71" i="1"/>
  <c r="O71" i="1"/>
  <c r="P71" i="1"/>
  <c r="Q71" i="1"/>
  <c r="I72" i="1"/>
  <c r="J72" i="1"/>
  <c r="O72" i="1"/>
  <c r="P72" i="1"/>
  <c r="Q72" i="1"/>
  <c r="I73" i="1"/>
  <c r="J73" i="1"/>
  <c r="O73" i="1"/>
  <c r="P73" i="1"/>
  <c r="Q73" i="1"/>
  <c r="I74" i="1"/>
  <c r="J74" i="1"/>
  <c r="O74" i="1"/>
  <c r="P74" i="1"/>
  <c r="Q74" i="1"/>
  <c r="I75" i="1"/>
  <c r="J75" i="1"/>
  <c r="O75" i="1"/>
  <c r="P75" i="1"/>
  <c r="Q75" i="1"/>
  <c r="I76" i="1"/>
  <c r="J76" i="1"/>
  <c r="O76" i="1"/>
  <c r="P76" i="1"/>
  <c r="Q76" i="1"/>
  <c r="I77" i="1"/>
  <c r="J77" i="1"/>
  <c r="O77" i="1"/>
  <c r="P77" i="1"/>
  <c r="Q77" i="1"/>
  <c r="I78" i="1"/>
  <c r="J78" i="1"/>
  <c r="O78" i="1"/>
  <c r="P78" i="1"/>
  <c r="Q78" i="1"/>
  <c r="I79" i="1"/>
  <c r="J79" i="1"/>
  <c r="O79" i="1"/>
  <c r="P79" i="1"/>
  <c r="Q79" i="1"/>
  <c r="I80" i="1"/>
  <c r="J80" i="1"/>
  <c r="O80" i="1"/>
  <c r="P80" i="1"/>
  <c r="Q80" i="1"/>
  <c r="I81" i="1"/>
  <c r="J81" i="1"/>
  <c r="O81" i="1"/>
  <c r="P81" i="1"/>
  <c r="Q81" i="1"/>
  <c r="I82" i="1"/>
  <c r="J82" i="1"/>
  <c r="O82" i="1"/>
  <c r="P82" i="1"/>
  <c r="Q82" i="1"/>
  <c r="I83" i="1"/>
  <c r="J83" i="1"/>
  <c r="O83" i="1"/>
  <c r="P83" i="1"/>
  <c r="Q83" i="1"/>
  <c r="I84" i="1"/>
  <c r="J84" i="1"/>
  <c r="O84" i="1"/>
  <c r="P84" i="1"/>
  <c r="Q84" i="1"/>
  <c r="I85" i="1"/>
  <c r="J85" i="1"/>
  <c r="O85" i="1"/>
  <c r="P85" i="1"/>
  <c r="Q85" i="1"/>
  <c r="I86" i="1"/>
  <c r="J86" i="1"/>
  <c r="O86" i="1"/>
  <c r="P86" i="1"/>
  <c r="Q86" i="1"/>
  <c r="I87" i="1"/>
  <c r="J87" i="1"/>
  <c r="O87" i="1"/>
  <c r="P87" i="1"/>
  <c r="Q87" i="1"/>
  <c r="I88" i="1"/>
  <c r="J88" i="1"/>
  <c r="O88" i="1"/>
  <c r="P88" i="1"/>
  <c r="Q88" i="1"/>
  <c r="I89" i="1"/>
  <c r="J89" i="1"/>
  <c r="O89" i="1"/>
  <c r="P89" i="1"/>
  <c r="Q89" i="1"/>
  <c r="I90" i="1"/>
  <c r="J90" i="1"/>
  <c r="O90" i="1"/>
  <c r="P90" i="1"/>
  <c r="Q90" i="1"/>
  <c r="I91" i="1"/>
  <c r="J91" i="1"/>
  <c r="O91" i="1"/>
  <c r="P91" i="1"/>
  <c r="Q91" i="1"/>
  <c r="I92" i="1"/>
  <c r="J92" i="1"/>
  <c r="O92" i="1"/>
  <c r="P92" i="1"/>
  <c r="Q92" i="1"/>
  <c r="I93" i="1"/>
  <c r="J93" i="1"/>
  <c r="O93" i="1"/>
  <c r="P93" i="1"/>
  <c r="Q93" i="1"/>
  <c r="I94" i="1"/>
  <c r="J94" i="1"/>
  <c r="O94" i="1"/>
  <c r="P94" i="1"/>
  <c r="Q94" i="1"/>
  <c r="I95" i="1"/>
  <c r="J95" i="1"/>
  <c r="O95" i="1"/>
  <c r="P95" i="1"/>
  <c r="Q95" i="1"/>
  <c r="I96" i="1"/>
  <c r="J96" i="1"/>
  <c r="O96" i="1"/>
  <c r="P96" i="1"/>
  <c r="Q96" i="1"/>
  <c r="I97" i="1"/>
  <c r="J97" i="1"/>
  <c r="O97" i="1"/>
  <c r="P97" i="1"/>
  <c r="Q97" i="1"/>
  <c r="I98" i="1"/>
  <c r="J98" i="1"/>
  <c r="O98" i="1"/>
  <c r="P98" i="1"/>
  <c r="Q98" i="1"/>
  <c r="I99" i="1"/>
  <c r="J99" i="1"/>
  <c r="O99" i="1"/>
  <c r="P99" i="1"/>
  <c r="Q99" i="1"/>
  <c r="I100" i="1"/>
  <c r="J100" i="1"/>
  <c r="O100" i="1"/>
  <c r="P100" i="1"/>
  <c r="Q100" i="1"/>
  <c r="I101" i="1"/>
  <c r="J101" i="1"/>
  <c r="O101" i="1"/>
  <c r="P101" i="1"/>
  <c r="Q101" i="1"/>
  <c r="I102" i="1"/>
  <c r="J102" i="1"/>
  <c r="O102" i="1"/>
  <c r="P102" i="1"/>
  <c r="Q102" i="1"/>
  <c r="I103" i="1"/>
  <c r="J103" i="1"/>
  <c r="O103" i="1"/>
  <c r="P103" i="1"/>
  <c r="Q103" i="1"/>
  <c r="I104" i="1"/>
  <c r="J104" i="1"/>
  <c r="O104" i="1"/>
  <c r="P104" i="1"/>
  <c r="Q104" i="1"/>
  <c r="I105" i="1"/>
  <c r="J105" i="1"/>
  <c r="O105" i="1"/>
  <c r="P105" i="1"/>
  <c r="Q105" i="1"/>
  <c r="I106" i="1"/>
  <c r="J106" i="1"/>
  <c r="O106" i="1"/>
  <c r="P106" i="1"/>
  <c r="Q106" i="1"/>
  <c r="I107" i="1"/>
  <c r="J107" i="1"/>
  <c r="O107" i="1"/>
  <c r="P107" i="1"/>
  <c r="Q107" i="1"/>
  <c r="I108" i="1"/>
  <c r="J108" i="1"/>
  <c r="O108" i="1"/>
  <c r="P108" i="1"/>
  <c r="Q108" i="1"/>
  <c r="I109" i="1"/>
  <c r="J109" i="1"/>
  <c r="O109" i="1"/>
  <c r="P109" i="1"/>
  <c r="Q109" i="1"/>
  <c r="I110" i="1"/>
  <c r="J110" i="1"/>
  <c r="O110" i="1"/>
  <c r="P110" i="1"/>
  <c r="Q110" i="1"/>
  <c r="I111" i="1"/>
  <c r="J111" i="1"/>
  <c r="O111" i="1"/>
  <c r="P111" i="1"/>
  <c r="Q111" i="1"/>
  <c r="I112" i="1"/>
  <c r="J112" i="1"/>
  <c r="O112" i="1"/>
  <c r="P112" i="1"/>
  <c r="Q112" i="1"/>
  <c r="I113" i="1"/>
  <c r="J113" i="1"/>
  <c r="O113" i="1"/>
  <c r="P113" i="1"/>
  <c r="Q113" i="1"/>
  <c r="I114" i="1"/>
  <c r="J114" i="1"/>
  <c r="O114" i="1"/>
  <c r="P114" i="1"/>
  <c r="Q114" i="1"/>
  <c r="I115" i="1"/>
  <c r="J115" i="1"/>
  <c r="O115" i="1"/>
  <c r="P115" i="1"/>
  <c r="Q115" i="1"/>
  <c r="I116" i="1"/>
  <c r="J116" i="1"/>
  <c r="O116" i="1"/>
  <c r="P116" i="1"/>
  <c r="Q116" i="1"/>
  <c r="I117" i="1"/>
  <c r="J117" i="1"/>
  <c r="O117" i="1"/>
  <c r="P117" i="1"/>
  <c r="Q117" i="1"/>
  <c r="I118" i="1"/>
  <c r="J118" i="1"/>
  <c r="O118" i="1"/>
  <c r="P118" i="1"/>
  <c r="Q118" i="1"/>
  <c r="I119" i="1"/>
  <c r="J119" i="1"/>
  <c r="O119" i="1"/>
  <c r="P119" i="1"/>
  <c r="Q119" i="1"/>
  <c r="I120" i="1"/>
  <c r="J120" i="1"/>
  <c r="O120" i="1"/>
  <c r="P120" i="1"/>
  <c r="Q120" i="1"/>
  <c r="I121" i="1"/>
  <c r="J121" i="1"/>
  <c r="O121" i="1"/>
  <c r="P121" i="1"/>
  <c r="Q121" i="1"/>
  <c r="I122" i="1"/>
  <c r="J122" i="1"/>
  <c r="O122" i="1"/>
  <c r="P122" i="1"/>
  <c r="Q122" i="1"/>
  <c r="I123" i="1"/>
  <c r="J123" i="1"/>
  <c r="O123" i="1"/>
  <c r="P123" i="1"/>
  <c r="Q123" i="1"/>
  <c r="I124" i="1"/>
  <c r="J124" i="1"/>
  <c r="O124" i="1"/>
  <c r="P124" i="1"/>
  <c r="Q124" i="1"/>
  <c r="I125" i="1"/>
  <c r="J125" i="1"/>
  <c r="O125" i="1"/>
  <c r="P125" i="1"/>
  <c r="Q125" i="1"/>
  <c r="I126" i="1"/>
  <c r="J126" i="1"/>
  <c r="O126" i="1"/>
  <c r="P126" i="1"/>
  <c r="Q126" i="1"/>
  <c r="I127" i="1"/>
  <c r="J127" i="1"/>
  <c r="O127" i="1"/>
  <c r="P127" i="1"/>
  <c r="Q127" i="1"/>
  <c r="I128" i="1"/>
  <c r="J128" i="1"/>
  <c r="O128" i="1"/>
  <c r="P128" i="1"/>
  <c r="Q128" i="1"/>
  <c r="I129" i="1"/>
  <c r="J129" i="1"/>
  <c r="O129" i="1"/>
  <c r="P129" i="1"/>
  <c r="Q129" i="1"/>
  <c r="I130" i="1"/>
  <c r="J130" i="1"/>
  <c r="O130" i="1"/>
  <c r="P130" i="1"/>
  <c r="Q130" i="1"/>
  <c r="I131" i="1"/>
  <c r="J131" i="1"/>
  <c r="O131" i="1"/>
  <c r="P131" i="1"/>
  <c r="Q131" i="1"/>
  <c r="I132" i="1"/>
  <c r="J132" i="1"/>
  <c r="O132" i="1"/>
  <c r="P132" i="1"/>
  <c r="Q132" i="1"/>
  <c r="I133" i="1"/>
  <c r="J133" i="1"/>
  <c r="O133" i="1"/>
  <c r="P133" i="1"/>
  <c r="Q133" i="1"/>
  <c r="I134" i="1"/>
  <c r="J134" i="1"/>
  <c r="O134" i="1"/>
  <c r="P134" i="1"/>
  <c r="Q134" i="1"/>
  <c r="I135" i="1"/>
  <c r="J135" i="1"/>
  <c r="O135" i="1"/>
  <c r="P135" i="1"/>
  <c r="Q135" i="1"/>
  <c r="I136" i="1"/>
  <c r="J136" i="1"/>
  <c r="O136" i="1"/>
  <c r="P136" i="1"/>
  <c r="Q136" i="1"/>
  <c r="I137" i="1"/>
  <c r="J137" i="1"/>
  <c r="O137" i="1"/>
  <c r="P137" i="1"/>
  <c r="Q137" i="1"/>
  <c r="I138" i="1"/>
  <c r="J138" i="1"/>
  <c r="O138" i="1"/>
  <c r="P138" i="1"/>
  <c r="Q138" i="1"/>
  <c r="I139" i="1"/>
  <c r="J139" i="1"/>
  <c r="O139" i="1"/>
  <c r="P139" i="1"/>
  <c r="Q139" i="1"/>
  <c r="I140" i="1"/>
  <c r="J140" i="1"/>
  <c r="O140" i="1"/>
  <c r="P140" i="1"/>
  <c r="Q140" i="1"/>
  <c r="I141" i="1"/>
  <c r="J141" i="1"/>
  <c r="O141" i="1"/>
  <c r="P141" i="1"/>
  <c r="Q141" i="1"/>
  <c r="I142" i="1"/>
  <c r="J142" i="1"/>
  <c r="O142" i="1"/>
  <c r="P142" i="1"/>
  <c r="Q142" i="1"/>
  <c r="I143" i="1"/>
  <c r="J143" i="1"/>
  <c r="O143" i="1"/>
  <c r="P143" i="1"/>
  <c r="Q143" i="1"/>
  <c r="I144" i="1"/>
  <c r="J144" i="1"/>
  <c r="O144" i="1"/>
  <c r="P144" i="1"/>
  <c r="Q144" i="1"/>
  <c r="I145" i="1"/>
  <c r="J145" i="1"/>
  <c r="O145" i="1"/>
  <c r="P145" i="1"/>
  <c r="Q145" i="1"/>
  <c r="I146" i="1"/>
  <c r="J146" i="1"/>
  <c r="O146" i="1"/>
  <c r="P146" i="1"/>
  <c r="Q146" i="1"/>
  <c r="I147" i="1"/>
  <c r="J147" i="1"/>
  <c r="O147" i="1"/>
  <c r="P147" i="1"/>
  <c r="Q147" i="1"/>
  <c r="I148" i="1"/>
  <c r="J148" i="1"/>
  <c r="O148" i="1"/>
  <c r="P148" i="1"/>
  <c r="Q148" i="1"/>
  <c r="I149" i="1"/>
  <c r="J149" i="1"/>
  <c r="O149" i="1"/>
  <c r="P149" i="1"/>
  <c r="Q149" i="1"/>
  <c r="I150" i="1"/>
  <c r="J150" i="1"/>
  <c r="O150" i="1"/>
  <c r="P150" i="1"/>
  <c r="Q150" i="1"/>
  <c r="I151" i="1"/>
  <c r="J151" i="1"/>
  <c r="O151" i="1"/>
  <c r="P151" i="1"/>
  <c r="Q151" i="1"/>
  <c r="I152" i="1"/>
  <c r="J152" i="1"/>
  <c r="O152" i="1"/>
  <c r="P152" i="1"/>
  <c r="Q152" i="1"/>
  <c r="I153" i="1"/>
  <c r="J153" i="1"/>
  <c r="O153" i="1"/>
  <c r="P153" i="1"/>
  <c r="Q153" i="1"/>
  <c r="I154" i="1"/>
  <c r="J154" i="1"/>
  <c r="O154" i="1"/>
  <c r="P154" i="1"/>
  <c r="Q154" i="1"/>
  <c r="I155" i="1"/>
  <c r="J155" i="1"/>
  <c r="O155" i="1"/>
  <c r="P155" i="1"/>
  <c r="Q155" i="1"/>
  <c r="I156" i="1"/>
  <c r="J156" i="1"/>
  <c r="O156" i="1"/>
  <c r="P156" i="1"/>
  <c r="Q156" i="1"/>
  <c r="I157" i="1"/>
  <c r="J157" i="1"/>
  <c r="O157" i="1"/>
  <c r="P157" i="1"/>
  <c r="Q157" i="1"/>
  <c r="I158" i="1"/>
  <c r="J158" i="1"/>
  <c r="O158" i="1"/>
  <c r="P158" i="1"/>
  <c r="Q158" i="1"/>
  <c r="I159" i="1"/>
  <c r="J159" i="1"/>
  <c r="O159" i="1"/>
  <c r="P159" i="1"/>
  <c r="Q159" i="1"/>
  <c r="I160" i="1"/>
  <c r="J160" i="1"/>
  <c r="O160" i="1"/>
  <c r="P160" i="1"/>
  <c r="Q160" i="1"/>
  <c r="I161" i="1"/>
  <c r="J161" i="1"/>
  <c r="O161" i="1"/>
  <c r="P161" i="1"/>
  <c r="Q161" i="1"/>
  <c r="I162" i="1"/>
  <c r="J162" i="1"/>
  <c r="O162" i="1"/>
  <c r="P162" i="1"/>
  <c r="Q162" i="1"/>
  <c r="I163" i="1"/>
  <c r="J163" i="1"/>
  <c r="O163" i="1"/>
  <c r="P163" i="1"/>
  <c r="Q163" i="1"/>
  <c r="I164" i="1"/>
  <c r="J164" i="1"/>
  <c r="O164" i="1"/>
  <c r="P164" i="1"/>
  <c r="Q164" i="1"/>
  <c r="I165" i="1"/>
  <c r="J165" i="1"/>
  <c r="O165" i="1"/>
  <c r="P165" i="1"/>
  <c r="Q165" i="1"/>
  <c r="I166" i="1"/>
  <c r="J166" i="1"/>
  <c r="O166" i="1"/>
  <c r="P166" i="1"/>
  <c r="Q166" i="1"/>
  <c r="I167" i="1"/>
  <c r="J167" i="1"/>
  <c r="O167" i="1"/>
  <c r="P167" i="1"/>
  <c r="Q167" i="1"/>
  <c r="I168" i="1"/>
  <c r="J168" i="1"/>
  <c r="O168" i="1"/>
  <c r="P168" i="1"/>
  <c r="Q168" i="1"/>
  <c r="I169" i="1"/>
  <c r="J169" i="1"/>
  <c r="O169" i="1"/>
  <c r="P169" i="1"/>
  <c r="Q169" i="1"/>
  <c r="I170" i="1"/>
  <c r="J170" i="1"/>
  <c r="O170" i="1"/>
  <c r="P170" i="1"/>
  <c r="Q170" i="1"/>
  <c r="I171" i="1"/>
  <c r="J171" i="1"/>
  <c r="O171" i="1"/>
  <c r="P171" i="1"/>
  <c r="Q171" i="1"/>
  <c r="I172" i="1"/>
  <c r="J172" i="1"/>
  <c r="O172" i="1"/>
  <c r="P172" i="1"/>
  <c r="Q172" i="1"/>
  <c r="I173" i="1"/>
  <c r="J173" i="1"/>
  <c r="O173" i="1"/>
  <c r="P173" i="1"/>
  <c r="Q173" i="1"/>
  <c r="I174" i="1"/>
  <c r="J174" i="1"/>
  <c r="O174" i="1"/>
  <c r="P174" i="1"/>
  <c r="Q174" i="1"/>
  <c r="I175" i="1"/>
  <c r="J175" i="1"/>
  <c r="O175" i="1"/>
  <c r="P175" i="1"/>
  <c r="Q175" i="1"/>
  <c r="I176" i="1"/>
  <c r="J176" i="1"/>
  <c r="O176" i="1"/>
  <c r="P176" i="1"/>
  <c r="Q176" i="1"/>
  <c r="I177" i="1"/>
  <c r="J177" i="1"/>
  <c r="O177" i="1"/>
  <c r="P177" i="1"/>
  <c r="Q177" i="1"/>
  <c r="I178" i="1"/>
  <c r="J178" i="1"/>
  <c r="O178" i="1"/>
  <c r="P178" i="1"/>
  <c r="Q178" i="1"/>
  <c r="I179" i="1"/>
  <c r="J179" i="1"/>
  <c r="O179" i="1"/>
  <c r="P179" i="1"/>
  <c r="Q179" i="1"/>
  <c r="I180" i="1"/>
  <c r="J180" i="1"/>
  <c r="O180" i="1"/>
  <c r="P180" i="1"/>
  <c r="Q180" i="1"/>
  <c r="I181" i="1"/>
  <c r="J181" i="1"/>
  <c r="O181" i="1"/>
  <c r="P181" i="1"/>
  <c r="Q181" i="1"/>
  <c r="I182" i="1"/>
  <c r="J182" i="1"/>
  <c r="O182" i="1"/>
  <c r="P182" i="1"/>
  <c r="Q182" i="1"/>
  <c r="I183" i="1"/>
  <c r="J183" i="1"/>
  <c r="O183" i="1"/>
  <c r="P183" i="1"/>
  <c r="Q183" i="1"/>
  <c r="I184" i="1"/>
  <c r="J184" i="1"/>
  <c r="O184" i="1"/>
  <c r="P184" i="1"/>
  <c r="Q184" i="1"/>
  <c r="I185" i="1"/>
  <c r="J185" i="1"/>
  <c r="O185" i="1"/>
  <c r="P185" i="1"/>
  <c r="Q185" i="1"/>
  <c r="I186" i="1"/>
  <c r="J186" i="1"/>
  <c r="O186" i="1"/>
  <c r="P186" i="1"/>
  <c r="Q186" i="1"/>
  <c r="I187" i="1"/>
  <c r="J187" i="1"/>
  <c r="O187" i="1"/>
  <c r="P187" i="1"/>
  <c r="Q187" i="1"/>
  <c r="I188" i="1"/>
  <c r="J188" i="1"/>
  <c r="O188" i="1"/>
  <c r="P188" i="1"/>
  <c r="Q188" i="1"/>
  <c r="I189" i="1"/>
  <c r="J189" i="1"/>
  <c r="O189" i="1"/>
  <c r="P189" i="1"/>
  <c r="Q189" i="1"/>
  <c r="I190" i="1"/>
  <c r="J190" i="1"/>
  <c r="O190" i="1"/>
  <c r="P190" i="1"/>
  <c r="Q190" i="1"/>
  <c r="I191" i="1"/>
  <c r="J191" i="1"/>
  <c r="O191" i="1"/>
  <c r="P191" i="1"/>
  <c r="Q191" i="1"/>
  <c r="I192" i="1"/>
  <c r="J192" i="1"/>
  <c r="O192" i="1"/>
  <c r="P192" i="1"/>
  <c r="Q192" i="1"/>
  <c r="I193" i="1"/>
  <c r="J193" i="1"/>
  <c r="O193" i="1"/>
  <c r="P193" i="1"/>
  <c r="Q193" i="1"/>
  <c r="I194" i="1"/>
  <c r="J194" i="1"/>
  <c r="O194" i="1"/>
  <c r="P194" i="1"/>
  <c r="Q194" i="1"/>
  <c r="I195" i="1"/>
  <c r="J195" i="1"/>
  <c r="O195" i="1"/>
  <c r="P195" i="1"/>
  <c r="Q195" i="1"/>
  <c r="I196" i="1"/>
  <c r="J196" i="1"/>
  <c r="O196" i="1"/>
  <c r="P196" i="1"/>
  <c r="Q196" i="1"/>
  <c r="I197" i="1"/>
  <c r="J197" i="1"/>
  <c r="O197" i="1"/>
  <c r="P197" i="1"/>
  <c r="Q197" i="1"/>
  <c r="I198" i="1"/>
  <c r="J198" i="1"/>
  <c r="O198" i="1"/>
  <c r="P198" i="1"/>
  <c r="Q198" i="1"/>
  <c r="I199" i="1"/>
  <c r="J199" i="1"/>
  <c r="O199" i="1"/>
  <c r="P199" i="1"/>
  <c r="Q199" i="1"/>
  <c r="I200" i="1"/>
  <c r="J200" i="1"/>
  <c r="O200" i="1"/>
  <c r="P200" i="1"/>
  <c r="Q200" i="1"/>
  <c r="I201" i="1"/>
  <c r="J201" i="1"/>
  <c r="O201" i="1"/>
  <c r="P201" i="1"/>
  <c r="Q201" i="1"/>
  <c r="I202" i="1"/>
  <c r="J202" i="1"/>
  <c r="O202" i="1"/>
  <c r="P202" i="1"/>
  <c r="Q202" i="1"/>
  <c r="I203" i="1"/>
  <c r="J203" i="1"/>
  <c r="O203" i="1"/>
  <c r="P203" i="1"/>
  <c r="Q203" i="1"/>
  <c r="I204" i="1"/>
  <c r="J204" i="1"/>
  <c r="O204" i="1"/>
  <c r="P204" i="1"/>
  <c r="Q204" i="1"/>
  <c r="I205" i="1"/>
  <c r="J205" i="1"/>
  <c r="O205" i="1"/>
  <c r="P205" i="1"/>
  <c r="Q205" i="1"/>
  <c r="I206" i="1"/>
  <c r="J206" i="1"/>
  <c r="O206" i="1"/>
  <c r="P206" i="1"/>
  <c r="Q206" i="1"/>
  <c r="I207" i="1"/>
  <c r="J207" i="1"/>
  <c r="O207" i="1"/>
  <c r="P207" i="1"/>
  <c r="Q207" i="1"/>
  <c r="I208" i="1"/>
  <c r="J208" i="1"/>
  <c r="O208" i="1"/>
  <c r="P208" i="1"/>
  <c r="Q208" i="1"/>
  <c r="I209" i="1"/>
  <c r="J209" i="1"/>
  <c r="O209" i="1"/>
  <c r="P209" i="1"/>
  <c r="Q209" i="1"/>
  <c r="I210" i="1"/>
  <c r="J210" i="1"/>
  <c r="O210" i="1"/>
  <c r="P210" i="1"/>
  <c r="Q210" i="1"/>
  <c r="I211" i="1"/>
  <c r="J211" i="1"/>
  <c r="O211" i="1"/>
  <c r="P211" i="1"/>
  <c r="Q211" i="1"/>
  <c r="I212" i="1"/>
  <c r="J212" i="1"/>
  <c r="O212" i="1"/>
  <c r="P212" i="1"/>
  <c r="Q212" i="1"/>
  <c r="I213" i="1"/>
  <c r="J213" i="1"/>
  <c r="O213" i="1"/>
  <c r="P213" i="1"/>
  <c r="Q213" i="1"/>
  <c r="I214" i="1"/>
  <c r="J214" i="1"/>
  <c r="O214" i="1"/>
  <c r="P214" i="1"/>
  <c r="Q214" i="1"/>
  <c r="I215" i="1"/>
  <c r="J215" i="1"/>
  <c r="O215" i="1"/>
  <c r="P215" i="1"/>
  <c r="Q215" i="1"/>
  <c r="I216" i="1"/>
  <c r="J216" i="1"/>
  <c r="O216" i="1"/>
  <c r="P216" i="1"/>
  <c r="Q216" i="1"/>
  <c r="I217" i="1"/>
  <c r="J217" i="1"/>
  <c r="O217" i="1"/>
  <c r="P217" i="1"/>
  <c r="Q217" i="1"/>
  <c r="I218" i="1"/>
  <c r="J218" i="1"/>
  <c r="O218" i="1"/>
  <c r="P218" i="1"/>
  <c r="Q218" i="1"/>
  <c r="I219" i="1"/>
  <c r="J219" i="1"/>
  <c r="O219" i="1"/>
  <c r="P219" i="1"/>
  <c r="Q219" i="1"/>
  <c r="I220" i="1"/>
  <c r="J220" i="1"/>
  <c r="O220" i="1"/>
  <c r="P220" i="1"/>
  <c r="Q220" i="1"/>
  <c r="I221" i="1"/>
  <c r="J221" i="1"/>
  <c r="O221" i="1"/>
  <c r="P221" i="1"/>
  <c r="Q221" i="1"/>
  <c r="I222" i="1"/>
  <c r="J222" i="1"/>
  <c r="O222" i="1"/>
  <c r="P222" i="1"/>
  <c r="Q222" i="1"/>
  <c r="I223" i="1"/>
  <c r="J223" i="1"/>
  <c r="O223" i="1"/>
  <c r="P223" i="1"/>
  <c r="Q223" i="1"/>
  <c r="I224" i="1"/>
  <c r="J224" i="1"/>
  <c r="O224" i="1"/>
  <c r="P224" i="1"/>
  <c r="Q224" i="1"/>
  <c r="I225" i="1"/>
  <c r="J225" i="1"/>
  <c r="O225" i="1"/>
  <c r="P225" i="1"/>
  <c r="Q225" i="1"/>
  <c r="I226" i="1"/>
  <c r="J226" i="1"/>
  <c r="O226" i="1"/>
  <c r="P226" i="1"/>
  <c r="Q226" i="1"/>
  <c r="I227" i="1"/>
  <c r="J227" i="1"/>
  <c r="O227" i="1"/>
  <c r="P227" i="1"/>
  <c r="Q227" i="1"/>
  <c r="I228" i="1"/>
  <c r="J228" i="1"/>
  <c r="O228" i="1"/>
  <c r="P228" i="1"/>
  <c r="Q228" i="1"/>
  <c r="I229" i="1"/>
  <c r="J229" i="1"/>
  <c r="O229" i="1"/>
  <c r="P229" i="1"/>
  <c r="Q229" i="1"/>
  <c r="I230" i="1"/>
  <c r="J230" i="1"/>
  <c r="O230" i="1"/>
  <c r="P230" i="1"/>
  <c r="Q230" i="1"/>
  <c r="I231" i="1"/>
  <c r="J231" i="1"/>
  <c r="O231" i="1"/>
  <c r="P231" i="1"/>
  <c r="Q231" i="1"/>
  <c r="I232" i="1"/>
  <c r="J232" i="1"/>
  <c r="O232" i="1"/>
  <c r="P232" i="1"/>
  <c r="Q232" i="1"/>
  <c r="I233" i="1"/>
  <c r="J233" i="1"/>
  <c r="O233" i="1"/>
  <c r="P233" i="1"/>
  <c r="Q233" i="1"/>
  <c r="I234" i="1"/>
  <c r="J234" i="1"/>
  <c r="O234" i="1"/>
  <c r="P234" i="1"/>
  <c r="Q234" i="1"/>
  <c r="I235" i="1"/>
  <c r="J235" i="1"/>
  <c r="O235" i="1"/>
  <c r="P235" i="1"/>
  <c r="Q235" i="1"/>
  <c r="I236" i="1"/>
  <c r="J236" i="1"/>
  <c r="O236" i="1"/>
  <c r="P236" i="1"/>
  <c r="Q236" i="1"/>
  <c r="I237" i="1"/>
  <c r="J237" i="1"/>
  <c r="O237" i="1"/>
  <c r="P237" i="1"/>
  <c r="Q237" i="1"/>
  <c r="I238" i="1"/>
  <c r="J238" i="1"/>
  <c r="O238" i="1"/>
  <c r="P238" i="1"/>
  <c r="Q238" i="1"/>
  <c r="I239" i="1"/>
  <c r="J239" i="1"/>
  <c r="O239" i="1"/>
  <c r="P239" i="1"/>
  <c r="Q239" i="1"/>
  <c r="I240" i="1"/>
  <c r="J240" i="1"/>
  <c r="O240" i="1"/>
  <c r="P240" i="1"/>
  <c r="Q240" i="1"/>
  <c r="I241" i="1"/>
  <c r="J241" i="1"/>
  <c r="O241" i="1"/>
  <c r="P241" i="1"/>
  <c r="Q241" i="1"/>
  <c r="I242" i="1"/>
  <c r="J242" i="1"/>
  <c r="O242" i="1"/>
  <c r="P242" i="1"/>
  <c r="Q242" i="1"/>
  <c r="I243" i="1"/>
  <c r="J243" i="1"/>
  <c r="O243" i="1"/>
  <c r="P243" i="1"/>
  <c r="Q243" i="1"/>
  <c r="I244" i="1"/>
  <c r="J244" i="1"/>
  <c r="O244" i="1"/>
  <c r="P244" i="1"/>
  <c r="Q244" i="1"/>
  <c r="I245" i="1"/>
  <c r="J245" i="1"/>
  <c r="O245" i="1"/>
  <c r="P245" i="1"/>
  <c r="Q245" i="1"/>
  <c r="I246" i="1"/>
  <c r="J246" i="1"/>
  <c r="O246" i="1"/>
  <c r="P246" i="1"/>
  <c r="Q246" i="1"/>
  <c r="I247" i="1"/>
  <c r="J247" i="1"/>
  <c r="O247" i="1"/>
  <c r="P247" i="1"/>
  <c r="Q247" i="1"/>
  <c r="I248" i="1"/>
  <c r="J248" i="1"/>
  <c r="O248" i="1"/>
  <c r="P248" i="1"/>
  <c r="Q248" i="1"/>
  <c r="I249" i="1"/>
  <c r="J249" i="1"/>
  <c r="O249" i="1"/>
  <c r="P249" i="1"/>
  <c r="Q249" i="1"/>
  <c r="I250" i="1"/>
  <c r="J250" i="1"/>
  <c r="O250" i="1"/>
  <c r="P250" i="1"/>
  <c r="Q250" i="1"/>
  <c r="I251" i="1"/>
  <c r="J251" i="1"/>
  <c r="O251" i="1"/>
  <c r="P251" i="1"/>
  <c r="Q251" i="1"/>
  <c r="I252" i="1"/>
  <c r="J252" i="1"/>
  <c r="O252" i="1"/>
  <c r="P252" i="1"/>
  <c r="Q252" i="1"/>
  <c r="I253" i="1"/>
  <c r="J253" i="1"/>
  <c r="O253" i="1"/>
  <c r="P253" i="1"/>
  <c r="Q253" i="1"/>
  <c r="I254" i="1"/>
  <c r="J254" i="1"/>
  <c r="O254" i="1"/>
  <c r="P254" i="1"/>
  <c r="Q254" i="1"/>
  <c r="I255" i="1"/>
  <c r="J255" i="1"/>
  <c r="O255" i="1"/>
  <c r="P255" i="1"/>
  <c r="Q255" i="1"/>
  <c r="I256" i="1"/>
  <c r="J256" i="1"/>
  <c r="O256" i="1"/>
  <c r="P256" i="1"/>
  <c r="Q256" i="1"/>
  <c r="I257" i="1"/>
  <c r="J257" i="1"/>
  <c r="O257" i="1"/>
  <c r="P257" i="1"/>
  <c r="Q257" i="1"/>
  <c r="I258" i="1"/>
  <c r="J258" i="1"/>
  <c r="O258" i="1"/>
  <c r="P258" i="1"/>
  <c r="Q258" i="1"/>
  <c r="I259" i="1"/>
  <c r="J259" i="1"/>
  <c r="O259" i="1"/>
  <c r="P259" i="1"/>
  <c r="Q259" i="1"/>
  <c r="I260" i="1"/>
  <c r="J260" i="1"/>
  <c r="O260" i="1"/>
  <c r="P260" i="1"/>
  <c r="Q260" i="1"/>
  <c r="I261" i="1"/>
  <c r="J261" i="1"/>
  <c r="O261" i="1"/>
  <c r="P261" i="1"/>
  <c r="Q261" i="1"/>
  <c r="I262" i="1"/>
  <c r="J262" i="1"/>
  <c r="O262" i="1"/>
  <c r="P262" i="1"/>
  <c r="Q262" i="1"/>
  <c r="I263" i="1"/>
  <c r="J263" i="1"/>
  <c r="O263" i="1"/>
  <c r="P263" i="1"/>
  <c r="Q263" i="1"/>
  <c r="I264" i="1"/>
  <c r="J264" i="1"/>
  <c r="O264" i="1"/>
  <c r="P264" i="1"/>
  <c r="Q264" i="1"/>
  <c r="I265" i="1"/>
  <c r="J265" i="1"/>
  <c r="O265" i="1"/>
  <c r="P265" i="1"/>
  <c r="Q265" i="1"/>
  <c r="I266" i="1"/>
  <c r="J266" i="1"/>
  <c r="O266" i="1"/>
  <c r="P266" i="1"/>
  <c r="Q266" i="1"/>
  <c r="I267" i="1"/>
  <c r="J267" i="1"/>
  <c r="O267" i="1"/>
  <c r="P267" i="1"/>
  <c r="Q267" i="1"/>
  <c r="I268" i="1"/>
  <c r="J268" i="1"/>
  <c r="O268" i="1"/>
  <c r="P268" i="1"/>
  <c r="Q268" i="1"/>
  <c r="I269" i="1"/>
  <c r="J269" i="1"/>
  <c r="O269" i="1"/>
  <c r="P269" i="1"/>
  <c r="Q269" i="1"/>
  <c r="I270" i="1"/>
  <c r="J270" i="1"/>
  <c r="O270" i="1"/>
  <c r="P270" i="1"/>
  <c r="Q270" i="1"/>
  <c r="I271" i="1"/>
  <c r="J271" i="1"/>
  <c r="O271" i="1"/>
  <c r="P271" i="1"/>
  <c r="Q271" i="1"/>
  <c r="I272" i="1"/>
  <c r="J272" i="1"/>
  <c r="O272" i="1"/>
  <c r="P272" i="1"/>
  <c r="Q272" i="1"/>
  <c r="I273" i="1"/>
  <c r="J273" i="1"/>
  <c r="O273" i="1"/>
  <c r="P273" i="1"/>
  <c r="Q273" i="1"/>
  <c r="I274" i="1"/>
  <c r="J274" i="1"/>
  <c r="O274" i="1"/>
  <c r="P274" i="1"/>
  <c r="Q274" i="1"/>
  <c r="I275" i="1"/>
  <c r="J275" i="1"/>
  <c r="O275" i="1"/>
  <c r="P275" i="1"/>
  <c r="Q275" i="1"/>
  <c r="I276" i="1"/>
  <c r="J276" i="1"/>
  <c r="O276" i="1"/>
  <c r="P276" i="1"/>
  <c r="Q276" i="1"/>
  <c r="I277" i="1"/>
  <c r="J277" i="1"/>
  <c r="O277" i="1"/>
  <c r="P277" i="1"/>
  <c r="Q277" i="1"/>
  <c r="I278" i="1"/>
  <c r="J278" i="1"/>
  <c r="O278" i="1"/>
  <c r="P278" i="1"/>
  <c r="Q278" i="1"/>
  <c r="I279" i="1"/>
  <c r="J279" i="1"/>
  <c r="O279" i="1"/>
  <c r="P279" i="1"/>
  <c r="Q279" i="1"/>
  <c r="I280" i="1"/>
  <c r="J280" i="1"/>
  <c r="O280" i="1"/>
  <c r="P280" i="1"/>
  <c r="Q280" i="1"/>
  <c r="I281" i="1"/>
  <c r="J281" i="1"/>
  <c r="O281" i="1"/>
  <c r="P281" i="1"/>
  <c r="Q281" i="1"/>
  <c r="I282" i="1"/>
  <c r="J282" i="1"/>
  <c r="O282" i="1"/>
  <c r="P282" i="1"/>
  <c r="Q282" i="1"/>
  <c r="I283" i="1"/>
  <c r="J283" i="1"/>
  <c r="O283" i="1"/>
  <c r="P283" i="1"/>
  <c r="Q283" i="1"/>
  <c r="I284" i="1"/>
  <c r="J284" i="1"/>
  <c r="O284" i="1"/>
  <c r="P284" i="1"/>
  <c r="Q284" i="1"/>
  <c r="I285" i="1"/>
  <c r="J285" i="1"/>
  <c r="O285" i="1"/>
  <c r="P285" i="1"/>
  <c r="Q285" i="1"/>
  <c r="I286" i="1"/>
  <c r="J286" i="1"/>
  <c r="O286" i="1"/>
  <c r="P286" i="1"/>
  <c r="Q286" i="1"/>
  <c r="I287" i="1"/>
  <c r="J287" i="1"/>
  <c r="O287" i="1"/>
  <c r="P287" i="1"/>
  <c r="Q287" i="1"/>
  <c r="I288" i="1"/>
  <c r="J288" i="1"/>
  <c r="O288" i="1"/>
  <c r="P288" i="1"/>
  <c r="Q288" i="1"/>
  <c r="I289" i="1"/>
  <c r="J289" i="1"/>
  <c r="O289" i="1"/>
  <c r="P289" i="1"/>
  <c r="Q289" i="1"/>
  <c r="I290" i="1"/>
  <c r="J290" i="1"/>
  <c r="O290" i="1"/>
  <c r="P290" i="1"/>
  <c r="Q290" i="1"/>
  <c r="I291" i="1"/>
  <c r="J291" i="1"/>
  <c r="O291" i="1"/>
  <c r="P291" i="1"/>
  <c r="Q291" i="1"/>
  <c r="I292" i="1"/>
  <c r="J292" i="1"/>
  <c r="O292" i="1"/>
  <c r="P292" i="1"/>
  <c r="Q292" i="1"/>
  <c r="I293" i="1"/>
  <c r="J293" i="1"/>
  <c r="O293" i="1"/>
  <c r="P293" i="1"/>
  <c r="Q293" i="1"/>
  <c r="I294" i="1"/>
  <c r="J294" i="1"/>
  <c r="O294" i="1"/>
  <c r="P294" i="1"/>
  <c r="Q294" i="1"/>
  <c r="I295" i="1"/>
  <c r="J295" i="1"/>
  <c r="O295" i="1"/>
  <c r="P295" i="1"/>
  <c r="Q295" i="1"/>
  <c r="I296" i="1"/>
  <c r="J296" i="1"/>
  <c r="O296" i="1"/>
  <c r="P296" i="1"/>
  <c r="Q296" i="1"/>
  <c r="I297" i="1"/>
  <c r="J297" i="1"/>
  <c r="O297" i="1"/>
  <c r="P297" i="1"/>
  <c r="Q297" i="1"/>
  <c r="I298" i="1"/>
  <c r="J298" i="1"/>
  <c r="O298" i="1"/>
  <c r="P298" i="1"/>
  <c r="Q298" i="1"/>
  <c r="I299" i="1"/>
  <c r="J299" i="1"/>
  <c r="O299" i="1"/>
  <c r="P299" i="1"/>
  <c r="Q299" i="1"/>
  <c r="I300" i="1"/>
  <c r="J300" i="1"/>
  <c r="O300" i="1"/>
  <c r="P300" i="1"/>
  <c r="Q300" i="1"/>
  <c r="I301" i="1"/>
  <c r="J301" i="1"/>
  <c r="O301" i="1"/>
  <c r="P301" i="1"/>
  <c r="Q301" i="1"/>
  <c r="I302" i="1"/>
  <c r="J302" i="1"/>
  <c r="O302" i="1"/>
  <c r="P302" i="1"/>
  <c r="Q302" i="1"/>
  <c r="I303" i="1"/>
  <c r="J303" i="1"/>
  <c r="O303" i="1"/>
  <c r="P303" i="1"/>
  <c r="Q303" i="1"/>
  <c r="I304" i="1"/>
  <c r="J304" i="1"/>
  <c r="O304" i="1"/>
  <c r="P304" i="1"/>
  <c r="Q304" i="1"/>
  <c r="I305" i="1"/>
  <c r="J305" i="1"/>
  <c r="O305" i="1"/>
  <c r="P305" i="1"/>
  <c r="Q305" i="1"/>
  <c r="I306" i="1"/>
  <c r="J306" i="1"/>
  <c r="O306" i="1"/>
  <c r="P306" i="1"/>
  <c r="Q306" i="1"/>
  <c r="I307" i="1"/>
  <c r="J307" i="1"/>
  <c r="O307" i="1"/>
  <c r="P307" i="1"/>
  <c r="Q307" i="1"/>
  <c r="I308" i="1"/>
  <c r="J308" i="1"/>
  <c r="O308" i="1"/>
  <c r="P308" i="1"/>
  <c r="Q308" i="1"/>
  <c r="I309" i="1"/>
  <c r="J309" i="1"/>
  <c r="O309" i="1"/>
  <c r="P309" i="1"/>
  <c r="Q309" i="1"/>
  <c r="I310" i="1"/>
  <c r="J310" i="1"/>
  <c r="O310" i="1"/>
  <c r="P310" i="1"/>
  <c r="Q310" i="1"/>
  <c r="I311" i="1"/>
  <c r="J311" i="1"/>
  <c r="O311" i="1"/>
  <c r="P311" i="1"/>
  <c r="Q311" i="1"/>
  <c r="I312" i="1"/>
  <c r="J312" i="1"/>
  <c r="O312" i="1"/>
  <c r="P312" i="1"/>
  <c r="Q312" i="1"/>
  <c r="I313" i="1"/>
  <c r="J313" i="1"/>
  <c r="O313" i="1"/>
  <c r="P313" i="1"/>
  <c r="Q313" i="1"/>
  <c r="I314" i="1"/>
  <c r="J314" i="1"/>
  <c r="O314" i="1"/>
  <c r="P314" i="1"/>
  <c r="Q314" i="1"/>
  <c r="I315" i="1"/>
  <c r="J315" i="1"/>
  <c r="O315" i="1"/>
  <c r="P315" i="1"/>
  <c r="Q315" i="1"/>
  <c r="I316" i="1"/>
  <c r="J316" i="1"/>
  <c r="O316" i="1"/>
  <c r="P316" i="1"/>
  <c r="Q316" i="1"/>
  <c r="I317" i="1"/>
  <c r="J317" i="1"/>
  <c r="O317" i="1"/>
  <c r="P317" i="1"/>
  <c r="Q317" i="1"/>
  <c r="I318" i="1"/>
  <c r="J318" i="1"/>
  <c r="O318" i="1"/>
  <c r="P318" i="1"/>
  <c r="Q318" i="1"/>
  <c r="I319" i="1"/>
  <c r="J319" i="1"/>
  <c r="O319" i="1"/>
  <c r="P319" i="1"/>
  <c r="Q319" i="1"/>
  <c r="I320" i="1"/>
  <c r="J320" i="1"/>
  <c r="O320" i="1"/>
  <c r="P320" i="1"/>
  <c r="Q320" i="1"/>
  <c r="I321" i="1"/>
  <c r="J321" i="1"/>
  <c r="O321" i="1"/>
  <c r="P321" i="1"/>
  <c r="Q321" i="1"/>
  <c r="I322" i="1"/>
  <c r="J322" i="1"/>
  <c r="O322" i="1"/>
  <c r="P322" i="1"/>
  <c r="Q322" i="1"/>
  <c r="I323" i="1"/>
  <c r="J323" i="1"/>
  <c r="O323" i="1"/>
  <c r="P323" i="1"/>
  <c r="Q323" i="1"/>
  <c r="I324" i="1"/>
  <c r="J324" i="1"/>
  <c r="O324" i="1"/>
  <c r="P324" i="1"/>
  <c r="Q324" i="1"/>
  <c r="I325" i="1"/>
  <c r="J325" i="1"/>
  <c r="O325" i="1"/>
  <c r="P325" i="1"/>
  <c r="Q325" i="1"/>
  <c r="I326" i="1"/>
  <c r="J326" i="1"/>
  <c r="O326" i="1"/>
  <c r="P326" i="1"/>
  <c r="Q326" i="1"/>
  <c r="I327" i="1"/>
  <c r="J327" i="1"/>
  <c r="O327" i="1"/>
  <c r="P327" i="1"/>
  <c r="Q327" i="1"/>
  <c r="I328" i="1"/>
  <c r="J328" i="1"/>
  <c r="O328" i="1"/>
  <c r="P328" i="1"/>
  <c r="Q328" i="1"/>
  <c r="I329" i="1"/>
  <c r="J329" i="1"/>
  <c r="O329" i="1"/>
  <c r="P329" i="1"/>
  <c r="Q329" i="1"/>
  <c r="I330" i="1"/>
  <c r="J330" i="1"/>
  <c r="O330" i="1"/>
  <c r="P330" i="1"/>
  <c r="Q330" i="1"/>
  <c r="I331" i="1"/>
  <c r="J331" i="1"/>
  <c r="O331" i="1"/>
  <c r="P331" i="1"/>
  <c r="Q331" i="1"/>
  <c r="I332" i="1"/>
  <c r="J332" i="1"/>
  <c r="O332" i="1"/>
  <c r="P332" i="1"/>
  <c r="Q332" i="1"/>
  <c r="I333" i="1"/>
  <c r="J333" i="1"/>
  <c r="O333" i="1"/>
  <c r="P333" i="1"/>
  <c r="Q333" i="1"/>
  <c r="I334" i="1"/>
  <c r="J334" i="1"/>
  <c r="O334" i="1"/>
  <c r="P334" i="1"/>
  <c r="Q334" i="1"/>
  <c r="I335" i="1"/>
  <c r="J335" i="1"/>
  <c r="O335" i="1"/>
  <c r="P335" i="1"/>
  <c r="Q335" i="1"/>
  <c r="I336" i="1"/>
  <c r="J336" i="1"/>
  <c r="O336" i="1"/>
  <c r="P336" i="1"/>
  <c r="Q336" i="1"/>
  <c r="I337" i="1"/>
  <c r="J337" i="1"/>
  <c r="O337" i="1"/>
  <c r="P337" i="1"/>
  <c r="Q337" i="1"/>
  <c r="I338" i="1"/>
  <c r="J338" i="1"/>
  <c r="O338" i="1"/>
  <c r="P338" i="1"/>
  <c r="Q338" i="1"/>
  <c r="I339" i="1"/>
  <c r="J339" i="1"/>
  <c r="O339" i="1"/>
  <c r="P339" i="1"/>
  <c r="Q339" i="1"/>
  <c r="I340" i="1"/>
  <c r="J340" i="1"/>
  <c r="O340" i="1"/>
  <c r="P340" i="1"/>
  <c r="Q340" i="1"/>
  <c r="I341" i="1"/>
  <c r="J341" i="1"/>
  <c r="O341" i="1"/>
  <c r="P341" i="1"/>
  <c r="Q341" i="1"/>
  <c r="I342" i="1"/>
  <c r="J342" i="1"/>
  <c r="O342" i="1"/>
  <c r="P342" i="1"/>
  <c r="Q342" i="1"/>
  <c r="I343" i="1"/>
  <c r="J343" i="1"/>
  <c r="O343" i="1"/>
  <c r="P343" i="1"/>
  <c r="Q343" i="1"/>
  <c r="I344" i="1"/>
  <c r="J344" i="1"/>
  <c r="O344" i="1"/>
  <c r="P344" i="1"/>
  <c r="Q344" i="1"/>
  <c r="I345" i="1"/>
  <c r="J345" i="1"/>
  <c r="O345" i="1"/>
  <c r="P345" i="1"/>
  <c r="Q345" i="1"/>
  <c r="I346" i="1"/>
  <c r="J346" i="1"/>
  <c r="O346" i="1"/>
  <c r="P346" i="1"/>
  <c r="Q346" i="1"/>
  <c r="I347" i="1"/>
  <c r="J347" i="1"/>
  <c r="O347" i="1"/>
  <c r="P347" i="1"/>
  <c r="Q347" i="1"/>
  <c r="I348" i="1"/>
  <c r="J348" i="1"/>
  <c r="O348" i="1"/>
  <c r="P348" i="1"/>
  <c r="Q348" i="1"/>
  <c r="I349" i="1"/>
  <c r="J349" i="1"/>
  <c r="O349" i="1"/>
  <c r="P349" i="1"/>
  <c r="Q349" i="1"/>
  <c r="I350" i="1"/>
  <c r="J350" i="1"/>
  <c r="O350" i="1"/>
  <c r="P350" i="1"/>
  <c r="Q350" i="1"/>
  <c r="I351" i="1"/>
  <c r="J351" i="1"/>
  <c r="O351" i="1"/>
  <c r="P351" i="1"/>
  <c r="Q351" i="1"/>
  <c r="I352" i="1"/>
  <c r="J352" i="1"/>
  <c r="O352" i="1"/>
  <c r="P352" i="1"/>
  <c r="Q352" i="1"/>
  <c r="I353" i="1"/>
  <c r="J353" i="1"/>
  <c r="O353" i="1"/>
  <c r="P353" i="1"/>
  <c r="Q353" i="1"/>
  <c r="I354" i="1"/>
  <c r="J354" i="1"/>
  <c r="O354" i="1"/>
  <c r="P354" i="1"/>
  <c r="Q354" i="1"/>
  <c r="I355" i="1"/>
  <c r="J355" i="1"/>
  <c r="O355" i="1"/>
  <c r="P355" i="1"/>
  <c r="Q355" i="1"/>
  <c r="I356" i="1"/>
  <c r="J356" i="1"/>
  <c r="O356" i="1"/>
  <c r="P356" i="1"/>
  <c r="Q356" i="1"/>
  <c r="I357" i="1"/>
  <c r="J357" i="1"/>
  <c r="O357" i="1"/>
  <c r="P357" i="1"/>
  <c r="Q357" i="1"/>
  <c r="I358" i="1"/>
  <c r="J358" i="1"/>
  <c r="O358" i="1"/>
  <c r="P358" i="1"/>
  <c r="Q358" i="1"/>
  <c r="I359" i="1"/>
  <c r="J359" i="1"/>
  <c r="O359" i="1"/>
  <c r="P359" i="1"/>
  <c r="Q359" i="1"/>
  <c r="I360" i="1"/>
  <c r="J360" i="1"/>
  <c r="O360" i="1"/>
  <c r="P360" i="1"/>
  <c r="Q360" i="1"/>
  <c r="I361" i="1"/>
  <c r="J361" i="1"/>
  <c r="O361" i="1"/>
  <c r="P361" i="1"/>
  <c r="Q361" i="1"/>
  <c r="I362" i="1"/>
  <c r="J362" i="1"/>
  <c r="O362" i="1"/>
  <c r="P362" i="1"/>
  <c r="Q362" i="1"/>
  <c r="I363" i="1"/>
  <c r="J363" i="1"/>
  <c r="O363" i="1"/>
  <c r="P363" i="1"/>
  <c r="Q363" i="1"/>
  <c r="I364" i="1"/>
  <c r="J364" i="1"/>
  <c r="O364" i="1"/>
  <c r="P364" i="1"/>
  <c r="Q364" i="1"/>
  <c r="I365" i="1"/>
  <c r="J365" i="1"/>
  <c r="O365" i="1"/>
  <c r="P365" i="1"/>
  <c r="Q365" i="1"/>
  <c r="I366" i="1"/>
  <c r="J366" i="1"/>
  <c r="O366" i="1"/>
  <c r="P366" i="1"/>
  <c r="Q366" i="1"/>
  <c r="I367" i="1"/>
  <c r="J367" i="1"/>
  <c r="O367" i="1"/>
  <c r="P367" i="1"/>
  <c r="Q367" i="1"/>
  <c r="I368" i="1"/>
  <c r="J368" i="1"/>
  <c r="O368" i="1"/>
  <c r="P368" i="1"/>
  <c r="Q368" i="1"/>
  <c r="I369" i="1"/>
  <c r="J369" i="1"/>
  <c r="O369" i="1"/>
  <c r="P369" i="1"/>
  <c r="Q369" i="1"/>
  <c r="I370" i="1"/>
  <c r="J370" i="1"/>
  <c r="O370" i="1"/>
  <c r="P370" i="1"/>
  <c r="Q370" i="1"/>
  <c r="I371" i="1"/>
  <c r="J371" i="1"/>
  <c r="O371" i="1"/>
  <c r="P371" i="1"/>
  <c r="Q371" i="1"/>
  <c r="I372" i="1"/>
  <c r="J372" i="1"/>
  <c r="O372" i="1"/>
  <c r="P372" i="1"/>
  <c r="Q372" i="1"/>
  <c r="I373" i="1"/>
  <c r="J373" i="1"/>
  <c r="O373" i="1"/>
  <c r="P373" i="1"/>
  <c r="Q373" i="1"/>
  <c r="I374" i="1"/>
  <c r="J374" i="1"/>
  <c r="O374" i="1"/>
  <c r="P374" i="1"/>
  <c r="Q374" i="1"/>
  <c r="I375" i="1"/>
  <c r="J375" i="1"/>
  <c r="O375" i="1"/>
  <c r="P375" i="1"/>
  <c r="Q375" i="1"/>
  <c r="I376" i="1"/>
  <c r="J376" i="1"/>
  <c r="O376" i="1"/>
  <c r="P376" i="1"/>
  <c r="Q376" i="1"/>
  <c r="I377" i="1"/>
  <c r="J377" i="1"/>
  <c r="O377" i="1"/>
  <c r="P377" i="1"/>
  <c r="Q377" i="1"/>
  <c r="I378" i="1"/>
  <c r="J378" i="1"/>
  <c r="O378" i="1"/>
  <c r="P378" i="1"/>
  <c r="Q378" i="1"/>
  <c r="I379" i="1"/>
  <c r="J379" i="1"/>
  <c r="O379" i="1"/>
  <c r="P379" i="1"/>
  <c r="Q379" i="1"/>
  <c r="I380" i="1"/>
  <c r="J380" i="1"/>
  <c r="O380" i="1"/>
  <c r="P380" i="1"/>
  <c r="Q380" i="1"/>
  <c r="I381" i="1"/>
  <c r="J381" i="1"/>
  <c r="O381" i="1"/>
  <c r="P381" i="1"/>
  <c r="Q381" i="1"/>
  <c r="I382" i="1"/>
  <c r="J382" i="1"/>
  <c r="O382" i="1"/>
  <c r="P382" i="1"/>
  <c r="Q382" i="1"/>
  <c r="I383" i="1"/>
  <c r="J383" i="1"/>
  <c r="O383" i="1"/>
  <c r="P383" i="1"/>
  <c r="Q383" i="1"/>
  <c r="I384" i="1"/>
  <c r="J384" i="1"/>
  <c r="O384" i="1"/>
  <c r="P384" i="1"/>
  <c r="Q384" i="1"/>
  <c r="I385" i="1"/>
  <c r="J385" i="1"/>
  <c r="O385" i="1"/>
  <c r="P385" i="1"/>
  <c r="Q385" i="1"/>
  <c r="I386" i="1"/>
  <c r="J386" i="1"/>
  <c r="O386" i="1"/>
  <c r="P386" i="1"/>
  <c r="Q386" i="1"/>
  <c r="I387" i="1"/>
  <c r="J387" i="1"/>
  <c r="O387" i="1"/>
  <c r="P387" i="1"/>
  <c r="Q387" i="1"/>
  <c r="I388" i="1"/>
  <c r="J388" i="1"/>
  <c r="O388" i="1"/>
  <c r="P388" i="1"/>
  <c r="Q388" i="1"/>
  <c r="I389" i="1"/>
  <c r="J389" i="1"/>
  <c r="O389" i="1"/>
  <c r="P389" i="1"/>
  <c r="Q389" i="1"/>
  <c r="I390" i="1"/>
  <c r="J390" i="1"/>
  <c r="O390" i="1"/>
  <c r="P390" i="1"/>
  <c r="Q390" i="1"/>
  <c r="I391" i="1"/>
  <c r="J391" i="1"/>
  <c r="O391" i="1"/>
  <c r="P391" i="1"/>
  <c r="Q391" i="1"/>
  <c r="I392" i="1"/>
  <c r="J392" i="1"/>
  <c r="O392" i="1"/>
  <c r="P392" i="1"/>
  <c r="Q392" i="1"/>
  <c r="I393" i="1"/>
  <c r="J393" i="1"/>
  <c r="O393" i="1"/>
  <c r="P393" i="1"/>
  <c r="Q393" i="1"/>
  <c r="I394" i="1"/>
  <c r="J394" i="1"/>
  <c r="O394" i="1"/>
  <c r="P394" i="1"/>
  <c r="Q394" i="1"/>
  <c r="I395" i="1"/>
  <c r="J395" i="1"/>
  <c r="O395" i="1"/>
  <c r="P395" i="1"/>
  <c r="Q395" i="1"/>
  <c r="I396" i="1"/>
  <c r="J396" i="1"/>
  <c r="O396" i="1"/>
  <c r="P396" i="1"/>
  <c r="Q396" i="1"/>
  <c r="I397" i="1"/>
  <c r="J397" i="1"/>
  <c r="O397" i="1"/>
  <c r="P397" i="1"/>
  <c r="Q397" i="1"/>
  <c r="I398" i="1"/>
  <c r="J398" i="1"/>
  <c r="O398" i="1"/>
  <c r="P398" i="1"/>
  <c r="Q398" i="1"/>
  <c r="I399" i="1"/>
  <c r="J399" i="1"/>
  <c r="O399" i="1"/>
  <c r="P399" i="1"/>
  <c r="Q399" i="1"/>
  <c r="I400" i="1"/>
  <c r="J400" i="1"/>
  <c r="O400" i="1"/>
  <c r="P400" i="1"/>
  <c r="Q400" i="1"/>
  <c r="I401" i="1"/>
  <c r="J401" i="1"/>
  <c r="O401" i="1"/>
  <c r="P401" i="1"/>
  <c r="Q401" i="1"/>
  <c r="I402" i="1"/>
  <c r="J402" i="1"/>
  <c r="O402" i="1"/>
  <c r="P402" i="1"/>
  <c r="Q402" i="1"/>
  <c r="I403" i="1"/>
  <c r="J403" i="1"/>
  <c r="O403" i="1"/>
  <c r="P403" i="1"/>
  <c r="Q403" i="1"/>
  <c r="I404" i="1"/>
  <c r="J404" i="1"/>
  <c r="O404" i="1"/>
  <c r="P404" i="1"/>
  <c r="Q404" i="1"/>
  <c r="I405" i="1"/>
  <c r="J405" i="1"/>
  <c r="O405" i="1"/>
  <c r="P405" i="1"/>
  <c r="Q405" i="1"/>
  <c r="I406" i="1"/>
  <c r="J406" i="1"/>
  <c r="O406" i="1"/>
  <c r="P406" i="1"/>
  <c r="Q406" i="1"/>
  <c r="I407" i="1"/>
  <c r="J407" i="1"/>
  <c r="O407" i="1"/>
  <c r="P407" i="1"/>
  <c r="Q407" i="1"/>
  <c r="I408" i="1"/>
  <c r="J408" i="1"/>
  <c r="O408" i="1"/>
  <c r="P408" i="1"/>
  <c r="Q408" i="1"/>
  <c r="I409" i="1"/>
  <c r="J409" i="1"/>
  <c r="O409" i="1"/>
  <c r="P409" i="1"/>
  <c r="Q409" i="1"/>
  <c r="I410" i="1"/>
  <c r="J410" i="1"/>
  <c r="O410" i="1"/>
  <c r="P410" i="1"/>
  <c r="Q410" i="1"/>
  <c r="I411" i="1"/>
  <c r="J411" i="1"/>
  <c r="O411" i="1"/>
  <c r="P411" i="1"/>
  <c r="Q411" i="1"/>
  <c r="I412" i="1"/>
  <c r="J412" i="1"/>
  <c r="O412" i="1"/>
  <c r="P412" i="1"/>
  <c r="Q412" i="1"/>
  <c r="I413" i="1"/>
  <c r="J413" i="1"/>
  <c r="O413" i="1"/>
  <c r="P413" i="1"/>
  <c r="Q413" i="1"/>
  <c r="I414" i="1"/>
  <c r="J414" i="1"/>
  <c r="O414" i="1"/>
  <c r="P414" i="1"/>
  <c r="Q414" i="1"/>
  <c r="I415" i="1"/>
  <c r="J415" i="1"/>
  <c r="O415" i="1"/>
  <c r="P415" i="1"/>
  <c r="Q415" i="1"/>
  <c r="I416" i="1"/>
  <c r="J416" i="1"/>
  <c r="O416" i="1"/>
  <c r="P416" i="1"/>
  <c r="Q416" i="1"/>
  <c r="I417" i="1"/>
  <c r="J417" i="1"/>
  <c r="O417" i="1"/>
  <c r="P417" i="1"/>
  <c r="Q417" i="1"/>
  <c r="I418" i="1"/>
  <c r="J418" i="1"/>
  <c r="O418" i="1"/>
  <c r="P418" i="1"/>
  <c r="Q418" i="1"/>
  <c r="I419" i="1"/>
  <c r="J419" i="1"/>
  <c r="O419" i="1"/>
  <c r="P419" i="1"/>
  <c r="Q419" i="1"/>
  <c r="I420" i="1"/>
  <c r="J420" i="1"/>
  <c r="O420" i="1"/>
  <c r="P420" i="1"/>
  <c r="Q420" i="1"/>
  <c r="I421" i="1"/>
  <c r="J421" i="1"/>
  <c r="O421" i="1"/>
  <c r="P421" i="1"/>
  <c r="Q421" i="1"/>
  <c r="I422" i="1"/>
  <c r="J422" i="1"/>
  <c r="O422" i="1"/>
  <c r="P422" i="1"/>
  <c r="Q422" i="1"/>
  <c r="I423" i="1"/>
  <c r="J423" i="1"/>
  <c r="O423" i="1"/>
  <c r="P423" i="1"/>
  <c r="Q423" i="1"/>
  <c r="I424" i="1"/>
  <c r="J424" i="1"/>
  <c r="O424" i="1"/>
  <c r="P424" i="1"/>
  <c r="Q424" i="1"/>
  <c r="I425" i="1"/>
  <c r="J425" i="1"/>
  <c r="O425" i="1"/>
  <c r="P425" i="1"/>
  <c r="Q425" i="1"/>
  <c r="I426" i="1"/>
  <c r="J426" i="1"/>
  <c r="O426" i="1"/>
  <c r="P426" i="1"/>
  <c r="Q426" i="1"/>
  <c r="I427" i="1"/>
  <c r="J427" i="1"/>
  <c r="O427" i="1"/>
  <c r="P427" i="1"/>
  <c r="Q427" i="1"/>
  <c r="I428" i="1"/>
  <c r="J428" i="1"/>
  <c r="O428" i="1"/>
  <c r="P428" i="1"/>
  <c r="Q428" i="1"/>
  <c r="I429" i="1"/>
  <c r="J429" i="1"/>
  <c r="O429" i="1"/>
  <c r="P429" i="1"/>
  <c r="Q429" i="1"/>
  <c r="I430" i="1"/>
  <c r="J430" i="1"/>
  <c r="O430" i="1"/>
  <c r="P430" i="1"/>
  <c r="Q430" i="1"/>
  <c r="I431" i="1"/>
  <c r="J431" i="1"/>
  <c r="O431" i="1"/>
  <c r="P431" i="1"/>
  <c r="Q431" i="1"/>
  <c r="I432" i="1"/>
  <c r="J432" i="1"/>
  <c r="O432" i="1"/>
  <c r="P432" i="1"/>
  <c r="Q432" i="1"/>
  <c r="I433" i="1"/>
  <c r="J433" i="1"/>
  <c r="O433" i="1"/>
  <c r="P433" i="1"/>
  <c r="Q433" i="1"/>
  <c r="I434" i="1"/>
  <c r="J434" i="1"/>
  <c r="O434" i="1"/>
  <c r="P434" i="1"/>
  <c r="Q434" i="1"/>
  <c r="I435" i="1"/>
  <c r="J435" i="1"/>
  <c r="O435" i="1"/>
  <c r="P435" i="1"/>
  <c r="Q435" i="1"/>
  <c r="I436" i="1"/>
  <c r="J436" i="1"/>
  <c r="O436" i="1"/>
  <c r="P436" i="1"/>
  <c r="Q436" i="1"/>
  <c r="I437" i="1"/>
  <c r="J437" i="1"/>
  <c r="O437" i="1"/>
  <c r="P437" i="1"/>
  <c r="Q437" i="1"/>
  <c r="I438" i="1"/>
  <c r="J438" i="1"/>
  <c r="O438" i="1"/>
  <c r="P438" i="1"/>
  <c r="Q438" i="1"/>
  <c r="I439" i="1"/>
  <c r="J439" i="1"/>
  <c r="O439" i="1"/>
  <c r="P439" i="1"/>
  <c r="Q439" i="1"/>
  <c r="I440" i="1"/>
  <c r="J440" i="1"/>
  <c r="O440" i="1"/>
  <c r="P440" i="1"/>
  <c r="Q440" i="1"/>
  <c r="I441" i="1"/>
  <c r="J441" i="1"/>
  <c r="O441" i="1"/>
  <c r="P441" i="1"/>
  <c r="Q441" i="1"/>
  <c r="I442" i="1"/>
  <c r="J442" i="1"/>
  <c r="O442" i="1"/>
  <c r="P442" i="1"/>
  <c r="Q442" i="1"/>
  <c r="I443" i="1"/>
  <c r="J443" i="1"/>
  <c r="O443" i="1"/>
  <c r="P443" i="1"/>
  <c r="Q443" i="1"/>
  <c r="I444" i="1"/>
  <c r="J444" i="1"/>
  <c r="O444" i="1"/>
  <c r="P444" i="1"/>
  <c r="Q444" i="1"/>
  <c r="I445" i="1"/>
  <c r="J445" i="1"/>
  <c r="O445" i="1"/>
  <c r="P445" i="1"/>
  <c r="Q445" i="1"/>
  <c r="I446" i="1"/>
  <c r="J446" i="1"/>
  <c r="O446" i="1"/>
  <c r="P446" i="1"/>
  <c r="Q446" i="1"/>
  <c r="I447" i="1"/>
  <c r="J447" i="1"/>
  <c r="O447" i="1"/>
  <c r="P447" i="1"/>
  <c r="Q447" i="1"/>
  <c r="I448" i="1"/>
  <c r="J448" i="1"/>
  <c r="O448" i="1"/>
  <c r="P448" i="1"/>
  <c r="Q448" i="1"/>
  <c r="I449" i="1"/>
  <c r="J449" i="1"/>
  <c r="O449" i="1"/>
  <c r="P449" i="1"/>
  <c r="Q449" i="1"/>
  <c r="I450" i="1"/>
  <c r="J450" i="1"/>
  <c r="O450" i="1"/>
  <c r="P450" i="1"/>
  <c r="Q450" i="1"/>
  <c r="I451" i="1"/>
  <c r="J451" i="1"/>
  <c r="O451" i="1"/>
  <c r="P451" i="1"/>
  <c r="Q451" i="1"/>
  <c r="I452" i="1"/>
  <c r="J452" i="1"/>
  <c r="O452" i="1"/>
  <c r="P452" i="1"/>
  <c r="Q452" i="1"/>
  <c r="I453" i="1"/>
  <c r="J453" i="1"/>
  <c r="O453" i="1"/>
  <c r="P453" i="1"/>
  <c r="Q453" i="1"/>
  <c r="I454" i="1"/>
  <c r="J454" i="1"/>
  <c r="O454" i="1"/>
  <c r="P454" i="1"/>
  <c r="Q454" i="1"/>
  <c r="I455" i="1"/>
  <c r="J455" i="1"/>
  <c r="O455" i="1"/>
  <c r="P455" i="1"/>
  <c r="Q455" i="1"/>
  <c r="I456" i="1"/>
  <c r="J456" i="1"/>
  <c r="O456" i="1"/>
  <c r="P456" i="1"/>
  <c r="Q456" i="1"/>
  <c r="I457" i="1"/>
  <c r="J457" i="1"/>
  <c r="O457" i="1"/>
  <c r="P457" i="1"/>
  <c r="Q457" i="1"/>
  <c r="I458" i="1"/>
  <c r="J458" i="1"/>
  <c r="O458" i="1"/>
  <c r="P458" i="1"/>
  <c r="Q458" i="1"/>
  <c r="I459" i="1"/>
  <c r="J459" i="1"/>
  <c r="O459" i="1"/>
  <c r="P459" i="1"/>
  <c r="Q459" i="1"/>
  <c r="I460" i="1"/>
  <c r="J460" i="1"/>
  <c r="O460" i="1"/>
  <c r="P460" i="1"/>
  <c r="Q460" i="1"/>
  <c r="I461" i="1"/>
  <c r="J461" i="1"/>
  <c r="O461" i="1"/>
  <c r="P461" i="1"/>
  <c r="Q461" i="1"/>
  <c r="I462" i="1"/>
  <c r="J462" i="1"/>
  <c r="O462" i="1"/>
  <c r="P462" i="1"/>
  <c r="Q462" i="1"/>
  <c r="I463" i="1"/>
  <c r="J463" i="1"/>
  <c r="O463" i="1"/>
  <c r="P463" i="1"/>
  <c r="Q463" i="1"/>
  <c r="I464" i="1"/>
  <c r="J464" i="1"/>
  <c r="O464" i="1"/>
  <c r="P464" i="1"/>
  <c r="Q464" i="1"/>
  <c r="I465" i="1"/>
  <c r="J465" i="1"/>
  <c r="O465" i="1"/>
  <c r="P465" i="1"/>
  <c r="Q465" i="1"/>
  <c r="I466" i="1"/>
  <c r="J466" i="1"/>
  <c r="O466" i="1"/>
  <c r="P466" i="1"/>
  <c r="Q466" i="1"/>
  <c r="I467" i="1"/>
  <c r="J467" i="1"/>
  <c r="O467" i="1"/>
  <c r="P467" i="1"/>
  <c r="Q467" i="1"/>
  <c r="I468" i="1"/>
  <c r="J468" i="1"/>
  <c r="O468" i="1"/>
  <c r="P468" i="1"/>
  <c r="Q468" i="1"/>
  <c r="I469" i="1"/>
  <c r="J469" i="1"/>
  <c r="O469" i="1"/>
  <c r="P469" i="1"/>
  <c r="Q469" i="1"/>
  <c r="I470" i="1"/>
  <c r="J470" i="1"/>
  <c r="O470" i="1"/>
  <c r="P470" i="1"/>
  <c r="Q470" i="1"/>
  <c r="I471" i="1"/>
  <c r="J471" i="1"/>
  <c r="O471" i="1"/>
  <c r="P471" i="1"/>
  <c r="Q471" i="1"/>
  <c r="I472" i="1"/>
  <c r="J472" i="1"/>
  <c r="O472" i="1"/>
  <c r="P472" i="1"/>
  <c r="Q472" i="1"/>
  <c r="I473" i="1"/>
  <c r="J473" i="1"/>
  <c r="O473" i="1"/>
  <c r="P473" i="1"/>
  <c r="Q473" i="1"/>
  <c r="I474" i="1"/>
  <c r="J474" i="1"/>
  <c r="O474" i="1"/>
  <c r="P474" i="1"/>
  <c r="Q474" i="1"/>
  <c r="I475" i="1"/>
  <c r="J475" i="1"/>
  <c r="O475" i="1"/>
  <c r="P475" i="1"/>
  <c r="Q475" i="1"/>
  <c r="I476" i="1"/>
  <c r="J476" i="1"/>
  <c r="O476" i="1"/>
  <c r="P476" i="1"/>
  <c r="Q476" i="1"/>
  <c r="I477" i="1"/>
  <c r="J477" i="1"/>
  <c r="O477" i="1"/>
  <c r="P477" i="1"/>
  <c r="Q477" i="1"/>
  <c r="I478" i="1"/>
  <c r="J478" i="1"/>
  <c r="O478" i="1"/>
  <c r="P478" i="1"/>
  <c r="Q478" i="1"/>
  <c r="I479" i="1"/>
  <c r="J479" i="1"/>
  <c r="O479" i="1"/>
  <c r="P479" i="1"/>
  <c r="Q479" i="1"/>
  <c r="I480" i="1"/>
  <c r="J480" i="1"/>
  <c r="O480" i="1"/>
  <c r="P480" i="1"/>
  <c r="Q480" i="1"/>
  <c r="I481" i="1"/>
  <c r="J481" i="1"/>
  <c r="O481" i="1"/>
  <c r="P481" i="1"/>
  <c r="Q481" i="1"/>
  <c r="I482" i="1"/>
  <c r="J482" i="1"/>
  <c r="O482" i="1"/>
  <c r="P482" i="1"/>
  <c r="Q482" i="1"/>
  <c r="I483" i="1"/>
  <c r="J483" i="1"/>
  <c r="O483" i="1"/>
  <c r="P483" i="1"/>
  <c r="Q483" i="1"/>
  <c r="I484" i="1"/>
  <c r="J484" i="1"/>
  <c r="O484" i="1"/>
  <c r="P484" i="1"/>
  <c r="Q484" i="1"/>
  <c r="I485" i="1"/>
  <c r="J485" i="1"/>
  <c r="O485" i="1"/>
  <c r="P485" i="1"/>
  <c r="Q485" i="1"/>
  <c r="I486" i="1"/>
  <c r="J486" i="1"/>
  <c r="O486" i="1"/>
  <c r="P486" i="1"/>
  <c r="Q486" i="1"/>
  <c r="I487" i="1"/>
  <c r="J487" i="1"/>
  <c r="O487" i="1"/>
  <c r="P487" i="1"/>
  <c r="Q487" i="1"/>
  <c r="I488" i="1"/>
  <c r="J488" i="1"/>
  <c r="O488" i="1"/>
  <c r="P488" i="1"/>
  <c r="Q488" i="1"/>
  <c r="I489" i="1"/>
  <c r="J489" i="1"/>
  <c r="O489" i="1"/>
  <c r="P489" i="1"/>
  <c r="Q489" i="1"/>
  <c r="I490" i="1"/>
  <c r="J490" i="1"/>
  <c r="O490" i="1"/>
  <c r="P490" i="1"/>
  <c r="Q490" i="1"/>
  <c r="I491" i="1"/>
  <c r="J491" i="1"/>
  <c r="O491" i="1"/>
  <c r="P491" i="1"/>
  <c r="Q491" i="1"/>
  <c r="I492" i="1"/>
  <c r="J492" i="1"/>
  <c r="O492" i="1"/>
  <c r="P492" i="1"/>
  <c r="Q492" i="1"/>
  <c r="I493" i="1"/>
  <c r="J493" i="1"/>
  <c r="O493" i="1"/>
  <c r="P493" i="1"/>
  <c r="Q493" i="1"/>
  <c r="I494" i="1"/>
  <c r="J494" i="1"/>
  <c r="O494" i="1"/>
  <c r="P494" i="1"/>
  <c r="Q494" i="1"/>
  <c r="I495" i="1"/>
  <c r="J495" i="1"/>
  <c r="O495" i="1"/>
  <c r="P495" i="1"/>
  <c r="Q495" i="1"/>
  <c r="I496" i="1"/>
  <c r="J496" i="1"/>
  <c r="O496" i="1"/>
  <c r="P496" i="1"/>
  <c r="Q496" i="1"/>
  <c r="I497" i="1"/>
  <c r="J497" i="1"/>
  <c r="O497" i="1"/>
  <c r="P497" i="1"/>
  <c r="Q497" i="1"/>
  <c r="I498" i="1"/>
  <c r="J498" i="1"/>
  <c r="O498" i="1"/>
  <c r="P498" i="1"/>
  <c r="Q498" i="1"/>
  <c r="I499" i="1"/>
  <c r="J499" i="1"/>
  <c r="O499" i="1"/>
  <c r="P499" i="1"/>
  <c r="Q499" i="1"/>
  <c r="I500" i="1"/>
  <c r="J500" i="1"/>
  <c r="O500" i="1"/>
  <c r="P500" i="1"/>
  <c r="Q500" i="1"/>
  <c r="I501" i="1"/>
  <c r="J501" i="1"/>
  <c r="O501" i="1"/>
  <c r="P501" i="1"/>
  <c r="Q501" i="1"/>
  <c r="I502" i="1"/>
  <c r="J502" i="1"/>
  <c r="O502" i="1"/>
  <c r="P502" i="1"/>
  <c r="Q502" i="1"/>
  <c r="I503" i="1"/>
  <c r="J503" i="1"/>
  <c r="O503" i="1"/>
  <c r="P503" i="1"/>
  <c r="Q503" i="1"/>
  <c r="I504" i="1"/>
  <c r="J504" i="1"/>
  <c r="O504" i="1"/>
  <c r="P504" i="1"/>
  <c r="Q504" i="1"/>
  <c r="I505" i="1"/>
  <c r="J505" i="1"/>
  <c r="O505" i="1"/>
  <c r="P505" i="1"/>
  <c r="Q505" i="1"/>
  <c r="I506" i="1"/>
  <c r="J506" i="1"/>
  <c r="O506" i="1"/>
  <c r="P506" i="1"/>
  <c r="Q506" i="1"/>
  <c r="I507" i="1"/>
  <c r="J507" i="1"/>
  <c r="O507" i="1"/>
  <c r="P507" i="1"/>
  <c r="Q507" i="1"/>
  <c r="I508" i="1"/>
  <c r="J508" i="1"/>
  <c r="O508" i="1"/>
  <c r="P508" i="1"/>
  <c r="Q508" i="1"/>
  <c r="I509" i="1"/>
  <c r="J509" i="1"/>
  <c r="O509" i="1"/>
  <c r="P509" i="1"/>
  <c r="Q509" i="1"/>
  <c r="I510" i="1"/>
  <c r="J510" i="1"/>
  <c r="O510" i="1"/>
  <c r="P510" i="1"/>
  <c r="Q510" i="1"/>
  <c r="I511" i="1"/>
  <c r="J511" i="1"/>
  <c r="O511" i="1"/>
  <c r="P511" i="1"/>
  <c r="Q511" i="1"/>
  <c r="I512" i="1"/>
  <c r="J512" i="1"/>
  <c r="O512" i="1"/>
  <c r="P512" i="1"/>
  <c r="Q512" i="1"/>
  <c r="I513" i="1"/>
  <c r="J513" i="1"/>
  <c r="O513" i="1"/>
  <c r="P513" i="1"/>
  <c r="Q513" i="1"/>
  <c r="I514" i="1"/>
  <c r="J514" i="1"/>
  <c r="O514" i="1"/>
  <c r="P514" i="1"/>
  <c r="Q514" i="1"/>
  <c r="I515" i="1"/>
  <c r="J515" i="1"/>
  <c r="O515" i="1"/>
  <c r="P515" i="1"/>
  <c r="Q515" i="1"/>
  <c r="I516" i="1"/>
  <c r="J516" i="1"/>
  <c r="O516" i="1"/>
  <c r="P516" i="1"/>
  <c r="Q516" i="1"/>
  <c r="I517" i="1"/>
  <c r="J517" i="1"/>
  <c r="O517" i="1"/>
  <c r="P517" i="1"/>
  <c r="Q517" i="1"/>
  <c r="I518" i="1"/>
  <c r="J518" i="1"/>
  <c r="O518" i="1"/>
  <c r="P518" i="1"/>
  <c r="Q518" i="1"/>
  <c r="I519" i="1"/>
  <c r="J519" i="1"/>
  <c r="O519" i="1"/>
  <c r="P519" i="1"/>
  <c r="Q519" i="1"/>
  <c r="I520" i="1"/>
  <c r="J520" i="1"/>
  <c r="O520" i="1"/>
  <c r="P520" i="1"/>
  <c r="Q520" i="1"/>
  <c r="I521" i="1"/>
  <c r="J521" i="1"/>
  <c r="O521" i="1"/>
  <c r="P521" i="1"/>
  <c r="Q521" i="1"/>
  <c r="I522" i="1"/>
  <c r="J522" i="1"/>
  <c r="O522" i="1"/>
  <c r="P522" i="1"/>
  <c r="Q522" i="1"/>
  <c r="I523" i="1"/>
  <c r="J523" i="1"/>
  <c r="O523" i="1"/>
  <c r="P523" i="1"/>
  <c r="Q523" i="1"/>
  <c r="I524" i="1"/>
  <c r="J524" i="1"/>
  <c r="O524" i="1"/>
  <c r="P524" i="1"/>
  <c r="Q524" i="1"/>
  <c r="I525" i="1"/>
  <c r="J525" i="1"/>
  <c r="O525" i="1"/>
  <c r="P525" i="1"/>
  <c r="Q525" i="1"/>
  <c r="I526" i="1"/>
  <c r="J526" i="1"/>
  <c r="O526" i="1"/>
  <c r="P526" i="1"/>
  <c r="Q526" i="1"/>
  <c r="I527" i="1"/>
  <c r="J527" i="1"/>
  <c r="O527" i="1"/>
  <c r="P527" i="1"/>
  <c r="Q527" i="1"/>
  <c r="I528" i="1"/>
  <c r="J528" i="1"/>
  <c r="O528" i="1"/>
  <c r="P528" i="1"/>
  <c r="Q528" i="1"/>
  <c r="I529" i="1"/>
  <c r="J529" i="1"/>
  <c r="O529" i="1"/>
  <c r="P529" i="1"/>
  <c r="Q529" i="1"/>
  <c r="I530" i="1"/>
  <c r="J530" i="1"/>
  <c r="O530" i="1"/>
  <c r="P530" i="1"/>
  <c r="Q530" i="1"/>
  <c r="I531" i="1"/>
  <c r="J531" i="1"/>
  <c r="O531" i="1"/>
  <c r="P531" i="1"/>
  <c r="Q531" i="1"/>
  <c r="I532" i="1"/>
  <c r="J532" i="1"/>
  <c r="O532" i="1"/>
  <c r="P532" i="1"/>
  <c r="Q532" i="1"/>
  <c r="I533" i="1"/>
  <c r="J533" i="1"/>
  <c r="O533" i="1"/>
  <c r="P533" i="1"/>
  <c r="Q533" i="1"/>
  <c r="I534" i="1"/>
  <c r="J534" i="1"/>
  <c r="O534" i="1"/>
  <c r="P534" i="1"/>
  <c r="Q534" i="1"/>
  <c r="I535" i="1"/>
  <c r="J535" i="1"/>
  <c r="O535" i="1"/>
  <c r="P535" i="1"/>
  <c r="Q535" i="1"/>
  <c r="I536" i="1"/>
  <c r="J536" i="1"/>
  <c r="O536" i="1"/>
  <c r="P536" i="1"/>
  <c r="Q536" i="1"/>
  <c r="I537" i="1"/>
  <c r="J537" i="1"/>
  <c r="O537" i="1"/>
  <c r="P537" i="1"/>
  <c r="Q537" i="1"/>
  <c r="I538" i="1"/>
  <c r="J538" i="1"/>
  <c r="O538" i="1"/>
  <c r="P538" i="1"/>
  <c r="Q538" i="1"/>
  <c r="I539" i="1"/>
  <c r="J539" i="1"/>
  <c r="O539" i="1"/>
  <c r="P539" i="1"/>
  <c r="Q539" i="1"/>
  <c r="I540" i="1"/>
  <c r="J540" i="1"/>
  <c r="O540" i="1"/>
  <c r="P540" i="1"/>
  <c r="Q540" i="1"/>
  <c r="I541" i="1"/>
  <c r="J541" i="1"/>
  <c r="O541" i="1"/>
  <c r="P541" i="1"/>
  <c r="Q541" i="1"/>
  <c r="I542" i="1"/>
  <c r="J542" i="1"/>
  <c r="O542" i="1"/>
  <c r="P542" i="1"/>
  <c r="Q542" i="1"/>
  <c r="I543" i="1"/>
  <c r="J543" i="1"/>
  <c r="O543" i="1"/>
  <c r="P543" i="1"/>
  <c r="Q543" i="1"/>
  <c r="I544" i="1"/>
  <c r="J544" i="1"/>
  <c r="O544" i="1"/>
  <c r="P544" i="1"/>
  <c r="Q544" i="1"/>
  <c r="I545" i="1"/>
  <c r="J545" i="1"/>
  <c r="O545" i="1"/>
  <c r="P545" i="1"/>
  <c r="Q545" i="1"/>
  <c r="I546" i="1"/>
  <c r="J546" i="1"/>
  <c r="O546" i="1"/>
  <c r="P546" i="1"/>
  <c r="Q546" i="1"/>
  <c r="I547" i="1"/>
  <c r="J547" i="1"/>
  <c r="O547" i="1"/>
  <c r="P547" i="1"/>
  <c r="Q547" i="1"/>
  <c r="I548" i="1"/>
  <c r="J548" i="1"/>
  <c r="O548" i="1"/>
  <c r="P548" i="1"/>
  <c r="Q548" i="1"/>
  <c r="I549" i="1"/>
  <c r="J549" i="1"/>
  <c r="O549" i="1"/>
  <c r="P549" i="1"/>
  <c r="Q549" i="1"/>
  <c r="I550" i="1"/>
  <c r="J550" i="1"/>
  <c r="O550" i="1"/>
  <c r="P550" i="1"/>
  <c r="Q550" i="1"/>
  <c r="I551" i="1"/>
  <c r="J551" i="1"/>
  <c r="O551" i="1"/>
  <c r="P551" i="1"/>
  <c r="Q551" i="1"/>
  <c r="I552" i="1"/>
  <c r="J552" i="1"/>
  <c r="O552" i="1"/>
  <c r="P552" i="1"/>
  <c r="Q552" i="1"/>
  <c r="I553" i="1"/>
  <c r="J553" i="1"/>
  <c r="O553" i="1"/>
  <c r="P553" i="1"/>
  <c r="Q553" i="1"/>
  <c r="I554" i="1"/>
  <c r="J554" i="1"/>
  <c r="O554" i="1"/>
  <c r="P554" i="1"/>
  <c r="Q554" i="1"/>
  <c r="I555" i="1"/>
  <c r="J555" i="1"/>
  <c r="O555" i="1"/>
  <c r="P555" i="1"/>
  <c r="Q555" i="1"/>
  <c r="I556" i="1"/>
  <c r="J556" i="1"/>
  <c r="O556" i="1"/>
  <c r="P556" i="1"/>
  <c r="Q556" i="1"/>
  <c r="I557" i="1"/>
  <c r="J557" i="1"/>
  <c r="O557" i="1"/>
  <c r="P557" i="1"/>
  <c r="Q557" i="1"/>
  <c r="I558" i="1"/>
  <c r="J558" i="1"/>
  <c r="O558" i="1"/>
  <c r="P558" i="1"/>
  <c r="Q558" i="1"/>
  <c r="I559" i="1"/>
  <c r="J559" i="1"/>
  <c r="O559" i="1"/>
  <c r="P559" i="1"/>
  <c r="Q559" i="1"/>
  <c r="I560" i="1"/>
  <c r="J560" i="1"/>
  <c r="O560" i="1"/>
  <c r="P560" i="1"/>
  <c r="Q560" i="1"/>
  <c r="I561" i="1"/>
  <c r="J561" i="1"/>
  <c r="O561" i="1"/>
  <c r="P561" i="1"/>
  <c r="Q561" i="1"/>
  <c r="I562" i="1"/>
  <c r="J562" i="1"/>
  <c r="O562" i="1"/>
  <c r="P562" i="1"/>
  <c r="Q562" i="1"/>
  <c r="I563" i="1"/>
  <c r="J563" i="1"/>
  <c r="O563" i="1"/>
  <c r="P563" i="1"/>
  <c r="Q563" i="1"/>
  <c r="I564" i="1"/>
  <c r="J564" i="1"/>
  <c r="O564" i="1"/>
  <c r="P564" i="1"/>
  <c r="Q564" i="1"/>
  <c r="I565" i="1"/>
  <c r="J565" i="1"/>
  <c r="O565" i="1"/>
  <c r="P565" i="1"/>
  <c r="Q565" i="1"/>
  <c r="I566" i="1"/>
  <c r="J566" i="1"/>
  <c r="O566" i="1"/>
  <c r="P566" i="1"/>
  <c r="Q566" i="1"/>
  <c r="I567" i="1"/>
  <c r="J567" i="1"/>
  <c r="O567" i="1"/>
  <c r="P567" i="1"/>
  <c r="Q567" i="1"/>
  <c r="I568" i="1"/>
  <c r="J568" i="1"/>
  <c r="O568" i="1"/>
  <c r="P568" i="1"/>
  <c r="Q568" i="1"/>
  <c r="I569" i="1"/>
  <c r="J569" i="1"/>
  <c r="O569" i="1"/>
  <c r="P569" i="1"/>
  <c r="Q569" i="1"/>
  <c r="I570" i="1"/>
  <c r="J570" i="1"/>
  <c r="O570" i="1"/>
  <c r="P570" i="1"/>
  <c r="Q570" i="1"/>
  <c r="I571" i="1"/>
  <c r="J571" i="1"/>
  <c r="O571" i="1"/>
  <c r="P571" i="1"/>
  <c r="Q571" i="1"/>
  <c r="I572" i="1"/>
  <c r="J572" i="1"/>
  <c r="O572" i="1"/>
  <c r="P572" i="1"/>
  <c r="Q572" i="1"/>
  <c r="I573" i="1"/>
  <c r="J573" i="1"/>
  <c r="O573" i="1"/>
  <c r="P573" i="1"/>
  <c r="Q573" i="1"/>
  <c r="I574" i="1"/>
  <c r="J574" i="1"/>
  <c r="O574" i="1"/>
  <c r="P574" i="1"/>
  <c r="Q574" i="1"/>
  <c r="I575" i="1"/>
  <c r="J575" i="1"/>
  <c r="O575" i="1"/>
  <c r="P575" i="1"/>
  <c r="Q575" i="1"/>
  <c r="I576" i="1"/>
  <c r="J576" i="1"/>
  <c r="O576" i="1"/>
  <c r="P576" i="1"/>
  <c r="Q576" i="1"/>
  <c r="I577" i="1"/>
  <c r="J577" i="1"/>
  <c r="O577" i="1"/>
  <c r="P577" i="1"/>
  <c r="Q577" i="1"/>
  <c r="I578" i="1"/>
  <c r="J578" i="1"/>
  <c r="O578" i="1"/>
  <c r="P578" i="1"/>
  <c r="Q578" i="1"/>
  <c r="I579" i="1"/>
  <c r="J579" i="1"/>
  <c r="O579" i="1"/>
  <c r="P579" i="1"/>
  <c r="Q579" i="1"/>
  <c r="I580" i="1"/>
  <c r="J580" i="1"/>
  <c r="O580" i="1"/>
  <c r="P580" i="1"/>
  <c r="Q580" i="1"/>
  <c r="I581" i="1"/>
  <c r="J581" i="1"/>
  <c r="O581" i="1"/>
  <c r="P581" i="1"/>
  <c r="Q581" i="1"/>
  <c r="I582" i="1"/>
  <c r="J582" i="1"/>
  <c r="O582" i="1"/>
  <c r="P582" i="1"/>
  <c r="Q582" i="1"/>
  <c r="I583" i="1"/>
  <c r="J583" i="1"/>
  <c r="O583" i="1"/>
  <c r="P583" i="1"/>
  <c r="Q583" i="1"/>
  <c r="I584" i="1"/>
  <c r="J584" i="1"/>
  <c r="O584" i="1"/>
  <c r="P584" i="1"/>
  <c r="Q584" i="1"/>
  <c r="I585" i="1"/>
  <c r="J585" i="1"/>
  <c r="O585" i="1"/>
  <c r="P585" i="1"/>
  <c r="Q585" i="1"/>
  <c r="I586" i="1"/>
  <c r="J586" i="1"/>
  <c r="O586" i="1"/>
  <c r="P586" i="1"/>
  <c r="Q586" i="1"/>
  <c r="I587" i="1"/>
  <c r="J587" i="1"/>
  <c r="O587" i="1"/>
  <c r="P587" i="1"/>
  <c r="Q587" i="1"/>
  <c r="I588" i="1"/>
  <c r="J588" i="1"/>
  <c r="O588" i="1"/>
  <c r="P588" i="1"/>
  <c r="Q588" i="1"/>
  <c r="I589" i="1"/>
  <c r="J589" i="1"/>
  <c r="O589" i="1"/>
  <c r="P589" i="1"/>
  <c r="Q589" i="1"/>
  <c r="I590" i="1"/>
  <c r="J590" i="1"/>
  <c r="O590" i="1"/>
  <c r="P590" i="1"/>
  <c r="Q590" i="1"/>
  <c r="I591" i="1"/>
  <c r="J591" i="1"/>
  <c r="O591" i="1"/>
  <c r="P591" i="1"/>
  <c r="Q591" i="1"/>
  <c r="I592" i="1"/>
  <c r="J592" i="1"/>
  <c r="O592" i="1"/>
  <c r="P592" i="1"/>
  <c r="Q592" i="1"/>
  <c r="I593" i="1"/>
  <c r="J593" i="1"/>
  <c r="O593" i="1"/>
  <c r="P593" i="1"/>
  <c r="Q593" i="1"/>
  <c r="I594" i="1"/>
  <c r="J594" i="1"/>
  <c r="O594" i="1"/>
  <c r="P594" i="1"/>
  <c r="Q594" i="1"/>
  <c r="I595" i="1"/>
  <c r="J595" i="1"/>
  <c r="O595" i="1"/>
  <c r="P595" i="1"/>
  <c r="Q595" i="1"/>
  <c r="I596" i="1"/>
  <c r="J596" i="1"/>
  <c r="O596" i="1"/>
  <c r="P596" i="1"/>
  <c r="Q596" i="1"/>
  <c r="I597" i="1"/>
  <c r="J597" i="1"/>
  <c r="O597" i="1"/>
  <c r="P597" i="1"/>
  <c r="Q597" i="1"/>
  <c r="I598" i="1"/>
  <c r="J598" i="1"/>
  <c r="O598" i="1"/>
  <c r="P598" i="1"/>
  <c r="Q598" i="1"/>
  <c r="I599" i="1"/>
  <c r="J599" i="1"/>
  <c r="O599" i="1"/>
  <c r="P599" i="1"/>
  <c r="Q599" i="1"/>
  <c r="I600" i="1"/>
  <c r="J600" i="1"/>
  <c r="O600" i="1"/>
  <c r="P600" i="1"/>
  <c r="Q600" i="1"/>
  <c r="I601" i="1"/>
  <c r="J601" i="1"/>
  <c r="O601" i="1"/>
  <c r="P601" i="1"/>
  <c r="Q601" i="1"/>
  <c r="I602" i="1"/>
  <c r="J602" i="1"/>
  <c r="O602" i="1"/>
  <c r="P602" i="1"/>
  <c r="Q602" i="1"/>
  <c r="I603" i="1"/>
  <c r="J603" i="1"/>
  <c r="O603" i="1"/>
  <c r="P603" i="1"/>
  <c r="Q603" i="1"/>
  <c r="I604" i="1"/>
  <c r="J604" i="1"/>
  <c r="O604" i="1"/>
  <c r="P604" i="1"/>
  <c r="Q604" i="1"/>
  <c r="I605" i="1"/>
  <c r="J605" i="1"/>
  <c r="O605" i="1"/>
  <c r="P605" i="1"/>
  <c r="Q605" i="1"/>
  <c r="I606" i="1"/>
  <c r="J606" i="1"/>
  <c r="O606" i="1"/>
  <c r="P606" i="1"/>
  <c r="Q606" i="1"/>
  <c r="I607" i="1"/>
  <c r="J607" i="1"/>
  <c r="O607" i="1"/>
  <c r="P607" i="1"/>
  <c r="Q607" i="1"/>
  <c r="I608" i="1"/>
  <c r="J608" i="1"/>
  <c r="O608" i="1"/>
  <c r="P608" i="1"/>
  <c r="Q608" i="1"/>
  <c r="I609" i="1"/>
  <c r="J609" i="1"/>
  <c r="O609" i="1"/>
  <c r="P609" i="1"/>
  <c r="Q609" i="1"/>
  <c r="I610" i="1"/>
  <c r="J610" i="1"/>
  <c r="O610" i="1"/>
  <c r="P610" i="1"/>
  <c r="Q610" i="1"/>
  <c r="I611" i="1"/>
  <c r="J611" i="1"/>
  <c r="O611" i="1"/>
  <c r="P611" i="1"/>
  <c r="Q611" i="1"/>
  <c r="I612" i="1"/>
  <c r="J612" i="1"/>
  <c r="O612" i="1"/>
  <c r="P612" i="1"/>
  <c r="Q612" i="1"/>
  <c r="I613" i="1"/>
  <c r="J613" i="1"/>
  <c r="O613" i="1"/>
  <c r="P613" i="1"/>
  <c r="Q613" i="1"/>
  <c r="I614" i="1"/>
  <c r="J614" i="1"/>
  <c r="O614" i="1"/>
  <c r="P614" i="1"/>
  <c r="Q614" i="1"/>
  <c r="I615" i="1"/>
  <c r="J615" i="1"/>
  <c r="O615" i="1"/>
  <c r="P615" i="1"/>
  <c r="Q615" i="1"/>
  <c r="I616" i="1"/>
  <c r="J616" i="1"/>
  <c r="O616" i="1"/>
  <c r="P616" i="1"/>
  <c r="Q616" i="1"/>
  <c r="I617" i="1"/>
  <c r="J617" i="1"/>
  <c r="O617" i="1"/>
  <c r="P617" i="1"/>
  <c r="Q617" i="1"/>
  <c r="I618" i="1"/>
  <c r="J618" i="1"/>
  <c r="O618" i="1"/>
  <c r="P618" i="1"/>
  <c r="Q618" i="1"/>
  <c r="I619" i="1"/>
  <c r="J619" i="1"/>
  <c r="O619" i="1"/>
  <c r="P619" i="1"/>
  <c r="Q619" i="1"/>
  <c r="I620" i="1"/>
  <c r="J620" i="1"/>
  <c r="O620" i="1"/>
  <c r="P620" i="1"/>
  <c r="Q620" i="1"/>
  <c r="I621" i="1"/>
  <c r="J621" i="1"/>
  <c r="O621" i="1"/>
  <c r="P621" i="1"/>
  <c r="Q621" i="1"/>
  <c r="I622" i="1"/>
  <c r="J622" i="1"/>
  <c r="O622" i="1"/>
  <c r="P622" i="1"/>
  <c r="Q622" i="1"/>
  <c r="I623" i="1"/>
  <c r="J623" i="1"/>
  <c r="O623" i="1"/>
  <c r="P623" i="1"/>
  <c r="Q623" i="1"/>
  <c r="I624" i="1"/>
  <c r="J624" i="1"/>
  <c r="O624" i="1"/>
  <c r="P624" i="1"/>
  <c r="Q624" i="1"/>
  <c r="I625" i="1"/>
  <c r="J625" i="1"/>
  <c r="O625" i="1"/>
  <c r="P625" i="1"/>
  <c r="Q625" i="1"/>
  <c r="I626" i="1"/>
  <c r="J626" i="1"/>
  <c r="O626" i="1"/>
  <c r="P626" i="1"/>
  <c r="Q626" i="1"/>
  <c r="I627" i="1"/>
  <c r="J627" i="1"/>
  <c r="O627" i="1"/>
  <c r="P627" i="1"/>
  <c r="Q627" i="1"/>
  <c r="I628" i="1"/>
  <c r="J628" i="1"/>
  <c r="O628" i="1"/>
  <c r="P628" i="1"/>
  <c r="Q628" i="1"/>
  <c r="I629" i="1"/>
  <c r="J629" i="1"/>
  <c r="O629" i="1"/>
  <c r="P629" i="1"/>
  <c r="Q629" i="1"/>
  <c r="I630" i="1"/>
  <c r="J630" i="1"/>
  <c r="O630" i="1"/>
  <c r="P630" i="1"/>
  <c r="Q630" i="1"/>
  <c r="I631" i="1"/>
  <c r="J631" i="1"/>
  <c r="O631" i="1"/>
  <c r="P631" i="1"/>
  <c r="Q631" i="1"/>
  <c r="I632" i="1"/>
  <c r="J632" i="1"/>
  <c r="O632" i="1"/>
  <c r="P632" i="1"/>
  <c r="Q632" i="1"/>
  <c r="I633" i="1"/>
  <c r="J633" i="1"/>
  <c r="O633" i="1"/>
  <c r="P633" i="1"/>
  <c r="Q633" i="1"/>
  <c r="I634" i="1"/>
  <c r="J634" i="1"/>
  <c r="O634" i="1"/>
  <c r="P634" i="1"/>
  <c r="Q634" i="1"/>
  <c r="I635" i="1"/>
  <c r="J635" i="1"/>
  <c r="O635" i="1"/>
  <c r="P635" i="1"/>
  <c r="Q635" i="1"/>
  <c r="I636" i="1"/>
  <c r="J636" i="1"/>
  <c r="O636" i="1"/>
  <c r="P636" i="1"/>
  <c r="Q636" i="1"/>
  <c r="I637" i="1"/>
  <c r="J637" i="1"/>
  <c r="O637" i="1"/>
  <c r="P637" i="1"/>
  <c r="Q637" i="1"/>
  <c r="I638" i="1"/>
  <c r="J638" i="1"/>
  <c r="O638" i="1"/>
  <c r="P638" i="1"/>
  <c r="Q638" i="1"/>
  <c r="I639" i="1"/>
  <c r="J639" i="1"/>
  <c r="O639" i="1"/>
  <c r="P639" i="1"/>
  <c r="Q639" i="1"/>
  <c r="I640" i="1"/>
  <c r="J640" i="1"/>
  <c r="O640" i="1"/>
  <c r="P640" i="1"/>
  <c r="Q640" i="1"/>
  <c r="I641" i="1"/>
  <c r="J641" i="1"/>
  <c r="O641" i="1"/>
  <c r="P641" i="1"/>
  <c r="Q641" i="1"/>
  <c r="I642" i="1"/>
  <c r="J642" i="1"/>
  <c r="O642" i="1"/>
  <c r="P642" i="1"/>
  <c r="Q642" i="1"/>
  <c r="I643" i="1"/>
  <c r="J643" i="1"/>
  <c r="O643" i="1"/>
  <c r="P643" i="1"/>
  <c r="Q643" i="1"/>
  <c r="I644" i="1"/>
  <c r="J644" i="1"/>
  <c r="O644" i="1"/>
  <c r="P644" i="1"/>
  <c r="Q644" i="1"/>
  <c r="I645" i="1"/>
  <c r="J645" i="1"/>
  <c r="O645" i="1"/>
  <c r="P645" i="1"/>
  <c r="Q645" i="1"/>
  <c r="I646" i="1"/>
  <c r="J646" i="1"/>
  <c r="O646" i="1"/>
  <c r="P646" i="1"/>
  <c r="Q646" i="1"/>
  <c r="I647" i="1"/>
  <c r="J647" i="1"/>
  <c r="O647" i="1"/>
  <c r="P647" i="1"/>
  <c r="Q647" i="1"/>
  <c r="I648" i="1"/>
  <c r="J648" i="1"/>
  <c r="O648" i="1"/>
  <c r="P648" i="1"/>
  <c r="Q648" i="1"/>
  <c r="I649" i="1"/>
  <c r="J649" i="1"/>
  <c r="O649" i="1"/>
  <c r="P649" i="1"/>
  <c r="Q649" i="1"/>
  <c r="I650" i="1"/>
  <c r="J650" i="1"/>
  <c r="O650" i="1"/>
  <c r="P650" i="1"/>
  <c r="Q650" i="1"/>
  <c r="I651" i="1"/>
  <c r="J651" i="1"/>
  <c r="O651" i="1"/>
  <c r="P651" i="1"/>
  <c r="Q651" i="1"/>
  <c r="I652" i="1"/>
  <c r="J652" i="1"/>
  <c r="O652" i="1"/>
  <c r="P652" i="1"/>
  <c r="Q652" i="1"/>
  <c r="I653" i="1"/>
  <c r="J653" i="1"/>
  <c r="O653" i="1"/>
  <c r="P653" i="1"/>
  <c r="Q653" i="1"/>
  <c r="I654" i="1"/>
  <c r="J654" i="1"/>
  <c r="O654" i="1"/>
  <c r="P654" i="1"/>
  <c r="Q654" i="1"/>
  <c r="I655" i="1"/>
  <c r="J655" i="1"/>
  <c r="O655" i="1"/>
  <c r="P655" i="1"/>
  <c r="Q655" i="1"/>
  <c r="I656" i="1"/>
  <c r="J656" i="1"/>
  <c r="O656" i="1"/>
  <c r="P656" i="1"/>
  <c r="Q656" i="1"/>
  <c r="I657" i="1"/>
  <c r="J657" i="1"/>
  <c r="O657" i="1"/>
  <c r="P657" i="1"/>
  <c r="Q657" i="1"/>
  <c r="I658" i="1"/>
  <c r="J658" i="1"/>
  <c r="O658" i="1"/>
  <c r="P658" i="1"/>
  <c r="Q658" i="1"/>
  <c r="I659" i="1"/>
  <c r="J659" i="1"/>
  <c r="O659" i="1"/>
  <c r="P659" i="1"/>
  <c r="Q659" i="1"/>
  <c r="I660" i="1"/>
  <c r="J660" i="1"/>
  <c r="O660" i="1"/>
  <c r="P660" i="1"/>
  <c r="Q660" i="1"/>
  <c r="I661" i="1"/>
  <c r="J661" i="1"/>
  <c r="O661" i="1"/>
  <c r="P661" i="1"/>
  <c r="Q661" i="1"/>
  <c r="I662" i="1"/>
  <c r="J662" i="1"/>
  <c r="O662" i="1"/>
  <c r="P662" i="1"/>
  <c r="Q662" i="1"/>
  <c r="I663" i="1"/>
  <c r="J663" i="1"/>
  <c r="O663" i="1"/>
  <c r="P663" i="1"/>
  <c r="Q663" i="1"/>
  <c r="I664" i="1"/>
  <c r="J664" i="1"/>
  <c r="O664" i="1"/>
  <c r="P664" i="1"/>
  <c r="Q664" i="1"/>
  <c r="I665" i="1"/>
  <c r="J665" i="1"/>
  <c r="O665" i="1"/>
  <c r="P665" i="1"/>
  <c r="Q665" i="1"/>
  <c r="I666" i="1"/>
  <c r="J666" i="1"/>
  <c r="O666" i="1"/>
  <c r="P666" i="1"/>
  <c r="Q666" i="1"/>
  <c r="I667" i="1"/>
  <c r="J667" i="1"/>
  <c r="O667" i="1"/>
  <c r="P667" i="1"/>
  <c r="Q667" i="1"/>
  <c r="I668" i="1"/>
  <c r="J668" i="1"/>
  <c r="O668" i="1"/>
  <c r="P668" i="1"/>
  <c r="Q668" i="1"/>
  <c r="I669" i="1"/>
  <c r="J669" i="1"/>
  <c r="O669" i="1"/>
  <c r="P669" i="1"/>
  <c r="Q669" i="1"/>
  <c r="I670" i="1"/>
  <c r="J670" i="1"/>
  <c r="O670" i="1"/>
  <c r="P670" i="1"/>
  <c r="Q670" i="1"/>
  <c r="I671" i="1"/>
  <c r="J671" i="1"/>
  <c r="O671" i="1"/>
  <c r="P671" i="1"/>
  <c r="Q671" i="1"/>
  <c r="I672" i="1"/>
  <c r="J672" i="1"/>
  <c r="O672" i="1"/>
  <c r="P672" i="1"/>
  <c r="Q672" i="1"/>
  <c r="I673" i="1"/>
  <c r="J673" i="1"/>
  <c r="O673" i="1"/>
  <c r="P673" i="1"/>
  <c r="Q673" i="1"/>
  <c r="I674" i="1"/>
  <c r="J674" i="1"/>
  <c r="O674" i="1"/>
  <c r="P674" i="1"/>
  <c r="Q674" i="1"/>
  <c r="I675" i="1"/>
  <c r="J675" i="1"/>
  <c r="O675" i="1"/>
  <c r="P675" i="1"/>
  <c r="Q675" i="1"/>
  <c r="I676" i="1"/>
  <c r="J676" i="1"/>
  <c r="O676" i="1"/>
  <c r="P676" i="1"/>
  <c r="Q676" i="1"/>
  <c r="I677" i="1"/>
  <c r="J677" i="1"/>
  <c r="O677" i="1"/>
  <c r="P677" i="1"/>
  <c r="Q677" i="1"/>
  <c r="I678" i="1"/>
  <c r="J678" i="1"/>
  <c r="O678" i="1"/>
  <c r="P678" i="1"/>
  <c r="Q678" i="1"/>
  <c r="I679" i="1"/>
  <c r="J679" i="1"/>
  <c r="O679" i="1"/>
  <c r="P679" i="1"/>
  <c r="Q679" i="1"/>
  <c r="I680" i="1"/>
  <c r="J680" i="1"/>
  <c r="O680" i="1"/>
  <c r="P680" i="1"/>
  <c r="Q680" i="1"/>
  <c r="I681" i="1"/>
  <c r="J681" i="1"/>
  <c r="O681" i="1"/>
  <c r="P681" i="1"/>
  <c r="Q681" i="1"/>
  <c r="I682" i="1"/>
  <c r="J682" i="1"/>
  <c r="O682" i="1"/>
  <c r="P682" i="1"/>
  <c r="Q682" i="1"/>
  <c r="I683" i="1"/>
  <c r="J683" i="1"/>
  <c r="O683" i="1"/>
  <c r="P683" i="1"/>
  <c r="Q683" i="1"/>
  <c r="I684" i="1"/>
  <c r="J684" i="1"/>
  <c r="O684" i="1"/>
  <c r="P684" i="1"/>
  <c r="Q684" i="1"/>
  <c r="I685" i="1"/>
  <c r="J685" i="1"/>
  <c r="O685" i="1"/>
  <c r="P685" i="1"/>
  <c r="Q685" i="1"/>
  <c r="I686" i="1"/>
  <c r="J686" i="1"/>
  <c r="O686" i="1"/>
  <c r="P686" i="1"/>
  <c r="Q686" i="1"/>
  <c r="I687" i="1"/>
  <c r="J687" i="1"/>
  <c r="O687" i="1"/>
  <c r="P687" i="1"/>
  <c r="Q687" i="1"/>
  <c r="I688" i="1"/>
  <c r="J688" i="1"/>
  <c r="O688" i="1"/>
  <c r="P688" i="1"/>
  <c r="Q688" i="1"/>
  <c r="I689" i="1"/>
  <c r="J689" i="1"/>
  <c r="O689" i="1"/>
  <c r="P689" i="1"/>
  <c r="Q689" i="1"/>
  <c r="I690" i="1"/>
  <c r="J690" i="1"/>
  <c r="O690" i="1"/>
  <c r="P690" i="1"/>
  <c r="Q690" i="1"/>
  <c r="I691" i="1"/>
  <c r="J691" i="1"/>
  <c r="O691" i="1"/>
  <c r="P691" i="1"/>
  <c r="Q691" i="1"/>
  <c r="I692" i="1"/>
  <c r="J692" i="1"/>
  <c r="O692" i="1"/>
  <c r="P692" i="1"/>
  <c r="Q692" i="1"/>
  <c r="I693" i="1"/>
  <c r="J693" i="1"/>
  <c r="O693" i="1"/>
  <c r="P693" i="1"/>
  <c r="Q693" i="1"/>
  <c r="I694" i="1"/>
  <c r="J694" i="1"/>
  <c r="O694" i="1"/>
  <c r="P694" i="1"/>
  <c r="Q694" i="1"/>
  <c r="I695" i="1"/>
  <c r="J695" i="1"/>
  <c r="O695" i="1"/>
  <c r="P695" i="1"/>
  <c r="Q695" i="1"/>
  <c r="I696" i="1"/>
  <c r="J696" i="1"/>
  <c r="O696" i="1"/>
  <c r="P696" i="1"/>
  <c r="Q696" i="1"/>
  <c r="I697" i="1"/>
  <c r="J697" i="1"/>
  <c r="O697" i="1"/>
  <c r="P697" i="1"/>
  <c r="Q697" i="1"/>
  <c r="I698" i="1"/>
  <c r="J698" i="1"/>
  <c r="O698" i="1"/>
  <c r="P698" i="1"/>
  <c r="Q698" i="1"/>
  <c r="I699" i="1"/>
  <c r="J699" i="1"/>
  <c r="O699" i="1"/>
  <c r="P699" i="1"/>
  <c r="Q699" i="1"/>
  <c r="I700" i="1"/>
  <c r="J700" i="1"/>
  <c r="O700" i="1"/>
  <c r="P700" i="1"/>
  <c r="Q700" i="1"/>
  <c r="I701" i="1"/>
  <c r="J701" i="1"/>
  <c r="O701" i="1"/>
  <c r="P701" i="1"/>
  <c r="Q701" i="1"/>
  <c r="I702" i="1"/>
  <c r="J702" i="1"/>
  <c r="O702" i="1"/>
  <c r="P702" i="1"/>
  <c r="Q702" i="1"/>
  <c r="I703" i="1"/>
  <c r="J703" i="1"/>
  <c r="O703" i="1"/>
  <c r="P703" i="1"/>
  <c r="Q703" i="1"/>
  <c r="I704" i="1"/>
  <c r="J704" i="1"/>
  <c r="O704" i="1"/>
  <c r="P704" i="1"/>
  <c r="Q704" i="1"/>
  <c r="I705" i="1"/>
  <c r="J705" i="1"/>
  <c r="O705" i="1"/>
  <c r="P705" i="1"/>
  <c r="Q705" i="1"/>
  <c r="I706" i="1"/>
  <c r="J706" i="1"/>
  <c r="O706" i="1"/>
  <c r="P706" i="1"/>
  <c r="Q706" i="1"/>
  <c r="I707" i="1"/>
  <c r="J707" i="1"/>
  <c r="O707" i="1"/>
  <c r="P707" i="1"/>
  <c r="Q707" i="1"/>
  <c r="I708" i="1"/>
  <c r="J708" i="1"/>
  <c r="O708" i="1"/>
  <c r="P708" i="1"/>
  <c r="Q708" i="1"/>
  <c r="I709" i="1"/>
  <c r="J709" i="1"/>
  <c r="O709" i="1"/>
  <c r="P709" i="1"/>
  <c r="Q709" i="1"/>
  <c r="I710" i="1"/>
  <c r="J710" i="1"/>
  <c r="O710" i="1"/>
  <c r="P710" i="1"/>
  <c r="Q710" i="1"/>
  <c r="I711" i="1"/>
  <c r="J711" i="1"/>
  <c r="O711" i="1"/>
  <c r="P711" i="1"/>
  <c r="Q711" i="1"/>
  <c r="I712" i="1"/>
  <c r="J712" i="1"/>
  <c r="O712" i="1"/>
  <c r="P712" i="1"/>
  <c r="Q712" i="1"/>
  <c r="I713" i="1"/>
  <c r="J713" i="1"/>
  <c r="O713" i="1"/>
  <c r="P713" i="1"/>
  <c r="Q713" i="1"/>
  <c r="I714" i="1"/>
  <c r="J714" i="1"/>
  <c r="O714" i="1"/>
  <c r="P714" i="1"/>
  <c r="Q714" i="1"/>
  <c r="I715" i="1"/>
  <c r="J715" i="1"/>
  <c r="O715" i="1"/>
  <c r="P715" i="1"/>
  <c r="Q715" i="1"/>
  <c r="I716" i="1"/>
  <c r="J716" i="1"/>
  <c r="O716" i="1"/>
  <c r="P716" i="1"/>
  <c r="Q716" i="1"/>
  <c r="I717" i="1"/>
  <c r="J717" i="1"/>
  <c r="O717" i="1"/>
  <c r="P717" i="1"/>
  <c r="Q717" i="1"/>
  <c r="I718" i="1"/>
  <c r="J718" i="1"/>
  <c r="O718" i="1"/>
  <c r="P718" i="1"/>
  <c r="Q718" i="1"/>
  <c r="I719" i="1"/>
  <c r="J719" i="1"/>
  <c r="O719" i="1"/>
  <c r="P719" i="1"/>
  <c r="Q719" i="1"/>
  <c r="I720" i="1"/>
  <c r="J720" i="1"/>
  <c r="O720" i="1"/>
  <c r="P720" i="1"/>
  <c r="Q720" i="1"/>
  <c r="I721" i="1"/>
  <c r="J721" i="1"/>
  <c r="O721" i="1"/>
  <c r="P721" i="1"/>
  <c r="Q721" i="1"/>
  <c r="I722" i="1"/>
  <c r="J722" i="1"/>
  <c r="O722" i="1"/>
  <c r="P722" i="1"/>
  <c r="Q722" i="1"/>
  <c r="I723" i="1"/>
  <c r="J723" i="1"/>
  <c r="O723" i="1"/>
  <c r="P723" i="1"/>
  <c r="Q723" i="1"/>
  <c r="I724" i="1"/>
  <c r="J724" i="1"/>
  <c r="O724" i="1"/>
  <c r="P724" i="1"/>
  <c r="Q724" i="1"/>
  <c r="I725" i="1"/>
  <c r="J725" i="1"/>
  <c r="O725" i="1"/>
  <c r="P725" i="1"/>
  <c r="Q725" i="1"/>
  <c r="I726" i="1"/>
  <c r="J726" i="1"/>
  <c r="O726" i="1"/>
  <c r="P726" i="1"/>
  <c r="Q726" i="1"/>
  <c r="I727" i="1"/>
  <c r="J727" i="1"/>
  <c r="O727" i="1"/>
  <c r="P727" i="1"/>
  <c r="Q727" i="1"/>
  <c r="I728" i="1"/>
  <c r="J728" i="1"/>
  <c r="O728" i="1"/>
  <c r="P728" i="1"/>
  <c r="Q728" i="1"/>
  <c r="I729" i="1"/>
  <c r="J729" i="1"/>
  <c r="O729" i="1"/>
  <c r="P729" i="1"/>
  <c r="Q729" i="1"/>
  <c r="I730" i="1"/>
  <c r="J730" i="1"/>
  <c r="O730" i="1"/>
  <c r="P730" i="1"/>
  <c r="Q730" i="1"/>
  <c r="I731" i="1"/>
  <c r="J731" i="1"/>
  <c r="O731" i="1"/>
  <c r="P731" i="1"/>
  <c r="Q731" i="1"/>
  <c r="I732" i="1"/>
  <c r="J732" i="1"/>
  <c r="O732" i="1"/>
  <c r="P732" i="1"/>
  <c r="Q732" i="1"/>
  <c r="I733" i="1"/>
  <c r="J733" i="1"/>
  <c r="O733" i="1"/>
  <c r="P733" i="1"/>
  <c r="Q733" i="1"/>
  <c r="I734" i="1"/>
  <c r="J734" i="1"/>
  <c r="O734" i="1"/>
  <c r="P734" i="1"/>
  <c r="Q734" i="1"/>
  <c r="I735" i="1"/>
  <c r="J735" i="1"/>
  <c r="O735" i="1"/>
  <c r="P735" i="1"/>
  <c r="Q735" i="1"/>
  <c r="I736" i="1"/>
  <c r="J736" i="1"/>
  <c r="O736" i="1"/>
  <c r="P736" i="1"/>
  <c r="Q736" i="1"/>
  <c r="I737" i="1"/>
  <c r="J737" i="1"/>
  <c r="O737" i="1"/>
  <c r="P737" i="1"/>
  <c r="Q737" i="1"/>
  <c r="I738" i="1"/>
  <c r="J738" i="1"/>
  <c r="O738" i="1"/>
  <c r="P738" i="1"/>
  <c r="Q738" i="1"/>
  <c r="I739" i="1"/>
  <c r="J739" i="1"/>
  <c r="O739" i="1"/>
  <c r="P739" i="1"/>
  <c r="Q739" i="1"/>
  <c r="I740" i="1"/>
  <c r="J740" i="1"/>
  <c r="O740" i="1"/>
  <c r="P740" i="1"/>
  <c r="Q740" i="1"/>
  <c r="I741" i="1"/>
  <c r="J741" i="1"/>
  <c r="O741" i="1"/>
  <c r="P741" i="1"/>
  <c r="Q741" i="1"/>
  <c r="I742" i="1"/>
  <c r="J742" i="1"/>
  <c r="O742" i="1"/>
  <c r="P742" i="1"/>
  <c r="Q742" i="1"/>
  <c r="I743" i="1"/>
  <c r="J743" i="1"/>
  <c r="O743" i="1"/>
  <c r="P743" i="1"/>
  <c r="Q743" i="1"/>
  <c r="I744" i="1"/>
  <c r="J744" i="1"/>
  <c r="O744" i="1"/>
  <c r="P744" i="1"/>
  <c r="Q744" i="1"/>
  <c r="I745" i="1"/>
  <c r="J745" i="1"/>
  <c r="O745" i="1"/>
  <c r="P745" i="1"/>
  <c r="Q745" i="1"/>
  <c r="I746" i="1"/>
  <c r="J746" i="1"/>
  <c r="O746" i="1"/>
  <c r="P746" i="1"/>
  <c r="Q746" i="1"/>
  <c r="I747" i="1"/>
  <c r="J747" i="1"/>
  <c r="O747" i="1"/>
  <c r="P747" i="1"/>
  <c r="Q747" i="1"/>
  <c r="I748" i="1"/>
  <c r="J748" i="1"/>
  <c r="O748" i="1"/>
  <c r="P748" i="1"/>
  <c r="Q748" i="1"/>
  <c r="I749" i="1"/>
  <c r="J749" i="1"/>
  <c r="O749" i="1"/>
  <c r="P749" i="1"/>
  <c r="Q749" i="1"/>
  <c r="I750" i="1"/>
  <c r="J750" i="1"/>
  <c r="O750" i="1"/>
  <c r="P750" i="1"/>
  <c r="Q750" i="1"/>
  <c r="I751" i="1"/>
  <c r="J751" i="1"/>
  <c r="O751" i="1"/>
  <c r="P751" i="1"/>
  <c r="Q751" i="1"/>
  <c r="I752" i="1"/>
  <c r="J752" i="1"/>
  <c r="O752" i="1"/>
  <c r="P752" i="1"/>
  <c r="Q752" i="1"/>
  <c r="I753" i="1"/>
  <c r="J753" i="1"/>
  <c r="O753" i="1"/>
  <c r="P753" i="1"/>
  <c r="Q753" i="1"/>
  <c r="I754" i="1"/>
  <c r="J754" i="1"/>
  <c r="O754" i="1"/>
  <c r="P754" i="1"/>
  <c r="Q754" i="1"/>
  <c r="I755" i="1"/>
  <c r="J755" i="1"/>
  <c r="O755" i="1"/>
  <c r="P755" i="1"/>
  <c r="Q755" i="1"/>
  <c r="I756" i="1"/>
  <c r="J756" i="1"/>
  <c r="O756" i="1"/>
  <c r="P756" i="1"/>
  <c r="Q756" i="1"/>
  <c r="I757" i="1"/>
  <c r="J757" i="1"/>
  <c r="O757" i="1"/>
  <c r="P757" i="1"/>
  <c r="Q757" i="1"/>
  <c r="I758" i="1"/>
  <c r="J758" i="1"/>
  <c r="O758" i="1"/>
  <c r="P758" i="1"/>
  <c r="Q758" i="1"/>
  <c r="I759" i="1"/>
  <c r="J759" i="1"/>
  <c r="O759" i="1"/>
  <c r="P759" i="1"/>
  <c r="Q759" i="1"/>
  <c r="I760" i="1"/>
  <c r="J760" i="1"/>
  <c r="O760" i="1"/>
  <c r="P760" i="1"/>
  <c r="Q760" i="1"/>
  <c r="I761" i="1"/>
  <c r="J761" i="1"/>
  <c r="O761" i="1"/>
  <c r="P761" i="1"/>
  <c r="Q761" i="1"/>
  <c r="I762" i="1"/>
  <c r="J762" i="1"/>
  <c r="O762" i="1"/>
  <c r="P762" i="1"/>
  <c r="Q762" i="1"/>
  <c r="I763" i="1"/>
  <c r="J763" i="1"/>
  <c r="O763" i="1"/>
  <c r="P763" i="1"/>
  <c r="Q763" i="1"/>
  <c r="I764" i="1"/>
  <c r="J764" i="1"/>
  <c r="O764" i="1"/>
  <c r="P764" i="1"/>
  <c r="Q764" i="1"/>
  <c r="I765" i="1"/>
  <c r="J765" i="1"/>
  <c r="O765" i="1"/>
  <c r="P765" i="1"/>
  <c r="Q765" i="1"/>
  <c r="I766" i="1"/>
  <c r="J766" i="1"/>
  <c r="O766" i="1"/>
  <c r="P766" i="1"/>
  <c r="Q766" i="1"/>
  <c r="I767" i="1"/>
  <c r="J767" i="1"/>
  <c r="O767" i="1"/>
  <c r="P767" i="1"/>
  <c r="Q767" i="1"/>
  <c r="I768" i="1"/>
  <c r="J768" i="1"/>
  <c r="O768" i="1"/>
  <c r="P768" i="1"/>
  <c r="Q768" i="1"/>
  <c r="I769" i="1"/>
  <c r="J769" i="1"/>
  <c r="O769" i="1"/>
  <c r="P769" i="1"/>
  <c r="Q769" i="1"/>
  <c r="I770" i="1"/>
  <c r="J770" i="1"/>
  <c r="O770" i="1"/>
  <c r="P770" i="1"/>
  <c r="Q770" i="1"/>
  <c r="I771" i="1"/>
  <c r="J771" i="1"/>
  <c r="O771" i="1"/>
  <c r="P771" i="1"/>
  <c r="Q771" i="1"/>
  <c r="I772" i="1"/>
  <c r="J772" i="1"/>
  <c r="O772" i="1"/>
  <c r="P772" i="1"/>
  <c r="Q772" i="1"/>
  <c r="I773" i="1"/>
  <c r="J773" i="1"/>
  <c r="O773" i="1"/>
  <c r="P773" i="1"/>
  <c r="Q773" i="1"/>
  <c r="I774" i="1"/>
  <c r="J774" i="1"/>
  <c r="O774" i="1"/>
  <c r="P774" i="1"/>
  <c r="Q774" i="1"/>
  <c r="I775" i="1"/>
  <c r="J775" i="1"/>
  <c r="O775" i="1"/>
  <c r="P775" i="1"/>
  <c r="Q775" i="1"/>
  <c r="I776" i="1"/>
  <c r="J776" i="1"/>
  <c r="O776" i="1"/>
  <c r="P776" i="1"/>
  <c r="Q776" i="1"/>
  <c r="I777" i="1"/>
  <c r="J777" i="1"/>
  <c r="O777" i="1"/>
  <c r="P777" i="1"/>
  <c r="Q777" i="1"/>
  <c r="I778" i="1"/>
  <c r="J778" i="1"/>
  <c r="O778" i="1"/>
  <c r="P778" i="1"/>
  <c r="Q778" i="1"/>
  <c r="I779" i="1"/>
  <c r="J779" i="1"/>
  <c r="O779" i="1"/>
  <c r="P779" i="1"/>
  <c r="Q779" i="1"/>
  <c r="I780" i="1"/>
  <c r="J780" i="1"/>
  <c r="O780" i="1"/>
  <c r="P780" i="1"/>
  <c r="Q780" i="1"/>
  <c r="I781" i="1"/>
  <c r="J781" i="1"/>
  <c r="O781" i="1"/>
  <c r="P781" i="1"/>
  <c r="Q781" i="1"/>
  <c r="I782" i="1"/>
  <c r="J782" i="1"/>
  <c r="O782" i="1"/>
  <c r="P782" i="1"/>
  <c r="Q782" i="1"/>
  <c r="I783" i="1"/>
  <c r="J783" i="1"/>
  <c r="O783" i="1"/>
  <c r="P783" i="1"/>
  <c r="Q783" i="1"/>
  <c r="I784" i="1"/>
  <c r="J784" i="1"/>
  <c r="O784" i="1"/>
  <c r="P784" i="1"/>
  <c r="Q784" i="1"/>
  <c r="I785" i="1"/>
  <c r="J785" i="1"/>
  <c r="O785" i="1"/>
  <c r="P785" i="1"/>
  <c r="Q785" i="1"/>
  <c r="I786" i="1"/>
  <c r="J786" i="1"/>
  <c r="O786" i="1"/>
  <c r="P786" i="1"/>
  <c r="Q786" i="1"/>
  <c r="I787" i="1"/>
  <c r="J787" i="1"/>
  <c r="O787" i="1"/>
  <c r="P787" i="1"/>
  <c r="Q787" i="1"/>
  <c r="I788" i="1"/>
  <c r="J788" i="1"/>
  <c r="O788" i="1"/>
  <c r="P788" i="1"/>
  <c r="Q788" i="1"/>
  <c r="I789" i="1"/>
  <c r="J789" i="1"/>
  <c r="O789" i="1"/>
  <c r="P789" i="1"/>
  <c r="Q789" i="1"/>
  <c r="I790" i="1"/>
  <c r="J790" i="1"/>
  <c r="O790" i="1"/>
  <c r="P790" i="1"/>
  <c r="Q790" i="1"/>
  <c r="I791" i="1"/>
  <c r="J791" i="1"/>
  <c r="O791" i="1"/>
  <c r="P791" i="1"/>
  <c r="Q791" i="1"/>
  <c r="I792" i="1"/>
  <c r="J792" i="1"/>
  <c r="O792" i="1"/>
  <c r="P792" i="1"/>
  <c r="Q792" i="1"/>
  <c r="I793" i="1"/>
  <c r="J793" i="1"/>
  <c r="O793" i="1"/>
  <c r="P793" i="1"/>
  <c r="Q793" i="1"/>
  <c r="I794" i="1"/>
  <c r="J794" i="1"/>
  <c r="O794" i="1"/>
  <c r="P794" i="1"/>
  <c r="Q794" i="1"/>
  <c r="I795" i="1"/>
  <c r="J795" i="1"/>
  <c r="O795" i="1"/>
  <c r="P795" i="1"/>
  <c r="Q795" i="1"/>
  <c r="I796" i="1"/>
  <c r="J796" i="1"/>
  <c r="O796" i="1"/>
  <c r="P796" i="1"/>
  <c r="Q796" i="1"/>
  <c r="I797" i="1"/>
  <c r="J797" i="1"/>
  <c r="O797" i="1"/>
  <c r="P797" i="1"/>
  <c r="Q797" i="1"/>
  <c r="I798" i="1"/>
  <c r="J798" i="1"/>
  <c r="O798" i="1"/>
  <c r="P798" i="1"/>
  <c r="Q798" i="1"/>
  <c r="I799" i="1"/>
  <c r="J799" i="1"/>
  <c r="O799" i="1"/>
  <c r="P799" i="1"/>
  <c r="Q799" i="1"/>
  <c r="I800" i="1"/>
  <c r="J800" i="1"/>
  <c r="O800" i="1"/>
  <c r="P800" i="1"/>
  <c r="Q800" i="1"/>
  <c r="I801" i="1"/>
  <c r="J801" i="1"/>
  <c r="O801" i="1"/>
  <c r="P801" i="1"/>
  <c r="Q801" i="1"/>
  <c r="I802" i="1"/>
  <c r="J802" i="1"/>
  <c r="O802" i="1"/>
  <c r="P802" i="1"/>
  <c r="Q802" i="1"/>
  <c r="I803" i="1"/>
  <c r="J803" i="1"/>
  <c r="O803" i="1"/>
  <c r="P803" i="1"/>
  <c r="Q803" i="1"/>
  <c r="I804" i="1"/>
  <c r="J804" i="1"/>
  <c r="O804" i="1"/>
  <c r="P804" i="1"/>
  <c r="Q804" i="1"/>
  <c r="I805" i="1"/>
  <c r="J805" i="1"/>
  <c r="O805" i="1"/>
  <c r="P805" i="1"/>
  <c r="Q805" i="1"/>
  <c r="I806" i="1"/>
  <c r="J806" i="1"/>
  <c r="O806" i="1"/>
  <c r="P806" i="1"/>
  <c r="Q806" i="1"/>
  <c r="I807" i="1"/>
  <c r="J807" i="1"/>
  <c r="O807" i="1"/>
  <c r="P807" i="1"/>
  <c r="Q807" i="1"/>
  <c r="I808" i="1"/>
  <c r="J808" i="1"/>
  <c r="O808" i="1"/>
  <c r="P808" i="1"/>
  <c r="Q808" i="1"/>
  <c r="I809" i="1"/>
  <c r="J809" i="1"/>
  <c r="O809" i="1"/>
  <c r="P809" i="1"/>
  <c r="Q809" i="1"/>
  <c r="I810" i="1"/>
  <c r="J810" i="1"/>
  <c r="O810" i="1"/>
  <c r="P810" i="1"/>
  <c r="Q810" i="1"/>
  <c r="I811" i="1"/>
  <c r="J811" i="1"/>
  <c r="O811" i="1"/>
  <c r="P811" i="1"/>
  <c r="Q811" i="1"/>
  <c r="I812" i="1"/>
  <c r="J812" i="1"/>
  <c r="O812" i="1"/>
  <c r="P812" i="1"/>
  <c r="Q812" i="1"/>
  <c r="I813" i="1"/>
  <c r="J813" i="1"/>
  <c r="O813" i="1"/>
  <c r="P813" i="1"/>
  <c r="Q813" i="1"/>
  <c r="I814" i="1"/>
  <c r="J814" i="1"/>
  <c r="O814" i="1"/>
  <c r="P814" i="1"/>
  <c r="Q814" i="1"/>
  <c r="I815" i="1"/>
  <c r="J815" i="1"/>
  <c r="O815" i="1"/>
  <c r="P815" i="1"/>
  <c r="Q815" i="1"/>
  <c r="I816" i="1"/>
  <c r="J816" i="1"/>
  <c r="O816" i="1"/>
  <c r="P816" i="1"/>
  <c r="Q816" i="1"/>
  <c r="I817" i="1"/>
  <c r="J817" i="1"/>
  <c r="O817" i="1"/>
  <c r="P817" i="1"/>
  <c r="Q817" i="1"/>
  <c r="I818" i="1"/>
  <c r="J818" i="1"/>
  <c r="O818" i="1"/>
  <c r="P818" i="1"/>
  <c r="Q818" i="1"/>
  <c r="I819" i="1"/>
  <c r="J819" i="1"/>
  <c r="O819" i="1"/>
  <c r="P819" i="1"/>
  <c r="Q819" i="1"/>
  <c r="I820" i="1"/>
  <c r="J820" i="1"/>
  <c r="O820" i="1"/>
  <c r="P820" i="1"/>
  <c r="Q820" i="1"/>
  <c r="I821" i="1"/>
  <c r="J821" i="1"/>
  <c r="O821" i="1"/>
  <c r="P821" i="1"/>
  <c r="Q821" i="1"/>
  <c r="I822" i="1"/>
  <c r="J822" i="1"/>
  <c r="O822" i="1"/>
  <c r="P822" i="1"/>
  <c r="Q822" i="1"/>
  <c r="I823" i="1"/>
  <c r="J823" i="1"/>
  <c r="O823" i="1"/>
  <c r="P823" i="1"/>
  <c r="Q823" i="1"/>
  <c r="I824" i="1"/>
  <c r="J824" i="1"/>
  <c r="O824" i="1"/>
  <c r="P824" i="1"/>
  <c r="Q824" i="1"/>
  <c r="I825" i="1"/>
  <c r="J825" i="1"/>
  <c r="O825" i="1"/>
  <c r="P825" i="1"/>
  <c r="Q825" i="1"/>
  <c r="I826" i="1"/>
  <c r="J826" i="1"/>
  <c r="O826" i="1"/>
  <c r="P826" i="1"/>
  <c r="Q826" i="1"/>
  <c r="I827" i="1"/>
  <c r="J827" i="1"/>
  <c r="O827" i="1"/>
  <c r="P827" i="1"/>
  <c r="Q827" i="1"/>
  <c r="I828" i="1"/>
  <c r="J828" i="1"/>
  <c r="O828" i="1"/>
  <c r="P828" i="1"/>
  <c r="Q828" i="1"/>
  <c r="I829" i="1"/>
  <c r="J829" i="1"/>
  <c r="O829" i="1"/>
  <c r="P829" i="1"/>
  <c r="Q829" i="1"/>
  <c r="I830" i="1"/>
  <c r="J830" i="1"/>
  <c r="O830" i="1"/>
  <c r="P830" i="1"/>
  <c r="Q830" i="1"/>
  <c r="I831" i="1"/>
  <c r="J831" i="1"/>
  <c r="O831" i="1"/>
  <c r="P831" i="1"/>
  <c r="Q831" i="1"/>
  <c r="I832" i="1"/>
  <c r="J832" i="1"/>
  <c r="O832" i="1"/>
  <c r="P832" i="1"/>
  <c r="Q832" i="1"/>
  <c r="I833" i="1"/>
  <c r="J833" i="1"/>
  <c r="O833" i="1"/>
  <c r="P833" i="1"/>
  <c r="Q833" i="1"/>
  <c r="I834" i="1"/>
  <c r="J834" i="1"/>
  <c r="O834" i="1"/>
  <c r="P834" i="1"/>
  <c r="Q834" i="1"/>
  <c r="I835" i="1"/>
  <c r="J835" i="1"/>
  <c r="O835" i="1"/>
  <c r="P835" i="1"/>
  <c r="Q835" i="1"/>
  <c r="I836" i="1"/>
  <c r="J836" i="1"/>
  <c r="O836" i="1"/>
  <c r="P836" i="1"/>
  <c r="Q836" i="1"/>
  <c r="I837" i="1"/>
  <c r="J837" i="1"/>
  <c r="O837" i="1"/>
  <c r="P837" i="1"/>
  <c r="Q837" i="1"/>
  <c r="I838" i="1"/>
  <c r="J838" i="1"/>
  <c r="O838" i="1"/>
  <c r="P838" i="1"/>
  <c r="Q838" i="1"/>
  <c r="I839" i="1"/>
  <c r="J839" i="1"/>
  <c r="O839" i="1"/>
  <c r="P839" i="1"/>
  <c r="Q839" i="1"/>
  <c r="I840" i="1"/>
  <c r="J840" i="1"/>
  <c r="O840" i="1"/>
  <c r="P840" i="1"/>
  <c r="Q840" i="1"/>
  <c r="I841" i="1"/>
  <c r="J841" i="1"/>
  <c r="O841" i="1"/>
  <c r="P841" i="1"/>
  <c r="Q841" i="1"/>
  <c r="I842" i="1"/>
  <c r="J842" i="1"/>
  <c r="O842" i="1"/>
  <c r="P842" i="1"/>
  <c r="Q842" i="1"/>
  <c r="I843" i="1"/>
  <c r="J843" i="1"/>
  <c r="O843" i="1"/>
  <c r="P843" i="1"/>
  <c r="Q843" i="1"/>
  <c r="I844" i="1"/>
  <c r="J844" i="1"/>
  <c r="O844" i="1"/>
  <c r="P844" i="1"/>
  <c r="Q844" i="1"/>
  <c r="I845" i="1"/>
  <c r="J845" i="1"/>
  <c r="O845" i="1"/>
  <c r="P845" i="1"/>
  <c r="Q845" i="1"/>
  <c r="I846" i="1"/>
  <c r="J846" i="1"/>
  <c r="O846" i="1"/>
  <c r="P846" i="1"/>
  <c r="Q846" i="1"/>
  <c r="I847" i="1"/>
  <c r="J847" i="1"/>
  <c r="O847" i="1"/>
  <c r="P847" i="1"/>
  <c r="Q847" i="1"/>
  <c r="I848" i="1"/>
  <c r="J848" i="1"/>
  <c r="O848" i="1"/>
  <c r="P848" i="1"/>
  <c r="Q848" i="1"/>
  <c r="I849" i="1"/>
  <c r="J849" i="1"/>
  <c r="O849" i="1"/>
  <c r="P849" i="1"/>
  <c r="Q849" i="1"/>
  <c r="I850" i="1"/>
  <c r="J850" i="1"/>
  <c r="O850" i="1"/>
  <c r="P850" i="1"/>
  <c r="Q850" i="1"/>
  <c r="I851" i="1"/>
  <c r="J851" i="1"/>
  <c r="O851" i="1"/>
  <c r="P851" i="1"/>
  <c r="Q851" i="1"/>
  <c r="I852" i="1"/>
  <c r="J852" i="1"/>
  <c r="O852" i="1"/>
  <c r="P852" i="1"/>
  <c r="Q852" i="1"/>
  <c r="I853" i="1"/>
  <c r="J853" i="1"/>
  <c r="O853" i="1"/>
  <c r="P853" i="1"/>
  <c r="Q853" i="1"/>
  <c r="I854" i="1"/>
  <c r="J854" i="1"/>
  <c r="O854" i="1"/>
  <c r="P854" i="1"/>
  <c r="Q854" i="1"/>
  <c r="I855" i="1"/>
  <c r="J855" i="1"/>
  <c r="O855" i="1"/>
  <c r="P855" i="1"/>
  <c r="Q855" i="1"/>
  <c r="I856" i="1"/>
  <c r="J856" i="1"/>
  <c r="O856" i="1"/>
  <c r="P856" i="1"/>
  <c r="Q856" i="1"/>
  <c r="I857" i="1"/>
  <c r="J857" i="1"/>
  <c r="O857" i="1"/>
  <c r="P857" i="1"/>
  <c r="Q857" i="1"/>
  <c r="I858" i="1"/>
  <c r="J858" i="1"/>
  <c r="O858" i="1"/>
  <c r="P858" i="1"/>
  <c r="Q858" i="1"/>
  <c r="I859" i="1"/>
  <c r="J859" i="1"/>
  <c r="O859" i="1"/>
  <c r="P859" i="1"/>
  <c r="Q859" i="1"/>
  <c r="I860" i="1"/>
  <c r="J860" i="1"/>
  <c r="O860" i="1"/>
  <c r="P860" i="1"/>
  <c r="Q860" i="1"/>
  <c r="I861" i="1"/>
  <c r="J861" i="1"/>
  <c r="O861" i="1"/>
  <c r="P861" i="1"/>
  <c r="Q861" i="1"/>
  <c r="I862" i="1"/>
  <c r="J862" i="1"/>
  <c r="O862" i="1"/>
  <c r="P862" i="1"/>
  <c r="Q862" i="1"/>
  <c r="I863" i="1"/>
  <c r="J863" i="1"/>
  <c r="O863" i="1"/>
  <c r="P863" i="1"/>
  <c r="Q863" i="1"/>
  <c r="I864" i="1"/>
  <c r="J864" i="1"/>
  <c r="O864" i="1"/>
  <c r="P864" i="1"/>
  <c r="Q864" i="1"/>
  <c r="I865" i="1"/>
  <c r="J865" i="1"/>
  <c r="O865" i="1"/>
  <c r="P865" i="1"/>
  <c r="Q865" i="1"/>
  <c r="I866" i="1"/>
  <c r="J866" i="1"/>
  <c r="O866" i="1"/>
  <c r="P866" i="1"/>
  <c r="Q866" i="1"/>
  <c r="I867" i="1"/>
  <c r="J867" i="1"/>
  <c r="O867" i="1"/>
  <c r="P867" i="1"/>
  <c r="Q867" i="1"/>
  <c r="I868" i="1"/>
  <c r="J868" i="1"/>
  <c r="O868" i="1"/>
  <c r="P868" i="1"/>
  <c r="Q868" i="1"/>
  <c r="I869" i="1"/>
  <c r="J869" i="1"/>
  <c r="O869" i="1"/>
  <c r="P869" i="1"/>
  <c r="Q869" i="1"/>
  <c r="I870" i="1"/>
  <c r="J870" i="1"/>
  <c r="O870" i="1"/>
  <c r="P870" i="1"/>
  <c r="Q870" i="1"/>
  <c r="I871" i="1"/>
  <c r="J871" i="1"/>
  <c r="O871" i="1"/>
  <c r="P871" i="1"/>
  <c r="Q871" i="1"/>
  <c r="I872" i="1"/>
  <c r="J872" i="1"/>
  <c r="O872" i="1"/>
  <c r="P872" i="1"/>
  <c r="Q872" i="1"/>
  <c r="I873" i="1"/>
  <c r="J873" i="1"/>
  <c r="O873" i="1"/>
  <c r="P873" i="1"/>
  <c r="Q873" i="1"/>
  <c r="I874" i="1"/>
  <c r="J874" i="1"/>
  <c r="O874" i="1"/>
  <c r="P874" i="1"/>
  <c r="Q874" i="1"/>
  <c r="I875" i="1"/>
  <c r="J875" i="1"/>
  <c r="O875" i="1"/>
  <c r="P875" i="1"/>
  <c r="Q875" i="1"/>
  <c r="I876" i="1"/>
  <c r="J876" i="1"/>
  <c r="O876" i="1"/>
  <c r="P876" i="1"/>
  <c r="Q876" i="1"/>
  <c r="I877" i="1"/>
  <c r="J877" i="1"/>
  <c r="O877" i="1"/>
  <c r="P877" i="1"/>
  <c r="Q877" i="1"/>
  <c r="I878" i="1"/>
  <c r="J878" i="1"/>
  <c r="O878" i="1"/>
  <c r="P878" i="1"/>
  <c r="Q878" i="1"/>
  <c r="I879" i="1"/>
  <c r="J879" i="1"/>
  <c r="O879" i="1"/>
  <c r="P879" i="1"/>
  <c r="Q879" i="1"/>
  <c r="I880" i="1"/>
  <c r="J880" i="1"/>
  <c r="O880" i="1"/>
  <c r="P880" i="1"/>
  <c r="Q880" i="1"/>
  <c r="I881" i="1"/>
  <c r="J881" i="1"/>
  <c r="O881" i="1"/>
  <c r="P881" i="1"/>
  <c r="Q881" i="1"/>
  <c r="I882" i="1"/>
  <c r="J882" i="1"/>
  <c r="O882" i="1"/>
  <c r="P882" i="1"/>
  <c r="Q882" i="1"/>
  <c r="I883" i="1"/>
  <c r="J883" i="1"/>
  <c r="O883" i="1"/>
  <c r="P883" i="1"/>
  <c r="Q883" i="1"/>
  <c r="I884" i="1"/>
  <c r="J884" i="1"/>
  <c r="O884" i="1"/>
  <c r="P884" i="1"/>
  <c r="Q884" i="1"/>
  <c r="I885" i="1"/>
  <c r="J885" i="1"/>
  <c r="O885" i="1"/>
  <c r="P885" i="1"/>
  <c r="Q885" i="1"/>
  <c r="I886" i="1"/>
  <c r="J886" i="1"/>
  <c r="O886" i="1"/>
  <c r="P886" i="1"/>
  <c r="Q886" i="1"/>
  <c r="I887" i="1"/>
  <c r="J887" i="1"/>
  <c r="O887" i="1"/>
  <c r="P887" i="1"/>
  <c r="Q887" i="1"/>
  <c r="I888" i="1"/>
  <c r="J888" i="1"/>
  <c r="O888" i="1"/>
  <c r="P888" i="1"/>
  <c r="Q888" i="1"/>
  <c r="I889" i="1"/>
  <c r="J889" i="1"/>
  <c r="O889" i="1"/>
  <c r="P889" i="1"/>
  <c r="Q889" i="1"/>
  <c r="I890" i="1"/>
  <c r="J890" i="1"/>
  <c r="O890" i="1"/>
  <c r="P890" i="1"/>
  <c r="Q890" i="1"/>
  <c r="I891" i="1"/>
  <c r="J891" i="1"/>
  <c r="O891" i="1"/>
  <c r="P891" i="1"/>
  <c r="Q891" i="1"/>
  <c r="I892" i="1"/>
  <c r="J892" i="1"/>
  <c r="O892" i="1"/>
  <c r="P892" i="1"/>
  <c r="Q892" i="1"/>
  <c r="I893" i="1"/>
  <c r="J893" i="1"/>
  <c r="O893" i="1"/>
  <c r="P893" i="1"/>
  <c r="Q893" i="1"/>
  <c r="I894" i="1"/>
  <c r="J894" i="1"/>
  <c r="O894" i="1"/>
  <c r="P894" i="1"/>
  <c r="Q894" i="1"/>
  <c r="I895" i="1"/>
  <c r="J895" i="1"/>
  <c r="O895" i="1"/>
  <c r="P895" i="1"/>
  <c r="Q895" i="1"/>
  <c r="I896" i="1"/>
  <c r="J896" i="1"/>
  <c r="O896" i="1"/>
  <c r="P896" i="1"/>
  <c r="Q896" i="1"/>
  <c r="I897" i="1"/>
  <c r="J897" i="1"/>
  <c r="O897" i="1"/>
  <c r="P897" i="1"/>
  <c r="Q897" i="1"/>
  <c r="I898" i="1"/>
  <c r="J898" i="1"/>
  <c r="O898" i="1"/>
  <c r="P898" i="1"/>
  <c r="Q898" i="1"/>
  <c r="I899" i="1"/>
  <c r="J899" i="1"/>
  <c r="O899" i="1"/>
  <c r="P899" i="1"/>
  <c r="Q899" i="1"/>
  <c r="I900" i="1"/>
  <c r="J900" i="1"/>
  <c r="O900" i="1"/>
  <c r="P900" i="1"/>
  <c r="Q900" i="1"/>
  <c r="I901" i="1"/>
  <c r="J901" i="1"/>
  <c r="O901" i="1"/>
  <c r="P901" i="1"/>
  <c r="Q901" i="1"/>
  <c r="I902" i="1"/>
  <c r="J902" i="1"/>
  <c r="O902" i="1"/>
  <c r="P902" i="1"/>
  <c r="Q902" i="1"/>
  <c r="I903" i="1"/>
  <c r="J903" i="1"/>
  <c r="O903" i="1"/>
  <c r="P903" i="1"/>
  <c r="Q903" i="1"/>
  <c r="I904" i="1"/>
  <c r="J904" i="1"/>
  <c r="O904" i="1"/>
  <c r="P904" i="1"/>
  <c r="Q904" i="1"/>
  <c r="I905" i="1"/>
  <c r="J905" i="1"/>
  <c r="O905" i="1"/>
  <c r="P905" i="1"/>
  <c r="Q905" i="1"/>
  <c r="I906" i="1"/>
  <c r="J906" i="1"/>
  <c r="O906" i="1"/>
  <c r="P906" i="1"/>
  <c r="Q906" i="1"/>
  <c r="I907" i="1"/>
  <c r="J907" i="1"/>
  <c r="O907" i="1"/>
  <c r="P907" i="1"/>
  <c r="Q907" i="1"/>
  <c r="I908" i="1"/>
  <c r="J908" i="1"/>
  <c r="O908" i="1"/>
  <c r="P908" i="1"/>
  <c r="Q908" i="1"/>
  <c r="I909" i="1"/>
  <c r="J909" i="1"/>
  <c r="O909" i="1"/>
  <c r="P909" i="1"/>
  <c r="Q909" i="1"/>
  <c r="I910" i="1"/>
  <c r="J910" i="1"/>
  <c r="O910" i="1"/>
  <c r="P910" i="1"/>
  <c r="Q910" i="1"/>
  <c r="I911" i="1"/>
  <c r="J911" i="1"/>
  <c r="O911" i="1"/>
  <c r="P911" i="1"/>
  <c r="Q911" i="1"/>
  <c r="I912" i="1"/>
  <c r="J912" i="1"/>
  <c r="O912" i="1"/>
  <c r="P912" i="1"/>
  <c r="Q912" i="1"/>
  <c r="I913" i="1"/>
  <c r="J913" i="1"/>
  <c r="O913" i="1"/>
  <c r="P913" i="1"/>
  <c r="Q913" i="1"/>
  <c r="I914" i="1"/>
  <c r="J914" i="1"/>
  <c r="O914" i="1"/>
  <c r="P914" i="1"/>
  <c r="Q914" i="1"/>
  <c r="I915" i="1"/>
  <c r="J915" i="1"/>
  <c r="O915" i="1"/>
  <c r="P915" i="1"/>
  <c r="Q915" i="1"/>
  <c r="I916" i="1"/>
  <c r="J916" i="1"/>
  <c r="O916" i="1"/>
  <c r="P916" i="1"/>
  <c r="Q916" i="1"/>
  <c r="I917" i="1"/>
  <c r="J917" i="1"/>
  <c r="O917" i="1"/>
  <c r="P917" i="1"/>
  <c r="Q917" i="1"/>
  <c r="I918" i="1"/>
  <c r="J918" i="1"/>
  <c r="O918" i="1"/>
  <c r="P918" i="1"/>
  <c r="Q918" i="1"/>
  <c r="I919" i="1"/>
  <c r="J919" i="1"/>
  <c r="O919" i="1"/>
  <c r="P919" i="1"/>
  <c r="Q919" i="1"/>
  <c r="I920" i="1"/>
  <c r="J920" i="1"/>
  <c r="O920" i="1"/>
  <c r="P920" i="1"/>
  <c r="Q920" i="1"/>
  <c r="I921" i="1"/>
  <c r="J921" i="1"/>
  <c r="O921" i="1"/>
  <c r="P921" i="1"/>
  <c r="Q921" i="1"/>
  <c r="I922" i="1"/>
  <c r="J922" i="1"/>
  <c r="O922" i="1"/>
  <c r="P922" i="1"/>
  <c r="Q922" i="1"/>
  <c r="I923" i="1"/>
  <c r="J923" i="1"/>
  <c r="O923" i="1"/>
  <c r="P923" i="1"/>
  <c r="Q923" i="1"/>
  <c r="I924" i="1"/>
  <c r="J924" i="1"/>
  <c r="O924" i="1"/>
  <c r="P924" i="1"/>
  <c r="Q924" i="1"/>
  <c r="I925" i="1"/>
  <c r="J925" i="1"/>
  <c r="O925" i="1"/>
  <c r="P925" i="1"/>
  <c r="Q925" i="1"/>
  <c r="I926" i="1"/>
  <c r="J926" i="1"/>
  <c r="O926" i="1"/>
  <c r="P926" i="1"/>
  <c r="Q926" i="1"/>
  <c r="I927" i="1"/>
  <c r="J927" i="1"/>
  <c r="O927" i="1"/>
  <c r="P927" i="1"/>
  <c r="Q927" i="1"/>
  <c r="I928" i="1"/>
  <c r="J928" i="1"/>
  <c r="O928" i="1"/>
  <c r="P928" i="1"/>
  <c r="Q928" i="1"/>
  <c r="I929" i="1"/>
  <c r="J929" i="1"/>
  <c r="O929" i="1"/>
  <c r="P929" i="1"/>
  <c r="Q929" i="1"/>
  <c r="I930" i="1"/>
  <c r="J930" i="1"/>
  <c r="O930" i="1"/>
  <c r="P930" i="1"/>
  <c r="Q930" i="1"/>
  <c r="I931" i="1"/>
  <c r="J931" i="1"/>
  <c r="O931" i="1"/>
  <c r="P931" i="1"/>
  <c r="Q931" i="1"/>
  <c r="I932" i="1"/>
  <c r="J932" i="1"/>
  <c r="O932" i="1"/>
  <c r="P932" i="1"/>
  <c r="Q932" i="1"/>
  <c r="I933" i="1"/>
  <c r="J933" i="1"/>
  <c r="O933" i="1"/>
  <c r="P933" i="1"/>
  <c r="Q933" i="1"/>
  <c r="I934" i="1"/>
  <c r="J934" i="1"/>
  <c r="O934" i="1"/>
  <c r="P934" i="1"/>
  <c r="Q934" i="1"/>
  <c r="I935" i="1"/>
  <c r="J935" i="1"/>
  <c r="O935" i="1"/>
  <c r="P935" i="1"/>
  <c r="Q935" i="1"/>
  <c r="I936" i="1"/>
  <c r="J936" i="1"/>
  <c r="O936" i="1"/>
  <c r="P936" i="1"/>
  <c r="Q936" i="1"/>
  <c r="I937" i="1"/>
  <c r="J937" i="1"/>
  <c r="O937" i="1"/>
  <c r="P937" i="1"/>
  <c r="Q937" i="1"/>
  <c r="I938" i="1"/>
  <c r="J938" i="1"/>
  <c r="O938" i="1"/>
  <c r="P938" i="1"/>
  <c r="Q938" i="1"/>
  <c r="I939" i="1"/>
  <c r="J939" i="1"/>
  <c r="O939" i="1"/>
  <c r="P939" i="1"/>
  <c r="Q939" i="1"/>
  <c r="I940" i="1"/>
  <c r="J940" i="1"/>
  <c r="O940" i="1"/>
  <c r="P940" i="1"/>
  <c r="Q940" i="1"/>
  <c r="I941" i="1"/>
  <c r="J941" i="1"/>
  <c r="O941" i="1"/>
  <c r="P941" i="1"/>
  <c r="Q941" i="1"/>
  <c r="I942" i="1"/>
  <c r="J942" i="1"/>
  <c r="O942" i="1"/>
  <c r="P942" i="1"/>
  <c r="Q942" i="1"/>
  <c r="I943" i="1"/>
  <c r="J943" i="1"/>
  <c r="O943" i="1"/>
  <c r="P943" i="1"/>
  <c r="Q943" i="1"/>
  <c r="I944" i="1"/>
  <c r="J944" i="1"/>
  <c r="O944" i="1"/>
  <c r="P944" i="1"/>
  <c r="Q944" i="1"/>
  <c r="I945" i="1"/>
  <c r="J945" i="1"/>
  <c r="O945" i="1"/>
  <c r="P945" i="1"/>
  <c r="Q945" i="1"/>
  <c r="I946" i="1"/>
  <c r="J946" i="1"/>
  <c r="O946" i="1"/>
  <c r="P946" i="1"/>
  <c r="Q946" i="1"/>
  <c r="I947" i="1"/>
  <c r="J947" i="1"/>
  <c r="O947" i="1"/>
  <c r="P947" i="1"/>
  <c r="Q947" i="1"/>
  <c r="I948" i="1"/>
  <c r="J948" i="1"/>
  <c r="O948" i="1"/>
  <c r="P948" i="1"/>
  <c r="Q948" i="1"/>
  <c r="I949" i="1"/>
  <c r="J949" i="1"/>
  <c r="O949" i="1"/>
  <c r="P949" i="1"/>
  <c r="Q949" i="1"/>
  <c r="I950" i="1"/>
  <c r="J950" i="1"/>
  <c r="O950" i="1"/>
  <c r="P950" i="1"/>
  <c r="Q950" i="1"/>
  <c r="I951" i="1"/>
  <c r="J951" i="1"/>
  <c r="O951" i="1"/>
  <c r="P951" i="1"/>
  <c r="Q951" i="1"/>
  <c r="I952" i="1"/>
  <c r="J952" i="1"/>
  <c r="O952" i="1"/>
  <c r="P952" i="1"/>
  <c r="Q952" i="1"/>
  <c r="I953" i="1"/>
  <c r="J953" i="1"/>
  <c r="O953" i="1"/>
  <c r="P953" i="1"/>
  <c r="Q953" i="1"/>
  <c r="I954" i="1"/>
  <c r="J954" i="1"/>
  <c r="O954" i="1"/>
  <c r="P954" i="1"/>
  <c r="Q954" i="1"/>
  <c r="I955" i="1"/>
  <c r="J955" i="1"/>
  <c r="O955" i="1"/>
  <c r="P955" i="1"/>
  <c r="Q955" i="1"/>
  <c r="I956" i="1"/>
  <c r="J956" i="1"/>
  <c r="O956" i="1"/>
  <c r="P956" i="1"/>
  <c r="Q956" i="1"/>
  <c r="I957" i="1"/>
  <c r="J957" i="1"/>
  <c r="O957" i="1"/>
  <c r="P957" i="1"/>
  <c r="Q957" i="1"/>
  <c r="I958" i="1"/>
  <c r="J958" i="1"/>
  <c r="O958" i="1"/>
  <c r="P958" i="1"/>
  <c r="Q958" i="1"/>
  <c r="I959" i="1"/>
  <c r="J959" i="1"/>
  <c r="O959" i="1"/>
  <c r="P959" i="1"/>
  <c r="Q959" i="1"/>
  <c r="I960" i="1"/>
  <c r="J960" i="1"/>
  <c r="O960" i="1"/>
  <c r="P960" i="1"/>
  <c r="Q960" i="1"/>
  <c r="I961" i="1"/>
  <c r="J961" i="1"/>
  <c r="O961" i="1"/>
  <c r="P961" i="1"/>
  <c r="Q961" i="1"/>
  <c r="I962" i="1"/>
  <c r="J962" i="1"/>
  <c r="O962" i="1"/>
  <c r="P962" i="1"/>
  <c r="Q962" i="1"/>
  <c r="I963" i="1"/>
  <c r="J963" i="1"/>
  <c r="O963" i="1"/>
  <c r="P963" i="1"/>
  <c r="Q963" i="1"/>
  <c r="I964" i="1"/>
  <c r="J964" i="1"/>
  <c r="O964" i="1"/>
  <c r="P964" i="1"/>
  <c r="Q964" i="1"/>
  <c r="I965" i="1"/>
  <c r="J965" i="1"/>
  <c r="O965" i="1"/>
  <c r="P965" i="1"/>
  <c r="Q965" i="1"/>
  <c r="I966" i="1"/>
  <c r="J966" i="1"/>
  <c r="O966" i="1"/>
  <c r="P966" i="1"/>
  <c r="Q966" i="1"/>
  <c r="I967" i="1"/>
  <c r="J967" i="1"/>
  <c r="O967" i="1"/>
  <c r="P967" i="1"/>
  <c r="Q967" i="1"/>
  <c r="I968" i="1"/>
  <c r="J968" i="1"/>
  <c r="O968" i="1"/>
  <c r="P968" i="1"/>
  <c r="Q968" i="1"/>
  <c r="I969" i="1"/>
  <c r="J969" i="1"/>
  <c r="O969" i="1"/>
  <c r="P969" i="1"/>
  <c r="Q969" i="1"/>
  <c r="I970" i="1"/>
  <c r="J970" i="1"/>
  <c r="O970" i="1"/>
  <c r="P970" i="1"/>
  <c r="Q970" i="1"/>
  <c r="I971" i="1"/>
  <c r="J971" i="1"/>
  <c r="O971" i="1"/>
  <c r="P971" i="1"/>
  <c r="Q971" i="1"/>
  <c r="I972" i="1"/>
  <c r="J972" i="1"/>
  <c r="O972" i="1"/>
  <c r="P972" i="1"/>
  <c r="Q972" i="1"/>
  <c r="I973" i="1"/>
  <c r="J973" i="1"/>
  <c r="O973" i="1"/>
  <c r="P973" i="1"/>
  <c r="Q973" i="1"/>
  <c r="I974" i="1"/>
  <c r="J974" i="1"/>
  <c r="O974" i="1"/>
  <c r="P974" i="1"/>
  <c r="Q974" i="1"/>
  <c r="I975" i="1"/>
  <c r="J975" i="1"/>
  <c r="O975" i="1"/>
  <c r="P975" i="1"/>
  <c r="Q975" i="1"/>
  <c r="I976" i="1"/>
  <c r="J976" i="1"/>
  <c r="O976" i="1"/>
  <c r="P976" i="1"/>
  <c r="Q976" i="1"/>
  <c r="I977" i="1"/>
  <c r="J977" i="1"/>
  <c r="O977" i="1"/>
  <c r="P977" i="1"/>
  <c r="Q977" i="1"/>
  <c r="I978" i="1"/>
  <c r="J978" i="1"/>
  <c r="O978" i="1"/>
  <c r="P978" i="1"/>
  <c r="Q978" i="1"/>
  <c r="I979" i="1"/>
  <c r="J979" i="1"/>
  <c r="O979" i="1"/>
  <c r="P979" i="1"/>
  <c r="Q979" i="1"/>
  <c r="I980" i="1"/>
  <c r="J980" i="1"/>
  <c r="O980" i="1"/>
  <c r="P980" i="1"/>
  <c r="Q980" i="1"/>
  <c r="I981" i="1"/>
  <c r="J981" i="1"/>
  <c r="O981" i="1"/>
  <c r="P981" i="1"/>
  <c r="Q981" i="1"/>
  <c r="I982" i="1"/>
  <c r="J982" i="1"/>
  <c r="O982" i="1"/>
  <c r="P982" i="1"/>
  <c r="Q982" i="1"/>
  <c r="I983" i="1"/>
  <c r="J983" i="1"/>
  <c r="O983" i="1"/>
  <c r="P983" i="1"/>
  <c r="Q983" i="1"/>
  <c r="I984" i="1"/>
  <c r="J984" i="1"/>
  <c r="O984" i="1"/>
  <c r="P984" i="1"/>
  <c r="Q984" i="1"/>
  <c r="I985" i="1"/>
  <c r="J985" i="1"/>
  <c r="O985" i="1"/>
  <c r="P985" i="1"/>
  <c r="Q985" i="1"/>
  <c r="I986" i="1"/>
  <c r="J986" i="1"/>
  <c r="O986" i="1"/>
  <c r="P986" i="1"/>
  <c r="Q986" i="1"/>
  <c r="I987" i="1"/>
  <c r="J987" i="1"/>
  <c r="O987" i="1"/>
  <c r="P987" i="1"/>
  <c r="Q987" i="1"/>
  <c r="I988" i="1"/>
  <c r="J988" i="1"/>
  <c r="O988" i="1"/>
  <c r="P988" i="1"/>
  <c r="Q988" i="1"/>
  <c r="I989" i="1"/>
  <c r="J989" i="1"/>
  <c r="O989" i="1"/>
  <c r="P989" i="1"/>
  <c r="Q989" i="1"/>
  <c r="I990" i="1"/>
  <c r="J990" i="1"/>
  <c r="O990" i="1"/>
  <c r="P990" i="1"/>
  <c r="Q990" i="1"/>
  <c r="I991" i="1"/>
  <c r="J991" i="1"/>
  <c r="O991" i="1"/>
  <c r="P991" i="1"/>
  <c r="Q991" i="1"/>
  <c r="I992" i="1"/>
  <c r="J992" i="1"/>
  <c r="O992" i="1"/>
  <c r="P992" i="1"/>
  <c r="Q992" i="1"/>
  <c r="I993" i="1"/>
  <c r="J993" i="1"/>
  <c r="O993" i="1"/>
  <c r="P993" i="1"/>
  <c r="Q993" i="1"/>
  <c r="I994" i="1"/>
  <c r="J994" i="1"/>
  <c r="O994" i="1"/>
  <c r="P994" i="1"/>
  <c r="Q994" i="1"/>
  <c r="I995" i="1"/>
  <c r="J995" i="1"/>
  <c r="O995" i="1"/>
  <c r="P995" i="1"/>
  <c r="Q995" i="1"/>
  <c r="I996" i="1"/>
  <c r="J996" i="1"/>
  <c r="O996" i="1"/>
  <c r="P996" i="1"/>
  <c r="Q996" i="1"/>
  <c r="I997" i="1"/>
  <c r="J997" i="1"/>
  <c r="O997" i="1"/>
  <c r="P997" i="1"/>
  <c r="Q997" i="1"/>
  <c r="I998" i="1"/>
  <c r="J998" i="1"/>
  <c r="O998" i="1"/>
  <c r="P998" i="1"/>
  <c r="Q998" i="1"/>
  <c r="I999" i="1"/>
  <c r="J999" i="1"/>
  <c r="O999" i="1"/>
  <c r="P999" i="1"/>
  <c r="Q999" i="1"/>
  <c r="I1000" i="1"/>
  <c r="J1000" i="1"/>
  <c r="O1000" i="1"/>
  <c r="P1000" i="1"/>
  <c r="Q1000" i="1"/>
  <c r="I1001" i="1"/>
  <c r="J1001" i="1"/>
  <c r="O1001" i="1"/>
  <c r="P1001" i="1"/>
  <c r="Q1001" i="1"/>
  <c r="I1002" i="1"/>
  <c r="J1002" i="1"/>
  <c r="O1002" i="1"/>
  <c r="P1002" i="1"/>
  <c r="Q1002" i="1"/>
  <c r="I1003" i="1"/>
  <c r="J1003" i="1"/>
  <c r="O1003" i="1"/>
  <c r="P1003" i="1"/>
  <c r="Q1003" i="1"/>
  <c r="I1004" i="1"/>
  <c r="J1004" i="1"/>
  <c r="O1004" i="1"/>
  <c r="P1004" i="1"/>
  <c r="Q1004" i="1"/>
  <c r="I1005" i="1"/>
  <c r="J1005" i="1"/>
  <c r="O1005" i="1"/>
  <c r="P1005" i="1"/>
  <c r="Q1005" i="1"/>
  <c r="I1006" i="1"/>
  <c r="J1006" i="1"/>
  <c r="O1006" i="1"/>
  <c r="P1006" i="1"/>
  <c r="Q1006" i="1"/>
  <c r="I1007" i="1"/>
  <c r="J1007" i="1"/>
  <c r="O1007" i="1"/>
  <c r="P1007" i="1"/>
  <c r="Q1007" i="1"/>
  <c r="I1008" i="1"/>
  <c r="J1008" i="1"/>
  <c r="O1008" i="1"/>
  <c r="P1008" i="1"/>
  <c r="Q1008" i="1"/>
  <c r="I1009" i="1"/>
  <c r="J1009" i="1"/>
  <c r="O1009" i="1"/>
  <c r="P1009" i="1"/>
  <c r="Q1009" i="1"/>
  <c r="I1010" i="1"/>
  <c r="J1010" i="1"/>
  <c r="O1010" i="1"/>
  <c r="P1010" i="1"/>
  <c r="Q1010" i="1"/>
  <c r="I1011" i="1"/>
  <c r="J1011" i="1"/>
  <c r="O1011" i="1"/>
  <c r="P1011" i="1"/>
  <c r="Q1011" i="1"/>
  <c r="I1012" i="1"/>
  <c r="J1012" i="1"/>
  <c r="O1012" i="1"/>
  <c r="P1012" i="1"/>
  <c r="Q1012" i="1"/>
  <c r="I1013" i="1"/>
  <c r="J1013" i="1"/>
  <c r="O1013" i="1"/>
  <c r="P1013" i="1"/>
  <c r="Q1013" i="1"/>
  <c r="I1014" i="1"/>
  <c r="J1014" i="1"/>
  <c r="O1014" i="1"/>
  <c r="P1014" i="1"/>
  <c r="Q1014" i="1"/>
  <c r="I1015" i="1"/>
  <c r="J1015" i="1"/>
  <c r="O1015" i="1"/>
  <c r="P1015" i="1"/>
  <c r="Q1015" i="1"/>
  <c r="I1016" i="1"/>
  <c r="J1016" i="1"/>
  <c r="O1016" i="1"/>
  <c r="P1016" i="1"/>
  <c r="Q1016" i="1"/>
  <c r="I1017" i="1"/>
  <c r="J1017" i="1"/>
  <c r="O1017" i="1"/>
  <c r="P1017" i="1"/>
  <c r="Q1017" i="1"/>
  <c r="I1018" i="1"/>
  <c r="J1018" i="1"/>
  <c r="O1018" i="1"/>
  <c r="P1018" i="1"/>
  <c r="Q1018" i="1"/>
  <c r="I1019" i="1"/>
  <c r="J1019" i="1"/>
  <c r="O1019" i="1"/>
  <c r="P1019" i="1"/>
  <c r="Q1019" i="1"/>
  <c r="I1020" i="1"/>
  <c r="J1020" i="1"/>
  <c r="O1020" i="1"/>
  <c r="P1020" i="1"/>
  <c r="Q1020" i="1"/>
  <c r="I1021" i="1"/>
  <c r="J1021" i="1"/>
  <c r="O1021" i="1"/>
  <c r="P1021" i="1"/>
  <c r="Q1021" i="1"/>
  <c r="I1022" i="1"/>
  <c r="J1022" i="1"/>
  <c r="O1022" i="1"/>
  <c r="P1022" i="1"/>
  <c r="Q1022" i="1"/>
  <c r="I1023" i="1"/>
  <c r="J1023" i="1"/>
  <c r="O1023" i="1"/>
  <c r="P1023" i="1"/>
  <c r="Q1023" i="1"/>
  <c r="I1024" i="1"/>
  <c r="J1024" i="1"/>
  <c r="O1024" i="1"/>
  <c r="P1024" i="1"/>
  <c r="Q1024" i="1"/>
  <c r="I1025" i="1"/>
  <c r="J1025" i="1"/>
  <c r="O1025" i="1"/>
  <c r="P1025" i="1"/>
  <c r="Q1025" i="1"/>
  <c r="I1026" i="1"/>
  <c r="J1026" i="1"/>
  <c r="O1026" i="1"/>
  <c r="P1026" i="1"/>
  <c r="Q1026" i="1"/>
  <c r="I1027" i="1"/>
  <c r="J1027" i="1"/>
  <c r="O1027" i="1"/>
  <c r="P1027" i="1"/>
  <c r="Q1027" i="1"/>
  <c r="I1028" i="1"/>
  <c r="J1028" i="1"/>
  <c r="O1028" i="1"/>
  <c r="P1028" i="1"/>
  <c r="Q1028" i="1"/>
  <c r="I1029" i="1"/>
  <c r="J1029" i="1"/>
  <c r="O1029" i="1"/>
  <c r="P1029" i="1"/>
  <c r="Q1029" i="1"/>
  <c r="I1030" i="1"/>
  <c r="J1030" i="1"/>
  <c r="O1030" i="1"/>
  <c r="P1030" i="1"/>
  <c r="Q1030" i="1"/>
  <c r="I1031" i="1"/>
  <c r="J1031" i="1"/>
  <c r="O1031" i="1"/>
  <c r="P1031" i="1"/>
  <c r="Q1031" i="1"/>
  <c r="I1032" i="1"/>
  <c r="J1032" i="1"/>
  <c r="O1032" i="1"/>
  <c r="P1032" i="1"/>
  <c r="Q1032" i="1"/>
  <c r="I1033" i="1"/>
  <c r="J1033" i="1"/>
  <c r="O1033" i="1"/>
  <c r="P1033" i="1"/>
  <c r="Q1033" i="1"/>
  <c r="I1034" i="1"/>
  <c r="J1034" i="1"/>
  <c r="O1034" i="1"/>
  <c r="P1034" i="1"/>
  <c r="Q1034" i="1"/>
  <c r="I1035" i="1"/>
  <c r="J1035" i="1"/>
  <c r="O1035" i="1"/>
  <c r="P1035" i="1"/>
  <c r="Q1035" i="1"/>
  <c r="I1036" i="1"/>
  <c r="J1036" i="1"/>
  <c r="O1036" i="1"/>
  <c r="P1036" i="1"/>
  <c r="Q1036" i="1"/>
  <c r="I1037" i="1"/>
  <c r="J1037" i="1"/>
  <c r="O1037" i="1"/>
  <c r="P1037" i="1"/>
  <c r="Q1037" i="1"/>
  <c r="I1038" i="1"/>
  <c r="J1038" i="1"/>
  <c r="O1038" i="1"/>
  <c r="P1038" i="1"/>
  <c r="Q1038" i="1"/>
  <c r="I1039" i="1"/>
  <c r="J1039" i="1"/>
  <c r="O1039" i="1"/>
  <c r="P1039" i="1"/>
  <c r="Q1039" i="1"/>
  <c r="I1040" i="1"/>
  <c r="J1040" i="1"/>
  <c r="O1040" i="1"/>
  <c r="P1040" i="1"/>
  <c r="Q1040" i="1"/>
  <c r="I1041" i="1"/>
  <c r="J1041" i="1"/>
  <c r="O1041" i="1"/>
  <c r="P1041" i="1"/>
  <c r="Q1041" i="1"/>
  <c r="I1042" i="1"/>
  <c r="J1042" i="1"/>
  <c r="O1042" i="1"/>
  <c r="P1042" i="1"/>
  <c r="Q1042" i="1"/>
  <c r="I1043" i="1"/>
  <c r="J1043" i="1"/>
  <c r="O1043" i="1"/>
  <c r="P1043" i="1"/>
  <c r="Q1043" i="1"/>
  <c r="I1044" i="1"/>
  <c r="J1044" i="1"/>
  <c r="O1044" i="1"/>
  <c r="P1044" i="1"/>
  <c r="Q1044" i="1"/>
  <c r="I1045" i="1"/>
  <c r="J1045" i="1"/>
  <c r="O1045" i="1"/>
  <c r="P1045" i="1"/>
  <c r="Q1045" i="1"/>
  <c r="I1046" i="1"/>
  <c r="J1046" i="1"/>
  <c r="O1046" i="1"/>
  <c r="P1046" i="1"/>
  <c r="Q1046" i="1"/>
  <c r="I1047" i="1"/>
  <c r="J1047" i="1"/>
  <c r="O1047" i="1"/>
  <c r="P1047" i="1"/>
  <c r="Q1047" i="1"/>
  <c r="I1048" i="1"/>
  <c r="J1048" i="1"/>
  <c r="O1048" i="1"/>
  <c r="P1048" i="1"/>
  <c r="Q1048" i="1"/>
  <c r="I1049" i="1"/>
  <c r="J1049" i="1"/>
  <c r="O1049" i="1"/>
  <c r="P1049" i="1"/>
  <c r="Q1049" i="1"/>
  <c r="I1050" i="1"/>
  <c r="J1050" i="1"/>
  <c r="O1050" i="1"/>
  <c r="P1050" i="1"/>
  <c r="Q1050" i="1"/>
  <c r="I1051" i="1"/>
  <c r="J1051" i="1"/>
  <c r="O1051" i="1"/>
  <c r="P1051" i="1"/>
  <c r="Q1051" i="1"/>
  <c r="I1052" i="1"/>
  <c r="J1052" i="1"/>
  <c r="O1052" i="1"/>
  <c r="P1052" i="1"/>
  <c r="Q1052" i="1"/>
  <c r="I1053" i="1"/>
  <c r="J1053" i="1"/>
  <c r="O1053" i="1"/>
  <c r="P1053" i="1"/>
  <c r="Q1053" i="1"/>
  <c r="I1054" i="1"/>
  <c r="J1054" i="1"/>
  <c r="O1054" i="1"/>
  <c r="P1054" i="1"/>
  <c r="Q1054" i="1"/>
  <c r="I1055" i="1"/>
  <c r="J1055" i="1"/>
  <c r="O1055" i="1"/>
  <c r="P1055" i="1"/>
  <c r="Q1055" i="1"/>
  <c r="I1056" i="1"/>
  <c r="J1056" i="1"/>
  <c r="O1056" i="1"/>
  <c r="P1056" i="1"/>
  <c r="Q1056" i="1"/>
  <c r="I1057" i="1"/>
  <c r="J1057" i="1"/>
  <c r="O1057" i="1"/>
  <c r="P1057" i="1"/>
  <c r="Q1057" i="1"/>
  <c r="I1058" i="1"/>
  <c r="J1058" i="1"/>
  <c r="O1058" i="1"/>
  <c r="P1058" i="1"/>
  <c r="Q1058" i="1"/>
  <c r="I1059" i="1"/>
  <c r="J1059" i="1"/>
  <c r="O1059" i="1"/>
  <c r="P1059" i="1"/>
  <c r="Q1059" i="1"/>
  <c r="I1060" i="1"/>
  <c r="J1060" i="1"/>
  <c r="O1060" i="1"/>
  <c r="P1060" i="1"/>
  <c r="Q1060" i="1"/>
  <c r="I1061" i="1"/>
  <c r="J1061" i="1"/>
  <c r="O1061" i="1"/>
  <c r="P1061" i="1"/>
  <c r="Q1061" i="1"/>
  <c r="I1062" i="1"/>
  <c r="J1062" i="1"/>
  <c r="O1062" i="1"/>
  <c r="P1062" i="1"/>
  <c r="Q1062" i="1"/>
  <c r="I1063" i="1"/>
  <c r="J1063" i="1"/>
  <c r="O1063" i="1"/>
  <c r="P1063" i="1"/>
  <c r="Q1063" i="1"/>
  <c r="I1064" i="1"/>
  <c r="J1064" i="1"/>
  <c r="O1064" i="1"/>
  <c r="P1064" i="1"/>
  <c r="Q1064" i="1"/>
  <c r="I1065" i="1"/>
  <c r="J1065" i="1"/>
  <c r="O1065" i="1"/>
  <c r="P1065" i="1"/>
  <c r="Q1065" i="1"/>
  <c r="I1066" i="1"/>
  <c r="J1066" i="1"/>
  <c r="O1066" i="1"/>
  <c r="P1066" i="1"/>
  <c r="Q1066" i="1"/>
  <c r="I1067" i="1"/>
  <c r="J1067" i="1"/>
  <c r="O1067" i="1"/>
  <c r="P1067" i="1"/>
  <c r="Q1067" i="1"/>
  <c r="I1068" i="1"/>
  <c r="J1068" i="1"/>
  <c r="O1068" i="1"/>
  <c r="P1068" i="1"/>
  <c r="Q1068" i="1"/>
  <c r="I1069" i="1"/>
  <c r="J1069" i="1"/>
  <c r="O1069" i="1"/>
  <c r="P1069" i="1"/>
  <c r="Q1069" i="1"/>
  <c r="I1070" i="1"/>
  <c r="J1070" i="1"/>
  <c r="O1070" i="1"/>
  <c r="P1070" i="1"/>
  <c r="Q1070" i="1"/>
  <c r="I1071" i="1"/>
  <c r="J1071" i="1"/>
  <c r="O1071" i="1"/>
  <c r="P1071" i="1"/>
  <c r="Q1071" i="1"/>
  <c r="I1072" i="1"/>
  <c r="J1072" i="1"/>
  <c r="O1072" i="1"/>
  <c r="P1072" i="1"/>
  <c r="Q1072" i="1"/>
  <c r="I1073" i="1"/>
  <c r="J1073" i="1"/>
  <c r="O1073" i="1"/>
  <c r="P1073" i="1"/>
  <c r="Q1073" i="1"/>
  <c r="I1074" i="1"/>
  <c r="J1074" i="1"/>
  <c r="O1074" i="1"/>
  <c r="P1074" i="1"/>
  <c r="Q1074" i="1"/>
  <c r="I1075" i="1"/>
  <c r="J1075" i="1"/>
  <c r="O1075" i="1"/>
  <c r="P1075" i="1"/>
  <c r="Q1075" i="1"/>
  <c r="I1076" i="1"/>
  <c r="J1076" i="1"/>
  <c r="O1076" i="1"/>
  <c r="P1076" i="1"/>
  <c r="Q1076" i="1"/>
  <c r="I1077" i="1"/>
  <c r="J1077" i="1"/>
  <c r="O1077" i="1"/>
  <c r="P1077" i="1"/>
  <c r="Q1077" i="1"/>
  <c r="I1078" i="1"/>
  <c r="J1078" i="1"/>
  <c r="O1078" i="1"/>
  <c r="P1078" i="1"/>
  <c r="Q1078" i="1"/>
  <c r="I1079" i="1"/>
  <c r="J1079" i="1"/>
  <c r="O1079" i="1"/>
  <c r="P1079" i="1"/>
  <c r="Q1079" i="1"/>
  <c r="I1080" i="1"/>
  <c r="J1080" i="1"/>
  <c r="O1080" i="1"/>
  <c r="P1080" i="1"/>
  <c r="Q1080" i="1"/>
  <c r="I1081" i="1"/>
  <c r="J1081" i="1"/>
  <c r="O1081" i="1"/>
  <c r="P1081" i="1"/>
  <c r="Q1081" i="1"/>
  <c r="I1082" i="1"/>
  <c r="J1082" i="1"/>
  <c r="O1082" i="1"/>
  <c r="P1082" i="1"/>
  <c r="Q1082" i="1"/>
  <c r="I1083" i="1"/>
  <c r="J1083" i="1"/>
  <c r="O1083" i="1"/>
  <c r="P1083" i="1"/>
  <c r="Q1083" i="1"/>
  <c r="I1084" i="1"/>
  <c r="J1084" i="1"/>
  <c r="O1084" i="1"/>
  <c r="P1084" i="1"/>
  <c r="Q1084" i="1"/>
  <c r="I1085" i="1"/>
  <c r="J1085" i="1"/>
  <c r="O1085" i="1"/>
  <c r="P1085" i="1"/>
  <c r="Q1085" i="1"/>
  <c r="I1086" i="1"/>
  <c r="J1086" i="1"/>
  <c r="O1086" i="1"/>
  <c r="P1086" i="1"/>
  <c r="Q1086" i="1"/>
  <c r="I1087" i="1"/>
  <c r="J1087" i="1"/>
  <c r="O1087" i="1"/>
  <c r="P1087" i="1"/>
  <c r="Q1087" i="1"/>
  <c r="I1088" i="1"/>
  <c r="J1088" i="1"/>
  <c r="O1088" i="1"/>
  <c r="P1088" i="1"/>
  <c r="Q1088" i="1"/>
  <c r="I1089" i="1"/>
  <c r="J1089" i="1"/>
  <c r="O1089" i="1"/>
  <c r="P1089" i="1"/>
  <c r="Q1089" i="1"/>
  <c r="I1090" i="1"/>
  <c r="J1090" i="1"/>
  <c r="O1090" i="1"/>
  <c r="P1090" i="1"/>
  <c r="Q1090" i="1"/>
  <c r="I1091" i="1"/>
  <c r="J1091" i="1"/>
  <c r="O1091" i="1"/>
  <c r="P1091" i="1"/>
  <c r="Q1091" i="1"/>
  <c r="I1092" i="1"/>
  <c r="J1092" i="1"/>
  <c r="O1092" i="1"/>
  <c r="P1092" i="1"/>
  <c r="Q1092" i="1"/>
  <c r="I1093" i="1"/>
  <c r="J1093" i="1"/>
  <c r="O1093" i="1"/>
  <c r="P1093" i="1"/>
  <c r="Q1093" i="1"/>
  <c r="I1094" i="1"/>
  <c r="J1094" i="1"/>
  <c r="O1094" i="1"/>
  <c r="P1094" i="1"/>
  <c r="Q1094" i="1"/>
  <c r="I1095" i="1"/>
  <c r="J1095" i="1"/>
  <c r="O1095" i="1"/>
  <c r="P1095" i="1"/>
  <c r="Q1095" i="1"/>
  <c r="I1096" i="1"/>
  <c r="J1096" i="1"/>
  <c r="O1096" i="1"/>
  <c r="P1096" i="1"/>
  <c r="Q1096" i="1"/>
  <c r="I1097" i="1"/>
  <c r="J1097" i="1"/>
  <c r="O1097" i="1"/>
  <c r="P1097" i="1"/>
  <c r="Q1097" i="1"/>
  <c r="I1098" i="1"/>
  <c r="J1098" i="1"/>
  <c r="O1098" i="1"/>
  <c r="P1098" i="1"/>
  <c r="Q1098" i="1"/>
  <c r="I1099" i="1"/>
  <c r="J1099" i="1"/>
  <c r="O1099" i="1"/>
  <c r="P1099" i="1"/>
  <c r="Q1099" i="1"/>
  <c r="I1100" i="1"/>
  <c r="J1100" i="1"/>
  <c r="O1100" i="1"/>
  <c r="P1100" i="1"/>
  <c r="Q1100" i="1"/>
  <c r="I1101" i="1"/>
  <c r="J1101" i="1"/>
  <c r="O1101" i="1"/>
  <c r="P1101" i="1"/>
  <c r="Q1101" i="1"/>
  <c r="I1102" i="1"/>
  <c r="J1102" i="1"/>
  <c r="O1102" i="1"/>
  <c r="P1102" i="1"/>
  <c r="Q1102" i="1"/>
  <c r="I1103" i="1"/>
  <c r="J1103" i="1"/>
  <c r="O1103" i="1"/>
  <c r="P1103" i="1"/>
  <c r="Q1103" i="1"/>
  <c r="I1104" i="1"/>
  <c r="J1104" i="1"/>
  <c r="O1104" i="1"/>
  <c r="P1104" i="1"/>
  <c r="Q1104" i="1"/>
  <c r="I1105" i="1"/>
  <c r="J1105" i="1"/>
  <c r="O1105" i="1"/>
  <c r="P1105" i="1"/>
  <c r="Q1105" i="1"/>
  <c r="I1106" i="1"/>
  <c r="J1106" i="1"/>
  <c r="O1106" i="1"/>
  <c r="P1106" i="1"/>
  <c r="Q1106" i="1"/>
  <c r="I1107" i="1"/>
  <c r="J1107" i="1"/>
  <c r="O1107" i="1"/>
  <c r="P1107" i="1"/>
  <c r="Q1107" i="1"/>
  <c r="I1108" i="1"/>
  <c r="J1108" i="1"/>
  <c r="O1108" i="1"/>
  <c r="P1108" i="1"/>
  <c r="Q1108" i="1"/>
  <c r="I1109" i="1"/>
  <c r="J1109" i="1"/>
  <c r="O1109" i="1"/>
  <c r="P1109" i="1"/>
  <c r="Q1109" i="1"/>
  <c r="I1110" i="1"/>
  <c r="J1110" i="1"/>
  <c r="O1110" i="1"/>
  <c r="P1110" i="1"/>
  <c r="Q1110" i="1"/>
  <c r="I1111" i="1"/>
  <c r="J1111" i="1"/>
  <c r="O1111" i="1"/>
  <c r="P1111" i="1"/>
  <c r="Q1111" i="1"/>
  <c r="I1112" i="1"/>
  <c r="J1112" i="1"/>
  <c r="O1112" i="1"/>
  <c r="P1112" i="1"/>
  <c r="Q1112" i="1"/>
  <c r="I1113" i="1"/>
  <c r="J1113" i="1"/>
  <c r="O1113" i="1"/>
  <c r="P1113" i="1"/>
  <c r="Q1113" i="1"/>
  <c r="I1114" i="1"/>
  <c r="J1114" i="1"/>
  <c r="O1114" i="1"/>
  <c r="P1114" i="1"/>
  <c r="Q1114" i="1"/>
  <c r="I1115" i="1"/>
  <c r="J1115" i="1"/>
  <c r="O1115" i="1"/>
  <c r="P1115" i="1"/>
  <c r="Q1115" i="1"/>
  <c r="I1116" i="1"/>
  <c r="J1116" i="1"/>
  <c r="O1116" i="1"/>
  <c r="P1116" i="1"/>
  <c r="Q1116" i="1"/>
  <c r="I1117" i="1"/>
  <c r="J1117" i="1"/>
  <c r="O1117" i="1"/>
  <c r="P1117" i="1"/>
  <c r="Q1117" i="1"/>
  <c r="I1118" i="1"/>
  <c r="J1118" i="1"/>
  <c r="O1118" i="1"/>
  <c r="P1118" i="1"/>
  <c r="Q1118" i="1"/>
  <c r="I1119" i="1"/>
  <c r="J1119" i="1"/>
  <c r="O1119" i="1"/>
  <c r="P1119" i="1"/>
  <c r="Q1119" i="1"/>
  <c r="I1120" i="1"/>
  <c r="J1120" i="1"/>
  <c r="O1120" i="1"/>
  <c r="P1120" i="1"/>
  <c r="Q1120" i="1"/>
  <c r="I1121" i="1"/>
  <c r="J1121" i="1"/>
  <c r="O1121" i="1"/>
  <c r="P1121" i="1"/>
  <c r="Q1121" i="1"/>
  <c r="I1122" i="1"/>
  <c r="J1122" i="1"/>
  <c r="O1122" i="1"/>
  <c r="P1122" i="1"/>
  <c r="Q1122" i="1"/>
  <c r="I1123" i="1"/>
  <c r="J1123" i="1"/>
  <c r="O1123" i="1"/>
  <c r="P1123" i="1"/>
  <c r="Q1123" i="1"/>
  <c r="I1124" i="1"/>
  <c r="J1124" i="1"/>
  <c r="O1124" i="1"/>
  <c r="P1124" i="1"/>
  <c r="Q1124" i="1"/>
  <c r="I1125" i="1"/>
  <c r="J1125" i="1"/>
  <c r="O1125" i="1"/>
  <c r="P1125" i="1"/>
  <c r="Q1125" i="1"/>
  <c r="I1126" i="1"/>
  <c r="J1126" i="1"/>
  <c r="O1126" i="1"/>
  <c r="P1126" i="1"/>
  <c r="Q1126" i="1"/>
  <c r="I1127" i="1"/>
  <c r="J1127" i="1"/>
  <c r="O1127" i="1"/>
  <c r="P1127" i="1"/>
  <c r="Q1127" i="1"/>
  <c r="I1128" i="1"/>
  <c r="J1128" i="1"/>
  <c r="O1128" i="1"/>
  <c r="P1128" i="1"/>
  <c r="Q1128" i="1"/>
  <c r="I1129" i="1"/>
  <c r="J1129" i="1"/>
  <c r="O1129" i="1"/>
  <c r="P1129" i="1"/>
  <c r="Q1129" i="1"/>
  <c r="I1130" i="1"/>
  <c r="J1130" i="1"/>
  <c r="O1130" i="1"/>
  <c r="P1130" i="1"/>
  <c r="Q1130" i="1"/>
  <c r="I1131" i="1"/>
  <c r="J1131" i="1"/>
  <c r="O1131" i="1"/>
  <c r="P1131" i="1"/>
  <c r="Q1131" i="1"/>
  <c r="I1132" i="1"/>
  <c r="J1132" i="1"/>
  <c r="O1132" i="1"/>
  <c r="P1132" i="1"/>
  <c r="Q1132" i="1"/>
  <c r="I1133" i="1"/>
  <c r="J1133" i="1"/>
  <c r="O1133" i="1"/>
  <c r="P1133" i="1"/>
  <c r="Q1133" i="1"/>
  <c r="I1134" i="1"/>
  <c r="J1134" i="1"/>
  <c r="O1134" i="1"/>
  <c r="P1134" i="1"/>
  <c r="Q1134" i="1"/>
  <c r="I1135" i="1"/>
  <c r="J1135" i="1"/>
  <c r="O1135" i="1"/>
  <c r="P1135" i="1"/>
  <c r="Q1135" i="1"/>
  <c r="I1136" i="1"/>
  <c r="J1136" i="1"/>
  <c r="O1136" i="1"/>
  <c r="P1136" i="1"/>
  <c r="Q1136" i="1"/>
  <c r="I1137" i="1"/>
  <c r="J1137" i="1"/>
  <c r="O1137" i="1"/>
  <c r="P1137" i="1"/>
  <c r="Q1137" i="1"/>
  <c r="I1138" i="1"/>
  <c r="J1138" i="1"/>
  <c r="O1138" i="1"/>
  <c r="P1138" i="1"/>
  <c r="Q1138" i="1"/>
  <c r="I1139" i="1"/>
  <c r="J1139" i="1"/>
  <c r="O1139" i="1"/>
  <c r="P1139" i="1"/>
  <c r="Q1139" i="1"/>
  <c r="I1140" i="1"/>
  <c r="J1140" i="1"/>
  <c r="O1140" i="1"/>
  <c r="P1140" i="1"/>
  <c r="Q1140" i="1"/>
  <c r="I1141" i="1"/>
  <c r="J1141" i="1"/>
  <c r="O1141" i="1"/>
  <c r="P1141" i="1"/>
  <c r="Q1141" i="1"/>
  <c r="I1142" i="1"/>
  <c r="J1142" i="1"/>
  <c r="O1142" i="1"/>
  <c r="P1142" i="1"/>
  <c r="Q1142" i="1"/>
  <c r="I1143" i="1"/>
  <c r="J1143" i="1"/>
  <c r="O1143" i="1"/>
  <c r="P1143" i="1"/>
  <c r="Q1143" i="1"/>
  <c r="I1144" i="1"/>
  <c r="J1144" i="1"/>
  <c r="O1144" i="1"/>
  <c r="P1144" i="1"/>
  <c r="Q1144" i="1"/>
  <c r="I1145" i="1"/>
  <c r="J1145" i="1"/>
  <c r="O1145" i="1"/>
  <c r="P1145" i="1"/>
  <c r="Q1145" i="1"/>
  <c r="I1146" i="1"/>
  <c r="J1146" i="1"/>
  <c r="O1146" i="1"/>
  <c r="P1146" i="1"/>
  <c r="Q1146" i="1"/>
  <c r="I1147" i="1"/>
  <c r="J1147" i="1"/>
  <c r="O1147" i="1"/>
  <c r="P1147" i="1"/>
  <c r="Q1147" i="1"/>
  <c r="I1148" i="1"/>
  <c r="J1148" i="1"/>
  <c r="O1148" i="1"/>
  <c r="P1148" i="1"/>
  <c r="Q1148" i="1"/>
  <c r="I1149" i="1"/>
  <c r="J1149" i="1"/>
  <c r="O1149" i="1"/>
  <c r="P1149" i="1"/>
  <c r="Q1149" i="1"/>
  <c r="I1150" i="1"/>
  <c r="J1150" i="1"/>
  <c r="O1150" i="1"/>
  <c r="P1150" i="1"/>
  <c r="Q1150" i="1"/>
  <c r="I1151" i="1"/>
  <c r="J1151" i="1"/>
  <c r="O1151" i="1"/>
  <c r="P1151" i="1"/>
  <c r="Q1151" i="1"/>
  <c r="I1152" i="1"/>
  <c r="J1152" i="1"/>
  <c r="O1152" i="1"/>
  <c r="P1152" i="1"/>
  <c r="Q1152" i="1"/>
  <c r="I1153" i="1"/>
  <c r="J1153" i="1"/>
  <c r="O1153" i="1"/>
  <c r="P1153" i="1"/>
  <c r="Q1153" i="1"/>
  <c r="I1154" i="1"/>
  <c r="J1154" i="1"/>
  <c r="O1154" i="1"/>
  <c r="P1154" i="1"/>
  <c r="Q1154" i="1"/>
  <c r="I1155" i="1"/>
  <c r="J1155" i="1"/>
  <c r="O1155" i="1"/>
  <c r="P1155" i="1"/>
  <c r="Q1155" i="1"/>
  <c r="I1156" i="1"/>
  <c r="J1156" i="1"/>
  <c r="O1156" i="1"/>
  <c r="P1156" i="1"/>
  <c r="Q1156" i="1"/>
  <c r="I1157" i="1"/>
  <c r="J1157" i="1"/>
  <c r="O1157" i="1"/>
  <c r="P1157" i="1"/>
  <c r="Q1157" i="1"/>
  <c r="I1158" i="1"/>
  <c r="J1158" i="1"/>
  <c r="O1158" i="1"/>
  <c r="P1158" i="1"/>
  <c r="Q1158" i="1"/>
  <c r="I1159" i="1"/>
  <c r="J1159" i="1"/>
  <c r="O1159" i="1"/>
  <c r="P1159" i="1"/>
  <c r="Q1159" i="1"/>
  <c r="I1160" i="1"/>
  <c r="J1160" i="1"/>
  <c r="O1160" i="1"/>
  <c r="P1160" i="1"/>
  <c r="Q1160" i="1"/>
  <c r="I1161" i="1"/>
  <c r="J1161" i="1"/>
  <c r="O1161" i="1"/>
  <c r="P1161" i="1"/>
  <c r="Q1161" i="1"/>
  <c r="I1162" i="1"/>
  <c r="J1162" i="1"/>
  <c r="O1162" i="1"/>
  <c r="P1162" i="1"/>
  <c r="Q1162" i="1"/>
  <c r="I1163" i="1"/>
  <c r="J1163" i="1"/>
  <c r="O1163" i="1"/>
  <c r="P1163" i="1"/>
  <c r="Q1163" i="1"/>
  <c r="I1164" i="1"/>
  <c r="J1164" i="1"/>
  <c r="O1164" i="1"/>
  <c r="P1164" i="1"/>
  <c r="Q1164" i="1"/>
  <c r="I1165" i="1"/>
  <c r="J1165" i="1"/>
  <c r="O1165" i="1"/>
  <c r="P1165" i="1"/>
  <c r="Q1165" i="1"/>
  <c r="I1166" i="1"/>
  <c r="J1166" i="1"/>
  <c r="O1166" i="1"/>
  <c r="P1166" i="1"/>
  <c r="Q1166" i="1"/>
  <c r="I1167" i="1"/>
  <c r="J1167" i="1"/>
  <c r="O1167" i="1"/>
  <c r="P1167" i="1"/>
  <c r="Q1167" i="1"/>
  <c r="I1168" i="1"/>
  <c r="J1168" i="1"/>
  <c r="O1168" i="1"/>
  <c r="P1168" i="1"/>
  <c r="Q1168" i="1"/>
  <c r="I1169" i="1"/>
  <c r="J1169" i="1"/>
  <c r="O1169" i="1"/>
  <c r="P1169" i="1"/>
  <c r="Q1169" i="1"/>
  <c r="I1170" i="1"/>
  <c r="J1170" i="1"/>
  <c r="O1170" i="1"/>
  <c r="P1170" i="1"/>
  <c r="Q1170" i="1"/>
  <c r="I1171" i="1"/>
  <c r="J1171" i="1"/>
  <c r="O1171" i="1"/>
  <c r="P1171" i="1"/>
  <c r="Q1171" i="1"/>
  <c r="I1172" i="1"/>
  <c r="J1172" i="1"/>
  <c r="O1172" i="1"/>
  <c r="P1172" i="1"/>
  <c r="Q1172" i="1"/>
  <c r="I1173" i="1"/>
  <c r="J1173" i="1"/>
  <c r="O1173" i="1"/>
  <c r="P1173" i="1"/>
  <c r="Q1173" i="1"/>
  <c r="I1174" i="1"/>
  <c r="J1174" i="1"/>
  <c r="O1174" i="1"/>
  <c r="P1174" i="1"/>
  <c r="Q1174" i="1"/>
  <c r="I1175" i="1"/>
  <c r="J1175" i="1"/>
  <c r="O1175" i="1"/>
  <c r="P1175" i="1"/>
  <c r="Q1175" i="1"/>
  <c r="I1176" i="1"/>
  <c r="J1176" i="1"/>
  <c r="O1176" i="1"/>
  <c r="P1176" i="1"/>
  <c r="Q1176" i="1"/>
  <c r="I1177" i="1"/>
  <c r="J1177" i="1"/>
  <c r="O1177" i="1"/>
  <c r="P1177" i="1"/>
  <c r="Q1177" i="1"/>
  <c r="I1178" i="1"/>
  <c r="J1178" i="1"/>
  <c r="O1178" i="1"/>
  <c r="P1178" i="1"/>
  <c r="Q1178" i="1"/>
  <c r="I1179" i="1"/>
  <c r="J1179" i="1"/>
  <c r="O1179" i="1"/>
  <c r="P1179" i="1"/>
  <c r="Q1179" i="1"/>
  <c r="I1180" i="1"/>
  <c r="J1180" i="1"/>
  <c r="O1180" i="1"/>
  <c r="P1180" i="1"/>
  <c r="Q1180" i="1"/>
  <c r="I1181" i="1"/>
  <c r="J1181" i="1"/>
  <c r="O1181" i="1"/>
  <c r="P1181" i="1"/>
  <c r="Q1181" i="1"/>
  <c r="I1182" i="1"/>
  <c r="J1182" i="1"/>
  <c r="O1182" i="1"/>
  <c r="P1182" i="1"/>
  <c r="Q1182" i="1"/>
  <c r="I1183" i="1"/>
  <c r="J1183" i="1"/>
  <c r="O1183" i="1"/>
  <c r="P1183" i="1"/>
  <c r="Q1183" i="1"/>
  <c r="I1184" i="1"/>
  <c r="J1184" i="1"/>
  <c r="O1184" i="1"/>
  <c r="P1184" i="1"/>
  <c r="Q1184" i="1"/>
  <c r="I1185" i="1"/>
  <c r="J1185" i="1"/>
  <c r="O1185" i="1"/>
  <c r="P1185" i="1"/>
  <c r="Q1185" i="1"/>
  <c r="I1186" i="1"/>
  <c r="J1186" i="1"/>
  <c r="O1186" i="1"/>
  <c r="P1186" i="1"/>
  <c r="Q1186" i="1"/>
  <c r="I1187" i="1"/>
  <c r="J1187" i="1"/>
  <c r="O1187" i="1"/>
  <c r="P1187" i="1"/>
  <c r="Q1187" i="1"/>
  <c r="I1188" i="1"/>
  <c r="J1188" i="1"/>
  <c r="O1188" i="1"/>
  <c r="P1188" i="1"/>
  <c r="Q1188" i="1"/>
  <c r="I1189" i="1"/>
  <c r="J1189" i="1"/>
  <c r="O1189" i="1"/>
  <c r="P1189" i="1"/>
  <c r="Q1189" i="1"/>
  <c r="I1190" i="1"/>
  <c r="J1190" i="1"/>
  <c r="O1190" i="1"/>
  <c r="P1190" i="1"/>
  <c r="Q1190" i="1"/>
  <c r="I1191" i="1"/>
  <c r="J1191" i="1"/>
  <c r="O1191" i="1"/>
  <c r="P1191" i="1"/>
  <c r="Q1191" i="1"/>
  <c r="I1192" i="1"/>
  <c r="J1192" i="1"/>
  <c r="O1192" i="1"/>
  <c r="P1192" i="1"/>
  <c r="Q1192" i="1"/>
  <c r="I1193" i="1"/>
  <c r="J1193" i="1"/>
  <c r="O1193" i="1"/>
  <c r="P1193" i="1"/>
  <c r="Q1193" i="1"/>
  <c r="I1194" i="1"/>
  <c r="J1194" i="1"/>
  <c r="O1194" i="1"/>
  <c r="P1194" i="1"/>
  <c r="Q1194" i="1"/>
  <c r="I1195" i="1"/>
  <c r="J1195" i="1"/>
  <c r="O1195" i="1"/>
  <c r="P1195" i="1"/>
  <c r="Q1195" i="1"/>
  <c r="I1196" i="1"/>
  <c r="J1196" i="1"/>
  <c r="O1196" i="1"/>
  <c r="P1196" i="1"/>
  <c r="Q1196" i="1"/>
  <c r="I1197" i="1"/>
  <c r="J1197" i="1"/>
  <c r="O1197" i="1"/>
  <c r="P1197" i="1"/>
  <c r="Q1197" i="1"/>
  <c r="I1198" i="1"/>
  <c r="J1198" i="1"/>
  <c r="O1198" i="1"/>
  <c r="P1198" i="1"/>
  <c r="Q1198" i="1"/>
  <c r="I1199" i="1"/>
  <c r="J1199" i="1"/>
  <c r="O1199" i="1"/>
  <c r="P1199" i="1"/>
  <c r="Q1199" i="1"/>
  <c r="I1200" i="1"/>
  <c r="J1200" i="1"/>
  <c r="O1200" i="1"/>
  <c r="P1200" i="1"/>
  <c r="Q1200" i="1"/>
  <c r="I1201" i="1"/>
  <c r="J1201" i="1"/>
  <c r="O1201" i="1"/>
  <c r="P1201" i="1"/>
  <c r="Q1201" i="1"/>
  <c r="I1202" i="1"/>
  <c r="J1202" i="1"/>
  <c r="O1202" i="1"/>
  <c r="P1202" i="1"/>
  <c r="Q1202" i="1"/>
  <c r="I1203" i="1"/>
  <c r="J1203" i="1"/>
  <c r="O1203" i="1"/>
  <c r="P1203" i="1"/>
  <c r="Q1203" i="1"/>
  <c r="I1204" i="1"/>
  <c r="J1204" i="1"/>
  <c r="O1204" i="1"/>
  <c r="P1204" i="1"/>
  <c r="Q1204" i="1"/>
  <c r="I1205" i="1"/>
  <c r="J1205" i="1"/>
  <c r="O1205" i="1"/>
  <c r="P1205" i="1"/>
  <c r="Q1205" i="1"/>
  <c r="I1206" i="1"/>
  <c r="J1206" i="1"/>
  <c r="O1206" i="1"/>
  <c r="P1206" i="1"/>
  <c r="Q1206" i="1"/>
  <c r="I1207" i="1"/>
  <c r="J1207" i="1"/>
  <c r="O1207" i="1"/>
  <c r="P1207" i="1"/>
  <c r="Q1207" i="1"/>
  <c r="I1208" i="1"/>
  <c r="J1208" i="1"/>
  <c r="O1208" i="1"/>
  <c r="P1208" i="1"/>
  <c r="Q1208" i="1"/>
  <c r="I1209" i="1"/>
  <c r="J1209" i="1"/>
  <c r="O1209" i="1"/>
  <c r="P1209" i="1"/>
  <c r="Q1209" i="1"/>
  <c r="I1210" i="1"/>
  <c r="J1210" i="1"/>
  <c r="O1210" i="1"/>
  <c r="P1210" i="1"/>
  <c r="Q1210" i="1"/>
  <c r="I1211" i="1"/>
  <c r="J1211" i="1"/>
  <c r="O1211" i="1"/>
  <c r="P1211" i="1"/>
  <c r="Q1211" i="1"/>
  <c r="I1212" i="1"/>
  <c r="J1212" i="1"/>
  <c r="O1212" i="1"/>
  <c r="P1212" i="1"/>
  <c r="Q1212" i="1"/>
  <c r="I1213" i="1"/>
  <c r="J1213" i="1"/>
  <c r="O1213" i="1"/>
  <c r="P1213" i="1"/>
  <c r="Q1213" i="1"/>
  <c r="I1214" i="1"/>
  <c r="J1214" i="1"/>
  <c r="O1214" i="1"/>
  <c r="P1214" i="1"/>
  <c r="Q1214" i="1"/>
  <c r="I1215" i="1"/>
  <c r="J1215" i="1"/>
  <c r="O1215" i="1"/>
  <c r="P1215" i="1"/>
  <c r="Q1215" i="1"/>
  <c r="I1216" i="1"/>
  <c r="J1216" i="1"/>
  <c r="O1216" i="1"/>
  <c r="P1216" i="1"/>
  <c r="Q1216" i="1"/>
  <c r="I1217" i="1"/>
  <c r="J1217" i="1"/>
  <c r="O1217" i="1"/>
  <c r="P1217" i="1"/>
  <c r="Q1217" i="1"/>
  <c r="I1218" i="1"/>
  <c r="J1218" i="1"/>
  <c r="O1218" i="1"/>
  <c r="P1218" i="1"/>
  <c r="Q1218" i="1"/>
  <c r="I1219" i="1"/>
  <c r="J1219" i="1"/>
  <c r="O1219" i="1"/>
  <c r="P1219" i="1"/>
  <c r="Q1219" i="1"/>
  <c r="I1220" i="1"/>
  <c r="J1220" i="1"/>
  <c r="O1220" i="1"/>
  <c r="P1220" i="1"/>
  <c r="Q1220" i="1"/>
  <c r="I1221" i="1"/>
  <c r="J1221" i="1"/>
  <c r="O1221" i="1"/>
  <c r="P1221" i="1"/>
  <c r="Q1221" i="1"/>
  <c r="I1222" i="1"/>
  <c r="J1222" i="1"/>
  <c r="O1222" i="1"/>
  <c r="P1222" i="1"/>
  <c r="Q1222" i="1"/>
  <c r="I1223" i="1"/>
  <c r="J1223" i="1"/>
  <c r="O1223" i="1"/>
  <c r="P1223" i="1"/>
  <c r="Q1223" i="1"/>
  <c r="I1224" i="1"/>
  <c r="J1224" i="1"/>
  <c r="O1224" i="1"/>
  <c r="P1224" i="1"/>
  <c r="Q1224" i="1"/>
  <c r="I1225" i="1"/>
  <c r="J1225" i="1"/>
  <c r="I1226" i="1"/>
  <c r="J1226" i="1"/>
  <c r="I1227" i="1"/>
  <c r="J1227" i="1"/>
  <c r="I1228" i="1"/>
  <c r="J1228" i="1"/>
  <c r="I1229" i="1"/>
  <c r="J1229" i="1"/>
  <c r="I1230" i="1"/>
  <c r="J1230" i="1"/>
  <c r="I1231" i="1"/>
  <c r="J1231" i="1"/>
  <c r="O1231" i="1"/>
  <c r="P1231" i="1"/>
  <c r="Q1231" i="1"/>
  <c r="I1232" i="1"/>
  <c r="J1232" i="1"/>
  <c r="I1233" i="1"/>
  <c r="J1233" i="1"/>
  <c r="I1234" i="1"/>
  <c r="J1234" i="1"/>
  <c r="I1235" i="1"/>
  <c r="J1235" i="1"/>
  <c r="I1236" i="1"/>
  <c r="J1236" i="1"/>
  <c r="I1237" i="1"/>
  <c r="J1237" i="1"/>
  <c r="I1238" i="1"/>
  <c r="J1238" i="1"/>
  <c r="I1239" i="1"/>
  <c r="J1239" i="1"/>
  <c r="I1240" i="1"/>
  <c r="J1240" i="1"/>
  <c r="I1241" i="1"/>
  <c r="J1241" i="1"/>
  <c r="O1241" i="1"/>
  <c r="P1241" i="1"/>
  <c r="Q1241" i="1"/>
  <c r="I1242" i="1"/>
  <c r="J1242" i="1"/>
  <c r="O1242" i="1"/>
  <c r="P1242" i="1"/>
  <c r="Q1242" i="1"/>
  <c r="I1243" i="1"/>
  <c r="J1243" i="1"/>
  <c r="O1243" i="1"/>
  <c r="P1243" i="1"/>
  <c r="Q1243" i="1"/>
  <c r="I1244" i="1"/>
  <c r="J1244" i="1"/>
  <c r="O1244" i="1"/>
  <c r="P1244" i="1"/>
  <c r="Q1244" i="1"/>
  <c r="I1245" i="1"/>
  <c r="J1245" i="1"/>
  <c r="O1245" i="1"/>
  <c r="P1245" i="1"/>
  <c r="Q1245" i="1"/>
  <c r="I1246" i="1"/>
  <c r="J1246" i="1"/>
  <c r="O1246" i="1"/>
  <c r="P1246" i="1"/>
  <c r="Q1246" i="1"/>
  <c r="I1247" i="1"/>
  <c r="J1247" i="1"/>
  <c r="O1247" i="1"/>
  <c r="P1247" i="1"/>
  <c r="Q1247" i="1"/>
  <c r="I1248" i="1"/>
  <c r="J1248" i="1"/>
  <c r="O1248" i="1"/>
  <c r="P1248" i="1"/>
  <c r="Q1248" i="1"/>
  <c r="I1249" i="1"/>
  <c r="J1249" i="1"/>
  <c r="O1249" i="1"/>
  <c r="P1249" i="1"/>
  <c r="Q1249" i="1"/>
  <c r="I1250" i="1"/>
  <c r="J1250" i="1"/>
  <c r="O1250" i="1"/>
  <c r="P1250" i="1"/>
  <c r="Q1250" i="1"/>
  <c r="I1251" i="1"/>
  <c r="J1251" i="1"/>
  <c r="O1251" i="1"/>
  <c r="P1251" i="1"/>
  <c r="Q1251" i="1"/>
  <c r="I1252" i="1"/>
  <c r="J1252" i="1"/>
  <c r="O1252" i="1"/>
  <c r="P1252" i="1"/>
  <c r="Q1252" i="1"/>
  <c r="I1253" i="1"/>
  <c r="J1253" i="1"/>
  <c r="O1253" i="1"/>
  <c r="P1253" i="1"/>
  <c r="Q1253" i="1"/>
  <c r="I1254" i="1"/>
  <c r="J1254" i="1"/>
  <c r="O1254" i="1"/>
  <c r="P1254" i="1"/>
  <c r="Q1254" i="1"/>
  <c r="I1255" i="1"/>
  <c r="J1255" i="1"/>
  <c r="O1255" i="1"/>
  <c r="P1255" i="1"/>
  <c r="Q1255" i="1"/>
  <c r="I1256" i="1"/>
  <c r="J1256" i="1"/>
  <c r="O1256" i="1"/>
  <c r="P1256" i="1"/>
  <c r="Q1256" i="1"/>
  <c r="I1257" i="1"/>
  <c r="J1257" i="1"/>
  <c r="O1257" i="1"/>
  <c r="P1257" i="1"/>
  <c r="Q1257" i="1"/>
  <c r="I1258" i="1"/>
  <c r="J1258" i="1"/>
  <c r="O1258" i="1"/>
  <c r="P1258" i="1"/>
  <c r="Q1258" i="1"/>
  <c r="I1259" i="1"/>
  <c r="J1259" i="1"/>
  <c r="O1259" i="1"/>
  <c r="P1259" i="1"/>
  <c r="Q1259" i="1"/>
  <c r="I1260" i="1"/>
  <c r="J1260" i="1"/>
  <c r="O1260" i="1"/>
  <c r="P1260" i="1"/>
  <c r="Q1260" i="1"/>
  <c r="I1261" i="1"/>
  <c r="J1261" i="1"/>
  <c r="O1261" i="1"/>
  <c r="P1261" i="1"/>
  <c r="Q1261" i="1"/>
  <c r="I1262" i="1"/>
  <c r="J1262" i="1"/>
  <c r="O1262" i="1"/>
  <c r="P1262" i="1"/>
  <c r="Q1262" i="1"/>
  <c r="I1263" i="1"/>
  <c r="J1263" i="1"/>
  <c r="I1264" i="1"/>
  <c r="J1264" i="1"/>
  <c r="I1265" i="1"/>
  <c r="J1265" i="1"/>
  <c r="I1266" i="1"/>
  <c r="J1266" i="1"/>
  <c r="J1267" i="1"/>
  <c r="I1268" i="1"/>
  <c r="J1268" i="1"/>
  <c r="I1269" i="1"/>
  <c r="J1269" i="1"/>
  <c r="I1270" i="1"/>
  <c r="J1270" i="1"/>
  <c r="I1271" i="1"/>
  <c r="J1271" i="1"/>
  <c r="I1272" i="1"/>
  <c r="J1272" i="1"/>
  <c r="I1273" i="1"/>
  <c r="J1273" i="1"/>
  <c r="I1274" i="1"/>
  <c r="J1274" i="1"/>
  <c r="I1275" i="1"/>
  <c r="J1275" i="1"/>
  <c r="I1276" i="1"/>
  <c r="J1276" i="1"/>
  <c r="I1277" i="1"/>
  <c r="J1277" i="1"/>
  <c r="I1278" i="1"/>
  <c r="J1278" i="1"/>
  <c r="I1279" i="1"/>
  <c r="J1279" i="1"/>
  <c r="I1280" i="1"/>
  <c r="J1280" i="1"/>
  <c r="I1281" i="1"/>
  <c r="J1281" i="1"/>
  <c r="I1282" i="1"/>
  <c r="J1282" i="1"/>
  <c r="I1283" i="1"/>
  <c r="J1283" i="1"/>
  <c r="I1284" i="1"/>
  <c r="J1284" i="1"/>
  <c r="O1284" i="1"/>
  <c r="P1284" i="1"/>
  <c r="Q1284" i="1"/>
  <c r="I1285" i="1"/>
  <c r="J1285" i="1"/>
  <c r="O1285" i="1"/>
  <c r="P1285" i="1"/>
  <c r="Q1285" i="1"/>
  <c r="I1286" i="1"/>
  <c r="J1286" i="1"/>
  <c r="O1286" i="1"/>
  <c r="P1286" i="1"/>
  <c r="Q1286" i="1"/>
  <c r="I1287" i="1"/>
  <c r="J1287" i="1"/>
  <c r="O1287" i="1"/>
  <c r="P1287" i="1"/>
  <c r="Q1287" i="1"/>
  <c r="I1288" i="1"/>
  <c r="J1288" i="1"/>
  <c r="O1288" i="1"/>
  <c r="P1288" i="1"/>
  <c r="Q1288" i="1"/>
  <c r="I1289" i="1"/>
  <c r="J1289" i="1"/>
  <c r="O1289" i="1"/>
  <c r="P1289" i="1"/>
  <c r="Q1289" i="1"/>
  <c r="I1290" i="1"/>
  <c r="J1290" i="1"/>
  <c r="O1290" i="1"/>
  <c r="P1290" i="1"/>
  <c r="Q1290" i="1"/>
  <c r="I1291" i="1"/>
  <c r="J1291" i="1"/>
  <c r="O1291" i="1"/>
  <c r="P1291" i="1"/>
  <c r="Q1291" i="1"/>
  <c r="I1292" i="1"/>
  <c r="J1292" i="1"/>
  <c r="O1292" i="1"/>
  <c r="P1292" i="1"/>
  <c r="Q1292" i="1"/>
  <c r="I1293" i="1"/>
  <c r="J1293" i="1"/>
  <c r="O1293" i="1"/>
  <c r="P1293" i="1"/>
  <c r="Q1293" i="1"/>
  <c r="I1294" i="1"/>
  <c r="I1295" i="1"/>
  <c r="O1295" i="1"/>
  <c r="P1295" i="1"/>
  <c r="Q1295" i="1"/>
  <c r="I1296" i="1"/>
  <c r="I1297" i="1"/>
  <c r="I1298" i="1"/>
  <c r="I1299" i="1"/>
  <c r="I1300" i="1"/>
  <c r="I1301" i="1"/>
  <c r="I1302" i="1"/>
  <c r="I1303" i="1"/>
  <c r="I1304" i="1"/>
  <c r="J1304" i="1"/>
  <c r="I1305" i="1"/>
  <c r="J1305" i="1"/>
  <c r="I1306" i="1"/>
  <c r="J1306" i="1"/>
  <c r="I1307" i="1"/>
  <c r="J1307" i="1"/>
  <c r="I1308" i="1"/>
  <c r="J1308" i="1"/>
  <c r="I1309" i="1"/>
  <c r="J1309" i="1"/>
  <c r="I1310" i="1"/>
  <c r="J1310" i="1"/>
  <c r="I1311" i="1"/>
  <c r="J1311" i="1"/>
  <c r="I1312" i="1"/>
  <c r="J1312" i="1"/>
  <c r="I1313" i="1"/>
  <c r="J1313" i="1"/>
  <c r="I1314" i="1"/>
  <c r="J1314" i="1"/>
  <c r="I1315" i="1"/>
  <c r="J1315" i="1"/>
  <c r="I1316" i="1"/>
  <c r="J1316" i="1"/>
  <c r="I1317" i="1"/>
  <c r="J1317" i="1"/>
  <c r="O1317" i="1"/>
  <c r="P1317" i="1"/>
  <c r="Q1317" i="1"/>
  <c r="I1318" i="1"/>
  <c r="J1318" i="1"/>
  <c r="O1318" i="1"/>
  <c r="P1318" i="1"/>
  <c r="Q1318" i="1"/>
  <c r="I1319" i="1"/>
  <c r="J1319" i="1"/>
  <c r="O1319" i="1"/>
  <c r="P1319" i="1"/>
  <c r="Q1319" i="1"/>
  <c r="I1320" i="1"/>
  <c r="J1320" i="1"/>
  <c r="O1320" i="1"/>
  <c r="P1320" i="1"/>
  <c r="Q1320" i="1"/>
  <c r="I1321" i="1"/>
  <c r="J1321" i="1"/>
  <c r="O1321" i="1"/>
  <c r="P1321" i="1"/>
  <c r="Q1321" i="1"/>
  <c r="I1322" i="1"/>
  <c r="J1322" i="1"/>
  <c r="O1322" i="1"/>
  <c r="P1322" i="1"/>
  <c r="Q1322" i="1"/>
  <c r="I1323" i="1"/>
  <c r="J1323" i="1"/>
  <c r="O1323" i="1"/>
  <c r="P1323" i="1"/>
  <c r="Q1323" i="1"/>
  <c r="I1324" i="1"/>
  <c r="J1324" i="1"/>
  <c r="O1324" i="1"/>
  <c r="P1324" i="1"/>
  <c r="Q1324" i="1"/>
  <c r="I1325" i="1"/>
  <c r="J1325" i="1"/>
  <c r="O1325" i="1"/>
  <c r="P1325" i="1"/>
  <c r="Q1325" i="1"/>
  <c r="I1326" i="1"/>
  <c r="J1326" i="1"/>
  <c r="O1326" i="1"/>
  <c r="P1326" i="1"/>
  <c r="Q1326" i="1"/>
  <c r="I1327" i="1"/>
  <c r="J1327" i="1"/>
  <c r="O1327" i="1"/>
  <c r="P1327" i="1"/>
  <c r="Q1327" i="1"/>
  <c r="I1328" i="1"/>
  <c r="J1328" i="1"/>
  <c r="O1328" i="1"/>
  <c r="P1328" i="1"/>
  <c r="Q1328" i="1"/>
  <c r="I1329" i="1"/>
  <c r="J1329" i="1"/>
  <c r="O1329" i="1"/>
  <c r="P1329" i="1"/>
  <c r="Q1329" i="1"/>
  <c r="I1330" i="1"/>
  <c r="J1330" i="1"/>
  <c r="O1330" i="1"/>
  <c r="P1330" i="1"/>
  <c r="Q1330" i="1"/>
  <c r="I1331" i="1"/>
  <c r="J1331" i="1"/>
  <c r="O1331" i="1"/>
  <c r="P1331" i="1"/>
  <c r="Q1331" i="1"/>
  <c r="I1332" i="1"/>
  <c r="I1333" i="1"/>
  <c r="I1334" i="1"/>
  <c r="J1334" i="1"/>
  <c r="I1335" i="1"/>
  <c r="J1335" i="1"/>
  <c r="I1336" i="1"/>
  <c r="J1336" i="1"/>
  <c r="I1337" i="1"/>
  <c r="J1337" i="1"/>
  <c r="I1338" i="1"/>
  <c r="J1338" i="1"/>
  <c r="I1339" i="1"/>
  <c r="J1339" i="1"/>
  <c r="I1340" i="1"/>
  <c r="J1340" i="1"/>
  <c r="I1341" i="1"/>
  <c r="J1341" i="1"/>
  <c r="I1342" i="1"/>
  <c r="J1342" i="1"/>
  <c r="I1343" i="1"/>
  <c r="I1344" i="1"/>
  <c r="I1345" i="1"/>
  <c r="I1346" i="1"/>
  <c r="I1347" i="1"/>
  <c r="J1347" i="1"/>
  <c r="O1347" i="1"/>
  <c r="P1347" i="1"/>
  <c r="Q1347" i="1"/>
  <c r="I1348" i="1"/>
  <c r="J1348" i="1"/>
  <c r="O1348" i="1"/>
  <c r="P1348" i="1"/>
  <c r="Q1348" i="1"/>
  <c r="I1349" i="1"/>
  <c r="J1349" i="1"/>
  <c r="O1349" i="1"/>
  <c r="P1349" i="1"/>
  <c r="Q1349" i="1"/>
  <c r="I1350" i="1"/>
  <c r="J1350" i="1"/>
  <c r="O1350" i="1"/>
  <c r="P1350" i="1"/>
  <c r="Q1350" i="1"/>
  <c r="I1351" i="1"/>
  <c r="J1351" i="1"/>
  <c r="O1351" i="1"/>
  <c r="P1351" i="1"/>
  <c r="Q1351" i="1"/>
  <c r="I1352" i="1"/>
  <c r="J1352" i="1"/>
  <c r="O1352" i="1"/>
  <c r="P1352" i="1"/>
  <c r="Q1352" i="1"/>
  <c r="I1353" i="1"/>
  <c r="J1353" i="1"/>
  <c r="O1353" i="1"/>
  <c r="P1353" i="1"/>
  <c r="Q1353" i="1"/>
  <c r="I1354" i="1"/>
  <c r="J1354" i="1"/>
  <c r="O1354" i="1"/>
  <c r="P1354" i="1"/>
  <c r="Q1354" i="1"/>
  <c r="I1355" i="1"/>
  <c r="J1355" i="1"/>
  <c r="O1355" i="1"/>
  <c r="P1355" i="1"/>
  <c r="Q1355" i="1"/>
  <c r="I1356" i="1"/>
  <c r="J1356" i="1"/>
  <c r="O1356" i="1"/>
  <c r="P1356" i="1"/>
  <c r="Q1356" i="1"/>
  <c r="I1357" i="1"/>
  <c r="J1357" i="1"/>
  <c r="O1357" i="1"/>
  <c r="P1357" i="1"/>
  <c r="Q1357" i="1"/>
  <c r="I1358" i="1"/>
  <c r="J1358" i="1"/>
  <c r="O1358" i="1"/>
  <c r="P1358" i="1"/>
  <c r="Q1358" i="1"/>
  <c r="I1359" i="1"/>
  <c r="J1359" i="1"/>
  <c r="O1359" i="1"/>
  <c r="P1359" i="1"/>
  <c r="Q1359" i="1"/>
  <c r="I1360" i="1"/>
  <c r="J1360" i="1"/>
  <c r="O1360" i="1"/>
  <c r="P1360" i="1"/>
  <c r="Q1360" i="1"/>
  <c r="I1361" i="1"/>
  <c r="J1361" i="1"/>
  <c r="I1362" i="1"/>
  <c r="J1362" i="1"/>
  <c r="I1363" i="1"/>
  <c r="J1363" i="1"/>
  <c r="I1364" i="1"/>
  <c r="J1364" i="1"/>
  <c r="I1365" i="1"/>
  <c r="J1365" i="1"/>
  <c r="I1366" i="1"/>
  <c r="J1366" i="1"/>
  <c r="I1367" i="1"/>
  <c r="J1367" i="1"/>
  <c r="I1368" i="1"/>
  <c r="J1368" i="1"/>
  <c r="I1369" i="1"/>
  <c r="J1369" i="1"/>
  <c r="I1370" i="1"/>
  <c r="J1370" i="1"/>
  <c r="I1371" i="1"/>
  <c r="I1372" i="1"/>
  <c r="J1372" i="1"/>
  <c r="I1373" i="1"/>
  <c r="J1373" i="1"/>
  <c r="I1374" i="1"/>
  <c r="J1374" i="1"/>
  <c r="I1375" i="1"/>
  <c r="J1375" i="1"/>
  <c r="O1375" i="1"/>
  <c r="P1375" i="1"/>
  <c r="Q1375" i="1"/>
  <c r="I1376" i="1"/>
  <c r="J1376" i="1"/>
  <c r="O1376" i="1"/>
  <c r="P1376" i="1"/>
  <c r="Q1376" i="1"/>
  <c r="I1377" i="1"/>
  <c r="J1377" i="1"/>
  <c r="O1377" i="1"/>
  <c r="P1377" i="1"/>
  <c r="Q1377" i="1"/>
  <c r="I1378" i="1"/>
  <c r="J1378" i="1"/>
  <c r="O1378" i="1"/>
  <c r="P1378" i="1"/>
  <c r="Q1378" i="1"/>
  <c r="I1379" i="1"/>
  <c r="J1379" i="1"/>
  <c r="O1379" i="1"/>
  <c r="P1379" i="1"/>
  <c r="Q1379" i="1"/>
  <c r="I1380" i="1"/>
  <c r="J1380" i="1"/>
  <c r="O1380" i="1"/>
  <c r="P1380" i="1"/>
  <c r="Q1380" i="1"/>
  <c r="I1381" i="1"/>
  <c r="J1381" i="1"/>
  <c r="O1381" i="1"/>
  <c r="P1381" i="1"/>
  <c r="Q1381" i="1"/>
  <c r="I1382" i="1"/>
  <c r="J1382" i="1"/>
  <c r="O1382" i="1"/>
  <c r="P1382" i="1"/>
  <c r="Q1382" i="1"/>
  <c r="I1383" i="1"/>
  <c r="J1383" i="1"/>
  <c r="O1383" i="1"/>
  <c r="P1383" i="1"/>
  <c r="Q1383" i="1"/>
  <c r="I1384" i="1"/>
  <c r="J1384" i="1"/>
  <c r="O1384" i="1"/>
  <c r="P1384" i="1"/>
  <c r="Q1384" i="1"/>
  <c r="I1385" i="1"/>
  <c r="J1385" i="1"/>
  <c r="O1385" i="1"/>
  <c r="P1385" i="1"/>
  <c r="Q1385" i="1"/>
  <c r="I1386" i="1"/>
  <c r="J1386" i="1"/>
  <c r="O1386" i="1"/>
  <c r="P1386" i="1"/>
  <c r="Q1386" i="1"/>
  <c r="I1387" i="1"/>
  <c r="J1387" i="1"/>
  <c r="O1387" i="1"/>
  <c r="P1387" i="1"/>
  <c r="Q1387" i="1"/>
  <c r="I1388" i="1"/>
  <c r="J1388" i="1"/>
  <c r="I1389" i="1"/>
  <c r="J1389" i="1"/>
  <c r="I1390" i="1"/>
  <c r="J1390" i="1"/>
  <c r="I1391" i="1"/>
  <c r="J1391" i="1"/>
  <c r="I1392" i="1"/>
  <c r="J1392" i="1"/>
  <c r="I1393" i="1"/>
  <c r="J1393" i="1"/>
  <c r="I1394" i="1"/>
  <c r="J1394" i="1"/>
  <c r="I1395" i="1"/>
  <c r="J1395" i="1"/>
  <c r="I1396" i="1"/>
  <c r="J1396" i="1"/>
  <c r="I1397" i="1"/>
  <c r="J1397" i="1"/>
  <c r="O1397" i="1"/>
  <c r="P1397" i="1"/>
  <c r="Q1397" i="1"/>
  <c r="I1398" i="1"/>
  <c r="J1398" i="1"/>
  <c r="O1398" i="1"/>
  <c r="P1398" i="1"/>
  <c r="Q1398" i="1"/>
  <c r="I1399" i="1"/>
  <c r="J1399" i="1"/>
  <c r="O1399" i="1"/>
  <c r="P1399" i="1"/>
  <c r="Q1399" i="1"/>
  <c r="I1400" i="1"/>
  <c r="J1400" i="1"/>
  <c r="O1400" i="1"/>
  <c r="P1400" i="1"/>
  <c r="Q1400" i="1"/>
  <c r="I1401" i="1"/>
  <c r="J1401" i="1"/>
  <c r="O1401" i="1"/>
  <c r="P1401" i="1"/>
  <c r="Q1401" i="1"/>
  <c r="I1402" i="1"/>
  <c r="J1402" i="1"/>
  <c r="O1402" i="1"/>
  <c r="P1402" i="1"/>
  <c r="Q1402" i="1"/>
  <c r="I1403" i="1"/>
  <c r="J1403" i="1"/>
  <c r="O1403" i="1"/>
  <c r="P1403" i="1"/>
  <c r="Q1403" i="1"/>
  <c r="I1404" i="1"/>
  <c r="J1404" i="1"/>
  <c r="O1404" i="1"/>
  <c r="P1404" i="1"/>
  <c r="Q1404" i="1"/>
  <c r="I1405" i="1"/>
  <c r="J1405" i="1"/>
  <c r="O1405" i="1"/>
  <c r="P1405" i="1"/>
  <c r="Q1405" i="1"/>
  <c r="I1406" i="1"/>
  <c r="J1406" i="1"/>
  <c r="O1406" i="1"/>
  <c r="P1406" i="1"/>
  <c r="Q1406" i="1"/>
  <c r="I1407" i="1"/>
  <c r="J1407" i="1"/>
  <c r="O1407" i="1"/>
  <c r="P1407" i="1"/>
  <c r="Q1407" i="1"/>
  <c r="I1408" i="1"/>
  <c r="J1408" i="1"/>
  <c r="O1408" i="1"/>
  <c r="P1408" i="1"/>
  <c r="Q1408" i="1"/>
  <c r="I1409" i="1"/>
  <c r="J1409" i="1"/>
  <c r="O1409" i="1"/>
  <c r="P1409" i="1"/>
  <c r="Q1409" i="1"/>
  <c r="I1410" i="1"/>
  <c r="J1410" i="1"/>
  <c r="O1410" i="1"/>
  <c r="P1410" i="1"/>
  <c r="Q1410" i="1"/>
  <c r="I1411" i="1"/>
  <c r="J1411" i="1"/>
  <c r="O1411" i="1"/>
  <c r="P1411" i="1"/>
  <c r="Q1411" i="1"/>
  <c r="I1412" i="1"/>
  <c r="J1412" i="1"/>
  <c r="O1412" i="1"/>
  <c r="P1412" i="1"/>
  <c r="Q1412" i="1"/>
  <c r="I1413" i="1"/>
  <c r="J1413" i="1"/>
  <c r="O1413" i="1"/>
  <c r="P1413" i="1"/>
  <c r="Q1413" i="1"/>
  <c r="I1414" i="1"/>
  <c r="J1414" i="1"/>
  <c r="O1414" i="1"/>
  <c r="P1414" i="1"/>
  <c r="Q1414" i="1"/>
  <c r="I1415" i="1"/>
  <c r="J1415" i="1"/>
  <c r="O1415" i="1"/>
  <c r="P1415" i="1"/>
  <c r="Q1415" i="1"/>
  <c r="I1416" i="1"/>
  <c r="J1416" i="1"/>
  <c r="O1416" i="1"/>
  <c r="P1416" i="1"/>
  <c r="Q1416" i="1"/>
  <c r="I1417" i="1"/>
  <c r="J1417" i="1"/>
  <c r="O1417" i="1"/>
  <c r="P1417" i="1"/>
  <c r="Q1417" i="1"/>
  <c r="I1418" i="1"/>
  <c r="J1418" i="1"/>
  <c r="O1418" i="1"/>
  <c r="P1418" i="1"/>
  <c r="Q1418" i="1"/>
  <c r="I1419" i="1"/>
  <c r="I1420" i="1"/>
  <c r="I1421" i="1"/>
  <c r="J1421" i="1"/>
  <c r="O1421" i="1"/>
  <c r="P1421" i="1"/>
  <c r="Q1421" i="1"/>
  <c r="I1422" i="1"/>
  <c r="J1422" i="1"/>
  <c r="O1422" i="1"/>
  <c r="P1422" i="1"/>
  <c r="Q1422" i="1"/>
  <c r="I1423" i="1"/>
  <c r="J1423" i="1"/>
  <c r="O1423" i="1"/>
  <c r="P1423" i="1"/>
  <c r="Q1423" i="1"/>
  <c r="I1424" i="1"/>
  <c r="J1424" i="1"/>
  <c r="O1424" i="1"/>
  <c r="P1424" i="1"/>
  <c r="Q1424" i="1"/>
  <c r="I1425" i="1"/>
  <c r="J1425" i="1"/>
  <c r="O1425" i="1"/>
  <c r="P1425" i="1"/>
  <c r="Q1425" i="1"/>
  <c r="I1426" i="1"/>
  <c r="J1426" i="1"/>
  <c r="O1426" i="1"/>
  <c r="P1426" i="1"/>
  <c r="Q1426" i="1"/>
  <c r="I1427" i="1"/>
  <c r="J1427" i="1"/>
  <c r="O1427" i="1"/>
  <c r="P1427" i="1"/>
  <c r="Q1427" i="1"/>
  <c r="I1428" i="1"/>
  <c r="J1428" i="1"/>
  <c r="O1428" i="1"/>
  <c r="P1428" i="1"/>
  <c r="Q1428" i="1"/>
  <c r="I1429" i="1"/>
  <c r="J1429" i="1"/>
  <c r="O1429" i="1"/>
  <c r="P1429" i="1"/>
  <c r="Q1429" i="1"/>
  <c r="I1430" i="1"/>
  <c r="J1430" i="1"/>
  <c r="O1430" i="1"/>
  <c r="P1430" i="1"/>
  <c r="Q1430" i="1"/>
  <c r="I1431" i="1"/>
  <c r="J1431" i="1"/>
  <c r="O1431" i="1"/>
  <c r="P1431" i="1"/>
  <c r="Q1431" i="1"/>
  <c r="I1432" i="1"/>
  <c r="J1432" i="1"/>
  <c r="O1432" i="1"/>
  <c r="P1432" i="1"/>
  <c r="Q1432" i="1"/>
  <c r="I1433" i="1"/>
  <c r="J1433" i="1"/>
  <c r="O1433" i="1"/>
  <c r="P1433" i="1"/>
  <c r="Q1433" i="1"/>
  <c r="I1434" i="1"/>
  <c r="J1434" i="1"/>
  <c r="O1434" i="1"/>
  <c r="P1434" i="1"/>
  <c r="Q1434" i="1"/>
  <c r="I1435" i="1"/>
  <c r="J1435" i="1"/>
  <c r="O1435" i="1"/>
  <c r="P1435" i="1"/>
  <c r="Q1435" i="1"/>
  <c r="I1436" i="1"/>
  <c r="J1436" i="1"/>
  <c r="O1436" i="1"/>
  <c r="P1436" i="1"/>
  <c r="Q1436" i="1"/>
  <c r="I1437" i="1"/>
  <c r="J1437" i="1"/>
  <c r="O1437" i="1"/>
  <c r="P1437" i="1"/>
  <c r="Q1437" i="1"/>
  <c r="I1438" i="1"/>
  <c r="J1438" i="1"/>
  <c r="O1438" i="1"/>
  <c r="P1438" i="1"/>
  <c r="Q1438" i="1"/>
  <c r="I1439" i="1"/>
  <c r="J1439" i="1"/>
  <c r="O1439" i="1"/>
  <c r="P1439" i="1"/>
  <c r="Q1439" i="1"/>
  <c r="I1440" i="1"/>
  <c r="J1440" i="1"/>
  <c r="O1440" i="1"/>
  <c r="P1440" i="1"/>
  <c r="Q1440" i="1"/>
  <c r="I1441" i="1"/>
  <c r="J1441" i="1"/>
  <c r="I1442" i="1"/>
  <c r="J1442" i="1"/>
  <c r="O1442" i="1"/>
  <c r="P1442" i="1"/>
  <c r="Q1442" i="1"/>
  <c r="I1443" i="1"/>
  <c r="J1443" i="1"/>
  <c r="O1443" i="1"/>
  <c r="P1443" i="1"/>
  <c r="Q1443" i="1"/>
  <c r="I1444" i="1"/>
  <c r="J1444" i="1"/>
  <c r="O1444" i="1"/>
  <c r="P1444" i="1"/>
  <c r="Q1444" i="1"/>
  <c r="I1445" i="1"/>
  <c r="J1445" i="1"/>
  <c r="O1445" i="1"/>
  <c r="P1445" i="1"/>
  <c r="Q1445" i="1"/>
  <c r="I1446" i="1"/>
  <c r="J1446" i="1"/>
  <c r="I1447" i="1"/>
  <c r="J1447" i="1"/>
  <c r="O1447" i="1"/>
  <c r="P1447" i="1"/>
  <c r="Q1447" i="1"/>
  <c r="I1448" i="1"/>
  <c r="J1448" i="1"/>
  <c r="O1448" i="1"/>
  <c r="P1448" i="1"/>
  <c r="Q1448" i="1"/>
  <c r="I1449" i="1"/>
  <c r="J1449" i="1"/>
  <c r="O1449" i="1"/>
  <c r="P1449" i="1"/>
  <c r="Q1449" i="1"/>
  <c r="I1450" i="1"/>
  <c r="J1450" i="1"/>
  <c r="O1450" i="1"/>
  <c r="P1450" i="1"/>
  <c r="Q1450" i="1"/>
  <c r="I1451" i="1"/>
  <c r="J1451" i="1"/>
  <c r="O1451" i="1"/>
  <c r="P1451" i="1"/>
  <c r="Q1451" i="1"/>
  <c r="I1452" i="1"/>
  <c r="J1452" i="1"/>
  <c r="O1452" i="1"/>
  <c r="P1452" i="1"/>
  <c r="Q1452" i="1"/>
  <c r="I1453" i="1"/>
  <c r="J1453" i="1"/>
  <c r="I1454" i="1"/>
  <c r="J1454" i="1"/>
  <c r="I1455" i="1"/>
  <c r="J1455" i="1"/>
  <c r="I1456" i="1"/>
  <c r="J1456" i="1"/>
  <c r="I1457" i="1"/>
  <c r="J1457" i="1"/>
  <c r="I1458" i="1"/>
  <c r="J1458" i="1"/>
  <c r="O1458" i="1"/>
  <c r="P1458" i="1"/>
  <c r="Q1458" i="1"/>
  <c r="I1459" i="1"/>
  <c r="J1459" i="1"/>
  <c r="O1459" i="1"/>
  <c r="P1459" i="1"/>
  <c r="Q1459" i="1"/>
  <c r="I1460" i="1"/>
  <c r="J1460" i="1"/>
  <c r="O1460" i="1"/>
  <c r="P1460" i="1"/>
  <c r="Q1460" i="1"/>
  <c r="I1461" i="1"/>
  <c r="J1461" i="1"/>
  <c r="O1461" i="1"/>
  <c r="P1461" i="1"/>
  <c r="Q1461" i="1"/>
  <c r="I1462" i="1"/>
  <c r="J1462" i="1"/>
  <c r="O1462" i="1"/>
  <c r="P1462" i="1"/>
  <c r="Q1462" i="1"/>
  <c r="I1463" i="1"/>
  <c r="J1463" i="1"/>
  <c r="O1463" i="1"/>
  <c r="P1463" i="1"/>
  <c r="Q1463" i="1"/>
  <c r="I1464" i="1"/>
  <c r="J1464" i="1"/>
  <c r="O1464" i="1"/>
  <c r="P1464" i="1"/>
  <c r="Q1464" i="1"/>
  <c r="I1465" i="1"/>
  <c r="J1465" i="1"/>
  <c r="O1465" i="1"/>
  <c r="P1465" i="1"/>
  <c r="Q1465" i="1"/>
  <c r="I1466" i="1"/>
  <c r="J1466" i="1"/>
  <c r="I1467" i="1"/>
  <c r="J1467" i="1"/>
  <c r="I1468" i="1"/>
  <c r="J1468" i="1"/>
  <c r="I1469" i="1"/>
  <c r="J1469" i="1"/>
  <c r="I1470" i="1"/>
  <c r="J1470" i="1"/>
  <c r="I1471" i="1"/>
  <c r="J1471" i="1"/>
  <c r="I1472" i="1"/>
  <c r="J1472" i="1"/>
  <c r="I1473" i="1"/>
  <c r="J1473" i="1"/>
  <c r="I1474" i="1"/>
  <c r="J1474" i="1"/>
  <c r="I1475" i="1"/>
  <c r="J1475" i="1"/>
  <c r="I1476" i="1"/>
  <c r="J1476" i="1"/>
  <c r="I1477" i="1"/>
  <c r="J1477" i="1"/>
  <c r="I1478" i="1"/>
  <c r="J1478" i="1"/>
  <c r="I1479" i="1"/>
  <c r="J1479" i="1"/>
  <c r="I1480" i="1"/>
  <c r="J1480" i="1"/>
  <c r="I1481" i="1"/>
  <c r="J1481" i="1"/>
  <c r="I1482" i="1"/>
  <c r="J1482" i="1"/>
  <c r="I1483" i="1"/>
  <c r="J1483" i="1"/>
  <c r="I1484" i="1"/>
  <c r="J1484" i="1"/>
  <c r="I1485" i="1"/>
  <c r="J1485" i="1"/>
  <c r="I1486" i="1"/>
  <c r="J1486" i="1"/>
  <c r="I1487" i="1"/>
  <c r="J1487" i="1"/>
  <c r="I1488" i="1"/>
  <c r="J1488" i="1"/>
  <c r="I1489" i="1"/>
  <c r="J1489" i="1"/>
  <c r="I1490" i="1"/>
  <c r="J1490" i="1"/>
  <c r="I1491" i="1"/>
  <c r="J1491" i="1"/>
  <c r="I1492" i="1"/>
  <c r="J1492" i="1"/>
  <c r="I1493" i="1"/>
  <c r="J1493" i="1"/>
  <c r="I1494" i="1"/>
  <c r="J1494" i="1"/>
  <c r="I1495" i="1"/>
  <c r="J1495" i="1"/>
  <c r="I1496" i="1"/>
  <c r="J1496" i="1"/>
  <c r="I1497" i="1"/>
  <c r="J1497" i="1"/>
  <c r="I1498" i="1"/>
  <c r="J1498" i="1"/>
  <c r="I1499" i="1"/>
  <c r="J1499" i="1"/>
  <c r="I1500" i="1"/>
  <c r="J1500" i="1"/>
  <c r="I1501" i="1"/>
  <c r="J1501" i="1"/>
  <c r="I1502" i="1"/>
  <c r="J1502" i="1"/>
  <c r="I1503" i="1"/>
  <c r="J1503" i="1"/>
  <c r="I1504" i="1"/>
  <c r="J1504" i="1"/>
  <c r="I1505" i="1"/>
  <c r="J1505" i="1"/>
  <c r="I1506" i="1"/>
  <c r="J1506" i="1"/>
  <c r="I1507" i="1"/>
  <c r="J1507" i="1"/>
  <c r="I1508" i="1"/>
  <c r="J1508" i="1"/>
  <c r="I1509" i="1"/>
  <c r="J1509" i="1"/>
  <c r="I1510" i="1"/>
  <c r="J1510" i="1"/>
  <c r="I1511" i="1"/>
  <c r="J1511" i="1"/>
  <c r="I1512" i="1"/>
  <c r="J1512" i="1"/>
  <c r="I1513" i="1"/>
  <c r="J1513" i="1"/>
  <c r="I1514" i="1"/>
  <c r="J1514" i="1"/>
  <c r="I1515" i="1"/>
  <c r="J1515" i="1"/>
  <c r="I1516" i="1"/>
  <c r="J1516" i="1"/>
  <c r="I1517" i="1"/>
  <c r="J1517" i="1"/>
  <c r="I1518" i="1"/>
  <c r="J1518" i="1"/>
  <c r="I1519" i="1"/>
  <c r="J1519" i="1"/>
  <c r="I1520" i="1"/>
  <c r="J1520" i="1"/>
  <c r="I1521" i="1"/>
  <c r="J1521" i="1"/>
  <c r="I1522" i="1"/>
  <c r="J1522" i="1"/>
  <c r="I1523" i="1"/>
  <c r="J1523" i="1"/>
  <c r="I1524" i="1"/>
  <c r="J1524" i="1"/>
  <c r="I1525" i="1"/>
  <c r="J1525" i="1"/>
  <c r="I1526" i="1"/>
  <c r="J1526" i="1"/>
  <c r="I1527" i="1"/>
  <c r="J1527" i="1"/>
  <c r="I1528" i="1"/>
  <c r="J1528" i="1"/>
  <c r="I1529" i="1"/>
  <c r="J1529" i="1"/>
  <c r="I1530" i="1"/>
  <c r="J1530" i="1"/>
  <c r="I1531" i="1"/>
  <c r="J1531" i="1"/>
  <c r="I1532" i="1"/>
  <c r="J1532" i="1"/>
  <c r="I1533" i="1"/>
  <c r="J1533" i="1"/>
  <c r="I1534" i="1"/>
  <c r="J1534" i="1"/>
  <c r="I1535" i="1"/>
  <c r="J1535" i="1"/>
  <c r="I1536" i="1"/>
  <c r="J1536" i="1"/>
  <c r="I1537" i="1"/>
  <c r="J1537" i="1"/>
  <c r="I1538" i="1"/>
  <c r="J1538" i="1"/>
  <c r="I1539" i="1"/>
  <c r="J1539" i="1"/>
  <c r="I1540" i="1"/>
  <c r="J1540" i="1"/>
  <c r="I1541" i="1"/>
  <c r="J1541" i="1"/>
  <c r="I1542" i="1"/>
  <c r="J1542" i="1"/>
  <c r="I1543" i="1"/>
  <c r="J1543" i="1"/>
  <c r="I1544" i="1"/>
  <c r="J1544" i="1"/>
  <c r="I1545" i="1"/>
  <c r="J1545" i="1"/>
  <c r="I1546" i="1"/>
  <c r="J1546" i="1"/>
  <c r="I1547" i="1"/>
  <c r="J1547" i="1"/>
  <c r="I1548" i="1"/>
  <c r="J1548" i="1"/>
  <c r="I1549" i="1"/>
  <c r="J1549" i="1"/>
  <c r="I1550" i="1"/>
  <c r="J1550" i="1"/>
  <c r="I1551" i="1"/>
  <c r="J1551" i="1"/>
  <c r="I1552" i="1"/>
  <c r="J1552" i="1"/>
  <c r="I1553" i="1"/>
  <c r="J1553" i="1"/>
  <c r="I1554" i="1"/>
  <c r="J1554" i="1"/>
  <c r="I1555" i="1"/>
  <c r="J1555" i="1"/>
  <c r="I1556" i="1"/>
  <c r="J1556" i="1"/>
  <c r="I1557" i="1"/>
  <c r="J1557" i="1"/>
  <c r="I1558" i="1"/>
  <c r="J1558" i="1"/>
  <c r="I1559" i="1"/>
  <c r="J1559" i="1"/>
  <c r="I1560" i="1"/>
  <c r="J1560" i="1"/>
  <c r="I1561" i="1"/>
  <c r="J1561" i="1"/>
  <c r="I1562" i="1"/>
  <c r="J1562" i="1"/>
  <c r="I1563" i="1"/>
  <c r="J1563" i="1"/>
  <c r="I1564" i="1"/>
  <c r="J1564" i="1"/>
  <c r="I1565" i="1"/>
  <c r="J1565" i="1"/>
  <c r="I1566" i="1"/>
  <c r="J1566" i="1"/>
  <c r="I1567" i="1"/>
  <c r="J1567" i="1"/>
  <c r="I1568" i="1"/>
  <c r="J1568" i="1"/>
  <c r="I1569" i="1"/>
  <c r="J1569" i="1"/>
  <c r="I1570" i="1"/>
  <c r="J1570" i="1"/>
  <c r="I1571" i="1"/>
  <c r="J1571" i="1"/>
  <c r="I1572" i="1"/>
  <c r="J1572" i="1"/>
  <c r="I1573" i="1"/>
  <c r="J1573" i="1"/>
  <c r="I1574" i="1"/>
  <c r="J1574" i="1"/>
  <c r="I1575" i="1"/>
  <c r="J1575" i="1"/>
  <c r="I1576" i="1"/>
  <c r="J1576" i="1"/>
  <c r="I1577" i="1"/>
  <c r="J1577" i="1"/>
  <c r="I1578" i="1"/>
  <c r="J1578" i="1"/>
  <c r="I1579" i="1"/>
  <c r="J1579" i="1"/>
  <c r="I1580" i="1"/>
  <c r="J1580" i="1"/>
  <c r="I1581" i="1"/>
  <c r="J1581" i="1"/>
  <c r="I1582" i="1"/>
  <c r="J1582" i="1"/>
  <c r="I1583" i="1"/>
  <c r="J1583" i="1"/>
  <c r="I1584" i="1"/>
  <c r="J1584" i="1"/>
  <c r="I1585" i="1"/>
  <c r="J1585" i="1"/>
  <c r="I1586" i="1"/>
  <c r="J1586" i="1"/>
  <c r="I1587" i="1"/>
  <c r="J1587" i="1"/>
  <c r="I1588" i="1"/>
  <c r="J1588" i="1"/>
  <c r="I1589" i="1"/>
  <c r="J1589" i="1"/>
  <c r="I1590" i="1"/>
  <c r="J1590" i="1"/>
  <c r="I1591" i="1"/>
  <c r="J1591" i="1"/>
  <c r="I1592" i="1"/>
  <c r="J1592" i="1"/>
  <c r="I1593" i="1"/>
  <c r="J1593" i="1"/>
  <c r="I1594" i="1"/>
  <c r="J1594" i="1"/>
  <c r="I1595" i="1"/>
  <c r="J1595" i="1"/>
  <c r="I1596" i="1"/>
  <c r="J1596" i="1"/>
  <c r="I1597" i="1"/>
  <c r="J1597" i="1"/>
  <c r="I1598" i="1"/>
  <c r="J1598" i="1"/>
  <c r="I1599" i="1"/>
  <c r="J1599" i="1"/>
  <c r="I1600" i="1"/>
  <c r="J1600" i="1"/>
  <c r="I1601" i="1"/>
  <c r="J1601" i="1"/>
  <c r="I1602" i="1"/>
  <c r="J1602" i="1"/>
  <c r="I1603" i="1"/>
  <c r="J1603" i="1"/>
  <c r="I1604" i="1"/>
  <c r="J1604" i="1"/>
  <c r="I1605" i="1"/>
  <c r="J1605" i="1"/>
  <c r="I1606" i="1"/>
  <c r="J1606" i="1"/>
  <c r="I1607" i="1"/>
  <c r="J1607" i="1"/>
  <c r="I1608" i="1"/>
  <c r="J1608" i="1"/>
  <c r="I1609" i="1"/>
  <c r="J1609" i="1"/>
  <c r="I1610" i="1"/>
  <c r="J1610" i="1"/>
  <c r="I1611" i="1"/>
  <c r="J1611" i="1"/>
  <c r="I1612" i="1"/>
  <c r="J1612" i="1"/>
  <c r="I1613" i="1"/>
  <c r="J1613" i="1"/>
  <c r="I1614" i="1"/>
  <c r="J1614" i="1"/>
  <c r="I1615" i="1"/>
  <c r="J1615" i="1"/>
  <c r="I1616" i="1"/>
  <c r="J1616" i="1"/>
  <c r="I1617" i="1"/>
  <c r="J1617" i="1"/>
  <c r="I1618" i="1"/>
  <c r="J1618" i="1"/>
  <c r="I1619" i="1"/>
  <c r="J1619" i="1"/>
  <c r="I1620" i="1"/>
  <c r="J1620" i="1"/>
  <c r="I1621" i="1"/>
  <c r="J1621" i="1"/>
  <c r="I1622" i="1"/>
  <c r="J1622" i="1"/>
  <c r="I1623" i="1"/>
  <c r="J1623" i="1"/>
  <c r="I1624" i="1"/>
  <c r="J1624" i="1"/>
  <c r="I1625" i="1"/>
  <c r="J1625" i="1"/>
  <c r="I1626" i="1"/>
  <c r="J1626" i="1"/>
  <c r="I1627" i="1"/>
  <c r="J1627" i="1"/>
  <c r="I1628" i="1"/>
  <c r="J1628" i="1"/>
  <c r="I1629" i="1"/>
  <c r="J1629" i="1"/>
  <c r="I1630" i="1"/>
  <c r="J1630" i="1"/>
  <c r="I1631" i="1"/>
  <c r="J1631" i="1"/>
  <c r="I1632" i="1"/>
  <c r="J1632" i="1"/>
  <c r="I1633" i="1"/>
  <c r="J1633" i="1"/>
  <c r="I1634" i="1"/>
  <c r="J1634" i="1"/>
  <c r="I1635" i="1"/>
  <c r="J1635" i="1"/>
  <c r="I1636" i="1"/>
  <c r="J1636" i="1"/>
  <c r="I1637" i="1"/>
  <c r="J1637" i="1"/>
  <c r="I1638" i="1"/>
  <c r="J1638" i="1"/>
  <c r="I1639" i="1"/>
  <c r="J1639" i="1"/>
  <c r="I1640" i="1"/>
  <c r="J1640" i="1"/>
  <c r="I1641" i="1"/>
  <c r="J1641" i="1"/>
  <c r="I1642" i="1"/>
  <c r="J1642" i="1"/>
  <c r="I1643" i="1"/>
  <c r="J1643" i="1"/>
  <c r="I1644" i="1"/>
  <c r="J1644" i="1"/>
  <c r="I1645" i="1"/>
  <c r="J1645" i="1"/>
  <c r="I1646" i="1"/>
  <c r="J1646" i="1"/>
  <c r="I1647" i="1"/>
  <c r="J1647" i="1"/>
  <c r="I1648" i="1"/>
  <c r="J1648" i="1"/>
  <c r="I1649" i="1"/>
  <c r="J1649" i="1"/>
  <c r="I1650" i="1"/>
  <c r="J1650" i="1"/>
  <c r="I1651" i="1"/>
  <c r="J1651" i="1"/>
  <c r="I1652" i="1"/>
  <c r="J1652" i="1"/>
  <c r="I1653" i="1"/>
  <c r="J1653" i="1"/>
  <c r="I1654" i="1"/>
  <c r="J1654" i="1"/>
  <c r="I1655" i="1"/>
  <c r="J1655" i="1"/>
  <c r="I1656" i="1"/>
  <c r="J1656" i="1"/>
  <c r="I1657" i="1"/>
  <c r="J1657" i="1"/>
  <c r="I1658" i="1"/>
  <c r="J1658" i="1"/>
  <c r="I1659" i="1"/>
  <c r="J1659" i="1"/>
  <c r="I1660" i="1"/>
  <c r="J1660" i="1"/>
  <c r="I1661" i="1"/>
  <c r="J1661" i="1"/>
  <c r="I1662" i="1"/>
  <c r="J1662" i="1"/>
  <c r="I1663" i="1"/>
  <c r="J1663" i="1"/>
  <c r="I1664" i="1"/>
  <c r="J1664" i="1"/>
  <c r="I1665" i="1"/>
  <c r="J1665" i="1"/>
  <c r="I1666" i="1"/>
  <c r="J1666" i="1"/>
  <c r="I1667" i="1"/>
  <c r="J1667" i="1"/>
  <c r="I1668" i="1"/>
  <c r="J1668" i="1"/>
  <c r="I1669" i="1"/>
  <c r="J1669" i="1"/>
  <c r="I1670" i="1"/>
  <c r="J1670" i="1"/>
  <c r="O1670" i="1"/>
  <c r="P1670" i="1"/>
  <c r="Q1670" i="1"/>
  <c r="I1671" i="1"/>
  <c r="J1671" i="1"/>
  <c r="O1671" i="1"/>
  <c r="P1671" i="1"/>
  <c r="Q1671" i="1"/>
  <c r="I1672" i="1"/>
  <c r="J1672" i="1"/>
  <c r="O1672" i="1"/>
  <c r="P1672" i="1"/>
  <c r="Q1672" i="1"/>
  <c r="I1673" i="1"/>
  <c r="J1673" i="1"/>
  <c r="O1673" i="1"/>
  <c r="P1673" i="1"/>
  <c r="Q1673" i="1"/>
  <c r="I1674" i="1"/>
  <c r="J1674" i="1"/>
  <c r="O1674" i="1"/>
  <c r="P1674" i="1"/>
  <c r="Q1674" i="1"/>
  <c r="I1675" i="1"/>
  <c r="J1675" i="1"/>
  <c r="O1675" i="1"/>
  <c r="P1675" i="1"/>
  <c r="Q1675" i="1"/>
  <c r="I1676" i="1"/>
  <c r="J1676" i="1"/>
  <c r="O1676" i="1"/>
  <c r="P1676" i="1"/>
  <c r="Q1676" i="1"/>
  <c r="I1677" i="1"/>
  <c r="J1677" i="1"/>
  <c r="O1677" i="1"/>
  <c r="P1677" i="1"/>
  <c r="Q1677" i="1"/>
  <c r="I1678" i="1"/>
  <c r="J1678" i="1"/>
  <c r="O1678" i="1"/>
  <c r="P1678" i="1"/>
  <c r="Q1678" i="1"/>
  <c r="I1679" i="1"/>
  <c r="J1679" i="1"/>
  <c r="O1679" i="1"/>
  <c r="P1679" i="1"/>
  <c r="Q1679" i="1"/>
  <c r="I1680" i="1"/>
  <c r="J1680" i="1"/>
  <c r="O1680" i="1"/>
  <c r="P1680" i="1"/>
  <c r="Q1680" i="1"/>
  <c r="I1681" i="1"/>
  <c r="J1681" i="1"/>
  <c r="O1681" i="1"/>
  <c r="P1681" i="1"/>
  <c r="Q1681" i="1"/>
  <c r="I1682" i="1"/>
  <c r="J1682" i="1"/>
  <c r="O1682" i="1"/>
  <c r="P1682" i="1"/>
  <c r="Q1682" i="1"/>
  <c r="I1683" i="1"/>
  <c r="J1683" i="1"/>
  <c r="O1683" i="1"/>
  <c r="P1683" i="1"/>
  <c r="Q1683" i="1"/>
  <c r="I1684" i="1"/>
  <c r="J1684" i="1"/>
  <c r="O1684" i="1"/>
  <c r="P1684" i="1"/>
  <c r="Q1684" i="1"/>
  <c r="I1685" i="1"/>
  <c r="J1685" i="1"/>
  <c r="O1685" i="1"/>
  <c r="P1685" i="1"/>
  <c r="Q1685" i="1"/>
  <c r="I1686" i="1"/>
  <c r="J1686" i="1"/>
  <c r="O1686" i="1"/>
  <c r="P1686" i="1"/>
  <c r="Q1686" i="1"/>
  <c r="I1687" i="1"/>
  <c r="J1687" i="1"/>
  <c r="O1687" i="1"/>
  <c r="P1687" i="1"/>
  <c r="Q1687" i="1"/>
  <c r="I1688" i="1"/>
  <c r="J1688" i="1"/>
  <c r="O1688" i="1"/>
  <c r="P1688" i="1"/>
  <c r="Q1688" i="1"/>
  <c r="I1689" i="1"/>
  <c r="J1689" i="1"/>
  <c r="O1689" i="1"/>
  <c r="P1689" i="1"/>
  <c r="Q1689" i="1"/>
  <c r="I1690" i="1"/>
  <c r="J1690" i="1"/>
  <c r="O1690" i="1"/>
  <c r="P1690" i="1"/>
  <c r="Q1690" i="1"/>
  <c r="I1691" i="1"/>
  <c r="J1691" i="1"/>
  <c r="O1691" i="1"/>
  <c r="P1691" i="1"/>
  <c r="Q1691" i="1"/>
  <c r="I1692" i="1"/>
  <c r="J1692" i="1"/>
  <c r="O1692" i="1"/>
  <c r="P1692" i="1"/>
  <c r="Q1692" i="1"/>
  <c r="I1693" i="1"/>
  <c r="J1693" i="1"/>
  <c r="O1693" i="1"/>
  <c r="P1693" i="1"/>
  <c r="Q1693" i="1"/>
  <c r="I1694" i="1"/>
  <c r="J1694" i="1"/>
  <c r="O1694" i="1"/>
  <c r="P1694" i="1"/>
  <c r="Q1694" i="1"/>
  <c r="I1695" i="1"/>
  <c r="J1695" i="1"/>
  <c r="O1695" i="1"/>
  <c r="P1695" i="1"/>
  <c r="Q1695" i="1"/>
  <c r="I1696" i="1"/>
  <c r="J1696" i="1"/>
  <c r="O1696" i="1"/>
  <c r="P1696" i="1"/>
  <c r="Q1696" i="1"/>
  <c r="I1697" i="1"/>
  <c r="J1697" i="1"/>
  <c r="O1697" i="1"/>
  <c r="P1697" i="1"/>
  <c r="Q1697" i="1"/>
  <c r="I1698" i="1"/>
  <c r="J1698" i="1"/>
  <c r="O1698" i="1"/>
  <c r="P1698" i="1"/>
  <c r="Q1698" i="1"/>
  <c r="I1699" i="1"/>
  <c r="J1699" i="1"/>
  <c r="O1699" i="1"/>
  <c r="P1699" i="1"/>
  <c r="Q1699" i="1"/>
  <c r="I1700" i="1"/>
  <c r="J1700" i="1"/>
  <c r="O1700" i="1"/>
  <c r="P1700" i="1"/>
  <c r="Q1700" i="1"/>
  <c r="I1701" i="1"/>
  <c r="J1701" i="1"/>
  <c r="O1701" i="1"/>
  <c r="P1701" i="1"/>
  <c r="Q1701" i="1"/>
  <c r="I1702" i="1"/>
  <c r="J1702" i="1"/>
  <c r="O1702" i="1"/>
  <c r="P1702" i="1"/>
  <c r="Q1702" i="1"/>
  <c r="I1703" i="1"/>
  <c r="J1703" i="1"/>
  <c r="O1703" i="1"/>
  <c r="P1703" i="1"/>
  <c r="Q1703" i="1"/>
  <c r="I1704" i="1"/>
  <c r="J1704" i="1"/>
  <c r="O1704" i="1"/>
  <c r="P1704" i="1"/>
  <c r="Q1704" i="1"/>
  <c r="I1705" i="1"/>
  <c r="J1705" i="1"/>
  <c r="O1705" i="1"/>
  <c r="P1705" i="1"/>
  <c r="Q1705" i="1"/>
  <c r="I1706" i="1"/>
  <c r="J1706" i="1"/>
  <c r="O1706" i="1"/>
  <c r="P1706" i="1"/>
  <c r="Q1706" i="1"/>
  <c r="I1707" i="1"/>
  <c r="J1707" i="1"/>
  <c r="O1707" i="1"/>
  <c r="P1707" i="1"/>
  <c r="Q1707" i="1"/>
  <c r="I1708" i="1"/>
  <c r="J1708" i="1"/>
  <c r="O1708" i="1"/>
  <c r="P1708" i="1"/>
  <c r="Q1708" i="1"/>
  <c r="I1709" i="1"/>
  <c r="J1709" i="1"/>
  <c r="O1709" i="1"/>
  <c r="P1709" i="1"/>
  <c r="Q1709" i="1"/>
  <c r="I1710" i="1"/>
  <c r="J1710" i="1"/>
  <c r="O1710" i="1"/>
  <c r="P1710" i="1"/>
  <c r="Q1710" i="1"/>
  <c r="I1711" i="1"/>
  <c r="J1711" i="1"/>
  <c r="O1711" i="1"/>
  <c r="P1711" i="1"/>
  <c r="Q1711" i="1"/>
  <c r="I1712" i="1"/>
  <c r="J1712" i="1"/>
  <c r="O1712" i="1"/>
  <c r="P1712" i="1"/>
  <c r="Q1712" i="1"/>
  <c r="I1713" i="1"/>
  <c r="J1713" i="1"/>
  <c r="O1713" i="1"/>
  <c r="P1713" i="1"/>
  <c r="Q1713" i="1"/>
  <c r="I1714" i="1"/>
  <c r="J1714" i="1"/>
  <c r="O1714" i="1"/>
  <c r="P1714" i="1"/>
  <c r="Q1714" i="1"/>
  <c r="I1715" i="1"/>
  <c r="J1715" i="1"/>
  <c r="O1715" i="1"/>
  <c r="P1715" i="1"/>
  <c r="Q1715" i="1"/>
  <c r="I1716" i="1"/>
  <c r="J1716" i="1"/>
  <c r="O1716" i="1"/>
  <c r="P1716" i="1"/>
  <c r="Q1716" i="1"/>
  <c r="I1717" i="1"/>
  <c r="J1717" i="1"/>
  <c r="O1717" i="1"/>
  <c r="P1717" i="1"/>
  <c r="Q1717" i="1"/>
  <c r="I1718" i="1"/>
  <c r="J1718" i="1"/>
  <c r="O1718" i="1"/>
  <c r="P1718" i="1"/>
  <c r="Q1718" i="1"/>
  <c r="I1719" i="1"/>
  <c r="J1719" i="1"/>
  <c r="O1719" i="1"/>
  <c r="P1719" i="1"/>
  <c r="Q1719" i="1"/>
  <c r="I1720" i="1"/>
  <c r="J1720" i="1"/>
  <c r="O1720" i="1"/>
  <c r="P1720" i="1"/>
  <c r="Q1720" i="1"/>
  <c r="I1721" i="1"/>
  <c r="J1721" i="1"/>
  <c r="O1721" i="1"/>
  <c r="P1721" i="1"/>
  <c r="Q1721" i="1"/>
  <c r="I1722" i="1"/>
  <c r="J1722" i="1"/>
  <c r="O1722" i="1"/>
  <c r="P1722" i="1"/>
  <c r="Q1722" i="1"/>
  <c r="I1723" i="1"/>
  <c r="J1723" i="1"/>
  <c r="O1723" i="1"/>
  <c r="P1723" i="1"/>
  <c r="Q1723" i="1"/>
  <c r="I1724" i="1"/>
  <c r="J1724" i="1"/>
  <c r="O1724" i="1"/>
  <c r="P1724" i="1"/>
  <c r="Q1724" i="1"/>
  <c r="I1725" i="1"/>
  <c r="J1725" i="1"/>
  <c r="O1725" i="1"/>
  <c r="P1725" i="1"/>
  <c r="Q1725" i="1"/>
  <c r="I1726" i="1"/>
  <c r="J1726" i="1"/>
  <c r="O1726" i="1"/>
  <c r="P1726" i="1"/>
  <c r="Q1726" i="1"/>
  <c r="I1727" i="1"/>
  <c r="J1727" i="1"/>
  <c r="O1727" i="1"/>
  <c r="P1727" i="1"/>
  <c r="Q1727" i="1"/>
  <c r="I1728" i="1"/>
  <c r="J1728" i="1"/>
  <c r="O1728" i="1"/>
  <c r="P1728" i="1"/>
  <c r="Q1728" i="1"/>
  <c r="I1729" i="1"/>
  <c r="J1729" i="1"/>
  <c r="O1729" i="1"/>
  <c r="P1729" i="1"/>
  <c r="Q1729" i="1"/>
  <c r="I1730" i="1"/>
  <c r="J1730" i="1"/>
  <c r="O1730" i="1"/>
  <c r="P1730" i="1"/>
  <c r="Q1730" i="1"/>
  <c r="I1731" i="1"/>
  <c r="J1731" i="1"/>
  <c r="O1731" i="1"/>
  <c r="P1731" i="1"/>
  <c r="Q1731" i="1"/>
  <c r="I1732" i="1"/>
  <c r="J1732" i="1"/>
  <c r="O1732" i="1"/>
  <c r="P1732" i="1"/>
  <c r="Q1732" i="1"/>
  <c r="I1733" i="1"/>
  <c r="J1733" i="1"/>
  <c r="O1733" i="1"/>
  <c r="P1733" i="1"/>
  <c r="Q1733" i="1"/>
  <c r="I1734" i="1"/>
  <c r="J1734" i="1"/>
  <c r="O1734" i="1"/>
  <c r="P1734" i="1"/>
  <c r="Q1734" i="1"/>
  <c r="I1735" i="1"/>
  <c r="J1735" i="1"/>
  <c r="O1735" i="1"/>
  <c r="P1735" i="1"/>
  <c r="Q1735" i="1"/>
  <c r="I1736" i="1"/>
  <c r="J1736" i="1"/>
  <c r="O1736" i="1"/>
  <c r="P1736" i="1"/>
  <c r="Q1736" i="1"/>
  <c r="I1737" i="1"/>
  <c r="J1737" i="1"/>
  <c r="O1737" i="1"/>
  <c r="P1737" i="1"/>
  <c r="Q1737" i="1"/>
  <c r="I1738" i="1"/>
  <c r="J1738" i="1"/>
  <c r="O1738" i="1"/>
  <c r="P1738" i="1"/>
  <c r="Q1738" i="1"/>
  <c r="I1739" i="1"/>
  <c r="J1739" i="1"/>
  <c r="O1739" i="1"/>
  <c r="P1739" i="1"/>
  <c r="Q1739" i="1"/>
  <c r="I1740" i="1"/>
  <c r="J1740" i="1"/>
  <c r="O1740" i="1"/>
  <c r="P1740" i="1"/>
  <c r="Q1740" i="1"/>
  <c r="I1741" i="1"/>
  <c r="J1741" i="1"/>
  <c r="O1741" i="1"/>
  <c r="P1741" i="1"/>
  <c r="Q1741" i="1"/>
  <c r="I1742" i="1"/>
  <c r="J1742" i="1"/>
  <c r="O1742" i="1"/>
  <c r="P1742" i="1"/>
  <c r="Q1742" i="1"/>
  <c r="I1743" i="1"/>
  <c r="J1743" i="1"/>
  <c r="O1743" i="1"/>
  <c r="P1743" i="1"/>
  <c r="Q1743" i="1"/>
  <c r="I1744" i="1"/>
  <c r="J1744" i="1"/>
  <c r="O1744" i="1"/>
  <c r="P1744" i="1"/>
  <c r="Q1744" i="1"/>
  <c r="I1745" i="1"/>
  <c r="J1745" i="1"/>
  <c r="O1745" i="1"/>
  <c r="P1745" i="1"/>
  <c r="Q1745" i="1"/>
  <c r="I1746" i="1"/>
  <c r="J1746" i="1"/>
  <c r="O1746" i="1"/>
  <c r="P1746" i="1"/>
  <c r="Q1746" i="1"/>
  <c r="I1747" i="1"/>
  <c r="J1747" i="1"/>
  <c r="O1747" i="1"/>
  <c r="P1747" i="1"/>
  <c r="Q1747" i="1"/>
  <c r="I1748" i="1"/>
  <c r="J1748" i="1"/>
  <c r="O1748" i="1"/>
  <c r="P1748" i="1"/>
  <c r="Q1748" i="1"/>
  <c r="I1749" i="1"/>
  <c r="J1749" i="1"/>
  <c r="O1749" i="1"/>
  <c r="P1749" i="1"/>
  <c r="Q1749" i="1"/>
  <c r="I1750" i="1"/>
  <c r="J1750" i="1"/>
  <c r="O1750" i="1"/>
  <c r="P1750" i="1"/>
  <c r="Q1750" i="1"/>
  <c r="I1751" i="1"/>
  <c r="J1751" i="1"/>
  <c r="O1751" i="1"/>
  <c r="P1751" i="1"/>
  <c r="Q1751" i="1"/>
  <c r="I1752" i="1"/>
  <c r="J1752" i="1"/>
  <c r="O1752" i="1"/>
  <c r="P1752" i="1"/>
  <c r="Q1752" i="1"/>
  <c r="I1753" i="1"/>
  <c r="J1753" i="1"/>
  <c r="O1753" i="1"/>
  <c r="P1753" i="1"/>
  <c r="Q1753" i="1"/>
  <c r="I1754" i="1"/>
  <c r="J1754" i="1"/>
  <c r="O1754" i="1"/>
  <c r="P1754" i="1"/>
  <c r="Q1754" i="1"/>
  <c r="I1755" i="1"/>
  <c r="J1755" i="1"/>
  <c r="O1755" i="1"/>
  <c r="P1755" i="1"/>
  <c r="Q1755" i="1"/>
  <c r="I1756" i="1"/>
  <c r="J1756" i="1"/>
  <c r="O1756" i="1"/>
  <c r="P1756" i="1"/>
  <c r="Q1756" i="1"/>
  <c r="I1757" i="1"/>
  <c r="J1757" i="1"/>
  <c r="O1757" i="1"/>
  <c r="P1757" i="1"/>
  <c r="Q1757" i="1"/>
  <c r="I1758" i="1"/>
  <c r="J1758" i="1"/>
  <c r="O1758" i="1"/>
  <c r="P1758" i="1"/>
  <c r="Q1758" i="1"/>
  <c r="I1759" i="1"/>
  <c r="J1759" i="1"/>
  <c r="O1759" i="1"/>
  <c r="P1759" i="1"/>
  <c r="Q1759" i="1"/>
  <c r="I1760" i="1"/>
  <c r="J1760" i="1"/>
  <c r="O1760" i="1"/>
  <c r="P1760" i="1"/>
  <c r="Q1760" i="1"/>
  <c r="I1761" i="1"/>
  <c r="J1761" i="1"/>
  <c r="O1761" i="1"/>
  <c r="P1761" i="1"/>
  <c r="Q1761" i="1"/>
  <c r="I1762" i="1"/>
  <c r="J1762" i="1"/>
  <c r="O1762" i="1"/>
  <c r="P1762" i="1"/>
  <c r="Q1762" i="1"/>
  <c r="I1763" i="1"/>
  <c r="J1763" i="1"/>
  <c r="O1763" i="1"/>
  <c r="P1763" i="1"/>
  <c r="Q1763" i="1"/>
  <c r="I1764" i="1"/>
  <c r="J1764" i="1"/>
  <c r="O1764" i="1"/>
  <c r="P1764" i="1"/>
  <c r="Q1764" i="1"/>
  <c r="I1765" i="1"/>
  <c r="J1765" i="1"/>
  <c r="O1765" i="1"/>
  <c r="P1765" i="1"/>
  <c r="Q1765" i="1"/>
  <c r="I1766" i="1"/>
  <c r="J1766" i="1"/>
  <c r="O1766" i="1"/>
  <c r="P1766" i="1"/>
  <c r="Q1766" i="1"/>
  <c r="I1767" i="1"/>
  <c r="J1767" i="1"/>
  <c r="O1767" i="1"/>
  <c r="P1767" i="1"/>
  <c r="Q1767" i="1"/>
  <c r="I1768" i="1"/>
  <c r="J1768" i="1"/>
  <c r="O1768" i="1"/>
  <c r="P1768" i="1"/>
  <c r="Q1768" i="1"/>
  <c r="I1769" i="1"/>
  <c r="J1769" i="1"/>
  <c r="O1769" i="1"/>
  <c r="P1769" i="1"/>
  <c r="Q1769" i="1"/>
  <c r="I1770" i="1"/>
  <c r="J1770" i="1"/>
  <c r="O1770" i="1"/>
  <c r="P1770" i="1"/>
  <c r="Q1770" i="1"/>
  <c r="I1771" i="1"/>
  <c r="J1771" i="1"/>
  <c r="O1771" i="1"/>
  <c r="P1771" i="1"/>
  <c r="Q1771" i="1"/>
  <c r="I1772" i="1"/>
  <c r="J1772" i="1"/>
  <c r="O1772" i="1"/>
  <c r="P1772" i="1"/>
  <c r="Q1772" i="1"/>
  <c r="I1773" i="1"/>
  <c r="J1773" i="1"/>
  <c r="O1773" i="1"/>
  <c r="P1773" i="1"/>
  <c r="Q1773" i="1"/>
  <c r="I1774" i="1"/>
  <c r="J1774" i="1"/>
  <c r="O1774" i="1"/>
  <c r="P1774" i="1"/>
  <c r="Q1774" i="1"/>
  <c r="I1775" i="1"/>
  <c r="J1775" i="1"/>
  <c r="O1775" i="1"/>
  <c r="P1775" i="1"/>
  <c r="Q1775" i="1"/>
  <c r="I1776" i="1"/>
  <c r="J1776" i="1"/>
  <c r="O1776" i="1"/>
  <c r="P1776" i="1"/>
  <c r="Q1776" i="1"/>
  <c r="I1777" i="1"/>
  <c r="J1777" i="1"/>
  <c r="O1777" i="1"/>
  <c r="P1777" i="1"/>
  <c r="Q1777" i="1"/>
  <c r="I1778" i="1"/>
  <c r="J1778" i="1"/>
  <c r="O1778" i="1"/>
  <c r="P1778" i="1"/>
  <c r="Q1778" i="1"/>
  <c r="I1779" i="1"/>
  <c r="J1779" i="1"/>
  <c r="O1779" i="1"/>
  <c r="P1779" i="1"/>
  <c r="Q1779" i="1"/>
  <c r="I1780" i="1"/>
  <c r="J1780" i="1"/>
  <c r="O1780" i="1"/>
  <c r="P1780" i="1"/>
  <c r="Q1780" i="1"/>
  <c r="I1781" i="1"/>
  <c r="J1781" i="1"/>
  <c r="O1781" i="1"/>
  <c r="P1781" i="1"/>
  <c r="Q1781" i="1"/>
  <c r="I1782" i="1"/>
  <c r="J1782" i="1"/>
  <c r="O1782" i="1"/>
  <c r="P1782" i="1"/>
  <c r="Q1782" i="1"/>
  <c r="I1783" i="1"/>
  <c r="J1783" i="1"/>
  <c r="O1783" i="1"/>
  <c r="P1783" i="1"/>
  <c r="Q1783" i="1"/>
  <c r="I1784" i="1"/>
  <c r="J1784" i="1"/>
  <c r="O1784" i="1"/>
  <c r="P1784" i="1"/>
  <c r="Q1784" i="1"/>
  <c r="I1785" i="1"/>
  <c r="J1785" i="1"/>
  <c r="O1785" i="1"/>
  <c r="P1785" i="1"/>
  <c r="Q1785" i="1"/>
  <c r="I1786" i="1"/>
  <c r="J1786" i="1"/>
  <c r="O1786" i="1"/>
  <c r="P1786" i="1"/>
  <c r="Q1786" i="1"/>
  <c r="I1787" i="1"/>
  <c r="J1787" i="1"/>
  <c r="O1787" i="1"/>
  <c r="P1787" i="1"/>
  <c r="Q1787" i="1"/>
  <c r="I1788" i="1"/>
  <c r="J1788" i="1"/>
  <c r="O1788" i="1"/>
  <c r="P1788" i="1"/>
  <c r="Q1788" i="1"/>
  <c r="I1789" i="1"/>
  <c r="J1789" i="1"/>
  <c r="O1789" i="1"/>
  <c r="P1789" i="1"/>
  <c r="Q1789" i="1"/>
  <c r="I1790" i="1"/>
  <c r="J1790" i="1"/>
  <c r="O1790" i="1"/>
  <c r="P1790" i="1"/>
  <c r="Q1790" i="1"/>
  <c r="I1791" i="1"/>
  <c r="J1791" i="1"/>
  <c r="O1791" i="1"/>
  <c r="P1791" i="1"/>
  <c r="Q1791" i="1"/>
  <c r="I1792" i="1"/>
  <c r="J1792" i="1"/>
  <c r="O1792" i="1"/>
  <c r="P1792" i="1"/>
  <c r="Q1792" i="1"/>
  <c r="I1793" i="1"/>
  <c r="J1793" i="1"/>
  <c r="O1793" i="1"/>
  <c r="P1793" i="1"/>
  <c r="Q1793" i="1"/>
  <c r="I1794" i="1"/>
  <c r="J1794" i="1"/>
  <c r="O1794" i="1"/>
  <c r="P1794" i="1"/>
  <c r="Q1794" i="1"/>
  <c r="I1795" i="1"/>
  <c r="J1795" i="1"/>
  <c r="O1795" i="1"/>
  <c r="P1795" i="1"/>
  <c r="Q1795" i="1"/>
  <c r="I1796" i="1"/>
  <c r="J1796" i="1"/>
  <c r="O1796" i="1"/>
  <c r="P1796" i="1"/>
  <c r="Q1796" i="1"/>
  <c r="I1797" i="1"/>
  <c r="J1797" i="1"/>
  <c r="O1797" i="1"/>
  <c r="P1797" i="1"/>
  <c r="Q1797" i="1"/>
  <c r="I1798" i="1"/>
  <c r="J1798" i="1"/>
  <c r="O1798" i="1"/>
  <c r="P1798" i="1"/>
  <c r="Q1798" i="1"/>
  <c r="I1799" i="1"/>
  <c r="J1799" i="1"/>
  <c r="O1799" i="1"/>
  <c r="P1799" i="1"/>
  <c r="Q1799" i="1"/>
  <c r="I1800" i="1"/>
  <c r="J1800" i="1"/>
  <c r="O1800" i="1"/>
  <c r="P1800" i="1"/>
  <c r="Q1800" i="1"/>
  <c r="I1801" i="1"/>
  <c r="J1801" i="1"/>
  <c r="I1802" i="1"/>
  <c r="J1802" i="1"/>
  <c r="O1802" i="1"/>
  <c r="P1802" i="1"/>
  <c r="Q1802" i="1"/>
  <c r="I1803" i="1"/>
  <c r="J1803" i="1"/>
  <c r="O1803" i="1"/>
  <c r="P1803" i="1"/>
  <c r="Q1803" i="1"/>
  <c r="I1804" i="1"/>
  <c r="J1804" i="1"/>
  <c r="O1804" i="1"/>
  <c r="P1804" i="1"/>
  <c r="Q1804" i="1"/>
  <c r="I1805" i="1"/>
  <c r="J1805" i="1"/>
  <c r="O1805" i="1"/>
  <c r="P1805" i="1"/>
  <c r="Q1805" i="1"/>
  <c r="I1806" i="1"/>
  <c r="J1806" i="1"/>
  <c r="O1806" i="1"/>
  <c r="P1806" i="1"/>
  <c r="Q1806" i="1"/>
  <c r="I1807" i="1"/>
  <c r="J1807" i="1"/>
  <c r="O1807" i="1"/>
  <c r="P1807" i="1"/>
  <c r="Q1807" i="1"/>
  <c r="I1808" i="1"/>
  <c r="J1808" i="1"/>
  <c r="O1808" i="1"/>
  <c r="P1808" i="1"/>
  <c r="Q1808" i="1"/>
  <c r="I1809" i="1"/>
  <c r="J1809" i="1"/>
  <c r="O1809" i="1"/>
  <c r="P1809" i="1"/>
  <c r="Q1809" i="1"/>
  <c r="I1810" i="1"/>
  <c r="J1810" i="1"/>
  <c r="O1810" i="1"/>
  <c r="P1810" i="1"/>
  <c r="Q1810" i="1"/>
  <c r="I1811" i="1"/>
  <c r="J1811" i="1"/>
  <c r="O1811" i="1"/>
  <c r="P1811" i="1"/>
  <c r="Q1811" i="1"/>
  <c r="I1812" i="1"/>
  <c r="J1812" i="1"/>
  <c r="O1812" i="1"/>
  <c r="P1812" i="1"/>
  <c r="Q1812" i="1"/>
  <c r="I1813" i="1"/>
  <c r="J1813" i="1"/>
  <c r="O1813" i="1"/>
  <c r="P1813" i="1"/>
  <c r="Q1813" i="1"/>
  <c r="I1814" i="1"/>
  <c r="J1814" i="1"/>
  <c r="O1814" i="1"/>
  <c r="P1814" i="1"/>
  <c r="Q1814" i="1"/>
  <c r="I1815" i="1"/>
  <c r="J1815" i="1"/>
  <c r="O1815" i="1"/>
  <c r="P1815" i="1"/>
  <c r="Q1815" i="1"/>
  <c r="I1816" i="1"/>
  <c r="J1816" i="1"/>
  <c r="O1816" i="1"/>
  <c r="P1816" i="1"/>
  <c r="Q1816" i="1"/>
  <c r="I1817" i="1"/>
  <c r="J1817" i="1"/>
  <c r="O1817" i="1"/>
  <c r="P1817" i="1"/>
  <c r="Q1817" i="1"/>
  <c r="I1818" i="1"/>
  <c r="J1818" i="1"/>
  <c r="O1818" i="1"/>
  <c r="P1818" i="1"/>
  <c r="Q1818" i="1"/>
  <c r="I1819" i="1"/>
  <c r="J1819" i="1"/>
  <c r="O1819" i="1"/>
  <c r="P1819" i="1"/>
  <c r="Q1819" i="1"/>
  <c r="I1820" i="1"/>
  <c r="J1820" i="1"/>
  <c r="O1820" i="1"/>
  <c r="P1820" i="1"/>
  <c r="Q1820" i="1"/>
  <c r="I1821" i="1"/>
  <c r="J1821" i="1"/>
  <c r="O1821" i="1"/>
  <c r="P1821" i="1"/>
  <c r="Q1821" i="1"/>
  <c r="I1822" i="1"/>
  <c r="J1822" i="1"/>
  <c r="O1822" i="1"/>
  <c r="P1822" i="1"/>
  <c r="Q1822" i="1"/>
  <c r="I1823" i="1"/>
  <c r="J1823" i="1"/>
  <c r="O1823" i="1"/>
  <c r="P1823" i="1"/>
  <c r="Q1823" i="1"/>
  <c r="I1824" i="1"/>
  <c r="J1824" i="1"/>
  <c r="O1824" i="1"/>
  <c r="P1824" i="1"/>
  <c r="Q1824" i="1"/>
  <c r="I1825" i="1"/>
  <c r="J1825" i="1"/>
  <c r="O1825" i="1"/>
  <c r="P1825" i="1"/>
  <c r="Q1825" i="1"/>
  <c r="I1826" i="1"/>
  <c r="J1826" i="1"/>
  <c r="O1826" i="1"/>
  <c r="P1826" i="1"/>
  <c r="Q1826" i="1"/>
  <c r="I1827" i="1"/>
  <c r="J1827" i="1"/>
  <c r="O1827" i="1"/>
  <c r="P1827" i="1"/>
  <c r="Q1827" i="1"/>
  <c r="I1828" i="1"/>
  <c r="J1828" i="1"/>
  <c r="O1828" i="1"/>
  <c r="P1828" i="1"/>
  <c r="Q1828" i="1"/>
  <c r="I1829" i="1"/>
  <c r="J1829" i="1"/>
  <c r="O1829" i="1"/>
  <c r="P1829" i="1"/>
  <c r="Q1829" i="1"/>
  <c r="I1830" i="1"/>
  <c r="J1830" i="1"/>
  <c r="O1830" i="1"/>
  <c r="P1830" i="1"/>
  <c r="Q1830" i="1"/>
  <c r="I1831" i="1"/>
  <c r="J1831" i="1"/>
  <c r="O1831" i="1"/>
  <c r="P1831" i="1"/>
  <c r="Q1831" i="1"/>
  <c r="I1832" i="1"/>
  <c r="J1832" i="1"/>
  <c r="O1832" i="1"/>
  <c r="P1832" i="1"/>
  <c r="Q1832" i="1"/>
  <c r="I1833" i="1"/>
  <c r="J1833" i="1"/>
  <c r="O1833" i="1"/>
  <c r="P1833" i="1"/>
  <c r="Q1833" i="1"/>
  <c r="I1834" i="1"/>
  <c r="J1834" i="1"/>
  <c r="O1834" i="1"/>
  <c r="P1834" i="1"/>
  <c r="Q1834" i="1"/>
  <c r="I1835" i="1"/>
  <c r="J1835" i="1"/>
  <c r="O1835" i="1"/>
  <c r="P1835" i="1"/>
  <c r="Q1835" i="1"/>
  <c r="I1836" i="1"/>
  <c r="J1836" i="1"/>
  <c r="O1836" i="1"/>
  <c r="P1836" i="1"/>
  <c r="Q1836" i="1"/>
  <c r="I1837" i="1"/>
  <c r="J1837" i="1"/>
  <c r="O1837" i="1"/>
  <c r="P1837" i="1"/>
  <c r="Q1837" i="1"/>
  <c r="I1838" i="1"/>
  <c r="J1838" i="1"/>
  <c r="O1838" i="1"/>
  <c r="P1838" i="1"/>
  <c r="Q1838" i="1"/>
  <c r="I1839" i="1"/>
  <c r="J1839" i="1"/>
  <c r="O1839" i="1"/>
  <c r="P1839" i="1"/>
  <c r="Q1839" i="1"/>
  <c r="I1840" i="1"/>
  <c r="J1840" i="1"/>
  <c r="O1840" i="1"/>
  <c r="P1840" i="1"/>
  <c r="Q1840" i="1"/>
  <c r="I1841" i="1"/>
  <c r="J1841" i="1"/>
  <c r="O1841" i="1"/>
  <c r="P1841" i="1"/>
  <c r="Q1841" i="1"/>
  <c r="I1842" i="1"/>
  <c r="J1842" i="1"/>
  <c r="O1842" i="1"/>
  <c r="P1842" i="1"/>
  <c r="Q1842" i="1"/>
  <c r="I1843" i="1"/>
  <c r="J1843" i="1"/>
  <c r="O1843" i="1"/>
  <c r="P1843" i="1"/>
  <c r="Q1843" i="1"/>
  <c r="I1844" i="1"/>
  <c r="J1844" i="1"/>
  <c r="O1844" i="1"/>
  <c r="P1844" i="1"/>
  <c r="Q1844" i="1"/>
  <c r="I1845" i="1"/>
  <c r="J1845" i="1"/>
  <c r="O1845" i="1"/>
  <c r="P1845" i="1"/>
  <c r="Q1845" i="1"/>
  <c r="I1846" i="1"/>
  <c r="J1846" i="1"/>
  <c r="O1846" i="1"/>
  <c r="P1846" i="1"/>
  <c r="Q1846" i="1"/>
  <c r="I1847" i="1"/>
  <c r="J1847" i="1"/>
  <c r="O1847" i="1"/>
  <c r="P1847" i="1"/>
  <c r="Q1847" i="1"/>
  <c r="I1848" i="1"/>
  <c r="J1848" i="1"/>
  <c r="O1848" i="1"/>
  <c r="P1848" i="1"/>
  <c r="Q1848" i="1"/>
  <c r="I1849" i="1"/>
  <c r="J1849" i="1"/>
  <c r="O1849" i="1"/>
  <c r="P1849" i="1"/>
  <c r="Q1849" i="1"/>
  <c r="I1850" i="1"/>
  <c r="J1850" i="1"/>
  <c r="O1850" i="1"/>
  <c r="P1850" i="1"/>
  <c r="Q1850" i="1"/>
  <c r="I1851" i="1"/>
  <c r="J1851" i="1"/>
  <c r="O1851" i="1"/>
  <c r="P1851" i="1"/>
  <c r="Q1851" i="1"/>
  <c r="I1852" i="1"/>
  <c r="J1852" i="1"/>
  <c r="O1852" i="1"/>
  <c r="P1852" i="1"/>
  <c r="Q1852" i="1"/>
  <c r="I1853" i="1"/>
  <c r="J1853" i="1"/>
  <c r="O1853" i="1"/>
  <c r="P1853" i="1"/>
  <c r="Q1853" i="1"/>
  <c r="I1854" i="1"/>
  <c r="J1854" i="1"/>
  <c r="O1854" i="1"/>
  <c r="P1854" i="1"/>
  <c r="Q1854" i="1"/>
  <c r="I1855" i="1"/>
  <c r="J1855" i="1"/>
  <c r="O1855" i="1"/>
  <c r="P1855" i="1"/>
  <c r="Q1855" i="1"/>
  <c r="I1856" i="1"/>
  <c r="J1856" i="1"/>
  <c r="O1856" i="1"/>
  <c r="P1856" i="1"/>
  <c r="Q1856" i="1"/>
  <c r="I1857" i="1"/>
  <c r="J1857" i="1"/>
  <c r="O1857" i="1"/>
  <c r="P1857" i="1"/>
  <c r="Q1857" i="1"/>
  <c r="I1858" i="1"/>
  <c r="J1858" i="1"/>
  <c r="O1858" i="1"/>
  <c r="P1858" i="1"/>
  <c r="Q1858" i="1"/>
  <c r="I1859" i="1"/>
  <c r="J1859" i="1"/>
  <c r="O1859" i="1"/>
  <c r="P1859" i="1"/>
  <c r="Q1859" i="1"/>
  <c r="I1860" i="1"/>
  <c r="J1860" i="1"/>
  <c r="O1860" i="1"/>
  <c r="P1860" i="1"/>
  <c r="Q1860" i="1"/>
  <c r="I1861" i="1"/>
  <c r="J1861" i="1"/>
  <c r="O1861" i="1"/>
  <c r="P1861" i="1"/>
  <c r="Q1861" i="1"/>
  <c r="I1862" i="1"/>
  <c r="J1862" i="1"/>
  <c r="O1862" i="1"/>
  <c r="P1862" i="1"/>
  <c r="Q1862" i="1"/>
  <c r="I1863" i="1"/>
  <c r="J1863" i="1"/>
  <c r="O1863" i="1"/>
  <c r="P1863" i="1"/>
  <c r="Q1863" i="1"/>
  <c r="I1864" i="1"/>
  <c r="J1864" i="1"/>
  <c r="O1864" i="1"/>
  <c r="P1864" i="1"/>
  <c r="Q1864" i="1"/>
  <c r="I1865" i="1"/>
  <c r="J1865" i="1"/>
  <c r="O1865" i="1"/>
  <c r="P1865" i="1"/>
  <c r="Q1865" i="1"/>
  <c r="I1866" i="1"/>
  <c r="J1866" i="1"/>
  <c r="O1866" i="1"/>
  <c r="P1866" i="1"/>
  <c r="Q1866" i="1"/>
  <c r="I1867" i="1"/>
  <c r="J1867" i="1"/>
  <c r="O1867" i="1"/>
  <c r="P1867" i="1"/>
  <c r="Q1867" i="1"/>
  <c r="I1868" i="1"/>
  <c r="J1868" i="1"/>
  <c r="O1868" i="1"/>
  <c r="P1868" i="1"/>
  <c r="Q1868" i="1"/>
  <c r="I1869" i="1"/>
  <c r="J1869" i="1"/>
  <c r="O1869" i="1"/>
  <c r="P1869" i="1"/>
  <c r="Q1869" i="1"/>
  <c r="I1870" i="1"/>
  <c r="J1870" i="1"/>
  <c r="O1870" i="1"/>
  <c r="P1870" i="1"/>
  <c r="Q1870" i="1"/>
  <c r="I1871" i="1"/>
  <c r="J1871" i="1"/>
  <c r="O1871" i="1"/>
  <c r="P1871" i="1"/>
  <c r="Q1871" i="1"/>
  <c r="I1872" i="1"/>
  <c r="J1872" i="1"/>
  <c r="O1872" i="1"/>
  <c r="P1872" i="1"/>
  <c r="Q1872" i="1"/>
  <c r="I1873" i="1"/>
  <c r="J1873" i="1"/>
  <c r="O1873" i="1"/>
  <c r="P1873" i="1"/>
  <c r="Q1873" i="1"/>
  <c r="I1874" i="1"/>
  <c r="J1874" i="1"/>
  <c r="O1874" i="1"/>
  <c r="P1874" i="1"/>
  <c r="Q1874" i="1"/>
  <c r="I1875" i="1"/>
  <c r="J1875" i="1"/>
  <c r="O1875" i="1"/>
  <c r="P1875" i="1"/>
  <c r="Q1875" i="1"/>
  <c r="I1876" i="1"/>
  <c r="J1876" i="1"/>
  <c r="O1876" i="1"/>
  <c r="P1876" i="1"/>
  <c r="Q1876" i="1"/>
  <c r="I1877" i="1"/>
  <c r="J1877" i="1"/>
  <c r="O1877" i="1"/>
  <c r="P1877" i="1"/>
  <c r="Q1877" i="1"/>
  <c r="I1878" i="1"/>
  <c r="J1878" i="1"/>
  <c r="O1878" i="1"/>
  <c r="P1878" i="1"/>
  <c r="Q1878" i="1"/>
  <c r="I1879" i="1"/>
  <c r="J1879" i="1"/>
  <c r="O1879" i="1"/>
  <c r="P1879" i="1"/>
  <c r="Q1879" i="1"/>
  <c r="I1880" i="1"/>
  <c r="J1880" i="1"/>
  <c r="O1880" i="1"/>
  <c r="P1880" i="1"/>
  <c r="Q1880" i="1"/>
  <c r="I1881" i="1"/>
  <c r="J1881" i="1"/>
  <c r="O1881" i="1"/>
  <c r="P1881" i="1"/>
  <c r="Q1881" i="1"/>
  <c r="I1882" i="1"/>
  <c r="J1882" i="1"/>
  <c r="O1882" i="1"/>
  <c r="P1882" i="1"/>
  <c r="Q1882" i="1"/>
  <c r="I1883" i="1"/>
  <c r="J1883" i="1"/>
  <c r="O1883" i="1"/>
  <c r="P1883" i="1"/>
  <c r="Q1883" i="1"/>
  <c r="I1884" i="1"/>
  <c r="J1884" i="1"/>
  <c r="O1884" i="1"/>
  <c r="P1884" i="1"/>
  <c r="Q1884" i="1"/>
  <c r="I1885" i="1"/>
  <c r="J1885" i="1"/>
  <c r="O1885" i="1"/>
  <c r="P1885" i="1"/>
  <c r="Q1885" i="1"/>
  <c r="I1886" i="1"/>
  <c r="J1886" i="1"/>
  <c r="O1886" i="1"/>
  <c r="P1886" i="1"/>
  <c r="Q1886" i="1"/>
  <c r="I1887" i="1"/>
  <c r="J1887" i="1"/>
  <c r="O1887" i="1"/>
  <c r="P1887" i="1"/>
  <c r="Q1887" i="1"/>
  <c r="I1888" i="1"/>
  <c r="J1888" i="1"/>
  <c r="O1888" i="1"/>
  <c r="P1888" i="1"/>
  <c r="Q1888" i="1"/>
  <c r="I1889" i="1"/>
  <c r="J1889" i="1"/>
  <c r="O1889" i="1"/>
  <c r="P1889" i="1"/>
  <c r="Q1889" i="1"/>
  <c r="I1890" i="1"/>
  <c r="J1890" i="1"/>
  <c r="O1890" i="1"/>
  <c r="P1890" i="1"/>
  <c r="Q1890" i="1"/>
  <c r="I1891" i="1"/>
  <c r="J1891" i="1"/>
  <c r="O1891" i="1"/>
  <c r="P1891" i="1"/>
  <c r="Q1891" i="1"/>
  <c r="I1892" i="1"/>
  <c r="J1892" i="1"/>
  <c r="O1892" i="1"/>
  <c r="P1892" i="1"/>
  <c r="Q1892" i="1"/>
  <c r="I1893" i="1"/>
  <c r="J1893" i="1"/>
  <c r="O1893" i="1"/>
  <c r="P1893" i="1"/>
  <c r="Q1893" i="1"/>
  <c r="I1894" i="1"/>
  <c r="J1894" i="1"/>
  <c r="O1894" i="1"/>
  <c r="P1894" i="1"/>
  <c r="Q1894" i="1"/>
  <c r="I1895" i="1"/>
  <c r="J1895" i="1"/>
  <c r="O1895" i="1"/>
  <c r="P1895" i="1"/>
  <c r="Q1895" i="1"/>
  <c r="I1896" i="1"/>
  <c r="J1896" i="1"/>
  <c r="O1896" i="1"/>
  <c r="P1896" i="1"/>
  <c r="Q1896" i="1"/>
  <c r="I1897" i="1"/>
  <c r="J1897" i="1"/>
  <c r="O1897" i="1"/>
  <c r="P1897" i="1"/>
  <c r="Q1897" i="1"/>
  <c r="I1898" i="1"/>
  <c r="J1898" i="1"/>
  <c r="O1898" i="1"/>
  <c r="P1898" i="1"/>
  <c r="Q1898" i="1"/>
  <c r="I1899" i="1"/>
  <c r="J1899" i="1"/>
  <c r="O1899" i="1"/>
  <c r="P1899" i="1"/>
  <c r="Q1899" i="1"/>
  <c r="I1900" i="1"/>
  <c r="J1900" i="1"/>
  <c r="O1900" i="1"/>
  <c r="P1900" i="1"/>
  <c r="Q1900" i="1"/>
  <c r="I1901" i="1"/>
  <c r="J1901" i="1"/>
  <c r="O1901" i="1"/>
  <c r="P1901" i="1"/>
  <c r="Q1901" i="1"/>
  <c r="I1902" i="1"/>
  <c r="J1902" i="1"/>
  <c r="O1902" i="1"/>
  <c r="P1902" i="1"/>
  <c r="Q1902" i="1"/>
  <c r="I1903" i="1"/>
  <c r="J1903" i="1"/>
  <c r="O1903" i="1"/>
  <c r="P1903" i="1"/>
  <c r="Q1903" i="1"/>
  <c r="I1904" i="1"/>
  <c r="J1904" i="1"/>
  <c r="O1904" i="1"/>
  <c r="P1904" i="1"/>
  <c r="Q1904" i="1"/>
  <c r="I1905" i="1"/>
  <c r="J1905" i="1"/>
  <c r="O1905" i="1"/>
  <c r="P1905" i="1"/>
  <c r="Q1905" i="1"/>
  <c r="I1906" i="1"/>
  <c r="J1906" i="1"/>
  <c r="O1906" i="1"/>
  <c r="P1906" i="1"/>
  <c r="Q1906" i="1"/>
  <c r="I1907" i="1"/>
  <c r="J1907" i="1"/>
  <c r="O1907" i="1"/>
  <c r="P1907" i="1"/>
  <c r="Q1907" i="1"/>
  <c r="I1908" i="1"/>
  <c r="J1908" i="1"/>
  <c r="O1908" i="1"/>
  <c r="P1908" i="1"/>
  <c r="Q1908" i="1"/>
  <c r="I1909" i="1"/>
  <c r="J1909" i="1"/>
  <c r="O1909" i="1"/>
  <c r="P1909" i="1"/>
  <c r="Q1909" i="1"/>
  <c r="I1910" i="1"/>
  <c r="J1910" i="1"/>
  <c r="O1910" i="1"/>
  <c r="P1910" i="1"/>
  <c r="Q1910" i="1"/>
  <c r="I1911" i="1"/>
  <c r="J1911" i="1"/>
  <c r="O1911" i="1"/>
  <c r="P1911" i="1"/>
  <c r="Q1911" i="1"/>
  <c r="I1912" i="1"/>
  <c r="J1912" i="1"/>
  <c r="O1912" i="1"/>
  <c r="P1912" i="1"/>
  <c r="Q1912" i="1"/>
  <c r="I1913" i="1"/>
  <c r="J1913" i="1"/>
  <c r="O1913" i="1"/>
  <c r="P1913" i="1"/>
  <c r="Q1913" i="1"/>
  <c r="I1914" i="1"/>
  <c r="J1914" i="1"/>
  <c r="O1914" i="1"/>
  <c r="P1914" i="1"/>
  <c r="Q1914" i="1"/>
  <c r="I1915" i="1"/>
  <c r="J1915" i="1"/>
  <c r="O1915" i="1"/>
  <c r="P1915" i="1"/>
  <c r="Q1915" i="1"/>
  <c r="I1916" i="1"/>
  <c r="J1916" i="1"/>
  <c r="O1916" i="1"/>
  <c r="P1916" i="1"/>
  <c r="Q1916" i="1"/>
  <c r="I1917" i="1"/>
  <c r="J1917" i="1"/>
  <c r="O1917" i="1"/>
  <c r="P1917" i="1"/>
  <c r="Q1917" i="1"/>
  <c r="I1918" i="1"/>
  <c r="J1918" i="1"/>
  <c r="O1918" i="1"/>
  <c r="P1918" i="1"/>
  <c r="Q1918" i="1"/>
  <c r="I1919" i="1"/>
  <c r="J1919" i="1"/>
  <c r="O1919" i="1"/>
  <c r="P1919" i="1"/>
  <c r="Q1919" i="1"/>
  <c r="I1920" i="1"/>
  <c r="J1920" i="1"/>
  <c r="O1920" i="1"/>
  <c r="P1920" i="1"/>
  <c r="Q1920" i="1"/>
  <c r="I1921" i="1"/>
  <c r="J1921" i="1"/>
  <c r="O1921" i="1"/>
  <c r="P1921" i="1"/>
  <c r="Q1921" i="1"/>
  <c r="I1922" i="1"/>
  <c r="J1922" i="1"/>
  <c r="O1922" i="1"/>
  <c r="P1922" i="1"/>
  <c r="Q1922" i="1"/>
  <c r="I1923" i="1"/>
  <c r="J1923" i="1"/>
  <c r="O1923" i="1"/>
  <c r="P1923" i="1"/>
  <c r="Q1923" i="1"/>
  <c r="I1924" i="1"/>
  <c r="J1924" i="1"/>
  <c r="O1924" i="1"/>
  <c r="P1924" i="1"/>
  <c r="Q1924" i="1"/>
  <c r="I1925" i="1"/>
  <c r="J1925" i="1"/>
  <c r="O1925" i="1"/>
  <c r="P1925" i="1"/>
  <c r="Q1925" i="1"/>
  <c r="I1926" i="1"/>
  <c r="J1926" i="1"/>
  <c r="O1926" i="1"/>
  <c r="P1926" i="1"/>
  <c r="Q1926" i="1"/>
  <c r="I1927" i="1"/>
  <c r="J1927" i="1"/>
  <c r="O1927" i="1"/>
  <c r="P1927" i="1"/>
  <c r="Q1927" i="1"/>
  <c r="I1928" i="1"/>
  <c r="J1928" i="1"/>
  <c r="O1928" i="1"/>
  <c r="P1928" i="1"/>
  <c r="Q1928" i="1"/>
  <c r="I1929" i="1"/>
  <c r="J1929" i="1"/>
  <c r="O1929" i="1"/>
  <c r="P1929" i="1"/>
  <c r="Q1929" i="1"/>
  <c r="I1930" i="1"/>
  <c r="J1930" i="1"/>
  <c r="O1930" i="1"/>
  <c r="P1930" i="1"/>
  <c r="Q1930" i="1"/>
  <c r="I1931" i="1"/>
  <c r="J1931" i="1"/>
  <c r="O1931" i="1"/>
  <c r="P1931" i="1"/>
  <c r="Q1931" i="1"/>
  <c r="I1932" i="1"/>
  <c r="J1932" i="1"/>
  <c r="O1932" i="1"/>
  <c r="P1932" i="1"/>
  <c r="Q1932" i="1"/>
  <c r="I1933" i="1"/>
  <c r="J1933" i="1"/>
  <c r="O1933" i="1"/>
  <c r="P1933" i="1"/>
  <c r="Q1933" i="1"/>
  <c r="I1934" i="1"/>
  <c r="J1934" i="1"/>
  <c r="O1934" i="1"/>
  <c r="P1934" i="1"/>
  <c r="Q1934" i="1"/>
  <c r="I1935" i="1"/>
  <c r="J1935" i="1"/>
  <c r="O1935" i="1"/>
  <c r="P1935" i="1"/>
  <c r="Q1935" i="1"/>
  <c r="I1936" i="1"/>
  <c r="J1936" i="1"/>
  <c r="O1936" i="1"/>
  <c r="P1936" i="1"/>
  <c r="Q1936" i="1"/>
  <c r="I1937" i="1"/>
  <c r="J1937" i="1"/>
  <c r="O1937" i="1"/>
  <c r="P1937" i="1"/>
  <c r="Q1937" i="1"/>
  <c r="I1938" i="1"/>
  <c r="J1938" i="1"/>
  <c r="O1938" i="1"/>
  <c r="P1938" i="1"/>
  <c r="Q1938" i="1"/>
  <c r="I1939" i="1"/>
  <c r="J1939" i="1"/>
  <c r="O1939" i="1"/>
  <c r="P1939" i="1"/>
  <c r="Q1939" i="1"/>
  <c r="I1940" i="1"/>
  <c r="J1940" i="1"/>
  <c r="O1940" i="1"/>
  <c r="P1940" i="1"/>
  <c r="Q1940" i="1"/>
  <c r="I1941" i="1"/>
  <c r="J1941" i="1"/>
  <c r="O1941" i="1"/>
  <c r="P1941" i="1"/>
  <c r="Q1941" i="1"/>
  <c r="I1942" i="1"/>
  <c r="J1942" i="1"/>
  <c r="O1942" i="1"/>
  <c r="P1942" i="1"/>
  <c r="Q1942" i="1"/>
  <c r="I1943" i="1"/>
  <c r="J1943" i="1"/>
  <c r="O1943" i="1"/>
  <c r="P1943" i="1"/>
  <c r="Q1943" i="1"/>
  <c r="I1944" i="1"/>
  <c r="J1944" i="1"/>
  <c r="O1944" i="1"/>
  <c r="P1944" i="1"/>
  <c r="Q1944" i="1"/>
  <c r="I1945" i="1"/>
  <c r="J1945" i="1"/>
  <c r="O1945" i="1"/>
  <c r="P1945" i="1"/>
  <c r="Q1945" i="1"/>
  <c r="I1946" i="1"/>
  <c r="J1946" i="1"/>
  <c r="O1946" i="1"/>
  <c r="P1946" i="1"/>
  <c r="Q1946" i="1"/>
  <c r="I1947" i="1"/>
  <c r="J1947" i="1"/>
  <c r="O1947" i="1"/>
  <c r="P1947" i="1"/>
  <c r="Q1947" i="1"/>
  <c r="I1948" i="1"/>
  <c r="J1948" i="1"/>
  <c r="O1948" i="1"/>
  <c r="P1948" i="1"/>
  <c r="Q1948" i="1"/>
  <c r="I1949" i="1"/>
  <c r="J1949" i="1"/>
  <c r="O1949" i="1"/>
  <c r="P1949" i="1"/>
  <c r="Q1949" i="1"/>
  <c r="I1950" i="1"/>
  <c r="J1950" i="1"/>
  <c r="O1950" i="1"/>
  <c r="P1950" i="1"/>
  <c r="Q1950" i="1"/>
  <c r="I1951" i="1"/>
  <c r="J1951" i="1"/>
  <c r="O1951" i="1"/>
  <c r="P1951" i="1"/>
  <c r="Q1951" i="1"/>
  <c r="I1952" i="1"/>
  <c r="J1952" i="1"/>
  <c r="O1952" i="1"/>
  <c r="P1952" i="1"/>
  <c r="Q1952" i="1"/>
  <c r="I1953" i="1"/>
  <c r="J1953" i="1"/>
  <c r="O1953" i="1"/>
  <c r="P1953" i="1"/>
  <c r="Q1953" i="1"/>
  <c r="I1954" i="1"/>
  <c r="J1954" i="1"/>
  <c r="O1954" i="1"/>
  <c r="P1954" i="1"/>
  <c r="Q1954" i="1"/>
  <c r="I1955" i="1"/>
  <c r="J1955" i="1"/>
  <c r="O1955" i="1"/>
  <c r="P1955" i="1"/>
  <c r="Q1955" i="1"/>
  <c r="I1956" i="1"/>
  <c r="J1956" i="1"/>
  <c r="O1956" i="1"/>
  <c r="P1956" i="1"/>
  <c r="Q1956" i="1"/>
  <c r="I1957" i="1"/>
  <c r="J1957" i="1"/>
  <c r="O1957" i="1"/>
  <c r="P1957" i="1"/>
  <c r="Q1957" i="1"/>
  <c r="I1958" i="1"/>
  <c r="J1958" i="1"/>
  <c r="O1958" i="1"/>
  <c r="P1958" i="1"/>
  <c r="Q1958" i="1"/>
  <c r="I1959" i="1"/>
  <c r="J1959" i="1"/>
  <c r="O1959" i="1"/>
  <c r="P1959" i="1"/>
  <c r="Q1959" i="1"/>
  <c r="I1960" i="1"/>
  <c r="J1960" i="1"/>
  <c r="O1960" i="1"/>
  <c r="P1960" i="1"/>
  <c r="Q1960" i="1"/>
  <c r="I1961" i="1"/>
  <c r="J1961" i="1"/>
  <c r="O1961" i="1"/>
  <c r="P1961" i="1"/>
  <c r="Q1961" i="1"/>
  <c r="I1962" i="1"/>
  <c r="J1962" i="1"/>
  <c r="O1962" i="1"/>
  <c r="P1962" i="1"/>
  <c r="Q1962" i="1"/>
  <c r="I1963" i="1"/>
  <c r="J1963" i="1"/>
  <c r="O1963" i="1"/>
  <c r="P1963" i="1"/>
  <c r="Q1963" i="1"/>
  <c r="I1964" i="1"/>
  <c r="J1964" i="1"/>
  <c r="O1964" i="1"/>
  <c r="P1964" i="1"/>
  <c r="Q1964" i="1"/>
  <c r="I1965" i="1"/>
  <c r="J1965" i="1"/>
  <c r="O1965" i="1"/>
  <c r="P1965" i="1"/>
  <c r="Q1965" i="1"/>
  <c r="I1966" i="1"/>
  <c r="J1966" i="1"/>
  <c r="O1966" i="1"/>
  <c r="P1966" i="1"/>
  <c r="Q1966" i="1"/>
  <c r="I1967" i="1"/>
  <c r="J1967" i="1"/>
  <c r="O1967" i="1"/>
  <c r="P1967" i="1"/>
  <c r="Q1967" i="1"/>
  <c r="I1968" i="1"/>
  <c r="J1968" i="1"/>
  <c r="O1968" i="1"/>
  <c r="P1968" i="1"/>
  <c r="Q1968" i="1"/>
  <c r="I1969" i="1"/>
  <c r="J1969" i="1"/>
  <c r="O1969" i="1"/>
  <c r="P1969" i="1"/>
  <c r="Q1969" i="1"/>
  <c r="I1970" i="1"/>
  <c r="J1970" i="1"/>
  <c r="O1970" i="1"/>
  <c r="P1970" i="1"/>
  <c r="Q1970" i="1"/>
  <c r="I1971" i="1"/>
  <c r="J1971" i="1"/>
  <c r="O1971" i="1"/>
  <c r="P1971" i="1"/>
  <c r="Q1971" i="1"/>
  <c r="I1972" i="1"/>
  <c r="J1972" i="1"/>
  <c r="O1972" i="1"/>
  <c r="P1972" i="1"/>
  <c r="Q1972" i="1"/>
  <c r="I1973" i="1"/>
  <c r="J1973" i="1"/>
  <c r="O1973" i="1"/>
  <c r="P1973" i="1"/>
  <c r="Q1973" i="1"/>
  <c r="I1974" i="1"/>
  <c r="J1974" i="1"/>
  <c r="O1974" i="1"/>
  <c r="P1974" i="1"/>
  <c r="Q1974" i="1"/>
  <c r="I1975" i="1"/>
  <c r="J1975" i="1"/>
  <c r="O1975" i="1"/>
  <c r="P1975" i="1"/>
  <c r="Q1975" i="1"/>
  <c r="I1976" i="1"/>
  <c r="J1976" i="1"/>
  <c r="O1976" i="1"/>
  <c r="P1976" i="1"/>
  <c r="Q1976" i="1"/>
  <c r="I1977" i="1"/>
  <c r="J1977" i="1"/>
  <c r="O1977" i="1"/>
  <c r="P1977" i="1"/>
  <c r="Q1977" i="1"/>
  <c r="I1978" i="1"/>
  <c r="J1978" i="1"/>
  <c r="O1978" i="1"/>
  <c r="P1978" i="1"/>
  <c r="Q1978" i="1"/>
  <c r="I1979" i="1"/>
  <c r="J1979" i="1"/>
  <c r="O1979" i="1"/>
  <c r="P1979" i="1"/>
  <c r="Q1979" i="1"/>
  <c r="I1980" i="1"/>
  <c r="J1980" i="1"/>
  <c r="O1980" i="1"/>
  <c r="P1980" i="1"/>
  <c r="Q1980" i="1"/>
  <c r="I1981" i="1"/>
  <c r="J1981" i="1"/>
  <c r="O1981" i="1"/>
  <c r="P1981" i="1"/>
  <c r="Q1981" i="1"/>
  <c r="I1982" i="1"/>
  <c r="J1982" i="1"/>
  <c r="O1982" i="1"/>
  <c r="P1982" i="1"/>
  <c r="Q1982" i="1"/>
  <c r="I1983" i="1"/>
  <c r="J1983" i="1"/>
  <c r="O1983" i="1"/>
  <c r="P1983" i="1"/>
  <c r="Q1983" i="1"/>
  <c r="I1984" i="1"/>
  <c r="J1984" i="1"/>
  <c r="O1984" i="1"/>
  <c r="P1984" i="1"/>
  <c r="Q1984" i="1"/>
  <c r="I1985" i="1"/>
  <c r="J1985" i="1"/>
  <c r="O1985" i="1"/>
  <c r="P1985" i="1"/>
  <c r="Q1985" i="1"/>
  <c r="I1986" i="1"/>
  <c r="J1986" i="1"/>
  <c r="O1986" i="1"/>
  <c r="P1986" i="1"/>
  <c r="Q1986" i="1"/>
  <c r="I1987" i="1"/>
  <c r="J1987" i="1"/>
  <c r="O1987" i="1"/>
  <c r="P1987" i="1"/>
  <c r="Q1987" i="1"/>
  <c r="I1988" i="1"/>
  <c r="J1988" i="1"/>
  <c r="O1988" i="1"/>
  <c r="P1988" i="1"/>
  <c r="Q1988" i="1"/>
  <c r="I1989" i="1"/>
  <c r="J1989" i="1"/>
  <c r="O1989" i="1"/>
  <c r="P1989" i="1"/>
  <c r="Q1989" i="1"/>
  <c r="I1990" i="1"/>
  <c r="J1990" i="1"/>
  <c r="O1990" i="1"/>
  <c r="P1990" i="1"/>
  <c r="Q1990" i="1"/>
  <c r="I1991" i="1"/>
  <c r="J1991" i="1"/>
  <c r="O1991" i="1"/>
  <c r="P1991" i="1"/>
  <c r="Q1991" i="1"/>
  <c r="I1992" i="1"/>
  <c r="J1992" i="1"/>
  <c r="O1992" i="1"/>
  <c r="P1992" i="1"/>
  <c r="Q1992" i="1"/>
  <c r="I1993" i="1"/>
  <c r="J1993" i="1"/>
  <c r="O1993" i="1"/>
  <c r="P1993" i="1"/>
  <c r="Q1993" i="1"/>
  <c r="I1994" i="1"/>
  <c r="J1994" i="1"/>
  <c r="O1994" i="1"/>
  <c r="P1994" i="1"/>
  <c r="Q1994" i="1"/>
  <c r="I1995" i="1"/>
  <c r="J1995" i="1"/>
  <c r="O1995" i="1"/>
  <c r="P1995" i="1"/>
  <c r="Q1995" i="1"/>
  <c r="I1996" i="1"/>
  <c r="J1996" i="1"/>
  <c r="O1996" i="1"/>
  <c r="P1996" i="1"/>
  <c r="Q1996" i="1"/>
  <c r="I1997" i="1"/>
  <c r="J1997" i="1"/>
  <c r="O1997" i="1"/>
  <c r="P1997" i="1"/>
  <c r="Q1997" i="1"/>
  <c r="I1998" i="1"/>
  <c r="J1998" i="1"/>
  <c r="O1998" i="1"/>
  <c r="P1998" i="1"/>
  <c r="Q1998" i="1"/>
  <c r="I1999" i="1"/>
  <c r="J1999" i="1"/>
  <c r="O1999" i="1"/>
  <c r="P1999" i="1"/>
  <c r="Q1999" i="1"/>
  <c r="I2000" i="1"/>
  <c r="J2000" i="1"/>
  <c r="O2000" i="1"/>
  <c r="P2000" i="1"/>
  <c r="Q2000" i="1"/>
  <c r="I2001" i="1"/>
  <c r="J2001" i="1"/>
  <c r="O2001" i="1"/>
  <c r="P2001" i="1"/>
  <c r="Q2001" i="1"/>
  <c r="I2002" i="1"/>
  <c r="J2002" i="1"/>
  <c r="O2002" i="1"/>
  <c r="P2002" i="1"/>
  <c r="Q2002" i="1"/>
  <c r="I2003" i="1"/>
  <c r="J2003" i="1"/>
  <c r="O2003" i="1"/>
  <c r="P2003" i="1"/>
  <c r="Q2003" i="1"/>
  <c r="I2004" i="1"/>
  <c r="J2004" i="1"/>
  <c r="O2004" i="1"/>
  <c r="P2004" i="1"/>
  <c r="Q2004" i="1"/>
  <c r="I2005" i="1"/>
  <c r="J2005" i="1"/>
  <c r="O2005" i="1"/>
  <c r="P2005" i="1"/>
  <c r="Q2005" i="1"/>
  <c r="I2006" i="1"/>
  <c r="J2006" i="1"/>
  <c r="O2006" i="1"/>
  <c r="P2006" i="1"/>
  <c r="Q2006" i="1"/>
  <c r="I2007" i="1"/>
  <c r="J2007" i="1"/>
  <c r="O2007" i="1"/>
  <c r="P2007" i="1"/>
  <c r="Q2007" i="1"/>
  <c r="I2008" i="1"/>
  <c r="J2008" i="1"/>
  <c r="O2008" i="1"/>
  <c r="P2008" i="1"/>
  <c r="Q2008" i="1"/>
  <c r="I2009" i="1"/>
  <c r="J2009" i="1"/>
  <c r="O2009" i="1"/>
  <c r="P2009" i="1"/>
  <c r="Q2009" i="1"/>
  <c r="I2010" i="1"/>
  <c r="J2010" i="1"/>
  <c r="O2010" i="1"/>
  <c r="P2010" i="1"/>
  <c r="Q2010" i="1"/>
  <c r="I2011" i="1"/>
  <c r="J2011" i="1"/>
  <c r="O2011" i="1"/>
  <c r="P2011" i="1"/>
  <c r="Q2011" i="1"/>
  <c r="I2012" i="1"/>
  <c r="J2012" i="1"/>
  <c r="O2012" i="1"/>
  <c r="P2012" i="1"/>
  <c r="Q2012" i="1"/>
  <c r="I2013" i="1"/>
  <c r="J2013" i="1"/>
  <c r="O2013" i="1"/>
  <c r="P2013" i="1"/>
  <c r="Q2013" i="1"/>
  <c r="I2014" i="1"/>
  <c r="J2014" i="1"/>
  <c r="O2014" i="1"/>
  <c r="P2014" i="1"/>
  <c r="Q2014" i="1"/>
  <c r="I2015" i="1"/>
  <c r="J2015" i="1"/>
  <c r="O2015" i="1"/>
  <c r="P2015" i="1"/>
  <c r="Q2015" i="1"/>
  <c r="I2016" i="1"/>
  <c r="J2016" i="1"/>
  <c r="O2016" i="1"/>
  <c r="P2016" i="1"/>
  <c r="Q2016" i="1"/>
  <c r="I2017" i="1"/>
  <c r="J2017" i="1"/>
  <c r="O2017" i="1"/>
  <c r="P2017" i="1"/>
  <c r="Q2017" i="1"/>
  <c r="I2018" i="1"/>
  <c r="J2018" i="1"/>
  <c r="O2018" i="1"/>
  <c r="P2018" i="1"/>
  <c r="Q2018" i="1"/>
  <c r="I2019" i="1"/>
  <c r="J2019" i="1"/>
  <c r="O2019" i="1"/>
  <c r="P2019" i="1"/>
  <c r="Q2019" i="1"/>
  <c r="I2020" i="1"/>
  <c r="J2020" i="1"/>
  <c r="O2020" i="1"/>
  <c r="P2020" i="1"/>
  <c r="Q2020" i="1"/>
  <c r="I2021" i="1"/>
  <c r="J2021" i="1"/>
  <c r="O2021" i="1"/>
  <c r="P2021" i="1"/>
  <c r="Q2021" i="1"/>
  <c r="I2022" i="1"/>
  <c r="J2022" i="1"/>
  <c r="O2022" i="1"/>
  <c r="P2022" i="1"/>
  <c r="Q2022" i="1"/>
  <c r="I2023" i="1"/>
  <c r="J2023" i="1"/>
  <c r="O2023" i="1"/>
  <c r="P2023" i="1"/>
  <c r="Q2023" i="1"/>
  <c r="I2024" i="1"/>
  <c r="J2024" i="1"/>
  <c r="O2024" i="1"/>
  <c r="P2024" i="1"/>
  <c r="Q2024" i="1"/>
  <c r="I2025" i="1"/>
  <c r="J2025" i="1"/>
  <c r="O2025" i="1"/>
  <c r="P2025" i="1"/>
  <c r="Q2025" i="1"/>
  <c r="I2026" i="1"/>
  <c r="J2026" i="1"/>
  <c r="O2026" i="1"/>
  <c r="P2026" i="1"/>
  <c r="Q2026" i="1"/>
  <c r="I2027" i="1"/>
  <c r="J2027" i="1"/>
  <c r="O2027" i="1"/>
  <c r="P2027" i="1"/>
  <c r="Q2027" i="1"/>
  <c r="I2028" i="1"/>
  <c r="J2028" i="1"/>
  <c r="O2028" i="1"/>
  <c r="P2028" i="1"/>
  <c r="Q2028" i="1"/>
  <c r="I2029" i="1"/>
  <c r="J2029" i="1"/>
  <c r="O2029" i="1"/>
  <c r="P2029" i="1"/>
  <c r="Q2029" i="1"/>
  <c r="I2030" i="1"/>
  <c r="J2030" i="1"/>
  <c r="O2030" i="1"/>
  <c r="P2030" i="1"/>
  <c r="Q2030" i="1"/>
  <c r="I2031" i="1"/>
  <c r="J2031" i="1"/>
  <c r="O2031" i="1"/>
  <c r="P2031" i="1"/>
  <c r="Q2031" i="1"/>
  <c r="I2032" i="1"/>
  <c r="J2032" i="1"/>
  <c r="O2032" i="1"/>
  <c r="P2032" i="1"/>
  <c r="Q2032" i="1"/>
  <c r="I2033" i="1"/>
  <c r="J2033" i="1"/>
  <c r="O2033" i="1"/>
  <c r="P2033" i="1"/>
  <c r="Q2033" i="1"/>
  <c r="I2034" i="1"/>
  <c r="J2034" i="1"/>
  <c r="O2034" i="1"/>
  <c r="P2034" i="1"/>
  <c r="Q2034" i="1"/>
  <c r="I2035" i="1"/>
  <c r="J2035" i="1"/>
  <c r="O2035" i="1"/>
  <c r="P2035" i="1"/>
  <c r="Q2035" i="1"/>
  <c r="I2036" i="1"/>
  <c r="J2036" i="1"/>
  <c r="O2036" i="1"/>
  <c r="P2036" i="1"/>
  <c r="Q2036" i="1"/>
  <c r="I2037" i="1"/>
  <c r="J2037" i="1"/>
  <c r="O2037" i="1"/>
  <c r="P2037" i="1"/>
  <c r="Q2037" i="1"/>
  <c r="I2038" i="1"/>
  <c r="J2038" i="1"/>
  <c r="O2038" i="1"/>
  <c r="P2038" i="1"/>
  <c r="Q2038" i="1"/>
  <c r="I2039" i="1"/>
  <c r="J2039" i="1"/>
  <c r="O2039" i="1"/>
  <c r="P2039" i="1"/>
  <c r="Q2039" i="1"/>
  <c r="I2040" i="1"/>
  <c r="J2040" i="1"/>
  <c r="O2040" i="1"/>
  <c r="P2040" i="1"/>
  <c r="Q2040" i="1"/>
  <c r="I2041" i="1"/>
  <c r="J2041" i="1"/>
  <c r="O2041" i="1"/>
  <c r="P2041" i="1"/>
  <c r="Q2041" i="1"/>
  <c r="I2042" i="1"/>
  <c r="J2042" i="1"/>
  <c r="O2042" i="1"/>
  <c r="P2042" i="1"/>
  <c r="Q2042" i="1"/>
  <c r="I2043" i="1"/>
  <c r="J2043" i="1"/>
  <c r="O2043" i="1"/>
  <c r="P2043" i="1"/>
  <c r="Q2043" i="1"/>
  <c r="I2044" i="1"/>
  <c r="J2044" i="1"/>
  <c r="O2044" i="1"/>
  <c r="P2044" i="1"/>
  <c r="Q2044" i="1"/>
  <c r="I2045" i="1"/>
  <c r="J2045" i="1"/>
  <c r="O2045" i="1"/>
  <c r="P2045" i="1"/>
  <c r="Q2045" i="1"/>
  <c r="I2046" i="1"/>
  <c r="J2046" i="1"/>
  <c r="O2046" i="1"/>
  <c r="P2046" i="1"/>
  <c r="Q2046" i="1"/>
  <c r="I2047" i="1"/>
  <c r="J2047" i="1"/>
  <c r="O2047" i="1"/>
  <c r="P2047" i="1"/>
  <c r="Q2047" i="1"/>
  <c r="I2048" i="1"/>
  <c r="J2048" i="1"/>
  <c r="O2048" i="1"/>
  <c r="P2048" i="1"/>
  <c r="Q2048" i="1"/>
  <c r="I2049" i="1"/>
  <c r="J2049" i="1"/>
  <c r="O2049" i="1"/>
  <c r="P2049" i="1"/>
  <c r="Q2049" i="1"/>
  <c r="I2050" i="1"/>
  <c r="J2050" i="1"/>
  <c r="O2050" i="1"/>
  <c r="P2050" i="1"/>
  <c r="Q2050" i="1"/>
  <c r="I2051" i="1"/>
  <c r="J2051" i="1"/>
  <c r="O2051" i="1"/>
  <c r="P2051" i="1"/>
  <c r="Q2051" i="1"/>
  <c r="I2052" i="1"/>
  <c r="J2052" i="1"/>
  <c r="O2052" i="1"/>
  <c r="P2052" i="1"/>
  <c r="Q2052" i="1"/>
  <c r="I2053" i="1"/>
  <c r="J2053" i="1"/>
  <c r="O2053" i="1"/>
  <c r="P2053" i="1"/>
  <c r="Q2053" i="1"/>
  <c r="I2054" i="1"/>
  <c r="J2054" i="1"/>
  <c r="O2054" i="1"/>
  <c r="P2054" i="1"/>
  <c r="Q2054" i="1"/>
  <c r="I2055" i="1"/>
  <c r="J2055" i="1"/>
  <c r="O2055" i="1"/>
  <c r="P2055" i="1"/>
  <c r="Q2055" i="1"/>
  <c r="I2056" i="1"/>
  <c r="J2056" i="1"/>
  <c r="O2056" i="1"/>
  <c r="P2056" i="1"/>
  <c r="Q2056" i="1"/>
  <c r="I2057" i="1"/>
  <c r="J2057" i="1"/>
  <c r="O2057" i="1"/>
  <c r="P2057" i="1"/>
  <c r="Q2057" i="1"/>
  <c r="I2058" i="1"/>
  <c r="J2058" i="1"/>
  <c r="O2058" i="1"/>
  <c r="P2058" i="1"/>
  <c r="Q2058" i="1"/>
  <c r="I2059" i="1"/>
  <c r="J2059" i="1"/>
  <c r="O2059" i="1"/>
  <c r="P2059" i="1"/>
  <c r="Q2059" i="1"/>
  <c r="I2060" i="1"/>
  <c r="J2060" i="1"/>
  <c r="O2060" i="1"/>
  <c r="P2060" i="1"/>
  <c r="Q2060" i="1"/>
  <c r="I2061" i="1"/>
  <c r="J2061" i="1"/>
  <c r="O2061" i="1"/>
  <c r="P2061" i="1"/>
  <c r="Q2061" i="1"/>
  <c r="I2062" i="1"/>
  <c r="J2062" i="1"/>
  <c r="O2062" i="1"/>
  <c r="P2062" i="1"/>
  <c r="Q2062" i="1"/>
  <c r="I2063" i="1"/>
  <c r="J2063" i="1"/>
  <c r="O2063" i="1"/>
  <c r="P2063" i="1"/>
  <c r="Q2063" i="1"/>
  <c r="I2064" i="1"/>
  <c r="J2064" i="1"/>
  <c r="O2064" i="1"/>
  <c r="P2064" i="1"/>
  <c r="Q2064" i="1"/>
  <c r="I2065" i="1"/>
  <c r="J2065" i="1"/>
  <c r="O2065" i="1"/>
  <c r="P2065" i="1"/>
  <c r="Q2065" i="1"/>
  <c r="I2066" i="1"/>
  <c r="J2066" i="1"/>
  <c r="O2066" i="1"/>
  <c r="P2066" i="1"/>
  <c r="Q2066" i="1"/>
  <c r="I2067" i="1"/>
  <c r="J2067" i="1"/>
  <c r="O2067" i="1"/>
  <c r="P2067" i="1"/>
  <c r="Q2067" i="1"/>
  <c r="I2068" i="1"/>
  <c r="J2068" i="1"/>
  <c r="O2068" i="1"/>
  <c r="P2068" i="1"/>
  <c r="Q2068" i="1"/>
  <c r="I2069" i="1"/>
  <c r="J2069" i="1"/>
  <c r="O2069" i="1"/>
  <c r="P2069" i="1"/>
  <c r="Q2069" i="1"/>
  <c r="I2070" i="1"/>
  <c r="J2070" i="1"/>
  <c r="O2070" i="1"/>
  <c r="P2070" i="1"/>
  <c r="Q2070" i="1"/>
  <c r="I2071" i="1"/>
  <c r="J2071" i="1"/>
  <c r="O2071" i="1"/>
  <c r="P2071" i="1"/>
  <c r="Q2071" i="1"/>
  <c r="I2072" i="1"/>
  <c r="J2072" i="1"/>
  <c r="O2072" i="1"/>
  <c r="P2072" i="1"/>
  <c r="Q2072" i="1"/>
  <c r="I2073" i="1"/>
  <c r="J2073" i="1"/>
  <c r="O2073" i="1"/>
  <c r="P2073" i="1"/>
  <c r="Q2073" i="1"/>
  <c r="I2074" i="1"/>
  <c r="J2074" i="1"/>
  <c r="O2074" i="1"/>
  <c r="P2074" i="1"/>
  <c r="Q2074" i="1"/>
  <c r="I2075" i="1"/>
  <c r="J2075" i="1"/>
  <c r="O2075" i="1"/>
  <c r="P2075" i="1"/>
  <c r="Q2075" i="1"/>
  <c r="I2076" i="1"/>
  <c r="J2076" i="1"/>
  <c r="O2076" i="1"/>
  <c r="P2076" i="1"/>
  <c r="Q2076" i="1"/>
  <c r="I2077" i="1"/>
  <c r="J2077" i="1"/>
  <c r="O2077" i="1"/>
  <c r="P2077" i="1"/>
  <c r="Q2077" i="1"/>
  <c r="I2078" i="1"/>
  <c r="J2078" i="1"/>
  <c r="O2078" i="1"/>
  <c r="P2078" i="1"/>
  <c r="Q2078" i="1"/>
  <c r="I2079" i="1"/>
  <c r="J2079" i="1"/>
  <c r="O2079" i="1"/>
  <c r="P2079" i="1"/>
  <c r="Q2079" i="1"/>
  <c r="I2080" i="1"/>
  <c r="J2080" i="1"/>
  <c r="O2080" i="1"/>
  <c r="P2080" i="1"/>
  <c r="Q2080" i="1"/>
  <c r="I2081" i="1"/>
  <c r="J2081" i="1"/>
  <c r="O2081" i="1"/>
  <c r="P2081" i="1"/>
  <c r="Q2081" i="1"/>
  <c r="I2082" i="1"/>
  <c r="J2082" i="1"/>
  <c r="O2082" i="1"/>
  <c r="P2082" i="1"/>
  <c r="Q2082" i="1"/>
  <c r="I2083" i="1"/>
  <c r="J2083" i="1"/>
  <c r="O2083" i="1"/>
  <c r="P2083" i="1"/>
  <c r="Q2083" i="1"/>
  <c r="I2084" i="1"/>
  <c r="J2084" i="1"/>
  <c r="O2084" i="1"/>
  <c r="P2084" i="1"/>
  <c r="Q2084" i="1"/>
  <c r="I2085" i="1"/>
  <c r="J2085" i="1"/>
  <c r="O2085" i="1"/>
  <c r="P2085" i="1"/>
  <c r="Q2085" i="1"/>
  <c r="I2086" i="1"/>
  <c r="J2086" i="1"/>
  <c r="O2086" i="1"/>
  <c r="P2086" i="1"/>
  <c r="Q2086" i="1"/>
  <c r="I2087" i="1"/>
  <c r="J2087" i="1"/>
  <c r="O2087" i="1"/>
  <c r="P2087" i="1"/>
  <c r="Q2087" i="1"/>
  <c r="I2088" i="1"/>
  <c r="J2088" i="1"/>
  <c r="O2088" i="1"/>
  <c r="P2088" i="1"/>
  <c r="Q2088" i="1"/>
  <c r="I2089" i="1"/>
  <c r="J2089" i="1"/>
  <c r="O2089" i="1"/>
  <c r="P2089" i="1"/>
  <c r="Q2089" i="1"/>
  <c r="I2090" i="1"/>
  <c r="J2090" i="1"/>
  <c r="O2090" i="1"/>
  <c r="P2090" i="1"/>
  <c r="Q2090" i="1"/>
  <c r="I2091" i="1"/>
  <c r="J2091" i="1"/>
  <c r="O2091" i="1"/>
  <c r="P2091" i="1"/>
  <c r="Q2091" i="1"/>
  <c r="I2092" i="1"/>
  <c r="J2092" i="1"/>
  <c r="O2092" i="1"/>
  <c r="P2092" i="1"/>
  <c r="Q2092" i="1"/>
  <c r="I2093" i="1"/>
  <c r="J2093" i="1"/>
  <c r="O2093" i="1"/>
  <c r="P2093" i="1"/>
  <c r="Q2093" i="1"/>
  <c r="I2094" i="1"/>
  <c r="J2094" i="1"/>
  <c r="O2094" i="1"/>
  <c r="P2094" i="1"/>
  <c r="Q2094" i="1"/>
  <c r="I2095" i="1"/>
  <c r="J2095" i="1"/>
  <c r="O2095" i="1"/>
  <c r="P2095" i="1"/>
  <c r="Q2095" i="1"/>
  <c r="I2096" i="1"/>
  <c r="J2096" i="1"/>
  <c r="O2096" i="1"/>
  <c r="P2096" i="1"/>
  <c r="Q2096" i="1"/>
  <c r="I2097" i="1"/>
  <c r="J2097" i="1"/>
  <c r="O2097" i="1"/>
  <c r="P2097" i="1"/>
  <c r="Q2097" i="1"/>
  <c r="I2098" i="1"/>
  <c r="J2098" i="1"/>
  <c r="O2098" i="1"/>
  <c r="P2098" i="1"/>
  <c r="Q2098" i="1"/>
  <c r="I2099" i="1"/>
  <c r="J2099" i="1"/>
  <c r="O2099" i="1"/>
  <c r="P2099" i="1"/>
  <c r="Q2099" i="1"/>
  <c r="I2100" i="1"/>
  <c r="J2100" i="1"/>
  <c r="O2100" i="1"/>
  <c r="P2100" i="1"/>
  <c r="Q2100" i="1"/>
  <c r="I2101" i="1"/>
  <c r="J2101" i="1"/>
  <c r="O2101" i="1"/>
  <c r="P2101" i="1"/>
  <c r="Q2101" i="1"/>
  <c r="I2102" i="1"/>
  <c r="J2102" i="1"/>
  <c r="O2102" i="1"/>
  <c r="P2102" i="1"/>
  <c r="Q2102" i="1"/>
  <c r="I2103" i="1"/>
  <c r="J2103" i="1"/>
  <c r="O2103" i="1"/>
  <c r="P2103" i="1"/>
  <c r="Q2103" i="1"/>
  <c r="I2104" i="1"/>
  <c r="J2104" i="1"/>
  <c r="O2104" i="1"/>
  <c r="P2104" i="1"/>
  <c r="Q2104" i="1"/>
  <c r="I2105" i="1"/>
  <c r="J2105" i="1"/>
  <c r="O2105" i="1"/>
  <c r="P2105" i="1"/>
  <c r="Q2105" i="1"/>
  <c r="I2106" i="1"/>
  <c r="J2106" i="1"/>
  <c r="O2106" i="1"/>
  <c r="P2106" i="1"/>
  <c r="Q2106" i="1"/>
  <c r="I2107" i="1"/>
  <c r="J2107" i="1"/>
  <c r="O2107" i="1"/>
  <c r="P2107" i="1"/>
  <c r="Q2107" i="1"/>
  <c r="I2108" i="1"/>
  <c r="J2108" i="1"/>
  <c r="O2108" i="1"/>
  <c r="P2108" i="1"/>
  <c r="Q2108" i="1"/>
  <c r="I2109" i="1"/>
  <c r="J2109" i="1"/>
  <c r="O2109" i="1"/>
  <c r="P2109" i="1"/>
  <c r="Q2109" i="1"/>
  <c r="I2110" i="1"/>
  <c r="J2110" i="1"/>
  <c r="O2110" i="1"/>
  <c r="P2110" i="1"/>
  <c r="Q2110" i="1"/>
  <c r="I2111" i="1"/>
  <c r="J2111" i="1"/>
  <c r="O2111" i="1"/>
  <c r="P2111" i="1"/>
  <c r="Q2111" i="1"/>
  <c r="I2112" i="1"/>
  <c r="J2112" i="1"/>
  <c r="O2112" i="1"/>
  <c r="P2112" i="1"/>
  <c r="Q2112" i="1"/>
  <c r="I2113" i="1"/>
  <c r="J2113" i="1"/>
  <c r="O2113" i="1"/>
  <c r="P2113" i="1"/>
  <c r="Q2113" i="1"/>
  <c r="I2114" i="1"/>
  <c r="J2114" i="1"/>
  <c r="O2114" i="1"/>
  <c r="P2114" i="1"/>
  <c r="Q2114" i="1"/>
  <c r="I2115" i="1"/>
  <c r="J2115" i="1"/>
  <c r="O2115" i="1"/>
  <c r="P2115" i="1"/>
  <c r="Q2115" i="1"/>
  <c r="I2116" i="1"/>
  <c r="J2116" i="1"/>
  <c r="O2116" i="1"/>
  <c r="P2116" i="1"/>
  <c r="Q2116" i="1"/>
  <c r="I2117" i="1"/>
  <c r="J2117" i="1"/>
  <c r="O2117" i="1"/>
  <c r="P2117" i="1"/>
  <c r="Q2117" i="1"/>
  <c r="I2118" i="1"/>
  <c r="J2118" i="1"/>
  <c r="O2118" i="1"/>
  <c r="P2118" i="1"/>
  <c r="Q2118" i="1"/>
  <c r="I2119" i="1"/>
  <c r="J2119" i="1"/>
  <c r="O2119" i="1"/>
  <c r="P2119" i="1"/>
  <c r="Q2119" i="1"/>
  <c r="I2120" i="1"/>
  <c r="J2120" i="1"/>
  <c r="O2120" i="1"/>
  <c r="P2120" i="1"/>
  <c r="Q2120" i="1"/>
  <c r="I2121" i="1"/>
  <c r="J2121" i="1"/>
  <c r="O2121" i="1"/>
  <c r="P2121" i="1"/>
  <c r="Q2121" i="1"/>
  <c r="I2122" i="1"/>
  <c r="J2122" i="1"/>
  <c r="O2122" i="1"/>
  <c r="P2122" i="1"/>
  <c r="Q2122" i="1"/>
  <c r="I2123" i="1"/>
  <c r="J2123" i="1"/>
  <c r="O2123" i="1"/>
  <c r="P2123" i="1"/>
  <c r="Q2123" i="1"/>
  <c r="I2124" i="1"/>
  <c r="J2124" i="1"/>
  <c r="O2124" i="1"/>
  <c r="P2124" i="1"/>
  <c r="Q2124" i="1"/>
  <c r="I2125" i="1"/>
  <c r="J2125" i="1"/>
  <c r="O2125" i="1"/>
  <c r="P2125" i="1"/>
  <c r="Q2125" i="1"/>
  <c r="I2126" i="1"/>
  <c r="J2126" i="1"/>
  <c r="O2126" i="1"/>
  <c r="P2126" i="1"/>
  <c r="Q2126" i="1"/>
  <c r="I2127" i="1"/>
  <c r="J2127" i="1"/>
  <c r="O2127" i="1"/>
  <c r="P2127" i="1"/>
  <c r="Q2127" i="1"/>
  <c r="I2128" i="1"/>
  <c r="J2128" i="1"/>
  <c r="O2128" i="1"/>
  <c r="P2128" i="1"/>
  <c r="Q2128" i="1"/>
  <c r="I2129" i="1"/>
  <c r="J2129" i="1"/>
  <c r="O2129" i="1"/>
  <c r="P2129" i="1"/>
  <c r="Q2129" i="1"/>
  <c r="I2130" i="1"/>
  <c r="J2130" i="1"/>
  <c r="O2130" i="1"/>
  <c r="P2130" i="1"/>
  <c r="Q2130" i="1"/>
  <c r="I2131" i="1"/>
  <c r="J2131" i="1"/>
  <c r="O2131" i="1"/>
  <c r="P2131" i="1"/>
  <c r="Q2131" i="1"/>
  <c r="I2132" i="1"/>
  <c r="J2132" i="1"/>
  <c r="O2132" i="1"/>
  <c r="P2132" i="1"/>
  <c r="Q2132" i="1"/>
  <c r="I2133" i="1"/>
  <c r="J2133" i="1"/>
  <c r="O2133" i="1"/>
  <c r="P2133" i="1"/>
  <c r="Q2133" i="1"/>
  <c r="I2134" i="1"/>
  <c r="J2134" i="1"/>
  <c r="O2134" i="1"/>
  <c r="P2134" i="1"/>
  <c r="Q2134" i="1"/>
  <c r="I2135" i="1"/>
  <c r="J2135" i="1"/>
  <c r="O2135" i="1"/>
  <c r="P2135" i="1"/>
  <c r="Q2135" i="1"/>
  <c r="I2136" i="1"/>
  <c r="J2136" i="1"/>
  <c r="O2136" i="1"/>
  <c r="P2136" i="1"/>
  <c r="Q2136" i="1"/>
  <c r="I2137" i="1"/>
  <c r="J2137" i="1"/>
  <c r="O2137" i="1"/>
  <c r="P2137" i="1"/>
  <c r="Q2137" i="1"/>
  <c r="I2138" i="1"/>
  <c r="J2138" i="1"/>
  <c r="O2138" i="1"/>
  <c r="P2138" i="1"/>
  <c r="Q2138" i="1"/>
  <c r="I2139" i="1"/>
  <c r="J2139" i="1"/>
  <c r="O2139" i="1"/>
  <c r="P2139" i="1"/>
  <c r="Q2139" i="1"/>
  <c r="I2140" i="1"/>
  <c r="J2140" i="1"/>
  <c r="O2140" i="1"/>
  <c r="P2140" i="1"/>
  <c r="Q2140" i="1"/>
  <c r="I2141" i="1"/>
  <c r="J2141" i="1"/>
  <c r="O2141" i="1"/>
  <c r="P2141" i="1"/>
  <c r="Q2141" i="1"/>
  <c r="I2142" i="1"/>
  <c r="J2142" i="1"/>
  <c r="O2142" i="1"/>
  <c r="P2142" i="1"/>
  <c r="Q2142" i="1"/>
  <c r="I2143" i="1"/>
  <c r="J2143" i="1"/>
  <c r="O2143" i="1"/>
  <c r="P2143" i="1"/>
  <c r="Q2143" i="1"/>
  <c r="I2144" i="1"/>
  <c r="J2144" i="1"/>
  <c r="O2144" i="1"/>
  <c r="P2144" i="1"/>
  <c r="Q2144" i="1"/>
  <c r="I2145" i="1"/>
  <c r="J2145" i="1"/>
  <c r="O2145" i="1"/>
  <c r="P2145" i="1"/>
  <c r="Q2145" i="1"/>
  <c r="I2146" i="1"/>
  <c r="J2146" i="1"/>
  <c r="O2146" i="1"/>
  <c r="P2146" i="1"/>
  <c r="Q2146" i="1"/>
  <c r="I2147" i="1"/>
  <c r="J2147" i="1"/>
  <c r="O2147" i="1"/>
  <c r="P2147" i="1"/>
  <c r="Q2147" i="1"/>
  <c r="I2148" i="1"/>
  <c r="J2148" i="1"/>
  <c r="O2148" i="1"/>
  <c r="P2148" i="1"/>
  <c r="Q2148" i="1"/>
  <c r="I2149" i="1"/>
  <c r="J2149" i="1"/>
  <c r="O2149" i="1"/>
  <c r="P2149" i="1"/>
  <c r="Q2149" i="1"/>
  <c r="I2150" i="1"/>
  <c r="J2150" i="1"/>
  <c r="O2150" i="1"/>
  <c r="P2150" i="1"/>
  <c r="Q2150" i="1"/>
  <c r="I2151" i="1"/>
  <c r="J2151" i="1"/>
  <c r="O2151" i="1"/>
  <c r="P2151" i="1"/>
  <c r="Q2151" i="1"/>
  <c r="I2152" i="1"/>
  <c r="J2152" i="1"/>
  <c r="O2152" i="1"/>
  <c r="P2152" i="1"/>
  <c r="Q2152" i="1"/>
  <c r="I2153" i="1"/>
  <c r="J2153" i="1"/>
  <c r="O2153" i="1"/>
  <c r="P2153" i="1"/>
  <c r="Q2153" i="1"/>
  <c r="I2154" i="1"/>
  <c r="J2154" i="1"/>
  <c r="O2154" i="1"/>
  <c r="P2154" i="1"/>
  <c r="Q2154" i="1"/>
  <c r="I2155" i="1"/>
  <c r="J2155" i="1"/>
  <c r="O2155" i="1"/>
  <c r="P2155" i="1"/>
  <c r="Q2155" i="1"/>
  <c r="I2156" i="1"/>
  <c r="J2156" i="1"/>
  <c r="O2156" i="1"/>
  <c r="P2156" i="1"/>
  <c r="Q2156" i="1"/>
  <c r="I2157" i="1"/>
  <c r="J2157" i="1"/>
  <c r="O2157" i="1"/>
  <c r="P2157" i="1"/>
  <c r="Q2157" i="1"/>
  <c r="I2158" i="1"/>
  <c r="J2158" i="1"/>
  <c r="O2158" i="1"/>
  <c r="P2158" i="1"/>
  <c r="Q2158" i="1"/>
  <c r="I2159" i="1"/>
  <c r="J2159" i="1"/>
  <c r="O2159" i="1"/>
  <c r="P2159" i="1"/>
  <c r="Q2159" i="1"/>
  <c r="I2160" i="1"/>
  <c r="J2160" i="1"/>
  <c r="O2160" i="1"/>
  <c r="P2160" i="1"/>
  <c r="Q2160" i="1"/>
  <c r="I2161" i="1"/>
  <c r="J2161" i="1"/>
  <c r="O2161" i="1"/>
  <c r="P2161" i="1"/>
  <c r="Q2161" i="1"/>
  <c r="I2162" i="1"/>
  <c r="J2162" i="1"/>
  <c r="O2162" i="1"/>
  <c r="P2162" i="1"/>
  <c r="Q2162" i="1"/>
  <c r="I2163" i="1"/>
  <c r="J2163" i="1"/>
  <c r="O2163" i="1"/>
  <c r="P2163" i="1"/>
  <c r="Q2163" i="1"/>
  <c r="I2164" i="1"/>
  <c r="J2164" i="1"/>
  <c r="O2164" i="1"/>
  <c r="P2164" i="1"/>
  <c r="Q2164" i="1"/>
  <c r="I2165" i="1"/>
  <c r="J2165" i="1"/>
  <c r="O2165" i="1"/>
  <c r="P2165" i="1"/>
  <c r="Q2165" i="1"/>
  <c r="I2166" i="1"/>
  <c r="J2166" i="1"/>
  <c r="O2166" i="1"/>
  <c r="P2166" i="1"/>
  <c r="Q2166" i="1"/>
  <c r="I2167" i="1"/>
  <c r="J2167" i="1"/>
  <c r="O2167" i="1"/>
  <c r="P2167" i="1"/>
  <c r="Q2167" i="1"/>
  <c r="I2168" i="1"/>
  <c r="J2168" i="1"/>
  <c r="O2168" i="1"/>
  <c r="P2168" i="1"/>
  <c r="Q2168" i="1"/>
  <c r="I2169" i="1"/>
  <c r="J2169" i="1"/>
  <c r="O2169" i="1"/>
  <c r="P2169" i="1"/>
  <c r="Q2169" i="1"/>
  <c r="I2170" i="1"/>
  <c r="J2170" i="1"/>
  <c r="O2170" i="1"/>
  <c r="P2170" i="1"/>
  <c r="Q2170" i="1"/>
  <c r="I2171" i="1"/>
  <c r="J2171" i="1"/>
  <c r="O2171" i="1"/>
  <c r="P2171" i="1"/>
  <c r="Q2171" i="1"/>
  <c r="I2172" i="1"/>
  <c r="J2172" i="1"/>
  <c r="O2172" i="1"/>
  <c r="P2172" i="1"/>
  <c r="Q2172" i="1"/>
  <c r="I2173" i="1"/>
  <c r="J2173" i="1"/>
  <c r="O2173" i="1"/>
  <c r="P2173" i="1"/>
  <c r="Q2173" i="1"/>
  <c r="I2174" i="1"/>
  <c r="J2174" i="1"/>
  <c r="O2174" i="1"/>
  <c r="P2174" i="1"/>
  <c r="Q2174" i="1"/>
  <c r="I2175" i="1"/>
  <c r="J2175" i="1"/>
  <c r="O2175" i="1"/>
  <c r="P2175" i="1"/>
  <c r="Q2175" i="1"/>
  <c r="I2176" i="1"/>
  <c r="J2176" i="1"/>
  <c r="O2176" i="1"/>
  <c r="P2176" i="1"/>
  <c r="Q2176" i="1"/>
  <c r="I2177" i="1"/>
  <c r="J2177" i="1"/>
  <c r="O2177" i="1"/>
  <c r="P2177" i="1"/>
  <c r="Q2177" i="1"/>
  <c r="I2178" i="1"/>
  <c r="J2178" i="1"/>
  <c r="O2178" i="1"/>
  <c r="P2178" i="1"/>
  <c r="Q2178" i="1"/>
  <c r="I2179" i="1"/>
  <c r="J2179" i="1"/>
  <c r="O2179" i="1"/>
  <c r="P2179" i="1"/>
  <c r="Q2179" i="1"/>
  <c r="I2180" i="1"/>
  <c r="J2180" i="1"/>
  <c r="O2180" i="1"/>
  <c r="P2180" i="1"/>
  <c r="Q2180" i="1"/>
  <c r="I2181" i="1"/>
  <c r="J2181" i="1"/>
  <c r="O2181" i="1"/>
  <c r="P2181" i="1"/>
  <c r="Q2181" i="1"/>
  <c r="I2182" i="1"/>
  <c r="J2182" i="1"/>
  <c r="O2182" i="1"/>
  <c r="P2182" i="1"/>
  <c r="Q2182" i="1"/>
  <c r="I2183" i="1"/>
  <c r="J2183" i="1"/>
  <c r="O2183" i="1"/>
  <c r="P2183" i="1"/>
  <c r="Q2183" i="1"/>
  <c r="I2184" i="1"/>
  <c r="J2184" i="1"/>
  <c r="O2184" i="1"/>
  <c r="P2184" i="1"/>
  <c r="Q2184" i="1"/>
  <c r="I2185" i="1"/>
  <c r="J2185" i="1"/>
  <c r="O2185" i="1"/>
  <c r="P2185" i="1"/>
  <c r="Q2185" i="1"/>
  <c r="I2186" i="1"/>
  <c r="J2186" i="1"/>
  <c r="O2186" i="1"/>
  <c r="P2186" i="1"/>
  <c r="Q2186" i="1"/>
  <c r="I2187" i="1"/>
  <c r="J2187" i="1"/>
  <c r="O2187" i="1"/>
  <c r="P2187" i="1"/>
  <c r="Q2187" i="1"/>
  <c r="I2188" i="1"/>
  <c r="J2188" i="1"/>
  <c r="O2188" i="1"/>
  <c r="P2188" i="1"/>
  <c r="Q2188" i="1"/>
  <c r="I2189" i="1"/>
  <c r="J2189" i="1"/>
  <c r="O2189" i="1"/>
  <c r="P2189" i="1"/>
  <c r="Q2189" i="1"/>
  <c r="I2190" i="1"/>
  <c r="J2190" i="1"/>
  <c r="O2190" i="1"/>
  <c r="P2190" i="1"/>
  <c r="Q2190" i="1"/>
  <c r="I2191" i="1"/>
  <c r="J2191" i="1"/>
  <c r="O2191" i="1"/>
  <c r="P2191" i="1"/>
  <c r="Q2191" i="1"/>
  <c r="I2192" i="1"/>
  <c r="J2192" i="1"/>
  <c r="O2192" i="1"/>
  <c r="P2192" i="1"/>
  <c r="Q2192" i="1"/>
  <c r="I2193" i="1"/>
  <c r="J2193" i="1"/>
  <c r="O2193" i="1"/>
  <c r="P2193" i="1"/>
  <c r="Q2193" i="1"/>
  <c r="I2194" i="1"/>
  <c r="J2194" i="1"/>
  <c r="O2194" i="1"/>
  <c r="P2194" i="1"/>
  <c r="Q2194" i="1"/>
  <c r="I2195" i="1"/>
  <c r="J2195" i="1"/>
  <c r="O2195" i="1"/>
  <c r="P2195" i="1"/>
  <c r="Q2195" i="1"/>
  <c r="I2196" i="1"/>
  <c r="J2196" i="1"/>
  <c r="O2196" i="1"/>
  <c r="P2196" i="1"/>
  <c r="Q2196" i="1"/>
  <c r="I2197" i="1"/>
  <c r="J2197" i="1"/>
  <c r="O2197" i="1"/>
  <c r="P2197" i="1"/>
  <c r="Q2197" i="1"/>
  <c r="I2198" i="1"/>
  <c r="J2198" i="1"/>
  <c r="O2198" i="1"/>
  <c r="P2198" i="1"/>
  <c r="Q2198" i="1"/>
  <c r="I2199" i="1"/>
  <c r="J2199" i="1"/>
  <c r="O2199" i="1"/>
  <c r="P2199" i="1"/>
  <c r="Q2199" i="1"/>
  <c r="I2200" i="1"/>
  <c r="J2200" i="1"/>
  <c r="O2200" i="1"/>
  <c r="P2200" i="1"/>
  <c r="Q2200" i="1"/>
  <c r="I2201" i="1"/>
  <c r="J2201" i="1"/>
  <c r="O2201" i="1"/>
  <c r="P2201" i="1"/>
  <c r="Q2201" i="1"/>
  <c r="I2202" i="1"/>
  <c r="J2202" i="1"/>
  <c r="O2202" i="1"/>
  <c r="P2202" i="1"/>
  <c r="Q2202" i="1"/>
  <c r="I2203" i="1"/>
  <c r="J2203" i="1"/>
  <c r="O2203" i="1"/>
  <c r="P2203" i="1"/>
  <c r="Q2203" i="1"/>
  <c r="I2204" i="1"/>
  <c r="J2204" i="1"/>
  <c r="O2204" i="1"/>
  <c r="P2204" i="1"/>
  <c r="Q2204" i="1"/>
  <c r="I2205" i="1"/>
  <c r="J2205" i="1"/>
  <c r="O2205" i="1"/>
  <c r="P2205" i="1"/>
  <c r="Q2205" i="1"/>
  <c r="I2206" i="1"/>
  <c r="J2206" i="1"/>
  <c r="O2206" i="1"/>
  <c r="P2206" i="1"/>
  <c r="Q2206" i="1"/>
  <c r="I2207" i="1"/>
  <c r="J2207" i="1"/>
  <c r="O2207" i="1"/>
  <c r="P2207" i="1"/>
  <c r="Q2207" i="1"/>
  <c r="I2208" i="1"/>
  <c r="J2208" i="1"/>
  <c r="O2208" i="1"/>
  <c r="P2208" i="1"/>
  <c r="Q2208" i="1"/>
  <c r="I2209" i="1"/>
  <c r="J2209" i="1"/>
  <c r="O2209" i="1"/>
  <c r="P2209" i="1"/>
  <c r="Q2209" i="1"/>
  <c r="I2210" i="1"/>
  <c r="J2210" i="1"/>
  <c r="O2210" i="1"/>
  <c r="P2210" i="1"/>
  <c r="Q2210" i="1"/>
  <c r="I2211" i="1"/>
  <c r="J2211" i="1"/>
  <c r="O2211" i="1"/>
  <c r="P2211" i="1"/>
  <c r="Q2211" i="1"/>
  <c r="I2212" i="1"/>
  <c r="J2212" i="1"/>
  <c r="O2212" i="1"/>
  <c r="P2212" i="1"/>
  <c r="Q2212" i="1"/>
  <c r="I2213" i="1"/>
  <c r="J2213" i="1"/>
  <c r="O2213" i="1"/>
  <c r="P2213" i="1"/>
  <c r="Q2213" i="1"/>
  <c r="I2214" i="1"/>
  <c r="J2214" i="1"/>
  <c r="O2214" i="1"/>
  <c r="P2214" i="1"/>
  <c r="Q2214" i="1"/>
  <c r="I2215" i="1"/>
  <c r="J2215" i="1"/>
  <c r="O2215" i="1"/>
  <c r="P2215" i="1"/>
  <c r="Q2215" i="1"/>
  <c r="I2216" i="1"/>
  <c r="J2216" i="1"/>
  <c r="O2216" i="1"/>
  <c r="P2216" i="1"/>
  <c r="Q2216" i="1"/>
  <c r="I2217" i="1"/>
  <c r="J2217" i="1"/>
  <c r="O2217" i="1"/>
  <c r="P2217" i="1"/>
  <c r="Q2217" i="1"/>
  <c r="I2218" i="1"/>
  <c r="J2218" i="1"/>
  <c r="O2218" i="1"/>
  <c r="P2218" i="1"/>
  <c r="Q2218" i="1"/>
  <c r="I2219" i="1"/>
  <c r="J2219" i="1"/>
  <c r="O2219" i="1"/>
  <c r="P2219" i="1"/>
  <c r="Q2219" i="1"/>
  <c r="I2220" i="1"/>
  <c r="J2220" i="1"/>
  <c r="O2220" i="1"/>
  <c r="P2220" i="1"/>
  <c r="Q2220" i="1"/>
  <c r="I2221" i="1"/>
  <c r="J2221" i="1"/>
  <c r="O2221" i="1"/>
  <c r="P2221" i="1"/>
  <c r="Q2221" i="1"/>
  <c r="I2222" i="1"/>
  <c r="J2222" i="1"/>
  <c r="O2222" i="1"/>
  <c r="P2222" i="1"/>
  <c r="Q2222" i="1"/>
  <c r="I2223" i="1"/>
  <c r="J2223" i="1"/>
  <c r="O2223" i="1"/>
  <c r="P2223" i="1"/>
  <c r="Q2223" i="1"/>
  <c r="I2224" i="1"/>
  <c r="J2224" i="1"/>
  <c r="O2224" i="1"/>
  <c r="P2224" i="1"/>
  <c r="Q2224" i="1"/>
  <c r="I2225" i="1"/>
  <c r="J2225" i="1"/>
  <c r="O2225" i="1"/>
  <c r="P2225" i="1"/>
  <c r="Q2225" i="1"/>
  <c r="I2226" i="1"/>
  <c r="J2226" i="1"/>
  <c r="O2226" i="1"/>
  <c r="P2226" i="1"/>
  <c r="Q2226" i="1"/>
  <c r="I2227" i="1"/>
  <c r="J2227" i="1"/>
  <c r="O2227" i="1"/>
  <c r="P2227" i="1"/>
  <c r="Q2227" i="1"/>
  <c r="I2228" i="1"/>
  <c r="J2228" i="1"/>
  <c r="O2228" i="1"/>
  <c r="P2228" i="1"/>
  <c r="Q2228" i="1"/>
  <c r="I2229" i="1"/>
  <c r="J2229" i="1"/>
  <c r="O2229" i="1"/>
  <c r="P2229" i="1"/>
  <c r="Q2229" i="1"/>
  <c r="I2230" i="1"/>
  <c r="J2230" i="1"/>
  <c r="O2230" i="1"/>
  <c r="P2230" i="1"/>
  <c r="Q2230" i="1"/>
  <c r="I2231" i="1"/>
  <c r="J2231" i="1"/>
  <c r="O2231" i="1"/>
  <c r="P2231" i="1"/>
  <c r="Q2231" i="1"/>
  <c r="I2232" i="1"/>
  <c r="J2232" i="1"/>
  <c r="O2232" i="1"/>
  <c r="P2232" i="1"/>
  <c r="Q2232" i="1"/>
  <c r="I2233" i="1"/>
  <c r="J2233" i="1"/>
  <c r="O2233" i="1"/>
  <c r="P2233" i="1"/>
  <c r="Q2233" i="1"/>
  <c r="I2234" i="1"/>
  <c r="J2234" i="1"/>
  <c r="O2234" i="1"/>
  <c r="P2234" i="1"/>
  <c r="Q2234" i="1"/>
  <c r="I2235" i="1"/>
  <c r="J2235" i="1"/>
  <c r="O2235" i="1"/>
  <c r="P2235" i="1"/>
  <c r="Q2235" i="1"/>
  <c r="I2236" i="1"/>
  <c r="J2236" i="1"/>
  <c r="O2236" i="1"/>
  <c r="P2236" i="1"/>
  <c r="Q2236" i="1"/>
  <c r="I2237" i="1"/>
  <c r="J2237" i="1"/>
  <c r="O2237" i="1"/>
  <c r="P2237" i="1"/>
  <c r="Q2237" i="1"/>
  <c r="I2238" i="1"/>
  <c r="J2238" i="1"/>
  <c r="O2238" i="1"/>
  <c r="P2238" i="1"/>
  <c r="Q2238" i="1"/>
  <c r="I2239" i="1"/>
  <c r="J2239" i="1"/>
  <c r="O2239" i="1"/>
  <c r="P2239" i="1"/>
  <c r="Q2239" i="1"/>
  <c r="I2240" i="1"/>
  <c r="J2240" i="1"/>
  <c r="O2240" i="1"/>
  <c r="P2240" i="1"/>
  <c r="Q2240" i="1"/>
  <c r="I2241" i="1"/>
  <c r="J2241" i="1"/>
  <c r="O2241" i="1"/>
  <c r="P2241" i="1"/>
  <c r="Q2241" i="1"/>
  <c r="I2242" i="1"/>
  <c r="J2242" i="1"/>
  <c r="O2242" i="1"/>
  <c r="P2242" i="1"/>
  <c r="Q2242" i="1"/>
  <c r="I2243" i="1"/>
  <c r="J2243" i="1"/>
  <c r="O2243" i="1"/>
  <c r="P2243" i="1"/>
  <c r="Q2243" i="1"/>
  <c r="I2244" i="1"/>
  <c r="J2244" i="1"/>
  <c r="O2244" i="1"/>
  <c r="P2244" i="1"/>
  <c r="Q2244" i="1"/>
  <c r="I2245" i="1"/>
  <c r="J2245" i="1"/>
  <c r="O2245" i="1"/>
  <c r="P2245" i="1"/>
  <c r="Q2245" i="1"/>
  <c r="I2246" i="1"/>
  <c r="J2246" i="1"/>
  <c r="O2246" i="1"/>
  <c r="P2246" i="1"/>
  <c r="Q2246" i="1"/>
  <c r="I2247" i="1"/>
  <c r="J2247" i="1"/>
  <c r="O2247" i="1"/>
  <c r="P2247" i="1"/>
  <c r="Q2247" i="1"/>
  <c r="I2248" i="1"/>
  <c r="J2248" i="1"/>
  <c r="O2248" i="1"/>
  <c r="P2248" i="1"/>
  <c r="Q2248" i="1"/>
  <c r="I2249" i="1"/>
  <c r="J2249" i="1"/>
  <c r="O2249" i="1"/>
  <c r="P2249" i="1"/>
  <c r="Q2249" i="1"/>
  <c r="I2250" i="1"/>
  <c r="J2250" i="1"/>
  <c r="O2250" i="1"/>
  <c r="P2250" i="1"/>
  <c r="Q2250" i="1"/>
  <c r="I2251" i="1"/>
  <c r="J2251" i="1"/>
  <c r="O2251" i="1"/>
  <c r="P2251" i="1"/>
  <c r="Q2251" i="1"/>
  <c r="I2252" i="1"/>
  <c r="J2252" i="1"/>
  <c r="O2252" i="1"/>
  <c r="P2252" i="1"/>
  <c r="Q2252" i="1"/>
  <c r="I2253" i="1"/>
  <c r="J2253" i="1"/>
  <c r="O2253" i="1"/>
  <c r="P2253" i="1"/>
  <c r="Q2253" i="1"/>
  <c r="I2254" i="1"/>
  <c r="J2254" i="1"/>
  <c r="O2254" i="1"/>
  <c r="P2254" i="1"/>
  <c r="Q2254" i="1"/>
  <c r="I2255" i="1"/>
  <c r="J2255" i="1"/>
  <c r="O2255" i="1"/>
  <c r="P2255" i="1"/>
  <c r="Q2255" i="1"/>
  <c r="I2256" i="1"/>
  <c r="J2256" i="1"/>
  <c r="O2256" i="1"/>
  <c r="P2256" i="1"/>
  <c r="Q2256" i="1"/>
  <c r="I2257" i="1"/>
  <c r="J2257" i="1"/>
  <c r="O2257" i="1"/>
  <c r="P2257" i="1"/>
  <c r="Q2257" i="1"/>
  <c r="I2258" i="1"/>
  <c r="J2258" i="1"/>
  <c r="O2258" i="1"/>
  <c r="P2258" i="1"/>
  <c r="Q2258" i="1"/>
  <c r="I2259" i="1"/>
  <c r="J2259" i="1"/>
  <c r="O2259" i="1"/>
  <c r="P2259" i="1"/>
  <c r="Q2259" i="1"/>
  <c r="I2260" i="1"/>
  <c r="J2260" i="1"/>
  <c r="O2260" i="1"/>
  <c r="P2260" i="1"/>
  <c r="Q2260" i="1"/>
  <c r="I2261" i="1"/>
  <c r="J2261" i="1"/>
  <c r="O2261" i="1"/>
  <c r="P2261" i="1"/>
  <c r="Q2261" i="1"/>
  <c r="I2262" i="1"/>
  <c r="J2262" i="1"/>
  <c r="O2262" i="1"/>
  <c r="P2262" i="1"/>
  <c r="Q2262" i="1"/>
  <c r="I2263" i="1"/>
  <c r="J2263" i="1"/>
  <c r="O2263" i="1"/>
  <c r="P2263" i="1"/>
  <c r="Q2263" i="1"/>
  <c r="I2264" i="1"/>
  <c r="J2264" i="1"/>
  <c r="O2264" i="1"/>
  <c r="P2264" i="1"/>
  <c r="Q2264" i="1"/>
  <c r="I2265" i="1"/>
  <c r="J2265" i="1"/>
  <c r="O2265" i="1"/>
  <c r="P2265" i="1"/>
  <c r="Q2265" i="1"/>
  <c r="I2266" i="1"/>
  <c r="J2266" i="1"/>
  <c r="O2266" i="1"/>
  <c r="P2266" i="1"/>
  <c r="Q2266" i="1"/>
  <c r="I2267" i="1"/>
  <c r="J2267" i="1"/>
  <c r="O2267" i="1"/>
  <c r="P2267" i="1"/>
  <c r="Q2267" i="1"/>
  <c r="I2268" i="1"/>
  <c r="J2268" i="1"/>
  <c r="O2268" i="1"/>
  <c r="P2268" i="1"/>
  <c r="Q2268" i="1"/>
  <c r="I2269" i="1"/>
  <c r="J2269" i="1"/>
  <c r="O2269" i="1"/>
  <c r="P2269" i="1"/>
  <c r="Q2269" i="1"/>
  <c r="I2270" i="1"/>
  <c r="J2270" i="1"/>
  <c r="O2270" i="1"/>
  <c r="P2270" i="1"/>
  <c r="Q2270" i="1"/>
  <c r="I2271" i="1"/>
  <c r="J2271" i="1"/>
  <c r="O2271" i="1"/>
  <c r="P2271" i="1"/>
  <c r="Q2271" i="1"/>
  <c r="I2272" i="1"/>
  <c r="J2272" i="1"/>
  <c r="O2272" i="1"/>
  <c r="P2272" i="1"/>
  <c r="Q2272" i="1"/>
  <c r="I2273" i="1"/>
  <c r="J2273" i="1"/>
  <c r="O2273" i="1"/>
  <c r="P2273" i="1"/>
  <c r="Q2273" i="1"/>
  <c r="I2274" i="1"/>
  <c r="J2274" i="1"/>
  <c r="O2274" i="1"/>
  <c r="P2274" i="1"/>
  <c r="Q2274" i="1"/>
  <c r="I2275" i="1"/>
  <c r="J2275" i="1"/>
  <c r="O2275" i="1"/>
  <c r="P2275" i="1"/>
  <c r="Q2275" i="1"/>
  <c r="I2276" i="1"/>
  <c r="J2276" i="1"/>
  <c r="O2276" i="1"/>
  <c r="P2276" i="1"/>
  <c r="Q2276" i="1"/>
  <c r="I2277" i="1"/>
  <c r="J2277" i="1"/>
  <c r="O2277" i="1"/>
  <c r="P2277" i="1"/>
  <c r="Q2277" i="1"/>
  <c r="I2278" i="1"/>
  <c r="J2278" i="1"/>
  <c r="O2278" i="1"/>
  <c r="P2278" i="1"/>
  <c r="Q2278" i="1"/>
  <c r="I2279" i="1"/>
  <c r="J2279" i="1"/>
  <c r="O2279" i="1"/>
  <c r="P2279" i="1"/>
  <c r="Q2279" i="1"/>
  <c r="I2280" i="1"/>
  <c r="J2280" i="1"/>
  <c r="O2280" i="1"/>
  <c r="P2280" i="1"/>
  <c r="Q2280" i="1"/>
  <c r="I2281" i="1"/>
  <c r="J2281" i="1"/>
  <c r="O2281" i="1"/>
  <c r="P2281" i="1"/>
  <c r="Q2281" i="1"/>
  <c r="I2282" i="1"/>
  <c r="J2282" i="1"/>
  <c r="O2282" i="1"/>
  <c r="P2282" i="1"/>
  <c r="Q2282" i="1"/>
  <c r="I2283" i="1"/>
  <c r="J2283" i="1"/>
  <c r="O2283" i="1"/>
  <c r="P2283" i="1"/>
  <c r="Q2283" i="1"/>
  <c r="I2284" i="1"/>
  <c r="J2284" i="1"/>
  <c r="O2284" i="1"/>
  <c r="P2284" i="1"/>
  <c r="Q2284" i="1"/>
  <c r="I2285" i="1"/>
  <c r="J2285" i="1"/>
  <c r="O2285" i="1"/>
  <c r="P2285" i="1"/>
  <c r="Q2285" i="1"/>
  <c r="I2286" i="1"/>
  <c r="J2286" i="1"/>
  <c r="O2286" i="1"/>
  <c r="P2286" i="1"/>
  <c r="Q2286" i="1"/>
  <c r="I2287" i="1"/>
  <c r="J2287" i="1"/>
  <c r="O2287" i="1"/>
  <c r="P2287" i="1"/>
  <c r="Q2287" i="1"/>
  <c r="I2288" i="1"/>
  <c r="J2288" i="1"/>
  <c r="O2288" i="1"/>
  <c r="P2288" i="1"/>
  <c r="Q2288" i="1"/>
  <c r="I2289" i="1"/>
  <c r="J2289" i="1"/>
  <c r="O2289" i="1"/>
  <c r="P2289" i="1"/>
  <c r="Q2289" i="1"/>
  <c r="I2290" i="1"/>
  <c r="J2290" i="1"/>
  <c r="O2290" i="1"/>
  <c r="P2290" i="1"/>
  <c r="Q2290" i="1"/>
  <c r="I2291" i="1"/>
  <c r="J2291" i="1"/>
  <c r="O2291" i="1"/>
  <c r="P2291" i="1"/>
  <c r="Q2291" i="1"/>
  <c r="I2292" i="1"/>
  <c r="J2292" i="1"/>
  <c r="O2292" i="1"/>
  <c r="P2292" i="1"/>
  <c r="Q2292" i="1"/>
  <c r="I2293" i="1"/>
  <c r="J2293" i="1"/>
  <c r="O2293" i="1"/>
  <c r="P2293" i="1"/>
  <c r="Q2293" i="1"/>
  <c r="I2294" i="1"/>
  <c r="J2294" i="1"/>
  <c r="O2294" i="1"/>
  <c r="P2294" i="1"/>
  <c r="Q2294" i="1"/>
  <c r="I2295" i="1"/>
  <c r="J2295" i="1"/>
  <c r="O2295" i="1"/>
  <c r="P2295" i="1"/>
  <c r="Q2295" i="1"/>
  <c r="I2296" i="1"/>
  <c r="J2296" i="1"/>
  <c r="O2296" i="1"/>
  <c r="P2296" i="1"/>
  <c r="Q2296" i="1"/>
  <c r="I2297" i="1"/>
  <c r="J2297" i="1"/>
  <c r="O2297" i="1"/>
  <c r="P2297" i="1"/>
  <c r="Q2297" i="1"/>
  <c r="I2298" i="1"/>
  <c r="J2298" i="1"/>
  <c r="O2298" i="1"/>
  <c r="P2298" i="1"/>
  <c r="Q2298" i="1"/>
  <c r="I2299" i="1"/>
  <c r="J2299" i="1"/>
  <c r="O2299" i="1"/>
  <c r="P2299" i="1"/>
  <c r="Q2299" i="1"/>
  <c r="I2300" i="1"/>
  <c r="J2300" i="1"/>
  <c r="O2300" i="1"/>
  <c r="P2300" i="1"/>
  <c r="Q2300" i="1"/>
  <c r="I2301" i="1"/>
  <c r="J2301" i="1"/>
  <c r="O2301" i="1"/>
  <c r="P2301" i="1"/>
  <c r="Q2301" i="1"/>
  <c r="I2302" i="1"/>
  <c r="J2302" i="1"/>
  <c r="O2302" i="1"/>
  <c r="P2302" i="1"/>
  <c r="Q2302" i="1"/>
  <c r="I2303" i="1"/>
  <c r="J2303" i="1"/>
  <c r="O2303" i="1"/>
  <c r="P2303" i="1"/>
  <c r="Q2303" i="1"/>
  <c r="I2304" i="1"/>
  <c r="J2304" i="1"/>
  <c r="O2304" i="1"/>
  <c r="P2304" i="1"/>
  <c r="Q2304" i="1"/>
  <c r="I2305" i="1"/>
  <c r="J2305" i="1"/>
  <c r="O2305" i="1"/>
  <c r="P2305" i="1"/>
  <c r="Q2305" i="1"/>
  <c r="I2306" i="1"/>
  <c r="J2306" i="1"/>
  <c r="O2306" i="1"/>
  <c r="P2306" i="1"/>
  <c r="Q2306" i="1"/>
  <c r="I2307" i="1"/>
  <c r="J2307" i="1"/>
  <c r="O2307" i="1"/>
  <c r="P2307" i="1"/>
  <c r="Q2307" i="1"/>
  <c r="I2308" i="1"/>
  <c r="J2308" i="1"/>
  <c r="O2308" i="1"/>
  <c r="P2308" i="1"/>
  <c r="Q2308" i="1"/>
  <c r="I2309" i="1"/>
  <c r="J2309" i="1"/>
  <c r="O2309" i="1"/>
  <c r="P2309" i="1"/>
  <c r="Q2309" i="1"/>
  <c r="I2310" i="1"/>
  <c r="J2310" i="1"/>
  <c r="O2310" i="1"/>
  <c r="P2310" i="1"/>
  <c r="Q2310" i="1"/>
  <c r="I2311" i="1"/>
  <c r="J2311" i="1"/>
  <c r="O2311" i="1"/>
  <c r="P2311" i="1"/>
  <c r="Q2311" i="1"/>
  <c r="I2312" i="1"/>
  <c r="J2312" i="1"/>
  <c r="O2312" i="1"/>
  <c r="P2312" i="1"/>
  <c r="Q2312" i="1"/>
  <c r="I2313" i="1"/>
  <c r="J2313" i="1"/>
  <c r="O2313" i="1"/>
  <c r="P2313" i="1"/>
  <c r="Q2313" i="1"/>
  <c r="I2314" i="1"/>
  <c r="J2314" i="1"/>
  <c r="O2314" i="1"/>
  <c r="P2314" i="1"/>
  <c r="Q2314" i="1"/>
  <c r="I2315" i="1"/>
  <c r="J2315" i="1"/>
  <c r="O2315" i="1"/>
  <c r="P2315" i="1"/>
  <c r="Q2315" i="1"/>
  <c r="I2316" i="1"/>
  <c r="J2316" i="1"/>
  <c r="O2316" i="1"/>
  <c r="P2316" i="1"/>
  <c r="Q2316" i="1"/>
  <c r="I2317" i="1"/>
  <c r="J2317" i="1"/>
  <c r="O2317" i="1"/>
  <c r="P2317" i="1"/>
  <c r="Q2317" i="1"/>
  <c r="I2318" i="1"/>
  <c r="J2318" i="1"/>
  <c r="O2318" i="1"/>
  <c r="P2318" i="1"/>
  <c r="Q2318" i="1"/>
  <c r="I2319" i="1"/>
  <c r="J2319" i="1"/>
  <c r="O2319" i="1"/>
  <c r="P2319" i="1"/>
  <c r="Q2319" i="1"/>
  <c r="I2320" i="1"/>
  <c r="J2320" i="1"/>
  <c r="O2320" i="1"/>
  <c r="P2320" i="1"/>
  <c r="Q2320" i="1"/>
  <c r="I2321" i="1"/>
  <c r="J2321" i="1"/>
  <c r="O2321" i="1"/>
  <c r="P2321" i="1"/>
  <c r="Q2321" i="1"/>
  <c r="I2322" i="1"/>
  <c r="J2322" i="1"/>
  <c r="O2322" i="1"/>
  <c r="P2322" i="1"/>
  <c r="Q2322" i="1"/>
  <c r="I2323" i="1"/>
  <c r="J2323" i="1"/>
  <c r="O2323" i="1"/>
  <c r="P2323" i="1"/>
  <c r="Q2323" i="1"/>
  <c r="I2324" i="1"/>
  <c r="J2324" i="1"/>
  <c r="O2324" i="1"/>
  <c r="P2324" i="1"/>
  <c r="Q2324" i="1"/>
  <c r="I2325" i="1"/>
  <c r="J2325" i="1"/>
  <c r="O2325" i="1"/>
  <c r="P2325" i="1"/>
  <c r="Q2325" i="1"/>
  <c r="I2326" i="1"/>
  <c r="J2326" i="1"/>
  <c r="O2326" i="1"/>
  <c r="P2326" i="1"/>
  <c r="Q2326" i="1"/>
  <c r="I2327" i="1"/>
  <c r="J2327" i="1"/>
  <c r="O2327" i="1"/>
  <c r="P2327" i="1"/>
  <c r="Q2327" i="1"/>
  <c r="I2328" i="1"/>
  <c r="J2328" i="1"/>
  <c r="O2328" i="1"/>
  <c r="P2328" i="1"/>
  <c r="Q2328" i="1"/>
  <c r="I2329" i="1"/>
  <c r="J2329" i="1"/>
  <c r="O2329" i="1"/>
  <c r="P2329" i="1"/>
  <c r="Q2329" i="1"/>
  <c r="I2330" i="1"/>
  <c r="J2330" i="1"/>
  <c r="O2330" i="1"/>
  <c r="P2330" i="1"/>
  <c r="Q2330" i="1"/>
  <c r="I2331" i="1"/>
  <c r="J2331" i="1"/>
  <c r="O2331" i="1"/>
  <c r="P2331" i="1"/>
  <c r="Q2331" i="1"/>
  <c r="I2332" i="1"/>
  <c r="J2332" i="1"/>
  <c r="O2332" i="1"/>
  <c r="P2332" i="1"/>
  <c r="Q2332" i="1"/>
  <c r="I2333" i="1"/>
  <c r="J2333" i="1"/>
  <c r="O2333" i="1"/>
  <c r="P2333" i="1"/>
  <c r="Q2333" i="1"/>
  <c r="I2334" i="1"/>
  <c r="J2334" i="1"/>
  <c r="O2334" i="1"/>
  <c r="P2334" i="1"/>
  <c r="Q2334" i="1"/>
  <c r="I2335" i="1"/>
  <c r="J2335" i="1"/>
  <c r="O2335" i="1"/>
  <c r="P2335" i="1"/>
  <c r="Q2335" i="1"/>
  <c r="I2336" i="1"/>
  <c r="J2336" i="1"/>
  <c r="O2336" i="1"/>
  <c r="P2336" i="1"/>
  <c r="Q2336" i="1"/>
  <c r="I2337" i="1"/>
  <c r="J2337" i="1"/>
  <c r="O2337" i="1"/>
  <c r="P2337" i="1"/>
  <c r="Q2337" i="1"/>
  <c r="I2338" i="1"/>
  <c r="J2338" i="1"/>
  <c r="O2338" i="1"/>
  <c r="P2338" i="1"/>
  <c r="Q2338" i="1"/>
  <c r="I2339" i="1"/>
  <c r="J2339" i="1"/>
  <c r="O2339" i="1"/>
  <c r="P2339" i="1"/>
  <c r="Q2339" i="1"/>
  <c r="I2340" i="1"/>
  <c r="J2340" i="1"/>
  <c r="O2340" i="1"/>
  <c r="P2340" i="1"/>
  <c r="Q2340" i="1"/>
  <c r="I2341" i="1"/>
  <c r="J2341" i="1"/>
  <c r="O2341" i="1"/>
  <c r="P2341" i="1"/>
  <c r="Q2341" i="1"/>
  <c r="I2342" i="1"/>
  <c r="J2342" i="1"/>
  <c r="O2342" i="1"/>
  <c r="P2342" i="1"/>
  <c r="Q2342" i="1"/>
  <c r="I2343" i="1"/>
  <c r="J2343" i="1"/>
  <c r="O2343" i="1"/>
  <c r="P2343" i="1"/>
  <c r="Q2343" i="1"/>
  <c r="I2344" i="1"/>
  <c r="J2344" i="1"/>
  <c r="O2344" i="1"/>
  <c r="P2344" i="1"/>
  <c r="Q2344" i="1"/>
  <c r="I2345" i="1"/>
  <c r="J2345" i="1"/>
  <c r="O2345" i="1"/>
  <c r="P2345" i="1"/>
  <c r="Q2345" i="1"/>
  <c r="I2346" i="1"/>
  <c r="J2346" i="1"/>
  <c r="O2346" i="1"/>
  <c r="P2346" i="1"/>
  <c r="Q2346" i="1"/>
  <c r="I2347" i="1"/>
  <c r="J2347" i="1"/>
  <c r="O2347" i="1"/>
  <c r="P2347" i="1"/>
  <c r="Q2347" i="1"/>
  <c r="I2348" i="1"/>
  <c r="J2348" i="1"/>
  <c r="O2348" i="1"/>
  <c r="P2348" i="1"/>
  <c r="Q2348" i="1"/>
  <c r="I2349" i="1"/>
  <c r="J2349" i="1"/>
  <c r="O2349" i="1"/>
  <c r="P2349" i="1"/>
  <c r="Q2349" i="1"/>
  <c r="I2350" i="1"/>
  <c r="J2350" i="1"/>
  <c r="O2350" i="1"/>
  <c r="P2350" i="1"/>
  <c r="Q2350" i="1"/>
  <c r="I2351" i="1"/>
  <c r="J2351" i="1"/>
  <c r="O2351" i="1"/>
  <c r="P2351" i="1"/>
  <c r="Q2351" i="1"/>
  <c r="I2352" i="1"/>
  <c r="J2352" i="1"/>
  <c r="O2352" i="1"/>
  <c r="P2352" i="1"/>
  <c r="Q2352" i="1"/>
  <c r="I2353" i="1"/>
  <c r="J2353" i="1"/>
  <c r="O2353" i="1"/>
  <c r="P2353" i="1"/>
  <c r="Q2353" i="1"/>
  <c r="I2354" i="1"/>
  <c r="J2354" i="1"/>
  <c r="O2354" i="1"/>
  <c r="P2354" i="1"/>
  <c r="Q2354" i="1"/>
  <c r="I2355" i="1"/>
  <c r="J2355" i="1"/>
  <c r="O2355" i="1"/>
  <c r="P2355" i="1"/>
  <c r="Q2355" i="1"/>
  <c r="I2356" i="1"/>
  <c r="J2356" i="1"/>
  <c r="O2356" i="1"/>
  <c r="P2356" i="1"/>
  <c r="Q2356" i="1"/>
  <c r="I2357" i="1"/>
  <c r="J2357" i="1"/>
  <c r="O2357" i="1"/>
  <c r="P2357" i="1"/>
  <c r="Q2357" i="1"/>
  <c r="I2358" i="1"/>
  <c r="J2358" i="1"/>
  <c r="O2358" i="1"/>
  <c r="P2358" i="1"/>
  <c r="Q2358" i="1"/>
  <c r="I2359" i="1"/>
  <c r="J2359" i="1"/>
  <c r="O2359" i="1"/>
  <c r="P2359" i="1"/>
  <c r="Q2359" i="1"/>
  <c r="I2360" i="1"/>
  <c r="J2360" i="1"/>
  <c r="O2360" i="1"/>
  <c r="P2360" i="1"/>
  <c r="Q2360" i="1"/>
  <c r="I2361" i="1"/>
  <c r="J2361" i="1"/>
  <c r="O2361" i="1"/>
  <c r="P2361" i="1"/>
  <c r="Q2361" i="1"/>
  <c r="I2362" i="1"/>
  <c r="J2362" i="1"/>
  <c r="O2362" i="1"/>
  <c r="P2362" i="1"/>
  <c r="Q2362" i="1"/>
  <c r="I2363" i="1"/>
  <c r="J2363" i="1"/>
  <c r="O2363" i="1"/>
  <c r="P2363" i="1"/>
  <c r="Q2363" i="1"/>
  <c r="I2364" i="1"/>
  <c r="J2364" i="1"/>
  <c r="O2364" i="1"/>
  <c r="P2364" i="1"/>
  <c r="Q2364" i="1"/>
  <c r="I2365" i="1"/>
  <c r="J2365" i="1"/>
  <c r="O2365" i="1"/>
  <c r="P2365" i="1"/>
  <c r="Q2365" i="1"/>
  <c r="I2366" i="1"/>
  <c r="J2366" i="1"/>
  <c r="O2366" i="1"/>
  <c r="P2366" i="1"/>
  <c r="Q2366" i="1"/>
  <c r="I2367" i="1"/>
  <c r="J2367" i="1"/>
  <c r="O2367" i="1"/>
  <c r="P2367" i="1"/>
  <c r="Q2367" i="1"/>
  <c r="I2368" i="1"/>
  <c r="J2368" i="1"/>
  <c r="O2368" i="1"/>
  <c r="P2368" i="1"/>
  <c r="Q2368" i="1"/>
  <c r="I2369" i="1"/>
  <c r="J2369" i="1"/>
  <c r="O2369" i="1"/>
  <c r="P2369" i="1"/>
  <c r="Q2369" i="1"/>
  <c r="I2370" i="1"/>
  <c r="J2370" i="1"/>
  <c r="O2370" i="1"/>
  <c r="P2370" i="1"/>
  <c r="Q2370" i="1"/>
  <c r="I2371" i="1"/>
  <c r="J2371" i="1"/>
  <c r="O2371" i="1"/>
  <c r="P2371" i="1"/>
  <c r="Q2371" i="1"/>
  <c r="I2372" i="1"/>
  <c r="J2372" i="1"/>
  <c r="O2372" i="1"/>
  <c r="P2372" i="1"/>
  <c r="Q2372" i="1"/>
  <c r="I2373" i="1"/>
  <c r="J2373" i="1"/>
  <c r="O2373" i="1"/>
  <c r="P2373" i="1"/>
  <c r="Q2373" i="1"/>
  <c r="I2374" i="1"/>
  <c r="J2374" i="1"/>
  <c r="O2374" i="1"/>
  <c r="P2374" i="1"/>
  <c r="Q2374" i="1"/>
  <c r="I2375" i="1"/>
  <c r="J2375" i="1"/>
  <c r="O2375" i="1"/>
  <c r="P2375" i="1"/>
  <c r="Q2375" i="1"/>
  <c r="I2376" i="1"/>
  <c r="J2376" i="1"/>
  <c r="O2376" i="1"/>
  <c r="P2376" i="1"/>
  <c r="Q2376" i="1"/>
  <c r="I2377" i="1"/>
  <c r="J2377" i="1"/>
  <c r="O2377" i="1"/>
  <c r="P2377" i="1"/>
  <c r="Q2377" i="1"/>
  <c r="I2378" i="1"/>
  <c r="J2378" i="1"/>
  <c r="O2378" i="1"/>
  <c r="P2378" i="1"/>
  <c r="Q2378" i="1"/>
  <c r="I2379" i="1"/>
  <c r="J2379" i="1"/>
  <c r="O2379" i="1"/>
  <c r="P2379" i="1"/>
  <c r="Q2379" i="1"/>
  <c r="I2380" i="1"/>
  <c r="J2380" i="1"/>
  <c r="O2380" i="1"/>
  <c r="P2380" i="1"/>
  <c r="Q2380" i="1"/>
  <c r="I2381" i="1"/>
  <c r="J2381" i="1"/>
  <c r="O2381" i="1"/>
  <c r="P2381" i="1"/>
  <c r="Q2381" i="1"/>
  <c r="I2382" i="1"/>
  <c r="J2382" i="1"/>
  <c r="O2382" i="1"/>
  <c r="P2382" i="1"/>
  <c r="Q2382" i="1"/>
  <c r="I2383" i="1"/>
  <c r="J2383" i="1"/>
  <c r="O2383" i="1"/>
  <c r="P2383" i="1"/>
  <c r="Q2383" i="1"/>
  <c r="I2384" i="1"/>
  <c r="J2384" i="1"/>
  <c r="O2384" i="1"/>
  <c r="P2384" i="1"/>
  <c r="Q2384" i="1"/>
  <c r="I2385" i="1"/>
  <c r="J2385" i="1"/>
  <c r="O2385" i="1"/>
  <c r="P2385" i="1"/>
  <c r="Q2385" i="1"/>
  <c r="I2386" i="1"/>
  <c r="J2386" i="1"/>
  <c r="O2386" i="1"/>
  <c r="P2386" i="1"/>
  <c r="Q2386" i="1"/>
  <c r="I2387" i="1"/>
  <c r="J2387" i="1"/>
  <c r="O2387" i="1"/>
  <c r="P2387" i="1"/>
  <c r="Q2387" i="1"/>
  <c r="I2388" i="1"/>
  <c r="J2388" i="1"/>
  <c r="O2388" i="1"/>
  <c r="P2388" i="1"/>
  <c r="Q2388" i="1"/>
  <c r="I2389" i="1"/>
  <c r="J2389" i="1"/>
  <c r="O2389" i="1"/>
  <c r="P2389" i="1"/>
  <c r="Q2389" i="1"/>
  <c r="I2390" i="1"/>
  <c r="J2390" i="1"/>
  <c r="O2390" i="1"/>
  <c r="P2390" i="1"/>
  <c r="Q2390" i="1"/>
  <c r="I2391" i="1"/>
  <c r="J2391" i="1"/>
  <c r="O2391" i="1"/>
  <c r="P2391" i="1"/>
  <c r="Q2391" i="1"/>
  <c r="I2392" i="1"/>
  <c r="J2392" i="1"/>
  <c r="O2392" i="1"/>
  <c r="P2392" i="1"/>
  <c r="Q2392" i="1"/>
  <c r="I2393" i="1"/>
  <c r="J2393" i="1"/>
  <c r="O2393" i="1"/>
  <c r="P2393" i="1"/>
  <c r="Q2393" i="1"/>
  <c r="I2394" i="1"/>
  <c r="J2394" i="1"/>
  <c r="O2394" i="1"/>
  <c r="P2394" i="1"/>
  <c r="Q2394" i="1"/>
  <c r="I2395" i="1"/>
  <c r="J2395" i="1"/>
  <c r="O2395" i="1"/>
  <c r="P2395" i="1"/>
  <c r="Q2395" i="1"/>
  <c r="I2396" i="1"/>
  <c r="J2396" i="1"/>
  <c r="O2396" i="1"/>
  <c r="P2396" i="1"/>
  <c r="Q2396" i="1"/>
  <c r="I2397" i="1"/>
  <c r="J2397" i="1"/>
  <c r="O2397" i="1"/>
  <c r="P2397" i="1"/>
  <c r="Q2397" i="1"/>
  <c r="I2398" i="1"/>
  <c r="J2398" i="1"/>
  <c r="O2398" i="1"/>
  <c r="P2398" i="1"/>
  <c r="Q2398" i="1"/>
  <c r="I2399" i="1"/>
  <c r="J2399" i="1"/>
  <c r="O2399" i="1"/>
  <c r="P2399" i="1"/>
  <c r="Q2399" i="1"/>
  <c r="I2400" i="1"/>
  <c r="J2400" i="1"/>
  <c r="O2400" i="1"/>
  <c r="P2400" i="1"/>
  <c r="Q2400" i="1"/>
  <c r="I2401" i="1"/>
  <c r="J2401" i="1"/>
  <c r="O2401" i="1"/>
  <c r="P2401" i="1"/>
  <c r="Q2401" i="1"/>
  <c r="I2402" i="1"/>
  <c r="J2402" i="1"/>
  <c r="O2402" i="1"/>
  <c r="P2402" i="1"/>
  <c r="Q2402" i="1"/>
  <c r="I2403" i="1"/>
  <c r="J2403" i="1"/>
  <c r="O2403" i="1"/>
  <c r="P2403" i="1"/>
  <c r="Q2403" i="1"/>
  <c r="I2404" i="1"/>
  <c r="J2404" i="1"/>
  <c r="O2404" i="1"/>
  <c r="P2404" i="1"/>
  <c r="Q2404" i="1"/>
  <c r="I2405" i="1"/>
  <c r="J2405" i="1"/>
  <c r="O2405" i="1"/>
  <c r="P2405" i="1"/>
  <c r="Q2405" i="1"/>
  <c r="I2406" i="1"/>
  <c r="J2406" i="1"/>
  <c r="O2406" i="1"/>
  <c r="P2406" i="1"/>
  <c r="Q2406" i="1"/>
  <c r="I2407" i="1"/>
  <c r="J2407" i="1"/>
  <c r="O2407" i="1"/>
  <c r="P2407" i="1"/>
  <c r="Q2407" i="1"/>
  <c r="I2408" i="1"/>
  <c r="J2408" i="1"/>
  <c r="O2408" i="1"/>
  <c r="P2408" i="1"/>
  <c r="Q2408" i="1"/>
  <c r="I2409" i="1"/>
  <c r="J2409" i="1"/>
  <c r="O2409" i="1"/>
  <c r="P2409" i="1"/>
  <c r="Q2409" i="1"/>
  <c r="I2410" i="1"/>
  <c r="J2410" i="1"/>
  <c r="O2410" i="1"/>
  <c r="P2410" i="1"/>
  <c r="Q2410" i="1"/>
  <c r="I2411" i="1"/>
  <c r="J2411" i="1"/>
  <c r="O2411" i="1"/>
  <c r="P2411" i="1"/>
  <c r="Q2411" i="1"/>
  <c r="I2412" i="1"/>
  <c r="J2412" i="1"/>
  <c r="O2412" i="1"/>
  <c r="P2412" i="1"/>
  <c r="Q2412" i="1"/>
  <c r="I2413" i="1"/>
  <c r="J2413" i="1"/>
  <c r="O2413" i="1"/>
  <c r="P2413" i="1"/>
  <c r="Q2413" i="1"/>
  <c r="I2414" i="1"/>
  <c r="J2414" i="1"/>
  <c r="O2414" i="1"/>
  <c r="P2414" i="1"/>
  <c r="Q2414" i="1"/>
  <c r="I2415" i="1"/>
  <c r="J2415" i="1"/>
  <c r="O2415" i="1"/>
  <c r="P2415" i="1"/>
  <c r="Q2415" i="1"/>
  <c r="I2416" i="1"/>
  <c r="J2416" i="1"/>
  <c r="O2416" i="1"/>
  <c r="P2416" i="1"/>
  <c r="Q2416" i="1"/>
  <c r="I2417" i="1"/>
  <c r="J2417" i="1"/>
  <c r="O2417" i="1"/>
  <c r="P2417" i="1"/>
  <c r="Q2417" i="1"/>
  <c r="I2418" i="1"/>
  <c r="J2418" i="1"/>
  <c r="O2418" i="1"/>
  <c r="P2418" i="1"/>
  <c r="Q2418" i="1"/>
  <c r="I2419" i="1"/>
  <c r="J2419" i="1"/>
  <c r="O2419" i="1"/>
  <c r="P2419" i="1"/>
  <c r="Q2419" i="1"/>
  <c r="I2420" i="1"/>
  <c r="J2420" i="1"/>
  <c r="O2420" i="1"/>
  <c r="P2420" i="1"/>
  <c r="Q2420" i="1"/>
  <c r="I2421" i="1"/>
  <c r="J2421" i="1"/>
  <c r="O2421" i="1"/>
  <c r="P2421" i="1"/>
  <c r="Q2421" i="1"/>
  <c r="I2422" i="1"/>
  <c r="J2422" i="1"/>
  <c r="O2422" i="1"/>
  <c r="P2422" i="1"/>
  <c r="Q2422" i="1"/>
  <c r="I2423" i="1"/>
  <c r="J2423" i="1"/>
  <c r="O2423" i="1"/>
  <c r="P2423" i="1"/>
  <c r="Q2423" i="1"/>
  <c r="I2424" i="1"/>
  <c r="J2424" i="1"/>
  <c r="O2424" i="1"/>
  <c r="P2424" i="1"/>
  <c r="Q2424" i="1"/>
  <c r="I2425" i="1"/>
  <c r="J2425" i="1"/>
  <c r="O2425" i="1"/>
  <c r="P2425" i="1"/>
  <c r="Q2425" i="1"/>
  <c r="I2426" i="1"/>
  <c r="J2426" i="1"/>
  <c r="O2426" i="1"/>
  <c r="P2426" i="1"/>
  <c r="Q2426" i="1"/>
  <c r="I2427" i="1"/>
  <c r="J2427" i="1"/>
  <c r="O2427" i="1"/>
  <c r="P2427" i="1"/>
  <c r="Q2427" i="1"/>
  <c r="I2428" i="1"/>
  <c r="J2428" i="1"/>
  <c r="O2428" i="1"/>
  <c r="P2428" i="1"/>
  <c r="Q2428" i="1"/>
  <c r="I2429" i="1"/>
  <c r="J2429" i="1"/>
  <c r="O2429" i="1"/>
  <c r="P2429" i="1"/>
  <c r="Q2429" i="1"/>
  <c r="I2430" i="1"/>
  <c r="J2430" i="1"/>
  <c r="O2430" i="1"/>
  <c r="P2430" i="1"/>
  <c r="Q2430" i="1"/>
  <c r="I2431" i="1"/>
  <c r="J2431" i="1"/>
  <c r="O2431" i="1"/>
  <c r="P2431" i="1"/>
  <c r="Q2431" i="1"/>
  <c r="I2432" i="1"/>
  <c r="J2432" i="1"/>
  <c r="O2432" i="1"/>
  <c r="P2432" i="1"/>
  <c r="Q2432" i="1"/>
  <c r="I2433" i="1"/>
  <c r="J2433" i="1"/>
  <c r="O2433" i="1"/>
  <c r="P2433" i="1"/>
  <c r="Q2433" i="1"/>
  <c r="I2434" i="1"/>
  <c r="J2434" i="1"/>
  <c r="O2434" i="1"/>
  <c r="P2434" i="1"/>
  <c r="Q2434" i="1"/>
  <c r="I2435" i="1"/>
  <c r="J2435" i="1"/>
  <c r="O2435" i="1"/>
  <c r="P2435" i="1"/>
  <c r="Q2435" i="1"/>
  <c r="I2436" i="1"/>
  <c r="J2436" i="1"/>
  <c r="O2436" i="1"/>
  <c r="P2436" i="1"/>
  <c r="Q2436" i="1"/>
  <c r="I2437" i="1"/>
  <c r="J2437" i="1"/>
  <c r="O2437" i="1"/>
  <c r="P2437" i="1"/>
  <c r="Q2437" i="1"/>
  <c r="I2438" i="1"/>
  <c r="J2438" i="1"/>
  <c r="O2438" i="1"/>
  <c r="P2438" i="1"/>
  <c r="Q2438" i="1"/>
  <c r="I2439" i="1"/>
  <c r="J2439" i="1"/>
  <c r="O2439" i="1"/>
  <c r="P2439" i="1"/>
  <c r="Q2439" i="1"/>
  <c r="I2440" i="1"/>
  <c r="J2440" i="1"/>
  <c r="O2440" i="1"/>
  <c r="P2440" i="1"/>
  <c r="Q2440" i="1"/>
  <c r="I2441" i="1"/>
  <c r="J2441" i="1"/>
  <c r="O2441" i="1"/>
  <c r="P2441" i="1"/>
  <c r="Q2441" i="1"/>
  <c r="I2442" i="1"/>
  <c r="J2442" i="1"/>
  <c r="O2442" i="1"/>
  <c r="P2442" i="1"/>
  <c r="Q2442" i="1"/>
  <c r="I2443" i="1"/>
  <c r="J2443" i="1"/>
  <c r="O2443" i="1"/>
  <c r="P2443" i="1"/>
  <c r="Q2443" i="1"/>
  <c r="I2444" i="1"/>
  <c r="J2444" i="1"/>
  <c r="O2444" i="1"/>
  <c r="P2444" i="1"/>
  <c r="Q2444" i="1"/>
  <c r="I2445" i="1"/>
  <c r="J2445" i="1"/>
  <c r="O2445" i="1"/>
  <c r="P2445" i="1"/>
  <c r="Q2445" i="1"/>
  <c r="I2446" i="1"/>
  <c r="J2446" i="1"/>
  <c r="O2446" i="1"/>
  <c r="P2446" i="1"/>
  <c r="Q2446" i="1"/>
  <c r="I2447" i="1"/>
  <c r="J2447" i="1"/>
  <c r="O2447" i="1"/>
  <c r="P2447" i="1"/>
  <c r="Q2447" i="1"/>
  <c r="I2448" i="1"/>
  <c r="J2448" i="1"/>
  <c r="O2448" i="1"/>
  <c r="P2448" i="1"/>
  <c r="Q2448" i="1"/>
  <c r="I2449" i="1"/>
  <c r="J2449" i="1"/>
  <c r="O2449" i="1"/>
  <c r="P2449" i="1"/>
  <c r="Q2449" i="1"/>
  <c r="I2450" i="1"/>
  <c r="J2450" i="1"/>
  <c r="O2450" i="1"/>
  <c r="P2450" i="1"/>
  <c r="Q2450" i="1"/>
  <c r="I2451" i="1"/>
  <c r="J2451" i="1"/>
  <c r="O2451" i="1"/>
  <c r="P2451" i="1"/>
  <c r="Q2451" i="1"/>
  <c r="I2452" i="1"/>
  <c r="J2452" i="1"/>
  <c r="O2452" i="1"/>
  <c r="P2452" i="1"/>
  <c r="Q2452" i="1"/>
  <c r="I2453" i="1"/>
  <c r="J2453" i="1"/>
  <c r="O2453" i="1"/>
  <c r="P2453" i="1"/>
  <c r="Q2453" i="1"/>
  <c r="I2454" i="1"/>
  <c r="J2454" i="1"/>
  <c r="O2454" i="1"/>
  <c r="P2454" i="1"/>
  <c r="Q2454" i="1"/>
  <c r="I2455" i="1"/>
  <c r="J2455" i="1"/>
  <c r="O2455" i="1"/>
  <c r="P2455" i="1"/>
  <c r="Q2455" i="1"/>
  <c r="I2456" i="1"/>
  <c r="J2456" i="1"/>
  <c r="O2456" i="1"/>
  <c r="P2456" i="1"/>
  <c r="Q2456" i="1"/>
  <c r="I2457" i="1"/>
  <c r="J2457" i="1"/>
  <c r="O2457" i="1"/>
  <c r="P2457" i="1"/>
  <c r="Q2457" i="1"/>
  <c r="I2458" i="1"/>
  <c r="J2458" i="1"/>
  <c r="O2458" i="1"/>
  <c r="P2458" i="1"/>
  <c r="Q2458" i="1"/>
  <c r="I2459" i="1"/>
  <c r="J2459" i="1"/>
  <c r="O2459" i="1"/>
  <c r="P2459" i="1"/>
  <c r="Q2459" i="1"/>
  <c r="I2460" i="1"/>
  <c r="J2460" i="1"/>
  <c r="O2460" i="1"/>
  <c r="P2460" i="1"/>
  <c r="Q2460" i="1"/>
  <c r="I2461" i="1"/>
  <c r="J2461" i="1"/>
  <c r="O2461" i="1"/>
  <c r="P2461" i="1"/>
  <c r="Q2461" i="1"/>
  <c r="I2462" i="1"/>
  <c r="J2462" i="1"/>
  <c r="O2462" i="1"/>
  <c r="P2462" i="1"/>
  <c r="Q2462" i="1"/>
  <c r="I2463" i="1"/>
  <c r="J2463" i="1"/>
  <c r="O2463" i="1"/>
  <c r="P2463" i="1"/>
  <c r="Q2463" i="1"/>
  <c r="I2464" i="1"/>
  <c r="J2464" i="1"/>
  <c r="O2464" i="1"/>
  <c r="P2464" i="1"/>
  <c r="Q2464" i="1"/>
  <c r="I2465" i="1"/>
  <c r="J2465" i="1"/>
  <c r="O2465" i="1"/>
  <c r="P2465" i="1"/>
  <c r="Q2465" i="1"/>
  <c r="I2466" i="1"/>
  <c r="J2466" i="1"/>
  <c r="O2466" i="1"/>
  <c r="P2466" i="1"/>
  <c r="Q2466" i="1"/>
  <c r="I2467" i="1"/>
  <c r="J2467" i="1"/>
  <c r="O2467" i="1"/>
  <c r="P2467" i="1"/>
  <c r="Q2467" i="1"/>
  <c r="I2468" i="1"/>
  <c r="J2468" i="1"/>
  <c r="O2468" i="1"/>
  <c r="P2468" i="1"/>
  <c r="Q2468" i="1"/>
  <c r="I2469" i="1"/>
  <c r="J2469" i="1"/>
  <c r="O2469" i="1"/>
  <c r="P2469" i="1"/>
  <c r="Q2469" i="1"/>
  <c r="I2470" i="1"/>
  <c r="J2470" i="1"/>
  <c r="O2470" i="1"/>
  <c r="P2470" i="1"/>
  <c r="Q2470" i="1"/>
  <c r="I2471" i="1"/>
  <c r="J2471" i="1"/>
  <c r="O2471" i="1"/>
  <c r="P2471" i="1"/>
  <c r="Q2471" i="1"/>
  <c r="I2472" i="1"/>
  <c r="J2472" i="1"/>
  <c r="O2472" i="1"/>
  <c r="P2472" i="1"/>
  <c r="Q2472" i="1"/>
  <c r="I2473" i="1"/>
  <c r="J2473" i="1"/>
  <c r="O2473" i="1"/>
  <c r="P2473" i="1"/>
  <c r="Q2473" i="1"/>
  <c r="I2474" i="1"/>
  <c r="J2474" i="1"/>
  <c r="O2474" i="1"/>
  <c r="P2474" i="1"/>
  <c r="Q2474" i="1"/>
  <c r="I2475" i="1"/>
  <c r="J2475" i="1"/>
  <c r="O2475" i="1"/>
  <c r="P2475" i="1"/>
  <c r="Q2475" i="1"/>
  <c r="I2476" i="1"/>
  <c r="J2476" i="1"/>
  <c r="O2476" i="1"/>
  <c r="P2476" i="1"/>
  <c r="Q2476" i="1"/>
  <c r="I2477" i="1"/>
  <c r="J2477" i="1"/>
  <c r="O2477" i="1"/>
  <c r="P2477" i="1"/>
  <c r="Q2477" i="1"/>
  <c r="I2478" i="1"/>
  <c r="J2478" i="1"/>
  <c r="O2478" i="1"/>
  <c r="P2478" i="1"/>
  <c r="Q2478" i="1"/>
  <c r="I2479" i="1"/>
  <c r="J2479" i="1"/>
  <c r="O2479" i="1"/>
  <c r="P2479" i="1"/>
  <c r="Q2479" i="1"/>
  <c r="I2480" i="1"/>
  <c r="J2480" i="1"/>
  <c r="O2480" i="1"/>
  <c r="P2480" i="1"/>
  <c r="Q2480" i="1"/>
  <c r="I2481" i="1"/>
  <c r="J2481" i="1"/>
  <c r="O2481" i="1"/>
  <c r="P2481" i="1"/>
  <c r="Q2481" i="1"/>
  <c r="I2482" i="1"/>
  <c r="J2482" i="1"/>
  <c r="O2482" i="1"/>
  <c r="P2482" i="1"/>
  <c r="Q2482" i="1"/>
  <c r="I2483" i="1"/>
  <c r="J2483" i="1"/>
  <c r="O2483" i="1"/>
  <c r="P2483" i="1"/>
  <c r="Q2483" i="1"/>
  <c r="I2484" i="1"/>
  <c r="J2484" i="1"/>
  <c r="O2484" i="1"/>
  <c r="P2484" i="1"/>
  <c r="Q2484" i="1"/>
  <c r="I2485" i="1"/>
  <c r="J2485" i="1"/>
  <c r="O2485" i="1"/>
  <c r="P2485" i="1"/>
  <c r="Q2485" i="1"/>
  <c r="I2486" i="1"/>
  <c r="J2486" i="1"/>
  <c r="O2486" i="1"/>
  <c r="P2486" i="1"/>
  <c r="Q2486" i="1"/>
  <c r="I2487" i="1"/>
  <c r="J2487" i="1"/>
  <c r="O2487" i="1"/>
  <c r="P2487" i="1"/>
  <c r="Q2487" i="1"/>
  <c r="I2488" i="1"/>
  <c r="J2488" i="1"/>
  <c r="O2488" i="1"/>
  <c r="P2488" i="1"/>
  <c r="Q2488" i="1"/>
  <c r="I2489" i="1"/>
  <c r="J2489" i="1"/>
  <c r="O2489" i="1"/>
  <c r="P2489" i="1"/>
  <c r="Q2489" i="1"/>
  <c r="I2490" i="1"/>
  <c r="J2490" i="1"/>
  <c r="O2490" i="1"/>
  <c r="P2490" i="1"/>
  <c r="Q2490" i="1"/>
  <c r="I2491" i="1"/>
  <c r="J2491" i="1"/>
  <c r="O2491" i="1"/>
  <c r="P2491" i="1"/>
  <c r="Q2491" i="1"/>
  <c r="I2492" i="1"/>
  <c r="J2492" i="1"/>
  <c r="O2492" i="1"/>
  <c r="P2492" i="1"/>
  <c r="Q2492" i="1"/>
  <c r="I2493" i="1"/>
  <c r="J2493" i="1"/>
  <c r="O2493" i="1"/>
  <c r="P2493" i="1"/>
  <c r="Q2493" i="1"/>
  <c r="I2494" i="1"/>
  <c r="J2494" i="1"/>
  <c r="O2494" i="1"/>
  <c r="P2494" i="1"/>
  <c r="Q2494" i="1"/>
  <c r="I2495" i="1"/>
  <c r="J2495" i="1"/>
  <c r="O2495" i="1"/>
  <c r="P2495" i="1"/>
  <c r="Q2495" i="1"/>
  <c r="I2496" i="1"/>
  <c r="J2496" i="1"/>
  <c r="O2496" i="1"/>
  <c r="P2496" i="1"/>
  <c r="Q2496" i="1"/>
  <c r="I2497" i="1"/>
  <c r="J2497" i="1"/>
  <c r="O2497" i="1"/>
  <c r="P2497" i="1"/>
  <c r="Q2497" i="1"/>
  <c r="I2498" i="1"/>
  <c r="J2498" i="1"/>
  <c r="O2498" i="1"/>
  <c r="P2498" i="1"/>
  <c r="Q2498" i="1"/>
  <c r="I2499" i="1"/>
  <c r="J2499" i="1"/>
  <c r="O2499" i="1"/>
  <c r="P2499" i="1"/>
  <c r="Q2499" i="1"/>
  <c r="I2500" i="1"/>
  <c r="J2500" i="1"/>
  <c r="O2500" i="1"/>
  <c r="P2500" i="1"/>
  <c r="Q2500" i="1"/>
  <c r="I2501" i="1"/>
  <c r="J2501" i="1"/>
  <c r="O2501" i="1"/>
  <c r="P2501" i="1"/>
  <c r="Q2501" i="1"/>
  <c r="I2502" i="1"/>
  <c r="J2502" i="1"/>
  <c r="O2502" i="1"/>
  <c r="P2502" i="1"/>
  <c r="Q2502" i="1"/>
  <c r="I2503" i="1"/>
  <c r="J2503" i="1"/>
  <c r="O2503" i="1"/>
  <c r="P2503" i="1"/>
  <c r="Q2503" i="1"/>
  <c r="I2504" i="1"/>
  <c r="J2504" i="1"/>
  <c r="O2504" i="1"/>
  <c r="P2504" i="1"/>
  <c r="Q2504" i="1"/>
  <c r="I2505" i="1"/>
  <c r="J2505" i="1"/>
  <c r="O2505" i="1"/>
  <c r="P2505" i="1"/>
  <c r="Q2505" i="1"/>
  <c r="I2506" i="1"/>
  <c r="J2506" i="1"/>
  <c r="O2506" i="1"/>
  <c r="P2506" i="1"/>
  <c r="Q2506" i="1"/>
  <c r="I2507" i="1"/>
  <c r="J2507" i="1"/>
  <c r="O2507" i="1"/>
  <c r="P2507" i="1"/>
  <c r="Q2507" i="1"/>
  <c r="I2508" i="1"/>
  <c r="J2508" i="1"/>
  <c r="O2508" i="1"/>
  <c r="P2508" i="1"/>
  <c r="Q2508" i="1"/>
  <c r="I2509" i="1"/>
  <c r="J2509" i="1"/>
  <c r="O2509" i="1"/>
  <c r="P2509" i="1"/>
  <c r="Q2509" i="1"/>
  <c r="I2510" i="1"/>
  <c r="J2510" i="1"/>
  <c r="O2510" i="1"/>
  <c r="P2510" i="1"/>
  <c r="Q2510" i="1"/>
  <c r="I2511" i="1"/>
  <c r="J2511" i="1"/>
  <c r="O2511" i="1"/>
  <c r="P2511" i="1"/>
  <c r="Q2511" i="1"/>
  <c r="I2512" i="1"/>
  <c r="J2512" i="1"/>
  <c r="O2512" i="1"/>
  <c r="P2512" i="1"/>
  <c r="Q2512" i="1"/>
  <c r="I2513" i="1"/>
  <c r="J2513" i="1"/>
  <c r="O2513" i="1"/>
  <c r="P2513" i="1"/>
  <c r="Q2513" i="1"/>
  <c r="I2514" i="1"/>
  <c r="J2514" i="1"/>
  <c r="O2514" i="1"/>
  <c r="P2514" i="1"/>
  <c r="Q2514" i="1"/>
  <c r="I2515" i="1"/>
  <c r="J2515" i="1"/>
  <c r="O2515" i="1"/>
  <c r="P2515" i="1"/>
  <c r="Q2515" i="1"/>
  <c r="I2516" i="1"/>
  <c r="J2516" i="1"/>
  <c r="O2516" i="1"/>
  <c r="P2516" i="1"/>
  <c r="Q2516" i="1"/>
  <c r="I2517" i="1"/>
  <c r="J2517" i="1"/>
  <c r="O2517" i="1"/>
  <c r="P2517" i="1"/>
  <c r="Q2517" i="1"/>
  <c r="I2518" i="1"/>
  <c r="J2518" i="1"/>
  <c r="O2518" i="1"/>
  <c r="P2518" i="1"/>
  <c r="Q2518" i="1"/>
  <c r="I2519" i="1"/>
  <c r="J2519" i="1"/>
  <c r="O2519" i="1"/>
  <c r="P2519" i="1"/>
  <c r="Q2519" i="1"/>
  <c r="I2520" i="1"/>
  <c r="J2520" i="1"/>
  <c r="O2520" i="1"/>
  <c r="P2520" i="1"/>
  <c r="Q2520" i="1"/>
  <c r="I2521" i="1"/>
  <c r="J2521" i="1"/>
  <c r="O2521" i="1"/>
  <c r="P2521" i="1"/>
  <c r="Q2521" i="1"/>
  <c r="I2522" i="1"/>
  <c r="J2522" i="1"/>
  <c r="O2522" i="1"/>
  <c r="P2522" i="1"/>
  <c r="Q2522" i="1"/>
  <c r="I2523" i="1"/>
  <c r="J2523" i="1"/>
  <c r="O2523" i="1"/>
  <c r="P2523" i="1"/>
  <c r="Q2523" i="1"/>
  <c r="I2524" i="1"/>
  <c r="J2524" i="1"/>
  <c r="O2524" i="1"/>
  <c r="P2524" i="1"/>
  <c r="Q2524" i="1"/>
  <c r="I2525" i="1"/>
  <c r="J2525" i="1"/>
  <c r="O2525" i="1"/>
  <c r="P2525" i="1"/>
  <c r="Q2525" i="1"/>
  <c r="I2526" i="1"/>
  <c r="J2526" i="1"/>
  <c r="O2526" i="1"/>
  <c r="P2526" i="1"/>
  <c r="Q2526" i="1"/>
  <c r="I2527" i="1"/>
  <c r="J2527" i="1"/>
  <c r="O2527" i="1"/>
  <c r="P2527" i="1"/>
  <c r="Q2527" i="1"/>
  <c r="I2528" i="1"/>
  <c r="J2528" i="1"/>
  <c r="O2528" i="1"/>
  <c r="P2528" i="1"/>
  <c r="Q2528" i="1"/>
  <c r="I2529" i="1"/>
  <c r="J2529" i="1"/>
  <c r="O2529" i="1"/>
  <c r="P2529" i="1"/>
  <c r="Q2529" i="1"/>
  <c r="I2530" i="1"/>
  <c r="J2530" i="1"/>
  <c r="O2530" i="1"/>
  <c r="P2530" i="1"/>
  <c r="Q2530" i="1"/>
  <c r="I2531" i="1"/>
  <c r="J2531" i="1"/>
  <c r="O2531" i="1"/>
  <c r="P2531" i="1"/>
  <c r="Q2531" i="1"/>
  <c r="I2532" i="1"/>
  <c r="J2532" i="1"/>
  <c r="O2532" i="1"/>
  <c r="P2532" i="1"/>
  <c r="Q2532" i="1"/>
  <c r="I2533" i="1"/>
  <c r="J2533" i="1"/>
  <c r="O2533" i="1"/>
  <c r="P2533" i="1"/>
  <c r="Q2533" i="1"/>
  <c r="V2533" i="1" a="1"/>
  <c r="V2533" i="1" s="1"/>
  <c r="I2534" i="1"/>
  <c r="J2534" i="1"/>
  <c r="O2534" i="1"/>
  <c r="P2534" i="1"/>
  <c r="Q2534" i="1"/>
  <c r="I2535" i="1"/>
  <c r="J2535" i="1"/>
  <c r="O2535" i="1"/>
  <c r="P2535" i="1"/>
  <c r="Q2535" i="1"/>
  <c r="I2536" i="1"/>
  <c r="J2536" i="1"/>
  <c r="O2536" i="1"/>
  <c r="P2536" i="1"/>
  <c r="Q2536" i="1"/>
  <c r="I2537" i="1"/>
  <c r="J2537" i="1"/>
  <c r="O2537" i="1"/>
  <c r="P2537" i="1"/>
  <c r="Q2537" i="1"/>
  <c r="I2538" i="1"/>
  <c r="J2538" i="1"/>
  <c r="O2538" i="1"/>
  <c r="P2538" i="1"/>
  <c r="Q2538" i="1"/>
  <c r="I2539" i="1"/>
  <c r="J2539" i="1"/>
  <c r="O2539" i="1"/>
  <c r="P2539" i="1"/>
  <c r="Q2539" i="1"/>
  <c r="I2540" i="1"/>
  <c r="J2540" i="1"/>
  <c r="O2540" i="1"/>
  <c r="P2540" i="1"/>
  <c r="Q2540" i="1"/>
  <c r="I2541" i="1"/>
  <c r="J2541" i="1"/>
  <c r="O2541" i="1"/>
  <c r="P2541" i="1"/>
  <c r="Q2541" i="1"/>
  <c r="I2542" i="1"/>
  <c r="J2542" i="1"/>
  <c r="O2542" i="1"/>
  <c r="P2542" i="1"/>
  <c r="Q2542" i="1"/>
  <c r="I2543" i="1"/>
  <c r="J2543" i="1"/>
  <c r="O2543" i="1"/>
  <c r="P2543" i="1"/>
  <c r="Q2543" i="1"/>
  <c r="I2544" i="1"/>
  <c r="J2544" i="1"/>
  <c r="O2544" i="1"/>
  <c r="P2544" i="1"/>
  <c r="Q2544" i="1"/>
  <c r="I2545" i="1"/>
  <c r="J2545" i="1"/>
  <c r="O2545" i="1"/>
  <c r="P2545" i="1"/>
  <c r="Q2545" i="1"/>
  <c r="I2546" i="1"/>
  <c r="J2546" i="1"/>
  <c r="O2546" i="1"/>
  <c r="P2546" i="1"/>
  <c r="Q2546" i="1"/>
  <c r="I2547" i="1"/>
  <c r="J2547" i="1"/>
  <c r="O2547" i="1"/>
  <c r="P2547" i="1"/>
  <c r="Q2547" i="1"/>
  <c r="I2548" i="1"/>
  <c r="J2548" i="1"/>
  <c r="O2548" i="1"/>
  <c r="P2548" i="1"/>
  <c r="Q2548" i="1"/>
  <c r="I2549" i="1"/>
  <c r="J2549" i="1"/>
  <c r="O2549" i="1"/>
  <c r="P2549" i="1"/>
  <c r="Q2549" i="1"/>
  <c r="I2550" i="1"/>
  <c r="J2550" i="1"/>
  <c r="O2550" i="1"/>
  <c r="P2550" i="1"/>
  <c r="Q2550" i="1"/>
  <c r="I2551" i="1"/>
  <c r="J2551" i="1"/>
  <c r="O2551" i="1"/>
  <c r="P2551" i="1"/>
  <c r="Q2551" i="1"/>
  <c r="I2552" i="1"/>
  <c r="J2552" i="1"/>
  <c r="O2552" i="1"/>
  <c r="P2552" i="1"/>
  <c r="Q2552" i="1"/>
  <c r="I2553" i="1"/>
  <c r="J2553" i="1"/>
  <c r="O2553" i="1"/>
  <c r="P2553" i="1"/>
  <c r="Q2553" i="1"/>
  <c r="I2554" i="1"/>
  <c r="J2554" i="1"/>
  <c r="O2554" i="1"/>
  <c r="P2554" i="1"/>
  <c r="Q2554" i="1"/>
  <c r="O2555" i="1"/>
  <c r="P2555" i="1"/>
  <c r="Q2555" i="1"/>
  <c r="O2556" i="1"/>
  <c r="P2556" i="1"/>
  <c r="Q2556" i="1"/>
  <c r="I2557" i="1"/>
  <c r="J2557" i="1"/>
  <c r="O2557" i="1"/>
  <c r="P2557" i="1"/>
  <c r="Q2557" i="1"/>
  <c r="I2558" i="1"/>
  <c r="J2558" i="1"/>
  <c r="O2558" i="1"/>
  <c r="P2558" i="1"/>
  <c r="Q2558" i="1"/>
  <c r="O2559" i="1"/>
  <c r="P2559" i="1"/>
  <c r="Q2559" i="1"/>
  <c r="O2560" i="1"/>
  <c r="P2560" i="1"/>
  <c r="Q2560" i="1"/>
  <c r="I2561" i="1"/>
  <c r="J2561" i="1"/>
  <c r="O2561" i="1"/>
  <c r="P2561" i="1"/>
  <c r="Q2561" i="1"/>
  <c r="O2562" i="1"/>
  <c r="P2562" i="1"/>
  <c r="Q2562" i="1"/>
  <c r="O2563" i="1"/>
  <c r="P2563" i="1"/>
  <c r="Q2563" i="1"/>
  <c r="O2564" i="1"/>
  <c r="P2564" i="1"/>
  <c r="Q2564" i="1"/>
  <c r="O2565" i="1"/>
  <c r="P2565" i="1"/>
  <c r="Q2565" i="1"/>
  <c r="I2566" i="1"/>
  <c r="J2566" i="1"/>
  <c r="O2566" i="1"/>
  <c r="P2566" i="1"/>
  <c r="Q2566" i="1"/>
  <c r="O2567" i="1"/>
  <c r="P2567" i="1"/>
  <c r="Q2567" i="1"/>
  <c r="O2568" i="1"/>
  <c r="P2568" i="1"/>
  <c r="Q2568" i="1"/>
  <c r="O2569" i="1"/>
  <c r="P2569" i="1"/>
  <c r="Q2569" i="1"/>
  <c r="I2570" i="1"/>
  <c r="J2570" i="1"/>
  <c r="O2570" i="1"/>
  <c r="P2570" i="1"/>
  <c r="Q2570" i="1"/>
  <c r="O2571" i="1"/>
  <c r="P2571" i="1"/>
  <c r="Q2571" i="1"/>
  <c r="O2572" i="1"/>
  <c r="P2572" i="1"/>
  <c r="Q2572" i="1"/>
  <c r="I2573" i="1"/>
  <c r="J2573" i="1"/>
  <c r="O2573" i="1"/>
  <c r="P2573" i="1"/>
  <c r="Q2573" i="1"/>
  <c r="O2574" i="1"/>
  <c r="P2574" i="1"/>
  <c r="Q2574" i="1"/>
  <c r="O2575" i="1"/>
  <c r="P2575" i="1"/>
  <c r="Q2575" i="1"/>
  <c r="I2576" i="1"/>
  <c r="J2576" i="1"/>
  <c r="O2576" i="1"/>
  <c r="P2576" i="1"/>
  <c r="Q2576" i="1"/>
  <c r="O2577" i="1"/>
  <c r="P2577" i="1"/>
  <c r="Q2577" i="1"/>
  <c r="A2570" i="1"/>
  <c r="A2571" i="1"/>
  <c r="A2572" i="1"/>
  <c r="A2573" i="1"/>
  <c r="A2574" i="1"/>
  <c r="A2575" i="1"/>
  <c r="A2576" i="1"/>
  <c r="A2577" i="1"/>
  <c r="B2570" i="1"/>
  <c r="B2571" i="1"/>
  <c r="B2572" i="1"/>
  <c r="B2573" i="1"/>
  <c r="B2574" i="1"/>
  <c r="B2575" i="1"/>
  <c r="B2576" i="1"/>
  <c r="B2577" i="1"/>
  <c r="C2570" i="1"/>
  <c r="C2571" i="1"/>
  <c r="C2572" i="1"/>
  <c r="C2573" i="1"/>
  <c r="C2574" i="1"/>
  <c r="C2575" i="1"/>
  <c r="C2576" i="1"/>
  <c r="C2577" i="1"/>
  <c r="E2570" i="1"/>
  <c r="E2571" i="1"/>
  <c r="E2572" i="1"/>
  <c r="E2573" i="1"/>
  <c r="E2574" i="1"/>
  <c r="E2575" i="1"/>
  <c r="E2576" i="1"/>
  <c r="E2577" i="1"/>
  <c r="A2562" i="1"/>
  <c r="A2563" i="1"/>
  <c r="A2564" i="1"/>
  <c r="A2565" i="1"/>
  <c r="A2566" i="1"/>
  <c r="A2567" i="1"/>
  <c r="A2568" i="1"/>
  <c r="A2569" i="1"/>
  <c r="B2562" i="1"/>
  <c r="B2563" i="1"/>
  <c r="B2564" i="1"/>
  <c r="B2565" i="1"/>
  <c r="B2566" i="1"/>
  <c r="B2567" i="1"/>
  <c r="B2568" i="1"/>
  <c r="B2569" i="1"/>
  <c r="C2562" i="1"/>
  <c r="C2563" i="1"/>
  <c r="C2564" i="1"/>
  <c r="C2565" i="1"/>
  <c r="C2566" i="1"/>
  <c r="C2567" i="1"/>
  <c r="C2568" i="1"/>
  <c r="C2569" i="1"/>
  <c r="E2562" i="1"/>
  <c r="E2563" i="1"/>
  <c r="E2564" i="1"/>
  <c r="E2565" i="1"/>
  <c r="E2566" i="1"/>
  <c r="E2567" i="1"/>
  <c r="E2568" i="1"/>
  <c r="E2569"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A2464" i="1"/>
  <c r="A2465" i="1"/>
  <c r="A2466" i="1"/>
  <c r="A2467" i="1"/>
  <c r="A2468" i="1"/>
  <c r="A2469" i="1"/>
  <c r="A2470" i="1"/>
  <c r="A2471" i="1"/>
  <c r="A2472" i="1"/>
  <c r="A2473" i="1"/>
  <c r="A2474" i="1"/>
  <c r="A2475" i="1"/>
  <c r="A2476" i="1"/>
  <c r="A2477" i="1"/>
  <c r="B2464" i="1"/>
  <c r="B2465" i="1"/>
  <c r="B2466" i="1"/>
  <c r="B2467" i="1"/>
  <c r="B2468" i="1"/>
  <c r="B2469" i="1"/>
  <c r="B2470" i="1"/>
  <c r="B2471" i="1"/>
  <c r="B2472" i="1"/>
  <c r="B2473" i="1"/>
  <c r="B2474" i="1"/>
  <c r="B2475" i="1"/>
  <c r="B2476" i="1"/>
  <c r="B2477" i="1"/>
  <c r="C2464" i="1"/>
  <c r="C2465" i="1"/>
  <c r="C2466" i="1"/>
  <c r="C2467" i="1"/>
  <c r="C2468" i="1"/>
  <c r="C2469" i="1"/>
  <c r="C2470" i="1"/>
  <c r="C2471" i="1"/>
  <c r="C2472" i="1"/>
  <c r="C2473" i="1"/>
  <c r="C2474" i="1"/>
  <c r="C2475" i="1"/>
  <c r="C2476" i="1"/>
  <c r="C2477" i="1"/>
  <c r="E2464" i="1"/>
  <c r="E2465" i="1"/>
  <c r="E2466" i="1"/>
  <c r="E2467" i="1"/>
  <c r="E2468" i="1"/>
  <c r="E2469" i="1"/>
  <c r="E2470" i="1"/>
  <c r="E2471" i="1"/>
  <c r="E2472" i="1"/>
  <c r="E2473" i="1"/>
  <c r="E2474" i="1"/>
  <c r="E2475" i="1"/>
  <c r="E2476" i="1"/>
  <c r="E2477" i="1"/>
  <c r="A2457" i="1"/>
  <c r="A2458" i="1"/>
  <c r="A2459" i="1"/>
  <c r="A2460" i="1"/>
  <c r="A2461" i="1"/>
  <c r="A2462" i="1"/>
  <c r="A2463" i="1"/>
  <c r="B2457" i="1"/>
  <c r="B2458" i="1"/>
  <c r="B2459" i="1"/>
  <c r="B2460" i="1"/>
  <c r="B2461" i="1"/>
  <c r="B2462" i="1"/>
  <c r="B2463" i="1"/>
  <c r="C2457" i="1"/>
  <c r="C2458" i="1"/>
  <c r="C2459" i="1"/>
  <c r="C2460" i="1"/>
  <c r="C2461" i="1"/>
  <c r="C2462" i="1"/>
  <c r="C2463" i="1"/>
  <c r="E2457" i="1"/>
  <c r="E2458" i="1"/>
  <c r="E2459" i="1"/>
  <c r="E2460" i="1"/>
  <c r="E2461" i="1"/>
  <c r="E2462" i="1"/>
  <c r="E2463" i="1"/>
  <c r="A2456" i="1"/>
  <c r="B2456" i="1"/>
  <c r="C2456" i="1"/>
  <c r="E2456" i="1"/>
  <c r="A2455" i="1"/>
  <c r="B2455" i="1"/>
  <c r="C2455" i="1"/>
  <c r="E2455" i="1"/>
  <c r="A2404" i="1"/>
  <c r="B2404" i="1"/>
  <c r="C2404" i="1"/>
  <c r="E2404" i="1"/>
  <c r="A2403" i="1"/>
  <c r="B2403" i="1"/>
  <c r="C2403" i="1"/>
  <c r="E2403" i="1"/>
  <c r="A2405" i="1"/>
  <c r="B2405" i="1"/>
  <c r="C2405" i="1"/>
  <c r="E2405" i="1"/>
  <c r="A2406" i="1"/>
  <c r="B2406" i="1"/>
  <c r="C2406" i="1"/>
  <c r="E2406" i="1"/>
  <c r="A2395" i="1"/>
  <c r="B2395" i="1"/>
  <c r="C2395" i="1"/>
  <c r="E2395" i="1"/>
  <c r="A2397" i="1"/>
  <c r="B2397" i="1"/>
  <c r="C2397" i="1"/>
  <c r="E2397" i="1"/>
  <c r="A2396" i="1"/>
  <c r="B2396" i="1"/>
  <c r="C2396" i="1"/>
  <c r="E2396" i="1"/>
  <c r="A2398" i="1"/>
  <c r="B2398" i="1"/>
  <c r="C2398" i="1"/>
  <c r="E2398"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A2381" i="1"/>
  <c r="A2382" i="1"/>
  <c r="A2383" i="1"/>
  <c r="A2384" i="1"/>
  <c r="A2385" i="1"/>
  <c r="A2386" i="1"/>
  <c r="A2387" i="1"/>
  <c r="A2388" i="1"/>
  <c r="A2389" i="1"/>
  <c r="A2390" i="1"/>
  <c r="A2391" i="1"/>
  <c r="A2392" i="1"/>
  <c r="A2393" i="1"/>
  <c r="A2394" i="1"/>
  <c r="A2399" i="1"/>
  <c r="A2400" i="1"/>
  <c r="A2401" i="1"/>
  <c r="A2402" i="1"/>
  <c r="A2407" i="1"/>
  <c r="A2408" i="1"/>
  <c r="A2409" i="1"/>
  <c r="A2410" i="1"/>
  <c r="A2411" i="1"/>
  <c r="A2412" i="1"/>
  <c r="A2413" i="1"/>
  <c r="A2414" i="1"/>
  <c r="B2381" i="1"/>
  <c r="B2382" i="1"/>
  <c r="B2383" i="1"/>
  <c r="B2384" i="1"/>
  <c r="B2385" i="1"/>
  <c r="B2386" i="1"/>
  <c r="B2387" i="1"/>
  <c r="B2388" i="1"/>
  <c r="B2389" i="1"/>
  <c r="B2390" i="1"/>
  <c r="B2391" i="1"/>
  <c r="B2392" i="1"/>
  <c r="B2393" i="1"/>
  <c r="B2394" i="1"/>
  <c r="B2399" i="1"/>
  <c r="B2400" i="1"/>
  <c r="B2401" i="1"/>
  <c r="B2402" i="1"/>
  <c r="B2407" i="1"/>
  <c r="B2408" i="1"/>
  <c r="B2409" i="1"/>
  <c r="B2410" i="1"/>
  <c r="B2411" i="1"/>
  <c r="B2412" i="1"/>
  <c r="B2413" i="1"/>
  <c r="B2414" i="1"/>
  <c r="C2381" i="1"/>
  <c r="C2382" i="1"/>
  <c r="C2383" i="1"/>
  <c r="C2384" i="1"/>
  <c r="C2385" i="1"/>
  <c r="C2386" i="1"/>
  <c r="C2387" i="1"/>
  <c r="C2388" i="1"/>
  <c r="C2389" i="1"/>
  <c r="C2390" i="1"/>
  <c r="C2391" i="1"/>
  <c r="C2392" i="1"/>
  <c r="C2393" i="1"/>
  <c r="C2394" i="1"/>
  <c r="C2399" i="1"/>
  <c r="C2400" i="1"/>
  <c r="C2401" i="1"/>
  <c r="C2402" i="1"/>
  <c r="C2407" i="1"/>
  <c r="C2408" i="1"/>
  <c r="C2409" i="1"/>
  <c r="C2410" i="1"/>
  <c r="C2411" i="1"/>
  <c r="C2412" i="1"/>
  <c r="C2413" i="1"/>
  <c r="C2414" i="1"/>
  <c r="E2381" i="1"/>
  <c r="E2382" i="1"/>
  <c r="E2383" i="1"/>
  <c r="E2384" i="1"/>
  <c r="E2385" i="1"/>
  <c r="E2386" i="1"/>
  <c r="E2387" i="1"/>
  <c r="E2388" i="1"/>
  <c r="E2389" i="1"/>
  <c r="E2390" i="1"/>
  <c r="E2391" i="1"/>
  <c r="E2392" i="1"/>
  <c r="E2393" i="1"/>
  <c r="E2394" i="1"/>
  <c r="E2399" i="1"/>
  <c r="E2400" i="1"/>
  <c r="E2401" i="1"/>
  <c r="E2402" i="1"/>
  <c r="E2407" i="1"/>
  <c r="E2408" i="1"/>
  <c r="E2409" i="1"/>
  <c r="E2410" i="1"/>
  <c r="E2411" i="1"/>
  <c r="E2412" i="1"/>
  <c r="E2413" i="1"/>
  <c r="E2414" i="1"/>
  <c r="A2380" i="1"/>
  <c r="B2380" i="1"/>
  <c r="C2380" i="1"/>
  <c r="E2380" i="1"/>
  <c r="A2338" i="1"/>
  <c r="B2338" i="1"/>
  <c r="C2338" i="1"/>
  <c r="E2338" i="1"/>
  <c r="AK156" i="9" l="1"/>
  <c r="S156" i="9"/>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6062" i="2"/>
  <c r="B2350" i="2"/>
  <c r="K2234" i="2"/>
  <c r="K2233" i="2"/>
  <c r="C2234" i="2"/>
  <c r="B2234" i="2"/>
  <c r="A2234" i="2"/>
  <c r="C2233" i="2"/>
  <c r="B2233" i="2"/>
  <c r="A2233" i="2"/>
  <c r="D1295" i="1"/>
  <c r="A1295" i="1"/>
  <c r="B1295" i="1"/>
  <c r="C1295" i="1"/>
  <c r="E1295" i="1"/>
  <c r="K1698" i="2"/>
  <c r="K1697" i="2"/>
  <c r="K1696" i="2"/>
  <c r="K1695" i="2"/>
  <c r="K1694" i="2"/>
  <c r="K1693" i="2"/>
  <c r="K1692" i="2"/>
  <c r="K1691" i="2"/>
  <c r="K1690" i="2"/>
  <c r="K1689" i="2"/>
  <c r="K1688" i="2"/>
  <c r="K1687" i="2"/>
  <c r="K1686" i="2"/>
  <c r="C1698" i="2"/>
  <c r="B1698" i="2"/>
  <c r="A1698" i="2"/>
  <c r="C1697" i="2"/>
  <c r="B1697" i="2"/>
  <c r="A1697" i="2"/>
  <c r="C1696" i="2"/>
  <c r="B1696" i="2"/>
  <c r="A1696" i="2"/>
  <c r="C1695" i="2"/>
  <c r="B1695" i="2"/>
  <c r="A1695" i="2"/>
  <c r="C1694" i="2"/>
  <c r="B1694" i="2"/>
  <c r="A1694" i="2"/>
  <c r="C1693" i="2"/>
  <c r="B1693" i="2"/>
  <c r="A1693" i="2"/>
  <c r="C1692" i="2"/>
  <c r="B1692" i="2"/>
  <c r="A1692" i="2"/>
  <c r="C1691" i="2"/>
  <c r="B1691" i="2"/>
  <c r="A1691" i="2"/>
  <c r="C1690" i="2"/>
  <c r="B1690" i="2"/>
  <c r="A1690" i="2"/>
  <c r="C1689" i="2"/>
  <c r="B1689" i="2"/>
  <c r="A1689" i="2"/>
  <c r="C1688" i="2"/>
  <c r="B1688" i="2"/>
  <c r="A1688" i="2"/>
  <c r="C1687" i="2"/>
  <c r="B1687" i="2"/>
  <c r="A1687" i="2"/>
  <c r="C1686" i="2"/>
  <c r="B1686" i="2"/>
  <c r="A1686"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2347" i="2"/>
  <c r="B4" i="2"/>
  <c r="C4889" i="2"/>
  <c r="A4889" i="2"/>
  <c r="E1231" i="1"/>
  <c r="D1231" i="1"/>
  <c r="C1231" i="1"/>
  <c r="B1231" i="1"/>
  <c r="A1231" i="1"/>
  <c r="E2285" i="1"/>
  <c r="D434" i="1"/>
  <c r="D433" i="1"/>
  <c r="D432" i="1"/>
  <c r="D431" i="1"/>
  <c r="D430" i="1"/>
  <c r="D429" i="1"/>
  <c r="D428" i="1"/>
  <c r="D427" i="1"/>
  <c r="A427" i="1"/>
  <c r="B427" i="1"/>
  <c r="C427" i="1"/>
  <c r="E427" i="1"/>
  <c r="A428" i="1"/>
  <c r="A429" i="1"/>
  <c r="A430" i="1"/>
  <c r="A431" i="1"/>
  <c r="A432" i="1"/>
  <c r="A433" i="1"/>
  <c r="A434" i="1"/>
  <c r="B428" i="1"/>
  <c r="B429" i="1"/>
  <c r="B430" i="1"/>
  <c r="B431" i="1"/>
  <c r="B432" i="1"/>
  <c r="B433" i="1"/>
  <c r="B434" i="1"/>
  <c r="C428" i="1"/>
  <c r="C429" i="1"/>
  <c r="C430" i="1"/>
  <c r="C431" i="1"/>
  <c r="C432" i="1"/>
  <c r="C433" i="1"/>
  <c r="C434" i="1"/>
  <c r="E428" i="1"/>
  <c r="E429" i="1"/>
  <c r="E430" i="1"/>
  <c r="E431" i="1"/>
  <c r="E432" i="1"/>
  <c r="E433" i="1"/>
  <c r="E434" i="1"/>
  <c r="D469" i="1"/>
  <c r="D468" i="1"/>
  <c r="D467" i="1"/>
  <c r="D466" i="1"/>
  <c r="D465" i="1"/>
  <c r="A465" i="1"/>
  <c r="A466" i="1"/>
  <c r="A467" i="1"/>
  <c r="A468" i="1"/>
  <c r="A469" i="1"/>
  <c r="B465" i="1"/>
  <c r="B466" i="1"/>
  <c r="B467" i="1"/>
  <c r="B468" i="1"/>
  <c r="B469" i="1"/>
  <c r="C465" i="1"/>
  <c r="C466" i="1"/>
  <c r="C467" i="1"/>
  <c r="C468" i="1"/>
  <c r="C469" i="1"/>
  <c r="E465" i="1"/>
  <c r="E466" i="1"/>
  <c r="E467" i="1"/>
  <c r="E468" i="1"/>
  <c r="E469" i="1"/>
  <c r="E2286" i="1"/>
  <c r="B2285" i="1"/>
  <c r="K4889" i="2"/>
  <c r="C1616" i="2"/>
  <c r="A1616" i="2"/>
  <c r="C1615" i="2"/>
  <c r="A1615" i="2"/>
  <c r="C1614" i="2"/>
  <c r="A1614" i="2"/>
  <c r="C1613" i="2"/>
  <c r="A1613" i="2"/>
  <c r="C1612" i="2"/>
  <c r="A1612" i="2"/>
  <c r="C1611" i="2"/>
  <c r="A1611" i="2"/>
  <c r="C1610" i="2"/>
  <c r="A1610" i="2"/>
  <c r="C1609" i="2"/>
  <c r="A1609" i="2"/>
  <c r="C1608" i="2"/>
  <c r="A1608" i="2"/>
  <c r="C1607" i="2"/>
  <c r="A1607" i="2"/>
  <c r="C1606" i="2"/>
  <c r="A1606" i="2"/>
  <c r="C1605" i="2"/>
  <c r="A1605" i="2"/>
  <c r="C1604" i="2"/>
  <c r="A1604" i="2"/>
  <c r="C1603" i="2"/>
  <c r="A1603" i="2"/>
  <c r="C1602" i="2"/>
  <c r="A1602" i="2"/>
  <c r="C1601" i="2"/>
  <c r="A1601" i="2"/>
  <c r="C1600" i="2"/>
  <c r="A1600" i="2"/>
  <c r="C1599" i="2"/>
  <c r="A1599" i="2"/>
  <c r="C1598" i="2"/>
  <c r="A1598" i="2"/>
  <c r="C1597" i="2"/>
  <c r="A1597" i="2"/>
  <c r="C1596" i="2"/>
  <c r="A1596" i="2"/>
  <c r="C1595" i="2"/>
  <c r="A1595" i="2"/>
  <c r="C1594" i="2"/>
  <c r="A1594" i="2"/>
  <c r="C1593" i="2"/>
  <c r="A1593" i="2"/>
  <c r="C1592" i="2"/>
  <c r="A1592" i="2"/>
  <c r="C1591" i="2"/>
  <c r="A1591" i="2"/>
  <c r="C1590" i="2"/>
  <c r="A1590" i="2"/>
  <c r="C1589" i="2"/>
  <c r="A1589" i="2"/>
  <c r="C1588" i="2"/>
  <c r="A1588" i="2"/>
  <c r="C1587" i="2"/>
  <c r="A1587" i="2"/>
  <c r="C1586" i="2"/>
  <c r="A1586" i="2"/>
  <c r="C1585" i="2"/>
  <c r="A1585" i="2"/>
  <c r="C1584" i="2"/>
  <c r="A1584" i="2"/>
  <c r="C1583" i="2"/>
  <c r="A1583" i="2"/>
  <c r="C1582" i="2"/>
  <c r="A1582" i="2"/>
  <c r="C1581" i="2"/>
  <c r="A1581" i="2"/>
  <c r="C1580" i="2"/>
  <c r="A1580" i="2"/>
  <c r="C1579" i="2"/>
  <c r="A1579" i="2"/>
  <c r="C1578" i="2"/>
  <c r="A1578" i="2"/>
  <c r="C1577" i="2"/>
  <c r="A1577" i="2"/>
  <c r="C1576" i="2"/>
  <c r="A1576" i="2"/>
  <c r="C1575" i="2"/>
  <c r="A1575" i="2"/>
  <c r="C1574" i="2"/>
  <c r="A1574"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C2347" i="2"/>
  <c r="A2347" i="2"/>
  <c r="C2346" i="2"/>
  <c r="A2346" i="2"/>
  <c r="C2345" i="2"/>
  <c r="A2345" i="2"/>
  <c r="C2344" i="2"/>
  <c r="A2344" i="2"/>
  <c r="C2343" i="2"/>
  <c r="A2343" i="2"/>
  <c r="C2342" i="2"/>
  <c r="A2342" i="2"/>
  <c r="C2341" i="2"/>
  <c r="A2341" i="2"/>
  <c r="C2340" i="2"/>
  <c r="A2340" i="2"/>
  <c r="C2339" i="2"/>
  <c r="A2339" i="2"/>
  <c r="C2338" i="2"/>
  <c r="A2338" i="2"/>
  <c r="C2337" i="2"/>
  <c r="A2337" i="2"/>
  <c r="C2336" i="2"/>
  <c r="A2336" i="2"/>
  <c r="C2335" i="2"/>
  <c r="A2335" i="2"/>
  <c r="C2334" i="2"/>
  <c r="A2334" i="2"/>
  <c r="C2333" i="2"/>
  <c r="A2333" i="2"/>
  <c r="C2332" i="2"/>
  <c r="A2332" i="2"/>
  <c r="C2331" i="2"/>
  <c r="A2331" i="2"/>
  <c r="C2330" i="2"/>
  <c r="A2330" i="2"/>
  <c r="C2329" i="2"/>
  <c r="A2329" i="2"/>
  <c r="C2328" i="2"/>
  <c r="A2328" i="2"/>
  <c r="C2327" i="2"/>
  <c r="A2327" i="2"/>
  <c r="C2326" i="2"/>
  <c r="A2326" i="2"/>
  <c r="C2325" i="2"/>
  <c r="A2325" i="2"/>
  <c r="C2324" i="2"/>
  <c r="A2324" i="2"/>
  <c r="C2323" i="2"/>
  <c r="A2323" i="2"/>
  <c r="C2322" i="2"/>
  <c r="A2322" i="2"/>
  <c r="C2321" i="2"/>
  <c r="A2321" i="2"/>
  <c r="C2320" i="2"/>
  <c r="A2320" i="2"/>
  <c r="C2319" i="2"/>
  <c r="A2319" i="2"/>
  <c r="C2318" i="2"/>
  <c r="A2318" i="2"/>
  <c r="C2317" i="2"/>
  <c r="A2317" i="2"/>
  <c r="C2316" i="2"/>
  <c r="A2316" i="2"/>
  <c r="C2315" i="2"/>
  <c r="A2315" i="2"/>
  <c r="C2314" i="2"/>
  <c r="A2314" i="2"/>
  <c r="C2313" i="2"/>
  <c r="A2313" i="2"/>
  <c r="C2312" i="2"/>
  <c r="A2312" i="2"/>
  <c r="C2311" i="2"/>
  <c r="A2311" i="2"/>
  <c r="C2310" i="2"/>
  <c r="A2310" i="2"/>
  <c r="C2309" i="2"/>
  <c r="A2309" i="2"/>
  <c r="C2308" i="2"/>
  <c r="A2308" i="2"/>
  <c r="C2307" i="2"/>
  <c r="A2307" i="2"/>
  <c r="C2306" i="2"/>
  <c r="A2306" i="2"/>
  <c r="C2305" i="2"/>
  <c r="A2305" i="2"/>
  <c r="C2304" i="2"/>
  <c r="A2304" i="2"/>
  <c r="C2303" i="2"/>
  <c r="A2303" i="2"/>
  <c r="C2302" i="2"/>
  <c r="A2302" i="2"/>
  <c r="C2301" i="2"/>
  <c r="A2301" i="2"/>
  <c r="C2300" i="2"/>
  <c r="A2300" i="2"/>
  <c r="C2299" i="2"/>
  <c r="A2299" i="2"/>
  <c r="C2298" i="2"/>
  <c r="A2298" i="2"/>
  <c r="E1457" i="1"/>
  <c r="E1456" i="1"/>
  <c r="D1456" i="1"/>
  <c r="C1456" i="1"/>
  <c r="B1456" i="1"/>
  <c r="A1456" i="1"/>
  <c r="C1457" i="1"/>
  <c r="B1457" i="1"/>
  <c r="A1457" i="1"/>
  <c r="D1209" i="1"/>
  <c r="D1208" i="1"/>
  <c r="D1207" i="1"/>
  <c r="A1207" i="1"/>
  <c r="A1208" i="1"/>
  <c r="A1209" i="1"/>
  <c r="B1207" i="1"/>
  <c r="B1208" i="1"/>
  <c r="B1209" i="1"/>
  <c r="C1207" i="1"/>
  <c r="C1208" i="1"/>
  <c r="C1209" i="1"/>
  <c r="E1207" i="1"/>
  <c r="E1208" i="1"/>
  <c r="E1209" i="1"/>
  <c r="E1420" i="1"/>
  <c r="D1420" i="1"/>
  <c r="C1420" i="1"/>
  <c r="B1420" i="1"/>
  <c r="A1420" i="1"/>
  <c r="E1419" i="1"/>
  <c r="D1419" i="1"/>
  <c r="C1419" i="1"/>
  <c r="B1419" i="1"/>
  <c r="A1419" i="1"/>
  <c r="E1393" i="1"/>
  <c r="D1393" i="1"/>
  <c r="C1393" i="1"/>
  <c r="B1393" i="1"/>
  <c r="A1393" i="1"/>
  <c r="E1392" i="1"/>
  <c r="D1392" i="1"/>
  <c r="C1392" i="1"/>
  <c r="B1392" i="1"/>
  <c r="A1392" i="1"/>
  <c r="E1391" i="1"/>
  <c r="D1391" i="1"/>
  <c r="C1391" i="1"/>
  <c r="B1391" i="1"/>
  <c r="A1391" i="1"/>
  <c r="E1390" i="1"/>
  <c r="D1390" i="1"/>
  <c r="C1390" i="1"/>
  <c r="B1390" i="1"/>
  <c r="A1390" i="1"/>
  <c r="E1389" i="1"/>
  <c r="D1389" i="1"/>
  <c r="C1389" i="1"/>
  <c r="B1389" i="1"/>
  <c r="A1389" i="1"/>
  <c r="E1374" i="1"/>
  <c r="D1374" i="1"/>
  <c r="C1374" i="1"/>
  <c r="B1374" i="1"/>
  <c r="A1374" i="1"/>
  <c r="E1373" i="1"/>
  <c r="D1373" i="1"/>
  <c r="C1373" i="1"/>
  <c r="B1373" i="1"/>
  <c r="A1373" i="1"/>
  <c r="E1372" i="1"/>
  <c r="D1372" i="1"/>
  <c r="C1372" i="1"/>
  <c r="B1372" i="1"/>
  <c r="A1372" i="1"/>
  <c r="E1371" i="1"/>
  <c r="D1371" i="1"/>
  <c r="C1371" i="1"/>
  <c r="B1371" i="1"/>
  <c r="A1371" i="1"/>
  <c r="E1370" i="1"/>
  <c r="D1370" i="1"/>
  <c r="C1370" i="1"/>
  <c r="B1370" i="1"/>
  <c r="A1370" i="1"/>
  <c r="E1369" i="1"/>
  <c r="D1369" i="1"/>
  <c r="C1369" i="1"/>
  <c r="B1369" i="1"/>
  <c r="A1369" i="1"/>
  <c r="E1368" i="1"/>
  <c r="D1368" i="1"/>
  <c r="C1368" i="1"/>
  <c r="B1368" i="1"/>
  <c r="A1368" i="1"/>
  <c r="E1367" i="1"/>
  <c r="D1367" i="1"/>
  <c r="C1367" i="1"/>
  <c r="B1367" i="1"/>
  <c r="A1367" i="1"/>
  <c r="E1366" i="1"/>
  <c r="D1366" i="1"/>
  <c r="C1366" i="1"/>
  <c r="B1366" i="1"/>
  <c r="A1366" i="1"/>
  <c r="E1365" i="1"/>
  <c r="D1365" i="1"/>
  <c r="C1365" i="1"/>
  <c r="B1365" i="1"/>
  <c r="A1365" i="1"/>
  <c r="E1364" i="1"/>
  <c r="D1364" i="1"/>
  <c r="C1364" i="1"/>
  <c r="B1364" i="1"/>
  <c r="A1364" i="1"/>
  <c r="E1350" i="1"/>
  <c r="D1350" i="1"/>
  <c r="C1350" i="1"/>
  <c r="B1350" i="1"/>
  <c r="A1350" i="1"/>
  <c r="E1349" i="1"/>
  <c r="D1349" i="1"/>
  <c r="C1349" i="1"/>
  <c r="B1349" i="1"/>
  <c r="A1349" i="1"/>
  <c r="E1348" i="1"/>
  <c r="D1348" i="1"/>
  <c r="C1348" i="1"/>
  <c r="B1348" i="1"/>
  <c r="A1348" i="1"/>
  <c r="E1347" i="1"/>
  <c r="D1347" i="1"/>
  <c r="C1347" i="1"/>
  <c r="B1347" i="1"/>
  <c r="A1347" i="1"/>
  <c r="E1346" i="1"/>
  <c r="D1346" i="1"/>
  <c r="C1346" i="1"/>
  <c r="B1346" i="1"/>
  <c r="A1346" i="1"/>
  <c r="E1345" i="1"/>
  <c r="D1345" i="1"/>
  <c r="C1345" i="1"/>
  <c r="B1345" i="1"/>
  <c r="A1345" i="1"/>
  <c r="E1344" i="1"/>
  <c r="D1344" i="1"/>
  <c r="C1344" i="1"/>
  <c r="B1344" i="1"/>
  <c r="A1344" i="1"/>
  <c r="E1343" i="1"/>
  <c r="D1343" i="1"/>
  <c r="C1343" i="1"/>
  <c r="B1343" i="1"/>
  <c r="A1343" i="1"/>
  <c r="E1342" i="1"/>
  <c r="D1342" i="1"/>
  <c r="C1342" i="1"/>
  <c r="B1342" i="1"/>
  <c r="A1342" i="1"/>
  <c r="E1341" i="1"/>
  <c r="D1341" i="1"/>
  <c r="C1341" i="1"/>
  <c r="B1341" i="1"/>
  <c r="A1341" i="1"/>
  <c r="E1340" i="1"/>
  <c r="D1340" i="1"/>
  <c r="C1340" i="1"/>
  <c r="B1340" i="1"/>
  <c r="A1340" i="1"/>
  <c r="E1339" i="1"/>
  <c r="D1339" i="1"/>
  <c r="C1339" i="1"/>
  <c r="B1339" i="1"/>
  <c r="A1339" i="1"/>
  <c r="E1338" i="1"/>
  <c r="D1338" i="1"/>
  <c r="C1338" i="1"/>
  <c r="B1338" i="1"/>
  <c r="A1338" i="1"/>
  <c r="E1337" i="1"/>
  <c r="D1337" i="1"/>
  <c r="C1337" i="1"/>
  <c r="B1337" i="1"/>
  <c r="A1337" i="1"/>
  <c r="E1336" i="1"/>
  <c r="D1336" i="1"/>
  <c r="C1336" i="1"/>
  <c r="B1336" i="1"/>
  <c r="A1336" i="1"/>
  <c r="E1335" i="1"/>
  <c r="D1335" i="1"/>
  <c r="C1335" i="1"/>
  <c r="B1335" i="1"/>
  <c r="A1335" i="1"/>
  <c r="E1334" i="1"/>
  <c r="D1334" i="1"/>
  <c r="C1334" i="1"/>
  <c r="B1334" i="1"/>
  <c r="A1334" i="1"/>
  <c r="E1333" i="1"/>
  <c r="D1333" i="1"/>
  <c r="C1333" i="1"/>
  <c r="B1333" i="1"/>
  <c r="A1333" i="1"/>
  <c r="E1332" i="1"/>
  <c r="D1332" i="1"/>
  <c r="C1332" i="1"/>
  <c r="B1332" i="1"/>
  <c r="A1332" i="1"/>
  <c r="E1267" i="1"/>
  <c r="D1267" i="1"/>
  <c r="C1267" i="1"/>
  <c r="B1267" i="1"/>
  <c r="A1267" i="1"/>
  <c r="E1266" i="1"/>
  <c r="D1266" i="1"/>
  <c r="C1266" i="1"/>
  <c r="B1266" i="1"/>
  <c r="A1266" i="1"/>
  <c r="A1238" i="1"/>
  <c r="A1237" i="1"/>
  <c r="A1236" i="1"/>
  <c r="A1235" i="1"/>
  <c r="A1234" i="1"/>
  <c r="A1233" i="1"/>
  <c r="A1232" i="1"/>
  <c r="A1230" i="1"/>
  <c r="A1229" i="1"/>
  <c r="A1228" i="1"/>
  <c r="A1227" i="1"/>
  <c r="A1226" i="1"/>
  <c r="A1225" i="1"/>
  <c r="A1224" i="1"/>
  <c r="C1239" i="1"/>
  <c r="C1238" i="1"/>
  <c r="C1237" i="1"/>
  <c r="C1236" i="1"/>
  <c r="C1235" i="1"/>
  <c r="C1234" i="1"/>
  <c r="C1233" i="1"/>
  <c r="C1232" i="1"/>
  <c r="C1230" i="1"/>
  <c r="C1229" i="1"/>
  <c r="C1228" i="1"/>
  <c r="C1227" i="1"/>
  <c r="C1226" i="1"/>
  <c r="C1225" i="1"/>
  <c r="C1224" i="1"/>
  <c r="C1223" i="1"/>
  <c r="B1238" i="1"/>
  <c r="B1237" i="1"/>
  <c r="B1236" i="1"/>
  <c r="B1235" i="1"/>
  <c r="B1234" i="1"/>
  <c r="B1233" i="1"/>
  <c r="B1232" i="1"/>
  <c r="B1230" i="1"/>
  <c r="B1229" i="1"/>
  <c r="B1228" i="1"/>
  <c r="B1227" i="1"/>
  <c r="B1226" i="1"/>
  <c r="B1225" i="1"/>
  <c r="E1238" i="1"/>
  <c r="E1237" i="1"/>
  <c r="E1236" i="1"/>
  <c r="E1235" i="1"/>
  <c r="E1234" i="1"/>
  <c r="E1233" i="1"/>
  <c r="E1232" i="1"/>
  <c r="E1230" i="1"/>
  <c r="E1229" i="1"/>
  <c r="E1228" i="1"/>
  <c r="E1227" i="1"/>
  <c r="E1226" i="1"/>
  <c r="E1225"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5" i="1"/>
  <c r="D1454" i="1"/>
  <c r="D1453" i="1"/>
  <c r="D1452" i="1"/>
  <c r="D1451" i="1"/>
  <c r="D1450" i="1"/>
  <c r="D1449" i="1"/>
  <c r="D1448" i="1"/>
  <c r="D1447" i="1"/>
  <c r="D1446" i="1"/>
  <c r="D1445" i="1"/>
  <c r="D1444" i="1"/>
  <c r="D1443" i="1"/>
  <c r="D1442" i="1"/>
  <c r="D1441" i="1"/>
  <c r="D1440" i="1"/>
  <c r="D1439" i="1"/>
  <c r="D1438" i="1"/>
  <c r="D1437" i="1"/>
  <c r="D1436" i="1"/>
  <c r="D1435"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88" i="1"/>
  <c r="D1387" i="1"/>
  <c r="D1386" i="1"/>
  <c r="D1385" i="1"/>
  <c r="D1384" i="1"/>
  <c r="D1383" i="1"/>
  <c r="D1382" i="1"/>
  <c r="D1381" i="1"/>
  <c r="D1380" i="1"/>
  <c r="D1379" i="1"/>
  <c r="D1378" i="1"/>
  <c r="D1377" i="1"/>
  <c r="D1376" i="1"/>
  <c r="D1375" i="1"/>
  <c r="D1363" i="1"/>
  <c r="D1362" i="1"/>
  <c r="D1361" i="1"/>
  <c r="D1434" i="1"/>
  <c r="D1433" i="1"/>
  <c r="D1432" i="1"/>
  <c r="D1431" i="1"/>
  <c r="D1430" i="1"/>
  <c r="D1429" i="1"/>
  <c r="D1428" i="1"/>
  <c r="D1427" i="1"/>
  <c r="D1426" i="1"/>
  <c r="D1425" i="1"/>
  <c r="D1424" i="1"/>
  <c r="D1423" i="1"/>
  <c r="D1422" i="1"/>
  <c r="D1421" i="1"/>
  <c r="D1360" i="1"/>
  <c r="D1359" i="1"/>
  <c r="D1358" i="1"/>
  <c r="D1357" i="1"/>
  <c r="D1356" i="1"/>
  <c r="D1355" i="1"/>
  <c r="D1354" i="1"/>
  <c r="D1353" i="1"/>
  <c r="D1352" i="1"/>
  <c r="D1351"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0" i="1"/>
  <c r="D1229" i="1"/>
  <c r="D1228" i="1"/>
  <c r="D1227" i="1"/>
  <c r="D1226" i="1"/>
  <c r="D1225" i="1"/>
  <c r="D1224" i="1"/>
  <c r="D1223" i="1"/>
  <c r="D1222" i="1"/>
  <c r="D1221" i="1"/>
  <c r="D1220" i="1"/>
  <c r="D1219" i="1"/>
  <c r="D1218" i="1"/>
  <c r="D1217" i="1"/>
  <c r="D1216" i="1"/>
  <c r="D1215" i="1"/>
  <c r="D1214" i="1"/>
  <c r="D1213" i="1"/>
  <c r="D1212" i="1"/>
  <c r="D1211" i="1"/>
  <c r="D1210"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C5" i="1"/>
  <c r="D5" i="1"/>
  <c r="E1303" i="1"/>
  <c r="C1303" i="1"/>
  <c r="B1303" i="1"/>
  <c r="A1303" i="1"/>
  <c r="E1302" i="1"/>
  <c r="C1302" i="1"/>
  <c r="B1302" i="1"/>
  <c r="A1302" i="1"/>
  <c r="E1301" i="1"/>
  <c r="C1301" i="1"/>
  <c r="B1301" i="1"/>
  <c r="A1301" i="1"/>
  <c r="E1300" i="1"/>
  <c r="C1300" i="1"/>
  <c r="B1300" i="1"/>
  <c r="A1300" i="1"/>
  <c r="E1299" i="1"/>
  <c r="C1299" i="1"/>
  <c r="B1299" i="1"/>
  <c r="A1299" i="1"/>
  <c r="E1298" i="1"/>
  <c r="C1298" i="1"/>
  <c r="B1298" i="1"/>
  <c r="A1298" i="1"/>
  <c r="E1297" i="1"/>
  <c r="C1297" i="1"/>
  <c r="B1297" i="1"/>
  <c r="A1297" i="1"/>
  <c r="E1296" i="1"/>
  <c r="C1296" i="1"/>
  <c r="B1296" i="1"/>
  <c r="A1296" i="1"/>
  <c r="E1294" i="1"/>
  <c r="C1294" i="1"/>
  <c r="B1294" i="1"/>
  <c r="A1294" i="1"/>
  <c r="E1455" i="1"/>
  <c r="C1455" i="1"/>
  <c r="B1455" i="1"/>
  <c r="A1455" i="1"/>
  <c r="E1454" i="1"/>
  <c r="C1454" i="1"/>
  <c r="B1454" i="1"/>
  <c r="A1454" i="1"/>
  <c r="E1453" i="1"/>
  <c r="C1453" i="1"/>
  <c r="B1453" i="1"/>
  <c r="A1453" i="1"/>
  <c r="K2279" i="2"/>
  <c r="K2278" i="2"/>
  <c r="C2280" i="2"/>
  <c r="A2280" i="2"/>
  <c r="C2279" i="2"/>
  <c r="A2279" i="2"/>
  <c r="C2278" i="2"/>
  <c r="A2278" i="2"/>
  <c r="K2280" i="2"/>
  <c r="E1441" i="1"/>
  <c r="C1441" i="1"/>
  <c r="B1441" i="1"/>
  <c r="A1441" i="1"/>
  <c r="E1446" i="1"/>
  <c r="C1446" i="1"/>
  <c r="B1446" i="1"/>
  <c r="A1446" i="1"/>
  <c r="K2274" i="2"/>
  <c r="C2274" i="2"/>
  <c r="A2274" i="2"/>
  <c r="C2273" i="2"/>
  <c r="A2273" i="2"/>
  <c r="C2272" i="2"/>
  <c r="A2272" i="2"/>
  <c r="C2271" i="2"/>
  <c r="A2271" i="2"/>
  <c r="C2270" i="2"/>
  <c r="A2270" i="2"/>
  <c r="C2269" i="2"/>
  <c r="A2269" i="2"/>
  <c r="C2268" i="2"/>
  <c r="A2268" i="2"/>
  <c r="C2267" i="2"/>
  <c r="A2267" i="2"/>
  <c r="C2266" i="2"/>
  <c r="A2266" i="2"/>
  <c r="C2265" i="2"/>
  <c r="A2265" i="2"/>
  <c r="C2264" i="2"/>
  <c r="A2264" i="2"/>
  <c r="C2263" i="2"/>
  <c r="A2263" i="2"/>
  <c r="C2262" i="2"/>
  <c r="A2262" i="2"/>
  <c r="C2261" i="2"/>
  <c r="A2261" i="2"/>
  <c r="C2260" i="2"/>
  <c r="A2260" i="2"/>
  <c r="C2259" i="2"/>
  <c r="A2259" i="2"/>
  <c r="C2258" i="2"/>
  <c r="A2258" i="2"/>
  <c r="C2257" i="2"/>
  <c r="A2257" i="2"/>
  <c r="C2256" i="2"/>
  <c r="A2256" i="2"/>
  <c r="C2255" i="2"/>
  <c r="A2255" i="2"/>
  <c r="C2254" i="2"/>
  <c r="A2254" i="2"/>
  <c r="C2253" i="2"/>
  <c r="A2253" i="2"/>
  <c r="C2252" i="2"/>
  <c r="A2252" i="2"/>
  <c r="C2251" i="2"/>
  <c r="A2251"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C2250" i="2"/>
  <c r="A2250" i="2"/>
  <c r="C2249" i="2"/>
  <c r="A2249" i="2"/>
  <c r="C2248" i="2"/>
  <c r="A2248" i="2"/>
  <c r="K2247" i="2"/>
  <c r="C2247" i="2"/>
  <c r="A2247" i="2"/>
  <c r="K2246" i="2"/>
  <c r="C2246" i="2"/>
  <c r="A2246" i="2"/>
  <c r="C2245" i="2"/>
  <c r="A2245" i="2"/>
  <c r="C2244" i="2"/>
  <c r="A2244" i="2"/>
  <c r="C2243" i="2"/>
  <c r="A2243" i="2"/>
  <c r="C2242" i="2"/>
  <c r="A2242" i="2"/>
  <c r="C2241" i="2"/>
  <c r="A2241" i="2"/>
  <c r="C2240" i="2"/>
  <c r="A2240" i="2"/>
  <c r="C2239" i="2"/>
  <c r="A2239" i="2"/>
  <c r="C2238" i="2"/>
  <c r="A2238" i="2"/>
  <c r="C2237" i="2"/>
  <c r="A2237" i="2"/>
  <c r="C2236" i="2"/>
  <c r="A2236" i="2"/>
  <c r="K2245" i="2"/>
  <c r="K2244" i="2"/>
  <c r="K2243" i="2"/>
  <c r="K2242" i="2"/>
  <c r="K2241" i="2"/>
  <c r="K2240" i="2"/>
  <c r="K2239" i="2"/>
  <c r="K2238" i="2"/>
  <c r="K2237" i="2"/>
  <c r="K2236" i="2"/>
  <c r="K2235" i="2"/>
  <c r="K2232" i="2"/>
  <c r="C2235" i="2"/>
  <c r="A2235" i="2"/>
  <c r="C2232" i="2"/>
  <c r="A2232" i="2"/>
  <c r="C2231" i="2"/>
  <c r="A2231" i="2"/>
  <c r="C2230" i="2"/>
  <c r="A2230" i="2"/>
  <c r="K2231" i="2"/>
  <c r="K2230" i="2"/>
  <c r="K2229" i="2"/>
  <c r="C2229" i="2"/>
  <c r="A2229" i="2"/>
  <c r="K2052" i="2"/>
  <c r="C2052" i="2"/>
  <c r="A2052" i="2"/>
  <c r="K2050" i="2"/>
  <c r="C2050" i="2"/>
  <c r="A2050" i="2"/>
  <c r="K2051" i="2"/>
  <c r="C2051" i="2"/>
  <c r="A2051" i="2"/>
  <c r="K2096" i="2"/>
  <c r="K2095" i="2"/>
  <c r="K2094" i="2"/>
  <c r="C2096" i="2"/>
  <c r="A2096" i="2"/>
  <c r="C2095" i="2"/>
  <c r="A2095" i="2"/>
  <c r="C2094" i="2"/>
  <c r="A2094" i="2"/>
  <c r="K6062" i="2"/>
  <c r="K6061" i="2"/>
  <c r="K6060" i="2"/>
  <c r="K6059" i="2"/>
  <c r="K6058" i="2"/>
  <c r="K6057" i="2"/>
  <c r="K6056" i="2"/>
  <c r="K6055" i="2"/>
  <c r="K6054" i="2"/>
  <c r="K6053" i="2"/>
  <c r="K6052" i="2"/>
  <c r="K6051" i="2"/>
  <c r="K6050" i="2"/>
  <c r="K6049" i="2"/>
  <c r="K6048" i="2"/>
  <c r="K6047" i="2"/>
  <c r="K6046" i="2"/>
  <c r="K6045" i="2"/>
  <c r="K6044" i="2"/>
  <c r="K6043" i="2"/>
  <c r="K6042" i="2"/>
  <c r="K6041" i="2"/>
  <c r="K6040" i="2"/>
  <c r="K6039" i="2"/>
  <c r="K6038" i="2"/>
  <c r="K6037" i="2"/>
  <c r="K6036" i="2"/>
  <c r="K6035" i="2"/>
  <c r="K6034" i="2"/>
  <c r="K6033" i="2"/>
  <c r="K6032" i="2"/>
  <c r="K6031" i="2"/>
  <c r="K6030" i="2"/>
  <c r="K6029" i="2"/>
  <c r="K6028" i="2"/>
  <c r="K6027" i="2"/>
  <c r="K6026" i="2"/>
  <c r="K6025" i="2"/>
  <c r="K6024" i="2"/>
  <c r="K6023" i="2"/>
  <c r="K6022" i="2"/>
  <c r="K6021" i="2"/>
  <c r="K6020" i="2"/>
  <c r="K6019" i="2"/>
  <c r="K6018" i="2"/>
  <c r="K6017" i="2"/>
  <c r="K6016" i="2"/>
  <c r="K6015" i="2"/>
  <c r="K6014" i="2"/>
  <c r="K6013" i="2"/>
  <c r="K6012" i="2"/>
  <c r="K6011" i="2"/>
  <c r="K6010" i="2"/>
  <c r="K6009" i="2"/>
  <c r="K6008" i="2"/>
  <c r="K6007" i="2"/>
  <c r="K6006" i="2"/>
  <c r="K6005" i="2"/>
  <c r="K6004" i="2"/>
  <c r="K6003" i="2"/>
  <c r="K6002" i="2"/>
  <c r="K6001" i="2"/>
  <c r="K6000" i="2"/>
  <c r="K5999" i="2"/>
  <c r="K5998" i="2"/>
  <c r="K5997" i="2"/>
  <c r="K5996" i="2"/>
  <c r="K5995" i="2"/>
  <c r="K5994" i="2"/>
  <c r="K5993" i="2"/>
  <c r="K5992" i="2"/>
  <c r="K5991" i="2"/>
  <c r="K5990" i="2"/>
  <c r="K5989" i="2"/>
  <c r="K5988" i="2"/>
  <c r="K5987" i="2"/>
  <c r="K5986" i="2"/>
  <c r="K5985" i="2"/>
  <c r="K5984" i="2"/>
  <c r="K5983" i="2"/>
  <c r="K5982" i="2"/>
  <c r="K5981" i="2"/>
  <c r="K5980" i="2"/>
  <c r="K5979" i="2"/>
  <c r="K5978" i="2"/>
  <c r="K5977" i="2"/>
  <c r="K5976" i="2"/>
  <c r="K5975" i="2"/>
  <c r="K5974" i="2"/>
  <c r="K5973" i="2"/>
  <c r="K5972" i="2"/>
  <c r="K5971" i="2"/>
  <c r="K5970" i="2"/>
  <c r="K5969" i="2"/>
  <c r="K5968" i="2"/>
  <c r="K5967" i="2"/>
  <c r="K5966" i="2"/>
  <c r="K5965" i="2"/>
  <c r="K5964" i="2"/>
  <c r="K5963" i="2"/>
  <c r="K5962" i="2"/>
  <c r="K5961" i="2"/>
  <c r="K5960" i="2"/>
  <c r="K5959" i="2"/>
  <c r="K5958" i="2"/>
  <c r="K5957" i="2"/>
  <c r="K5956" i="2"/>
  <c r="K5955" i="2"/>
  <c r="K5954" i="2"/>
  <c r="K5953" i="2"/>
  <c r="K5952" i="2"/>
  <c r="K5951" i="2"/>
  <c r="K5950" i="2"/>
  <c r="K5949" i="2"/>
  <c r="K5948" i="2"/>
  <c r="K5947" i="2"/>
  <c r="K5946" i="2"/>
  <c r="K5945" i="2"/>
  <c r="K5944" i="2"/>
  <c r="K5943" i="2"/>
  <c r="K5942" i="2"/>
  <c r="K5941" i="2"/>
  <c r="K5940" i="2"/>
  <c r="K5939" i="2"/>
  <c r="K5938" i="2"/>
  <c r="K5937" i="2"/>
  <c r="K5936" i="2"/>
  <c r="K5935" i="2"/>
  <c r="K5934" i="2"/>
  <c r="K5933" i="2"/>
  <c r="K5932" i="2"/>
  <c r="K5931" i="2"/>
  <c r="K5930" i="2"/>
  <c r="K5929" i="2"/>
  <c r="K5928" i="2"/>
  <c r="K5927" i="2"/>
  <c r="K5926" i="2"/>
  <c r="K5925" i="2"/>
  <c r="K5924" i="2"/>
  <c r="K5923" i="2"/>
  <c r="K5922" i="2"/>
  <c r="K5921" i="2"/>
  <c r="K5920" i="2"/>
  <c r="K5919" i="2"/>
  <c r="K5918" i="2"/>
  <c r="K5917" i="2"/>
  <c r="K5916" i="2"/>
  <c r="K5915" i="2"/>
  <c r="K5914" i="2"/>
  <c r="K5913" i="2"/>
  <c r="K5912" i="2"/>
  <c r="K5911" i="2"/>
  <c r="K5910" i="2"/>
  <c r="K5909" i="2"/>
  <c r="K5908" i="2"/>
  <c r="K5907" i="2"/>
  <c r="K5906" i="2"/>
  <c r="K5905" i="2"/>
  <c r="K5904" i="2"/>
  <c r="K5903" i="2"/>
  <c r="K5902" i="2"/>
  <c r="K5901" i="2"/>
  <c r="K5900" i="2"/>
  <c r="K5899" i="2"/>
  <c r="K5898" i="2"/>
  <c r="K5897" i="2"/>
  <c r="K5896" i="2"/>
  <c r="K5895" i="2"/>
  <c r="K5894" i="2"/>
  <c r="K5893" i="2"/>
  <c r="K5892" i="2"/>
  <c r="K5891" i="2"/>
  <c r="K5890" i="2"/>
  <c r="K5889" i="2"/>
  <c r="K5888" i="2"/>
  <c r="K5887" i="2"/>
  <c r="K5886" i="2"/>
  <c r="K5885" i="2"/>
  <c r="K5884" i="2"/>
  <c r="K5883" i="2"/>
  <c r="K5882" i="2"/>
  <c r="K5881" i="2"/>
  <c r="K5880" i="2"/>
  <c r="K5879" i="2"/>
  <c r="K5878" i="2"/>
  <c r="K5877" i="2"/>
  <c r="K5876" i="2"/>
  <c r="K5875" i="2"/>
  <c r="K5874" i="2"/>
  <c r="K5873" i="2"/>
  <c r="K5872" i="2"/>
  <c r="K5871" i="2"/>
  <c r="K5870" i="2"/>
  <c r="K5869" i="2"/>
  <c r="K5868" i="2"/>
  <c r="K5867" i="2"/>
  <c r="K5866" i="2"/>
  <c r="K5865" i="2"/>
  <c r="K5864" i="2"/>
  <c r="K5863" i="2"/>
  <c r="K5862" i="2"/>
  <c r="K5861" i="2"/>
  <c r="K5860" i="2"/>
  <c r="K5859" i="2"/>
  <c r="K5858" i="2"/>
  <c r="K5857" i="2"/>
  <c r="K5856" i="2"/>
  <c r="K5855" i="2"/>
  <c r="K5854" i="2"/>
  <c r="K5853" i="2"/>
  <c r="K5852" i="2"/>
  <c r="K5851" i="2"/>
  <c r="K5850" i="2"/>
  <c r="K5849" i="2"/>
  <c r="K5848" i="2"/>
  <c r="K5847" i="2"/>
  <c r="K5846" i="2"/>
  <c r="K5845" i="2"/>
  <c r="K5844" i="2"/>
  <c r="K5843" i="2"/>
  <c r="K5842" i="2"/>
  <c r="K5841" i="2"/>
  <c r="K5840" i="2"/>
  <c r="K5839" i="2"/>
  <c r="K5838" i="2"/>
  <c r="K5837" i="2"/>
  <c r="K5836" i="2"/>
  <c r="K5835" i="2"/>
  <c r="K5834" i="2"/>
  <c r="K5833" i="2"/>
  <c r="K5832" i="2"/>
  <c r="K5831" i="2"/>
  <c r="K5830" i="2"/>
  <c r="K5829" i="2"/>
  <c r="K5828" i="2"/>
  <c r="K5827" i="2"/>
  <c r="K5826" i="2"/>
  <c r="K5825" i="2"/>
  <c r="K5824" i="2"/>
  <c r="K5823" i="2"/>
  <c r="K5822" i="2"/>
  <c r="K5821" i="2"/>
  <c r="K5820" i="2"/>
  <c r="K5819" i="2"/>
  <c r="K5818" i="2"/>
  <c r="K5817" i="2"/>
  <c r="K5816" i="2"/>
  <c r="K5815" i="2"/>
  <c r="K5814" i="2"/>
  <c r="K5813" i="2"/>
  <c r="K5812" i="2"/>
  <c r="K5811" i="2"/>
  <c r="K5810" i="2"/>
  <c r="K5809" i="2"/>
  <c r="K5808" i="2"/>
  <c r="K5807" i="2"/>
  <c r="K5806" i="2"/>
  <c r="K5805" i="2"/>
  <c r="K5804" i="2"/>
  <c r="K5803" i="2"/>
  <c r="K5802" i="2"/>
  <c r="K5801" i="2"/>
  <c r="K5800" i="2"/>
  <c r="K5799" i="2"/>
  <c r="K5798" i="2"/>
  <c r="K5797" i="2"/>
  <c r="K5796" i="2"/>
  <c r="K5795" i="2"/>
  <c r="K5794" i="2"/>
  <c r="K5793" i="2"/>
  <c r="K5792" i="2"/>
  <c r="K5791" i="2"/>
  <c r="K5790" i="2"/>
  <c r="K5789" i="2"/>
  <c r="K5788" i="2"/>
  <c r="K5787" i="2"/>
  <c r="K5786" i="2"/>
  <c r="K5785" i="2"/>
  <c r="K5784" i="2"/>
  <c r="K5783" i="2"/>
  <c r="K5782" i="2"/>
  <c r="K5781" i="2"/>
  <c r="K5780" i="2"/>
  <c r="K5779" i="2"/>
  <c r="K5778" i="2"/>
  <c r="K5777" i="2"/>
  <c r="K5776" i="2"/>
  <c r="K5775" i="2"/>
  <c r="K5774" i="2"/>
  <c r="K5773" i="2"/>
  <c r="K5772" i="2"/>
  <c r="K5771" i="2"/>
  <c r="K5770" i="2"/>
  <c r="K5769" i="2"/>
  <c r="K5768" i="2"/>
  <c r="K5767" i="2"/>
  <c r="K5766" i="2"/>
  <c r="K5765" i="2"/>
  <c r="K5764" i="2"/>
  <c r="K5763" i="2"/>
  <c r="K5762" i="2"/>
  <c r="K5761" i="2"/>
  <c r="K5760" i="2"/>
  <c r="K5759" i="2"/>
  <c r="K5758" i="2"/>
  <c r="K5757" i="2"/>
  <c r="K5756" i="2"/>
  <c r="K5755" i="2"/>
  <c r="K5754" i="2"/>
  <c r="K5753" i="2"/>
  <c r="K5752" i="2"/>
  <c r="K5751" i="2"/>
  <c r="K5750" i="2"/>
  <c r="K5749" i="2"/>
  <c r="K5748" i="2"/>
  <c r="K5747" i="2"/>
  <c r="K5746" i="2"/>
  <c r="K5745" i="2"/>
  <c r="K5744" i="2"/>
  <c r="K5743" i="2"/>
  <c r="K5742" i="2"/>
  <c r="K5741" i="2"/>
  <c r="K5740" i="2"/>
  <c r="K5739" i="2"/>
  <c r="K5738" i="2"/>
  <c r="K5737" i="2"/>
  <c r="K5736" i="2"/>
  <c r="K5735" i="2"/>
  <c r="K5734" i="2"/>
  <c r="K5733" i="2"/>
  <c r="K5732" i="2"/>
  <c r="K5731" i="2"/>
  <c r="K5730" i="2"/>
  <c r="K5729" i="2"/>
  <c r="K5728" i="2"/>
  <c r="K5727" i="2"/>
  <c r="K5726" i="2"/>
  <c r="K5725" i="2"/>
  <c r="K5724" i="2"/>
  <c r="K5723" i="2"/>
  <c r="K5722" i="2"/>
  <c r="K5721" i="2"/>
  <c r="K5720" i="2"/>
  <c r="K5719" i="2"/>
  <c r="K5718" i="2"/>
  <c r="K5717" i="2"/>
  <c r="K5716" i="2"/>
  <c r="K5715" i="2"/>
  <c r="K5714" i="2"/>
  <c r="K5713" i="2"/>
  <c r="K5712" i="2"/>
  <c r="K5711" i="2"/>
  <c r="K5710" i="2"/>
  <c r="K5709" i="2"/>
  <c r="K5708" i="2"/>
  <c r="K5707" i="2"/>
  <c r="K5706" i="2"/>
  <c r="K5705" i="2"/>
  <c r="K5704" i="2"/>
  <c r="K5703" i="2"/>
  <c r="K5702" i="2"/>
  <c r="K5701" i="2"/>
  <c r="K5700" i="2"/>
  <c r="K5699" i="2"/>
  <c r="K5698" i="2"/>
  <c r="K5697" i="2"/>
  <c r="K5696" i="2"/>
  <c r="K5695" i="2"/>
  <c r="K5694" i="2"/>
  <c r="K5693" i="2"/>
  <c r="K5692" i="2"/>
  <c r="K5691" i="2"/>
  <c r="K5690" i="2"/>
  <c r="K5689" i="2"/>
  <c r="K5688" i="2"/>
  <c r="K5687" i="2"/>
  <c r="K5686" i="2"/>
  <c r="K5685" i="2"/>
  <c r="K5684" i="2"/>
  <c r="K5683" i="2"/>
  <c r="K5682" i="2"/>
  <c r="K5681" i="2"/>
  <c r="K5680" i="2"/>
  <c r="K5679" i="2"/>
  <c r="K5678" i="2"/>
  <c r="K5677" i="2"/>
  <c r="K5676" i="2"/>
  <c r="K5675" i="2"/>
  <c r="K5674" i="2"/>
  <c r="K5673" i="2"/>
  <c r="K5672" i="2"/>
  <c r="K5671" i="2"/>
  <c r="K5670" i="2"/>
  <c r="K5669" i="2"/>
  <c r="K5668" i="2"/>
  <c r="K5667" i="2"/>
  <c r="K5666" i="2"/>
  <c r="K5665" i="2"/>
  <c r="K5664" i="2"/>
  <c r="K5663" i="2"/>
  <c r="K5662" i="2"/>
  <c r="K5661" i="2"/>
  <c r="K5660" i="2"/>
  <c r="K5659" i="2"/>
  <c r="K5658" i="2"/>
  <c r="K5657" i="2"/>
  <c r="K5656" i="2"/>
  <c r="K5655" i="2"/>
  <c r="K5654" i="2"/>
  <c r="K5653" i="2"/>
  <c r="K5652" i="2"/>
  <c r="K5651" i="2"/>
  <c r="K5650" i="2"/>
  <c r="K5649" i="2"/>
  <c r="K5648" i="2"/>
  <c r="K5647" i="2"/>
  <c r="K5646" i="2"/>
  <c r="K5645" i="2"/>
  <c r="K5644" i="2"/>
  <c r="K5643" i="2"/>
  <c r="K5642" i="2"/>
  <c r="K5641" i="2"/>
  <c r="K5640" i="2"/>
  <c r="K5639" i="2"/>
  <c r="K5638" i="2"/>
  <c r="K5637" i="2"/>
  <c r="K5636" i="2"/>
  <c r="K5635" i="2"/>
  <c r="K5634" i="2"/>
  <c r="K5633" i="2"/>
  <c r="K5632" i="2"/>
  <c r="K5631" i="2"/>
  <c r="K5630" i="2"/>
  <c r="K5629" i="2"/>
  <c r="K5628" i="2"/>
  <c r="K5627" i="2"/>
  <c r="K5626" i="2"/>
  <c r="K5625" i="2"/>
  <c r="K5624" i="2"/>
  <c r="K5623" i="2"/>
  <c r="K5622" i="2"/>
  <c r="K5621" i="2"/>
  <c r="K5620" i="2"/>
  <c r="K5619" i="2"/>
  <c r="K5618" i="2"/>
  <c r="K5617" i="2"/>
  <c r="K5616" i="2"/>
  <c r="K5615" i="2"/>
  <c r="K5614" i="2"/>
  <c r="K5613" i="2"/>
  <c r="K5612" i="2"/>
  <c r="K5611" i="2"/>
  <c r="K5610" i="2"/>
  <c r="K5609" i="2"/>
  <c r="K5608" i="2"/>
  <c r="K5607" i="2"/>
  <c r="K5606" i="2"/>
  <c r="K5605" i="2"/>
  <c r="K5604" i="2"/>
  <c r="K5603" i="2"/>
  <c r="K5602" i="2"/>
  <c r="K5601" i="2"/>
  <c r="K5600" i="2"/>
  <c r="K5599" i="2"/>
  <c r="K5598" i="2"/>
  <c r="K5597" i="2"/>
  <c r="K5596" i="2"/>
  <c r="K5595" i="2"/>
  <c r="K5594" i="2"/>
  <c r="K5593" i="2"/>
  <c r="K5592" i="2"/>
  <c r="K5591" i="2"/>
  <c r="K5590" i="2"/>
  <c r="K5589" i="2"/>
  <c r="K5588" i="2"/>
  <c r="K5587" i="2"/>
  <c r="K5586" i="2"/>
  <c r="K5585" i="2"/>
  <c r="K5584" i="2"/>
  <c r="K5583" i="2"/>
  <c r="K5582" i="2"/>
  <c r="K5581" i="2"/>
  <c r="K5580" i="2"/>
  <c r="K5579" i="2"/>
  <c r="K5578" i="2"/>
  <c r="K5577" i="2"/>
  <c r="K5576" i="2"/>
  <c r="K5575" i="2"/>
  <c r="K5574" i="2"/>
  <c r="K5573" i="2"/>
  <c r="K5572" i="2"/>
  <c r="K5571" i="2"/>
  <c r="K5570" i="2"/>
  <c r="K5569" i="2"/>
  <c r="K5568" i="2"/>
  <c r="K5567" i="2"/>
  <c r="K5566" i="2"/>
  <c r="K5565" i="2"/>
  <c r="K5564" i="2"/>
  <c r="K5563" i="2"/>
  <c r="K5562" i="2"/>
  <c r="K5561" i="2"/>
  <c r="K5560" i="2"/>
  <c r="K5559" i="2"/>
  <c r="K5558" i="2"/>
  <c r="K5557" i="2"/>
  <c r="K5556" i="2"/>
  <c r="K5555" i="2"/>
  <c r="K5554" i="2"/>
  <c r="K5553" i="2"/>
  <c r="K5552" i="2"/>
  <c r="K5551" i="2"/>
  <c r="K5550" i="2"/>
  <c r="K5549" i="2"/>
  <c r="K5548" i="2"/>
  <c r="K5547" i="2"/>
  <c r="K5546" i="2"/>
  <c r="K5545" i="2"/>
  <c r="K5544" i="2"/>
  <c r="K5543" i="2"/>
  <c r="K5542" i="2"/>
  <c r="K5541" i="2"/>
  <c r="K5540" i="2"/>
  <c r="K5539" i="2"/>
  <c r="K5538" i="2"/>
  <c r="K5537" i="2"/>
  <c r="K5536" i="2"/>
  <c r="K5535" i="2"/>
  <c r="K5534" i="2"/>
  <c r="K5533" i="2"/>
  <c r="K5532" i="2"/>
  <c r="K5531" i="2"/>
  <c r="K5530" i="2"/>
  <c r="K5529" i="2"/>
  <c r="K5528" i="2"/>
  <c r="K5527" i="2"/>
  <c r="K5526" i="2"/>
  <c r="K5525" i="2"/>
  <c r="K5524" i="2"/>
  <c r="K5523" i="2"/>
  <c r="K5522" i="2"/>
  <c r="K5521" i="2"/>
  <c r="K5520" i="2"/>
  <c r="K5519" i="2"/>
  <c r="K5518" i="2"/>
  <c r="K5517" i="2"/>
  <c r="K5516" i="2"/>
  <c r="K5515" i="2"/>
  <c r="K5514" i="2"/>
  <c r="K5513" i="2"/>
  <c r="K5512" i="2"/>
  <c r="K5511" i="2"/>
  <c r="K5510" i="2"/>
  <c r="K5509" i="2"/>
  <c r="K5508" i="2"/>
  <c r="K5507" i="2"/>
  <c r="K5506" i="2"/>
  <c r="K5505" i="2"/>
  <c r="K5504" i="2"/>
  <c r="K5503" i="2"/>
  <c r="K5502" i="2"/>
  <c r="K5501" i="2"/>
  <c r="K5500" i="2"/>
  <c r="K5499" i="2"/>
  <c r="K5498" i="2"/>
  <c r="K5497" i="2"/>
  <c r="K5496" i="2"/>
  <c r="K5495" i="2"/>
  <c r="K5494" i="2"/>
  <c r="K5493" i="2"/>
  <c r="K5492" i="2"/>
  <c r="K5491" i="2"/>
  <c r="K5490" i="2"/>
  <c r="K5489" i="2"/>
  <c r="K5488" i="2"/>
  <c r="K5487" i="2"/>
  <c r="K5486" i="2"/>
  <c r="K5485" i="2"/>
  <c r="K5484" i="2"/>
  <c r="K5483" i="2"/>
  <c r="K5482" i="2"/>
  <c r="K5481" i="2"/>
  <c r="K5480" i="2"/>
  <c r="K5479" i="2"/>
  <c r="K5478" i="2"/>
  <c r="K5477" i="2"/>
  <c r="K5476" i="2"/>
  <c r="K5475" i="2"/>
  <c r="K5474" i="2"/>
  <c r="K5473" i="2"/>
  <c r="K5472" i="2"/>
  <c r="K5471" i="2"/>
  <c r="K5470" i="2"/>
  <c r="K5469" i="2"/>
  <c r="K5468" i="2"/>
  <c r="K5467" i="2"/>
  <c r="K5466" i="2"/>
  <c r="K5465" i="2"/>
  <c r="K5464" i="2"/>
  <c r="K5463" i="2"/>
  <c r="K5462" i="2"/>
  <c r="K5461" i="2"/>
  <c r="K5460" i="2"/>
  <c r="K5459" i="2"/>
  <c r="K5458" i="2"/>
  <c r="K5457" i="2"/>
  <c r="K5456" i="2"/>
  <c r="K5455" i="2"/>
  <c r="K5454" i="2"/>
  <c r="K5453" i="2"/>
  <c r="K5452" i="2"/>
  <c r="K5451" i="2"/>
  <c r="K5450" i="2"/>
  <c r="K5449" i="2"/>
  <c r="K5448" i="2"/>
  <c r="K5447" i="2"/>
  <c r="K5446" i="2"/>
  <c r="K5445" i="2"/>
  <c r="K5444" i="2"/>
  <c r="K5443" i="2"/>
  <c r="K5442" i="2"/>
  <c r="K5441" i="2"/>
  <c r="K5440" i="2"/>
  <c r="K5439" i="2"/>
  <c r="K5438" i="2"/>
  <c r="K5437" i="2"/>
  <c r="K5436" i="2"/>
  <c r="K5435" i="2"/>
  <c r="K5434" i="2"/>
  <c r="K5433" i="2"/>
  <c r="K5432" i="2"/>
  <c r="K5431" i="2"/>
  <c r="K5430" i="2"/>
  <c r="K5429" i="2"/>
  <c r="K5428" i="2"/>
  <c r="K5427" i="2"/>
  <c r="K5426" i="2"/>
  <c r="K5425" i="2"/>
  <c r="K5424" i="2"/>
  <c r="K5423" i="2"/>
  <c r="K5422" i="2"/>
  <c r="K5421" i="2"/>
  <c r="K5420" i="2"/>
  <c r="K5419" i="2"/>
  <c r="K5418" i="2"/>
  <c r="K5417" i="2"/>
  <c r="K5416" i="2"/>
  <c r="K5415" i="2"/>
  <c r="K5414" i="2"/>
  <c r="K5413" i="2"/>
  <c r="K5412" i="2"/>
  <c r="K5411" i="2"/>
  <c r="K5410" i="2"/>
  <c r="K5409" i="2"/>
  <c r="K5408" i="2"/>
  <c r="K5407" i="2"/>
  <c r="K5406" i="2"/>
  <c r="K5405" i="2"/>
  <c r="K5404" i="2"/>
  <c r="K5403" i="2"/>
  <c r="K5402" i="2"/>
  <c r="K5401" i="2"/>
  <c r="K5400" i="2"/>
  <c r="K5399" i="2"/>
  <c r="K5398" i="2"/>
  <c r="K5397" i="2"/>
  <c r="K5396" i="2"/>
  <c r="K5395" i="2"/>
  <c r="K5394" i="2"/>
  <c r="K5393" i="2"/>
  <c r="K5392" i="2"/>
  <c r="K5391" i="2"/>
  <c r="K5390" i="2"/>
  <c r="K5389" i="2"/>
  <c r="K5388" i="2"/>
  <c r="K5387" i="2"/>
  <c r="K5386" i="2"/>
  <c r="K5385" i="2"/>
  <c r="K5384" i="2"/>
  <c r="K5383" i="2"/>
  <c r="K5382" i="2"/>
  <c r="K5381" i="2"/>
  <c r="K5380" i="2"/>
  <c r="K5379" i="2"/>
  <c r="K5378" i="2"/>
  <c r="K5377" i="2"/>
  <c r="K5376" i="2"/>
  <c r="K5375" i="2"/>
  <c r="K5374" i="2"/>
  <c r="K5373" i="2"/>
  <c r="K5372" i="2"/>
  <c r="K5371" i="2"/>
  <c r="K5370" i="2"/>
  <c r="K5369" i="2"/>
  <c r="K5368" i="2"/>
  <c r="K5367" i="2"/>
  <c r="K5366" i="2"/>
  <c r="K5365" i="2"/>
  <c r="K5364" i="2"/>
  <c r="K5363" i="2"/>
  <c r="K5362" i="2"/>
  <c r="K5361" i="2"/>
  <c r="K5360" i="2"/>
  <c r="K5359" i="2"/>
  <c r="K5358" i="2"/>
  <c r="K5357" i="2"/>
  <c r="K5356" i="2"/>
  <c r="K5355" i="2"/>
  <c r="K5354" i="2"/>
  <c r="K5353" i="2"/>
  <c r="K5352" i="2"/>
  <c r="K5351" i="2"/>
  <c r="K5350" i="2"/>
  <c r="K5349" i="2"/>
  <c r="K5348" i="2"/>
  <c r="K5347" i="2"/>
  <c r="K5346" i="2"/>
  <c r="K5345" i="2"/>
  <c r="K5344" i="2"/>
  <c r="K5343" i="2"/>
  <c r="K5342" i="2"/>
  <c r="K5341" i="2"/>
  <c r="K5340" i="2"/>
  <c r="K5339" i="2"/>
  <c r="K5338" i="2"/>
  <c r="K5337" i="2"/>
  <c r="K5336" i="2"/>
  <c r="K5335" i="2"/>
  <c r="K5334" i="2"/>
  <c r="K5333" i="2"/>
  <c r="K5332" i="2"/>
  <c r="K5331" i="2"/>
  <c r="K5330" i="2"/>
  <c r="K5329" i="2"/>
  <c r="K5328" i="2"/>
  <c r="K5327" i="2"/>
  <c r="K5326" i="2"/>
  <c r="K5325" i="2"/>
  <c r="K5324" i="2"/>
  <c r="K5323" i="2"/>
  <c r="K5322" i="2"/>
  <c r="K5321" i="2"/>
  <c r="K5320" i="2"/>
  <c r="K5319" i="2"/>
  <c r="K5318" i="2"/>
  <c r="K5317" i="2"/>
  <c r="K5316" i="2"/>
  <c r="K5315" i="2"/>
  <c r="K5314" i="2"/>
  <c r="K5313" i="2"/>
  <c r="K5312" i="2"/>
  <c r="K5311" i="2"/>
  <c r="K5310" i="2"/>
  <c r="K5309" i="2"/>
  <c r="K5308" i="2"/>
  <c r="K5307" i="2"/>
  <c r="K5306" i="2"/>
  <c r="K5305" i="2"/>
  <c r="K5304" i="2"/>
  <c r="K5303" i="2"/>
  <c r="K5302" i="2"/>
  <c r="K5301" i="2"/>
  <c r="K5300" i="2"/>
  <c r="K5299" i="2"/>
  <c r="K5298" i="2"/>
  <c r="K5297" i="2"/>
  <c r="K5296" i="2"/>
  <c r="K5295" i="2"/>
  <c r="K5294" i="2"/>
  <c r="K5293" i="2"/>
  <c r="K5292" i="2"/>
  <c r="K5291" i="2"/>
  <c r="K5290" i="2"/>
  <c r="K5289" i="2"/>
  <c r="K5288" i="2"/>
  <c r="K5287" i="2"/>
  <c r="K5286" i="2"/>
  <c r="K5285" i="2"/>
  <c r="K5284" i="2"/>
  <c r="K5283" i="2"/>
  <c r="K5282" i="2"/>
  <c r="K5281" i="2"/>
  <c r="K5280" i="2"/>
  <c r="K5279" i="2"/>
  <c r="K5278" i="2"/>
  <c r="K5277" i="2"/>
  <c r="K5276" i="2"/>
  <c r="K5275" i="2"/>
  <c r="K5274" i="2"/>
  <c r="K5273" i="2"/>
  <c r="K5272" i="2"/>
  <c r="K5271" i="2"/>
  <c r="K5270" i="2"/>
  <c r="K5269" i="2"/>
  <c r="K5268" i="2"/>
  <c r="K5267" i="2"/>
  <c r="K5266" i="2"/>
  <c r="K5265" i="2"/>
  <c r="K5264" i="2"/>
  <c r="K5263" i="2"/>
  <c r="K5262" i="2"/>
  <c r="K5261" i="2"/>
  <c r="K5260" i="2"/>
  <c r="K5259" i="2"/>
  <c r="K5258" i="2"/>
  <c r="K5257" i="2"/>
  <c r="K5256" i="2"/>
  <c r="K5255" i="2"/>
  <c r="K5254" i="2"/>
  <c r="K5253" i="2"/>
  <c r="K5252" i="2"/>
  <c r="K5251" i="2"/>
  <c r="K5250" i="2"/>
  <c r="K5249" i="2"/>
  <c r="K5248" i="2"/>
  <c r="K5247" i="2"/>
  <c r="K5246" i="2"/>
  <c r="K5245" i="2"/>
  <c r="K5244" i="2"/>
  <c r="K5243" i="2"/>
  <c r="K5242" i="2"/>
  <c r="K5241" i="2"/>
  <c r="K5240" i="2"/>
  <c r="K5239" i="2"/>
  <c r="K5238" i="2"/>
  <c r="K5237" i="2"/>
  <c r="K5236" i="2"/>
  <c r="K5235" i="2"/>
  <c r="K5234" i="2"/>
  <c r="K5233" i="2"/>
  <c r="K5232" i="2"/>
  <c r="K5231" i="2"/>
  <c r="K5230" i="2"/>
  <c r="K5229" i="2"/>
  <c r="K5228" i="2"/>
  <c r="K5227" i="2"/>
  <c r="K5226" i="2"/>
  <c r="K5225" i="2"/>
  <c r="K5224" i="2"/>
  <c r="K5223" i="2"/>
  <c r="K5222" i="2"/>
  <c r="K5221" i="2"/>
  <c r="K5220" i="2"/>
  <c r="K5219" i="2"/>
  <c r="K5218" i="2"/>
  <c r="K5217" i="2"/>
  <c r="K5216" i="2"/>
  <c r="K5215" i="2"/>
  <c r="K5214" i="2"/>
  <c r="K5213" i="2"/>
  <c r="K5212" i="2"/>
  <c r="K5211" i="2"/>
  <c r="K5210" i="2"/>
  <c r="K5209" i="2"/>
  <c r="K5208" i="2"/>
  <c r="K5207" i="2"/>
  <c r="K5206" i="2"/>
  <c r="K5205" i="2"/>
  <c r="K5204" i="2"/>
  <c r="K5203" i="2"/>
  <c r="K5202" i="2"/>
  <c r="K5201" i="2"/>
  <c r="K5200" i="2"/>
  <c r="K5199" i="2"/>
  <c r="K5198" i="2"/>
  <c r="K5197" i="2"/>
  <c r="K5196" i="2"/>
  <c r="K5195" i="2"/>
  <c r="K5194" i="2"/>
  <c r="K5193" i="2"/>
  <c r="K5192" i="2"/>
  <c r="K5191" i="2"/>
  <c r="K5190" i="2"/>
  <c r="K5189" i="2"/>
  <c r="K5188" i="2"/>
  <c r="K5187" i="2"/>
  <c r="K5186" i="2"/>
  <c r="K5185" i="2"/>
  <c r="K5184" i="2"/>
  <c r="K5183" i="2"/>
  <c r="K5182" i="2"/>
  <c r="K5181" i="2"/>
  <c r="K5180" i="2"/>
  <c r="K5179" i="2"/>
  <c r="K5178" i="2"/>
  <c r="K5177" i="2"/>
  <c r="K5176" i="2"/>
  <c r="K5175" i="2"/>
  <c r="K5174" i="2"/>
  <c r="K5173" i="2"/>
  <c r="K5172" i="2"/>
  <c r="K5171" i="2"/>
  <c r="K5170" i="2"/>
  <c r="K5169" i="2"/>
  <c r="K5168" i="2"/>
  <c r="K5167" i="2"/>
  <c r="K5166" i="2"/>
  <c r="K5165" i="2"/>
  <c r="K5164" i="2"/>
  <c r="K5163" i="2"/>
  <c r="K5162" i="2"/>
  <c r="K5161" i="2"/>
  <c r="K5160" i="2"/>
  <c r="K5159" i="2"/>
  <c r="K5158" i="2"/>
  <c r="K5157" i="2"/>
  <c r="K5156" i="2"/>
  <c r="K5155" i="2"/>
  <c r="K5154" i="2"/>
  <c r="K5153" i="2"/>
  <c r="K5152" i="2"/>
  <c r="K5151" i="2"/>
  <c r="K5150" i="2"/>
  <c r="K5149" i="2"/>
  <c r="K5148" i="2"/>
  <c r="K5147" i="2"/>
  <c r="K5146" i="2"/>
  <c r="K5145" i="2"/>
  <c r="K5144" i="2"/>
  <c r="K5143" i="2"/>
  <c r="K5142" i="2"/>
  <c r="K5141" i="2"/>
  <c r="K5140" i="2"/>
  <c r="K5139" i="2"/>
  <c r="K5138" i="2"/>
  <c r="K5137" i="2"/>
  <c r="K5136" i="2"/>
  <c r="K5135" i="2"/>
  <c r="K5134" i="2"/>
  <c r="K5133" i="2"/>
  <c r="K5132" i="2"/>
  <c r="K5131" i="2"/>
  <c r="K5130" i="2"/>
  <c r="K5129" i="2"/>
  <c r="K5128" i="2"/>
  <c r="K5127" i="2"/>
  <c r="K5126" i="2"/>
  <c r="K5125" i="2"/>
  <c r="K5124" i="2"/>
  <c r="K5123" i="2"/>
  <c r="K5122" i="2"/>
  <c r="K5121" i="2"/>
  <c r="K5120" i="2"/>
  <c r="K5119" i="2"/>
  <c r="K5118" i="2"/>
  <c r="K5117" i="2"/>
  <c r="K5116" i="2"/>
  <c r="K5115" i="2"/>
  <c r="K5114" i="2"/>
  <c r="K5113" i="2"/>
  <c r="K5112" i="2"/>
  <c r="K5111" i="2"/>
  <c r="K5110" i="2"/>
  <c r="K5109" i="2"/>
  <c r="K5108" i="2"/>
  <c r="K5107" i="2"/>
  <c r="K5106" i="2"/>
  <c r="K5105" i="2"/>
  <c r="K5104" i="2"/>
  <c r="K5103" i="2"/>
  <c r="K5102" i="2"/>
  <c r="K5101" i="2"/>
  <c r="K5100" i="2"/>
  <c r="K5099" i="2"/>
  <c r="K5098" i="2"/>
  <c r="K5097" i="2"/>
  <c r="K5096" i="2"/>
  <c r="K5095" i="2"/>
  <c r="K5094" i="2"/>
  <c r="K5093" i="2"/>
  <c r="K5092" i="2"/>
  <c r="K5091" i="2"/>
  <c r="K5090" i="2"/>
  <c r="K5089" i="2"/>
  <c r="K5088" i="2"/>
  <c r="K5087" i="2"/>
  <c r="K5086" i="2"/>
  <c r="K5085" i="2"/>
  <c r="K5084" i="2"/>
  <c r="K5083" i="2"/>
  <c r="K5082" i="2"/>
  <c r="K5081" i="2"/>
  <c r="K5080" i="2"/>
  <c r="K5079" i="2"/>
  <c r="K5078" i="2"/>
  <c r="K5077" i="2"/>
  <c r="K5076" i="2"/>
  <c r="K5075" i="2"/>
  <c r="K5074" i="2"/>
  <c r="K5073" i="2"/>
  <c r="K5072" i="2"/>
  <c r="K5071" i="2"/>
  <c r="K5070" i="2"/>
  <c r="K5069" i="2"/>
  <c r="K5068" i="2"/>
  <c r="K5067" i="2"/>
  <c r="K5066" i="2"/>
  <c r="K5065" i="2"/>
  <c r="K5064" i="2"/>
  <c r="K5063" i="2"/>
  <c r="K5062" i="2"/>
  <c r="K5061" i="2"/>
  <c r="K5060" i="2"/>
  <c r="K5059" i="2"/>
  <c r="K5058" i="2"/>
  <c r="K5057" i="2"/>
  <c r="K5056" i="2"/>
  <c r="K5055" i="2"/>
  <c r="K5054" i="2"/>
  <c r="K5053" i="2"/>
  <c r="K5052" i="2"/>
  <c r="K5051" i="2"/>
  <c r="K5050" i="2"/>
  <c r="K5049" i="2"/>
  <c r="K5048" i="2"/>
  <c r="K5047" i="2"/>
  <c r="K5046" i="2"/>
  <c r="K5045" i="2"/>
  <c r="K5044" i="2"/>
  <c r="K5043" i="2"/>
  <c r="K5042" i="2"/>
  <c r="K5041" i="2"/>
  <c r="K5040" i="2"/>
  <c r="K5039" i="2"/>
  <c r="K5038" i="2"/>
  <c r="K5037" i="2"/>
  <c r="K5036" i="2"/>
  <c r="K5035" i="2"/>
  <c r="K5034" i="2"/>
  <c r="K5033" i="2"/>
  <c r="K5032" i="2"/>
  <c r="K5031" i="2"/>
  <c r="K5030" i="2"/>
  <c r="K5029" i="2"/>
  <c r="K5028" i="2"/>
  <c r="K5027" i="2"/>
  <c r="K5026" i="2"/>
  <c r="K5025" i="2"/>
  <c r="K5024" i="2"/>
  <c r="K5023" i="2"/>
  <c r="K5022" i="2"/>
  <c r="K5021" i="2"/>
  <c r="K5020" i="2"/>
  <c r="K5019" i="2"/>
  <c r="K5018" i="2"/>
  <c r="K5017" i="2"/>
  <c r="K5016" i="2"/>
  <c r="K5015" i="2"/>
  <c r="K5014" i="2"/>
  <c r="K5013" i="2"/>
  <c r="K5012" i="2"/>
  <c r="K5011" i="2"/>
  <c r="K5010" i="2"/>
  <c r="K5009" i="2"/>
  <c r="K5008" i="2"/>
  <c r="K5007" i="2"/>
  <c r="K5006" i="2"/>
  <c r="K5005" i="2"/>
  <c r="K5004" i="2"/>
  <c r="K5003" i="2"/>
  <c r="K5002" i="2"/>
  <c r="K5001" i="2"/>
  <c r="K5000" i="2"/>
  <c r="K4999" i="2"/>
  <c r="K4998" i="2"/>
  <c r="K4997" i="2"/>
  <c r="K4996" i="2"/>
  <c r="K4995" i="2"/>
  <c r="K4994" i="2"/>
  <c r="K4993" i="2"/>
  <c r="K4992" i="2"/>
  <c r="K4991" i="2"/>
  <c r="K4990" i="2"/>
  <c r="K4989" i="2"/>
  <c r="K4988" i="2"/>
  <c r="K4987" i="2"/>
  <c r="K4986" i="2"/>
  <c r="K4985" i="2"/>
  <c r="K4984" i="2"/>
  <c r="K4983" i="2"/>
  <c r="K4982" i="2"/>
  <c r="K4981" i="2"/>
  <c r="K4980" i="2"/>
  <c r="K4979" i="2"/>
  <c r="K4978" i="2"/>
  <c r="K4977" i="2"/>
  <c r="K4976" i="2"/>
  <c r="K4975" i="2"/>
  <c r="K4974" i="2"/>
  <c r="K4973" i="2"/>
  <c r="K4972" i="2"/>
  <c r="K4971" i="2"/>
  <c r="K4970" i="2"/>
  <c r="K4969" i="2"/>
  <c r="K4968" i="2"/>
  <c r="K4967" i="2"/>
  <c r="K4966" i="2"/>
  <c r="K4965" i="2"/>
  <c r="K4964" i="2"/>
  <c r="K4963" i="2"/>
  <c r="K4962" i="2"/>
  <c r="K4961" i="2"/>
  <c r="K4960" i="2"/>
  <c r="K4959" i="2"/>
  <c r="K4958" i="2"/>
  <c r="K4957" i="2"/>
  <c r="K4956" i="2"/>
  <c r="K4955" i="2"/>
  <c r="K4954" i="2"/>
  <c r="K4953" i="2"/>
  <c r="K4952" i="2"/>
  <c r="K4951" i="2"/>
  <c r="K4950" i="2"/>
  <c r="K4949" i="2"/>
  <c r="K4948" i="2"/>
  <c r="K4947" i="2"/>
  <c r="K4946" i="2"/>
  <c r="K4945" i="2"/>
  <c r="K4944" i="2"/>
  <c r="K4943" i="2"/>
  <c r="K4942" i="2"/>
  <c r="K4941" i="2"/>
  <c r="K4940" i="2"/>
  <c r="K4939" i="2"/>
  <c r="K4938" i="2"/>
  <c r="K4937" i="2"/>
  <c r="K4936" i="2"/>
  <c r="K4935" i="2"/>
  <c r="K4934" i="2"/>
  <c r="K4933" i="2"/>
  <c r="K4932" i="2"/>
  <c r="K4931" i="2"/>
  <c r="K4930" i="2"/>
  <c r="K4929" i="2"/>
  <c r="K4928" i="2"/>
  <c r="K4927" i="2"/>
  <c r="K4926" i="2"/>
  <c r="K4925" i="2"/>
  <c r="K4924" i="2"/>
  <c r="K4923" i="2"/>
  <c r="K4922" i="2"/>
  <c r="K4921" i="2"/>
  <c r="K4920" i="2"/>
  <c r="K4919" i="2"/>
  <c r="K4918" i="2"/>
  <c r="K4917" i="2"/>
  <c r="K4916" i="2"/>
  <c r="K4915" i="2"/>
  <c r="K4914" i="2"/>
  <c r="K4913" i="2"/>
  <c r="K4912" i="2"/>
  <c r="K4911" i="2"/>
  <c r="K4910" i="2"/>
  <c r="K4909" i="2"/>
  <c r="K4908" i="2"/>
  <c r="K4907" i="2"/>
  <c r="K4906" i="2"/>
  <c r="K4905" i="2"/>
  <c r="K4904" i="2"/>
  <c r="K4903" i="2"/>
  <c r="K4902" i="2"/>
  <c r="K4901" i="2"/>
  <c r="K4900" i="2"/>
  <c r="K4899" i="2"/>
  <c r="K4898" i="2"/>
  <c r="K4897" i="2"/>
  <c r="K4896" i="2"/>
  <c r="K4895" i="2"/>
  <c r="K4894" i="2"/>
  <c r="K4893" i="2"/>
  <c r="K4892" i="2"/>
  <c r="K4891" i="2"/>
  <c r="K4890" i="2"/>
  <c r="K4888" i="2"/>
  <c r="K4887" i="2"/>
  <c r="K4886" i="2"/>
  <c r="K4885" i="2"/>
  <c r="K4884" i="2"/>
  <c r="K4883" i="2"/>
  <c r="K4882" i="2"/>
  <c r="K4881" i="2"/>
  <c r="K4880" i="2"/>
  <c r="K4879" i="2"/>
  <c r="K4878" i="2"/>
  <c r="K4877" i="2"/>
  <c r="K4876" i="2"/>
  <c r="K4875" i="2"/>
  <c r="K4874" i="2"/>
  <c r="K4873" i="2"/>
  <c r="K4872" i="2"/>
  <c r="K4871" i="2"/>
  <c r="K4870" i="2"/>
  <c r="K4869" i="2"/>
  <c r="K4868" i="2"/>
  <c r="K4867" i="2"/>
  <c r="K4866" i="2"/>
  <c r="K4865" i="2"/>
  <c r="K4864" i="2"/>
  <c r="K4863" i="2"/>
  <c r="K4862" i="2"/>
  <c r="K4861" i="2"/>
  <c r="K4860" i="2"/>
  <c r="K4859" i="2"/>
  <c r="K4858" i="2"/>
  <c r="K4857" i="2"/>
  <c r="K4856" i="2"/>
  <c r="K4855" i="2"/>
  <c r="K4854" i="2"/>
  <c r="K4853" i="2"/>
  <c r="K4852" i="2"/>
  <c r="K4851" i="2"/>
  <c r="K4850" i="2"/>
  <c r="K4849" i="2"/>
  <c r="K4848" i="2"/>
  <c r="K4847" i="2"/>
  <c r="K4846" i="2"/>
  <c r="K4845" i="2"/>
  <c r="K4844" i="2"/>
  <c r="K4843" i="2"/>
  <c r="K4842" i="2"/>
  <c r="K4841" i="2"/>
  <c r="K4840" i="2"/>
  <c r="K4839" i="2"/>
  <c r="K4838" i="2"/>
  <c r="K4837" i="2"/>
  <c r="K4836" i="2"/>
  <c r="K4835" i="2"/>
  <c r="K4834" i="2"/>
  <c r="K4833" i="2"/>
  <c r="K4832" i="2"/>
  <c r="K4831" i="2"/>
  <c r="K4830" i="2"/>
  <c r="K4829" i="2"/>
  <c r="K4828" i="2"/>
  <c r="K4827" i="2"/>
  <c r="K4826" i="2"/>
  <c r="K4825" i="2"/>
  <c r="K4824" i="2"/>
  <c r="K4823" i="2"/>
  <c r="K4822" i="2"/>
  <c r="K4821" i="2"/>
  <c r="K4820" i="2"/>
  <c r="K4819" i="2"/>
  <c r="K4818" i="2"/>
  <c r="K4817" i="2"/>
  <c r="K4816" i="2"/>
  <c r="K4815" i="2"/>
  <c r="K4814" i="2"/>
  <c r="K4813" i="2"/>
  <c r="K4812" i="2"/>
  <c r="K4811" i="2"/>
  <c r="K4810" i="2"/>
  <c r="K4809" i="2"/>
  <c r="K4808" i="2"/>
  <c r="K4807" i="2"/>
  <c r="K4806" i="2"/>
  <c r="K4805" i="2"/>
  <c r="K4804" i="2"/>
  <c r="K4803" i="2"/>
  <c r="K4802" i="2"/>
  <c r="K4801" i="2"/>
  <c r="K4800" i="2"/>
  <c r="K4799" i="2"/>
  <c r="K4798" i="2"/>
  <c r="K4797" i="2"/>
  <c r="K4796" i="2"/>
  <c r="K4795" i="2"/>
  <c r="K4794" i="2"/>
  <c r="K4793" i="2"/>
  <c r="K4792" i="2"/>
  <c r="K4791" i="2"/>
  <c r="K4790" i="2"/>
  <c r="K4789" i="2"/>
  <c r="K4788" i="2"/>
  <c r="K4787" i="2"/>
  <c r="K4786" i="2"/>
  <c r="K4785" i="2"/>
  <c r="K4784" i="2"/>
  <c r="K4783" i="2"/>
  <c r="K4782" i="2"/>
  <c r="K4781" i="2"/>
  <c r="K4780" i="2"/>
  <c r="K4779" i="2"/>
  <c r="K4778" i="2"/>
  <c r="K4777" i="2"/>
  <c r="K4776" i="2"/>
  <c r="K4775" i="2"/>
  <c r="K4774" i="2"/>
  <c r="K4773" i="2"/>
  <c r="K4772" i="2"/>
  <c r="K4771" i="2"/>
  <c r="K4770" i="2"/>
  <c r="K4769" i="2"/>
  <c r="K4768" i="2"/>
  <c r="K4767" i="2"/>
  <c r="K4766" i="2"/>
  <c r="K4765" i="2"/>
  <c r="K4764" i="2"/>
  <c r="K4763" i="2"/>
  <c r="K4762" i="2"/>
  <c r="K4761" i="2"/>
  <c r="K4760" i="2"/>
  <c r="K4759" i="2"/>
  <c r="K4758" i="2"/>
  <c r="K4757" i="2"/>
  <c r="K4756" i="2"/>
  <c r="K4755" i="2"/>
  <c r="K4754" i="2"/>
  <c r="K4753" i="2"/>
  <c r="K4752" i="2"/>
  <c r="K4751" i="2"/>
  <c r="K4750" i="2"/>
  <c r="K4749" i="2"/>
  <c r="K4748" i="2"/>
  <c r="K4747" i="2"/>
  <c r="K4746" i="2"/>
  <c r="K4745" i="2"/>
  <c r="K4744" i="2"/>
  <c r="K4743" i="2"/>
  <c r="K4742" i="2"/>
  <c r="K4741" i="2"/>
  <c r="K4740" i="2"/>
  <c r="K4739" i="2"/>
  <c r="K4738" i="2"/>
  <c r="K4737" i="2"/>
  <c r="K4736" i="2"/>
  <c r="K4735" i="2"/>
  <c r="K4734" i="2"/>
  <c r="K4733" i="2"/>
  <c r="K4732" i="2"/>
  <c r="K4731" i="2"/>
  <c r="K4730" i="2"/>
  <c r="K4729" i="2"/>
  <c r="K4728" i="2"/>
  <c r="K4727" i="2"/>
  <c r="K4726" i="2"/>
  <c r="K4725" i="2"/>
  <c r="K4724" i="2"/>
  <c r="K4723" i="2"/>
  <c r="K4722" i="2"/>
  <c r="K4721" i="2"/>
  <c r="K4720" i="2"/>
  <c r="K4719" i="2"/>
  <c r="K4718" i="2"/>
  <c r="K4717" i="2"/>
  <c r="K4716" i="2"/>
  <c r="K4715" i="2"/>
  <c r="K4714" i="2"/>
  <c r="K4713" i="2"/>
  <c r="K4712" i="2"/>
  <c r="K4711" i="2"/>
  <c r="K4710" i="2"/>
  <c r="K4709" i="2"/>
  <c r="K4708" i="2"/>
  <c r="K4707" i="2"/>
  <c r="K4706" i="2"/>
  <c r="K4705" i="2"/>
  <c r="K4704" i="2"/>
  <c r="K4703" i="2"/>
  <c r="K4702" i="2"/>
  <c r="K4701" i="2"/>
  <c r="K4700" i="2"/>
  <c r="K4699" i="2"/>
  <c r="K4698" i="2"/>
  <c r="K4697" i="2"/>
  <c r="K4696" i="2"/>
  <c r="K4695" i="2"/>
  <c r="K4694" i="2"/>
  <c r="K4693" i="2"/>
  <c r="K4692" i="2"/>
  <c r="K4691" i="2"/>
  <c r="K4690" i="2"/>
  <c r="K4689" i="2"/>
  <c r="K4688" i="2"/>
  <c r="K4687" i="2"/>
  <c r="K4686" i="2"/>
  <c r="K4685" i="2"/>
  <c r="K4684" i="2"/>
  <c r="K4683" i="2"/>
  <c r="K4682" i="2"/>
  <c r="K4681" i="2"/>
  <c r="K4680" i="2"/>
  <c r="K4679" i="2"/>
  <c r="K4678" i="2"/>
  <c r="K4677" i="2"/>
  <c r="K4676" i="2"/>
  <c r="K4675" i="2"/>
  <c r="K4674" i="2"/>
  <c r="K4673" i="2"/>
  <c r="K4672" i="2"/>
  <c r="K4671" i="2"/>
  <c r="K4670" i="2"/>
  <c r="K4669" i="2"/>
  <c r="K4668" i="2"/>
  <c r="K4667" i="2"/>
  <c r="K4666" i="2"/>
  <c r="K4665" i="2"/>
  <c r="K4664" i="2"/>
  <c r="K4663" i="2"/>
  <c r="K4662" i="2"/>
  <c r="K4661" i="2"/>
  <c r="K4660" i="2"/>
  <c r="K4659" i="2"/>
  <c r="K4658" i="2"/>
  <c r="K4657" i="2"/>
  <c r="K4656" i="2"/>
  <c r="K4655" i="2"/>
  <c r="K4654" i="2"/>
  <c r="K4653" i="2"/>
  <c r="K4652" i="2"/>
  <c r="K4651" i="2"/>
  <c r="K4650" i="2"/>
  <c r="K4649" i="2"/>
  <c r="K4648" i="2"/>
  <c r="K4647" i="2"/>
  <c r="K4646" i="2"/>
  <c r="K4645" i="2"/>
  <c r="K4644" i="2"/>
  <c r="K4643" i="2"/>
  <c r="K4642" i="2"/>
  <c r="K4641" i="2"/>
  <c r="K4640" i="2"/>
  <c r="K4639" i="2"/>
  <c r="K4638" i="2"/>
  <c r="K4637" i="2"/>
  <c r="K4636" i="2"/>
  <c r="K4635" i="2"/>
  <c r="K4634" i="2"/>
  <c r="K4633" i="2"/>
  <c r="K4632" i="2"/>
  <c r="K4631" i="2"/>
  <c r="K4630" i="2"/>
  <c r="K4629" i="2"/>
  <c r="K4628" i="2"/>
  <c r="K4627" i="2"/>
  <c r="K4626" i="2"/>
  <c r="K4625" i="2"/>
  <c r="K4624" i="2"/>
  <c r="K4623" i="2"/>
  <c r="K4622" i="2"/>
  <c r="K4621" i="2"/>
  <c r="K4620" i="2"/>
  <c r="K4619" i="2"/>
  <c r="K4618" i="2"/>
  <c r="K4617" i="2"/>
  <c r="K4616" i="2"/>
  <c r="K4615" i="2"/>
  <c r="K4614" i="2"/>
  <c r="K4613" i="2"/>
  <c r="K4612" i="2"/>
  <c r="K4611" i="2"/>
  <c r="K4610" i="2"/>
  <c r="K4609" i="2"/>
  <c r="K4608" i="2"/>
  <c r="K4607" i="2"/>
  <c r="K4606" i="2"/>
  <c r="K4605" i="2"/>
  <c r="K4604" i="2"/>
  <c r="K4603" i="2"/>
  <c r="K4602" i="2"/>
  <c r="K4601" i="2"/>
  <c r="K4600" i="2"/>
  <c r="K4599" i="2"/>
  <c r="K4598" i="2"/>
  <c r="K4597" i="2"/>
  <c r="K4596" i="2"/>
  <c r="K4595" i="2"/>
  <c r="K4594" i="2"/>
  <c r="K4593" i="2"/>
  <c r="K4592" i="2"/>
  <c r="K4591" i="2"/>
  <c r="K4590" i="2"/>
  <c r="K4589" i="2"/>
  <c r="K4588" i="2"/>
  <c r="K4587" i="2"/>
  <c r="K4586" i="2"/>
  <c r="K4585" i="2"/>
  <c r="K4584" i="2"/>
  <c r="K4583" i="2"/>
  <c r="K4582" i="2"/>
  <c r="K4581" i="2"/>
  <c r="K4580" i="2"/>
  <c r="K4579" i="2"/>
  <c r="K4578" i="2"/>
  <c r="K4577" i="2"/>
  <c r="K4576" i="2"/>
  <c r="K4575" i="2"/>
  <c r="K4574" i="2"/>
  <c r="K4573" i="2"/>
  <c r="K4572" i="2"/>
  <c r="K4571" i="2"/>
  <c r="K4570" i="2"/>
  <c r="K4569" i="2"/>
  <c r="K4568" i="2"/>
  <c r="K4567" i="2"/>
  <c r="K4566" i="2"/>
  <c r="K4565" i="2"/>
  <c r="K4564" i="2"/>
  <c r="K4563" i="2"/>
  <c r="K4562" i="2"/>
  <c r="K4561" i="2"/>
  <c r="K4560" i="2"/>
  <c r="K4559" i="2"/>
  <c r="K4558" i="2"/>
  <c r="K4557" i="2"/>
  <c r="K4556" i="2"/>
  <c r="K4555" i="2"/>
  <c r="K4554" i="2"/>
  <c r="K4553" i="2"/>
  <c r="K4552" i="2"/>
  <c r="K4551" i="2"/>
  <c r="K4550" i="2"/>
  <c r="K4549" i="2"/>
  <c r="K4548" i="2"/>
  <c r="K4547" i="2"/>
  <c r="K4546" i="2"/>
  <c r="K4545" i="2"/>
  <c r="K4544" i="2"/>
  <c r="K4543" i="2"/>
  <c r="K4542" i="2"/>
  <c r="K4541" i="2"/>
  <c r="K4540" i="2"/>
  <c r="K4539" i="2"/>
  <c r="K4538" i="2"/>
  <c r="K4537" i="2"/>
  <c r="K4536" i="2"/>
  <c r="K4535" i="2"/>
  <c r="K4534" i="2"/>
  <c r="K4533" i="2"/>
  <c r="K4532" i="2"/>
  <c r="K4531" i="2"/>
  <c r="K4530" i="2"/>
  <c r="K4529" i="2"/>
  <c r="K4528" i="2"/>
  <c r="K4527" i="2"/>
  <c r="K4526" i="2"/>
  <c r="K4525" i="2"/>
  <c r="K4524" i="2"/>
  <c r="K4523" i="2"/>
  <c r="K4522" i="2"/>
  <c r="K4521" i="2"/>
  <c r="K4520" i="2"/>
  <c r="K4519" i="2"/>
  <c r="K4518" i="2"/>
  <c r="K4517" i="2"/>
  <c r="K4516" i="2"/>
  <c r="K4515" i="2"/>
  <c r="K4514" i="2"/>
  <c r="K4513" i="2"/>
  <c r="K4512" i="2"/>
  <c r="K4511" i="2"/>
  <c r="K4510" i="2"/>
  <c r="K4509" i="2"/>
  <c r="K4508" i="2"/>
  <c r="K4507" i="2"/>
  <c r="K4506" i="2"/>
  <c r="K4505" i="2"/>
  <c r="K4504" i="2"/>
  <c r="K4503" i="2"/>
  <c r="K4502" i="2"/>
  <c r="K4501" i="2"/>
  <c r="K4500" i="2"/>
  <c r="K4499" i="2"/>
  <c r="K4498" i="2"/>
  <c r="K4497" i="2"/>
  <c r="K4496" i="2"/>
  <c r="K4495" i="2"/>
  <c r="K4494" i="2"/>
  <c r="K4493" i="2"/>
  <c r="K4492" i="2"/>
  <c r="K4491" i="2"/>
  <c r="K4490" i="2"/>
  <c r="K4489" i="2"/>
  <c r="K4488" i="2"/>
  <c r="K4487" i="2"/>
  <c r="K4486" i="2"/>
  <c r="K4485" i="2"/>
  <c r="K4484" i="2"/>
  <c r="K4483" i="2"/>
  <c r="K4482" i="2"/>
  <c r="K4481" i="2"/>
  <c r="K4480" i="2"/>
  <c r="K4479" i="2"/>
  <c r="K4478" i="2"/>
  <c r="K4477" i="2"/>
  <c r="K4476" i="2"/>
  <c r="K4475" i="2"/>
  <c r="K4474" i="2"/>
  <c r="K4473" i="2"/>
  <c r="K4472" i="2"/>
  <c r="K4471" i="2"/>
  <c r="K4470" i="2"/>
  <c r="K4469" i="2"/>
  <c r="K4468" i="2"/>
  <c r="K4467" i="2"/>
  <c r="K4466" i="2"/>
  <c r="K4465" i="2"/>
  <c r="K4464" i="2"/>
  <c r="K4463" i="2"/>
  <c r="K4462" i="2"/>
  <c r="K4461" i="2"/>
  <c r="K4460" i="2"/>
  <c r="K4459" i="2"/>
  <c r="K4458" i="2"/>
  <c r="K4457" i="2"/>
  <c r="K4456" i="2"/>
  <c r="K4455" i="2"/>
  <c r="K4454" i="2"/>
  <c r="K4453" i="2"/>
  <c r="K4452" i="2"/>
  <c r="K4451" i="2"/>
  <c r="K4450" i="2"/>
  <c r="K4449" i="2"/>
  <c r="K4448" i="2"/>
  <c r="K4447" i="2"/>
  <c r="K4446" i="2"/>
  <c r="K4445" i="2"/>
  <c r="K4444" i="2"/>
  <c r="K4443" i="2"/>
  <c r="K4442" i="2"/>
  <c r="K4441" i="2"/>
  <c r="K4440" i="2"/>
  <c r="K4439" i="2"/>
  <c r="K4438" i="2"/>
  <c r="K4437" i="2"/>
  <c r="K4436" i="2"/>
  <c r="K4435" i="2"/>
  <c r="K4434" i="2"/>
  <c r="K4433" i="2"/>
  <c r="K4432" i="2"/>
  <c r="K4431" i="2"/>
  <c r="K4430" i="2"/>
  <c r="K4429" i="2"/>
  <c r="K4428" i="2"/>
  <c r="K4427" i="2"/>
  <c r="K4426" i="2"/>
  <c r="K4425" i="2"/>
  <c r="K4424" i="2"/>
  <c r="K4423" i="2"/>
  <c r="K4422" i="2"/>
  <c r="K4421" i="2"/>
  <c r="K4420" i="2"/>
  <c r="K4419" i="2"/>
  <c r="K4418" i="2"/>
  <c r="K4417" i="2"/>
  <c r="K4416" i="2"/>
  <c r="K4415" i="2"/>
  <c r="K4414" i="2"/>
  <c r="K4413" i="2"/>
  <c r="K4412" i="2"/>
  <c r="K4411" i="2"/>
  <c r="K4410" i="2"/>
  <c r="K4409" i="2"/>
  <c r="K4408" i="2"/>
  <c r="K4407" i="2"/>
  <c r="K4406" i="2"/>
  <c r="K4405" i="2"/>
  <c r="K4404" i="2"/>
  <c r="K4403" i="2"/>
  <c r="K4402" i="2"/>
  <c r="K4401" i="2"/>
  <c r="K4400" i="2"/>
  <c r="K4399" i="2"/>
  <c r="K4398" i="2"/>
  <c r="K4397" i="2"/>
  <c r="K4396" i="2"/>
  <c r="K4395" i="2"/>
  <c r="K4394" i="2"/>
  <c r="K4393" i="2"/>
  <c r="K4392" i="2"/>
  <c r="K4391" i="2"/>
  <c r="K4390" i="2"/>
  <c r="K4389" i="2"/>
  <c r="K4388" i="2"/>
  <c r="K4387" i="2"/>
  <c r="K4386" i="2"/>
  <c r="K4385" i="2"/>
  <c r="K4384" i="2"/>
  <c r="K4383" i="2"/>
  <c r="K4382" i="2"/>
  <c r="K4381" i="2"/>
  <c r="K4380" i="2"/>
  <c r="K4379" i="2"/>
  <c r="K4378" i="2"/>
  <c r="K4377" i="2"/>
  <c r="K4376" i="2"/>
  <c r="K4375" i="2"/>
  <c r="K4374" i="2"/>
  <c r="K4373" i="2"/>
  <c r="K4372" i="2"/>
  <c r="K4371" i="2"/>
  <c r="K4370" i="2"/>
  <c r="K4369" i="2"/>
  <c r="K4368" i="2"/>
  <c r="K4367" i="2"/>
  <c r="K4366" i="2"/>
  <c r="K4365" i="2"/>
  <c r="K4364" i="2"/>
  <c r="K4363" i="2"/>
  <c r="K4362" i="2"/>
  <c r="K4361" i="2"/>
  <c r="K4360" i="2"/>
  <c r="K4359" i="2"/>
  <c r="K4358" i="2"/>
  <c r="K4357" i="2"/>
  <c r="K4356" i="2"/>
  <c r="K4355" i="2"/>
  <c r="K4354" i="2"/>
  <c r="K4353" i="2"/>
  <c r="K4352" i="2"/>
  <c r="K4351" i="2"/>
  <c r="K4350" i="2"/>
  <c r="K4349" i="2"/>
  <c r="K4348" i="2"/>
  <c r="K4347" i="2"/>
  <c r="K4346" i="2"/>
  <c r="K4345" i="2"/>
  <c r="K4344" i="2"/>
  <c r="K4343" i="2"/>
  <c r="K4342" i="2"/>
  <c r="K4341" i="2"/>
  <c r="K4340" i="2"/>
  <c r="K4339" i="2"/>
  <c r="K4338" i="2"/>
  <c r="K4337" i="2"/>
  <c r="K4336" i="2"/>
  <c r="K4335" i="2"/>
  <c r="K4334" i="2"/>
  <c r="K4333" i="2"/>
  <c r="K4332" i="2"/>
  <c r="K4331" i="2"/>
  <c r="K4330" i="2"/>
  <c r="K4329" i="2"/>
  <c r="K4328" i="2"/>
  <c r="K4327" i="2"/>
  <c r="K4326" i="2"/>
  <c r="K4325" i="2"/>
  <c r="K4324" i="2"/>
  <c r="K4323" i="2"/>
  <c r="K4322" i="2"/>
  <c r="K4321" i="2"/>
  <c r="K4320" i="2"/>
  <c r="K4319" i="2"/>
  <c r="K4318" i="2"/>
  <c r="K4317" i="2"/>
  <c r="K4316" i="2"/>
  <c r="K4315" i="2"/>
  <c r="K4314" i="2"/>
  <c r="K4313" i="2"/>
  <c r="K4312" i="2"/>
  <c r="K4311" i="2"/>
  <c r="K4310" i="2"/>
  <c r="K4309" i="2"/>
  <c r="K4308" i="2"/>
  <c r="K4307" i="2"/>
  <c r="K4306" i="2"/>
  <c r="K4305" i="2"/>
  <c r="K4304" i="2"/>
  <c r="K4303" i="2"/>
  <c r="K4302" i="2"/>
  <c r="K4301" i="2"/>
  <c r="K4300" i="2"/>
  <c r="K4299" i="2"/>
  <c r="K4298" i="2"/>
  <c r="K4297" i="2"/>
  <c r="K4296" i="2"/>
  <c r="K4295" i="2"/>
  <c r="K4294" i="2"/>
  <c r="K4293" i="2"/>
  <c r="K4292" i="2"/>
  <c r="K4291" i="2"/>
  <c r="K4290" i="2"/>
  <c r="K4289" i="2"/>
  <c r="K4288" i="2"/>
  <c r="K4287" i="2"/>
  <c r="K4286" i="2"/>
  <c r="K4285" i="2"/>
  <c r="K4284" i="2"/>
  <c r="K4283" i="2"/>
  <c r="K4282" i="2"/>
  <c r="K4281" i="2"/>
  <c r="K4280" i="2"/>
  <c r="K4279" i="2"/>
  <c r="K4278" i="2"/>
  <c r="K4277" i="2"/>
  <c r="K4276" i="2"/>
  <c r="K4275" i="2"/>
  <c r="K4274" i="2"/>
  <c r="K4273" i="2"/>
  <c r="K4272" i="2"/>
  <c r="K4271" i="2"/>
  <c r="K4270" i="2"/>
  <c r="K4269" i="2"/>
  <c r="K4268" i="2"/>
  <c r="K4267" i="2"/>
  <c r="K4266" i="2"/>
  <c r="K4265" i="2"/>
  <c r="K4264" i="2"/>
  <c r="K4263" i="2"/>
  <c r="K4262" i="2"/>
  <c r="K4261" i="2"/>
  <c r="K4260" i="2"/>
  <c r="K4259" i="2"/>
  <c r="K4258" i="2"/>
  <c r="K4257" i="2"/>
  <c r="K4256" i="2"/>
  <c r="K4255" i="2"/>
  <c r="K4254" i="2"/>
  <c r="K4253" i="2"/>
  <c r="K4252" i="2"/>
  <c r="K4251" i="2"/>
  <c r="K4250" i="2"/>
  <c r="K4249" i="2"/>
  <c r="K4248" i="2"/>
  <c r="K4247" i="2"/>
  <c r="K4246" i="2"/>
  <c r="K4245" i="2"/>
  <c r="K4244" i="2"/>
  <c r="K4243" i="2"/>
  <c r="K4242" i="2"/>
  <c r="K4241" i="2"/>
  <c r="K4240" i="2"/>
  <c r="K4239" i="2"/>
  <c r="K4238" i="2"/>
  <c r="K4237" i="2"/>
  <c r="K4236" i="2"/>
  <c r="K4235" i="2"/>
  <c r="K4234" i="2"/>
  <c r="K4233" i="2"/>
  <c r="K4232" i="2"/>
  <c r="K4231" i="2"/>
  <c r="K4230" i="2"/>
  <c r="K4229" i="2"/>
  <c r="K4228" i="2"/>
  <c r="K4227" i="2"/>
  <c r="K4226" i="2"/>
  <c r="K4225" i="2"/>
  <c r="K4224" i="2"/>
  <c r="K4223" i="2"/>
  <c r="K4222" i="2"/>
  <c r="K4221" i="2"/>
  <c r="K4220" i="2"/>
  <c r="K4219" i="2"/>
  <c r="K4218" i="2"/>
  <c r="K4217" i="2"/>
  <c r="K4216" i="2"/>
  <c r="K4215" i="2"/>
  <c r="K4214" i="2"/>
  <c r="K4213" i="2"/>
  <c r="K4212" i="2"/>
  <c r="K4211" i="2"/>
  <c r="K4210" i="2"/>
  <c r="K4209" i="2"/>
  <c r="K4208" i="2"/>
  <c r="K4207" i="2"/>
  <c r="K4206" i="2"/>
  <c r="K4205" i="2"/>
  <c r="K4204" i="2"/>
  <c r="K4203" i="2"/>
  <c r="K4202" i="2"/>
  <c r="K4201" i="2"/>
  <c r="K4200" i="2"/>
  <c r="K4199" i="2"/>
  <c r="K4198" i="2"/>
  <c r="K4197" i="2"/>
  <c r="K4196" i="2"/>
  <c r="K4195" i="2"/>
  <c r="K4194" i="2"/>
  <c r="K4193" i="2"/>
  <c r="K4192" i="2"/>
  <c r="K4191" i="2"/>
  <c r="K4190" i="2"/>
  <c r="K4189" i="2"/>
  <c r="K4188" i="2"/>
  <c r="K4187" i="2"/>
  <c r="K4186" i="2"/>
  <c r="K4185" i="2"/>
  <c r="K4184" i="2"/>
  <c r="K4183" i="2"/>
  <c r="K4182" i="2"/>
  <c r="K4181" i="2"/>
  <c r="K4180" i="2"/>
  <c r="K4179" i="2"/>
  <c r="K4178" i="2"/>
  <c r="K4177" i="2"/>
  <c r="K4176" i="2"/>
  <c r="K4175" i="2"/>
  <c r="K4174" i="2"/>
  <c r="K4173" i="2"/>
  <c r="K4172" i="2"/>
  <c r="K4171" i="2"/>
  <c r="K4170" i="2"/>
  <c r="K4169" i="2"/>
  <c r="K4168" i="2"/>
  <c r="K4167" i="2"/>
  <c r="K4166" i="2"/>
  <c r="K4165" i="2"/>
  <c r="K4164" i="2"/>
  <c r="K4163" i="2"/>
  <c r="K4162" i="2"/>
  <c r="K4161" i="2"/>
  <c r="K4160" i="2"/>
  <c r="K4159" i="2"/>
  <c r="K4158" i="2"/>
  <c r="K4157" i="2"/>
  <c r="K4156" i="2"/>
  <c r="K4155" i="2"/>
  <c r="K4154" i="2"/>
  <c r="K4153" i="2"/>
  <c r="K4152" i="2"/>
  <c r="K4151" i="2"/>
  <c r="K4150" i="2"/>
  <c r="K4149" i="2"/>
  <c r="K4148" i="2"/>
  <c r="K4147" i="2"/>
  <c r="K4146" i="2"/>
  <c r="K4145" i="2"/>
  <c r="K4144" i="2"/>
  <c r="K4143" i="2"/>
  <c r="K4142" i="2"/>
  <c r="K4141" i="2"/>
  <c r="K4140" i="2"/>
  <c r="K4139" i="2"/>
  <c r="K4138" i="2"/>
  <c r="K4137" i="2"/>
  <c r="K4136" i="2"/>
  <c r="K4135" i="2"/>
  <c r="K4134" i="2"/>
  <c r="K4133" i="2"/>
  <c r="K4132" i="2"/>
  <c r="K4131" i="2"/>
  <c r="K4130" i="2"/>
  <c r="K4129" i="2"/>
  <c r="K4128" i="2"/>
  <c r="K4127" i="2"/>
  <c r="K4126" i="2"/>
  <c r="K4125" i="2"/>
  <c r="K4124" i="2"/>
  <c r="K4123" i="2"/>
  <c r="K4122" i="2"/>
  <c r="K4121" i="2"/>
  <c r="K4120" i="2"/>
  <c r="K4119" i="2"/>
  <c r="K4118" i="2"/>
  <c r="K4117" i="2"/>
  <c r="K4116" i="2"/>
  <c r="K4115" i="2"/>
  <c r="K4114" i="2"/>
  <c r="K4113" i="2"/>
  <c r="K4112" i="2"/>
  <c r="K4111" i="2"/>
  <c r="K4110" i="2"/>
  <c r="K4109" i="2"/>
  <c r="K4108" i="2"/>
  <c r="K4107" i="2"/>
  <c r="K4106" i="2"/>
  <c r="K4105" i="2"/>
  <c r="K4104" i="2"/>
  <c r="K4103" i="2"/>
  <c r="K4102" i="2"/>
  <c r="K4101" i="2"/>
  <c r="K4100" i="2"/>
  <c r="K4099" i="2"/>
  <c r="K4098" i="2"/>
  <c r="K4097" i="2"/>
  <c r="K4096" i="2"/>
  <c r="K4095" i="2"/>
  <c r="K4094" i="2"/>
  <c r="K4093" i="2"/>
  <c r="K4092" i="2"/>
  <c r="K4091" i="2"/>
  <c r="K4090" i="2"/>
  <c r="K4089" i="2"/>
  <c r="K4088" i="2"/>
  <c r="K4087" i="2"/>
  <c r="K4086" i="2"/>
  <c r="K4085" i="2"/>
  <c r="K4084" i="2"/>
  <c r="K4083" i="2"/>
  <c r="K4082" i="2"/>
  <c r="K4081" i="2"/>
  <c r="K4080" i="2"/>
  <c r="K4079" i="2"/>
  <c r="K4078" i="2"/>
  <c r="K4077" i="2"/>
  <c r="K4076" i="2"/>
  <c r="K4075" i="2"/>
  <c r="K4074" i="2"/>
  <c r="K4073" i="2"/>
  <c r="K4072" i="2"/>
  <c r="K4071" i="2"/>
  <c r="K4070" i="2"/>
  <c r="K4069" i="2"/>
  <c r="K4068" i="2"/>
  <c r="K4067" i="2"/>
  <c r="K4066" i="2"/>
  <c r="K4065" i="2"/>
  <c r="K4064" i="2"/>
  <c r="K4063" i="2"/>
  <c r="K4062" i="2"/>
  <c r="K4061" i="2"/>
  <c r="K4060" i="2"/>
  <c r="K4059" i="2"/>
  <c r="K4058" i="2"/>
  <c r="K4057" i="2"/>
  <c r="K4056" i="2"/>
  <c r="K4055" i="2"/>
  <c r="K4054" i="2"/>
  <c r="K4053" i="2"/>
  <c r="K4052" i="2"/>
  <c r="K4051" i="2"/>
  <c r="K4050" i="2"/>
  <c r="K4049" i="2"/>
  <c r="K4048" i="2"/>
  <c r="K4047" i="2"/>
  <c r="K4046" i="2"/>
  <c r="K4045" i="2"/>
  <c r="K4044" i="2"/>
  <c r="K4043" i="2"/>
  <c r="K4042" i="2"/>
  <c r="K4041" i="2"/>
  <c r="K4040" i="2"/>
  <c r="K4039" i="2"/>
  <c r="K4038" i="2"/>
  <c r="K4037" i="2"/>
  <c r="K4036" i="2"/>
  <c r="K4035" i="2"/>
  <c r="K4034" i="2"/>
  <c r="K4033" i="2"/>
  <c r="K4032" i="2"/>
  <c r="K4031" i="2"/>
  <c r="K4030" i="2"/>
  <c r="K4029" i="2"/>
  <c r="K4028" i="2"/>
  <c r="K4027" i="2"/>
  <c r="K4026" i="2"/>
  <c r="K4025" i="2"/>
  <c r="K4024" i="2"/>
  <c r="K4023" i="2"/>
  <c r="K4022" i="2"/>
  <c r="K4021" i="2"/>
  <c r="K4020" i="2"/>
  <c r="K4019" i="2"/>
  <c r="K4018" i="2"/>
  <c r="K4017" i="2"/>
  <c r="K4016" i="2"/>
  <c r="K4015" i="2"/>
  <c r="K4014" i="2"/>
  <c r="K4013" i="2"/>
  <c r="K4012" i="2"/>
  <c r="K4011" i="2"/>
  <c r="K4010" i="2"/>
  <c r="K4009" i="2"/>
  <c r="K4008" i="2"/>
  <c r="K4007" i="2"/>
  <c r="K4006" i="2"/>
  <c r="K4005" i="2"/>
  <c r="K4004" i="2"/>
  <c r="K4003" i="2"/>
  <c r="K4002" i="2"/>
  <c r="K4001" i="2"/>
  <c r="K4000" i="2"/>
  <c r="K3999" i="2"/>
  <c r="K3998" i="2"/>
  <c r="K3997" i="2"/>
  <c r="K3996" i="2"/>
  <c r="K3995" i="2"/>
  <c r="K3994" i="2"/>
  <c r="K3993" i="2"/>
  <c r="K3992" i="2"/>
  <c r="K3991" i="2"/>
  <c r="K3990" i="2"/>
  <c r="K3989" i="2"/>
  <c r="K3988" i="2"/>
  <c r="K3987" i="2"/>
  <c r="K3986" i="2"/>
  <c r="K3985" i="2"/>
  <c r="K3984" i="2"/>
  <c r="K3983" i="2"/>
  <c r="K3982" i="2"/>
  <c r="K3981" i="2"/>
  <c r="K3980" i="2"/>
  <c r="K3979" i="2"/>
  <c r="K3978" i="2"/>
  <c r="K3977" i="2"/>
  <c r="K3976" i="2"/>
  <c r="K3975" i="2"/>
  <c r="K3974" i="2"/>
  <c r="K3973" i="2"/>
  <c r="K3972" i="2"/>
  <c r="K3971" i="2"/>
  <c r="K3970" i="2"/>
  <c r="K3969" i="2"/>
  <c r="K3968" i="2"/>
  <c r="K3967" i="2"/>
  <c r="K3966" i="2"/>
  <c r="K3965" i="2"/>
  <c r="K3964" i="2"/>
  <c r="K3963" i="2"/>
  <c r="K3962" i="2"/>
  <c r="K3961" i="2"/>
  <c r="K3960" i="2"/>
  <c r="K3959" i="2"/>
  <c r="K3958" i="2"/>
  <c r="K3957" i="2"/>
  <c r="K3956" i="2"/>
  <c r="K3955" i="2"/>
  <c r="K3954" i="2"/>
  <c r="K3953" i="2"/>
  <c r="K3952" i="2"/>
  <c r="K3951" i="2"/>
  <c r="K3950" i="2"/>
  <c r="K3949" i="2"/>
  <c r="K3948" i="2"/>
  <c r="K3947" i="2"/>
  <c r="K3946" i="2"/>
  <c r="K3945" i="2"/>
  <c r="K3944" i="2"/>
  <c r="K3943" i="2"/>
  <c r="K3942" i="2"/>
  <c r="K3941" i="2"/>
  <c r="K3940" i="2"/>
  <c r="K3939" i="2"/>
  <c r="K3938" i="2"/>
  <c r="K3937" i="2"/>
  <c r="K3936" i="2"/>
  <c r="K3935" i="2"/>
  <c r="K3934" i="2"/>
  <c r="K3933" i="2"/>
  <c r="K3932" i="2"/>
  <c r="K3931" i="2"/>
  <c r="K3930" i="2"/>
  <c r="K3929" i="2"/>
  <c r="K3928" i="2"/>
  <c r="K3927" i="2"/>
  <c r="K3926" i="2"/>
  <c r="K3925" i="2"/>
  <c r="K3924" i="2"/>
  <c r="K3923" i="2"/>
  <c r="K3922" i="2"/>
  <c r="K3921" i="2"/>
  <c r="K3920" i="2"/>
  <c r="K3919" i="2"/>
  <c r="K3918" i="2"/>
  <c r="K3917" i="2"/>
  <c r="K3916" i="2"/>
  <c r="K3915" i="2"/>
  <c r="K3914" i="2"/>
  <c r="K3913" i="2"/>
  <c r="K3912" i="2"/>
  <c r="K3911" i="2"/>
  <c r="K3910" i="2"/>
  <c r="K3909" i="2"/>
  <c r="K3908" i="2"/>
  <c r="K3907" i="2"/>
  <c r="K3906" i="2"/>
  <c r="K3905" i="2"/>
  <c r="K3904" i="2"/>
  <c r="K3903" i="2"/>
  <c r="K3902" i="2"/>
  <c r="K3901" i="2"/>
  <c r="K3900" i="2"/>
  <c r="K3899" i="2"/>
  <c r="K3898" i="2"/>
  <c r="K3897" i="2"/>
  <c r="K3896" i="2"/>
  <c r="K3895" i="2"/>
  <c r="K3894" i="2"/>
  <c r="K3893" i="2"/>
  <c r="K3892" i="2"/>
  <c r="K3891" i="2"/>
  <c r="K3890" i="2"/>
  <c r="K3889" i="2"/>
  <c r="K3888" i="2"/>
  <c r="K3887" i="2"/>
  <c r="K3886" i="2"/>
  <c r="K3885" i="2"/>
  <c r="K3884" i="2"/>
  <c r="K3883" i="2"/>
  <c r="K3882" i="2"/>
  <c r="K3881" i="2"/>
  <c r="K3880" i="2"/>
  <c r="K3879" i="2"/>
  <c r="K3878" i="2"/>
  <c r="K3877" i="2"/>
  <c r="K3876" i="2"/>
  <c r="K3875" i="2"/>
  <c r="K3874" i="2"/>
  <c r="K3873" i="2"/>
  <c r="K3872" i="2"/>
  <c r="K3871" i="2"/>
  <c r="K3870" i="2"/>
  <c r="K3869" i="2"/>
  <c r="K3868" i="2"/>
  <c r="K3867" i="2"/>
  <c r="K3866" i="2"/>
  <c r="K3865" i="2"/>
  <c r="K3864" i="2"/>
  <c r="K3863" i="2"/>
  <c r="K3862" i="2"/>
  <c r="K3861" i="2"/>
  <c r="K3860" i="2"/>
  <c r="K3859" i="2"/>
  <c r="K3858" i="2"/>
  <c r="K3857" i="2"/>
  <c r="K3856" i="2"/>
  <c r="K3855" i="2"/>
  <c r="K3854" i="2"/>
  <c r="K3853" i="2"/>
  <c r="K3852" i="2"/>
  <c r="K3851" i="2"/>
  <c r="K3850" i="2"/>
  <c r="K3849" i="2"/>
  <c r="K3848" i="2"/>
  <c r="K3847" i="2"/>
  <c r="K3846" i="2"/>
  <c r="K3845" i="2"/>
  <c r="K3844" i="2"/>
  <c r="K3843" i="2"/>
  <c r="K3842" i="2"/>
  <c r="K3841" i="2"/>
  <c r="K3840" i="2"/>
  <c r="K3839" i="2"/>
  <c r="K3838" i="2"/>
  <c r="K3837" i="2"/>
  <c r="K3836" i="2"/>
  <c r="K3835" i="2"/>
  <c r="K3834" i="2"/>
  <c r="K3833" i="2"/>
  <c r="K3832" i="2"/>
  <c r="K3831" i="2"/>
  <c r="K3830" i="2"/>
  <c r="K3829" i="2"/>
  <c r="K3828" i="2"/>
  <c r="K3827" i="2"/>
  <c r="K3826" i="2"/>
  <c r="K3825" i="2"/>
  <c r="K3824" i="2"/>
  <c r="K3823" i="2"/>
  <c r="K3822" i="2"/>
  <c r="K3821" i="2"/>
  <c r="K3820" i="2"/>
  <c r="K3819" i="2"/>
  <c r="K3818" i="2"/>
  <c r="K3817" i="2"/>
  <c r="K3816" i="2"/>
  <c r="K3815" i="2"/>
  <c r="K3814" i="2"/>
  <c r="K3813" i="2"/>
  <c r="K3812" i="2"/>
  <c r="K3811" i="2"/>
  <c r="K3810" i="2"/>
  <c r="K3809" i="2"/>
  <c r="K3808" i="2"/>
  <c r="K3807" i="2"/>
  <c r="K3806" i="2"/>
  <c r="K3805" i="2"/>
  <c r="K3804" i="2"/>
  <c r="K3803" i="2"/>
  <c r="K3802" i="2"/>
  <c r="K3801" i="2"/>
  <c r="K3800" i="2"/>
  <c r="K3799" i="2"/>
  <c r="K3798" i="2"/>
  <c r="K3797" i="2"/>
  <c r="K3796" i="2"/>
  <c r="K3795" i="2"/>
  <c r="K3794" i="2"/>
  <c r="K3793" i="2"/>
  <c r="K3792" i="2"/>
  <c r="K3791" i="2"/>
  <c r="K3790" i="2"/>
  <c r="K3789" i="2"/>
  <c r="K3788" i="2"/>
  <c r="K3787" i="2"/>
  <c r="K3786" i="2"/>
  <c r="K3785" i="2"/>
  <c r="K3784" i="2"/>
  <c r="K3783" i="2"/>
  <c r="K3782" i="2"/>
  <c r="K3781" i="2"/>
  <c r="K3780" i="2"/>
  <c r="K3779" i="2"/>
  <c r="K3778" i="2"/>
  <c r="K3777" i="2"/>
  <c r="K3776" i="2"/>
  <c r="K3775" i="2"/>
  <c r="K3774" i="2"/>
  <c r="K3773" i="2"/>
  <c r="K3772" i="2"/>
  <c r="K3771" i="2"/>
  <c r="K3770" i="2"/>
  <c r="K3769" i="2"/>
  <c r="K3768" i="2"/>
  <c r="K3767" i="2"/>
  <c r="K3766" i="2"/>
  <c r="K3765" i="2"/>
  <c r="K3764" i="2"/>
  <c r="K3763" i="2"/>
  <c r="K3762" i="2"/>
  <c r="K3761" i="2"/>
  <c r="K3760" i="2"/>
  <c r="K3759" i="2"/>
  <c r="K3758" i="2"/>
  <c r="K3757" i="2"/>
  <c r="K3756" i="2"/>
  <c r="K3755" i="2"/>
  <c r="K3754" i="2"/>
  <c r="K3753" i="2"/>
  <c r="K3752" i="2"/>
  <c r="K3751" i="2"/>
  <c r="K3750" i="2"/>
  <c r="K3749" i="2"/>
  <c r="K3748" i="2"/>
  <c r="K3747" i="2"/>
  <c r="K3746" i="2"/>
  <c r="K3745" i="2"/>
  <c r="K3744" i="2"/>
  <c r="K3743" i="2"/>
  <c r="K3742" i="2"/>
  <c r="K3741" i="2"/>
  <c r="K3740" i="2"/>
  <c r="K3739" i="2"/>
  <c r="K3738" i="2"/>
  <c r="K3737" i="2"/>
  <c r="K3736" i="2"/>
  <c r="K3735" i="2"/>
  <c r="K3734" i="2"/>
  <c r="K3733" i="2"/>
  <c r="K3732" i="2"/>
  <c r="K3731" i="2"/>
  <c r="K3730" i="2"/>
  <c r="K3729" i="2"/>
  <c r="K3728" i="2"/>
  <c r="K3727" i="2"/>
  <c r="K3726" i="2"/>
  <c r="K3725" i="2"/>
  <c r="K3724" i="2"/>
  <c r="K3723" i="2"/>
  <c r="K3722" i="2"/>
  <c r="K3721" i="2"/>
  <c r="K3720" i="2"/>
  <c r="K3719" i="2"/>
  <c r="K3718" i="2"/>
  <c r="K3717" i="2"/>
  <c r="K3716" i="2"/>
  <c r="K3715" i="2"/>
  <c r="K3714" i="2"/>
  <c r="K3713" i="2"/>
  <c r="K3712" i="2"/>
  <c r="K3711" i="2"/>
  <c r="K3710" i="2"/>
  <c r="K3709" i="2"/>
  <c r="K3708" i="2"/>
  <c r="K3707" i="2"/>
  <c r="K3706" i="2"/>
  <c r="K3705" i="2"/>
  <c r="K3704" i="2"/>
  <c r="K3703" i="2"/>
  <c r="K3702" i="2"/>
  <c r="K3701" i="2"/>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297" i="2"/>
  <c r="K2296" i="2"/>
  <c r="K2295" i="2"/>
  <c r="K2294" i="2"/>
  <c r="K2293" i="2"/>
  <c r="K2292" i="2"/>
  <c r="K2291" i="2"/>
  <c r="K2290" i="2"/>
  <c r="K2289" i="2"/>
  <c r="K2288" i="2"/>
  <c r="K2287" i="2"/>
  <c r="K2286" i="2"/>
  <c r="K2285" i="2"/>
  <c r="K2284" i="2"/>
  <c r="K2283" i="2"/>
  <c r="K2282" i="2"/>
  <c r="K2281" i="2"/>
  <c r="K2277" i="2"/>
  <c r="K2276" i="2"/>
  <c r="K2275"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7" i="2"/>
  <c r="K1248" i="2"/>
  <c r="A6061" i="2"/>
  <c r="A6060" i="2"/>
  <c r="A6059" i="2"/>
  <c r="A6058" i="2"/>
  <c r="A6057" i="2"/>
  <c r="A6056" i="2"/>
  <c r="A6055" i="2"/>
  <c r="A6054" i="2"/>
  <c r="A6053" i="2"/>
  <c r="A6052" i="2"/>
  <c r="A6051" i="2"/>
  <c r="A6050" i="2"/>
  <c r="A6049" i="2"/>
  <c r="A6048" i="2"/>
  <c r="A6047" i="2"/>
  <c r="A6046" i="2"/>
  <c r="A6045" i="2"/>
  <c r="A6044" i="2"/>
  <c r="A6043" i="2"/>
  <c r="A6042" i="2"/>
  <c r="A6041" i="2"/>
  <c r="A6040" i="2"/>
  <c r="A6039" i="2"/>
  <c r="A6038" i="2"/>
  <c r="A6037" i="2"/>
  <c r="A6036" i="2"/>
  <c r="A6035" i="2"/>
  <c r="A6034" i="2"/>
  <c r="A6033" i="2"/>
  <c r="A6032" i="2"/>
  <c r="A6031" i="2"/>
  <c r="A6030" i="2"/>
  <c r="A6029" i="2"/>
  <c r="A6028" i="2"/>
  <c r="A6027" i="2"/>
  <c r="A6026" i="2"/>
  <c r="A6025" i="2"/>
  <c r="A6024" i="2"/>
  <c r="A6023" i="2"/>
  <c r="A6022" i="2"/>
  <c r="A6021" i="2"/>
  <c r="A6020" i="2"/>
  <c r="A6019" i="2"/>
  <c r="A6018" i="2"/>
  <c r="A6017" i="2"/>
  <c r="A6016" i="2"/>
  <c r="A6015" i="2"/>
  <c r="A6014" i="2"/>
  <c r="A6013" i="2"/>
  <c r="A6012" i="2"/>
  <c r="A6011" i="2"/>
  <c r="A6010" i="2"/>
  <c r="A6009" i="2"/>
  <c r="A6008" i="2"/>
  <c r="A6007" i="2"/>
  <c r="A6006" i="2"/>
  <c r="A6005" i="2"/>
  <c r="A6004" i="2"/>
  <c r="A6003" i="2"/>
  <c r="A6002" i="2"/>
  <c r="A6001" i="2"/>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297" i="2"/>
  <c r="A2296" i="2"/>
  <c r="A2295" i="2"/>
  <c r="A2294" i="2"/>
  <c r="A2293" i="2"/>
  <c r="A2292" i="2"/>
  <c r="A2291" i="2"/>
  <c r="A2290" i="2"/>
  <c r="A2289" i="2"/>
  <c r="A2288" i="2"/>
  <c r="A2287" i="2"/>
  <c r="A2286" i="2"/>
  <c r="A2285" i="2"/>
  <c r="A2284" i="2"/>
  <c r="A2283" i="2"/>
  <c r="A2282" i="2"/>
  <c r="A2281" i="2"/>
  <c r="A2277" i="2"/>
  <c r="A2276" i="2"/>
  <c r="A2275"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6062" i="2"/>
  <c r="A5" i="2"/>
  <c r="A4" i="2"/>
  <c r="E2056" i="1"/>
  <c r="C2056" i="1"/>
  <c r="B2056" i="1"/>
  <c r="A2056" i="1"/>
  <c r="E2055" i="1"/>
  <c r="C2055" i="1"/>
  <c r="B2055" i="1"/>
  <c r="A2055" i="1"/>
  <c r="E2054" i="1"/>
  <c r="C2054" i="1"/>
  <c r="B2054" i="1"/>
  <c r="A2054" i="1"/>
  <c r="E2053" i="1"/>
  <c r="C2053" i="1"/>
  <c r="B2053" i="1"/>
  <c r="A2053" i="1"/>
  <c r="E2052" i="1"/>
  <c r="C2052" i="1"/>
  <c r="B2052" i="1"/>
  <c r="A2052" i="1"/>
  <c r="E2051" i="1"/>
  <c r="C2051" i="1"/>
  <c r="B2051" i="1"/>
  <c r="A2051" i="1"/>
  <c r="E2050" i="1"/>
  <c r="C2050" i="1"/>
  <c r="B2050" i="1"/>
  <c r="A2050" i="1"/>
  <c r="E2049" i="1"/>
  <c r="C2049" i="1"/>
  <c r="B2049" i="1"/>
  <c r="A2049" i="1"/>
  <c r="E2048" i="1"/>
  <c r="C2048" i="1"/>
  <c r="B2048" i="1"/>
  <c r="A2048" i="1"/>
  <c r="E2047" i="1"/>
  <c r="C2047" i="1"/>
  <c r="B2047" i="1"/>
  <c r="A2047" i="1"/>
  <c r="E2046" i="1"/>
  <c r="C2046" i="1"/>
  <c r="B2046" i="1"/>
  <c r="A2046" i="1"/>
  <c r="E2045" i="1"/>
  <c r="C2045" i="1"/>
  <c r="B2045" i="1"/>
  <c r="A2045" i="1"/>
  <c r="E2044" i="1"/>
  <c r="C2044" i="1"/>
  <c r="B2044" i="1"/>
  <c r="A2044" i="1"/>
  <c r="E2043" i="1"/>
  <c r="C2043" i="1"/>
  <c r="B2043" i="1"/>
  <c r="A2043" i="1"/>
  <c r="E2042" i="1"/>
  <c r="C2042" i="1"/>
  <c r="B2042" i="1"/>
  <c r="A2042" i="1"/>
  <c r="E2041" i="1"/>
  <c r="C2041" i="1"/>
  <c r="B2041" i="1"/>
  <c r="A2041" i="1"/>
  <c r="E2040" i="1"/>
  <c r="C2040" i="1"/>
  <c r="B2040" i="1"/>
  <c r="A2040" i="1"/>
  <c r="E2039" i="1"/>
  <c r="C2039" i="1"/>
  <c r="B2039" i="1"/>
  <c r="A2039" i="1"/>
  <c r="E2038" i="1"/>
  <c r="C2038" i="1"/>
  <c r="B2038" i="1"/>
  <c r="A2038" i="1"/>
  <c r="E2037" i="1"/>
  <c r="C2037" i="1"/>
  <c r="B2037" i="1"/>
  <c r="A2037" i="1"/>
  <c r="E2036" i="1"/>
  <c r="C2036" i="1"/>
  <c r="B2036" i="1"/>
  <c r="A2036" i="1"/>
  <c r="E2035" i="1"/>
  <c r="C2035" i="1"/>
  <c r="B2035" i="1"/>
  <c r="A2035" i="1"/>
  <c r="E2034" i="1"/>
  <c r="C2034" i="1"/>
  <c r="B2034" i="1"/>
  <c r="A2034" i="1"/>
  <c r="E2033" i="1"/>
  <c r="C2033" i="1"/>
  <c r="B2033" i="1"/>
  <c r="A2033" i="1"/>
  <c r="E2032" i="1"/>
  <c r="C2032" i="1"/>
  <c r="B2032" i="1"/>
  <c r="A2032" i="1"/>
  <c r="E2031" i="1"/>
  <c r="C2031" i="1"/>
  <c r="B2031" i="1"/>
  <c r="A2031" i="1"/>
  <c r="E2030" i="1"/>
  <c r="C2030" i="1"/>
  <c r="B2030" i="1"/>
  <c r="A2030" i="1"/>
  <c r="E2029" i="1"/>
  <c r="C2029" i="1"/>
  <c r="B2029" i="1"/>
  <c r="A2029" i="1"/>
  <c r="E2028" i="1"/>
  <c r="C2028" i="1"/>
  <c r="B2028" i="1"/>
  <c r="A2028" i="1"/>
  <c r="E2027" i="1"/>
  <c r="C2027" i="1"/>
  <c r="B2027" i="1"/>
  <c r="A2027" i="1"/>
  <c r="E2026" i="1"/>
  <c r="C2026" i="1"/>
  <c r="B2026" i="1"/>
  <c r="A2026" i="1"/>
  <c r="E2025" i="1"/>
  <c r="C2025" i="1"/>
  <c r="B2025" i="1"/>
  <c r="A2025" i="1"/>
  <c r="E2024" i="1"/>
  <c r="C2024" i="1"/>
  <c r="B2024" i="1"/>
  <c r="A2024" i="1"/>
  <c r="E2023" i="1"/>
  <c r="C2023" i="1"/>
  <c r="B2023" i="1"/>
  <c r="A2023" i="1"/>
  <c r="E2022" i="1"/>
  <c r="C2022" i="1"/>
  <c r="B2022" i="1"/>
  <c r="A2022" i="1"/>
  <c r="E2021" i="1"/>
  <c r="C2021" i="1"/>
  <c r="B2021" i="1"/>
  <c r="A2021" i="1"/>
  <c r="E2020" i="1"/>
  <c r="C2020" i="1"/>
  <c r="B2020" i="1"/>
  <c r="A2020" i="1"/>
  <c r="E2019" i="1"/>
  <c r="C2019" i="1"/>
  <c r="B2019" i="1"/>
  <c r="A2019" i="1"/>
  <c r="E2018" i="1"/>
  <c r="C2018" i="1"/>
  <c r="B2018" i="1"/>
  <c r="A2018" i="1"/>
  <c r="E2017" i="1"/>
  <c r="C2017" i="1"/>
  <c r="B2017" i="1"/>
  <c r="A2017" i="1"/>
  <c r="E2016" i="1"/>
  <c r="C2016" i="1"/>
  <c r="B2016" i="1"/>
  <c r="A2016" i="1"/>
  <c r="E2015" i="1"/>
  <c r="C2015" i="1"/>
  <c r="B2015" i="1"/>
  <c r="A2015" i="1"/>
  <c r="E2014" i="1"/>
  <c r="C2014" i="1"/>
  <c r="B2014" i="1"/>
  <c r="A2014" i="1"/>
  <c r="E2013" i="1"/>
  <c r="C2013" i="1"/>
  <c r="B2013" i="1"/>
  <c r="A2013" i="1"/>
  <c r="E2012" i="1"/>
  <c r="C2012" i="1"/>
  <c r="B2012" i="1"/>
  <c r="A2012" i="1"/>
  <c r="E2011" i="1"/>
  <c r="C2011" i="1"/>
  <c r="B2011" i="1"/>
  <c r="A2011" i="1"/>
  <c r="E2010" i="1"/>
  <c r="C2010" i="1"/>
  <c r="B2010" i="1"/>
  <c r="A2010" i="1"/>
  <c r="E2009" i="1"/>
  <c r="C2009" i="1"/>
  <c r="B2009" i="1"/>
  <c r="A2009" i="1"/>
  <c r="E2008" i="1"/>
  <c r="C2008" i="1"/>
  <c r="B2008" i="1"/>
  <c r="A2008" i="1"/>
  <c r="E2007" i="1"/>
  <c r="C2007" i="1"/>
  <c r="B2007" i="1"/>
  <c r="A2007" i="1"/>
  <c r="E2006" i="1"/>
  <c r="C2006" i="1"/>
  <c r="B2006" i="1"/>
  <c r="A2006" i="1"/>
  <c r="E2005" i="1"/>
  <c r="C2005" i="1"/>
  <c r="B2005" i="1"/>
  <c r="A2005" i="1"/>
  <c r="E2004" i="1"/>
  <c r="C2004" i="1"/>
  <c r="B2004" i="1"/>
  <c r="A2004" i="1"/>
  <c r="E2003" i="1"/>
  <c r="C2003" i="1"/>
  <c r="B2003" i="1"/>
  <c r="A2003" i="1"/>
  <c r="E2002" i="1"/>
  <c r="C2002" i="1"/>
  <c r="B2002" i="1"/>
  <c r="A2002" i="1"/>
  <c r="E2001" i="1"/>
  <c r="C2001" i="1"/>
  <c r="B2001" i="1"/>
  <c r="A2001" i="1"/>
  <c r="E2000" i="1"/>
  <c r="C2000" i="1"/>
  <c r="B2000" i="1"/>
  <c r="A2000" i="1"/>
  <c r="E1999" i="1"/>
  <c r="C1999" i="1"/>
  <c r="B1999" i="1"/>
  <c r="A1999" i="1"/>
  <c r="E1998" i="1"/>
  <c r="C1998" i="1"/>
  <c r="B1998" i="1"/>
  <c r="A1998" i="1"/>
  <c r="E1997" i="1"/>
  <c r="C1997" i="1"/>
  <c r="B1997" i="1"/>
  <c r="A1997" i="1"/>
  <c r="E1996" i="1"/>
  <c r="C1996" i="1"/>
  <c r="B1996" i="1"/>
  <c r="A1996" i="1"/>
  <c r="E1995" i="1"/>
  <c r="C1995" i="1"/>
  <c r="B1995" i="1"/>
  <c r="A1995" i="1"/>
  <c r="E1994" i="1"/>
  <c r="C1994" i="1"/>
  <c r="B1994" i="1"/>
  <c r="A1994" i="1"/>
  <c r="E1993" i="1"/>
  <c r="C1993" i="1"/>
  <c r="B1993" i="1"/>
  <c r="A1993" i="1"/>
  <c r="E1992" i="1"/>
  <c r="C1992" i="1"/>
  <c r="B1992" i="1"/>
  <c r="A1992" i="1"/>
  <c r="E1991" i="1"/>
  <c r="C1991" i="1"/>
  <c r="B1991" i="1"/>
  <c r="A1991" i="1"/>
  <c r="E1990" i="1"/>
  <c r="C1990" i="1"/>
  <c r="B1990" i="1"/>
  <c r="A1990" i="1"/>
  <c r="E1989" i="1"/>
  <c r="C1989" i="1"/>
  <c r="B1989" i="1"/>
  <c r="A1989" i="1"/>
  <c r="E1988" i="1"/>
  <c r="C1988" i="1"/>
  <c r="B1988" i="1"/>
  <c r="A1988" i="1"/>
  <c r="E1987" i="1"/>
  <c r="C1987" i="1"/>
  <c r="B1987" i="1"/>
  <c r="A1987" i="1"/>
  <c r="E1986" i="1"/>
  <c r="C1986" i="1"/>
  <c r="B1986" i="1"/>
  <c r="A1986" i="1"/>
  <c r="E1985" i="1"/>
  <c r="C1985" i="1"/>
  <c r="B1985" i="1"/>
  <c r="A1985" i="1"/>
  <c r="E1984" i="1"/>
  <c r="C1984" i="1"/>
  <c r="B1984" i="1"/>
  <c r="A1984" i="1"/>
  <c r="E1983" i="1"/>
  <c r="C1983" i="1"/>
  <c r="B1983" i="1"/>
  <c r="A1983" i="1"/>
  <c r="E1982" i="1"/>
  <c r="C1982" i="1"/>
  <c r="B1982" i="1"/>
  <c r="A1982" i="1"/>
  <c r="E1981" i="1"/>
  <c r="C1981" i="1"/>
  <c r="B1981" i="1"/>
  <c r="A1981" i="1"/>
  <c r="E1980" i="1"/>
  <c r="C1980" i="1"/>
  <c r="B1980" i="1"/>
  <c r="A1980" i="1"/>
  <c r="E1979" i="1"/>
  <c r="C1979" i="1"/>
  <c r="B1979" i="1"/>
  <c r="A1979" i="1"/>
  <c r="E1978" i="1"/>
  <c r="C1978" i="1"/>
  <c r="B1978" i="1"/>
  <c r="A1978" i="1"/>
  <c r="E1977" i="1"/>
  <c r="C1977" i="1"/>
  <c r="B1977" i="1"/>
  <c r="A1977" i="1"/>
  <c r="E1976" i="1"/>
  <c r="C1976" i="1"/>
  <c r="B1976" i="1"/>
  <c r="A1976" i="1"/>
  <c r="E1975" i="1"/>
  <c r="C1975" i="1"/>
  <c r="B1975" i="1"/>
  <c r="A1975" i="1"/>
  <c r="E1974" i="1"/>
  <c r="C1974" i="1"/>
  <c r="B1974" i="1"/>
  <c r="A1974" i="1"/>
  <c r="E1973" i="1"/>
  <c r="C1973" i="1"/>
  <c r="B1973" i="1"/>
  <c r="A1973" i="1"/>
  <c r="E1972" i="1"/>
  <c r="C1972" i="1"/>
  <c r="B1972" i="1"/>
  <c r="A1972" i="1"/>
  <c r="E1971" i="1"/>
  <c r="C1971" i="1"/>
  <c r="B1971" i="1"/>
  <c r="A1971" i="1"/>
  <c r="E1970" i="1"/>
  <c r="C1970" i="1"/>
  <c r="B1970" i="1"/>
  <c r="A1970" i="1"/>
  <c r="E1969" i="1"/>
  <c r="C1969" i="1"/>
  <c r="B1969" i="1"/>
  <c r="A1969" i="1"/>
  <c r="E1968" i="1"/>
  <c r="C1968" i="1"/>
  <c r="B1968" i="1"/>
  <c r="A1968" i="1"/>
  <c r="E1967" i="1"/>
  <c r="C1967" i="1"/>
  <c r="B1967" i="1"/>
  <c r="A1967" i="1"/>
  <c r="E1966" i="1"/>
  <c r="C1966" i="1"/>
  <c r="B1966" i="1"/>
  <c r="A1966" i="1"/>
  <c r="E1965" i="1"/>
  <c r="C1965" i="1"/>
  <c r="B1965" i="1"/>
  <c r="A1965" i="1"/>
  <c r="E1964" i="1"/>
  <c r="C1964" i="1"/>
  <c r="B1964" i="1"/>
  <c r="A1964" i="1"/>
  <c r="E1963" i="1"/>
  <c r="C1963" i="1"/>
  <c r="B1963" i="1"/>
  <c r="A1963" i="1"/>
  <c r="E1962" i="1"/>
  <c r="C1962" i="1"/>
  <c r="B1962" i="1"/>
  <c r="A1962" i="1"/>
  <c r="E1961" i="1"/>
  <c r="C1961" i="1"/>
  <c r="B1961" i="1"/>
  <c r="A1961" i="1"/>
  <c r="E1960" i="1"/>
  <c r="C1960" i="1"/>
  <c r="B1960" i="1"/>
  <c r="A1960" i="1"/>
  <c r="E1959" i="1"/>
  <c r="C1959" i="1"/>
  <c r="B1959" i="1"/>
  <c r="A1959" i="1"/>
  <c r="E1958" i="1"/>
  <c r="C1958" i="1"/>
  <c r="B1958" i="1"/>
  <c r="A1958" i="1"/>
  <c r="E1957" i="1"/>
  <c r="C1957" i="1"/>
  <c r="B1957" i="1"/>
  <c r="A1957" i="1"/>
  <c r="E1956" i="1"/>
  <c r="C1956" i="1"/>
  <c r="B1956" i="1"/>
  <c r="A1956" i="1"/>
  <c r="E1955" i="1"/>
  <c r="C1955" i="1"/>
  <c r="B1955" i="1"/>
  <c r="A1955" i="1"/>
  <c r="E1954" i="1"/>
  <c r="C1954" i="1"/>
  <c r="B1954" i="1"/>
  <c r="A1954" i="1"/>
  <c r="E1953" i="1"/>
  <c r="C1953" i="1"/>
  <c r="B1953" i="1"/>
  <c r="A1953" i="1"/>
  <c r="E1952" i="1"/>
  <c r="C1952" i="1"/>
  <c r="B1952" i="1"/>
  <c r="A1952" i="1"/>
  <c r="E1951" i="1"/>
  <c r="C1951" i="1"/>
  <c r="B1951" i="1"/>
  <c r="A1951" i="1"/>
  <c r="E1950" i="1"/>
  <c r="C1950" i="1"/>
  <c r="B1950" i="1"/>
  <c r="A1950" i="1"/>
  <c r="E1949" i="1"/>
  <c r="C1949" i="1"/>
  <c r="B1949" i="1"/>
  <c r="A1949" i="1"/>
  <c r="E1948" i="1"/>
  <c r="C1948" i="1"/>
  <c r="B1948" i="1"/>
  <c r="A1948" i="1"/>
  <c r="E1947" i="1"/>
  <c r="C1947" i="1"/>
  <c r="B1947" i="1"/>
  <c r="A1947" i="1"/>
  <c r="E1946" i="1"/>
  <c r="C1946" i="1"/>
  <c r="B1946" i="1"/>
  <c r="A1946" i="1"/>
  <c r="E1945" i="1"/>
  <c r="C1945" i="1"/>
  <c r="B1945" i="1"/>
  <c r="A1945" i="1"/>
  <c r="E1944" i="1"/>
  <c r="C1944" i="1"/>
  <c r="B1944" i="1"/>
  <c r="A1944" i="1"/>
  <c r="E1943" i="1"/>
  <c r="C1943" i="1"/>
  <c r="B1943" i="1"/>
  <c r="A1943" i="1"/>
  <c r="E1942" i="1"/>
  <c r="C1942" i="1"/>
  <c r="B1942" i="1"/>
  <c r="A1942" i="1"/>
  <c r="E1941" i="1"/>
  <c r="C1941" i="1"/>
  <c r="B1941" i="1"/>
  <c r="A1941" i="1"/>
  <c r="E1940" i="1"/>
  <c r="C1940" i="1"/>
  <c r="B1940" i="1"/>
  <c r="A1940" i="1"/>
  <c r="E1939" i="1"/>
  <c r="C1939" i="1"/>
  <c r="B1939" i="1"/>
  <c r="A1939" i="1"/>
  <c r="E1938" i="1"/>
  <c r="C1938" i="1"/>
  <c r="B1938" i="1"/>
  <c r="A1938" i="1"/>
  <c r="E1937" i="1"/>
  <c r="C1937" i="1"/>
  <c r="B1937" i="1"/>
  <c r="A1937" i="1"/>
  <c r="E1936" i="1"/>
  <c r="C1936" i="1"/>
  <c r="B1936" i="1"/>
  <c r="A1936" i="1"/>
  <c r="E1935" i="1"/>
  <c r="C1935" i="1"/>
  <c r="B1935" i="1"/>
  <c r="A1935" i="1"/>
  <c r="E1934" i="1"/>
  <c r="C1934" i="1"/>
  <c r="B1934" i="1"/>
  <c r="A1934" i="1"/>
  <c r="E1933" i="1"/>
  <c r="C1933" i="1"/>
  <c r="B1933" i="1"/>
  <c r="A1933" i="1"/>
  <c r="E1932" i="1"/>
  <c r="C1932" i="1"/>
  <c r="B1932" i="1"/>
  <c r="A1932" i="1"/>
  <c r="E1931" i="1"/>
  <c r="C1931" i="1"/>
  <c r="B1931" i="1"/>
  <c r="A1931" i="1"/>
  <c r="E1930" i="1"/>
  <c r="C1930" i="1"/>
  <c r="B1930" i="1"/>
  <c r="A1930" i="1"/>
  <c r="E1929" i="1"/>
  <c r="C1929" i="1"/>
  <c r="B1929" i="1"/>
  <c r="A1929" i="1"/>
  <c r="E1928" i="1"/>
  <c r="C1928" i="1"/>
  <c r="B1928" i="1"/>
  <c r="A1928" i="1"/>
  <c r="E1927" i="1"/>
  <c r="C1927" i="1"/>
  <c r="B1927" i="1"/>
  <c r="A1927" i="1"/>
  <c r="E1926" i="1"/>
  <c r="C1926" i="1"/>
  <c r="B1926" i="1"/>
  <c r="A1926" i="1"/>
  <c r="E1925" i="1"/>
  <c r="C1925" i="1"/>
  <c r="B1925" i="1"/>
  <c r="A1925" i="1"/>
  <c r="E1924" i="1"/>
  <c r="C1924" i="1"/>
  <c r="B1924" i="1"/>
  <c r="A1924" i="1"/>
  <c r="E1923" i="1"/>
  <c r="C1923" i="1"/>
  <c r="B1923" i="1"/>
  <c r="A1923" i="1"/>
  <c r="E1922" i="1"/>
  <c r="C1922" i="1"/>
  <c r="B1922" i="1"/>
  <c r="A1922" i="1"/>
  <c r="E1921" i="1"/>
  <c r="C1921" i="1"/>
  <c r="B1921" i="1"/>
  <c r="A1921" i="1"/>
  <c r="E1920" i="1"/>
  <c r="C1920" i="1"/>
  <c r="B1920" i="1"/>
  <c r="A1920" i="1"/>
  <c r="E1919" i="1"/>
  <c r="C1919" i="1"/>
  <c r="B1919" i="1"/>
  <c r="A1919" i="1"/>
  <c r="E1918" i="1"/>
  <c r="C1918" i="1"/>
  <c r="B1918" i="1"/>
  <c r="A1918" i="1"/>
  <c r="E1917" i="1"/>
  <c r="C1917" i="1"/>
  <c r="B1917" i="1"/>
  <c r="A1917" i="1"/>
  <c r="E1916" i="1"/>
  <c r="C1916" i="1"/>
  <c r="B1916" i="1"/>
  <c r="A1916" i="1"/>
  <c r="E1915" i="1"/>
  <c r="C1915" i="1"/>
  <c r="B1915" i="1"/>
  <c r="A1915" i="1"/>
  <c r="E1914" i="1"/>
  <c r="C1914" i="1"/>
  <c r="B1914" i="1"/>
  <c r="A1914" i="1"/>
  <c r="E1913" i="1"/>
  <c r="C1913" i="1"/>
  <c r="B1913" i="1"/>
  <c r="A1913" i="1"/>
  <c r="E1912" i="1"/>
  <c r="C1912" i="1"/>
  <c r="B1912" i="1"/>
  <c r="A1912" i="1"/>
  <c r="E1911" i="1"/>
  <c r="C1911" i="1"/>
  <c r="B1911" i="1"/>
  <c r="A1911" i="1"/>
  <c r="E1910" i="1"/>
  <c r="C1910" i="1"/>
  <c r="B1910" i="1"/>
  <c r="A1910" i="1"/>
  <c r="E1909" i="1"/>
  <c r="C1909" i="1"/>
  <c r="B1909" i="1"/>
  <c r="A1909" i="1"/>
  <c r="E1908" i="1"/>
  <c r="C1908" i="1"/>
  <c r="B1908" i="1"/>
  <c r="A1908" i="1"/>
  <c r="E1907" i="1"/>
  <c r="C1907" i="1"/>
  <c r="B1907" i="1"/>
  <c r="A1907" i="1"/>
  <c r="E1906" i="1"/>
  <c r="C1906" i="1"/>
  <c r="B1906" i="1"/>
  <c r="A1906" i="1"/>
  <c r="E1905" i="1"/>
  <c r="C1905" i="1"/>
  <c r="B1905" i="1"/>
  <c r="A1905" i="1"/>
  <c r="E1904" i="1"/>
  <c r="C1904" i="1"/>
  <c r="B1904" i="1"/>
  <c r="A1904" i="1"/>
  <c r="E1903" i="1"/>
  <c r="C1903" i="1"/>
  <c r="B1903" i="1"/>
  <c r="A1903" i="1"/>
  <c r="E1902" i="1"/>
  <c r="C1902" i="1"/>
  <c r="B1902" i="1"/>
  <c r="A1902" i="1"/>
  <c r="E1901" i="1"/>
  <c r="C1901" i="1"/>
  <c r="B1901" i="1"/>
  <c r="A1901" i="1"/>
  <c r="E1900" i="1"/>
  <c r="C1900" i="1"/>
  <c r="B1900" i="1"/>
  <c r="A1900" i="1"/>
  <c r="E1899" i="1"/>
  <c r="C1899" i="1"/>
  <c r="B1899" i="1"/>
  <c r="A1899" i="1"/>
  <c r="E1898" i="1"/>
  <c r="C1898" i="1"/>
  <c r="B1898" i="1"/>
  <c r="A1898" i="1"/>
  <c r="E1897" i="1"/>
  <c r="C1897" i="1"/>
  <c r="B1897" i="1"/>
  <c r="A1897" i="1"/>
  <c r="E1896" i="1"/>
  <c r="C1896" i="1"/>
  <c r="B1896" i="1"/>
  <c r="A1896" i="1"/>
  <c r="E1895" i="1"/>
  <c r="C1895" i="1"/>
  <c r="B1895" i="1"/>
  <c r="A1895" i="1"/>
  <c r="E1894" i="1"/>
  <c r="C1894" i="1"/>
  <c r="B1894" i="1"/>
  <c r="A1894" i="1"/>
  <c r="E1893" i="1"/>
  <c r="C1893" i="1"/>
  <c r="B1893" i="1"/>
  <c r="A1893" i="1"/>
  <c r="E1892" i="1"/>
  <c r="C1892" i="1"/>
  <c r="B1892" i="1"/>
  <c r="A1892" i="1"/>
  <c r="E1891" i="1"/>
  <c r="C1891" i="1"/>
  <c r="B1891" i="1"/>
  <c r="A1891" i="1"/>
  <c r="E1890" i="1"/>
  <c r="C1890" i="1"/>
  <c r="B1890" i="1"/>
  <c r="A1890" i="1"/>
  <c r="E1889" i="1"/>
  <c r="C1889" i="1"/>
  <c r="B1889" i="1"/>
  <c r="A1889" i="1"/>
  <c r="E1888" i="1"/>
  <c r="C1888" i="1"/>
  <c r="B1888" i="1"/>
  <c r="A1888" i="1"/>
  <c r="E1887" i="1"/>
  <c r="C1887" i="1"/>
  <c r="B1887" i="1"/>
  <c r="A1887" i="1"/>
  <c r="E1886" i="1"/>
  <c r="C1886" i="1"/>
  <c r="B1886" i="1"/>
  <c r="A1886" i="1"/>
  <c r="E1885" i="1"/>
  <c r="C1885" i="1"/>
  <c r="B1885" i="1"/>
  <c r="A1885" i="1"/>
  <c r="E1884" i="1"/>
  <c r="C1884" i="1"/>
  <c r="B1884" i="1"/>
  <c r="A1884" i="1"/>
  <c r="E1883" i="1"/>
  <c r="C1883" i="1"/>
  <c r="B1883" i="1"/>
  <c r="A1883" i="1"/>
  <c r="E1882" i="1"/>
  <c r="C1882" i="1"/>
  <c r="B1882" i="1"/>
  <c r="A1882" i="1"/>
  <c r="E1881" i="1"/>
  <c r="C1881" i="1"/>
  <c r="B1881" i="1"/>
  <c r="A1881" i="1"/>
  <c r="E1880" i="1"/>
  <c r="C1880" i="1"/>
  <c r="B1880" i="1"/>
  <c r="A1880" i="1"/>
  <c r="E1879" i="1"/>
  <c r="C1879" i="1"/>
  <c r="B1879" i="1"/>
  <c r="A1879" i="1"/>
  <c r="E1878" i="1"/>
  <c r="C1878" i="1"/>
  <c r="B1878" i="1"/>
  <c r="A1878" i="1"/>
  <c r="E1877" i="1"/>
  <c r="C1877" i="1"/>
  <c r="B1877" i="1"/>
  <c r="A1877" i="1"/>
  <c r="E1876" i="1"/>
  <c r="C1876" i="1"/>
  <c r="B1876" i="1"/>
  <c r="A1876" i="1"/>
  <c r="E1875" i="1"/>
  <c r="C1875" i="1"/>
  <c r="B1875" i="1"/>
  <c r="A1875" i="1"/>
  <c r="E1874" i="1"/>
  <c r="C1874" i="1"/>
  <c r="B1874" i="1"/>
  <c r="A1874" i="1"/>
  <c r="E1873" i="1"/>
  <c r="C1873" i="1"/>
  <c r="B1873" i="1"/>
  <c r="A1873" i="1"/>
  <c r="E1872" i="1"/>
  <c r="C1872" i="1"/>
  <c r="B1872" i="1"/>
  <c r="A1872" i="1"/>
  <c r="E1871" i="1"/>
  <c r="C1871" i="1"/>
  <c r="B1871" i="1"/>
  <c r="A1871" i="1"/>
  <c r="E1870" i="1"/>
  <c r="C1870" i="1"/>
  <c r="B1870" i="1"/>
  <c r="A1870" i="1"/>
  <c r="E1869" i="1"/>
  <c r="C1869" i="1"/>
  <c r="B1869" i="1"/>
  <c r="A1869" i="1"/>
  <c r="E1868" i="1"/>
  <c r="C1868" i="1"/>
  <c r="B1868" i="1"/>
  <c r="A1868" i="1"/>
  <c r="E1867" i="1"/>
  <c r="C1867" i="1"/>
  <c r="B1867" i="1"/>
  <c r="A1867" i="1"/>
  <c r="E1866" i="1"/>
  <c r="C1866" i="1"/>
  <c r="B1866" i="1"/>
  <c r="A1866" i="1"/>
  <c r="E1865" i="1"/>
  <c r="C1865" i="1"/>
  <c r="B1865" i="1"/>
  <c r="A1865" i="1"/>
  <c r="E1864" i="1"/>
  <c r="C1864" i="1"/>
  <c r="B1864" i="1"/>
  <c r="A1864" i="1"/>
  <c r="E1863" i="1"/>
  <c r="C1863" i="1"/>
  <c r="B1863" i="1"/>
  <c r="A1863" i="1"/>
  <c r="E1862" i="1"/>
  <c r="C1862" i="1"/>
  <c r="B1862" i="1"/>
  <c r="A1862" i="1"/>
  <c r="E1861" i="1"/>
  <c r="C1861" i="1"/>
  <c r="B1861" i="1"/>
  <c r="A1861" i="1"/>
  <c r="E1860" i="1"/>
  <c r="C1860" i="1"/>
  <c r="B1860" i="1"/>
  <c r="A1860" i="1"/>
  <c r="E1859" i="1"/>
  <c r="C1859" i="1"/>
  <c r="B1859" i="1"/>
  <c r="A1859" i="1"/>
  <c r="E1858" i="1"/>
  <c r="C1858" i="1"/>
  <c r="B1858" i="1"/>
  <c r="A1858" i="1"/>
  <c r="E1857" i="1"/>
  <c r="C1857" i="1"/>
  <c r="B1857" i="1"/>
  <c r="A1857" i="1"/>
  <c r="E1856" i="1"/>
  <c r="C1856" i="1"/>
  <c r="B1856" i="1"/>
  <c r="A1856" i="1"/>
  <c r="E1855" i="1"/>
  <c r="C1855" i="1"/>
  <c r="B1855" i="1"/>
  <c r="A1855" i="1"/>
  <c r="E1854" i="1"/>
  <c r="C1854" i="1"/>
  <c r="B1854" i="1"/>
  <c r="A1854" i="1"/>
  <c r="E1853" i="1"/>
  <c r="C1853" i="1"/>
  <c r="B1853" i="1"/>
  <c r="A1853" i="1"/>
  <c r="E1852" i="1"/>
  <c r="C1852" i="1"/>
  <c r="B1852" i="1"/>
  <c r="A1852" i="1"/>
  <c r="E1851" i="1"/>
  <c r="C1851" i="1"/>
  <c r="B1851" i="1"/>
  <c r="A1851" i="1"/>
  <c r="E1850" i="1"/>
  <c r="C1850" i="1"/>
  <c r="B1850" i="1"/>
  <c r="A1850" i="1"/>
  <c r="E1849" i="1"/>
  <c r="C1849" i="1"/>
  <c r="B1849" i="1"/>
  <c r="A1849" i="1"/>
  <c r="E1848" i="1"/>
  <c r="C1848" i="1"/>
  <c r="B1848" i="1"/>
  <c r="A1848" i="1"/>
  <c r="E1847" i="1"/>
  <c r="C1847" i="1"/>
  <c r="B1847" i="1"/>
  <c r="A1847" i="1"/>
  <c r="E1846" i="1"/>
  <c r="C1846" i="1"/>
  <c r="B1846" i="1"/>
  <c r="A1846" i="1"/>
  <c r="E1845" i="1"/>
  <c r="C1845" i="1"/>
  <c r="B1845" i="1"/>
  <c r="A1845" i="1"/>
  <c r="E1844" i="1"/>
  <c r="C1844" i="1"/>
  <c r="B1844" i="1"/>
  <c r="A1844" i="1"/>
  <c r="E1843" i="1"/>
  <c r="C1843" i="1"/>
  <c r="B1843" i="1"/>
  <c r="A1843" i="1"/>
  <c r="E1842" i="1"/>
  <c r="C1842" i="1"/>
  <c r="B1842" i="1"/>
  <c r="A1842" i="1"/>
  <c r="E1841" i="1"/>
  <c r="C1841" i="1"/>
  <c r="B1841" i="1"/>
  <c r="A1841" i="1"/>
  <c r="E1840" i="1"/>
  <c r="C1840" i="1"/>
  <c r="B1840" i="1"/>
  <c r="A1840" i="1"/>
  <c r="E1839" i="1"/>
  <c r="C1839" i="1"/>
  <c r="B1839" i="1"/>
  <c r="A1839" i="1"/>
  <c r="E1838" i="1"/>
  <c r="C1838" i="1"/>
  <c r="B1838" i="1"/>
  <c r="A1838" i="1"/>
  <c r="E1837" i="1"/>
  <c r="C1837" i="1"/>
  <c r="B1837" i="1"/>
  <c r="A1837" i="1"/>
  <c r="E1836" i="1"/>
  <c r="C1836" i="1"/>
  <c r="B1836" i="1"/>
  <c r="A1836" i="1"/>
  <c r="E1835" i="1"/>
  <c r="C1835" i="1"/>
  <c r="B1835" i="1"/>
  <c r="A1835" i="1"/>
  <c r="E1834" i="1"/>
  <c r="C1834" i="1"/>
  <c r="B1834" i="1"/>
  <c r="A1834" i="1"/>
  <c r="E1833" i="1"/>
  <c r="C1833" i="1"/>
  <c r="B1833" i="1"/>
  <c r="A1833" i="1"/>
  <c r="E1832" i="1"/>
  <c r="C1832" i="1"/>
  <c r="B1832" i="1"/>
  <c r="A1832" i="1"/>
  <c r="E1831" i="1"/>
  <c r="C1831" i="1"/>
  <c r="B1831" i="1"/>
  <c r="A1831" i="1"/>
  <c r="E1830" i="1"/>
  <c r="C1830" i="1"/>
  <c r="B1830" i="1"/>
  <c r="A1830" i="1"/>
  <c r="E1829" i="1"/>
  <c r="C1829" i="1"/>
  <c r="B1829" i="1"/>
  <c r="A1829" i="1"/>
  <c r="E1828" i="1"/>
  <c r="C1828" i="1"/>
  <c r="B1828" i="1"/>
  <c r="A1828" i="1"/>
  <c r="E1827" i="1"/>
  <c r="C1827" i="1"/>
  <c r="B1827" i="1"/>
  <c r="A1827" i="1"/>
  <c r="E1826" i="1"/>
  <c r="C1826" i="1"/>
  <c r="B1826" i="1"/>
  <c r="A1826" i="1"/>
  <c r="E1825" i="1"/>
  <c r="C1825" i="1"/>
  <c r="B1825" i="1"/>
  <c r="A1825" i="1"/>
  <c r="E1824" i="1"/>
  <c r="C1824" i="1"/>
  <c r="B1824" i="1"/>
  <c r="A1824" i="1"/>
  <c r="E1823" i="1"/>
  <c r="C1823" i="1"/>
  <c r="B1823" i="1"/>
  <c r="A1823" i="1"/>
  <c r="E1822" i="1"/>
  <c r="C1822" i="1"/>
  <c r="B1822" i="1"/>
  <c r="A1822" i="1"/>
  <c r="E1821" i="1"/>
  <c r="C1821" i="1"/>
  <c r="B1821" i="1"/>
  <c r="A1821" i="1"/>
  <c r="E1820" i="1"/>
  <c r="C1820" i="1"/>
  <c r="B1820" i="1"/>
  <c r="A1820" i="1"/>
  <c r="E1819" i="1"/>
  <c r="C1819" i="1"/>
  <c r="B1819" i="1"/>
  <c r="A1819" i="1"/>
  <c r="E1818" i="1"/>
  <c r="C1818" i="1"/>
  <c r="B1818" i="1"/>
  <c r="A1818" i="1"/>
  <c r="E1817" i="1"/>
  <c r="C1817" i="1"/>
  <c r="B1817" i="1"/>
  <c r="A1817" i="1"/>
  <c r="E1816" i="1"/>
  <c r="C1816" i="1"/>
  <c r="B1816" i="1"/>
  <c r="A1816" i="1"/>
  <c r="E1815" i="1"/>
  <c r="C1815" i="1"/>
  <c r="B1815" i="1"/>
  <c r="A1815" i="1"/>
  <c r="E1814" i="1"/>
  <c r="C1814" i="1"/>
  <c r="B1814" i="1"/>
  <c r="A1814" i="1"/>
  <c r="E1813" i="1"/>
  <c r="C1813" i="1"/>
  <c r="B1813" i="1"/>
  <c r="A1813" i="1"/>
  <c r="E1812" i="1"/>
  <c r="C1812" i="1"/>
  <c r="B1812" i="1"/>
  <c r="A1812" i="1"/>
  <c r="E1811" i="1"/>
  <c r="C1811" i="1"/>
  <c r="B1811" i="1"/>
  <c r="A1811" i="1"/>
  <c r="E1810" i="1"/>
  <c r="C1810" i="1"/>
  <c r="B1810" i="1"/>
  <c r="A1810" i="1"/>
  <c r="E1809" i="1"/>
  <c r="C1809" i="1"/>
  <c r="B1809" i="1"/>
  <c r="A1809" i="1"/>
  <c r="E1808" i="1"/>
  <c r="C1808" i="1"/>
  <c r="B1808" i="1"/>
  <c r="A1808" i="1"/>
  <c r="E1807" i="1"/>
  <c r="C1807" i="1"/>
  <c r="B1807" i="1"/>
  <c r="A1807" i="1"/>
  <c r="E1806" i="1"/>
  <c r="C1806" i="1"/>
  <c r="B1806" i="1"/>
  <c r="A1806" i="1"/>
  <c r="E1805" i="1"/>
  <c r="C1805" i="1"/>
  <c r="B1805" i="1"/>
  <c r="A1805" i="1"/>
  <c r="E1804" i="1"/>
  <c r="C1804" i="1"/>
  <c r="B1804" i="1"/>
  <c r="A1804" i="1"/>
  <c r="E1803" i="1"/>
  <c r="C1803" i="1"/>
  <c r="B1803" i="1"/>
  <c r="A1803" i="1"/>
  <c r="E1802" i="1"/>
  <c r="C1802" i="1"/>
  <c r="B1802" i="1"/>
  <c r="A1802" i="1"/>
  <c r="E1801" i="1"/>
  <c r="C1801" i="1"/>
  <c r="B1801" i="1"/>
  <c r="A1801" i="1"/>
  <c r="E1800" i="1"/>
  <c r="C1800" i="1"/>
  <c r="B1800" i="1"/>
  <c r="A1800" i="1"/>
  <c r="E1799" i="1"/>
  <c r="C1799" i="1"/>
  <c r="B1799" i="1"/>
  <c r="A1799" i="1"/>
  <c r="E1798" i="1"/>
  <c r="C1798" i="1"/>
  <c r="B1798" i="1"/>
  <c r="A1798" i="1"/>
  <c r="E1797" i="1"/>
  <c r="C1797" i="1"/>
  <c r="B1797" i="1"/>
  <c r="A1797" i="1"/>
  <c r="E1796" i="1"/>
  <c r="C1796" i="1"/>
  <c r="B1796" i="1"/>
  <c r="A1796" i="1"/>
  <c r="E1795" i="1"/>
  <c r="C1795" i="1"/>
  <c r="B1795" i="1"/>
  <c r="A1795" i="1"/>
  <c r="E1794" i="1"/>
  <c r="C1794" i="1"/>
  <c r="B1794" i="1"/>
  <c r="A1794" i="1"/>
  <c r="E1793" i="1"/>
  <c r="C1793" i="1"/>
  <c r="B1793" i="1"/>
  <c r="A1793" i="1"/>
  <c r="E1792" i="1"/>
  <c r="C1792" i="1"/>
  <c r="B1792" i="1"/>
  <c r="A1792" i="1"/>
  <c r="E1791" i="1"/>
  <c r="C1791" i="1"/>
  <c r="B1791" i="1"/>
  <c r="A1791" i="1"/>
  <c r="E1790" i="1"/>
  <c r="C1790" i="1"/>
  <c r="B1790" i="1"/>
  <c r="A1790" i="1"/>
  <c r="E1789" i="1"/>
  <c r="C1789" i="1"/>
  <c r="B1789" i="1"/>
  <c r="A1789" i="1"/>
  <c r="E1788" i="1"/>
  <c r="C1788" i="1"/>
  <c r="B1788" i="1"/>
  <c r="A1788" i="1"/>
  <c r="E1787" i="1"/>
  <c r="C1787" i="1"/>
  <c r="B1787" i="1"/>
  <c r="A1787" i="1"/>
  <c r="E1786" i="1"/>
  <c r="C1786" i="1"/>
  <c r="B1786" i="1"/>
  <c r="A1786" i="1"/>
  <c r="E1785" i="1"/>
  <c r="C1785" i="1"/>
  <c r="B1785" i="1"/>
  <c r="A1785" i="1"/>
  <c r="E1784" i="1"/>
  <c r="C1784" i="1"/>
  <c r="B1784" i="1"/>
  <c r="A1784" i="1"/>
  <c r="E1783" i="1"/>
  <c r="C1783" i="1"/>
  <c r="B1783" i="1"/>
  <c r="A1783" i="1"/>
  <c r="E1782" i="1"/>
  <c r="C1782" i="1"/>
  <c r="B1782" i="1"/>
  <c r="A1782" i="1"/>
  <c r="E1781" i="1"/>
  <c r="C1781" i="1"/>
  <c r="B1781" i="1"/>
  <c r="A1781" i="1"/>
  <c r="E1780" i="1"/>
  <c r="C1780" i="1"/>
  <c r="B1780" i="1"/>
  <c r="A1780" i="1"/>
  <c r="E1779" i="1"/>
  <c r="C1779" i="1"/>
  <c r="B1779" i="1"/>
  <c r="A1779" i="1"/>
  <c r="E1778" i="1"/>
  <c r="C1778" i="1"/>
  <c r="B1778" i="1"/>
  <c r="A1778" i="1"/>
  <c r="E1777" i="1"/>
  <c r="C1777" i="1"/>
  <c r="B1777" i="1"/>
  <c r="A1777" i="1"/>
  <c r="E1776" i="1"/>
  <c r="C1776" i="1"/>
  <c r="B1776" i="1"/>
  <c r="A1776" i="1"/>
  <c r="E1775" i="1"/>
  <c r="C1775" i="1"/>
  <c r="B1775" i="1"/>
  <c r="A1775" i="1"/>
  <c r="E1774" i="1"/>
  <c r="C1774" i="1"/>
  <c r="B1774" i="1"/>
  <c r="A1774" i="1"/>
  <c r="E1773" i="1"/>
  <c r="C1773" i="1"/>
  <c r="B1773" i="1"/>
  <c r="A1773" i="1"/>
  <c r="E1772" i="1"/>
  <c r="C1772" i="1"/>
  <c r="B1772" i="1"/>
  <c r="A1772" i="1"/>
  <c r="E1771" i="1"/>
  <c r="C1771" i="1"/>
  <c r="B1771" i="1"/>
  <c r="A1771" i="1"/>
  <c r="E1770" i="1"/>
  <c r="C1770" i="1"/>
  <c r="B1770" i="1"/>
  <c r="A1770" i="1"/>
  <c r="E1769" i="1"/>
  <c r="C1769" i="1"/>
  <c r="B1769" i="1"/>
  <c r="A1769" i="1"/>
  <c r="E1768" i="1"/>
  <c r="C1768" i="1"/>
  <c r="B1768" i="1"/>
  <c r="A1768" i="1"/>
  <c r="E1767" i="1"/>
  <c r="C1767" i="1"/>
  <c r="B1767" i="1"/>
  <c r="A1767" i="1"/>
  <c r="E1766" i="1"/>
  <c r="C1766" i="1"/>
  <c r="B1766" i="1"/>
  <c r="A1766" i="1"/>
  <c r="E1765" i="1"/>
  <c r="C1765" i="1"/>
  <c r="B1765" i="1"/>
  <c r="A1765" i="1"/>
  <c r="E1764" i="1"/>
  <c r="C1764" i="1"/>
  <c r="B1764" i="1"/>
  <c r="A1764" i="1"/>
  <c r="E1763" i="1"/>
  <c r="C1763" i="1"/>
  <c r="B1763" i="1"/>
  <c r="A1763" i="1"/>
  <c r="E1762" i="1"/>
  <c r="C1762" i="1"/>
  <c r="B1762" i="1"/>
  <c r="A1762" i="1"/>
  <c r="E1761" i="1"/>
  <c r="C1761" i="1"/>
  <c r="B1761" i="1"/>
  <c r="A1761" i="1"/>
  <c r="E1760" i="1"/>
  <c r="C1760" i="1"/>
  <c r="B1760" i="1"/>
  <c r="A1760" i="1"/>
  <c r="E1759" i="1"/>
  <c r="C1759" i="1"/>
  <c r="B1759" i="1"/>
  <c r="A1759" i="1"/>
  <c r="E1758" i="1"/>
  <c r="C1758" i="1"/>
  <c r="B1758" i="1"/>
  <c r="A1758" i="1"/>
  <c r="E1757" i="1"/>
  <c r="C1757" i="1"/>
  <c r="B1757" i="1"/>
  <c r="A1757" i="1"/>
  <c r="E1756" i="1"/>
  <c r="C1756" i="1"/>
  <c r="B1756" i="1"/>
  <c r="A1756" i="1"/>
  <c r="E1755" i="1"/>
  <c r="C1755" i="1"/>
  <c r="B1755" i="1"/>
  <c r="A1755" i="1"/>
  <c r="E1754" i="1"/>
  <c r="C1754" i="1"/>
  <c r="B1754" i="1"/>
  <c r="A1754" i="1"/>
  <c r="E1753" i="1"/>
  <c r="C1753" i="1"/>
  <c r="B1753" i="1"/>
  <c r="A1753" i="1"/>
  <c r="E1752" i="1"/>
  <c r="C1752" i="1"/>
  <c r="B1752" i="1"/>
  <c r="A1752" i="1"/>
  <c r="E1751" i="1"/>
  <c r="C1751" i="1"/>
  <c r="B1751" i="1"/>
  <c r="A1751" i="1"/>
  <c r="E1750" i="1"/>
  <c r="C1750" i="1"/>
  <c r="B1750" i="1"/>
  <c r="A1750" i="1"/>
  <c r="E1749" i="1"/>
  <c r="C1749" i="1"/>
  <c r="B1749" i="1"/>
  <c r="A1749" i="1"/>
  <c r="E1748" i="1"/>
  <c r="C1748" i="1"/>
  <c r="B1748" i="1"/>
  <c r="A1748" i="1"/>
  <c r="E1747" i="1"/>
  <c r="C1747" i="1"/>
  <c r="B1747" i="1"/>
  <c r="A1747" i="1"/>
  <c r="E1746" i="1"/>
  <c r="C1746" i="1"/>
  <c r="B1746" i="1"/>
  <c r="A1746" i="1"/>
  <c r="E1745" i="1"/>
  <c r="C1745" i="1"/>
  <c r="B1745" i="1"/>
  <c r="A1745" i="1"/>
  <c r="E1744" i="1"/>
  <c r="C1744" i="1"/>
  <c r="B1744" i="1"/>
  <c r="A1744" i="1"/>
  <c r="E1743" i="1"/>
  <c r="C1743" i="1"/>
  <c r="B1743" i="1"/>
  <c r="A1743" i="1"/>
  <c r="E1742" i="1"/>
  <c r="C1742" i="1"/>
  <c r="B1742" i="1"/>
  <c r="A1742" i="1"/>
  <c r="E1741" i="1"/>
  <c r="C1741" i="1"/>
  <c r="B1741" i="1"/>
  <c r="A1741" i="1"/>
  <c r="E1740" i="1"/>
  <c r="C1740" i="1"/>
  <c r="B1740" i="1"/>
  <c r="A1740" i="1"/>
  <c r="E1739" i="1"/>
  <c r="C1739" i="1"/>
  <c r="B1739" i="1"/>
  <c r="A1739" i="1"/>
  <c r="E1738" i="1"/>
  <c r="C1738" i="1"/>
  <c r="B1738" i="1"/>
  <c r="A1738" i="1"/>
  <c r="E1737" i="1"/>
  <c r="C1737" i="1"/>
  <c r="B1737" i="1"/>
  <c r="A1737" i="1"/>
  <c r="E1736" i="1"/>
  <c r="C1736" i="1"/>
  <c r="B1736" i="1"/>
  <c r="A1736" i="1"/>
  <c r="E1735" i="1"/>
  <c r="C1735" i="1"/>
  <c r="B1735" i="1"/>
  <c r="A1735" i="1"/>
  <c r="E1734" i="1"/>
  <c r="C1734" i="1"/>
  <c r="B1734" i="1"/>
  <c r="A1734" i="1"/>
  <c r="E1733" i="1"/>
  <c r="C1733" i="1"/>
  <c r="B1733" i="1"/>
  <c r="A1733" i="1"/>
  <c r="E1732" i="1"/>
  <c r="C1732" i="1"/>
  <c r="B1732" i="1"/>
  <c r="A1732" i="1"/>
  <c r="E1731" i="1"/>
  <c r="C1731" i="1"/>
  <c r="B1731" i="1"/>
  <c r="A1731" i="1"/>
  <c r="E1730" i="1"/>
  <c r="C1730" i="1"/>
  <c r="B1730" i="1"/>
  <c r="A1730" i="1"/>
  <c r="E1729" i="1"/>
  <c r="C1729" i="1"/>
  <c r="B1729" i="1"/>
  <c r="A1729" i="1"/>
  <c r="E1728" i="1"/>
  <c r="C1728" i="1"/>
  <c r="B1728" i="1"/>
  <c r="A1728" i="1"/>
  <c r="E1727" i="1"/>
  <c r="C1727" i="1"/>
  <c r="B1727" i="1"/>
  <c r="A1727" i="1"/>
  <c r="E1726" i="1"/>
  <c r="C1726" i="1"/>
  <c r="B1726" i="1"/>
  <c r="A1726" i="1"/>
  <c r="E1725" i="1"/>
  <c r="C1725" i="1"/>
  <c r="B1725" i="1"/>
  <c r="A1725" i="1"/>
  <c r="E1724" i="1"/>
  <c r="C1724" i="1"/>
  <c r="B1724" i="1"/>
  <c r="A1724" i="1"/>
  <c r="E1723" i="1"/>
  <c r="C1723" i="1"/>
  <c r="B1723" i="1"/>
  <c r="A1723" i="1"/>
  <c r="E1722" i="1"/>
  <c r="C1722" i="1"/>
  <c r="B1722" i="1"/>
  <c r="A1722" i="1"/>
  <c r="E1721" i="1"/>
  <c r="C1721" i="1"/>
  <c r="B1721" i="1"/>
  <c r="A1721" i="1"/>
  <c r="E1720" i="1"/>
  <c r="C1720" i="1"/>
  <c r="B1720" i="1"/>
  <c r="A1720" i="1"/>
  <c r="E1719" i="1"/>
  <c r="C1719" i="1"/>
  <c r="B1719" i="1"/>
  <c r="A1719" i="1"/>
  <c r="E1718" i="1"/>
  <c r="C1718" i="1"/>
  <c r="B1718" i="1"/>
  <c r="A1718" i="1"/>
  <c r="E1717" i="1"/>
  <c r="C1717" i="1"/>
  <c r="B1717" i="1"/>
  <c r="A1717" i="1"/>
  <c r="E1716" i="1"/>
  <c r="C1716" i="1"/>
  <c r="B1716" i="1"/>
  <c r="A1716" i="1"/>
  <c r="E1715" i="1"/>
  <c r="C1715" i="1"/>
  <c r="B1715" i="1"/>
  <c r="A1715" i="1"/>
  <c r="E1714" i="1"/>
  <c r="C1714" i="1"/>
  <c r="B1714" i="1"/>
  <c r="A1714" i="1"/>
  <c r="E1713" i="1"/>
  <c r="C1713" i="1"/>
  <c r="B1713" i="1"/>
  <c r="A1713" i="1"/>
  <c r="E1712" i="1"/>
  <c r="C1712" i="1"/>
  <c r="B1712" i="1"/>
  <c r="A1712" i="1"/>
  <c r="E1711" i="1"/>
  <c r="C1711" i="1"/>
  <c r="B1711" i="1"/>
  <c r="A1711" i="1"/>
  <c r="E1710" i="1"/>
  <c r="C1710" i="1"/>
  <c r="B1710" i="1"/>
  <c r="A1710" i="1"/>
  <c r="E1709" i="1"/>
  <c r="C1709" i="1"/>
  <c r="B1709" i="1"/>
  <c r="A1709" i="1"/>
  <c r="E1708" i="1"/>
  <c r="C1708" i="1"/>
  <c r="B1708" i="1"/>
  <c r="A1708" i="1"/>
  <c r="E1707" i="1"/>
  <c r="C1707" i="1"/>
  <c r="B1707" i="1"/>
  <c r="A1707" i="1"/>
  <c r="E1706" i="1"/>
  <c r="C1706" i="1"/>
  <c r="B1706" i="1"/>
  <c r="A1706" i="1"/>
  <c r="E1705" i="1"/>
  <c r="C1705" i="1"/>
  <c r="B1705" i="1"/>
  <c r="A1705" i="1"/>
  <c r="E1704" i="1"/>
  <c r="C1704" i="1"/>
  <c r="B1704" i="1"/>
  <c r="A1704" i="1"/>
  <c r="E1703" i="1"/>
  <c r="C1703" i="1"/>
  <c r="B1703" i="1"/>
  <c r="A1703" i="1"/>
  <c r="E1702" i="1"/>
  <c r="C1702" i="1"/>
  <c r="B1702" i="1"/>
  <c r="A1702" i="1"/>
  <c r="E1701" i="1"/>
  <c r="C1701" i="1"/>
  <c r="B1701" i="1"/>
  <c r="A1701" i="1"/>
  <c r="E1700" i="1"/>
  <c r="C1700" i="1"/>
  <c r="B1700" i="1"/>
  <c r="A1700" i="1"/>
  <c r="E1699" i="1"/>
  <c r="C1699" i="1"/>
  <c r="B1699" i="1"/>
  <c r="A1699" i="1"/>
  <c r="E1698" i="1"/>
  <c r="C1698" i="1"/>
  <c r="B1698" i="1"/>
  <c r="A1698" i="1"/>
  <c r="E1697" i="1"/>
  <c r="C1697" i="1"/>
  <c r="B1697" i="1"/>
  <c r="A1697" i="1"/>
  <c r="E1696" i="1"/>
  <c r="C1696" i="1"/>
  <c r="B1696" i="1"/>
  <c r="A1696" i="1"/>
  <c r="E1695" i="1"/>
  <c r="C1695" i="1"/>
  <c r="B1695" i="1"/>
  <c r="A1695" i="1"/>
  <c r="E1694" i="1"/>
  <c r="C1694" i="1"/>
  <c r="B1694" i="1"/>
  <c r="A1694" i="1"/>
  <c r="E1693" i="1"/>
  <c r="C1693" i="1"/>
  <c r="B1693" i="1"/>
  <c r="A1693" i="1"/>
  <c r="E1692" i="1"/>
  <c r="C1692" i="1"/>
  <c r="B1692" i="1"/>
  <c r="A1692" i="1"/>
  <c r="E1691" i="1"/>
  <c r="C1691" i="1"/>
  <c r="B1691" i="1"/>
  <c r="A1691" i="1"/>
  <c r="E1690" i="1"/>
  <c r="C1690" i="1"/>
  <c r="B1690" i="1"/>
  <c r="A1690" i="1"/>
  <c r="E1689" i="1"/>
  <c r="C1689" i="1"/>
  <c r="B1689" i="1"/>
  <c r="A1689" i="1"/>
  <c r="E1688" i="1"/>
  <c r="C1688" i="1"/>
  <c r="B1688" i="1"/>
  <c r="A1688" i="1"/>
  <c r="E1687" i="1"/>
  <c r="C1687" i="1"/>
  <c r="B1687" i="1"/>
  <c r="A1687" i="1"/>
  <c r="E1686" i="1"/>
  <c r="C1686" i="1"/>
  <c r="B1686" i="1"/>
  <c r="A1686" i="1"/>
  <c r="E1685" i="1"/>
  <c r="C1685" i="1"/>
  <c r="B1685" i="1"/>
  <c r="A1685" i="1"/>
  <c r="E1684" i="1"/>
  <c r="C1684" i="1"/>
  <c r="B1684" i="1"/>
  <c r="A1684" i="1"/>
  <c r="E1683" i="1"/>
  <c r="C1683" i="1"/>
  <c r="B1683" i="1"/>
  <c r="A1683" i="1"/>
  <c r="E1682" i="1"/>
  <c r="C1682" i="1"/>
  <c r="B1682" i="1"/>
  <c r="A1682" i="1"/>
  <c r="E1681" i="1"/>
  <c r="C1681" i="1"/>
  <c r="B1681" i="1"/>
  <c r="A1681" i="1"/>
  <c r="E1680" i="1"/>
  <c r="C1680" i="1"/>
  <c r="B1680" i="1"/>
  <c r="A1680" i="1"/>
  <c r="E1679" i="1"/>
  <c r="C1679" i="1"/>
  <c r="B1679" i="1"/>
  <c r="A1679" i="1"/>
  <c r="E1678" i="1"/>
  <c r="C1678" i="1"/>
  <c r="B1678" i="1"/>
  <c r="A1678" i="1"/>
  <c r="E1677" i="1"/>
  <c r="C1677" i="1"/>
  <c r="B1677" i="1"/>
  <c r="A1677" i="1"/>
  <c r="E1676" i="1"/>
  <c r="C1676" i="1"/>
  <c r="B1676" i="1"/>
  <c r="A1676" i="1"/>
  <c r="E1675" i="1"/>
  <c r="C1675" i="1"/>
  <c r="B1675" i="1"/>
  <c r="A1675" i="1"/>
  <c r="E1674" i="1"/>
  <c r="C1674" i="1"/>
  <c r="B1674" i="1"/>
  <c r="A1674" i="1"/>
  <c r="E1673" i="1"/>
  <c r="C1673" i="1"/>
  <c r="B1673" i="1"/>
  <c r="A1673" i="1"/>
  <c r="E1672" i="1"/>
  <c r="C1672" i="1"/>
  <c r="B1672" i="1"/>
  <c r="A1672" i="1"/>
  <c r="E1671" i="1"/>
  <c r="C1671" i="1"/>
  <c r="B1671" i="1"/>
  <c r="A1671" i="1"/>
  <c r="E1670" i="1"/>
  <c r="C1670" i="1"/>
  <c r="B1670" i="1"/>
  <c r="A1670" i="1"/>
  <c r="E1669" i="1"/>
  <c r="C1669" i="1"/>
  <c r="B1669" i="1"/>
  <c r="A1669" i="1"/>
  <c r="E1668" i="1"/>
  <c r="C1668" i="1"/>
  <c r="B1668" i="1"/>
  <c r="A1668" i="1"/>
  <c r="E1667" i="1"/>
  <c r="C1667" i="1"/>
  <c r="B1667" i="1"/>
  <c r="A1667" i="1"/>
  <c r="E1666" i="1"/>
  <c r="C1666" i="1"/>
  <c r="B1666" i="1"/>
  <c r="A1666" i="1"/>
  <c r="E1665" i="1"/>
  <c r="C1665" i="1"/>
  <c r="B1665" i="1"/>
  <c r="A1665" i="1"/>
  <c r="E1664" i="1"/>
  <c r="C1664" i="1"/>
  <c r="B1664" i="1"/>
  <c r="A1664" i="1"/>
  <c r="E1663" i="1"/>
  <c r="C1663" i="1"/>
  <c r="B1663" i="1"/>
  <c r="A1663" i="1"/>
  <c r="E1662" i="1"/>
  <c r="C1662" i="1"/>
  <c r="B1662" i="1"/>
  <c r="A1662" i="1"/>
  <c r="E1661" i="1"/>
  <c r="C1661" i="1"/>
  <c r="B1661" i="1"/>
  <c r="A1661" i="1"/>
  <c r="E1660" i="1"/>
  <c r="C1660" i="1"/>
  <c r="B1660" i="1"/>
  <c r="A1660" i="1"/>
  <c r="E1659" i="1"/>
  <c r="C1659" i="1"/>
  <c r="B1659" i="1"/>
  <c r="A1659" i="1"/>
  <c r="E1658" i="1"/>
  <c r="C1658" i="1"/>
  <c r="B1658" i="1"/>
  <c r="A1658" i="1"/>
  <c r="E1657" i="1"/>
  <c r="C1657" i="1"/>
  <c r="B1657" i="1"/>
  <c r="A1657" i="1"/>
  <c r="E1656" i="1"/>
  <c r="C1656" i="1"/>
  <c r="B1656" i="1"/>
  <c r="A1656" i="1"/>
  <c r="E1655" i="1"/>
  <c r="C1655" i="1"/>
  <c r="B1655" i="1"/>
  <c r="A1655" i="1"/>
  <c r="E1654" i="1"/>
  <c r="C1654" i="1"/>
  <c r="B1654" i="1"/>
  <c r="A1654" i="1"/>
  <c r="E1653" i="1"/>
  <c r="C1653" i="1"/>
  <c r="B1653" i="1"/>
  <c r="A1653" i="1"/>
  <c r="E1652" i="1"/>
  <c r="C1652" i="1"/>
  <c r="B1652" i="1"/>
  <c r="A1652" i="1"/>
  <c r="E1651" i="1"/>
  <c r="C1651" i="1"/>
  <c r="B1651" i="1"/>
  <c r="A1651" i="1"/>
  <c r="E1650" i="1"/>
  <c r="C1650" i="1"/>
  <c r="B1650" i="1"/>
  <c r="A1650" i="1"/>
  <c r="E1649" i="1"/>
  <c r="C1649" i="1"/>
  <c r="B1649" i="1"/>
  <c r="A1649" i="1"/>
  <c r="E1648" i="1"/>
  <c r="C1648" i="1"/>
  <c r="B1648" i="1"/>
  <c r="A1648" i="1"/>
  <c r="E1647" i="1"/>
  <c r="C1647" i="1"/>
  <c r="B1647" i="1"/>
  <c r="A1647" i="1"/>
  <c r="E1646" i="1"/>
  <c r="C1646" i="1"/>
  <c r="B1646" i="1"/>
  <c r="A1646" i="1"/>
  <c r="E1645" i="1"/>
  <c r="C1645" i="1"/>
  <c r="B1645" i="1"/>
  <c r="A1645" i="1"/>
  <c r="E1644" i="1"/>
  <c r="C1644" i="1"/>
  <c r="B1644" i="1"/>
  <c r="A1644" i="1"/>
  <c r="E1643" i="1"/>
  <c r="C1643" i="1"/>
  <c r="B1643" i="1"/>
  <c r="A1643" i="1"/>
  <c r="E1642" i="1"/>
  <c r="C1642" i="1"/>
  <c r="B1642" i="1"/>
  <c r="A1642" i="1"/>
  <c r="E1641" i="1"/>
  <c r="C1641" i="1"/>
  <c r="B1641" i="1"/>
  <c r="A1641" i="1"/>
  <c r="E1640" i="1"/>
  <c r="C1640" i="1"/>
  <c r="B1640" i="1"/>
  <c r="A1640" i="1"/>
  <c r="E1639" i="1"/>
  <c r="C1639" i="1"/>
  <c r="B1639" i="1"/>
  <c r="A1639" i="1"/>
  <c r="E1638" i="1"/>
  <c r="C1638" i="1"/>
  <c r="B1638" i="1"/>
  <c r="A1638" i="1"/>
  <c r="E1637" i="1"/>
  <c r="C1637" i="1"/>
  <c r="B1637" i="1"/>
  <c r="A1637" i="1"/>
  <c r="E1636" i="1"/>
  <c r="C1636" i="1"/>
  <c r="B1636" i="1"/>
  <c r="A1636" i="1"/>
  <c r="E1635" i="1"/>
  <c r="C1635" i="1"/>
  <c r="B1635" i="1"/>
  <c r="A1635" i="1"/>
  <c r="E1634" i="1"/>
  <c r="C1634" i="1"/>
  <c r="B1634" i="1"/>
  <c r="A1634" i="1"/>
  <c r="E1633" i="1"/>
  <c r="C1633" i="1"/>
  <c r="B1633" i="1"/>
  <c r="A1633" i="1"/>
  <c r="E1632" i="1"/>
  <c r="C1632" i="1"/>
  <c r="B1632" i="1"/>
  <c r="A1632" i="1"/>
  <c r="E1631" i="1"/>
  <c r="C1631" i="1"/>
  <c r="B1631" i="1"/>
  <c r="A1631" i="1"/>
  <c r="E1630" i="1"/>
  <c r="C1630" i="1"/>
  <c r="B1630" i="1"/>
  <c r="A1630" i="1"/>
  <c r="E1629" i="1"/>
  <c r="C1629" i="1"/>
  <c r="B1629" i="1"/>
  <c r="A1629" i="1"/>
  <c r="E1628" i="1"/>
  <c r="C1628" i="1"/>
  <c r="B1628" i="1"/>
  <c r="A1628" i="1"/>
  <c r="E1627" i="1"/>
  <c r="C1627" i="1"/>
  <c r="B1627" i="1"/>
  <c r="A1627" i="1"/>
  <c r="E1626" i="1"/>
  <c r="C1626" i="1"/>
  <c r="B1626" i="1"/>
  <c r="A1626" i="1"/>
  <c r="E1625" i="1"/>
  <c r="C1625" i="1"/>
  <c r="B1625" i="1"/>
  <c r="A1625" i="1"/>
  <c r="E1624" i="1"/>
  <c r="C1624" i="1"/>
  <c r="B1624" i="1"/>
  <c r="A1624" i="1"/>
  <c r="E1623" i="1"/>
  <c r="C1623" i="1"/>
  <c r="B1623" i="1"/>
  <c r="A1623" i="1"/>
  <c r="E1622" i="1"/>
  <c r="C1622" i="1"/>
  <c r="B1622" i="1"/>
  <c r="A1622" i="1"/>
  <c r="E1621" i="1"/>
  <c r="C1621" i="1"/>
  <c r="B1621" i="1"/>
  <c r="A1621" i="1"/>
  <c r="E1620" i="1"/>
  <c r="C1620" i="1"/>
  <c r="B1620" i="1"/>
  <c r="A1620" i="1"/>
  <c r="E1619" i="1"/>
  <c r="C1619" i="1"/>
  <c r="B1619" i="1"/>
  <c r="A1619" i="1"/>
  <c r="E1618" i="1"/>
  <c r="C1618" i="1"/>
  <c r="B1618" i="1"/>
  <c r="A1618" i="1"/>
  <c r="E1617" i="1"/>
  <c r="C1617" i="1"/>
  <c r="B1617" i="1"/>
  <c r="A1617" i="1"/>
  <c r="E1616" i="1"/>
  <c r="C1616" i="1"/>
  <c r="B1616" i="1"/>
  <c r="A1616" i="1"/>
  <c r="E1615" i="1"/>
  <c r="C1615" i="1"/>
  <c r="B1615" i="1"/>
  <c r="A1615" i="1"/>
  <c r="E1614" i="1"/>
  <c r="C1614" i="1"/>
  <c r="B1614" i="1"/>
  <c r="A1614" i="1"/>
  <c r="E1613" i="1"/>
  <c r="C1613" i="1"/>
  <c r="B1613" i="1"/>
  <c r="A1613" i="1"/>
  <c r="E1612" i="1"/>
  <c r="C1612" i="1"/>
  <c r="B1612" i="1"/>
  <c r="A1612" i="1"/>
  <c r="E1611" i="1"/>
  <c r="C1611" i="1"/>
  <c r="B1611" i="1"/>
  <c r="A1611" i="1"/>
  <c r="E1610" i="1"/>
  <c r="C1610" i="1"/>
  <c r="B1610" i="1"/>
  <c r="A1610" i="1"/>
  <c r="E1609" i="1"/>
  <c r="C1609" i="1"/>
  <c r="B1609" i="1"/>
  <c r="A1609" i="1"/>
  <c r="E1608" i="1"/>
  <c r="C1608" i="1"/>
  <c r="B1608" i="1"/>
  <c r="A1608" i="1"/>
  <c r="E1607" i="1"/>
  <c r="C1607" i="1"/>
  <c r="B1607" i="1"/>
  <c r="A1607" i="1"/>
  <c r="E1606" i="1"/>
  <c r="C1606" i="1"/>
  <c r="B1606" i="1"/>
  <c r="A1606" i="1"/>
  <c r="E1605" i="1"/>
  <c r="C1605" i="1"/>
  <c r="B1605" i="1"/>
  <c r="A1605" i="1"/>
  <c r="E1604" i="1"/>
  <c r="C1604" i="1"/>
  <c r="B1604" i="1"/>
  <c r="A1604" i="1"/>
  <c r="E1603" i="1"/>
  <c r="C1603" i="1"/>
  <c r="B1603" i="1"/>
  <c r="A1603" i="1"/>
  <c r="E1602" i="1"/>
  <c r="C1602" i="1"/>
  <c r="B1602" i="1"/>
  <c r="A1602" i="1"/>
  <c r="E1601" i="1"/>
  <c r="C1601" i="1"/>
  <c r="B1601" i="1"/>
  <c r="A1601" i="1"/>
  <c r="E1600" i="1"/>
  <c r="C1600" i="1"/>
  <c r="B1600" i="1"/>
  <c r="A1600" i="1"/>
  <c r="E1599" i="1"/>
  <c r="C1599" i="1"/>
  <c r="B1599" i="1"/>
  <c r="A1599" i="1"/>
  <c r="E1598" i="1"/>
  <c r="C1598" i="1"/>
  <c r="B1598" i="1"/>
  <c r="A1598" i="1"/>
  <c r="E1597" i="1"/>
  <c r="C1597" i="1"/>
  <c r="B1597" i="1"/>
  <c r="A1597" i="1"/>
  <c r="E1596" i="1"/>
  <c r="C1596" i="1"/>
  <c r="B1596" i="1"/>
  <c r="A1596" i="1"/>
  <c r="E1595" i="1"/>
  <c r="C1595" i="1"/>
  <c r="B1595" i="1"/>
  <c r="A1595" i="1"/>
  <c r="E1594" i="1"/>
  <c r="C1594" i="1"/>
  <c r="B1594" i="1"/>
  <c r="A1594" i="1"/>
  <c r="E1593" i="1"/>
  <c r="C1593" i="1"/>
  <c r="B1593" i="1"/>
  <c r="A1593" i="1"/>
  <c r="E1592" i="1"/>
  <c r="C1592" i="1"/>
  <c r="B1592" i="1"/>
  <c r="A1592" i="1"/>
  <c r="E1591" i="1"/>
  <c r="C1591" i="1"/>
  <c r="B1591" i="1"/>
  <c r="A1591" i="1"/>
  <c r="E1590" i="1"/>
  <c r="C1590" i="1"/>
  <c r="B1590" i="1"/>
  <c r="A1590" i="1"/>
  <c r="E1589" i="1"/>
  <c r="C1589" i="1"/>
  <c r="B1589" i="1"/>
  <c r="A1589" i="1"/>
  <c r="E1588" i="1"/>
  <c r="C1588" i="1"/>
  <c r="B1588" i="1"/>
  <c r="A1588" i="1"/>
  <c r="E1587" i="1"/>
  <c r="C1587" i="1"/>
  <c r="B1587" i="1"/>
  <c r="A1587" i="1"/>
  <c r="E1586" i="1"/>
  <c r="C1586" i="1"/>
  <c r="B1586" i="1"/>
  <c r="A1586" i="1"/>
  <c r="E1585" i="1"/>
  <c r="C1585" i="1"/>
  <c r="B1585" i="1"/>
  <c r="A1585" i="1"/>
  <c r="E1584" i="1"/>
  <c r="C1584" i="1"/>
  <c r="B1584" i="1"/>
  <c r="A1584" i="1"/>
  <c r="E1583" i="1"/>
  <c r="C1583" i="1"/>
  <c r="B1583" i="1"/>
  <c r="A1583" i="1"/>
  <c r="E1582" i="1"/>
  <c r="C1582" i="1"/>
  <c r="B1582" i="1"/>
  <c r="A1582" i="1"/>
  <c r="E1581" i="1"/>
  <c r="C1581" i="1"/>
  <c r="B1581" i="1"/>
  <c r="A1581" i="1"/>
  <c r="E1580" i="1"/>
  <c r="C1580" i="1"/>
  <c r="B1580" i="1"/>
  <c r="A1580" i="1"/>
  <c r="E1579" i="1"/>
  <c r="C1579" i="1"/>
  <c r="B1579" i="1"/>
  <c r="A1579" i="1"/>
  <c r="E1578" i="1"/>
  <c r="C1578" i="1"/>
  <c r="B1578" i="1"/>
  <c r="A1578" i="1"/>
  <c r="E1577" i="1"/>
  <c r="C1577" i="1"/>
  <c r="B1577" i="1"/>
  <c r="A1577" i="1"/>
  <c r="E1576" i="1"/>
  <c r="C1576" i="1"/>
  <c r="B1576" i="1"/>
  <c r="A1576" i="1"/>
  <c r="E1575" i="1"/>
  <c r="C1575" i="1"/>
  <c r="B1575" i="1"/>
  <c r="A1575" i="1"/>
  <c r="E1574" i="1"/>
  <c r="C1574" i="1"/>
  <c r="B1574" i="1"/>
  <c r="A1574" i="1"/>
  <c r="E1573" i="1"/>
  <c r="C1573" i="1"/>
  <c r="B1573" i="1"/>
  <c r="A1573" i="1"/>
  <c r="E1572" i="1"/>
  <c r="C1572" i="1"/>
  <c r="B1572" i="1"/>
  <c r="A1572" i="1"/>
  <c r="E1571" i="1"/>
  <c r="C1571" i="1"/>
  <c r="B1571" i="1"/>
  <c r="A1571" i="1"/>
  <c r="E1570" i="1"/>
  <c r="C1570" i="1"/>
  <c r="B1570" i="1"/>
  <c r="A1570" i="1"/>
  <c r="E1569" i="1"/>
  <c r="C1569" i="1"/>
  <c r="B1569" i="1"/>
  <c r="A1569" i="1"/>
  <c r="E1568" i="1"/>
  <c r="C1568" i="1"/>
  <c r="B1568" i="1"/>
  <c r="A1568" i="1"/>
  <c r="E1567" i="1"/>
  <c r="C1567" i="1"/>
  <c r="B1567" i="1"/>
  <c r="A1567" i="1"/>
  <c r="E1566" i="1"/>
  <c r="C1566" i="1"/>
  <c r="B1566" i="1"/>
  <c r="A1566" i="1"/>
  <c r="E1565" i="1"/>
  <c r="C1565" i="1"/>
  <c r="B1565" i="1"/>
  <c r="A1565" i="1"/>
  <c r="E1564" i="1"/>
  <c r="C1564" i="1"/>
  <c r="B1564" i="1"/>
  <c r="A1564" i="1"/>
  <c r="E1563" i="1"/>
  <c r="C1563" i="1"/>
  <c r="B1563" i="1"/>
  <c r="A1563" i="1"/>
  <c r="E1562" i="1"/>
  <c r="C1562" i="1"/>
  <c r="B1562" i="1"/>
  <c r="A1562" i="1"/>
  <c r="E1561" i="1"/>
  <c r="C1561" i="1"/>
  <c r="B1561" i="1"/>
  <c r="A1561" i="1"/>
  <c r="E1560" i="1"/>
  <c r="C1560" i="1"/>
  <c r="B1560" i="1"/>
  <c r="A1560" i="1"/>
  <c r="E1559" i="1"/>
  <c r="C1559" i="1"/>
  <c r="B1559" i="1"/>
  <c r="A1559" i="1"/>
  <c r="E1558" i="1"/>
  <c r="C1558" i="1"/>
  <c r="B1558" i="1"/>
  <c r="A1558" i="1"/>
  <c r="E1557" i="1"/>
  <c r="C1557" i="1"/>
  <c r="B1557" i="1"/>
  <c r="A1557" i="1"/>
  <c r="E1556" i="1"/>
  <c r="C1556" i="1"/>
  <c r="B1556" i="1"/>
  <c r="A1556" i="1"/>
  <c r="E1555" i="1"/>
  <c r="C1555" i="1"/>
  <c r="B1555" i="1"/>
  <c r="A1555" i="1"/>
  <c r="E1554" i="1"/>
  <c r="C1554" i="1"/>
  <c r="B1554" i="1"/>
  <c r="A1554" i="1"/>
  <c r="E1553" i="1"/>
  <c r="C1553" i="1"/>
  <c r="B1553" i="1"/>
  <c r="A1553" i="1"/>
  <c r="E1552" i="1"/>
  <c r="C1552" i="1"/>
  <c r="B1552" i="1"/>
  <c r="A1552" i="1"/>
  <c r="E1551" i="1"/>
  <c r="C1551" i="1"/>
  <c r="B1551" i="1"/>
  <c r="A1551" i="1"/>
  <c r="E1550" i="1"/>
  <c r="C1550" i="1"/>
  <c r="B1550" i="1"/>
  <c r="A1550" i="1"/>
  <c r="E1549" i="1"/>
  <c r="C1549" i="1"/>
  <c r="B1549" i="1"/>
  <c r="A1549" i="1"/>
  <c r="E1548" i="1"/>
  <c r="C1548" i="1"/>
  <c r="B1548" i="1"/>
  <c r="A1548" i="1"/>
  <c r="E1547" i="1"/>
  <c r="C1547" i="1"/>
  <c r="B1547" i="1"/>
  <c r="A1547" i="1"/>
  <c r="E1546" i="1"/>
  <c r="C1546" i="1"/>
  <c r="B1546" i="1"/>
  <c r="A1546" i="1"/>
  <c r="E1545" i="1"/>
  <c r="C1545" i="1"/>
  <c r="B1545" i="1"/>
  <c r="A1545" i="1"/>
  <c r="E1544" i="1"/>
  <c r="C1544" i="1"/>
  <c r="B1544" i="1"/>
  <c r="A1544" i="1"/>
  <c r="E1543" i="1"/>
  <c r="C1543" i="1"/>
  <c r="B1543" i="1"/>
  <c r="A1543" i="1"/>
  <c r="E1542" i="1"/>
  <c r="C1542" i="1"/>
  <c r="B1542" i="1"/>
  <c r="A1542" i="1"/>
  <c r="E1541" i="1"/>
  <c r="C1541" i="1"/>
  <c r="B1541" i="1"/>
  <c r="A1541" i="1"/>
  <c r="E1540" i="1"/>
  <c r="C1540" i="1"/>
  <c r="B1540" i="1"/>
  <c r="A1540" i="1"/>
  <c r="E1539" i="1"/>
  <c r="C1539" i="1"/>
  <c r="B1539" i="1"/>
  <c r="A1539" i="1"/>
  <c r="E1538" i="1"/>
  <c r="C1538" i="1"/>
  <c r="B1538" i="1"/>
  <c r="A1538" i="1"/>
  <c r="E1537" i="1"/>
  <c r="C1537" i="1"/>
  <c r="B1537" i="1"/>
  <c r="A1537" i="1"/>
  <c r="E1536" i="1"/>
  <c r="C1536" i="1"/>
  <c r="B1536" i="1"/>
  <c r="A1536" i="1"/>
  <c r="E1535" i="1"/>
  <c r="C1535" i="1"/>
  <c r="B1535" i="1"/>
  <c r="A1535" i="1"/>
  <c r="E1534" i="1"/>
  <c r="C1534" i="1"/>
  <c r="B1534" i="1"/>
  <c r="A1534" i="1"/>
  <c r="E1533" i="1"/>
  <c r="C1533" i="1"/>
  <c r="B1533" i="1"/>
  <c r="A1533" i="1"/>
  <c r="E1532" i="1"/>
  <c r="C1532" i="1"/>
  <c r="B1532" i="1"/>
  <c r="A1532" i="1"/>
  <c r="E1531" i="1"/>
  <c r="C1531" i="1"/>
  <c r="B1531" i="1"/>
  <c r="A1531" i="1"/>
  <c r="E1530" i="1"/>
  <c r="C1530" i="1"/>
  <c r="B1530" i="1"/>
  <c r="A1530" i="1"/>
  <c r="E1529" i="1"/>
  <c r="C1529" i="1"/>
  <c r="B1529" i="1"/>
  <c r="A1529" i="1"/>
  <c r="E1528" i="1"/>
  <c r="C1528" i="1"/>
  <c r="B1528" i="1"/>
  <c r="A1528" i="1"/>
  <c r="E1527" i="1"/>
  <c r="C1527" i="1"/>
  <c r="B1527" i="1"/>
  <c r="A1527" i="1"/>
  <c r="E1526" i="1"/>
  <c r="C1526" i="1"/>
  <c r="B1526" i="1"/>
  <c r="A1526" i="1"/>
  <c r="E1525" i="1"/>
  <c r="C1525" i="1"/>
  <c r="B1525" i="1"/>
  <c r="A1525" i="1"/>
  <c r="E1524" i="1"/>
  <c r="C1524" i="1"/>
  <c r="B1524" i="1"/>
  <c r="A1524" i="1"/>
  <c r="E1523" i="1"/>
  <c r="C1523" i="1"/>
  <c r="B1523" i="1"/>
  <c r="A1523" i="1"/>
  <c r="E1522" i="1"/>
  <c r="C1522" i="1"/>
  <c r="B1522" i="1"/>
  <c r="A1522" i="1"/>
  <c r="E1521" i="1"/>
  <c r="C1521" i="1"/>
  <c r="B1521" i="1"/>
  <c r="A1521" i="1"/>
  <c r="E1520" i="1"/>
  <c r="C1520" i="1"/>
  <c r="B1520" i="1"/>
  <c r="A1520" i="1"/>
  <c r="E1519" i="1"/>
  <c r="C1519" i="1"/>
  <c r="B1519" i="1"/>
  <c r="A1519" i="1"/>
  <c r="E1518" i="1"/>
  <c r="C1518" i="1"/>
  <c r="B1518" i="1"/>
  <c r="A1518" i="1"/>
  <c r="E1517" i="1"/>
  <c r="C1517" i="1"/>
  <c r="B1517" i="1"/>
  <c r="A1517" i="1"/>
  <c r="E1516" i="1"/>
  <c r="C1516" i="1"/>
  <c r="B1516" i="1"/>
  <c r="A1516" i="1"/>
  <c r="E1515" i="1"/>
  <c r="C1515" i="1"/>
  <c r="B1515" i="1"/>
  <c r="A1515" i="1"/>
  <c r="E1514" i="1"/>
  <c r="C1514" i="1"/>
  <c r="B1514" i="1"/>
  <c r="A1514" i="1"/>
  <c r="E1513" i="1"/>
  <c r="C1513" i="1"/>
  <c r="B1513" i="1"/>
  <c r="A1513" i="1"/>
  <c r="E1512" i="1"/>
  <c r="C1512" i="1"/>
  <c r="B1512" i="1"/>
  <c r="A1512" i="1"/>
  <c r="E1511" i="1"/>
  <c r="C1511" i="1"/>
  <c r="B1511" i="1"/>
  <c r="A1511" i="1"/>
  <c r="E1510" i="1"/>
  <c r="C1510" i="1"/>
  <c r="B1510" i="1"/>
  <c r="A1510" i="1"/>
  <c r="E1509" i="1"/>
  <c r="C1509" i="1"/>
  <c r="B1509" i="1"/>
  <c r="A1509" i="1"/>
  <c r="E1508" i="1"/>
  <c r="C1508" i="1"/>
  <c r="B1508" i="1"/>
  <c r="A1508" i="1"/>
  <c r="E1507" i="1"/>
  <c r="C1507" i="1"/>
  <c r="B1507" i="1"/>
  <c r="A1507" i="1"/>
  <c r="E1506" i="1"/>
  <c r="C1506" i="1"/>
  <c r="B1506" i="1"/>
  <c r="A1506" i="1"/>
  <c r="E1505" i="1"/>
  <c r="C1505" i="1"/>
  <c r="B1505" i="1"/>
  <c r="A1505" i="1"/>
  <c r="E1504" i="1"/>
  <c r="C1504" i="1"/>
  <c r="B1504" i="1"/>
  <c r="A1504" i="1"/>
  <c r="E1503" i="1"/>
  <c r="C1503" i="1"/>
  <c r="B1503" i="1"/>
  <c r="A1503" i="1"/>
  <c r="E1502" i="1"/>
  <c r="C1502" i="1"/>
  <c r="B1502" i="1"/>
  <c r="A1502" i="1"/>
  <c r="E1501" i="1"/>
  <c r="C1501" i="1"/>
  <c r="B1501" i="1"/>
  <c r="A1501" i="1"/>
  <c r="E1500" i="1"/>
  <c r="C1500" i="1"/>
  <c r="B1500" i="1"/>
  <c r="A1500" i="1"/>
  <c r="E1499" i="1"/>
  <c r="C1499" i="1"/>
  <c r="B1499" i="1"/>
  <c r="A1499" i="1"/>
  <c r="E1498" i="1"/>
  <c r="C1498" i="1"/>
  <c r="B1498" i="1"/>
  <c r="A1498" i="1"/>
  <c r="E1497" i="1"/>
  <c r="C1497" i="1"/>
  <c r="B1497" i="1"/>
  <c r="A1497" i="1"/>
  <c r="E1496" i="1"/>
  <c r="C1496" i="1"/>
  <c r="B1496" i="1"/>
  <c r="A1496" i="1"/>
  <c r="E1495" i="1"/>
  <c r="C1495" i="1"/>
  <c r="B1495" i="1"/>
  <c r="A1495" i="1"/>
  <c r="E1494" i="1"/>
  <c r="C1494" i="1"/>
  <c r="B1494" i="1"/>
  <c r="A1494" i="1"/>
  <c r="E1493" i="1"/>
  <c r="C1493" i="1"/>
  <c r="B1493" i="1"/>
  <c r="A1493" i="1"/>
  <c r="E1492" i="1"/>
  <c r="C1492" i="1"/>
  <c r="B1492" i="1"/>
  <c r="A1492" i="1"/>
  <c r="E1491" i="1"/>
  <c r="C1491" i="1"/>
  <c r="B1491" i="1"/>
  <c r="A1491" i="1"/>
  <c r="E1490" i="1"/>
  <c r="C1490" i="1"/>
  <c r="B1490" i="1"/>
  <c r="A1490" i="1"/>
  <c r="E1489" i="1"/>
  <c r="C1489" i="1"/>
  <c r="B1489" i="1"/>
  <c r="A1489" i="1"/>
  <c r="E1488" i="1"/>
  <c r="C1488" i="1"/>
  <c r="B1488" i="1"/>
  <c r="A1488" i="1"/>
  <c r="E1487" i="1"/>
  <c r="C1487" i="1"/>
  <c r="B1487" i="1"/>
  <c r="A1487" i="1"/>
  <c r="E1486" i="1"/>
  <c r="C1486" i="1"/>
  <c r="B1486" i="1"/>
  <c r="A1486" i="1"/>
  <c r="E1485" i="1"/>
  <c r="C1485" i="1"/>
  <c r="B1485" i="1"/>
  <c r="A1485" i="1"/>
  <c r="E1484" i="1"/>
  <c r="C1484" i="1"/>
  <c r="B1484" i="1"/>
  <c r="A1484" i="1"/>
  <c r="E1483" i="1"/>
  <c r="C1483" i="1"/>
  <c r="B1483" i="1"/>
  <c r="A1483" i="1"/>
  <c r="E1482" i="1"/>
  <c r="C1482" i="1"/>
  <c r="B1482" i="1"/>
  <c r="A1482" i="1"/>
  <c r="E1481" i="1"/>
  <c r="C1481" i="1"/>
  <c r="B1481" i="1"/>
  <c r="A1481" i="1"/>
  <c r="E1480" i="1"/>
  <c r="C1480" i="1"/>
  <c r="B1480" i="1"/>
  <c r="A1480" i="1"/>
  <c r="E1479" i="1"/>
  <c r="C1479" i="1"/>
  <c r="B1479" i="1"/>
  <c r="A1479" i="1"/>
  <c r="E1478" i="1"/>
  <c r="C1478" i="1"/>
  <c r="B1478" i="1"/>
  <c r="A1478" i="1"/>
  <c r="E1477" i="1"/>
  <c r="C1477" i="1"/>
  <c r="B1477" i="1"/>
  <c r="A1477" i="1"/>
  <c r="E1476" i="1"/>
  <c r="C1476" i="1"/>
  <c r="B1476" i="1"/>
  <c r="A1476" i="1"/>
  <c r="E1475" i="1"/>
  <c r="C1475" i="1"/>
  <c r="B1475" i="1"/>
  <c r="A1475" i="1"/>
  <c r="E1474" i="1"/>
  <c r="C1474" i="1"/>
  <c r="B1474" i="1"/>
  <c r="A1474" i="1"/>
  <c r="E1473" i="1"/>
  <c r="C1473" i="1"/>
  <c r="B1473" i="1"/>
  <c r="A1473" i="1"/>
  <c r="E1472" i="1"/>
  <c r="C1472" i="1"/>
  <c r="B1472" i="1"/>
  <c r="A1472" i="1"/>
  <c r="E1471" i="1"/>
  <c r="C1471" i="1"/>
  <c r="B1471" i="1"/>
  <c r="A1471" i="1"/>
  <c r="E1470" i="1"/>
  <c r="C1470" i="1"/>
  <c r="B1470" i="1"/>
  <c r="A1470" i="1"/>
  <c r="E1469" i="1"/>
  <c r="C1469" i="1"/>
  <c r="B1469" i="1"/>
  <c r="A1469" i="1"/>
  <c r="E1468" i="1"/>
  <c r="C1468" i="1"/>
  <c r="B1468" i="1"/>
  <c r="A1468" i="1"/>
  <c r="E1467" i="1"/>
  <c r="C1467" i="1"/>
  <c r="B1467" i="1"/>
  <c r="A1467" i="1"/>
  <c r="E1466" i="1"/>
  <c r="C1466" i="1"/>
  <c r="B1466" i="1"/>
  <c r="A1466" i="1"/>
  <c r="E1465" i="1"/>
  <c r="C1465" i="1"/>
  <c r="B1465" i="1"/>
  <c r="A1465" i="1"/>
  <c r="E1464" i="1"/>
  <c r="C1464" i="1"/>
  <c r="B1464" i="1"/>
  <c r="A1464" i="1"/>
  <c r="E1463" i="1"/>
  <c r="C1463" i="1"/>
  <c r="B1463" i="1"/>
  <c r="A1463" i="1"/>
  <c r="E1462" i="1"/>
  <c r="C1462" i="1"/>
  <c r="B1462" i="1"/>
  <c r="A1462" i="1"/>
  <c r="E1461" i="1"/>
  <c r="C1461" i="1"/>
  <c r="B1461" i="1"/>
  <c r="A1461" i="1"/>
  <c r="E1460" i="1"/>
  <c r="C1460" i="1"/>
  <c r="B1460" i="1"/>
  <c r="A1460" i="1"/>
  <c r="E1459" i="1"/>
  <c r="C1459" i="1"/>
  <c r="B1459" i="1"/>
  <c r="A1459" i="1"/>
  <c r="E1458" i="1"/>
  <c r="C1458" i="1"/>
  <c r="B1458" i="1"/>
  <c r="A1458" i="1"/>
  <c r="E1452" i="1"/>
  <c r="C1452" i="1"/>
  <c r="B1452" i="1"/>
  <c r="A1452" i="1"/>
  <c r="E1451" i="1"/>
  <c r="C1451" i="1"/>
  <c r="B1451" i="1"/>
  <c r="A1451" i="1"/>
  <c r="E1450" i="1"/>
  <c r="C1450" i="1"/>
  <c r="B1450" i="1"/>
  <c r="A1450" i="1"/>
  <c r="E1449" i="1"/>
  <c r="C1449" i="1"/>
  <c r="B1449" i="1"/>
  <c r="A1449" i="1"/>
  <c r="E1448" i="1"/>
  <c r="C1448" i="1"/>
  <c r="B1448" i="1"/>
  <c r="A1448" i="1"/>
  <c r="E1447" i="1"/>
  <c r="C1447" i="1"/>
  <c r="B1447" i="1"/>
  <c r="A1447" i="1"/>
  <c r="E1445" i="1"/>
  <c r="C1445" i="1"/>
  <c r="B1445" i="1"/>
  <c r="A1445" i="1"/>
  <c r="E1444" i="1"/>
  <c r="C1444" i="1"/>
  <c r="B1444" i="1"/>
  <c r="A1444" i="1"/>
  <c r="E1443" i="1"/>
  <c r="C1443" i="1"/>
  <c r="B1443" i="1"/>
  <c r="A1443" i="1"/>
  <c r="E1442" i="1"/>
  <c r="C1442" i="1"/>
  <c r="B1442" i="1"/>
  <c r="A1442" i="1"/>
  <c r="E1440" i="1"/>
  <c r="C1440" i="1"/>
  <c r="B1440" i="1"/>
  <c r="A1440" i="1"/>
  <c r="E1439" i="1"/>
  <c r="C1439" i="1"/>
  <c r="B1439" i="1"/>
  <c r="A1439" i="1"/>
  <c r="E1438" i="1"/>
  <c r="C1438" i="1"/>
  <c r="B1438" i="1"/>
  <c r="A1438" i="1"/>
  <c r="E1437" i="1"/>
  <c r="C1437" i="1"/>
  <c r="B1437" i="1"/>
  <c r="A1437" i="1"/>
  <c r="E1436" i="1"/>
  <c r="C1436" i="1"/>
  <c r="B1436" i="1"/>
  <c r="A1436" i="1"/>
  <c r="E1435" i="1"/>
  <c r="C1435" i="1"/>
  <c r="B1435" i="1"/>
  <c r="A1435" i="1"/>
  <c r="E1434" i="1"/>
  <c r="C1434" i="1"/>
  <c r="B1434" i="1"/>
  <c r="A1434" i="1"/>
  <c r="E1433" i="1"/>
  <c r="C1433" i="1"/>
  <c r="B1433" i="1"/>
  <c r="A1433" i="1"/>
  <c r="E1432" i="1"/>
  <c r="C1432" i="1"/>
  <c r="B1432" i="1"/>
  <c r="A1432" i="1"/>
  <c r="E1431" i="1"/>
  <c r="C1431" i="1"/>
  <c r="B1431" i="1"/>
  <c r="A1431" i="1"/>
  <c r="E1430" i="1"/>
  <c r="C1430" i="1"/>
  <c r="B1430" i="1"/>
  <c r="A1430" i="1"/>
  <c r="E1429" i="1"/>
  <c r="C1429" i="1"/>
  <c r="B1429" i="1"/>
  <c r="A1429" i="1"/>
  <c r="E1428" i="1"/>
  <c r="C1428" i="1"/>
  <c r="B1428" i="1"/>
  <c r="A1428" i="1"/>
  <c r="E1427" i="1"/>
  <c r="C1427" i="1"/>
  <c r="B1427" i="1"/>
  <c r="A1427" i="1"/>
  <c r="E1426" i="1"/>
  <c r="C1426" i="1"/>
  <c r="B1426" i="1"/>
  <c r="A1426" i="1"/>
  <c r="E1425" i="1"/>
  <c r="C1425" i="1"/>
  <c r="B1425" i="1"/>
  <c r="A1425" i="1"/>
  <c r="E1424" i="1"/>
  <c r="C1424" i="1"/>
  <c r="B1424" i="1"/>
  <c r="A1424" i="1"/>
  <c r="E1423" i="1"/>
  <c r="C1423" i="1"/>
  <c r="B1423" i="1"/>
  <c r="A1423" i="1"/>
  <c r="E1422" i="1"/>
  <c r="C1422" i="1"/>
  <c r="B1422" i="1"/>
  <c r="A1422" i="1"/>
  <c r="E1421" i="1"/>
  <c r="C1421" i="1"/>
  <c r="B1421" i="1"/>
  <c r="A1421" i="1"/>
  <c r="E1418" i="1"/>
  <c r="C1418" i="1"/>
  <c r="B1418" i="1"/>
  <c r="A1418" i="1"/>
  <c r="E1417" i="1"/>
  <c r="C1417" i="1"/>
  <c r="B1417" i="1"/>
  <c r="A1417" i="1"/>
  <c r="E1416" i="1"/>
  <c r="C1416" i="1"/>
  <c r="B1416" i="1"/>
  <c r="A1416" i="1"/>
  <c r="E1415" i="1"/>
  <c r="C1415" i="1"/>
  <c r="B1415" i="1"/>
  <c r="A1415" i="1"/>
  <c r="E1414" i="1"/>
  <c r="C1414" i="1"/>
  <c r="B1414" i="1"/>
  <c r="A1414" i="1"/>
  <c r="E1413" i="1"/>
  <c r="C1413" i="1"/>
  <c r="B1413" i="1"/>
  <c r="A1413" i="1"/>
  <c r="E1412" i="1"/>
  <c r="C1412" i="1"/>
  <c r="B1412" i="1"/>
  <c r="A1412" i="1"/>
  <c r="E1411" i="1"/>
  <c r="C1411" i="1"/>
  <c r="B1411" i="1"/>
  <c r="A1411" i="1"/>
  <c r="E1410" i="1"/>
  <c r="C1410" i="1"/>
  <c r="B1410" i="1"/>
  <c r="A1410" i="1"/>
  <c r="E1409" i="1"/>
  <c r="C1409" i="1"/>
  <c r="B1409" i="1"/>
  <c r="A1409" i="1"/>
  <c r="E1408" i="1"/>
  <c r="C1408" i="1"/>
  <c r="B1408" i="1"/>
  <c r="A1408" i="1"/>
  <c r="E1407" i="1"/>
  <c r="C1407" i="1"/>
  <c r="B1407" i="1"/>
  <c r="A1407" i="1"/>
  <c r="E1406" i="1"/>
  <c r="C1406" i="1"/>
  <c r="B1406" i="1"/>
  <c r="A1406" i="1"/>
  <c r="E1405" i="1"/>
  <c r="C1405" i="1"/>
  <c r="B1405" i="1"/>
  <c r="A1405" i="1"/>
  <c r="E1404" i="1"/>
  <c r="C1404" i="1"/>
  <c r="B1404" i="1"/>
  <c r="A1404" i="1"/>
  <c r="E1403" i="1"/>
  <c r="C1403" i="1"/>
  <c r="B1403" i="1"/>
  <c r="A1403" i="1"/>
  <c r="E1402" i="1"/>
  <c r="C1402" i="1"/>
  <c r="B1402" i="1"/>
  <c r="A1402" i="1"/>
  <c r="E1401" i="1"/>
  <c r="C1401" i="1"/>
  <c r="B1401" i="1"/>
  <c r="A1401" i="1"/>
  <c r="E1400" i="1"/>
  <c r="C1400" i="1"/>
  <c r="B1400" i="1"/>
  <c r="A1400" i="1"/>
  <c r="E1399" i="1"/>
  <c r="C1399" i="1"/>
  <c r="B1399" i="1"/>
  <c r="A1399" i="1"/>
  <c r="E1398" i="1"/>
  <c r="C1398" i="1"/>
  <c r="B1398" i="1"/>
  <c r="A1398" i="1"/>
  <c r="E1397" i="1"/>
  <c r="C1397" i="1"/>
  <c r="B1397" i="1"/>
  <c r="A1397" i="1"/>
  <c r="E1396" i="1"/>
  <c r="C1396" i="1"/>
  <c r="B1396" i="1"/>
  <c r="A1396" i="1"/>
  <c r="E1395" i="1"/>
  <c r="C1395" i="1"/>
  <c r="B1395" i="1"/>
  <c r="A1395" i="1"/>
  <c r="E1394" i="1"/>
  <c r="C1394" i="1"/>
  <c r="B1394" i="1"/>
  <c r="A1394" i="1"/>
  <c r="E1388" i="1"/>
  <c r="C1388" i="1"/>
  <c r="B1388" i="1"/>
  <c r="A1388" i="1"/>
  <c r="E1387" i="1"/>
  <c r="C1387" i="1"/>
  <c r="B1387" i="1"/>
  <c r="A1387" i="1"/>
  <c r="E1386" i="1"/>
  <c r="C1386" i="1"/>
  <c r="B1386" i="1"/>
  <c r="A1386" i="1"/>
  <c r="E1385" i="1"/>
  <c r="C1385" i="1"/>
  <c r="B1385" i="1"/>
  <c r="A1385" i="1"/>
  <c r="E1384" i="1"/>
  <c r="C1384" i="1"/>
  <c r="B1384" i="1"/>
  <c r="A1384" i="1"/>
  <c r="E1363" i="1"/>
  <c r="C1363" i="1"/>
  <c r="B1363" i="1"/>
  <c r="A1363" i="1"/>
  <c r="E1362" i="1"/>
  <c r="C1362" i="1"/>
  <c r="B1362" i="1"/>
  <c r="A1362" i="1"/>
  <c r="E1361" i="1"/>
  <c r="C1361" i="1"/>
  <c r="B1361" i="1"/>
  <c r="A1361" i="1"/>
  <c r="E1316" i="1"/>
  <c r="C1316" i="1"/>
  <c r="B1316" i="1"/>
  <c r="A1316" i="1"/>
  <c r="E1315" i="1"/>
  <c r="C1315" i="1"/>
  <c r="B1315" i="1"/>
  <c r="A1315" i="1"/>
  <c r="E1314" i="1"/>
  <c r="C1314" i="1"/>
  <c r="B1314" i="1"/>
  <c r="A1314" i="1"/>
  <c r="E1313" i="1"/>
  <c r="C1313" i="1"/>
  <c r="B1313" i="1"/>
  <c r="A1313" i="1"/>
  <c r="E1312" i="1"/>
  <c r="C1312" i="1"/>
  <c r="B1312" i="1"/>
  <c r="A1312" i="1"/>
  <c r="E1311" i="1"/>
  <c r="C1311" i="1"/>
  <c r="B1311" i="1"/>
  <c r="A1311" i="1"/>
  <c r="E1310" i="1"/>
  <c r="C1310" i="1"/>
  <c r="B1310" i="1"/>
  <c r="A1310" i="1"/>
  <c r="E1309" i="1"/>
  <c r="C1309" i="1"/>
  <c r="B1309" i="1"/>
  <c r="A1309" i="1"/>
  <c r="E1308" i="1"/>
  <c r="C1308" i="1"/>
  <c r="B1308" i="1"/>
  <c r="A1308" i="1"/>
  <c r="E1307" i="1"/>
  <c r="C1307" i="1"/>
  <c r="B1307" i="1"/>
  <c r="A1307" i="1"/>
  <c r="E1306" i="1"/>
  <c r="C1306" i="1"/>
  <c r="B1306" i="1"/>
  <c r="A1306" i="1"/>
  <c r="E1305" i="1"/>
  <c r="C1305" i="1"/>
  <c r="B1305" i="1"/>
  <c r="A1305" i="1"/>
  <c r="E1304" i="1"/>
  <c r="C1304" i="1"/>
  <c r="B1304" i="1"/>
  <c r="A1304" i="1"/>
  <c r="E1283" i="1"/>
  <c r="C1283" i="1"/>
  <c r="B1283" i="1"/>
  <c r="A1283" i="1"/>
  <c r="E1282" i="1"/>
  <c r="C1282" i="1"/>
  <c r="B1282" i="1"/>
  <c r="A1282" i="1"/>
  <c r="E1281" i="1"/>
  <c r="C1281" i="1"/>
  <c r="B1281" i="1"/>
  <c r="A1281" i="1"/>
  <c r="E1280" i="1"/>
  <c r="C1280" i="1"/>
  <c r="B1280" i="1"/>
  <c r="A1280" i="1"/>
  <c r="E1279" i="1"/>
  <c r="C1279" i="1"/>
  <c r="B1279" i="1"/>
  <c r="A1279" i="1"/>
  <c r="E1278" i="1"/>
  <c r="C1278" i="1"/>
  <c r="B1278" i="1"/>
  <c r="A1278" i="1"/>
  <c r="E1277" i="1"/>
  <c r="C1277" i="1"/>
  <c r="B1277" i="1"/>
  <c r="A1277" i="1"/>
  <c r="E1276" i="1"/>
  <c r="C1276" i="1"/>
  <c r="B1276" i="1"/>
  <c r="A1276" i="1"/>
  <c r="E1275" i="1"/>
  <c r="C1275" i="1"/>
  <c r="B1275" i="1"/>
  <c r="A1275" i="1"/>
  <c r="E1274" i="1"/>
  <c r="C1274" i="1"/>
  <c r="B1274" i="1"/>
  <c r="A1274" i="1"/>
  <c r="E1273" i="1"/>
  <c r="C1273" i="1"/>
  <c r="B1273" i="1"/>
  <c r="A1273" i="1"/>
  <c r="E1272" i="1"/>
  <c r="C1272" i="1"/>
  <c r="B1272" i="1"/>
  <c r="A1272" i="1"/>
  <c r="E1271" i="1"/>
  <c r="C1271" i="1"/>
  <c r="B1271" i="1"/>
  <c r="A1271" i="1"/>
  <c r="E1270" i="1"/>
  <c r="C1270" i="1"/>
  <c r="B1270" i="1"/>
  <c r="A1270" i="1"/>
  <c r="E1269" i="1"/>
  <c r="C1269" i="1"/>
  <c r="B1269" i="1"/>
  <c r="A1269" i="1"/>
  <c r="E1263" i="1"/>
  <c r="C1263" i="1"/>
  <c r="B1263" i="1"/>
  <c r="A1263" i="1"/>
  <c r="E1268" i="1"/>
  <c r="C1268" i="1"/>
  <c r="B1268" i="1"/>
  <c r="A1268" i="1"/>
  <c r="E1265" i="1"/>
  <c r="C1265" i="1"/>
  <c r="B1265" i="1"/>
  <c r="A1265" i="1"/>
  <c r="E1264" i="1"/>
  <c r="C1264" i="1"/>
  <c r="B1264" i="1"/>
  <c r="A1264" i="1"/>
  <c r="E1253" i="1"/>
  <c r="C1253" i="1"/>
  <c r="B1253" i="1"/>
  <c r="A1253" i="1"/>
  <c r="E1252" i="1"/>
  <c r="C1252" i="1"/>
  <c r="B1252" i="1"/>
  <c r="A1252" i="1"/>
  <c r="E1251" i="1"/>
  <c r="C1251" i="1"/>
  <c r="B1251" i="1"/>
  <c r="A1251" i="1"/>
  <c r="E1247" i="1"/>
  <c r="C1247" i="1"/>
  <c r="B1247" i="1"/>
  <c r="A1247" i="1"/>
  <c r="E1246" i="1"/>
  <c r="C1246" i="1"/>
  <c r="B1246" i="1"/>
  <c r="A1246" i="1"/>
  <c r="E1206" i="1"/>
  <c r="C1206" i="1"/>
  <c r="B1206" i="1"/>
  <c r="A1206" i="1"/>
  <c r="E1205" i="1"/>
  <c r="C1205" i="1"/>
  <c r="B1205" i="1"/>
  <c r="A1205" i="1"/>
  <c r="E1240" i="1"/>
  <c r="C1240" i="1"/>
  <c r="B1240" i="1"/>
  <c r="A1240" i="1"/>
  <c r="E1239" i="1"/>
  <c r="B1239" i="1"/>
  <c r="A1239" i="1"/>
  <c r="E616" i="1"/>
  <c r="C616" i="1"/>
  <c r="B616" i="1"/>
  <c r="C5111" i="2" l="1"/>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297" i="2"/>
  <c r="C2296" i="2"/>
  <c r="C2295" i="2"/>
  <c r="C2294" i="2"/>
  <c r="C2293" i="2"/>
  <c r="C2292" i="2"/>
  <c r="C2291" i="2"/>
  <c r="C2290" i="2"/>
  <c r="C2289" i="2"/>
  <c r="C2288" i="2"/>
  <c r="C2287" i="2"/>
  <c r="C2286" i="2"/>
  <c r="C2285" i="2"/>
  <c r="C2284" i="2"/>
  <c r="C2283" i="2"/>
  <c r="C2282" i="2"/>
  <c r="C2281" i="2"/>
  <c r="C2277" i="2"/>
  <c r="C2276" i="2"/>
  <c r="C2275"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E311" i="1" l="1"/>
  <c r="C311" i="1"/>
  <c r="B311" i="1"/>
  <c r="A311" i="1"/>
  <c r="C1468" i="2" l="1"/>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W5" i="2" l="1"/>
  <c r="V10" i="2"/>
  <c r="V14" i="2"/>
  <c r="E614" i="1" l="1"/>
  <c r="B614" i="1"/>
  <c r="C614"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1383" i="1"/>
  <c r="A1382" i="1"/>
  <c r="A1381" i="1"/>
  <c r="A1380" i="1"/>
  <c r="A1379" i="1"/>
  <c r="A1378" i="1"/>
  <c r="A1377" i="1"/>
  <c r="A1376" i="1"/>
  <c r="A1375" i="1"/>
  <c r="A1360" i="1"/>
  <c r="A1359" i="1"/>
  <c r="A1358" i="1"/>
  <c r="A1357" i="1"/>
  <c r="A1356" i="1"/>
  <c r="A1355" i="1"/>
  <c r="A1354" i="1"/>
  <c r="A1353" i="1"/>
  <c r="A1352" i="1"/>
  <c r="A1351" i="1"/>
  <c r="A1331" i="1"/>
  <c r="A1330" i="1"/>
  <c r="A1329" i="1"/>
  <c r="A1328" i="1"/>
  <c r="A1327" i="1"/>
  <c r="A1326" i="1"/>
  <c r="A1325" i="1"/>
  <c r="A1324" i="1"/>
  <c r="A1323" i="1"/>
  <c r="A1322" i="1"/>
  <c r="A1321" i="1"/>
  <c r="A1320" i="1"/>
  <c r="A1319" i="1"/>
  <c r="A1318" i="1"/>
  <c r="A1317" i="1"/>
  <c r="A1293" i="1"/>
  <c r="A1292" i="1"/>
  <c r="A1291" i="1"/>
  <c r="A1290" i="1"/>
  <c r="A1289" i="1"/>
  <c r="A1288" i="1"/>
  <c r="A1287" i="1"/>
  <c r="A1286" i="1"/>
  <c r="A1285" i="1"/>
  <c r="A1284" i="1"/>
  <c r="A1262" i="1"/>
  <c r="A1261" i="1"/>
  <c r="A1260" i="1"/>
  <c r="A1259" i="1"/>
  <c r="A1258" i="1"/>
  <c r="A1257" i="1"/>
  <c r="A1256" i="1"/>
  <c r="A1255" i="1"/>
  <c r="A1254" i="1"/>
  <c r="A1250" i="1"/>
  <c r="A1249" i="1"/>
  <c r="A1248" i="1"/>
  <c r="A1245" i="1"/>
  <c r="A1244" i="1"/>
  <c r="A1243" i="1"/>
  <c r="A1242" i="1"/>
  <c r="A1241" i="1"/>
  <c r="A1223" i="1"/>
  <c r="A1222" i="1"/>
  <c r="A1221" i="1"/>
  <c r="A1220" i="1"/>
  <c r="A1219" i="1"/>
  <c r="A1218" i="1"/>
  <c r="A1217" i="1"/>
  <c r="A1216" i="1"/>
  <c r="A1215" i="1"/>
  <c r="A1214" i="1"/>
  <c r="A1213" i="1"/>
  <c r="A1212" i="1"/>
  <c r="A1211" i="1"/>
  <c r="A1210"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K68" i="2" l="1"/>
  <c r="K67" i="2"/>
  <c r="K66" i="2"/>
  <c r="E2379" i="1" l="1"/>
  <c r="C2379" i="1"/>
  <c r="B2379" i="1"/>
  <c r="E2378" i="1"/>
  <c r="C2378" i="1"/>
  <c r="B2378" i="1"/>
  <c r="E2377" i="1"/>
  <c r="C2377" i="1"/>
  <c r="B2377" i="1"/>
  <c r="E2376" i="1"/>
  <c r="C2376" i="1"/>
  <c r="B2376" i="1"/>
  <c r="E2375" i="1"/>
  <c r="C2375" i="1"/>
  <c r="B2375" i="1"/>
  <c r="E2374" i="1"/>
  <c r="C2374" i="1"/>
  <c r="B2374" i="1"/>
  <c r="E2373" i="1"/>
  <c r="C2373" i="1"/>
  <c r="B2373" i="1"/>
  <c r="E2372" i="1"/>
  <c r="C2372" i="1"/>
  <c r="B2372" i="1"/>
  <c r="E2371" i="1"/>
  <c r="C2371" i="1"/>
  <c r="B2371" i="1"/>
  <c r="E2370" i="1"/>
  <c r="C2370" i="1"/>
  <c r="B2370" i="1"/>
  <c r="E2369" i="1"/>
  <c r="C2369" i="1"/>
  <c r="B2369" i="1"/>
  <c r="E2368" i="1"/>
  <c r="C2368" i="1"/>
  <c r="B2368" i="1"/>
  <c r="E2367" i="1"/>
  <c r="C2367" i="1"/>
  <c r="B2367" i="1"/>
  <c r="E2366" i="1"/>
  <c r="C2366" i="1"/>
  <c r="B2366" i="1"/>
  <c r="E2365" i="1"/>
  <c r="C2365" i="1"/>
  <c r="B2365" i="1"/>
  <c r="E2364" i="1"/>
  <c r="C2364" i="1"/>
  <c r="B2364" i="1"/>
  <c r="E2363" i="1"/>
  <c r="C2363" i="1"/>
  <c r="B2363" i="1"/>
  <c r="E2362" i="1"/>
  <c r="C2362" i="1"/>
  <c r="B2362" i="1"/>
  <c r="E2361" i="1"/>
  <c r="C2361" i="1"/>
  <c r="B2361" i="1"/>
  <c r="E2360" i="1"/>
  <c r="C2360" i="1"/>
  <c r="B2360" i="1"/>
  <c r="E2359" i="1"/>
  <c r="C2359" i="1"/>
  <c r="B2359" i="1"/>
  <c r="E2358" i="1"/>
  <c r="C2358" i="1"/>
  <c r="B2358" i="1"/>
  <c r="E2357" i="1"/>
  <c r="C2357" i="1"/>
  <c r="B2357" i="1"/>
  <c r="E2356" i="1"/>
  <c r="C2356" i="1"/>
  <c r="B2356" i="1"/>
  <c r="E2355" i="1"/>
  <c r="C2355" i="1"/>
  <c r="B2355" i="1"/>
  <c r="E2354" i="1"/>
  <c r="C2354" i="1"/>
  <c r="B2354" i="1"/>
  <c r="E2353" i="1"/>
  <c r="C2353" i="1"/>
  <c r="B2353" i="1"/>
  <c r="E2352" i="1"/>
  <c r="C2352" i="1"/>
  <c r="B2352" i="1"/>
  <c r="E2351" i="1"/>
  <c r="C2351" i="1"/>
  <c r="B2351" i="1"/>
  <c r="E2350" i="1"/>
  <c r="C2350" i="1"/>
  <c r="B2350" i="1"/>
  <c r="E2349" i="1"/>
  <c r="C2349" i="1"/>
  <c r="B2349" i="1"/>
  <c r="E2348" i="1"/>
  <c r="C2348" i="1"/>
  <c r="B2348" i="1"/>
  <c r="E2347" i="1"/>
  <c r="C2347" i="1"/>
  <c r="B2347" i="1"/>
  <c r="E2346" i="1"/>
  <c r="C2346" i="1"/>
  <c r="B2346" i="1"/>
  <c r="E2345" i="1"/>
  <c r="C2345" i="1"/>
  <c r="B2345" i="1"/>
  <c r="E2344" i="1"/>
  <c r="C2344" i="1"/>
  <c r="B2344" i="1"/>
  <c r="E2343" i="1"/>
  <c r="C2343" i="1"/>
  <c r="B2343" i="1"/>
  <c r="E2342" i="1"/>
  <c r="C2342" i="1"/>
  <c r="B2342" i="1"/>
  <c r="E2341" i="1"/>
  <c r="C2341" i="1"/>
  <c r="B2341" i="1"/>
  <c r="E2340" i="1"/>
  <c r="C2340" i="1"/>
  <c r="B2340" i="1"/>
  <c r="E2339" i="1"/>
  <c r="C2339" i="1"/>
  <c r="B2339" i="1"/>
  <c r="E2337" i="1"/>
  <c r="C2337" i="1"/>
  <c r="B2337" i="1"/>
  <c r="E2336" i="1"/>
  <c r="C2336" i="1"/>
  <c r="B2336" i="1"/>
  <c r="E2335" i="1"/>
  <c r="C2335" i="1"/>
  <c r="B2335" i="1"/>
  <c r="E2334" i="1"/>
  <c r="C2334" i="1"/>
  <c r="B2334" i="1"/>
  <c r="E2333" i="1"/>
  <c r="C2333" i="1"/>
  <c r="B2333" i="1"/>
  <c r="E2332" i="1"/>
  <c r="C2332" i="1"/>
  <c r="B2332" i="1"/>
  <c r="E2331" i="1"/>
  <c r="C2331" i="1"/>
  <c r="B2331" i="1"/>
  <c r="E2330" i="1"/>
  <c r="C2330" i="1"/>
  <c r="B2330" i="1"/>
  <c r="E2329" i="1"/>
  <c r="C2329" i="1"/>
  <c r="B2329" i="1"/>
  <c r="E2328" i="1"/>
  <c r="C2328" i="1"/>
  <c r="B2328" i="1"/>
  <c r="E2327" i="1"/>
  <c r="C2327" i="1"/>
  <c r="B2327" i="1"/>
  <c r="E2326" i="1"/>
  <c r="C2326" i="1"/>
  <c r="B2326" i="1"/>
  <c r="E2325" i="1"/>
  <c r="C2325" i="1"/>
  <c r="B2325" i="1"/>
  <c r="E2324" i="1"/>
  <c r="C2324" i="1"/>
  <c r="B2324" i="1"/>
  <c r="E2323" i="1"/>
  <c r="C2323" i="1"/>
  <c r="B2323" i="1"/>
  <c r="E2322" i="1"/>
  <c r="C2322" i="1"/>
  <c r="B2322" i="1"/>
  <c r="E2321" i="1"/>
  <c r="C2321" i="1"/>
  <c r="B2321" i="1"/>
  <c r="E2320" i="1"/>
  <c r="C2320" i="1"/>
  <c r="B2320" i="1"/>
  <c r="E2319" i="1"/>
  <c r="C2319" i="1"/>
  <c r="B2319" i="1"/>
  <c r="E2318" i="1"/>
  <c r="C2318" i="1"/>
  <c r="B2318" i="1"/>
  <c r="E2317" i="1"/>
  <c r="C2317" i="1"/>
  <c r="B2317" i="1"/>
  <c r="E2316" i="1"/>
  <c r="C2316" i="1"/>
  <c r="B2316" i="1"/>
  <c r="E2315" i="1"/>
  <c r="C2315" i="1"/>
  <c r="B2315" i="1"/>
  <c r="E2314" i="1"/>
  <c r="C2314" i="1"/>
  <c r="B2314" i="1"/>
  <c r="E2313" i="1"/>
  <c r="C2313" i="1"/>
  <c r="B2313" i="1"/>
  <c r="E2312" i="1"/>
  <c r="C2312" i="1"/>
  <c r="B2312" i="1"/>
  <c r="E2311" i="1"/>
  <c r="C2311" i="1"/>
  <c r="B2311" i="1"/>
  <c r="E2310" i="1"/>
  <c r="C2310" i="1"/>
  <c r="B2310" i="1"/>
  <c r="E2309" i="1"/>
  <c r="C2309" i="1"/>
  <c r="B2309" i="1"/>
  <c r="E2308" i="1"/>
  <c r="C2308" i="1"/>
  <c r="B2308" i="1"/>
  <c r="E2306" i="1"/>
  <c r="C2306" i="1"/>
  <c r="B2306" i="1"/>
  <c r="E2305" i="1"/>
  <c r="C2305" i="1"/>
  <c r="B2305" i="1"/>
  <c r="E2304" i="1"/>
  <c r="C2304" i="1"/>
  <c r="B2304" i="1"/>
  <c r="E2303" i="1"/>
  <c r="C2303" i="1"/>
  <c r="B2303" i="1"/>
  <c r="E2302" i="1"/>
  <c r="C2302" i="1"/>
  <c r="B2302" i="1"/>
  <c r="E2301" i="1"/>
  <c r="C2301" i="1"/>
  <c r="B2301" i="1"/>
  <c r="E2300" i="1"/>
  <c r="C2300" i="1"/>
  <c r="B2300" i="1"/>
  <c r="E2299" i="1"/>
  <c r="C2299" i="1"/>
  <c r="B2299" i="1"/>
  <c r="E2298" i="1"/>
  <c r="C2298" i="1"/>
  <c r="B2298" i="1"/>
  <c r="E2297" i="1"/>
  <c r="C2297" i="1"/>
  <c r="B2297" i="1"/>
  <c r="E2296" i="1"/>
  <c r="C2296" i="1"/>
  <c r="B2296" i="1"/>
  <c r="E2295" i="1"/>
  <c r="C2295" i="1"/>
  <c r="B2295" i="1"/>
  <c r="E2294" i="1"/>
  <c r="C2294" i="1"/>
  <c r="B2294" i="1"/>
  <c r="E2293" i="1"/>
  <c r="C2293" i="1"/>
  <c r="B2293" i="1"/>
  <c r="E2292" i="1"/>
  <c r="C2292" i="1"/>
  <c r="B2292" i="1"/>
  <c r="E2291" i="1"/>
  <c r="C2291" i="1"/>
  <c r="B2291" i="1"/>
  <c r="E2290" i="1"/>
  <c r="C2290" i="1"/>
  <c r="B2290" i="1"/>
  <c r="E2289" i="1"/>
  <c r="C2289" i="1"/>
  <c r="B2289" i="1"/>
  <c r="E2288" i="1"/>
  <c r="C2288" i="1"/>
  <c r="B2288" i="1"/>
  <c r="E2287" i="1"/>
  <c r="C2287" i="1"/>
  <c r="B2287" i="1"/>
  <c r="C2286" i="1"/>
  <c r="B2286" i="1"/>
  <c r="C2285" i="1"/>
  <c r="E2284" i="1"/>
  <c r="C2284" i="1"/>
  <c r="B2284" i="1"/>
  <c r="E2283" i="1"/>
  <c r="C2283" i="1"/>
  <c r="B2283" i="1"/>
  <c r="E2282" i="1"/>
  <c r="C2282" i="1"/>
  <c r="B2282" i="1"/>
  <c r="E2281" i="1"/>
  <c r="C2281" i="1"/>
  <c r="B2281" i="1"/>
  <c r="E2280" i="1"/>
  <c r="C2280" i="1"/>
  <c r="B2280" i="1"/>
  <c r="E2279" i="1"/>
  <c r="C2279" i="1"/>
  <c r="B2279" i="1"/>
  <c r="E2278" i="1"/>
  <c r="C2278" i="1"/>
  <c r="B2278" i="1"/>
  <c r="E2277" i="1"/>
  <c r="C2277" i="1"/>
  <c r="B2277" i="1"/>
  <c r="E2276" i="1"/>
  <c r="C2276" i="1"/>
  <c r="B2276" i="1"/>
  <c r="E2275" i="1"/>
  <c r="C2275" i="1"/>
  <c r="B2275" i="1"/>
  <c r="E2274" i="1"/>
  <c r="C2274" i="1"/>
  <c r="B2274" i="1"/>
  <c r="E2273" i="1"/>
  <c r="C2273" i="1"/>
  <c r="B2273" i="1"/>
  <c r="E2272" i="1"/>
  <c r="C2272" i="1"/>
  <c r="B2272" i="1"/>
  <c r="E2271" i="1"/>
  <c r="C2271" i="1"/>
  <c r="B2271" i="1"/>
  <c r="E2270" i="1"/>
  <c r="C2270" i="1"/>
  <c r="B2270" i="1"/>
  <c r="E2269" i="1"/>
  <c r="C2269" i="1"/>
  <c r="B2269" i="1"/>
  <c r="E2268" i="1"/>
  <c r="C2268" i="1"/>
  <c r="B2268" i="1"/>
  <c r="E2267" i="1"/>
  <c r="C2267" i="1"/>
  <c r="B2267" i="1"/>
  <c r="E2266" i="1"/>
  <c r="C2266" i="1"/>
  <c r="B2266" i="1"/>
  <c r="E2265" i="1"/>
  <c r="C2265" i="1"/>
  <c r="B2265" i="1"/>
  <c r="E2264" i="1"/>
  <c r="C2264" i="1"/>
  <c r="B2264" i="1"/>
  <c r="E2263" i="1"/>
  <c r="C2263" i="1"/>
  <c r="B2263" i="1"/>
  <c r="E2262" i="1"/>
  <c r="C2262" i="1"/>
  <c r="B2262" i="1"/>
  <c r="E2261" i="1"/>
  <c r="C2261" i="1"/>
  <c r="B2261" i="1"/>
  <c r="E2260" i="1"/>
  <c r="C2260" i="1"/>
  <c r="B2260" i="1"/>
  <c r="E2259" i="1"/>
  <c r="C2259" i="1"/>
  <c r="B2259" i="1"/>
  <c r="E2258" i="1"/>
  <c r="C2258" i="1"/>
  <c r="B2258" i="1"/>
  <c r="E2257" i="1"/>
  <c r="C2257" i="1"/>
  <c r="B2257" i="1"/>
  <c r="E2256" i="1"/>
  <c r="C2256" i="1"/>
  <c r="B2256" i="1"/>
  <c r="E2255" i="1"/>
  <c r="C2255" i="1"/>
  <c r="B2255" i="1"/>
  <c r="E2254" i="1"/>
  <c r="C2254" i="1"/>
  <c r="B2254" i="1"/>
  <c r="E2253" i="1"/>
  <c r="C2253" i="1"/>
  <c r="B2253" i="1"/>
  <c r="E2252" i="1"/>
  <c r="C2252" i="1"/>
  <c r="B2252" i="1"/>
  <c r="E2251" i="1"/>
  <c r="C2251" i="1"/>
  <c r="B2251" i="1"/>
  <c r="E2250" i="1"/>
  <c r="C2250" i="1"/>
  <c r="B2250" i="1"/>
  <c r="E2249" i="1"/>
  <c r="C2249" i="1"/>
  <c r="B2249" i="1"/>
  <c r="E2248" i="1"/>
  <c r="C2248" i="1"/>
  <c r="B2248" i="1"/>
  <c r="E2247" i="1"/>
  <c r="C2247" i="1"/>
  <c r="B2247" i="1"/>
  <c r="E2246" i="1"/>
  <c r="C2246" i="1"/>
  <c r="B2246" i="1"/>
  <c r="E2245" i="1"/>
  <c r="C2245" i="1"/>
  <c r="B2245" i="1"/>
  <c r="E2244" i="1"/>
  <c r="C2244" i="1"/>
  <c r="B2244" i="1"/>
  <c r="E2243" i="1"/>
  <c r="C2243" i="1"/>
  <c r="B2243" i="1"/>
  <c r="E2242" i="1"/>
  <c r="C2242" i="1"/>
  <c r="B2242" i="1"/>
  <c r="E2241" i="1"/>
  <c r="C2241" i="1"/>
  <c r="B2241" i="1"/>
  <c r="E2240" i="1"/>
  <c r="C2240" i="1"/>
  <c r="B2240" i="1"/>
  <c r="E2239" i="1"/>
  <c r="C2239" i="1"/>
  <c r="B2239" i="1"/>
  <c r="E2238" i="1"/>
  <c r="C2238" i="1"/>
  <c r="B2238" i="1"/>
  <c r="E2237" i="1"/>
  <c r="C2237" i="1"/>
  <c r="B2237" i="1"/>
  <c r="E2236" i="1"/>
  <c r="C2236" i="1"/>
  <c r="B2236" i="1"/>
  <c r="E2235" i="1"/>
  <c r="C2235" i="1"/>
  <c r="B2235" i="1"/>
  <c r="E2234" i="1"/>
  <c r="C2234" i="1"/>
  <c r="B2234" i="1"/>
  <c r="E2233" i="1"/>
  <c r="C2233" i="1"/>
  <c r="B2233" i="1"/>
  <c r="E2232" i="1"/>
  <c r="C2232" i="1"/>
  <c r="B2232" i="1"/>
  <c r="E2231" i="1"/>
  <c r="C2231" i="1"/>
  <c r="B2231" i="1"/>
  <c r="E2230" i="1"/>
  <c r="C2230" i="1"/>
  <c r="B2230" i="1"/>
  <c r="E2229" i="1"/>
  <c r="C2229" i="1"/>
  <c r="B2229" i="1"/>
  <c r="E2228" i="1"/>
  <c r="C2228" i="1"/>
  <c r="B2228" i="1"/>
  <c r="E2227" i="1"/>
  <c r="C2227" i="1"/>
  <c r="B2227" i="1"/>
  <c r="E2226" i="1"/>
  <c r="C2226" i="1"/>
  <c r="B2226" i="1"/>
  <c r="E2225" i="1"/>
  <c r="C2225" i="1"/>
  <c r="B2225" i="1"/>
  <c r="E2224" i="1"/>
  <c r="C2224" i="1"/>
  <c r="B2224" i="1"/>
  <c r="E2223" i="1"/>
  <c r="C2223" i="1"/>
  <c r="B2223" i="1"/>
  <c r="E2222" i="1"/>
  <c r="C2222" i="1"/>
  <c r="B2222" i="1"/>
  <c r="E2221" i="1"/>
  <c r="C2221" i="1"/>
  <c r="B2221" i="1"/>
  <c r="E2220" i="1"/>
  <c r="C2220" i="1"/>
  <c r="B2220" i="1"/>
  <c r="E2219" i="1"/>
  <c r="C2219" i="1"/>
  <c r="B2219" i="1"/>
  <c r="E2218" i="1"/>
  <c r="C2218" i="1"/>
  <c r="B2218" i="1"/>
  <c r="E2217" i="1"/>
  <c r="C2217" i="1"/>
  <c r="B2217" i="1"/>
  <c r="E2216" i="1"/>
  <c r="C2216" i="1"/>
  <c r="B2216" i="1"/>
  <c r="E2215" i="1"/>
  <c r="C2215" i="1"/>
  <c r="B2215" i="1"/>
  <c r="E2214" i="1"/>
  <c r="C2214" i="1"/>
  <c r="B2214" i="1"/>
  <c r="E2213" i="1"/>
  <c r="C2213" i="1"/>
  <c r="B2213" i="1"/>
  <c r="E2212" i="1"/>
  <c r="C2212" i="1"/>
  <c r="B2212" i="1"/>
  <c r="E2211" i="1"/>
  <c r="C2211" i="1"/>
  <c r="B2211" i="1"/>
  <c r="E2210" i="1"/>
  <c r="C2210" i="1"/>
  <c r="B2210" i="1"/>
  <c r="E2209" i="1"/>
  <c r="C2209" i="1"/>
  <c r="B2209" i="1"/>
  <c r="E2208" i="1"/>
  <c r="C2208" i="1"/>
  <c r="B2208" i="1"/>
  <c r="E2207" i="1"/>
  <c r="C2207" i="1"/>
  <c r="B2207" i="1"/>
  <c r="E2206" i="1"/>
  <c r="C2206" i="1"/>
  <c r="B2206" i="1"/>
  <c r="E2205" i="1"/>
  <c r="C2205" i="1"/>
  <c r="B2205" i="1"/>
  <c r="E2204" i="1"/>
  <c r="C2204" i="1"/>
  <c r="B2204" i="1"/>
  <c r="E2203" i="1"/>
  <c r="C2203" i="1"/>
  <c r="B2203" i="1"/>
  <c r="E2202" i="1"/>
  <c r="C2202" i="1"/>
  <c r="B2202" i="1"/>
  <c r="E2201" i="1"/>
  <c r="C2201" i="1"/>
  <c r="B2201" i="1"/>
  <c r="E2200" i="1"/>
  <c r="C2200" i="1"/>
  <c r="B2200" i="1"/>
  <c r="E2199" i="1"/>
  <c r="C2199" i="1"/>
  <c r="B2199" i="1"/>
  <c r="E2198" i="1"/>
  <c r="C2198" i="1"/>
  <c r="B2198" i="1"/>
  <c r="E2197" i="1"/>
  <c r="C2197" i="1"/>
  <c r="B2197" i="1"/>
  <c r="E2196" i="1"/>
  <c r="C2196" i="1"/>
  <c r="B2196" i="1"/>
  <c r="E2195" i="1"/>
  <c r="C2195" i="1"/>
  <c r="B2195" i="1"/>
  <c r="E2194" i="1"/>
  <c r="C2194" i="1"/>
  <c r="B2194" i="1"/>
  <c r="E2193" i="1"/>
  <c r="C2193" i="1"/>
  <c r="B2193" i="1"/>
  <c r="E2192" i="1"/>
  <c r="C2192" i="1"/>
  <c r="B2192" i="1"/>
  <c r="E2191" i="1"/>
  <c r="C2191" i="1"/>
  <c r="B2191" i="1"/>
  <c r="E2190" i="1"/>
  <c r="C2190" i="1"/>
  <c r="B2190" i="1"/>
  <c r="E2189" i="1"/>
  <c r="C2189" i="1"/>
  <c r="B2189" i="1"/>
  <c r="E2188" i="1"/>
  <c r="C2188" i="1"/>
  <c r="B2188" i="1"/>
  <c r="E2187" i="1"/>
  <c r="C2187" i="1"/>
  <c r="B2187" i="1"/>
  <c r="E2186" i="1"/>
  <c r="C2186" i="1"/>
  <c r="B2186" i="1"/>
  <c r="E2185" i="1"/>
  <c r="C2185" i="1"/>
  <c r="B2185" i="1"/>
  <c r="E2184" i="1"/>
  <c r="C2184" i="1"/>
  <c r="B2184" i="1"/>
  <c r="E2183" i="1"/>
  <c r="C2183" i="1"/>
  <c r="B2183" i="1"/>
  <c r="E2182" i="1"/>
  <c r="C2182" i="1"/>
  <c r="B2182" i="1"/>
  <c r="E2181" i="1"/>
  <c r="C2181" i="1"/>
  <c r="B2181" i="1"/>
  <c r="E2180" i="1"/>
  <c r="C2180" i="1"/>
  <c r="B2180" i="1"/>
  <c r="E2179" i="1"/>
  <c r="C2179" i="1"/>
  <c r="B2179" i="1"/>
  <c r="E2178" i="1"/>
  <c r="C2178" i="1"/>
  <c r="B2178" i="1"/>
  <c r="E2177" i="1"/>
  <c r="C2177" i="1"/>
  <c r="B2177" i="1"/>
  <c r="E2176" i="1"/>
  <c r="C2176" i="1"/>
  <c r="B2176" i="1"/>
  <c r="E2175" i="1"/>
  <c r="C2175" i="1"/>
  <c r="B2175" i="1"/>
  <c r="E2174" i="1"/>
  <c r="C2174" i="1"/>
  <c r="B2174" i="1"/>
  <c r="E2173" i="1"/>
  <c r="C2173" i="1"/>
  <c r="B2173" i="1"/>
  <c r="E2172" i="1"/>
  <c r="C2172" i="1"/>
  <c r="B2172" i="1"/>
  <c r="E2171" i="1"/>
  <c r="C2171" i="1"/>
  <c r="B2171" i="1"/>
  <c r="E2170" i="1"/>
  <c r="C2170" i="1"/>
  <c r="B2170" i="1"/>
  <c r="E2169" i="1"/>
  <c r="C2169" i="1"/>
  <c r="B2169" i="1"/>
  <c r="E2168" i="1"/>
  <c r="C2168" i="1"/>
  <c r="B2168" i="1"/>
  <c r="E2167" i="1"/>
  <c r="C2167" i="1"/>
  <c r="B2167" i="1"/>
  <c r="E2166" i="1"/>
  <c r="C2166" i="1"/>
  <c r="B2166" i="1"/>
  <c r="E2165" i="1"/>
  <c r="C2165" i="1"/>
  <c r="B2165" i="1"/>
  <c r="E2164" i="1"/>
  <c r="C2164" i="1"/>
  <c r="B2164" i="1"/>
  <c r="E2163" i="1"/>
  <c r="C2163" i="1"/>
  <c r="B2163" i="1"/>
  <c r="E2162" i="1"/>
  <c r="C2162" i="1"/>
  <c r="B2162" i="1"/>
  <c r="E2161" i="1"/>
  <c r="C2161" i="1"/>
  <c r="B2161" i="1"/>
  <c r="E2160" i="1"/>
  <c r="C2160" i="1"/>
  <c r="B2160" i="1"/>
  <c r="E2159" i="1"/>
  <c r="C2159" i="1"/>
  <c r="B2159" i="1"/>
  <c r="E2158" i="1"/>
  <c r="C2158" i="1"/>
  <c r="B2158" i="1"/>
  <c r="E2157" i="1"/>
  <c r="C2157" i="1"/>
  <c r="B2157" i="1"/>
  <c r="E2156" i="1"/>
  <c r="C2156" i="1"/>
  <c r="B2156" i="1"/>
  <c r="E2155" i="1"/>
  <c r="C2155" i="1"/>
  <c r="B2155" i="1"/>
  <c r="E2154" i="1"/>
  <c r="C2154" i="1"/>
  <c r="B2154" i="1"/>
  <c r="E2153" i="1"/>
  <c r="C2153" i="1"/>
  <c r="B2153" i="1"/>
  <c r="E2152" i="1"/>
  <c r="C2152" i="1"/>
  <c r="B2152" i="1"/>
  <c r="E2151" i="1"/>
  <c r="C2151" i="1"/>
  <c r="B2151" i="1"/>
  <c r="E2150" i="1"/>
  <c r="C2150" i="1"/>
  <c r="B2150" i="1"/>
  <c r="E2149" i="1"/>
  <c r="C2149" i="1"/>
  <c r="B2149" i="1"/>
  <c r="E2148" i="1"/>
  <c r="C2148" i="1"/>
  <c r="B2148" i="1"/>
  <c r="E2147" i="1"/>
  <c r="C2147" i="1"/>
  <c r="B2147" i="1"/>
  <c r="E2146" i="1"/>
  <c r="C2146" i="1"/>
  <c r="B2146" i="1"/>
  <c r="E2145" i="1"/>
  <c r="C2145" i="1"/>
  <c r="B2145" i="1"/>
  <c r="E2144" i="1"/>
  <c r="C2144" i="1"/>
  <c r="B2144" i="1"/>
  <c r="E2143" i="1"/>
  <c r="C2143" i="1"/>
  <c r="B2143" i="1"/>
  <c r="E2142" i="1"/>
  <c r="C2142" i="1"/>
  <c r="B2142" i="1"/>
  <c r="E2141" i="1"/>
  <c r="C2141" i="1"/>
  <c r="B2141" i="1"/>
  <c r="E2140" i="1"/>
  <c r="C2140" i="1"/>
  <c r="B2140" i="1"/>
  <c r="E2139" i="1"/>
  <c r="C2139" i="1"/>
  <c r="B2139" i="1"/>
  <c r="E2138" i="1"/>
  <c r="C2138" i="1"/>
  <c r="B2138" i="1"/>
  <c r="E2137" i="1"/>
  <c r="C2137" i="1"/>
  <c r="B2137" i="1"/>
  <c r="E2136" i="1"/>
  <c r="C2136" i="1"/>
  <c r="B2136" i="1"/>
  <c r="E2135" i="1"/>
  <c r="C2135" i="1"/>
  <c r="B2135" i="1"/>
  <c r="E2134" i="1"/>
  <c r="C2134" i="1"/>
  <c r="B2134" i="1"/>
  <c r="E2133" i="1"/>
  <c r="C2133" i="1"/>
  <c r="B2133" i="1"/>
  <c r="E2132" i="1"/>
  <c r="C2132" i="1"/>
  <c r="B2132" i="1"/>
  <c r="E2131" i="1"/>
  <c r="C2131" i="1"/>
  <c r="B2131" i="1"/>
  <c r="E2130" i="1"/>
  <c r="C2130" i="1"/>
  <c r="B2130" i="1"/>
  <c r="E2129" i="1"/>
  <c r="C2129" i="1"/>
  <c r="B2129" i="1"/>
  <c r="E2128" i="1"/>
  <c r="C2128" i="1"/>
  <c r="B2128" i="1"/>
  <c r="E2127" i="1"/>
  <c r="C2127" i="1"/>
  <c r="B2127" i="1"/>
  <c r="E2126" i="1"/>
  <c r="C2126" i="1"/>
  <c r="B2126" i="1"/>
  <c r="E2125" i="1"/>
  <c r="C2125" i="1"/>
  <c r="B2125" i="1"/>
  <c r="E2124" i="1"/>
  <c r="C2124" i="1"/>
  <c r="B2124" i="1"/>
  <c r="E2123" i="1"/>
  <c r="C2123" i="1"/>
  <c r="B2123" i="1"/>
  <c r="E2122" i="1"/>
  <c r="C2122" i="1"/>
  <c r="B2122" i="1"/>
  <c r="E2121" i="1"/>
  <c r="C2121" i="1"/>
  <c r="B2121" i="1"/>
  <c r="E2120" i="1"/>
  <c r="C2120" i="1"/>
  <c r="B2120" i="1"/>
  <c r="E2119" i="1"/>
  <c r="C2119" i="1"/>
  <c r="B2119" i="1"/>
  <c r="E2118" i="1"/>
  <c r="C2118" i="1"/>
  <c r="B2118" i="1"/>
  <c r="E2117" i="1"/>
  <c r="C2117" i="1"/>
  <c r="B2117" i="1"/>
  <c r="E2116" i="1"/>
  <c r="C2116" i="1"/>
  <c r="B2116" i="1"/>
  <c r="E2115" i="1"/>
  <c r="C2115" i="1"/>
  <c r="B2115" i="1"/>
  <c r="E2114" i="1"/>
  <c r="C2114" i="1"/>
  <c r="B2114" i="1"/>
  <c r="E2113" i="1"/>
  <c r="C2113" i="1"/>
  <c r="B2113" i="1"/>
  <c r="E2112" i="1"/>
  <c r="C2112" i="1"/>
  <c r="B2112" i="1"/>
  <c r="E2111" i="1"/>
  <c r="C2111" i="1"/>
  <c r="B2111" i="1"/>
  <c r="E2110" i="1"/>
  <c r="C2110" i="1"/>
  <c r="B2110" i="1"/>
  <c r="E2109" i="1"/>
  <c r="C2109" i="1"/>
  <c r="B2109" i="1"/>
  <c r="E2108" i="1"/>
  <c r="C2108" i="1"/>
  <c r="B2108" i="1"/>
  <c r="E2107" i="1"/>
  <c r="C2107" i="1"/>
  <c r="B2107" i="1"/>
  <c r="E2106" i="1"/>
  <c r="C2106" i="1"/>
  <c r="B2106" i="1"/>
  <c r="E2105" i="1"/>
  <c r="C2105" i="1"/>
  <c r="B2105" i="1"/>
  <c r="E2104" i="1"/>
  <c r="C2104" i="1"/>
  <c r="B2104" i="1"/>
  <c r="E2103" i="1"/>
  <c r="C2103" i="1"/>
  <c r="B2103" i="1"/>
  <c r="E2102" i="1"/>
  <c r="C2102" i="1"/>
  <c r="B2102" i="1"/>
  <c r="E2101" i="1"/>
  <c r="C2101" i="1"/>
  <c r="B2101" i="1"/>
  <c r="E2100" i="1"/>
  <c r="C2100" i="1"/>
  <c r="B2100" i="1"/>
  <c r="E2099" i="1"/>
  <c r="C2099" i="1"/>
  <c r="B2099" i="1"/>
  <c r="E2098" i="1"/>
  <c r="C2098" i="1"/>
  <c r="B2098" i="1"/>
  <c r="E2097" i="1"/>
  <c r="C2097" i="1"/>
  <c r="B2097" i="1"/>
  <c r="E2096" i="1"/>
  <c r="C2096" i="1"/>
  <c r="B2096" i="1"/>
  <c r="E2095" i="1"/>
  <c r="C2095" i="1"/>
  <c r="B2095" i="1"/>
  <c r="E2094" i="1"/>
  <c r="C2094" i="1"/>
  <c r="B2094" i="1"/>
  <c r="E2093" i="1"/>
  <c r="C2093" i="1"/>
  <c r="B2093" i="1"/>
  <c r="E2092" i="1"/>
  <c r="C2092" i="1"/>
  <c r="B2092" i="1"/>
  <c r="E2091" i="1"/>
  <c r="C2091" i="1"/>
  <c r="B2091" i="1"/>
  <c r="E2090" i="1"/>
  <c r="C2090" i="1"/>
  <c r="B2090" i="1"/>
  <c r="E2089" i="1"/>
  <c r="C2089" i="1"/>
  <c r="B2089" i="1"/>
  <c r="E2088" i="1"/>
  <c r="C2088" i="1"/>
  <c r="B2088" i="1"/>
  <c r="E2087" i="1"/>
  <c r="C2087" i="1"/>
  <c r="B2087" i="1"/>
  <c r="E2086" i="1"/>
  <c r="C2086" i="1"/>
  <c r="B2086" i="1"/>
  <c r="E2085" i="1"/>
  <c r="C2085" i="1"/>
  <c r="B2085" i="1"/>
  <c r="E2084" i="1"/>
  <c r="C2084" i="1"/>
  <c r="B2084" i="1"/>
  <c r="E2083" i="1"/>
  <c r="C2083" i="1"/>
  <c r="B2083" i="1"/>
  <c r="E2082" i="1"/>
  <c r="C2082" i="1"/>
  <c r="B2082" i="1"/>
  <c r="E2081" i="1"/>
  <c r="C2081" i="1"/>
  <c r="B2081" i="1"/>
  <c r="E2080" i="1"/>
  <c r="C2080" i="1"/>
  <c r="B2080" i="1"/>
  <c r="E2079" i="1"/>
  <c r="C2079" i="1"/>
  <c r="B2079" i="1"/>
  <c r="E2078" i="1"/>
  <c r="C2078" i="1"/>
  <c r="B2078" i="1"/>
  <c r="E2077" i="1"/>
  <c r="C2077" i="1"/>
  <c r="B2077" i="1"/>
  <c r="E2076" i="1"/>
  <c r="C2076" i="1"/>
  <c r="B2076" i="1"/>
  <c r="E2075" i="1"/>
  <c r="C2075" i="1"/>
  <c r="B2075" i="1"/>
  <c r="E2074" i="1"/>
  <c r="C2074" i="1"/>
  <c r="B2074" i="1"/>
  <c r="E2073" i="1"/>
  <c r="C2073" i="1"/>
  <c r="B2073" i="1"/>
  <c r="E2072" i="1"/>
  <c r="C2072" i="1"/>
  <c r="B2072" i="1"/>
  <c r="E2071" i="1"/>
  <c r="C2071" i="1"/>
  <c r="B2071" i="1"/>
  <c r="E2070" i="1"/>
  <c r="C2070" i="1"/>
  <c r="B2070" i="1"/>
  <c r="E2069" i="1"/>
  <c r="C2069" i="1"/>
  <c r="B2069" i="1"/>
  <c r="E2068" i="1"/>
  <c r="C2068" i="1"/>
  <c r="B2068" i="1"/>
  <c r="E2067" i="1"/>
  <c r="C2067" i="1"/>
  <c r="B2067" i="1"/>
  <c r="E2066" i="1"/>
  <c r="C2066" i="1"/>
  <c r="B2066" i="1"/>
  <c r="E2065" i="1"/>
  <c r="C2065" i="1"/>
  <c r="B2065" i="1"/>
  <c r="E2064" i="1"/>
  <c r="C2064" i="1"/>
  <c r="B2064" i="1"/>
  <c r="E2063" i="1"/>
  <c r="C2063" i="1"/>
  <c r="B2063" i="1"/>
  <c r="E2062" i="1"/>
  <c r="C2062" i="1"/>
  <c r="B2062" i="1"/>
  <c r="E2061" i="1"/>
  <c r="C2061" i="1"/>
  <c r="B2061" i="1"/>
  <c r="E2060" i="1"/>
  <c r="C2060" i="1"/>
  <c r="B2060" i="1"/>
  <c r="E2059" i="1"/>
  <c r="C2059" i="1"/>
  <c r="B2059" i="1"/>
  <c r="E2058" i="1"/>
  <c r="C2058" i="1"/>
  <c r="B2058" i="1"/>
  <c r="E2057" i="1"/>
  <c r="C2057" i="1"/>
  <c r="B2057" i="1"/>
  <c r="E1383" i="1"/>
  <c r="C1383" i="1"/>
  <c r="B1383" i="1"/>
  <c r="E1382" i="1"/>
  <c r="C1382" i="1"/>
  <c r="B1382" i="1"/>
  <c r="E1381" i="1"/>
  <c r="C1381" i="1"/>
  <c r="B1381" i="1"/>
  <c r="E1380" i="1"/>
  <c r="C1380" i="1"/>
  <c r="B1380" i="1"/>
  <c r="E1379" i="1"/>
  <c r="C1379" i="1"/>
  <c r="B1379" i="1"/>
  <c r="E1378" i="1"/>
  <c r="C1378" i="1"/>
  <c r="B1378" i="1"/>
  <c r="E1377" i="1"/>
  <c r="C1377" i="1"/>
  <c r="B1377" i="1"/>
  <c r="E1376" i="1"/>
  <c r="C1376" i="1"/>
  <c r="B1376" i="1"/>
  <c r="E1375" i="1"/>
  <c r="C1375" i="1"/>
  <c r="B1375" i="1"/>
  <c r="E1360" i="1"/>
  <c r="C1360" i="1"/>
  <c r="B1360" i="1"/>
  <c r="E1359" i="1"/>
  <c r="C1359" i="1"/>
  <c r="B1359" i="1"/>
  <c r="E1358" i="1"/>
  <c r="C1358" i="1"/>
  <c r="B1358" i="1"/>
  <c r="E1357" i="1"/>
  <c r="C1357" i="1"/>
  <c r="B1357" i="1"/>
  <c r="E1356" i="1"/>
  <c r="C1356" i="1"/>
  <c r="B1356" i="1"/>
  <c r="E1355" i="1"/>
  <c r="C1355" i="1"/>
  <c r="B1355" i="1"/>
  <c r="E1354" i="1"/>
  <c r="C1354" i="1"/>
  <c r="B1354" i="1"/>
  <c r="E1353" i="1"/>
  <c r="C1353" i="1"/>
  <c r="B1353" i="1"/>
  <c r="E1352" i="1"/>
  <c r="C1352" i="1"/>
  <c r="B1352" i="1"/>
  <c r="E1351" i="1"/>
  <c r="C1351" i="1"/>
  <c r="B1351" i="1"/>
  <c r="E1331" i="1"/>
  <c r="C1331" i="1"/>
  <c r="B1331" i="1"/>
  <c r="E1330" i="1"/>
  <c r="C1330" i="1"/>
  <c r="B1330" i="1"/>
  <c r="E1329" i="1"/>
  <c r="C1329" i="1"/>
  <c r="B1329" i="1"/>
  <c r="E1328" i="1"/>
  <c r="C1328" i="1"/>
  <c r="B1328" i="1"/>
  <c r="E1327" i="1"/>
  <c r="C1327" i="1"/>
  <c r="B1327" i="1"/>
  <c r="E1326" i="1"/>
  <c r="C1326" i="1"/>
  <c r="B1326" i="1"/>
  <c r="E1325" i="1"/>
  <c r="C1325" i="1"/>
  <c r="B1325" i="1"/>
  <c r="E1324" i="1"/>
  <c r="C1324" i="1"/>
  <c r="B1324" i="1"/>
  <c r="E1323" i="1"/>
  <c r="C1323" i="1"/>
  <c r="B1323" i="1"/>
  <c r="E1322" i="1"/>
  <c r="C1322" i="1"/>
  <c r="B1322" i="1"/>
  <c r="E1321" i="1"/>
  <c r="C1321" i="1"/>
  <c r="B1321" i="1"/>
  <c r="E1320" i="1"/>
  <c r="C1320" i="1"/>
  <c r="B1320" i="1"/>
  <c r="E1319" i="1"/>
  <c r="C1319" i="1"/>
  <c r="B1319" i="1"/>
  <c r="E1318" i="1"/>
  <c r="C1318" i="1"/>
  <c r="B1318" i="1"/>
  <c r="E1317" i="1"/>
  <c r="C1317" i="1"/>
  <c r="B1317" i="1"/>
  <c r="E1293" i="1"/>
  <c r="C1293" i="1"/>
  <c r="B1293" i="1"/>
  <c r="E1292" i="1"/>
  <c r="C1292" i="1"/>
  <c r="B1292" i="1"/>
  <c r="E1291" i="1"/>
  <c r="C1291" i="1"/>
  <c r="B1291" i="1"/>
  <c r="E1290" i="1"/>
  <c r="C1290" i="1"/>
  <c r="B1290" i="1"/>
  <c r="E1289" i="1"/>
  <c r="C1289" i="1"/>
  <c r="B1289" i="1"/>
  <c r="E1288" i="1"/>
  <c r="C1288" i="1"/>
  <c r="B1288" i="1"/>
  <c r="E1287" i="1"/>
  <c r="C1287" i="1"/>
  <c r="B1287" i="1"/>
  <c r="E1286" i="1"/>
  <c r="C1286" i="1"/>
  <c r="B1286" i="1"/>
  <c r="E1285" i="1"/>
  <c r="C1285" i="1"/>
  <c r="B1285" i="1"/>
  <c r="E1284" i="1"/>
  <c r="C1284" i="1"/>
  <c r="B1284" i="1"/>
  <c r="E1262" i="1"/>
  <c r="C1262" i="1"/>
  <c r="B1262" i="1"/>
  <c r="E1261" i="1"/>
  <c r="C1261" i="1"/>
  <c r="B1261" i="1"/>
  <c r="E1260" i="1"/>
  <c r="C1260" i="1"/>
  <c r="B1260" i="1"/>
  <c r="E1259" i="1"/>
  <c r="C1259" i="1"/>
  <c r="B1259" i="1"/>
  <c r="E1258" i="1"/>
  <c r="C1258" i="1"/>
  <c r="B1258" i="1"/>
  <c r="E1257" i="1"/>
  <c r="C1257" i="1"/>
  <c r="B1257" i="1"/>
  <c r="E1256" i="1"/>
  <c r="C1256" i="1"/>
  <c r="B1256" i="1"/>
  <c r="E1255" i="1"/>
  <c r="C1255" i="1"/>
  <c r="B1255" i="1"/>
  <c r="E1254" i="1"/>
  <c r="C1254" i="1"/>
  <c r="B1254" i="1"/>
  <c r="E1250" i="1"/>
  <c r="C1250" i="1"/>
  <c r="B1250" i="1"/>
  <c r="E1249" i="1"/>
  <c r="C1249" i="1"/>
  <c r="B1249" i="1"/>
  <c r="E1248" i="1"/>
  <c r="C1248" i="1"/>
  <c r="B1248" i="1"/>
  <c r="E1245" i="1"/>
  <c r="C1245" i="1"/>
  <c r="B1245" i="1"/>
  <c r="E1244" i="1"/>
  <c r="C1244" i="1"/>
  <c r="B1244" i="1"/>
  <c r="E1243" i="1"/>
  <c r="C1243" i="1"/>
  <c r="B1243" i="1"/>
  <c r="E1242" i="1"/>
  <c r="C1242" i="1"/>
  <c r="B1242" i="1"/>
  <c r="E1241" i="1"/>
  <c r="C1241" i="1"/>
  <c r="B1241" i="1"/>
  <c r="E1224" i="1"/>
  <c r="B1224" i="1"/>
  <c r="E1223" i="1"/>
  <c r="B1223" i="1"/>
  <c r="E1222" i="1"/>
  <c r="C1222" i="1"/>
  <c r="B1222" i="1"/>
  <c r="E1221" i="1"/>
  <c r="C1221" i="1"/>
  <c r="B1221" i="1"/>
  <c r="E1220" i="1"/>
  <c r="C1220" i="1"/>
  <c r="B1220" i="1"/>
  <c r="E1219" i="1"/>
  <c r="C1219" i="1"/>
  <c r="B1219" i="1"/>
  <c r="E1218" i="1"/>
  <c r="C1218" i="1"/>
  <c r="B1218" i="1"/>
  <c r="E1217" i="1"/>
  <c r="C1217" i="1"/>
  <c r="B1217" i="1"/>
  <c r="E1216" i="1"/>
  <c r="C1216" i="1"/>
  <c r="B1216" i="1"/>
  <c r="E1215" i="1"/>
  <c r="C1215" i="1"/>
  <c r="B1215" i="1"/>
  <c r="E1214" i="1"/>
  <c r="C1214" i="1"/>
  <c r="B1214" i="1"/>
  <c r="E1213" i="1"/>
  <c r="C1213" i="1"/>
  <c r="B1213" i="1"/>
  <c r="E1212" i="1"/>
  <c r="C1212" i="1"/>
  <c r="B1212" i="1"/>
  <c r="E1211" i="1"/>
  <c r="C1211" i="1"/>
  <c r="B1211" i="1"/>
  <c r="E1210" i="1"/>
  <c r="C1210" i="1"/>
  <c r="B1210" i="1"/>
  <c r="E1204" i="1"/>
  <c r="C1204" i="1"/>
  <c r="B1204" i="1"/>
  <c r="E1203" i="1"/>
  <c r="C1203" i="1"/>
  <c r="B1203" i="1"/>
  <c r="E1202" i="1"/>
  <c r="C1202" i="1"/>
  <c r="B1202" i="1"/>
  <c r="E1201" i="1"/>
  <c r="C1201" i="1"/>
  <c r="B1201" i="1"/>
  <c r="E1200" i="1"/>
  <c r="C1200" i="1"/>
  <c r="B1200" i="1"/>
  <c r="E1199" i="1"/>
  <c r="C1199" i="1"/>
  <c r="B1199" i="1"/>
  <c r="E1198" i="1"/>
  <c r="C1198" i="1"/>
  <c r="B1198" i="1"/>
  <c r="E1197" i="1"/>
  <c r="C1197" i="1"/>
  <c r="B1197" i="1"/>
  <c r="E1196" i="1"/>
  <c r="C1196" i="1"/>
  <c r="B1196" i="1"/>
  <c r="E1195" i="1"/>
  <c r="C1195" i="1"/>
  <c r="B1195" i="1"/>
  <c r="E1194" i="1"/>
  <c r="C1194" i="1"/>
  <c r="B1194" i="1"/>
  <c r="E1193" i="1"/>
  <c r="C1193" i="1"/>
  <c r="B1193" i="1"/>
  <c r="E1192" i="1"/>
  <c r="C1192" i="1"/>
  <c r="B1192" i="1"/>
  <c r="E1191" i="1"/>
  <c r="C1191" i="1"/>
  <c r="B1191" i="1"/>
  <c r="E1190" i="1"/>
  <c r="C1190" i="1"/>
  <c r="B1190" i="1"/>
  <c r="E1189" i="1"/>
  <c r="C1189" i="1"/>
  <c r="B1189" i="1"/>
  <c r="E1188" i="1"/>
  <c r="C1188" i="1"/>
  <c r="B1188" i="1"/>
  <c r="E1187" i="1"/>
  <c r="C1187" i="1"/>
  <c r="B1187" i="1"/>
  <c r="E1186" i="1"/>
  <c r="C1186" i="1"/>
  <c r="B1186" i="1"/>
  <c r="E1185" i="1"/>
  <c r="C1185" i="1"/>
  <c r="B1185" i="1"/>
  <c r="E1184" i="1"/>
  <c r="C1184" i="1"/>
  <c r="B1184" i="1"/>
  <c r="E1183" i="1"/>
  <c r="C1183" i="1"/>
  <c r="B1183" i="1"/>
  <c r="E1182" i="1"/>
  <c r="C1182" i="1"/>
  <c r="B1182" i="1"/>
  <c r="E1181" i="1"/>
  <c r="C1181" i="1"/>
  <c r="B1181" i="1"/>
  <c r="E1180" i="1"/>
  <c r="C1180" i="1"/>
  <c r="B1180" i="1"/>
  <c r="E1179" i="1"/>
  <c r="C1179" i="1"/>
  <c r="B1179" i="1"/>
  <c r="E1178" i="1"/>
  <c r="C1178" i="1"/>
  <c r="B1178" i="1"/>
  <c r="E1177" i="1"/>
  <c r="C1177" i="1"/>
  <c r="B1177" i="1"/>
  <c r="E1176" i="1"/>
  <c r="C1176" i="1"/>
  <c r="B1176" i="1"/>
  <c r="E1175" i="1"/>
  <c r="C1175" i="1"/>
  <c r="B1175" i="1"/>
  <c r="E1174" i="1"/>
  <c r="C1174" i="1"/>
  <c r="B1174" i="1"/>
  <c r="E1173" i="1"/>
  <c r="C1173" i="1"/>
  <c r="B1173" i="1"/>
  <c r="E1172" i="1"/>
  <c r="C1172" i="1"/>
  <c r="B1172" i="1"/>
  <c r="E1171" i="1"/>
  <c r="C1171" i="1"/>
  <c r="B1171" i="1"/>
  <c r="E1170" i="1"/>
  <c r="C1170" i="1"/>
  <c r="B1170" i="1"/>
  <c r="E1169" i="1"/>
  <c r="C1169" i="1"/>
  <c r="B1169" i="1"/>
  <c r="E1168" i="1"/>
  <c r="C1168" i="1"/>
  <c r="B1168" i="1"/>
  <c r="E1167" i="1"/>
  <c r="C1167" i="1"/>
  <c r="B1167" i="1"/>
  <c r="E1166" i="1"/>
  <c r="C1166" i="1"/>
  <c r="B1166" i="1"/>
  <c r="E1165" i="1"/>
  <c r="C1165" i="1"/>
  <c r="B1165" i="1"/>
  <c r="E1164" i="1"/>
  <c r="C1164" i="1"/>
  <c r="B1164" i="1"/>
  <c r="E1163" i="1"/>
  <c r="C1163" i="1"/>
  <c r="B1163" i="1"/>
  <c r="E1162" i="1"/>
  <c r="C1162" i="1"/>
  <c r="B1162" i="1"/>
  <c r="E1161" i="1"/>
  <c r="C1161" i="1"/>
  <c r="B1161" i="1"/>
  <c r="E1160" i="1"/>
  <c r="C1160" i="1"/>
  <c r="B1160" i="1"/>
  <c r="E1159" i="1"/>
  <c r="C1159" i="1"/>
  <c r="B1159" i="1"/>
  <c r="E1158" i="1"/>
  <c r="C1158" i="1"/>
  <c r="B1158" i="1"/>
  <c r="E1157" i="1"/>
  <c r="C1157" i="1"/>
  <c r="B1157" i="1"/>
  <c r="E1156" i="1"/>
  <c r="C1156" i="1"/>
  <c r="B1156" i="1"/>
  <c r="E1155" i="1"/>
  <c r="C1155" i="1"/>
  <c r="B1155" i="1"/>
  <c r="E1154" i="1"/>
  <c r="C1154" i="1"/>
  <c r="B1154" i="1"/>
  <c r="E1153" i="1"/>
  <c r="C1153" i="1"/>
  <c r="B1153" i="1"/>
  <c r="E1152" i="1"/>
  <c r="C1152" i="1"/>
  <c r="B1152" i="1"/>
  <c r="E1151" i="1"/>
  <c r="C1151" i="1"/>
  <c r="B1151" i="1"/>
  <c r="E1150" i="1"/>
  <c r="C1150" i="1"/>
  <c r="B1150" i="1"/>
  <c r="E1149" i="1"/>
  <c r="C1149" i="1"/>
  <c r="B1149" i="1"/>
  <c r="E1148" i="1"/>
  <c r="C1148" i="1"/>
  <c r="B1148" i="1"/>
  <c r="E1147" i="1"/>
  <c r="C1147" i="1"/>
  <c r="B1147" i="1"/>
  <c r="E1146" i="1"/>
  <c r="C1146" i="1"/>
  <c r="B1146" i="1"/>
  <c r="E1145" i="1"/>
  <c r="C1145" i="1"/>
  <c r="B1145" i="1"/>
  <c r="E1144" i="1"/>
  <c r="C1144" i="1"/>
  <c r="B1144" i="1"/>
  <c r="E1143" i="1"/>
  <c r="C1143" i="1"/>
  <c r="B1143" i="1"/>
  <c r="E1142" i="1"/>
  <c r="C1142" i="1"/>
  <c r="B1142" i="1"/>
  <c r="E1141" i="1"/>
  <c r="C1141" i="1"/>
  <c r="B1141" i="1"/>
  <c r="E1140" i="1"/>
  <c r="C1140" i="1"/>
  <c r="B1140" i="1"/>
  <c r="E1139" i="1"/>
  <c r="C1139" i="1"/>
  <c r="B1139" i="1"/>
  <c r="E1138" i="1"/>
  <c r="C1138" i="1"/>
  <c r="B1138" i="1"/>
  <c r="E1137" i="1"/>
  <c r="C1137" i="1"/>
  <c r="B1137" i="1"/>
  <c r="E1136" i="1"/>
  <c r="C1136" i="1"/>
  <c r="B1136" i="1"/>
  <c r="E1135" i="1"/>
  <c r="C1135" i="1"/>
  <c r="B1135" i="1"/>
  <c r="E1134" i="1"/>
  <c r="C1134" i="1"/>
  <c r="B1134" i="1"/>
  <c r="E1133" i="1"/>
  <c r="C1133" i="1"/>
  <c r="B1133" i="1"/>
  <c r="E1132" i="1"/>
  <c r="C1132" i="1"/>
  <c r="B1132" i="1"/>
  <c r="E1131" i="1"/>
  <c r="C1131" i="1"/>
  <c r="B1131" i="1"/>
  <c r="E1130" i="1"/>
  <c r="C1130" i="1"/>
  <c r="B1130" i="1"/>
  <c r="E1129" i="1"/>
  <c r="C1129" i="1"/>
  <c r="B1129" i="1"/>
  <c r="E1128" i="1"/>
  <c r="C1128" i="1"/>
  <c r="B1128" i="1"/>
  <c r="E1127" i="1"/>
  <c r="C1127" i="1"/>
  <c r="B1127" i="1"/>
  <c r="E1126" i="1"/>
  <c r="C1126" i="1"/>
  <c r="B1126" i="1"/>
  <c r="E1125" i="1"/>
  <c r="C1125" i="1"/>
  <c r="B1125" i="1"/>
  <c r="E1124" i="1"/>
  <c r="C1124" i="1"/>
  <c r="B1124" i="1"/>
  <c r="E1123" i="1"/>
  <c r="C1123" i="1"/>
  <c r="B1123" i="1"/>
  <c r="E1122" i="1"/>
  <c r="C1122" i="1"/>
  <c r="B1122" i="1"/>
  <c r="E1121" i="1"/>
  <c r="C1121" i="1"/>
  <c r="B1121" i="1"/>
  <c r="E1120" i="1"/>
  <c r="C1120" i="1"/>
  <c r="B1120" i="1"/>
  <c r="E1119" i="1"/>
  <c r="C1119" i="1"/>
  <c r="B1119" i="1"/>
  <c r="E1118" i="1"/>
  <c r="C1118" i="1"/>
  <c r="B1118" i="1"/>
  <c r="E1117" i="1"/>
  <c r="C1117" i="1"/>
  <c r="B1117" i="1"/>
  <c r="E1116" i="1"/>
  <c r="C1116" i="1"/>
  <c r="B1116" i="1"/>
  <c r="E1115" i="1"/>
  <c r="C1115" i="1"/>
  <c r="B1115" i="1"/>
  <c r="E1114" i="1"/>
  <c r="C1114" i="1"/>
  <c r="B1114" i="1"/>
  <c r="E1113" i="1"/>
  <c r="C1113" i="1"/>
  <c r="B1113" i="1"/>
  <c r="E1112" i="1"/>
  <c r="C1112" i="1"/>
  <c r="B1112" i="1"/>
  <c r="E1111" i="1"/>
  <c r="C1111" i="1"/>
  <c r="B1111" i="1"/>
  <c r="E1110" i="1"/>
  <c r="C1110" i="1"/>
  <c r="B1110" i="1"/>
  <c r="E1109" i="1"/>
  <c r="C1109" i="1"/>
  <c r="B1109" i="1"/>
  <c r="E1108" i="1"/>
  <c r="C1108" i="1"/>
  <c r="B1108" i="1"/>
  <c r="E1107" i="1"/>
  <c r="C1107" i="1"/>
  <c r="B1107" i="1"/>
  <c r="E1106" i="1"/>
  <c r="C1106" i="1"/>
  <c r="B1106" i="1"/>
  <c r="E1105" i="1"/>
  <c r="C1105" i="1"/>
  <c r="B1105" i="1"/>
  <c r="E1104" i="1"/>
  <c r="C1104" i="1"/>
  <c r="B1104" i="1"/>
  <c r="E1103" i="1"/>
  <c r="C1103" i="1"/>
  <c r="B1103" i="1"/>
  <c r="E1102" i="1"/>
  <c r="C1102" i="1"/>
  <c r="B1102" i="1"/>
  <c r="E1101" i="1"/>
  <c r="C1101" i="1"/>
  <c r="B1101" i="1"/>
  <c r="E1100" i="1"/>
  <c r="C1100" i="1"/>
  <c r="B1100" i="1"/>
  <c r="E1099" i="1"/>
  <c r="C1099" i="1"/>
  <c r="B1099" i="1"/>
  <c r="E1098" i="1"/>
  <c r="C1098" i="1"/>
  <c r="B1098" i="1"/>
  <c r="E1097" i="1"/>
  <c r="C1097" i="1"/>
  <c r="B1097" i="1"/>
  <c r="E1096" i="1"/>
  <c r="C1096" i="1"/>
  <c r="B1096" i="1"/>
  <c r="E1095" i="1"/>
  <c r="C1095" i="1"/>
  <c r="B1095" i="1"/>
  <c r="E1094" i="1"/>
  <c r="C1094" i="1"/>
  <c r="B1094" i="1"/>
  <c r="E1093" i="1"/>
  <c r="C1093" i="1"/>
  <c r="B1093" i="1"/>
  <c r="E1092" i="1"/>
  <c r="C1092" i="1"/>
  <c r="B1092" i="1"/>
  <c r="E1091" i="1"/>
  <c r="C1091" i="1"/>
  <c r="B1091" i="1"/>
  <c r="E1090" i="1"/>
  <c r="C1090" i="1"/>
  <c r="B1090" i="1"/>
  <c r="E1089" i="1"/>
  <c r="C1089" i="1"/>
  <c r="B1089" i="1"/>
  <c r="E1088" i="1"/>
  <c r="C1088" i="1"/>
  <c r="B1088" i="1"/>
  <c r="E1087" i="1"/>
  <c r="C1087" i="1"/>
  <c r="B1087" i="1"/>
  <c r="E1086" i="1"/>
  <c r="C1086" i="1"/>
  <c r="B1086" i="1"/>
  <c r="E1085" i="1"/>
  <c r="C1085" i="1"/>
  <c r="B1085" i="1"/>
  <c r="E1084" i="1"/>
  <c r="C1084" i="1"/>
  <c r="B1084" i="1"/>
  <c r="E1083" i="1"/>
  <c r="C1083" i="1"/>
  <c r="B1083" i="1"/>
  <c r="E1082" i="1"/>
  <c r="C1082" i="1"/>
  <c r="B1082" i="1"/>
  <c r="E1081" i="1"/>
  <c r="C1081" i="1"/>
  <c r="B1081" i="1"/>
  <c r="E1080" i="1"/>
  <c r="C1080" i="1"/>
  <c r="B1080" i="1"/>
  <c r="E1079" i="1"/>
  <c r="C1079" i="1"/>
  <c r="B1079" i="1"/>
  <c r="E1078" i="1"/>
  <c r="C1078" i="1"/>
  <c r="B1078" i="1"/>
  <c r="E1077" i="1"/>
  <c r="C1077" i="1"/>
  <c r="B1077" i="1"/>
  <c r="E1076" i="1"/>
  <c r="C1076" i="1"/>
  <c r="B1076" i="1"/>
  <c r="E1075" i="1"/>
  <c r="C1075" i="1"/>
  <c r="B1075" i="1"/>
  <c r="E1074" i="1"/>
  <c r="C1074" i="1"/>
  <c r="B1074" i="1"/>
  <c r="E1073" i="1"/>
  <c r="C1073" i="1"/>
  <c r="B1073" i="1"/>
  <c r="E1072" i="1"/>
  <c r="C1072" i="1"/>
  <c r="B1072" i="1"/>
  <c r="E1071" i="1"/>
  <c r="C1071" i="1"/>
  <c r="B1071" i="1"/>
  <c r="E1070" i="1"/>
  <c r="C1070" i="1"/>
  <c r="B1070" i="1"/>
  <c r="E1069" i="1"/>
  <c r="C1069" i="1"/>
  <c r="B1069" i="1"/>
  <c r="E1068" i="1"/>
  <c r="C1068" i="1"/>
  <c r="B1068" i="1"/>
  <c r="E1067" i="1"/>
  <c r="C1067" i="1"/>
  <c r="B1067" i="1"/>
  <c r="E1066" i="1"/>
  <c r="C1066" i="1"/>
  <c r="B1066" i="1"/>
  <c r="E1065" i="1"/>
  <c r="C1065" i="1"/>
  <c r="B1065" i="1"/>
  <c r="E1064" i="1"/>
  <c r="C1064" i="1"/>
  <c r="B1064" i="1"/>
  <c r="E1063" i="1"/>
  <c r="C1063" i="1"/>
  <c r="B1063" i="1"/>
  <c r="E1062" i="1"/>
  <c r="C1062" i="1"/>
  <c r="B1062" i="1"/>
  <c r="E1061" i="1"/>
  <c r="C1061" i="1"/>
  <c r="B1061" i="1"/>
  <c r="E1060" i="1"/>
  <c r="C1060" i="1"/>
  <c r="B1060" i="1"/>
  <c r="E1059" i="1"/>
  <c r="C1059" i="1"/>
  <c r="B1059" i="1"/>
  <c r="E1058" i="1"/>
  <c r="C1058" i="1"/>
  <c r="B1058" i="1"/>
  <c r="E1057" i="1"/>
  <c r="C1057" i="1"/>
  <c r="B1057" i="1"/>
  <c r="E1056" i="1"/>
  <c r="C1056" i="1"/>
  <c r="B1056" i="1"/>
  <c r="E1055" i="1"/>
  <c r="C1055" i="1"/>
  <c r="B1055" i="1"/>
  <c r="E1054" i="1"/>
  <c r="C1054" i="1"/>
  <c r="B1054" i="1"/>
  <c r="E1053" i="1"/>
  <c r="C1053" i="1"/>
  <c r="B1053" i="1"/>
  <c r="E1052" i="1"/>
  <c r="C1052" i="1"/>
  <c r="B1052" i="1"/>
  <c r="E1051" i="1"/>
  <c r="C1051" i="1"/>
  <c r="B1051" i="1"/>
  <c r="E1050" i="1"/>
  <c r="C1050" i="1"/>
  <c r="B1050" i="1"/>
  <c r="E1049" i="1"/>
  <c r="C1049" i="1"/>
  <c r="B1049" i="1"/>
  <c r="E1048" i="1"/>
  <c r="C1048" i="1"/>
  <c r="B1048" i="1"/>
  <c r="E1047" i="1"/>
  <c r="C1047" i="1"/>
  <c r="B1047" i="1"/>
  <c r="E1046" i="1"/>
  <c r="C1046" i="1"/>
  <c r="B1046" i="1"/>
  <c r="E1045" i="1"/>
  <c r="C1045" i="1"/>
  <c r="B1045" i="1"/>
  <c r="E1044" i="1"/>
  <c r="C1044" i="1"/>
  <c r="B1044" i="1"/>
  <c r="E1043" i="1"/>
  <c r="C1043" i="1"/>
  <c r="B1043" i="1"/>
  <c r="E1042" i="1"/>
  <c r="C1042" i="1"/>
  <c r="B1042" i="1"/>
  <c r="E1041" i="1"/>
  <c r="C1041" i="1"/>
  <c r="B1041" i="1"/>
  <c r="E1040" i="1"/>
  <c r="C1040" i="1"/>
  <c r="B1040" i="1"/>
  <c r="E1039" i="1"/>
  <c r="C1039" i="1"/>
  <c r="B1039" i="1"/>
  <c r="E1038" i="1"/>
  <c r="C1038" i="1"/>
  <c r="B1038" i="1"/>
  <c r="E1037" i="1"/>
  <c r="C1037" i="1"/>
  <c r="B1037" i="1"/>
  <c r="E1036" i="1"/>
  <c r="C1036" i="1"/>
  <c r="B1036" i="1"/>
  <c r="E1035" i="1"/>
  <c r="C1035" i="1"/>
  <c r="B1035" i="1"/>
  <c r="E1034" i="1"/>
  <c r="C1034" i="1"/>
  <c r="B1034" i="1"/>
  <c r="E1033" i="1"/>
  <c r="C1033" i="1"/>
  <c r="B1033" i="1"/>
  <c r="E1032" i="1"/>
  <c r="C1032" i="1"/>
  <c r="B1032" i="1"/>
  <c r="E1031" i="1"/>
  <c r="C1031" i="1"/>
  <c r="B1031" i="1"/>
  <c r="E1030" i="1"/>
  <c r="C1030" i="1"/>
  <c r="B1030" i="1"/>
  <c r="E1029" i="1"/>
  <c r="C1029" i="1"/>
  <c r="B1029" i="1"/>
  <c r="E1028" i="1"/>
  <c r="C1028" i="1"/>
  <c r="B1028" i="1"/>
  <c r="E1027" i="1"/>
  <c r="C1027" i="1"/>
  <c r="B1027" i="1"/>
  <c r="E1026" i="1"/>
  <c r="C1026" i="1"/>
  <c r="B1026" i="1"/>
  <c r="E1025" i="1"/>
  <c r="C1025" i="1"/>
  <c r="B1025" i="1"/>
  <c r="E1024" i="1"/>
  <c r="C1024" i="1"/>
  <c r="B1024" i="1"/>
  <c r="E1023" i="1"/>
  <c r="C1023" i="1"/>
  <c r="B1023" i="1"/>
  <c r="E1022" i="1"/>
  <c r="C1022" i="1"/>
  <c r="B1022" i="1"/>
  <c r="E1021" i="1"/>
  <c r="C1021" i="1"/>
  <c r="B1021" i="1"/>
  <c r="E1020" i="1"/>
  <c r="C1020" i="1"/>
  <c r="B1020" i="1"/>
  <c r="E1019" i="1"/>
  <c r="C1019" i="1"/>
  <c r="B1019" i="1"/>
  <c r="E1018" i="1"/>
  <c r="C1018" i="1"/>
  <c r="B1018" i="1"/>
  <c r="E1017" i="1"/>
  <c r="C1017" i="1"/>
  <c r="B1017" i="1"/>
  <c r="E1016" i="1"/>
  <c r="C1016" i="1"/>
  <c r="B1016" i="1"/>
  <c r="E1015" i="1"/>
  <c r="C1015" i="1"/>
  <c r="B1015" i="1"/>
  <c r="E1014" i="1"/>
  <c r="C1014" i="1"/>
  <c r="B1014" i="1"/>
  <c r="E1013" i="1"/>
  <c r="C1013" i="1"/>
  <c r="B1013" i="1"/>
  <c r="E1012" i="1"/>
  <c r="C1012" i="1"/>
  <c r="B1012" i="1"/>
  <c r="E1011" i="1"/>
  <c r="C1011" i="1"/>
  <c r="B1011" i="1"/>
  <c r="E1010" i="1"/>
  <c r="C1010" i="1"/>
  <c r="B1010" i="1"/>
  <c r="E1009" i="1"/>
  <c r="C1009" i="1"/>
  <c r="B1009" i="1"/>
  <c r="E1008" i="1"/>
  <c r="C1008" i="1"/>
  <c r="B1008" i="1"/>
  <c r="E1007" i="1"/>
  <c r="C1007" i="1"/>
  <c r="B1007" i="1"/>
  <c r="E1006" i="1"/>
  <c r="C1006" i="1"/>
  <c r="B1006" i="1"/>
  <c r="E1005" i="1"/>
  <c r="C1005" i="1"/>
  <c r="B1005" i="1"/>
  <c r="E1004" i="1"/>
  <c r="C1004" i="1"/>
  <c r="B1004" i="1"/>
  <c r="E1003" i="1"/>
  <c r="C1003" i="1"/>
  <c r="B1003" i="1"/>
  <c r="E1002" i="1"/>
  <c r="C1002" i="1"/>
  <c r="B1002" i="1"/>
  <c r="E1001" i="1"/>
  <c r="C1001" i="1"/>
  <c r="B1001" i="1"/>
  <c r="E1000" i="1"/>
  <c r="C1000" i="1"/>
  <c r="B1000" i="1"/>
  <c r="E999" i="1"/>
  <c r="C999" i="1"/>
  <c r="B999" i="1"/>
  <c r="E998" i="1"/>
  <c r="C998" i="1"/>
  <c r="B998" i="1"/>
  <c r="E997" i="1"/>
  <c r="C997" i="1"/>
  <c r="B997" i="1"/>
  <c r="E996" i="1"/>
  <c r="C996" i="1"/>
  <c r="B996" i="1"/>
  <c r="E995" i="1"/>
  <c r="C995" i="1"/>
  <c r="B995" i="1"/>
  <c r="E994" i="1"/>
  <c r="C994" i="1"/>
  <c r="B994" i="1"/>
  <c r="E993" i="1"/>
  <c r="C993" i="1"/>
  <c r="B993" i="1"/>
  <c r="E992" i="1"/>
  <c r="C992" i="1"/>
  <c r="B992" i="1"/>
  <c r="E991" i="1"/>
  <c r="C991" i="1"/>
  <c r="B991" i="1"/>
  <c r="E990" i="1"/>
  <c r="C990" i="1"/>
  <c r="B990" i="1"/>
  <c r="E989" i="1"/>
  <c r="C989" i="1"/>
  <c r="B989" i="1"/>
  <c r="E988" i="1"/>
  <c r="C988" i="1"/>
  <c r="B988" i="1"/>
  <c r="E987" i="1"/>
  <c r="C987" i="1"/>
  <c r="B987" i="1"/>
  <c r="E986" i="1"/>
  <c r="C986" i="1"/>
  <c r="B986" i="1"/>
  <c r="E985" i="1"/>
  <c r="C985" i="1"/>
  <c r="B985" i="1"/>
  <c r="E984" i="1"/>
  <c r="C984" i="1"/>
  <c r="B984" i="1"/>
  <c r="E983" i="1"/>
  <c r="C983" i="1"/>
  <c r="B983" i="1"/>
  <c r="E982" i="1"/>
  <c r="C982" i="1"/>
  <c r="B982" i="1"/>
  <c r="E981" i="1"/>
  <c r="C981" i="1"/>
  <c r="B981" i="1"/>
  <c r="E980" i="1"/>
  <c r="C980" i="1"/>
  <c r="B980" i="1"/>
  <c r="E979" i="1"/>
  <c r="C979" i="1"/>
  <c r="B979" i="1"/>
  <c r="E978" i="1"/>
  <c r="C978" i="1"/>
  <c r="B978" i="1"/>
  <c r="E977" i="1"/>
  <c r="C977" i="1"/>
  <c r="B977" i="1"/>
  <c r="E976" i="1"/>
  <c r="C976" i="1"/>
  <c r="B976" i="1"/>
  <c r="E975" i="1"/>
  <c r="C975" i="1"/>
  <c r="B975" i="1"/>
  <c r="E974" i="1"/>
  <c r="C974" i="1"/>
  <c r="B974" i="1"/>
  <c r="E973" i="1"/>
  <c r="C973" i="1"/>
  <c r="B973" i="1"/>
  <c r="E972" i="1"/>
  <c r="C972" i="1"/>
  <c r="B972" i="1"/>
  <c r="E971" i="1"/>
  <c r="C971" i="1"/>
  <c r="B971" i="1"/>
  <c r="E970" i="1"/>
  <c r="C970" i="1"/>
  <c r="B970" i="1"/>
  <c r="E969" i="1"/>
  <c r="C969" i="1"/>
  <c r="B969" i="1"/>
  <c r="E968" i="1"/>
  <c r="C968" i="1"/>
  <c r="B968" i="1"/>
  <c r="E967" i="1"/>
  <c r="C967" i="1"/>
  <c r="B967" i="1"/>
  <c r="E966" i="1"/>
  <c r="C966" i="1"/>
  <c r="B966" i="1"/>
  <c r="E965" i="1"/>
  <c r="C965" i="1"/>
  <c r="B965" i="1"/>
  <c r="E964" i="1"/>
  <c r="C964" i="1"/>
  <c r="B964" i="1"/>
  <c r="E963" i="1"/>
  <c r="C963" i="1"/>
  <c r="B963" i="1"/>
  <c r="E962" i="1"/>
  <c r="C962" i="1"/>
  <c r="B962" i="1"/>
  <c r="E961" i="1"/>
  <c r="C961" i="1"/>
  <c r="B961" i="1"/>
  <c r="E960" i="1"/>
  <c r="C960" i="1"/>
  <c r="B960" i="1"/>
  <c r="E959" i="1"/>
  <c r="C959" i="1"/>
  <c r="B959" i="1"/>
  <c r="E958" i="1"/>
  <c r="C958" i="1"/>
  <c r="B958" i="1"/>
  <c r="E957" i="1"/>
  <c r="C957" i="1"/>
  <c r="B957" i="1"/>
  <c r="E956" i="1"/>
  <c r="C956" i="1"/>
  <c r="B956" i="1"/>
  <c r="E955" i="1"/>
  <c r="C955" i="1"/>
  <c r="B955" i="1"/>
  <c r="E954" i="1"/>
  <c r="C954" i="1"/>
  <c r="B954" i="1"/>
  <c r="E953" i="1"/>
  <c r="C953" i="1"/>
  <c r="B953" i="1"/>
  <c r="E952" i="1"/>
  <c r="C952" i="1"/>
  <c r="B952" i="1"/>
  <c r="E951" i="1"/>
  <c r="C951" i="1"/>
  <c r="B951" i="1"/>
  <c r="E950" i="1"/>
  <c r="C950" i="1"/>
  <c r="B950" i="1"/>
  <c r="E949" i="1"/>
  <c r="C949" i="1"/>
  <c r="B949" i="1"/>
  <c r="E948" i="1"/>
  <c r="C948" i="1"/>
  <c r="B948" i="1"/>
  <c r="E947" i="1"/>
  <c r="C947" i="1"/>
  <c r="B947" i="1"/>
  <c r="E946" i="1"/>
  <c r="C946" i="1"/>
  <c r="B946" i="1"/>
  <c r="E945" i="1"/>
  <c r="C945" i="1"/>
  <c r="B945" i="1"/>
  <c r="E944" i="1"/>
  <c r="C944" i="1"/>
  <c r="B944" i="1"/>
  <c r="E943" i="1"/>
  <c r="C943" i="1"/>
  <c r="B943" i="1"/>
  <c r="E942" i="1"/>
  <c r="C942" i="1"/>
  <c r="B942" i="1"/>
  <c r="E941" i="1"/>
  <c r="C941" i="1"/>
  <c r="B941" i="1"/>
  <c r="E940" i="1"/>
  <c r="C940" i="1"/>
  <c r="B940" i="1"/>
  <c r="E939" i="1"/>
  <c r="C939" i="1"/>
  <c r="B939" i="1"/>
  <c r="E938" i="1"/>
  <c r="C938" i="1"/>
  <c r="B938" i="1"/>
  <c r="E937" i="1"/>
  <c r="C937" i="1"/>
  <c r="B937" i="1"/>
  <c r="E936" i="1"/>
  <c r="C936" i="1"/>
  <c r="B936" i="1"/>
  <c r="E935" i="1"/>
  <c r="C935" i="1"/>
  <c r="B935" i="1"/>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343" i="2" l="1"/>
  <c r="K342" i="2"/>
  <c r="K348" i="2"/>
  <c r="K341" i="2"/>
  <c r="K340" i="2"/>
  <c r="K339" i="2"/>
  <c r="K337" i="2"/>
  <c r="K336" i="2"/>
  <c r="K335" i="2"/>
  <c r="K334" i="2"/>
  <c r="K333" i="2"/>
  <c r="E890" i="1" l="1"/>
  <c r="E6" i="1"/>
  <c r="C6" i="1"/>
  <c r="B6" i="1"/>
  <c r="E5" i="1"/>
  <c r="B5"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5"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E934" i="1"/>
  <c r="C934" i="1"/>
  <c r="E933" i="1"/>
  <c r="C933" i="1"/>
  <c r="E932" i="1"/>
  <c r="C932" i="1"/>
  <c r="E931" i="1"/>
  <c r="C931" i="1"/>
  <c r="E930" i="1"/>
  <c r="C930" i="1"/>
  <c r="E929" i="1"/>
  <c r="C929" i="1"/>
  <c r="E928" i="1"/>
  <c r="C928" i="1"/>
  <c r="E927" i="1"/>
  <c r="C927" i="1"/>
  <c r="E926" i="1"/>
  <c r="C926" i="1"/>
  <c r="E925" i="1"/>
  <c r="C925" i="1"/>
  <c r="E924" i="1"/>
  <c r="C924" i="1"/>
  <c r="E923" i="1"/>
  <c r="C923" i="1"/>
  <c r="E922" i="1"/>
  <c r="C922" i="1"/>
  <c r="E921" i="1"/>
  <c r="C921" i="1"/>
  <c r="E920" i="1"/>
  <c r="C920" i="1"/>
  <c r="E919" i="1"/>
  <c r="C919" i="1"/>
  <c r="E918" i="1"/>
  <c r="C918" i="1"/>
  <c r="E917" i="1"/>
  <c r="C917" i="1"/>
  <c r="E916" i="1"/>
  <c r="C916" i="1"/>
  <c r="E915" i="1"/>
  <c r="C915" i="1"/>
  <c r="E914" i="1"/>
  <c r="C914" i="1"/>
  <c r="E913" i="1"/>
  <c r="C913" i="1"/>
  <c r="E912" i="1"/>
  <c r="C912" i="1"/>
  <c r="E911" i="1"/>
  <c r="C911" i="1"/>
  <c r="E910" i="1"/>
  <c r="C910" i="1"/>
  <c r="E909" i="1"/>
  <c r="C909" i="1"/>
  <c r="E908" i="1"/>
  <c r="C908" i="1"/>
  <c r="E907" i="1"/>
  <c r="C907" i="1"/>
  <c r="E906" i="1"/>
  <c r="C906" i="1"/>
  <c r="E905" i="1"/>
  <c r="C905" i="1"/>
  <c r="E904" i="1"/>
  <c r="C904" i="1"/>
  <c r="E903" i="1"/>
  <c r="C903" i="1"/>
  <c r="E902" i="1"/>
  <c r="C902" i="1"/>
  <c r="E901" i="1"/>
  <c r="C901" i="1"/>
  <c r="E900" i="1"/>
  <c r="C900" i="1"/>
  <c r="E899" i="1"/>
  <c r="C899" i="1"/>
  <c r="E898" i="1"/>
  <c r="C898" i="1"/>
  <c r="E897" i="1"/>
  <c r="C897" i="1"/>
  <c r="E896" i="1"/>
  <c r="C896" i="1"/>
  <c r="E895" i="1"/>
  <c r="C895" i="1"/>
  <c r="E894" i="1"/>
  <c r="C894" i="1"/>
  <c r="E893" i="1"/>
  <c r="C893" i="1"/>
  <c r="E892" i="1"/>
  <c r="C892" i="1"/>
  <c r="E891" i="1"/>
  <c r="C891" i="1"/>
  <c r="C890" i="1"/>
  <c r="E889" i="1"/>
  <c r="C889" i="1"/>
  <c r="E888" i="1"/>
  <c r="C888" i="1"/>
  <c r="E887" i="1"/>
  <c r="C887" i="1"/>
  <c r="E886" i="1"/>
  <c r="C886" i="1"/>
  <c r="E885" i="1"/>
  <c r="C885" i="1"/>
  <c r="E884" i="1"/>
  <c r="C884" i="1"/>
  <c r="E883" i="1"/>
  <c r="C883" i="1"/>
  <c r="E882" i="1"/>
  <c r="C882" i="1"/>
  <c r="E881" i="1"/>
  <c r="C881" i="1"/>
  <c r="E880" i="1"/>
  <c r="C880" i="1"/>
  <c r="E879" i="1"/>
  <c r="C879" i="1"/>
  <c r="E878" i="1"/>
  <c r="C878" i="1"/>
  <c r="E877" i="1"/>
  <c r="C877" i="1"/>
  <c r="E876" i="1"/>
  <c r="C876" i="1"/>
  <c r="E875" i="1"/>
  <c r="C875" i="1"/>
  <c r="E874" i="1"/>
  <c r="C874" i="1"/>
  <c r="E873" i="1"/>
  <c r="C873" i="1"/>
  <c r="E872" i="1"/>
  <c r="C872" i="1"/>
  <c r="E871" i="1"/>
  <c r="C871" i="1"/>
  <c r="E870" i="1"/>
  <c r="C870" i="1"/>
  <c r="E869" i="1"/>
  <c r="C869" i="1"/>
  <c r="E868" i="1"/>
  <c r="C868" i="1"/>
  <c r="E867" i="1"/>
  <c r="C867" i="1"/>
  <c r="E866" i="1"/>
  <c r="C866" i="1"/>
  <c r="E865" i="1"/>
  <c r="C865" i="1"/>
  <c r="E864" i="1"/>
  <c r="C864" i="1"/>
  <c r="E863" i="1"/>
  <c r="C863" i="1"/>
  <c r="E862" i="1"/>
  <c r="C862" i="1"/>
  <c r="E861" i="1"/>
  <c r="C861" i="1"/>
  <c r="E860" i="1"/>
  <c r="C860" i="1"/>
  <c r="E859" i="1"/>
  <c r="C859" i="1"/>
  <c r="E858" i="1"/>
  <c r="C858" i="1"/>
  <c r="E857" i="1"/>
  <c r="C857" i="1"/>
  <c r="E856" i="1"/>
  <c r="C856" i="1"/>
  <c r="E855" i="1"/>
  <c r="C855" i="1"/>
  <c r="E854" i="1"/>
  <c r="C854" i="1"/>
  <c r="E853" i="1"/>
  <c r="C853" i="1"/>
  <c r="E852" i="1"/>
  <c r="C852" i="1"/>
  <c r="E851" i="1"/>
  <c r="C851" i="1"/>
  <c r="E850" i="1"/>
  <c r="C850" i="1"/>
  <c r="E849" i="1"/>
  <c r="C849" i="1"/>
  <c r="E848" i="1"/>
  <c r="C848" i="1"/>
  <c r="E847" i="1"/>
  <c r="C847" i="1"/>
  <c r="E846" i="1"/>
  <c r="C846" i="1"/>
  <c r="E845" i="1"/>
  <c r="C845" i="1"/>
  <c r="E844" i="1"/>
  <c r="C844" i="1"/>
  <c r="E843" i="1"/>
  <c r="C843" i="1"/>
  <c r="E842" i="1"/>
  <c r="C842" i="1"/>
  <c r="E841" i="1"/>
  <c r="C841" i="1"/>
  <c r="E840" i="1"/>
  <c r="C840" i="1"/>
  <c r="E839" i="1"/>
  <c r="C839" i="1"/>
  <c r="E838" i="1"/>
  <c r="C838" i="1"/>
  <c r="E837" i="1"/>
  <c r="C837" i="1"/>
  <c r="E836" i="1"/>
  <c r="C836" i="1"/>
  <c r="E835" i="1"/>
  <c r="C835" i="1"/>
  <c r="E834" i="1"/>
  <c r="C834" i="1"/>
  <c r="E833" i="1"/>
  <c r="C833" i="1"/>
  <c r="E832" i="1"/>
  <c r="C832" i="1"/>
  <c r="E831" i="1"/>
  <c r="C831" i="1"/>
  <c r="E830" i="1"/>
  <c r="C830" i="1"/>
  <c r="E829" i="1"/>
  <c r="C829" i="1"/>
  <c r="E828" i="1"/>
  <c r="C828" i="1"/>
  <c r="E827" i="1"/>
  <c r="C827" i="1"/>
  <c r="E826" i="1"/>
  <c r="C826" i="1"/>
  <c r="E825" i="1"/>
  <c r="C825" i="1"/>
  <c r="E824" i="1"/>
  <c r="C824" i="1"/>
  <c r="E823" i="1"/>
  <c r="C823" i="1"/>
  <c r="E822" i="1"/>
  <c r="C822" i="1"/>
  <c r="E821" i="1"/>
  <c r="C821" i="1"/>
  <c r="E820" i="1"/>
  <c r="C820" i="1"/>
  <c r="E819" i="1"/>
  <c r="C819" i="1"/>
  <c r="E818" i="1"/>
  <c r="C818" i="1"/>
  <c r="E817" i="1"/>
  <c r="C817" i="1"/>
  <c r="E816" i="1"/>
  <c r="C816" i="1"/>
  <c r="E815" i="1"/>
  <c r="C815" i="1"/>
  <c r="E814" i="1"/>
  <c r="C814" i="1"/>
  <c r="E813" i="1"/>
  <c r="C813" i="1"/>
  <c r="E812" i="1"/>
  <c r="C812" i="1"/>
  <c r="E811" i="1"/>
  <c r="C811" i="1"/>
  <c r="E810" i="1"/>
  <c r="C810" i="1"/>
  <c r="E809" i="1"/>
  <c r="C809" i="1"/>
  <c r="E808" i="1"/>
  <c r="C808" i="1"/>
  <c r="E807" i="1"/>
  <c r="C807" i="1"/>
  <c r="E806" i="1"/>
  <c r="C806" i="1"/>
  <c r="E805" i="1"/>
  <c r="C805" i="1"/>
  <c r="E804" i="1"/>
  <c r="C804" i="1"/>
  <c r="E803" i="1"/>
  <c r="C803" i="1"/>
  <c r="E802" i="1"/>
  <c r="C802" i="1"/>
  <c r="E801" i="1"/>
  <c r="C801" i="1"/>
  <c r="E800" i="1"/>
  <c r="C800" i="1"/>
  <c r="E799" i="1"/>
  <c r="C799" i="1"/>
  <c r="E798" i="1"/>
  <c r="C798" i="1"/>
  <c r="E797" i="1"/>
  <c r="C797" i="1"/>
  <c r="E796" i="1"/>
  <c r="C796" i="1"/>
  <c r="E795" i="1"/>
  <c r="C795" i="1"/>
  <c r="E794" i="1"/>
  <c r="C794" i="1"/>
  <c r="E793" i="1"/>
  <c r="C793" i="1"/>
  <c r="E792" i="1"/>
  <c r="C792" i="1"/>
  <c r="E791" i="1"/>
  <c r="C791" i="1"/>
  <c r="E790" i="1"/>
  <c r="C790" i="1"/>
  <c r="E789" i="1"/>
  <c r="C789" i="1"/>
  <c r="E788" i="1"/>
  <c r="C788" i="1"/>
  <c r="E787" i="1"/>
  <c r="C787" i="1"/>
  <c r="E786" i="1"/>
  <c r="C786" i="1"/>
  <c r="E785" i="1"/>
  <c r="C785" i="1"/>
  <c r="E784" i="1"/>
  <c r="C784" i="1"/>
  <c r="E783" i="1"/>
  <c r="C783" i="1"/>
  <c r="E782" i="1"/>
  <c r="C782" i="1"/>
  <c r="E781" i="1"/>
  <c r="C781" i="1"/>
  <c r="E780" i="1"/>
  <c r="C780" i="1"/>
  <c r="E779" i="1"/>
  <c r="C779" i="1"/>
  <c r="E778" i="1"/>
  <c r="C778" i="1"/>
  <c r="E777" i="1"/>
  <c r="C777" i="1"/>
  <c r="E776" i="1"/>
  <c r="C776" i="1"/>
  <c r="E775" i="1"/>
  <c r="C775" i="1"/>
  <c r="E774" i="1"/>
  <c r="C774" i="1"/>
  <c r="E773" i="1"/>
  <c r="C773" i="1"/>
  <c r="E772" i="1"/>
  <c r="C772" i="1"/>
  <c r="E771" i="1"/>
  <c r="C771" i="1"/>
  <c r="E770" i="1"/>
  <c r="C770" i="1"/>
  <c r="E769" i="1"/>
  <c r="C769" i="1"/>
  <c r="E768" i="1"/>
  <c r="C768" i="1"/>
  <c r="E767" i="1"/>
  <c r="C767" i="1"/>
  <c r="E766" i="1"/>
  <c r="C766" i="1"/>
  <c r="E765" i="1"/>
  <c r="C765" i="1"/>
  <c r="E764" i="1"/>
  <c r="C764" i="1"/>
  <c r="E763" i="1"/>
  <c r="C763" i="1"/>
  <c r="E762" i="1"/>
  <c r="C762" i="1"/>
  <c r="E761" i="1"/>
  <c r="C761" i="1"/>
  <c r="E760" i="1"/>
  <c r="C760" i="1"/>
  <c r="E759" i="1"/>
  <c r="C759" i="1"/>
  <c r="E758" i="1"/>
  <c r="C758" i="1"/>
  <c r="E757" i="1"/>
  <c r="C757" i="1"/>
  <c r="E756" i="1"/>
  <c r="C756" i="1"/>
  <c r="E755" i="1"/>
  <c r="C755" i="1"/>
  <c r="E754" i="1"/>
  <c r="C754" i="1"/>
  <c r="E753" i="1"/>
  <c r="C753" i="1"/>
  <c r="E752" i="1"/>
  <c r="C752" i="1"/>
  <c r="E751" i="1"/>
  <c r="C751" i="1"/>
  <c r="E750" i="1"/>
  <c r="C750" i="1"/>
  <c r="E749" i="1"/>
  <c r="C749" i="1"/>
  <c r="E748" i="1"/>
  <c r="C748" i="1"/>
  <c r="E747" i="1"/>
  <c r="C747" i="1"/>
  <c r="E746" i="1"/>
  <c r="C746" i="1"/>
  <c r="E745" i="1"/>
  <c r="C745" i="1"/>
  <c r="E744" i="1"/>
  <c r="C744" i="1"/>
  <c r="E743" i="1"/>
  <c r="C743" i="1"/>
  <c r="E742" i="1"/>
  <c r="C742" i="1"/>
  <c r="E741" i="1"/>
  <c r="C741" i="1"/>
  <c r="E740" i="1"/>
  <c r="C740" i="1"/>
  <c r="E739" i="1"/>
  <c r="C739" i="1"/>
  <c r="E738" i="1"/>
  <c r="C738" i="1"/>
  <c r="E737" i="1"/>
  <c r="C737" i="1"/>
  <c r="E736" i="1"/>
  <c r="C736" i="1"/>
  <c r="E735" i="1"/>
  <c r="C735" i="1"/>
  <c r="E734" i="1"/>
  <c r="C734" i="1"/>
  <c r="E733" i="1"/>
  <c r="C733" i="1"/>
  <c r="E732" i="1"/>
  <c r="C732" i="1"/>
  <c r="E731" i="1"/>
  <c r="C731" i="1"/>
  <c r="E730" i="1"/>
  <c r="C730" i="1"/>
  <c r="E729" i="1"/>
  <c r="C729" i="1"/>
  <c r="E728" i="1"/>
  <c r="C728" i="1"/>
  <c r="E727" i="1"/>
  <c r="C727" i="1"/>
  <c r="E726" i="1"/>
  <c r="C726" i="1"/>
  <c r="E725" i="1"/>
  <c r="C725" i="1"/>
  <c r="E724" i="1"/>
  <c r="C724" i="1"/>
  <c r="E723" i="1"/>
  <c r="C723" i="1"/>
  <c r="E722" i="1"/>
  <c r="C722" i="1"/>
  <c r="E721" i="1"/>
  <c r="C721" i="1"/>
  <c r="E720" i="1"/>
  <c r="C720" i="1"/>
  <c r="E719" i="1"/>
  <c r="C719" i="1"/>
  <c r="E718" i="1"/>
  <c r="C718" i="1"/>
  <c r="E717" i="1"/>
  <c r="C717" i="1"/>
  <c r="E716" i="1"/>
  <c r="C716" i="1"/>
  <c r="E715" i="1"/>
  <c r="C715" i="1"/>
  <c r="E714" i="1"/>
  <c r="C714" i="1"/>
  <c r="E713" i="1"/>
  <c r="C713" i="1"/>
  <c r="E712" i="1"/>
  <c r="C712" i="1"/>
  <c r="E711" i="1"/>
  <c r="C711" i="1"/>
  <c r="E710" i="1"/>
  <c r="C710" i="1"/>
  <c r="E709" i="1"/>
  <c r="C709" i="1"/>
  <c r="E708" i="1"/>
  <c r="C708" i="1"/>
  <c r="E707" i="1"/>
  <c r="C707" i="1"/>
  <c r="E706" i="1"/>
  <c r="C706" i="1"/>
  <c r="E705" i="1"/>
  <c r="C705" i="1"/>
  <c r="E704" i="1"/>
  <c r="C704" i="1"/>
  <c r="E703" i="1"/>
  <c r="C703" i="1"/>
  <c r="E702" i="1"/>
  <c r="C702" i="1"/>
  <c r="E701" i="1"/>
  <c r="C701" i="1"/>
  <c r="E700" i="1"/>
  <c r="C700" i="1"/>
  <c r="E699" i="1"/>
  <c r="C699" i="1"/>
  <c r="E698" i="1"/>
  <c r="C698" i="1"/>
  <c r="E697" i="1"/>
  <c r="C697" i="1"/>
  <c r="E696" i="1"/>
  <c r="C696" i="1"/>
  <c r="E695" i="1"/>
  <c r="C695" i="1"/>
  <c r="E694" i="1"/>
  <c r="C694" i="1"/>
  <c r="E693" i="1"/>
  <c r="C693" i="1"/>
  <c r="E692" i="1"/>
  <c r="C692" i="1"/>
  <c r="E691" i="1"/>
  <c r="C691" i="1"/>
  <c r="E690" i="1"/>
  <c r="C690" i="1"/>
  <c r="E689" i="1"/>
  <c r="C689" i="1"/>
  <c r="E688" i="1"/>
  <c r="C688" i="1"/>
  <c r="E687" i="1"/>
  <c r="C687" i="1"/>
  <c r="E686" i="1"/>
  <c r="C686" i="1"/>
  <c r="E685" i="1"/>
  <c r="C685" i="1"/>
  <c r="E684" i="1"/>
  <c r="C684" i="1"/>
  <c r="E683" i="1"/>
  <c r="C683" i="1"/>
  <c r="E682" i="1"/>
  <c r="C682" i="1"/>
  <c r="E681" i="1"/>
  <c r="C681" i="1"/>
  <c r="E680" i="1"/>
  <c r="C680" i="1"/>
  <c r="E679" i="1"/>
  <c r="C679" i="1"/>
  <c r="E678" i="1"/>
  <c r="C678" i="1"/>
  <c r="E677" i="1"/>
  <c r="C677" i="1"/>
  <c r="E676" i="1"/>
  <c r="C676" i="1"/>
  <c r="E675" i="1"/>
  <c r="C675" i="1"/>
  <c r="E674" i="1"/>
  <c r="C674" i="1"/>
  <c r="E673" i="1"/>
  <c r="C673" i="1"/>
  <c r="E672" i="1"/>
  <c r="C672" i="1"/>
  <c r="E671" i="1"/>
  <c r="C671" i="1"/>
  <c r="E670" i="1"/>
  <c r="C670" i="1"/>
  <c r="E669" i="1"/>
  <c r="C669" i="1"/>
  <c r="E668" i="1"/>
  <c r="C668" i="1"/>
  <c r="E667" i="1"/>
  <c r="C667" i="1"/>
  <c r="E666" i="1"/>
  <c r="C666" i="1"/>
  <c r="E665" i="1"/>
  <c r="C665" i="1"/>
  <c r="E664" i="1"/>
  <c r="C664" i="1"/>
  <c r="E663" i="1"/>
  <c r="C663" i="1"/>
  <c r="E662" i="1"/>
  <c r="C662" i="1"/>
  <c r="E661" i="1"/>
  <c r="C661" i="1"/>
  <c r="E660" i="1"/>
  <c r="C660" i="1"/>
  <c r="E659" i="1"/>
  <c r="C659" i="1"/>
  <c r="E658" i="1"/>
  <c r="C658" i="1"/>
  <c r="E657" i="1"/>
  <c r="C657" i="1"/>
  <c r="E656" i="1"/>
  <c r="C656" i="1"/>
  <c r="E655" i="1"/>
  <c r="C655" i="1"/>
  <c r="E654" i="1"/>
  <c r="C654" i="1"/>
  <c r="E653" i="1"/>
  <c r="C653" i="1"/>
  <c r="E652" i="1"/>
  <c r="C652" i="1"/>
  <c r="E651" i="1"/>
  <c r="C651" i="1"/>
  <c r="E650" i="1"/>
  <c r="C650" i="1"/>
  <c r="E649" i="1"/>
  <c r="C649" i="1"/>
  <c r="E648" i="1"/>
  <c r="C648" i="1"/>
  <c r="E647" i="1"/>
  <c r="C647" i="1"/>
  <c r="E646" i="1"/>
  <c r="C646" i="1"/>
  <c r="E645" i="1"/>
  <c r="C645" i="1"/>
  <c r="E644" i="1"/>
  <c r="C644" i="1"/>
  <c r="E643" i="1"/>
  <c r="C643" i="1"/>
  <c r="E642" i="1"/>
  <c r="C642" i="1"/>
  <c r="E641" i="1"/>
  <c r="C641" i="1"/>
  <c r="E640" i="1"/>
  <c r="C640" i="1"/>
  <c r="E639" i="1"/>
  <c r="C639" i="1"/>
  <c r="E638" i="1"/>
  <c r="C638" i="1"/>
  <c r="E637" i="1"/>
  <c r="C637" i="1"/>
  <c r="E636" i="1"/>
  <c r="C636" i="1"/>
  <c r="E635" i="1"/>
  <c r="C635" i="1"/>
  <c r="E634" i="1"/>
  <c r="C634" i="1"/>
  <c r="E633" i="1"/>
  <c r="C633" i="1"/>
  <c r="E632" i="1"/>
  <c r="C632" i="1"/>
  <c r="E631" i="1"/>
  <c r="C631" i="1"/>
  <c r="E630" i="1"/>
  <c r="C630" i="1"/>
  <c r="E629" i="1"/>
  <c r="C629" i="1"/>
  <c r="E628" i="1"/>
  <c r="C628" i="1"/>
  <c r="E627" i="1"/>
  <c r="C627" i="1"/>
  <c r="E626" i="1"/>
  <c r="C626" i="1"/>
  <c r="E625" i="1"/>
  <c r="C625" i="1"/>
  <c r="E624" i="1"/>
  <c r="C624" i="1"/>
  <c r="E623" i="1"/>
  <c r="C623" i="1"/>
  <c r="E622" i="1"/>
  <c r="C622" i="1"/>
  <c r="E621" i="1"/>
  <c r="C621" i="1"/>
  <c r="E620" i="1"/>
  <c r="C620" i="1"/>
  <c r="E619" i="1"/>
  <c r="C619" i="1"/>
  <c r="E618" i="1"/>
  <c r="C618" i="1"/>
  <c r="E617" i="1"/>
  <c r="C617" i="1"/>
  <c r="E615" i="1"/>
  <c r="C615" i="1"/>
  <c r="E613" i="1"/>
  <c r="C613" i="1"/>
  <c r="E612" i="1"/>
  <c r="C612" i="1"/>
  <c r="E611" i="1"/>
  <c r="C611" i="1"/>
  <c r="E610" i="1"/>
  <c r="C610" i="1"/>
  <c r="E609" i="1"/>
  <c r="C609" i="1"/>
  <c r="E608" i="1"/>
  <c r="C608" i="1"/>
  <c r="E607" i="1"/>
  <c r="C607" i="1"/>
  <c r="E606" i="1"/>
  <c r="C606" i="1"/>
  <c r="E605" i="1"/>
  <c r="C605" i="1"/>
  <c r="E604" i="1"/>
  <c r="C604" i="1"/>
  <c r="E603" i="1"/>
  <c r="C603" i="1"/>
  <c r="E602" i="1"/>
  <c r="C602" i="1"/>
  <c r="E601" i="1"/>
  <c r="C601" i="1"/>
  <c r="E600" i="1"/>
  <c r="C600" i="1"/>
  <c r="E599" i="1"/>
  <c r="C599" i="1"/>
  <c r="E598" i="1"/>
  <c r="C598" i="1"/>
  <c r="E597" i="1"/>
  <c r="C597" i="1"/>
  <c r="E596" i="1"/>
  <c r="C596" i="1"/>
  <c r="E595" i="1"/>
  <c r="C595" i="1"/>
  <c r="E594" i="1"/>
  <c r="C594" i="1"/>
  <c r="E593" i="1"/>
  <c r="C593" i="1"/>
  <c r="E592" i="1"/>
  <c r="C592" i="1"/>
  <c r="E591" i="1"/>
  <c r="C591" i="1"/>
  <c r="E590" i="1"/>
  <c r="C590" i="1"/>
  <c r="E589" i="1"/>
  <c r="C589" i="1"/>
  <c r="E588" i="1"/>
  <c r="C588" i="1"/>
  <c r="E587" i="1"/>
  <c r="C587" i="1"/>
  <c r="E586" i="1"/>
  <c r="C586" i="1"/>
  <c r="E585" i="1"/>
  <c r="C585" i="1"/>
  <c r="E584" i="1"/>
  <c r="C584" i="1"/>
  <c r="E583" i="1"/>
  <c r="C583" i="1"/>
  <c r="E582" i="1"/>
  <c r="C582" i="1"/>
  <c r="E581" i="1"/>
  <c r="C581" i="1"/>
  <c r="E580" i="1"/>
  <c r="C580" i="1"/>
  <c r="E579" i="1"/>
  <c r="C579" i="1"/>
  <c r="E578" i="1"/>
  <c r="C578" i="1"/>
  <c r="E577" i="1"/>
  <c r="C577" i="1"/>
  <c r="E576" i="1"/>
  <c r="C576" i="1"/>
  <c r="E575" i="1"/>
  <c r="C575" i="1"/>
  <c r="E574" i="1"/>
  <c r="C574" i="1"/>
  <c r="E573" i="1"/>
  <c r="C573" i="1"/>
  <c r="E572" i="1"/>
  <c r="C572" i="1"/>
  <c r="E571" i="1"/>
  <c r="C571" i="1"/>
  <c r="E570" i="1"/>
  <c r="C570" i="1"/>
  <c r="E569" i="1"/>
  <c r="C569" i="1"/>
  <c r="E568" i="1"/>
  <c r="C568" i="1"/>
  <c r="E567" i="1"/>
  <c r="C567" i="1"/>
  <c r="E566" i="1"/>
  <c r="C566" i="1"/>
  <c r="E565" i="1"/>
  <c r="C565" i="1"/>
  <c r="E564" i="1"/>
  <c r="C564" i="1"/>
  <c r="E563" i="1"/>
  <c r="C563" i="1"/>
  <c r="E562" i="1"/>
  <c r="C562" i="1"/>
  <c r="E561" i="1"/>
  <c r="C561" i="1"/>
  <c r="E560" i="1"/>
  <c r="C560" i="1"/>
  <c r="E559" i="1"/>
  <c r="C559" i="1"/>
  <c r="E558" i="1"/>
  <c r="C558" i="1"/>
  <c r="E557" i="1"/>
  <c r="C557" i="1"/>
  <c r="E556" i="1"/>
  <c r="C556" i="1"/>
  <c r="E555" i="1"/>
  <c r="C555" i="1"/>
  <c r="E554" i="1"/>
  <c r="C554" i="1"/>
  <c r="E553" i="1"/>
  <c r="C553" i="1"/>
  <c r="E552" i="1"/>
  <c r="C552" i="1"/>
  <c r="E551" i="1"/>
  <c r="C551" i="1"/>
  <c r="E550" i="1"/>
  <c r="C550" i="1"/>
  <c r="E549" i="1"/>
  <c r="C549" i="1"/>
  <c r="E548" i="1"/>
  <c r="C548" i="1"/>
  <c r="E547" i="1"/>
  <c r="C547" i="1"/>
  <c r="E546" i="1"/>
  <c r="C546" i="1"/>
  <c r="E545" i="1"/>
  <c r="C545" i="1"/>
  <c r="E544" i="1"/>
  <c r="C544" i="1"/>
  <c r="E543" i="1"/>
  <c r="C543" i="1"/>
  <c r="E542" i="1"/>
  <c r="C542" i="1"/>
  <c r="E541" i="1"/>
  <c r="C541" i="1"/>
  <c r="E540" i="1"/>
  <c r="C540" i="1"/>
  <c r="K432" i="2"/>
  <c r="K433" i="2"/>
  <c r="K434" i="2"/>
  <c r="K435" i="2"/>
  <c r="K436" i="2"/>
  <c r="K437" i="2"/>
  <c r="K438" i="2"/>
  <c r="K439" i="2"/>
  <c r="K440" i="2"/>
  <c r="K441" i="2"/>
  <c r="K482" i="2"/>
  <c r="K483" i="2"/>
  <c r="K484" i="2"/>
  <c r="K519" i="2"/>
  <c r="K520" i="2"/>
  <c r="K521" i="2"/>
  <c r="K522" i="2"/>
  <c r="K523" i="2"/>
  <c r="K524" i="2"/>
  <c r="K525" i="2"/>
  <c r="K526" i="2"/>
  <c r="K527" i="2"/>
  <c r="K528" i="2"/>
  <c r="K578" i="2"/>
  <c r="K579" i="2"/>
  <c r="K392" i="2"/>
  <c r="K268" i="2"/>
  <c r="K269" i="2"/>
  <c r="K270" i="2"/>
  <c r="K271" i="2"/>
  <c r="K272" i="2"/>
  <c r="K273" i="2"/>
  <c r="K274" i="2"/>
  <c r="K275" i="2"/>
  <c r="K276" i="2"/>
  <c r="K277" i="2"/>
  <c r="K290" i="2"/>
  <c r="K291" i="2"/>
  <c r="K292" i="2"/>
  <c r="K293" i="2"/>
  <c r="K294" i="2"/>
  <c r="K295" i="2"/>
  <c r="K296" i="2"/>
  <c r="K297" i="2"/>
  <c r="K298" i="2"/>
  <c r="K299" i="2"/>
  <c r="K137" i="2"/>
  <c r="K138" i="2"/>
  <c r="K139" i="2"/>
  <c r="K140" i="2"/>
  <c r="K141" i="2"/>
  <c r="K142" i="2"/>
  <c r="K143" i="2"/>
  <c r="K144" i="2"/>
  <c r="K145" i="2"/>
  <c r="K146" i="2"/>
  <c r="K160" i="2"/>
  <c r="K161" i="2"/>
  <c r="K162" i="2"/>
  <c r="K163" i="2"/>
  <c r="K164" i="2"/>
  <c r="K165" i="2"/>
  <c r="K166" i="2"/>
  <c r="K167" i="2"/>
  <c r="K168" i="2"/>
  <c r="K169" i="2"/>
  <c r="K190" i="2"/>
  <c r="K191" i="2"/>
  <c r="K192" i="2"/>
  <c r="K206" i="2"/>
  <c r="K207" i="2"/>
  <c r="K208" i="2"/>
  <c r="K209" i="2"/>
  <c r="K210" i="2"/>
  <c r="K211" i="2"/>
  <c r="K212" i="2"/>
  <c r="K213" i="2"/>
  <c r="K214" i="2"/>
  <c r="K215" i="2"/>
  <c r="K227" i="2"/>
  <c r="K228" i="2"/>
  <c r="K229" i="2"/>
  <c r="K230" i="2"/>
  <c r="K231" i="2"/>
  <c r="K232" i="2"/>
  <c r="K233" i="2"/>
  <c r="K234" i="2"/>
  <c r="K248" i="2"/>
  <c r="K249" i="2"/>
  <c r="K250" i="2"/>
  <c r="K251" i="2"/>
  <c r="K252" i="2"/>
  <c r="K253" i="2"/>
  <c r="K254" i="2"/>
  <c r="K255" i="2"/>
  <c r="K256" i="2"/>
  <c r="K257" i="2"/>
  <c r="K11" i="2"/>
  <c r="K12" i="2"/>
  <c r="K13" i="2"/>
  <c r="K14" i="2"/>
  <c r="K15" i="2"/>
  <c r="K16" i="2"/>
  <c r="K17" i="2"/>
  <c r="K18" i="2"/>
  <c r="K19" i="2"/>
  <c r="K20" i="2"/>
  <c r="K25" i="2"/>
  <c r="K26" i="2"/>
  <c r="K27" i="2"/>
  <c r="K36" i="2"/>
  <c r="K37" i="2"/>
  <c r="K38" i="2"/>
  <c r="K39" i="2"/>
  <c r="K40" i="2"/>
  <c r="K41" i="2"/>
  <c r="K42" i="2"/>
  <c r="K43" i="2"/>
  <c r="K44" i="2"/>
  <c r="K45" i="2"/>
  <c r="K46" i="2"/>
  <c r="K47" i="2"/>
  <c r="K48" i="2"/>
  <c r="K49" i="2"/>
  <c r="K50" i="2"/>
  <c r="K65" i="2"/>
  <c r="K69" i="2"/>
  <c r="K70" i="2"/>
  <c r="K71" i="2"/>
  <c r="K72" i="2"/>
  <c r="K73" i="2"/>
  <c r="K74" i="2"/>
  <c r="K90" i="2"/>
  <c r="K91" i="2"/>
  <c r="K92" i="2"/>
  <c r="K93" i="2"/>
  <c r="K94" i="2"/>
  <c r="K95" i="2"/>
  <c r="K96" i="2"/>
  <c r="K97" i="2"/>
  <c r="K98" i="2"/>
  <c r="K99" i="2"/>
  <c r="K100" i="2"/>
  <c r="K106" i="2"/>
  <c r="K107" i="2"/>
  <c r="K108" i="2"/>
  <c r="K109" i="2"/>
  <c r="K110" i="2"/>
  <c r="K111" i="2"/>
  <c r="K112" i="2"/>
  <c r="K113" i="2"/>
  <c r="K114" i="2"/>
  <c r="K115" i="2"/>
  <c r="K393" i="2"/>
  <c r="K394" i="2"/>
  <c r="K395" i="2"/>
  <c r="K396" i="2"/>
  <c r="K397" i="2"/>
  <c r="K398" i="2"/>
  <c r="K399" i="2"/>
  <c r="K400" i="2"/>
  <c r="K401" i="2"/>
  <c r="K402" i="2"/>
  <c r="K422" i="2"/>
  <c r="K423" i="2"/>
  <c r="K424" i="2"/>
  <c r="K425" i="2"/>
  <c r="K426" i="2"/>
  <c r="K427" i="2"/>
  <c r="K428" i="2"/>
  <c r="K429" i="2"/>
  <c r="K430" i="2"/>
  <c r="K431" i="2"/>
  <c r="K472" i="2"/>
  <c r="K473" i="2"/>
  <c r="K474" i="2"/>
  <c r="K475" i="2"/>
  <c r="K476" i="2"/>
  <c r="K477" i="2"/>
  <c r="K478" i="2"/>
  <c r="K479" i="2"/>
  <c r="K480" i="2"/>
  <c r="K481" i="2"/>
  <c r="K509" i="2"/>
  <c r="K510" i="2"/>
  <c r="K511" i="2"/>
  <c r="K512" i="2"/>
  <c r="K513" i="2"/>
  <c r="K514" i="2"/>
  <c r="K515" i="2"/>
  <c r="K516" i="2"/>
  <c r="K517" i="2"/>
  <c r="K518" i="2"/>
  <c r="K568" i="2"/>
  <c r="K569" i="2"/>
  <c r="K570" i="2"/>
  <c r="K571" i="2"/>
  <c r="K572" i="2"/>
  <c r="K573" i="2"/>
  <c r="K574" i="2"/>
  <c r="K575" i="2"/>
  <c r="K576" i="2"/>
  <c r="K577" i="2"/>
  <c r="K616" i="2"/>
  <c r="K617" i="2"/>
  <c r="K618" i="2"/>
  <c r="K619" i="2"/>
  <c r="K620" i="2"/>
  <c r="K377" i="2"/>
  <c r="K378" i="2"/>
  <c r="K379" i="2"/>
  <c r="K380" i="2"/>
  <c r="K381" i="2"/>
  <c r="K382" i="2"/>
  <c r="K383" i="2"/>
  <c r="K384" i="2"/>
  <c r="K385" i="2"/>
  <c r="K386" i="2"/>
  <c r="K258" i="2"/>
  <c r="K259" i="2"/>
  <c r="K260" i="2"/>
  <c r="K261" i="2"/>
  <c r="K262" i="2"/>
  <c r="K263" i="2"/>
  <c r="K264" i="2"/>
  <c r="K265" i="2"/>
  <c r="K266" i="2"/>
  <c r="K267" i="2"/>
  <c r="K280" i="2"/>
  <c r="K281" i="2"/>
  <c r="K282" i="2"/>
  <c r="K283" i="2"/>
  <c r="K284" i="2"/>
  <c r="K285" i="2"/>
  <c r="K286" i="2"/>
  <c r="K287" i="2"/>
  <c r="K288" i="2"/>
  <c r="K289" i="2"/>
  <c r="K322" i="2"/>
  <c r="K323" i="2"/>
  <c r="K324" i="2"/>
  <c r="K325" i="2"/>
  <c r="K328" i="2"/>
  <c r="K329" i="2"/>
  <c r="K330" i="2"/>
  <c r="K331" i="2"/>
  <c r="K332" i="2"/>
  <c r="K636" i="2"/>
  <c r="K635" i="2"/>
  <c r="K634" i="2"/>
  <c r="K633" i="2"/>
  <c r="K632" i="2"/>
  <c r="K631" i="2"/>
  <c r="K630" i="2"/>
  <c r="K629" i="2"/>
  <c r="K628" i="2"/>
  <c r="K627" i="2"/>
  <c r="K626" i="2"/>
  <c r="K625" i="2"/>
  <c r="K624" i="2"/>
  <c r="K623" i="2"/>
  <c r="K622" i="2"/>
  <c r="K621"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08" i="2"/>
  <c r="K507" i="2"/>
  <c r="K506" i="2"/>
  <c r="K505" i="2"/>
  <c r="K504" i="2"/>
  <c r="K503" i="2"/>
  <c r="K502" i="2"/>
  <c r="K501" i="2"/>
  <c r="K500" i="2"/>
  <c r="K499" i="2"/>
  <c r="K498" i="2"/>
  <c r="K497" i="2"/>
  <c r="K496" i="2"/>
  <c r="K495" i="2"/>
  <c r="K494" i="2"/>
  <c r="K493" i="2"/>
  <c r="K492" i="2"/>
  <c r="K491" i="2"/>
  <c r="K490" i="2"/>
  <c r="K489" i="2"/>
  <c r="K488" i="2"/>
  <c r="K487" i="2"/>
  <c r="K486" i="2"/>
  <c r="K485"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21" i="2"/>
  <c r="K420" i="2"/>
  <c r="K419" i="2"/>
  <c r="K418" i="2"/>
  <c r="K417" i="2"/>
  <c r="K416" i="2"/>
  <c r="K415" i="2"/>
  <c r="K414" i="2"/>
  <c r="K413" i="2"/>
  <c r="K412" i="2"/>
  <c r="K411" i="2"/>
  <c r="K410" i="2"/>
  <c r="K409" i="2"/>
  <c r="K408" i="2"/>
  <c r="K407" i="2"/>
  <c r="K406" i="2"/>
  <c r="K405" i="2"/>
  <c r="K404" i="2"/>
  <c r="K403" i="2"/>
  <c r="E57" i="1"/>
  <c r="C57" i="1"/>
  <c r="K391" i="2"/>
  <c r="K390" i="2"/>
  <c r="K389" i="2"/>
  <c r="K388" i="2"/>
  <c r="K38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7" i="2"/>
  <c r="K346" i="2"/>
  <c r="K345" i="2"/>
  <c r="K344" i="2"/>
  <c r="K338" i="2"/>
  <c r="K327" i="2"/>
  <c r="K326" i="2"/>
  <c r="K321" i="2"/>
  <c r="K320" i="2"/>
  <c r="K319" i="2"/>
  <c r="K318" i="2"/>
  <c r="K317" i="2"/>
  <c r="K316" i="2"/>
  <c r="K315" i="2"/>
  <c r="K314" i="2"/>
  <c r="K313" i="2"/>
  <c r="K312" i="2"/>
  <c r="K311" i="2"/>
  <c r="K310" i="2"/>
  <c r="K309" i="2"/>
  <c r="K308" i="2"/>
  <c r="K307" i="2"/>
  <c r="K306" i="2"/>
  <c r="K305" i="2"/>
  <c r="K304" i="2"/>
  <c r="K303" i="2"/>
  <c r="K302" i="2"/>
  <c r="K301" i="2"/>
  <c r="K300" i="2"/>
  <c r="K279" i="2"/>
  <c r="K278" i="2"/>
  <c r="K247" i="2"/>
  <c r="K246" i="2"/>
  <c r="K245" i="2"/>
  <c r="K244" i="2"/>
  <c r="K243" i="2"/>
  <c r="K242" i="2"/>
  <c r="K241" i="2"/>
  <c r="K240" i="2"/>
  <c r="K239" i="2"/>
  <c r="K238" i="2"/>
  <c r="K237" i="2"/>
  <c r="K236" i="2"/>
  <c r="K235" i="2"/>
  <c r="K226" i="2"/>
  <c r="K225" i="2"/>
  <c r="K224" i="2"/>
  <c r="K223" i="2"/>
  <c r="K222" i="2"/>
  <c r="K221" i="2"/>
  <c r="K220" i="2"/>
  <c r="K219" i="2"/>
  <c r="K218" i="2"/>
  <c r="K217" i="2"/>
  <c r="K216" i="2"/>
  <c r="K205" i="2"/>
  <c r="K204" i="2"/>
  <c r="K203" i="2"/>
  <c r="K202" i="2"/>
  <c r="K201" i="2"/>
  <c r="K200" i="2"/>
  <c r="K199" i="2"/>
  <c r="K198" i="2"/>
  <c r="K197" i="2"/>
  <c r="K196" i="2"/>
  <c r="K195" i="2"/>
  <c r="K194" i="2"/>
  <c r="K193" i="2"/>
  <c r="K189" i="2"/>
  <c r="K188" i="2"/>
  <c r="K187" i="2"/>
  <c r="K186" i="2"/>
  <c r="K185" i="2"/>
  <c r="K181" i="2"/>
  <c r="K85" i="2"/>
  <c r="E457" i="1"/>
  <c r="C457" i="1"/>
  <c r="E539" i="1"/>
  <c r="C539" i="1"/>
  <c r="E538" i="1"/>
  <c r="C538" i="1"/>
  <c r="E537" i="1"/>
  <c r="C537" i="1"/>
  <c r="E536" i="1"/>
  <c r="C536" i="1"/>
  <c r="E535" i="1"/>
  <c r="C535" i="1"/>
  <c r="E534" i="1"/>
  <c r="C534" i="1"/>
  <c r="E533" i="1"/>
  <c r="C533" i="1"/>
  <c r="E532" i="1"/>
  <c r="C532" i="1"/>
  <c r="E531" i="1"/>
  <c r="C531" i="1"/>
  <c r="E530" i="1"/>
  <c r="C530" i="1"/>
  <c r="E529" i="1"/>
  <c r="C529" i="1"/>
  <c r="E528" i="1"/>
  <c r="C528" i="1"/>
  <c r="E527" i="1"/>
  <c r="C527" i="1"/>
  <c r="E526" i="1"/>
  <c r="C526" i="1"/>
  <c r="E525" i="1"/>
  <c r="C525" i="1"/>
  <c r="E524" i="1"/>
  <c r="C524" i="1"/>
  <c r="E523" i="1"/>
  <c r="C523" i="1"/>
  <c r="E522" i="1"/>
  <c r="C522" i="1"/>
  <c r="E521" i="1"/>
  <c r="C521" i="1"/>
  <c r="E520" i="1"/>
  <c r="C520" i="1"/>
  <c r="E519" i="1"/>
  <c r="C519" i="1"/>
  <c r="E518" i="1"/>
  <c r="C518" i="1"/>
  <c r="E517" i="1"/>
  <c r="C517" i="1"/>
  <c r="E516" i="1"/>
  <c r="C516" i="1"/>
  <c r="E515" i="1"/>
  <c r="C515" i="1"/>
  <c r="E514" i="1"/>
  <c r="C514" i="1"/>
  <c r="E513" i="1"/>
  <c r="C513" i="1"/>
  <c r="E512" i="1"/>
  <c r="C512" i="1"/>
  <c r="E511" i="1"/>
  <c r="C511" i="1"/>
  <c r="E510" i="1"/>
  <c r="C510" i="1"/>
  <c r="E509" i="1"/>
  <c r="C509" i="1"/>
  <c r="E508" i="1"/>
  <c r="C508" i="1"/>
  <c r="E507" i="1"/>
  <c r="C507" i="1"/>
  <c r="E506" i="1"/>
  <c r="C506" i="1"/>
  <c r="E505" i="1"/>
  <c r="C505" i="1"/>
  <c r="E504" i="1"/>
  <c r="C504" i="1"/>
  <c r="E503" i="1"/>
  <c r="C503" i="1"/>
  <c r="E502" i="1"/>
  <c r="C502" i="1"/>
  <c r="E501" i="1"/>
  <c r="C501" i="1"/>
  <c r="E500" i="1"/>
  <c r="C500" i="1"/>
  <c r="E499" i="1"/>
  <c r="C499" i="1"/>
  <c r="E498" i="1"/>
  <c r="C498" i="1"/>
  <c r="E497" i="1"/>
  <c r="C497" i="1"/>
  <c r="E496" i="1"/>
  <c r="C496" i="1"/>
  <c r="E495" i="1"/>
  <c r="C495" i="1"/>
  <c r="E494" i="1"/>
  <c r="C494" i="1"/>
  <c r="E493" i="1"/>
  <c r="C493" i="1"/>
  <c r="E492" i="1"/>
  <c r="C492" i="1"/>
  <c r="E491" i="1"/>
  <c r="C491" i="1"/>
  <c r="E490" i="1"/>
  <c r="C490" i="1"/>
  <c r="E489" i="1"/>
  <c r="C489" i="1"/>
  <c r="E488" i="1"/>
  <c r="C488" i="1"/>
  <c r="E487" i="1"/>
  <c r="C487" i="1"/>
  <c r="E486" i="1"/>
  <c r="C486" i="1"/>
  <c r="E485" i="1"/>
  <c r="C485" i="1"/>
  <c r="E484" i="1"/>
  <c r="C484" i="1"/>
  <c r="E483" i="1"/>
  <c r="C483" i="1"/>
  <c r="E482" i="1"/>
  <c r="C482" i="1"/>
  <c r="E481" i="1"/>
  <c r="C481" i="1"/>
  <c r="E480" i="1"/>
  <c r="C480" i="1"/>
  <c r="E479" i="1"/>
  <c r="C479" i="1"/>
  <c r="E478" i="1"/>
  <c r="C478" i="1"/>
  <c r="E477" i="1"/>
  <c r="C477" i="1"/>
  <c r="E476" i="1"/>
  <c r="C476" i="1"/>
  <c r="E475" i="1"/>
  <c r="C475" i="1"/>
  <c r="E474" i="1"/>
  <c r="C474" i="1"/>
  <c r="E473" i="1"/>
  <c r="C473" i="1"/>
  <c r="E472" i="1"/>
  <c r="C472" i="1"/>
  <c r="E471" i="1"/>
  <c r="C471" i="1"/>
  <c r="E470" i="1"/>
  <c r="C470" i="1"/>
  <c r="E464" i="1"/>
  <c r="C464" i="1"/>
  <c r="E463" i="1"/>
  <c r="C463" i="1"/>
  <c r="E462" i="1"/>
  <c r="C462" i="1"/>
  <c r="E461" i="1"/>
  <c r="C461" i="1"/>
  <c r="E460" i="1"/>
  <c r="C460" i="1"/>
  <c r="E459" i="1"/>
  <c r="C459" i="1"/>
  <c r="E458" i="1"/>
  <c r="C458" i="1"/>
  <c r="E456" i="1"/>
  <c r="C456" i="1"/>
  <c r="E455" i="1"/>
  <c r="C455" i="1"/>
  <c r="E454" i="1"/>
  <c r="C454" i="1"/>
  <c r="E453" i="1"/>
  <c r="C453" i="1"/>
  <c r="E452" i="1"/>
  <c r="C452" i="1"/>
  <c r="E451" i="1"/>
  <c r="C451" i="1"/>
  <c r="E450" i="1"/>
  <c r="C450" i="1"/>
  <c r="E449" i="1"/>
  <c r="C449" i="1"/>
  <c r="E448" i="1"/>
  <c r="C448" i="1"/>
  <c r="E447" i="1"/>
  <c r="C447" i="1"/>
  <c r="E446" i="1"/>
  <c r="C446" i="1"/>
  <c r="E445" i="1"/>
  <c r="C445" i="1"/>
  <c r="E444" i="1"/>
  <c r="C444" i="1"/>
  <c r="E443" i="1"/>
  <c r="C443" i="1"/>
  <c r="E442" i="1"/>
  <c r="C442" i="1"/>
  <c r="E441" i="1"/>
  <c r="C441" i="1"/>
  <c r="E440" i="1"/>
  <c r="C440" i="1"/>
  <c r="E439" i="1"/>
  <c r="C439" i="1"/>
  <c r="E438" i="1"/>
  <c r="C438" i="1"/>
  <c r="E437" i="1"/>
  <c r="C437" i="1"/>
  <c r="E436" i="1"/>
  <c r="C436" i="1"/>
  <c r="E435" i="1"/>
  <c r="C435" i="1"/>
  <c r="E426" i="1"/>
  <c r="C426" i="1"/>
  <c r="E425" i="1"/>
  <c r="C425" i="1"/>
  <c r="E424" i="1"/>
  <c r="C424" i="1"/>
  <c r="E423" i="1"/>
  <c r="C423" i="1"/>
  <c r="E422" i="1"/>
  <c r="C422" i="1"/>
  <c r="E421" i="1"/>
  <c r="C421" i="1"/>
  <c r="E420" i="1"/>
  <c r="C420" i="1"/>
  <c r="E419" i="1"/>
  <c r="C419" i="1"/>
  <c r="E418" i="1"/>
  <c r="C418" i="1"/>
  <c r="E417" i="1"/>
  <c r="C417" i="1"/>
  <c r="E416" i="1"/>
  <c r="C416" i="1"/>
  <c r="E415" i="1"/>
  <c r="C415" i="1"/>
  <c r="E414" i="1"/>
  <c r="C414" i="1"/>
  <c r="E413" i="1"/>
  <c r="C413" i="1"/>
  <c r="E412" i="1"/>
  <c r="C412" i="1"/>
  <c r="E411" i="1"/>
  <c r="C411" i="1"/>
  <c r="E410" i="1"/>
  <c r="C410" i="1"/>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K184" i="2"/>
  <c r="K183" i="2"/>
  <c r="K182" i="2"/>
  <c r="K180" i="2"/>
  <c r="K179" i="2"/>
  <c r="K178" i="2"/>
  <c r="K177" i="2"/>
  <c r="K176" i="2"/>
  <c r="K175" i="2"/>
  <c r="K174" i="2"/>
  <c r="K173" i="2"/>
  <c r="K172" i="2"/>
  <c r="K171" i="2"/>
  <c r="K170" i="2"/>
  <c r="K159" i="2"/>
  <c r="K158" i="2"/>
  <c r="K157" i="2"/>
  <c r="K156" i="2"/>
  <c r="K155" i="2"/>
  <c r="K154" i="2"/>
  <c r="K153" i="2"/>
  <c r="K152" i="2"/>
  <c r="K151" i="2"/>
  <c r="K150" i="2"/>
  <c r="K149" i="2"/>
  <c r="K148" i="2"/>
  <c r="K147" i="2"/>
  <c r="K136" i="2"/>
  <c r="K135" i="2"/>
  <c r="K134" i="2"/>
  <c r="K133" i="2"/>
  <c r="K132" i="2"/>
  <c r="K131" i="2"/>
  <c r="K130" i="2"/>
  <c r="K129" i="2"/>
  <c r="K128" i="2"/>
  <c r="K127" i="2"/>
  <c r="K126" i="2"/>
  <c r="K125" i="2"/>
  <c r="K124" i="2"/>
  <c r="K123" i="2"/>
  <c r="K122" i="2"/>
  <c r="K121" i="2"/>
  <c r="K120" i="2"/>
  <c r="K119" i="2"/>
  <c r="K118" i="2"/>
  <c r="K117" i="2"/>
  <c r="K116" i="2"/>
  <c r="K105" i="2"/>
  <c r="K104" i="2"/>
  <c r="K103" i="2"/>
  <c r="K102" i="2"/>
  <c r="K101" i="2"/>
  <c r="K89" i="2"/>
  <c r="K88" i="2"/>
  <c r="K87" i="2"/>
  <c r="K86" i="2"/>
  <c r="K84" i="2"/>
  <c r="K83" i="2"/>
  <c r="K82" i="2"/>
  <c r="K81" i="2"/>
  <c r="K80" i="2"/>
  <c r="K79" i="2"/>
  <c r="K78" i="2"/>
  <c r="K77" i="2"/>
  <c r="K76" i="2"/>
  <c r="K75" i="2"/>
  <c r="K64" i="2"/>
  <c r="K63" i="2"/>
  <c r="K62" i="2"/>
  <c r="K61" i="2"/>
  <c r="K60" i="2"/>
  <c r="K59" i="2"/>
  <c r="K58" i="2"/>
  <c r="K57" i="2"/>
  <c r="K56" i="2"/>
  <c r="K55" i="2"/>
  <c r="K54" i="2"/>
  <c r="K53" i="2"/>
  <c r="K52" i="2"/>
  <c r="K51" i="2"/>
  <c r="K35" i="2"/>
  <c r="K34" i="2"/>
  <c r="K33" i="2"/>
  <c r="K32" i="2"/>
  <c r="K31" i="2"/>
  <c r="K30" i="2"/>
  <c r="K29" i="2"/>
  <c r="K28" i="2"/>
  <c r="K24" i="2"/>
  <c r="K23" i="2"/>
  <c r="K22" i="2"/>
  <c r="K21" i="2"/>
  <c r="K10" i="2"/>
  <c r="K9" i="2"/>
  <c r="K8" i="2"/>
  <c r="K7" i="2"/>
  <c r="K6" i="2"/>
  <c r="K5" i="2"/>
  <c r="K4" i="2"/>
  <c r="E409" i="1"/>
  <c r="C409" i="1"/>
  <c r="E408" i="1"/>
  <c r="C408" i="1"/>
  <c r="E407" i="1"/>
  <c r="C407" i="1"/>
  <c r="E406" i="1"/>
  <c r="C406" i="1"/>
  <c r="E405" i="1"/>
  <c r="C405" i="1"/>
  <c r="E404" i="1"/>
  <c r="C404" i="1"/>
  <c r="E403" i="1"/>
  <c r="C403" i="1"/>
  <c r="E402" i="1"/>
  <c r="C402" i="1"/>
  <c r="E401" i="1"/>
  <c r="C401" i="1"/>
  <c r="E400" i="1"/>
  <c r="C400" i="1"/>
  <c r="E399" i="1"/>
  <c r="C399" i="1"/>
  <c r="E398" i="1"/>
  <c r="C398" i="1"/>
  <c r="E397" i="1"/>
  <c r="C397" i="1"/>
  <c r="E396" i="1"/>
  <c r="C396" i="1"/>
  <c r="E395" i="1"/>
  <c r="C395" i="1"/>
  <c r="E394" i="1"/>
  <c r="C394" i="1"/>
  <c r="E393" i="1"/>
  <c r="C393" i="1"/>
  <c r="E392" i="1"/>
  <c r="C392" i="1"/>
  <c r="E391" i="1"/>
  <c r="C391" i="1"/>
  <c r="E390" i="1"/>
  <c r="C390" i="1"/>
  <c r="E389" i="1"/>
  <c r="C389" i="1"/>
  <c r="E388" i="1"/>
  <c r="C388" i="1"/>
  <c r="E387" i="1"/>
  <c r="C387" i="1"/>
  <c r="E386" i="1"/>
  <c r="C386" i="1"/>
  <c r="E385" i="1"/>
  <c r="C385" i="1"/>
  <c r="E384" i="1"/>
  <c r="C384" i="1"/>
  <c r="E383" i="1"/>
  <c r="C383" i="1"/>
  <c r="E382" i="1"/>
  <c r="C382" i="1"/>
  <c r="E381" i="1"/>
  <c r="C381" i="1"/>
  <c r="E380" i="1"/>
  <c r="C380" i="1"/>
  <c r="E379" i="1"/>
  <c r="C379" i="1"/>
  <c r="E378" i="1"/>
  <c r="C378" i="1"/>
  <c r="E377" i="1"/>
  <c r="C377" i="1"/>
  <c r="E376" i="1"/>
  <c r="C376" i="1"/>
  <c r="E375" i="1"/>
  <c r="C375" i="1"/>
  <c r="E374" i="1"/>
  <c r="C374" i="1"/>
  <c r="E373" i="1"/>
  <c r="C373" i="1"/>
  <c r="E372" i="1"/>
  <c r="C372" i="1"/>
  <c r="E371" i="1"/>
  <c r="C371" i="1"/>
  <c r="E370" i="1"/>
  <c r="C370" i="1"/>
  <c r="E369" i="1"/>
  <c r="C369" i="1"/>
  <c r="E368" i="1"/>
  <c r="C368" i="1"/>
  <c r="E367" i="1"/>
  <c r="C367" i="1"/>
  <c r="E366" i="1"/>
  <c r="C366" i="1"/>
  <c r="E365" i="1"/>
  <c r="C365" i="1"/>
  <c r="E364" i="1"/>
  <c r="C364" i="1"/>
  <c r="E363" i="1"/>
  <c r="C363" i="1"/>
  <c r="E362" i="1"/>
  <c r="C362" i="1"/>
  <c r="E361" i="1"/>
  <c r="C361" i="1"/>
  <c r="E360" i="1"/>
  <c r="C360" i="1"/>
  <c r="E359" i="1"/>
  <c r="C359" i="1"/>
  <c r="E358" i="1"/>
  <c r="C358" i="1"/>
  <c r="E357" i="1"/>
  <c r="C357" i="1"/>
  <c r="E356" i="1"/>
  <c r="C356" i="1"/>
  <c r="E355" i="1"/>
  <c r="C355" i="1"/>
  <c r="E354" i="1"/>
  <c r="C354" i="1"/>
  <c r="E353" i="1"/>
  <c r="C353" i="1"/>
  <c r="E352" i="1"/>
  <c r="C352" i="1"/>
  <c r="E351" i="1"/>
  <c r="C351" i="1"/>
  <c r="E350" i="1"/>
  <c r="C350" i="1"/>
  <c r="E349" i="1"/>
  <c r="C349" i="1"/>
  <c r="E348" i="1"/>
  <c r="C348" i="1"/>
  <c r="E347" i="1"/>
  <c r="C347" i="1"/>
  <c r="E346" i="1"/>
  <c r="C346" i="1"/>
  <c r="E345" i="1"/>
  <c r="C345" i="1"/>
  <c r="E344" i="1"/>
  <c r="C344" i="1"/>
  <c r="E343" i="1"/>
  <c r="C343" i="1"/>
  <c r="E342" i="1"/>
  <c r="C342" i="1"/>
  <c r="E341" i="1"/>
  <c r="C341" i="1"/>
  <c r="E340" i="1"/>
  <c r="C340" i="1"/>
  <c r="E339" i="1"/>
  <c r="C339" i="1"/>
  <c r="E338" i="1"/>
  <c r="C338" i="1"/>
  <c r="E337" i="1"/>
  <c r="C337" i="1"/>
  <c r="E336" i="1"/>
  <c r="C336" i="1"/>
  <c r="E335" i="1"/>
  <c r="C335" i="1"/>
  <c r="E334" i="1"/>
  <c r="C334" i="1"/>
  <c r="E333" i="1"/>
  <c r="C333" i="1"/>
  <c r="E332" i="1"/>
  <c r="C332" i="1"/>
  <c r="E331" i="1"/>
  <c r="C331" i="1"/>
  <c r="E330" i="1"/>
  <c r="C330" i="1"/>
  <c r="E329" i="1"/>
  <c r="C329" i="1"/>
  <c r="E328" i="1"/>
  <c r="C328" i="1"/>
  <c r="E327" i="1"/>
  <c r="C327" i="1"/>
  <c r="E326" i="1"/>
  <c r="C326" i="1"/>
  <c r="E325" i="1"/>
  <c r="C325" i="1"/>
  <c r="E324" i="1"/>
  <c r="C324" i="1"/>
  <c r="E323" i="1"/>
  <c r="C323" i="1"/>
  <c r="E322" i="1"/>
  <c r="C322" i="1"/>
  <c r="E321" i="1"/>
  <c r="C321" i="1"/>
  <c r="E320" i="1"/>
  <c r="C320" i="1"/>
  <c r="E319" i="1"/>
  <c r="C319" i="1"/>
  <c r="E318" i="1"/>
  <c r="C318" i="1"/>
  <c r="E317" i="1"/>
  <c r="C317" i="1"/>
  <c r="E316" i="1"/>
  <c r="C316" i="1"/>
  <c r="E315" i="1"/>
  <c r="C315" i="1"/>
  <c r="E314" i="1"/>
  <c r="C314" i="1"/>
  <c r="E313" i="1"/>
  <c r="C313" i="1"/>
  <c r="E312" i="1"/>
  <c r="C312" i="1"/>
  <c r="E310" i="1"/>
  <c r="C310" i="1"/>
  <c r="E309" i="1"/>
  <c r="C309" i="1"/>
  <c r="E308" i="1"/>
  <c r="C308" i="1"/>
  <c r="E307" i="1"/>
  <c r="C307" i="1"/>
  <c r="E306" i="1"/>
  <c r="C306" i="1"/>
  <c r="E305" i="1"/>
  <c r="C305" i="1"/>
  <c r="E304" i="1"/>
  <c r="C304" i="1"/>
  <c r="E303" i="1"/>
  <c r="C303" i="1"/>
  <c r="E302" i="1"/>
  <c r="C302" i="1"/>
  <c r="E301" i="1"/>
  <c r="C301" i="1"/>
  <c r="E300" i="1"/>
  <c r="C300" i="1"/>
  <c r="E299" i="1"/>
  <c r="C299" i="1"/>
  <c r="E298" i="1"/>
  <c r="C298" i="1"/>
  <c r="E297" i="1"/>
  <c r="C297" i="1"/>
  <c r="E296" i="1"/>
  <c r="C296" i="1"/>
  <c r="E295" i="1"/>
  <c r="C295" i="1"/>
  <c r="E294" i="1"/>
  <c r="C294" i="1"/>
  <c r="E293" i="1"/>
  <c r="C293" i="1"/>
  <c r="E292" i="1"/>
  <c r="C292" i="1"/>
  <c r="E291" i="1"/>
  <c r="C291" i="1"/>
  <c r="E290" i="1"/>
  <c r="C290" i="1"/>
  <c r="E289" i="1"/>
  <c r="C289" i="1"/>
  <c r="E288" i="1"/>
  <c r="C288" i="1"/>
  <c r="E287" i="1"/>
  <c r="C287" i="1"/>
  <c r="E286" i="1"/>
  <c r="C286" i="1"/>
  <c r="E285" i="1"/>
  <c r="C285" i="1"/>
  <c r="E284" i="1"/>
  <c r="C284" i="1"/>
  <c r="E283" i="1"/>
  <c r="C283" i="1"/>
  <c r="E282" i="1"/>
  <c r="C282" i="1"/>
  <c r="E281" i="1"/>
  <c r="C281" i="1"/>
  <c r="E280" i="1"/>
  <c r="C280" i="1"/>
  <c r="E279" i="1"/>
  <c r="C279" i="1"/>
  <c r="E278" i="1"/>
  <c r="C278" i="1"/>
  <c r="E277" i="1"/>
  <c r="C277" i="1"/>
  <c r="E276" i="1"/>
  <c r="C276" i="1"/>
  <c r="E275" i="1"/>
  <c r="C275" i="1"/>
  <c r="E274" i="1"/>
  <c r="C274" i="1"/>
  <c r="E273" i="1"/>
  <c r="C273" i="1"/>
  <c r="E272" i="1"/>
  <c r="C272" i="1"/>
  <c r="E271" i="1"/>
  <c r="C271" i="1"/>
  <c r="E270" i="1"/>
  <c r="C270" i="1"/>
  <c r="E269" i="1"/>
  <c r="C269" i="1"/>
  <c r="E268" i="1"/>
  <c r="C268" i="1"/>
  <c r="E267" i="1"/>
  <c r="C267" i="1"/>
  <c r="E266" i="1"/>
  <c r="C266" i="1"/>
  <c r="E265" i="1"/>
  <c r="C265" i="1"/>
  <c r="E264" i="1"/>
  <c r="C264" i="1"/>
  <c r="E263" i="1"/>
  <c r="C263" i="1"/>
  <c r="E262" i="1"/>
  <c r="C262" i="1"/>
  <c r="E261" i="1"/>
  <c r="C261" i="1"/>
  <c r="E260" i="1"/>
  <c r="C260" i="1"/>
  <c r="E259" i="1"/>
  <c r="C259" i="1"/>
  <c r="E258" i="1"/>
  <c r="C258" i="1"/>
  <c r="E257" i="1"/>
  <c r="C257" i="1"/>
  <c r="E256" i="1"/>
  <c r="C256" i="1"/>
  <c r="E255" i="1"/>
  <c r="C255" i="1"/>
  <c r="E254" i="1"/>
  <c r="C254" i="1"/>
  <c r="E253" i="1"/>
  <c r="C253" i="1"/>
  <c r="E252" i="1"/>
  <c r="C252" i="1"/>
  <c r="E251" i="1"/>
  <c r="C251" i="1"/>
  <c r="E250" i="1"/>
  <c r="C250" i="1"/>
  <c r="E249" i="1"/>
  <c r="C249" i="1"/>
  <c r="E248" i="1"/>
  <c r="C248" i="1"/>
  <c r="E247" i="1"/>
  <c r="C247" i="1"/>
  <c r="E246" i="1"/>
  <c r="C246" i="1"/>
  <c r="E245" i="1"/>
  <c r="C245" i="1"/>
  <c r="E244" i="1"/>
  <c r="C244" i="1"/>
  <c r="E243" i="1"/>
  <c r="C243" i="1"/>
  <c r="E242" i="1"/>
  <c r="C242" i="1"/>
  <c r="E241" i="1"/>
  <c r="C241" i="1"/>
  <c r="E240" i="1"/>
  <c r="C240" i="1"/>
  <c r="E239" i="1"/>
  <c r="C239" i="1"/>
  <c r="E238" i="1"/>
  <c r="C238" i="1"/>
  <c r="E237" i="1"/>
  <c r="C237" i="1"/>
  <c r="E236" i="1"/>
  <c r="C236" i="1"/>
  <c r="E235" i="1"/>
  <c r="C235" i="1"/>
  <c r="E234" i="1"/>
  <c r="C234" i="1"/>
  <c r="E233" i="1"/>
  <c r="C233" i="1"/>
  <c r="E232" i="1"/>
  <c r="C232" i="1"/>
  <c r="E231" i="1"/>
  <c r="C231" i="1"/>
  <c r="E230" i="1"/>
  <c r="C230" i="1"/>
  <c r="E229" i="1"/>
  <c r="C229" i="1"/>
  <c r="E228" i="1"/>
  <c r="C228" i="1"/>
  <c r="E227" i="1"/>
  <c r="C227" i="1"/>
  <c r="E226" i="1"/>
  <c r="C226" i="1"/>
  <c r="E225" i="1"/>
  <c r="C225" i="1"/>
  <c r="E224" i="1"/>
  <c r="C224" i="1"/>
  <c r="E223" i="1"/>
  <c r="C223" i="1"/>
  <c r="E222" i="1"/>
  <c r="C222" i="1"/>
  <c r="E221" i="1"/>
  <c r="C221" i="1"/>
  <c r="E220" i="1"/>
  <c r="C220" i="1"/>
  <c r="E219" i="1"/>
  <c r="C219" i="1"/>
  <c r="E218" i="1"/>
  <c r="C218" i="1"/>
  <c r="C217" i="1"/>
  <c r="E217" i="1"/>
  <c r="E216" i="1"/>
  <c r="C216" i="1"/>
  <c r="E215" i="1"/>
  <c r="C215" i="1"/>
  <c r="E214" i="1"/>
  <c r="C214" i="1"/>
  <c r="E213" i="1"/>
  <c r="C213" i="1"/>
  <c r="E212" i="1"/>
  <c r="C212" i="1"/>
  <c r="E211" i="1"/>
  <c r="C211" i="1"/>
  <c r="E210" i="1"/>
  <c r="C210" i="1"/>
  <c r="E209" i="1"/>
  <c r="C209" i="1"/>
  <c r="E208" i="1"/>
  <c r="C208" i="1"/>
  <c r="E207" i="1"/>
  <c r="C207" i="1"/>
  <c r="E206" i="1"/>
  <c r="C206" i="1"/>
  <c r="E205" i="1"/>
  <c r="C205" i="1"/>
  <c r="E204" i="1"/>
  <c r="C204" i="1"/>
  <c r="E203" i="1"/>
  <c r="C203" i="1"/>
  <c r="E202" i="1"/>
  <c r="C202" i="1"/>
  <c r="E201" i="1"/>
  <c r="C201" i="1"/>
  <c r="E200" i="1"/>
  <c r="C200" i="1"/>
  <c r="E199" i="1"/>
  <c r="C199" i="1"/>
  <c r="E198" i="1"/>
  <c r="C198" i="1"/>
  <c r="E197" i="1"/>
  <c r="C197" i="1"/>
  <c r="E196" i="1"/>
  <c r="C196" i="1"/>
  <c r="E195" i="1"/>
  <c r="C195" i="1"/>
  <c r="E194" i="1"/>
  <c r="C194" i="1"/>
  <c r="E193" i="1"/>
  <c r="C193" i="1"/>
  <c r="E192" i="1"/>
  <c r="C192" i="1"/>
  <c r="E191" i="1"/>
  <c r="C191" i="1"/>
  <c r="E190" i="1"/>
  <c r="C190" i="1"/>
  <c r="E189" i="1"/>
  <c r="C189" i="1"/>
  <c r="E188" i="1"/>
  <c r="C188" i="1"/>
  <c r="E187" i="1"/>
  <c r="C187" i="1"/>
  <c r="E186" i="1"/>
  <c r="C186" i="1"/>
  <c r="E185" i="1"/>
  <c r="C185" i="1"/>
  <c r="E184" i="1"/>
  <c r="C184" i="1"/>
  <c r="E183" i="1"/>
  <c r="C183" i="1"/>
  <c r="E182" i="1"/>
  <c r="C182" i="1"/>
  <c r="E181" i="1"/>
  <c r="C181" i="1"/>
  <c r="E180" i="1"/>
  <c r="C180" i="1"/>
  <c r="E179" i="1"/>
  <c r="C179" i="1"/>
  <c r="E178" i="1"/>
  <c r="C178" i="1"/>
  <c r="E177" i="1"/>
  <c r="C177" i="1"/>
  <c r="E176" i="1"/>
  <c r="C176" i="1"/>
  <c r="E175" i="1"/>
  <c r="C175" i="1"/>
  <c r="E174" i="1"/>
  <c r="C174" i="1"/>
  <c r="E173" i="1"/>
  <c r="C173" i="1"/>
  <c r="E172" i="1"/>
  <c r="C172" i="1"/>
  <c r="E171" i="1"/>
  <c r="C171" i="1"/>
  <c r="E170" i="1"/>
  <c r="C170" i="1"/>
  <c r="E169" i="1"/>
  <c r="C169" i="1"/>
  <c r="E168" i="1"/>
  <c r="C168" i="1"/>
  <c r="E167" i="1"/>
  <c r="C167" i="1"/>
  <c r="E166" i="1"/>
  <c r="C166" i="1"/>
  <c r="E165" i="1"/>
  <c r="C165" i="1"/>
  <c r="E164" i="1"/>
  <c r="C164" i="1"/>
  <c r="E163" i="1"/>
  <c r="C163" i="1"/>
  <c r="E162" i="1"/>
  <c r="C162" i="1"/>
  <c r="E161" i="1"/>
  <c r="C161" i="1"/>
  <c r="E160" i="1"/>
  <c r="C160" i="1"/>
  <c r="E159" i="1"/>
  <c r="C159" i="1"/>
  <c r="E158" i="1"/>
  <c r="C158" i="1"/>
  <c r="E157" i="1"/>
  <c r="C157" i="1"/>
  <c r="E156" i="1"/>
  <c r="C156" i="1"/>
  <c r="E155" i="1"/>
  <c r="C155" i="1"/>
  <c r="E154" i="1"/>
  <c r="C154" i="1"/>
  <c r="E153" i="1"/>
  <c r="C153" i="1"/>
  <c r="E152" i="1"/>
  <c r="C152" i="1"/>
  <c r="E151" i="1"/>
  <c r="C151" i="1"/>
  <c r="E150" i="1"/>
  <c r="C150" i="1"/>
  <c r="E149" i="1"/>
  <c r="C149" i="1"/>
  <c r="E148" i="1"/>
  <c r="C148" i="1"/>
  <c r="E147" i="1"/>
  <c r="C147" i="1"/>
  <c r="E146" i="1"/>
  <c r="C146" i="1"/>
  <c r="E145" i="1"/>
  <c r="C145" i="1"/>
  <c r="E144" i="1"/>
  <c r="C144" i="1"/>
  <c r="E143" i="1"/>
  <c r="C143" i="1"/>
  <c r="E142" i="1"/>
  <c r="C142" i="1"/>
  <c r="E141" i="1"/>
  <c r="C141" i="1"/>
  <c r="E140" i="1"/>
  <c r="C140" i="1"/>
  <c r="E139" i="1"/>
  <c r="C139" i="1"/>
  <c r="E138" i="1"/>
  <c r="C138" i="1"/>
  <c r="E137" i="1"/>
  <c r="C137" i="1"/>
  <c r="E136" i="1"/>
  <c r="C136" i="1"/>
  <c r="E135" i="1"/>
  <c r="C135" i="1"/>
  <c r="E134" i="1"/>
  <c r="C134" i="1"/>
  <c r="E133" i="1"/>
  <c r="C133" i="1"/>
  <c r="E132" i="1"/>
  <c r="C132" i="1"/>
  <c r="E131" i="1"/>
  <c r="C131" i="1"/>
  <c r="E130" i="1"/>
  <c r="C130" i="1"/>
  <c r="E129" i="1"/>
  <c r="C129" i="1"/>
  <c r="E128" i="1"/>
  <c r="C128" i="1"/>
  <c r="E127" i="1"/>
  <c r="C127" i="1"/>
  <c r="E126" i="1"/>
  <c r="C126" i="1"/>
  <c r="E125" i="1"/>
  <c r="C125" i="1"/>
  <c r="E124" i="1"/>
  <c r="C124" i="1"/>
  <c r="E123" i="1"/>
  <c r="C123" i="1"/>
  <c r="E122" i="1"/>
  <c r="C122" i="1"/>
  <c r="E121" i="1"/>
  <c r="C121" i="1"/>
  <c r="E120" i="1"/>
  <c r="C120" i="1"/>
  <c r="E119" i="1"/>
  <c r="C119" i="1"/>
  <c r="E118" i="1"/>
  <c r="C118" i="1"/>
  <c r="E117" i="1"/>
  <c r="C117" i="1"/>
  <c r="E116" i="1"/>
  <c r="C116" i="1"/>
  <c r="E115" i="1"/>
  <c r="C115" i="1"/>
  <c r="E114" i="1"/>
  <c r="C114" i="1"/>
  <c r="E113" i="1"/>
  <c r="C113" i="1"/>
  <c r="E112" i="1"/>
  <c r="C112" i="1"/>
  <c r="E111" i="1"/>
  <c r="C111" i="1"/>
  <c r="E110" i="1"/>
  <c r="C110" i="1"/>
  <c r="E109" i="1"/>
  <c r="C109" i="1"/>
  <c r="E69" i="1"/>
  <c r="C69" i="1"/>
  <c r="C107" i="1"/>
  <c r="E107" i="1"/>
  <c r="C104" i="1"/>
  <c r="E104" i="1"/>
  <c r="C101" i="1"/>
  <c r="E101" i="1"/>
  <c r="C84" i="1"/>
  <c r="E84" i="1"/>
  <c r="E60" i="1"/>
  <c r="C60" i="1"/>
  <c r="E108" i="1"/>
  <c r="C108" i="1"/>
  <c r="E106" i="1"/>
  <c r="C106" i="1"/>
  <c r="E105" i="1"/>
  <c r="C105" i="1"/>
  <c r="E103" i="1"/>
  <c r="C103" i="1"/>
  <c r="E102" i="1"/>
  <c r="C102" i="1"/>
  <c r="E100" i="1"/>
  <c r="C100" i="1"/>
  <c r="E99" i="1"/>
  <c r="C99" i="1"/>
  <c r="E98" i="1"/>
  <c r="C98" i="1"/>
  <c r="E97" i="1"/>
  <c r="C97" i="1"/>
  <c r="E96" i="1"/>
  <c r="C96" i="1"/>
  <c r="E95" i="1"/>
  <c r="C95" i="1"/>
  <c r="E94" i="1"/>
  <c r="C94" i="1"/>
  <c r="E93" i="1"/>
  <c r="C93" i="1"/>
  <c r="E92" i="1"/>
  <c r="C92" i="1"/>
  <c r="E91" i="1"/>
  <c r="C91" i="1"/>
  <c r="E90" i="1"/>
  <c r="C90" i="1"/>
  <c r="E89" i="1"/>
  <c r="C89" i="1"/>
  <c r="E88" i="1"/>
  <c r="C88" i="1"/>
  <c r="E87" i="1"/>
  <c r="C87" i="1"/>
  <c r="E86" i="1"/>
  <c r="C86" i="1"/>
  <c r="E85" i="1"/>
  <c r="C85" i="1"/>
  <c r="E83" i="1"/>
  <c r="C83" i="1"/>
  <c r="E82" i="1"/>
  <c r="C82" i="1"/>
  <c r="E81" i="1"/>
  <c r="C81" i="1"/>
  <c r="E80" i="1"/>
  <c r="C80" i="1"/>
  <c r="E79" i="1"/>
  <c r="C79" i="1"/>
  <c r="E78" i="1"/>
  <c r="C78" i="1"/>
  <c r="E77" i="1"/>
  <c r="C77" i="1"/>
  <c r="E76" i="1"/>
  <c r="C76" i="1"/>
  <c r="E75" i="1"/>
  <c r="C75" i="1"/>
  <c r="E74" i="1"/>
  <c r="C74" i="1"/>
  <c r="E73" i="1"/>
  <c r="C73" i="1"/>
  <c r="E72" i="1"/>
  <c r="C72" i="1"/>
  <c r="E71" i="1"/>
  <c r="C71" i="1"/>
  <c r="E70" i="1"/>
  <c r="C70" i="1"/>
  <c r="E68" i="1"/>
  <c r="C68" i="1"/>
  <c r="E67" i="1"/>
  <c r="C67" i="1"/>
  <c r="E66" i="1"/>
  <c r="C66" i="1"/>
  <c r="E65" i="1"/>
  <c r="C65" i="1"/>
  <c r="E64" i="1"/>
  <c r="C64" i="1"/>
  <c r="E63" i="1"/>
  <c r="C63" i="1"/>
  <c r="E62" i="1"/>
  <c r="C62" i="1"/>
  <c r="E61" i="1"/>
  <c r="C61" i="1"/>
  <c r="E59" i="1"/>
  <c r="C59" i="1"/>
  <c r="E58" i="1"/>
  <c r="C58" i="1"/>
  <c r="E56" i="1"/>
  <c r="C56" i="1"/>
  <c r="E55" i="1"/>
  <c r="C55" i="1"/>
  <c r="E54" i="1"/>
  <c r="C54" i="1"/>
  <c r="E53" i="1"/>
  <c r="C53" i="1"/>
  <c r="E52" i="1"/>
  <c r="C52" i="1"/>
  <c r="E51" i="1"/>
  <c r="C51" i="1"/>
  <c r="E50" i="1"/>
  <c r="C50" i="1"/>
  <c r="E49" i="1"/>
  <c r="C49" i="1"/>
  <c r="E48" i="1"/>
  <c r="C48" i="1"/>
  <c r="E32" i="1"/>
  <c r="C32" i="1"/>
  <c r="E23" i="1"/>
  <c r="C23" i="1"/>
  <c r="E22" i="1"/>
  <c r="C22" i="1"/>
  <c r="E21" i="1"/>
  <c r="C21" i="1"/>
  <c r="E20" i="1"/>
  <c r="C20" i="1"/>
  <c r="E24" i="1"/>
  <c r="C24" i="1"/>
  <c r="C47" i="1"/>
  <c r="C46" i="1"/>
  <c r="C45" i="1"/>
  <c r="C44" i="1"/>
  <c r="C43" i="1"/>
  <c r="C42" i="1"/>
  <c r="C41" i="1"/>
  <c r="C40" i="1"/>
  <c r="C39" i="1"/>
  <c r="C38" i="1"/>
  <c r="C37" i="1"/>
  <c r="C36" i="1"/>
  <c r="C35" i="1"/>
  <c r="C34" i="1"/>
  <c r="C33" i="1"/>
  <c r="C31" i="1"/>
  <c r="C30" i="1"/>
  <c r="C29" i="1"/>
  <c r="C28" i="1"/>
  <c r="C27" i="1"/>
  <c r="C26" i="1"/>
  <c r="C25" i="1"/>
  <c r="C19" i="1"/>
  <c r="C18" i="1"/>
  <c r="C17" i="1"/>
  <c r="C16" i="1"/>
  <c r="C15" i="1"/>
  <c r="C14" i="1"/>
  <c r="C13" i="1"/>
  <c r="C12" i="1"/>
  <c r="C11" i="1"/>
  <c r="C10" i="1"/>
  <c r="C9" i="1"/>
  <c r="C8" i="1"/>
  <c r="C7" i="1"/>
  <c r="E47" i="1"/>
  <c r="E46" i="1"/>
  <c r="E45" i="1"/>
  <c r="E44" i="1"/>
  <c r="E43" i="1"/>
  <c r="E42" i="1"/>
  <c r="E41" i="1"/>
  <c r="E40" i="1"/>
  <c r="E39" i="1"/>
  <c r="E38" i="1"/>
  <c r="E37" i="1"/>
  <c r="E36" i="1"/>
  <c r="E35" i="1"/>
  <c r="E34" i="1"/>
  <c r="E33" i="1"/>
  <c r="E31" i="1"/>
  <c r="E30" i="1"/>
  <c r="E29" i="1"/>
  <c r="E28" i="1"/>
  <c r="E27" i="1"/>
  <c r="E26" i="1"/>
  <c r="E25" i="1"/>
  <c r="E19" i="1"/>
  <c r="E18" i="1"/>
  <c r="E17" i="1"/>
  <c r="E16" i="1"/>
  <c r="E15" i="1"/>
  <c r="E14" i="1"/>
  <c r="E13" i="1"/>
  <c r="E12" i="1"/>
  <c r="E11" i="1"/>
  <c r="E10" i="1"/>
  <c r="E9" i="1"/>
  <c r="E8" i="1"/>
  <c r="E7" i="1"/>
  <c r="W12" i="2" l="1"/>
  <c r="Y11" i="2"/>
  <c r="Z11" i="2"/>
  <c r="Z9" i="2"/>
  <c r="Y13" i="2"/>
  <c r="AB9" i="2"/>
  <c r="W13" i="2"/>
  <c r="X9" i="2"/>
  <c r="AB12" i="2"/>
  <c r="Y10" i="2"/>
  <c r="X5" i="2"/>
  <c r="X10" i="2"/>
  <c r="Y12" i="2"/>
  <c r="AB8" i="2"/>
  <c r="AA14" i="2"/>
  <c r="AB5" i="2"/>
  <c r="W11" i="2"/>
  <c r="Y9" i="2"/>
  <c r="V8" i="2"/>
  <c r="X8" i="2"/>
  <c r="V9" i="2"/>
  <c r="X12" i="2"/>
  <c r="W10" i="2"/>
  <c r="V6" i="2"/>
  <c r="Y8" i="2"/>
  <c r="AA7" i="2"/>
  <c r="X13" i="2"/>
  <c r="Z14" i="2"/>
  <c r="AA5" i="2"/>
  <c r="AA8" i="2"/>
  <c r="Z13" i="2"/>
  <c r="V11" i="2"/>
  <c r="Z8" i="2"/>
  <c r="X11" i="2"/>
  <c r="X7" i="2"/>
  <c r="Y7" i="2"/>
  <c r="Z7" i="2"/>
  <c r="W9" i="2"/>
  <c r="W7" i="2"/>
  <c r="V13" i="2"/>
  <c r="V5" i="2"/>
  <c r="AB14" i="2"/>
  <c r="AB10" i="2"/>
  <c r="Z5" i="2"/>
  <c r="AA10" i="2"/>
  <c r="AB7" i="2"/>
  <c r="AA9" i="2"/>
  <c r="W8" i="2"/>
  <c r="Z12" i="2"/>
  <c r="X14" i="2"/>
  <c r="AA13" i="2"/>
  <c r="AA11" i="2"/>
  <c r="AA12" i="2"/>
  <c r="Y14" i="2"/>
  <c r="V12" i="2"/>
  <c r="AB11" i="2"/>
  <c r="Y5" i="2"/>
  <c r="Z10" i="2"/>
  <c r="V7" i="2"/>
  <c r="W14" i="2"/>
  <c r="AB1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<sst xmlns="http://schemas.openxmlformats.org/spreadsheetml/2006/main" count="55444" uniqueCount="474">
  <si>
    <t>Site</t>
  </si>
  <si>
    <t>Site Location</t>
  </si>
  <si>
    <t>UTM Easting</t>
  </si>
  <si>
    <t>UTM Northing</t>
  </si>
  <si>
    <t>Shoreline Slope</t>
  </si>
  <si>
    <t>Substrate</t>
  </si>
  <si>
    <t>Vegetation</t>
  </si>
  <si>
    <t>Other</t>
  </si>
  <si>
    <t>BS01</t>
  </si>
  <si>
    <t>Smokies</t>
  </si>
  <si>
    <t>Cobble, gravel, sand</t>
  </si>
  <si>
    <t>Eelgrass, enteromorpha</t>
  </si>
  <si>
    <t>BS02</t>
  </si>
  <si>
    <t>Opposite Port Renfrew Marina</t>
  </si>
  <si>
    <t>Cobbles, fines, lg gravel, sm gravel</t>
  </si>
  <si>
    <t>BS03</t>
  </si>
  <si>
    <t>Pacheedah Shores Boat Ramp</t>
  </si>
  <si>
    <t>Sand dom + sm and lg gravel, trace sm cobble</t>
  </si>
  <si>
    <t>Eelgrass bed 10 m offshore at 3:00 pm April 23, 2019</t>
  </si>
  <si>
    <t>BS03b</t>
  </si>
  <si>
    <t>Q Jeff</t>
  </si>
  <si>
    <t>BS04</t>
  </si>
  <si>
    <t>Gallaugher's</t>
  </si>
  <si>
    <t>Sand dom + sm and lg gravel</t>
  </si>
  <si>
    <t>Eelgrass</t>
  </si>
  <si>
    <t>BS05</t>
  </si>
  <si>
    <t>Q01, left bank Gordon up from confluence</t>
  </si>
  <si>
    <t>BS06</t>
  </si>
  <si>
    <t>Q08, Jeff's Boat Ramp</t>
  </si>
  <si>
    <t>Sm gravel, lg gravel, coarse sand</t>
  </si>
  <si>
    <t>BS07</t>
  </si>
  <si>
    <t>Butch's (Gordon R.)</t>
  </si>
  <si>
    <t>Fines, lg gravel, sm gravel</t>
  </si>
  <si>
    <t>Fucus, Enteromorpha</t>
  </si>
  <si>
    <t>BS08</t>
  </si>
  <si>
    <t>South Arm SJ (Old Mill)</t>
  </si>
  <si>
    <t>Sand dom + sm gravel</t>
  </si>
  <si>
    <t>Fucus, Enteromorpha, nice eelgrass bed</t>
  </si>
  <si>
    <t>BS09</t>
  </si>
  <si>
    <t>Q07, Central/South Arm confluence</t>
  </si>
  <si>
    <t>BS10</t>
  </si>
  <si>
    <t>Central Arm SJ at Island Rd Bridge</t>
  </si>
  <si>
    <t>No eelgrass</t>
  </si>
  <si>
    <t>Rootwad at u/s end, some river flow (~0.3 m/s)</t>
  </si>
  <si>
    <t>BS11</t>
  </si>
  <si>
    <t>Q Helen, top of Island Road</t>
  </si>
  <si>
    <t>BS12</t>
  </si>
  <si>
    <t>Q4, u/s of Tanis's template site</t>
  </si>
  <si>
    <t>PS02</t>
  </si>
  <si>
    <t>Q02, Restor. Site 5 pond</t>
  </si>
  <si>
    <t>PS03</t>
  </si>
  <si>
    <t>Q03, off-channel marsh</t>
  </si>
  <si>
    <t>PS06</t>
  </si>
  <si>
    <t>Q06, Restor. Site 5 pond</t>
  </si>
  <si>
    <t>BS13</t>
  </si>
  <si>
    <t>Q09, San Juan mouth</t>
  </si>
  <si>
    <t>PS07</t>
  </si>
  <si>
    <t>PS08</t>
  </si>
  <si>
    <t>BS14</t>
  </si>
  <si>
    <t>Mouth of Site 7 inlet, north side</t>
  </si>
  <si>
    <t>BS15</t>
  </si>
  <si>
    <t>Inside Site 7 inlet on south side</t>
  </si>
  <si>
    <t>BS16</t>
  </si>
  <si>
    <t>South side of Site 6 culverts</t>
  </si>
  <si>
    <t>BS17</t>
  </si>
  <si>
    <t>On point at confluence of N. Arm and Brown's Slough</t>
  </si>
  <si>
    <t>BS18</t>
  </si>
  <si>
    <t>Gravel bar on Gordon at Site 1</t>
  </si>
  <si>
    <t>Copied in from ArcMap file</t>
  </si>
  <si>
    <t>FID</t>
  </si>
  <si>
    <t>Shape *</t>
  </si>
  <si>
    <t>Id</t>
  </si>
  <si>
    <t>Name</t>
  </si>
  <si>
    <t>Type</t>
  </si>
  <si>
    <t>Comment</t>
  </si>
  <si>
    <t>Symbol</t>
  </si>
  <si>
    <t>DateTimeS</t>
  </si>
  <si>
    <t>Elevation</t>
  </si>
  <si>
    <t>Easting</t>
  </si>
  <si>
    <t>Northing</t>
  </si>
  <si>
    <t>Point ZM</t>
  </si>
  <si>
    <t>Beach Seine</t>
  </si>
  <si>
    <t>Smokies (Was BS12)</t>
  </si>
  <si>
    <t xml:space="preserve"> </t>
  </si>
  <si>
    <t>2019-05-08T18:34:46-07:00</t>
  </si>
  <si>
    <t>Opposite Port Renfrew Marina; dropped due to mud mortalities</t>
  </si>
  <si>
    <t>2019-05-08T18:35:04-07:00</t>
  </si>
  <si>
    <t>Pacheedah Shores boat ramp</t>
  </si>
  <si>
    <t>2019-02-23T13:38:35-08:00</t>
  </si>
  <si>
    <t>Was Q Jeff (right bank opposite N Arm)</t>
  </si>
  <si>
    <t>2019-05-09T05:27:31-07:00</t>
  </si>
  <si>
    <t>2019-05-08T19:12:27-07:00</t>
  </si>
  <si>
    <t>Gordon R. , right bank, adjacent to salt marsh. Was Q01</t>
  </si>
  <si>
    <t>2019-05-08T19:17:33-07:00</t>
  </si>
  <si>
    <t>Jeff's boat launch. Was Q08</t>
  </si>
  <si>
    <t>2019-05-08T19:49:14-07:00</t>
  </si>
  <si>
    <t>Butch's</t>
  </si>
  <si>
    <t>2019-02-23T13:59:20-08:00</t>
  </si>
  <si>
    <t>S. Arm San Juan, old mill site</t>
  </si>
  <si>
    <t>2019-05-08T18:48:16-07:00</t>
  </si>
  <si>
    <t>Central/South Arm confluence (was Q07)</t>
  </si>
  <si>
    <t>2019-05-27T18:39:58-07:00</t>
  </si>
  <si>
    <t>Central Arm at Island Road bridge</t>
  </si>
  <si>
    <t>2019-05-25T09:23:10-07:00</t>
  </si>
  <si>
    <t>Top of Island Road (was Q Helen)</t>
  </si>
  <si>
    <t>2019-05-27T18:41:49-07:00</t>
  </si>
  <si>
    <t>u/s of Tanis's template site (was Q04)</t>
  </si>
  <si>
    <t>2019-05-08T19:30:25-07:00</t>
  </si>
  <si>
    <t>San Juan mouth (was Q09)</t>
  </si>
  <si>
    <t>2019-05-08T19:50:12-07:00</t>
  </si>
  <si>
    <t>Pole Seine</t>
  </si>
  <si>
    <t>Site 5 salt marsh (was Q02)</t>
  </si>
  <si>
    <t>2019-05-08T19:19:45-07:00</t>
  </si>
  <si>
    <t>Site 6 marsh (was Q03)</t>
  </si>
  <si>
    <t>2019-05-08T19:20:27-07:00</t>
  </si>
  <si>
    <t>Site 5 pond. Was Q06</t>
  </si>
  <si>
    <t>2019-05-08T19:39:35-07:00</t>
  </si>
  <si>
    <t>QNorth</t>
  </si>
  <si>
    <t>North Arm upstream of bridge - dropped due to access issues</t>
  </si>
  <si>
    <t>2019-05-27T18:52:49-07:00</t>
  </si>
  <si>
    <t>Question Jeff</t>
  </si>
  <si>
    <t>2019-05-09T05:26:58-07:00</t>
  </si>
  <si>
    <t>San Juan - Gordon CRF Juvenile Fish Surveys - Codes</t>
  </si>
  <si>
    <t>Original</t>
  </si>
  <si>
    <t>Species</t>
  </si>
  <si>
    <t>Number</t>
  </si>
  <si>
    <t>Origin</t>
  </si>
  <si>
    <t>OrigCode</t>
  </si>
  <si>
    <t>Stage</t>
  </si>
  <si>
    <t>StgCode</t>
  </si>
  <si>
    <t>Estuary</t>
  </si>
  <si>
    <t>Site #</t>
  </si>
  <si>
    <t>Select spp.</t>
  </si>
  <si>
    <t>Select origin</t>
  </si>
  <si>
    <t>Select stage</t>
  </si>
  <si>
    <t>Select Site</t>
  </si>
  <si>
    <t>Auto-filll column</t>
  </si>
  <si>
    <t>Pink</t>
  </si>
  <si>
    <t>Wild</t>
  </si>
  <si>
    <t>Alevin</t>
  </si>
  <si>
    <t>Gordon Estuary</t>
  </si>
  <si>
    <t>Was BS12</t>
  </si>
  <si>
    <t>Chum</t>
  </si>
  <si>
    <t>Hatchery</t>
  </si>
  <si>
    <t>Fry</t>
  </si>
  <si>
    <t>Dropped due to mud suffocating sandlance</t>
  </si>
  <si>
    <t>Coho</t>
  </si>
  <si>
    <t>Unknown</t>
  </si>
  <si>
    <t>Smolt</t>
  </si>
  <si>
    <t>Sockeye</t>
  </si>
  <si>
    <t>Non-salmonid juvenile</t>
  </si>
  <si>
    <t>Q Jeff (right bank opposite N. Arm confl.)</t>
  </si>
  <si>
    <t>Chinook</t>
  </si>
  <si>
    <t>not specified</t>
  </si>
  <si>
    <t>Cutthroat</t>
  </si>
  <si>
    <t>Steelhead</t>
  </si>
  <si>
    <t>Q08</t>
  </si>
  <si>
    <t>Sculpin</t>
  </si>
  <si>
    <t>Stickleback</t>
  </si>
  <si>
    <t>Tide</t>
  </si>
  <si>
    <t>Method</t>
  </si>
  <si>
    <t>San Juan Estuary</t>
  </si>
  <si>
    <t>Unidentified</t>
  </si>
  <si>
    <t>Select tide</t>
  </si>
  <si>
    <t>Select method</t>
  </si>
  <si>
    <t>Lots of hatchery fish</t>
  </si>
  <si>
    <t>Flounder</t>
  </si>
  <si>
    <t>H</t>
  </si>
  <si>
    <t>BS</t>
  </si>
  <si>
    <t>Rockfish</t>
  </si>
  <si>
    <t>M</t>
  </si>
  <si>
    <t>PS</t>
  </si>
  <si>
    <t>high tide only, additional site on main arm to search for CH outmigration</t>
  </si>
  <si>
    <t>Perch</t>
  </si>
  <si>
    <t>L</t>
  </si>
  <si>
    <t>MT</t>
  </si>
  <si>
    <t>Minnow Trappng</t>
  </si>
  <si>
    <t>Sandlance</t>
  </si>
  <si>
    <t>OB</t>
  </si>
  <si>
    <t>Observed</t>
  </si>
  <si>
    <t>Pole seinging site</t>
  </si>
  <si>
    <t>Blennie/Gunnel</t>
  </si>
  <si>
    <t>Greenling</t>
  </si>
  <si>
    <t>Herring</t>
  </si>
  <si>
    <t>Q09</t>
  </si>
  <si>
    <t>Pipefish</t>
  </si>
  <si>
    <t>PS7-1</t>
  </si>
  <si>
    <t>Browns Slough Site 7 inlet left tidal channel</t>
  </si>
  <si>
    <t>Cod</t>
  </si>
  <si>
    <t>PS7-2</t>
  </si>
  <si>
    <t>Browns Slough Site 7 Inlet right tidal channel</t>
  </si>
  <si>
    <t>Crab</t>
  </si>
  <si>
    <t>Prickleback</t>
  </si>
  <si>
    <t>Pacific cod</t>
  </si>
  <si>
    <t>Juvenile lingcod</t>
  </si>
  <si>
    <t>Sucker</t>
  </si>
  <si>
    <t>Smelt</t>
  </si>
  <si>
    <t>BS19</t>
  </si>
  <si>
    <t>Gordon R. Site 5, edge of marsh</t>
  </si>
  <si>
    <t>Sardine</t>
  </si>
  <si>
    <t>PS09</t>
  </si>
  <si>
    <t>Site 1 salt marsh</t>
  </si>
  <si>
    <t>Anchovy</t>
  </si>
  <si>
    <t>PS5-1</t>
  </si>
  <si>
    <t>Site 5 main channel close to mouth</t>
  </si>
  <si>
    <t>Crayfish</t>
  </si>
  <si>
    <t>PS5-2</t>
  </si>
  <si>
    <t>Site 5 main channel half way up</t>
  </si>
  <si>
    <t>No fish</t>
  </si>
  <si>
    <t>PS5-3</t>
  </si>
  <si>
    <t>Site 5 main channel where stump sland channel comes in</t>
  </si>
  <si>
    <t>PS5-4</t>
  </si>
  <si>
    <t>Site 5 main channel where treed channel comes in</t>
  </si>
  <si>
    <t>PS5-5</t>
  </si>
  <si>
    <t>Site 5 treed channel 50 m up from mouth</t>
  </si>
  <si>
    <t>PS5-6</t>
  </si>
  <si>
    <t>Site 5 treed channel at mouth</t>
  </si>
  <si>
    <t>PS6-1</t>
  </si>
  <si>
    <t>Site 6, just upstream of bridge</t>
  </si>
  <si>
    <t>PS6-2</t>
  </si>
  <si>
    <t>Site 6, straight channel</t>
  </si>
  <si>
    <t>PS6-3</t>
  </si>
  <si>
    <t>Site 6, at upper logger station</t>
  </si>
  <si>
    <t>PS6-4</t>
  </si>
  <si>
    <t>Site 6, at creek inflow (SE corner of marsh)</t>
  </si>
  <si>
    <t>PS1-1</t>
  </si>
  <si>
    <t>Gordon R. Site 1, Channel A at Gordon R.</t>
  </si>
  <si>
    <t>PS1-2</t>
  </si>
  <si>
    <t>Gordon R. Site 1, Channel B at Gordon R.</t>
  </si>
  <si>
    <t>PS1-3</t>
  </si>
  <si>
    <t>Gordon R. Site 1, Channel B 60 m in</t>
  </si>
  <si>
    <t>PS1-4</t>
  </si>
  <si>
    <t>Gordon R. Site 1, Channel A 250 m in</t>
  </si>
  <si>
    <t>Beach seine sites start with BS</t>
  </si>
  <si>
    <t>Pole seine sites start with PS</t>
  </si>
  <si>
    <t>Minnow trap sites start with MT</t>
  </si>
  <si>
    <t>San Juan and Gordon Rivers Estuary Fish Surveys</t>
  </si>
  <si>
    <t>Modified:</t>
  </si>
  <si>
    <t>(Ctr + ;)</t>
  </si>
  <si>
    <t>Note: Grey cells contain formulae that autocalculate inputs - do not type in these cells.</t>
  </si>
  <si>
    <t>Note: Columns with formulae have been hidden. Do not enter data in grey cells - they are calculated automatically via formulae.</t>
  </si>
  <si>
    <r>
      <t>(catch/100 m</t>
    </r>
    <r>
      <rPr>
        <vertAlign val="superscript"/>
        <sz val="7"/>
        <rFont val="Arial"/>
        <family val="2"/>
      </rPr>
      <t>2</t>
    </r>
    <r>
      <rPr>
        <sz val="7"/>
        <rFont val="Arial"/>
        <family val="2"/>
      </rPr>
      <t>)</t>
    </r>
  </si>
  <si>
    <t>Week</t>
  </si>
  <si>
    <t>Year</t>
  </si>
  <si>
    <t>Month</t>
  </si>
  <si>
    <t>Month_Name</t>
  </si>
  <si>
    <t>Day</t>
  </si>
  <si>
    <t>Date(dd/mm/yyyy)</t>
  </si>
  <si>
    <t>Time DST</t>
  </si>
  <si>
    <t>Set_No</t>
  </si>
  <si>
    <t>Spp_code</t>
  </si>
  <si>
    <t>Orig_Code</t>
  </si>
  <si>
    <t>Stg_Code</t>
  </si>
  <si>
    <t>Catch</t>
  </si>
  <si>
    <t>Tide (m)</t>
  </si>
  <si>
    <t>Lots of mycids ("shrimp")</t>
  </si>
  <si>
    <t>Lots of amphipods, isopods, etc.</t>
  </si>
  <si>
    <t>mycids, sandlance, isopods</t>
  </si>
  <si>
    <t>mycids, amphipods, isopods</t>
  </si>
  <si>
    <t>cragnon, mycids</t>
  </si>
  <si>
    <t>isopods, amphipods</t>
  </si>
  <si>
    <t>mycids, isopods, gellies</t>
  </si>
  <si>
    <t>juveniles</t>
  </si>
  <si>
    <t>lots mycids, gellies, juve sculpin, flounders</t>
  </si>
  <si>
    <t>additional 2 tubesnout</t>
  </si>
  <si>
    <t xml:space="preserve">juveniles, includes 2 greens </t>
  </si>
  <si>
    <t>includes 2 green</t>
  </si>
  <si>
    <t>all juveniles</t>
  </si>
  <si>
    <t>green crab</t>
  </si>
  <si>
    <t>small</t>
  </si>
  <si>
    <t>small ones</t>
  </si>
  <si>
    <t>amphipods</t>
  </si>
  <si>
    <t>lots of baby sculpins&amp;mysids some baby flounder&amp;shrimp</t>
  </si>
  <si>
    <t>same as above</t>
  </si>
  <si>
    <t>2 dungeness crab</t>
  </si>
  <si>
    <t>includes 4 kelp sculpins</t>
  </si>
  <si>
    <t>lots</t>
  </si>
  <si>
    <t>No Fish</t>
  </si>
  <si>
    <t>browns slough mouth</t>
  </si>
  <si>
    <t>Gordon meadow</t>
  </si>
  <si>
    <t xml:space="preserve">Gordon river channel #2 upstream </t>
  </si>
  <si>
    <t>Past deerings bridge</t>
  </si>
  <si>
    <t>Dungeness crab - 3</t>
  </si>
  <si>
    <t>3 dungeness crab, 1 pipefish</t>
  </si>
  <si>
    <t>shore crab</t>
  </si>
  <si>
    <t>Shore crab</t>
  </si>
  <si>
    <t>browns slough (experimental sight)</t>
  </si>
  <si>
    <t xml:space="preserve"> browns slough pole seining</t>
  </si>
  <si>
    <t>lots of mycids</t>
  </si>
  <si>
    <t>sardine</t>
  </si>
  <si>
    <t>nudibrands- 3</t>
  </si>
  <si>
    <t xml:space="preserve">dungeness crab </t>
  </si>
  <si>
    <t>dungeness crab</t>
  </si>
  <si>
    <t>tons of bubble snail</t>
  </si>
  <si>
    <t>mycids</t>
  </si>
  <si>
    <t>Browns slough (experimental)</t>
  </si>
  <si>
    <t>sardines</t>
  </si>
  <si>
    <t>lots sardines</t>
  </si>
  <si>
    <t>green crab  female  58 (length)</t>
  </si>
  <si>
    <t>raimbow trout</t>
  </si>
  <si>
    <t>2nd set no info on total or subsampled discard data</t>
  </si>
  <si>
    <t>1 set only</t>
  </si>
  <si>
    <t>Lots of juveniles along margin</t>
  </si>
  <si>
    <t>Algae in set - lots of wild fry along margins</t>
  </si>
  <si>
    <t>mycids, sandlance, isopods etc</t>
  </si>
  <si>
    <t>Lots of algae</t>
  </si>
  <si>
    <t>green crab   65 female</t>
  </si>
  <si>
    <t>End 2019</t>
  </si>
  <si>
    <t>estimate</t>
  </si>
  <si>
    <t>Estimated tp be 30-35 mm in length</t>
  </si>
  <si>
    <t>BS 1 NEW</t>
  </si>
  <si>
    <t>BS aborted and switched to pole seine approach</t>
  </si>
  <si>
    <t>Lots of CO and some CH along the bank</t>
  </si>
  <si>
    <t>Lots of CO all through the Site 5 channel</t>
  </si>
  <si>
    <t>Observational estimate</t>
  </si>
  <si>
    <t>Very small</t>
  </si>
  <si>
    <t>Salmonids may have moved into marsh areas at high tide</t>
  </si>
  <si>
    <t>Helen and Jeff walked whole channel looking for any stranding</t>
  </si>
  <si>
    <t>Very small size; ` 34 mm (suggest local spawning</t>
  </si>
  <si>
    <t xml:space="preserve">Check site**** unsure if its correct </t>
  </si>
  <si>
    <t>Boat problems so no more sites done this day</t>
  </si>
  <si>
    <t>Another 6 OB in riffle under bridge - may be outmigrating</t>
  </si>
  <si>
    <t>Estimate. Much less fish than last time. Outmigrating?</t>
  </si>
  <si>
    <t>Helen to check original field notes for data</t>
  </si>
  <si>
    <t>Too shallow for beach seine</t>
  </si>
  <si>
    <t>Tide coming in quickly</t>
  </si>
  <si>
    <t>Begin 2021 fish surveys</t>
  </si>
  <si>
    <t># estimated from wild:hatchery ratio in sampled fish</t>
  </si>
  <si>
    <t xml:space="preserve"> 11:30:00</t>
  </si>
  <si>
    <t>Criteria Table</t>
  </si>
  <si>
    <t>Date</t>
  </si>
  <si>
    <t>No surveys</t>
  </si>
  <si>
    <t>Length, Weight and Condition Factor Data</t>
  </si>
  <si>
    <t>Length/Weight Summary</t>
  </si>
  <si>
    <t>Note: Do not enter data in grey cells - they are calculated automatically via formulae.</t>
  </si>
  <si>
    <t>(Condition Factor)</t>
  </si>
  <si>
    <t>Length</t>
  </si>
  <si>
    <t>Weight</t>
  </si>
  <si>
    <t>CF</t>
  </si>
  <si>
    <t>Condition</t>
  </si>
  <si>
    <t>N</t>
  </si>
  <si>
    <t>Mean</t>
  </si>
  <si>
    <t>SD</t>
  </si>
  <si>
    <t>End 2020</t>
  </si>
  <si>
    <t>End 2021</t>
  </si>
  <si>
    <t>Sum of Catch</t>
  </si>
  <si>
    <t>Column Labels</t>
  </si>
  <si>
    <t>Row Labels</t>
  </si>
  <si>
    <t>Apr</t>
  </si>
  <si>
    <t>May</t>
  </si>
  <si>
    <t>Grand Total</t>
  </si>
  <si>
    <t>Chinook Total</t>
  </si>
  <si>
    <t>Number of Beach and Pole Seines Conducted</t>
  </si>
  <si>
    <t>Count of Date(dd/mm/yyyy)</t>
  </si>
  <si>
    <t>Total Mn Length</t>
  </si>
  <si>
    <t>Total Mn Weight</t>
  </si>
  <si>
    <t>Total Mn CF</t>
  </si>
  <si>
    <t>Mn Length</t>
  </si>
  <si>
    <t>Mn Weight</t>
  </si>
  <si>
    <t>Mn CF</t>
  </si>
  <si>
    <t>(All)</t>
  </si>
  <si>
    <t>Count of Length</t>
  </si>
  <si>
    <t>(blank)</t>
  </si>
  <si>
    <t>DayMonth</t>
  </si>
  <si>
    <t>Depth</t>
  </si>
  <si>
    <t>Q03, Site 5 natural marsh middle channel</t>
  </si>
  <si>
    <t>Q02, Site 5 natural marsh middle channel</t>
  </si>
  <si>
    <t>PS7-3</t>
  </si>
  <si>
    <t>Browns Slough Site 7 overland channel at Creek inflow</t>
  </si>
  <si>
    <t>Average of Length</t>
  </si>
  <si>
    <t>Environmental monitoring</t>
  </si>
  <si>
    <t>Length/weight data for PS6-3 missing</t>
  </si>
  <si>
    <t>Site appears too shallow for fish at low tide</t>
  </si>
  <si>
    <t>Only 2 fish measured for length - not representative</t>
  </si>
  <si>
    <t>No fish. Coho appear to have left</t>
  </si>
  <si>
    <t>BS1-1, BS New</t>
  </si>
  <si>
    <t>14-02-2022</t>
  </si>
  <si>
    <t>21-02-2022</t>
  </si>
  <si>
    <t>03-03-2022</t>
  </si>
  <si>
    <t>04-03-2022</t>
  </si>
  <si>
    <t>07-03-2022</t>
  </si>
  <si>
    <t>08-03-2022</t>
  </si>
  <si>
    <t>15-03-2022</t>
  </si>
  <si>
    <t>Site 4 channel 2</t>
  </si>
  <si>
    <t>16-03-2022</t>
  </si>
  <si>
    <t>17-03-2022</t>
  </si>
  <si>
    <t>18-03-2022</t>
  </si>
  <si>
    <t>SITE 4 CHANNEL 1</t>
  </si>
  <si>
    <t>21-03-2022</t>
  </si>
  <si>
    <t>22-03-2022</t>
  </si>
  <si>
    <t>SITE 4 CHANNEL 2</t>
  </si>
  <si>
    <t>31-03-2022</t>
  </si>
  <si>
    <t>FLBS01</t>
  </si>
  <si>
    <t>San Juan R opposite Fairly Lake outlet</t>
  </si>
  <si>
    <t>San Juan R downstream of Fairly Lake outlet</t>
  </si>
  <si>
    <t>San Juan River</t>
  </si>
  <si>
    <t>FLBS02</t>
  </si>
  <si>
    <t>FLBS03</t>
  </si>
  <si>
    <t>FLBS04</t>
  </si>
  <si>
    <t>FLBS05</t>
  </si>
  <si>
    <t>San Juan R upstream of Fairly Lake outlet</t>
  </si>
  <si>
    <t>11-04-2022</t>
  </si>
  <si>
    <t>creek next to site 1? Experiment)</t>
  </si>
  <si>
    <t>19-04-2022</t>
  </si>
  <si>
    <t>CHECK IPAD- inputting as PS-EXPL3</t>
  </si>
  <si>
    <t>CHECK IPAD- inputting as PS-EXPL2</t>
  </si>
  <si>
    <t>20-04-2022</t>
  </si>
  <si>
    <t>21-04-2022</t>
  </si>
  <si>
    <t>17-05-2022</t>
  </si>
  <si>
    <t>BS11b</t>
  </si>
  <si>
    <t>50 m upstream of BS11</t>
  </si>
  <si>
    <t>(PS1-5 new site to be added***)</t>
  </si>
  <si>
    <t>****</t>
  </si>
  <si>
    <t>(PS1-6 new site to be added)</t>
  </si>
  <si>
    <t>(PS1-6)</t>
  </si>
  <si>
    <t>22-05-2022</t>
  </si>
  <si>
    <t>24-05-2022</t>
  </si>
  <si>
    <t>25-05-2022</t>
  </si>
  <si>
    <t>04-02-2022</t>
  </si>
  <si>
    <t>site 4 channel 1</t>
  </si>
  <si>
    <t>site 4 channel 2</t>
  </si>
  <si>
    <t>check ipad- inputting as ps-expl 3</t>
  </si>
  <si>
    <t>check ipad- inputting as ps-expl 2</t>
  </si>
  <si>
    <t>20-04--2022</t>
  </si>
  <si>
    <t>20-04-022</t>
  </si>
  <si>
    <t>inputted as 1-6</t>
  </si>
  <si>
    <t>written as 1-6 aka smokie bridge</t>
  </si>
  <si>
    <t>put in asPS1-5</t>
  </si>
  <si>
    <t>27-05-2022</t>
  </si>
  <si>
    <t>30-05-2022</t>
  </si>
  <si>
    <t>31-05-2022</t>
  </si>
  <si>
    <t>new site** PS17</t>
  </si>
  <si>
    <t>03-06-2022</t>
  </si>
  <si>
    <t>06-06-2022</t>
  </si>
  <si>
    <t>14-06-2022</t>
  </si>
  <si>
    <t>15-06-2022</t>
  </si>
  <si>
    <t>20-06-2022</t>
  </si>
  <si>
    <t>inputted as PS1-5</t>
  </si>
  <si>
    <t>29-06-2022</t>
  </si>
  <si>
    <t>23-06-2022</t>
  </si>
  <si>
    <t>27-06-2022</t>
  </si>
  <si>
    <t xml:space="preserve"> 19-07-2022</t>
  </si>
  <si>
    <t>19-07-2022</t>
  </si>
  <si>
    <t>20-07-2022</t>
  </si>
  <si>
    <t>21-07-2022</t>
  </si>
  <si>
    <t>02-08-2022</t>
  </si>
  <si>
    <t>Mar</t>
  </si>
  <si>
    <t>Jun</t>
  </si>
  <si>
    <t>Adult</t>
  </si>
  <si>
    <t>Coho Total</t>
  </si>
  <si>
    <t>Check stage</t>
  </si>
  <si>
    <t>Browns Slough Inlet location 1 (was PS07)</t>
  </si>
  <si>
    <t>Browns Slough Inlet location 2 (was PS08)</t>
  </si>
  <si>
    <t>Chum Total</t>
  </si>
  <si>
    <t>Jul</t>
  </si>
  <si>
    <t>Nov</t>
  </si>
  <si>
    <t>No fish Total</t>
  </si>
  <si>
    <t>Dec</t>
  </si>
  <si>
    <t>(Multiple Items)</t>
  </si>
  <si>
    <t>MT01</t>
  </si>
  <si>
    <t>MT02</t>
  </si>
  <si>
    <t>MT05</t>
  </si>
  <si>
    <t>WQ01</t>
  </si>
  <si>
    <t>WQ02</t>
  </si>
  <si>
    <t>MT03</t>
  </si>
  <si>
    <t>MT04</t>
  </si>
  <si>
    <t>MT06</t>
  </si>
  <si>
    <t>Time</t>
  </si>
  <si>
    <t>Water Column Data from ProDSS</t>
  </si>
  <si>
    <r>
      <t>Temp (</t>
    </r>
    <r>
      <rPr>
        <b/>
        <sz val="10"/>
        <rFont val="Calibri"/>
        <family val="2"/>
      </rPr>
      <t>°</t>
    </r>
    <r>
      <rPr>
        <b/>
        <sz val="10"/>
        <rFont val="Arial"/>
        <family val="2"/>
      </rPr>
      <t>C)</t>
    </r>
  </si>
  <si>
    <t>Sal (PSU)</t>
  </si>
  <si>
    <t>DO (mg/l)</t>
  </si>
  <si>
    <t>DO (%sat)</t>
  </si>
  <si>
    <t>Turbidity (FNU)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</si>
</sst>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F800]dddd\,\ mmmm\ dd\,\ yyyy"/>
    <numFmt numFmtId="165" formatCode="0.0"/>
    <numFmt numFmtId="166" formatCode="[$-1009]d\-mmm\-yy;@"/>
    <numFmt numFmtId="167" formatCode="[$-1009]mmmm\ d\,\ yyyy;@"/>
    <numFmt numFmtId="168" formatCode="h:mm:ss;@"/>
    <numFmt numFmtId="169" formatCode="dd/mm/yyyy;@"/>
    <numFmt numFmtId="170" formatCode="dd/mm/yyyy"/>
    <numFmt numFmtId="171" formatCode="yyyy/mm/dd;@"/>
    <numFmt numFmtId="172" formatCode="#,##0.0"/>
  </numFmts>
  <fonts count="19" x14ac:knownFonts="1">
    <font>
      <sz val="10"/>
      <name val="Arial"/>
    </font>
    <font>
      <sz val="8"/>
      <name val="Arial"/>
      <family val="2"/>
    </font>
    <font>
      <b/>
      <sz val="10"/>
      <name val="Arial"/>
      <family val="2"/>
    </font>
    <font>
      <sz val="10"/>
      <name val="Arial"/>
      <family val="2"/>
    </font>
    <font>
      <b/>
      <sz val="8"/>
      <name val="Arial"/>
      <family val="2"/>
    </font>
    <font>
      <sz val="10"/>
      <color indexed="10"/>
      <name val="Arial"/>
      <family val="2"/>
    </font>
    <font>
      <b/>
      <sz val="12"/>
      <name val="Arial"/>
      <family val="2"/>
    </font>
    <font>
      <sz val="7"/>
      <name val="Arial"/>
      <family val="2"/>
    </font>
    <font>
      <vertAlign val="superscript"/>
      <sz val="7"/>
      <name val="Arial"/>
      <family val="2"/>
    </font>
    <font>
      <sz val="10"/>
      <name val="Wingdings"/>
      <charset val="2"/>
    </font>
    <font>
      <b/>
      <sz val="8"/>
      <color rgb="FFFF0000"/>
      <name val="Arial"/>
      <family val="2"/>
    </font>
    <font>
      <sz val="9"/>
      <color rgb="FFFF0000"/>
      <name val="Arial"/>
      <family val="2"/>
    </font>
    <font>
      <b/>
      <sz val="10"/>
      <color rgb="FFFF0000"/>
      <name val="Arial"/>
      <family val="2"/>
    </font>
    <font>
      <sz val="11"/>
      <color rgb="FF9C6500"/>
      <name val="Calibri"/>
      <family val="2"/>
      <scheme val="minor"/>
    </font>
    <font>
      <sz val="10"/>
      <color rgb="FF9C6500"/>
      <name val="Arial"/>
      <family val="2"/>
    </font>
    <font>
      <sz val="10"/>
      <color rgb="FFFF0000"/>
      <name val="Arial"/>
      <family val="2"/>
    </font>
    <font>
      <sz val="10"/>
      <color theme="1"/>
      <name val="Arial"/>
    </font>
    <font>
      <sz val="10"/>
      <color theme="1"/>
      <name val="Arial"/>
      <family val="2"/>
    </font>
    <font>
      <b/>
      <sz val="10"/>
      <name val="Calibri"/>
      <family val="2"/>
    </font>
  </fonts>
  <fills count="15">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EB9C"/>
      </patternFill>
    </fill>
    <fill>
      <patternFill patternType="solid">
        <fgColor rgb="FFFF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theme="0" tint="-0.14999847407452621"/>
        <bgColor indexed="64"/>
      </patternFill>
    </fill>
  </fills>
  <borders count="22">
    <border>
      <left/>
      <right/>
      <top/>
      <bottom/>
      <diagonal/>
    </border>
    <border>
      <left/>
      <right/>
      <top/>
      <bottom style="thin">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theme="4" tint="0.39997558519241921"/>
      </top>
      <bottom style="thin">
        <color theme="4" tint="0.39997558519241921"/>
      </bottom>
      <diagonal/>
    </border>
    <border>
      <left/>
      <right/>
      <top style="thin">
        <color theme="4" tint="0.39997558519241921"/>
      </top>
      <bottom style="thin">
        <color indexed="64"/>
      </bottom>
      <diagonal/>
    </border>
    <border>
      <left/>
      <right/>
      <top/>
      <bottom style="thin">
        <color theme="4" tint="0.39997558519241921"/>
      </bottom>
      <diagonal/>
    </border>
    <border>
      <left/>
      <right/>
      <top style="thin">
        <color theme="4" tint="0.39997558519241921"/>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theme="4" tint="0.39997558519241921"/>
      </left>
      <right/>
      <top style="thin">
        <color theme="4" tint="0.39997558519241921"/>
      </top>
      <bottom style="medium">
        <color indexed="64"/>
      </bottom>
      <diagonal/>
    </border>
    <border>
      <left style="thin">
        <color theme="4" tint="0.39997558519241921"/>
      </left>
      <right/>
      <top style="medium">
        <color indexed="64"/>
      </top>
      <bottom style="thin">
        <color theme="4" tint="0.39997558519241921"/>
      </bottom>
      <diagonal/>
    </border>
    <border>
      <left/>
      <right/>
      <top style="medium">
        <color indexed="64"/>
      </top>
      <bottom style="thin">
        <color theme="4" tint="0.39997558519241921"/>
      </bottom>
      <diagonal/>
    </border>
    <border>
      <left/>
      <right/>
      <top style="medium">
        <color indexed="64"/>
      </top>
      <bottom/>
      <diagonal/>
    </border>
  </borders>
  <cellStyleXfs count="2">
    <xf numFmtId="0" fontId="0" fillId="0" borderId="0"/>
    <xf numFmtId="0" fontId="13" fillId="5" borderId="0" applyNumberFormat="0" applyBorder="0" applyAlignment="0" applyProtection="0"/>
  </cellStyleXfs>
  <cellXfs count="292">
    <xf numFmtId="0" fontId="0" fillId="0" borderId="0" xfId="0"/>
    <xf numFmtId="2" fontId="0" fillId="0" borderId="0" xfId="0" applyNumberFormat="1"/>
    <xf numFmtId="165" fontId="0" fillId="0" borderId="0" xfId="0" applyNumberFormat="1"/>
    <xf numFmtId="0" fontId="2" fillId="0" borderId="0" xfId="0" applyFont="1"/>
    <xf numFmtId="0" fontId="0" fillId="0" borderId="0" xfId="0" applyAlignment="1">
      <alignment horizontal="center"/>
    </xf>
    <xf numFmtId="16" fontId="0" fillId="0" borderId="0" xfId="0" applyNumberFormat="1" applyAlignment="1">
      <alignment horizontal="center"/>
    </xf>
    <xf numFmtId="0" fontId="2" fillId="0" borderId="0" xfId="0" applyFont="1" applyAlignment="1">
      <alignment horizontal="left"/>
    </xf>
    <xf numFmtId="0" fontId="0" fillId="0" borderId="0" xfId="0" applyAlignment="1">
      <alignment horizontal="left"/>
    </xf>
    <xf numFmtId="0" fontId="0" fillId="2" borderId="0" xfId="0" applyFill="1" applyAlignment="1">
      <alignment horizontal="center"/>
    </xf>
    <xf numFmtId="1" fontId="0" fillId="2" borderId="0" xfId="0" applyNumberFormat="1" applyFill="1" applyAlignment="1">
      <alignment horizontal="center"/>
    </xf>
    <xf numFmtId="164" fontId="0" fillId="0" borderId="0" xfId="0" applyNumberFormat="1" applyAlignment="1">
      <alignment horizontal="center"/>
    </xf>
    <xf numFmtId="164" fontId="2" fillId="0" borderId="0" xfId="0" applyNumberFormat="1" applyFont="1" applyAlignment="1">
      <alignment horizontal="left"/>
    </xf>
    <xf numFmtId="164" fontId="3" fillId="0" borderId="0" xfId="0" applyNumberFormat="1" applyFont="1" applyAlignment="1">
      <alignment horizontal="left"/>
    </xf>
    <xf numFmtId="0" fontId="2" fillId="0" borderId="0" xfId="0" applyFont="1" applyAlignment="1">
      <alignment horizontal="center"/>
    </xf>
    <xf numFmtId="1" fontId="0" fillId="0" borderId="0" xfId="0" applyNumberFormat="1" applyAlignment="1">
      <alignment horizontal="center"/>
    </xf>
    <xf numFmtId="166" fontId="0" fillId="0" borderId="0" xfId="0" applyNumberFormat="1" applyAlignment="1">
      <alignment horizontal="center"/>
    </xf>
    <xf numFmtId="1" fontId="0" fillId="0" borderId="0" xfId="0" applyNumberFormat="1"/>
    <xf numFmtId="0" fontId="6" fillId="0" borderId="0" xfId="0" applyFont="1"/>
    <xf numFmtId="0" fontId="2" fillId="0" borderId="2" xfId="0" applyFont="1" applyBorder="1" applyAlignment="1">
      <alignment horizontal="right"/>
    </xf>
    <xf numFmtId="0" fontId="2" fillId="0" borderId="3" xfId="0" applyFont="1" applyBorder="1" applyAlignment="1">
      <alignment horizontal="center"/>
    </xf>
    <xf numFmtId="0" fontId="2" fillId="0" borderId="4"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6" xfId="0" applyBorder="1" applyAlignment="1">
      <alignment horizontal="center"/>
    </xf>
    <xf numFmtId="1" fontId="6" fillId="0" borderId="0" xfId="0" applyNumberFormat="1" applyFont="1" applyAlignment="1">
      <alignment horizontal="left"/>
    </xf>
    <xf numFmtId="0" fontId="2" fillId="0" borderId="2" xfId="0" applyFont="1" applyBorder="1" applyAlignment="1">
      <alignment horizontal="center"/>
    </xf>
    <xf numFmtId="0" fontId="6" fillId="0" borderId="0" xfId="0" applyFont="1" applyAlignment="1">
      <alignment horizontal="left"/>
    </xf>
    <xf numFmtId="0" fontId="0" fillId="0" borderId="1" xfId="0" applyBorder="1"/>
    <xf numFmtId="0" fontId="0" fillId="0" borderId="2" xfId="0" applyBorder="1"/>
    <xf numFmtId="0" fontId="0" fillId="0" borderId="2" xfId="0" applyBorder="1" applyAlignment="1">
      <alignment horizontal="center"/>
    </xf>
    <xf numFmtId="166" fontId="0" fillId="0" borderId="2" xfId="0" applyNumberFormat="1" applyBorder="1" applyAlignment="1">
      <alignment horizontal="center"/>
    </xf>
    <xf numFmtId="1" fontId="0" fillId="0" borderId="2" xfId="0" applyNumberFormat="1" applyBorder="1"/>
    <xf numFmtId="0" fontId="2" fillId="0" borderId="2" xfId="0" applyFont="1" applyBorder="1"/>
    <xf numFmtId="2" fontId="0" fillId="0" borderId="2" xfId="0" applyNumberFormat="1" applyBorder="1"/>
    <xf numFmtId="0" fontId="3" fillId="0" borderId="0" xfId="0" applyFont="1"/>
    <xf numFmtId="0" fontId="9" fillId="0" borderId="0" xfId="0" applyFont="1"/>
    <xf numFmtId="0" fontId="10" fillId="0" borderId="0" xfId="0" applyFont="1" applyAlignment="1">
      <alignment horizontal="left"/>
    </xf>
    <xf numFmtId="0" fontId="11" fillId="0" borderId="0" xfId="0" applyFont="1" applyAlignment="1">
      <alignment horizontal="left"/>
    </xf>
    <xf numFmtId="0" fontId="4" fillId="0" borderId="0" xfId="0" applyFont="1" applyAlignment="1">
      <alignment horizontal="right"/>
    </xf>
    <xf numFmtId="14" fontId="4" fillId="0" borderId="0" xfId="0" applyNumberFormat="1" applyFont="1" applyAlignment="1">
      <alignment horizontal="center"/>
    </xf>
    <xf numFmtId="0" fontId="3" fillId="0" borderId="0" xfId="0" applyFont="1" applyAlignment="1">
      <alignment horizontal="center"/>
    </xf>
    <xf numFmtId="0" fontId="3" fillId="3" borderId="0" xfId="0" applyFont="1" applyFill="1"/>
    <xf numFmtId="0" fontId="0" fillId="3" borderId="0" xfId="0" applyFill="1" applyAlignment="1">
      <alignment horizontal="center"/>
    </xf>
    <xf numFmtId="0" fontId="12" fillId="0" borderId="0" xfId="0" applyFont="1"/>
    <xf numFmtId="0" fontId="3" fillId="3" borderId="0" xfId="0" applyFont="1" applyFill="1" applyAlignment="1">
      <alignment horizontal="center" vertical="top"/>
    </xf>
    <xf numFmtId="1" fontId="0" fillId="2" borderId="0" xfId="0" applyNumberFormat="1" applyFill="1" applyAlignment="1">
      <alignment horizontal="center" vertical="top"/>
    </xf>
    <xf numFmtId="14" fontId="3" fillId="0" borderId="0" xfId="0" applyNumberFormat="1" applyFont="1" applyAlignment="1">
      <alignment horizontal="center" vertical="top"/>
    </xf>
    <xf numFmtId="1" fontId="0" fillId="0" borderId="0" xfId="0" applyNumberFormat="1" applyAlignment="1">
      <alignment horizontal="center" vertical="top"/>
    </xf>
    <xf numFmtId="0" fontId="3" fillId="0" borderId="0" xfId="0" applyFont="1" applyAlignment="1">
      <alignment horizontal="center" vertical="top"/>
    </xf>
    <xf numFmtId="0" fontId="0" fillId="0" borderId="0" xfId="0" applyAlignment="1">
      <alignment vertical="top"/>
    </xf>
    <xf numFmtId="0" fontId="3" fillId="0" borderId="0" xfId="0" applyFont="1" applyAlignment="1">
      <alignment vertical="top"/>
    </xf>
    <xf numFmtId="0" fontId="0" fillId="0" borderId="0" xfId="0" applyAlignment="1">
      <alignment horizontal="center" vertical="top"/>
    </xf>
    <xf numFmtId="1" fontId="0" fillId="0" borderId="0" xfId="0" applyNumberFormat="1" applyAlignment="1">
      <alignment vertical="top"/>
    </xf>
    <xf numFmtId="0" fontId="5" fillId="0" borderId="0" xfId="0" applyFont="1" applyAlignment="1">
      <alignment vertical="top"/>
    </xf>
    <xf numFmtId="1" fontId="0" fillId="3" borderId="0" xfId="0" applyNumberFormat="1" applyFill="1" applyAlignment="1">
      <alignment horizontal="left" vertical="top"/>
    </xf>
    <xf numFmtId="0" fontId="7" fillId="0" borderId="0" xfId="0" quotePrefix="1" applyFont="1" applyAlignment="1">
      <alignment horizontal="right"/>
    </xf>
    <xf numFmtId="0" fontId="2" fillId="0" borderId="2" xfId="0" applyFont="1" applyBorder="1" applyAlignment="1">
      <alignment horizontal="center" vertical="top"/>
    </xf>
    <xf numFmtId="0" fontId="2" fillId="0" borderId="2" xfId="0" applyFont="1" applyBorder="1" applyAlignment="1">
      <alignment vertical="top"/>
    </xf>
    <xf numFmtId="0" fontId="2" fillId="0" borderId="2" xfId="0" applyFont="1" applyBorder="1" applyAlignment="1">
      <alignment horizontal="right" vertical="top"/>
    </xf>
    <xf numFmtId="2" fontId="0" fillId="0" borderId="0" xfId="0" applyNumberFormat="1" applyAlignment="1">
      <alignment horizontal="center" vertical="top"/>
    </xf>
    <xf numFmtId="0" fontId="2" fillId="0" borderId="1" xfId="0" applyFont="1" applyBorder="1" applyAlignment="1">
      <alignment horizontal="center" vertical="top"/>
    </xf>
    <xf numFmtId="2" fontId="2" fillId="0" borderId="1" xfId="0" applyNumberFormat="1" applyFont="1" applyBorder="1" applyAlignment="1">
      <alignment horizontal="center" vertical="top"/>
    </xf>
    <xf numFmtId="2" fontId="0" fillId="2" borderId="0" xfId="0" applyNumberFormat="1" applyFill="1" applyAlignment="1">
      <alignment horizontal="center" vertical="top"/>
    </xf>
    <xf numFmtId="1" fontId="2" fillId="0" borderId="1" xfId="0" applyNumberFormat="1" applyFont="1" applyBorder="1" applyAlignment="1">
      <alignment horizontal="center" vertical="top"/>
    </xf>
    <xf numFmtId="164" fontId="2" fillId="0" borderId="1" xfId="0" applyNumberFormat="1" applyFont="1" applyBorder="1" applyAlignment="1">
      <alignment horizontal="center" vertical="top"/>
    </xf>
    <xf numFmtId="2" fontId="1" fillId="0" borderId="0" xfId="0" applyNumberFormat="1" applyFont="1" applyAlignment="1">
      <alignment horizontal="center" vertical="center"/>
    </xf>
    <xf numFmtId="1" fontId="3" fillId="0" borderId="0" xfId="0" applyNumberFormat="1" applyFont="1" applyAlignment="1">
      <alignment horizontal="center" vertical="top"/>
    </xf>
    <xf numFmtId="167" fontId="2" fillId="0" borderId="2" xfId="0" applyNumberFormat="1" applyFont="1" applyBorder="1" applyAlignment="1">
      <alignment horizontal="center" vertical="top"/>
    </xf>
    <xf numFmtId="2" fontId="3" fillId="0" borderId="0" xfId="0" applyNumberFormat="1" applyFont="1" applyAlignment="1">
      <alignment horizontal="center" vertical="top"/>
    </xf>
    <xf numFmtId="1" fontId="2" fillId="0" borderId="0" xfId="0" applyNumberFormat="1" applyFont="1" applyAlignment="1">
      <alignment horizontal="center" vertical="top"/>
    </xf>
    <xf numFmtId="1" fontId="3" fillId="0" borderId="0" xfId="0" applyNumberFormat="1" applyFont="1" applyAlignment="1">
      <alignment vertical="top"/>
    </xf>
    <xf numFmtId="168" fontId="2" fillId="0" borderId="2" xfId="0" applyNumberFormat="1" applyFont="1" applyBorder="1" applyAlignment="1">
      <alignment horizontal="center" vertical="top"/>
    </xf>
    <xf numFmtId="168" fontId="3" fillId="0" borderId="0" xfId="0" applyNumberFormat="1" applyFont="1" applyAlignment="1">
      <alignment horizontal="center" vertical="top"/>
    </xf>
    <xf numFmtId="168" fontId="0" fillId="0" borderId="0" xfId="0" applyNumberFormat="1" applyAlignment="1">
      <alignment horizontal="center" vertical="top"/>
    </xf>
    <xf numFmtId="168" fontId="0" fillId="0" borderId="0" xfId="0" applyNumberFormat="1" applyAlignment="1">
      <alignment horizontal="center"/>
    </xf>
    <xf numFmtId="0" fontId="7" fillId="0" borderId="0" xfId="0" quotePrefix="1" applyFont="1" applyAlignment="1">
      <alignment horizontal="center"/>
    </xf>
    <xf numFmtId="0" fontId="2" fillId="0" borderId="0" xfId="0" applyFont="1" applyAlignment="1">
      <alignment horizontal="center" vertical="top"/>
    </xf>
    <xf numFmtId="0" fontId="0" fillId="3" borderId="0" xfId="0" applyFill="1" applyAlignment="1">
      <alignment horizontal="center" vertical="top"/>
    </xf>
    <xf numFmtId="0" fontId="0" fillId="0" borderId="0" xfId="0" pivotButton="1" applyAlignment="1">
      <alignment horizontal="center"/>
    </xf>
    <xf numFmtId="0" fontId="0" fillId="0" borderId="0" xfId="0" pivotButton="1"/>
    <xf numFmtId="0" fontId="2" fillId="0" borderId="2" xfId="0" applyFont="1" applyBorder="1" applyAlignment="1">
      <alignment horizontal="center" wrapText="1"/>
    </xf>
    <xf numFmtId="9" fontId="0" fillId="0" borderId="0" xfId="0" applyNumberFormat="1" applyAlignment="1">
      <alignment horizontal="center" vertical="top"/>
    </xf>
    <xf numFmtId="0" fontId="3" fillId="0" borderId="0" xfId="0" applyFont="1" applyAlignment="1">
      <alignment vertical="top" wrapText="1"/>
    </xf>
    <xf numFmtId="0" fontId="0" fillId="0" borderId="0" xfId="0" applyAlignment="1">
      <alignment vertical="top" wrapText="1"/>
    </xf>
    <xf numFmtId="2" fontId="0" fillId="0" borderId="0" xfId="0" applyNumberFormat="1" applyAlignment="1">
      <alignment horizontal="center"/>
    </xf>
    <xf numFmtId="4" fontId="0" fillId="0" borderId="0" xfId="0" applyNumberFormat="1"/>
    <xf numFmtId="165" fontId="3" fillId="0" borderId="0" xfId="0" applyNumberFormat="1" applyFont="1"/>
    <xf numFmtId="169" fontId="3" fillId="0" borderId="0" xfId="0" applyNumberFormat="1" applyFont="1" applyAlignment="1">
      <alignment horizontal="center" vertical="top"/>
    </xf>
    <xf numFmtId="169" fontId="0" fillId="0" borderId="0" xfId="0" applyNumberFormat="1" applyAlignment="1">
      <alignment horizontal="center" vertical="top"/>
    </xf>
    <xf numFmtId="0" fontId="3" fillId="0" borderId="0" xfId="0" applyFont="1" applyAlignment="1">
      <alignment horizontal="left"/>
    </xf>
    <xf numFmtId="0" fontId="3" fillId="0" borderId="2" xfId="0" applyFont="1" applyBorder="1" applyAlignment="1">
      <alignment horizontal="center"/>
    </xf>
    <xf numFmtId="1" fontId="3" fillId="0" borderId="0" xfId="0" applyNumberFormat="1" applyFont="1"/>
    <xf numFmtId="0" fontId="6" fillId="0" borderId="0" xfId="0" applyFont="1" applyAlignment="1">
      <alignment horizontal="center"/>
    </xf>
    <xf numFmtId="1" fontId="3" fillId="2" borderId="0" xfId="0" applyNumberFormat="1" applyFont="1" applyFill="1" applyAlignment="1">
      <alignment horizontal="center" vertical="top"/>
    </xf>
    <xf numFmtId="0" fontId="0" fillId="4" borderId="0" xfId="0" applyFill="1" applyAlignment="1">
      <alignment horizontal="center" vertical="top"/>
    </xf>
    <xf numFmtId="2" fontId="0" fillId="4" borderId="0" xfId="0" applyNumberFormat="1" applyFill="1" applyAlignment="1">
      <alignment horizontal="center" vertical="top"/>
    </xf>
    <xf numFmtId="0" fontId="3" fillId="0" borderId="1" xfId="0" applyFont="1" applyBorder="1" applyAlignment="1">
      <alignment horizontal="center" vertical="top"/>
    </xf>
    <xf numFmtId="168" fontId="0" fillId="0" borderId="2" xfId="0" applyNumberFormat="1" applyBorder="1" applyAlignment="1">
      <alignment horizontal="center" vertical="top"/>
    </xf>
    <xf numFmtId="1" fontId="0" fillId="0" borderId="2" xfId="0" applyNumberFormat="1" applyBorder="1" applyAlignment="1">
      <alignment horizontal="center" vertical="top"/>
    </xf>
    <xf numFmtId="1" fontId="0" fillId="3" borderId="2" xfId="0" applyNumberFormat="1" applyFill="1" applyBorder="1" applyAlignment="1">
      <alignment horizontal="left" vertical="top"/>
    </xf>
    <xf numFmtId="0" fontId="0" fillId="0" borderId="2" xfId="0" applyBorder="1" applyAlignment="1">
      <alignment vertical="top"/>
    </xf>
    <xf numFmtId="0" fontId="0" fillId="0" borderId="2" xfId="0" applyBorder="1" applyAlignment="1">
      <alignment horizontal="center" vertical="top"/>
    </xf>
    <xf numFmtId="1" fontId="0" fillId="2" borderId="2" xfId="0" applyNumberFormat="1" applyFill="1" applyBorder="1" applyAlignment="1">
      <alignment horizontal="center" vertical="top"/>
    </xf>
    <xf numFmtId="1" fontId="0" fillId="0" borderId="2" xfId="0" applyNumberFormat="1" applyBorder="1" applyAlignment="1">
      <alignment vertical="top"/>
    </xf>
    <xf numFmtId="1" fontId="14" fillId="5" borderId="0" xfId="1" applyNumberFormat="1" applyFont="1" applyBorder="1" applyAlignment="1">
      <alignment horizontal="center" vertical="top"/>
    </xf>
    <xf numFmtId="1" fontId="3" fillId="0" borderId="0" xfId="1" applyNumberFormat="1" applyFont="1" applyFill="1" applyBorder="1" applyAlignment="1">
      <alignment horizontal="center" vertical="top"/>
    </xf>
    <xf numFmtId="0" fontId="3" fillId="0" borderId="0" xfId="1" applyFont="1" applyFill="1" applyAlignment="1">
      <alignment horizontal="center" vertical="top"/>
    </xf>
    <xf numFmtId="169" fontId="3" fillId="0" borderId="0" xfId="1" applyNumberFormat="1" applyFont="1" applyFill="1" applyBorder="1" applyAlignment="1">
      <alignment horizontal="center" vertical="top"/>
    </xf>
    <xf numFmtId="168" fontId="3" fillId="0" borderId="0" xfId="1" applyNumberFormat="1" applyFont="1" applyFill="1" applyBorder="1" applyAlignment="1">
      <alignment horizontal="center" vertical="top"/>
    </xf>
    <xf numFmtId="1" fontId="3" fillId="0" borderId="0" xfId="1" applyNumberFormat="1" applyFont="1" applyFill="1" applyAlignment="1">
      <alignment horizontal="center" vertical="top"/>
    </xf>
    <xf numFmtId="0" fontId="3" fillId="0" borderId="0" xfId="1" applyFont="1" applyFill="1" applyAlignment="1">
      <alignment vertical="top"/>
    </xf>
    <xf numFmtId="1" fontId="3" fillId="0" borderId="0" xfId="1" applyNumberFormat="1" applyFont="1" applyFill="1" applyBorder="1" applyAlignment="1">
      <alignment vertical="top"/>
    </xf>
    <xf numFmtId="0" fontId="3" fillId="3" borderId="0" xfId="1" applyFont="1" applyFill="1" applyAlignment="1">
      <alignment horizontal="center" vertical="top"/>
    </xf>
    <xf numFmtId="1" fontId="3" fillId="3" borderId="0" xfId="1" applyNumberFormat="1" applyFont="1" applyFill="1" applyBorder="1" applyAlignment="1">
      <alignment horizontal="center" vertical="top"/>
    </xf>
    <xf numFmtId="1" fontId="3" fillId="3" borderId="0" xfId="1" applyNumberFormat="1" applyFont="1" applyFill="1" applyAlignment="1">
      <alignment horizontal="left" vertical="top"/>
    </xf>
    <xf numFmtId="1" fontId="3" fillId="5" borderId="0" xfId="1" applyNumberFormat="1" applyFont="1" applyBorder="1" applyAlignment="1">
      <alignment horizontal="center" vertical="top"/>
    </xf>
    <xf numFmtId="0" fontId="0" fillId="3" borderId="2" xfId="0" applyFill="1" applyBorder="1" applyAlignment="1">
      <alignment horizontal="center" vertical="top"/>
    </xf>
    <xf numFmtId="0" fontId="3" fillId="0" borderId="2" xfId="0" applyFont="1" applyBorder="1" applyAlignment="1">
      <alignment horizontal="center" vertical="top"/>
    </xf>
    <xf numFmtId="2" fontId="0" fillId="0" borderId="2" xfId="0" applyNumberFormat="1" applyBorder="1" applyAlignment="1">
      <alignment horizontal="center" vertical="top"/>
    </xf>
    <xf numFmtId="2" fontId="0" fillId="2" borderId="2" xfId="0" applyNumberFormat="1" applyFill="1" applyBorder="1" applyAlignment="1">
      <alignment horizontal="center" vertical="top"/>
    </xf>
    <xf numFmtId="165" fontId="3" fillId="0" borderId="2" xfId="0" applyNumberFormat="1" applyFont="1" applyBorder="1"/>
    <xf numFmtId="0" fontId="0" fillId="3" borderId="10" xfId="0" applyFill="1" applyBorder="1" applyAlignment="1">
      <alignment horizontal="center" vertical="top"/>
    </xf>
    <xf numFmtId="1" fontId="0" fillId="2" borderId="10" xfId="0" applyNumberFormat="1" applyFill="1" applyBorder="1" applyAlignment="1">
      <alignment horizontal="center" vertical="top"/>
    </xf>
    <xf numFmtId="169" fontId="0" fillId="0" borderId="10" xfId="0" applyNumberFormat="1" applyBorder="1" applyAlignment="1">
      <alignment horizontal="center" vertical="top"/>
    </xf>
    <xf numFmtId="168" fontId="0" fillId="0" borderId="10" xfId="0" applyNumberFormat="1" applyBorder="1" applyAlignment="1">
      <alignment horizontal="center" vertical="top"/>
    </xf>
    <xf numFmtId="1" fontId="0" fillId="0" borderId="10" xfId="0" applyNumberFormat="1" applyBorder="1" applyAlignment="1">
      <alignment horizontal="center" vertical="top"/>
    </xf>
    <xf numFmtId="1" fontId="0" fillId="3" borderId="10" xfId="0" applyNumberFormat="1" applyFill="1" applyBorder="1" applyAlignment="1">
      <alignment horizontal="left" vertical="top"/>
    </xf>
    <xf numFmtId="0" fontId="0" fillId="0" borderId="10" xfId="0" applyBorder="1" applyAlignment="1">
      <alignment vertical="top"/>
    </xf>
    <xf numFmtId="0" fontId="0" fillId="0" borderId="10" xfId="0" applyBorder="1" applyAlignment="1">
      <alignment horizontal="center" vertical="top"/>
    </xf>
    <xf numFmtId="1" fontId="0" fillId="0" borderId="10" xfId="0" applyNumberFormat="1" applyBorder="1" applyAlignment="1">
      <alignment vertical="top"/>
    </xf>
    <xf numFmtId="0" fontId="0" fillId="3" borderId="1" xfId="0" applyFill="1" applyBorder="1" applyAlignment="1">
      <alignment horizontal="center" vertical="top"/>
    </xf>
    <xf numFmtId="1" fontId="0" fillId="2" borderId="1" xfId="0" applyNumberFormat="1" applyFill="1" applyBorder="1" applyAlignment="1">
      <alignment horizontal="center" vertical="top"/>
    </xf>
    <xf numFmtId="169" fontId="3" fillId="0" borderId="1" xfId="0" applyNumberFormat="1" applyFont="1" applyBorder="1" applyAlignment="1">
      <alignment horizontal="center" vertical="top"/>
    </xf>
    <xf numFmtId="168" fontId="0" fillId="0" borderId="1" xfId="0" applyNumberFormat="1" applyBorder="1" applyAlignment="1">
      <alignment horizontal="center" vertical="top"/>
    </xf>
    <xf numFmtId="1" fontId="3" fillId="0" borderId="1" xfId="0" applyNumberFormat="1" applyFont="1" applyBorder="1" applyAlignment="1">
      <alignment horizontal="center" vertical="top"/>
    </xf>
    <xf numFmtId="1" fontId="0" fillId="3" borderId="1" xfId="0" applyNumberFormat="1" applyFill="1" applyBorder="1" applyAlignment="1">
      <alignment horizontal="left" vertical="top"/>
    </xf>
    <xf numFmtId="1" fontId="0" fillId="0" borderId="1" xfId="0" applyNumberFormat="1" applyBorder="1" applyAlignment="1">
      <alignment horizontal="center" vertical="top"/>
    </xf>
    <xf numFmtId="0" fontId="0" fillId="0" borderId="1" xfId="0" applyBorder="1" applyAlignment="1">
      <alignment vertical="top"/>
    </xf>
    <xf numFmtId="1" fontId="0" fillId="0" borderId="1" xfId="0" applyNumberFormat="1" applyBorder="1" applyAlignment="1">
      <alignment vertical="top"/>
    </xf>
    <xf numFmtId="169" fontId="0" fillId="0" borderId="1" xfId="0" applyNumberFormat="1" applyBorder="1" applyAlignment="1">
      <alignment horizontal="center" vertical="top"/>
    </xf>
    <xf numFmtId="168" fontId="3" fillId="0" borderId="1" xfId="0" applyNumberFormat="1" applyFont="1" applyBorder="1" applyAlignment="1">
      <alignment horizontal="center" vertical="top"/>
    </xf>
    <xf numFmtId="0" fontId="0" fillId="0" borderId="1" xfId="0" applyBorder="1" applyAlignment="1">
      <alignment horizontal="center" vertical="top"/>
    </xf>
    <xf numFmtId="2" fontId="0" fillId="4" borderId="1" xfId="0" applyNumberFormat="1" applyFill="1" applyBorder="1" applyAlignment="1">
      <alignment horizontal="center" vertical="top"/>
    </xf>
    <xf numFmtId="0" fontId="3" fillId="0" borderId="10" xfId="0" applyFont="1" applyBorder="1" applyAlignment="1">
      <alignment horizontal="center" vertical="top"/>
    </xf>
    <xf numFmtId="2" fontId="0" fillId="0" borderId="10" xfId="0" applyNumberFormat="1" applyBorder="1" applyAlignment="1">
      <alignment horizontal="center" vertical="top"/>
    </xf>
    <xf numFmtId="1" fontId="0" fillId="0" borderId="0" xfId="0" applyNumberFormat="1" applyAlignment="1">
      <alignment horizontal="left"/>
    </xf>
    <xf numFmtId="168" fontId="0" fillId="4" borderId="0" xfId="0" applyNumberFormat="1" applyFill="1" applyAlignment="1">
      <alignment horizontal="center" vertical="top"/>
    </xf>
    <xf numFmtId="1" fontId="0" fillId="4" borderId="0" xfId="0" applyNumberFormat="1" applyFill="1" applyAlignment="1">
      <alignment horizontal="center" vertical="top"/>
    </xf>
    <xf numFmtId="1" fontId="0" fillId="4" borderId="0" xfId="0" applyNumberFormat="1" applyFill="1" applyAlignment="1">
      <alignment vertical="top"/>
    </xf>
    <xf numFmtId="0" fontId="3" fillId="4" borderId="0" xfId="0" applyFont="1" applyFill="1" applyAlignment="1">
      <alignment horizontal="center" vertical="top"/>
    </xf>
    <xf numFmtId="1" fontId="0" fillId="6" borderId="0" xfId="0" applyNumberFormat="1" applyFill="1" applyAlignment="1">
      <alignment vertical="top"/>
    </xf>
    <xf numFmtId="0" fontId="3" fillId="4" borderId="0" xfId="0" applyFont="1" applyFill="1"/>
    <xf numFmtId="0" fontId="3" fillId="0" borderId="2" xfId="0" applyFont="1" applyBorder="1"/>
    <xf numFmtId="2" fontId="0" fillId="0" borderId="1" xfId="0" applyNumberFormat="1" applyBorder="1" applyAlignment="1">
      <alignment horizontal="center" vertical="top"/>
    </xf>
    <xf numFmtId="2" fontId="0" fillId="2" borderId="1" xfId="0" applyNumberFormat="1" applyFill="1" applyBorder="1" applyAlignment="1">
      <alignment horizontal="center" vertical="top"/>
    </xf>
    <xf numFmtId="2" fontId="0" fillId="2" borderId="10" xfId="0" applyNumberFormat="1" applyFill="1" applyBorder="1" applyAlignment="1">
      <alignment horizontal="center" vertical="top"/>
    </xf>
    <xf numFmtId="169" fontId="0" fillId="0" borderId="2" xfId="0" applyNumberFormat="1" applyBorder="1" applyAlignment="1">
      <alignment horizontal="center" vertical="top"/>
    </xf>
    <xf numFmtId="0" fontId="0" fillId="7" borderId="0" xfId="0" applyFill="1" applyAlignment="1">
      <alignment horizontal="center"/>
    </xf>
    <xf numFmtId="0" fontId="3" fillId="7" borderId="0" xfId="0" applyFont="1" applyFill="1"/>
    <xf numFmtId="0" fontId="3" fillId="7" borderId="0" xfId="0" applyFont="1" applyFill="1" applyAlignment="1">
      <alignment horizontal="left"/>
    </xf>
    <xf numFmtId="0" fontId="0" fillId="8" borderId="0" xfId="0" applyFill="1" applyAlignment="1">
      <alignment horizontal="center"/>
    </xf>
    <xf numFmtId="0" fontId="3" fillId="8" borderId="0" xfId="0" applyFont="1" applyFill="1"/>
    <xf numFmtId="0" fontId="3" fillId="8" borderId="0" xfId="0" applyFont="1" applyFill="1" applyAlignment="1">
      <alignment horizontal="left"/>
    </xf>
    <xf numFmtId="0" fontId="3" fillId="9" borderId="0" xfId="0" applyFont="1" applyFill="1" applyAlignment="1">
      <alignment horizontal="center"/>
    </xf>
    <xf numFmtId="0" fontId="3" fillId="9" borderId="0" xfId="0" applyFont="1" applyFill="1"/>
    <xf numFmtId="0" fontId="3" fillId="9" borderId="0" xfId="0" applyFont="1" applyFill="1" applyAlignment="1">
      <alignment horizontal="left"/>
    </xf>
    <xf numFmtId="0" fontId="0" fillId="10" borderId="0" xfId="0" applyFill="1" applyAlignment="1">
      <alignment horizontal="center"/>
    </xf>
    <xf numFmtId="0" fontId="3" fillId="10" borderId="0" xfId="0" applyFont="1" applyFill="1"/>
    <xf numFmtId="0" fontId="3" fillId="10" borderId="0" xfId="0" applyFont="1" applyFill="1" applyAlignment="1">
      <alignment horizontal="left"/>
    </xf>
    <xf numFmtId="0" fontId="3" fillId="10" borderId="0" xfId="0" applyFont="1" applyFill="1" applyAlignment="1">
      <alignment horizontal="center"/>
    </xf>
    <xf numFmtId="169" fontId="0" fillId="0" borderId="0" xfId="0" applyNumberFormat="1" applyAlignment="1">
      <alignment horizontal="left"/>
    </xf>
    <xf numFmtId="0" fontId="0" fillId="0" borderId="0" xfId="0" applyAlignment="1">
      <alignment horizontal="left" indent="1"/>
    </xf>
    <xf numFmtId="165" fontId="15" fillId="0" borderId="0" xfId="0" applyNumberFormat="1" applyFont="1"/>
    <xf numFmtId="165" fontId="0" fillId="0" borderId="2" xfId="0" applyNumberFormat="1" applyBorder="1"/>
    <xf numFmtId="1" fontId="3" fillId="2" borderId="0" xfId="1" applyNumberFormat="1" applyFont="1" applyFill="1" applyBorder="1" applyAlignment="1">
      <alignment horizontal="center" vertical="top"/>
    </xf>
    <xf numFmtId="1" fontId="14" fillId="2" borderId="0" xfId="1" applyNumberFormat="1" applyFont="1" applyFill="1" applyBorder="1" applyAlignment="1">
      <alignment horizontal="center" vertical="top"/>
    </xf>
    <xf numFmtId="0" fontId="0" fillId="0" borderId="0" xfId="0" applyAlignment="1">
      <alignment horizontal="center" vertical="center" wrapText="1"/>
    </xf>
    <xf numFmtId="14" fontId="0" fillId="0" borderId="0" xfId="0" applyNumberFormat="1" applyAlignment="1">
      <alignment horizontal="left"/>
    </xf>
    <xf numFmtId="14" fontId="0" fillId="0" borderId="0" xfId="0" applyNumberFormat="1" applyAlignment="1">
      <alignment horizontal="left" indent="2"/>
    </xf>
    <xf numFmtId="1" fontId="16" fillId="2" borderId="11" xfId="0" applyNumberFormat="1" applyFont="1" applyFill="1" applyBorder="1" applyAlignment="1">
      <alignment horizontal="center" vertical="top"/>
    </xf>
    <xf numFmtId="0" fontId="0" fillId="11" borderId="0" xfId="0" applyFill="1" applyAlignment="1">
      <alignment horizontal="center" vertical="top"/>
    </xf>
    <xf numFmtId="1" fontId="16" fillId="2" borderId="13" xfId="0" applyNumberFormat="1" applyFont="1" applyFill="1" applyBorder="1" applyAlignment="1">
      <alignment horizontal="center" vertical="top"/>
    </xf>
    <xf numFmtId="1" fontId="16" fillId="2" borderId="12" xfId="0" applyNumberFormat="1" applyFont="1" applyFill="1" applyBorder="1" applyAlignment="1">
      <alignment horizontal="center" vertical="top"/>
    </xf>
    <xf numFmtId="0" fontId="3" fillId="0" borderId="1" xfId="0" applyFont="1" applyBorder="1" applyAlignment="1">
      <alignment vertical="top"/>
    </xf>
    <xf numFmtId="0" fontId="3" fillId="0" borderId="1" xfId="0" applyFont="1" applyBorder="1"/>
    <xf numFmtId="169" fontId="3" fillId="0" borderId="2" xfId="0" applyNumberFormat="1" applyFont="1" applyBorder="1" applyAlignment="1">
      <alignment horizontal="center" vertical="top"/>
    </xf>
    <xf numFmtId="1" fontId="0" fillId="11" borderId="0" xfId="0" applyNumberFormat="1" applyFill="1" applyAlignment="1">
      <alignment horizontal="center" vertical="top"/>
    </xf>
    <xf numFmtId="165" fontId="3" fillId="11" borderId="0" xfId="0" applyNumberFormat="1" applyFont="1" applyFill="1"/>
    <xf numFmtId="165" fontId="0" fillId="11" borderId="0" xfId="0" applyNumberFormat="1" applyFill="1"/>
    <xf numFmtId="0" fontId="0" fillId="11" borderId="0" xfId="0" applyFill="1"/>
    <xf numFmtId="168" fontId="0" fillId="11" borderId="0" xfId="0" applyNumberFormat="1" applyFill="1" applyAlignment="1">
      <alignment horizontal="center" vertical="top"/>
    </xf>
    <xf numFmtId="1" fontId="16" fillId="2" borderId="14" xfId="0" applyNumberFormat="1" applyFont="1" applyFill="1" applyBorder="1" applyAlignment="1">
      <alignment horizontal="center" vertical="top"/>
    </xf>
    <xf numFmtId="170" fontId="3" fillId="0" borderId="0" xfId="0" applyNumberFormat="1" applyFont="1" applyAlignment="1">
      <alignment horizontal="center" vertical="top"/>
    </xf>
    <xf numFmtId="170" fontId="0" fillId="0" borderId="0" xfId="0" applyNumberFormat="1" applyAlignment="1">
      <alignment horizontal="center" vertical="top"/>
    </xf>
    <xf numFmtId="170" fontId="0" fillId="4" borderId="0" xfId="0" applyNumberFormat="1" applyFill="1" applyAlignment="1">
      <alignment horizontal="center" vertical="top"/>
    </xf>
    <xf numFmtId="170" fontId="0" fillId="0" borderId="2" xfId="0" applyNumberFormat="1" applyBorder="1" applyAlignment="1">
      <alignment horizontal="center" vertical="top"/>
    </xf>
    <xf numFmtId="170" fontId="0" fillId="0" borderId="1" xfId="0" applyNumberFormat="1" applyBorder="1" applyAlignment="1">
      <alignment horizontal="center" vertical="top"/>
    </xf>
    <xf numFmtId="170" fontId="0" fillId="0" borderId="10" xfId="0" applyNumberFormat="1" applyBorder="1" applyAlignment="1">
      <alignment horizontal="center" vertical="top"/>
    </xf>
    <xf numFmtId="170" fontId="3" fillId="0" borderId="1" xfId="0" applyNumberFormat="1" applyFont="1" applyBorder="1" applyAlignment="1">
      <alignment horizontal="center" vertical="top"/>
    </xf>
    <xf numFmtId="170" fontId="3" fillId="0" borderId="10" xfId="0" applyNumberFormat="1" applyFont="1" applyBorder="1" applyAlignment="1">
      <alignment horizontal="center" vertical="top"/>
    </xf>
    <xf numFmtId="170" fontId="3" fillId="4" borderId="0" xfId="0" applyNumberFormat="1" applyFont="1" applyFill="1" applyAlignment="1">
      <alignment horizontal="center" vertical="top"/>
    </xf>
    <xf numFmtId="170" fontId="3" fillId="0" borderId="2" xfId="0" applyNumberFormat="1" applyFont="1" applyBorder="1" applyAlignment="1">
      <alignment horizontal="center" vertical="top"/>
    </xf>
    <xf numFmtId="168" fontId="16" fillId="0" borderId="11" xfId="0" applyNumberFormat="1" applyFont="1" applyBorder="1" applyAlignment="1">
      <alignment horizontal="center" vertical="top"/>
    </xf>
    <xf numFmtId="1" fontId="16" fillId="0" borderId="11" xfId="0" applyNumberFormat="1" applyFont="1" applyBorder="1" applyAlignment="1">
      <alignment horizontal="center" vertical="top"/>
    </xf>
    <xf numFmtId="1" fontId="16" fillId="3" borderId="11" xfId="0" applyNumberFormat="1" applyFont="1" applyFill="1" applyBorder="1" applyAlignment="1">
      <alignment horizontal="left" vertical="top"/>
    </xf>
    <xf numFmtId="0" fontId="16" fillId="0" borderId="11" xfId="0" applyFont="1" applyBorder="1" applyAlignment="1">
      <alignment vertical="top"/>
    </xf>
    <xf numFmtId="0" fontId="16" fillId="0" borderId="11" xfId="0" applyFont="1" applyBorder="1" applyAlignment="1">
      <alignment horizontal="center" vertical="top"/>
    </xf>
    <xf numFmtId="1" fontId="16" fillId="0" borderId="11" xfId="0" applyNumberFormat="1" applyFont="1" applyBorder="1" applyAlignment="1">
      <alignment vertical="top"/>
    </xf>
    <xf numFmtId="168" fontId="16" fillId="12" borderId="11" xfId="0" applyNumberFormat="1" applyFont="1" applyFill="1" applyBorder="1" applyAlignment="1">
      <alignment horizontal="center" vertical="top"/>
    </xf>
    <xf numFmtId="1" fontId="16" fillId="12" borderId="11" xfId="0" applyNumberFormat="1" applyFont="1" applyFill="1" applyBorder="1" applyAlignment="1">
      <alignment horizontal="center" vertical="top"/>
    </xf>
    <xf numFmtId="0" fontId="16" fillId="12" borderId="11" xfId="0" applyFont="1" applyFill="1" applyBorder="1" applyAlignment="1">
      <alignment vertical="top"/>
    </xf>
    <xf numFmtId="0" fontId="16" fillId="12" borderId="11" xfId="0" applyFont="1" applyFill="1" applyBorder="1" applyAlignment="1">
      <alignment horizontal="center" vertical="top"/>
    </xf>
    <xf numFmtId="1" fontId="16" fillId="12" borderId="11" xfId="0" applyNumberFormat="1" applyFont="1" applyFill="1" applyBorder="1" applyAlignment="1">
      <alignment vertical="top"/>
    </xf>
    <xf numFmtId="169" fontId="16" fillId="0" borderId="11" xfId="0" applyNumberFormat="1" applyFont="1" applyBorder="1" applyAlignment="1">
      <alignment horizontal="center" vertical="top"/>
    </xf>
    <xf numFmtId="169" fontId="16" fillId="12" borderId="11" xfId="0" applyNumberFormat="1" applyFont="1" applyFill="1" applyBorder="1" applyAlignment="1">
      <alignment horizontal="center" vertical="top"/>
    </xf>
    <xf numFmtId="169" fontId="17" fillId="0" borderId="11" xfId="0" applyNumberFormat="1" applyFont="1" applyBorder="1" applyAlignment="1">
      <alignment horizontal="center" vertical="top"/>
    </xf>
    <xf numFmtId="0" fontId="17" fillId="3" borderId="15" xfId="0" applyFont="1" applyFill="1" applyBorder="1" applyAlignment="1">
      <alignment horizontal="center" vertical="top"/>
    </xf>
    <xf numFmtId="1" fontId="17" fillId="2" borderId="11" xfId="0" applyNumberFormat="1" applyFont="1" applyFill="1" applyBorder="1" applyAlignment="1">
      <alignment horizontal="center" vertical="top"/>
    </xf>
    <xf numFmtId="169" fontId="17" fillId="4" borderId="11" xfId="0" applyNumberFormat="1" applyFont="1" applyFill="1" applyBorder="1" applyAlignment="1">
      <alignment horizontal="center" vertical="top"/>
    </xf>
    <xf numFmtId="168" fontId="16" fillId="4" borderId="11" xfId="0" applyNumberFormat="1" applyFont="1" applyFill="1" applyBorder="1" applyAlignment="1">
      <alignment horizontal="center" vertical="top"/>
    </xf>
    <xf numFmtId="1" fontId="16" fillId="4" borderId="11" xfId="0" applyNumberFormat="1" applyFont="1" applyFill="1" applyBorder="1" applyAlignment="1">
      <alignment horizontal="center" vertical="top"/>
    </xf>
    <xf numFmtId="1" fontId="16" fillId="13" borderId="11" xfId="0" applyNumberFormat="1" applyFont="1" applyFill="1" applyBorder="1" applyAlignment="1">
      <alignment horizontal="center" vertical="top"/>
    </xf>
    <xf numFmtId="0" fontId="16" fillId="13" borderId="11" xfId="0" applyFont="1" applyFill="1" applyBorder="1" applyAlignment="1">
      <alignment vertical="top"/>
    </xf>
    <xf numFmtId="0" fontId="16" fillId="4" borderId="11" xfId="0" applyFont="1" applyFill="1" applyBorder="1" applyAlignment="1">
      <alignment horizontal="center" vertical="top"/>
    </xf>
    <xf numFmtId="1" fontId="16" fillId="13" borderId="11" xfId="0" applyNumberFormat="1" applyFont="1" applyFill="1" applyBorder="1" applyAlignment="1">
      <alignment vertical="top"/>
    </xf>
    <xf numFmtId="0" fontId="16" fillId="13" borderId="11" xfId="0" applyFont="1" applyFill="1" applyBorder="1" applyAlignment="1">
      <alignment horizontal="center" vertical="top"/>
    </xf>
    <xf numFmtId="0" fontId="17" fillId="3" borderId="17" xfId="0" applyFont="1" applyFill="1" applyBorder="1" applyAlignment="1">
      <alignment horizontal="center" vertical="top"/>
    </xf>
    <xf numFmtId="1" fontId="17" fillId="2" borderId="16" xfId="0" applyNumberFormat="1" applyFont="1" applyFill="1" applyBorder="1" applyAlignment="1">
      <alignment horizontal="center" vertical="top"/>
    </xf>
    <xf numFmtId="169" fontId="16" fillId="12" borderId="16" xfId="0" applyNumberFormat="1" applyFont="1" applyFill="1" applyBorder="1" applyAlignment="1">
      <alignment horizontal="center" vertical="top"/>
    </xf>
    <xf numFmtId="168" fontId="16" fillId="12" borderId="16" xfId="0" applyNumberFormat="1" applyFont="1" applyFill="1" applyBorder="1" applyAlignment="1">
      <alignment horizontal="center" vertical="top"/>
    </xf>
    <xf numFmtId="1" fontId="16" fillId="12" borderId="16" xfId="0" applyNumberFormat="1" applyFont="1" applyFill="1" applyBorder="1" applyAlignment="1">
      <alignment horizontal="center" vertical="top"/>
    </xf>
    <xf numFmtId="1" fontId="16" fillId="3" borderId="16" xfId="0" applyNumberFormat="1" applyFont="1" applyFill="1" applyBorder="1" applyAlignment="1">
      <alignment horizontal="left" vertical="top"/>
    </xf>
    <xf numFmtId="0" fontId="16" fillId="12" borderId="16" xfId="0" applyFont="1" applyFill="1" applyBorder="1" applyAlignment="1">
      <alignment vertical="top"/>
    </xf>
    <xf numFmtId="0" fontId="16" fillId="12" borderId="16" xfId="0" applyFont="1" applyFill="1" applyBorder="1" applyAlignment="1">
      <alignment horizontal="center" vertical="top"/>
    </xf>
    <xf numFmtId="1" fontId="16" fillId="2" borderId="16" xfId="0" applyNumberFormat="1" applyFont="1" applyFill="1" applyBorder="1" applyAlignment="1">
      <alignment horizontal="center" vertical="top"/>
    </xf>
    <xf numFmtId="1" fontId="16" fillId="12" borderId="16" xfId="0" applyNumberFormat="1" applyFont="1" applyFill="1" applyBorder="1" applyAlignment="1">
      <alignment vertical="top"/>
    </xf>
    <xf numFmtId="0" fontId="0" fillId="4" borderId="0" xfId="0" applyFill="1" applyAlignment="1">
      <alignment vertical="top"/>
    </xf>
    <xf numFmtId="165" fontId="0" fillId="3" borderId="0" xfId="0" applyNumberFormat="1" applyFill="1" applyAlignment="1">
      <alignment horizontal="center"/>
    </xf>
    <xf numFmtId="169" fontId="0" fillId="0" borderId="0" xfId="0" applyNumberFormat="1" applyAlignment="1">
      <alignment horizontal="left" indent="1"/>
    </xf>
    <xf numFmtId="0" fontId="0" fillId="0" borderId="0" xfId="0" applyAlignment="1">
      <alignment horizontal="left" indent="2"/>
    </xf>
    <xf numFmtId="1" fontId="0" fillId="6" borderId="0" xfId="0" applyNumberFormat="1" applyFill="1" applyAlignment="1">
      <alignment horizontal="center" vertical="top"/>
    </xf>
    <xf numFmtId="0" fontId="0" fillId="2" borderId="2" xfId="0" applyFill="1" applyBorder="1" applyAlignment="1">
      <alignment horizontal="center"/>
    </xf>
    <xf numFmtId="1" fontId="0" fillId="2" borderId="2" xfId="0" applyNumberFormat="1" applyFill="1" applyBorder="1" applyAlignment="1">
      <alignment horizontal="center"/>
    </xf>
    <xf numFmtId="0" fontId="0" fillId="0" borderId="0" xfId="0" applyBorder="1" applyAlignment="1">
      <alignment horizontal="center"/>
    </xf>
    <xf numFmtId="0" fontId="0" fillId="2" borderId="0" xfId="0" applyFill="1" applyBorder="1" applyAlignment="1">
      <alignment horizontal="center"/>
    </xf>
    <xf numFmtId="1" fontId="0" fillId="2" borderId="0" xfId="0" applyNumberFormat="1" applyFill="1" applyBorder="1" applyAlignment="1">
      <alignment horizontal="center"/>
    </xf>
    <xf numFmtId="16" fontId="0" fillId="0" borderId="0" xfId="0" applyNumberFormat="1" applyBorder="1" applyAlignment="1">
      <alignment horizontal="center"/>
    </xf>
    <xf numFmtId="0" fontId="0" fillId="0" borderId="0" xfId="0" applyBorder="1"/>
    <xf numFmtId="16" fontId="0" fillId="0" borderId="0" xfId="0" applyNumberFormat="1" applyBorder="1"/>
    <xf numFmtId="0" fontId="2" fillId="0" borderId="0" xfId="0" applyFont="1" applyBorder="1" applyAlignment="1">
      <alignment horizontal="right"/>
    </xf>
    <xf numFmtId="171" fontId="3" fillId="0" borderId="19" xfId="0" applyNumberFormat="1" applyFont="1" applyFill="1" applyBorder="1" applyAlignment="1">
      <alignment horizontal="center"/>
    </xf>
    <xf numFmtId="19" fontId="0" fillId="0" borderId="20" xfId="0" applyNumberFormat="1" applyFill="1" applyBorder="1" applyAlignment="1">
      <alignment horizontal="center"/>
    </xf>
    <xf numFmtId="0" fontId="0" fillId="0" borderId="20" xfId="0" applyFill="1" applyBorder="1" applyAlignment="1">
      <alignment horizontal="center"/>
    </xf>
    <xf numFmtId="0" fontId="0" fillId="0" borderId="21" xfId="0" applyFill="1" applyBorder="1"/>
    <xf numFmtId="2" fontId="0" fillId="0" borderId="21" xfId="0" applyNumberFormat="1" applyFill="1" applyBorder="1"/>
    <xf numFmtId="165" fontId="0" fillId="0" borderId="21" xfId="0" applyNumberFormat="1" applyFill="1" applyBorder="1"/>
    <xf numFmtId="4" fontId="0" fillId="0" borderId="20" xfId="0" applyNumberFormat="1" applyFill="1" applyBorder="1"/>
    <xf numFmtId="4" fontId="0" fillId="0" borderId="20" xfId="0" applyNumberFormat="1" applyFill="1" applyBorder="1" applyAlignment="1">
      <alignment horizontal="center"/>
    </xf>
    <xf numFmtId="172" fontId="0" fillId="0" borderId="20" xfId="0" applyNumberFormat="1" applyFill="1" applyBorder="1" applyAlignment="1">
      <alignment horizontal="center"/>
    </xf>
    <xf numFmtId="171" fontId="3" fillId="0" borderId="15" xfId="0" applyNumberFormat="1" applyFont="1" applyFill="1" applyBorder="1" applyAlignment="1">
      <alignment horizontal="center"/>
    </xf>
    <xf numFmtId="19" fontId="0" fillId="0" borderId="11" xfId="0" applyNumberFormat="1" applyFill="1" applyBorder="1" applyAlignment="1">
      <alignment horizontal="center"/>
    </xf>
    <xf numFmtId="0" fontId="0" fillId="0" borderId="11" xfId="0" applyFill="1" applyBorder="1" applyAlignment="1">
      <alignment horizontal="center"/>
    </xf>
    <xf numFmtId="0" fontId="0" fillId="0" borderId="0" xfId="0" applyFill="1" applyBorder="1"/>
    <xf numFmtId="2" fontId="0" fillId="0" borderId="0" xfId="0" applyNumberFormat="1" applyFill="1" applyBorder="1"/>
    <xf numFmtId="165" fontId="0" fillId="0" borderId="0" xfId="0" applyNumberFormat="1" applyFill="1" applyBorder="1"/>
    <xf numFmtId="4" fontId="0" fillId="0" borderId="11" xfId="0" applyNumberFormat="1" applyFill="1" applyBorder="1"/>
    <xf numFmtId="4" fontId="0" fillId="0" borderId="11" xfId="0" applyNumberFormat="1" applyFill="1" applyBorder="1" applyAlignment="1">
      <alignment horizontal="center"/>
    </xf>
    <xf numFmtId="172" fontId="0" fillId="0" borderId="11" xfId="0" applyNumberFormat="1" applyFill="1" applyBorder="1" applyAlignment="1">
      <alignment horizontal="center"/>
    </xf>
    <xf numFmtId="0" fontId="0" fillId="0" borderId="16" xfId="0" applyFill="1" applyBorder="1" applyAlignment="1">
      <alignment horizontal="center"/>
    </xf>
    <xf numFmtId="0" fontId="0" fillId="0" borderId="0" xfId="0" applyFill="1" applyBorder="1" applyAlignment="1">
      <alignment horizontal="center"/>
    </xf>
    <xf numFmtId="171" fontId="3" fillId="0" borderId="18" xfId="0" applyNumberFormat="1" applyFont="1" applyFill="1" applyBorder="1" applyAlignment="1">
      <alignment horizontal="center"/>
    </xf>
    <xf numFmtId="19" fontId="0" fillId="0" borderId="14" xfId="0" applyNumberFormat="1" applyFill="1" applyBorder="1" applyAlignment="1">
      <alignment horizontal="center"/>
    </xf>
    <xf numFmtId="0" fontId="0" fillId="0" borderId="2" xfId="0" applyFill="1" applyBorder="1" applyAlignment="1">
      <alignment horizontal="center"/>
    </xf>
    <xf numFmtId="0" fontId="0" fillId="0" borderId="2" xfId="0" applyFill="1" applyBorder="1"/>
    <xf numFmtId="2" fontId="0" fillId="0" borderId="2" xfId="0" applyNumberFormat="1" applyFill="1" applyBorder="1"/>
    <xf numFmtId="165" fontId="0" fillId="0" borderId="2" xfId="0" applyNumberFormat="1" applyFill="1" applyBorder="1"/>
    <xf numFmtId="4" fontId="0" fillId="0" borderId="14" xfId="0" applyNumberFormat="1" applyFill="1" applyBorder="1"/>
    <xf numFmtId="4" fontId="0" fillId="0" borderId="14" xfId="0" applyNumberFormat="1" applyFill="1" applyBorder="1" applyAlignment="1">
      <alignment horizontal="center"/>
    </xf>
    <xf numFmtId="172" fontId="0" fillId="0" borderId="14" xfId="0" applyNumberFormat="1" applyFill="1" applyBorder="1" applyAlignment="1">
      <alignment horizontal="center"/>
    </xf>
    <xf numFmtId="0" fontId="6" fillId="0" borderId="0" xfId="0" applyFont="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 xfId="0" applyFont="1" applyBorder="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14" borderId="0" xfId="0" applyFill="1"/>
    <xf numFmtId="4" fontId="0" fillId="14" borderId="0" xfId="0" applyNumberFormat="1" applyFill="1"/>
    <xf numFmtId="0" fontId="3" fillId="14" borderId="0" xfId="0" applyFont="1" applyFill="1" applyAlignment="1">
      <alignment horizontal="center" vertical="top"/>
    </xf>
    <xf numFmtId="0" fontId="3" fillId="14" borderId="0" xfId="0" applyFont="1" applyFill="1" applyAlignment="1">
      <alignment vertical="top"/>
    </xf>
  </cellXfs>
  <cellStyles count="2">
    <cellStyle name="Neutral" xfId="1" builtinId="28"/>
    <cellStyle name="Normal" xfId="0" builtinId="0"/>
  </cellStyles>
  <dxfs count="100">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center"/>
    </dxf>
    <dxf>
      <alignment horizontal="center"/>
    </dxf>
    <dxf>
      <alignment horizontal="center"/>
    </dxf>
    <dxf>
      <alignment horizontal="cent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vertical="top" textRotation="0" wrapText="0" indent="0" justifyLastLine="0" shrinkToFit="0" readingOrder="0"/>
    </dxf>
    <dxf>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general" vertical="top" textRotation="0" wrapText="0" indent="0" justifyLastLine="0" shrinkToFit="0" readingOrder="0"/>
    </dxf>
    <dxf>
      <numFmt numFmtId="1" formatCode="0"/>
      <alignment horizontal="general"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fill>
        <patternFill patternType="solid">
          <fgColor indexed="64"/>
          <bgColor theme="0" tint="-0.249977111117893"/>
        </patternFill>
      </fill>
      <alignment horizontal="left" vertical="top" textRotation="0" wrapText="0" indent="0" justifyLastLine="0" shrinkToFit="0" readingOrder="0"/>
    </dxf>
    <dxf>
      <numFmt numFmtId="1" formatCode="0"/>
      <alignment horizontal="center" vertical="top" textRotation="0" wrapText="0" indent="0" justifyLastLine="0" shrinkToFit="0" readingOrder="0"/>
    </dxf>
    <dxf>
      <numFmt numFmtId="1" formatCode="0"/>
      <alignment horizontal="center" vertical="top" textRotation="0" wrapText="0" indent="0" justifyLastLine="0" shrinkToFit="0" readingOrder="0"/>
    </dxf>
    <dxf>
      <numFmt numFmtId="168" formatCode="h:mm:ss;@"/>
      <alignment horizontal="center" vertical="top" textRotation="0" wrapText="0" indent="0" justifyLastLine="0" shrinkToFit="0" readingOrder="0"/>
    </dxf>
    <dxf>
      <numFmt numFmtId="168" formatCode="h:mm:ss;@"/>
      <alignment horizontal="center" vertical="top" textRotation="0" wrapText="0" indent="0" justifyLastLine="0" shrinkToFit="0" readingOrder="0"/>
    </dxf>
    <dxf>
      <numFmt numFmtId="169" formatCode="dd/mm/yyyy;@"/>
      <alignment horizontal="center" vertical="top" textRotation="0" wrapText="0" indent="0" justifyLastLine="0" shrinkToFit="0" readingOrder="0"/>
    </dxf>
    <dxf>
      <numFmt numFmtId="169" formatCode="dd/mm/yyyy;@"/>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numFmt numFmtId="1" formatCode="0"/>
      <fill>
        <patternFill patternType="solid">
          <fgColor indexed="64"/>
          <bgColor indexed="22"/>
        </patternFill>
      </fill>
      <alignment horizontal="center" vertical="top" textRotation="0" wrapText="0" indent="0" justifyLastLine="0" shrinkToFit="0" readingOrder="0"/>
    </dxf>
    <dxf>
      <fill>
        <patternFill patternType="solid">
          <fgColor indexed="64"/>
          <bgColor theme="0" tint="-0.249977111117893"/>
        </patternFill>
      </fill>
      <alignment horizontal="center" vertical="top" textRotation="0" wrapText="0" indent="0" justifyLastLine="0" shrinkToFit="0" readingOrder="0"/>
    </dxf>
    <dxf>
      <fill>
        <patternFill patternType="solid">
          <fgColor indexed="64"/>
          <bgColor theme="0" tint="-0.249977111117893"/>
        </patternFill>
      </fill>
      <alignment horizontal="center" vertical="top"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scheme val="none"/>
      </font>
      <alignment horizontal="center" vertical="top" textRotation="0" wrapText="0" indent="0" justifyLastLine="0" shrinkToFit="0" readingOrder="0"/>
    </dxf>
  </dxfs>
  <tableStyles count="0" defaultTableStyle="TableStyleMedium2" defaultPivotStyle="PivotStyleLight16"/>
  <colors>
    <mruColors>
      <color rgb="FFED7D31"/>
      <color rgb="FF006600"/>
      <color rgb="FF008000"/>
      <color rgb="FF009900"/>
      <color rgb="FF00CC66"/>
      <color rgb="FF70AD47"/>
      <color rgb="FF0099FF"/>
      <color rgb="FF66CCFF"/>
      <color rgb="FF99CCFF"/>
      <color rgb="FF64CD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(2022).xlsx]Catch 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CA">
                <a:solidFill>
                  <a:schemeClr val="tx1">
                    <a:lumMod val="85000"/>
                    <a:lumOff val="15000"/>
                  </a:schemeClr>
                </a:solidFill>
              </a:rPr>
              <a:t>Weekly Catch for All</a:t>
            </a:r>
            <a:r>
              <a:rPr lang="en-CA" baseline="0">
                <a:solidFill>
                  <a:schemeClr val="tx1">
                    <a:lumMod val="85000"/>
                    <a:lumOff val="15000"/>
                  </a:schemeClr>
                </a:solidFill>
              </a:rPr>
              <a:t> Sites in 2020</a:t>
            </a:r>
            <a:endParaRPr lang="en-CA">
              <a:solidFill>
                <a:schemeClr val="tx1">
                  <a:lumMod val="85000"/>
                  <a:lumOff val="15000"/>
                </a:schemeClr>
              </a:solidFill>
            </a:endParaRPr>
          </a:p>
        </c:rich>
      </c:tx>
      <c:layout>
        <c:manualLayout>
          <c:xMode val="edge"/>
          <c:yMode val="edge"/>
          <c:x val="0.25375536554024497"/>
          <c:y val="3.69450693663292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99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layout>
            <c:manualLayout>
              <c:x val="0"/>
              <c:y val="-2.5342387502367093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layout>
            <c:manualLayout>
              <c:x val="-9.7608597057814511E-4"/>
              <c:y val="-2.3745283417505387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layout>
            <c:manualLayout>
              <c:x val="0"/>
              <c:y val="-2.7057911521007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layout>
            <c:manualLayout>
              <c:x val="0"/>
              <c:y val="-3.0902907652797049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layout>
            <c:manualLayout>
              <c:x val="0"/>
              <c:y val="-2.70746050799543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dLbl>
          <c:idx val="0"/>
          <c:layout>
            <c:manualLayout>
              <c:x val="0"/>
              <c:y val="-3.09360339338319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dLbl>
          <c:idx val="0"/>
          <c:layout>
            <c:manualLayout>
              <c:x val="0"/>
              <c:y val="-2.87212681679392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dLbl>
          <c:idx val="0"/>
          <c:layout>
            <c:manualLayout>
              <c:x val="0"/>
              <c:y val="-3.7012489390460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pivotFmt>
      <c:pivotFmt>
        <c:idx val="75"/>
        <c:spPr>
          <a:solidFill>
            <a:schemeClr val="accent2"/>
          </a:solidFill>
          <a:ln>
            <a:noFill/>
          </a:ln>
          <a:effectLst/>
        </c:spPr>
      </c:pivotFmt>
      <c:pivotFmt>
        <c:idx val="76"/>
      </c:pivotFmt>
      <c:pivotFmt>
        <c:idx val="7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93215496500434E-2"/>
          <c:y val="0.15103236620242919"/>
          <c:w val="0.87262309984689412"/>
          <c:h val="0.63481939757530303"/>
        </c:manualLayout>
      </c:layout>
      <c:barChart>
        <c:barDir val="col"/>
        <c:grouping val="stacked"/>
        <c:varyColors val="0"/>
        <c:ser>
          <c:idx val="0"/>
          <c:order val="0"/>
          <c:tx>
            <c:strRef>
              <c:f>'Catch Pivot Tables'!$B$61:$B$63</c:f>
              <c:strCache>
                <c:ptCount val="1"/>
                <c:pt idx="0">
                  <c:v>Chinook - Fry</c:v>
                </c:pt>
              </c:strCache>
            </c:strRef>
          </c:tx>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Tables'!$A$64:$A$72</c:f>
              <c:multiLvlStrCache>
                <c:ptCount val="6"/>
                <c:lvl>
                  <c:pt idx="0">
                    <c:v>16</c:v>
                  </c:pt>
                  <c:pt idx="1">
                    <c:v>17</c:v>
                  </c:pt>
                  <c:pt idx="2">
                    <c:v>18</c:v>
                  </c:pt>
                  <c:pt idx="3">
                    <c:v>19</c:v>
                  </c:pt>
                  <c:pt idx="4">
                    <c:v>21</c:v>
                  </c:pt>
                  <c:pt idx="5">
                    <c:v>22</c:v>
                  </c:pt>
                </c:lvl>
                <c:lvl>
                  <c:pt idx="0">
                    <c:v>Apr</c:v>
                  </c:pt>
                  <c:pt idx="3">
                    <c:v>May</c:v>
                  </c:pt>
                </c:lvl>
              </c:multiLvlStrCache>
            </c:multiLvlStrRef>
          </c:cat>
          <c:val>
            <c:numRef>
              <c:f>'Catch Pivot Tables'!$B$64:$B$72</c:f>
              <c:numCache>
                <c:formatCode>General</c:formatCode>
                <c:ptCount val="6"/>
                <c:pt idx="0">
                  <c:v>2</c:v>
                </c:pt>
                <c:pt idx="1">
                  <c:v>2</c:v>
                </c:pt>
                <c:pt idx="2">
                  <c:v>1</c:v>
                </c:pt>
                <c:pt idx="3">
                  <c:v>30</c:v>
                </c:pt>
                <c:pt idx="4">
                  <c:v>15</c:v>
                </c:pt>
                <c:pt idx="5">
                  <c:v>11</c:v>
                </c:pt>
              </c:numCache>
            </c:numRef>
          </c:val>
          <c:extLst>
            <c:ext xmlns:c16="http://schemas.microsoft.com/office/drawing/2014/chart" uri="{C3380CC4-5D6E-409C-BE32-E72D297353CC}">
              <c16:uniqueId val="{00000000-C963-4F44-A9DF-D4554BDBDE99}"/>
            </c:ext>
          </c:extLst>
        </c:ser>
        <c:dLbls>
          <c:showLegendKey val="0"/>
          <c:showVal val="0"/>
          <c:showCatName val="0"/>
          <c:showSerName val="0"/>
          <c:showPercent val="0"/>
          <c:showBubbleSize val="0"/>
        </c:dLbls>
        <c:gapWidth val="185"/>
        <c:overlap val="100"/>
        <c:axId val="1401588687"/>
        <c:axId val="1397185775"/>
      </c:barChart>
      <c:catAx>
        <c:axId val="1401588687"/>
        <c:scaling>
          <c:orientation val="minMax"/>
        </c:scaling>
        <c:delete val="0"/>
        <c:axPos val="b"/>
        <c:numFmt formatCode="General" sourceLinked="1"/>
        <c:majorTickMark val="out"/>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97185775"/>
        <c:crosses val="autoZero"/>
        <c:auto val="1"/>
        <c:lblAlgn val="ctr"/>
        <c:lblOffset val="100"/>
        <c:noMultiLvlLbl val="0"/>
      </c:catAx>
      <c:valAx>
        <c:axId val="139718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cross"/>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401588687"/>
        <c:crosses val="autoZero"/>
        <c:crossBetween val="between"/>
      </c:valAx>
      <c:spPr>
        <a:noFill/>
        <a:ln>
          <a:noFill/>
        </a:ln>
        <a:effectLst/>
      </c:spPr>
    </c:plotArea>
    <c:legend>
      <c:legendPos val="t"/>
      <c:layout>
        <c:manualLayout>
          <c:xMode val="edge"/>
          <c:yMode val="edge"/>
          <c:x val="0.13716387411057532"/>
          <c:y val="0.15784359908957502"/>
          <c:w val="0.1095780678643903"/>
          <c:h val="6.6964754405699295E-2"/>
        </c:manualLayout>
      </c:layout>
      <c:overlay val="0"/>
      <c:spPr>
        <a:noFill/>
        <a:ln w="6350">
          <a:solidFill>
            <a:schemeClr val="tx1">
              <a:lumMod val="65000"/>
              <a:lumOff val="35000"/>
            </a:schemeClr>
          </a:solid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(2022).xlsx]Catch Pivot Tables!PivotTable4</c:name>
    <c:fmtId val="0"/>
  </c:pivotSource>
  <c:chart>
    <c:title>
      <c:tx>
        <c:rich>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r>
              <a:rPr lang="en-CA" sz="1200" baseline="0">
                <a:solidFill>
                  <a:schemeClr val="tx1">
                    <a:lumMod val="85000"/>
                    <a:lumOff val="15000"/>
                  </a:schemeClr>
                </a:solidFill>
              </a:rPr>
              <a:t>Site 1 Channel A Pole Seine Sites - Total </a:t>
            </a:r>
            <a:r>
              <a:rPr lang="en-CA" sz="1200" b="0" i="0" u="none" strike="noStrike" baseline="0">
                <a:effectLst/>
              </a:rPr>
              <a:t>Catch per Sample Date</a:t>
            </a:r>
            <a:r>
              <a:rPr lang="en-CA" sz="1200" baseline="0">
                <a:solidFill>
                  <a:schemeClr val="tx1">
                    <a:lumMod val="85000"/>
                    <a:lumOff val="15000"/>
                  </a:schemeClr>
                </a:solidFill>
              </a:rPr>
              <a:t>, 2022</a:t>
            </a:r>
            <a:endParaRPr lang="en-CA" sz="1200">
              <a:solidFill>
                <a:schemeClr val="tx1">
                  <a:lumMod val="85000"/>
                  <a:lumOff val="15000"/>
                </a:schemeClr>
              </a:solidFill>
            </a:endParaRPr>
          </a:p>
        </c:rich>
      </c:tx>
      <c:layout>
        <c:manualLayout>
          <c:xMode val="edge"/>
          <c:yMode val="edge"/>
          <c:x val="0.19561416067010762"/>
          <c:y val="3.67917031204432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4CD5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00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D7D3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66CCFF"/>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C000"/>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92D050"/>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solidFill>
              <a:srgbClr val="ED7D3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009900"/>
          </a:solidFill>
          <a:ln>
            <a:solidFill>
              <a:srgbClr val="009900"/>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3"/>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0123782374093"/>
          <c:y val="0.17946813939924178"/>
          <c:w val="0.81958482462419469"/>
          <c:h val="0.53764253426655007"/>
        </c:manualLayout>
      </c:layout>
      <c:barChart>
        <c:barDir val="col"/>
        <c:grouping val="clustered"/>
        <c:varyColors val="0"/>
        <c:ser>
          <c:idx val="0"/>
          <c:order val="0"/>
          <c:tx>
            <c:strRef>
              <c:f>'Catch Pivot Tables'!$B$108:$B$110</c:f>
              <c:strCache>
                <c:ptCount val="1"/>
                <c:pt idx="0">
                  <c:v>Chinook - Fry</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Tables'!$B$111:$B$126</c:f>
              <c:numCache>
                <c:formatCode>General</c:formatCode>
                <c:ptCount val="11"/>
                <c:pt idx="3">
                  <c:v>1</c:v>
                </c:pt>
                <c:pt idx="4">
                  <c:v>3</c:v>
                </c:pt>
              </c:numCache>
            </c:numRef>
          </c:val>
          <c:extLst>
            <c:ext xmlns:c16="http://schemas.microsoft.com/office/drawing/2014/chart" uri="{C3380CC4-5D6E-409C-BE32-E72D297353CC}">
              <c16:uniqueId val="{00000001-5D62-4404-AC7D-04942A37C338}"/>
            </c:ext>
          </c:extLst>
        </c:ser>
        <c:ser>
          <c:idx val="1"/>
          <c:order val="1"/>
          <c:tx>
            <c:strRef>
              <c:f>'Catch Pivot Tables'!$D$108:$D$110</c:f>
              <c:strCache>
                <c:ptCount val="1"/>
                <c:pt idx="0">
                  <c:v>Chum - Fry</c:v>
                </c:pt>
              </c:strCache>
            </c:strRef>
          </c:tx>
          <c:spPr>
            <a:solidFill>
              <a:srgbClr val="00CC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Tables'!$D$111:$D$126</c:f>
              <c:numCache>
                <c:formatCode>General</c:formatCode>
                <c:ptCount val="11"/>
                <c:pt idx="1">
                  <c:v>4</c:v>
                </c:pt>
                <c:pt idx="5">
                  <c:v>2</c:v>
                </c:pt>
                <c:pt idx="6">
                  <c:v>1</c:v>
                </c:pt>
                <c:pt idx="8">
                  <c:v>1</c:v>
                </c:pt>
              </c:numCache>
            </c:numRef>
          </c:val>
          <c:extLst>
            <c:ext xmlns:c16="http://schemas.microsoft.com/office/drawing/2014/chart" uri="{C3380CC4-5D6E-409C-BE32-E72D297353CC}">
              <c16:uniqueId val="{0000000D-2AC1-49E4-A456-3434A1144944}"/>
            </c:ext>
          </c:extLst>
        </c:ser>
        <c:ser>
          <c:idx val="2"/>
          <c:order val="2"/>
          <c:tx>
            <c:strRef>
              <c:f>'Catch Pivot Tables'!$F$108:$F$110</c:f>
              <c:strCache>
                <c:ptCount val="1"/>
                <c:pt idx="0">
                  <c:v>Coho - Fry</c:v>
                </c:pt>
              </c:strCache>
            </c:strRef>
          </c:tx>
          <c:spPr>
            <a:solidFill>
              <a:srgbClr val="00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'Catch Pivot Tables'!$A$111:$A$126</c:f>
              <c:multiLvlStrCache>
                <c:ptCount val="11"/>
                <c:lvl>
                  <c:pt idx="0">
                    <c:v>07/03/2022</c:v>
                  </c:pt>
                  <c:pt idx="1">
                    <c:v>08/03/2022</c:v>
                  </c:pt>
                  <c:pt idx="2">
                    <c:v>16/03/2022</c:v>
                  </c:pt>
                  <c:pt idx="3">
                    <c:v>17/03/2022</c:v>
                  </c:pt>
                  <c:pt idx="4">
                    <c:v>11/04/2022</c:v>
                  </c:pt>
                  <c:pt idx="5">
                    <c:v>19/04/2022</c:v>
                  </c:pt>
                  <c:pt idx="6">
                    <c:v>20/04/2022</c:v>
                  </c:pt>
                  <c:pt idx="7">
                    <c:v>17/05/2022</c:v>
                  </c:pt>
                  <c:pt idx="8">
                    <c:v>25/05/2022</c:v>
                  </c:pt>
                  <c:pt idx="9">
                    <c:v>02/06/2022</c:v>
                  </c:pt>
                  <c:pt idx="10">
                    <c:v>20/06/2022</c:v>
                  </c:pt>
                </c:lvl>
                <c:lvl>
                  <c:pt idx="0">
                    <c:v>Mar</c:v>
                  </c:pt>
                  <c:pt idx="4">
                    <c:v>Apr</c:v>
                  </c:pt>
                  <c:pt idx="7">
                    <c:v>May</c:v>
                  </c:pt>
                  <c:pt idx="9">
                    <c:v>Jun</c:v>
                  </c:pt>
                </c:lvl>
              </c:multiLvlStrCache>
            </c:multiLvlStrRef>
          </c:cat>
          <c:val>
            <c:numRef>
              <c:f>'Catch Pivot Tables'!$F$111:$F$126</c:f>
              <c:numCache>
                <c:formatCode>General</c:formatCode>
                <c:ptCount val="11"/>
                <c:pt idx="0">
                  <c:v>2</c:v>
                </c:pt>
                <c:pt idx="1">
                  <c:v>10</c:v>
                </c:pt>
                <c:pt idx="2">
                  <c:v>1</c:v>
                </c:pt>
                <c:pt idx="4">
                  <c:v>188</c:v>
                </c:pt>
                <c:pt idx="5">
                  <c:v>255</c:v>
                </c:pt>
                <c:pt idx="6">
                  <c:v>267</c:v>
                </c:pt>
                <c:pt idx="7">
                  <c:v>162</c:v>
                </c:pt>
                <c:pt idx="8">
                  <c:v>292</c:v>
                </c:pt>
                <c:pt idx="9">
                  <c:v>9</c:v>
                </c:pt>
                <c:pt idx="10">
                  <c:v>82</c:v>
                </c:pt>
              </c:numCache>
            </c:numRef>
          </c:val>
          <c:extLst>
            <c:ext xmlns:c16="http://schemas.microsoft.com/office/drawing/2014/chart" uri="{C3380CC4-5D6E-409C-BE32-E72D297353CC}">
              <c16:uniqueId val="{0000000E-2AC1-49E4-A456-3434A1144944}"/>
            </c:ext>
          </c:extLst>
        </c:ser>
        <c:dLbls>
          <c:showLegendKey val="0"/>
          <c:showVal val="0"/>
          <c:showCatName val="0"/>
          <c:showSerName val="0"/>
          <c:showPercent val="0"/>
          <c:showBubbleSize val="0"/>
        </c:dLbls>
        <c:gapWidth val="219"/>
        <c:overlap val="-27"/>
        <c:axId val="454577103"/>
        <c:axId val="454574607"/>
      </c:barChart>
      <c:catAx>
        <c:axId val="454577103"/>
        <c:scaling>
          <c:orientation val="minMax"/>
        </c:scaling>
        <c:delete val="0"/>
        <c:axPos val="b"/>
        <c:numFmt formatCode="General" sourceLinked="1"/>
        <c:majorTickMark val="out"/>
        <c:minorTickMark val="none"/>
        <c:tickLblPos val="nextTo"/>
        <c:spPr>
          <a:noFill/>
          <a:ln w="9525" cap="flat" cmpd="sng" algn="ctr">
            <a:solidFill>
              <a:schemeClr val="bg2">
                <a:lumMod val="2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j-lt"/>
                <a:ea typeface="+mn-ea"/>
                <a:cs typeface="+mn-cs"/>
              </a:defRPr>
            </a:pPr>
            <a:endParaRPr lang="en-US"/>
          </a:p>
        </c:txPr>
        <c:crossAx val="454574607"/>
        <c:crosses val="autoZero"/>
        <c:auto val="1"/>
        <c:lblAlgn val="ctr"/>
        <c:lblOffset val="100"/>
        <c:noMultiLvlLbl val="0"/>
      </c:catAx>
      <c:valAx>
        <c:axId val="45457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bg2">
                        <a:lumMod val="10000"/>
                      </a:schemeClr>
                    </a:solidFill>
                    <a:latin typeface="+mn-lt"/>
                    <a:ea typeface="+mn-ea"/>
                    <a:cs typeface="+mn-cs"/>
                  </a:defRPr>
                </a:pPr>
                <a:r>
                  <a:rPr lang="en-CA" sz="1100">
                    <a:solidFill>
                      <a:schemeClr val="bg2">
                        <a:lumMod val="10000"/>
                      </a:schemeClr>
                    </a:solidFill>
                  </a:rPr>
                  <a:t>Catch</a:t>
                </a:r>
              </a:p>
            </c:rich>
          </c:tx>
          <c:layout>
            <c:manualLayout>
              <c:xMode val="edge"/>
              <c:yMode val="edge"/>
              <c:x val="1.4531891647515352E-2"/>
              <c:y val="0.37708916593759118"/>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bg2">
                      <a:lumMod val="10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2">
                <a:lumMod val="25000"/>
              </a:schemeClr>
            </a:solidFill>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mn-lt"/>
                <a:ea typeface="+mn-ea"/>
                <a:cs typeface="+mn-cs"/>
              </a:defRPr>
            </a:pPr>
            <a:endParaRPr lang="en-US"/>
          </a:p>
        </c:txPr>
        <c:crossAx val="454577103"/>
        <c:crosses val="autoZero"/>
        <c:crossBetween val="between"/>
      </c:valAx>
      <c:spPr>
        <a:noFill/>
        <a:ln>
          <a:noFill/>
        </a:ln>
        <a:effectLst/>
      </c:spPr>
    </c:plotArea>
    <c:legend>
      <c:legendPos val="r"/>
      <c:layout>
        <c:manualLayout>
          <c:xMode val="edge"/>
          <c:yMode val="edge"/>
          <c:x val="0.84948197264815584"/>
          <c:y val="0.1412674978127734"/>
          <c:w val="0.14970726745281243"/>
          <c:h val="0.25115157480314959"/>
        </c:manualLayout>
      </c:layout>
      <c:overlay val="1"/>
      <c:spPr>
        <a:solidFill>
          <a:schemeClr val="bg1">
            <a:alpha val="70000"/>
          </a:schemeClr>
        </a:solidFill>
        <a:ln>
          <a:solidFill>
            <a:schemeClr val="bg2">
              <a:lumMod val="50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(2022).xlsx]LW Pivot Tables!PivotTable2</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'LW Pivot Tables'!$B$51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'LW Pivot Tables'!$A$52:$A$80</c:f>
              <c:strCache>
                <c:ptCount val="28"/>
                <c:pt idx="0">
                  <c:v>31</c:v>
                </c:pt>
                <c:pt idx="1">
                  <c:v>32</c:v>
                </c:pt>
                <c:pt idx="2">
                  <c:v>33</c:v>
                </c:pt>
                <c:pt idx="3">
                  <c:v>34</c:v>
                </c:pt>
                <c:pt idx="4">
                  <c:v>35</c:v>
                </c:pt>
                <c:pt idx="5">
                  <c:v>36</c:v>
                </c:pt>
                <c:pt idx="6">
                  <c:v>37</c:v>
                </c:pt>
                <c:pt idx="7">
                  <c:v>38</c:v>
                </c:pt>
                <c:pt idx="8">
                  <c:v>39</c:v>
                </c:pt>
                <c:pt idx="9">
                  <c:v>40</c:v>
                </c:pt>
                <c:pt idx="10">
                  <c:v>41</c:v>
                </c:pt>
                <c:pt idx="11">
                  <c:v>42</c:v>
                </c:pt>
                <c:pt idx="12">
                  <c:v>43</c:v>
                </c:pt>
                <c:pt idx="13">
                  <c:v>44</c:v>
                </c:pt>
                <c:pt idx="14">
                  <c:v>45</c:v>
                </c:pt>
                <c:pt idx="15">
                  <c:v>46</c:v>
                </c:pt>
                <c:pt idx="16">
                  <c:v>47</c:v>
                </c:pt>
                <c:pt idx="17">
                  <c:v>48</c:v>
                </c:pt>
                <c:pt idx="18">
                  <c:v>49</c:v>
                </c:pt>
                <c:pt idx="19">
                  <c:v>50</c:v>
                </c:pt>
                <c:pt idx="20">
                  <c:v>51</c:v>
                </c:pt>
                <c:pt idx="21">
                  <c:v>52</c:v>
                </c:pt>
                <c:pt idx="22">
                  <c:v>55</c:v>
                </c:pt>
                <c:pt idx="23">
                  <c:v>57</c:v>
                </c:pt>
                <c:pt idx="24">
                  <c:v>60</c:v>
                </c:pt>
                <c:pt idx="25">
                  <c:v>61</c:v>
                </c:pt>
                <c:pt idx="26">
                  <c:v>63</c:v>
                </c:pt>
                <c:pt idx="27">
                  <c:v>(blank)</c:v>
                </c:pt>
              </c:strCache>
            </c:strRef>
          </c:cat>
          <c:val>
            <c:numRef>
              <c:f>'LW Pivot Tables'!$B$52:$B$80</c:f>
              <c:numCache>
                <c:formatCode>General</c:formatCode>
                <c:ptCount val="28"/>
                <c:pt idx="0">
                  <c:v>2</c:v>
                </c:pt>
                <c:pt idx="1">
                  <c:v>1</c:v>
                </c:pt>
                <c:pt idx="2">
                  <c:v>2</c:v>
                </c:pt>
                <c:pt idx="3">
                  <c:v>8</c:v>
                </c:pt>
                <c:pt idx="4">
                  <c:v>12</c:v>
                </c:pt>
                <c:pt idx="5">
                  <c:v>29</c:v>
                </c:pt>
                <c:pt idx="6">
                  <c:v>37</c:v>
                </c:pt>
                <c:pt idx="7">
                  <c:v>29</c:v>
                </c:pt>
                <c:pt idx="8">
                  <c:v>37</c:v>
                </c:pt>
                <c:pt idx="9">
                  <c:v>18</c:v>
                </c:pt>
                <c:pt idx="10">
                  <c:v>22</c:v>
                </c:pt>
                <c:pt idx="11">
                  <c:v>18</c:v>
                </c:pt>
                <c:pt idx="12">
                  <c:v>12</c:v>
                </c:pt>
                <c:pt idx="13">
                  <c:v>13</c:v>
                </c:pt>
                <c:pt idx="14">
                  <c:v>16</c:v>
                </c:pt>
                <c:pt idx="15">
                  <c:v>7</c:v>
                </c:pt>
                <c:pt idx="16">
                  <c:v>7</c:v>
                </c:pt>
                <c:pt idx="17">
                  <c:v>5</c:v>
                </c:pt>
                <c:pt idx="18">
                  <c:v>3</c:v>
                </c:pt>
                <c:pt idx="19">
                  <c:v>2</c:v>
                </c:pt>
                <c:pt idx="20">
                  <c:v>1</c:v>
                </c:pt>
                <c:pt idx="21">
                  <c:v>2</c:v>
                </c:pt>
                <c:pt idx="22">
                  <c:v>4</c:v>
                </c:pt>
                <c:pt idx="23">
                  <c:v>1</c:v>
                </c:pt>
                <c:pt idx="24">
                  <c:v>1</c:v>
                </c:pt>
                <c:pt idx="25">
                  <c:v>1</c:v>
                </c:pt>
                <c:pt idx="26">
                  <c:v>1</c:v>
                </c:pt>
              </c:numCache>
            </c:numRef>
          </c:val>
          <c:extLst>
            <c:ext xmlns:c16="http://schemas.microsoft.com/office/drawing/2014/chart" uri="{C3380CC4-5D6E-409C-BE32-E72D297353CC}">
              <c16:uniqueId val="{00000001-A856-4EB6-886B-35C7A436EC3F}"/>
            </c:ext>
          </c:extLst>
        </c:ser>
        <c:dLbls>
          <c:showLegendKey val="0"/>
          <c:showVal val="0"/>
          <c:showCatName val="0"/>
          <c:showSerName val="0"/>
          <c:showPercent val="0"/>
          <c:showBubbleSize val="0"/>
        </c:dLbls>
        <c:gapWidth val="100"/>
        <c:overlap val="-24"/>
        <c:axId val="1312644063"/>
        <c:axId val="1312647391"/>
      </c:barChart>
      <c:catAx>
        <c:axId val="1312644063"/>
        <c:scaling>
          <c:orientation val="minMax"/>
        </c:scaling>
        <c:delete val="0"/>
        <c:axPos val="b"/>
        <c:numFmt formatCode="#,##0" sourceLinked="0"/>
        <c:majorTickMark val="cross"/>
        <c:minorTickMark val="none"/>
        <c:tickLblPos val="nextTo"/>
        <c:spPr>
          <a:solidFill>
            <a:schemeClr val="bg1"/>
          </a:solid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12647391"/>
        <c:crosses val="autoZero"/>
        <c:auto val="1"/>
        <c:lblAlgn val="ctr"/>
        <c:lblOffset val="100"/>
        <c:tickLblSkip val="2"/>
        <c:tickMarkSkip val="2"/>
        <c:noMultiLvlLbl val="0"/>
      </c:catAx>
      <c:valAx>
        <c:axId val="131264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12644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[PFN Juvenile Fish Survey Database_version 4 (2022).xlsx]LW 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6149047753212E-2"/>
          <c:y val="0.18437857334800994"/>
          <c:w val="0.80696590892240161"/>
          <c:h val="0.50304279191407208"/>
        </c:manualLayout>
      </c:layout>
      <c:lineChart>
        <c:grouping val="standard"/>
        <c:varyColors val="0"/>
        <c:ser>
          <c:idx val="0"/>
          <c:order val="0"/>
          <c:tx>
            <c:strRef>
              <c:f>'LW Pivot Tables'!$I$81:$I$82</c:f>
              <c:strCache>
                <c:ptCount val="1"/>
                <c:pt idx="0">
                  <c:v>Chum</c:v>
                </c:pt>
              </c:strCache>
            </c:strRef>
          </c:tx>
          <c:spPr>
            <a:ln w="28575" cap="rnd">
              <a:solidFill>
                <a:schemeClr val="accent1"/>
              </a:solidFill>
              <a:round/>
            </a:ln>
            <a:effectLst/>
          </c:spPr>
          <c:marker>
            <c:symbol val="none"/>
          </c:marker>
          <c:cat>
            <c:multiLvlStrRef>
              <c:f>'LW Pivot Tables'!$H$83:$H$100</c:f>
              <c:multiLvlStrCache>
                <c:ptCount val="9"/>
                <c:lvl>
                  <c:pt idx="0">
                    <c:v>4/11/2020</c:v>
                  </c:pt>
                  <c:pt idx="1">
                    <c:v>4/12/2020</c:v>
                  </c:pt>
                  <c:pt idx="2">
                    <c:v>4/18/2020</c:v>
                  </c:pt>
                  <c:pt idx="3">
                    <c:v>4/19/2020</c:v>
                  </c:pt>
                  <c:pt idx="4">
                    <c:v>4/26/2020</c:v>
                  </c:pt>
                  <c:pt idx="5">
                    <c:v>5/3/2020</c:v>
                  </c:pt>
                  <c:pt idx="6">
                    <c:v>5/9/2020</c:v>
                  </c:pt>
                  <c:pt idx="7">
                    <c:v>5/18/2020</c:v>
                  </c:pt>
                  <c:pt idx="8">
                    <c:v>5/24/2020</c:v>
                  </c:pt>
                </c:lvl>
                <c:lvl>
                  <c:pt idx="0">
                    <c:v>15</c:v>
                  </c:pt>
                  <c:pt idx="1">
                    <c:v>16</c:v>
                  </c:pt>
                  <c:pt idx="3">
                    <c:v>17</c:v>
                  </c:pt>
                  <c:pt idx="4">
                    <c:v>18</c:v>
                  </c:pt>
                  <c:pt idx="5">
                    <c:v>19</c:v>
                  </c:pt>
                  <c:pt idx="7">
                    <c:v>21</c:v>
                  </c:pt>
                  <c:pt idx="8">
                    <c:v>22</c:v>
                  </c:pt>
                </c:lvl>
                <c:lvl>
                  <c:pt idx="0">
                    <c:v>2020</c:v>
                  </c:pt>
                </c:lvl>
              </c:multiLvlStrCache>
            </c:multiLvlStrRef>
          </c:cat>
          <c:val>
            <c:numRef>
              <c:f>'LW Pivot Tables'!$I$83:$I$100</c:f>
              <c:numCache>
                <c:formatCode>0</c:formatCode>
                <c:ptCount val="9"/>
                <c:pt idx="3">
                  <c:v>38.5</c:v>
                </c:pt>
              </c:numCache>
            </c:numRef>
          </c:val>
          <c:smooth val="0"/>
          <c:extLst>
            <c:ext xmlns:c16="http://schemas.microsoft.com/office/drawing/2014/chart" uri="{C3380CC4-5D6E-409C-BE32-E72D297353CC}">
              <c16:uniqueId val="{00000001-200B-4393-951C-7D1D25BC6907}"/>
            </c:ext>
          </c:extLst>
        </c:ser>
        <c:ser>
          <c:idx val="1"/>
          <c:order val="1"/>
          <c:tx>
            <c:strRef>
              <c:f>'LW Pivot Tables'!$J$81:$J$82</c:f>
              <c:strCache>
                <c:ptCount val="1"/>
                <c:pt idx="0">
                  <c:v>Coho</c:v>
                </c:pt>
              </c:strCache>
            </c:strRef>
          </c:tx>
          <c:spPr>
            <a:ln w="28575" cap="rnd">
              <a:solidFill>
                <a:schemeClr val="accent2"/>
              </a:solidFill>
              <a:round/>
            </a:ln>
            <a:effectLst/>
          </c:spPr>
          <c:marker>
            <c:symbol val="none"/>
          </c:marker>
          <c:cat>
            <c:multiLvlStrRef>
              <c:f>'LW Pivot Tables'!$H$83:$H$100</c:f>
              <c:multiLvlStrCache>
                <c:ptCount val="9"/>
                <c:lvl>
                  <c:pt idx="0">
                    <c:v>4/11/2020</c:v>
                  </c:pt>
                  <c:pt idx="1">
                    <c:v>4/12/2020</c:v>
                  </c:pt>
                  <c:pt idx="2">
                    <c:v>4/18/2020</c:v>
                  </c:pt>
                  <c:pt idx="3">
                    <c:v>4/19/2020</c:v>
                  </c:pt>
                  <c:pt idx="4">
                    <c:v>4/26/2020</c:v>
                  </c:pt>
                  <c:pt idx="5">
                    <c:v>5/3/2020</c:v>
                  </c:pt>
                  <c:pt idx="6">
                    <c:v>5/9/2020</c:v>
                  </c:pt>
                  <c:pt idx="7">
                    <c:v>5/18/2020</c:v>
                  </c:pt>
                  <c:pt idx="8">
                    <c:v>5/24/2020</c:v>
                  </c:pt>
                </c:lvl>
                <c:lvl>
                  <c:pt idx="0">
                    <c:v>15</c:v>
                  </c:pt>
                  <c:pt idx="1">
                    <c:v>16</c:v>
                  </c:pt>
                  <c:pt idx="3">
                    <c:v>17</c:v>
                  </c:pt>
                  <c:pt idx="4">
                    <c:v>18</c:v>
                  </c:pt>
                  <c:pt idx="5">
                    <c:v>19</c:v>
                  </c:pt>
                  <c:pt idx="7">
                    <c:v>21</c:v>
                  </c:pt>
                  <c:pt idx="8">
                    <c:v>22</c:v>
                  </c:pt>
                </c:lvl>
                <c:lvl>
                  <c:pt idx="0">
                    <c:v>2020</c:v>
                  </c:pt>
                </c:lvl>
              </c:multiLvlStrCache>
            </c:multiLvlStrRef>
          </c:cat>
          <c:val>
            <c:numRef>
              <c:f>'LW Pivot Tables'!$J$83:$J$100</c:f>
              <c:numCache>
                <c:formatCode>0</c:formatCode>
                <c:ptCount val="9"/>
                <c:pt idx="0">
                  <c:v>37.111111111111114</c:v>
                </c:pt>
                <c:pt idx="1">
                  <c:v>37.942528735632187</c:v>
                </c:pt>
                <c:pt idx="2">
                  <c:v>43.2</c:v>
                </c:pt>
                <c:pt idx="3">
                  <c:v>38.588235294117645</c:v>
                </c:pt>
                <c:pt idx="4">
                  <c:v>39.515151515151516</c:v>
                </c:pt>
                <c:pt idx="5">
                  <c:v>40.1875</c:v>
                </c:pt>
                <c:pt idx="6">
                  <c:v>43.315789473684212</c:v>
                </c:pt>
                <c:pt idx="7">
                  <c:v>47.25</c:v>
                </c:pt>
              </c:numCache>
            </c:numRef>
          </c:val>
          <c:smooth val="0"/>
          <c:extLst>
            <c:ext xmlns:c16="http://schemas.microsoft.com/office/drawing/2014/chart" uri="{C3380CC4-5D6E-409C-BE32-E72D297353CC}">
              <c16:uniqueId val="{00000003-200B-4393-951C-7D1D25BC6907}"/>
            </c:ext>
          </c:extLst>
        </c:ser>
        <c:dLbls>
          <c:showLegendKey val="0"/>
          <c:showVal val="0"/>
          <c:showCatName val="0"/>
          <c:showSerName val="0"/>
          <c:showPercent val="0"/>
          <c:showBubbleSize val="0"/>
        </c:dLbls>
        <c:smooth val="0"/>
        <c:axId val="1761133199"/>
        <c:axId val="1761134031"/>
      </c:lineChart>
      <c:catAx>
        <c:axId val="1761133199"/>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134031"/>
        <c:crosses val="autoZero"/>
        <c:auto val="1"/>
        <c:lblAlgn val="ctr"/>
        <c:lblOffset val="100"/>
        <c:noMultiLvlLbl val="0"/>
      </c:catAx>
      <c:valAx>
        <c:axId val="1761134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13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CA" sz="1200" b="1"/>
              <a:t>Mean Length and Weight of Coho Fry Using the Site 6 Marsh</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80012113870382"/>
          <c:y val="0.13822740907386574"/>
          <c:w val="0.76542751867555014"/>
          <c:h val="0.64127796525434311"/>
        </c:manualLayout>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4316239316239318E-2"/>
                  <c:y val="-4.56052368453943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A4-4C47-B0D1-4BCAA24A28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'LW Pivot Tables'!$A$8:$A$13</c:f>
              <c:numCache>
                <c:formatCode>m/d/yyyy</c:formatCode>
                <c:ptCount val="6"/>
                <c:pt idx="0">
                  <c:v>43933</c:v>
                </c:pt>
                <c:pt idx="1">
                  <c:v>43939</c:v>
                </c:pt>
                <c:pt idx="2">
                  <c:v>43947</c:v>
                </c:pt>
                <c:pt idx="3">
                  <c:v>43954</c:v>
                </c:pt>
                <c:pt idx="4">
                  <c:v>43960</c:v>
                </c:pt>
                <c:pt idx="5">
                  <c:v>43969</c:v>
                </c:pt>
              </c:numCache>
            </c:numRef>
          </c:xVal>
          <c:yVal>
            <c:numRef>
              <c:f>'LW Pivot Tables'!$K$8:$K$13</c:f>
              <c:numCache>
                <c:formatCode>0</c:formatCode>
                <c:ptCount val="6"/>
                <c:pt idx="0">
                  <c:v>37.799999999999997</c:v>
                </c:pt>
                <c:pt idx="1">
                  <c:v>42.2</c:v>
                </c:pt>
                <c:pt idx="2">
                  <c:v>39.549019607843135</c:v>
                </c:pt>
                <c:pt idx="3">
                  <c:v>40.1875</c:v>
                </c:pt>
                <c:pt idx="4">
                  <c:v>43.315789473684212</c:v>
                </c:pt>
                <c:pt idx="5">
                  <c:v>47.25</c:v>
                </c:pt>
              </c:numCache>
            </c:numRef>
          </c:yVal>
          <c:smooth val="0"/>
          <c:extLst>
            <c:ext xmlns:c16="http://schemas.microsoft.com/office/drawing/2014/chart" uri="{C3380CC4-5D6E-409C-BE32-E72D297353CC}">
              <c16:uniqueId val="{00000000-B7A4-4C47-B0D1-4BCAA24A28CD}"/>
            </c:ext>
          </c:extLst>
        </c:ser>
        <c:dLbls>
          <c:showLegendKey val="0"/>
          <c:showVal val="0"/>
          <c:showCatName val="0"/>
          <c:showSerName val="0"/>
          <c:showPercent val="0"/>
          <c:showBubbleSize val="0"/>
        </c:dLbls>
        <c:axId val="204340799"/>
        <c:axId val="204337055"/>
      </c:scatterChart>
      <c:scatterChart>
        <c:scatterStyle val="lineMarker"/>
        <c:varyColors val="0"/>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'LW Pivot Tables'!$A$8:$A$13</c:f>
              <c:numCache>
                <c:formatCode>m/d/yyyy</c:formatCode>
                <c:ptCount val="6"/>
                <c:pt idx="0">
                  <c:v>43933</c:v>
                </c:pt>
                <c:pt idx="1">
                  <c:v>43939</c:v>
                </c:pt>
                <c:pt idx="2">
                  <c:v>43947</c:v>
                </c:pt>
                <c:pt idx="3">
                  <c:v>43954</c:v>
                </c:pt>
                <c:pt idx="4">
                  <c:v>43960</c:v>
                </c:pt>
                <c:pt idx="5">
                  <c:v>43969</c:v>
                </c:pt>
              </c:numCache>
            </c:numRef>
          </c:xVal>
          <c:yVal>
            <c:numRef>
              <c:f>'LW Pivot Tables'!$L$8:$L$13</c:f>
              <c:numCache>
                <c:formatCode>0.00</c:formatCode>
                <c:ptCount val="6"/>
                <c:pt idx="2">
                  <c:v>0.52294117647058824</c:v>
                </c:pt>
                <c:pt idx="3">
                  <c:v>0.62416666666666676</c:v>
                </c:pt>
                <c:pt idx="4">
                  <c:v>0.86085714285714277</c:v>
                </c:pt>
                <c:pt idx="5">
                  <c:v>1.0583333333333333</c:v>
                </c:pt>
              </c:numCache>
            </c:numRef>
          </c:yVal>
          <c:smooth val="0"/>
          <c:extLst>
            <c:ext xmlns:c16="http://schemas.microsoft.com/office/drawing/2014/chart" uri="{C3380CC4-5D6E-409C-BE32-E72D297353CC}">
              <c16:uniqueId val="{00000002-B7A4-4C47-B0D1-4BCAA24A28CD}"/>
            </c:ext>
          </c:extLst>
        </c:ser>
        <c:dLbls>
          <c:showLegendKey val="0"/>
          <c:showVal val="0"/>
          <c:showCatName val="0"/>
          <c:showSerName val="0"/>
          <c:showPercent val="0"/>
          <c:showBubbleSize val="0"/>
        </c:dLbls>
        <c:axId val="1765812927"/>
        <c:axId val="270765375"/>
      </c:scatterChart>
      <c:valAx>
        <c:axId val="204340799"/>
        <c:scaling>
          <c:orientation val="minMax"/>
        </c:scaling>
        <c:delete val="0"/>
        <c:axPos val="b"/>
        <c:majorGridlines>
          <c:spPr>
            <a:ln w="9525" cap="flat" cmpd="sng" algn="ctr">
              <a:solidFill>
                <a:schemeClr val="tx1">
                  <a:lumMod val="15000"/>
                  <a:lumOff val="85000"/>
                </a:schemeClr>
              </a:solidFill>
              <a:round/>
            </a:ln>
            <a:effectLst/>
          </c:spPr>
        </c:majorGridlines>
        <c:numFmt formatCode="mm/dd/yy;@" sourceLinked="0"/>
        <c:majorTickMark val="cross"/>
        <c:minorTickMark val="none"/>
        <c:tickLblPos val="nextTo"/>
        <c:spPr>
          <a:noFill/>
          <a:ln w="9525" cap="flat" cmpd="sng" algn="ctr">
            <a:solidFill>
              <a:schemeClr val="tx1">
                <a:lumMod val="85000"/>
                <a:lumOff val="1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7055"/>
        <c:crosses val="autoZero"/>
        <c:crossBetween val="midCat"/>
      </c:valAx>
      <c:valAx>
        <c:axId val="204337055"/>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Mean Fork Length (mm)</a:t>
                </a:r>
              </a:p>
            </c:rich>
          </c:tx>
          <c:layout>
            <c:manualLayout>
              <c:xMode val="edge"/>
              <c:yMode val="edge"/>
              <c:x val="2.5766707046234606E-2"/>
              <c:y val="0.1959280089988751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799"/>
        <c:crosses val="autoZero"/>
        <c:crossBetween val="midCat"/>
      </c:valAx>
      <c:valAx>
        <c:axId val="270765375"/>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CA" b="1"/>
                  <a:t>Mean Weight (g)</a:t>
                </a:r>
              </a:p>
            </c:rich>
          </c:tx>
          <c:layout>
            <c:manualLayout>
              <c:xMode val="edge"/>
              <c:yMode val="edge"/>
              <c:x val="0.94603775489602249"/>
              <c:y val="0.2895606799150106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812927"/>
        <c:crosses val="max"/>
        <c:crossBetween val="midCat"/>
      </c:valAx>
      <c:valAx>
        <c:axId val="1765812927"/>
        <c:scaling>
          <c:orientation val="minMax"/>
        </c:scaling>
        <c:delete val="1"/>
        <c:axPos val="b"/>
        <c:numFmt formatCode="m/d/yyyy" sourceLinked="1"/>
        <c:majorTickMark val="out"/>
        <c:minorTickMark val="none"/>
        <c:tickLblPos val="nextTo"/>
        <c:crossAx val="270765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CA"/>
              <a:t>Site: BS03</a:t>
            </a:r>
          </a:p>
        </c:rich>
      </c:tx>
      <c:layout>
        <c:manualLayout>
          <c:xMode val="edge"/>
          <c:yMode val="edge"/>
          <c:x val="0.39566084674198326"/>
          <c:y val="1.8382738922340588E-2"/>
        </c:manualLayout>
      </c:layout>
      <c:overlay val="0"/>
      <c:spPr>
        <a:noFill/>
        <a:ln w="25400">
          <a:noFill/>
        </a:ln>
      </c:spPr>
    </c:title>
    <c:autoTitleDeleted val="0"/>
    <c:plotArea>
      <c:layout>
        <c:manualLayout>
          <c:layoutTarget val="inner"/>
          <c:xMode val="edge"/>
          <c:yMode val="edge"/>
          <c:x val="0.14130891022632833"/>
          <c:y val="0.23162494091708061"/>
          <c:w val="0.76958461714024862"/>
          <c:h val="0.63360043229890384"/>
        </c:manualLayout>
      </c:layout>
      <c:scatterChart>
        <c:scatterStyle val="smoothMarker"/>
        <c:varyColors val="0"/>
        <c:ser>
          <c:idx val="0"/>
          <c:order val="0"/>
          <c:tx>
            <c:strRef>
              <c:f>'WQ Data'!$I$4</c:f>
              <c:strCache>
                <c:ptCount val="1"/>
                <c:pt idx="0">
                  <c:v>Temp (°C)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'WQ Data'!$I$5:$I$10</c:f>
              <c:numCache>
                <c:formatCode>0.0</c:formatCode>
                <c:ptCount val="6"/>
                <c:pt idx="0">
                  <c:v>15.4</c:v>
                </c:pt>
                <c:pt idx="1">
                  <c:v>15</c:v>
                </c:pt>
                <c:pt idx="2">
                  <c:v>14.9</c:v>
                </c:pt>
                <c:pt idx="3">
                  <c:v>14.8</c:v>
                </c:pt>
                <c:pt idx="4">
                  <c:v>14.8</c:v>
                </c:pt>
                <c:pt idx="5">
                  <c:v>14.5</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1"/>
          <c:extLst>
            <c:ext xmlns:c16="http://schemas.microsoft.com/office/drawing/2014/chart" uri="{C3380CC4-5D6E-409C-BE32-E72D297353CC}">
              <c16:uniqueId val="{00000000-B046-429F-A289-7D114AF52706}"/>
            </c:ext>
          </c:extLst>
        </c:ser>
        <c:ser>
          <c:idx val="1"/>
          <c:order val="1"/>
          <c:tx>
            <c:strRef>
              <c:f>'WQ Data'!$J$4</c:f>
              <c:strCache>
                <c:ptCount val="1"/>
                <c:pt idx="0">
                  <c:v>Sal (PSU)</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'WQ Data'!$J$5:$J$10</c:f>
              <c:numCache>
                <c:formatCode>#,##0.00</c:formatCode>
                <c:ptCount val="6"/>
                <c:pt idx="0">
                  <c:v>16.059999999999999</c:v>
                </c:pt>
                <c:pt idx="1">
                  <c:v>18.190000000000001</c:v>
                </c:pt>
                <c:pt idx="2">
                  <c:v>21.96</c:v>
                </c:pt>
                <c:pt idx="3">
                  <c:v>22.93</c:v>
                </c:pt>
                <c:pt idx="4">
                  <c:v>23.33</c:v>
                </c:pt>
                <c:pt idx="5">
                  <c:v>25.43</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0"/>
          <c:extLst>
            <c:ext xmlns:c16="http://schemas.microsoft.com/office/drawing/2014/chart" uri="{C3380CC4-5D6E-409C-BE32-E72D297353CC}">
              <c16:uniqueId val="{00000001-B046-429F-A289-7D114AF52706}"/>
            </c:ext>
          </c:extLst>
        </c:ser>
        <c:ser>
          <c:idx val="2"/>
          <c:order val="2"/>
          <c:tx>
            <c:strRef>
              <c:f>'WQ Data'!$K$4</c:f>
              <c:strCache>
                <c:ptCount val="1"/>
                <c:pt idx="0">
                  <c:v>DO (mg/l)</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xVal>
            <c:numRef>
              <c:f>'WQ Data'!$K$5:$K$10</c:f>
              <c:numCache>
                <c:formatCode>#,##0.00</c:formatCode>
                <c:ptCount val="6"/>
                <c:pt idx="0">
                  <c:v>8.15</c:v>
                </c:pt>
                <c:pt idx="1">
                  <c:v>7.96</c:v>
                </c:pt>
                <c:pt idx="2">
                  <c:v>8.07</c:v>
                </c:pt>
                <c:pt idx="3">
                  <c:v>8.2200000000000006</c:v>
                </c:pt>
                <c:pt idx="4">
                  <c:v>8.18</c:v>
                </c:pt>
                <c:pt idx="5">
                  <c:v>8.31</c:v>
                </c:pt>
              </c:numCache>
            </c:numRef>
          </c:xVal>
          <c:yVal>
            <c:numRef>
              <c:f>'WQ Data'!$H$5:$H$10</c:f>
              <c:numCache>
                <c:formatCode>0.00</c:formatCode>
                <c:ptCount val="6"/>
                <c:pt idx="0">
                  <c:v>0.27</c:v>
                </c:pt>
                <c:pt idx="1">
                  <c:v>0.50600000000000001</c:v>
                </c:pt>
                <c:pt idx="2">
                  <c:v>1.0369999999999999</c:v>
                </c:pt>
                <c:pt idx="3">
                  <c:v>1.498</c:v>
                </c:pt>
                <c:pt idx="4">
                  <c:v>2.0630000000000002</c:v>
                </c:pt>
                <c:pt idx="5">
                  <c:v>2.7250000000000001</c:v>
                </c:pt>
              </c:numCache>
            </c:numRef>
          </c:yVal>
          <c:smooth val="1"/>
          <c:extLst>
            <c:ext xmlns:c16="http://schemas.microsoft.com/office/drawing/2014/chart" uri="{C3380CC4-5D6E-409C-BE32-E72D297353CC}">
              <c16:uniqueId val="{00000002-B046-429F-A289-7D114AF52706}"/>
            </c:ext>
          </c:extLst>
        </c:ser>
        <c:dLbls>
          <c:showLegendKey val="0"/>
          <c:showVal val="0"/>
          <c:showCatName val="0"/>
          <c:showSerName val="0"/>
          <c:showPercent val="0"/>
          <c:showBubbleSize val="0"/>
        </c:dLbls>
        <c:axId val="204300696"/>
        <c:axId val="204323272"/>
      </c:scatterChart>
      <c:valAx>
        <c:axId val="204300696"/>
        <c:scaling>
          <c:orientation val="minMax"/>
        </c:scaling>
        <c:delete val="0"/>
        <c:axPos val="t"/>
        <c:majorGridlines>
          <c:spPr>
            <a:ln>
              <a:solidFill>
                <a:schemeClr val="bg2">
                  <a:lumMod val="50000"/>
                </a:schemeClr>
              </a:solidFill>
              <a:prstDash val="sysDot"/>
            </a:ln>
          </c:spPr>
        </c:majorGridlines>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04323272"/>
        <c:crosses val="autoZero"/>
        <c:crossBetween val="midCat"/>
        <c:majorUnit val="2"/>
      </c:valAx>
      <c:valAx>
        <c:axId val="204323272"/>
        <c:scaling>
          <c:orientation val="maxMin"/>
          <c:max val="3"/>
        </c:scaling>
        <c:delete val="0"/>
        <c:axPos val="l"/>
        <c:majorGridlines>
          <c:spPr>
            <a:ln w="3175">
              <a:solidFill>
                <a:schemeClr val="tx1">
                  <a:lumMod val="65000"/>
                  <a:lumOff val="35000"/>
                </a:schemeClr>
              </a:solidFill>
              <a:prstDash val="sysDot"/>
            </a:ln>
          </c:spPr>
        </c:majorGridlines>
        <c:title>
          <c:tx>
            <c:rich>
              <a:bodyPr/>
              <a:lstStyle/>
              <a:p>
                <a:pPr>
                  <a:defRPr sz="1000" b="1" i="0" u="none" strike="noStrike" baseline="0">
                    <a:solidFill>
                      <a:srgbClr val="000000"/>
                    </a:solidFill>
                    <a:latin typeface="Arial"/>
                    <a:ea typeface="Arial"/>
                    <a:cs typeface="Arial"/>
                  </a:defRPr>
                </a:pPr>
                <a:r>
                  <a:rPr lang="en-CA"/>
                  <a:t>Depth (m)</a:t>
                </a:r>
              </a:p>
            </c:rich>
          </c:tx>
          <c:layout>
            <c:manualLayout>
              <c:xMode val="edge"/>
              <c:yMode val="edge"/>
              <c:x val="1.0870021682072349E-2"/>
              <c:y val="0.441190365910143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04300696"/>
        <c:crosses val="autoZero"/>
        <c:crossBetween val="midCat"/>
      </c:valAx>
      <c:spPr>
        <a:solidFill>
          <a:schemeClr val="bg1">
            <a:lumMod val="75000"/>
          </a:schemeClr>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19050</xdr:colOff>
      <xdr:row>57</xdr:row>
      <xdr:rowOff>14286</xdr:rowOff>
    </xdr:from>
    <xdr:to>
      <xdr:col>24</xdr:col>
      <xdr:colOff>299085</xdr:colOff>
      <xdr:row>76</xdr:row>
      <xdr:rowOff>138111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619123</xdr:colOff>
      <xdr:row>87</xdr:row>
      <xdr:rowOff>19049</xdr:rowOff>
    </xdr:from>
    <xdr:to>
      <xdr:col>14</xdr:col>
      <xdr:colOff>514348</xdr:colOff>
      <xdr:row>104</xdr:row>
      <xdr:rowOff>9524</xdr:rowOff>
    </xdr:to>
    <xdr:graphicFrame macro="">
      <xdr:nvGraphicFramePr>
        <xdr:cNvPr id="3" name="Chart 2">
          <a:extLst>
            <a:ext uri="{FF2B5EF4-FFF2-40B4-BE49-F238E27FC236}">
              <a16:creationId xmlns:a16="http://schemas.microsoft.com/office/drawing/2014/main" id="{BB1FFF57-FCF6-4FA6-8B7C-3456E6928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92</xdr:row>
      <xdr:rowOff>133350</xdr:rowOff>
    </xdr:from>
    <xdr:to>
      <xdr:col>5</xdr:col>
      <xdr:colOff>305360</xdr:colOff>
      <xdr:row>103</xdr:row>
      <xdr:rowOff>85725</xdr:rowOff>
    </xdr:to>
    <mc:AlternateContent xmlns:mc="http://schemas.openxmlformats.org/markup-compatibility/2006" xmlns:a14="http://schemas.microsoft.com/office/drawing/2010/main">
      <mc:Choice Requires="a14">
        <xdr:graphicFrame macro="">
          <xdr:nvGraphicFramePr>
            <xdr:cNvPr id="4" name="Species">
              <a:extLst>
                <a:ext uri="{FF2B5EF4-FFF2-40B4-BE49-F238E27FC236}">
                  <a16:creationId xmlns:a16="http://schemas.microsoft.com/office/drawing/2014/main" id="{1E2699A8-5A44-4A01-AD72-F332E43F742C}"/>
                </a:ext>
              </a:extLst>
            </xdr:cNvPr>
            <xdr:cNvGraphicFramePr/>
          </xdr:nvGraphicFramePr>
          <xdr:xfrm>
            <a:off x="0" y="0"/>
            <a:ext cx="0" cy="0"/>
          </xdr:xfrm>
          <a:graphic>
            <a:graphicData uri="http://schemas.microsoft.com/office/drawing/2010/slicer">
              <sle:slicer xmlns:sle="http://schemas.microsoft.com/office/drawing/2010/slicer" name="Species"/>
            </a:graphicData>
          </a:graphic>
        </xdr:graphicFrame>
      </mc:Choice>
      <mc:Fallback xmlns="">
        <xdr:sp macro="" textlink="">
          <xdr:nvSpPr>
            <xdr:cNvPr id="0" name=""/>
            <xdr:cNvSpPr>
              <a:spLocks noTextEdit="1"/>
            </xdr:cNvSpPr>
          </xdr:nvSpPr>
          <xdr:spPr>
            <a:xfrm>
              <a:off x="0" y="15192375"/>
              <a:ext cx="4639235" cy="17335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147047</xdr:colOff>
      <xdr:row>99</xdr:row>
      <xdr:rowOff>38100</xdr:rowOff>
    </xdr:from>
    <xdr:to>
      <xdr:col>21</xdr:col>
      <xdr:colOff>11854</xdr:colOff>
      <xdr:row>106</xdr:row>
      <xdr:rowOff>93349</xdr:rowOff>
    </xdr:to>
    <xdr:sp macro="" textlink="">
      <xdr:nvSpPr>
        <xdr:cNvPr id="5" name="TextBox 1">
          <a:extLst>
            <a:ext uri="{FF2B5EF4-FFF2-40B4-BE49-F238E27FC236}">
              <a16:creationId xmlns:a16="http://schemas.microsoft.com/office/drawing/2014/main" id="{0C544BE1-F5AB-132C-4ABC-7291519634E0}"/>
            </a:ext>
          </a:extLst>
        </xdr:cNvPr>
        <xdr:cNvSpPr txBox="1"/>
      </xdr:nvSpPr>
      <xdr:spPr>
        <a:xfrm rot="16200000">
          <a:off x="13377301" y="14582746"/>
          <a:ext cx="1188724"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25</xdr:col>
      <xdr:colOff>252479</xdr:colOff>
      <xdr:row>99</xdr:row>
      <xdr:rowOff>47637</xdr:rowOff>
    </xdr:from>
    <xdr:to>
      <xdr:col>25</xdr:col>
      <xdr:colOff>526861</xdr:colOff>
      <xdr:row>106</xdr:row>
      <xdr:rowOff>102887</xdr:rowOff>
    </xdr:to>
    <xdr:sp macro="" textlink="">
      <xdr:nvSpPr>
        <xdr:cNvPr id="6" name="TextBox 2">
          <a:extLst>
            <a:ext uri="{FF2B5EF4-FFF2-40B4-BE49-F238E27FC236}">
              <a16:creationId xmlns:a16="http://schemas.microsoft.com/office/drawing/2014/main" id="{B900E06F-D1B3-56A6-BCC8-AA56FC067676}"/>
            </a:ext>
          </a:extLst>
        </xdr:cNvPr>
        <xdr:cNvSpPr txBox="1"/>
      </xdr:nvSpPr>
      <xdr:spPr>
        <a:xfrm rot="16200000">
          <a:off x="15721107" y="14592284"/>
          <a:ext cx="1188725"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23</xdr:col>
      <xdr:colOff>61653</xdr:colOff>
      <xdr:row>99</xdr:row>
      <xdr:rowOff>38100</xdr:rowOff>
    </xdr:from>
    <xdr:to>
      <xdr:col>23</xdr:col>
      <xdr:colOff>336035</xdr:colOff>
      <xdr:row>106</xdr:row>
      <xdr:rowOff>93349</xdr:rowOff>
    </xdr:to>
    <xdr:sp macro="" textlink="">
      <xdr:nvSpPr>
        <xdr:cNvPr id="7" name="TextBox 3">
          <a:extLst>
            <a:ext uri="{FF2B5EF4-FFF2-40B4-BE49-F238E27FC236}">
              <a16:creationId xmlns:a16="http://schemas.microsoft.com/office/drawing/2014/main" id="{40A716E2-9F78-7110-ADA7-449E52F20626}"/>
            </a:ext>
          </a:extLst>
        </xdr:cNvPr>
        <xdr:cNvSpPr txBox="1"/>
      </xdr:nvSpPr>
      <xdr:spPr>
        <a:xfrm rot="16200000">
          <a:off x="14520632" y="14582746"/>
          <a:ext cx="1188724"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twoCellAnchor>
    <xdr:from>
      <xdr:col>17</xdr:col>
      <xdr:colOff>95250</xdr:colOff>
      <xdr:row>99</xdr:row>
      <xdr:rowOff>47637</xdr:rowOff>
    </xdr:from>
    <xdr:to>
      <xdr:col>17</xdr:col>
      <xdr:colOff>369632</xdr:colOff>
      <xdr:row>106</xdr:row>
      <xdr:rowOff>102887</xdr:rowOff>
    </xdr:to>
    <xdr:sp macro="" textlink="">
      <xdr:nvSpPr>
        <xdr:cNvPr id="8" name="TextBox 4">
          <a:extLst>
            <a:ext uri="{FF2B5EF4-FFF2-40B4-BE49-F238E27FC236}">
              <a16:creationId xmlns:a16="http://schemas.microsoft.com/office/drawing/2014/main" id="{14B883B6-4596-4AA1-E5C5-53B670CE5234}"/>
            </a:ext>
          </a:extLst>
        </xdr:cNvPr>
        <xdr:cNvSpPr txBox="1"/>
      </xdr:nvSpPr>
      <xdr:spPr>
        <a:xfrm rot="16200000">
          <a:off x="12096778" y="14592284"/>
          <a:ext cx="1188725" cy="274382"/>
        </a:xfrm>
        <a:prstGeom prst="rect">
          <a:avLst/>
        </a:prstGeom>
      </xdr:spPr>
      <xdr:txBody>
        <a:bodyPr wrap="square" lIns="0" tIns="0" rIns="0" bIns="0" rtlCol="0" anchor="ctr" anchorCtr="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CA" sz="1000"/>
            <a:t>PS7-2 not sampled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466724</xdr:colOff>
      <xdr:row>51</xdr:row>
      <xdr:rowOff>42861</xdr:rowOff>
    </xdr:from>
    <xdr:to>
      <xdr:col>14</xdr:col>
      <xdr:colOff>478757</xdr:colOff>
      <xdr:row>70</xdr:row>
      <xdr:rowOff>133349</xdr:rowOff>
    </xdr:to>
    <xdr:graphicFrame macro="">
      <xdr:nvGraphicFramePr>
        <xdr:cNvPr id="2" name="Chart 1">
          <a:extLst>
            <a:ext uri="{FF2B5EF4-FFF2-40B4-BE49-F238E27FC236}">
              <a16:creationId xmlns:a16="http://schemas.microsoft.com/office/drawing/2014/main" id="{71CFF7D5-D039-485E-8E42-CC55858CC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228600</xdr:colOff>
      <xdr:row>51</xdr:row>
      <xdr:rowOff>47625</xdr:rowOff>
    </xdr:from>
    <xdr:to>
      <xdr:col>5</xdr:col>
      <xdr:colOff>238125</xdr:colOff>
      <xdr:row>73</xdr:row>
      <xdr:rowOff>9525</xdr:rowOff>
    </xdr:to>
    <mc:AlternateContent xmlns:mc="http://schemas.openxmlformats.org/markup-compatibility/2006" xmlns:a14="http://schemas.microsoft.com/office/drawing/2010/main">
      <mc:Choice Requires="a14">
        <xdr:graphicFrame macro="">
          <xdr:nvGraphicFramePr>
            <xdr:cNvPr id="3" name="Site">
              <a:extLst>
                <a:ext uri="{FF2B5EF4-FFF2-40B4-BE49-F238E27FC236}">
                  <a16:creationId xmlns:a16="http://schemas.microsoft.com/office/drawing/2014/main" id="{6927E6CE-F368-44A5-B365-110A914CF69B}"/>
                </a:ext>
              </a:extLst>
            </xdr:cNvPr>
            <xdr:cNvGraphicFramePr/>
          </xdr:nvGraphicFramePr>
          <xdr:xfrm>
            <a:off x="0" y="0"/>
            <a:ext cx="0" cy="0"/>
          </xdr:xfrm>
          <a:graphic>
            <a:graphicData uri="http://schemas.microsoft.com/office/drawing/2010/slicer">
              <sle:slicer xmlns:sle="http://schemas.microsoft.com/office/drawing/2010/slicer" name="Site"/>
            </a:graphicData>
          </a:graphic>
        </xdr:graphicFrame>
      </mc:Choice>
      <mc:Fallback xmlns="">
        <xdr:sp macro="" textlink="">
          <xdr:nvSpPr>
            <xdr:cNvPr id="0" name=""/>
            <xdr:cNvSpPr>
              <a:spLocks noTextEdit="1"/>
            </xdr:cNvSpPr>
          </xdr:nvSpPr>
          <xdr:spPr>
            <a:xfrm>
              <a:off x="2590800" y="8305800"/>
              <a:ext cx="1895475" cy="35242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80962</xdr:colOff>
      <xdr:row>78</xdr:row>
      <xdr:rowOff>23812</xdr:rowOff>
    </xdr:from>
    <xdr:to>
      <xdr:col>17</xdr:col>
      <xdr:colOff>176212</xdr:colOff>
      <xdr:row>100</xdr:row>
      <xdr:rowOff>19050</xdr:rowOff>
    </xdr:to>
    <xdr:graphicFrame macro="">
      <xdr:nvGraphicFramePr>
        <xdr:cNvPr id="4" name="Chart 3">
          <a:extLst>
            <a:ext uri="{FF2B5EF4-FFF2-40B4-BE49-F238E27FC236}">
              <a16:creationId xmlns:a16="http://schemas.microsoft.com/office/drawing/2014/main" id="{C76ACAE5-29BB-4F16-B226-63F446A23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285749</xdr:colOff>
      <xdr:row>77</xdr:row>
      <xdr:rowOff>95249</xdr:rowOff>
    </xdr:from>
    <xdr:to>
      <xdr:col>5</xdr:col>
      <xdr:colOff>485774</xdr:colOff>
      <xdr:row>96</xdr:row>
      <xdr:rowOff>95249</xdr:rowOff>
    </xdr:to>
    <mc:AlternateContent xmlns:mc="http://schemas.openxmlformats.org/markup-compatibility/2006" xmlns:a14="http://schemas.microsoft.com/office/drawing/2010/main">
      <mc:Choice Requires="a14">
        <xdr:graphicFrame macro="">
          <xdr:nvGraphicFramePr>
            <xdr:cNvPr id="5" name="Site 1">
              <a:extLst>
                <a:ext uri="{FF2B5EF4-FFF2-40B4-BE49-F238E27FC236}">
                  <a16:creationId xmlns:a16="http://schemas.microsoft.com/office/drawing/2014/main" id="{8A2EE09A-51E0-4E32-9516-A0599040BC9A}"/>
                </a:ext>
              </a:extLst>
            </xdr:cNvPr>
            <xdr:cNvGraphicFramePr/>
          </xdr:nvGraphicFramePr>
          <xdr:xfrm>
            <a:off x="0" y="0"/>
            <a:ext cx="0" cy="0"/>
          </xdr:xfrm>
          <a:graphic>
            <a:graphicData uri="http://schemas.microsoft.com/office/drawing/2010/slicer">
              <sle:slicer xmlns:sle="http://schemas.microsoft.com/office/drawing/2010/slicer" name="Site 1"/>
            </a:graphicData>
          </a:graphic>
        </xdr:graphicFrame>
      </mc:Choice>
      <mc:Fallback xmlns="">
        <xdr:sp macro="" textlink="">
          <xdr:nvSpPr>
            <xdr:cNvPr id="0" name=""/>
            <xdr:cNvSpPr>
              <a:spLocks noTextEdit="1"/>
            </xdr:cNvSpPr>
          </xdr:nvSpPr>
          <xdr:spPr>
            <a:xfrm>
              <a:off x="2647949" y="12563474"/>
              <a:ext cx="2085975" cy="30765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371474</xdr:colOff>
      <xdr:row>23</xdr:row>
      <xdr:rowOff>42862</xdr:rowOff>
    </xdr:from>
    <xdr:to>
      <xdr:col>14</xdr:col>
      <xdr:colOff>9524</xdr:colOff>
      <xdr:row>43</xdr:row>
      <xdr:rowOff>4762</xdr:rowOff>
    </xdr:to>
    <xdr:graphicFrame macro="">
      <xdr:nvGraphicFramePr>
        <xdr:cNvPr id="7" name="Chart 6">
          <a:extLst>
            <a:ext uri="{FF2B5EF4-FFF2-40B4-BE49-F238E27FC236}">
              <a16:creationId xmlns:a16="http://schemas.microsoft.com/office/drawing/2014/main" id="{F42B7685-F8CE-4F0E-A3BF-5922BE9CC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0.34911</cdr:x>
      <cdr:y>0.06165</cdr:y>
    </cdr:from>
    <cdr:to>
      <cdr:x>0.7048</cdr:x>
      <cdr:y>0.16692</cdr:y>
    </cdr:to>
    <cdr:sp macro="" textlink="">
      <cdr:nvSpPr>
        <cdr:cNvPr id="2" name="TextBox 1">
          <a:extLst xmlns:a="http://schemas.openxmlformats.org/drawingml/2006/main">
            <a:ext uri="{FF2B5EF4-FFF2-40B4-BE49-F238E27FC236}">
              <a16:creationId xmlns:a16="http://schemas.microsoft.com/office/drawing/2014/main" id="{3367B833-2B0B-4583-9FFF-E2E6AB6FD117}"/>
            </a:ext>
          </a:extLst>
        </cdr:cNvPr>
        <cdr:cNvSpPr txBox="1"/>
      </cdr:nvSpPr>
      <cdr:spPr>
        <a:xfrm xmlns:a="http://schemas.openxmlformats.org/drawingml/2006/main">
          <a:off x="2019300" y="195264"/>
          <a:ext cx="2057401" cy="3333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200" b="1"/>
            <a:t>Coho Length Frequency, 2020</a:t>
          </a:r>
        </a:p>
      </cdr:txBody>
    </cdr:sp>
  </cdr:relSizeAnchor>
</c:userShapes>
</file>

<file path=xl/drawings/drawing4.xml><?xml version="1.0" encoding="utf-8"?>
<xdr:wsDr xmlns:xdr="http://schemas.openxmlformats.org/drawingml/2006/spreadsheetDrawing" xmlns:a="http://schemas.openxmlformats.org/drawingml/2006/main">
  <xdr:twoCellAnchor>
    <xdr:from>
      <xdr:col>15</xdr:col>
      <xdr:colOff>19050</xdr:colOff>
      <xdr:row>4</xdr:row>
      <xdr:rowOff>19050</xdr:rowOff>
    </xdr:from>
    <xdr:to>
      <xdr:col>22</xdr:col>
      <xdr:colOff>133350</xdr:colOff>
      <xdr:row>20</xdr:row>
      <xdr:rowOff>19050</xdr:rowOff>
    </xdr:to>
    <xdr:graphicFrame macro="">
      <xdr:nvGraphicFramePr>
        <xdr:cNvPr id="3149" name="Chart 2">
          <a:extLst>
            <a:ext uri="{FF2B5EF4-FFF2-40B4-BE49-F238E27FC236}">
              <a16:creationId xmlns:a16="http://schemas.microsoft.com/office/drawing/2014/main" id="{00000000-0008-0000-0600-00004D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6.799353125003" createdVersion="7" refreshedVersion="7" minRefreshableVersion="3" recordCount="2329" xr:uid="{00000000-000A-0000-FFFF-FFFF05000000}">
  <cacheSource type="worksheet">
    <worksheetSource ref="A3:K2347" sheet="LW Data"/>
  </cacheSource>
  <cacheFields count="11">
    <cacheField name="Year" numFmtId="1">
      <sharedItems containsSemiMixedTypes="0" containsString="0" containsNumber="1" containsInteger="1" minValue="2019" maxValue="2021" count="3">
        <n v="2019"/>
        <n v="2020"/>
        <n v="2021"/>
      </sharedItems>
    </cacheField>
    <cacheField name="Month" numFmtId="1">
      <sharedItems/>
    </cacheField>
    <cacheField name="Week" numFmtId="0">
      <sharedItems containsSemiMixedTypes="0" containsString="0" containsNumber="1" containsInteger="1" minValue="9" maxValue="45" count="28">
        <n v="17"/>
        <n v="19"/>
        <n v="20"/>
        <n v="21"/>
        <n v="22"/>
        <n v="23"/>
        <n v="24"/>
        <n v="25"/>
        <n v="26"/>
        <n v="27"/>
        <n v="28"/>
        <n v="29"/>
        <n v="34"/>
        <n v="35"/>
        <n v="31"/>
        <n v="32"/>
        <n v="33"/>
        <n v="36"/>
        <n v="37"/>
        <n v="9"/>
        <n v="10"/>
        <n v="11"/>
        <n v="13"/>
        <n v="15"/>
        <n v="16"/>
        <n v="18"/>
        <n v="45"/>
        <n v="12"/>
      </sharedItems>
    </cacheField>
    <cacheField name="Date" numFmtId="14">
      <sharedItems containsSemiMixedTypes="0" containsNonDate="0" containsDate="1" containsString="0" minDate="2019-04-23T00:00:00" maxDate="2021-04-05T00:00:00" count="53">
        <d v="2019-04-23T00:00:00"/>
        <d v="2019-04-24T00:00:00"/>
        <d v="2019-05-09T00:00:00"/>
        <d v="2019-05-13T00:00:00"/>
        <d v="2019-05-14T00:00:00"/>
        <d v="2019-05-23T00:00:00"/>
        <d v="2019-05-24T00:00:00"/>
        <d v="2019-05-27T00:00:00"/>
        <d v="2019-05-28T00:00:00"/>
        <d v="2019-06-05T00:00:00"/>
        <d v="2019-06-06T00:00:00"/>
        <d v="2019-06-12T00:00:00"/>
        <d v="2019-06-13T00:00:00"/>
        <d v="2019-06-19T00:00:00"/>
        <d v="2019-06-20T00:00:00"/>
        <d v="2019-06-24T00:00:00"/>
        <d v="2019-06-26T00:00:00"/>
        <d v="2019-07-03T00:00:00"/>
        <d v="2019-07-04T00:00:00"/>
        <d v="2019-07-10T00:00:00"/>
        <d v="2019-07-11T00:00:00"/>
        <d v="2019-07-17T00:00:00"/>
        <d v="2019-07-18T00:00:00"/>
        <d v="2019-08-24T00:00:00"/>
        <d v="2019-08-25T00:00:00"/>
        <d v="2019-08-31T00:00:00"/>
        <d v="2019-08-01T00:00:00"/>
        <d v="2019-08-07T00:00:00"/>
        <d v="2019-08-14T00:00:00"/>
        <d v="2019-08-29T00:00:00"/>
        <d v="2019-09-06T00:00:00"/>
        <d v="2019-09-11T00:00:00"/>
        <d v="2020-02-25T00:00:00"/>
        <d v="2020-03-04T00:00:00"/>
        <d v="2020-03-11T00:00:00"/>
        <d v="2020-03-26T00:00:00"/>
        <d v="2020-04-05T00:00:00"/>
        <d v="2020-04-11T00:00:00"/>
        <d v="2020-04-12T00:00:00"/>
        <d v="2020-04-13T00:00:00"/>
        <d v="2020-04-18T00:00:00"/>
        <d v="2020-04-19T00:00:00"/>
        <d v="2020-04-26T00:00:00"/>
        <d v="2020-05-03T00:00:00"/>
        <d v="2020-05-09T00:00:00"/>
        <d v="2020-05-18T00:00:00"/>
        <d v="2020-05-23T00:00:00"/>
        <d v="2020-05-24T00:00:00"/>
        <d v="2020-11-05T00:00:00"/>
        <d v="2021-03-13T00:00:00"/>
        <d v="2021-03-20T00:00:00"/>
        <d v="2021-03-26T00:00:00"/>
        <d v="2021-04-04T00:00:00"/>
      </sharedItems>
    </cacheField>
    <cacheField name="Site" numFmtId="0">
      <sharedItems count="30">
        <s v="BS03"/>
        <s v="BS04"/>
        <s v="BS08"/>
        <s v="BS10"/>
        <s v="BS02"/>
        <s v="BS01"/>
        <s v="BS07"/>
        <s v="BS05"/>
        <s v="BS03b"/>
        <s v="BS06"/>
        <s v="BS11"/>
        <s v="BS12"/>
        <s v="BS14"/>
        <s v="BS09"/>
        <s v="PS7-1"/>
        <s v="BS17"/>
        <s v="PS6-1"/>
        <s v="PS6-3"/>
        <s v="PS07"/>
        <s v="PS6-2"/>
        <s v="PS5-1"/>
        <s v="BS16"/>
        <s v="PS6-4"/>
        <s v="PS02"/>
        <s v="PS03"/>
        <s v="BS18"/>
        <s v="PS5-3"/>
        <s v="BS19"/>
        <s v="PS5-2"/>
        <s v="PS7-2"/>
      </sharedItems>
    </cacheField>
    <cacheField name="Species" numFmtId="0">
      <sharedItems count="3">
        <s v="Chum"/>
        <s v="Coho"/>
        <s v="Chinook"/>
      </sharedItems>
    </cacheField>
    <cacheField name="Origin" numFmtId="0">
      <sharedItems/>
    </cacheField>
    <cacheField name="Stage" numFmtId="0">
      <sharedItems/>
    </cacheField>
    <cacheField name="Length" numFmtId="0">
      <sharedItems containsString="0" containsBlank="1" containsNumber="1" containsInteger="1" minValue="23" maxValue="159"/>
    </cacheField>
    <cacheField name="Weight" numFmtId="2">
      <sharedItems containsString="0" containsBlank="1" containsNumber="1" minValue="0.188" maxValue="35.1"/>
    </cacheField>
    <cacheField name="CF" numFmtId="2">
      <sharedItems containsBlank="1" containsMixedTypes="1" containsNumber="1" minValue="0" maxValue="9.040848195939839"/>
    </cacheField>
  </cacheFields>
  <extLst>
    <ext xmlns:x14="http://schemas.microsoft.com/office/spreadsheetml/2009/9/main" uri="{725AE2AE-9491-48be-B2B4-4EB974FC3084}">
      <x14:pivotCacheDefinition pivotCacheId="13748726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6.799353703704" createdVersion="7" refreshedVersion="7" minRefreshableVersion="3" recordCount="2280" xr:uid="{00000000-000A-0000-FFFF-FFFF06000000}">
  <cacheSource type="worksheet">
    <worksheetSource ref="A4:S2285" sheet="CatchData"/>
  </cacheSource>
  <cacheFields count="19">
    <cacheField name="Week" numFmtId="0">
      <sharedItems containsSemiMixedTypes="0" containsString="0" containsNumber="1" containsInteger="1" minValue="0" maxValue="49" count="33">
        <n v="17"/>
        <n v="19"/>
        <n v="20"/>
        <n v="21"/>
        <n v="22"/>
        <n v="23"/>
        <n v="24"/>
        <n v="25"/>
        <n v="26"/>
        <n v="27"/>
        <n v="28"/>
        <n v="29"/>
        <n v="30"/>
        <n v="31"/>
        <n v="32"/>
        <n v="33"/>
        <n v="35"/>
        <n v="36"/>
        <n v="37"/>
        <n v="9"/>
        <n v="10"/>
        <n v="11"/>
        <n v="13"/>
        <n v="15"/>
        <n v="16"/>
        <n v="18"/>
        <n v="45"/>
        <n v="46"/>
        <n v="49"/>
        <n v="12"/>
        <n v="34"/>
        <n v="38"/>
        <n v="0" u="1"/>
      </sharedItems>
    </cacheField>
    <cacheField name="Year" numFmtId="1">
      <sharedItems containsSemiMixedTypes="0" containsString="0" containsNumber="1" containsInteger="1" minValue="1900" maxValue="2021" count="4">
        <n v="2019"/>
        <n v="2020"/>
        <n v="2021"/>
        <n v="1900" u="1"/>
      </sharedItems>
    </cacheField>
    <cacheField name="Month" numFmtId="1">
      <sharedItems containsSemiMixedTypes="0" containsString="0" containsNumber="1" containsInteger="1" minValue="2" maxValue="12"/>
    </cacheField>
    <cacheField name="Month_Name" numFmtId="1">
      <sharedItems count="11">
        <s v="Apr"/>
        <s v="May"/>
        <s v="Jun"/>
        <s v="Jul"/>
        <s v="Aug"/>
        <s v="Sep"/>
        <s v="Feb"/>
        <s v="Mar"/>
        <s v="Nov"/>
        <s v="Dec"/>
        <s v="Jan" u="1"/>
      </sharedItems>
    </cacheField>
    <cacheField name="Day" numFmtId="1">
      <sharedItems containsSemiMixedTypes="0" containsString="0" containsNumber="1" containsInteger="1" minValue="1" maxValue="31"/>
    </cacheField>
    <cacheField name="Date(dd/mm/yyyy)" numFmtId="0">
      <sharedItems containsDate="1" containsMixedTypes="1" minDate="2019-04-23T00:00:00" maxDate="2021-09-03T00:00:00"/>
    </cacheField>
    <cacheField name="Time DST" numFmtId="168">
      <sharedItems containsDate="1" containsMixedTypes="1" minDate="1899-12-30T01:00:00" maxDate="1899-12-30T17:57:00"/>
    </cacheField>
    <cacheField name="Site" numFmtId="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u="1"/>
      </sharedItems>
    </cacheField>
    <cacheField name="Origin" numFmtId="0">
      <sharedItems/>
    </cacheField>
    <cacheField name="Stage" numFmtId="0">
      <sharedItems containsBlank="1" count="7">
        <s v="Fry"/>
        <s v="Non-salmonid juvenile"/>
        <s v="not specified"/>
        <s v="Smolt"/>
        <s v="Select stage"/>
        <s v="Alevin"/>
        <m u="1"/>
      </sharedItems>
    </cacheField>
    <cacheField name="Spp_code" numFmtId="1">
      <sharedItems containsString="0" containsBlank="1" containsNumber="1" containsInteger="1" minValue="0" maxValue="412"/>
    </cacheField>
    <cacheField name="Orig_Code" numFmtId="1">
      <sharedItems containsBlank="1" containsMixedTypes="1" containsNumber="1" containsInteger="1" minValue="1" maxValue="3"/>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598.530601967592" createdVersion="7" refreshedVersion="7" minRefreshableVersion="3" recordCount="4899" xr:uid="{00000000-000A-0000-FFFF-FFFF08000000}">
  <cacheSource type="worksheet">
    <worksheetSource ref="A3:K4889" sheet="LW Data"/>
  </cacheSource>
  <cacheFields count="11">
    <cacheField name="Year" numFmtId="1">
      <sharedItems containsString="0" containsBlank="1" containsNumber="1" containsInteger="1" minValue="2019" maxValue="2021" count="4">
        <n v="2019"/>
        <n v="2020"/>
        <n v="2021"/>
        <m/>
      </sharedItems>
    </cacheField>
    <cacheField name="Month" numFmtId="1">
      <sharedItems containsBlank="1"/>
    </cacheField>
    <cacheField name="Week" numFmtId="0">
      <sharedItems containsString="0" containsBlank="1" containsNumber="1" containsInteger="1" minValue="9" maxValue="45"/>
    </cacheField>
    <cacheField name="Date" numFmtId="14">
      <sharedItems containsNonDate="0" containsDate="1" containsString="0" containsBlank="1" minDate="2019-04-23T00:00:00" maxDate="2021-09-03T00:00:00" count="82">
        <d v="2019-04-23T00:00:00"/>
        <d v="2019-04-24T00:00:00"/>
        <d v="2019-05-09T00:00:00"/>
        <d v="2019-05-13T00:00:00"/>
        <d v="2019-05-14T00:00:00"/>
        <d v="2019-05-23T00:00:00"/>
        <d v="2019-05-24T00:00:00"/>
        <d v="2019-05-27T00:00:00"/>
        <d v="2019-05-28T00:00:00"/>
        <d v="2019-06-05T00:00:00"/>
        <d v="2019-06-06T00:00:00"/>
        <d v="2019-06-12T00:00:00"/>
        <d v="2019-06-13T00:00:00"/>
        <d v="2019-06-19T00:00:00"/>
        <d v="2019-06-20T00:00:00"/>
        <d v="2019-06-24T00:00:00"/>
        <d v="2019-06-26T00:00:00"/>
        <d v="2019-07-03T00:00:00"/>
        <d v="2019-07-04T00:00:00"/>
        <d v="2019-07-10T00:00:00"/>
        <d v="2019-07-11T00:00:00"/>
        <d v="2019-07-17T00:00:00"/>
        <d v="2019-07-18T00:00:00"/>
        <d v="2019-08-24T00:00:00"/>
        <d v="2019-08-25T00:00:00"/>
        <d v="2019-08-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1-03-13T00:00:00"/>
        <d v="2021-03-20T00:00:00"/>
        <d v="2021-03-26T00:00:00"/>
        <d v="2021-04-04T00:00:00"/>
        <m/>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0-04-13T00:00:00" u="1"/>
        <d v="2020-04-11T00:00:00" u="1"/>
      </sharedItems>
    </cacheField>
    <cacheField name="Site" numFmtId="0">
      <sharedItems containsBlank="1" count="39">
        <s v="BS03"/>
        <s v="BS04"/>
        <s v="BS08"/>
        <s v="BS10"/>
        <s v="BS02"/>
        <s v="BS01"/>
        <s v="BS07"/>
        <s v="BS05"/>
        <s v="BS03b"/>
        <s v="BS06"/>
        <s v="BS11"/>
        <s v="BS12"/>
        <s v="BS14"/>
        <s v="BS09"/>
        <s v="PS7-1"/>
        <s v="BS17"/>
        <s v="PS6-1"/>
        <s v="PS6-3"/>
        <s v="PS7-2"/>
        <s v="PS5-1"/>
        <s v="BS16"/>
        <s v="PS1-1"/>
        <s v="PS1-2"/>
        <s v="PS1-3"/>
        <s v="PS1-4"/>
        <s v="PS6-4"/>
        <s v="PS02"/>
        <s v="PS03"/>
        <s v="BS18"/>
        <s v="PS5-3"/>
        <s v="BS19"/>
        <s v="PS5-2"/>
        <m/>
        <s v="PS6-2"/>
        <s v="PS07"/>
        <s v="BS15"/>
        <s v="BS13"/>
        <s v="PS09"/>
        <s v="Select Site" u="1"/>
      </sharedItems>
    </cacheField>
    <cacheField name="Species" numFmtId="0">
      <sharedItems containsBlank="1" count="6">
        <s v="Chum"/>
        <s v="Coho"/>
        <s v="Chinook"/>
        <m/>
        <s v="Pink"/>
        <s v="BS05" u="1"/>
      </sharedItems>
    </cacheField>
    <cacheField name="Origin" numFmtId="0">
      <sharedItems containsBlank="1" count="3">
        <s v="Wild"/>
        <m/>
        <s v="Hatchery"/>
      </sharedItems>
    </cacheField>
    <cacheField name="Stage" numFmtId="0">
      <sharedItems containsBlank="1" count="3">
        <s v="Fry"/>
        <s v="Smolt"/>
        <m/>
      </sharedItems>
    </cacheField>
    <cacheField name="Length" numFmtId="0">
      <sharedItems containsString="0" containsBlank="1" containsNumber="1" minValue="1.56" maxValue="160" count="111">
        <n v="48"/>
        <n v="52"/>
        <n v="56"/>
        <n v="50"/>
        <n v="49"/>
        <n v="45"/>
        <n v="46"/>
        <n v="44"/>
        <n v="39"/>
        <n v="42"/>
        <n v="41"/>
        <n v="36"/>
        <n v="37"/>
        <n v="40"/>
        <n v="38"/>
        <n v="43"/>
        <n v="54"/>
        <n v="47"/>
        <n v="51"/>
        <n v="58"/>
        <n v="63"/>
        <n v="100"/>
        <n v="113"/>
        <n v="94"/>
        <n v="80"/>
        <n v="53"/>
        <n v="60"/>
        <n v="95"/>
        <n v="110"/>
        <n v="117"/>
        <n v="120"/>
        <n v="115"/>
        <n v="125"/>
        <n v="128"/>
        <n v="98"/>
        <n v="103"/>
        <n v="126"/>
        <n v="70"/>
        <n v="90"/>
        <n v="92"/>
        <n v="89"/>
        <n v="55"/>
        <n v="35"/>
        <n v="34"/>
        <n v="114"/>
        <n v="122"/>
        <n v="82"/>
        <n v="65"/>
        <n v="57"/>
        <n v="109"/>
        <n v="96"/>
        <n v="99"/>
        <n v="101"/>
        <n v="118"/>
        <n v="116"/>
        <n v="105"/>
        <n v="61"/>
        <n v="59"/>
        <n v="62"/>
        <n v="64"/>
        <n v="84"/>
        <n v="93"/>
        <n v="85"/>
        <n v="111"/>
        <n v="97"/>
        <n v="159"/>
        <n v="91"/>
        <n v="87"/>
        <n v="66"/>
        <n v="102"/>
        <n v="108"/>
        <n v="78"/>
        <n v="68"/>
        <n v="33"/>
        <n v="69"/>
        <n v="67"/>
        <n v="76"/>
        <n v="81"/>
        <n v="112"/>
        <n v="88"/>
        <n v="73"/>
        <n v="23"/>
        <n v="75"/>
        <n v="72"/>
        <n v="71"/>
        <n v="77"/>
        <n v="74"/>
        <n v="83"/>
        <n v="79"/>
        <n v="142"/>
        <n v="86"/>
        <n v="32"/>
        <n v="31"/>
        <n v="30"/>
        <n v="27"/>
        <m/>
        <n v="56.999999999999993"/>
        <n v="56.000000000000007"/>
        <n v="55.000000000000007"/>
        <n v="1.56"/>
        <n v="121"/>
        <n v="160"/>
        <n v="106"/>
        <n v="119"/>
        <n v="104"/>
        <n v="144"/>
        <n v="123"/>
        <n v="149"/>
        <n v="141"/>
        <n v="138"/>
        <n v="110.2" u="1"/>
      </sharedItems>
    </cacheField>
    <cacheField name="Weight" numFmtId="2">
      <sharedItems containsString="0" containsBlank="1" containsNumber="1" minValue="0.188" maxValue="43.07"/>
    </cacheField>
    <cacheField name="CF" numFmtId="2">
      <sharedItems containsBlank="1" containsMixedTypes="1" containsNumber="1" minValue="0" maxValue="67958.83275173216"/>
    </cacheField>
  </cacheFields>
  <extLst>
    <ext xmlns:x14="http://schemas.microsoft.com/office/spreadsheetml/2009/9/main" uri="{725AE2AE-9491-48be-B2B4-4EB974FC3084}">
      <x14:pivotCacheDefinition pivotCacheId="13116314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966.959783564816" createdVersion="8" refreshedVersion="8" minRefreshableVersion="3" recordCount="3144" xr:uid="{AE3A41CE-1C3A-4561-BF41-754EF63965F6}">
  <cacheSource type="worksheet">
    <worksheetSource ref="A4:V3148" sheet="CatchData"/>
  </cacheSource>
  <cacheFields count="22">
    <cacheField name="Week" numFmtId="0">
      <sharedItems containsSemiMixedTypes="0" containsString="0" containsNumber="1" containsInteger="1" minValue="0" maxValue="49"/>
    </cacheField>
    <cacheField name="Year" numFmtId="1">
      <sharedItems containsSemiMixedTypes="0" containsString="0" containsNumber="1" containsInteger="1" minValue="1900" maxValue="2022" count="5">
        <n v="2019"/>
        <n v="2020"/>
        <n v="2021"/>
        <n v="2022"/>
        <n v="1900"/>
      </sharedItems>
    </cacheField>
    <cacheField name="Month" numFmtId="1">
      <sharedItems containsSemiMixedTypes="0" containsString="0" containsNumber="1" containsInteger="1" minValue="1" maxValue="12"/>
    </cacheField>
    <cacheField name="Month_Name" numFmtId="1">
      <sharedItems/>
    </cacheField>
    <cacheField name="Day" numFmtId="1">
      <sharedItems containsSemiMixedTypes="0" containsString="0" containsNumber="1" containsInteger="1" minValue="0" maxValue="31"/>
    </cacheField>
    <cacheField name="Date(dd/mm/yyyy)" numFmtId="169">
      <sharedItems containsNonDate="0" containsDate="1" containsString="0" containsBlank="1" minDate="2019-04-23T00:00:00" maxDate="2022-06-30T00:00:00" count="126">
        <d v="2019-04-23T00:00:00"/>
        <d v="2019-04-24T00:00:00"/>
        <d v="2019-05-09T00:00:00"/>
        <d v="2019-05-13T00:00:00"/>
        <d v="2019-05-14T00:00:00"/>
        <d v="2019-05-23T00:00:00"/>
        <d v="2019-05-24T00:00:00"/>
        <d v="2019-05-27T00:00:00"/>
        <d v="2019-05-28T00:00:00"/>
        <d v="2019-06-05T00:00:00"/>
        <d v="2019-06-06T00:00:00"/>
        <d v="2019-06-07T00:00:00"/>
        <d v="2019-06-12T00:00:00"/>
        <d v="2019-06-13T00:00:00"/>
        <d v="2019-06-19T00:00:00"/>
        <d v="2019-06-20T00:00:00"/>
        <d v="2019-06-24T00:00:00"/>
        <d v="2019-06-26T00:00:00"/>
        <d v="2019-07-03T00:00:00"/>
        <d v="2019-07-04T00:00:00"/>
        <d v="2019-07-10T00:00:00"/>
        <d v="2019-07-11T00:00:00"/>
        <d v="2019-07-17T00:00:00"/>
        <d v="2019-07-18T00:00:00"/>
        <d v="2019-07-24T00:00:00"/>
        <d v="2019-07-25T00:00:00"/>
        <d v="2019-07-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0-11-06T00:00:00"/>
        <d v="2020-11-09T00:00:00"/>
        <d v="2020-12-05T00:00:00"/>
        <d v="2021-03-13T00:00:00"/>
        <d v="2021-03-20T00:00:00"/>
        <d v="2021-03-26T00:00:00"/>
        <d v="2021-04-04T00:00:00"/>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1-09-12T00:00:00"/>
        <d v="2022-01-21T00:00:00"/>
        <d v="2022-01-26T00:00:00"/>
        <d v="2022-01-27T00:00:00"/>
        <d v="2022-02-04T00:00:00"/>
        <d v="2022-02-07T00:00:00"/>
        <d v="2022-02-14T00:00:00"/>
        <d v="2022-02-17T00:00:00"/>
        <d v="2022-02-21T00:00:00"/>
        <d v="2022-02-22T00:00:00"/>
        <d v="2022-03-03T00:00:00"/>
        <d v="2022-03-04T00:00:00"/>
        <d v="2022-03-07T00:00:00"/>
        <d v="2022-03-08T00:00:00"/>
        <d v="2022-03-15T00:00:00"/>
        <d v="2022-03-16T00:00:00"/>
        <d v="2022-03-17T00:00:00"/>
        <d v="2022-03-18T00:00:00"/>
        <d v="2022-03-21T00:00:00"/>
        <d v="2022-03-22T00:00:00"/>
        <d v="2022-03-25T00:00:00"/>
        <d v="2022-03-31T00:00:00"/>
        <d v="2022-04-11T00:00:00"/>
        <d v="2022-04-19T00:00:00"/>
        <d v="2022-04-20T00:00:00"/>
        <d v="2022-04-21T00:00:00"/>
        <d v="2022-05-17T00:00:00"/>
        <d v="2022-05-22T00:00:00"/>
        <d v="2022-05-24T00:00:00"/>
        <d v="2022-05-25T00:00:00"/>
        <d v="2022-05-27T00:00:00"/>
        <d v="2022-05-30T00:00:00"/>
        <d v="2022-05-31T00:00:00"/>
        <d v="2022-06-01T00:00:00"/>
        <d v="2022-06-02T00:00:00"/>
        <d v="2022-06-03T00:00:00"/>
        <d v="2022-06-06T00:00:00"/>
        <d v="2022-06-14T00:00:00"/>
        <d v="2022-06-15T00:00:00"/>
        <d v="2022-06-20T00:00:00"/>
        <d v="2022-06-23T00:00:00"/>
        <d v="2022-06-29T00:00:00"/>
        <m/>
      </sharedItems>
    </cacheField>
    <cacheField name="Time DST" numFmtId="168">
      <sharedItems containsDate="1" containsBlank="1" containsMixedTypes="1" minDate="1899-12-30T01:00:00" maxDate="1899-12-30T17:57:00"/>
    </cacheField>
    <cacheField name="Site" numFmtId="1">
      <sharedItems containsBlank="1" count="47">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 v="Select Site"/>
        <m u="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acheField>
    <cacheField name="Origin" numFmtId="0">
      <sharedItems containsBlank="1"/>
    </cacheField>
    <cacheField name="Stage" numFmtId="0">
      <sharedItems containsBlank="1"/>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99"/>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 name="Tide" numFmtId="0">
      <sharedItems containsBlank="1"/>
    </cacheField>
    <cacheField name="Tide (m)" numFmtId="0">
      <sharedItems containsBlank="1"/>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4967.652340162036" createdVersion="8" refreshedVersion="8" minRefreshableVersion="3" recordCount="3144" xr:uid="{B3D506AC-0AE6-46C8-8AB3-B3A3E715DAB2}">
  <cacheSource type="worksheet">
    <worksheetSource ref="A4:S3148" sheet="CatchData"/>
  </cacheSource>
  <cacheFields count="19">
    <cacheField name="Week" numFmtId="0">
      <sharedItems containsSemiMixedTypes="0" containsString="0" containsNumber="1" containsInteger="1" minValue="0" maxValue="49" count="39">
        <n v="17"/>
        <n v="19"/>
        <n v="20"/>
        <n v="21"/>
        <n v="22"/>
        <n v="23"/>
        <n v="24"/>
        <n v="25"/>
        <n v="26"/>
        <n v="27"/>
        <n v="28"/>
        <n v="29"/>
        <n v="30"/>
        <n v="31"/>
        <n v="32"/>
        <n v="33"/>
        <n v="35"/>
        <n v="36"/>
        <n v="37"/>
        <n v="9"/>
        <n v="10"/>
        <n v="11"/>
        <n v="13"/>
        <n v="15"/>
        <n v="16"/>
        <n v="18"/>
        <n v="45"/>
        <n v="46"/>
        <n v="49"/>
        <n v="12"/>
        <n v="34"/>
        <n v="38"/>
        <n v="4"/>
        <n v="5"/>
        <n v="6"/>
        <n v="7"/>
        <n v="8"/>
        <n v="14"/>
        <n v="0"/>
      </sharedItems>
    </cacheField>
    <cacheField name="Year" numFmtId="1">
      <sharedItems containsSemiMixedTypes="0" containsString="0" containsNumber="1" containsInteger="1" minValue="1900" maxValue="2022" count="5">
        <n v="2019"/>
        <n v="2020"/>
        <n v="2021"/>
        <n v="2022"/>
        <n v="1900"/>
      </sharedItems>
    </cacheField>
    <cacheField name="Month" numFmtId="1">
      <sharedItems containsSemiMixedTypes="0" containsString="0" containsNumber="1" containsInteger="1" minValue="1" maxValue="12"/>
    </cacheField>
    <cacheField name="Month_Name" numFmtId="1">
      <sharedItems containsBlank="1" count="18">
        <s v="Apr"/>
        <s v="May"/>
        <s v="Jun"/>
        <s v="Jul"/>
        <s v="Aug"/>
        <s v="Sep"/>
        <s v="Feb"/>
        <s v="Mar"/>
        <s v="Nov"/>
        <s v="Dec"/>
        <s v="Jan"/>
        <m u="1"/>
        <s v=" 21-02-2022" u="1"/>
        <s v="15-03-2022" u="1"/>
        <s v="22-02-2022" u="1"/>
        <s v="17-02-2022" u="1"/>
        <s v="21-02-2022" u="1"/>
        <s v="14-02-2022" u="1"/>
      </sharedItems>
    </cacheField>
    <cacheField name="Day" numFmtId="1">
      <sharedItems containsSemiMixedTypes="0" containsString="0" containsNumber="1" containsInteger="1" minValue="0" maxValue="31"/>
    </cacheField>
    <cacheField name="Date(dd/mm/yyyy)" numFmtId="169">
      <sharedItems containsNonDate="0" containsDate="1" containsString="0" containsBlank="1" minDate="2019-04-23T00:00:00" maxDate="2022-06-30T00:00:00"/>
    </cacheField>
    <cacheField name="Time DST" numFmtId="168">
      <sharedItems containsDate="1" containsBlank="1" containsMixedTypes="1" minDate="1899-12-30T01:00:00" maxDate="1899-12-30T17:57:00"/>
    </cacheField>
    <cacheField name="Site" numFmtId="1">
      <sharedItems containsBlank="1" count="47">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 v="Select Site"/>
        <m u="1"/>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sharedItems>
    </cacheField>
    <cacheField name="Origin" numFmtId="0">
      <sharedItems containsBlank="1"/>
    </cacheField>
    <cacheField name="Stage" numFmtId="0">
      <sharedItems containsBlank="1" count="7">
        <s v="Fry"/>
        <s v="Non-salmonid juvenile"/>
        <s v="not specified"/>
        <s v="Smolt"/>
        <s v="Select stage"/>
        <s v="Alevin"/>
        <m/>
      </sharedItems>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99"/>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urt" refreshedDate="45042.695467592595" createdVersion="8" refreshedVersion="8" minRefreshableVersion="3" recordCount="2968" xr:uid="{C2F96881-BD70-4F8B-8A64-0D0C020E5F5A}">
  <cacheSource type="worksheet">
    <worksheetSource ref="A4:S2972" sheet="CatchData"/>
  </cacheSource>
  <cacheFields count="19">
    <cacheField name="Week" numFmtId="0">
      <sharedItems containsSemiMixedTypes="0" containsString="0" containsNumber="1" containsInteger="1" minValue="4" maxValue="49"/>
    </cacheField>
    <cacheField name="Year" numFmtId="1">
      <sharedItems containsSemiMixedTypes="0" containsString="0" containsNumber="1" containsInteger="1" minValue="2019" maxValue="2022" count="4">
        <n v="2019"/>
        <n v="2020"/>
        <n v="2021"/>
        <n v="2022"/>
      </sharedItems>
    </cacheField>
    <cacheField name="Month" numFmtId="1">
      <sharedItems containsSemiMixedTypes="0" containsString="0" containsNumber="1" containsInteger="1" minValue="1" maxValue="12"/>
    </cacheField>
    <cacheField name="Month_Name" numFmtId="1">
      <sharedItems count="11">
        <s v="Apr"/>
        <s v="May"/>
        <s v="Jun"/>
        <s v="Jul"/>
        <s v="Aug"/>
        <s v="Sep"/>
        <s v="Feb"/>
        <s v="Mar"/>
        <s v="Nov"/>
        <s v="Dec"/>
        <s v="Jan"/>
      </sharedItems>
    </cacheField>
    <cacheField name="Day" numFmtId="1">
      <sharedItems containsSemiMixedTypes="0" containsString="0" containsNumber="1" containsInteger="1" minValue="1" maxValue="31"/>
    </cacheField>
    <cacheField name="Date(dd/mm/yyyy)" numFmtId="169">
      <sharedItems containsSemiMixedTypes="0" containsNonDate="0" containsDate="1" containsString="0" minDate="2019-04-23T00:00:00" maxDate="2022-06-30T00:00:00" count="125">
        <d v="2019-04-23T00:00:00"/>
        <d v="2019-04-24T00:00:00"/>
        <d v="2019-05-09T00:00:00"/>
        <d v="2019-05-13T00:00:00"/>
        <d v="2019-05-14T00:00:00"/>
        <d v="2019-05-23T00:00:00"/>
        <d v="2019-05-24T00:00:00"/>
        <d v="2019-05-27T00:00:00"/>
        <d v="2019-05-28T00:00:00"/>
        <d v="2019-06-05T00:00:00"/>
        <d v="2019-06-06T00:00:00"/>
        <d v="2019-06-07T00:00:00"/>
        <d v="2019-06-12T00:00:00"/>
        <d v="2019-06-13T00:00:00"/>
        <d v="2019-06-19T00:00:00"/>
        <d v="2019-06-20T00:00:00"/>
        <d v="2019-06-24T00:00:00"/>
        <d v="2019-06-26T00:00:00"/>
        <d v="2019-07-03T00:00:00"/>
        <d v="2019-07-04T00:00:00"/>
        <d v="2019-07-10T00:00:00"/>
        <d v="2019-07-11T00:00:00"/>
        <d v="2019-07-17T00:00:00"/>
        <d v="2019-07-18T00:00:00"/>
        <d v="2019-07-24T00:00:00"/>
        <d v="2019-07-25T00:00:00"/>
        <d v="2019-07-31T00:00:00"/>
        <d v="2019-08-01T00:00:00"/>
        <d v="2019-08-07T00:00:00"/>
        <d v="2019-08-14T00:00:00"/>
        <d v="2019-08-29T00:00:00"/>
        <d v="2019-09-06T00:00:00"/>
        <d v="2019-09-11T00:00:00"/>
        <d v="2020-02-25T00:00:00"/>
        <d v="2020-03-04T00:00:00"/>
        <d v="2020-03-11T00:00:00"/>
        <d v="2020-03-26T00:00:00"/>
        <d v="2020-04-05T00:00:00"/>
        <d v="2020-04-12T00:00:00"/>
        <d v="2020-04-18T00:00:00"/>
        <d v="2020-04-19T00:00:00"/>
        <d v="2020-04-26T00:00:00"/>
        <d v="2020-05-03T00:00:00"/>
        <d v="2020-05-09T00:00:00"/>
        <d v="2020-05-18T00:00:00"/>
        <d v="2020-05-23T00:00:00"/>
        <d v="2020-05-24T00:00:00"/>
        <d v="2020-11-05T00:00:00"/>
        <d v="2020-11-06T00:00:00"/>
        <d v="2020-11-09T00:00:00"/>
        <d v="2020-12-05T00:00:00"/>
        <d v="2021-03-13T00:00:00"/>
        <d v="2021-03-20T00:00:00"/>
        <d v="2021-03-26T00:00:00"/>
        <d v="2021-04-04T00:00:00"/>
        <d v="2021-04-30T00:00:00"/>
        <d v="2021-05-06T00:00:00"/>
        <d v="2021-05-07T00:00:00"/>
        <d v="2021-05-14T00:00:00"/>
        <d v="2021-05-20T00:00:00"/>
        <d v="2021-05-21T00:00:00"/>
        <d v="2021-05-25T00:00:00"/>
        <d v="2021-05-26T00:00:00"/>
        <d v="2021-05-28T00:00:00"/>
        <d v="2021-06-09T00:00:00"/>
        <d v="2021-06-10T00:00:00"/>
        <d v="2021-06-17T00:00:00"/>
        <d v="2021-06-24T00:00:00"/>
        <d v="2021-06-25T00:00:00"/>
        <d v="2021-07-07T00:00:00"/>
        <d v="2021-07-08T00:00:00"/>
        <d v="2021-07-15T00:00:00"/>
        <d v="2021-07-16T00:00:00"/>
        <d v="2021-07-22T00:00:00"/>
        <d v="2021-07-23T00:00:00"/>
        <d v="2021-07-28T00:00:00"/>
        <d v="2021-07-29T00:00:00"/>
        <d v="2021-08-19T00:00:00"/>
        <d v="2021-08-25T00:00:00"/>
        <d v="2021-08-26T00:00:00"/>
        <d v="2021-08-31T00:00:00"/>
        <d v="2021-09-01T00:00:00"/>
        <d v="2021-09-02T00:00:00"/>
        <d v="2021-09-12T00:00:00"/>
        <d v="2022-01-21T00:00:00"/>
        <d v="2022-01-26T00:00:00"/>
        <d v="2022-01-27T00:00:00"/>
        <d v="2022-02-04T00:00:00"/>
        <d v="2022-02-07T00:00:00"/>
        <d v="2022-02-14T00:00:00"/>
        <d v="2022-02-17T00:00:00"/>
        <d v="2022-02-21T00:00:00"/>
        <d v="2022-02-22T00:00:00"/>
        <d v="2022-03-03T00:00:00"/>
        <d v="2022-03-04T00:00:00"/>
        <d v="2022-03-07T00:00:00"/>
        <d v="2022-03-08T00:00:00"/>
        <d v="2022-03-15T00:00:00"/>
        <d v="2022-03-16T00:00:00"/>
        <d v="2022-03-17T00:00:00"/>
        <d v="2022-03-18T00:00:00"/>
        <d v="2022-03-21T00:00:00"/>
        <d v="2022-03-22T00:00:00"/>
        <d v="2022-03-25T00:00:00"/>
        <d v="2022-03-31T00:00:00"/>
        <d v="2022-04-11T00:00:00"/>
        <d v="2022-04-19T00:00:00"/>
        <d v="2022-04-20T00:00:00"/>
        <d v="2022-04-21T00:00:00"/>
        <d v="2022-05-17T00:00:00"/>
        <d v="2022-05-22T00:00:00"/>
        <d v="2022-05-24T00:00:00"/>
        <d v="2022-05-25T00:00:00"/>
        <d v="2022-05-27T00:00:00"/>
        <d v="2022-05-30T00:00:00"/>
        <d v="2022-05-31T00:00:00"/>
        <d v="2022-06-01T00:00:00"/>
        <d v="2022-06-02T00:00:00"/>
        <d v="2022-06-03T00:00:00"/>
        <d v="2022-06-06T00:00:00"/>
        <d v="2022-06-14T00:00:00"/>
        <d v="2022-06-15T00:00:00"/>
        <d v="2022-06-20T00:00:00"/>
        <d v="2022-06-23T00:00:00"/>
        <d v="2022-06-29T00:00:00"/>
      </sharedItems>
    </cacheField>
    <cacheField name="Time DST" numFmtId="168">
      <sharedItems containsDate="1" containsMixedTypes="1" minDate="1899-12-30T01:00:00" maxDate="1899-12-30T17:57:00"/>
    </cacheField>
    <cacheField name="Site" numFmtId="1">
      <sharedItems count="45">
        <s v="BS03"/>
        <s v="BS04"/>
        <s v="BS08"/>
        <s v="BS10"/>
        <s v="BS07"/>
        <s v="BS02"/>
        <s v="BS01"/>
        <s v="BS06"/>
        <s v="BS05"/>
        <s v="BS03b"/>
        <s v="BS11"/>
        <s v="BS12"/>
        <s v="BS14"/>
        <s v="PS02"/>
        <s v="PS09"/>
        <s v="BS09"/>
        <s v="PS7-1"/>
        <s v="PS7-3"/>
        <s v="BS15"/>
        <s v="BS16"/>
        <s v="BS17"/>
        <s v="PS5-2"/>
        <s v="PS5-3"/>
        <s v="PS5-5"/>
        <s v="PS5-6"/>
        <s v="PS6-1"/>
        <s v="PS6-3"/>
        <s v="PS7-2"/>
        <s v="PS6-4"/>
        <s v="PS5-1"/>
        <s v="PS1-1"/>
        <s v="PS1-2"/>
        <s v="PS1-3"/>
        <s v="PS1-4"/>
        <s v="PS03"/>
        <s v="BS18"/>
        <s v="PS6-2"/>
        <s v="BS19"/>
        <s v="BS13"/>
        <s v="PS5-4"/>
        <s v="FLBS01"/>
        <s v="FLBS02"/>
        <s v="FLBS03"/>
        <s v="FLBS04"/>
        <s v="FLBS05"/>
      </sharedItems>
    </cacheField>
    <cacheField name="Site Location" numFmtId="1">
      <sharedItems/>
    </cacheField>
    <cacheField name="Estuary" numFmtId="1">
      <sharedItems/>
    </cacheField>
    <cacheField name="Set_No" numFmtId="0">
      <sharedItems containsString="0" containsBlank="1" containsNumber="1" containsInteger="1" minValue="1" maxValue="1"/>
    </cacheField>
    <cacheField name="Species" numFmtId="0">
      <sharedItems containsBlank="1" count="25">
        <s v="Coho"/>
        <s v="Chum"/>
        <s v="Sculpin"/>
        <s v="Stickleback"/>
        <s v="Pipefish"/>
        <s v="Blennie/Gunnel"/>
        <s v="Flounder"/>
        <s v="Greenling"/>
        <s v="Sandlance"/>
        <s v="Chinook"/>
        <s v="Perch"/>
        <s v="Crab"/>
        <s v="Smelt"/>
        <s v="Unidentified"/>
        <s v="Cutthroat"/>
        <s v="Select spp."/>
        <s v="Prickleback"/>
        <s v="Sardine"/>
        <s v="Steelhead"/>
        <s v="Juvenile lingcod"/>
        <s v="Herring"/>
        <s v="Cod"/>
        <s v="Rockfish"/>
        <s v="No fish"/>
        <m/>
      </sharedItems>
    </cacheField>
    <cacheField name="Origin" numFmtId="0">
      <sharedItems containsBlank="1"/>
    </cacheField>
    <cacheField name="Stage" numFmtId="0">
      <sharedItems containsBlank="1" count="7">
        <s v="Fry"/>
        <s v="not specified"/>
        <s v="Non-salmonid juvenile"/>
        <s v="Smolt"/>
        <s v="Select stage"/>
        <s v="Alevin"/>
        <m/>
      </sharedItems>
    </cacheField>
    <cacheField name="Spp_code" numFmtId="1">
      <sharedItems containsBlank="1" containsMixedTypes="1" containsNumber="1" containsInteger="1" minValue="0" maxValue="412"/>
    </cacheField>
    <cacheField name="Orig_Code" numFmtId="1">
      <sharedItems containsBlank="1" containsMixedTypes="1" containsNumber="1" containsInteger="1" minValue="1" maxValue="3"/>
    </cacheField>
    <cacheField name="Stg_Code" numFmtId="0">
      <sharedItems containsBlank="1" containsMixedTypes="1" containsNumber="1" containsInteger="1" minValue="1" maxValue="99"/>
    </cacheField>
    <cacheField name="Catch" numFmtId="0">
      <sharedItems containsBlank="1" containsMixedTypes="1" containsNumber="1" containsInteger="1" minValue="0" maxValue="1025"/>
    </cacheField>
    <cacheField name="Method" numFmtId="0">
      <sharedItems containsBlank="1"/>
    </cacheField>
  </cacheFields>
  <extLst>
    <ext xmlns:x14="http://schemas.microsoft.com/office/spreadsheetml/2009/9/main" uri="{725AE2AE-9491-48be-B2B4-4EB974FC3084}">
      <x14:pivotCacheDefinition pivotCacheId="16293847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9">
  <r>
    <x v="0"/>
    <s v="Apr"/>
    <x v="0"/>
    <x v="0"/>
    <x v="0"/>
    <x v="0"/>
    <s v="Wild"/>
    <s v="Fry"/>
    <n v="48"/>
    <n v="0.8"/>
    <n v="0.72337962962962965"/>
  </r>
  <r>
    <x v="0"/>
    <s v="Apr"/>
    <x v="0"/>
    <x v="0"/>
    <x v="0"/>
    <x v="0"/>
    <s v="Wild"/>
    <s v="Fry"/>
    <n v="52"/>
    <n v="1.3"/>
    <n v="0.92455621301775148"/>
  </r>
  <r>
    <x v="0"/>
    <s v="Apr"/>
    <x v="0"/>
    <x v="0"/>
    <x v="0"/>
    <x v="0"/>
    <s v="Wild"/>
    <s v="Fry"/>
    <n v="56"/>
    <n v="1.3"/>
    <n v="0.74025145772594747"/>
  </r>
  <r>
    <x v="0"/>
    <s v="Apr"/>
    <x v="0"/>
    <x v="0"/>
    <x v="0"/>
    <x v="0"/>
    <s v="Wild"/>
    <s v="Fry"/>
    <n v="50"/>
    <n v="1.1000000000000001"/>
    <n v="0.88000000000000012"/>
  </r>
  <r>
    <x v="0"/>
    <s v="Apr"/>
    <x v="0"/>
    <x v="0"/>
    <x v="0"/>
    <x v="0"/>
    <s v="Wild"/>
    <s v="Fry"/>
    <n v="49"/>
    <n v="0.9"/>
    <n v="0.76498737770826786"/>
  </r>
  <r>
    <x v="0"/>
    <s v="Apr"/>
    <x v="0"/>
    <x v="0"/>
    <x v="0"/>
    <x v="0"/>
    <s v="Wild"/>
    <s v="Fry"/>
    <n v="45"/>
    <n v="0.68"/>
    <n v="0.74622770919067216"/>
  </r>
  <r>
    <x v="0"/>
    <s v="Apr"/>
    <x v="0"/>
    <x v="0"/>
    <x v="0"/>
    <x v="0"/>
    <s v="Wild"/>
    <s v="Fry"/>
    <n v="48"/>
    <n v="0.82"/>
    <n v="0.74146412037037035"/>
  </r>
  <r>
    <x v="0"/>
    <s v="Apr"/>
    <x v="0"/>
    <x v="0"/>
    <x v="0"/>
    <x v="0"/>
    <s v="Wild"/>
    <s v="Fry"/>
    <n v="46"/>
    <n v="0.65"/>
    <n v="0.66778992356373801"/>
  </r>
  <r>
    <x v="0"/>
    <s v="Apr"/>
    <x v="0"/>
    <x v="0"/>
    <x v="0"/>
    <x v="0"/>
    <s v="Wild"/>
    <s v="Fry"/>
    <n v="48"/>
    <n v="0.88"/>
    <n v="0.79571759259259256"/>
  </r>
  <r>
    <x v="0"/>
    <s v="Apr"/>
    <x v="0"/>
    <x v="0"/>
    <x v="0"/>
    <x v="0"/>
    <s v="Wild"/>
    <s v="Fry"/>
    <n v="56"/>
    <n v="1.53"/>
    <n v="0.87121902332361512"/>
  </r>
  <r>
    <x v="0"/>
    <s v="Apr"/>
    <x v="0"/>
    <x v="0"/>
    <x v="0"/>
    <x v="1"/>
    <s v="Wild"/>
    <s v="Fry"/>
    <n v="45"/>
    <n v="0.89"/>
    <n v="0.97668038408779145"/>
  </r>
  <r>
    <x v="0"/>
    <s v="Apr"/>
    <x v="0"/>
    <x v="0"/>
    <x v="0"/>
    <x v="1"/>
    <s v="Wild"/>
    <s v="Fry"/>
    <n v="44"/>
    <n v="0.82"/>
    <n v="0.96262208865514653"/>
  </r>
  <r>
    <x v="0"/>
    <s v="Apr"/>
    <x v="0"/>
    <x v="0"/>
    <x v="0"/>
    <x v="1"/>
    <s v="Wild"/>
    <s v="Fry"/>
    <n v="49"/>
    <n v="1.23"/>
    <n v="1.0454827495346326"/>
  </r>
  <r>
    <x v="0"/>
    <s v="Apr"/>
    <x v="0"/>
    <x v="0"/>
    <x v="1"/>
    <x v="0"/>
    <s v="Wild"/>
    <s v="Fry"/>
    <n v="39"/>
    <n v="0.4"/>
    <n v="0.67432020094741985"/>
  </r>
  <r>
    <x v="0"/>
    <s v="Apr"/>
    <x v="0"/>
    <x v="0"/>
    <x v="1"/>
    <x v="0"/>
    <s v="Wild"/>
    <s v="Fry"/>
    <n v="42"/>
    <n v="0.57999999999999996"/>
    <n v="0.7828528236691501"/>
  </r>
  <r>
    <x v="0"/>
    <s v="Apr"/>
    <x v="0"/>
    <x v="0"/>
    <x v="1"/>
    <x v="0"/>
    <s v="Wild"/>
    <s v="Fry"/>
    <n v="41"/>
    <n v="0.38"/>
    <n v="0.55135590023360082"/>
  </r>
  <r>
    <x v="0"/>
    <s v="Apr"/>
    <x v="0"/>
    <x v="0"/>
    <x v="1"/>
    <x v="0"/>
    <s v="Wild"/>
    <s v="Fry"/>
    <n v="44"/>
    <n v="0.56999999999999995"/>
    <n v="0.66913974455296765"/>
  </r>
  <r>
    <x v="0"/>
    <s v="Apr"/>
    <x v="0"/>
    <x v="1"/>
    <x v="2"/>
    <x v="1"/>
    <s v="Wild"/>
    <s v="Fry"/>
    <n v="42"/>
    <n v="0.62"/>
    <n v="0.83684267357736741"/>
  </r>
  <r>
    <x v="0"/>
    <s v="Apr"/>
    <x v="0"/>
    <x v="1"/>
    <x v="2"/>
    <x v="1"/>
    <s v="Wild"/>
    <s v="Fry"/>
    <n v="42"/>
    <n v="0.62"/>
    <n v="0.83684267357736741"/>
  </r>
  <r>
    <x v="0"/>
    <s v="Apr"/>
    <x v="0"/>
    <x v="1"/>
    <x v="2"/>
    <x v="1"/>
    <s v="Wild"/>
    <s v="Fry"/>
    <n v="44"/>
    <n v="0.84"/>
    <n v="0.98610067618332076"/>
  </r>
  <r>
    <x v="0"/>
    <s v="Apr"/>
    <x v="0"/>
    <x v="1"/>
    <x v="2"/>
    <x v="1"/>
    <s v="Wild"/>
    <s v="Fry"/>
    <n v="41"/>
    <n v="0.53"/>
    <n v="0.76899638716791685"/>
  </r>
  <r>
    <x v="0"/>
    <s v="Apr"/>
    <x v="0"/>
    <x v="1"/>
    <x v="2"/>
    <x v="1"/>
    <s v="Wild"/>
    <s v="Fry"/>
    <n v="45"/>
    <n v="0.81"/>
    <n v="0.88888888888888884"/>
  </r>
  <r>
    <x v="0"/>
    <s v="Apr"/>
    <x v="0"/>
    <x v="1"/>
    <x v="3"/>
    <x v="1"/>
    <s v="Wild"/>
    <s v="Fry"/>
    <n v="36"/>
    <n v="0.38"/>
    <n v="0.81447187928669407"/>
  </r>
  <r>
    <x v="0"/>
    <s v="Apr"/>
    <x v="0"/>
    <x v="1"/>
    <x v="3"/>
    <x v="1"/>
    <s v="Wild"/>
    <s v="Fry"/>
    <n v="39"/>
    <n v="0.47"/>
    <n v="0.7923262361132184"/>
  </r>
  <r>
    <x v="0"/>
    <s v="Apr"/>
    <x v="0"/>
    <x v="1"/>
    <x v="3"/>
    <x v="1"/>
    <s v="Wild"/>
    <s v="Fry"/>
    <n v="37"/>
    <n v="0.43"/>
    <n v="0.8489131936904033"/>
  </r>
  <r>
    <x v="0"/>
    <s v="Apr"/>
    <x v="0"/>
    <x v="1"/>
    <x v="3"/>
    <x v="1"/>
    <s v="Wild"/>
    <s v="Fry"/>
    <n v="40"/>
    <n v="0.5"/>
    <n v="0.78125"/>
  </r>
  <r>
    <x v="0"/>
    <s v="Apr"/>
    <x v="0"/>
    <x v="1"/>
    <x v="3"/>
    <x v="1"/>
    <s v="Wild"/>
    <s v="Fry"/>
    <n v="37"/>
    <n v="0.4"/>
    <n v="0.78968669180502638"/>
  </r>
  <r>
    <x v="0"/>
    <s v="Apr"/>
    <x v="0"/>
    <x v="1"/>
    <x v="3"/>
    <x v="1"/>
    <s v="Wild"/>
    <s v="Fry"/>
    <n v="38"/>
    <n v="0.43"/>
    <n v="0.78364193031054086"/>
  </r>
  <r>
    <x v="0"/>
    <s v="Apr"/>
    <x v="0"/>
    <x v="1"/>
    <x v="3"/>
    <x v="1"/>
    <s v="Wild"/>
    <s v="Fry"/>
    <n v="37"/>
    <n v="0.42"/>
    <n v="0.82917102639527762"/>
  </r>
  <r>
    <x v="0"/>
    <s v="Apr"/>
    <x v="0"/>
    <x v="1"/>
    <x v="3"/>
    <x v="1"/>
    <s v="Wild"/>
    <s v="Fry"/>
    <n v="43"/>
    <n v="0.73"/>
    <n v="0.91815814959689079"/>
  </r>
  <r>
    <x v="0"/>
    <s v="Apr"/>
    <x v="0"/>
    <x v="1"/>
    <x v="3"/>
    <x v="1"/>
    <s v="Wild"/>
    <s v="Fry"/>
    <n v="38"/>
    <n v="0.55000000000000004"/>
    <n v="1.0023327015599943"/>
  </r>
  <r>
    <x v="0"/>
    <s v="Apr"/>
    <x v="0"/>
    <x v="1"/>
    <x v="3"/>
    <x v="1"/>
    <s v="Wild"/>
    <s v="Fry"/>
    <n v="40"/>
    <n v="0.56000000000000005"/>
    <n v="0.87500000000000011"/>
  </r>
  <r>
    <x v="0"/>
    <s v="Apr"/>
    <x v="0"/>
    <x v="1"/>
    <x v="3"/>
    <x v="1"/>
    <s v="Wild"/>
    <s v="Fry"/>
    <n v="37"/>
    <n v="0.42"/>
    <n v="0.82917102639527762"/>
  </r>
  <r>
    <x v="0"/>
    <s v="Apr"/>
    <x v="0"/>
    <x v="1"/>
    <x v="3"/>
    <x v="1"/>
    <s v="Wild"/>
    <s v="Fry"/>
    <n v="41"/>
    <n v="0.59"/>
    <n v="0.85605258194164335"/>
  </r>
  <r>
    <x v="0"/>
    <s v="Apr"/>
    <x v="0"/>
    <x v="1"/>
    <x v="3"/>
    <x v="2"/>
    <s v="Wild"/>
    <s v="Fry"/>
    <n v="54"/>
    <n v="1.45"/>
    <n v="0.92084539958339684"/>
  </r>
  <r>
    <x v="0"/>
    <s v="Apr"/>
    <x v="0"/>
    <x v="1"/>
    <x v="3"/>
    <x v="2"/>
    <s v="Wild"/>
    <s v="Fry"/>
    <n v="47"/>
    <n v="1.04"/>
    <n v="1.0017048245571791"/>
  </r>
  <r>
    <x v="0"/>
    <s v="Apr"/>
    <x v="0"/>
    <x v="1"/>
    <x v="4"/>
    <x v="1"/>
    <s v="Wild"/>
    <s v="Fry"/>
    <n v="41"/>
    <m/>
    <n v="0"/>
  </r>
  <r>
    <x v="0"/>
    <s v="Apr"/>
    <x v="0"/>
    <x v="1"/>
    <x v="4"/>
    <x v="1"/>
    <s v="Wild"/>
    <s v="Fry"/>
    <n v="38"/>
    <m/>
    <n v="0"/>
  </r>
  <r>
    <x v="0"/>
    <s v="Apr"/>
    <x v="0"/>
    <x v="1"/>
    <x v="4"/>
    <x v="0"/>
    <s v="Wild"/>
    <s v="Fry"/>
    <n v="39"/>
    <m/>
    <n v="0"/>
  </r>
  <r>
    <x v="0"/>
    <s v="Apr"/>
    <x v="0"/>
    <x v="1"/>
    <x v="4"/>
    <x v="0"/>
    <s v="Wild"/>
    <s v="Fry"/>
    <n v="40"/>
    <m/>
    <n v="0"/>
  </r>
  <r>
    <x v="0"/>
    <s v="Apr"/>
    <x v="0"/>
    <x v="1"/>
    <x v="5"/>
    <x v="0"/>
    <s v="Wild"/>
    <s v="Fry"/>
    <n v="52"/>
    <n v="1.05"/>
    <n v="0.74675694128356851"/>
  </r>
  <r>
    <x v="0"/>
    <s v="Apr"/>
    <x v="0"/>
    <x v="1"/>
    <x v="5"/>
    <x v="0"/>
    <s v="Wild"/>
    <s v="Fry"/>
    <n v="44"/>
    <n v="0.62"/>
    <n v="0.72783621337340343"/>
  </r>
  <r>
    <x v="0"/>
    <s v="Apr"/>
    <x v="0"/>
    <x v="1"/>
    <x v="5"/>
    <x v="0"/>
    <s v="Wild"/>
    <s v="Fry"/>
    <n v="42"/>
    <n v="0.47"/>
    <n v="0.63438073642155279"/>
  </r>
  <r>
    <x v="0"/>
    <s v="Apr"/>
    <x v="0"/>
    <x v="1"/>
    <x v="5"/>
    <x v="0"/>
    <s v="Wild"/>
    <s v="Fry"/>
    <n v="50"/>
    <n v="0.97"/>
    <n v="0.77600000000000002"/>
  </r>
  <r>
    <x v="0"/>
    <s v="Apr"/>
    <x v="0"/>
    <x v="1"/>
    <x v="5"/>
    <x v="0"/>
    <s v="Wild"/>
    <s v="Fry"/>
    <n v="47"/>
    <n v="0.79"/>
    <n v="0.76091039557708795"/>
  </r>
  <r>
    <x v="0"/>
    <s v="Apr"/>
    <x v="0"/>
    <x v="1"/>
    <x v="5"/>
    <x v="0"/>
    <s v="Wild"/>
    <s v="Fry"/>
    <n v="40"/>
    <n v="0.43"/>
    <n v="0.671875"/>
  </r>
  <r>
    <x v="0"/>
    <s v="Apr"/>
    <x v="0"/>
    <x v="1"/>
    <x v="5"/>
    <x v="0"/>
    <s v="Wild"/>
    <s v="Fry"/>
    <n v="51"/>
    <n v="1.04"/>
    <n v="0.78401218234314107"/>
  </r>
  <r>
    <x v="0"/>
    <s v="Apr"/>
    <x v="0"/>
    <x v="1"/>
    <x v="5"/>
    <x v="0"/>
    <s v="Wild"/>
    <s v="Fry"/>
    <n v="58"/>
    <n v="1.62"/>
    <n v="0.83029234490959036"/>
  </r>
  <r>
    <x v="0"/>
    <s v="Apr"/>
    <x v="0"/>
    <x v="1"/>
    <x v="5"/>
    <x v="0"/>
    <s v="Wild"/>
    <s v="Fry"/>
    <n v="52"/>
    <n v="1.05"/>
    <n v="0.74675694128356851"/>
  </r>
  <r>
    <x v="0"/>
    <s v="Apr"/>
    <x v="0"/>
    <x v="1"/>
    <x v="5"/>
    <x v="0"/>
    <s v="Wild"/>
    <s v="Fry"/>
    <n v="47"/>
    <n v="0.73"/>
    <n v="0.70311973262186611"/>
  </r>
  <r>
    <x v="0"/>
    <s v="Apr"/>
    <x v="0"/>
    <x v="1"/>
    <x v="5"/>
    <x v="0"/>
    <s v="Wild"/>
    <s v="Fry"/>
    <n v="51"/>
    <n v="1.01"/>
    <n v="0.76139644631401193"/>
  </r>
  <r>
    <x v="0"/>
    <s v="Apr"/>
    <x v="0"/>
    <x v="1"/>
    <x v="5"/>
    <x v="0"/>
    <s v="Wild"/>
    <s v="Fry"/>
    <n v="50"/>
    <n v="0.87"/>
    <n v="0.69599999999999995"/>
  </r>
  <r>
    <x v="0"/>
    <s v="Apr"/>
    <x v="0"/>
    <x v="1"/>
    <x v="5"/>
    <x v="0"/>
    <s v="Wild"/>
    <s v="Fry"/>
    <n v="56"/>
    <n v="1.44"/>
    <n v="0.81997084548104959"/>
  </r>
  <r>
    <x v="0"/>
    <s v="Apr"/>
    <x v="0"/>
    <x v="1"/>
    <x v="5"/>
    <x v="1"/>
    <s v="Wild"/>
    <s v="Fry"/>
    <n v="50"/>
    <n v="1.27"/>
    <n v="1.016"/>
  </r>
  <r>
    <x v="0"/>
    <s v="Apr"/>
    <x v="0"/>
    <x v="1"/>
    <x v="5"/>
    <x v="1"/>
    <s v="Wild"/>
    <s v="Fry"/>
    <n v="45"/>
    <n v="0.8"/>
    <n v="0.87791495198902603"/>
  </r>
  <r>
    <x v="0"/>
    <s v="Apr"/>
    <x v="0"/>
    <x v="1"/>
    <x v="5"/>
    <x v="0"/>
    <s v="Wild"/>
    <s v="Fry"/>
    <n v="63"/>
    <n v="2.0099999999999998"/>
    <n v="0.80384887641123459"/>
  </r>
  <r>
    <x v="0"/>
    <s v="May"/>
    <x v="1"/>
    <x v="2"/>
    <x v="5"/>
    <x v="1"/>
    <s v="Wild"/>
    <s v="Smolt"/>
    <n v="100"/>
    <n v="9.83"/>
    <n v="0.98299999999999998"/>
  </r>
  <r>
    <x v="0"/>
    <s v="May"/>
    <x v="1"/>
    <x v="2"/>
    <x v="5"/>
    <x v="1"/>
    <s v="Wild"/>
    <s v="Smolt"/>
    <n v="113"/>
    <n v="16.440000000000001"/>
    <n v="1.1393744667845316"/>
  </r>
  <r>
    <x v="0"/>
    <s v="May"/>
    <x v="1"/>
    <x v="2"/>
    <x v="5"/>
    <x v="1"/>
    <s v="Wild"/>
    <s v="Fry"/>
    <n v="37"/>
    <n v="0.59"/>
    <n v="1.1647878704124139"/>
  </r>
  <r>
    <x v="0"/>
    <s v="May"/>
    <x v="1"/>
    <x v="2"/>
    <x v="5"/>
    <x v="1"/>
    <s v="Wild"/>
    <s v="Fry"/>
    <n v="39"/>
    <n v="0.6"/>
    <n v="1.0114803014211298"/>
  </r>
  <r>
    <x v="0"/>
    <s v="May"/>
    <x v="1"/>
    <x v="2"/>
    <x v="5"/>
    <x v="1"/>
    <s v="Wild"/>
    <s v="Fry"/>
    <n v="36"/>
    <n v="0.33"/>
    <n v="0.70730452674897115"/>
  </r>
  <r>
    <x v="0"/>
    <s v="May"/>
    <x v="1"/>
    <x v="2"/>
    <x v="5"/>
    <x v="1"/>
    <s v="Wild"/>
    <s v="Fry"/>
    <n v="52"/>
    <n v="1.37"/>
    <n v="0.97434000910332275"/>
  </r>
  <r>
    <x v="0"/>
    <s v="May"/>
    <x v="1"/>
    <x v="2"/>
    <x v="5"/>
    <x v="1"/>
    <s v="Wild"/>
    <s v="Fry"/>
    <n v="58"/>
    <n v="1.93"/>
    <n v="0.98917544794784529"/>
  </r>
  <r>
    <x v="0"/>
    <s v="May"/>
    <x v="1"/>
    <x v="2"/>
    <x v="5"/>
    <x v="1"/>
    <s v="Wild"/>
    <s v="Smolt"/>
    <n v="94"/>
    <n v="7.58"/>
    <n v="0.9126108858345453"/>
  </r>
  <r>
    <x v="0"/>
    <s v="May"/>
    <x v="1"/>
    <x v="2"/>
    <x v="5"/>
    <x v="1"/>
    <s v="Wild"/>
    <s v="Fry"/>
    <n v="49"/>
    <n v="1.28"/>
    <n v="1.087982048296203"/>
  </r>
  <r>
    <x v="0"/>
    <s v="May"/>
    <x v="1"/>
    <x v="2"/>
    <x v="0"/>
    <x v="0"/>
    <s v="Wild"/>
    <s v="Fry"/>
    <n v="45"/>
    <n v="0.59"/>
    <n v="0.64746227709190673"/>
  </r>
  <r>
    <x v="0"/>
    <s v="May"/>
    <x v="1"/>
    <x v="2"/>
    <x v="0"/>
    <x v="0"/>
    <s v="Wild"/>
    <s v="Fry"/>
    <n v="45"/>
    <n v="0.64"/>
    <n v="0.7023319615912208"/>
  </r>
  <r>
    <x v="0"/>
    <s v="May"/>
    <x v="1"/>
    <x v="2"/>
    <x v="0"/>
    <x v="0"/>
    <s v="Wild"/>
    <s v="Fry"/>
    <n v="49"/>
    <n v="0.9"/>
    <n v="0.76498737770826786"/>
  </r>
  <r>
    <x v="0"/>
    <s v="May"/>
    <x v="1"/>
    <x v="2"/>
    <x v="0"/>
    <x v="0"/>
    <s v="Wild"/>
    <s v="Fry"/>
    <n v="39"/>
    <n v="0.43"/>
    <n v="0.72489421601847637"/>
  </r>
  <r>
    <x v="0"/>
    <s v="May"/>
    <x v="1"/>
    <x v="2"/>
    <x v="0"/>
    <x v="0"/>
    <s v="Wild"/>
    <s v="Fry"/>
    <n v="46"/>
    <n v="0.84"/>
    <n v="0.86299005506698445"/>
  </r>
  <r>
    <x v="0"/>
    <s v="May"/>
    <x v="1"/>
    <x v="2"/>
    <x v="0"/>
    <x v="0"/>
    <s v="Wild"/>
    <s v="Fry"/>
    <n v="40"/>
    <n v="0.43"/>
    <n v="0.671875"/>
  </r>
  <r>
    <x v="0"/>
    <s v="May"/>
    <x v="1"/>
    <x v="2"/>
    <x v="0"/>
    <x v="0"/>
    <s v="Wild"/>
    <s v="Fry"/>
    <n v="44"/>
    <n v="0.61"/>
    <n v="0.71609691960931632"/>
  </r>
  <r>
    <x v="0"/>
    <s v="May"/>
    <x v="1"/>
    <x v="2"/>
    <x v="0"/>
    <x v="0"/>
    <s v="Wild"/>
    <s v="Fry"/>
    <n v="46"/>
    <n v="0.77"/>
    <n v="0.7910742171447358"/>
  </r>
  <r>
    <x v="0"/>
    <s v="May"/>
    <x v="1"/>
    <x v="2"/>
    <x v="0"/>
    <x v="0"/>
    <s v="Wild"/>
    <s v="Fry"/>
    <n v="46"/>
    <n v="0.71"/>
    <n v="0.72943207035423685"/>
  </r>
  <r>
    <x v="0"/>
    <s v="May"/>
    <x v="1"/>
    <x v="2"/>
    <x v="0"/>
    <x v="0"/>
    <s v="Wild"/>
    <s v="Fry"/>
    <n v="40"/>
    <n v="0.45"/>
    <n v="0.703125"/>
  </r>
  <r>
    <x v="0"/>
    <s v="May"/>
    <x v="1"/>
    <x v="2"/>
    <x v="4"/>
    <x v="1"/>
    <s v="Wild"/>
    <s v="Fry"/>
    <n v="38"/>
    <n v="0.44"/>
    <n v="0.80186616124799537"/>
  </r>
  <r>
    <x v="0"/>
    <s v="May"/>
    <x v="1"/>
    <x v="2"/>
    <x v="4"/>
    <x v="1"/>
    <s v="Wild"/>
    <s v="Fry"/>
    <n v="38"/>
    <n v="0.43"/>
    <n v="0.78364193031054086"/>
  </r>
  <r>
    <x v="0"/>
    <s v="May"/>
    <x v="1"/>
    <x v="2"/>
    <x v="4"/>
    <x v="1"/>
    <s v="Wild"/>
    <s v="Fry"/>
    <n v="41"/>
    <n v="0.65"/>
    <n v="0.94310877671536975"/>
  </r>
  <r>
    <x v="0"/>
    <s v="May"/>
    <x v="1"/>
    <x v="2"/>
    <x v="4"/>
    <x v="1"/>
    <s v="Wild"/>
    <s v="Fry"/>
    <n v="37"/>
    <n v="0.41"/>
    <n v="0.80942885910015205"/>
  </r>
  <r>
    <x v="0"/>
    <s v="May"/>
    <x v="1"/>
    <x v="2"/>
    <x v="2"/>
    <x v="1"/>
    <s v="Wild"/>
    <s v="Smolt"/>
    <n v="80"/>
    <n v="5.38"/>
    <n v="1.05078125"/>
  </r>
  <r>
    <x v="0"/>
    <s v="May"/>
    <x v="1"/>
    <x v="2"/>
    <x v="2"/>
    <x v="1"/>
    <s v="Wild"/>
    <s v="Fry"/>
    <n v="43"/>
    <n v="0.83"/>
    <n v="1.0439332385827662"/>
  </r>
  <r>
    <x v="0"/>
    <s v="May"/>
    <x v="1"/>
    <x v="2"/>
    <x v="2"/>
    <x v="1"/>
    <s v="Wild"/>
    <s v="Fry"/>
    <n v="47"/>
    <n v="0.91"/>
    <n v="0.87649172148753163"/>
  </r>
  <r>
    <x v="0"/>
    <s v="May"/>
    <x v="1"/>
    <x v="2"/>
    <x v="2"/>
    <x v="1"/>
    <s v="Wild"/>
    <s v="Fry"/>
    <n v="46"/>
    <n v="0.99"/>
    <n v="1.0170954220432318"/>
  </r>
  <r>
    <x v="0"/>
    <s v="May"/>
    <x v="1"/>
    <x v="2"/>
    <x v="2"/>
    <x v="1"/>
    <s v="Wild"/>
    <s v="Fry"/>
    <n v="47"/>
    <n v="1.08"/>
    <n v="1.0402319331939935"/>
  </r>
  <r>
    <x v="0"/>
    <s v="May"/>
    <x v="1"/>
    <x v="2"/>
    <x v="2"/>
    <x v="1"/>
    <s v="Wild"/>
    <s v="Fry"/>
    <n v="39"/>
    <n v="0.56000000000000005"/>
    <n v="0.94404828132638796"/>
  </r>
  <r>
    <x v="0"/>
    <s v="May"/>
    <x v="1"/>
    <x v="2"/>
    <x v="2"/>
    <x v="1"/>
    <s v="Wild"/>
    <s v="Fry"/>
    <n v="42"/>
    <n v="0.76"/>
    <n v="1.025807148256128"/>
  </r>
  <r>
    <x v="0"/>
    <s v="May"/>
    <x v="1"/>
    <x v="2"/>
    <x v="2"/>
    <x v="1"/>
    <s v="Wild"/>
    <s v="Fry"/>
    <n v="40"/>
    <n v="0.63"/>
    <n v="0.984375"/>
  </r>
  <r>
    <x v="0"/>
    <s v="May"/>
    <x v="1"/>
    <x v="2"/>
    <x v="2"/>
    <x v="1"/>
    <s v="Wild"/>
    <s v="Fry"/>
    <n v="44"/>
    <n v="0.91"/>
    <n v="1.068275732531931"/>
  </r>
  <r>
    <x v="0"/>
    <s v="May"/>
    <x v="1"/>
    <x v="2"/>
    <x v="2"/>
    <x v="1"/>
    <s v="Wild"/>
    <s v="Fry"/>
    <n v="42"/>
    <n v="0.74"/>
    <n v="0.99881222330201924"/>
  </r>
  <r>
    <x v="0"/>
    <s v="May"/>
    <x v="1"/>
    <x v="2"/>
    <x v="2"/>
    <x v="1"/>
    <s v="Wild"/>
    <s v="Fry"/>
    <n v="42"/>
    <n v="0.69"/>
    <n v="0.93132491091674763"/>
  </r>
  <r>
    <x v="0"/>
    <s v="May"/>
    <x v="1"/>
    <x v="2"/>
    <x v="2"/>
    <x v="1"/>
    <s v="Wild"/>
    <s v="Fry"/>
    <n v="44"/>
    <n v="0.88"/>
    <n v="1.0330578512396693"/>
  </r>
  <r>
    <x v="0"/>
    <s v="May"/>
    <x v="1"/>
    <x v="2"/>
    <x v="2"/>
    <x v="1"/>
    <s v="Wild"/>
    <s v="Fry"/>
    <n v="45"/>
    <n v="0.8"/>
    <n v="0.87791495198902603"/>
  </r>
  <r>
    <x v="0"/>
    <s v="May"/>
    <x v="1"/>
    <x v="2"/>
    <x v="2"/>
    <x v="1"/>
    <s v="Wild"/>
    <s v="Fry"/>
    <n v="39"/>
    <n v="0.55000000000000004"/>
    <n v="0.92719027630270245"/>
  </r>
  <r>
    <x v="0"/>
    <s v="May"/>
    <x v="1"/>
    <x v="2"/>
    <x v="2"/>
    <x v="1"/>
    <s v="Wild"/>
    <s v="Fry"/>
    <n v="43"/>
    <n v="0.8"/>
    <n v="1.0062007118870036"/>
  </r>
  <r>
    <x v="0"/>
    <s v="May"/>
    <x v="1"/>
    <x v="2"/>
    <x v="2"/>
    <x v="1"/>
    <s v="Wild"/>
    <s v="Fry"/>
    <n v="40"/>
    <n v="0.57999999999999996"/>
    <n v="0.90624999999999989"/>
  </r>
  <r>
    <x v="0"/>
    <s v="May"/>
    <x v="1"/>
    <x v="2"/>
    <x v="2"/>
    <x v="1"/>
    <s v="Wild"/>
    <s v="Fry"/>
    <n v="45"/>
    <n v="0.95"/>
    <n v="1.0425240054869684"/>
  </r>
  <r>
    <x v="0"/>
    <s v="May"/>
    <x v="1"/>
    <x v="2"/>
    <x v="2"/>
    <x v="1"/>
    <s v="Wild"/>
    <s v="Fry"/>
    <n v="43"/>
    <n v="0.9"/>
    <n v="1.1319758008728791"/>
  </r>
  <r>
    <x v="0"/>
    <s v="May"/>
    <x v="1"/>
    <x v="2"/>
    <x v="2"/>
    <x v="1"/>
    <s v="Wild"/>
    <s v="Fry"/>
    <n v="46"/>
    <n v="0.97"/>
    <n v="0.99654803977973205"/>
  </r>
  <r>
    <x v="0"/>
    <s v="May"/>
    <x v="1"/>
    <x v="2"/>
    <x v="2"/>
    <x v="1"/>
    <s v="Wild"/>
    <s v="Fry"/>
    <n v="46"/>
    <n v="0.96"/>
    <n v="0.98627434864798225"/>
  </r>
  <r>
    <x v="0"/>
    <s v="May"/>
    <x v="1"/>
    <x v="2"/>
    <x v="2"/>
    <x v="0"/>
    <s v="Wild"/>
    <s v="Fry"/>
    <n v="46"/>
    <n v="0.75"/>
    <n v="0.77052683488123608"/>
  </r>
  <r>
    <x v="0"/>
    <s v="May"/>
    <x v="1"/>
    <x v="2"/>
    <x v="2"/>
    <x v="0"/>
    <s v="Wild"/>
    <s v="Fry"/>
    <n v="53"/>
    <n v="1.25"/>
    <n v="0.83961928303230182"/>
  </r>
  <r>
    <x v="0"/>
    <s v="May"/>
    <x v="1"/>
    <x v="2"/>
    <x v="2"/>
    <x v="0"/>
    <s v="Wild"/>
    <s v="Fry"/>
    <n v="60"/>
    <n v="1.79"/>
    <n v="0.82870370370370372"/>
  </r>
  <r>
    <x v="0"/>
    <s v="May"/>
    <x v="1"/>
    <x v="2"/>
    <x v="2"/>
    <x v="0"/>
    <s v="Wild"/>
    <s v="Fry"/>
    <n v="47"/>
    <n v="0.8"/>
    <n v="0.77054217273629155"/>
  </r>
  <r>
    <x v="0"/>
    <s v="May"/>
    <x v="1"/>
    <x v="2"/>
    <x v="2"/>
    <x v="0"/>
    <s v="Wild"/>
    <s v="Fry"/>
    <n v="52"/>
    <n v="1.1200000000000001"/>
    <n v="0.79654073736913988"/>
  </r>
  <r>
    <x v="0"/>
    <s v="May"/>
    <x v="1"/>
    <x v="2"/>
    <x v="2"/>
    <x v="0"/>
    <s v="Wild"/>
    <s v="Fry"/>
    <n v="48"/>
    <n v="0.94"/>
    <n v="0.84997106481481477"/>
  </r>
  <r>
    <x v="0"/>
    <s v="May"/>
    <x v="1"/>
    <x v="2"/>
    <x v="2"/>
    <x v="0"/>
    <s v="Wild"/>
    <s v="Fry"/>
    <n v="46"/>
    <n v="0.76"/>
    <n v="0.780800526012986"/>
  </r>
  <r>
    <x v="0"/>
    <s v="May"/>
    <x v="1"/>
    <x v="2"/>
    <x v="3"/>
    <x v="1"/>
    <s v="Wild"/>
    <s v="Fry"/>
    <n v="40"/>
    <n v="0.61"/>
    <n v="0.953125"/>
  </r>
  <r>
    <x v="0"/>
    <s v="May"/>
    <x v="1"/>
    <x v="2"/>
    <x v="3"/>
    <x v="1"/>
    <s v="Wild"/>
    <s v="Fry"/>
    <n v="42"/>
    <n v="0.74"/>
    <n v="0.99881222330201924"/>
  </r>
  <r>
    <x v="0"/>
    <s v="May"/>
    <x v="1"/>
    <x v="2"/>
    <x v="3"/>
    <x v="1"/>
    <s v="Wild"/>
    <s v="Fry"/>
    <n v="38"/>
    <n v="0.53"/>
    <n v="0.9658842396850853"/>
  </r>
  <r>
    <x v="0"/>
    <s v="May"/>
    <x v="1"/>
    <x v="2"/>
    <x v="3"/>
    <x v="1"/>
    <s v="Wild"/>
    <s v="Fry"/>
    <n v="39"/>
    <n v="0.59"/>
    <n v="0.99462229639744437"/>
  </r>
  <r>
    <x v="0"/>
    <s v="May"/>
    <x v="1"/>
    <x v="2"/>
    <x v="3"/>
    <x v="1"/>
    <s v="Wild"/>
    <s v="Fry"/>
    <n v="43"/>
    <n v="0.81"/>
    <n v="1.0187782207855911"/>
  </r>
  <r>
    <x v="0"/>
    <s v="May"/>
    <x v="1"/>
    <x v="2"/>
    <x v="3"/>
    <x v="1"/>
    <s v="Wild"/>
    <s v="Fry"/>
    <n v="39"/>
    <n v="0.51"/>
    <n v="0.85975825620796031"/>
  </r>
  <r>
    <x v="0"/>
    <s v="May"/>
    <x v="1"/>
    <x v="2"/>
    <x v="3"/>
    <x v="1"/>
    <s v="Wild"/>
    <s v="Fry"/>
    <n v="41"/>
    <n v="0.66"/>
    <n v="0.95761814251099087"/>
  </r>
  <r>
    <x v="0"/>
    <s v="May"/>
    <x v="1"/>
    <x v="2"/>
    <x v="3"/>
    <x v="1"/>
    <s v="Wild"/>
    <s v="Fry"/>
    <n v="45"/>
    <n v="0.86"/>
    <n v="0.94375857338820301"/>
  </r>
  <r>
    <x v="0"/>
    <s v="May"/>
    <x v="1"/>
    <x v="2"/>
    <x v="3"/>
    <x v="1"/>
    <s v="Wild"/>
    <s v="Fry"/>
    <n v="43"/>
    <n v="0.76"/>
    <n v="0.95589067629265345"/>
  </r>
  <r>
    <x v="0"/>
    <s v="May"/>
    <x v="1"/>
    <x v="2"/>
    <x v="3"/>
    <x v="1"/>
    <s v="Wild"/>
    <s v="Fry"/>
    <n v="41"/>
    <n v="0.72"/>
    <n v="1.0446743372847174"/>
  </r>
  <r>
    <x v="0"/>
    <s v="May"/>
    <x v="1"/>
    <x v="2"/>
    <x v="3"/>
    <x v="1"/>
    <s v="Wild"/>
    <s v="Fry"/>
    <n v="41"/>
    <n v="0.59"/>
    <n v="0.85605258194164335"/>
  </r>
  <r>
    <x v="0"/>
    <s v="May"/>
    <x v="1"/>
    <x v="2"/>
    <x v="3"/>
    <x v="1"/>
    <s v="Wild"/>
    <s v="Fry"/>
    <n v="45"/>
    <n v="0.92"/>
    <n v="1.0096021947873799"/>
  </r>
  <r>
    <x v="0"/>
    <s v="May"/>
    <x v="1"/>
    <x v="2"/>
    <x v="3"/>
    <x v="1"/>
    <s v="Wild"/>
    <s v="Fry"/>
    <n v="42"/>
    <n v="0.75"/>
    <n v="1.0123096857790734"/>
  </r>
  <r>
    <x v="0"/>
    <s v="May"/>
    <x v="1"/>
    <x v="2"/>
    <x v="3"/>
    <x v="1"/>
    <s v="Wild"/>
    <s v="Fry"/>
    <n v="40"/>
    <n v="0.54"/>
    <n v="0.84375"/>
  </r>
  <r>
    <x v="0"/>
    <s v="May"/>
    <x v="1"/>
    <x v="2"/>
    <x v="3"/>
    <x v="1"/>
    <s v="Wild"/>
    <s v="Fry"/>
    <n v="40"/>
    <n v="0.63"/>
    <n v="0.984375"/>
  </r>
  <r>
    <x v="0"/>
    <s v="May"/>
    <x v="1"/>
    <x v="2"/>
    <x v="3"/>
    <x v="1"/>
    <s v="Wild"/>
    <s v="Fry"/>
    <n v="95"/>
    <n v="9.59"/>
    <n v="1.1185303980172037"/>
  </r>
  <r>
    <x v="0"/>
    <s v="May"/>
    <x v="1"/>
    <x v="2"/>
    <x v="6"/>
    <x v="0"/>
    <s v="Wild"/>
    <s v="Fry"/>
    <n v="50"/>
    <n v="0.97"/>
    <n v="0.77600000000000002"/>
  </r>
  <r>
    <x v="0"/>
    <s v="May"/>
    <x v="1"/>
    <x v="2"/>
    <x v="6"/>
    <x v="0"/>
    <s v="Wild"/>
    <s v="Fry"/>
    <n v="49"/>
    <n v="0.94"/>
    <n v="0.79898681671752414"/>
  </r>
  <r>
    <x v="0"/>
    <s v="May"/>
    <x v="1"/>
    <x v="2"/>
    <x v="6"/>
    <x v="0"/>
    <s v="Wild"/>
    <s v="Fry"/>
    <n v="52"/>
    <n v="1.17"/>
    <n v="0.83210059171597628"/>
  </r>
  <r>
    <x v="0"/>
    <s v="May"/>
    <x v="1"/>
    <x v="2"/>
    <x v="6"/>
    <x v="0"/>
    <s v="Wild"/>
    <s v="Fry"/>
    <n v="46"/>
    <n v="0.76"/>
    <n v="0.780800526012986"/>
  </r>
  <r>
    <x v="0"/>
    <s v="May"/>
    <x v="1"/>
    <x v="2"/>
    <x v="6"/>
    <x v="0"/>
    <s v="Wild"/>
    <s v="Fry"/>
    <n v="42"/>
    <n v="0.48"/>
    <n v="0.64787819889860709"/>
  </r>
  <r>
    <x v="0"/>
    <s v="May"/>
    <x v="1"/>
    <x v="2"/>
    <x v="6"/>
    <x v="0"/>
    <s v="Wild"/>
    <s v="Fry"/>
    <n v="50"/>
    <n v="1.1000000000000001"/>
    <n v="0.88000000000000012"/>
  </r>
  <r>
    <x v="0"/>
    <s v="May"/>
    <x v="1"/>
    <x v="2"/>
    <x v="6"/>
    <x v="1"/>
    <s v="Wild"/>
    <s v="Fry"/>
    <n v="50"/>
    <n v="1.24"/>
    <n v="0.99199999999999999"/>
  </r>
  <r>
    <x v="0"/>
    <s v="May"/>
    <x v="1"/>
    <x v="2"/>
    <x v="6"/>
    <x v="1"/>
    <s v="Wild"/>
    <s v="Fry"/>
    <n v="60"/>
    <n v="2.36"/>
    <n v="1.0925925925925926"/>
  </r>
  <r>
    <x v="0"/>
    <s v="May"/>
    <x v="1"/>
    <x v="2"/>
    <x v="6"/>
    <x v="1"/>
    <s v="Wild"/>
    <s v="Fry"/>
    <n v="52"/>
    <n v="1.36"/>
    <n v="0.96722803823395542"/>
  </r>
  <r>
    <x v="0"/>
    <s v="May"/>
    <x v="1"/>
    <x v="2"/>
    <x v="6"/>
    <x v="1"/>
    <s v="Wild"/>
    <s v="Fry"/>
    <n v="50"/>
    <n v="1.22"/>
    <n v="0.97599999999999998"/>
  </r>
  <r>
    <x v="0"/>
    <s v="May"/>
    <x v="1"/>
    <x v="2"/>
    <x v="6"/>
    <x v="1"/>
    <s v="Wild"/>
    <s v="Fry"/>
    <n v="48"/>
    <n v="1.07"/>
    <n v="0.96752025462962965"/>
  </r>
  <r>
    <x v="0"/>
    <s v="May"/>
    <x v="1"/>
    <x v="2"/>
    <x v="6"/>
    <x v="1"/>
    <s v="Wild"/>
    <s v="Smolt"/>
    <n v="110"/>
    <n v="12.67"/>
    <n v="0.95191585274229906"/>
  </r>
  <r>
    <x v="0"/>
    <s v="May"/>
    <x v="1"/>
    <x v="2"/>
    <x v="6"/>
    <x v="1"/>
    <s v="Wild"/>
    <s v="Smolt"/>
    <n v="117"/>
    <n v="18.670000000000002"/>
    <n v="1.1656998288600307"/>
  </r>
  <r>
    <x v="0"/>
    <s v="May"/>
    <x v="1"/>
    <x v="2"/>
    <x v="6"/>
    <x v="1"/>
    <s v="Wild"/>
    <s v="Smolt"/>
    <n v="120"/>
    <n v="21.72"/>
    <n v="1.2569444444444444"/>
  </r>
  <r>
    <x v="0"/>
    <s v="May"/>
    <x v="1"/>
    <x v="2"/>
    <x v="6"/>
    <x v="1"/>
    <s v="Wild"/>
    <s v="Smolt"/>
    <n v="115"/>
    <n v="10.47"/>
    <n v="0.68841949535629166"/>
  </r>
  <r>
    <x v="0"/>
    <s v="May"/>
    <x v="1"/>
    <x v="2"/>
    <x v="6"/>
    <x v="1"/>
    <s v="Wild"/>
    <s v="Smolt"/>
    <n v="125"/>
    <n v="23.35"/>
    <n v="1.1955199999999999"/>
  </r>
  <r>
    <x v="0"/>
    <s v="May"/>
    <x v="1"/>
    <x v="2"/>
    <x v="6"/>
    <x v="1"/>
    <s v="Wild"/>
    <s v="Smolt"/>
    <n v="100"/>
    <n v="10.84"/>
    <n v="1.0840000000000001"/>
  </r>
  <r>
    <x v="0"/>
    <s v="May"/>
    <x v="1"/>
    <x v="2"/>
    <x v="6"/>
    <x v="1"/>
    <s v="Wild"/>
    <s v="Smolt"/>
    <n v="128"/>
    <n v="23.93"/>
    <n v="1.1410713195800781"/>
  </r>
  <r>
    <x v="0"/>
    <s v="May"/>
    <x v="1"/>
    <x v="2"/>
    <x v="6"/>
    <x v="1"/>
    <s v="Wild"/>
    <s v="Smolt"/>
    <n v="98"/>
    <n v="11.43"/>
    <n v="1.2144174621118751"/>
  </r>
  <r>
    <x v="0"/>
    <s v="May"/>
    <x v="1"/>
    <x v="2"/>
    <x v="6"/>
    <x v="1"/>
    <s v="Wild"/>
    <s v="Smolt"/>
    <n v="110"/>
    <n v="12.93"/>
    <n v="0.97145003756574"/>
  </r>
  <r>
    <x v="0"/>
    <s v="May"/>
    <x v="1"/>
    <x v="2"/>
    <x v="6"/>
    <x v="1"/>
    <s v="Wild"/>
    <s v="Smolt"/>
    <n v="103"/>
    <n v="12.06"/>
    <n v="1.1036608411799105"/>
  </r>
  <r>
    <x v="0"/>
    <s v="May"/>
    <x v="1"/>
    <x v="2"/>
    <x v="6"/>
    <x v="1"/>
    <s v="Wild"/>
    <s v="Smolt"/>
    <n v="126"/>
    <n v="23.03"/>
    <n v="1.151283558690966"/>
  </r>
  <r>
    <x v="0"/>
    <s v="May"/>
    <x v="1"/>
    <x v="2"/>
    <x v="1"/>
    <x v="0"/>
    <s v="Wild"/>
    <s v="Fry"/>
    <n v="49"/>
    <n v="0.94"/>
    <n v="0.79898681671752414"/>
  </r>
  <r>
    <x v="0"/>
    <s v="May"/>
    <x v="1"/>
    <x v="2"/>
    <x v="1"/>
    <x v="0"/>
    <s v="Wild"/>
    <s v="Fry"/>
    <n v="44"/>
    <n v="0.56000000000000005"/>
    <n v="0.65740045078888065"/>
  </r>
  <r>
    <x v="0"/>
    <s v="May"/>
    <x v="1"/>
    <x v="2"/>
    <x v="1"/>
    <x v="0"/>
    <s v="Wild"/>
    <s v="Fry"/>
    <n v="48"/>
    <n v="0.83"/>
    <n v="0.7505063657407407"/>
  </r>
  <r>
    <x v="0"/>
    <s v="May"/>
    <x v="1"/>
    <x v="2"/>
    <x v="1"/>
    <x v="0"/>
    <s v="Wild"/>
    <s v="Fry"/>
    <n v="49"/>
    <n v="0.99"/>
    <n v="0.84148611547909458"/>
  </r>
  <r>
    <x v="0"/>
    <s v="May"/>
    <x v="1"/>
    <x v="2"/>
    <x v="1"/>
    <x v="0"/>
    <s v="Wild"/>
    <s v="Fry"/>
    <n v="47"/>
    <n v="0.84"/>
    <n v="0.80906928137310619"/>
  </r>
  <r>
    <x v="0"/>
    <s v="May"/>
    <x v="1"/>
    <x v="2"/>
    <x v="1"/>
    <x v="0"/>
    <s v="Wild"/>
    <s v="Fry"/>
    <n v="45"/>
    <n v="0.66"/>
    <n v="0.72427983539094654"/>
  </r>
  <r>
    <x v="0"/>
    <s v="May"/>
    <x v="1"/>
    <x v="2"/>
    <x v="1"/>
    <x v="0"/>
    <s v="Wild"/>
    <s v="Fry"/>
    <n v="44"/>
    <n v="0.6"/>
    <n v="0.7043576258452291"/>
  </r>
  <r>
    <x v="0"/>
    <s v="May"/>
    <x v="1"/>
    <x v="2"/>
    <x v="1"/>
    <x v="0"/>
    <s v="Wild"/>
    <s v="Fry"/>
    <n v="45"/>
    <n v="0.61"/>
    <n v="0.66941015089163236"/>
  </r>
  <r>
    <x v="0"/>
    <s v="May"/>
    <x v="1"/>
    <x v="2"/>
    <x v="1"/>
    <x v="0"/>
    <s v="Wild"/>
    <s v="Fry"/>
    <n v="48"/>
    <n v="0.78"/>
    <n v="0.70529513888888884"/>
  </r>
  <r>
    <x v="0"/>
    <s v="May"/>
    <x v="1"/>
    <x v="2"/>
    <x v="1"/>
    <x v="0"/>
    <s v="Wild"/>
    <s v="Fry"/>
    <n v="48"/>
    <n v="0.83"/>
    <n v="0.7505063657407407"/>
  </r>
  <r>
    <x v="0"/>
    <s v="May"/>
    <x v="1"/>
    <x v="2"/>
    <x v="1"/>
    <x v="0"/>
    <s v="Wild"/>
    <s v="Fry"/>
    <n v="42"/>
    <n v="0.49"/>
    <n v="0.66137566137566139"/>
  </r>
  <r>
    <x v="0"/>
    <s v="May"/>
    <x v="1"/>
    <x v="2"/>
    <x v="1"/>
    <x v="0"/>
    <s v="Wild"/>
    <s v="Fry"/>
    <n v="44"/>
    <n v="0.54"/>
    <n v="0.63392186326070621"/>
  </r>
  <r>
    <x v="0"/>
    <s v="May"/>
    <x v="1"/>
    <x v="2"/>
    <x v="1"/>
    <x v="0"/>
    <s v="Wild"/>
    <s v="Fry"/>
    <n v="40"/>
    <n v="0.39"/>
    <n v="0.609375"/>
  </r>
  <r>
    <x v="0"/>
    <s v="May"/>
    <x v="1"/>
    <x v="2"/>
    <x v="1"/>
    <x v="0"/>
    <s v="Wild"/>
    <s v="Fry"/>
    <n v="49"/>
    <n v="0.86"/>
    <n v="0.73098793869901146"/>
  </r>
  <r>
    <x v="0"/>
    <s v="May"/>
    <x v="1"/>
    <x v="2"/>
    <x v="1"/>
    <x v="0"/>
    <s v="Wild"/>
    <s v="Fry"/>
    <n v="47"/>
    <n v="0.47"/>
    <n v="0.45269352648257127"/>
  </r>
  <r>
    <x v="0"/>
    <s v="May"/>
    <x v="1"/>
    <x v="2"/>
    <x v="1"/>
    <x v="0"/>
    <s v="Wild"/>
    <s v="Fry"/>
    <n v="48"/>
    <n v="0.82"/>
    <n v="0.74146412037037035"/>
  </r>
  <r>
    <x v="0"/>
    <s v="May"/>
    <x v="1"/>
    <x v="2"/>
    <x v="1"/>
    <x v="0"/>
    <s v="Wild"/>
    <s v="Fry"/>
    <n v="41"/>
    <n v="0.45"/>
    <n v="0.65292146080294833"/>
  </r>
  <r>
    <x v="0"/>
    <s v="May"/>
    <x v="1"/>
    <x v="2"/>
    <x v="1"/>
    <x v="0"/>
    <s v="Wild"/>
    <s v="Fry"/>
    <n v="46"/>
    <n v="0.82"/>
    <n v="0.84244267280348484"/>
  </r>
  <r>
    <x v="0"/>
    <s v="May"/>
    <x v="1"/>
    <x v="2"/>
    <x v="1"/>
    <x v="1"/>
    <s v="Wild"/>
    <s v="Fry"/>
    <n v="44"/>
    <n v="0.83"/>
    <n v="0.97436138241923365"/>
  </r>
  <r>
    <x v="0"/>
    <s v="May"/>
    <x v="1"/>
    <x v="2"/>
    <x v="1"/>
    <x v="1"/>
    <s v="Wild"/>
    <s v="Fry"/>
    <n v="49"/>
    <n v="1.21"/>
    <n v="1.0284830300300045"/>
  </r>
  <r>
    <x v="0"/>
    <s v="May"/>
    <x v="1"/>
    <x v="2"/>
    <x v="1"/>
    <x v="1"/>
    <s v="Wild"/>
    <s v="Fry"/>
    <n v="43"/>
    <n v="0.87"/>
    <n v="1.0942432741771164"/>
  </r>
  <r>
    <x v="0"/>
    <s v="May"/>
    <x v="2"/>
    <x v="3"/>
    <x v="5"/>
    <x v="0"/>
    <s v="Wild"/>
    <s v="Fry"/>
    <n v="50"/>
    <n v="0.87"/>
    <n v="0.69599999999999995"/>
  </r>
  <r>
    <x v="0"/>
    <s v="May"/>
    <x v="2"/>
    <x v="3"/>
    <x v="5"/>
    <x v="1"/>
    <s v="Wild"/>
    <s v="Fry"/>
    <n v="45"/>
    <n v="0.79"/>
    <n v="0.86694101508916321"/>
  </r>
  <r>
    <x v="0"/>
    <s v="May"/>
    <x v="2"/>
    <x v="3"/>
    <x v="5"/>
    <x v="1"/>
    <s v="Wild"/>
    <s v="Fry"/>
    <n v="40"/>
    <n v="0.45"/>
    <n v="0.703125"/>
  </r>
  <r>
    <x v="0"/>
    <s v="May"/>
    <x v="2"/>
    <x v="3"/>
    <x v="5"/>
    <x v="1"/>
    <s v="Wild"/>
    <s v="Fry"/>
    <n v="40"/>
    <n v="0.41"/>
    <n v="0.640625"/>
  </r>
  <r>
    <x v="0"/>
    <s v="May"/>
    <x v="2"/>
    <x v="3"/>
    <x v="5"/>
    <x v="1"/>
    <s v="Wild"/>
    <s v="Fry"/>
    <n v="43"/>
    <n v="0.65"/>
    <n v="0.81753807840819048"/>
  </r>
  <r>
    <x v="0"/>
    <s v="May"/>
    <x v="2"/>
    <x v="3"/>
    <x v="5"/>
    <x v="1"/>
    <s v="Wild"/>
    <s v="Fry"/>
    <n v="38"/>
    <n v="0.37"/>
    <n v="0.67429654468581424"/>
  </r>
  <r>
    <x v="0"/>
    <s v="May"/>
    <x v="2"/>
    <x v="3"/>
    <x v="5"/>
    <x v="1"/>
    <s v="Wild"/>
    <s v="Fry"/>
    <n v="70"/>
    <n v="2.92"/>
    <n v="0.85131195335276966"/>
  </r>
  <r>
    <x v="0"/>
    <s v="May"/>
    <x v="2"/>
    <x v="3"/>
    <x v="5"/>
    <x v="1"/>
    <s v="Wild"/>
    <s v="Fry"/>
    <n v="40"/>
    <n v="0.45"/>
    <n v="0.703125"/>
  </r>
  <r>
    <x v="0"/>
    <s v="May"/>
    <x v="2"/>
    <x v="3"/>
    <x v="5"/>
    <x v="1"/>
    <s v="Wild"/>
    <s v="Fry"/>
    <n v="40"/>
    <n v="0.4"/>
    <n v="0.625"/>
  </r>
  <r>
    <x v="0"/>
    <s v="May"/>
    <x v="2"/>
    <x v="3"/>
    <x v="5"/>
    <x v="1"/>
    <s v="Wild"/>
    <s v="Fry"/>
    <n v="53"/>
    <n v="0.88"/>
    <n v="0.59109197525474044"/>
  </r>
  <r>
    <x v="0"/>
    <s v="May"/>
    <x v="2"/>
    <x v="3"/>
    <x v="5"/>
    <x v="1"/>
    <s v="Wild"/>
    <s v="Fry"/>
    <n v="39"/>
    <n v="0.41"/>
    <n v="0.69117820597110535"/>
  </r>
  <r>
    <x v="0"/>
    <s v="May"/>
    <x v="2"/>
    <x v="3"/>
    <x v="5"/>
    <x v="1"/>
    <s v="Wild"/>
    <s v="Fry"/>
    <n v="40"/>
    <n v="0.65"/>
    <n v="1.015625"/>
  </r>
  <r>
    <x v="0"/>
    <s v="May"/>
    <x v="2"/>
    <x v="3"/>
    <x v="5"/>
    <x v="1"/>
    <s v="Wild"/>
    <s v="Fry"/>
    <n v="38"/>
    <n v="0.44"/>
    <n v="0.80186616124799537"/>
  </r>
  <r>
    <x v="0"/>
    <s v="May"/>
    <x v="2"/>
    <x v="3"/>
    <x v="5"/>
    <x v="1"/>
    <s v="Wild"/>
    <s v="Smolt"/>
    <n v="110"/>
    <n v="9.9"/>
    <n v="0.74380165289256195"/>
  </r>
  <r>
    <x v="0"/>
    <s v="May"/>
    <x v="2"/>
    <x v="3"/>
    <x v="2"/>
    <x v="1"/>
    <s v="Wild"/>
    <s v="Smolt"/>
    <n v="94"/>
    <n v="10.01"/>
    <n v="1.2051761170453561"/>
  </r>
  <r>
    <x v="0"/>
    <s v="May"/>
    <x v="2"/>
    <x v="3"/>
    <x v="2"/>
    <x v="1"/>
    <s v="Wild"/>
    <s v="Smolt"/>
    <n v="90"/>
    <n v="8.9499999999999993"/>
    <n v="1.2277091906721536"/>
  </r>
  <r>
    <x v="0"/>
    <s v="May"/>
    <x v="2"/>
    <x v="3"/>
    <x v="2"/>
    <x v="1"/>
    <s v="Wild"/>
    <s v="Smolt"/>
    <n v="92"/>
    <n v="7.34"/>
    <n v="0.94261116133804557"/>
  </r>
  <r>
    <x v="0"/>
    <s v="May"/>
    <x v="2"/>
    <x v="3"/>
    <x v="2"/>
    <x v="1"/>
    <s v="Wild"/>
    <s v="Smolt"/>
    <n v="89"/>
    <n v="7.43"/>
    <n v="1.0539470529909827"/>
  </r>
  <r>
    <x v="0"/>
    <s v="May"/>
    <x v="2"/>
    <x v="3"/>
    <x v="2"/>
    <x v="1"/>
    <s v="Wild"/>
    <s v="Fry"/>
    <n v="55"/>
    <n v="1.99"/>
    <n v="1.1960931630353118"/>
  </r>
  <r>
    <x v="0"/>
    <s v="May"/>
    <x v="2"/>
    <x v="3"/>
    <x v="2"/>
    <x v="1"/>
    <s v="Wild"/>
    <s v="Fry"/>
    <n v="35"/>
    <n v="0.34"/>
    <n v="0.79300291545189505"/>
  </r>
  <r>
    <x v="0"/>
    <s v="May"/>
    <x v="2"/>
    <x v="3"/>
    <x v="2"/>
    <x v="1"/>
    <s v="Wild"/>
    <s v="Fry"/>
    <n v="38"/>
    <n v="0.44"/>
    <n v="0.80186616124799537"/>
  </r>
  <r>
    <x v="0"/>
    <s v="May"/>
    <x v="2"/>
    <x v="3"/>
    <x v="3"/>
    <x v="1"/>
    <s v="Wild"/>
    <s v="Fry"/>
    <n v="42"/>
    <n v="0.7"/>
    <n v="0.94482237339380193"/>
  </r>
  <r>
    <x v="0"/>
    <s v="May"/>
    <x v="2"/>
    <x v="3"/>
    <x v="3"/>
    <x v="1"/>
    <s v="Wild"/>
    <s v="Fry"/>
    <n v="34"/>
    <n v="0.28000000000000003"/>
    <n v="0.71239568491756577"/>
  </r>
  <r>
    <x v="0"/>
    <s v="May"/>
    <x v="2"/>
    <x v="3"/>
    <x v="3"/>
    <x v="1"/>
    <s v="Wild"/>
    <s v="Fry"/>
    <n v="48"/>
    <n v="1.7"/>
    <n v="1.537181712962963"/>
  </r>
  <r>
    <x v="0"/>
    <s v="May"/>
    <x v="2"/>
    <x v="3"/>
    <x v="3"/>
    <x v="1"/>
    <s v="Wild"/>
    <s v="Fry"/>
    <n v="44"/>
    <n v="0.89"/>
    <n v="1.0447971450037565"/>
  </r>
  <r>
    <x v="0"/>
    <s v="May"/>
    <x v="2"/>
    <x v="3"/>
    <x v="3"/>
    <x v="1"/>
    <s v="Wild"/>
    <s v="Fry"/>
    <n v="39"/>
    <n v="0.62"/>
    <n v="1.0451963114685008"/>
  </r>
  <r>
    <x v="0"/>
    <s v="May"/>
    <x v="2"/>
    <x v="3"/>
    <x v="3"/>
    <x v="1"/>
    <s v="Wild"/>
    <s v="Fry"/>
    <n v="44"/>
    <n v="0.82"/>
    <n v="0.96262208865514653"/>
  </r>
  <r>
    <x v="0"/>
    <s v="May"/>
    <x v="2"/>
    <x v="3"/>
    <x v="3"/>
    <x v="1"/>
    <s v="Wild"/>
    <s v="Fry"/>
    <n v="46"/>
    <n v="1.03"/>
    <n v="1.058190186570231"/>
  </r>
  <r>
    <x v="0"/>
    <s v="May"/>
    <x v="2"/>
    <x v="3"/>
    <x v="3"/>
    <x v="1"/>
    <s v="Wild"/>
    <s v="Fry"/>
    <n v="48"/>
    <n v="1.01"/>
    <n v="0.91326678240740744"/>
  </r>
  <r>
    <x v="0"/>
    <s v="May"/>
    <x v="2"/>
    <x v="3"/>
    <x v="3"/>
    <x v="1"/>
    <s v="Wild"/>
    <s v="Fry"/>
    <n v="49"/>
    <n v="1.27"/>
    <n v="1.079482188543889"/>
  </r>
  <r>
    <x v="0"/>
    <s v="May"/>
    <x v="2"/>
    <x v="3"/>
    <x v="3"/>
    <x v="1"/>
    <s v="Wild"/>
    <s v="Fry"/>
    <n v="45"/>
    <n v="0.87"/>
    <n v="0.95473251028806583"/>
  </r>
  <r>
    <x v="0"/>
    <s v="May"/>
    <x v="2"/>
    <x v="3"/>
    <x v="3"/>
    <x v="1"/>
    <s v="Wild"/>
    <s v="Fry"/>
    <n v="45"/>
    <n v="0.97"/>
    <n v="1.0644718792866941"/>
  </r>
  <r>
    <x v="0"/>
    <s v="May"/>
    <x v="2"/>
    <x v="3"/>
    <x v="3"/>
    <x v="1"/>
    <s v="Wild"/>
    <s v="Fry"/>
    <n v="38"/>
    <n v="0.48"/>
    <n v="0.87476308499781308"/>
  </r>
  <r>
    <x v="0"/>
    <s v="May"/>
    <x v="2"/>
    <x v="3"/>
    <x v="3"/>
    <x v="1"/>
    <s v="Wild"/>
    <s v="Fry"/>
    <n v="58"/>
    <n v="1.87"/>
    <n v="0.95842387961786046"/>
  </r>
  <r>
    <x v="0"/>
    <s v="May"/>
    <x v="2"/>
    <x v="3"/>
    <x v="3"/>
    <x v="1"/>
    <s v="Wild"/>
    <s v="Fry"/>
    <n v="40"/>
    <n v="0.47"/>
    <n v="0.734375"/>
  </r>
  <r>
    <x v="0"/>
    <s v="May"/>
    <x v="2"/>
    <x v="3"/>
    <x v="3"/>
    <x v="1"/>
    <s v="Wild"/>
    <s v="Fry"/>
    <n v="49"/>
    <n v="1.22"/>
    <n v="1.0369828897823186"/>
  </r>
  <r>
    <x v="0"/>
    <s v="May"/>
    <x v="2"/>
    <x v="3"/>
    <x v="3"/>
    <x v="1"/>
    <s v="Wild"/>
    <s v="Fry"/>
    <n v="50"/>
    <n v="1.39"/>
    <n v="1.1120000000000001"/>
  </r>
  <r>
    <x v="0"/>
    <s v="May"/>
    <x v="2"/>
    <x v="3"/>
    <x v="3"/>
    <x v="1"/>
    <s v="Wild"/>
    <s v="Fry"/>
    <n v="42"/>
    <n v="0.69"/>
    <n v="0.93132491091674763"/>
  </r>
  <r>
    <x v="0"/>
    <s v="May"/>
    <x v="2"/>
    <x v="3"/>
    <x v="3"/>
    <x v="1"/>
    <s v="Wild"/>
    <s v="Fry"/>
    <n v="46"/>
    <n v="0.91"/>
    <n v="0.93490589298923321"/>
  </r>
  <r>
    <x v="0"/>
    <s v="May"/>
    <x v="2"/>
    <x v="3"/>
    <x v="3"/>
    <x v="1"/>
    <s v="Wild"/>
    <s v="Fry"/>
    <n v="47"/>
    <n v="1.08"/>
    <n v="1.0402319331939935"/>
  </r>
  <r>
    <x v="0"/>
    <s v="May"/>
    <x v="2"/>
    <x v="3"/>
    <x v="3"/>
    <x v="1"/>
    <s v="Wild"/>
    <s v="Fry"/>
    <n v="42"/>
    <n v="0.7"/>
    <n v="0.94482237339380193"/>
  </r>
  <r>
    <x v="0"/>
    <s v="May"/>
    <x v="2"/>
    <x v="3"/>
    <x v="3"/>
    <x v="1"/>
    <s v="Wild"/>
    <s v="Fry"/>
    <n v="47"/>
    <n v="1.1000000000000001"/>
    <n v="1.059495487512401"/>
  </r>
  <r>
    <x v="0"/>
    <s v="May"/>
    <x v="2"/>
    <x v="3"/>
    <x v="3"/>
    <x v="1"/>
    <s v="Wild"/>
    <s v="Fry"/>
    <n v="40"/>
    <n v="0.54"/>
    <n v="0.84375"/>
  </r>
  <r>
    <x v="0"/>
    <s v="May"/>
    <x v="2"/>
    <x v="3"/>
    <x v="3"/>
    <x v="1"/>
    <s v="Wild"/>
    <s v="Fry"/>
    <n v="46"/>
    <n v="0.95"/>
    <n v="0.97600065751623244"/>
  </r>
  <r>
    <x v="0"/>
    <s v="May"/>
    <x v="2"/>
    <x v="3"/>
    <x v="3"/>
    <x v="1"/>
    <s v="Wild"/>
    <s v="Fry"/>
    <n v="48"/>
    <n v="1.24"/>
    <n v="1.1212384259259258"/>
  </r>
  <r>
    <x v="0"/>
    <s v="May"/>
    <x v="2"/>
    <x v="3"/>
    <x v="7"/>
    <x v="0"/>
    <s v="Wild"/>
    <s v="Fry"/>
    <n v="54"/>
    <n v="1.1000000000000001"/>
    <n v="0.69857237209774947"/>
  </r>
  <r>
    <x v="0"/>
    <s v="May"/>
    <x v="2"/>
    <x v="3"/>
    <x v="7"/>
    <x v="0"/>
    <s v="Wild"/>
    <s v="Fry"/>
    <n v="47"/>
    <n v="0.87"/>
    <n v="0.83796461285071711"/>
  </r>
  <r>
    <x v="0"/>
    <s v="May"/>
    <x v="2"/>
    <x v="3"/>
    <x v="7"/>
    <x v="1"/>
    <s v="Wild"/>
    <s v="Smolt"/>
    <n v="114"/>
    <n v="4.54"/>
    <n v="0.30643706835571538"/>
  </r>
  <r>
    <x v="0"/>
    <s v="May"/>
    <x v="2"/>
    <x v="3"/>
    <x v="7"/>
    <x v="1"/>
    <s v="Wild"/>
    <s v="Smolt"/>
    <n v="122"/>
    <n v="20.25"/>
    <n v="1.1151814469052477"/>
  </r>
  <r>
    <x v="0"/>
    <s v="May"/>
    <x v="2"/>
    <x v="3"/>
    <x v="7"/>
    <x v="1"/>
    <s v="Wild"/>
    <s v="Fry"/>
    <n v="53"/>
    <n v="1.51"/>
    <n v="1.0142600939030206"/>
  </r>
  <r>
    <x v="0"/>
    <s v="May"/>
    <x v="2"/>
    <x v="3"/>
    <x v="7"/>
    <x v="1"/>
    <s v="Wild"/>
    <s v="Fry"/>
    <n v="56"/>
    <n v="1.84"/>
    <n v="1.0477405247813412"/>
  </r>
  <r>
    <x v="0"/>
    <s v="May"/>
    <x v="2"/>
    <x v="3"/>
    <x v="7"/>
    <x v="1"/>
    <s v="Wild"/>
    <s v="Fry"/>
    <n v="82"/>
    <n v="2.6"/>
    <n v="0.47155438835768487"/>
  </r>
  <r>
    <x v="0"/>
    <s v="May"/>
    <x v="2"/>
    <x v="3"/>
    <x v="7"/>
    <x v="1"/>
    <s v="Wild"/>
    <s v="Smolt"/>
    <n v="114"/>
    <n v="10.93"/>
    <n v="0.73774386720880381"/>
  </r>
  <r>
    <x v="0"/>
    <s v="May"/>
    <x v="2"/>
    <x v="3"/>
    <x v="0"/>
    <x v="0"/>
    <s v="Wild"/>
    <s v="Fry"/>
    <n v="49"/>
    <n v="0.81"/>
    <n v="0.68848863993744103"/>
  </r>
  <r>
    <x v="0"/>
    <s v="May"/>
    <x v="2"/>
    <x v="3"/>
    <x v="0"/>
    <x v="0"/>
    <s v="Wild"/>
    <s v="Fry"/>
    <n v="65"/>
    <n v="2.77"/>
    <n v="1.0086481565771506"/>
  </r>
  <r>
    <x v="0"/>
    <s v="May"/>
    <x v="2"/>
    <x v="3"/>
    <x v="0"/>
    <x v="0"/>
    <s v="Wild"/>
    <s v="Fry"/>
    <n v="57"/>
    <n v="1.39"/>
    <n v="0.75056832601664214"/>
  </r>
  <r>
    <x v="0"/>
    <s v="May"/>
    <x v="2"/>
    <x v="3"/>
    <x v="0"/>
    <x v="1"/>
    <s v="Wild"/>
    <s v="Smolt"/>
    <n v="109"/>
    <n v="12.83"/>
    <n v="0.99071140491834542"/>
  </r>
  <r>
    <x v="0"/>
    <s v="May"/>
    <x v="2"/>
    <x v="3"/>
    <x v="0"/>
    <x v="1"/>
    <s v="Wild"/>
    <s v="Smolt"/>
    <n v="96"/>
    <n v="9.51"/>
    <n v="1.0748969184027777"/>
  </r>
  <r>
    <x v="0"/>
    <s v="May"/>
    <x v="2"/>
    <x v="3"/>
    <x v="0"/>
    <x v="1"/>
    <s v="Wild"/>
    <s v="Smolt"/>
    <n v="110"/>
    <n v="11.36"/>
    <n v="0.85349361382419231"/>
  </r>
  <r>
    <x v="0"/>
    <s v="May"/>
    <x v="2"/>
    <x v="3"/>
    <x v="0"/>
    <x v="1"/>
    <s v="Wild"/>
    <s v="Smolt"/>
    <n v="98"/>
    <n v="9.06"/>
    <n v="0.9626091169495703"/>
  </r>
  <r>
    <x v="0"/>
    <s v="May"/>
    <x v="2"/>
    <x v="3"/>
    <x v="0"/>
    <x v="1"/>
    <s v="Wild"/>
    <s v="Smolt"/>
    <n v="99"/>
    <n v="10.77"/>
    <n v="1.1099671338422485"/>
  </r>
  <r>
    <x v="0"/>
    <s v="May"/>
    <x v="2"/>
    <x v="3"/>
    <x v="0"/>
    <x v="1"/>
    <s v="Wild"/>
    <s v="Smolt"/>
    <n v="101"/>
    <n v="13.02"/>
    <n v="1.263708372601793"/>
  </r>
  <r>
    <x v="0"/>
    <s v="May"/>
    <x v="2"/>
    <x v="3"/>
    <x v="0"/>
    <x v="1"/>
    <s v="Wild"/>
    <s v="Smolt"/>
    <n v="118"/>
    <n v="17.53"/>
    <n v="1.0669299198067963"/>
  </r>
  <r>
    <x v="0"/>
    <s v="May"/>
    <x v="2"/>
    <x v="3"/>
    <x v="0"/>
    <x v="1"/>
    <s v="Wild"/>
    <s v="Smolt"/>
    <n v="116"/>
    <n v="16.57"/>
    <n v="1.061569765058018"/>
  </r>
  <r>
    <x v="0"/>
    <s v="May"/>
    <x v="2"/>
    <x v="3"/>
    <x v="0"/>
    <x v="1"/>
    <s v="Wild"/>
    <s v="Smolt"/>
    <n v="105"/>
    <n v="12.13"/>
    <n v="1.0478350070186806"/>
  </r>
  <r>
    <x v="0"/>
    <s v="May"/>
    <x v="2"/>
    <x v="3"/>
    <x v="0"/>
    <x v="1"/>
    <s v="Wild"/>
    <s v="Fry"/>
    <n v="38"/>
    <n v="0.48"/>
    <n v="0.87476308499781308"/>
  </r>
  <r>
    <x v="0"/>
    <s v="May"/>
    <x v="2"/>
    <x v="3"/>
    <x v="0"/>
    <x v="1"/>
    <s v="Wild"/>
    <s v="Fry"/>
    <n v="40"/>
    <n v="0.59"/>
    <n v="0.921875"/>
  </r>
  <r>
    <x v="0"/>
    <s v="May"/>
    <x v="2"/>
    <x v="3"/>
    <x v="0"/>
    <x v="1"/>
    <s v="Wild"/>
    <s v="Fry"/>
    <n v="39"/>
    <n v="0.55000000000000004"/>
    <n v="0.92719027630270245"/>
  </r>
  <r>
    <x v="0"/>
    <s v="May"/>
    <x v="2"/>
    <x v="3"/>
    <x v="0"/>
    <x v="1"/>
    <s v="Wild"/>
    <s v="Fry"/>
    <n v="53"/>
    <n v="1.47"/>
    <n v="0.98739227684598696"/>
  </r>
  <r>
    <x v="0"/>
    <s v="May"/>
    <x v="2"/>
    <x v="3"/>
    <x v="0"/>
    <x v="1"/>
    <s v="Wild"/>
    <s v="Fry"/>
    <n v="61"/>
    <n v="2.2999999999999998"/>
    <n v="1.0133006727435334"/>
  </r>
  <r>
    <x v="0"/>
    <s v="May"/>
    <x v="2"/>
    <x v="3"/>
    <x v="0"/>
    <x v="1"/>
    <s v="Wild"/>
    <s v="Fry"/>
    <n v="54"/>
    <n v="1.55"/>
    <n v="0.98435197886501047"/>
  </r>
  <r>
    <x v="0"/>
    <s v="May"/>
    <x v="2"/>
    <x v="3"/>
    <x v="0"/>
    <x v="1"/>
    <s v="Wild"/>
    <s v="Fry"/>
    <n v="44"/>
    <n v="0.83"/>
    <n v="0.97436138241923365"/>
  </r>
  <r>
    <x v="0"/>
    <s v="May"/>
    <x v="2"/>
    <x v="3"/>
    <x v="0"/>
    <x v="1"/>
    <s v="Wild"/>
    <s v="Fry"/>
    <n v="43"/>
    <n v="0.73"/>
    <n v="0.91815814959689079"/>
  </r>
  <r>
    <x v="0"/>
    <s v="May"/>
    <x v="2"/>
    <x v="4"/>
    <x v="1"/>
    <x v="0"/>
    <s v="Wild"/>
    <s v="Fry"/>
    <n v="43"/>
    <n v="0.5"/>
    <n v="0.6288754449293773"/>
  </r>
  <r>
    <x v="0"/>
    <s v="May"/>
    <x v="2"/>
    <x v="4"/>
    <x v="1"/>
    <x v="0"/>
    <s v="Wild"/>
    <s v="Fry"/>
    <n v="48"/>
    <n v="0.77"/>
    <n v="0.69625289351851849"/>
  </r>
  <r>
    <x v="0"/>
    <s v="May"/>
    <x v="2"/>
    <x v="4"/>
    <x v="1"/>
    <x v="0"/>
    <s v="Wild"/>
    <s v="Fry"/>
    <n v="48"/>
    <n v="0.83"/>
    <n v="0.7505063657407407"/>
  </r>
  <r>
    <x v="0"/>
    <s v="May"/>
    <x v="2"/>
    <x v="4"/>
    <x v="1"/>
    <x v="0"/>
    <s v="Wild"/>
    <s v="Fry"/>
    <n v="49"/>
    <n v="0.188"/>
    <n v="0.15979736334350483"/>
  </r>
  <r>
    <x v="0"/>
    <s v="May"/>
    <x v="2"/>
    <x v="4"/>
    <x v="1"/>
    <x v="0"/>
    <s v="Wild"/>
    <s v="Fry"/>
    <n v="40"/>
    <n v="0.46"/>
    <n v="0.71875"/>
  </r>
  <r>
    <x v="0"/>
    <s v="May"/>
    <x v="2"/>
    <x v="4"/>
    <x v="1"/>
    <x v="0"/>
    <s v="Wild"/>
    <s v="Fry"/>
    <n v="43"/>
    <n v="0.48"/>
    <n v="0.6037204271322022"/>
  </r>
  <r>
    <x v="0"/>
    <s v="May"/>
    <x v="2"/>
    <x v="4"/>
    <x v="1"/>
    <x v="1"/>
    <s v="Wild"/>
    <s v="Smolt"/>
    <n v="99"/>
    <n v="10.23"/>
    <n v="1.054314185627317"/>
  </r>
  <r>
    <x v="0"/>
    <s v="May"/>
    <x v="2"/>
    <x v="4"/>
    <x v="1"/>
    <x v="1"/>
    <s v="Wild"/>
    <s v="Fry"/>
    <n v="42"/>
    <n v="0.55000000000000004"/>
    <n v="0.74236043623798731"/>
  </r>
  <r>
    <x v="0"/>
    <s v="May"/>
    <x v="2"/>
    <x v="4"/>
    <x v="1"/>
    <x v="1"/>
    <s v="Wild"/>
    <s v="Fry"/>
    <n v="43"/>
    <n v="0.73"/>
    <n v="0.91815814959689079"/>
  </r>
  <r>
    <x v="0"/>
    <s v="May"/>
    <x v="2"/>
    <x v="4"/>
    <x v="1"/>
    <x v="1"/>
    <s v="Wild"/>
    <s v="Fry"/>
    <n v="44"/>
    <n v="0.78"/>
    <n v="0.91566491359879787"/>
  </r>
  <r>
    <x v="0"/>
    <s v="May"/>
    <x v="2"/>
    <x v="4"/>
    <x v="1"/>
    <x v="1"/>
    <s v="Wild"/>
    <s v="Fry"/>
    <n v="46"/>
    <n v="0.95"/>
    <n v="0.97600065751623244"/>
  </r>
  <r>
    <x v="0"/>
    <s v="May"/>
    <x v="2"/>
    <x v="4"/>
    <x v="1"/>
    <x v="1"/>
    <s v="Wild"/>
    <s v="Fry"/>
    <n v="52"/>
    <n v="1.44"/>
    <n v="1.0241238051888939"/>
  </r>
  <r>
    <x v="0"/>
    <s v="May"/>
    <x v="2"/>
    <x v="4"/>
    <x v="1"/>
    <x v="1"/>
    <s v="Wild"/>
    <s v="Fry"/>
    <n v="48"/>
    <n v="1.1399999999999999"/>
    <n v="1.0308159722222221"/>
  </r>
  <r>
    <x v="0"/>
    <s v="May"/>
    <x v="2"/>
    <x v="4"/>
    <x v="0"/>
    <x v="0"/>
    <s v="Wild"/>
    <s v="Fry"/>
    <n v="56"/>
    <n v="1.37"/>
    <n v="0.78011115160349853"/>
  </r>
  <r>
    <x v="0"/>
    <s v="May"/>
    <x v="2"/>
    <x v="4"/>
    <x v="0"/>
    <x v="0"/>
    <s v="Wild"/>
    <s v="Fry"/>
    <n v="40"/>
    <n v="0.41"/>
    <n v="0.640625"/>
  </r>
  <r>
    <x v="0"/>
    <s v="May"/>
    <x v="2"/>
    <x v="4"/>
    <x v="0"/>
    <x v="0"/>
    <s v="Wild"/>
    <s v="Fry"/>
    <n v="44"/>
    <n v="0.63"/>
    <n v="0.73957550713749065"/>
  </r>
  <r>
    <x v="0"/>
    <s v="May"/>
    <x v="2"/>
    <x v="4"/>
    <x v="0"/>
    <x v="0"/>
    <s v="Wild"/>
    <s v="Fry"/>
    <n v="43"/>
    <n v="0.64"/>
    <n v="0.80496056950960293"/>
  </r>
  <r>
    <x v="0"/>
    <s v="May"/>
    <x v="2"/>
    <x v="4"/>
    <x v="0"/>
    <x v="1"/>
    <s v="Wild"/>
    <s v="Smolt"/>
    <n v="89"/>
    <n v="6.62"/>
    <n v="0.93904838368779331"/>
  </r>
  <r>
    <x v="0"/>
    <s v="May"/>
    <x v="2"/>
    <x v="4"/>
    <x v="0"/>
    <x v="1"/>
    <s v="Wild"/>
    <s v="Smolt"/>
    <n v="94"/>
    <n v="8.83"/>
    <n v="1.0631074039471022"/>
  </r>
  <r>
    <x v="0"/>
    <s v="May"/>
    <x v="2"/>
    <x v="4"/>
    <x v="0"/>
    <x v="1"/>
    <s v="Wild"/>
    <s v="Fry"/>
    <n v="53"/>
    <n v="1.31"/>
    <n v="0.87992100861785227"/>
  </r>
  <r>
    <x v="0"/>
    <s v="May"/>
    <x v="2"/>
    <x v="4"/>
    <x v="0"/>
    <x v="1"/>
    <s v="Wild"/>
    <s v="Fry"/>
    <n v="41"/>
    <n v="0.56999999999999995"/>
    <n v="0.82703385035040111"/>
  </r>
  <r>
    <x v="0"/>
    <s v="May"/>
    <x v="2"/>
    <x v="4"/>
    <x v="0"/>
    <x v="1"/>
    <s v="Wild"/>
    <s v="Fry"/>
    <n v="47"/>
    <n v="0.9"/>
    <n v="0.86685994432832802"/>
  </r>
  <r>
    <x v="0"/>
    <s v="May"/>
    <x v="2"/>
    <x v="4"/>
    <x v="0"/>
    <x v="1"/>
    <s v="Wild"/>
    <s v="Fry"/>
    <n v="61"/>
    <n v="2.27"/>
    <n v="1.0000837074468789"/>
  </r>
  <r>
    <x v="0"/>
    <s v="May"/>
    <x v="2"/>
    <x v="4"/>
    <x v="0"/>
    <x v="1"/>
    <s v="Wild"/>
    <s v="Fry"/>
    <n v="54"/>
    <n v="1.98"/>
    <n v="1.2574302697759487"/>
  </r>
  <r>
    <x v="0"/>
    <s v="May"/>
    <x v="2"/>
    <x v="4"/>
    <x v="0"/>
    <x v="1"/>
    <s v="Wild"/>
    <s v="Fry"/>
    <n v="44"/>
    <n v="0.81"/>
    <n v="0.95088279489105931"/>
  </r>
  <r>
    <x v="0"/>
    <s v="May"/>
    <x v="2"/>
    <x v="4"/>
    <x v="0"/>
    <x v="1"/>
    <s v="Wild"/>
    <s v="Fry"/>
    <n v="53"/>
    <n v="1.38"/>
    <n v="0.92693968846766117"/>
  </r>
  <r>
    <x v="0"/>
    <s v="May"/>
    <x v="2"/>
    <x v="4"/>
    <x v="0"/>
    <x v="1"/>
    <s v="Wild"/>
    <s v="Fry"/>
    <n v="59"/>
    <n v="2.12"/>
    <n v="1.0322379600640768"/>
  </r>
  <r>
    <x v="0"/>
    <s v="May"/>
    <x v="2"/>
    <x v="4"/>
    <x v="0"/>
    <x v="1"/>
    <s v="Wild"/>
    <s v="Fry"/>
    <n v="63"/>
    <n v="2.67"/>
    <n v="1.0677992537402967"/>
  </r>
  <r>
    <x v="0"/>
    <s v="May"/>
    <x v="2"/>
    <x v="4"/>
    <x v="0"/>
    <x v="1"/>
    <s v="Wild"/>
    <s v="Fry"/>
    <n v="55"/>
    <n v="1.55"/>
    <n v="0.93163035311795639"/>
  </r>
  <r>
    <x v="0"/>
    <s v="May"/>
    <x v="2"/>
    <x v="4"/>
    <x v="0"/>
    <x v="1"/>
    <s v="Wild"/>
    <s v="Fry"/>
    <n v="62"/>
    <n v="2.56"/>
    <n v="1.0741499110469606"/>
  </r>
  <r>
    <x v="0"/>
    <s v="May"/>
    <x v="2"/>
    <x v="4"/>
    <x v="0"/>
    <x v="1"/>
    <s v="Wild"/>
    <s v="Fry"/>
    <n v="48"/>
    <n v="0.98"/>
    <n v="0.88614004629629628"/>
  </r>
  <r>
    <x v="0"/>
    <s v="May"/>
    <x v="2"/>
    <x v="4"/>
    <x v="0"/>
    <x v="1"/>
    <s v="Wild"/>
    <s v="Fry"/>
    <n v="52"/>
    <n v="1.27"/>
    <n v="0.90322030040964951"/>
  </r>
  <r>
    <x v="0"/>
    <s v="May"/>
    <x v="2"/>
    <x v="4"/>
    <x v="0"/>
    <x v="1"/>
    <s v="Wild"/>
    <s v="Fry"/>
    <n v="53"/>
    <n v="1.45"/>
    <n v="0.97395836831747018"/>
  </r>
  <r>
    <x v="0"/>
    <s v="May"/>
    <x v="2"/>
    <x v="4"/>
    <x v="0"/>
    <x v="1"/>
    <s v="Wild"/>
    <s v="Fry"/>
    <n v="64"/>
    <n v="2.4300000000000002"/>
    <n v="0.92697143554687511"/>
  </r>
  <r>
    <x v="0"/>
    <s v="May"/>
    <x v="2"/>
    <x v="4"/>
    <x v="0"/>
    <x v="1"/>
    <s v="Wild"/>
    <s v="Fry"/>
    <n v="55"/>
    <n v="1.46"/>
    <n v="0.87753568745304278"/>
  </r>
  <r>
    <x v="0"/>
    <s v="May"/>
    <x v="2"/>
    <x v="4"/>
    <x v="0"/>
    <x v="1"/>
    <s v="Wild"/>
    <s v="Fry"/>
    <n v="53"/>
    <n v="1.51"/>
    <n v="1.0142600939030206"/>
  </r>
  <r>
    <x v="0"/>
    <s v="May"/>
    <x v="2"/>
    <x v="4"/>
    <x v="0"/>
    <x v="1"/>
    <s v="Wild"/>
    <s v="Fry"/>
    <n v="55"/>
    <n v="1.61"/>
    <n v="0.9676934635612322"/>
  </r>
  <r>
    <x v="0"/>
    <s v="May"/>
    <x v="2"/>
    <x v="4"/>
    <x v="0"/>
    <x v="1"/>
    <s v="Wild"/>
    <s v="Fry"/>
    <n v="42"/>
    <n v="0.69"/>
    <n v="0.93132491091674763"/>
  </r>
  <r>
    <x v="0"/>
    <s v="May"/>
    <x v="2"/>
    <x v="4"/>
    <x v="0"/>
    <x v="1"/>
    <s v="Wild"/>
    <s v="Fry"/>
    <n v="50"/>
    <n v="1.1499999999999999"/>
    <n v="0.91999999999999993"/>
  </r>
  <r>
    <x v="0"/>
    <s v="May"/>
    <x v="2"/>
    <x v="4"/>
    <x v="0"/>
    <x v="1"/>
    <s v="Wild"/>
    <s v="Fry"/>
    <n v="54"/>
    <n v="1.6"/>
    <n v="1.0161052685058172"/>
  </r>
  <r>
    <x v="0"/>
    <s v="May"/>
    <x v="2"/>
    <x v="4"/>
    <x v="0"/>
    <x v="1"/>
    <s v="Wild"/>
    <s v="Fry"/>
    <n v="42"/>
    <n v="1.06"/>
    <n v="1.4307310225677572"/>
  </r>
  <r>
    <x v="0"/>
    <s v="May"/>
    <x v="2"/>
    <x v="4"/>
    <x v="8"/>
    <x v="0"/>
    <s v="Wild"/>
    <s v="Fry"/>
    <n v="49"/>
    <n v="0.87"/>
    <n v="0.73948779845132551"/>
  </r>
  <r>
    <x v="0"/>
    <s v="May"/>
    <x v="2"/>
    <x v="4"/>
    <x v="8"/>
    <x v="0"/>
    <s v="Wild"/>
    <s v="Fry"/>
    <n v="53"/>
    <n v="1.1100000000000001"/>
    <n v="0.74558192333268414"/>
  </r>
  <r>
    <x v="0"/>
    <s v="May"/>
    <x v="2"/>
    <x v="4"/>
    <x v="8"/>
    <x v="1"/>
    <s v="Wild"/>
    <s v="Smolt"/>
    <n v="96"/>
    <n v="9.4700000000000006"/>
    <n v="1.0703757957175928"/>
  </r>
  <r>
    <x v="0"/>
    <s v="May"/>
    <x v="2"/>
    <x v="4"/>
    <x v="8"/>
    <x v="1"/>
    <s v="Wild"/>
    <s v="Smolt"/>
    <n v="84"/>
    <n v="6.31"/>
    <n v="1.064612352877659"/>
  </r>
  <r>
    <x v="0"/>
    <s v="May"/>
    <x v="2"/>
    <x v="4"/>
    <x v="8"/>
    <x v="1"/>
    <s v="Wild"/>
    <s v="Smolt"/>
    <n v="93"/>
    <n v="7.48"/>
    <n v="0.9299353396563963"/>
  </r>
  <r>
    <x v="0"/>
    <s v="May"/>
    <x v="2"/>
    <x v="4"/>
    <x v="8"/>
    <x v="1"/>
    <s v="Wild"/>
    <s v="Smolt"/>
    <n v="70"/>
    <n v="2.85"/>
    <n v="0.83090379008746351"/>
  </r>
  <r>
    <x v="0"/>
    <s v="May"/>
    <x v="2"/>
    <x v="4"/>
    <x v="8"/>
    <x v="1"/>
    <s v="Wild"/>
    <s v="Smolt"/>
    <n v="93"/>
    <n v="8.61"/>
    <n v="1.0704202238558251"/>
  </r>
  <r>
    <x v="0"/>
    <s v="May"/>
    <x v="2"/>
    <x v="4"/>
    <x v="8"/>
    <x v="1"/>
    <s v="Wild"/>
    <s v="Fry"/>
    <n v="64"/>
    <n v="2.6"/>
    <n v="0.9918212890625"/>
  </r>
  <r>
    <x v="0"/>
    <s v="May"/>
    <x v="2"/>
    <x v="4"/>
    <x v="8"/>
    <x v="1"/>
    <s v="Wild"/>
    <s v="Fry"/>
    <n v="44"/>
    <n v="0.93"/>
    <n v="1.0917543200601052"/>
  </r>
  <r>
    <x v="0"/>
    <s v="May"/>
    <x v="2"/>
    <x v="4"/>
    <x v="8"/>
    <x v="1"/>
    <s v="Wild"/>
    <s v="Fry"/>
    <n v="41"/>
    <n v="0.65"/>
    <n v="0.94310877671536975"/>
  </r>
  <r>
    <x v="0"/>
    <s v="May"/>
    <x v="2"/>
    <x v="4"/>
    <x v="8"/>
    <x v="1"/>
    <s v="Wild"/>
    <s v="Fry"/>
    <n v="60"/>
    <n v="2.2799999999999998"/>
    <n v="1.0555555555555554"/>
  </r>
  <r>
    <x v="0"/>
    <s v="May"/>
    <x v="2"/>
    <x v="4"/>
    <x v="8"/>
    <x v="1"/>
    <s v="Wild"/>
    <s v="Fry"/>
    <n v="46"/>
    <n v="0.94"/>
    <n v="0.96572696638448263"/>
  </r>
  <r>
    <x v="0"/>
    <s v="May"/>
    <x v="2"/>
    <x v="4"/>
    <x v="8"/>
    <x v="1"/>
    <s v="Wild"/>
    <s v="Fry"/>
    <n v="38"/>
    <n v="0.49"/>
    <n v="0.89298731593526748"/>
  </r>
  <r>
    <x v="0"/>
    <s v="May"/>
    <x v="2"/>
    <x v="4"/>
    <x v="8"/>
    <x v="1"/>
    <s v="Wild"/>
    <s v="Fry"/>
    <n v="52"/>
    <n v="1.33"/>
    <n v="0.94589212562585345"/>
  </r>
  <r>
    <x v="0"/>
    <s v="May"/>
    <x v="2"/>
    <x v="4"/>
    <x v="8"/>
    <x v="1"/>
    <s v="Wild"/>
    <s v="Fry"/>
    <n v="49"/>
    <n v="1.23"/>
    <n v="1.0454827495346326"/>
  </r>
  <r>
    <x v="0"/>
    <s v="May"/>
    <x v="2"/>
    <x v="4"/>
    <x v="8"/>
    <x v="1"/>
    <s v="Wild"/>
    <s v="Fry"/>
    <n v="40"/>
    <n v="0.62"/>
    <n v="0.96875"/>
  </r>
  <r>
    <x v="0"/>
    <s v="May"/>
    <x v="2"/>
    <x v="4"/>
    <x v="8"/>
    <x v="1"/>
    <s v="Wild"/>
    <s v="Fry"/>
    <n v="43"/>
    <n v="0.76"/>
    <n v="0.95589067629265345"/>
  </r>
  <r>
    <x v="0"/>
    <s v="May"/>
    <x v="2"/>
    <x v="4"/>
    <x v="8"/>
    <x v="1"/>
    <s v="Wild"/>
    <s v="Fry"/>
    <n v="43"/>
    <n v="0.73"/>
    <n v="0.91815814959689079"/>
  </r>
  <r>
    <x v="0"/>
    <s v="May"/>
    <x v="2"/>
    <x v="4"/>
    <x v="8"/>
    <x v="1"/>
    <s v="Wild"/>
    <s v="Fry"/>
    <n v="63"/>
    <n v="2.5099999999999998"/>
    <n v="1.0038112834787059"/>
  </r>
  <r>
    <x v="0"/>
    <s v="May"/>
    <x v="2"/>
    <x v="4"/>
    <x v="8"/>
    <x v="1"/>
    <s v="Wild"/>
    <s v="Fry"/>
    <n v="43"/>
    <n v="0.74"/>
    <n v="0.93073565849547835"/>
  </r>
  <r>
    <x v="0"/>
    <s v="May"/>
    <x v="2"/>
    <x v="4"/>
    <x v="8"/>
    <x v="1"/>
    <s v="Wild"/>
    <s v="Fry"/>
    <n v="42"/>
    <n v="0.82"/>
    <n v="1.1067919231184538"/>
  </r>
  <r>
    <x v="0"/>
    <s v="May"/>
    <x v="2"/>
    <x v="4"/>
    <x v="8"/>
    <x v="1"/>
    <s v="Wild"/>
    <s v="Fry"/>
    <n v="56"/>
    <n v="1.84"/>
    <n v="1.0477405247813412"/>
  </r>
  <r>
    <x v="0"/>
    <s v="May"/>
    <x v="2"/>
    <x v="4"/>
    <x v="8"/>
    <x v="1"/>
    <s v="Wild"/>
    <s v="Fry"/>
    <n v="85"/>
    <n v="0.9"/>
    <n v="0.14654996946875637"/>
  </r>
  <r>
    <x v="0"/>
    <s v="May"/>
    <x v="2"/>
    <x v="4"/>
    <x v="8"/>
    <x v="1"/>
    <s v="Wild"/>
    <s v="Fry"/>
    <n v="46"/>
    <n v="0.87"/>
    <n v="0.89381112846223387"/>
  </r>
  <r>
    <x v="0"/>
    <s v="May"/>
    <x v="2"/>
    <x v="4"/>
    <x v="8"/>
    <x v="1"/>
    <s v="Wild"/>
    <s v="Fry"/>
    <n v="43"/>
    <n v="0.78"/>
    <n v="0.98104569408982856"/>
  </r>
  <r>
    <x v="0"/>
    <s v="May"/>
    <x v="2"/>
    <x v="4"/>
    <x v="9"/>
    <x v="0"/>
    <s v="Wild"/>
    <s v="Fry"/>
    <n v="45"/>
    <n v="0.65"/>
    <n v="0.71330589849108372"/>
  </r>
  <r>
    <x v="0"/>
    <s v="May"/>
    <x v="2"/>
    <x v="4"/>
    <x v="9"/>
    <x v="0"/>
    <s v="Wild"/>
    <s v="Fry"/>
    <n v="47"/>
    <n v="0.74"/>
    <n v="0.71275150978106971"/>
  </r>
  <r>
    <x v="0"/>
    <s v="May"/>
    <x v="2"/>
    <x v="4"/>
    <x v="9"/>
    <x v="0"/>
    <s v="Wild"/>
    <s v="Fry"/>
    <n v="40"/>
    <n v="0.57999999999999996"/>
    <n v="0.90624999999999989"/>
  </r>
  <r>
    <x v="0"/>
    <s v="May"/>
    <x v="2"/>
    <x v="4"/>
    <x v="9"/>
    <x v="1"/>
    <s v="Wild"/>
    <s v="Smolt"/>
    <n v="122"/>
    <n v="18.87"/>
    <n v="1.0391838964494826"/>
  </r>
  <r>
    <x v="0"/>
    <s v="May"/>
    <x v="2"/>
    <x v="4"/>
    <x v="9"/>
    <x v="1"/>
    <s v="Wild"/>
    <s v="Smolt"/>
    <n v="100"/>
    <n v="11.07"/>
    <n v="1.107"/>
  </r>
  <r>
    <x v="0"/>
    <s v="May"/>
    <x v="2"/>
    <x v="4"/>
    <x v="9"/>
    <x v="1"/>
    <s v="Wild"/>
    <s v="Smolt"/>
    <n v="111"/>
    <n v="16.14"/>
    <n v="1.1801428894197339"/>
  </r>
  <r>
    <x v="0"/>
    <s v="May"/>
    <x v="2"/>
    <x v="4"/>
    <x v="9"/>
    <x v="1"/>
    <s v="Wild"/>
    <s v="Smolt"/>
    <n v="95"/>
    <n v="9.1999999999999993"/>
    <n v="1.0730427175973172"/>
  </r>
  <r>
    <x v="0"/>
    <s v="May"/>
    <x v="2"/>
    <x v="4"/>
    <x v="9"/>
    <x v="1"/>
    <s v="Wild"/>
    <s v="Smolt"/>
    <n v="116"/>
    <n v="17.41"/>
    <n v="1.1153850096354914"/>
  </r>
  <r>
    <x v="0"/>
    <s v="May"/>
    <x v="2"/>
    <x v="4"/>
    <x v="9"/>
    <x v="1"/>
    <s v="Wild"/>
    <s v="Smolt"/>
    <n v="94"/>
    <n v="9.5399999999999991"/>
    <n v="1.1485894262350345"/>
  </r>
  <r>
    <x v="0"/>
    <s v="May"/>
    <x v="2"/>
    <x v="4"/>
    <x v="9"/>
    <x v="1"/>
    <s v="Wild"/>
    <s v="Smolt"/>
    <n v="97"/>
    <n v="9.26"/>
    <n v="1.0146021630967499"/>
  </r>
  <r>
    <x v="0"/>
    <s v="May"/>
    <x v="2"/>
    <x v="4"/>
    <x v="9"/>
    <x v="1"/>
    <s v="Wild"/>
    <s v="Smolt"/>
    <n v="159"/>
    <n v="35.1"/>
    <n v="0.87320405435359394"/>
  </r>
  <r>
    <x v="0"/>
    <s v="May"/>
    <x v="2"/>
    <x v="4"/>
    <x v="9"/>
    <x v="1"/>
    <s v="Wild"/>
    <s v="Smolt"/>
    <n v="98"/>
    <n v="9.9600000000000009"/>
    <n v="1.058232539163104"/>
  </r>
  <r>
    <x v="0"/>
    <s v="May"/>
    <x v="2"/>
    <x v="4"/>
    <x v="9"/>
    <x v="1"/>
    <s v="Wild"/>
    <s v="Smolt"/>
    <n v="91"/>
    <n v="9.0500000000000007"/>
    <n v="1.2009485503024933"/>
  </r>
  <r>
    <x v="0"/>
    <s v="May"/>
    <x v="2"/>
    <x v="4"/>
    <x v="9"/>
    <x v="1"/>
    <s v="Wild"/>
    <s v="Smolt"/>
    <n v="113"/>
    <n v="10.81"/>
    <n v="0.74918722542218885"/>
  </r>
  <r>
    <x v="0"/>
    <s v="May"/>
    <x v="2"/>
    <x v="4"/>
    <x v="9"/>
    <x v="1"/>
    <s v="Wild"/>
    <s v="Smolt"/>
    <n v="100"/>
    <n v="9.6199999999999992"/>
    <n v="0.96199999999999986"/>
  </r>
  <r>
    <x v="0"/>
    <s v="May"/>
    <x v="2"/>
    <x v="4"/>
    <x v="9"/>
    <x v="1"/>
    <s v="Wild"/>
    <s v="Smolt"/>
    <n v="100"/>
    <n v="10.85"/>
    <n v="1.085"/>
  </r>
  <r>
    <x v="0"/>
    <s v="May"/>
    <x v="2"/>
    <x v="4"/>
    <x v="9"/>
    <x v="1"/>
    <s v="Wild"/>
    <s v="Smolt"/>
    <n v="87"/>
    <n v="6.25"/>
    <n v="0.94912247932051941"/>
  </r>
  <r>
    <x v="0"/>
    <s v="May"/>
    <x v="2"/>
    <x v="4"/>
    <x v="9"/>
    <x v="1"/>
    <s v="Wild"/>
    <s v="Smolt"/>
    <n v="100"/>
    <n v="10.53"/>
    <n v="1.0529999999999999"/>
  </r>
  <r>
    <x v="0"/>
    <s v="May"/>
    <x v="2"/>
    <x v="4"/>
    <x v="9"/>
    <x v="1"/>
    <s v="Wild"/>
    <s v="Fry"/>
    <n v="54"/>
    <n v="1.55"/>
    <n v="0.98435197886501047"/>
  </r>
  <r>
    <x v="0"/>
    <s v="May"/>
    <x v="2"/>
    <x v="4"/>
    <x v="9"/>
    <x v="1"/>
    <s v="Wild"/>
    <s v="Fry"/>
    <n v="45"/>
    <n v="0.81"/>
    <n v="0.88888888888888884"/>
  </r>
  <r>
    <x v="0"/>
    <s v="May"/>
    <x v="2"/>
    <x v="4"/>
    <x v="9"/>
    <x v="1"/>
    <s v="Wild"/>
    <s v="Fry"/>
    <n v="48"/>
    <n v="1.01"/>
    <n v="0.91326678240740744"/>
  </r>
  <r>
    <x v="0"/>
    <s v="May"/>
    <x v="2"/>
    <x v="4"/>
    <x v="9"/>
    <x v="1"/>
    <s v="Wild"/>
    <s v="Fry"/>
    <n v="53"/>
    <n v="1.64"/>
    <n v="1.10158049933838"/>
  </r>
  <r>
    <x v="0"/>
    <s v="May"/>
    <x v="2"/>
    <x v="4"/>
    <x v="9"/>
    <x v="1"/>
    <s v="Wild"/>
    <s v="Fry"/>
    <n v="63"/>
    <n v="2.6"/>
    <n v="1.0398045167508509"/>
  </r>
  <r>
    <x v="0"/>
    <s v="May"/>
    <x v="2"/>
    <x v="4"/>
    <x v="9"/>
    <x v="1"/>
    <s v="Wild"/>
    <s v="Fry"/>
    <n v="54"/>
    <n v="1.41"/>
    <n v="0.89544276787075139"/>
  </r>
  <r>
    <x v="0"/>
    <s v="May"/>
    <x v="2"/>
    <x v="4"/>
    <x v="9"/>
    <x v="1"/>
    <s v="Wild"/>
    <s v="Fry"/>
    <n v="50"/>
    <n v="1.33"/>
    <n v="1.0640000000000001"/>
  </r>
  <r>
    <x v="0"/>
    <s v="May"/>
    <x v="2"/>
    <x v="4"/>
    <x v="9"/>
    <x v="1"/>
    <s v="Wild"/>
    <s v="Fry"/>
    <n v="62"/>
    <n v="2.5299999999999998"/>
    <n v="1.0615622167768788"/>
  </r>
  <r>
    <x v="0"/>
    <s v="May"/>
    <x v="2"/>
    <x v="4"/>
    <x v="9"/>
    <x v="1"/>
    <s v="Wild"/>
    <s v="Fry"/>
    <n v="59"/>
    <n v="2.04"/>
    <n v="0.99328558421260205"/>
  </r>
  <r>
    <x v="0"/>
    <s v="May"/>
    <x v="3"/>
    <x v="5"/>
    <x v="5"/>
    <x v="0"/>
    <s v="Wild"/>
    <s v="Fry"/>
    <n v="52"/>
    <n v="1.08"/>
    <n v="0.76809285389167048"/>
  </r>
  <r>
    <x v="0"/>
    <s v="May"/>
    <x v="3"/>
    <x v="5"/>
    <x v="5"/>
    <x v="1"/>
    <s v="Wild"/>
    <s v="Fry"/>
    <n v="57"/>
    <n v="2.11"/>
    <n v="1.1393519193490034"/>
  </r>
  <r>
    <x v="0"/>
    <s v="May"/>
    <x v="3"/>
    <x v="5"/>
    <x v="5"/>
    <x v="1"/>
    <s v="Wild"/>
    <s v="Fry"/>
    <n v="63"/>
    <n v="2.56"/>
    <n v="1.0238075241854532"/>
  </r>
  <r>
    <x v="0"/>
    <s v="May"/>
    <x v="3"/>
    <x v="5"/>
    <x v="5"/>
    <x v="1"/>
    <s v="Wild"/>
    <s v="Fry"/>
    <n v="51"/>
    <n v="1.29"/>
    <n v="0.97247664925254995"/>
  </r>
  <r>
    <x v="0"/>
    <s v="May"/>
    <x v="3"/>
    <x v="5"/>
    <x v="5"/>
    <x v="1"/>
    <s v="Wild"/>
    <s v="Fry"/>
    <n v="55"/>
    <n v="1.64"/>
    <n v="0.98572501878287"/>
  </r>
  <r>
    <x v="0"/>
    <s v="May"/>
    <x v="3"/>
    <x v="5"/>
    <x v="5"/>
    <x v="1"/>
    <s v="Wild"/>
    <s v="Fry"/>
    <n v="54"/>
    <n v="1.7"/>
    <n v="1.0796118477874308"/>
  </r>
  <r>
    <x v="0"/>
    <s v="May"/>
    <x v="3"/>
    <x v="5"/>
    <x v="5"/>
    <x v="2"/>
    <s v="Wild"/>
    <s v="Smolt"/>
    <n v="80"/>
    <n v="4.45"/>
    <n v="0.869140625"/>
  </r>
  <r>
    <x v="0"/>
    <s v="May"/>
    <x v="3"/>
    <x v="5"/>
    <x v="6"/>
    <x v="0"/>
    <s v="Wild"/>
    <s v="Fry"/>
    <n v="60"/>
    <n v="1.82"/>
    <n v="0.84259259259259256"/>
  </r>
  <r>
    <x v="0"/>
    <s v="May"/>
    <x v="3"/>
    <x v="5"/>
    <x v="6"/>
    <x v="0"/>
    <s v="Wild"/>
    <s v="Fry"/>
    <n v="61"/>
    <n v="1.95"/>
    <n v="0.85910274428256106"/>
  </r>
  <r>
    <x v="0"/>
    <s v="May"/>
    <x v="3"/>
    <x v="5"/>
    <x v="6"/>
    <x v="0"/>
    <s v="Wild"/>
    <s v="Fry"/>
    <n v="57"/>
    <n v="1.62"/>
    <n v="0.87476308499781308"/>
  </r>
  <r>
    <x v="0"/>
    <s v="May"/>
    <x v="3"/>
    <x v="5"/>
    <x v="6"/>
    <x v="0"/>
    <s v="Wild"/>
    <s v="Fry"/>
    <n v="61"/>
    <n v="1.96"/>
    <n v="0.86350839938144608"/>
  </r>
  <r>
    <x v="0"/>
    <s v="May"/>
    <x v="3"/>
    <x v="5"/>
    <x v="6"/>
    <x v="0"/>
    <s v="Wild"/>
    <s v="Fry"/>
    <n v="57"/>
    <n v="1.6"/>
    <n v="0.86396354073858084"/>
  </r>
  <r>
    <x v="0"/>
    <s v="May"/>
    <x v="3"/>
    <x v="5"/>
    <x v="6"/>
    <x v="0"/>
    <s v="Wild"/>
    <s v="Fry"/>
    <n v="52"/>
    <n v="1.1200000000000001"/>
    <n v="0.79654073736913988"/>
  </r>
  <r>
    <x v="0"/>
    <s v="May"/>
    <x v="3"/>
    <x v="5"/>
    <x v="6"/>
    <x v="0"/>
    <s v="Wild"/>
    <s v="Fry"/>
    <n v="58"/>
    <n v="1.74"/>
    <n v="0.89179548156956001"/>
  </r>
  <r>
    <x v="0"/>
    <s v="May"/>
    <x v="3"/>
    <x v="5"/>
    <x v="6"/>
    <x v="0"/>
    <s v="Wild"/>
    <s v="Fry"/>
    <n v="64"/>
    <n v="2.4700000000000002"/>
    <n v="0.94223022460937511"/>
  </r>
  <r>
    <x v="0"/>
    <s v="May"/>
    <x v="3"/>
    <x v="5"/>
    <x v="6"/>
    <x v="0"/>
    <s v="Wild"/>
    <s v="Fry"/>
    <n v="56"/>
    <n v="1.52"/>
    <n v="0.86552478134110788"/>
  </r>
  <r>
    <x v="0"/>
    <s v="May"/>
    <x v="3"/>
    <x v="5"/>
    <x v="6"/>
    <x v="0"/>
    <s v="Wild"/>
    <s v="Fry"/>
    <n v="65"/>
    <n v="2.29"/>
    <n v="0.83386436049157941"/>
  </r>
  <r>
    <x v="0"/>
    <s v="May"/>
    <x v="3"/>
    <x v="5"/>
    <x v="6"/>
    <x v="0"/>
    <s v="Wild"/>
    <s v="Fry"/>
    <n v="54"/>
    <n v="1.53"/>
    <n v="0.97165066300868774"/>
  </r>
  <r>
    <x v="0"/>
    <s v="May"/>
    <x v="3"/>
    <x v="5"/>
    <x v="6"/>
    <x v="0"/>
    <s v="Wild"/>
    <s v="Fry"/>
    <n v="66"/>
    <n v="2.65"/>
    <n v="0.9217519548098061"/>
  </r>
  <r>
    <x v="0"/>
    <s v="May"/>
    <x v="3"/>
    <x v="5"/>
    <x v="6"/>
    <x v="0"/>
    <s v="Wild"/>
    <s v="Fry"/>
    <n v="50"/>
    <n v="1.08"/>
    <n v="0.86399999999999999"/>
  </r>
  <r>
    <x v="0"/>
    <s v="May"/>
    <x v="3"/>
    <x v="5"/>
    <x v="6"/>
    <x v="0"/>
    <s v="Wild"/>
    <s v="Fry"/>
    <n v="60"/>
    <n v="2.14"/>
    <n v="0.9907407407407407"/>
  </r>
  <r>
    <x v="0"/>
    <s v="May"/>
    <x v="3"/>
    <x v="5"/>
    <x v="6"/>
    <x v="0"/>
    <s v="Wild"/>
    <s v="Fry"/>
    <n v="62"/>
    <n v="2.11"/>
    <n v="0.88533449699573696"/>
  </r>
  <r>
    <x v="0"/>
    <s v="May"/>
    <x v="3"/>
    <x v="5"/>
    <x v="6"/>
    <x v="0"/>
    <s v="Wild"/>
    <s v="Fry"/>
    <n v="51"/>
    <n v="1.08"/>
    <n v="0.81416649704864641"/>
  </r>
  <r>
    <x v="0"/>
    <s v="May"/>
    <x v="3"/>
    <x v="5"/>
    <x v="6"/>
    <x v="0"/>
    <s v="Wild"/>
    <s v="Fry"/>
    <n v="54"/>
    <n v="1.56"/>
    <n v="0.99070263679317172"/>
  </r>
  <r>
    <x v="0"/>
    <s v="May"/>
    <x v="3"/>
    <x v="5"/>
    <x v="6"/>
    <x v="0"/>
    <s v="Wild"/>
    <s v="Fry"/>
    <n v="58"/>
    <n v="1.66"/>
    <n v="0.85079339046291358"/>
  </r>
  <r>
    <x v="0"/>
    <s v="May"/>
    <x v="3"/>
    <x v="5"/>
    <x v="6"/>
    <x v="1"/>
    <s v="Wild"/>
    <s v="Smolt"/>
    <n v="99"/>
    <n v="9.83"/>
    <n v="1.0130897795421823"/>
  </r>
  <r>
    <x v="0"/>
    <s v="May"/>
    <x v="3"/>
    <x v="5"/>
    <x v="6"/>
    <x v="1"/>
    <s v="Wild"/>
    <s v="Smolt"/>
    <n v="98"/>
    <n v="10.83"/>
    <n v="1.1506685139695194"/>
  </r>
  <r>
    <x v="0"/>
    <s v="May"/>
    <x v="3"/>
    <x v="5"/>
    <x v="6"/>
    <x v="1"/>
    <s v="Wild"/>
    <s v="Smolt"/>
    <n v="102"/>
    <n v="10.47"/>
    <n v="0.98661148427075573"/>
  </r>
  <r>
    <x v="0"/>
    <s v="May"/>
    <x v="3"/>
    <x v="5"/>
    <x v="6"/>
    <x v="1"/>
    <s v="Wild"/>
    <s v="Smolt"/>
    <n v="99"/>
    <n v="10.64"/>
    <n v="1.0965692018645798"/>
  </r>
  <r>
    <x v="0"/>
    <s v="May"/>
    <x v="3"/>
    <x v="5"/>
    <x v="6"/>
    <x v="1"/>
    <s v="Wild"/>
    <s v="Smolt"/>
    <n v="95"/>
    <n v="8.1999999999999993"/>
    <n v="0.95640763959760888"/>
  </r>
  <r>
    <x v="0"/>
    <s v="May"/>
    <x v="3"/>
    <x v="5"/>
    <x v="6"/>
    <x v="1"/>
    <s v="Wild"/>
    <s v="Smolt"/>
    <n v="108"/>
    <n v="13.24"/>
    <n v="1.0510338871107048"/>
  </r>
  <r>
    <x v="0"/>
    <s v="May"/>
    <x v="3"/>
    <x v="5"/>
    <x v="6"/>
    <x v="1"/>
    <s v="Wild"/>
    <s v="Smolt"/>
    <n v="78"/>
    <n v="4.1900000000000004"/>
    <n v="0.882938013115528"/>
  </r>
  <r>
    <x v="0"/>
    <s v="May"/>
    <x v="3"/>
    <x v="5"/>
    <x v="6"/>
    <x v="1"/>
    <s v="Wild"/>
    <s v="Fry"/>
    <n v="60"/>
    <n v="2.2400000000000002"/>
    <n v="1.0370370370370372"/>
  </r>
  <r>
    <x v="0"/>
    <s v="May"/>
    <x v="3"/>
    <x v="5"/>
    <x v="6"/>
    <x v="1"/>
    <s v="Wild"/>
    <s v="Fry"/>
    <n v="58"/>
    <n v="2.27"/>
    <n v="1.1634343351510927"/>
  </r>
  <r>
    <x v="0"/>
    <s v="May"/>
    <x v="3"/>
    <x v="5"/>
    <x v="6"/>
    <x v="1"/>
    <s v="Wild"/>
    <s v="Fry"/>
    <n v="56"/>
    <n v="1.97"/>
    <n v="1.1217656705539358"/>
  </r>
  <r>
    <x v="0"/>
    <s v="May"/>
    <x v="3"/>
    <x v="5"/>
    <x v="6"/>
    <x v="1"/>
    <s v="Wild"/>
    <s v="Fry"/>
    <n v="64"/>
    <n v="2.94"/>
    <n v="1.12152099609375"/>
  </r>
  <r>
    <x v="0"/>
    <s v="May"/>
    <x v="3"/>
    <x v="5"/>
    <x v="6"/>
    <x v="1"/>
    <s v="Wild"/>
    <s v="Fry"/>
    <n v="63"/>
    <n v="2.8"/>
    <n v="1.1197894795778394"/>
  </r>
  <r>
    <x v="0"/>
    <s v="May"/>
    <x v="3"/>
    <x v="5"/>
    <x v="6"/>
    <x v="1"/>
    <s v="Wild"/>
    <s v="Fry"/>
    <n v="61"/>
    <n v="2.4300000000000002"/>
    <n v="1.0705741890290379"/>
  </r>
  <r>
    <x v="0"/>
    <s v="May"/>
    <x v="3"/>
    <x v="5"/>
    <x v="6"/>
    <x v="1"/>
    <s v="Wild"/>
    <s v="Fry"/>
    <n v="59"/>
    <n v="2.69"/>
    <n v="1.3097736380058331"/>
  </r>
  <r>
    <x v="0"/>
    <s v="May"/>
    <x v="3"/>
    <x v="5"/>
    <x v="6"/>
    <x v="1"/>
    <s v="Wild"/>
    <s v="Fry"/>
    <n v="68"/>
    <n v="3.65"/>
    <n v="1.1608233258701404"/>
  </r>
  <r>
    <x v="0"/>
    <s v="May"/>
    <x v="3"/>
    <x v="5"/>
    <x v="6"/>
    <x v="1"/>
    <s v="Wild"/>
    <s v="Fry"/>
    <n v="60"/>
    <n v="2.4900000000000002"/>
    <n v="1.1527777777777779"/>
  </r>
  <r>
    <x v="0"/>
    <s v="May"/>
    <x v="3"/>
    <x v="5"/>
    <x v="6"/>
    <x v="1"/>
    <s v="Wild"/>
    <s v="Fry"/>
    <n v="64"/>
    <n v="2.93"/>
    <n v="1.117706298828125"/>
  </r>
  <r>
    <x v="0"/>
    <s v="May"/>
    <x v="3"/>
    <x v="5"/>
    <x v="6"/>
    <x v="1"/>
    <s v="Wild"/>
    <s v="Fry"/>
    <n v="61"/>
    <n v="2.59"/>
    <n v="1.1410646706111964"/>
  </r>
  <r>
    <x v="0"/>
    <s v="May"/>
    <x v="3"/>
    <x v="5"/>
    <x v="6"/>
    <x v="1"/>
    <s v="Wild"/>
    <s v="Fry"/>
    <n v="58"/>
    <n v="2.08"/>
    <n v="1.0660543687728075"/>
  </r>
  <r>
    <x v="0"/>
    <s v="May"/>
    <x v="3"/>
    <x v="5"/>
    <x v="6"/>
    <x v="1"/>
    <s v="Wild"/>
    <s v="Fry"/>
    <n v="41"/>
    <n v="0.75"/>
    <n v="1.0882024346715804"/>
  </r>
  <r>
    <x v="0"/>
    <s v="May"/>
    <x v="3"/>
    <x v="5"/>
    <x v="6"/>
    <x v="1"/>
    <s v="Wild"/>
    <s v="Fry"/>
    <n v="64"/>
    <n v="2.92"/>
    <n v="1.1138916015625"/>
  </r>
  <r>
    <x v="0"/>
    <s v="May"/>
    <x v="3"/>
    <x v="5"/>
    <x v="6"/>
    <x v="1"/>
    <s v="Wild"/>
    <s v="Fry"/>
    <n v="48"/>
    <n v="1.1000000000000001"/>
    <n v="0.99464699074074092"/>
  </r>
  <r>
    <x v="0"/>
    <s v="May"/>
    <x v="3"/>
    <x v="5"/>
    <x v="6"/>
    <x v="1"/>
    <s v="Wild"/>
    <s v="Fry"/>
    <n v="56"/>
    <n v="1.97"/>
    <n v="1.1217656705539358"/>
  </r>
  <r>
    <x v="0"/>
    <s v="May"/>
    <x v="3"/>
    <x v="5"/>
    <x v="6"/>
    <x v="1"/>
    <s v="Wild"/>
    <s v="Fry"/>
    <n v="61"/>
    <n v="3.21"/>
    <n v="1.4142152867420621"/>
  </r>
  <r>
    <x v="0"/>
    <s v="May"/>
    <x v="3"/>
    <x v="5"/>
    <x v="6"/>
    <x v="2"/>
    <s v="Wild"/>
    <s v="Fry"/>
    <n v="64"/>
    <n v="2.72"/>
    <n v="1.03759765625"/>
  </r>
  <r>
    <x v="0"/>
    <s v="May"/>
    <x v="3"/>
    <x v="5"/>
    <x v="1"/>
    <x v="0"/>
    <s v="Wild"/>
    <s v="Fry"/>
    <n v="49"/>
    <n v="0.92"/>
    <n v="0.78198709721289594"/>
  </r>
  <r>
    <x v="0"/>
    <s v="May"/>
    <x v="3"/>
    <x v="5"/>
    <x v="1"/>
    <x v="0"/>
    <s v="Wild"/>
    <s v="Fry"/>
    <n v="45"/>
    <n v="0.72"/>
    <n v="0.79012345679012341"/>
  </r>
  <r>
    <x v="0"/>
    <s v="May"/>
    <x v="3"/>
    <x v="5"/>
    <x v="1"/>
    <x v="0"/>
    <s v="Wild"/>
    <s v="Fry"/>
    <n v="52"/>
    <n v="1.1299999999999999"/>
    <n v="0.80365270823850699"/>
  </r>
  <r>
    <x v="0"/>
    <s v="May"/>
    <x v="3"/>
    <x v="5"/>
    <x v="1"/>
    <x v="0"/>
    <s v="Wild"/>
    <s v="Fry"/>
    <n v="51"/>
    <n v="0.96"/>
    <n v="0.72370355293213018"/>
  </r>
  <r>
    <x v="0"/>
    <s v="May"/>
    <x v="3"/>
    <x v="5"/>
    <x v="1"/>
    <x v="0"/>
    <s v="Wild"/>
    <s v="Fry"/>
    <n v="60"/>
    <n v="2.2999999999999998"/>
    <n v="1.0648148148148147"/>
  </r>
  <r>
    <x v="0"/>
    <s v="May"/>
    <x v="3"/>
    <x v="5"/>
    <x v="1"/>
    <x v="1"/>
    <s v="Wild"/>
    <s v="Fry"/>
    <n v="48"/>
    <n v="1.29"/>
    <n v="1.1664496527777777"/>
  </r>
  <r>
    <x v="0"/>
    <s v="May"/>
    <x v="3"/>
    <x v="5"/>
    <x v="1"/>
    <x v="1"/>
    <s v="Wild"/>
    <s v="Fry"/>
    <n v="56"/>
    <n v="1.79"/>
    <n v="1.0192693148688046"/>
  </r>
  <r>
    <x v="0"/>
    <s v="May"/>
    <x v="3"/>
    <x v="5"/>
    <x v="1"/>
    <x v="1"/>
    <s v="Wild"/>
    <s v="Fry"/>
    <n v="49"/>
    <n v="1.25"/>
    <n v="1.0624824690392609"/>
  </r>
  <r>
    <x v="0"/>
    <s v="May"/>
    <x v="3"/>
    <x v="5"/>
    <x v="1"/>
    <x v="1"/>
    <s v="Wild"/>
    <s v="Fry"/>
    <n v="56"/>
    <n v="1.92"/>
    <n v="1.0932944606413995"/>
  </r>
  <r>
    <x v="0"/>
    <s v="May"/>
    <x v="3"/>
    <x v="5"/>
    <x v="1"/>
    <x v="1"/>
    <s v="Wild"/>
    <s v="Fry"/>
    <n v="62"/>
    <n v="2.7"/>
    <n v="1.1328924843073411"/>
  </r>
  <r>
    <x v="0"/>
    <s v="May"/>
    <x v="3"/>
    <x v="5"/>
    <x v="1"/>
    <x v="1"/>
    <s v="Wild"/>
    <s v="Fry"/>
    <n v="47"/>
    <n v="1.1299999999999999"/>
    <n v="1.0883908189900118"/>
  </r>
  <r>
    <x v="0"/>
    <s v="May"/>
    <x v="3"/>
    <x v="6"/>
    <x v="2"/>
    <x v="1"/>
    <s v="Wild"/>
    <s v="Fry"/>
    <n v="50"/>
    <n v="1.33"/>
    <n v="1.0640000000000001"/>
  </r>
  <r>
    <x v="0"/>
    <s v="May"/>
    <x v="3"/>
    <x v="6"/>
    <x v="2"/>
    <x v="1"/>
    <s v="Wild"/>
    <s v="Fry"/>
    <n v="50"/>
    <n v="1.25"/>
    <n v="1"/>
  </r>
  <r>
    <x v="0"/>
    <s v="May"/>
    <x v="3"/>
    <x v="6"/>
    <x v="2"/>
    <x v="1"/>
    <s v="Wild"/>
    <s v="Fry"/>
    <n v="52"/>
    <n v="1.46"/>
    <n v="1.0383477469276285"/>
  </r>
  <r>
    <x v="0"/>
    <s v="May"/>
    <x v="3"/>
    <x v="6"/>
    <x v="2"/>
    <x v="1"/>
    <s v="Wild"/>
    <s v="Fry"/>
    <n v="48"/>
    <n v="1.2"/>
    <n v="1.0850694444444444"/>
  </r>
  <r>
    <x v="0"/>
    <s v="May"/>
    <x v="3"/>
    <x v="6"/>
    <x v="3"/>
    <x v="1"/>
    <s v="Wild"/>
    <s v="Fry"/>
    <n v="45"/>
    <n v="0.92"/>
    <n v="1.0096021947873799"/>
  </r>
  <r>
    <x v="0"/>
    <s v="May"/>
    <x v="3"/>
    <x v="6"/>
    <x v="3"/>
    <x v="1"/>
    <s v="Wild"/>
    <s v="Fry"/>
    <n v="53"/>
    <n v="0.53"/>
    <n v="0.35599857600569595"/>
  </r>
  <r>
    <x v="0"/>
    <s v="May"/>
    <x v="3"/>
    <x v="6"/>
    <x v="3"/>
    <x v="1"/>
    <s v="Wild"/>
    <s v="Fry"/>
    <n v="50"/>
    <n v="1.25"/>
    <n v="1"/>
  </r>
  <r>
    <x v="0"/>
    <s v="May"/>
    <x v="3"/>
    <x v="6"/>
    <x v="3"/>
    <x v="1"/>
    <s v="Wild"/>
    <s v="Fry"/>
    <n v="45"/>
    <n v="0.94"/>
    <n v="1.0315500685871055"/>
  </r>
  <r>
    <x v="0"/>
    <s v="May"/>
    <x v="3"/>
    <x v="6"/>
    <x v="3"/>
    <x v="1"/>
    <s v="Wild"/>
    <s v="Fry"/>
    <n v="44"/>
    <n v="1.21"/>
    <n v="1.4204545454545454"/>
  </r>
  <r>
    <x v="0"/>
    <s v="May"/>
    <x v="3"/>
    <x v="6"/>
    <x v="3"/>
    <x v="1"/>
    <s v="Wild"/>
    <s v="Fry"/>
    <n v="47"/>
    <n v="0.96"/>
    <n v="0.92465060728354986"/>
  </r>
  <r>
    <x v="0"/>
    <s v="May"/>
    <x v="3"/>
    <x v="6"/>
    <x v="3"/>
    <x v="1"/>
    <s v="Wild"/>
    <s v="Fry"/>
    <n v="55"/>
    <n v="1.82"/>
    <n v="1.0939143501126971"/>
  </r>
  <r>
    <x v="0"/>
    <s v="May"/>
    <x v="3"/>
    <x v="6"/>
    <x v="3"/>
    <x v="1"/>
    <s v="Wild"/>
    <s v="Fry"/>
    <n v="57"/>
    <n v="1.93"/>
    <n v="1.0421560210159131"/>
  </r>
  <r>
    <x v="0"/>
    <s v="May"/>
    <x v="3"/>
    <x v="6"/>
    <x v="3"/>
    <x v="1"/>
    <s v="Wild"/>
    <s v="Fry"/>
    <n v="41"/>
    <n v="0.61"/>
    <n v="0.88507131353288548"/>
  </r>
  <r>
    <x v="0"/>
    <s v="May"/>
    <x v="3"/>
    <x v="6"/>
    <x v="3"/>
    <x v="1"/>
    <s v="Wild"/>
    <s v="Fry"/>
    <n v="45"/>
    <n v="0.99"/>
    <n v="1.0864197530864197"/>
  </r>
  <r>
    <x v="0"/>
    <s v="May"/>
    <x v="3"/>
    <x v="6"/>
    <x v="3"/>
    <x v="1"/>
    <s v="Wild"/>
    <s v="Fry"/>
    <n v="55"/>
    <n v="1.58"/>
    <n v="0.9496619083395943"/>
  </r>
  <r>
    <x v="0"/>
    <s v="May"/>
    <x v="3"/>
    <x v="6"/>
    <x v="3"/>
    <x v="1"/>
    <s v="Wild"/>
    <s v="Fry"/>
    <n v="40"/>
    <n v="0.63"/>
    <n v="0.984375"/>
  </r>
  <r>
    <x v="0"/>
    <s v="May"/>
    <x v="3"/>
    <x v="6"/>
    <x v="3"/>
    <x v="1"/>
    <s v="Wild"/>
    <s v="Fry"/>
    <n v="48"/>
    <n v="1.04"/>
    <n v="0.94039351851851849"/>
  </r>
  <r>
    <x v="0"/>
    <s v="May"/>
    <x v="3"/>
    <x v="6"/>
    <x v="3"/>
    <x v="1"/>
    <s v="Wild"/>
    <s v="Fry"/>
    <n v="46"/>
    <n v="1.05"/>
    <n v="1.0787375688337306"/>
  </r>
  <r>
    <x v="0"/>
    <s v="May"/>
    <x v="3"/>
    <x v="6"/>
    <x v="3"/>
    <x v="1"/>
    <s v="Wild"/>
    <s v="Fry"/>
    <n v="46"/>
    <n v="0.96"/>
    <n v="0.98627434864798225"/>
  </r>
  <r>
    <x v="0"/>
    <s v="May"/>
    <x v="3"/>
    <x v="6"/>
    <x v="3"/>
    <x v="1"/>
    <s v="Wild"/>
    <s v="Fry"/>
    <n v="49"/>
    <n v="1.02"/>
    <n v="0.86698569473603682"/>
  </r>
  <r>
    <x v="0"/>
    <s v="May"/>
    <x v="3"/>
    <x v="6"/>
    <x v="3"/>
    <x v="1"/>
    <s v="Wild"/>
    <s v="Fry"/>
    <n v="44"/>
    <n v="0.79"/>
    <n v="0.92740420736288509"/>
  </r>
  <r>
    <x v="0"/>
    <s v="May"/>
    <x v="3"/>
    <x v="6"/>
    <x v="3"/>
    <x v="1"/>
    <s v="Wild"/>
    <s v="Fry"/>
    <n v="42"/>
    <n v="0.93"/>
    <n v="1.2552640103660513"/>
  </r>
  <r>
    <x v="0"/>
    <s v="May"/>
    <x v="3"/>
    <x v="6"/>
    <x v="3"/>
    <x v="1"/>
    <s v="Wild"/>
    <s v="Fry"/>
    <n v="43"/>
    <n v="0.75"/>
    <n v="0.9433131673940659"/>
  </r>
  <r>
    <x v="0"/>
    <s v="May"/>
    <x v="3"/>
    <x v="6"/>
    <x v="3"/>
    <x v="1"/>
    <s v="Wild"/>
    <s v="Fry"/>
    <n v="48"/>
    <n v="1.02"/>
    <n v="0.92230902777777779"/>
  </r>
  <r>
    <x v="0"/>
    <s v="May"/>
    <x v="3"/>
    <x v="6"/>
    <x v="3"/>
    <x v="1"/>
    <s v="Wild"/>
    <s v="Fry"/>
    <n v="46"/>
    <n v="1.03"/>
    <n v="1.058190186570231"/>
  </r>
  <r>
    <x v="0"/>
    <s v="May"/>
    <x v="3"/>
    <x v="6"/>
    <x v="3"/>
    <x v="1"/>
    <s v="Wild"/>
    <s v="Fry"/>
    <n v="43"/>
    <n v="0.71"/>
    <n v="0.8930031317997158"/>
  </r>
  <r>
    <x v="0"/>
    <s v="May"/>
    <x v="3"/>
    <x v="6"/>
    <x v="3"/>
    <x v="1"/>
    <s v="Wild"/>
    <s v="Fry"/>
    <n v="43"/>
    <n v="0.86"/>
    <n v="1.0816657652785289"/>
  </r>
  <r>
    <x v="0"/>
    <s v="May"/>
    <x v="3"/>
    <x v="6"/>
    <x v="3"/>
    <x v="1"/>
    <s v="Wild"/>
    <s v="Fry"/>
    <n v="43"/>
    <n v="0.67"/>
    <n v="0.84269309620536559"/>
  </r>
  <r>
    <x v="0"/>
    <s v="May"/>
    <x v="3"/>
    <x v="6"/>
    <x v="8"/>
    <x v="0"/>
    <s v="Wild"/>
    <s v="Fry"/>
    <n v="34"/>
    <n v="0.53"/>
    <n v="1.3484632607368208"/>
  </r>
  <r>
    <x v="0"/>
    <s v="May"/>
    <x v="3"/>
    <x v="6"/>
    <x v="8"/>
    <x v="1"/>
    <s v="Wild"/>
    <s v="Smolt"/>
    <n v="89"/>
    <n v="5.43"/>
    <n v="0.77024663495841661"/>
  </r>
  <r>
    <x v="0"/>
    <s v="May"/>
    <x v="3"/>
    <x v="6"/>
    <x v="8"/>
    <x v="1"/>
    <s v="Wild"/>
    <s v="Smolt"/>
    <n v="125"/>
    <n v="22.32"/>
    <n v="1.142784"/>
  </r>
  <r>
    <x v="0"/>
    <s v="May"/>
    <x v="3"/>
    <x v="6"/>
    <x v="8"/>
    <x v="1"/>
    <s v="Wild"/>
    <s v="Smolt"/>
    <n v="96"/>
    <n v="9.89"/>
    <n v="1.117847583912037"/>
  </r>
  <r>
    <x v="0"/>
    <s v="May"/>
    <x v="3"/>
    <x v="6"/>
    <x v="8"/>
    <x v="1"/>
    <s v="Wild"/>
    <s v="Fry"/>
    <n v="53"/>
    <n v="1.63"/>
    <n v="1.0948635450741215"/>
  </r>
  <r>
    <x v="0"/>
    <s v="May"/>
    <x v="3"/>
    <x v="6"/>
    <x v="8"/>
    <x v="1"/>
    <s v="Wild"/>
    <s v="Fry"/>
    <n v="61"/>
    <n v="3.11"/>
    <n v="1.3701587357532128"/>
  </r>
  <r>
    <x v="0"/>
    <s v="May"/>
    <x v="3"/>
    <x v="6"/>
    <x v="8"/>
    <x v="1"/>
    <s v="Wild"/>
    <s v="Fry"/>
    <n v="47"/>
    <n v="1.1499999999999999"/>
    <n v="1.107654373308419"/>
  </r>
  <r>
    <x v="0"/>
    <s v="May"/>
    <x v="3"/>
    <x v="6"/>
    <x v="8"/>
    <x v="1"/>
    <s v="Wild"/>
    <s v="Fry"/>
    <n v="55"/>
    <n v="1.76"/>
    <n v="1.0578512396694215"/>
  </r>
  <r>
    <x v="0"/>
    <s v="May"/>
    <x v="3"/>
    <x v="6"/>
    <x v="8"/>
    <x v="1"/>
    <s v="Wild"/>
    <s v="Fry"/>
    <n v="41"/>
    <n v="1.04"/>
    <n v="1.5089740427445917"/>
  </r>
  <r>
    <x v="0"/>
    <s v="May"/>
    <x v="3"/>
    <x v="6"/>
    <x v="0"/>
    <x v="1"/>
    <s v="Wild"/>
    <s v="Smolt"/>
    <n v="92"/>
    <n v="8.58"/>
    <n v="1.1018533738801677"/>
  </r>
  <r>
    <x v="0"/>
    <s v="May"/>
    <x v="3"/>
    <x v="6"/>
    <x v="0"/>
    <x v="1"/>
    <s v="Wild"/>
    <s v="Fry"/>
    <n v="40"/>
    <n v="0.56999999999999995"/>
    <n v="0.89062499999999989"/>
  </r>
  <r>
    <x v="0"/>
    <s v="May"/>
    <x v="3"/>
    <x v="6"/>
    <x v="0"/>
    <x v="1"/>
    <s v="Wild"/>
    <s v="Fry"/>
    <n v="54"/>
    <n v="1.42"/>
    <n v="0.90179342579891275"/>
  </r>
  <r>
    <x v="0"/>
    <s v="May"/>
    <x v="3"/>
    <x v="6"/>
    <x v="0"/>
    <x v="1"/>
    <s v="Wild"/>
    <s v="Fry"/>
    <n v="55"/>
    <n v="1.67"/>
    <n v="1.0037565740045078"/>
  </r>
  <r>
    <x v="0"/>
    <s v="May"/>
    <x v="3"/>
    <x v="6"/>
    <x v="0"/>
    <x v="1"/>
    <s v="Wild"/>
    <s v="Fry"/>
    <n v="44"/>
    <n v="0.78"/>
    <n v="0.91566491359879787"/>
  </r>
  <r>
    <x v="0"/>
    <s v="May"/>
    <x v="3"/>
    <x v="6"/>
    <x v="0"/>
    <x v="1"/>
    <s v="Wild"/>
    <s v="Fry"/>
    <n v="46"/>
    <n v="1.03"/>
    <n v="1.058190186570231"/>
  </r>
  <r>
    <x v="0"/>
    <s v="May"/>
    <x v="3"/>
    <x v="6"/>
    <x v="0"/>
    <x v="1"/>
    <s v="Wild"/>
    <s v="Fry"/>
    <n v="47"/>
    <n v="1.1399999999999999"/>
    <n v="1.0980225961492154"/>
  </r>
  <r>
    <x v="0"/>
    <s v="May"/>
    <x v="3"/>
    <x v="6"/>
    <x v="0"/>
    <x v="1"/>
    <s v="Wild"/>
    <s v="Fry"/>
    <n v="45"/>
    <n v="1.1299999999999999"/>
    <n v="1.2400548696844991"/>
  </r>
  <r>
    <x v="0"/>
    <s v="May"/>
    <x v="3"/>
    <x v="6"/>
    <x v="0"/>
    <x v="1"/>
    <s v="Wild"/>
    <s v="Fry"/>
    <n v="57"/>
    <n v="2"/>
    <n v="1.0799544259232261"/>
  </r>
  <r>
    <x v="0"/>
    <s v="May"/>
    <x v="3"/>
    <x v="6"/>
    <x v="0"/>
    <x v="1"/>
    <s v="Wild"/>
    <s v="Fry"/>
    <n v="44"/>
    <n v="0.83"/>
    <n v="0.97436138241923365"/>
  </r>
  <r>
    <x v="0"/>
    <s v="May"/>
    <x v="3"/>
    <x v="6"/>
    <x v="0"/>
    <x v="1"/>
    <s v="Wild"/>
    <s v="Fry"/>
    <n v="48"/>
    <n v="0.78"/>
    <n v="0.70529513888888884"/>
  </r>
  <r>
    <x v="0"/>
    <s v="May"/>
    <x v="3"/>
    <x v="6"/>
    <x v="0"/>
    <x v="1"/>
    <s v="Wild"/>
    <s v="Fry"/>
    <n v="48"/>
    <n v="0.73"/>
    <n v="0.66008391203703709"/>
  </r>
  <r>
    <x v="0"/>
    <s v="May"/>
    <x v="3"/>
    <x v="6"/>
    <x v="0"/>
    <x v="1"/>
    <s v="Wild"/>
    <s v="Fry"/>
    <n v="53"/>
    <n v="1.75"/>
    <n v="1.1754669962452227"/>
  </r>
  <r>
    <x v="0"/>
    <s v="May"/>
    <x v="3"/>
    <x v="6"/>
    <x v="0"/>
    <x v="1"/>
    <s v="Wild"/>
    <s v="Fry"/>
    <n v="55"/>
    <n v="1.78"/>
    <n v="1.0698722764838466"/>
  </r>
  <r>
    <x v="0"/>
    <s v="May"/>
    <x v="3"/>
    <x v="6"/>
    <x v="0"/>
    <x v="1"/>
    <s v="Wild"/>
    <s v="Fry"/>
    <n v="46"/>
    <n v="1.01"/>
    <n v="1.0376428043067314"/>
  </r>
  <r>
    <x v="0"/>
    <s v="May"/>
    <x v="3"/>
    <x v="6"/>
    <x v="0"/>
    <x v="1"/>
    <s v="Wild"/>
    <s v="Fry"/>
    <n v="44"/>
    <n v="0.89"/>
    <n v="1.0447971450037565"/>
  </r>
  <r>
    <x v="0"/>
    <s v="May"/>
    <x v="3"/>
    <x v="6"/>
    <x v="0"/>
    <x v="1"/>
    <s v="Wild"/>
    <s v="Fry"/>
    <n v="51"/>
    <n v="1.31"/>
    <n v="0.98755380660530268"/>
  </r>
  <r>
    <x v="0"/>
    <s v="May"/>
    <x v="3"/>
    <x v="6"/>
    <x v="0"/>
    <x v="1"/>
    <s v="Wild"/>
    <s v="Fry"/>
    <n v="48"/>
    <n v="1.17"/>
    <n v="1.0579427083333333"/>
  </r>
  <r>
    <x v="0"/>
    <s v="May"/>
    <x v="3"/>
    <x v="6"/>
    <x v="0"/>
    <x v="1"/>
    <s v="Wild"/>
    <s v="Fry"/>
    <n v="50"/>
    <n v="1.17"/>
    <n v="0.93600000000000005"/>
  </r>
  <r>
    <x v="0"/>
    <s v="May"/>
    <x v="3"/>
    <x v="6"/>
    <x v="0"/>
    <x v="1"/>
    <s v="Wild"/>
    <s v="Fry"/>
    <n v="45"/>
    <n v="0.87"/>
    <n v="0.95473251028806583"/>
  </r>
  <r>
    <x v="0"/>
    <s v="May"/>
    <x v="3"/>
    <x v="6"/>
    <x v="0"/>
    <x v="1"/>
    <s v="Wild"/>
    <s v="Fry"/>
    <n v="50"/>
    <n v="1.31"/>
    <n v="1.048"/>
  </r>
  <r>
    <x v="0"/>
    <s v="May"/>
    <x v="3"/>
    <x v="6"/>
    <x v="0"/>
    <x v="1"/>
    <s v="Wild"/>
    <s v="Fry"/>
    <n v="40"/>
    <n v="0.6"/>
    <n v="0.9375"/>
  </r>
  <r>
    <x v="0"/>
    <s v="May"/>
    <x v="3"/>
    <x v="6"/>
    <x v="0"/>
    <x v="1"/>
    <s v="Wild"/>
    <s v="Fry"/>
    <n v="44"/>
    <n v="0.79"/>
    <n v="0.92740420736288509"/>
  </r>
  <r>
    <x v="0"/>
    <s v="May"/>
    <x v="3"/>
    <x v="6"/>
    <x v="7"/>
    <x v="0"/>
    <s v="Wild"/>
    <s v="Fry"/>
    <n v="48"/>
    <n v="0.98"/>
    <n v="0.88614004629629628"/>
  </r>
  <r>
    <x v="0"/>
    <s v="May"/>
    <x v="3"/>
    <x v="6"/>
    <x v="7"/>
    <x v="0"/>
    <s v="Wild"/>
    <s v="Fry"/>
    <n v="44"/>
    <n v="0.62"/>
    <n v="0.72783621337340343"/>
  </r>
  <r>
    <x v="0"/>
    <s v="May"/>
    <x v="3"/>
    <x v="6"/>
    <x v="7"/>
    <x v="0"/>
    <s v="Wild"/>
    <s v="Fry"/>
    <n v="55"/>
    <n v="1.31"/>
    <n v="0.78737791134485347"/>
  </r>
  <r>
    <x v="0"/>
    <s v="May"/>
    <x v="3"/>
    <x v="6"/>
    <x v="7"/>
    <x v="0"/>
    <s v="Wild"/>
    <s v="Fry"/>
    <n v="51"/>
    <n v="1.02"/>
    <n v="0.76893502499038835"/>
  </r>
  <r>
    <x v="0"/>
    <s v="May"/>
    <x v="3"/>
    <x v="6"/>
    <x v="7"/>
    <x v="0"/>
    <s v="Wild"/>
    <s v="Fry"/>
    <n v="55"/>
    <n v="1.35"/>
    <n v="0.81141998497370393"/>
  </r>
  <r>
    <x v="0"/>
    <s v="May"/>
    <x v="3"/>
    <x v="6"/>
    <x v="7"/>
    <x v="0"/>
    <s v="Wild"/>
    <s v="Fry"/>
    <n v="65"/>
    <n v="2.2599999999999998"/>
    <n v="0.82294037323623115"/>
  </r>
  <r>
    <x v="0"/>
    <s v="May"/>
    <x v="3"/>
    <x v="6"/>
    <x v="7"/>
    <x v="1"/>
    <s v="Wild"/>
    <s v="Smolt"/>
    <n v="113"/>
    <n v="11.71"/>
    <n v="0.8115617400271814"/>
  </r>
  <r>
    <x v="0"/>
    <s v="May"/>
    <x v="3"/>
    <x v="6"/>
    <x v="7"/>
    <x v="1"/>
    <s v="Wild"/>
    <s v="Fry"/>
    <n v="44"/>
    <n v="0.95"/>
    <n v="1.1152329075882794"/>
  </r>
  <r>
    <x v="0"/>
    <s v="May"/>
    <x v="3"/>
    <x v="6"/>
    <x v="7"/>
    <x v="1"/>
    <s v="Wild"/>
    <s v="Fry"/>
    <n v="33"/>
    <n v="0.75"/>
    <n v="2.0869855580599381"/>
  </r>
  <r>
    <x v="0"/>
    <s v="May"/>
    <x v="3"/>
    <x v="6"/>
    <x v="7"/>
    <x v="1"/>
    <s v="Wild"/>
    <s v="Fry"/>
    <n v="46"/>
    <n v="0.99"/>
    <n v="1.0170954220432318"/>
  </r>
  <r>
    <x v="0"/>
    <s v="May"/>
    <x v="3"/>
    <x v="6"/>
    <x v="7"/>
    <x v="1"/>
    <s v="Wild"/>
    <s v="Fry"/>
    <n v="50"/>
    <n v="1.32"/>
    <n v="1.056"/>
  </r>
  <r>
    <x v="0"/>
    <s v="May"/>
    <x v="3"/>
    <x v="6"/>
    <x v="7"/>
    <x v="1"/>
    <s v="Wild"/>
    <s v="Fry"/>
    <n v="62"/>
    <n v="2.4900000000000002"/>
    <n v="1.0447786244167703"/>
  </r>
  <r>
    <x v="0"/>
    <s v="May"/>
    <x v="3"/>
    <x v="6"/>
    <x v="7"/>
    <x v="1"/>
    <s v="Wild"/>
    <s v="Fry"/>
    <n v="45"/>
    <n v="0.92"/>
    <n v="1.0096021947873799"/>
  </r>
  <r>
    <x v="0"/>
    <s v="May"/>
    <x v="3"/>
    <x v="6"/>
    <x v="7"/>
    <x v="1"/>
    <s v="Wild"/>
    <s v="Fry"/>
    <n v="54"/>
    <n v="1.55"/>
    <n v="0.98435197886501047"/>
  </r>
  <r>
    <x v="0"/>
    <s v="May"/>
    <x v="3"/>
    <x v="6"/>
    <x v="7"/>
    <x v="1"/>
    <s v="Wild"/>
    <s v="Fry"/>
    <n v="55"/>
    <n v="1.94"/>
    <n v="1.1660405709992487"/>
  </r>
  <r>
    <x v="0"/>
    <s v="May"/>
    <x v="3"/>
    <x v="6"/>
    <x v="7"/>
    <x v="1"/>
    <s v="Wild"/>
    <s v="Fry"/>
    <n v="48"/>
    <n v="1.18"/>
    <n v="1.0669849537037037"/>
  </r>
  <r>
    <x v="0"/>
    <s v="May"/>
    <x v="3"/>
    <x v="6"/>
    <x v="7"/>
    <x v="1"/>
    <s v="Wild"/>
    <s v="Fry"/>
    <n v="44"/>
    <n v="0.93"/>
    <n v="1.0917543200601052"/>
  </r>
  <r>
    <x v="0"/>
    <s v="May"/>
    <x v="3"/>
    <x v="6"/>
    <x v="7"/>
    <x v="1"/>
    <s v="Wild"/>
    <s v="Fry"/>
    <n v="40"/>
    <n v="0.63"/>
    <n v="0.984375"/>
  </r>
  <r>
    <x v="0"/>
    <s v="May"/>
    <x v="3"/>
    <x v="6"/>
    <x v="7"/>
    <x v="1"/>
    <s v="Wild"/>
    <s v="Fry"/>
    <n v="50"/>
    <n v="1.43"/>
    <n v="1.1439999999999999"/>
  </r>
  <r>
    <x v="0"/>
    <s v="May"/>
    <x v="3"/>
    <x v="6"/>
    <x v="7"/>
    <x v="1"/>
    <s v="Wild"/>
    <s v="Fry"/>
    <n v="43"/>
    <n v="0.89"/>
    <n v="1.1193982919742915"/>
  </r>
  <r>
    <x v="0"/>
    <s v="May"/>
    <x v="3"/>
    <x v="6"/>
    <x v="7"/>
    <x v="1"/>
    <s v="Wild"/>
    <s v="Fry"/>
    <n v="43"/>
    <n v="0.78"/>
    <n v="0.98104569408982856"/>
  </r>
  <r>
    <x v="0"/>
    <s v="May"/>
    <x v="3"/>
    <x v="6"/>
    <x v="7"/>
    <x v="1"/>
    <s v="Wild"/>
    <s v="Fry"/>
    <n v="50"/>
    <n v="1.33"/>
    <n v="1.0640000000000001"/>
  </r>
  <r>
    <x v="0"/>
    <s v="May"/>
    <x v="3"/>
    <x v="6"/>
    <x v="7"/>
    <x v="1"/>
    <s v="Wild"/>
    <s v="Fry"/>
    <n v="45"/>
    <n v="0.94"/>
    <n v="1.0315500685871055"/>
  </r>
  <r>
    <x v="0"/>
    <s v="May"/>
    <x v="3"/>
    <x v="6"/>
    <x v="7"/>
    <x v="1"/>
    <s v="Wild"/>
    <s v="Fry"/>
    <n v="65"/>
    <n v="2.9"/>
    <n v="1.0559854346836595"/>
  </r>
  <r>
    <x v="0"/>
    <s v="May"/>
    <x v="3"/>
    <x v="6"/>
    <x v="7"/>
    <x v="1"/>
    <s v="Wild"/>
    <s v="Fry"/>
    <n v="64"/>
    <n v="2.62"/>
    <n v="0.99945068359375"/>
  </r>
  <r>
    <x v="0"/>
    <s v="May"/>
    <x v="3"/>
    <x v="6"/>
    <x v="7"/>
    <x v="1"/>
    <s v="Wild"/>
    <s v="Fry"/>
    <n v="69"/>
    <n v="3.37"/>
    <n v="1.0258470848591668"/>
  </r>
  <r>
    <x v="0"/>
    <s v="May"/>
    <x v="3"/>
    <x v="6"/>
    <x v="7"/>
    <x v="1"/>
    <s v="Wild"/>
    <s v="Fry"/>
    <n v="53"/>
    <n v="1.44"/>
    <n v="0.96724141405321173"/>
  </r>
  <r>
    <x v="0"/>
    <s v="May"/>
    <x v="3"/>
    <x v="6"/>
    <x v="7"/>
    <x v="1"/>
    <s v="Wild"/>
    <s v="Fry"/>
    <n v="64"/>
    <n v="2.48"/>
    <n v="0.946044921875"/>
  </r>
  <r>
    <x v="0"/>
    <s v="May"/>
    <x v="3"/>
    <x v="6"/>
    <x v="7"/>
    <x v="1"/>
    <s v="Wild"/>
    <s v="Fry"/>
    <n v="46"/>
    <n v="1.06"/>
    <n v="1.0890112599654804"/>
  </r>
  <r>
    <x v="0"/>
    <s v="May"/>
    <x v="3"/>
    <x v="6"/>
    <x v="7"/>
    <x v="1"/>
    <s v="Wild"/>
    <s v="Fry"/>
    <n v="47"/>
    <n v="0.8"/>
    <n v="0.77054217273629155"/>
  </r>
  <r>
    <x v="0"/>
    <s v="May"/>
    <x v="3"/>
    <x v="6"/>
    <x v="4"/>
    <x v="1"/>
    <s v="Wild"/>
    <s v="Fry"/>
    <n v="43"/>
    <n v="0.81"/>
    <n v="1.0187782207855911"/>
  </r>
  <r>
    <x v="0"/>
    <s v="May"/>
    <x v="3"/>
    <x v="6"/>
    <x v="4"/>
    <x v="1"/>
    <s v="Wild"/>
    <s v="Fry"/>
    <n v="68"/>
    <n v="3.62"/>
    <n v="1.1512823122328517"/>
  </r>
  <r>
    <x v="0"/>
    <s v="May"/>
    <x v="3"/>
    <x v="6"/>
    <x v="4"/>
    <x v="1"/>
    <s v="Wild"/>
    <s v="Fry"/>
    <n v="46"/>
    <n v="0.98"/>
    <n v="1.006821730911482"/>
  </r>
  <r>
    <x v="0"/>
    <s v="May"/>
    <x v="4"/>
    <x v="7"/>
    <x v="10"/>
    <x v="0"/>
    <s v="Wild"/>
    <s v="Fry"/>
    <n v="50"/>
    <n v="1.1399999999999999"/>
    <n v="0.91199999999999992"/>
  </r>
  <r>
    <x v="0"/>
    <s v="May"/>
    <x v="4"/>
    <x v="7"/>
    <x v="10"/>
    <x v="1"/>
    <s v="Wild"/>
    <s v="Fry"/>
    <n v="58"/>
    <n v="1.85"/>
    <n v="0.94817335684119886"/>
  </r>
  <r>
    <x v="0"/>
    <s v="May"/>
    <x v="4"/>
    <x v="7"/>
    <x v="10"/>
    <x v="1"/>
    <s v="Wild"/>
    <s v="Fry"/>
    <n v="40"/>
    <n v="0.56000000000000005"/>
    <n v="0.87500000000000011"/>
  </r>
  <r>
    <x v="0"/>
    <s v="May"/>
    <x v="4"/>
    <x v="7"/>
    <x v="10"/>
    <x v="1"/>
    <s v="Wild"/>
    <s v="Fry"/>
    <n v="42"/>
    <n v="0.69"/>
    <n v="0.93132491091674763"/>
  </r>
  <r>
    <x v="0"/>
    <s v="May"/>
    <x v="4"/>
    <x v="7"/>
    <x v="10"/>
    <x v="1"/>
    <s v="Wild"/>
    <s v="Fry"/>
    <n v="42"/>
    <n v="0.72"/>
    <n v="0.97181729834791064"/>
  </r>
  <r>
    <x v="0"/>
    <s v="May"/>
    <x v="4"/>
    <x v="7"/>
    <x v="10"/>
    <x v="1"/>
    <s v="Wild"/>
    <s v="Fry"/>
    <n v="42"/>
    <n v="0.78"/>
    <n v="1.0528020732102366"/>
  </r>
  <r>
    <x v="0"/>
    <s v="May"/>
    <x v="4"/>
    <x v="7"/>
    <x v="10"/>
    <x v="1"/>
    <s v="Wild"/>
    <s v="Fry"/>
    <n v="67"/>
    <n v="2.76"/>
    <n v="0.91766606929708772"/>
  </r>
  <r>
    <x v="0"/>
    <s v="May"/>
    <x v="4"/>
    <x v="7"/>
    <x v="10"/>
    <x v="1"/>
    <s v="Wild"/>
    <s v="Fry"/>
    <n v="60"/>
    <n v="2.02"/>
    <n v="0.93518518518518523"/>
  </r>
  <r>
    <x v="0"/>
    <s v="May"/>
    <x v="4"/>
    <x v="7"/>
    <x v="10"/>
    <x v="1"/>
    <s v="Wild"/>
    <s v="Fry"/>
    <n v="40"/>
    <n v="0.64"/>
    <n v="1"/>
  </r>
  <r>
    <x v="0"/>
    <s v="May"/>
    <x v="4"/>
    <x v="7"/>
    <x v="10"/>
    <x v="1"/>
    <s v="Wild"/>
    <s v="Fry"/>
    <n v="42"/>
    <n v="1.06"/>
    <n v="1.4307310225677572"/>
  </r>
  <r>
    <x v="0"/>
    <s v="May"/>
    <x v="4"/>
    <x v="7"/>
    <x v="10"/>
    <x v="1"/>
    <s v="Wild"/>
    <s v="Fry"/>
    <n v="58"/>
    <n v="2.13"/>
    <n v="1.0916806757144615"/>
  </r>
  <r>
    <x v="0"/>
    <s v="May"/>
    <x v="4"/>
    <x v="7"/>
    <x v="10"/>
    <x v="1"/>
    <s v="Wild"/>
    <s v="Fry"/>
    <n v="38"/>
    <n v="0.54"/>
    <n v="0.9841084706225397"/>
  </r>
  <r>
    <x v="0"/>
    <s v="May"/>
    <x v="4"/>
    <x v="7"/>
    <x v="10"/>
    <x v="1"/>
    <s v="Wild"/>
    <s v="Fry"/>
    <n v="48"/>
    <n v="1.1200000000000001"/>
    <n v="1.0127314814814816"/>
  </r>
  <r>
    <x v="0"/>
    <s v="May"/>
    <x v="4"/>
    <x v="7"/>
    <x v="10"/>
    <x v="1"/>
    <s v="Wild"/>
    <s v="Fry"/>
    <n v="41"/>
    <n v="0.69"/>
    <n v="1.0011462398978541"/>
  </r>
  <r>
    <x v="0"/>
    <s v="May"/>
    <x v="4"/>
    <x v="7"/>
    <x v="10"/>
    <x v="1"/>
    <s v="Wild"/>
    <s v="Fry"/>
    <n v="48"/>
    <n v="1.02"/>
    <n v="0.92230902777777779"/>
  </r>
  <r>
    <x v="0"/>
    <s v="May"/>
    <x v="4"/>
    <x v="7"/>
    <x v="10"/>
    <x v="1"/>
    <s v="Wild"/>
    <s v="Fry"/>
    <n v="38"/>
    <n v="0.44"/>
    <n v="0.80186616124799537"/>
  </r>
  <r>
    <x v="0"/>
    <s v="May"/>
    <x v="4"/>
    <x v="7"/>
    <x v="10"/>
    <x v="1"/>
    <s v="Wild"/>
    <s v="Fry"/>
    <n v="38"/>
    <n v="0.5"/>
    <n v="0.91121154687272199"/>
  </r>
  <r>
    <x v="0"/>
    <s v="May"/>
    <x v="4"/>
    <x v="7"/>
    <x v="10"/>
    <x v="1"/>
    <s v="Wild"/>
    <s v="Fry"/>
    <n v="39"/>
    <n v="0.56000000000000005"/>
    <n v="0.94404828132638796"/>
  </r>
  <r>
    <x v="0"/>
    <s v="May"/>
    <x v="4"/>
    <x v="7"/>
    <x v="10"/>
    <x v="1"/>
    <s v="Wild"/>
    <s v="Fry"/>
    <n v="43"/>
    <n v="0.75"/>
    <n v="0.9433131673940659"/>
  </r>
  <r>
    <x v="0"/>
    <s v="May"/>
    <x v="4"/>
    <x v="7"/>
    <x v="10"/>
    <x v="1"/>
    <s v="Wild"/>
    <s v="Fry"/>
    <n v="39"/>
    <n v="0.53"/>
    <n v="0.89347426625533133"/>
  </r>
  <r>
    <x v="0"/>
    <s v="May"/>
    <x v="4"/>
    <x v="7"/>
    <x v="10"/>
    <x v="1"/>
    <s v="Wild"/>
    <s v="Fry"/>
    <n v="45"/>
    <n v="0.87"/>
    <n v="0.95473251028806583"/>
  </r>
  <r>
    <x v="0"/>
    <s v="May"/>
    <x v="4"/>
    <x v="7"/>
    <x v="10"/>
    <x v="1"/>
    <s v="Wild"/>
    <s v="Fry"/>
    <n v="46"/>
    <n v="0.91"/>
    <n v="0.93490589298923321"/>
  </r>
  <r>
    <x v="0"/>
    <s v="May"/>
    <x v="4"/>
    <x v="7"/>
    <x v="10"/>
    <x v="1"/>
    <s v="Wild"/>
    <s v="Fry"/>
    <n v="44"/>
    <n v="0.75"/>
    <n v="0.88044703230653643"/>
  </r>
  <r>
    <x v="0"/>
    <s v="May"/>
    <x v="4"/>
    <x v="7"/>
    <x v="10"/>
    <x v="1"/>
    <s v="Wild"/>
    <s v="Fry"/>
    <n v="48"/>
    <n v="1.1599999999999999"/>
    <n v="1.0489004629629628"/>
  </r>
  <r>
    <x v="0"/>
    <s v="May"/>
    <x v="4"/>
    <x v="7"/>
    <x v="10"/>
    <x v="1"/>
    <s v="Wild"/>
    <s v="Fry"/>
    <n v="44"/>
    <n v="0.75"/>
    <n v="0.88044703230653643"/>
  </r>
  <r>
    <x v="0"/>
    <s v="May"/>
    <x v="4"/>
    <x v="7"/>
    <x v="3"/>
    <x v="0"/>
    <s v="Wild"/>
    <s v="Fry"/>
    <n v="76"/>
    <n v="3.28"/>
    <n v="0.74719346843563206"/>
  </r>
  <r>
    <x v="0"/>
    <s v="May"/>
    <x v="4"/>
    <x v="7"/>
    <x v="3"/>
    <x v="1"/>
    <s v="Wild"/>
    <s v="Smolt"/>
    <n v="81"/>
    <n v="5.42"/>
    <n v="1.0198686213521351"/>
  </r>
  <r>
    <x v="0"/>
    <s v="May"/>
    <x v="4"/>
    <x v="7"/>
    <x v="3"/>
    <x v="1"/>
    <s v="Wild"/>
    <s v="Smolt"/>
    <n v="112"/>
    <n v="13.84"/>
    <n v="0.98510386297376096"/>
  </r>
  <r>
    <x v="0"/>
    <s v="May"/>
    <x v="4"/>
    <x v="7"/>
    <x v="3"/>
    <x v="1"/>
    <s v="Wild"/>
    <s v="Smolt"/>
    <n v="97"/>
    <n v="9.5299999999999994"/>
    <n v="1.0441855954980588"/>
  </r>
  <r>
    <x v="0"/>
    <s v="May"/>
    <x v="4"/>
    <x v="7"/>
    <x v="3"/>
    <x v="1"/>
    <s v="Wild"/>
    <s v="Smolt"/>
    <n v="70"/>
    <n v="3.6"/>
    <n v="1.0495626822157433"/>
  </r>
  <r>
    <x v="0"/>
    <s v="May"/>
    <x v="4"/>
    <x v="7"/>
    <x v="3"/>
    <x v="1"/>
    <s v="Wild"/>
    <s v="Smolt"/>
    <n v="94"/>
    <n v="10.24"/>
    <n v="1.2328674763780665"/>
  </r>
  <r>
    <x v="0"/>
    <s v="May"/>
    <x v="4"/>
    <x v="7"/>
    <x v="3"/>
    <x v="1"/>
    <s v="Wild"/>
    <s v="Smolt"/>
    <n v="92"/>
    <n v="8.2799999999999994"/>
    <n v="1.0633270321361057"/>
  </r>
  <r>
    <x v="0"/>
    <s v="May"/>
    <x v="4"/>
    <x v="7"/>
    <x v="3"/>
    <x v="1"/>
    <s v="Wild"/>
    <s v="Fry"/>
    <n v="50"/>
    <n v="1.23"/>
    <n v="0.98399999999999999"/>
  </r>
  <r>
    <x v="0"/>
    <s v="May"/>
    <x v="4"/>
    <x v="7"/>
    <x v="3"/>
    <x v="1"/>
    <s v="Wild"/>
    <s v="Fry"/>
    <n v="42"/>
    <n v="0.61"/>
    <n v="0.82334521110031311"/>
  </r>
  <r>
    <x v="0"/>
    <s v="May"/>
    <x v="4"/>
    <x v="7"/>
    <x v="3"/>
    <x v="1"/>
    <s v="Wild"/>
    <s v="Fry"/>
    <n v="38"/>
    <n v="0.44"/>
    <n v="0.80186616124799537"/>
  </r>
  <r>
    <x v="0"/>
    <s v="May"/>
    <x v="4"/>
    <x v="7"/>
    <x v="3"/>
    <x v="1"/>
    <s v="Wild"/>
    <s v="Fry"/>
    <n v="45"/>
    <n v="0.87"/>
    <n v="0.95473251028806583"/>
  </r>
  <r>
    <x v="0"/>
    <s v="May"/>
    <x v="4"/>
    <x v="7"/>
    <x v="3"/>
    <x v="1"/>
    <s v="Wild"/>
    <s v="Fry"/>
    <n v="51"/>
    <n v="1.33"/>
    <n v="1.0026309639580553"/>
  </r>
  <r>
    <x v="0"/>
    <s v="May"/>
    <x v="4"/>
    <x v="7"/>
    <x v="3"/>
    <x v="1"/>
    <s v="Wild"/>
    <s v="Fry"/>
    <n v="44"/>
    <n v="0.87"/>
    <n v="1.0213185574755823"/>
  </r>
  <r>
    <x v="0"/>
    <s v="May"/>
    <x v="4"/>
    <x v="7"/>
    <x v="3"/>
    <x v="1"/>
    <s v="Wild"/>
    <s v="Fry"/>
    <n v="55"/>
    <n v="1.58"/>
    <n v="0.9496619083395943"/>
  </r>
  <r>
    <x v="0"/>
    <s v="May"/>
    <x v="4"/>
    <x v="7"/>
    <x v="3"/>
    <x v="1"/>
    <s v="Wild"/>
    <s v="Fry"/>
    <n v="48"/>
    <n v="1.1100000000000001"/>
    <n v="1.0036892361111112"/>
  </r>
  <r>
    <x v="0"/>
    <s v="May"/>
    <x v="4"/>
    <x v="7"/>
    <x v="3"/>
    <x v="1"/>
    <s v="Wild"/>
    <s v="Fry"/>
    <n v="42"/>
    <n v="0.73"/>
    <n v="0.98531476082496494"/>
  </r>
  <r>
    <x v="0"/>
    <s v="May"/>
    <x v="4"/>
    <x v="7"/>
    <x v="3"/>
    <x v="1"/>
    <s v="Wild"/>
    <s v="Fry"/>
    <n v="41"/>
    <n v="0.94"/>
    <n v="1.3638803847883809"/>
  </r>
  <r>
    <x v="0"/>
    <s v="May"/>
    <x v="4"/>
    <x v="7"/>
    <x v="3"/>
    <x v="1"/>
    <s v="Wild"/>
    <s v="Fry"/>
    <n v="44"/>
    <n v="1.1000000000000001"/>
    <n v="1.2913223140495869"/>
  </r>
  <r>
    <x v="0"/>
    <s v="May"/>
    <x v="4"/>
    <x v="7"/>
    <x v="3"/>
    <x v="1"/>
    <s v="Wild"/>
    <s v="Fry"/>
    <n v="53"/>
    <n v="1.1499999999999999"/>
    <n v="0.77244974038971759"/>
  </r>
  <r>
    <x v="0"/>
    <s v="May"/>
    <x v="4"/>
    <x v="7"/>
    <x v="3"/>
    <x v="1"/>
    <s v="Wild"/>
    <s v="Fry"/>
    <n v="58"/>
    <n v="1.86"/>
    <n v="0.95329861822952966"/>
  </r>
  <r>
    <x v="0"/>
    <s v="May"/>
    <x v="4"/>
    <x v="7"/>
    <x v="3"/>
    <x v="1"/>
    <s v="Wild"/>
    <s v="Fry"/>
    <n v="64"/>
    <n v="2.5299999999999998"/>
    <n v="0.96511840820312489"/>
  </r>
  <r>
    <x v="0"/>
    <s v="May"/>
    <x v="4"/>
    <x v="7"/>
    <x v="3"/>
    <x v="1"/>
    <s v="Wild"/>
    <s v="Fry"/>
    <n v="55"/>
    <n v="1.51"/>
    <n v="0.90758827948910592"/>
  </r>
  <r>
    <x v="0"/>
    <s v="May"/>
    <x v="4"/>
    <x v="7"/>
    <x v="3"/>
    <x v="1"/>
    <s v="Wild"/>
    <s v="Fry"/>
    <n v="46"/>
    <n v="0.95"/>
    <n v="0.97600065751623244"/>
  </r>
  <r>
    <x v="0"/>
    <s v="May"/>
    <x v="4"/>
    <x v="7"/>
    <x v="3"/>
    <x v="1"/>
    <s v="Wild"/>
    <s v="Fry"/>
    <n v="44"/>
    <n v="0.9"/>
    <n v="1.0565364387678438"/>
  </r>
  <r>
    <x v="0"/>
    <s v="May"/>
    <x v="4"/>
    <x v="7"/>
    <x v="3"/>
    <x v="1"/>
    <s v="Wild"/>
    <s v="Fry"/>
    <n v="45"/>
    <n v="0.93"/>
    <n v="1.0205761316872428"/>
  </r>
  <r>
    <x v="0"/>
    <s v="May"/>
    <x v="4"/>
    <x v="7"/>
    <x v="11"/>
    <x v="1"/>
    <s v="Wild"/>
    <s v="Fry"/>
    <n v="45"/>
    <n v="0.9"/>
    <n v="0.98765432098765427"/>
  </r>
  <r>
    <x v="0"/>
    <s v="May"/>
    <x v="4"/>
    <x v="7"/>
    <x v="11"/>
    <x v="1"/>
    <s v="Wild"/>
    <s v="Fry"/>
    <n v="46"/>
    <n v="0.9"/>
    <n v="0.9246322018574834"/>
  </r>
  <r>
    <x v="0"/>
    <s v="May"/>
    <x v="4"/>
    <x v="7"/>
    <x v="11"/>
    <x v="1"/>
    <s v="Wild"/>
    <s v="Fry"/>
    <n v="53"/>
    <n v="1.59"/>
    <n v="1.067995728017088"/>
  </r>
  <r>
    <x v="0"/>
    <s v="May"/>
    <x v="4"/>
    <x v="7"/>
    <x v="11"/>
    <x v="1"/>
    <s v="Wild"/>
    <s v="Fry"/>
    <n v="78"/>
    <n v="4.6900000000000004"/>
    <n v="0.98830054451356242"/>
  </r>
  <r>
    <x v="0"/>
    <s v="May"/>
    <x v="4"/>
    <x v="7"/>
    <x v="11"/>
    <x v="1"/>
    <s v="Wild"/>
    <s v="Fry"/>
    <n v="55"/>
    <n v="1.66"/>
    <n v="0.99774605559729523"/>
  </r>
  <r>
    <x v="0"/>
    <s v="May"/>
    <x v="4"/>
    <x v="7"/>
    <x v="11"/>
    <x v="1"/>
    <s v="Wild"/>
    <s v="Fry"/>
    <n v="43"/>
    <n v="0.79"/>
    <n v="0.99362320298841611"/>
  </r>
  <r>
    <x v="0"/>
    <s v="May"/>
    <x v="4"/>
    <x v="7"/>
    <x v="11"/>
    <x v="1"/>
    <s v="Wild"/>
    <s v="Fry"/>
    <n v="57"/>
    <n v="2.08"/>
    <n v="1.1231526029601551"/>
  </r>
  <r>
    <x v="0"/>
    <s v="May"/>
    <x v="4"/>
    <x v="7"/>
    <x v="11"/>
    <x v="1"/>
    <s v="Wild"/>
    <s v="Fry"/>
    <n v="56"/>
    <n v="1.66"/>
    <n v="0.9452441690962099"/>
  </r>
  <r>
    <x v="0"/>
    <s v="May"/>
    <x v="4"/>
    <x v="7"/>
    <x v="11"/>
    <x v="1"/>
    <s v="Wild"/>
    <s v="Fry"/>
    <n v="48"/>
    <n v="1.1499999999999999"/>
    <n v="1.0398582175925926"/>
  </r>
  <r>
    <x v="0"/>
    <s v="May"/>
    <x v="4"/>
    <x v="7"/>
    <x v="11"/>
    <x v="1"/>
    <s v="Wild"/>
    <s v="Fry"/>
    <n v="45"/>
    <n v="0.88"/>
    <n v="0.96570644718792864"/>
  </r>
  <r>
    <x v="0"/>
    <s v="May"/>
    <x v="4"/>
    <x v="7"/>
    <x v="11"/>
    <x v="1"/>
    <s v="Wild"/>
    <s v="Fry"/>
    <n v="41"/>
    <n v="0.67"/>
    <n v="0.97212750830661188"/>
  </r>
  <r>
    <x v="0"/>
    <s v="May"/>
    <x v="4"/>
    <x v="7"/>
    <x v="11"/>
    <x v="1"/>
    <s v="Wild"/>
    <s v="Fry"/>
    <n v="40"/>
    <n v="0.54"/>
    <n v="0.84375"/>
  </r>
  <r>
    <x v="0"/>
    <s v="May"/>
    <x v="4"/>
    <x v="7"/>
    <x v="11"/>
    <x v="1"/>
    <s v="Wild"/>
    <s v="Fry"/>
    <n v="43"/>
    <n v="0.78"/>
    <n v="0.98104569408982856"/>
  </r>
  <r>
    <x v="0"/>
    <s v="May"/>
    <x v="4"/>
    <x v="7"/>
    <x v="11"/>
    <x v="1"/>
    <s v="Wild"/>
    <s v="Fry"/>
    <n v="54"/>
    <n v="1.55"/>
    <n v="0.98435197886501047"/>
  </r>
  <r>
    <x v="0"/>
    <s v="May"/>
    <x v="4"/>
    <x v="7"/>
    <x v="11"/>
    <x v="1"/>
    <s v="Wild"/>
    <s v="Fry"/>
    <n v="55"/>
    <n v="1.48"/>
    <n v="0.88955672426746812"/>
  </r>
  <r>
    <x v="0"/>
    <s v="May"/>
    <x v="4"/>
    <x v="7"/>
    <x v="11"/>
    <x v="1"/>
    <s v="Wild"/>
    <s v="Fry"/>
    <n v="45"/>
    <n v="0.85"/>
    <n v="0.9327846364883402"/>
  </r>
  <r>
    <x v="0"/>
    <s v="May"/>
    <x v="4"/>
    <x v="7"/>
    <x v="11"/>
    <x v="1"/>
    <s v="Wild"/>
    <s v="Fry"/>
    <n v="49"/>
    <n v="1.26"/>
    <n v="1.070982328791575"/>
  </r>
  <r>
    <x v="0"/>
    <s v="May"/>
    <x v="4"/>
    <x v="7"/>
    <x v="11"/>
    <x v="1"/>
    <s v="Wild"/>
    <s v="Fry"/>
    <n v="45"/>
    <n v="0.84"/>
    <n v="0.92181069958847739"/>
  </r>
  <r>
    <x v="0"/>
    <s v="May"/>
    <x v="4"/>
    <x v="7"/>
    <x v="11"/>
    <x v="1"/>
    <s v="Wild"/>
    <s v="Fry"/>
    <n v="46"/>
    <n v="0.98"/>
    <n v="1.006821730911482"/>
  </r>
  <r>
    <x v="0"/>
    <s v="May"/>
    <x v="4"/>
    <x v="7"/>
    <x v="11"/>
    <x v="1"/>
    <s v="Wild"/>
    <s v="Fry"/>
    <n v="47"/>
    <n v="1.04"/>
    <n v="1.0017048245571791"/>
  </r>
  <r>
    <x v="0"/>
    <s v="May"/>
    <x v="4"/>
    <x v="7"/>
    <x v="11"/>
    <x v="1"/>
    <s v="Wild"/>
    <s v="Fry"/>
    <n v="40"/>
    <n v="0.55000000000000004"/>
    <n v="0.85937500000000011"/>
  </r>
  <r>
    <x v="0"/>
    <s v="May"/>
    <x v="4"/>
    <x v="7"/>
    <x v="11"/>
    <x v="1"/>
    <s v="Wild"/>
    <s v="Fry"/>
    <n v="49"/>
    <n v="1.1000000000000001"/>
    <n v="0.93498457275454971"/>
  </r>
  <r>
    <x v="0"/>
    <s v="May"/>
    <x v="4"/>
    <x v="7"/>
    <x v="11"/>
    <x v="1"/>
    <s v="Wild"/>
    <s v="Fry"/>
    <n v="49"/>
    <n v="1.1200000000000001"/>
    <n v="0.9519842922591778"/>
  </r>
  <r>
    <x v="0"/>
    <s v="May"/>
    <x v="4"/>
    <x v="7"/>
    <x v="11"/>
    <x v="1"/>
    <s v="Wild"/>
    <s v="Smolt"/>
    <n v="93"/>
    <n v="8.74"/>
    <n v="1.086582201684078"/>
  </r>
  <r>
    <x v="0"/>
    <s v="May"/>
    <x v="4"/>
    <x v="7"/>
    <x v="2"/>
    <x v="0"/>
    <s v="Wild"/>
    <s v="Fry"/>
    <n v="43"/>
    <n v="0.49"/>
    <n v="0.61629793603078975"/>
  </r>
  <r>
    <x v="0"/>
    <s v="May"/>
    <x v="4"/>
    <x v="7"/>
    <x v="2"/>
    <x v="1"/>
    <s v="Wild"/>
    <s v="Smolt"/>
    <n v="88"/>
    <n v="7.83"/>
    <n v="1.14898337716003"/>
  </r>
  <r>
    <x v="0"/>
    <s v="May"/>
    <x v="4"/>
    <x v="7"/>
    <x v="2"/>
    <x v="1"/>
    <s v="Wild"/>
    <s v="Fry"/>
    <n v="49"/>
    <n v="1.1000000000000001"/>
    <n v="0.93498457275454971"/>
  </r>
  <r>
    <x v="0"/>
    <s v="May"/>
    <x v="4"/>
    <x v="7"/>
    <x v="2"/>
    <x v="1"/>
    <s v="Wild"/>
    <s v="Fry"/>
    <n v="45"/>
    <n v="0.84"/>
    <n v="0.92181069958847739"/>
  </r>
  <r>
    <x v="0"/>
    <s v="May"/>
    <x v="4"/>
    <x v="7"/>
    <x v="2"/>
    <x v="1"/>
    <s v="Wild"/>
    <s v="Fry"/>
    <n v="53"/>
    <n v="1.64"/>
    <n v="1.10158049933838"/>
  </r>
  <r>
    <x v="0"/>
    <s v="May"/>
    <x v="4"/>
    <x v="7"/>
    <x v="2"/>
    <x v="1"/>
    <s v="Wild"/>
    <s v="Fry"/>
    <n v="53"/>
    <n v="1.62"/>
    <n v="1.0881465908098631"/>
  </r>
  <r>
    <x v="0"/>
    <s v="May"/>
    <x v="4"/>
    <x v="7"/>
    <x v="2"/>
    <x v="1"/>
    <s v="Wild"/>
    <s v="Fry"/>
    <n v="54"/>
    <n v="1.45"/>
    <n v="0.92084539958339684"/>
  </r>
  <r>
    <x v="0"/>
    <s v="May"/>
    <x v="4"/>
    <x v="7"/>
    <x v="2"/>
    <x v="1"/>
    <s v="Wild"/>
    <s v="Fry"/>
    <n v="52"/>
    <n v="1.33"/>
    <n v="0.94589212562585345"/>
  </r>
  <r>
    <x v="0"/>
    <s v="May"/>
    <x v="4"/>
    <x v="7"/>
    <x v="2"/>
    <x v="1"/>
    <s v="Wild"/>
    <s v="Fry"/>
    <n v="54"/>
    <n v="1.52"/>
    <n v="0.96530000508052638"/>
  </r>
  <r>
    <x v="0"/>
    <s v="May"/>
    <x v="4"/>
    <x v="7"/>
    <x v="2"/>
    <x v="1"/>
    <s v="Wild"/>
    <s v="Fry"/>
    <n v="46"/>
    <n v="1.02"/>
    <n v="1.0479164954384812"/>
  </r>
  <r>
    <x v="0"/>
    <s v="May"/>
    <x v="4"/>
    <x v="8"/>
    <x v="1"/>
    <x v="0"/>
    <s v="Wild"/>
    <s v="Fry"/>
    <n v="50"/>
    <n v="0.95"/>
    <n v="0.76"/>
  </r>
  <r>
    <x v="0"/>
    <s v="May"/>
    <x v="4"/>
    <x v="8"/>
    <x v="1"/>
    <x v="1"/>
    <s v="Wild"/>
    <s v="Fry"/>
    <n v="59"/>
    <n v="2.41"/>
    <n v="1.173440322525672"/>
  </r>
  <r>
    <x v="0"/>
    <s v="May"/>
    <x v="4"/>
    <x v="8"/>
    <x v="0"/>
    <x v="1"/>
    <s v="Wild"/>
    <s v="Smolt"/>
    <n v="94"/>
    <n v="8.17"/>
    <n v="0.98364524238367224"/>
  </r>
  <r>
    <x v="0"/>
    <s v="May"/>
    <x v="4"/>
    <x v="8"/>
    <x v="0"/>
    <x v="1"/>
    <s v="Wild"/>
    <s v="Fry"/>
    <n v="51"/>
    <n v="1.55"/>
    <n v="1.1684796948383351"/>
  </r>
  <r>
    <x v="0"/>
    <s v="May"/>
    <x v="4"/>
    <x v="8"/>
    <x v="0"/>
    <x v="1"/>
    <s v="Wild"/>
    <s v="Fry"/>
    <n v="48"/>
    <n v="1.1399999999999999"/>
    <n v="1.0308159722222221"/>
  </r>
  <r>
    <x v="0"/>
    <s v="May"/>
    <x v="4"/>
    <x v="8"/>
    <x v="0"/>
    <x v="1"/>
    <s v="Wild"/>
    <s v="Fry"/>
    <n v="50"/>
    <n v="1.1100000000000001"/>
    <n v="0.88800000000000012"/>
  </r>
  <r>
    <x v="0"/>
    <s v="May"/>
    <x v="4"/>
    <x v="8"/>
    <x v="0"/>
    <x v="1"/>
    <s v="Wild"/>
    <s v="Fry"/>
    <n v="46"/>
    <n v="0.94"/>
    <n v="0.96572696638448263"/>
  </r>
  <r>
    <x v="0"/>
    <s v="May"/>
    <x v="4"/>
    <x v="8"/>
    <x v="0"/>
    <x v="1"/>
    <s v="Wild"/>
    <s v="Fry"/>
    <n v="64"/>
    <n v="3.03"/>
    <n v="1.155853271484375"/>
  </r>
  <r>
    <x v="0"/>
    <s v="May"/>
    <x v="4"/>
    <x v="8"/>
    <x v="0"/>
    <x v="1"/>
    <s v="Wild"/>
    <s v="Fry"/>
    <n v="63"/>
    <n v="2.68"/>
    <n v="1.0717985018816463"/>
  </r>
  <r>
    <x v="0"/>
    <s v="May"/>
    <x v="4"/>
    <x v="8"/>
    <x v="0"/>
    <x v="1"/>
    <s v="Wild"/>
    <s v="Fry"/>
    <n v="55"/>
    <n v="1.61"/>
    <n v="0.9676934635612322"/>
  </r>
  <r>
    <x v="0"/>
    <s v="May"/>
    <x v="4"/>
    <x v="8"/>
    <x v="0"/>
    <x v="1"/>
    <s v="Wild"/>
    <s v="Fry"/>
    <n v="53"/>
    <n v="1.54"/>
    <n v="1.034410956695796"/>
  </r>
  <r>
    <x v="0"/>
    <s v="May"/>
    <x v="4"/>
    <x v="8"/>
    <x v="0"/>
    <x v="1"/>
    <s v="Wild"/>
    <s v="Fry"/>
    <n v="48"/>
    <n v="1.21"/>
    <n v="1.0941116898148149"/>
  </r>
  <r>
    <x v="0"/>
    <s v="May"/>
    <x v="4"/>
    <x v="8"/>
    <x v="0"/>
    <x v="1"/>
    <s v="Wild"/>
    <s v="Fry"/>
    <n v="45"/>
    <n v="0.94"/>
    <n v="1.0315500685871055"/>
  </r>
  <r>
    <x v="0"/>
    <s v="May"/>
    <x v="4"/>
    <x v="8"/>
    <x v="0"/>
    <x v="1"/>
    <s v="Wild"/>
    <s v="Fry"/>
    <n v="63"/>
    <n v="2.68"/>
    <n v="1.0717985018816463"/>
  </r>
  <r>
    <x v="0"/>
    <s v="May"/>
    <x v="4"/>
    <x v="8"/>
    <x v="0"/>
    <x v="1"/>
    <s v="Wild"/>
    <s v="Fry"/>
    <n v="52"/>
    <n v="1.41"/>
    <n v="1.002787892580792"/>
  </r>
  <r>
    <x v="0"/>
    <s v="May"/>
    <x v="4"/>
    <x v="8"/>
    <x v="0"/>
    <x v="1"/>
    <s v="Wild"/>
    <s v="Fry"/>
    <n v="65"/>
    <n v="2.84"/>
    <n v="1.0341374601729632"/>
  </r>
  <r>
    <x v="0"/>
    <s v="May"/>
    <x v="4"/>
    <x v="8"/>
    <x v="0"/>
    <x v="1"/>
    <s v="Wild"/>
    <s v="Fry"/>
    <n v="65"/>
    <n v="2.74"/>
    <n v="0.99772416932180241"/>
  </r>
  <r>
    <x v="0"/>
    <s v="May"/>
    <x v="4"/>
    <x v="8"/>
    <x v="0"/>
    <x v="1"/>
    <s v="Wild"/>
    <s v="Fry"/>
    <n v="52"/>
    <n v="1.49"/>
    <n v="1.0596836595357306"/>
  </r>
  <r>
    <x v="0"/>
    <s v="May"/>
    <x v="4"/>
    <x v="8"/>
    <x v="5"/>
    <x v="1"/>
    <s v="Wild"/>
    <s v="Smolt"/>
    <n v="101"/>
    <n v="10.77"/>
    <n v="1.0453255893180731"/>
  </r>
  <r>
    <x v="0"/>
    <s v="May"/>
    <x v="4"/>
    <x v="8"/>
    <x v="5"/>
    <x v="1"/>
    <s v="Wild"/>
    <s v="Fry"/>
    <n v="66"/>
    <n v="2.87"/>
    <n v="0.9982747586053371"/>
  </r>
  <r>
    <x v="0"/>
    <s v="May"/>
    <x v="4"/>
    <x v="8"/>
    <x v="5"/>
    <x v="1"/>
    <s v="Wild"/>
    <s v="Fry"/>
    <n v="40"/>
    <n v="0.67"/>
    <n v="1.046875"/>
  </r>
  <r>
    <x v="0"/>
    <s v="May"/>
    <x v="4"/>
    <x v="8"/>
    <x v="5"/>
    <x v="1"/>
    <s v="Wild"/>
    <s v="Fry"/>
    <n v="41"/>
    <n v="0.66"/>
    <n v="0.95761814251099087"/>
  </r>
  <r>
    <x v="0"/>
    <s v="May"/>
    <x v="4"/>
    <x v="8"/>
    <x v="6"/>
    <x v="0"/>
    <s v="Wild"/>
    <s v="Fry"/>
    <n v="60"/>
    <n v="1.96"/>
    <n v="0.90740740740740744"/>
  </r>
  <r>
    <x v="0"/>
    <s v="May"/>
    <x v="4"/>
    <x v="8"/>
    <x v="6"/>
    <x v="1"/>
    <s v="Wild"/>
    <s v="Smolt"/>
    <n v="92"/>
    <n v="8.01"/>
    <n v="1.0286533245664502"/>
  </r>
  <r>
    <x v="0"/>
    <s v="May"/>
    <x v="4"/>
    <x v="8"/>
    <x v="6"/>
    <x v="1"/>
    <s v="Wild"/>
    <s v="Fry"/>
    <n v="67"/>
    <n v="1.25"/>
    <n v="0.41560963283382596"/>
  </r>
  <r>
    <x v="0"/>
    <s v="May"/>
    <x v="4"/>
    <x v="8"/>
    <x v="6"/>
    <x v="1"/>
    <s v="Wild"/>
    <s v="Fry"/>
    <n v="55"/>
    <n v="1.67"/>
    <n v="1.0037565740045078"/>
  </r>
  <r>
    <x v="0"/>
    <s v="May"/>
    <x v="4"/>
    <x v="8"/>
    <x v="6"/>
    <x v="1"/>
    <s v="Wild"/>
    <s v="Fry"/>
    <n v="59"/>
    <n v="1.9"/>
    <n v="0.92511892647252159"/>
  </r>
  <r>
    <x v="0"/>
    <s v="May"/>
    <x v="4"/>
    <x v="8"/>
    <x v="7"/>
    <x v="0"/>
    <s v="Wild"/>
    <s v="Fry"/>
    <n v="54"/>
    <n v="1.24"/>
    <n v="0.78748158309200833"/>
  </r>
  <r>
    <x v="0"/>
    <s v="May"/>
    <x v="4"/>
    <x v="8"/>
    <x v="7"/>
    <x v="1"/>
    <s v="Wild"/>
    <s v="Smolt"/>
    <n v="73"/>
    <n v="3.83"/>
    <n v="0.98453280962014511"/>
  </r>
  <r>
    <x v="0"/>
    <s v="May"/>
    <x v="4"/>
    <x v="8"/>
    <x v="7"/>
    <x v="1"/>
    <s v="Wild"/>
    <s v="Fry"/>
    <n v="46"/>
    <n v="1.03"/>
    <n v="1.058190186570231"/>
  </r>
  <r>
    <x v="0"/>
    <s v="May"/>
    <x v="4"/>
    <x v="8"/>
    <x v="7"/>
    <x v="1"/>
    <s v="Wild"/>
    <s v="Fry"/>
    <n v="59"/>
    <n v="2.14"/>
    <n v="1.0419760540269454"/>
  </r>
  <r>
    <x v="0"/>
    <s v="May"/>
    <x v="4"/>
    <x v="8"/>
    <x v="7"/>
    <x v="1"/>
    <s v="Wild"/>
    <s v="Fry"/>
    <n v="56"/>
    <n v="2.04"/>
    <n v="1.1616253644314869"/>
  </r>
  <r>
    <x v="0"/>
    <s v="May"/>
    <x v="4"/>
    <x v="8"/>
    <x v="7"/>
    <x v="1"/>
    <s v="Wild"/>
    <s v="Fry"/>
    <n v="50"/>
    <n v="1.26"/>
    <n v="1.008"/>
  </r>
  <r>
    <x v="0"/>
    <s v="May"/>
    <x v="4"/>
    <x v="8"/>
    <x v="7"/>
    <x v="1"/>
    <s v="Wild"/>
    <s v="Fry"/>
    <n v="61"/>
    <n v="2.1800000000000002"/>
    <n v="0.96043281155691462"/>
  </r>
  <r>
    <x v="0"/>
    <s v="May"/>
    <x v="4"/>
    <x v="8"/>
    <x v="7"/>
    <x v="1"/>
    <s v="Wild"/>
    <s v="Fry"/>
    <n v="45"/>
    <n v="0.8"/>
    <n v="0.87791495198902603"/>
  </r>
  <r>
    <x v="0"/>
    <s v="May"/>
    <x v="4"/>
    <x v="8"/>
    <x v="7"/>
    <x v="1"/>
    <s v="Wild"/>
    <s v="Fry"/>
    <n v="54"/>
    <n v="1.55"/>
    <n v="0.98435197886501047"/>
  </r>
  <r>
    <x v="0"/>
    <s v="May"/>
    <x v="4"/>
    <x v="8"/>
    <x v="7"/>
    <x v="1"/>
    <s v="Wild"/>
    <s v="Fry"/>
    <n v="44"/>
    <n v="0.83"/>
    <n v="0.97436138241923365"/>
  </r>
  <r>
    <x v="0"/>
    <s v="May"/>
    <x v="4"/>
    <x v="8"/>
    <x v="7"/>
    <x v="1"/>
    <s v="Wild"/>
    <s v="Fry"/>
    <n v="23"/>
    <n v="1.1000000000000001"/>
    <n v="9.040848195939839"/>
  </r>
  <r>
    <x v="0"/>
    <s v="May"/>
    <x v="4"/>
    <x v="8"/>
    <x v="7"/>
    <x v="1"/>
    <s v="Wild"/>
    <s v="Fry"/>
    <n v="58"/>
    <n v="1.89"/>
    <n v="0.96867440239452207"/>
  </r>
  <r>
    <x v="0"/>
    <s v="May"/>
    <x v="4"/>
    <x v="8"/>
    <x v="7"/>
    <x v="1"/>
    <s v="Wild"/>
    <s v="Fry"/>
    <n v="46"/>
    <n v="1"/>
    <n v="1.0273691131749816"/>
  </r>
  <r>
    <x v="0"/>
    <s v="May"/>
    <x v="4"/>
    <x v="8"/>
    <x v="7"/>
    <x v="1"/>
    <s v="Wild"/>
    <s v="Fry"/>
    <n v="50"/>
    <n v="3.25"/>
    <n v="2.6"/>
  </r>
  <r>
    <x v="0"/>
    <s v="May"/>
    <x v="4"/>
    <x v="8"/>
    <x v="7"/>
    <x v="1"/>
    <s v="Wild"/>
    <s v="Fry"/>
    <n v="58"/>
    <n v="1.71"/>
    <n v="0.8764196974045676"/>
  </r>
  <r>
    <x v="0"/>
    <s v="May"/>
    <x v="4"/>
    <x v="8"/>
    <x v="7"/>
    <x v="1"/>
    <s v="Wild"/>
    <s v="Fry"/>
    <n v="43"/>
    <n v="0.81"/>
    <n v="1.0187782207855911"/>
  </r>
  <r>
    <x v="0"/>
    <s v="May"/>
    <x v="4"/>
    <x v="8"/>
    <x v="7"/>
    <x v="1"/>
    <s v="Wild"/>
    <s v="Fry"/>
    <n v="52"/>
    <n v="1.34"/>
    <n v="0.95300409649522078"/>
  </r>
  <r>
    <x v="0"/>
    <s v="May"/>
    <x v="4"/>
    <x v="8"/>
    <x v="7"/>
    <x v="1"/>
    <s v="Wild"/>
    <s v="Fry"/>
    <n v="45"/>
    <n v="0.92"/>
    <n v="1.0096021947873799"/>
  </r>
  <r>
    <x v="0"/>
    <s v="May"/>
    <x v="4"/>
    <x v="8"/>
    <x v="7"/>
    <x v="1"/>
    <s v="Wild"/>
    <s v="Fry"/>
    <n v="63"/>
    <n v="2.61"/>
    <n v="1.0438037648922003"/>
  </r>
  <r>
    <x v="0"/>
    <s v="Jun"/>
    <x v="5"/>
    <x v="9"/>
    <x v="6"/>
    <x v="0"/>
    <s v="Wild"/>
    <s v="Fry"/>
    <n v="53"/>
    <n v="1.25"/>
    <n v="0.83961928303230182"/>
  </r>
  <r>
    <x v="0"/>
    <s v="Jun"/>
    <x v="5"/>
    <x v="9"/>
    <x v="6"/>
    <x v="2"/>
    <s v="Wild"/>
    <s v="Smolt"/>
    <n v="70"/>
    <n v="3.54"/>
    <n v="1.032069970845481"/>
  </r>
  <r>
    <x v="0"/>
    <s v="Jun"/>
    <x v="5"/>
    <x v="9"/>
    <x v="6"/>
    <x v="2"/>
    <s v="Wild"/>
    <s v="Fry"/>
    <n v="65"/>
    <n v="2.29"/>
    <n v="0.83386436049157941"/>
  </r>
  <r>
    <x v="0"/>
    <s v="Jun"/>
    <x v="5"/>
    <x v="9"/>
    <x v="6"/>
    <x v="2"/>
    <s v="Wild"/>
    <s v="Fry"/>
    <n v="62"/>
    <n v="2.62"/>
    <n v="1.0993252995871237"/>
  </r>
  <r>
    <x v="0"/>
    <s v="Jun"/>
    <x v="5"/>
    <x v="9"/>
    <x v="6"/>
    <x v="1"/>
    <s v="Wild"/>
    <s v="Smolt"/>
    <n v="70"/>
    <n v="3.83"/>
    <n v="1.1166180758017492"/>
  </r>
  <r>
    <x v="0"/>
    <s v="Jun"/>
    <x v="5"/>
    <x v="9"/>
    <x v="6"/>
    <x v="1"/>
    <s v="Wild"/>
    <s v="Fry"/>
    <n v="67"/>
    <n v="3.43"/>
    <n v="1.1404328324960185"/>
  </r>
  <r>
    <x v="0"/>
    <s v="Jun"/>
    <x v="5"/>
    <x v="9"/>
    <x v="7"/>
    <x v="1"/>
    <s v="Wild"/>
    <s v="Fry"/>
    <n v="43"/>
    <n v="1.08"/>
    <n v="1.358370961047455"/>
  </r>
  <r>
    <x v="0"/>
    <s v="Jun"/>
    <x v="5"/>
    <x v="9"/>
    <x v="7"/>
    <x v="1"/>
    <s v="Wild"/>
    <s v="Fry"/>
    <n v="61"/>
    <n v="2.44"/>
    <n v="1.0749798441279226"/>
  </r>
  <r>
    <x v="0"/>
    <s v="Jun"/>
    <x v="5"/>
    <x v="9"/>
    <x v="7"/>
    <x v="1"/>
    <s v="Wild"/>
    <s v="Fry"/>
    <n v="50"/>
    <n v="1.31"/>
    <n v="1.048"/>
  </r>
  <r>
    <x v="0"/>
    <s v="Jun"/>
    <x v="5"/>
    <x v="9"/>
    <x v="7"/>
    <x v="1"/>
    <s v="Wild"/>
    <s v="Fry"/>
    <n v="58"/>
    <n v="1.95"/>
    <n v="0.9994259707245069"/>
  </r>
  <r>
    <x v="0"/>
    <s v="Jun"/>
    <x v="5"/>
    <x v="9"/>
    <x v="7"/>
    <x v="1"/>
    <s v="Wild"/>
    <s v="Fry"/>
    <n v="58"/>
    <n v="2.17"/>
    <n v="1.1121817212677847"/>
  </r>
  <r>
    <x v="0"/>
    <s v="Jun"/>
    <x v="5"/>
    <x v="9"/>
    <x v="7"/>
    <x v="1"/>
    <s v="Wild"/>
    <s v="Fry"/>
    <n v="48"/>
    <n v="1.24"/>
    <n v="1.1212384259259258"/>
  </r>
  <r>
    <x v="0"/>
    <s v="Jun"/>
    <x v="5"/>
    <x v="9"/>
    <x v="7"/>
    <x v="1"/>
    <s v="Wild"/>
    <s v="Fry"/>
    <n v="50"/>
    <n v="1.39"/>
    <n v="1.1120000000000001"/>
  </r>
  <r>
    <x v="0"/>
    <s v="Jun"/>
    <x v="5"/>
    <x v="9"/>
    <x v="7"/>
    <x v="1"/>
    <s v="Wild"/>
    <s v="Fry"/>
    <n v="50"/>
    <n v="1.27"/>
    <n v="1.016"/>
  </r>
  <r>
    <x v="0"/>
    <s v="Jun"/>
    <x v="5"/>
    <x v="9"/>
    <x v="7"/>
    <x v="1"/>
    <s v="Wild"/>
    <s v="Fry"/>
    <n v="52"/>
    <n v="1.99"/>
    <n v="1.4152822030040966"/>
  </r>
  <r>
    <x v="0"/>
    <s v="Jun"/>
    <x v="5"/>
    <x v="9"/>
    <x v="7"/>
    <x v="1"/>
    <s v="Wild"/>
    <s v="Fry"/>
    <n v="50"/>
    <n v="1.26"/>
    <n v="1.008"/>
  </r>
  <r>
    <x v="0"/>
    <s v="Jun"/>
    <x v="5"/>
    <x v="9"/>
    <x v="7"/>
    <x v="1"/>
    <s v="Wild"/>
    <s v="Fry"/>
    <n v="53"/>
    <n v="1.58"/>
    <n v="1.0612787737528295"/>
  </r>
  <r>
    <x v="0"/>
    <s v="Jun"/>
    <x v="5"/>
    <x v="9"/>
    <x v="7"/>
    <x v="1"/>
    <s v="Wild"/>
    <s v="Fry"/>
    <n v="51"/>
    <n v="1.39"/>
    <n v="1.0478624360163136"/>
  </r>
  <r>
    <x v="0"/>
    <s v="Jun"/>
    <x v="5"/>
    <x v="9"/>
    <x v="7"/>
    <x v="1"/>
    <s v="Wild"/>
    <s v="Fry"/>
    <n v="46"/>
    <n v="1.08"/>
    <n v="1.10955864222898"/>
  </r>
  <r>
    <x v="0"/>
    <s v="Jun"/>
    <x v="5"/>
    <x v="9"/>
    <x v="7"/>
    <x v="1"/>
    <s v="Wild"/>
    <s v="Fry"/>
    <n v="62"/>
    <n v="1.83"/>
    <n v="0.76784935047497571"/>
  </r>
  <r>
    <x v="0"/>
    <s v="Jun"/>
    <x v="5"/>
    <x v="9"/>
    <x v="7"/>
    <x v="1"/>
    <s v="Wild"/>
    <s v="Fry"/>
    <n v="50"/>
    <n v="1.36"/>
    <n v="1.0880000000000001"/>
  </r>
  <r>
    <x v="0"/>
    <s v="Jun"/>
    <x v="5"/>
    <x v="9"/>
    <x v="7"/>
    <x v="1"/>
    <s v="Wild"/>
    <s v="Fry"/>
    <n v="55"/>
    <n v="1.83"/>
    <n v="1.0999248685199099"/>
  </r>
  <r>
    <x v="0"/>
    <s v="Jun"/>
    <x v="5"/>
    <x v="9"/>
    <x v="7"/>
    <x v="1"/>
    <s v="Wild"/>
    <s v="Fry"/>
    <n v="50"/>
    <n v="1.23"/>
    <n v="0.98399999999999999"/>
  </r>
  <r>
    <x v="0"/>
    <s v="Jun"/>
    <x v="5"/>
    <x v="9"/>
    <x v="7"/>
    <x v="1"/>
    <s v="Wild"/>
    <s v="Fry"/>
    <n v="54"/>
    <n v="1.68"/>
    <n v="1.0669105319311081"/>
  </r>
  <r>
    <x v="0"/>
    <s v="Jun"/>
    <x v="5"/>
    <x v="9"/>
    <x v="7"/>
    <x v="1"/>
    <s v="Wild"/>
    <s v="Fry"/>
    <n v="43"/>
    <n v="1.1299999999999999"/>
    <n v="1.4212585055403926"/>
  </r>
  <r>
    <x v="0"/>
    <s v="Jun"/>
    <x v="5"/>
    <x v="9"/>
    <x v="7"/>
    <x v="1"/>
    <s v="Wild"/>
    <s v="Fry"/>
    <n v="53"/>
    <n v="1.96"/>
    <n v="1.3165230357946494"/>
  </r>
  <r>
    <x v="0"/>
    <s v="Jun"/>
    <x v="5"/>
    <x v="9"/>
    <x v="7"/>
    <x v="1"/>
    <s v="Wild"/>
    <s v="Fry"/>
    <n v="50"/>
    <n v="1.4"/>
    <n v="1.1200000000000001"/>
  </r>
  <r>
    <x v="0"/>
    <s v="Jun"/>
    <x v="5"/>
    <x v="9"/>
    <x v="7"/>
    <x v="1"/>
    <s v="Wild"/>
    <s v="Fry"/>
    <n v="50"/>
    <n v="1.19"/>
    <n v="0.95199999999999996"/>
  </r>
  <r>
    <x v="0"/>
    <s v="Jun"/>
    <x v="5"/>
    <x v="9"/>
    <x v="1"/>
    <x v="2"/>
    <s v="Wild"/>
    <s v="Fry"/>
    <n v="55"/>
    <n v="1.81"/>
    <n v="1.0879038317054845"/>
  </r>
  <r>
    <x v="0"/>
    <s v="Jun"/>
    <x v="5"/>
    <x v="9"/>
    <x v="1"/>
    <x v="1"/>
    <s v="Wild"/>
    <s v="Fry"/>
    <n v="41"/>
    <n v="0.75"/>
    <n v="1.0882024346715804"/>
  </r>
  <r>
    <x v="0"/>
    <s v="Jun"/>
    <x v="5"/>
    <x v="9"/>
    <x v="1"/>
    <x v="1"/>
    <s v="Wild"/>
    <s v="Fry"/>
    <n v="63"/>
    <n v="2.77"/>
    <n v="1.1077917351537911"/>
  </r>
  <r>
    <x v="0"/>
    <s v="Jun"/>
    <x v="5"/>
    <x v="9"/>
    <x v="1"/>
    <x v="1"/>
    <s v="Wild"/>
    <s v="Fry"/>
    <n v="49"/>
    <n v="1.26"/>
    <n v="1.070982328791575"/>
  </r>
  <r>
    <x v="0"/>
    <s v="Jun"/>
    <x v="5"/>
    <x v="9"/>
    <x v="1"/>
    <x v="1"/>
    <s v="Wild"/>
    <s v="Fry"/>
    <n v="47"/>
    <n v="1.17"/>
    <n v="1.1269179276268264"/>
  </r>
  <r>
    <x v="0"/>
    <s v="Jun"/>
    <x v="5"/>
    <x v="9"/>
    <x v="1"/>
    <x v="1"/>
    <s v="Wild"/>
    <s v="Fry"/>
    <n v="57"/>
    <n v="1.99"/>
    <n v="1.0745546537936099"/>
  </r>
  <r>
    <x v="0"/>
    <s v="Jun"/>
    <x v="5"/>
    <x v="9"/>
    <x v="1"/>
    <x v="1"/>
    <s v="Wild"/>
    <s v="Fry"/>
    <n v="57"/>
    <n v="1.94"/>
    <n v="1.0475557931455293"/>
  </r>
  <r>
    <x v="0"/>
    <s v="Jun"/>
    <x v="5"/>
    <x v="9"/>
    <x v="1"/>
    <x v="1"/>
    <s v="Wild"/>
    <s v="Fry"/>
    <n v="48"/>
    <n v="1.26"/>
    <n v="1.1393229166666667"/>
  </r>
  <r>
    <x v="0"/>
    <s v="Jun"/>
    <x v="5"/>
    <x v="9"/>
    <x v="1"/>
    <x v="1"/>
    <s v="Wild"/>
    <s v="Fry"/>
    <n v="56"/>
    <n v="1.92"/>
    <n v="1.0932944606413995"/>
  </r>
  <r>
    <x v="0"/>
    <s v="Jun"/>
    <x v="5"/>
    <x v="9"/>
    <x v="1"/>
    <x v="1"/>
    <s v="Wild"/>
    <s v="Fry"/>
    <n v="62"/>
    <n v="1.69"/>
    <n v="0.70910677721459503"/>
  </r>
  <r>
    <x v="0"/>
    <s v="Jun"/>
    <x v="5"/>
    <x v="9"/>
    <x v="8"/>
    <x v="0"/>
    <s v="Wild"/>
    <s v="Fry"/>
    <n v="56"/>
    <n v="1.28"/>
    <n v="0.7288629737609329"/>
  </r>
  <r>
    <x v="0"/>
    <s v="Jun"/>
    <x v="5"/>
    <x v="9"/>
    <x v="8"/>
    <x v="2"/>
    <s v="Wild"/>
    <s v="Fry"/>
    <n v="62"/>
    <n v="3.19"/>
    <n v="1.3384914907186733"/>
  </r>
  <r>
    <x v="0"/>
    <s v="Jun"/>
    <x v="5"/>
    <x v="9"/>
    <x v="8"/>
    <x v="1"/>
    <s v="Wild"/>
    <s v="Fry"/>
    <n v="55"/>
    <n v="1.83"/>
    <n v="1.0999248685199099"/>
  </r>
  <r>
    <x v="0"/>
    <s v="Jun"/>
    <x v="5"/>
    <x v="9"/>
    <x v="8"/>
    <x v="1"/>
    <s v="Wild"/>
    <s v="Fry"/>
    <n v="58"/>
    <n v="2.2200000000000002"/>
    <n v="1.1378080282094389"/>
  </r>
  <r>
    <x v="0"/>
    <s v="Jun"/>
    <x v="5"/>
    <x v="9"/>
    <x v="8"/>
    <x v="1"/>
    <s v="Wild"/>
    <s v="Fry"/>
    <n v="57"/>
    <n v="1.97"/>
    <n v="1.0637551095343776"/>
  </r>
  <r>
    <x v="0"/>
    <s v="Jun"/>
    <x v="5"/>
    <x v="9"/>
    <x v="8"/>
    <x v="1"/>
    <s v="Wild"/>
    <s v="Fry"/>
    <n v="45"/>
    <n v="0.97"/>
    <n v="1.0644718792866941"/>
  </r>
  <r>
    <x v="0"/>
    <s v="Jun"/>
    <x v="5"/>
    <x v="9"/>
    <x v="8"/>
    <x v="1"/>
    <s v="Wild"/>
    <s v="Fry"/>
    <n v="40"/>
    <n v="0.68"/>
    <n v="1.0625"/>
  </r>
  <r>
    <x v="0"/>
    <s v="Jun"/>
    <x v="5"/>
    <x v="9"/>
    <x v="8"/>
    <x v="1"/>
    <s v="Wild"/>
    <s v="Fry"/>
    <n v="88"/>
    <n v="5.96"/>
    <n v="0.87457738542449281"/>
  </r>
  <r>
    <x v="0"/>
    <s v="Jun"/>
    <x v="5"/>
    <x v="9"/>
    <x v="8"/>
    <x v="1"/>
    <s v="Wild"/>
    <s v="Fry"/>
    <n v="61"/>
    <n v="2.2999999999999998"/>
    <n v="1.0133006727435334"/>
  </r>
  <r>
    <x v="0"/>
    <s v="Jun"/>
    <x v="5"/>
    <x v="9"/>
    <x v="8"/>
    <x v="1"/>
    <s v="Wild"/>
    <s v="Fry"/>
    <n v="49"/>
    <n v="1.27"/>
    <n v="1.079482188543889"/>
  </r>
  <r>
    <x v="0"/>
    <s v="Jun"/>
    <x v="5"/>
    <x v="9"/>
    <x v="8"/>
    <x v="1"/>
    <s v="Wild"/>
    <s v="Fry"/>
    <n v="49"/>
    <n v="1.2"/>
    <n v="1.0199831702776905"/>
  </r>
  <r>
    <x v="0"/>
    <s v="Jun"/>
    <x v="5"/>
    <x v="9"/>
    <x v="8"/>
    <x v="1"/>
    <s v="Wild"/>
    <s v="Fry"/>
    <n v="50"/>
    <n v="1.5"/>
    <n v="1.2"/>
  </r>
  <r>
    <x v="0"/>
    <s v="Jun"/>
    <x v="5"/>
    <x v="9"/>
    <x v="8"/>
    <x v="1"/>
    <s v="Wild"/>
    <s v="Fry"/>
    <n v="66"/>
    <n v="3.4"/>
    <n v="1.1826251495672984"/>
  </r>
  <r>
    <x v="0"/>
    <s v="Jun"/>
    <x v="5"/>
    <x v="9"/>
    <x v="8"/>
    <x v="1"/>
    <s v="Wild"/>
    <s v="Fry"/>
    <n v="58"/>
    <n v="1.83"/>
    <n v="0.93792283406453725"/>
  </r>
  <r>
    <x v="0"/>
    <s v="Jun"/>
    <x v="5"/>
    <x v="9"/>
    <x v="8"/>
    <x v="1"/>
    <s v="Wild"/>
    <s v="Fry"/>
    <n v="68"/>
    <n v="3.31"/>
    <n v="1.0526918379808672"/>
  </r>
  <r>
    <x v="0"/>
    <s v="Jun"/>
    <x v="5"/>
    <x v="9"/>
    <x v="8"/>
    <x v="1"/>
    <s v="Wild"/>
    <s v="Fry"/>
    <n v="56"/>
    <n v="3.33"/>
    <n v="1.896182580174927"/>
  </r>
  <r>
    <x v="0"/>
    <s v="Jun"/>
    <x v="5"/>
    <x v="9"/>
    <x v="8"/>
    <x v="1"/>
    <s v="Wild"/>
    <s v="Fry"/>
    <n v="52"/>
    <n v="1.64"/>
    <n v="1.1663632225762404"/>
  </r>
  <r>
    <x v="0"/>
    <s v="Jun"/>
    <x v="5"/>
    <x v="9"/>
    <x v="8"/>
    <x v="1"/>
    <s v="Wild"/>
    <s v="Fry"/>
    <n v="53"/>
    <n v="1.46"/>
    <n v="0.98067532258172851"/>
  </r>
  <r>
    <x v="0"/>
    <s v="Jun"/>
    <x v="5"/>
    <x v="9"/>
    <x v="0"/>
    <x v="1"/>
    <s v="Wild"/>
    <s v="Smolt"/>
    <n v="87"/>
    <n v="6.13"/>
    <n v="0.93089932771756545"/>
  </r>
  <r>
    <x v="0"/>
    <s v="Jun"/>
    <x v="5"/>
    <x v="9"/>
    <x v="0"/>
    <x v="1"/>
    <s v="Wild"/>
    <s v="Fry"/>
    <n v="68"/>
    <n v="3.77"/>
    <n v="1.1989873804192956"/>
  </r>
  <r>
    <x v="0"/>
    <s v="Jun"/>
    <x v="5"/>
    <x v="9"/>
    <x v="0"/>
    <x v="1"/>
    <s v="Wild"/>
    <s v="Fry"/>
    <n v="53"/>
    <n v="1.5"/>
    <n v="1.0075431396387622"/>
  </r>
  <r>
    <x v="0"/>
    <s v="Jun"/>
    <x v="5"/>
    <x v="9"/>
    <x v="0"/>
    <x v="1"/>
    <s v="Wild"/>
    <s v="Fry"/>
    <n v="59"/>
    <n v="2.06"/>
    <n v="1.0030236781754707"/>
  </r>
  <r>
    <x v="0"/>
    <s v="Jun"/>
    <x v="5"/>
    <x v="9"/>
    <x v="0"/>
    <x v="1"/>
    <s v="Wild"/>
    <s v="Fry"/>
    <n v="65"/>
    <n v="2.94"/>
    <n v="1.0705507510241239"/>
  </r>
  <r>
    <x v="0"/>
    <s v="Jun"/>
    <x v="5"/>
    <x v="9"/>
    <x v="0"/>
    <x v="1"/>
    <s v="Wild"/>
    <s v="Fry"/>
    <n v="62"/>
    <n v="2.27"/>
    <n v="0.95246886643617201"/>
  </r>
  <r>
    <x v="0"/>
    <s v="Jun"/>
    <x v="5"/>
    <x v="9"/>
    <x v="0"/>
    <x v="1"/>
    <s v="Wild"/>
    <s v="Fry"/>
    <n v="55"/>
    <n v="1.8"/>
    <n v="1.081893313298272"/>
  </r>
  <r>
    <x v="0"/>
    <s v="Jun"/>
    <x v="5"/>
    <x v="9"/>
    <x v="0"/>
    <x v="1"/>
    <s v="Wild"/>
    <s v="Fry"/>
    <n v="68"/>
    <n v="3.6"/>
    <n v="1.1449216364746591"/>
  </r>
  <r>
    <x v="0"/>
    <s v="Jun"/>
    <x v="5"/>
    <x v="9"/>
    <x v="0"/>
    <x v="1"/>
    <s v="Wild"/>
    <s v="Fry"/>
    <n v="58"/>
    <n v="2.21"/>
    <n v="1.1326827668211079"/>
  </r>
  <r>
    <x v="0"/>
    <s v="Jun"/>
    <x v="5"/>
    <x v="9"/>
    <x v="0"/>
    <x v="1"/>
    <s v="Wild"/>
    <s v="Fry"/>
    <n v="57"/>
    <n v="1.94"/>
    <n v="1.0475557931455293"/>
  </r>
  <r>
    <x v="0"/>
    <s v="Jun"/>
    <x v="5"/>
    <x v="9"/>
    <x v="0"/>
    <x v="1"/>
    <s v="Wild"/>
    <s v="Fry"/>
    <n v="56"/>
    <n v="2.96"/>
    <n v="1.6854956268221575"/>
  </r>
  <r>
    <x v="0"/>
    <s v="Jun"/>
    <x v="5"/>
    <x v="9"/>
    <x v="12"/>
    <x v="1"/>
    <s v="Wild"/>
    <s v="Fry"/>
    <n v="36"/>
    <n v="1.1200000000000001"/>
    <n v="2.4005486968449934"/>
  </r>
  <r>
    <x v="0"/>
    <s v="Jun"/>
    <x v="5"/>
    <x v="9"/>
    <x v="12"/>
    <x v="1"/>
    <s v="Wild"/>
    <s v="Fry"/>
    <n v="53"/>
    <n v="1.85"/>
    <n v="1.2426365388878067"/>
  </r>
  <r>
    <x v="0"/>
    <s v="Jun"/>
    <x v="5"/>
    <x v="9"/>
    <x v="12"/>
    <x v="1"/>
    <s v="Wild"/>
    <s v="Fry"/>
    <n v="47"/>
    <n v="1.1599999999999999"/>
    <n v="1.1172861504676226"/>
  </r>
  <r>
    <x v="0"/>
    <s v="Jun"/>
    <x v="5"/>
    <x v="9"/>
    <x v="12"/>
    <x v="1"/>
    <s v="Wild"/>
    <s v="Fry"/>
    <n v="38"/>
    <n v="1.27"/>
    <n v="2.314477329056714"/>
  </r>
  <r>
    <x v="0"/>
    <s v="Jun"/>
    <x v="5"/>
    <x v="9"/>
    <x v="12"/>
    <x v="1"/>
    <s v="Wild"/>
    <s v="Fry"/>
    <n v="64"/>
    <n v="3.83"/>
    <n v="1.461029052734375"/>
  </r>
  <r>
    <x v="0"/>
    <s v="Jun"/>
    <x v="5"/>
    <x v="9"/>
    <x v="12"/>
    <x v="1"/>
    <s v="Wild"/>
    <s v="Fry"/>
    <n v="68"/>
    <n v="3.3"/>
    <n v="1.0495115001017707"/>
  </r>
  <r>
    <x v="0"/>
    <s v="Jun"/>
    <x v="5"/>
    <x v="9"/>
    <x v="12"/>
    <x v="1"/>
    <s v="Wild"/>
    <s v="Fry"/>
    <n v="51"/>
    <n v="1.41"/>
    <n v="1.0629395933690662"/>
  </r>
  <r>
    <x v="0"/>
    <s v="Jun"/>
    <x v="5"/>
    <x v="9"/>
    <x v="12"/>
    <x v="1"/>
    <s v="Wild"/>
    <s v="Fry"/>
    <n v="59"/>
    <n v="2.2599999999999998"/>
    <n v="1.1004046178041571"/>
  </r>
  <r>
    <x v="0"/>
    <s v="Jun"/>
    <x v="5"/>
    <x v="10"/>
    <x v="2"/>
    <x v="1"/>
    <s v="Wild"/>
    <s v="Fry"/>
    <n v="54"/>
    <n v="1.76"/>
    <n v="1.117715795356399"/>
  </r>
  <r>
    <x v="0"/>
    <s v="Jun"/>
    <x v="5"/>
    <x v="10"/>
    <x v="2"/>
    <x v="1"/>
    <s v="Wild"/>
    <s v="Fry"/>
    <n v="57"/>
    <n v="1.94"/>
    <n v="1.0475557931455293"/>
  </r>
  <r>
    <x v="0"/>
    <s v="Jun"/>
    <x v="5"/>
    <x v="10"/>
    <x v="2"/>
    <x v="1"/>
    <s v="Wild"/>
    <s v="Fry"/>
    <n v="53"/>
    <n v="1.73"/>
    <n v="1.1620330877167058"/>
  </r>
  <r>
    <x v="0"/>
    <s v="Jun"/>
    <x v="5"/>
    <x v="10"/>
    <x v="2"/>
    <x v="1"/>
    <s v="Wild"/>
    <s v="Fry"/>
    <n v="53"/>
    <n v="1.71"/>
    <n v="1.1485991791881889"/>
  </r>
  <r>
    <x v="0"/>
    <s v="Jun"/>
    <x v="5"/>
    <x v="10"/>
    <x v="6"/>
    <x v="0"/>
    <s v="Wild"/>
    <s v="Smolt"/>
    <n v="75"/>
    <n v="8.26"/>
    <n v="1.9579259259259258"/>
  </r>
  <r>
    <x v="0"/>
    <s v="Jun"/>
    <x v="5"/>
    <x v="10"/>
    <x v="6"/>
    <x v="0"/>
    <s v="Wild"/>
    <s v="Fry"/>
    <n v="63"/>
    <n v="2.12"/>
    <n v="0.84784060596607835"/>
  </r>
  <r>
    <x v="0"/>
    <s v="Jun"/>
    <x v="5"/>
    <x v="10"/>
    <x v="6"/>
    <x v="0"/>
    <s v="Wild"/>
    <s v="Fry"/>
    <n v="67"/>
    <n v="2.71"/>
    <n v="0.90104168398373474"/>
  </r>
  <r>
    <x v="0"/>
    <s v="Jun"/>
    <x v="5"/>
    <x v="10"/>
    <x v="6"/>
    <x v="1"/>
    <s v="Wild"/>
    <s v="Smolt"/>
    <n v="91"/>
    <n v="8.6"/>
    <n v="1.1412328765305459"/>
  </r>
  <r>
    <x v="0"/>
    <s v="Jun"/>
    <x v="5"/>
    <x v="10"/>
    <x v="6"/>
    <x v="1"/>
    <s v="Wild"/>
    <s v="Smolt"/>
    <n v="87"/>
    <n v="7.55"/>
    <n v="1.1465399550191875"/>
  </r>
  <r>
    <x v="0"/>
    <s v="Jun"/>
    <x v="5"/>
    <x v="10"/>
    <x v="6"/>
    <x v="1"/>
    <s v="Wild"/>
    <s v="Smolt"/>
    <n v="85"/>
    <n v="6.1"/>
    <n v="0.99328312639934868"/>
  </r>
  <r>
    <x v="0"/>
    <s v="Jun"/>
    <x v="5"/>
    <x v="10"/>
    <x v="6"/>
    <x v="1"/>
    <s v="Wild"/>
    <s v="Smolt"/>
    <n v="89"/>
    <n v="7.9"/>
    <n v="1.1206166512286355"/>
  </r>
  <r>
    <x v="0"/>
    <s v="Jun"/>
    <x v="5"/>
    <x v="10"/>
    <x v="6"/>
    <x v="1"/>
    <s v="Wild"/>
    <s v="Smolt"/>
    <n v="72"/>
    <n v="3.5"/>
    <n v="0.93771433470507548"/>
  </r>
  <r>
    <x v="0"/>
    <s v="Jun"/>
    <x v="5"/>
    <x v="10"/>
    <x v="6"/>
    <x v="1"/>
    <s v="Wild"/>
    <s v="Smolt"/>
    <n v="71"/>
    <n v="4.72"/>
    <n v="1.3187636032421468"/>
  </r>
  <r>
    <x v="0"/>
    <s v="Jun"/>
    <x v="5"/>
    <x v="10"/>
    <x v="6"/>
    <x v="1"/>
    <s v="Wild"/>
    <s v="Smolt"/>
    <n v="89"/>
    <n v="7.37"/>
    <n v="1.0454360404500056"/>
  </r>
  <r>
    <x v="0"/>
    <s v="Jun"/>
    <x v="5"/>
    <x v="10"/>
    <x v="6"/>
    <x v="1"/>
    <s v="Wild"/>
    <s v="Smolt"/>
    <n v="87"/>
    <n v="6.99"/>
    <n v="1.0614985808720689"/>
  </r>
  <r>
    <x v="0"/>
    <s v="Jun"/>
    <x v="5"/>
    <x v="10"/>
    <x v="6"/>
    <x v="1"/>
    <s v="Wild"/>
    <s v="Smolt"/>
    <n v="93"/>
    <n v="8.1999999999999993"/>
    <n v="1.0194478322436429"/>
  </r>
  <r>
    <x v="0"/>
    <s v="Jun"/>
    <x v="5"/>
    <x v="10"/>
    <x v="6"/>
    <x v="1"/>
    <s v="Wild"/>
    <s v="Smolt"/>
    <n v="97"/>
    <n v="7.12"/>
    <n v="0.78012606924933681"/>
  </r>
  <r>
    <x v="0"/>
    <s v="Jun"/>
    <x v="5"/>
    <x v="10"/>
    <x v="6"/>
    <x v="1"/>
    <s v="Wild"/>
    <s v="Smolt"/>
    <n v="112"/>
    <n v="16.079999999999998"/>
    <n v="1.1445426384839648"/>
  </r>
  <r>
    <x v="0"/>
    <s v="Jun"/>
    <x v="5"/>
    <x v="10"/>
    <x v="6"/>
    <x v="1"/>
    <s v="Wild"/>
    <s v="Smolt"/>
    <n v="88"/>
    <n v="7.27"/>
    <n v="1.0668083208114201"/>
  </r>
  <r>
    <x v="0"/>
    <s v="Jun"/>
    <x v="5"/>
    <x v="10"/>
    <x v="6"/>
    <x v="1"/>
    <s v="Wild"/>
    <s v="Smolt"/>
    <n v="80"/>
    <n v="5.36"/>
    <n v="1.046875"/>
  </r>
  <r>
    <x v="0"/>
    <s v="Jun"/>
    <x v="5"/>
    <x v="10"/>
    <x v="6"/>
    <x v="1"/>
    <s v="Wild"/>
    <s v="Smolt"/>
    <n v="76"/>
    <n v="5.23"/>
    <n v="1.191409097536084"/>
  </r>
  <r>
    <x v="0"/>
    <s v="Jun"/>
    <x v="5"/>
    <x v="10"/>
    <x v="6"/>
    <x v="1"/>
    <s v="Wild"/>
    <s v="Smolt"/>
    <n v="73"/>
    <n v="4.01"/>
    <n v="1.0308032810905436"/>
  </r>
  <r>
    <x v="0"/>
    <s v="Jun"/>
    <x v="5"/>
    <x v="10"/>
    <x v="6"/>
    <x v="1"/>
    <s v="Wild"/>
    <s v="Smolt"/>
    <n v="93"/>
    <n v="9.19"/>
    <n v="1.1425275095511074"/>
  </r>
  <r>
    <x v="0"/>
    <s v="Jun"/>
    <x v="5"/>
    <x v="10"/>
    <x v="6"/>
    <x v="1"/>
    <s v="Wild"/>
    <s v="Smolt"/>
    <n v="78"/>
    <n v="5.32"/>
    <n v="1.1210573340750856"/>
  </r>
  <r>
    <x v="0"/>
    <s v="Jun"/>
    <x v="5"/>
    <x v="10"/>
    <x v="6"/>
    <x v="1"/>
    <s v="Wild"/>
    <s v="Smolt"/>
    <n v="81"/>
    <n v="5.44"/>
    <n v="1.023631974198453"/>
  </r>
  <r>
    <x v="0"/>
    <s v="Jun"/>
    <x v="5"/>
    <x v="10"/>
    <x v="6"/>
    <x v="1"/>
    <s v="Wild"/>
    <s v="Fry"/>
    <n v="65"/>
    <n v="3.06"/>
    <n v="1.1142467000455165"/>
  </r>
  <r>
    <x v="0"/>
    <s v="Jun"/>
    <x v="5"/>
    <x v="10"/>
    <x v="6"/>
    <x v="1"/>
    <s v="Wild"/>
    <s v="Fry"/>
    <n v="67"/>
    <n v="3.54"/>
    <n v="1.1770064801853952"/>
  </r>
  <r>
    <x v="0"/>
    <s v="Jun"/>
    <x v="5"/>
    <x v="10"/>
    <x v="6"/>
    <x v="1"/>
    <s v="Wild"/>
    <s v="Fry"/>
    <n v="65"/>
    <n v="2.75"/>
    <n v="1.0013654984069185"/>
  </r>
  <r>
    <x v="0"/>
    <s v="Jun"/>
    <x v="5"/>
    <x v="10"/>
    <x v="6"/>
    <x v="1"/>
    <s v="Wild"/>
    <s v="Fry"/>
    <n v="64"/>
    <n v="2.95"/>
    <n v="1.125335693359375"/>
  </r>
  <r>
    <x v="0"/>
    <s v="Jun"/>
    <x v="5"/>
    <x v="10"/>
    <x v="6"/>
    <x v="1"/>
    <s v="Wild"/>
    <s v="Fry"/>
    <n v="51"/>
    <n v="1.29"/>
    <n v="0.97247664925254995"/>
  </r>
  <r>
    <x v="0"/>
    <s v="Jun"/>
    <x v="5"/>
    <x v="10"/>
    <x v="6"/>
    <x v="2"/>
    <s v="Wild"/>
    <s v="Smolt"/>
    <n v="96"/>
    <n v="10.74"/>
    <n v="1.2139214409722223"/>
  </r>
  <r>
    <x v="0"/>
    <s v="Jun"/>
    <x v="5"/>
    <x v="10"/>
    <x v="6"/>
    <x v="2"/>
    <s v="Wild"/>
    <s v="Smolt"/>
    <n v="97"/>
    <n v="11.8"/>
    <n v="1.2929055642053615"/>
  </r>
  <r>
    <x v="0"/>
    <s v="Jun"/>
    <x v="5"/>
    <x v="10"/>
    <x v="6"/>
    <x v="2"/>
    <s v="Wild"/>
    <s v="Smolt"/>
    <n v="97"/>
    <n v="11.48"/>
    <n v="1.2578437183964026"/>
  </r>
  <r>
    <x v="0"/>
    <s v="Jun"/>
    <x v="5"/>
    <x v="10"/>
    <x v="6"/>
    <x v="2"/>
    <s v="Wild"/>
    <s v="Smolt"/>
    <n v="92"/>
    <n v="8.99"/>
    <n v="1.1545060409303856"/>
  </r>
  <r>
    <x v="0"/>
    <s v="Jun"/>
    <x v="5"/>
    <x v="10"/>
    <x v="6"/>
    <x v="2"/>
    <s v="Wild"/>
    <s v="Smolt"/>
    <n v="94"/>
    <n v="9.24"/>
    <n v="1.1124702618880209"/>
  </r>
  <r>
    <x v="0"/>
    <s v="Jun"/>
    <x v="5"/>
    <x v="10"/>
    <x v="6"/>
    <x v="2"/>
    <s v="Wild"/>
    <s v="Smolt"/>
    <n v="98"/>
    <n v="10.81"/>
    <n v="1.1485435490314411"/>
  </r>
  <r>
    <x v="0"/>
    <s v="Jun"/>
    <x v="5"/>
    <x v="10"/>
    <x v="6"/>
    <x v="2"/>
    <s v="Wild"/>
    <s v="Smolt"/>
    <n v="92"/>
    <n v="9.19"/>
    <n v="1.1801902687597601"/>
  </r>
  <r>
    <x v="0"/>
    <s v="Jun"/>
    <x v="5"/>
    <x v="10"/>
    <x v="6"/>
    <x v="2"/>
    <s v="Wild"/>
    <s v="Smolt"/>
    <n v="97"/>
    <n v="8.19"/>
    <n v="0.89736411617304335"/>
  </r>
  <r>
    <x v="0"/>
    <s v="Jun"/>
    <x v="5"/>
    <x v="10"/>
    <x v="6"/>
    <x v="2"/>
    <s v="Wild"/>
    <s v="Smolt"/>
    <n v="97"/>
    <n v="9.0500000000000007"/>
    <n v="0.99159282678462068"/>
  </r>
  <r>
    <x v="0"/>
    <s v="Jun"/>
    <x v="5"/>
    <x v="10"/>
    <x v="6"/>
    <x v="2"/>
    <s v="Wild"/>
    <s v="Smolt"/>
    <n v="96"/>
    <n v="11.42"/>
    <n v="1.2907805266203705"/>
  </r>
  <r>
    <x v="0"/>
    <s v="Jun"/>
    <x v="5"/>
    <x v="10"/>
    <x v="6"/>
    <x v="2"/>
    <s v="Wild"/>
    <s v="Smolt"/>
    <n v="90"/>
    <n v="8.3699999999999992"/>
    <n v="1.1481481481481479"/>
  </r>
  <r>
    <x v="0"/>
    <s v="Jun"/>
    <x v="5"/>
    <x v="10"/>
    <x v="6"/>
    <x v="2"/>
    <s v="Wild"/>
    <s v="Smolt"/>
    <n v="89"/>
    <n v="8.34"/>
    <n v="1.1830307431958"/>
  </r>
  <r>
    <x v="0"/>
    <s v="Jun"/>
    <x v="5"/>
    <x v="10"/>
    <x v="6"/>
    <x v="2"/>
    <s v="Wild"/>
    <s v="Smolt"/>
    <n v="84"/>
    <n v="7.13"/>
    <n v="1.2029613432674657"/>
  </r>
  <r>
    <x v="0"/>
    <s v="Jun"/>
    <x v="5"/>
    <x v="10"/>
    <x v="6"/>
    <x v="2"/>
    <s v="Wild"/>
    <s v="Smolt"/>
    <n v="85"/>
    <n v="5.85"/>
    <n v="0.95257480154691632"/>
  </r>
  <r>
    <x v="0"/>
    <s v="Jun"/>
    <x v="5"/>
    <x v="10"/>
    <x v="3"/>
    <x v="1"/>
    <s v="Wild"/>
    <s v="Fry"/>
    <n v="55"/>
    <n v="1.56"/>
    <n v="0.93764087152516906"/>
  </r>
  <r>
    <x v="0"/>
    <s v="Jun"/>
    <x v="5"/>
    <x v="10"/>
    <x v="3"/>
    <x v="1"/>
    <s v="Wild"/>
    <s v="Fry"/>
    <n v="63"/>
    <n v="2.17"/>
    <n v="0.86783684667282546"/>
  </r>
  <r>
    <x v="0"/>
    <s v="Jun"/>
    <x v="5"/>
    <x v="10"/>
    <x v="3"/>
    <x v="1"/>
    <s v="Wild"/>
    <s v="Fry"/>
    <n v="57"/>
    <n v="2.11"/>
    <n v="1.1393519193490034"/>
  </r>
  <r>
    <x v="0"/>
    <s v="Jun"/>
    <x v="5"/>
    <x v="10"/>
    <x v="3"/>
    <x v="1"/>
    <s v="Wild"/>
    <s v="Fry"/>
    <n v="66"/>
    <n v="2.75"/>
    <n v="0.95653504744413831"/>
  </r>
  <r>
    <x v="0"/>
    <s v="Jun"/>
    <x v="5"/>
    <x v="10"/>
    <x v="3"/>
    <x v="1"/>
    <s v="Wild"/>
    <s v="Fry"/>
    <n v="57"/>
    <n v="1.94"/>
    <n v="1.0475557931455293"/>
  </r>
  <r>
    <x v="0"/>
    <s v="Jun"/>
    <x v="5"/>
    <x v="10"/>
    <x v="3"/>
    <x v="1"/>
    <s v="Wild"/>
    <s v="Fry"/>
    <n v="51"/>
    <n v="1.21"/>
    <n v="0.91216801984153906"/>
  </r>
  <r>
    <x v="0"/>
    <s v="Jun"/>
    <x v="5"/>
    <x v="10"/>
    <x v="3"/>
    <x v="1"/>
    <s v="Wild"/>
    <s v="Fry"/>
    <n v="69"/>
    <n v="3.42"/>
    <n v="1.0410673680173146"/>
  </r>
  <r>
    <x v="0"/>
    <s v="Jun"/>
    <x v="5"/>
    <x v="10"/>
    <x v="3"/>
    <x v="1"/>
    <s v="Wild"/>
    <s v="Fry"/>
    <n v="67"/>
    <n v="3.08"/>
    <n v="1.0240621353025472"/>
  </r>
  <r>
    <x v="0"/>
    <s v="Jun"/>
    <x v="5"/>
    <x v="10"/>
    <x v="3"/>
    <x v="1"/>
    <s v="Wild"/>
    <s v="Fry"/>
    <n v="60"/>
    <n v="2.23"/>
    <n v="1.0324074074074074"/>
  </r>
  <r>
    <x v="0"/>
    <s v="Jun"/>
    <x v="5"/>
    <x v="10"/>
    <x v="3"/>
    <x v="1"/>
    <s v="Wild"/>
    <s v="Fry"/>
    <n v="65"/>
    <n v="3.08"/>
    <n v="1.1215293582157488"/>
  </r>
  <r>
    <x v="0"/>
    <s v="Jun"/>
    <x v="5"/>
    <x v="10"/>
    <x v="3"/>
    <x v="1"/>
    <s v="Wild"/>
    <s v="Fry"/>
    <n v="66"/>
    <n v="1.96"/>
    <n v="0.68174861563291311"/>
  </r>
  <r>
    <x v="0"/>
    <s v="Jun"/>
    <x v="5"/>
    <x v="10"/>
    <x v="3"/>
    <x v="1"/>
    <s v="Wild"/>
    <s v="Fry"/>
    <n v="55"/>
    <n v="1.72"/>
    <n v="1.033809166040571"/>
  </r>
  <r>
    <x v="0"/>
    <s v="Jun"/>
    <x v="5"/>
    <x v="10"/>
    <x v="3"/>
    <x v="1"/>
    <s v="Wild"/>
    <s v="Fry"/>
    <n v="63"/>
    <n v="2.66"/>
    <n v="1.0638000055989474"/>
  </r>
  <r>
    <x v="0"/>
    <s v="Jun"/>
    <x v="5"/>
    <x v="10"/>
    <x v="3"/>
    <x v="1"/>
    <s v="Wild"/>
    <s v="Fry"/>
    <n v="55"/>
    <n v="1.93"/>
    <n v="1.160030052592036"/>
  </r>
  <r>
    <x v="0"/>
    <s v="Jun"/>
    <x v="5"/>
    <x v="10"/>
    <x v="3"/>
    <x v="1"/>
    <s v="Wild"/>
    <s v="Fry"/>
    <n v="48"/>
    <n v="1.1100000000000001"/>
    <n v="1.0036892361111112"/>
  </r>
  <r>
    <x v="0"/>
    <s v="Jun"/>
    <x v="5"/>
    <x v="10"/>
    <x v="3"/>
    <x v="1"/>
    <s v="Wild"/>
    <s v="Fry"/>
    <n v="62"/>
    <n v="2.21"/>
    <n v="0.92729347789600891"/>
  </r>
  <r>
    <x v="0"/>
    <s v="Jun"/>
    <x v="5"/>
    <x v="10"/>
    <x v="3"/>
    <x v="1"/>
    <s v="Wild"/>
    <s v="Fry"/>
    <n v="62"/>
    <n v="2.77"/>
    <n v="1.1622637709375314"/>
  </r>
  <r>
    <x v="0"/>
    <s v="Jun"/>
    <x v="5"/>
    <x v="10"/>
    <x v="3"/>
    <x v="1"/>
    <s v="Wild"/>
    <s v="Fry"/>
    <n v="50"/>
    <n v="1.26"/>
    <n v="1.008"/>
  </r>
  <r>
    <x v="0"/>
    <s v="Jun"/>
    <x v="5"/>
    <x v="10"/>
    <x v="11"/>
    <x v="1"/>
    <s v="Wild"/>
    <s v="Smolt"/>
    <n v="73"/>
    <n v="3.89"/>
    <n v="0.99995630011027792"/>
  </r>
  <r>
    <x v="0"/>
    <s v="Jun"/>
    <x v="5"/>
    <x v="10"/>
    <x v="11"/>
    <x v="1"/>
    <s v="Wild"/>
    <s v="Smolt"/>
    <n v="71"/>
    <n v="3.3"/>
    <n v="0.92201692599556873"/>
  </r>
  <r>
    <x v="0"/>
    <s v="Jun"/>
    <x v="5"/>
    <x v="10"/>
    <x v="11"/>
    <x v="1"/>
    <s v="Wild"/>
    <s v="Fry"/>
    <n v="54"/>
    <n v="2.11"/>
    <n v="1.3399888228420465"/>
  </r>
  <r>
    <x v="0"/>
    <s v="Jun"/>
    <x v="5"/>
    <x v="10"/>
    <x v="11"/>
    <x v="1"/>
    <s v="Wild"/>
    <s v="Fry"/>
    <n v="58"/>
    <n v="3.4"/>
    <n v="1.7425888720324736"/>
  </r>
  <r>
    <x v="0"/>
    <s v="Jun"/>
    <x v="5"/>
    <x v="10"/>
    <x v="11"/>
    <x v="1"/>
    <s v="Wild"/>
    <s v="Fry"/>
    <n v="52"/>
    <n v="1.52"/>
    <n v="1.0810195721438325"/>
  </r>
  <r>
    <x v="0"/>
    <s v="Jun"/>
    <x v="5"/>
    <x v="10"/>
    <x v="11"/>
    <x v="1"/>
    <s v="Wild"/>
    <s v="Fry"/>
    <n v="59"/>
    <n v="1.91"/>
    <n v="0.9299879734539559"/>
  </r>
  <r>
    <x v="0"/>
    <s v="Jun"/>
    <x v="5"/>
    <x v="10"/>
    <x v="11"/>
    <x v="1"/>
    <s v="Wild"/>
    <s v="Fry"/>
    <n v="47"/>
    <n v="1.0900000000000001"/>
    <n v="1.0498637103531974"/>
  </r>
  <r>
    <x v="0"/>
    <s v="Jun"/>
    <x v="5"/>
    <x v="10"/>
    <x v="11"/>
    <x v="1"/>
    <s v="Wild"/>
    <s v="Fry"/>
    <n v="54"/>
    <n v="0.63"/>
    <n v="0.40009144947416553"/>
  </r>
  <r>
    <x v="0"/>
    <s v="Jun"/>
    <x v="5"/>
    <x v="10"/>
    <x v="11"/>
    <x v="1"/>
    <s v="Wild"/>
    <s v="Fry"/>
    <n v="45"/>
    <n v="0.99"/>
    <n v="1.0864197530864197"/>
  </r>
  <r>
    <x v="0"/>
    <s v="Jun"/>
    <x v="5"/>
    <x v="10"/>
    <x v="11"/>
    <x v="1"/>
    <s v="Wild"/>
    <s v="Fry"/>
    <n v="44"/>
    <n v="1.19"/>
    <n v="1.3969759579263712"/>
  </r>
  <r>
    <x v="0"/>
    <s v="Jun"/>
    <x v="5"/>
    <x v="10"/>
    <x v="11"/>
    <x v="1"/>
    <s v="Wild"/>
    <s v="Fry"/>
    <n v="66"/>
    <n v="2.83"/>
    <n v="0.98436152155160417"/>
  </r>
  <r>
    <x v="0"/>
    <s v="Jun"/>
    <x v="5"/>
    <x v="10"/>
    <x v="11"/>
    <x v="1"/>
    <s v="Wild"/>
    <s v="Fry"/>
    <n v="47"/>
    <n v="1.0900000000000001"/>
    <n v="1.0498637103531974"/>
  </r>
  <r>
    <x v="0"/>
    <s v="Jun"/>
    <x v="5"/>
    <x v="10"/>
    <x v="11"/>
    <x v="1"/>
    <s v="Wild"/>
    <s v="Fry"/>
    <n v="50"/>
    <n v="1.23"/>
    <n v="0.98399999999999999"/>
  </r>
  <r>
    <x v="0"/>
    <s v="Jun"/>
    <x v="5"/>
    <x v="10"/>
    <x v="11"/>
    <x v="1"/>
    <s v="Wild"/>
    <s v="Fry"/>
    <n v="50"/>
    <n v="2.23"/>
    <n v="1.784"/>
  </r>
  <r>
    <x v="0"/>
    <s v="Jun"/>
    <x v="5"/>
    <x v="10"/>
    <x v="11"/>
    <x v="1"/>
    <s v="Wild"/>
    <s v="Fry"/>
    <n v="63"/>
    <n v="2.62"/>
    <n v="1.0478030130335496"/>
  </r>
  <r>
    <x v="0"/>
    <s v="Jun"/>
    <x v="5"/>
    <x v="10"/>
    <x v="11"/>
    <x v="1"/>
    <s v="Wild"/>
    <s v="Fry"/>
    <n v="52"/>
    <n v="1.65"/>
    <n v="1.1734751934456076"/>
  </r>
  <r>
    <x v="0"/>
    <s v="Jun"/>
    <x v="5"/>
    <x v="10"/>
    <x v="11"/>
    <x v="1"/>
    <s v="Wild"/>
    <s v="Fry"/>
    <n v="55"/>
    <n v="1.83"/>
    <n v="1.0999248685199099"/>
  </r>
  <r>
    <x v="0"/>
    <s v="Jun"/>
    <x v="5"/>
    <x v="10"/>
    <x v="11"/>
    <x v="1"/>
    <s v="Wild"/>
    <s v="Fry"/>
    <n v="48"/>
    <n v="1.06"/>
    <n v="0.9584780092592593"/>
  </r>
  <r>
    <x v="0"/>
    <s v="Jun"/>
    <x v="5"/>
    <x v="10"/>
    <x v="11"/>
    <x v="1"/>
    <s v="Wild"/>
    <s v="Fry"/>
    <n v="52"/>
    <n v="1.5"/>
    <n v="1.0667956304050978"/>
  </r>
  <r>
    <x v="0"/>
    <s v="Jun"/>
    <x v="5"/>
    <x v="10"/>
    <x v="11"/>
    <x v="1"/>
    <s v="Wild"/>
    <s v="Fry"/>
    <n v="43"/>
    <n v="0.82"/>
    <n v="1.0313557296841787"/>
  </r>
  <r>
    <x v="0"/>
    <s v="Jun"/>
    <x v="5"/>
    <x v="10"/>
    <x v="11"/>
    <x v="1"/>
    <s v="Wild"/>
    <s v="Fry"/>
    <n v="52"/>
    <n v="1.4"/>
    <n v="0.99567592171142472"/>
  </r>
  <r>
    <x v="0"/>
    <s v="Jun"/>
    <x v="5"/>
    <x v="10"/>
    <x v="11"/>
    <x v="1"/>
    <s v="Wild"/>
    <s v="Fry"/>
    <n v="57"/>
    <n v="2.02"/>
    <n v="1.0907539701824582"/>
  </r>
  <r>
    <x v="0"/>
    <s v="Jun"/>
    <x v="5"/>
    <x v="10"/>
    <x v="11"/>
    <x v="1"/>
    <s v="Wild"/>
    <s v="Fry"/>
    <n v="57"/>
    <n v="2.2000000000000002"/>
    <n v="1.1879498685155487"/>
  </r>
  <r>
    <x v="0"/>
    <s v="Jun"/>
    <x v="5"/>
    <x v="10"/>
    <x v="10"/>
    <x v="1"/>
    <s v="Wild"/>
    <s v="Fry"/>
    <n v="58"/>
    <n v="1.95"/>
    <n v="0.9994259707245069"/>
  </r>
  <r>
    <x v="0"/>
    <s v="Jun"/>
    <x v="5"/>
    <x v="10"/>
    <x v="10"/>
    <x v="1"/>
    <s v="Wild"/>
    <s v="Fry"/>
    <n v="65"/>
    <n v="2.87"/>
    <n v="1.0450614474283113"/>
  </r>
  <r>
    <x v="0"/>
    <s v="Jun"/>
    <x v="5"/>
    <x v="10"/>
    <x v="10"/>
    <x v="1"/>
    <s v="Wild"/>
    <s v="Fry"/>
    <n v="59"/>
    <n v="2.15"/>
    <n v="1.0468451010083797"/>
  </r>
  <r>
    <x v="0"/>
    <s v="Jun"/>
    <x v="5"/>
    <x v="10"/>
    <x v="10"/>
    <x v="1"/>
    <s v="Wild"/>
    <s v="Fry"/>
    <n v="57"/>
    <n v="1.87"/>
    <n v="1.0097573882382163"/>
  </r>
  <r>
    <x v="0"/>
    <s v="Jun"/>
    <x v="5"/>
    <x v="10"/>
    <x v="10"/>
    <x v="1"/>
    <s v="Wild"/>
    <s v="Fry"/>
    <n v="63"/>
    <n v="1.56"/>
    <n v="0.62388271005051055"/>
  </r>
  <r>
    <x v="0"/>
    <s v="Jun"/>
    <x v="5"/>
    <x v="10"/>
    <x v="10"/>
    <x v="1"/>
    <s v="Wild"/>
    <s v="Fry"/>
    <n v="56"/>
    <n v="1.64"/>
    <n v="0.93385568513119532"/>
  </r>
  <r>
    <x v="0"/>
    <s v="Jun"/>
    <x v="5"/>
    <x v="10"/>
    <x v="10"/>
    <x v="1"/>
    <s v="Wild"/>
    <s v="Fry"/>
    <n v="56"/>
    <n v="1.7"/>
    <n v="0.96802113702623904"/>
  </r>
  <r>
    <x v="0"/>
    <s v="Jun"/>
    <x v="5"/>
    <x v="10"/>
    <x v="10"/>
    <x v="1"/>
    <s v="Wild"/>
    <s v="Fry"/>
    <n v="49"/>
    <n v="1.17"/>
    <n v="0.99448359102074813"/>
  </r>
  <r>
    <x v="0"/>
    <s v="Jun"/>
    <x v="5"/>
    <x v="10"/>
    <x v="10"/>
    <x v="1"/>
    <s v="Wild"/>
    <s v="Fry"/>
    <n v="50"/>
    <n v="1.26"/>
    <n v="1.008"/>
  </r>
  <r>
    <x v="0"/>
    <s v="Jun"/>
    <x v="5"/>
    <x v="10"/>
    <x v="10"/>
    <x v="1"/>
    <s v="Wild"/>
    <s v="Fry"/>
    <n v="47"/>
    <n v="0.98"/>
    <n v="0.94391416160195718"/>
  </r>
  <r>
    <x v="0"/>
    <s v="Jun"/>
    <x v="5"/>
    <x v="10"/>
    <x v="10"/>
    <x v="1"/>
    <s v="Wild"/>
    <s v="Fry"/>
    <n v="59"/>
    <n v="1.95"/>
    <n v="0.94946416137969314"/>
  </r>
  <r>
    <x v="0"/>
    <s v="Jun"/>
    <x v="5"/>
    <x v="10"/>
    <x v="10"/>
    <x v="1"/>
    <s v="Wild"/>
    <s v="Fry"/>
    <n v="49"/>
    <n v="1.1499999999999999"/>
    <n v="0.97748387151611982"/>
  </r>
  <r>
    <x v="0"/>
    <s v="Jun"/>
    <x v="5"/>
    <x v="10"/>
    <x v="10"/>
    <x v="1"/>
    <s v="Wild"/>
    <s v="Fry"/>
    <n v="60"/>
    <n v="2.13"/>
    <n v="0.98611111111111116"/>
  </r>
  <r>
    <x v="0"/>
    <s v="Jun"/>
    <x v="5"/>
    <x v="10"/>
    <x v="10"/>
    <x v="1"/>
    <s v="Wild"/>
    <s v="Fry"/>
    <n v="64"/>
    <n v="2.7"/>
    <n v="1.02996826171875"/>
  </r>
  <r>
    <x v="0"/>
    <s v="Jun"/>
    <x v="5"/>
    <x v="10"/>
    <x v="10"/>
    <x v="1"/>
    <s v="Wild"/>
    <s v="Fry"/>
    <n v="52"/>
    <n v="1.28"/>
    <n v="0.91033227127901684"/>
  </r>
  <r>
    <x v="0"/>
    <s v="Jun"/>
    <x v="6"/>
    <x v="11"/>
    <x v="1"/>
    <x v="1"/>
    <s v="Wild"/>
    <s v="Fry"/>
    <n v="64"/>
    <n v="2.82"/>
    <n v="1.07574462890625"/>
  </r>
  <r>
    <x v="0"/>
    <s v="Jun"/>
    <x v="6"/>
    <x v="11"/>
    <x v="1"/>
    <x v="1"/>
    <s v="Wild"/>
    <s v="Fry"/>
    <n v="58"/>
    <n v="2.3199999999999998"/>
    <n v="1.1890606420927465"/>
  </r>
  <r>
    <x v="0"/>
    <s v="Jun"/>
    <x v="6"/>
    <x v="11"/>
    <x v="1"/>
    <x v="1"/>
    <s v="Wild"/>
    <s v="Fry"/>
    <n v="50"/>
    <n v="1.43"/>
    <n v="1.1439999999999999"/>
  </r>
  <r>
    <x v="0"/>
    <s v="Jun"/>
    <x v="6"/>
    <x v="11"/>
    <x v="1"/>
    <x v="1"/>
    <s v="Wild"/>
    <s v="Fry"/>
    <n v="42"/>
    <n v="0.76"/>
    <n v="1.025807148256128"/>
  </r>
  <r>
    <x v="0"/>
    <s v="Jun"/>
    <x v="6"/>
    <x v="11"/>
    <x v="1"/>
    <x v="1"/>
    <s v="Wild"/>
    <s v="Fry"/>
    <n v="46"/>
    <n v="1.1599999999999999"/>
    <n v="1.1917481712829785"/>
  </r>
  <r>
    <x v="0"/>
    <s v="Jun"/>
    <x v="6"/>
    <x v="11"/>
    <x v="1"/>
    <x v="1"/>
    <s v="Wild"/>
    <s v="Fry"/>
    <n v="64"/>
    <n v="2.96"/>
    <n v="1.129150390625"/>
  </r>
  <r>
    <x v="0"/>
    <s v="Jun"/>
    <x v="6"/>
    <x v="11"/>
    <x v="0"/>
    <x v="1"/>
    <s v="Wild"/>
    <s v="Fry"/>
    <n v="58"/>
    <n v="2.29"/>
    <n v="1.1736848579277543"/>
  </r>
  <r>
    <x v="0"/>
    <s v="Jun"/>
    <x v="6"/>
    <x v="11"/>
    <x v="0"/>
    <x v="1"/>
    <s v="Wild"/>
    <s v="Fry"/>
    <n v="52"/>
    <n v="1.69"/>
    <n v="1.2019230769230769"/>
  </r>
  <r>
    <x v="0"/>
    <s v="Jun"/>
    <x v="6"/>
    <x v="11"/>
    <x v="0"/>
    <x v="1"/>
    <s v="Wild"/>
    <s v="Fry"/>
    <n v="47"/>
    <n v="1.1599999999999999"/>
    <n v="1.1172861504676226"/>
  </r>
  <r>
    <x v="0"/>
    <s v="Jun"/>
    <x v="6"/>
    <x v="11"/>
    <x v="0"/>
    <x v="1"/>
    <s v="Wild"/>
    <s v="Fry"/>
    <n v="44"/>
    <n v="0.91"/>
    <n v="1.068275732531931"/>
  </r>
  <r>
    <x v="0"/>
    <s v="Jun"/>
    <x v="6"/>
    <x v="11"/>
    <x v="0"/>
    <x v="1"/>
    <s v="Wild"/>
    <s v="Fry"/>
    <n v="53"/>
    <n v="1.76"/>
    <n v="1.1821839505094809"/>
  </r>
  <r>
    <x v="0"/>
    <s v="Jun"/>
    <x v="6"/>
    <x v="11"/>
    <x v="0"/>
    <x v="1"/>
    <s v="Wild"/>
    <s v="Fry"/>
    <n v="57"/>
    <n v="2.04"/>
    <n v="1.1015535144416906"/>
  </r>
  <r>
    <x v="0"/>
    <s v="Jun"/>
    <x v="6"/>
    <x v="11"/>
    <x v="0"/>
    <x v="1"/>
    <s v="Wild"/>
    <s v="Fry"/>
    <n v="51"/>
    <n v="1.47"/>
    <n v="1.1081710654273242"/>
  </r>
  <r>
    <x v="0"/>
    <s v="Jun"/>
    <x v="6"/>
    <x v="11"/>
    <x v="0"/>
    <x v="1"/>
    <s v="Wild"/>
    <s v="Fry"/>
    <n v="55"/>
    <n v="2.0699999999999998"/>
    <n v="1.2441773102930127"/>
  </r>
  <r>
    <x v="0"/>
    <s v="Jun"/>
    <x v="6"/>
    <x v="11"/>
    <x v="0"/>
    <x v="1"/>
    <s v="Wild"/>
    <s v="Smolt"/>
    <n v="115"/>
    <n v="18.649999999999999"/>
    <n v="1.2262677734856577"/>
  </r>
  <r>
    <x v="0"/>
    <s v="Jun"/>
    <x v="6"/>
    <x v="11"/>
    <x v="6"/>
    <x v="1"/>
    <s v="Wild"/>
    <s v="Smolt"/>
    <n v="75"/>
    <n v="4.67"/>
    <n v="1.1069629629629629"/>
  </r>
  <r>
    <x v="0"/>
    <s v="Jun"/>
    <x v="6"/>
    <x v="11"/>
    <x v="7"/>
    <x v="1"/>
    <s v="Wild"/>
    <s v="Fry"/>
    <n v="68"/>
    <n v="3.43"/>
    <n v="1.0908558925300225"/>
  </r>
  <r>
    <x v="0"/>
    <s v="Jun"/>
    <x v="6"/>
    <x v="11"/>
    <x v="7"/>
    <x v="1"/>
    <s v="Wild"/>
    <s v="Fry"/>
    <n v="56"/>
    <n v="2.11"/>
    <n v="1.201485058309038"/>
  </r>
  <r>
    <x v="0"/>
    <s v="Jun"/>
    <x v="6"/>
    <x v="11"/>
    <x v="7"/>
    <x v="1"/>
    <s v="Wild"/>
    <s v="Fry"/>
    <n v="54"/>
    <n v="1.84"/>
    <n v="1.1685210587816899"/>
  </r>
  <r>
    <x v="0"/>
    <s v="Jun"/>
    <x v="6"/>
    <x v="11"/>
    <x v="7"/>
    <x v="1"/>
    <s v="Wild"/>
    <s v="Fry"/>
    <n v="50"/>
    <n v="1.54"/>
    <n v="1.232"/>
  </r>
  <r>
    <x v="0"/>
    <s v="Jun"/>
    <x v="6"/>
    <x v="11"/>
    <x v="7"/>
    <x v="1"/>
    <s v="Wild"/>
    <s v="Fry"/>
    <n v="56"/>
    <n v="1.96"/>
    <n v="1.1160714285714286"/>
  </r>
  <r>
    <x v="0"/>
    <s v="Jun"/>
    <x v="6"/>
    <x v="11"/>
    <x v="7"/>
    <x v="1"/>
    <s v="Wild"/>
    <s v="Fry"/>
    <n v="48"/>
    <n v="1.37"/>
    <n v="1.2387876157407407"/>
  </r>
  <r>
    <x v="0"/>
    <s v="Jun"/>
    <x v="6"/>
    <x v="11"/>
    <x v="7"/>
    <x v="1"/>
    <s v="Wild"/>
    <s v="Fry"/>
    <n v="60"/>
    <n v="2.52"/>
    <n v="1.1666666666666667"/>
  </r>
  <r>
    <x v="0"/>
    <s v="Jun"/>
    <x v="6"/>
    <x v="11"/>
    <x v="7"/>
    <x v="1"/>
    <s v="Wild"/>
    <s v="Fry"/>
    <n v="53"/>
    <n v="1.68"/>
    <n v="1.1284483163954138"/>
  </r>
  <r>
    <x v="0"/>
    <s v="Jun"/>
    <x v="6"/>
    <x v="11"/>
    <x v="7"/>
    <x v="1"/>
    <s v="Wild"/>
    <s v="Fry"/>
    <n v="45"/>
    <n v="1.05"/>
    <n v="1.1522633744855968"/>
  </r>
  <r>
    <x v="0"/>
    <s v="Jun"/>
    <x v="6"/>
    <x v="11"/>
    <x v="7"/>
    <x v="1"/>
    <s v="Wild"/>
    <s v="Fry"/>
    <n v="60"/>
    <n v="2.4500000000000002"/>
    <n v="1.1342592592592593"/>
  </r>
  <r>
    <x v="0"/>
    <s v="Jun"/>
    <x v="6"/>
    <x v="11"/>
    <x v="7"/>
    <x v="1"/>
    <s v="Wild"/>
    <s v="Fry"/>
    <n v="45"/>
    <n v="1.1000000000000001"/>
    <n v="1.207133058984911"/>
  </r>
  <r>
    <x v="0"/>
    <s v="Jun"/>
    <x v="6"/>
    <x v="11"/>
    <x v="7"/>
    <x v="1"/>
    <s v="Wild"/>
    <s v="Fry"/>
    <n v="64"/>
    <n v="3.09"/>
    <n v="1.178741455078125"/>
  </r>
  <r>
    <x v="0"/>
    <s v="Jun"/>
    <x v="6"/>
    <x v="11"/>
    <x v="7"/>
    <x v="1"/>
    <s v="Wild"/>
    <s v="Fry"/>
    <n v="64"/>
    <n v="2.83"/>
    <n v="1.079559326171875"/>
  </r>
  <r>
    <x v="0"/>
    <s v="Jun"/>
    <x v="6"/>
    <x v="12"/>
    <x v="10"/>
    <x v="1"/>
    <s v="Wild"/>
    <s v="Fry"/>
    <n v="47"/>
    <n v="1.1499999999999999"/>
    <n v="1.107654373308419"/>
  </r>
  <r>
    <x v="0"/>
    <s v="Jun"/>
    <x v="6"/>
    <x v="12"/>
    <x v="10"/>
    <x v="1"/>
    <s v="Wild"/>
    <s v="Fry"/>
    <n v="60"/>
    <n v="2.21"/>
    <n v="1.0231481481481481"/>
  </r>
  <r>
    <x v="0"/>
    <s v="Jun"/>
    <x v="6"/>
    <x v="12"/>
    <x v="10"/>
    <x v="1"/>
    <s v="Wild"/>
    <s v="Fry"/>
    <n v="48"/>
    <n v="1.06"/>
    <n v="0.9584780092592593"/>
  </r>
  <r>
    <x v="0"/>
    <s v="Jun"/>
    <x v="6"/>
    <x v="12"/>
    <x v="10"/>
    <x v="1"/>
    <s v="Wild"/>
    <s v="Fry"/>
    <n v="50"/>
    <n v="1.34"/>
    <n v="1.0720000000000001"/>
  </r>
  <r>
    <x v="0"/>
    <s v="Jun"/>
    <x v="6"/>
    <x v="12"/>
    <x v="10"/>
    <x v="1"/>
    <s v="Wild"/>
    <s v="Fry"/>
    <n v="57"/>
    <n v="1.96"/>
    <n v="1.0583553374047616"/>
  </r>
  <r>
    <x v="0"/>
    <s v="Jun"/>
    <x v="6"/>
    <x v="12"/>
    <x v="10"/>
    <x v="1"/>
    <s v="Wild"/>
    <s v="Fry"/>
    <n v="50"/>
    <n v="1.1399999999999999"/>
    <n v="0.91199999999999992"/>
  </r>
  <r>
    <x v="0"/>
    <s v="Jun"/>
    <x v="6"/>
    <x v="12"/>
    <x v="10"/>
    <x v="1"/>
    <s v="Wild"/>
    <s v="Fry"/>
    <n v="62"/>
    <n v="2.2799999999999998"/>
    <n v="0.95666476452619909"/>
  </r>
  <r>
    <x v="0"/>
    <s v="Jun"/>
    <x v="6"/>
    <x v="12"/>
    <x v="10"/>
    <x v="1"/>
    <s v="Wild"/>
    <s v="Fry"/>
    <n v="39"/>
    <n v="0.49"/>
    <n v="0.82604224616058941"/>
  </r>
  <r>
    <x v="0"/>
    <s v="Jun"/>
    <x v="6"/>
    <x v="12"/>
    <x v="10"/>
    <x v="1"/>
    <s v="Wild"/>
    <s v="Fry"/>
    <n v="65"/>
    <n v="2.58"/>
    <n v="0.93946290395994536"/>
  </r>
  <r>
    <x v="0"/>
    <s v="Jun"/>
    <x v="6"/>
    <x v="12"/>
    <x v="10"/>
    <x v="1"/>
    <s v="Wild"/>
    <s v="Fry"/>
    <n v="48"/>
    <n v="1.05"/>
    <n v="0.94943576388888884"/>
  </r>
  <r>
    <x v="0"/>
    <s v="Jun"/>
    <x v="6"/>
    <x v="12"/>
    <x v="10"/>
    <x v="1"/>
    <s v="Wild"/>
    <s v="Fry"/>
    <n v="50"/>
    <n v="1.29"/>
    <n v="1.032"/>
  </r>
  <r>
    <x v="0"/>
    <s v="Jun"/>
    <x v="6"/>
    <x v="12"/>
    <x v="10"/>
    <x v="1"/>
    <s v="Wild"/>
    <s v="Fry"/>
    <n v="60"/>
    <n v="1.84"/>
    <n v="0.85185185185185186"/>
  </r>
  <r>
    <x v="0"/>
    <s v="Jun"/>
    <x v="6"/>
    <x v="12"/>
    <x v="10"/>
    <x v="1"/>
    <s v="Wild"/>
    <s v="Fry"/>
    <n v="58"/>
    <n v="1.78"/>
    <n v="0.91229652712288323"/>
  </r>
  <r>
    <x v="0"/>
    <s v="Jun"/>
    <x v="6"/>
    <x v="12"/>
    <x v="10"/>
    <x v="1"/>
    <s v="Wild"/>
    <s v="Fry"/>
    <n v="54"/>
    <n v="1.54"/>
    <n v="0.97800132093684911"/>
  </r>
  <r>
    <x v="0"/>
    <s v="Jun"/>
    <x v="6"/>
    <x v="12"/>
    <x v="10"/>
    <x v="1"/>
    <s v="Wild"/>
    <s v="Fry"/>
    <n v="53"/>
    <n v="1.43"/>
    <n v="0.96052445978895329"/>
  </r>
  <r>
    <x v="0"/>
    <s v="Jun"/>
    <x v="6"/>
    <x v="12"/>
    <x v="10"/>
    <x v="1"/>
    <s v="Wild"/>
    <s v="Fry"/>
    <n v="61"/>
    <n v="1.91"/>
    <n v="0.84148012388702143"/>
  </r>
  <r>
    <x v="0"/>
    <s v="Jun"/>
    <x v="6"/>
    <x v="12"/>
    <x v="10"/>
    <x v="1"/>
    <s v="Wild"/>
    <s v="Fry"/>
    <n v="48"/>
    <n v="1.0900000000000001"/>
    <n v="0.98560474537037046"/>
  </r>
  <r>
    <x v="0"/>
    <s v="Jun"/>
    <x v="6"/>
    <x v="12"/>
    <x v="10"/>
    <x v="1"/>
    <s v="Wild"/>
    <s v="Fry"/>
    <n v="46"/>
    <n v="0.99"/>
    <n v="1.0170954220432318"/>
  </r>
  <r>
    <x v="0"/>
    <s v="Jun"/>
    <x v="6"/>
    <x v="12"/>
    <x v="10"/>
    <x v="1"/>
    <s v="Wild"/>
    <s v="Fry"/>
    <n v="54"/>
    <n v="1.32"/>
    <n v="0.83828684651729923"/>
  </r>
  <r>
    <x v="0"/>
    <s v="Jun"/>
    <x v="6"/>
    <x v="12"/>
    <x v="13"/>
    <x v="1"/>
    <s v="Wild"/>
    <s v="Fry"/>
    <n v="69"/>
    <n v="6.8"/>
    <n v="2.069958509508111"/>
  </r>
  <r>
    <x v="0"/>
    <s v="Jun"/>
    <x v="6"/>
    <x v="12"/>
    <x v="13"/>
    <x v="1"/>
    <s v="Wild"/>
    <s v="Fry"/>
    <n v="53"/>
    <n v="1.72"/>
    <n v="1.1553161334524473"/>
  </r>
  <r>
    <x v="0"/>
    <s v="Jun"/>
    <x v="6"/>
    <x v="12"/>
    <x v="13"/>
    <x v="1"/>
    <s v="Wild"/>
    <s v="Fry"/>
    <n v="65"/>
    <n v="3.29"/>
    <n v="1.1979972690031861"/>
  </r>
  <r>
    <x v="0"/>
    <s v="Jun"/>
    <x v="6"/>
    <x v="12"/>
    <x v="13"/>
    <x v="1"/>
    <s v="Wild"/>
    <s v="Fry"/>
    <n v="52"/>
    <n v="1.54"/>
    <n v="1.0952435138825671"/>
  </r>
  <r>
    <x v="0"/>
    <s v="Jun"/>
    <x v="6"/>
    <x v="12"/>
    <x v="13"/>
    <x v="1"/>
    <s v="Wild"/>
    <s v="Fry"/>
    <n v="67"/>
    <n v="2.91"/>
    <n v="0.96753922523714686"/>
  </r>
  <r>
    <x v="0"/>
    <s v="Jun"/>
    <x v="6"/>
    <x v="12"/>
    <x v="13"/>
    <x v="1"/>
    <s v="Wild"/>
    <s v="Fry"/>
    <n v="55"/>
    <n v="1.59"/>
    <n v="0.95567242674680686"/>
  </r>
  <r>
    <x v="0"/>
    <s v="Jun"/>
    <x v="6"/>
    <x v="12"/>
    <x v="13"/>
    <x v="1"/>
    <s v="Wild"/>
    <s v="Smolt"/>
    <n v="92"/>
    <n v="9"/>
    <n v="1.1557902523218542"/>
  </r>
  <r>
    <x v="0"/>
    <s v="Jun"/>
    <x v="6"/>
    <x v="12"/>
    <x v="13"/>
    <x v="1"/>
    <s v="Wild"/>
    <s v="Smolt"/>
    <n v="93"/>
    <n v="8.48"/>
    <n v="1.0542582460275722"/>
  </r>
  <r>
    <x v="0"/>
    <s v="Jun"/>
    <x v="6"/>
    <x v="12"/>
    <x v="13"/>
    <x v="1"/>
    <s v="Wild"/>
    <s v="Smolt"/>
    <n v="71"/>
    <n v="5.1100000000000003"/>
    <n v="1.4277292399507142"/>
  </r>
  <r>
    <x v="0"/>
    <s v="Jun"/>
    <x v="6"/>
    <x v="12"/>
    <x v="13"/>
    <x v="1"/>
    <s v="Wild"/>
    <s v="Smolt"/>
    <n v="71"/>
    <n v="4.3"/>
    <n v="1.2014159944790743"/>
  </r>
  <r>
    <x v="0"/>
    <s v="Jun"/>
    <x v="6"/>
    <x v="12"/>
    <x v="13"/>
    <x v="1"/>
    <s v="Wild"/>
    <s v="Smolt"/>
    <n v="77"/>
    <n v="5.07"/>
    <n v="1.1105440351518949"/>
  </r>
  <r>
    <x v="0"/>
    <s v="Jun"/>
    <x v="6"/>
    <x v="12"/>
    <x v="13"/>
    <x v="2"/>
    <s v="Wild"/>
    <s v="Fry"/>
    <n v="65"/>
    <n v="3.09"/>
    <n v="1.1251706873008649"/>
  </r>
  <r>
    <x v="0"/>
    <s v="Jun"/>
    <x v="6"/>
    <x v="12"/>
    <x v="13"/>
    <x v="2"/>
    <s v="Wild"/>
    <s v="Fry"/>
    <n v="56"/>
    <n v="2.0699999999999998"/>
    <n v="1.1787080903790086"/>
  </r>
  <r>
    <x v="0"/>
    <s v="Jun"/>
    <x v="6"/>
    <x v="12"/>
    <x v="13"/>
    <x v="2"/>
    <s v="Wild"/>
    <s v="Fry"/>
    <n v="67"/>
    <n v="3.05"/>
    <n v="1.0140875041145354"/>
  </r>
  <r>
    <x v="0"/>
    <s v="Jun"/>
    <x v="6"/>
    <x v="12"/>
    <x v="13"/>
    <x v="2"/>
    <s v="Wild"/>
    <s v="Smolt"/>
    <n v="92"/>
    <n v="9.39"/>
    <n v="1.2058744965891346"/>
  </r>
  <r>
    <x v="0"/>
    <s v="Jun"/>
    <x v="6"/>
    <x v="12"/>
    <x v="13"/>
    <x v="2"/>
    <s v="Wild"/>
    <s v="Smolt"/>
    <n v="94"/>
    <n v="9.94"/>
    <n v="1.1967483120310529"/>
  </r>
  <r>
    <x v="0"/>
    <s v="Jun"/>
    <x v="6"/>
    <x v="12"/>
    <x v="13"/>
    <x v="2"/>
    <s v="Wild"/>
    <s v="Smolt"/>
    <n v="92"/>
    <n v="8.85"/>
    <n v="1.1365270814498234"/>
  </r>
  <r>
    <x v="0"/>
    <s v="Jun"/>
    <x v="6"/>
    <x v="12"/>
    <x v="13"/>
    <x v="2"/>
    <s v="Wild"/>
    <s v="Smolt"/>
    <n v="85"/>
    <n v="7.17"/>
    <n v="1.1675147567677591"/>
  </r>
  <r>
    <x v="0"/>
    <s v="Jun"/>
    <x v="6"/>
    <x v="12"/>
    <x v="13"/>
    <x v="2"/>
    <s v="Wild"/>
    <s v="Smolt"/>
    <n v="92"/>
    <n v="8.3000000000000007"/>
    <n v="1.0658954549190434"/>
  </r>
  <r>
    <x v="0"/>
    <s v="Jun"/>
    <x v="6"/>
    <x v="12"/>
    <x v="13"/>
    <x v="2"/>
    <s v="Wild"/>
    <s v="Smolt"/>
    <n v="88"/>
    <n v="8.0399999999999991"/>
    <n v="1.1797990232907587"/>
  </r>
  <r>
    <x v="0"/>
    <s v="Jun"/>
    <x v="6"/>
    <x v="12"/>
    <x v="13"/>
    <x v="2"/>
    <s v="Wild"/>
    <s v="Smolt"/>
    <n v="93"/>
    <n v="9.27"/>
    <n v="1.1524733420608013"/>
  </r>
  <r>
    <x v="0"/>
    <s v="Jun"/>
    <x v="6"/>
    <x v="12"/>
    <x v="13"/>
    <x v="2"/>
    <s v="Wild"/>
    <s v="Smolt"/>
    <n v="91"/>
    <n v="8.6"/>
    <n v="1.1412328765305459"/>
  </r>
  <r>
    <x v="0"/>
    <s v="Jun"/>
    <x v="6"/>
    <x v="12"/>
    <x v="13"/>
    <x v="2"/>
    <s v="Wild"/>
    <s v="Smolt"/>
    <n v="92"/>
    <n v="8.26"/>
    <n v="1.0607586093531685"/>
  </r>
  <r>
    <x v="0"/>
    <s v="Jun"/>
    <x v="6"/>
    <x v="12"/>
    <x v="13"/>
    <x v="2"/>
    <s v="Wild"/>
    <s v="Smolt"/>
    <n v="92"/>
    <n v="8.93"/>
    <n v="1.1468007725815732"/>
  </r>
  <r>
    <x v="0"/>
    <s v="Jun"/>
    <x v="6"/>
    <x v="12"/>
    <x v="13"/>
    <x v="2"/>
    <s v="Wild"/>
    <s v="Smolt"/>
    <n v="92"/>
    <n v="9.57"/>
    <n v="1.2289903016355717"/>
  </r>
  <r>
    <x v="0"/>
    <s v="Jun"/>
    <x v="6"/>
    <x v="12"/>
    <x v="13"/>
    <x v="2"/>
    <s v="Wild"/>
    <s v="Smolt"/>
    <n v="87"/>
    <n v="7.27"/>
    <n v="1.1040192679456282"/>
  </r>
  <r>
    <x v="0"/>
    <s v="Jun"/>
    <x v="6"/>
    <x v="12"/>
    <x v="13"/>
    <x v="2"/>
    <s v="Wild"/>
    <s v="Smolt"/>
    <n v="70"/>
    <n v="3.88"/>
    <n v="1.1311953352769679"/>
  </r>
  <r>
    <x v="0"/>
    <s v="Jun"/>
    <x v="6"/>
    <x v="12"/>
    <x v="13"/>
    <x v="2"/>
    <s v="Wild"/>
    <s v="Smolt"/>
    <n v="90"/>
    <n v="8.14"/>
    <n v="1.1165980795610426"/>
  </r>
  <r>
    <x v="0"/>
    <s v="Jun"/>
    <x v="6"/>
    <x v="12"/>
    <x v="13"/>
    <x v="2"/>
    <s v="Wild"/>
    <s v="Smolt"/>
    <n v="90"/>
    <n v="7.95"/>
    <n v="1.0905349794238683"/>
  </r>
  <r>
    <x v="0"/>
    <s v="Jun"/>
    <x v="6"/>
    <x v="12"/>
    <x v="13"/>
    <x v="2"/>
    <s v="Wild"/>
    <s v="Smolt"/>
    <n v="88"/>
    <n v="8.07"/>
    <n v="1.1842012584522914"/>
  </r>
  <r>
    <x v="0"/>
    <s v="Jun"/>
    <x v="6"/>
    <x v="12"/>
    <x v="13"/>
    <x v="2"/>
    <s v="Wild"/>
    <s v="Smolt"/>
    <n v="85"/>
    <n v="6.52"/>
    <n v="1.0616731121514349"/>
  </r>
  <r>
    <x v="0"/>
    <s v="Jun"/>
    <x v="6"/>
    <x v="12"/>
    <x v="13"/>
    <x v="2"/>
    <s v="Wild"/>
    <s v="Smolt"/>
    <n v="75"/>
    <n v="5.47"/>
    <n v="1.2965925925925925"/>
  </r>
  <r>
    <x v="0"/>
    <s v="Jun"/>
    <x v="6"/>
    <x v="12"/>
    <x v="13"/>
    <x v="2"/>
    <s v="Wild"/>
    <s v="Smolt"/>
    <n v="88"/>
    <n v="8.1300000000000008"/>
    <n v="1.193005728775357"/>
  </r>
  <r>
    <x v="0"/>
    <s v="Jun"/>
    <x v="6"/>
    <x v="12"/>
    <x v="13"/>
    <x v="2"/>
    <s v="Wild"/>
    <s v="Smolt"/>
    <n v="88"/>
    <n v="7.12"/>
    <n v="1.0447971450037565"/>
  </r>
  <r>
    <x v="0"/>
    <s v="Jun"/>
    <x v="6"/>
    <x v="12"/>
    <x v="13"/>
    <x v="2"/>
    <s v="Wild"/>
    <s v="Smolt"/>
    <n v="92"/>
    <n v="9.0399999999999991"/>
    <n v="1.1609270978877289"/>
  </r>
  <r>
    <x v="0"/>
    <s v="Jun"/>
    <x v="6"/>
    <x v="12"/>
    <x v="11"/>
    <x v="1"/>
    <s v="Wild"/>
    <s v="Fry"/>
    <n v="54"/>
    <n v="1.53"/>
    <n v="0.97165066300868774"/>
  </r>
  <r>
    <x v="0"/>
    <s v="Jun"/>
    <x v="6"/>
    <x v="12"/>
    <x v="11"/>
    <x v="1"/>
    <s v="Wild"/>
    <s v="Fry"/>
    <n v="49"/>
    <n v="1.27"/>
    <n v="1.079482188543889"/>
  </r>
  <r>
    <x v="0"/>
    <s v="Jun"/>
    <x v="6"/>
    <x v="12"/>
    <x v="11"/>
    <x v="1"/>
    <s v="Wild"/>
    <s v="Fry"/>
    <n v="44"/>
    <n v="1.27"/>
    <n v="1.4908903080390683"/>
  </r>
  <r>
    <x v="0"/>
    <s v="Jun"/>
    <x v="6"/>
    <x v="12"/>
    <x v="11"/>
    <x v="1"/>
    <s v="Wild"/>
    <s v="Fry"/>
    <n v="46"/>
    <n v="1.41"/>
    <n v="1.4485904495767239"/>
  </r>
  <r>
    <x v="0"/>
    <s v="Jun"/>
    <x v="6"/>
    <x v="12"/>
    <x v="11"/>
    <x v="1"/>
    <s v="Wild"/>
    <s v="Fry"/>
    <n v="42"/>
    <n v="0.76"/>
    <n v="1.025807148256128"/>
  </r>
  <r>
    <x v="0"/>
    <s v="Jun"/>
    <x v="6"/>
    <x v="12"/>
    <x v="11"/>
    <x v="1"/>
    <s v="Wild"/>
    <s v="Fry"/>
    <n v="47"/>
    <n v="1.2"/>
    <n v="1.1558132591044374"/>
  </r>
  <r>
    <x v="0"/>
    <s v="Jun"/>
    <x v="6"/>
    <x v="12"/>
    <x v="11"/>
    <x v="1"/>
    <s v="Wild"/>
    <s v="Fry"/>
    <n v="51"/>
    <n v="1.33"/>
    <n v="1.0026309639580553"/>
  </r>
  <r>
    <x v="0"/>
    <s v="Jun"/>
    <x v="6"/>
    <x v="12"/>
    <x v="11"/>
    <x v="1"/>
    <s v="Wild"/>
    <s v="Fry"/>
    <n v="56"/>
    <n v="1.92"/>
    <n v="1.0932944606413995"/>
  </r>
  <r>
    <x v="0"/>
    <s v="Jun"/>
    <x v="6"/>
    <x v="12"/>
    <x v="11"/>
    <x v="1"/>
    <s v="Wild"/>
    <s v="Fry"/>
    <n v="49"/>
    <n v="1.31"/>
    <n v="1.1134816275531454"/>
  </r>
  <r>
    <x v="0"/>
    <s v="Jun"/>
    <x v="6"/>
    <x v="12"/>
    <x v="11"/>
    <x v="1"/>
    <s v="Wild"/>
    <s v="Fry"/>
    <n v="69"/>
    <n v="3.14"/>
    <n v="0.95583378233168648"/>
  </r>
  <r>
    <x v="0"/>
    <s v="Jun"/>
    <x v="6"/>
    <x v="12"/>
    <x v="11"/>
    <x v="1"/>
    <s v="Wild"/>
    <s v="Fry"/>
    <n v="54"/>
    <n v="1.68"/>
    <n v="1.0669105319311081"/>
  </r>
  <r>
    <x v="0"/>
    <s v="Jun"/>
    <x v="6"/>
    <x v="12"/>
    <x v="11"/>
    <x v="1"/>
    <s v="Wild"/>
    <s v="Fry"/>
    <n v="46"/>
    <n v="1.02"/>
    <n v="1.0479164954384812"/>
  </r>
  <r>
    <x v="0"/>
    <s v="Jun"/>
    <x v="6"/>
    <x v="12"/>
    <x v="11"/>
    <x v="1"/>
    <s v="Wild"/>
    <s v="Fry"/>
    <n v="47"/>
    <n v="1.04"/>
    <n v="1.0017048245571791"/>
  </r>
  <r>
    <x v="0"/>
    <s v="Jun"/>
    <x v="6"/>
    <x v="12"/>
    <x v="11"/>
    <x v="1"/>
    <s v="Wild"/>
    <s v="Fry"/>
    <n v="47"/>
    <n v="1.1000000000000001"/>
    <n v="1.059495487512401"/>
  </r>
  <r>
    <x v="0"/>
    <s v="Jun"/>
    <x v="6"/>
    <x v="12"/>
    <x v="11"/>
    <x v="1"/>
    <s v="Wild"/>
    <s v="Fry"/>
    <n v="48"/>
    <n v="1.18"/>
    <n v="1.0669849537037037"/>
  </r>
  <r>
    <x v="0"/>
    <s v="Jun"/>
    <x v="6"/>
    <x v="12"/>
    <x v="11"/>
    <x v="1"/>
    <s v="Wild"/>
    <s v="Fry"/>
    <n v="44"/>
    <n v="0.96"/>
    <n v="1.1269722013523666"/>
  </r>
  <r>
    <x v="0"/>
    <s v="Jun"/>
    <x v="6"/>
    <x v="12"/>
    <x v="11"/>
    <x v="1"/>
    <s v="Wild"/>
    <s v="Fry"/>
    <n v="46"/>
    <n v="0.86"/>
    <n v="0.88353743733048407"/>
  </r>
  <r>
    <x v="0"/>
    <s v="Jun"/>
    <x v="6"/>
    <x v="12"/>
    <x v="11"/>
    <x v="1"/>
    <s v="Wild"/>
    <s v="Fry"/>
    <n v="45"/>
    <n v="0.97"/>
    <n v="1.0644718792866941"/>
  </r>
  <r>
    <x v="0"/>
    <s v="Jun"/>
    <x v="6"/>
    <x v="12"/>
    <x v="11"/>
    <x v="1"/>
    <s v="Wild"/>
    <s v="Fry"/>
    <n v="54"/>
    <n v="1.85"/>
    <n v="1.1748717167098512"/>
  </r>
  <r>
    <x v="0"/>
    <s v="Jun"/>
    <x v="6"/>
    <x v="12"/>
    <x v="11"/>
    <x v="1"/>
    <s v="Wild"/>
    <s v="Fry"/>
    <n v="39"/>
    <n v="0.59"/>
    <n v="0.99462229639744437"/>
  </r>
  <r>
    <x v="0"/>
    <s v="Jun"/>
    <x v="6"/>
    <x v="12"/>
    <x v="11"/>
    <x v="1"/>
    <s v="Wild"/>
    <s v="Fry"/>
    <n v="46"/>
    <n v="1"/>
    <n v="1.0273691131749816"/>
  </r>
  <r>
    <x v="0"/>
    <s v="Jun"/>
    <x v="6"/>
    <x v="12"/>
    <x v="11"/>
    <x v="1"/>
    <s v="Wild"/>
    <s v="Fry"/>
    <n v="56"/>
    <n v="1.79"/>
    <n v="1.0192693148688046"/>
  </r>
  <r>
    <x v="0"/>
    <s v="Jun"/>
    <x v="6"/>
    <x v="12"/>
    <x v="11"/>
    <x v="1"/>
    <s v="Wild"/>
    <s v="Fry"/>
    <n v="67"/>
    <n v="3.5"/>
    <n v="1.1637069719347126"/>
  </r>
  <r>
    <x v="0"/>
    <s v="Jun"/>
    <x v="6"/>
    <x v="12"/>
    <x v="11"/>
    <x v="1"/>
    <s v="Wild"/>
    <s v="Fry"/>
    <n v="49"/>
    <n v="1.31"/>
    <n v="1.1134816275531454"/>
  </r>
  <r>
    <x v="0"/>
    <s v="Jun"/>
    <x v="6"/>
    <x v="12"/>
    <x v="11"/>
    <x v="2"/>
    <s v="Wild"/>
    <s v="Smolt"/>
    <n v="94"/>
    <n v="10.08"/>
    <n v="1.2136039220596593"/>
  </r>
  <r>
    <x v="0"/>
    <s v="Jun"/>
    <x v="6"/>
    <x v="12"/>
    <x v="3"/>
    <x v="1"/>
    <s v="Wild"/>
    <s v="Fry"/>
    <n v="51"/>
    <n v="1.36"/>
    <n v="1.0252466999871843"/>
  </r>
  <r>
    <x v="0"/>
    <s v="Jun"/>
    <x v="6"/>
    <x v="12"/>
    <x v="2"/>
    <x v="1"/>
    <s v="Wild"/>
    <s v="Smolt"/>
    <n v="90"/>
    <n v="8.24"/>
    <n v="1.1303155006858712"/>
  </r>
  <r>
    <x v="0"/>
    <s v="Jun"/>
    <x v="6"/>
    <x v="12"/>
    <x v="2"/>
    <x v="1"/>
    <s v="Wild"/>
    <s v="Fry"/>
    <n v="88"/>
    <n v="7.69"/>
    <n v="1.1284396130728775"/>
  </r>
  <r>
    <x v="0"/>
    <s v="Jun"/>
    <x v="6"/>
    <x v="12"/>
    <x v="2"/>
    <x v="1"/>
    <s v="Wild"/>
    <s v="Fry"/>
    <n v="66"/>
    <n v="3.07"/>
    <n v="1.0678409438740017"/>
  </r>
  <r>
    <x v="0"/>
    <s v="Jun"/>
    <x v="6"/>
    <x v="12"/>
    <x v="2"/>
    <x v="1"/>
    <s v="Wild"/>
    <s v="Fry"/>
    <n v="66"/>
    <n v="2.81"/>
    <n v="0.9774049030247377"/>
  </r>
  <r>
    <x v="0"/>
    <s v="Jun"/>
    <x v="6"/>
    <x v="12"/>
    <x v="11"/>
    <x v="2"/>
    <s v="Wild"/>
    <s v="Smolt"/>
    <n v="94"/>
    <n v="10.08"/>
    <n v="1.2136039220596593"/>
  </r>
  <r>
    <x v="0"/>
    <s v="Jun"/>
    <x v="6"/>
    <x v="12"/>
    <x v="11"/>
    <x v="1"/>
    <s v="Wild"/>
    <s v="Fry"/>
    <n v="54"/>
    <n v="1.53"/>
    <n v="0.97165066300868774"/>
  </r>
  <r>
    <x v="0"/>
    <s v="Jun"/>
    <x v="6"/>
    <x v="12"/>
    <x v="11"/>
    <x v="1"/>
    <s v="Wild"/>
    <s v="Fry"/>
    <n v="49"/>
    <n v="1.27"/>
    <n v="1.079482188543889"/>
  </r>
  <r>
    <x v="0"/>
    <s v="Jun"/>
    <x v="6"/>
    <x v="12"/>
    <x v="11"/>
    <x v="1"/>
    <s v="Wild"/>
    <s v="Fry"/>
    <n v="44"/>
    <n v="1.27"/>
    <n v="1.4908903080390683"/>
  </r>
  <r>
    <x v="0"/>
    <s v="Jun"/>
    <x v="6"/>
    <x v="12"/>
    <x v="11"/>
    <x v="1"/>
    <s v="Wild"/>
    <s v="Fry"/>
    <n v="46"/>
    <n v="1.41"/>
    <n v="1.4485904495767239"/>
  </r>
  <r>
    <x v="0"/>
    <s v="Jun"/>
    <x v="6"/>
    <x v="12"/>
    <x v="11"/>
    <x v="1"/>
    <s v="Wild"/>
    <s v="Fry"/>
    <n v="42"/>
    <n v="0.76"/>
    <n v="1.025807148256128"/>
  </r>
  <r>
    <x v="0"/>
    <s v="Jun"/>
    <x v="6"/>
    <x v="12"/>
    <x v="11"/>
    <x v="1"/>
    <s v="Wild"/>
    <s v="Fry"/>
    <n v="47"/>
    <n v="1.2"/>
    <n v="1.1558132591044374"/>
  </r>
  <r>
    <x v="0"/>
    <s v="Jun"/>
    <x v="6"/>
    <x v="12"/>
    <x v="11"/>
    <x v="1"/>
    <s v="Wild"/>
    <s v="Fry"/>
    <n v="51"/>
    <n v="1.33"/>
    <n v="1.0026309639580553"/>
  </r>
  <r>
    <x v="0"/>
    <s v="Jun"/>
    <x v="6"/>
    <x v="12"/>
    <x v="11"/>
    <x v="1"/>
    <s v="Wild"/>
    <s v="Fry"/>
    <n v="56"/>
    <n v="1.92"/>
    <n v="1.0932944606413995"/>
  </r>
  <r>
    <x v="0"/>
    <s v="Jun"/>
    <x v="6"/>
    <x v="12"/>
    <x v="11"/>
    <x v="1"/>
    <s v="Wild"/>
    <s v="Fry"/>
    <n v="49"/>
    <n v="1.31"/>
    <n v="1.1134816275531454"/>
  </r>
  <r>
    <x v="0"/>
    <s v="Jun"/>
    <x v="6"/>
    <x v="12"/>
    <x v="11"/>
    <x v="1"/>
    <s v="Wild"/>
    <s v="Fry"/>
    <n v="69"/>
    <n v="3.14"/>
    <n v="0.95583378233168648"/>
  </r>
  <r>
    <x v="0"/>
    <s v="Jun"/>
    <x v="6"/>
    <x v="12"/>
    <x v="11"/>
    <x v="1"/>
    <s v="Wild"/>
    <s v="Fry"/>
    <n v="54"/>
    <n v="1.68"/>
    <n v="1.0669105319311081"/>
  </r>
  <r>
    <x v="0"/>
    <s v="Jun"/>
    <x v="6"/>
    <x v="12"/>
    <x v="11"/>
    <x v="1"/>
    <s v="Wild"/>
    <s v="Fry"/>
    <n v="46"/>
    <n v="1.02"/>
    <n v="1.0479164954384812"/>
  </r>
  <r>
    <x v="0"/>
    <s v="Jun"/>
    <x v="6"/>
    <x v="12"/>
    <x v="11"/>
    <x v="1"/>
    <s v="Wild"/>
    <s v="Fry"/>
    <n v="47"/>
    <n v="1.04"/>
    <n v="1.0017048245571791"/>
  </r>
  <r>
    <x v="0"/>
    <s v="Jun"/>
    <x v="6"/>
    <x v="12"/>
    <x v="11"/>
    <x v="1"/>
    <s v="Wild"/>
    <s v="Fry"/>
    <n v="47"/>
    <n v="1.1000000000000001"/>
    <n v="1.059495487512401"/>
  </r>
  <r>
    <x v="0"/>
    <s v="Jun"/>
    <x v="6"/>
    <x v="12"/>
    <x v="11"/>
    <x v="1"/>
    <s v="Wild"/>
    <s v="Fry"/>
    <n v="48"/>
    <n v="1.18"/>
    <n v="1.0669849537037037"/>
  </r>
  <r>
    <x v="0"/>
    <s v="Jun"/>
    <x v="6"/>
    <x v="12"/>
    <x v="11"/>
    <x v="1"/>
    <s v="Wild"/>
    <s v="Fry"/>
    <n v="44"/>
    <n v="0.96"/>
    <n v="1.1269722013523666"/>
  </r>
  <r>
    <x v="0"/>
    <s v="Jun"/>
    <x v="6"/>
    <x v="12"/>
    <x v="11"/>
    <x v="1"/>
    <s v="Wild"/>
    <s v="Fry"/>
    <n v="46"/>
    <n v="0.86"/>
    <n v="0.88353743733048407"/>
  </r>
  <r>
    <x v="0"/>
    <s v="Jun"/>
    <x v="6"/>
    <x v="12"/>
    <x v="11"/>
    <x v="1"/>
    <s v="Wild"/>
    <s v="Fry"/>
    <n v="45"/>
    <n v="0.97"/>
    <n v="1.0644718792866941"/>
  </r>
  <r>
    <x v="0"/>
    <s v="Jun"/>
    <x v="6"/>
    <x v="12"/>
    <x v="11"/>
    <x v="1"/>
    <s v="Wild"/>
    <s v="Fry"/>
    <n v="54"/>
    <n v="1.85"/>
    <n v="1.1748717167098512"/>
  </r>
  <r>
    <x v="0"/>
    <s v="Jun"/>
    <x v="6"/>
    <x v="12"/>
    <x v="11"/>
    <x v="1"/>
    <s v="Wild"/>
    <s v="Fry"/>
    <n v="39"/>
    <n v="0.59"/>
    <n v="0.99462229639744437"/>
  </r>
  <r>
    <x v="0"/>
    <s v="Jun"/>
    <x v="6"/>
    <x v="12"/>
    <x v="11"/>
    <x v="1"/>
    <s v="Wild"/>
    <s v="Fry"/>
    <n v="46"/>
    <n v="1"/>
    <n v="1.0273691131749816"/>
  </r>
  <r>
    <x v="0"/>
    <s v="Jun"/>
    <x v="6"/>
    <x v="12"/>
    <x v="11"/>
    <x v="1"/>
    <s v="Wild"/>
    <s v="Fry"/>
    <n v="56"/>
    <n v="1.79"/>
    <n v="1.0192693148688046"/>
  </r>
  <r>
    <x v="0"/>
    <s v="Jun"/>
    <x v="6"/>
    <x v="12"/>
    <x v="11"/>
    <x v="1"/>
    <s v="Wild"/>
    <s v="Fry"/>
    <n v="67"/>
    <n v="3.5"/>
    <n v="1.1637069719347126"/>
  </r>
  <r>
    <x v="0"/>
    <s v="Jun"/>
    <x v="6"/>
    <x v="12"/>
    <x v="11"/>
    <x v="1"/>
    <s v="Wild"/>
    <s v="Fry"/>
    <n v="49"/>
    <n v="1.31"/>
    <n v="1.1134816275531454"/>
  </r>
  <r>
    <x v="0"/>
    <s v="Jun"/>
    <x v="7"/>
    <x v="13"/>
    <x v="8"/>
    <x v="1"/>
    <s v="Wild"/>
    <s v="Fry"/>
    <n v="63"/>
    <n v="3.02"/>
    <n v="1.2077729386875267"/>
  </r>
  <r>
    <x v="0"/>
    <s v="Jun"/>
    <x v="7"/>
    <x v="13"/>
    <x v="8"/>
    <x v="1"/>
    <s v="Wild"/>
    <s v="Fry"/>
    <n v="55"/>
    <n v="1.83"/>
    <n v="1.0999248685199099"/>
  </r>
  <r>
    <x v="0"/>
    <s v="Jun"/>
    <x v="7"/>
    <x v="13"/>
    <x v="8"/>
    <x v="1"/>
    <s v="Wild"/>
    <s v="Fry"/>
    <n v="53"/>
    <n v="1.74"/>
    <n v="1.1687500419809642"/>
  </r>
  <r>
    <x v="0"/>
    <s v="Jun"/>
    <x v="7"/>
    <x v="13"/>
    <x v="8"/>
    <x v="1"/>
    <s v="Wild"/>
    <s v="Fry"/>
    <n v="53"/>
    <n v="2.16"/>
    <n v="1.4508621210798176"/>
  </r>
  <r>
    <x v="0"/>
    <s v="Jun"/>
    <x v="7"/>
    <x v="13"/>
    <x v="8"/>
    <x v="2"/>
    <s v="Wild"/>
    <s v="Smolt"/>
    <n v="77"/>
    <n v="4.99"/>
    <n v="1.0930206578713915"/>
  </r>
  <r>
    <x v="0"/>
    <s v="Jun"/>
    <x v="7"/>
    <x v="13"/>
    <x v="8"/>
    <x v="2"/>
    <s v="Wild"/>
    <s v="Smolt"/>
    <n v="74"/>
    <n v="5.13"/>
    <n v="1.2659664777999329"/>
  </r>
  <r>
    <x v="0"/>
    <s v="Jun"/>
    <x v="7"/>
    <x v="13"/>
    <x v="8"/>
    <x v="2"/>
    <s v="Wild"/>
    <s v="Smolt"/>
    <n v="73"/>
    <n v="4.21"/>
    <n v="1.0822149160576531"/>
  </r>
  <r>
    <x v="0"/>
    <s v="Jun"/>
    <x v="7"/>
    <x v="13"/>
    <x v="8"/>
    <x v="2"/>
    <s v="Wild"/>
    <s v="Fry"/>
    <n v="67"/>
    <n v="3.02"/>
    <n v="1.0041128729265236"/>
  </r>
  <r>
    <x v="0"/>
    <s v="Jun"/>
    <x v="7"/>
    <x v="13"/>
    <x v="8"/>
    <x v="2"/>
    <s v="Wild"/>
    <s v="Fry"/>
    <n v="69"/>
    <n v="4.1399999999999997"/>
    <n v="1.2602394454946437"/>
  </r>
  <r>
    <x v="0"/>
    <s v="Jun"/>
    <x v="7"/>
    <x v="13"/>
    <x v="0"/>
    <x v="1"/>
    <s v="Wild"/>
    <s v="Smolt"/>
    <n v="70"/>
    <n v="3.91"/>
    <n v="1.1399416909620992"/>
  </r>
  <r>
    <x v="0"/>
    <s v="Jun"/>
    <x v="7"/>
    <x v="13"/>
    <x v="0"/>
    <x v="1"/>
    <s v="Wild"/>
    <s v="Smolt"/>
    <n v="89"/>
    <n v="7.17"/>
    <n v="1.017065998646749"/>
  </r>
  <r>
    <x v="0"/>
    <s v="Jun"/>
    <x v="7"/>
    <x v="13"/>
    <x v="0"/>
    <x v="1"/>
    <s v="Wild"/>
    <s v="Smolt"/>
    <n v="77"/>
    <n v="4.63"/>
    <n v="1.0141654601091268"/>
  </r>
  <r>
    <x v="0"/>
    <s v="Jun"/>
    <x v="7"/>
    <x v="13"/>
    <x v="0"/>
    <x v="1"/>
    <s v="Wild"/>
    <s v="Fry"/>
    <n v="62"/>
    <n v="2.65"/>
    <n v="1.1119129938572052"/>
  </r>
  <r>
    <x v="0"/>
    <s v="Jun"/>
    <x v="7"/>
    <x v="13"/>
    <x v="0"/>
    <x v="1"/>
    <s v="Wild"/>
    <s v="Fry"/>
    <n v="48"/>
    <n v="1.2"/>
    <n v="1.0850694444444444"/>
  </r>
  <r>
    <x v="0"/>
    <s v="Jun"/>
    <x v="7"/>
    <x v="13"/>
    <x v="0"/>
    <x v="1"/>
    <s v="Wild"/>
    <s v="Fry"/>
    <n v="58"/>
    <n v="2.83"/>
    <n v="1.4504489728976178"/>
  </r>
  <r>
    <x v="0"/>
    <s v="Jun"/>
    <x v="7"/>
    <x v="13"/>
    <x v="0"/>
    <x v="1"/>
    <s v="Wild"/>
    <s v="Fry"/>
    <n v="48"/>
    <n v="1.06"/>
    <n v="0.9584780092592593"/>
  </r>
  <r>
    <x v="0"/>
    <s v="Jun"/>
    <x v="7"/>
    <x v="13"/>
    <x v="0"/>
    <x v="1"/>
    <s v="Wild"/>
    <s v="Fry"/>
    <n v="55"/>
    <n v="1.94"/>
    <n v="1.1660405709992487"/>
  </r>
  <r>
    <x v="0"/>
    <s v="Jun"/>
    <x v="7"/>
    <x v="13"/>
    <x v="0"/>
    <x v="1"/>
    <s v="Wild"/>
    <s v="Fry"/>
    <n v="62"/>
    <n v="2.77"/>
    <n v="1.1622637709375314"/>
  </r>
  <r>
    <x v="0"/>
    <s v="Jun"/>
    <x v="7"/>
    <x v="13"/>
    <x v="0"/>
    <x v="1"/>
    <s v="Wild"/>
    <s v="Fry"/>
    <n v="60"/>
    <n v="2.2599999999999998"/>
    <n v="1.0462962962962961"/>
  </r>
  <r>
    <x v="0"/>
    <s v="Jun"/>
    <x v="7"/>
    <x v="13"/>
    <x v="0"/>
    <x v="1"/>
    <s v="Wild"/>
    <s v="Fry"/>
    <n v="59"/>
    <n v="2.39"/>
    <n v="1.1637022285628034"/>
  </r>
  <r>
    <x v="0"/>
    <s v="Jun"/>
    <x v="7"/>
    <x v="13"/>
    <x v="0"/>
    <x v="1"/>
    <s v="Wild"/>
    <s v="Fry"/>
    <n v="55"/>
    <n v="1.75"/>
    <n v="1.051840721262209"/>
  </r>
  <r>
    <x v="0"/>
    <s v="Jun"/>
    <x v="7"/>
    <x v="13"/>
    <x v="0"/>
    <x v="1"/>
    <s v="Wild"/>
    <s v="Fry"/>
    <n v="66"/>
    <n v="3.13"/>
    <n v="1.088710799454601"/>
  </r>
  <r>
    <x v="0"/>
    <s v="Jun"/>
    <x v="7"/>
    <x v="13"/>
    <x v="0"/>
    <x v="1"/>
    <s v="Wild"/>
    <s v="Fry"/>
    <n v="58"/>
    <n v="2.2999999999999998"/>
    <n v="1.1788101193160849"/>
  </r>
  <r>
    <x v="0"/>
    <s v="Jun"/>
    <x v="7"/>
    <x v="13"/>
    <x v="0"/>
    <x v="1"/>
    <s v="Wild"/>
    <s v="Fry"/>
    <n v="46"/>
    <n v="1"/>
    <n v="1.0273691131749816"/>
  </r>
  <r>
    <x v="0"/>
    <s v="Jun"/>
    <x v="7"/>
    <x v="13"/>
    <x v="0"/>
    <x v="1"/>
    <s v="Wild"/>
    <s v="Fry"/>
    <n v="57"/>
    <n v="2.14"/>
    <n v="1.1555512357378519"/>
  </r>
  <r>
    <x v="0"/>
    <s v="Jun"/>
    <x v="7"/>
    <x v="13"/>
    <x v="0"/>
    <x v="1"/>
    <s v="Wild"/>
    <s v="Fry"/>
    <n v="59"/>
    <n v="2.38"/>
    <n v="1.1588331815813691"/>
  </r>
  <r>
    <x v="0"/>
    <s v="Jun"/>
    <x v="7"/>
    <x v="13"/>
    <x v="0"/>
    <x v="1"/>
    <s v="Wild"/>
    <s v="Fry"/>
    <n v="59"/>
    <n v="2.23"/>
    <n v="1.0857974768598542"/>
  </r>
  <r>
    <x v="0"/>
    <s v="Jun"/>
    <x v="7"/>
    <x v="13"/>
    <x v="0"/>
    <x v="1"/>
    <s v="Wild"/>
    <s v="Fry"/>
    <n v="56"/>
    <n v="1.92"/>
    <n v="1.0932944606413995"/>
  </r>
  <r>
    <x v="0"/>
    <s v="Jun"/>
    <x v="7"/>
    <x v="13"/>
    <x v="0"/>
    <x v="1"/>
    <s v="Wild"/>
    <s v="Fry"/>
    <n v="61"/>
    <n v="2.6"/>
    <n v="1.1454703257100816"/>
  </r>
  <r>
    <x v="0"/>
    <s v="Jun"/>
    <x v="7"/>
    <x v="13"/>
    <x v="0"/>
    <x v="1"/>
    <s v="Wild"/>
    <s v="Fry"/>
    <n v="47"/>
    <n v="1.1000000000000001"/>
    <n v="1.059495487512401"/>
  </r>
  <r>
    <x v="0"/>
    <s v="Jun"/>
    <x v="7"/>
    <x v="13"/>
    <x v="0"/>
    <x v="1"/>
    <s v="Wild"/>
    <s v="Fry"/>
    <n v="51"/>
    <n v="1.43"/>
    <n v="1.078016750721819"/>
  </r>
  <r>
    <x v="0"/>
    <s v="Jun"/>
    <x v="7"/>
    <x v="13"/>
    <x v="0"/>
    <x v="1"/>
    <s v="Wild"/>
    <s v="Fry"/>
    <n v="48"/>
    <n v="1.2"/>
    <n v="1.0850694444444444"/>
  </r>
  <r>
    <x v="0"/>
    <s v="Jun"/>
    <x v="7"/>
    <x v="13"/>
    <x v="0"/>
    <x v="1"/>
    <s v="Wild"/>
    <s v="Fry"/>
    <n v="44"/>
    <n v="1.83"/>
    <n v="2.1482907588279487"/>
  </r>
  <r>
    <x v="0"/>
    <s v="Jun"/>
    <x v="7"/>
    <x v="13"/>
    <x v="0"/>
    <x v="2"/>
    <s v="Wild"/>
    <s v="Smolt"/>
    <n v="78"/>
    <n v="4.87"/>
    <n v="1.0262310558168546"/>
  </r>
  <r>
    <x v="0"/>
    <s v="Jun"/>
    <x v="7"/>
    <x v="13"/>
    <x v="0"/>
    <x v="2"/>
    <s v="Wild"/>
    <s v="Smolt"/>
    <n v="70"/>
    <n v="3.94"/>
    <n v="1.1486880466472302"/>
  </r>
  <r>
    <x v="0"/>
    <s v="Jun"/>
    <x v="7"/>
    <x v="13"/>
    <x v="7"/>
    <x v="1"/>
    <s v="Wild"/>
    <s v="Smolt"/>
    <n v="73"/>
    <n v="4.3899999999999997"/>
    <n v="1.1284853875280514"/>
  </r>
  <r>
    <x v="0"/>
    <s v="Jun"/>
    <x v="7"/>
    <x v="13"/>
    <x v="7"/>
    <x v="1"/>
    <s v="Wild"/>
    <s v="Smolt"/>
    <n v="74"/>
    <n v="4.5599999999999996"/>
    <n v="1.1253035358221624"/>
  </r>
  <r>
    <x v="0"/>
    <s v="Jun"/>
    <x v="7"/>
    <x v="13"/>
    <x v="7"/>
    <x v="1"/>
    <s v="Wild"/>
    <s v="Fry"/>
    <n v="63"/>
    <n v="2.65"/>
    <n v="1.0598007574575981"/>
  </r>
  <r>
    <x v="0"/>
    <s v="Jun"/>
    <x v="7"/>
    <x v="13"/>
    <x v="7"/>
    <x v="1"/>
    <s v="Wild"/>
    <s v="Fry"/>
    <n v="55"/>
    <n v="1.91"/>
    <n v="1.1480090157776108"/>
  </r>
  <r>
    <x v="0"/>
    <s v="Jun"/>
    <x v="7"/>
    <x v="13"/>
    <x v="7"/>
    <x v="1"/>
    <s v="Wild"/>
    <s v="Fry"/>
    <n v="59"/>
    <n v="2.2999999999999998"/>
    <n v="1.1198808057298943"/>
  </r>
  <r>
    <x v="0"/>
    <s v="Jun"/>
    <x v="7"/>
    <x v="13"/>
    <x v="7"/>
    <x v="1"/>
    <s v="Wild"/>
    <s v="Fry"/>
    <n v="66"/>
    <n v="3.14"/>
    <n v="1.0921891087180344"/>
  </r>
  <r>
    <x v="0"/>
    <s v="Jun"/>
    <x v="7"/>
    <x v="13"/>
    <x v="7"/>
    <x v="1"/>
    <s v="Wild"/>
    <s v="Fry"/>
    <n v="64"/>
    <n v="2.98"/>
    <n v="1.13677978515625"/>
  </r>
  <r>
    <x v="0"/>
    <s v="Jun"/>
    <x v="7"/>
    <x v="13"/>
    <x v="7"/>
    <x v="1"/>
    <s v="Wild"/>
    <s v="Fry"/>
    <n v="68"/>
    <n v="3.69"/>
    <n v="1.1735446773865255"/>
  </r>
  <r>
    <x v="0"/>
    <s v="Jun"/>
    <x v="7"/>
    <x v="13"/>
    <x v="7"/>
    <x v="2"/>
    <s v="Wild"/>
    <s v="Smolt"/>
    <n v="70"/>
    <n v="3.65"/>
    <n v="1.064139941690962"/>
  </r>
  <r>
    <x v="0"/>
    <s v="Jun"/>
    <x v="7"/>
    <x v="14"/>
    <x v="2"/>
    <x v="1"/>
    <s v="Wild"/>
    <s v="Fry"/>
    <n v="62"/>
    <n v="2.29"/>
    <n v="0.96086066261622638"/>
  </r>
  <r>
    <x v="0"/>
    <s v="Jun"/>
    <x v="7"/>
    <x v="14"/>
    <x v="2"/>
    <x v="1"/>
    <s v="Wild"/>
    <s v="Fry"/>
    <n v="55"/>
    <n v="1.83"/>
    <n v="1.0999248685199099"/>
  </r>
  <r>
    <x v="0"/>
    <s v="Jun"/>
    <x v="7"/>
    <x v="14"/>
    <x v="2"/>
    <x v="1"/>
    <s v="Wild"/>
    <s v="Fry"/>
    <n v="54"/>
    <n v="1.61"/>
    <n v="1.0224559264339785"/>
  </r>
  <r>
    <x v="0"/>
    <s v="Jun"/>
    <x v="7"/>
    <x v="14"/>
    <x v="2"/>
    <x v="2"/>
    <s v="Wild"/>
    <s v="Fry"/>
    <n v="49"/>
    <n v="1.22"/>
    <n v="1.0369828897823186"/>
  </r>
  <r>
    <x v="0"/>
    <s v="Jun"/>
    <x v="7"/>
    <x v="14"/>
    <x v="2"/>
    <x v="1"/>
    <s v="Wild"/>
    <s v="Fry"/>
    <n v="60"/>
    <n v="2.25"/>
    <n v="1.0416666666666667"/>
  </r>
  <r>
    <x v="0"/>
    <s v="Jun"/>
    <x v="7"/>
    <x v="14"/>
    <x v="2"/>
    <x v="1"/>
    <s v="Wild"/>
    <s v="Fry"/>
    <n v="66"/>
    <n v="3.39"/>
    <n v="1.1791468403038652"/>
  </r>
  <r>
    <x v="0"/>
    <s v="Jun"/>
    <x v="7"/>
    <x v="14"/>
    <x v="2"/>
    <x v="1"/>
    <s v="Wild"/>
    <s v="Fry"/>
    <n v="60"/>
    <n v="2.17"/>
    <n v="1.0046296296296295"/>
  </r>
  <r>
    <x v="0"/>
    <s v="Jun"/>
    <x v="7"/>
    <x v="14"/>
    <x v="2"/>
    <x v="2"/>
    <s v="Wild"/>
    <s v="Fry"/>
    <n v="67"/>
    <n v="3.29"/>
    <n v="1.0938845536186299"/>
  </r>
  <r>
    <x v="0"/>
    <s v="Jun"/>
    <x v="7"/>
    <x v="14"/>
    <x v="13"/>
    <x v="1"/>
    <s v="Wild"/>
    <s v="Fry"/>
    <n v="68"/>
    <n v="3.8"/>
    <n v="1.2085283940565845"/>
  </r>
  <r>
    <x v="0"/>
    <s v="Jun"/>
    <x v="7"/>
    <x v="14"/>
    <x v="13"/>
    <x v="1"/>
    <s v="Wild"/>
    <s v="Fry"/>
    <n v="59"/>
    <n v="2.19"/>
    <n v="1.0663212889341169"/>
  </r>
  <r>
    <x v="0"/>
    <s v="Jun"/>
    <x v="7"/>
    <x v="14"/>
    <x v="13"/>
    <x v="1"/>
    <s v="Wild"/>
    <s v="Smolt"/>
    <n v="83"/>
    <n v="6.68"/>
    <n v="1.1682672043960425"/>
  </r>
  <r>
    <x v="0"/>
    <s v="Jun"/>
    <x v="7"/>
    <x v="14"/>
    <x v="13"/>
    <x v="2"/>
    <s v="Wild"/>
    <s v="Fry"/>
    <n v="59"/>
    <n v="2.44"/>
    <n v="1.1880474634699749"/>
  </r>
  <r>
    <x v="0"/>
    <s v="Jun"/>
    <x v="7"/>
    <x v="14"/>
    <x v="13"/>
    <x v="2"/>
    <s v="Wild"/>
    <s v="Fry"/>
    <n v="56"/>
    <n v="2.2799999999999998"/>
    <n v="1.2982871720116615"/>
  </r>
  <r>
    <x v="0"/>
    <s v="Jun"/>
    <x v="7"/>
    <x v="14"/>
    <x v="13"/>
    <x v="2"/>
    <s v="Wild"/>
    <s v="Fry"/>
    <n v="67"/>
    <n v="2.2400000000000002"/>
    <n v="0.74477246203821623"/>
  </r>
  <r>
    <x v="0"/>
    <s v="Jun"/>
    <x v="7"/>
    <x v="14"/>
    <x v="13"/>
    <x v="2"/>
    <s v="Wild"/>
    <s v="Fry"/>
    <n v="68"/>
    <n v="3.58"/>
    <n v="1.1385609607164666"/>
  </r>
  <r>
    <x v="0"/>
    <s v="Jun"/>
    <x v="7"/>
    <x v="14"/>
    <x v="13"/>
    <x v="2"/>
    <s v="Wild"/>
    <s v="Fry"/>
    <n v="69"/>
    <n v="3.12"/>
    <n v="0.94974566906842739"/>
  </r>
  <r>
    <x v="0"/>
    <s v="Jun"/>
    <x v="7"/>
    <x v="14"/>
    <x v="11"/>
    <x v="1"/>
    <s v="Wild"/>
    <s v="Fry"/>
    <n v="51"/>
    <n v="1.21"/>
    <n v="0.91216801984153906"/>
  </r>
  <r>
    <x v="0"/>
    <s v="Jun"/>
    <x v="7"/>
    <x v="14"/>
    <x v="11"/>
    <x v="1"/>
    <s v="Wild"/>
    <s v="Fry"/>
    <n v="51"/>
    <n v="1.3"/>
    <n v="0.98001522792892626"/>
  </r>
  <r>
    <x v="0"/>
    <s v="Jun"/>
    <x v="7"/>
    <x v="14"/>
    <x v="11"/>
    <x v="1"/>
    <s v="Wild"/>
    <s v="Fry"/>
    <n v="59"/>
    <n v="1.93"/>
    <n v="0.93972606741682452"/>
  </r>
  <r>
    <x v="0"/>
    <s v="Jun"/>
    <x v="7"/>
    <x v="14"/>
    <x v="11"/>
    <x v="1"/>
    <s v="Wild"/>
    <s v="Fry"/>
    <n v="56"/>
    <n v="1.77"/>
    <n v="1.0078808309037901"/>
  </r>
  <r>
    <x v="0"/>
    <s v="Jun"/>
    <x v="7"/>
    <x v="14"/>
    <x v="11"/>
    <x v="1"/>
    <s v="Wild"/>
    <s v="Fry"/>
    <n v="54"/>
    <n v="1.55"/>
    <n v="0.98435197886501047"/>
  </r>
  <r>
    <x v="0"/>
    <s v="Jun"/>
    <x v="7"/>
    <x v="14"/>
    <x v="11"/>
    <x v="1"/>
    <s v="Wild"/>
    <s v="Fry"/>
    <n v="57"/>
    <n v="1.97"/>
    <n v="1.0637551095343776"/>
  </r>
  <r>
    <x v="0"/>
    <s v="Jun"/>
    <x v="7"/>
    <x v="14"/>
    <x v="11"/>
    <x v="1"/>
    <s v="Wild"/>
    <s v="Fry"/>
    <n v="46"/>
    <n v="0.93"/>
    <n v="0.95545327525273283"/>
  </r>
  <r>
    <x v="0"/>
    <s v="Jun"/>
    <x v="7"/>
    <x v="14"/>
    <x v="11"/>
    <x v="1"/>
    <s v="Wild"/>
    <s v="Fry"/>
    <n v="53"/>
    <n v="1.45"/>
    <n v="0.97395836831747018"/>
  </r>
  <r>
    <x v="0"/>
    <s v="Jun"/>
    <x v="7"/>
    <x v="14"/>
    <x v="11"/>
    <x v="1"/>
    <s v="Wild"/>
    <s v="Fry"/>
    <n v="61"/>
    <n v="2.27"/>
    <n v="1.0000837074468789"/>
  </r>
  <r>
    <x v="0"/>
    <s v="Jun"/>
    <x v="7"/>
    <x v="14"/>
    <x v="11"/>
    <x v="1"/>
    <s v="Wild"/>
    <s v="Fry"/>
    <n v="50"/>
    <n v="1.21"/>
    <n v="0.96799999999999997"/>
  </r>
  <r>
    <x v="0"/>
    <s v="Jun"/>
    <x v="7"/>
    <x v="14"/>
    <x v="11"/>
    <x v="1"/>
    <s v="Wild"/>
    <s v="Fry"/>
    <n v="53"/>
    <n v="1.48"/>
    <n v="0.99410923111024541"/>
  </r>
  <r>
    <x v="0"/>
    <s v="Jun"/>
    <x v="7"/>
    <x v="14"/>
    <x v="11"/>
    <x v="1"/>
    <s v="Wild"/>
    <s v="Fry"/>
    <n v="53"/>
    <n v="1.36"/>
    <n v="0.91350577993914439"/>
  </r>
  <r>
    <x v="0"/>
    <s v="Jun"/>
    <x v="7"/>
    <x v="14"/>
    <x v="11"/>
    <x v="1"/>
    <s v="Wild"/>
    <s v="Fry"/>
    <n v="53"/>
    <n v="1.54"/>
    <n v="1.034410956695796"/>
  </r>
  <r>
    <x v="0"/>
    <s v="Jun"/>
    <x v="7"/>
    <x v="14"/>
    <x v="11"/>
    <x v="1"/>
    <s v="Wild"/>
    <s v="Fry"/>
    <n v="54"/>
    <n v="1.57"/>
    <n v="0.99705329472133308"/>
  </r>
  <r>
    <x v="0"/>
    <s v="Jun"/>
    <x v="7"/>
    <x v="14"/>
    <x v="11"/>
    <x v="1"/>
    <s v="Wild"/>
    <s v="Fry"/>
    <n v="51"/>
    <n v="1.31"/>
    <n v="0.98755380660530268"/>
  </r>
  <r>
    <x v="0"/>
    <s v="Jun"/>
    <x v="7"/>
    <x v="14"/>
    <x v="11"/>
    <x v="1"/>
    <s v="Wild"/>
    <s v="Fry"/>
    <n v="57"/>
    <n v="1.91"/>
    <n v="1.031356476756681"/>
  </r>
  <r>
    <x v="0"/>
    <s v="Jun"/>
    <x v="7"/>
    <x v="14"/>
    <x v="3"/>
    <x v="1"/>
    <s v="Wild"/>
    <s v="Fry"/>
    <n v="47"/>
    <n v="1.17"/>
    <n v="1.1269179276268264"/>
  </r>
  <r>
    <x v="0"/>
    <s v="Jun"/>
    <x v="7"/>
    <x v="14"/>
    <x v="3"/>
    <x v="1"/>
    <s v="Wild"/>
    <s v="Fry"/>
    <n v="52"/>
    <n v="1.62"/>
    <n v="1.1521392808375057"/>
  </r>
  <r>
    <x v="0"/>
    <s v="Jun"/>
    <x v="7"/>
    <x v="14"/>
    <x v="3"/>
    <x v="1"/>
    <s v="Wild"/>
    <s v="Fry"/>
    <n v="65"/>
    <n v="2.89"/>
    <n v="1.0523441055985434"/>
  </r>
  <r>
    <x v="0"/>
    <s v="Jun"/>
    <x v="7"/>
    <x v="14"/>
    <x v="3"/>
    <x v="1"/>
    <s v="Wild"/>
    <s v="Fry"/>
    <n v="60"/>
    <n v="2.5299999999999998"/>
    <n v="1.1712962962962961"/>
  </r>
  <r>
    <x v="0"/>
    <s v="Jun"/>
    <x v="7"/>
    <x v="14"/>
    <x v="3"/>
    <x v="1"/>
    <s v="Wild"/>
    <s v="Fry"/>
    <n v="54"/>
    <n v="1.95"/>
    <n v="1.2383782959914647"/>
  </r>
  <r>
    <x v="0"/>
    <s v="Jun"/>
    <x v="7"/>
    <x v="14"/>
    <x v="3"/>
    <x v="1"/>
    <s v="Wild"/>
    <s v="Fry"/>
    <n v="58"/>
    <n v="2.63"/>
    <n v="1.3479437451310017"/>
  </r>
  <r>
    <x v="0"/>
    <s v="Jun"/>
    <x v="7"/>
    <x v="14"/>
    <x v="3"/>
    <x v="1"/>
    <s v="Wild"/>
    <s v="Fry"/>
    <n v="51"/>
    <n v="1.44"/>
    <n v="1.0855553293981952"/>
  </r>
  <r>
    <x v="0"/>
    <s v="Jun"/>
    <x v="7"/>
    <x v="14"/>
    <x v="3"/>
    <x v="2"/>
    <s v="Wild"/>
    <s v="Fry"/>
    <n v="65"/>
    <n v="2.84"/>
    <n v="1.0341374601729632"/>
  </r>
  <r>
    <x v="0"/>
    <s v="Jun"/>
    <x v="7"/>
    <x v="14"/>
    <x v="10"/>
    <x v="1"/>
    <s v="Wild"/>
    <s v="Fry"/>
    <n v="54"/>
    <n v="1.54"/>
    <n v="0.97800132093684911"/>
  </r>
  <r>
    <x v="0"/>
    <s v="Jun"/>
    <x v="7"/>
    <x v="14"/>
    <x v="10"/>
    <x v="1"/>
    <s v="Wild"/>
    <s v="Fry"/>
    <n v="69"/>
    <n v="3.47"/>
    <n v="1.0562876511754624"/>
  </r>
  <r>
    <x v="0"/>
    <s v="Jun"/>
    <x v="7"/>
    <x v="14"/>
    <x v="10"/>
    <x v="1"/>
    <s v="Wild"/>
    <s v="Fry"/>
    <n v="53"/>
    <n v="1.58"/>
    <n v="1.0612787737528295"/>
  </r>
  <r>
    <x v="0"/>
    <s v="Jun"/>
    <x v="7"/>
    <x v="14"/>
    <x v="10"/>
    <x v="1"/>
    <s v="Wild"/>
    <s v="Fry"/>
    <n v="52"/>
    <n v="1.49"/>
    <n v="1.0596836595357306"/>
  </r>
  <r>
    <x v="0"/>
    <s v="Jun"/>
    <x v="7"/>
    <x v="14"/>
    <x v="10"/>
    <x v="1"/>
    <s v="Wild"/>
    <s v="Fry"/>
    <n v="54"/>
    <n v="1.68"/>
    <n v="1.0669105319311081"/>
  </r>
  <r>
    <x v="0"/>
    <s v="Jun"/>
    <x v="7"/>
    <x v="14"/>
    <x v="10"/>
    <x v="1"/>
    <s v="Wild"/>
    <s v="Fry"/>
    <n v="66"/>
    <n v="2.75"/>
    <n v="0.95653504744413831"/>
  </r>
  <r>
    <x v="0"/>
    <s v="Jun"/>
    <x v="7"/>
    <x v="14"/>
    <x v="10"/>
    <x v="1"/>
    <s v="Wild"/>
    <s v="Fry"/>
    <n v="47"/>
    <n v="1.01"/>
    <n v="0.9728094930795681"/>
  </r>
  <r>
    <x v="0"/>
    <s v="Jun"/>
    <x v="7"/>
    <x v="14"/>
    <x v="10"/>
    <x v="1"/>
    <s v="Wild"/>
    <s v="Fry"/>
    <n v="52"/>
    <n v="2.44"/>
    <n v="1.7353208921256258"/>
  </r>
  <r>
    <x v="0"/>
    <s v="Jun"/>
    <x v="7"/>
    <x v="14"/>
    <x v="10"/>
    <x v="2"/>
    <s v="Wild"/>
    <s v="Fry"/>
    <n v="67"/>
    <n v="3.2"/>
    <n v="1.0639606600545946"/>
  </r>
  <r>
    <x v="0"/>
    <s v="Jun"/>
    <x v="8"/>
    <x v="15"/>
    <x v="1"/>
    <x v="1"/>
    <s v="Wild"/>
    <s v="Fry"/>
    <n v="58"/>
    <n v="2.2200000000000002"/>
    <n v="1.1378080282094389"/>
  </r>
  <r>
    <x v="0"/>
    <s v="Jun"/>
    <x v="8"/>
    <x v="15"/>
    <x v="1"/>
    <x v="1"/>
    <s v="Wild"/>
    <s v="Fry"/>
    <n v="62"/>
    <n v="2.87"/>
    <n v="1.2042227518378035"/>
  </r>
  <r>
    <x v="0"/>
    <s v="Jun"/>
    <x v="8"/>
    <x v="15"/>
    <x v="1"/>
    <x v="1"/>
    <s v="Wild"/>
    <s v="Fry"/>
    <n v="57"/>
    <n v="2.19"/>
    <n v="1.1825500963859326"/>
  </r>
  <r>
    <x v="0"/>
    <s v="Jun"/>
    <x v="8"/>
    <x v="15"/>
    <x v="5"/>
    <x v="0"/>
    <s v="Wild"/>
    <s v="Fry"/>
    <n v="58"/>
    <n v="1.8"/>
    <n v="0.92254704989954484"/>
  </r>
  <r>
    <x v="0"/>
    <s v="Jun"/>
    <x v="8"/>
    <x v="15"/>
    <x v="0"/>
    <x v="2"/>
    <s v="Wild"/>
    <s v="Smolt"/>
    <n v="88"/>
    <n v="8.07"/>
    <n v="1.1842012584522914"/>
  </r>
  <r>
    <x v="0"/>
    <s v="Jun"/>
    <x v="8"/>
    <x v="15"/>
    <x v="0"/>
    <x v="2"/>
    <s v="Wild"/>
    <s v="Smolt"/>
    <n v="70"/>
    <n v="3.85"/>
    <n v="1.1224489795918366"/>
  </r>
  <r>
    <x v="0"/>
    <s v="Jun"/>
    <x v="8"/>
    <x v="15"/>
    <x v="0"/>
    <x v="2"/>
    <s v="Wild"/>
    <s v="Smolt"/>
    <n v="79"/>
    <n v="5.3"/>
    <n v="1.0749656720867924"/>
  </r>
  <r>
    <x v="0"/>
    <s v="Jun"/>
    <x v="8"/>
    <x v="15"/>
    <x v="0"/>
    <x v="2"/>
    <s v="Wild"/>
    <s v="Fry"/>
    <n v="57"/>
    <n v="2.08"/>
    <n v="1.1231526029601551"/>
  </r>
  <r>
    <x v="0"/>
    <s v="Jun"/>
    <x v="8"/>
    <x v="15"/>
    <x v="0"/>
    <x v="2"/>
    <s v="Wild"/>
    <s v="Fry"/>
    <n v="62"/>
    <n v="2.58"/>
    <n v="1.0825417072270149"/>
  </r>
  <r>
    <x v="0"/>
    <s v="Jun"/>
    <x v="8"/>
    <x v="15"/>
    <x v="0"/>
    <x v="2"/>
    <s v="Wild"/>
    <s v="Fry"/>
    <n v="63"/>
    <n v="2.64"/>
    <n v="1.0558015093162485"/>
  </r>
  <r>
    <x v="0"/>
    <s v="Jun"/>
    <x v="8"/>
    <x v="15"/>
    <x v="0"/>
    <x v="2"/>
    <s v="Wild"/>
    <s v="Fry"/>
    <n v="67"/>
    <n v="3.1"/>
    <n v="1.0307118894278884"/>
  </r>
  <r>
    <x v="0"/>
    <s v="Jun"/>
    <x v="8"/>
    <x v="15"/>
    <x v="0"/>
    <x v="2"/>
    <s v="Wild"/>
    <s v="Fry"/>
    <n v="65"/>
    <n v="2.2599999999999998"/>
    <n v="0.82294037323623115"/>
  </r>
  <r>
    <x v="0"/>
    <s v="Jun"/>
    <x v="8"/>
    <x v="15"/>
    <x v="0"/>
    <x v="2"/>
    <s v="Wild"/>
    <s v="Fry"/>
    <n v="54"/>
    <n v="1.75"/>
    <n v="1.1113651374282376"/>
  </r>
  <r>
    <x v="0"/>
    <s v="Jun"/>
    <x v="8"/>
    <x v="15"/>
    <x v="8"/>
    <x v="1"/>
    <s v="Wild"/>
    <s v="Fry"/>
    <n v="61"/>
    <n v="2.57"/>
    <n v="1.1322533604134266"/>
  </r>
  <r>
    <x v="0"/>
    <s v="Jun"/>
    <x v="8"/>
    <x v="15"/>
    <x v="8"/>
    <x v="2"/>
    <s v="Wild"/>
    <s v="Smolt"/>
    <n v="80"/>
    <n v="5.91"/>
    <n v="1.154296875"/>
  </r>
  <r>
    <x v="0"/>
    <s v="Jun"/>
    <x v="8"/>
    <x v="15"/>
    <x v="6"/>
    <x v="2"/>
    <s v="Wild"/>
    <s v="Smolt"/>
    <n v="89"/>
    <n v="8.17"/>
    <n v="1.1589162076630319"/>
  </r>
  <r>
    <x v="0"/>
    <s v="Jun"/>
    <x v="8"/>
    <x v="15"/>
    <x v="6"/>
    <x v="2"/>
    <s v="Wild"/>
    <s v="Smolt"/>
    <n v="79"/>
    <n v="5.66"/>
    <n v="1.1479822083040083"/>
  </r>
  <r>
    <x v="0"/>
    <s v="Jun"/>
    <x v="8"/>
    <x v="15"/>
    <x v="6"/>
    <x v="2"/>
    <s v="Wild"/>
    <s v="Smolt"/>
    <n v="79"/>
    <n v="4.45"/>
    <n v="0.90256551712947652"/>
  </r>
  <r>
    <x v="0"/>
    <s v="Jun"/>
    <x v="8"/>
    <x v="15"/>
    <x v="6"/>
    <x v="2"/>
    <s v="Wild"/>
    <s v="Fry"/>
    <n v="68"/>
    <n v="3.4"/>
    <n v="1.0813148788927336"/>
  </r>
  <r>
    <x v="0"/>
    <s v="Jun"/>
    <x v="8"/>
    <x v="16"/>
    <x v="13"/>
    <x v="1"/>
    <s v="Wild"/>
    <s v="Smolt"/>
    <n v="71"/>
    <n v="3.89"/>
    <n v="1.0868623764008372"/>
  </r>
  <r>
    <x v="0"/>
    <s v="Jun"/>
    <x v="8"/>
    <x v="16"/>
    <x v="13"/>
    <x v="1"/>
    <s v="Wild"/>
    <s v="Fry"/>
    <n v="61"/>
    <n v="3.22"/>
    <n v="1.418620941840947"/>
  </r>
  <r>
    <x v="0"/>
    <s v="Jun"/>
    <x v="8"/>
    <x v="16"/>
    <x v="13"/>
    <x v="1"/>
    <s v="Wild"/>
    <s v="Fry"/>
    <n v="60"/>
    <n v="2.34"/>
    <n v="1.0833333333333333"/>
  </r>
  <r>
    <x v="0"/>
    <s v="Jun"/>
    <x v="8"/>
    <x v="16"/>
    <x v="13"/>
    <x v="1"/>
    <s v="Wild"/>
    <s v="Fry"/>
    <n v="64"/>
    <n v="2.83"/>
    <n v="1.079559326171875"/>
  </r>
  <r>
    <x v="0"/>
    <s v="Jun"/>
    <x v="8"/>
    <x v="16"/>
    <x v="13"/>
    <x v="1"/>
    <s v="Wild"/>
    <s v="Fry"/>
    <n v="53"/>
    <n v="1.45"/>
    <n v="0.97395836831747018"/>
  </r>
  <r>
    <x v="0"/>
    <s v="Jun"/>
    <x v="8"/>
    <x v="16"/>
    <x v="13"/>
    <x v="1"/>
    <s v="Wild"/>
    <s v="Fry"/>
    <n v="58"/>
    <n v="2"/>
    <n v="1.025052277666161"/>
  </r>
  <r>
    <x v="0"/>
    <s v="Jun"/>
    <x v="8"/>
    <x v="16"/>
    <x v="13"/>
    <x v="1"/>
    <s v="Wild"/>
    <s v="Fry"/>
    <n v="59"/>
    <n v="2.4500000000000002"/>
    <n v="1.1929165104514095"/>
  </r>
  <r>
    <x v="0"/>
    <s v="Jun"/>
    <x v="8"/>
    <x v="16"/>
    <x v="13"/>
    <x v="1"/>
    <s v="Wild"/>
    <s v="Fry"/>
    <n v="68"/>
    <n v="3.47"/>
    <n v="1.1035772440464076"/>
  </r>
  <r>
    <x v="0"/>
    <s v="Jun"/>
    <x v="8"/>
    <x v="16"/>
    <x v="13"/>
    <x v="1"/>
    <s v="Wild"/>
    <s v="Fry"/>
    <n v="68"/>
    <n v="3.25"/>
    <n v="1.0336098107062894"/>
  </r>
  <r>
    <x v="0"/>
    <s v="Jun"/>
    <x v="8"/>
    <x v="16"/>
    <x v="13"/>
    <x v="1"/>
    <s v="Wild"/>
    <s v="Fry"/>
    <n v="64"/>
    <n v="2.88"/>
    <n v="1.0986328125"/>
  </r>
  <r>
    <x v="0"/>
    <s v="Jun"/>
    <x v="8"/>
    <x v="16"/>
    <x v="13"/>
    <x v="1"/>
    <s v="Wild"/>
    <s v="Fry"/>
    <n v="60"/>
    <n v="2.5"/>
    <n v="1.1574074074074074"/>
  </r>
  <r>
    <x v="0"/>
    <s v="Jun"/>
    <x v="8"/>
    <x v="16"/>
    <x v="13"/>
    <x v="1"/>
    <s v="Wild"/>
    <s v="Fry"/>
    <n v="54"/>
    <n v="2.36"/>
    <n v="1.4987552710460803"/>
  </r>
  <r>
    <x v="0"/>
    <s v="Jun"/>
    <x v="8"/>
    <x v="16"/>
    <x v="13"/>
    <x v="1"/>
    <s v="Wild"/>
    <s v="Fry"/>
    <n v="65"/>
    <n v="2.98"/>
    <n v="1.0851160673645881"/>
  </r>
  <r>
    <x v="0"/>
    <s v="Jun"/>
    <x v="8"/>
    <x v="16"/>
    <x v="13"/>
    <x v="1"/>
    <s v="Wild"/>
    <s v="Fry"/>
    <n v="65"/>
    <n v="2.97"/>
    <n v="1.081474738279472"/>
  </r>
  <r>
    <x v="0"/>
    <s v="Jun"/>
    <x v="8"/>
    <x v="16"/>
    <x v="13"/>
    <x v="1"/>
    <s v="Wild"/>
    <s v="Fry"/>
    <n v="66"/>
    <n v="3.2"/>
    <n v="1.1130589642986337"/>
  </r>
  <r>
    <x v="0"/>
    <s v="Jun"/>
    <x v="8"/>
    <x v="16"/>
    <x v="13"/>
    <x v="2"/>
    <s v="Wild"/>
    <s v="Smolt"/>
    <n v="73"/>
    <n v="3.95"/>
    <n v="1.0153797906004107"/>
  </r>
  <r>
    <x v="0"/>
    <s v="Jun"/>
    <x v="8"/>
    <x v="16"/>
    <x v="13"/>
    <x v="2"/>
    <s v="Wild"/>
    <s v="Smolt"/>
    <n v="81"/>
    <n v="5.35"/>
    <n v="1.0066968863900225"/>
  </r>
  <r>
    <x v="0"/>
    <s v="Jun"/>
    <x v="8"/>
    <x v="16"/>
    <x v="13"/>
    <x v="2"/>
    <s v="Wild"/>
    <s v="Smolt"/>
    <n v="78"/>
    <n v="5.26"/>
    <n v="1.1084138303073214"/>
  </r>
  <r>
    <x v="0"/>
    <s v="Jun"/>
    <x v="8"/>
    <x v="16"/>
    <x v="11"/>
    <x v="1"/>
    <s v="Wild"/>
    <s v="Fry"/>
    <n v="54"/>
    <n v="2.0099999999999998"/>
    <n v="1.2764822435604326"/>
  </r>
  <r>
    <x v="0"/>
    <s v="Jun"/>
    <x v="8"/>
    <x v="16"/>
    <x v="11"/>
    <x v="1"/>
    <s v="Wild"/>
    <s v="Fry"/>
    <n v="53"/>
    <n v="1.46"/>
    <n v="0.98067532258172851"/>
  </r>
  <r>
    <x v="0"/>
    <s v="Jun"/>
    <x v="8"/>
    <x v="16"/>
    <x v="11"/>
    <x v="1"/>
    <s v="Wild"/>
    <s v="Fry"/>
    <n v="50"/>
    <n v="1.2"/>
    <n v="0.96"/>
  </r>
  <r>
    <x v="0"/>
    <s v="Jun"/>
    <x v="8"/>
    <x v="16"/>
    <x v="11"/>
    <x v="1"/>
    <s v="Wild"/>
    <s v="Fry"/>
    <n v="53"/>
    <n v="1.51"/>
    <n v="1.0142600939030206"/>
  </r>
  <r>
    <x v="0"/>
    <s v="Jun"/>
    <x v="8"/>
    <x v="16"/>
    <x v="11"/>
    <x v="1"/>
    <s v="Wild"/>
    <s v="Fry"/>
    <n v="54"/>
    <n v="1.5"/>
    <n v="0.95259868922420365"/>
  </r>
  <r>
    <x v="0"/>
    <s v="Jun"/>
    <x v="8"/>
    <x v="16"/>
    <x v="11"/>
    <x v="1"/>
    <s v="Wild"/>
    <s v="Fry"/>
    <n v="66"/>
    <n v="2.72"/>
    <n v="0.94610011965383867"/>
  </r>
  <r>
    <x v="0"/>
    <s v="Jun"/>
    <x v="8"/>
    <x v="16"/>
    <x v="11"/>
    <x v="1"/>
    <s v="Wild"/>
    <s v="Fry"/>
    <n v="51"/>
    <n v="1.46"/>
    <n v="1.100632486750948"/>
  </r>
  <r>
    <x v="0"/>
    <s v="Jun"/>
    <x v="8"/>
    <x v="16"/>
    <x v="11"/>
    <x v="1"/>
    <s v="Wild"/>
    <s v="Fry"/>
    <n v="50"/>
    <n v="1.41"/>
    <n v="1.1279999999999999"/>
  </r>
  <r>
    <x v="0"/>
    <s v="Jun"/>
    <x v="8"/>
    <x v="16"/>
    <x v="11"/>
    <x v="1"/>
    <s v="Wild"/>
    <s v="Fry"/>
    <n v="52"/>
    <n v="1.47"/>
    <n v="1.045459717796996"/>
  </r>
  <r>
    <x v="0"/>
    <s v="Jun"/>
    <x v="8"/>
    <x v="16"/>
    <x v="11"/>
    <x v="1"/>
    <s v="Wild"/>
    <s v="Fry"/>
    <n v="60"/>
    <n v="2.27"/>
    <n v="1.0509259259259258"/>
  </r>
  <r>
    <x v="0"/>
    <s v="Jun"/>
    <x v="8"/>
    <x v="16"/>
    <x v="3"/>
    <x v="1"/>
    <s v="Wild"/>
    <s v="Fry"/>
    <n v="58"/>
    <n v="2.16"/>
    <n v="1.1070564598794539"/>
  </r>
  <r>
    <x v="0"/>
    <s v="Jun"/>
    <x v="8"/>
    <x v="16"/>
    <x v="3"/>
    <x v="1"/>
    <s v="Wild"/>
    <s v="Fry"/>
    <n v="57"/>
    <n v="2"/>
    <n v="1.0799544259232261"/>
  </r>
  <r>
    <x v="0"/>
    <s v="Jun"/>
    <x v="8"/>
    <x v="16"/>
    <x v="3"/>
    <x v="1"/>
    <s v="Wild"/>
    <s v="Fry"/>
    <n v="46"/>
    <n v="1.01"/>
    <n v="1.0376428043067314"/>
  </r>
  <r>
    <x v="0"/>
    <s v="Jun"/>
    <x v="8"/>
    <x v="16"/>
    <x v="10"/>
    <x v="1"/>
    <s v="Wild"/>
    <s v="Fry"/>
    <n v="60"/>
    <n v="2.21"/>
    <n v="1.0231481481481481"/>
  </r>
  <r>
    <x v="0"/>
    <s v="Jun"/>
    <x v="8"/>
    <x v="16"/>
    <x v="10"/>
    <x v="1"/>
    <s v="Wild"/>
    <s v="Fry"/>
    <n v="53"/>
    <n v="1.55"/>
    <n v="1.0411279109600542"/>
  </r>
  <r>
    <x v="0"/>
    <s v="Jun"/>
    <x v="8"/>
    <x v="16"/>
    <x v="10"/>
    <x v="1"/>
    <s v="Wild"/>
    <s v="Fry"/>
    <n v="51"/>
    <n v="1.37"/>
    <n v="1.0327852786635607"/>
  </r>
  <r>
    <x v="0"/>
    <s v="Jun"/>
    <x v="8"/>
    <x v="16"/>
    <x v="10"/>
    <x v="1"/>
    <s v="Wild"/>
    <s v="Fry"/>
    <n v="48"/>
    <n v="1.1100000000000001"/>
    <n v="1.0036892361111112"/>
  </r>
  <r>
    <x v="0"/>
    <s v="Jun"/>
    <x v="8"/>
    <x v="16"/>
    <x v="10"/>
    <x v="1"/>
    <s v="Wild"/>
    <s v="Fry"/>
    <n v="52"/>
    <n v="1.38"/>
    <n v="0.98145197997269007"/>
  </r>
  <r>
    <x v="0"/>
    <s v="Jun"/>
    <x v="8"/>
    <x v="16"/>
    <x v="10"/>
    <x v="1"/>
    <s v="Wild"/>
    <s v="Fry"/>
    <n v="49"/>
    <n v="1.2"/>
    <n v="1.0199831702776905"/>
  </r>
  <r>
    <x v="0"/>
    <s v="Jun"/>
    <x v="8"/>
    <x v="16"/>
    <x v="10"/>
    <x v="1"/>
    <s v="Wild"/>
    <s v="Fry"/>
    <n v="52"/>
    <n v="1.5"/>
    <n v="1.0667956304050978"/>
  </r>
  <r>
    <x v="0"/>
    <s v="Jun"/>
    <x v="8"/>
    <x v="16"/>
    <x v="10"/>
    <x v="1"/>
    <s v="Wild"/>
    <s v="Fry"/>
    <n v="51"/>
    <n v="1.3"/>
    <n v="0.98001522792892626"/>
  </r>
  <r>
    <x v="0"/>
    <s v="Jun"/>
    <x v="8"/>
    <x v="16"/>
    <x v="10"/>
    <x v="2"/>
    <s v="Wild"/>
    <s v="Fry"/>
    <n v="63"/>
    <n v="2.31"/>
    <n v="0.92382632065171744"/>
  </r>
  <r>
    <x v="0"/>
    <s v="Jul"/>
    <x v="9"/>
    <x v="17"/>
    <x v="7"/>
    <x v="1"/>
    <s v="Wild"/>
    <s v="Fry"/>
    <n v="65"/>
    <n v="3.38"/>
    <n v="1.2307692307692308"/>
  </r>
  <r>
    <x v="0"/>
    <s v="Jul"/>
    <x v="9"/>
    <x v="17"/>
    <x v="7"/>
    <x v="1"/>
    <s v="Wild"/>
    <s v="Smolt"/>
    <n v="76"/>
    <n v="5.38"/>
    <n v="1.2255795305438111"/>
  </r>
  <r>
    <x v="0"/>
    <s v="Jul"/>
    <x v="9"/>
    <x v="17"/>
    <x v="7"/>
    <x v="2"/>
    <s v="Wild"/>
    <s v="Smolt"/>
    <n v="71"/>
    <n v="4.08"/>
    <n v="1.1399481994127032"/>
  </r>
  <r>
    <x v="0"/>
    <s v="Jul"/>
    <x v="9"/>
    <x v="17"/>
    <x v="6"/>
    <x v="1"/>
    <s v="Wild"/>
    <s v="Smolt"/>
    <n v="70"/>
    <n v="3.64"/>
    <n v="1.0612244897959184"/>
  </r>
  <r>
    <x v="0"/>
    <s v="Jul"/>
    <x v="9"/>
    <x v="17"/>
    <x v="6"/>
    <x v="1"/>
    <s v="Wild"/>
    <s v="Smolt"/>
    <n v="72"/>
    <n v="4.51"/>
    <n v="1.2083118998628257"/>
  </r>
  <r>
    <x v="0"/>
    <s v="Jul"/>
    <x v="9"/>
    <x v="17"/>
    <x v="6"/>
    <x v="1"/>
    <s v="Wild"/>
    <s v="Smolt"/>
    <n v="78"/>
    <n v="5.46"/>
    <n v="1.1505588428665352"/>
  </r>
  <r>
    <x v="0"/>
    <s v="Jul"/>
    <x v="9"/>
    <x v="17"/>
    <x v="6"/>
    <x v="1"/>
    <s v="Wild"/>
    <s v="Fry"/>
    <n v="69"/>
    <n v="3.12"/>
    <n v="0.94974566906842739"/>
  </r>
  <r>
    <x v="0"/>
    <s v="Jul"/>
    <x v="9"/>
    <x v="17"/>
    <x v="6"/>
    <x v="1"/>
    <s v="Wild"/>
    <s v="Fry"/>
    <n v="66"/>
    <n v="3.59"/>
    <n v="1.2487130255725296"/>
  </r>
  <r>
    <x v="0"/>
    <s v="Jul"/>
    <x v="9"/>
    <x v="17"/>
    <x v="1"/>
    <x v="1"/>
    <s v="Wild"/>
    <s v="Fry"/>
    <n v="58"/>
    <n v="2.78"/>
    <n v="1.4248226659559637"/>
  </r>
  <r>
    <x v="0"/>
    <s v="Jul"/>
    <x v="9"/>
    <x v="17"/>
    <x v="11"/>
    <x v="1"/>
    <s v="Wild"/>
    <s v="Smolt"/>
    <n v="72"/>
    <n v="3.75"/>
    <n v="1.0046939300411524"/>
  </r>
  <r>
    <x v="0"/>
    <s v="Jul"/>
    <x v="9"/>
    <x v="17"/>
    <x v="11"/>
    <x v="1"/>
    <s v="Wild"/>
    <s v="Smolt"/>
    <n v="71"/>
    <n v="4.0999999999999996"/>
    <n v="1.1455361807823732"/>
  </r>
  <r>
    <x v="0"/>
    <s v="Jul"/>
    <x v="9"/>
    <x v="17"/>
    <x v="11"/>
    <x v="1"/>
    <s v="Wild"/>
    <s v="Smolt"/>
    <n v="71"/>
    <n v="4.2699999999999996"/>
    <n v="1.193034022424569"/>
  </r>
  <r>
    <x v="0"/>
    <s v="Jul"/>
    <x v="9"/>
    <x v="17"/>
    <x v="11"/>
    <x v="1"/>
    <s v="Wild"/>
    <s v="Fry"/>
    <n v="60"/>
    <n v="2.59"/>
    <n v="1.1990740740740742"/>
  </r>
  <r>
    <x v="0"/>
    <s v="Jul"/>
    <x v="9"/>
    <x v="17"/>
    <x v="11"/>
    <x v="1"/>
    <s v="Wild"/>
    <s v="Fry"/>
    <n v="53"/>
    <n v="1.67"/>
    <n v="1.1217313621311553"/>
  </r>
  <r>
    <x v="0"/>
    <s v="Jul"/>
    <x v="9"/>
    <x v="17"/>
    <x v="11"/>
    <x v="1"/>
    <s v="Wild"/>
    <s v="Fry"/>
    <n v="55"/>
    <n v="2.0299999999999998"/>
    <n v="1.220135236664162"/>
  </r>
  <r>
    <x v="0"/>
    <s v="Jul"/>
    <x v="9"/>
    <x v="17"/>
    <x v="11"/>
    <x v="1"/>
    <s v="Wild"/>
    <s v="Fry"/>
    <n v="50"/>
    <n v="1.36"/>
    <n v="1.0880000000000001"/>
  </r>
  <r>
    <x v="0"/>
    <s v="Jul"/>
    <x v="9"/>
    <x v="17"/>
    <x v="11"/>
    <x v="1"/>
    <s v="Wild"/>
    <s v="Fry"/>
    <n v="60"/>
    <n v="2.4"/>
    <n v="1.1111111111111112"/>
  </r>
  <r>
    <x v="0"/>
    <s v="Jul"/>
    <x v="9"/>
    <x v="17"/>
    <x v="11"/>
    <x v="1"/>
    <s v="Wild"/>
    <s v="Fry"/>
    <n v="42"/>
    <n v="0.79"/>
    <n v="1.0662995356872909"/>
  </r>
  <r>
    <x v="0"/>
    <s v="Jul"/>
    <x v="9"/>
    <x v="17"/>
    <x v="11"/>
    <x v="1"/>
    <s v="Wild"/>
    <s v="Fry"/>
    <n v="59"/>
    <n v="2.38"/>
    <n v="1.1588331815813691"/>
  </r>
  <r>
    <x v="0"/>
    <s v="Jul"/>
    <x v="9"/>
    <x v="17"/>
    <x v="11"/>
    <x v="1"/>
    <s v="Wild"/>
    <s v="Fry"/>
    <n v="55"/>
    <n v="1.78"/>
    <n v="1.0698722764838466"/>
  </r>
  <r>
    <x v="0"/>
    <s v="Jul"/>
    <x v="9"/>
    <x v="17"/>
    <x v="11"/>
    <x v="2"/>
    <s v="Wild"/>
    <s v="Fry"/>
    <n v="68"/>
    <n v="3.39"/>
    <n v="1.0781345410136374"/>
  </r>
  <r>
    <x v="0"/>
    <s v="Jul"/>
    <x v="9"/>
    <x v="17"/>
    <x v="0"/>
    <x v="2"/>
    <s v="Wild"/>
    <s v="Smolt"/>
    <n v="72"/>
    <n v="4.47"/>
    <n v="1.1975951646090535"/>
  </r>
  <r>
    <x v="0"/>
    <s v="Jul"/>
    <x v="9"/>
    <x v="17"/>
    <x v="8"/>
    <x v="1"/>
    <s v="Wild"/>
    <s v="Smolt"/>
    <n v="71"/>
    <n v="3.86"/>
    <n v="1.0784804043463319"/>
  </r>
  <r>
    <x v="0"/>
    <s v="Jul"/>
    <x v="9"/>
    <x v="17"/>
    <x v="8"/>
    <x v="1"/>
    <s v="Wild"/>
    <s v="Fry"/>
    <n v="56"/>
    <n v="2.2799999999999998"/>
    <n v="1.2982871720116615"/>
  </r>
  <r>
    <x v="0"/>
    <s v="Jul"/>
    <x v="9"/>
    <x v="17"/>
    <x v="8"/>
    <x v="1"/>
    <s v="Wild"/>
    <s v="Fry"/>
    <n v="61"/>
    <n v="2.86"/>
    <n v="1.2600173582810896"/>
  </r>
  <r>
    <x v="0"/>
    <s v="Jul"/>
    <x v="9"/>
    <x v="17"/>
    <x v="8"/>
    <x v="1"/>
    <s v="Wild"/>
    <s v="Fry"/>
    <n v="66"/>
    <n v="3.33"/>
    <n v="1.1582769847232657"/>
  </r>
  <r>
    <x v="0"/>
    <s v="Jul"/>
    <x v="9"/>
    <x v="17"/>
    <x v="8"/>
    <x v="1"/>
    <s v="Wild"/>
    <s v="Fry"/>
    <n v="61"/>
    <n v="2.68"/>
    <n v="1.1807155665011608"/>
  </r>
  <r>
    <x v="0"/>
    <s v="Jul"/>
    <x v="9"/>
    <x v="17"/>
    <x v="8"/>
    <x v="2"/>
    <s v="Wild"/>
    <s v="Smolt"/>
    <n v="105"/>
    <n v="13.07"/>
    <n v="1.1290357412806393"/>
  </r>
  <r>
    <x v="0"/>
    <s v="Jul"/>
    <x v="9"/>
    <x v="17"/>
    <x v="8"/>
    <x v="2"/>
    <s v="Wild"/>
    <s v="Smolt"/>
    <n v="71"/>
    <n v="4.07"/>
    <n v="1.1371542087278681"/>
  </r>
  <r>
    <x v="0"/>
    <s v="Jul"/>
    <x v="9"/>
    <x v="18"/>
    <x v="11"/>
    <x v="1"/>
    <s v="Wild"/>
    <s v="Fry"/>
    <n v="55"/>
    <n v="1.79"/>
    <n v="1.0758827948910594"/>
  </r>
  <r>
    <x v="0"/>
    <s v="Jul"/>
    <x v="9"/>
    <x v="18"/>
    <x v="11"/>
    <x v="1"/>
    <s v="Wild"/>
    <s v="Fry"/>
    <n v="54"/>
    <n v="1.65"/>
    <n v="1.047858558146624"/>
  </r>
  <r>
    <x v="0"/>
    <s v="Jul"/>
    <x v="9"/>
    <x v="18"/>
    <x v="11"/>
    <x v="2"/>
    <s v="Wild"/>
    <s v="Smolt"/>
    <n v="98"/>
    <n v="10.64"/>
    <n v="1.1304813470577735"/>
  </r>
  <r>
    <x v="0"/>
    <s v="Jul"/>
    <x v="9"/>
    <x v="18"/>
    <x v="13"/>
    <x v="1"/>
    <s v="Wild"/>
    <s v="Fry"/>
    <n v="61"/>
    <n v="2.35"/>
    <n v="1.0353289482379582"/>
  </r>
  <r>
    <x v="0"/>
    <s v="Jul"/>
    <x v="9"/>
    <x v="18"/>
    <x v="13"/>
    <x v="1"/>
    <s v="Wild"/>
    <s v="Fry"/>
    <n v="55"/>
    <n v="0.82"/>
    <n v="0.492862509391435"/>
  </r>
  <r>
    <x v="0"/>
    <s v="Jul"/>
    <x v="9"/>
    <x v="18"/>
    <x v="13"/>
    <x v="1"/>
    <s v="Wild"/>
    <s v="Fry"/>
    <n v="61"/>
    <n v="2.39"/>
    <n v="1.052951568633498"/>
  </r>
  <r>
    <x v="0"/>
    <s v="Jul"/>
    <x v="9"/>
    <x v="18"/>
    <x v="13"/>
    <x v="1"/>
    <s v="Wild"/>
    <s v="Fry"/>
    <n v="55"/>
    <n v="1.52"/>
    <n v="0.91359879789631859"/>
  </r>
  <r>
    <x v="0"/>
    <s v="Jul"/>
    <x v="9"/>
    <x v="18"/>
    <x v="13"/>
    <x v="1"/>
    <s v="Wild"/>
    <s v="Fry"/>
    <n v="59"/>
    <n v="2.23"/>
    <n v="1.0857974768598542"/>
  </r>
  <r>
    <x v="0"/>
    <s v="Jul"/>
    <x v="9"/>
    <x v="18"/>
    <x v="13"/>
    <x v="1"/>
    <s v="Wild"/>
    <s v="Fry"/>
    <n v="68"/>
    <n v="2.13"/>
    <n v="0.6774119682475066"/>
  </r>
  <r>
    <x v="0"/>
    <s v="Jul"/>
    <x v="9"/>
    <x v="18"/>
    <x v="13"/>
    <x v="1"/>
    <s v="Wild"/>
    <s v="Fry"/>
    <n v="66"/>
    <n v="2.98"/>
    <n v="1.0365361605031027"/>
  </r>
  <r>
    <x v="0"/>
    <s v="Jul"/>
    <x v="9"/>
    <x v="18"/>
    <x v="13"/>
    <x v="1"/>
    <s v="Wild"/>
    <s v="Fry"/>
    <n v="62"/>
    <n v="2.68"/>
    <n v="1.1245006881272868"/>
  </r>
  <r>
    <x v="0"/>
    <s v="Jul"/>
    <x v="9"/>
    <x v="18"/>
    <x v="13"/>
    <x v="1"/>
    <s v="Wild"/>
    <s v="Fry"/>
    <n v="66"/>
    <n v="3.31"/>
    <n v="1.1513203661963993"/>
  </r>
  <r>
    <x v="0"/>
    <s v="Jul"/>
    <x v="9"/>
    <x v="18"/>
    <x v="13"/>
    <x v="1"/>
    <s v="Wild"/>
    <s v="Fry"/>
    <n v="62"/>
    <n v="2.44"/>
    <n v="1.0237991339666341"/>
  </r>
  <r>
    <x v="0"/>
    <s v="Jul"/>
    <x v="9"/>
    <x v="18"/>
    <x v="13"/>
    <x v="1"/>
    <s v="Wild"/>
    <s v="Fry"/>
    <n v="66"/>
    <n v="2.97"/>
    <n v="1.0330578512396693"/>
  </r>
  <r>
    <x v="0"/>
    <s v="Jul"/>
    <x v="9"/>
    <x v="18"/>
    <x v="13"/>
    <x v="1"/>
    <s v="Wild"/>
    <s v="Fry"/>
    <n v="56"/>
    <n v="1.68"/>
    <n v="0.95663265306122447"/>
  </r>
  <r>
    <x v="0"/>
    <s v="Jul"/>
    <x v="9"/>
    <x v="18"/>
    <x v="10"/>
    <x v="1"/>
    <s v="Wild"/>
    <s v="Fry"/>
    <n v="47"/>
    <n v="1.01"/>
    <n v="0.9728094930795681"/>
  </r>
  <r>
    <x v="0"/>
    <s v="Jul"/>
    <x v="9"/>
    <x v="18"/>
    <x v="10"/>
    <x v="1"/>
    <s v="Wild"/>
    <s v="Fry"/>
    <n v="47"/>
    <n v="1.1499999999999999"/>
    <n v="1.107654373308419"/>
  </r>
  <r>
    <x v="0"/>
    <s v="Jul"/>
    <x v="9"/>
    <x v="18"/>
    <x v="10"/>
    <x v="1"/>
    <s v="Wild"/>
    <s v="Fry"/>
    <n v="54"/>
    <n v="1.79"/>
    <n v="1.1367677691408831"/>
  </r>
  <r>
    <x v="0"/>
    <s v="Jul"/>
    <x v="9"/>
    <x v="18"/>
    <x v="10"/>
    <x v="1"/>
    <s v="Wild"/>
    <s v="Fry"/>
    <n v="49"/>
    <n v="1.19"/>
    <n v="1.0114833105253764"/>
  </r>
  <r>
    <x v="0"/>
    <s v="Jul"/>
    <x v="9"/>
    <x v="18"/>
    <x v="10"/>
    <x v="1"/>
    <s v="Wild"/>
    <s v="Fry"/>
    <n v="52"/>
    <n v="1.23"/>
    <n v="0.87477241693218022"/>
  </r>
  <r>
    <x v="0"/>
    <s v="Jul"/>
    <x v="9"/>
    <x v="18"/>
    <x v="10"/>
    <x v="1"/>
    <s v="Wild"/>
    <s v="Fry"/>
    <n v="46"/>
    <n v="0.92"/>
    <n v="0.94517958412098302"/>
  </r>
  <r>
    <x v="0"/>
    <s v="Jul"/>
    <x v="10"/>
    <x v="19"/>
    <x v="13"/>
    <x v="1"/>
    <s v="Wild"/>
    <s v="Smolt"/>
    <n v="71"/>
    <n v="4.01"/>
    <n v="1.1203902646188577"/>
  </r>
  <r>
    <x v="0"/>
    <s v="Jul"/>
    <x v="10"/>
    <x v="19"/>
    <x v="13"/>
    <x v="1"/>
    <s v="Wild"/>
    <s v="Smolt"/>
    <n v="75"/>
    <n v="4.2"/>
    <n v="0.99555555555555553"/>
  </r>
  <r>
    <x v="0"/>
    <s v="Jul"/>
    <x v="10"/>
    <x v="19"/>
    <x v="13"/>
    <x v="1"/>
    <s v="Wild"/>
    <s v="Smolt"/>
    <n v="79"/>
    <n v="5.64"/>
    <n v="1.1439257340697186"/>
  </r>
  <r>
    <x v="0"/>
    <s v="Jul"/>
    <x v="10"/>
    <x v="19"/>
    <x v="13"/>
    <x v="1"/>
    <s v="Wild"/>
    <s v="Smolt"/>
    <n v="94"/>
    <n v="9.3000000000000007"/>
    <n v="1.1196940947574239"/>
  </r>
  <r>
    <x v="0"/>
    <s v="Jul"/>
    <x v="10"/>
    <x v="19"/>
    <x v="13"/>
    <x v="1"/>
    <s v="Wild"/>
    <s v="Fry"/>
    <n v="58"/>
    <n v="2.02"/>
    <n v="1.0353028004428226"/>
  </r>
  <r>
    <x v="0"/>
    <s v="Jul"/>
    <x v="10"/>
    <x v="19"/>
    <x v="13"/>
    <x v="1"/>
    <s v="Wild"/>
    <s v="Fry"/>
    <n v="68"/>
    <n v="3.91"/>
    <n v="1.2435121107266436"/>
  </r>
  <r>
    <x v="0"/>
    <s v="Jul"/>
    <x v="10"/>
    <x v="19"/>
    <x v="13"/>
    <x v="1"/>
    <s v="Wild"/>
    <s v="Fry"/>
    <n v="67"/>
    <n v="3.07"/>
    <n v="1.0207372582398766"/>
  </r>
  <r>
    <x v="0"/>
    <s v="Jul"/>
    <x v="10"/>
    <x v="19"/>
    <x v="13"/>
    <x v="1"/>
    <s v="Wild"/>
    <s v="Fry"/>
    <n v="60"/>
    <n v="2.35"/>
    <n v="1.087962962962963"/>
  </r>
  <r>
    <x v="0"/>
    <s v="Jul"/>
    <x v="10"/>
    <x v="19"/>
    <x v="13"/>
    <x v="1"/>
    <s v="Wild"/>
    <s v="Fry"/>
    <n v="69"/>
    <n v="4.24"/>
    <n v="1.2906800118109398"/>
  </r>
  <r>
    <x v="0"/>
    <s v="Jul"/>
    <x v="10"/>
    <x v="19"/>
    <x v="13"/>
    <x v="1"/>
    <s v="Wild"/>
    <s v="Fry"/>
    <n v="69"/>
    <n v="3.43"/>
    <n v="1.0441114246489442"/>
  </r>
  <r>
    <x v="0"/>
    <s v="Jul"/>
    <x v="10"/>
    <x v="19"/>
    <x v="13"/>
    <x v="1"/>
    <s v="Wild"/>
    <s v="Fry"/>
    <n v="56"/>
    <n v="1.98"/>
    <n v="1.1274599125364431"/>
  </r>
  <r>
    <x v="0"/>
    <s v="Jul"/>
    <x v="10"/>
    <x v="19"/>
    <x v="13"/>
    <x v="1"/>
    <s v="Wild"/>
    <s v="Fry"/>
    <n v="61"/>
    <n v="2.36"/>
    <n v="1.0397346033368431"/>
  </r>
  <r>
    <x v="0"/>
    <s v="Jul"/>
    <x v="10"/>
    <x v="19"/>
    <x v="13"/>
    <x v="2"/>
    <s v="Wild"/>
    <s v="Smolt"/>
    <n v="83"/>
    <n v="6.41"/>
    <n v="1.1210468233800348"/>
  </r>
  <r>
    <x v="0"/>
    <s v="Jul"/>
    <x v="10"/>
    <x v="19"/>
    <x v="13"/>
    <x v="2"/>
    <s v="Wild"/>
    <s v="Smolt"/>
    <n v="71"/>
    <n v="3.48"/>
    <n v="0.97230875832259978"/>
  </r>
  <r>
    <x v="0"/>
    <s v="Jul"/>
    <x v="10"/>
    <x v="19"/>
    <x v="13"/>
    <x v="2"/>
    <s v="Wild"/>
    <s v="Smolt"/>
    <n v="72"/>
    <n v="4.04"/>
    <n v="1.0823902606310014"/>
  </r>
  <r>
    <x v="0"/>
    <s v="Jul"/>
    <x v="10"/>
    <x v="19"/>
    <x v="13"/>
    <x v="2"/>
    <s v="Wild"/>
    <s v="Smolt"/>
    <n v="71"/>
    <n v="3.87"/>
    <n v="1.081274395031167"/>
  </r>
  <r>
    <x v="0"/>
    <s v="Jul"/>
    <x v="10"/>
    <x v="19"/>
    <x v="11"/>
    <x v="1"/>
    <s v="Wild"/>
    <s v="Fry"/>
    <n v="67"/>
    <n v="3.03"/>
    <n v="1.0074377499891942"/>
  </r>
  <r>
    <x v="0"/>
    <s v="Jul"/>
    <x v="10"/>
    <x v="19"/>
    <x v="3"/>
    <x v="1"/>
    <s v="Wild"/>
    <s v="Fry"/>
    <n v="57"/>
    <n v="1.9"/>
    <n v="1.0259567046270648"/>
  </r>
  <r>
    <x v="0"/>
    <s v="Jul"/>
    <x v="10"/>
    <x v="19"/>
    <x v="3"/>
    <x v="1"/>
    <s v="Wild"/>
    <s v="Fry"/>
    <n v="58"/>
    <n v="1.93"/>
    <n v="0.98917544794784529"/>
  </r>
  <r>
    <x v="0"/>
    <s v="Jul"/>
    <x v="10"/>
    <x v="19"/>
    <x v="3"/>
    <x v="1"/>
    <s v="Wild"/>
    <s v="Fry"/>
    <n v="66"/>
    <n v="3.19"/>
    <n v="1.1095806550352005"/>
  </r>
  <r>
    <x v="0"/>
    <s v="Jul"/>
    <x v="10"/>
    <x v="19"/>
    <x v="3"/>
    <x v="1"/>
    <s v="Wild"/>
    <s v="Fry"/>
    <n v="53"/>
    <n v="1.55"/>
    <n v="1.0411279109600542"/>
  </r>
  <r>
    <x v="0"/>
    <s v="Jul"/>
    <x v="10"/>
    <x v="19"/>
    <x v="3"/>
    <x v="1"/>
    <s v="Wild"/>
    <s v="Fry"/>
    <n v="61"/>
    <n v="2.61"/>
    <n v="1.1498759808089665"/>
  </r>
  <r>
    <x v="0"/>
    <s v="Jul"/>
    <x v="10"/>
    <x v="19"/>
    <x v="3"/>
    <x v="1"/>
    <s v="Wild"/>
    <s v="Fry"/>
    <n v="66"/>
    <n v="3.08"/>
    <n v="1.0713192531374349"/>
  </r>
  <r>
    <x v="0"/>
    <s v="Jul"/>
    <x v="10"/>
    <x v="19"/>
    <x v="10"/>
    <x v="1"/>
    <s v="Wild"/>
    <s v="Fry"/>
    <n v="51"/>
    <n v="1.55"/>
    <n v="1.1684796948383351"/>
  </r>
  <r>
    <x v="0"/>
    <s v="Jul"/>
    <x v="10"/>
    <x v="19"/>
    <x v="10"/>
    <x v="1"/>
    <s v="Wild"/>
    <s v="Fry"/>
    <n v="54"/>
    <n v="1.52"/>
    <n v="0.96530000508052638"/>
  </r>
  <r>
    <x v="0"/>
    <s v="Jul"/>
    <x v="10"/>
    <x v="19"/>
    <x v="10"/>
    <x v="1"/>
    <s v="Wild"/>
    <s v="Fry"/>
    <n v="50"/>
    <n v="1.25"/>
    <n v="1"/>
  </r>
  <r>
    <x v="0"/>
    <s v="Jul"/>
    <x v="10"/>
    <x v="19"/>
    <x v="10"/>
    <x v="1"/>
    <s v="Wild"/>
    <s v="Fry"/>
    <n v="54"/>
    <n v="1.5"/>
    <n v="0.95259868922420365"/>
  </r>
  <r>
    <x v="0"/>
    <s v="Jul"/>
    <x v="10"/>
    <x v="19"/>
    <x v="10"/>
    <x v="1"/>
    <s v="Wild"/>
    <s v="Fry"/>
    <n v="60"/>
    <n v="2.13"/>
    <n v="0.98611111111111116"/>
  </r>
  <r>
    <x v="0"/>
    <s v="Jul"/>
    <x v="10"/>
    <x v="19"/>
    <x v="10"/>
    <x v="1"/>
    <s v="Wild"/>
    <s v="Fry"/>
    <n v="62"/>
    <n v="1.53"/>
    <n v="0.64197240777415998"/>
  </r>
  <r>
    <x v="0"/>
    <s v="Jul"/>
    <x v="10"/>
    <x v="19"/>
    <x v="10"/>
    <x v="1"/>
    <s v="Wild"/>
    <s v="Fry"/>
    <n v="64"/>
    <n v="2.65"/>
    <n v="1.010894775390625"/>
  </r>
  <r>
    <x v="0"/>
    <s v="Jul"/>
    <x v="10"/>
    <x v="19"/>
    <x v="7"/>
    <x v="2"/>
    <s v="Wild"/>
    <s v="Smolt"/>
    <n v="75"/>
    <n v="4.26"/>
    <n v="1.0097777777777779"/>
  </r>
  <r>
    <x v="0"/>
    <s v="Jul"/>
    <x v="10"/>
    <x v="20"/>
    <x v="7"/>
    <x v="2"/>
    <s v="Wild"/>
    <s v="Smolt"/>
    <n v="78"/>
    <n v="5.37"/>
    <n v="1.131593587214889"/>
  </r>
  <r>
    <x v="0"/>
    <s v="Jul"/>
    <x v="10"/>
    <x v="20"/>
    <x v="7"/>
    <x v="2"/>
    <s v="Wild"/>
    <s v="Smolt"/>
    <n v="89"/>
    <n v="7.28"/>
    <n v="1.0326695216385402"/>
  </r>
  <r>
    <x v="0"/>
    <s v="Jul"/>
    <x v="10"/>
    <x v="20"/>
    <x v="6"/>
    <x v="1"/>
    <s v="Wild"/>
    <s v="Smolt"/>
    <n v="71"/>
    <n v="4.47"/>
    <n v="1.2489138361212704"/>
  </r>
  <r>
    <x v="0"/>
    <s v="Jul"/>
    <x v="10"/>
    <x v="20"/>
    <x v="6"/>
    <x v="2"/>
    <s v="Wild"/>
    <s v="Smolt"/>
    <n v="90"/>
    <n v="7.75"/>
    <n v="1.0631001371742113"/>
  </r>
  <r>
    <x v="0"/>
    <s v="Jul"/>
    <x v="10"/>
    <x v="20"/>
    <x v="6"/>
    <x v="2"/>
    <s v="Wild"/>
    <s v="Smolt"/>
    <n v="92"/>
    <n v="9.8800000000000008"/>
    <n v="1.2688008547711023"/>
  </r>
  <r>
    <x v="0"/>
    <s v="Jul"/>
    <x v="10"/>
    <x v="20"/>
    <x v="1"/>
    <x v="1"/>
    <s v="Wild"/>
    <s v="Smolt"/>
    <n v="78"/>
    <n v="5.0599999999999996"/>
    <n v="1.0662688177481077"/>
  </r>
  <r>
    <x v="0"/>
    <s v="Jul"/>
    <x v="10"/>
    <x v="20"/>
    <x v="1"/>
    <x v="1"/>
    <s v="Wild"/>
    <s v="Smolt"/>
    <n v="74"/>
    <n v="4.25"/>
    <n v="1.0488026375535506"/>
  </r>
  <r>
    <x v="0"/>
    <s v="Jul"/>
    <x v="10"/>
    <x v="20"/>
    <x v="1"/>
    <x v="1"/>
    <s v="Wild"/>
    <s v="Smolt"/>
    <n v="74"/>
    <n v="4.3899999999999997"/>
    <n v="1.0833514303200205"/>
  </r>
  <r>
    <x v="0"/>
    <s v="Jul"/>
    <x v="10"/>
    <x v="20"/>
    <x v="1"/>
    <x v="1"/>
    <s v="Wild"/>
    <s v="Smolt"/>
    <n v="70"/>
    <n v="4"/>
    <n v="1.1661807580174928"/>
  </r>
  <r>
    <x v="0"/>
    <s v="Jul"/>
    <x v="10"/>
    <x v="20"/>
    <x v="1"/>
    <x v="1"/>
    <s v="Wild"/>
    <s v="Fry"/>
    <n v="65"/>
    <n v="3.3"/>
    <n v="1.2016385980883022"/>
  </r>
  <r>
    <x v="0"/>
    <s v="Jul"/>
    <x v="10"/>
    <x v="20"/>
    <x v="1"/>
    <x v="1"/>
    <s v="Wild"/>
    <s v="Fry"/>
    <n v="68"/>
    <n v="3.16"/>
    <n v="1.004986769794423"/>
  </r>
  <r>
    <x v="0"/>
    <s v="Jul"/>
    <x v="10"/>
    <x v="20"/>
    <x v="1"/>
    <x v="1"/>
    <s v="Wild"/>
    <s v="Fry"/>
    <n v="67"/>
    <n v="3.6"/>
    <n v="1.1969557425614188"/>
  </r>
  <r>
    <x v="0"/>
    <s v="Jul"/>
    <x v="10"/>
    <x v="20"/>
    <x v="8"/>
    <x v="1"/>
    <s v="Wild"/>
    <s v="Smolt"/>
    <n v="75"/>
    <n v="5.22"/>
    <n v="1.2373333333333334"/>
  </r>
  <r>
    <x v="0"/>
    <s v="Jul"/>
    <x v="10"/>
    <x v="20"/>
    <x v="8"/>
    <x v="2"/>
    <s v="Wild"/>
    <s v="Smolt"/>
    <n v="77"/>
    <n v="5.0599999999999996"/>
    <n v="1.1083536129918319"/>
  </r>
  <r>
    <x v="0"/>
    <s v="Jul"/>
    <x v="10"/>
    <x v="20"/>
    <x v="8"/>
    <x v="2"/>
    <s v="Wild"/>
    <s v="Smolt"/>
    <n v="81"/>
    <n v="5.67"/>
    <n v="1.0669105319311081"/>
  </r>
  <r>
    <x v="0"/>
    <s v="Jul"/>
    <x v="10"/>
    <x v="20"/>
    <x v="5"/>
    <x v="1"/>
    <s v="Wild"/>
    <s v="Fry"/>
    <n v="67"/>
    <n v="3.34"/>
    <n v="1.1105089389319829"/>
  </r>
  <r>
    <x v="0"/>
    <s v="Jul"/>
    <x v="10"/>
    <x v="20"/>
    <x v="5"/>
    <x v="1"/>
    <s v="Wild"/>
    <s v="Fry"/>
    <n v="55"/>
    <n v="1.97"/>
    <n v="1.1840721262208866"/>
  </r>
  <r>
    <x v="0"/>
    <s v="Jul"/>
    <x v="10"/>
    <x v="20"/>
    <x v="5"/>
    <x v="1"/>
    <s v="Wild"/>
    <s v="Fry"/>
    <n v="55"/>
    <n v="3.2"/>
    <n v="1.9233658903080391"/>
  </r>
  <r>
    <x v="0"/>
    <s v="Jul"/>
    <x v="10"/>
    <x v="20"/>
    <x v="5"/>
    <x v="1"/>
    <s v="Wild"/>
    <s v="Fry"/>
    <n v="66"/>
    <n v="3.19"/>
    <n v="1.1095806550352005"/>
  </r>
  <r>
    <x v="0"/>
    <s v="Jul"/>
    <x v="10"/>
    <x v="20"/>
    <x v="5"/>
    <x v="1"/>
    <s v="Wild"/>
    <s v="Smolt"/>
    <n v="70"/>
    <n v="3.92"/>
    <n v="1.1428571428571428"/>
  </r>
  <r>
    <x v="0"/>
    <s v="Jul"/>
    <x v="10"/>
    <x v="20"/>
    <x v="5"/>
    <x v="2"/>
    <s v="Wild"/>
    <s v="Smolt"/>
    <n v="78"/>
    <n v="5"/>
    <n v="1.0536253139803435"/>
  </r>
  <r>
    <x v="0"/>
    <s v="Jul"/>
    <x v="10"/>
    <x v="20"/>
    <x v="5"/>
    <x v="2"/>
    <s v="Wild"/>
    <s v="Smolt"/>
    <n v="90"/>
    <n v="7.68"/>
    <n v="1.0534979423868314"/>
  </r>
  <r>
    <x v="0"/>
    <s v="Jul"/>
    <x v="10"/>
    <x v="20"/>
    <x v="0"/>
    <x v="1"/>
    <s v="Wild"/>
    <s v="Fry"/>
    <n v="63"/>
    <n v="2.96"/>
    <n v="1.1837774498394302"/>
  </r>
  <r>
    <x v="0"/>
    <s v="Jul"/>
    <x v="10"/>
    <x v="20"/>
    <x v="0"/>
    <x v="1"/>
    <s v="Wild"/>
    <s v="Fry"/>
    <n v="66"/>
    <n v="3"/>
    <n v="1.0434927790299691"/>
  </r>
  <r>
    <x v="0"/>
    <s v="Jul"/>
    <x v="10"/>
    <x v="20"/>
    <x v="0"/>
    <x v="1"/>
    <s v="Wild"/>
    <s v="Smolt"/>
    <n v="75"/>
    <n v="4.8"/>
    <n v="1.1377777777777778"/>
  </r>
  <r>
    <x v="0"/>
    <s v="Jul"/>
    <x v="10"/>
    <x v="20"/>
    <x v="0"/>
    <x v="1"/>
    <s v="Wild"/>
    <s v="Smolt"/>
    <n v="71"/>
    <n v="4.29"/>
    <n v="1.1986220037942394"/>
  </r>
  <r>
    <x v="0"/>
    <s v="Jul"/>
    <x v="10"/>
    <x v="20"/>
    <x v="0"/>
    <x v="2"/>
    <s v="Wild"/>
    <s v="Smolt"/>
    <n v="98"/>
    <n v="9.76"/>
    <n v="1.0369828897823186"/>
  </r>
  <r>
    <x v="0"/>
    <s v="Jul"/>
    <x v="11"/>
    <x v="21"/>
    <x v="0"/>
    <x v="1"/>
    <s v="Wild"/>
    <s v="Fry"/>
    <n v="69"/>
    <n v="3.64"/>
    <n v="1.1080366139131652"/>
  </r>
  <r>
    <x v="0"/>
    <s v="Jul"/>
    <x v="11"/>
    <x v="21"/>
    <x v="0"/>
    <x v="2"/>
    <s v="Wild"/>
    <s v="Smolt"/>
    <n v="74"/>
    <n v="4.32"/>
    <n v="1.0660770339367855"/>
  </r>
  <r>
    <x v="0"/>
    <s v="Jul"/>
    <x v="11"/>
    <x v="21"/>
    <x v="0"/>
    <x v="2"/>
    <s v="Wild"/>
    <s v="Smolt"/>
    <n v="80"/>
    <n v="5.48"/>
    <n v="1.0703125"/>
  </r>
  <r>
    <x v="0"/>
    <s v="Jul"/>
    <x v="11"/>
    <x v="21"/>
    <x v="0"/>
    <x v="2"/>
    <s v="Wild"/>
    <s v="Smolt"/>
    <n v="75"/>
    <n v="4.3899999999999997"/>
    <n v="1.0405925925925925"/>
  </r>
  <r>
    <x v="0"/>
    <s v="Jul"/>
    <x v="11"/>
    <x v="21"/>
    <x v="7"/>
    <x v="2"/>
    <s v="Wild"/>
    <s v="Smolt"/>
    <n v="85"/>
    <n v="6.62"/>
    <n v="1.0779564420924079"/>
  </r>
  <r>
    <x v="0"/>
    <s v="Jul"/>
    <x v="11"/>
    <x v="21"/>
    <x v="1"/>
    <x v="1"/>
    <s v="Wild"/>
    <s v="Fry"/>
    <n v="63"/>
    <n v="2.64"/>
    <n v="1.0558015093162485"/>
  </r>
  <r>
    <x v="0"/>
    <s v="Jul"/>
    <x v="11"/>
    <x v="21"/>
    <x v="8"/>
    <x v="1"/>
    <s v="Wild"/>
    <s v="Smolt"/>
    <n v="74"/>
    <n v="4.25"/>
    <n v="1.0488026375535506"/>
  </r>
  <r>
    <x v="0"/>
    <s v="Jul"/>
    <x v="11"/>
    <x v="21"/>
    <x v="8"/>
    <x v="1"/>
    <s v="Wild"/>
    <s v="Smolt"/>
    <n v="72"/>
    <n v="5.67"/>
    <n v="1.5190972222222223"/>
  </r>
  <r>
    <x v="0"/>
    <s v="Jul"/>
    <x v="11"/>
    <x v="22"/>
    <x v="2"/>
    <x v="1"/>
    <s v="Wild"/>
    <s v="Fry"/>
    <n v="62"/>
    <n v="3.22"/>
    <n v="1.3510791849887549"/>
  </r>
  <r>
    <x v="0"/>
    <s v="Jul"/>
    <x v="11"/>
    <x v="22"/>
    <x v="2"/>
    <x v="1"/>
    <s v="Wild"/>
    <s v="Fry"/>
    <n v="64"/>
    <n v="2.68"/>
    <n v="1.0223388671875"/>
  </r>
  <r>
    <x v="0"/>
    <s v="Jul"/>
    <x v="11"/>
    <x v="22"/>
    <x v="2"/>
    <x v="1"/>
    <s v="Wild"/>
    <s v="Fry"/>
    <n v="65"/>
    <n v="3.02"/>
    <n v="1.0996813837050523"/>
  </r>
  <r>
    <x v="0"/>
    <s v="Jul"/>
    <x v="11"/>
    <x v="22"/>
    <x v="2"/>
    <x v="1"/>
    <s v="Wild"/>
    <s v="Fry"/>
    <n v="64"/>
    <n v="2.78"/>
    <n v="1.06048583984375"/>
  </r>
  <r>
    <x v="0"/>
    <s v="Jul"/>
    <x v="11"/>
    <x v="22"/>
    <x v="2"/>
    <x v="1"/>
    <s v="Wild"/>
    <s v="Fry"/>
    <n v="60"/>
    <n v="2.09"/>
    <n v="0.96759259259259256"/>
  </r>
  <r>
    <x v="0"/>
    <s v="Jul"/>
    <x v="11"/>
    <x v="22"/>
    <x v="2"/>
    <x v="1"/>
    <s v="Wild"/>
    <s v="Fry"/>
    <n v="61"/>
    <n v="3.09"/>
    <n v="1.361347425555443"/>
  </r>
  <r>
    <x v="0"/>
    <s v="Jul"/>
    <x v="11"/>
    <x v="22"/>
    <x v="2"/>
    <x v="1"/>
    <s v="Wild"/>
    <s v="Fry"/>
    <n v="68"/>
    <n v="3.27"/>
    <n v="1.0399704864644821"/>
  </r>
  <r>
    <x v="0"/>
    <s v="Jul"/>
    <x v="11"/>
    <x v="22"/>
    <x v="2"/>
    <x v="1"/>
    <s v="Wild"/>
    <s v="Smolt"/>
    <n v="72"/>
    <n v="3.42"/>
    <n v="0.91628086419753085"/>
  </r>
  <r>
    <x v="0"/>
    <s v="Jul"/>
    <x v="11"/>
    <x v="22"/>
    <x v="2"/>
    <x v="1"/>
    <s v="Wild"/>
    <s v="Smolt"/>
    <n v="71"/>
    <n v="4.0999999999999996"/>
    <n v="1.1455361807823732"/>
  </r>
  <r>
    <x v="0"/>
    <s v="Jul"/>
    <x v="11"/>
    <x v="22"/>
    <x v="2"/>
    <x v="1"/>
    <s v="Wild"/>
    <s v="Smolt"/>
    <n v="76"/>
    <n v="5.07"/>
    <n v="1.154960635661175"/>
  </r>
  <r>
    <x v="0"/>
    <s v="Jul"/>
    <x v="11"/>
    <x v="22"/>
    <x v="2"/>
    <x v="1"/>
    <s v="Wild"/>
    <s v="Smolt"/>
    <n v="70"/>
    <n v="3.33"/>
    <n v="0.9708454810495627"/>
  </r>
  <r>
    <x v="0"/>
    <s v="Jul"/>
    <x v="11"/>
    <x v="22"/>
    <x v="2"/>
    <x v="1"/>
    <s v="Wild"/>
    <s v="Smolt"/>
    <n v="70"/>
    <n v="3.75"/>
    <n v="1.0932944606413995"/>
  </r>
  <r>
    <x v="0"/>
    <s v="Jul"/>
    <x v="11"/>
    <x v="22"/>
    <x v="2"/>
    <x v="1"/>
    <s v="Wild"/>
    <s v="Smolt"/>
    <n v="70"/>
    <n v="3.61"/>
    <n v="1.0524781341107872"/>
  </r>
  <r>
    <x v="0"/>
    <s v="Jul"/>
    <x v="11"/>
    <x v="22"/>
    <x v="13"/>
    <x v="2"/>
    <s v="Wild"/>
    <s v="Smolt"/>
    <n v="72"/>
    <n v="4.26"/>
    <n v="1.1413323045267489"/>
  </r>
  <r>
    <x v="0"/>
    <s v="Jul"/>
    <x v="11"/>
    <x v="22"/>
    <x v="13"/>
    <x v="2"/>
    <s v="Wild"/>
    <s v="Smolt"/>
    <n v="71"/>
    <n v="3.63"/>
    <n v="1.0142186185951256"/>
  </r>
  <r>
    <x v="0"/>
    <s v="Jul"/>
    <x v="11"/>
    <x v="22"/>
    <x v="13"/>
    <x v="2"/>
    <s v="Wild"/>
    <s v="Smolt"/>
    <n v="80"/>
    <n v="6.01"/>
    <n v="1.173828125"/>
  </r>
  <r>
    <x v="0"/>
    <s v="Jul"/>
    <x v="11"/>
    <x v="22"/>
    <x v="13"/>
    <x v="1"/>
    <s v="Wild"/>
    <s v="Smolt"/>
    <n v="70"/>
    <n v="3.88"/>
    <n v="1.1311953352769679"/>
  </r>
  <r>
    <x v="0"/>
    <s v="Jul"/>
    <x v="11"/>
    <x v="22"/>
    <x v="13"/>
    <x v="1"/>
    <s v="Wild"/>
    <s v="Smolt"/>
    <n v="70"/>
    <n v="3.77"/>
    <n v="1.0991253644314869"/>
  </r>
  <r>
    <x v="0"/>
    <s v="Jul"/>
    <x v="11"/>
    <x v="22"/>
    <x v="13"/>
    <x v="1"/>
    <s v="Wild"/>
    <s v="Smolt"/>
    <n v="85"/>
    <n v="6.74"/>
    <n v="1.0974964380215755"/>
  </r>
  <r>
    <x v="0"/>
    <s v="Jul"/>
    <x v="11"/>
    <x v="22"/>
    <x v="13"/>
    <x v="1"/>
    <s v="Wild"/>
    <s v="Fry"/>
    <n v="55"/>
    <n v="1.88"/>
    <n v="1.1299774605559729"/>
  </r>
  <r>
    <x v="0"/>
    <s v="Jul"/>
    <x v="11"/>
    <x v="22"/>
    <x v="13"/>
    <x v="1"/>
    <s v="Wild"/>
    <s v="Fry"/>
    <n v="64"/>
    <n v="3.01"/>
    <n v="1.148223876953125"/>
  </r>
  <r>
    <x v="0"/>
    <s v="Jul"/>
    <x v="11"/>
    <x v="22"/>
    <x v="13"/>
    <x v="1"/>
    <s v="Wild"/>
    <s v="Fry"/>
    <n v="68"/>
    <n v="3.72"/>
    <n v="1.1830856910238143"/>
  </r>
  <r>
    <x v="0"/>
    <s v="Jul"/>
    <x v="11"/>
    <x v="22"/>
    <x v="13"/>
    <x v="1"/>
    <s v="Wild"/>
    <s v="Fry"/>
    <n v="64"/>
    <n v="2.81"/>
    <n v="1.071929931640625"/>
  </r>
  <r>
    <x v="0"/>
    <s v="Jul"/>
    <x v="11"/>
    <x v="22"/>
    <x v="13"/>
    <x v="1"/>
    <s v="Wild"/>
    <s v="Fry"/>
    <n v="60"/>
    <n v="3.44"/>
    <n v="1.5925925925925926"/>
  </r>
  <r>
    <x v="0"/>
    <s v="Jul"/>
    <x v="11"/>
    <x v="22"/>
    <x v="13"/>
    <x v="1"/>
    <s v="Wild"/>
    <s v="Fry"/>
    <n v="66"/>
    <n v="3.23"/>
    <n v="1.1234938920889335"/>
  </r>
  <r>
    <x v="0"/>
    <s v="Jul"/>
    <x v="11"/>
    <x v="22"/>
    <x v="13"/>
    <x v="1"/>
    <s v="Wild"/>
    <s v="Fry"/>
    <n v="59"/>
    <n v="3.96"/>
    <n v="1.9281426046479921"/>
  </r>
  <r>
    <x v="0"/>
    <s v="Jul"/>
    <x v="11"/>
    <x v="22"/>
    <x v="13"/>
    <x v="1"/>
    <s v="Wild"/>
    <s v="Fry"/>
    <n v="61"/>
    <n v="2.4700000000000002"/>
    <n v="1.0881968094245775"/>
  </r>
  <r>
    <x v="0"/>
    <s v="Jul"/>
    <x v="11"/>
    <x v="22"/>
    <x v="13"/>
    <x v="1"/>
    <s v="Wild"/>
    <s v="Smolt"/>
    <n v="72"/>
    <n v="4.9800000000000004"/>
    <n v="1.3342335390946503"/>
  </r>
  <r>
    <x v="0"/>
    <s v="Aug"/>
    <x v="12"/>
    <x v="23"/>
    <x v="2"/>
    <x v="1"/>
    <s v="Wild"/>
    <s v="Smolt"/>
    <n v="75"/>
    <n v="4.88"/>
    <n v="1.1567407407407408"/>
  </r>
  <r>
    <x v="0"/>
    <s v="Aug"/>
    <x v="12"/>
    <x v="23"/>
    <x v="2"/>
    <x v="1"/>
    <s v="Wild"/>
    <s v="Smolt"/>
    <n v="71"/>
    <n v="4.1399999999999997"/>
    <n v="1.1567121435217134"/>
  </r>
  <r>
    <x v="0"/>
    <s v="Aug"/>
    <x v="12"/>
    <x v="23"/>
    <x v="2"/>
    <x v="1"/>
    <s v="Wild"/>
    <s v="Smolt"/>
    <n v="73"/>
    <n v="4.6100000000000003"/>
    <n v="1.1850381859918719"/>
  </r>
  <r>
    <x v="0"/>
    <s v="Aug"/>
    <x v="12"/>
    <x v="23"/>
    <x v="2"/>
    <x v="1"/>
    <s v="Wild"/>
    <s v="Smolt"/>
    <n v="70"/>
    <n v="3.79"/>
    <n v="1.1049562682215743"/>
  </r>
  <r>
    <x v="0"/>
    <s v="Aug"/>
    <x v="12"/>
    <x v="23"/>
    <x v="2"/>
    <x v="1"/>
    <s v="Wild"/>
    <s v="Fry"/>
    <n v="61"/>
    <n v="2.62"/>
    <n v="1.1542816359078514"/>
  </r>
  <r>
    <x v="0"/>
    <s v="Aug"/>
    <x v="12"/>
    <x v="23"/>
    <x v="2"/>
    <x v="1"/>
    <s v="Wild"/>
    <s v="Fry"/>
    <n v="65"/>
    <n v="3.28"/>
    <n v="1.1943559399180701"/>
  </r>
  <r>
    <x v="0"/>
    <s v="Aug"/>
    <x v="12"/>
    <x v="23"/>
    <x v="2"/>
    <x v="1"/>
    <s v="Wild"/>
    <s v="Fry"/>
    <n v="69"/>
    <n v="3.27"/>
    <n v="0.99540651854287099"/>
  </r>
  <r>
    <x v="0"/>
    <s v="Aug"/>
    <x v="12"/>
    <x v="23"/>
    <x v="2"/>
    <x v="1"/>
    <s v="Wild"/>
    <s v="Fry"/>
    <n v="66"/>
    <n v="3.35"/>
    <n v="1.1652336032501323"/>
  </r>
  <r>
    <x v="0"/>
    <s v="Aug"/>
    <x v="12"/>
    <x v="23"/>
    <x v="2"/>
    <x v="1"/>
    <s v="Wild"/>
    <s v="Fry"/>
    <n v="68"/>
    <n v="3.83"/>
    <n v="1.2180694076938734"/>
  </r>
  <r>
    <x v="0"/>
    <s v="Aug"/>
    <x v="12"/>
    <x v="23"/>
    <x v="2"/>
    <x v="1"/>
    <s v="Wild"/>
    <s v="Fry"/>
    <n v="61"/>
    <n v="2.5499999999999998"/>
    <n v="1.1234420502156568"/>
  </r>
  <r>
    <x v="0"/>
    <s v="Aug"/>
    <x v="12"/>
    <x v="23"/>
    <x v="2"/>
    <x v="1"/>
    <s v="Wild"/>
    <s v="Fry"/>
    <n v="67"/>
    <n v="3.57"/>
    <n v="1.186981111373407"/>
  </r>
  <r>
    <x v="0"/>
    <s v="Aug"/>
    <x v="12"/>
    <x v="23"/>
    <x v="2"/>
    <x v="1"/>
    <s v="Wild"/>
    <s v="Fry"/>
    <n v="68"/>
    <n v="3.57"/>
    <n v="1.1353806228373702"/>
  </r>
  <r>
    <x v="0"/>
    <s v="Aug"/>
    <x v="12"/>
    <x v="23"/>
    <x v="2"/>
    <x v="1"/>
    <s v="Wild"/>
    <s v="Fry"/>
    <n v="64"/>
    <n v="3.11"/>
    <n v="1.186370849609375"/>
  </r>
  <r>
    <x v="0"/>
    <s v="Aug"/>
    <x v="12"/>
    <x v="23"/>
    <x v="13"/>
    <x v="1"/>
    <s v="Wild"/>
    <s v="Fry"/>
    <n v="69"/>
    <n v="3.42"/>
    <n v="1.0410673680173146"/>
  </r>
  <r>
    <x v="0"/>
    <s v="Aug"/>
    <x v="12"/>
    <x v="23"/>
    <x v="13"/>
    <x v="1"/>
    <s v="Wild"/>
    <s v="Fry"/>
    <n v="68"/>
    <n v="3.71"/>
    <n v="1.1799053531447181"/>
  </r>
  <r>
    <x v="0"/>
    <s v="Aug"/>
    <x v="12"/>
    <x v="23"/>
    <x v="13"/>
    <x v="1"/>
    <s v="Wild"/>
    <s v="Fry"/>
    <n v="67"/>
    <n v="3.43"/>
    <n v="1.1404328324960185"/>
  </r>
  <r>
    <x v="0"/>
    <s v="Aug"/>
    <x v="12"/>
    <x v="23"/>
    <x v="3"/>
    <x v="1"/>
    <s v="Wild"/>
    <s v="Fry"/>
    <n v="64"/>
    <n v="2.73"/>
    <n v="1.041412353515625"/>
  </r>
  <r>
    <x v="0"/>
    <s v="Aug"/>
    <x v="12"/>
    <x v="23"/>
    <x v="3"/>
    <x v="1"/>
    <s v="Wild"/>
    <s v="Fry"/>
    <n v="58"/>
    <n v="3.49"/>
    <n v="1.7887162245274508"/>
  </r>
  <r>
    <x v="0"/>
    <s v="Aug"/>
    <x v="12"/>
    <x v="23"/>
    <x v="3"/>
    <x v="1"/>
    <s v="Wild"/>
    <s v="Fry"/>
    <n v="51"/>
    <n v="1.99"/>
    <n v="1.5001771565988948"/>
  </r>
  <r>
    <x v="0"/>
    <s v="Aug"/>
    <x v="12"/>
    <x v="23"/>
    <x v="11"/>
    <x v="0"/>
    <s v="Wild"/>
    <s v="Smolt"/>
    <n v="100"/>
    <n v="7.31"/>
    <n v="0.73099999999999998"/>
  </r>
  <r>
    <x v="0"/>
    <s v="Aug"/>
    <x v="13"/>
    <x v="24"/>
    <x v="8"/>
    <x v="1"/>
    <s v="Wild"/>
    <s v="Smolt"/>
    <n v="73"/>
    <m/>
    <s v=""/>
  </r>
  <r>
    <x v="0"/>
    <s v="Aug"/>
    <x v="13"/>
    <x v="24"/>
    <x v="8"/>
    <x v="1"/>
    <s v="Wild"/>
    <s v="Smolt"/>
    <n v="73"/>
    <m/>
    <s v=""/>
  </r>
  <r>
    <x v="0"/>
    <s v="Aug"/>
    <x v="13"/>
    <x v="24"/>
    <x v="8"/>
    <x v="1"/>
    <s v="Wild"/>
    <s v="Smolt"/>
    <n v="80"/>
    <m/>
    <s v=""/>
  </r>
  <r>
    <x v="0"/>
    <s v="Aug"/>
    <x v="13"/>
    <x v="24"/>
    <x v="8"/>
    <x v="1"/>
    <s v="Wild"/>
    <s v="Smolt"/>
    <n v="74"/>
    <m/>
    <s v=""/>
  </r>
  <r>
    <x v="0"/>
    <s v="Aug"/>
    <x v="13"/>
    <x v="24"/>
    <x v="8"/>
    <x v="1"/>
    <s v="Wild"/>
    <s v="Fry"/>
    <n v="63"/>
    <m/>
    <s v=""/>
  </r>
  <r>
    <x v="0"/>
    <s v="Aug"/>
    <x v="13"/>
    <x v="24"/>
    <x v="8"/>
    <x v="1"/>
    <s v="Wild"/>
    <s v="Fry"/>
    <n v="67"/>
    <m/>
    <s v=""/>
  </r>
  <r>
    <x v="0"/>
    <s v="Aug"/>
    <x v="13"/>
    <x v="24"/>
    <x v="8"/>
    <x v="2"/>
    <s v="Wild"/>
    <s v="Smolt"/>
    <n v="90"/>
    <m/>
    <s v=""/>
  </r>
  <r>
    <x v="0"/>
    <s v="Aug"/>
    <x v="13"/>
    <x v="24"/>
    <x v="0"/>
    <x v="1"/>
    <s v="Wild"/>
    <s v="Fry"/>
    <n v="68"/>
    <m/>
    <s v=""/>
  </r>
  <r>
    <x v="0"/>
    <s v="Aug"/>
    <x v="13"/>
    <x v="24"/>
    <x v="0"/>
    <x v="1"/>
    <s v="Wild"/>
    <s v="Smolt"/>
    <n v="71"/>
    <m/>
    <s v=""/>
  </r>
  <r>
    <x v="0"/>
    <s v="Aug"/>
    <x v="13"/>
    <x v="24"/>
    <x v="0"/>
    <x v="1"/>
    <s v="Wild"/>
    <s v="Smolt"/>
    <n v="74"/>
    <m/>
    <s v=""/>
  </r>
  <r>
    <x v="0"/>
    <s v="Aug"/>
    <x v="13"/>
    <x v="25"/>
    <x v="13"/>
    <x v="1"/>
    <s v="Wild"/>
    <s v="Smolt"/>
    <n v="70"/>
    <m/>
    <s v=""/>
  </r>
  <r>
    <x v="0"/>
    <s v="Aug"/>
    <x v="13"/>
    <x v="25"/>
    <x v="13"/>
    <x v="1"/>
    <s v="Wild"/>
    <s v="Smolt"/>
    <n v="70"/>
    <m/>
    <s v=""/>
  </r>
  <r>
    <x v="0"/>
    <s v="Aug"/>
    <x v="13"/>
    <x v="25"/>
    <x v="13"/>
    <x v="1"/>
    <s v="Wild"/>
    <s v="Smolt"/>
    <n v="72"/>
    <m/>
    <s v=""/>
  </r>
  <r>
    <x v="0"/>
    <s v="Aug"/>
    <x v="13"/>
    <x v="25"/>
    <x v="13"/>
    <x v="1"/>
    <s v="Wild"/>
    <s v="Smolt"/>
    <n v="72"/>
    <m/>
    <s v=""/>
  </r>
  <r>
    <x v="0"/>
    <s v="Aug"/>
    <x v="13"/>
    <x v="25"/>
    <x v="13"/>
    <x v="1"/>
    <s v="Wild"/>
    <s v="Fry"/>
    <n v="60"/>
    <m/>
    <s v=""/>
  </r>
  <r>
    <x v="0"/>
    <s v="Aug"/>
    <x v="13"/>
    <x v="25"/>
    <x v="13"/>
    <x v="1"/>
    <s v="Wild"/>
    <s v="Fry"/>
    <n v="62"/>
    <m/>
    <s v=""/>
  </r>
  <r>
    <x v="0"/>
    <s v="Aug"/>
    <x v="13"/>
    <x v="25"/>
    <x v="13"/>
    <x v="1"/>
    <s v="Wild"/>
    <s v="Fry"/>
    <n v="64"/>
    <m/>
    <s v=""/>
  </r>
  <r>
    <x v="0"/>
    <s v="Aug"/>
    <x v="13"/>
    <x v="25"/>
    <x v="13"/>
    <x v="1"/>
    <s v="Wild"/>
    <s v="Fry"/>
    <n v="64"/>
    <m/>
    <s v=""/>
  </r>
  <r>
    <x v="0"/>
    <s v="Aug"/>
    <x v="13"/>
    <x v="25"/>
    <x v="13"/>
    <x v="2"/>
    <s v="Wild"/>
    <s v="Smolt"/>
    <n v="70"/>
    <m/>
    <s v=""/>
  </r>
  <r>
    <x v="0"/>
    <s v="Aug"/>
    <x v="13"/>
    <x v="25"/>
    <x v="2"/>
    <x v="1"/>
    <s v="Wild"/>
    <s v="Fry"/>
    <n v="67"/>
    <m/>
    <s v=""/>
  </r>
  <r>
    <x v="0"/>
    <s v="Aug"/>
    <x v="13"/>
    <x v="25"/>
    <x v="2"/>
    <x v="1"/>
    <s v="Wild"/>
    <s v="Fry"/>
    <n v="64"/>
    <m/>
    <s v=""/>
  </r>
  <r>
    <x v="0"/>
    <s v="Aug"/>
    <x v="13"/>
    <x v="25"/>
    <x v="11"/>
    <x v="1"/>
    <s v="Wild"/>
    <s v="Fry"/>
    <n v="67"/>
    <m/>
    <s v=""/>
  </r>
  <r>
    <x v="0"/>
    <s v="Aug"/>
    <x v="13"/>
    <x v="25"/>
    <x v="11"/>
    <x v="1"/>
    <s v="Wild"/>
    <s v="Fry"/>
    <n v="57"/>
    <m/>
    <s v=""/>
  </r>
  <r>
    <x v="0"/>
    <s v="Aug"/>
    <x v="13"/>
    <x v="25"/>
    <x v="11"/>
    <x v="1"/>
    <s v="Wild"/>
    <s v="Fry"/>
    <n v="65"/>
    <m/>
    <s v=""/>
  </r>
  <r>
    <x v="0"/>
    <s v="Aug"/>
    <x v="13"/>
    <x v="25"/>
    <x v="11"/>
    <x v="1"/>
    <s v="Wild"/>
    <s v="Fry"/>
    <n v="66"/>
    <m/>
    <s v=""/>
  </r>
  <r>
    <x v="0"/>
    <s v="Aug"/>
    <x v="13"/>
    <x v="25"/>
    <x v="11"/>
    <x v="1"/>
    <s v="Wild"/>
    <s v="Fry"/>
    <n v="62"/>
    <m/>
    <s v=""/>
  </r>
  <r>
    <x v="0"/>
    <s v="Aug"/>
    <x v="13"/>
    <x v="25"/>
    <x v="11"/>
    <x v="1"/>
    <s v="Wild"/>
    <s v="Fry"/>
    <n v="61"/>
    <m/>
    <s v=""/>
  </r>
  <r>
    <x v="0"/>
    <s v="Aug"/>
    <x v="13"/>
    <x v="25"/>
    <x v="11"/>
    <x v="1"/>
    <s v="Wild"/>
    <s v="Fry"/>
    <n v="65"/>
    <m/>
    <s v=""/>
  </r>
  <r>
    <x v="0"/>
    <s v="Aug"/>
    <x v="13"/>
    <x v="25"/>
    <x v="11"/>
    <x v="1"/>
    <s v="Wild"/>
    <s v="Fry"/>
    <n v="62"/>
    <m/>
    <s v=""/>
  </r>
  <r>
    <x v="0"/>
    <s v="Aug"/>
    <x v="13"/>
    <x v="25"/>
    <x v="11"/>
    <x v="1"/>
    <s v="Wild"/>
    <s v="Fry"/>
    <n v="52"/>
    <m/>
    <s v=""/>
  </r>
  <r>
    <x v="0"/>
    <s v="Aug"/>
    <x v="13"/>
    <x v="25"/>
    <x v="11"/>
    <x v="1"/>
    <s v="Wild"/>
    <s v="Fry"/>
    <n v="66"/>
    <m/>
    <s v=""/>
  </r>
  <r>
    <x v="0"/>
    <s v="Aug"/>
    <x v="13"/>
    <x v="25"/>
    <x v="11"/>
    <x v="1"/>
    <s v="Wild"/>
    <s v="Fry"/>
    <n v="62"/>
    <m/>
    <s v=""/>
  </r>
  <r>
    <x v="0"/>
    <s v="Aug"/>
    <x v="13"/>
    <x v="25"/>
    <x v="11"/>
    <x v="1"/>
    <s v="Wild"/>
    <s v="Fry"/>
    <n v="63"/>
    <m/>
    <s v=""/>
  </r>
  <r>
    <x v="0"/>
    <s v="Aug"/>
    <x v="13"/>
    <x v="25"/>
    <x v="11"/>
    <x v="1"/>
    <s v="Wild"/>
    <s v="Fry"/>
    <n v="62"/>
    <m/>
    <s v=""/>
  </r>
  <r>
    <x v="0"/>
    <s v="Aug"/>
    <x v="13"/>
    <x v="25"/>
    <x v="11"/>
    <x v="1"/>
    <s v="Wild"/>
    <s v="Fry"/>
    <n v="63"/>
    <m/>
    <s v=""/>
  </r>
  <r>
    <x v="0"/>
    <s v="Aug"/>
    <x v="13"/>
    <x v="25"/>
    <x v="11"/>
    <x v="1"/>
    <s v="Wild"/>
    <s v="Fry"/>
    <n v="57"/>
    <m/>
    <s v=""/>
  </r>
  <r>
    <x v="0"/>
    <s v="Aug"/>
    <x v="13"/>
    <x v="25"/>
    <x v="11"/>
    <x v="1"/>
    <s v="Wild"/>
    <s v="Fry"/>
    <n v="50"/>
    <m/>
    <s v=""/>
  </r>
  <r>
    <x v="0"/>
    <s v="Aug"/>
    <x v="13"/>
    <x v="25"/>
    <x v="11"/>
    <x v="1"/>
    <s v="Wild"/>
    <s v="Smolt"/>
    <n v="73"/>
    <m/>
    <s v=""/>
  </r>
  <r>
    <x v="0"/>
    <s v="Aug"/>
    <x v="13"/>
    <x v="25"/>
    <x v="11"/>
    <x v="1"/>
    <s v="Wild"/>
    <s v="Smolt"/>
    <n v="71"/>
    <m/>
    <s v=""/>
  </r>
  <r>
    <x v="0"/>
    <s v="Aug"/>
    <x v="13"/>
    <x v="25"/>
    <x v="11"/>
    <x v="1"/>
    <s v="Wild"/>
    <s v="Smolt"/>
    <n v="70"/>
    <m/>
    <s v=""/>
  </r>
  <r>
    <x v="0"/>
    <s v="Aug"/>
    <x v="13"/>
    <x v="25"/>
    <x v="11"/>
    <x v="1"/>
    <s v="Wild"/>
    <s v="Smolt"/>
    <n v="72"/>
    <m/>
    <s v=""/>
  </r>
  <r>
    <x v="0"/>
    <s v="Aug"/>
    <x v="13"/>
    <x v="25"/>
    <x v="11"/>
    <x v="1"/>
    <s v="Wild"/>
    <s v="Smolt"/>
    <n v="70"/>
    <m/>
    <s v=""/>
  </r>
  <r>
    <x v="0"/>
    <s v="Aug"/>
    <x v="13"/>
    <x v="25"/>
    <x v="11"/>
    <x v="1"/>
    <s v="Wild"/>
    <s v="Smolt"/>
    <n v="72"/>
    <m/>
    <s v=""/>
  </r>
  <r>
    <x v="0"/>
    <s v="Aug"/>
    <x v="13"/>
    <x v="25"/>
    <x v="11"/>
    <x v="1"/>
    <s v="Wild"/>
    <s v="Smolt"/>
    <n v="73"/>
    <m/>
    <s v=""/>
  </r>
  <r>
    <x v="0"/>
    <s v="Aug"/>
    <x v="13"/>
    <x v="25"/>
    <x v="11"/>
    <x v="1"/>
    <s v="Wild"/>
    <s v="Smolt"/>
    <n v="73"/>
    <m/>
    <s v=""/>
  </r>
  <r>
    <x v="0"/>
    <s v="Aug"/>
    <x v="14"/>
    <x v="26"/>
    <x v="6"/>
    <x v="2"/>
    <s v="Wild"/>
    <s v="Smolt"/>
    <n v="89"/>
    <m/>
    <s v=""/>
  </r>
  <r>
    <x v="0"/>
    <s v="Aug"/>
    <x v="14"/>
    <x v="26"/>
    <x v="8"/>
    <x v="2"/>
    <s v="Wild"/>
    <s v="Smolt"/>
    <n v="98"/>
    <m/>
    <s v=""/>
  </r>
  <r>
    <x v="0"/>
    <s v="Aug"/>
    <x v="14"/>
    <x v="26"/>
    <x v="8"/>
    <x v="1"/>
    <s v="Wild"/>
    <s v="Smolt"/>
    <n v="73"/>
    <m/>
    <s v=""/>
  </r>
  <r>
    <x v="0"/>
    <s v="Aug"/>
    <x v="14"/>
    <x v="26"/>
    <x v="0"/>
    <x v="1"/>
    <s v="Wild"/>
    <s v="Smolt"/>
    <n v="73"/>
    <m/>
    <s v=""/>
  </r>
  <r>
    <x v="0"/>
    <s v="Aug"/>
    <x v="14"/>
    <x v="26"/>
    <x v="0"/>
    <x v="1"/>
    <s v="Wild"/>
    <s v="Smolt"/>
    <n v="71"/>
    <m/>
    <s v=""/>
  </r>
  <r>
    <x v="0"/>
    <s v="Aug"/>
    <x v="14"/>
    <x v="26"/>
    <x v="0"/>
    <x v="1"/>
    <s v="Wild"/>
    <s v="Smolt"/>
    <n v="78"/>
    <m/>
    <s v=""/>
  </r>
  <r>
    <x v="0"/>
    <s v="Aug"/>
    <x v="14"/>
    <x v="26"/>
    <x v="5"/>
    <x v="1"/>
    <s v="Wild"/>
    <s v="Fry"/>
    <n v="62"/>
    <m/>
    <s v=""/>
  </r>
  <r>
    <x v="0"/>
    <s v="Aug"/>
    <x v="14"/>
    <x v="26"/>
    <x v="5"/>
    <x v="1"/>
    <s v="Wild"/>
    <s v="Fry"/>
    <n v="69"/>
    <m/>
    <s v=""/>
  </r>
  <r>
    <x v="0"/>
    <s v="Aug"/>
    <x v="14"/>
    <x v="26"/>
    <x v="5"/>
    <x v="1"/>
    <s v="Wild"/>
    <s v="Fry"/>
    <n v="64"/>
    <m/>
    <s v=""/>
  </r>
  <r>
    <x v="0"/>
    <s v="Aug"/>
    <x v="15"/>
    <x v="27"/>
    <x v="5"/>
    <x v="1"/>
    <s v="Wild"/>
    <s v="Smolt"/>
    <n v="70"/>
    <m/>
    <s v=""/>
  </r>
  <r>
    <x v="0"/>
    <s v="Aug"/>
    <x v="15"/>
    <x v="27"/>
    <x v="5"/>
    <x v="1"/>
    <s v="Wild"/>
    <s v="Smolt"/>
    <n v="71"/>
    <m/>
    <s v=""/>
  </r>
  <r>
    <x v="0"/>
    <s v="Aug"/>
    <x v="15"/>
    <x v="27"/>
    <x v="5"/>
    <x v="1"/>
    <s v="Wild"/>
    <s v="Smolt"/>
    <n v="72"/>
    <m/>
    <s v=""/>
  </r>
  <r>
    <x v="0"/>
    <s v="Aug"/>
    <x v="15"/>
    <x v="27"/>
    <x v="5"/>
    <x v="1"/>
    <s v="Wild"/>
    <s v="Smolt"/>
    <n v="70"/>
    <m/>
    <s v=""/>
  </r>
  <r>
    <x v="0"/>
    <s v="Aug"/>
    <x v="15"/>
    <x v="27"/>
    <x v="5"/>
    <x v="1"/>
    <s v="Wild"/>
    <s v="Fry"/>
    <n v="64"/>
    <m/>
    <s v=""/>
  </r>
  <r>
    <x v="0"/>
    <s v="Aug"/>
    <x v="15"/>
    <x v="27"/>
    <x v="5"/>
    <x v="1"/>
    <s v="Wild"/>
    <s v="Fry"/>
    <n v="69"/>
    <m/>
    <s v=""/>
  </r>
  <r>
    <x v="0"/>
    <s v="Aug"/>
    <x v="15"/>
    <x v="27"/>
    <x v="5"/>
    <x v="1"/>
    <s v="Wild"/>
    <s v="Fry"/>
    <n v="65"/>
    <m/>
    <s v=""/>
  </r>
  <r>
    <x v="0"/>
    <s v="Aug"/>
    <x v="15"/>
    <x v="27"/>
    <x v="8"/>
    <x v="1"/>
    <s v="Wild"/>
    <s v="Smolt"/>
    <n v="88"/>
    <m/>
    <s v=""/>
  </r>
  <r>
    <x v="0"/>
    <s v="Aug"/>
    <x v="15"/>
    <x v="27"/>
    <x v="2"/>
    <x v="1"/>
    <s v="Wild"/>
    <s v="Smolt"/>
    <n v="74"/>
    <m/>
    <s v=""/>
  </r>
  <r>
    <x v="0"/>
    <s v="Aug"/>
    <x v="15"/>
    <x v="27"/>
    <x v="2"/>
    <x v="1"/>
    <s v="Wild"/>
    <s v="Smolt"/>
    <n v="72"/>
    <m/>
    <s v=""/>
  </r>
  <r>
    <x v="0"/>
    <s v="Aug"/>
    <x v="15"/>
    <x v="27"/>
    <x v="2"/>
    <x v="1"/>
    <s v="Wild"/>
    <s v="Smolt"/>
    <n v="73"/>
    <m/>
    <s v=""/>
  </r>
  <r>
    <x v="0"/>
    <s v="Aug"/>
    <x v="15"/>
    <x v="27"/>
    <x v="2"/>
    <x v="1"/>
    <s v="Wild"/>
    <s v="Smolt"/>
    <n v="75"/>
    <m/>
    <s v=""/>
  </r>
  <r>
    <x v="0"/>
    <s v="Aug"/>
    <x v="15"/>
    <x v="27"/>
    <x v="2"/>
    <x v="1"/>
    <s v="Wild"/>
    <s v="Smolt"/>
    <n v="76"/>
    <m/>
    <s v=""/>
  </r>
  <r>
    <x v="0"/>
    <s v="Aug"/>
    <x v="15"/>
    <x v="27"/>
    <x v="2"/>
    <x v="1"/>
    <s v="Wild"/>
    <s v="Smolt"/>
    <n v="71"/>
    <m/>
    <s v=""/>
  </r>
  <r>
    <x v="0"/>
    <s v="Aug"/>
    <x v="15"/>
    <x v="27"/>
    <x v="2"/>
    <x v="1"/>
    <s v="Wild"/>
    <s v="Smolt"/>
    <n v="85"/>
    <m/>
    <s v=""/>
  </r>
  <r>
    <x v="0"/>
    <s v="Aug"/>
    <x v="15"/>
    <x v="27"/>
    <x v="2"/>
    <x v="1"/>
    <s v="Wild"/>
    <s v="Smolt"/>
    <n v="78"/>
    <m/>
    <s v=""/>
  </r>
  <r>
    <x v="0"/>
    <s v="Aug"/>
    <x v="15"/>
    <x v="27"/>
    <x v="2"/>
    <x v="1"/>
    <s v="Wild"/>
    <s v="Smolt"/>
    <n v="70"/>
    <m/>
    <s v=""/>
  </r>
  <r>
    <x v="0"/>
    <s v="Aug"/>
    <x v="15"/>
    <x v="27"/>
    <x v="2"/>
    <x v="1"/>
    <s v="Wild"/>
    <s v="Smolt"/>
    <n v="78"/>
    <m/>
    <s v=""/>
  </r>
  <r>
    <x v="0"/>
    <s v="Aug"/>
    <x v="15"/>
    <x v="27"/>
    <x v="2"/>
    <x v="1"/>
    <s v="Wild"/>
    <s v="Smolt"/>
    <n v="77"/>
    <m/>
    <s v=""/>
  </r>
  <r>
    <x v="0"/>
    <s v="Aug"/>
    <x v="15"/>
    <x v="27"/>
    <x v="2"/>
    <x v="1"/>
    <s v="Wild"/>
    <s v="Smolt"/>
    <n v="74"/>
    <m/>
    <s v=""/>
  </r>
  <r>
    <x v="0"/>
    <s v="Aug"/>
    <x v="15"/>
    <x v="27"/>
    <x v="2"/>
    <x v="1"/>
    <s v="Wild"/>
    <s v="Smolt"/>
    <n v="76"/>
    <m/>
    <s v=""/>
  </r>
  <r>
    <x v="0"/>
    <s v="Aug"/>
    <x v="15"/>
    <x v="27"/>
    <x v="2"/>
    <x v="1"/>
    <s v="Wild"/>
    <s v="Fry"/>
    <n v="65"/>
    <m/>
    <s v=""/>
  </r>
  <r>
    <x v="0"/>
    <s v="Aug"/>
    <x v="15"/>
    <x v="27"/>
    <x v="2"/>
    <x v="1"/>
    <s v="Wild"/>
    <s v="Fry"/>
    <n v="69"/>
    <m/>
    <s v=""/>
  </r>
  <r>
    <x v="0"/>
    <s v="Aug"/>
    <x v="15"/>
    <x v="27"/>
    <x v="2"/>
    <x v="1"/>
    <s v="Wild"/>
    <s v="Fry"/>
    <n v="65"/>
    <m/>
    <s v=""/>
  </r>
  <r>
    <x v="0"/>
    <s v="Aug"/>
    <x v="15"/>
    <x v="27"/>
    <x v="2"/>
    <x v="1"/>
    <s v="Wild"/>
    <s v="Fry"/>
    <n v="69"/>
    <m/>
    <s v=""/>
  </r>
  <r>
    <x v="0"/>
    <s v="Aug"/>
    <x v="15"/>
    <x v="27"/>
    <x v="2"/>
    <x v="1"/>
    <s v="Wild"/>
    <s v="Fry"/>
    <n v="69"/>
    <m/>
    <s v=""/>
  </r>
  <r>
    <x v="0"/>
    <s v="Aug"/>
    <x v="15"/>
    <x v="27"/>
    <x v="2"/>
    <x v="1"/>
    <s v="Wild"/>
    <s v="Fry"/>
    <n v="69"/>
    <m/>
    <s v=""/>
  </r>
  <r>
    <x v="0"/>
    <s v="Aug"/>
    <x v="15"/>
    <x v="27"/>
    <x v="2"/>
    <x v="1"/>
    <s v="Wild"/>
    <s v="Fry"/>
    <n v="65"/>
    <m/>
    <s v=""/>
  </r>
  <r>
    <x v="0"/>
    <s v="Aug"/>
    <x v="15"/>
    <x v="27"/>
    <x v="2"/>
    <x v="1"/>
    <s v="Wild"/>
    <s v="Fry"/>
    <n v="69"/>
    <m/>
    <s v=""/>
  </r>
  <r>
    <x v="0"/>
    <s v="Aug"/>
    <x v="15"/>
    <x v="27"/>
    <x v="2"/>
    <x v="1"/>
    <s v="Wild"/>
    <s v="Fry"/>
    <n v="69"/>
    <m/>
    <s v=""/>
  </r>
  <r>
    <x v="0"/>
    <s v="Aug"/>
    <x v="15"/>
    <x v="27"/>
    <x v="2"/>
    <x v="1"/>
    <s v="Wild"/>
    <s v="Fry"/>
    <n v="62"/>
    <m/>
    <s v=""/>
  </r>
  <r>
    <x v="0"/>
    <s v="Aug"/>
    <x v="15"/>
    <x v="27"/>
    <x v="2"/>
    <x v="1"/>
    <s v="Wild"/>
    <s v="Fry"/>
    <n v="65"/>
    <m/>
    <s v=""/>
  </r>
  <r>
    <x v="0"/>
    <s v="Aug"/>
    <x v="15"/>
    <x v="27"/>
    <x v="13"/>
    <x v="1"/>
    <s v="Wild"/>
    <s v="Smolt"/>
    <n v="81"/>
    <m/>
    <s v=""/>
  </r>
  <r>
    <x v="0"/>
    <s v="Aug"/>
    <x v="15"/>
    <x v="27"/>
    <x v="13"/>
    <x v="1"/>
    <s v="Wild"/>
    <s v="Smolt"/>
    <n v="76"/>
    <m/>
    <s v=""/>
  </r>
  <r>
    <x v="0"/>
    <s v="Aug"/>
    <x v="15"/>
    <x v="27"/>
    <x v="13"/>
    <x v="1"/>
    <s v="Wild"/>
    <s v="Smolt"/>
    <n v="72"/>
    <m/>
    <s v=""/>
  </r>
  <r>
    <x v="0"/>
    <s v="Aug"/>
    <x v="15"/>
    <x v="27"/>
    <x v="13"/>
    <x v="1"/>
    <s v="Wild"/>
    <s v="Smolt"/>
    <n v="70"/>
    <m/>
    <s v=""/>
  </r>
  <r>
    <x v="0"/>
    <s v="Aug"/>
    <x v="15"/>
    <x v="27"/>
    <x v="13"/>
    <x v="1"/>
    <s v="Wild"/>
    <s v="Smolt"/>
    <n v="79"/>
    <m/>
    <s v=""/>
  </r>
  <r>
    <x v="0"/>
    <s v="Aug"/>
    <x v="15"/>
    <x v="27"/>
    <x v="13"/>
    <x v="1"/>
    <s v="Wild"/>
    <s v="Smolt"/>
    <n v="74"/>
    <m/>
    <s v=""/>
  </r>
  <r>
    <x v="0"/>
    <s v="Aug"/>
    <x v="15"/>
    <x v="27"/>
    <x v="13"/>
    <x v="1"/>
    <s v="Wild"/>
    <s v="Fry"/>
    <n v="53"/>
    <m/>
    <s v=""/>
  </r>
  <r>
    <x v="0"/>
    <s v="Aug"/>
    <x v="15"/>
    <x v="27"/>
    <x v="11"/>
    <x v="1"/>
    <s v="Wild"/>
    <s v="Smolt"/>
    <n v="74"/>
    <m/>
    <s v=""/>
  </r>
  <r>
    <x v="0"/>
    <s v="Aug"/>
    <x v="15"/>
    <x v="27"/>
    <x v="11"/>
    <x v="1"/>
    <s v="Wild"/>
    <s v="Smolt"/>
    <n v="77"/>
    <m/>
    <s v=""/>
  </r>
  <r>
    <x v="0"/>
    <s v="Aug"/>
    <x v="15"/>
    <x v="27"/>
    <x v="11"/>
    <x v="1"/>
    <s v="Wild"/>
    <s v="Fry"/>
    <n v="65"/>
    <m/>
    <s v=""/>
  </r>
  <r>
    <x v="0"/>
    <s v="Aug"/>
    <x v="15"/>
    <x v="27"/>
    <x v="11"/>
    <x v="1"/>
    <s v="Wild"/>
    <s v="Fry"/>
    <n v="64"/>
    <m/>
    <s v=""/>
  </r>
  <r>
    <x v="0"/>
    <s v="Aug"/>
    <x v="15"/>
    <x v="27"/>
    <x v="3"/>
    <x v="1"/>
    <s v="Wild"/>
    <s v="Fry"/>
    <n v="63"/>
    <m/>
    <s v=""/>
  </r>
  <r>
    <x v="0"/>
    <s v="Aug"/>
    <x v="15"/>
    <x v="27"/>
    <x v="3"/>
    <x v="1"/>
    <s v="Wild"/>
    <s v="Fry"/>
    <n v="52"/>
    <m/>
    <s v=""/>
  </r>
  <r>
    <x v="0"/>
    <s v="Aug"/>
    <x v="16"/>
    <x v="28"/>
    <x v="1"/>
    <x v="1"/>
    <s v="Wild"/>
    <s v="Smolt"/>
    <n v="76"/>
    <m/>
    <s v=""/>
  </r>
  <r>
    <x v="0"/>
    <s v="Aug"/>
    <x v="16"/>
    <x v="28"/>
    <x v="1"/>
    <x v="1"/>
    <s v="Wild"/>
    <s v="Smolt"/>
    <n v="75"/>
    <m/>
    <s v=""/>
  </r>
  <r>
    <x v="0"/>
    <s v="Aug"/>
    <x v="16"/>
    <x v="28"/>
    <x v="1"/>
    <x v="1"/>
    <s v="Wild"/>
    <s v="Smolt"/>
    <n v="74"/>
    <m/>
    <s v=""/>
  </r>
  <r>
    <x v="0"/>
    <s v="Aug"/>
    <x v="16"/>
    <x v="28"/>
    <x v="8"/>
    <x v="1"/>
    <s v="Wild"/>
    <s v="Smolt"/>
    <n v="79"/>
    <m/>
    <s v=""/>
  </r>
  <r>
    <x v="0"/>
    <s v="Aug"/>
    <x v="16"/>
    <x v="28"/>
    <x v="8"/>
    <x v="2"/>
    <s v="Wild"/>
    <s v="Smolt"/>
    <n v="90"/>
    <m/>
    <s v=""/>
  </r>
  <r>
    <x v="0"/>
    <s v="Aug"/>
    <x v="16"/>
    <x v="28"/>
    <x v="8"/>
    <x v="2"/>
    <s v="Wild"/>
    <s v="Smolt"/>
    <n v="90"/>
    <m/>
    <s v=""/>
  </r>
  <r>
    <x v="0"/>
    <s v="Aug"/>
    <x v="16"/>
    <x v="28"/>
    <x v="8"/>
    <x v="2"/>
    <s v="Wild"/>
    <s v="Smolt"/>
    <n v="98"/>
    <m/>
    <s v=""/>
  </r>
  <r>
    <x v="0"/>
    <s v="Aug"/>
    <x v="16"/>
    <x v="28"/>
    <x v="0"/>
    <x v="1"/>
    <s v="Wild"/>
    <s v="Smolt"/>
    <n v="79"/>
    <m/>
    <s v=""/>
  </r>
  <r>
    <x v="0"/>
    <s v="Aug"/>
    <x v="16"/>
    <x v="28"/>
    <x v="0"/>
    <x v="1"/>
    <s v="Wild"/>
    <s v="Smolt"/>
    <n v="88"/>
    <m/>
    <s v=""/>
  </r>
  <r>
    <x v="0"/>
    <s v="Aug"/>
    <x v="16"/>
    <x v="28"/>
    <x v="0"/>
    <x v="1"/>
    <s v="Wild"/>
    <s v="Smolt"/>
    <n v="71"/>
    <m/>
    <s v=""/>
  </r>
  <r>
    <x v="0"/>
    <s v="Aug"/>
    <x v="16"/>
    <x v="28"/>
    <x v="0"/>
    <x v="1"/>
    <s v="Wild"/>
    <s v="Smolt"/>
    <n v="78"/>
    <m/>
    <s v=""/>
  </r>
  <r>
    <x v="0"/>
    <s v="Aug"/>
    <x v="16"/>
    <x v="28"/>
    <x v="0"/>
    <x v="1"/>
    <s v="Wild"/>
    <s v="Smolt"/>
    <n v="82"/>
    <m/>
    <s v=""/>
  </r>
  <r>
    <x v="0"/>
    <s v="Aug"/>
    <x v="16"/>
    <x v="28"/>
    <x v="0"/>
    <x v="1"/>
    <s v="Wild"/>
    <s v="Smolt"/>
    <n v="85"/>
    <m/>
    <s v=""/>
  </r>
  <r>
    <x v="0"/>
    <s v="Aug"/>
    <x v="16"/>
    <x v="28"/>
    <x v="0"/>
    <x v="1"/>
    <s v="Wild"/>
    <s v="Smolt"/>
    <n v="75"/>
    <m/>
    <s v=""/>
  </r>
  <r>
    <x v="0"/>
    <s v="Aug"/>
    <x v="16"/>
    <x v="28"/>
    <x v="0"/>
    <x v="1"/>
    <s v="Wild"/>
    <s v="Smolt"/>
    <n v="83"/>
    <m/>
    <s v=""/>
  </r>
  <r>
    <x v="0"/>
    <s v="Aug"/>
    <x v="16"/>
    <x v="28"/>
    <x v="0"/>
    <x v="1"/>
    <s v="Wild"/>
    <s v="Smolt"/>
    <n v="70"/>
    <m/>
    <s v=""/>
  </r>
  <r>
    <x v="0"/>
    <s v="Aug"/>
    <x v="16"/>
    <x v="28"/>
    <x v="0"/>
    <x v="1"/>
    <s v="Wild"/>
    <s v="Smolt"/>
    <n v="85"/>
    <m/>
    <s v=""/>
  </r>
  <r>
    <x v="0"/>
    <s v="Aug"/>
    <x v="16"/>
    <x v="28"/>
    <x v="0"/>
    <x v="1"/>
    <s v="Wild"/>
    <s v="Smolt"/>
    <n v="82"/>
    <m/>
    <s v=""/>
  </r>
  <r>
    <x v="0"/>
    <s v="Aug"/>
    <x v="16"/>
    <x v="28"/>
    <x v="5"/>
    <x v="2"/>
    <s v="Wild"/>
    <s v="Fry"/>
    <n v="100"/>
    <m/>
    <s v=""/>
  </r>
  <r>
    <x v="0"/>
    <s v="Aug"/>
    <x v="16"/>
    <x v="28"/>
    <x v="13"/>
    <x v="1"/>
    <s v="Wild"/>
    <s v="Smolt"/>
    <n v="75"/>
    <m/>
    <s v=""/>
  </r>
  <r>
    <x v="0"/>
    <s v="Aug"/>
    <x v="16"/>
    <x v="28"/>
    <x v="13"/>
    <x v="1"/>
    <s v="Wild"/>
    <s v="Fry"/>
    <n v="66"/>
    <m/>
    <s v=""/>
  </r>
  <r>
    <x v="0"/>
    <s v="Aug"/>
    <x v="16"/>
    <x v="28"/>
    <x v="2"/>
    <x v="1"/>
    <s v="Wild"/>
    <s v="Smolt"/>
    <n v="81"/>
    <m/>
    <s v=""/>
  </r>
  <r>
    <x v="0"/>
    <s v="Aug"/>
    <x v="16"/>
    <x v="28"/>
    <x v="2"/>
    <x v="1"/>
    <s v="Wild"/>
    <s v="Smolt"/>
    <n v="74"/>
    <m/>
    <s v=""/>
  </r>
  <r>
    <x v="0"/>
    <s v="Aug"/>
    <x v="16"/>
    <x v="28"/>
    <x v="2"/>
    <x v="1"/>
    <s v="Wild"/>
    <s v="Smolt"/>
    <n v="83"/>
    <m/>
    <s v=""/>
  </r>
  <r>
    <x v="0"/>
    <s v="Aug"/>
    <x v="16"/>
    <x v="28"/>
    <x v="2"/>
    <x v="1"/>
    <s v="Wild"/>
    <s v="Smolt"/>
    <n v="77"/>
    <m/>
    <s v=""/>
  </r>
  <r>
    <x v="0"/>
    <s v="Aug"/>
    <x v="16"/>
    <x v="28"/>
    <x v="10"/>
    <x v="1"/>
    <s v="Wild"/>
    <s v="Fry"/>
    <n v="60"/>
    <m/>
    <s v=""/>
  </r>
  <r>
    <x v="0"/>
    <s v="Aug"/>
    <x v="16"/>
    <x v="28"/>
    <x v="10"/>
    <x v="1"/>
    <s v="Wild"/>
    <s v="Fry"/>
    <n v="52"/>
    <m/>
    <s v=""/>
  </r>
  <r>
    <x v="0"/>
    <s v="Aug"/>
    <x v="16"/>
    <x v="28"/>
    <x v="3"/>
    <x v="1"/>
    <s v="Wild"/>
    <s v="Fry"/>
    <n v="63"/>
    <m/>
    <s v=""/>
  </r>
  <r>
    <x v="0"/>
    <s v="Aug"/>
    <x v="16"/>
    <x v="28"/>
    <x v="3"/>
    <x v="1"/>
    <s v="Wild"/>
    <s v="Fry"/>
    <n v="60"/>
    <m/>
    <s v=""/>
  </r>
  <r>
    <x v="0"/>
    <s v="Aug"/>
    <x v="13"/>
    <x v="29"/>
    <x v="9"/>
    <x v="1"/>
    <s v="Wild"/>
    <s v="Smolt"/>
    <n v="115"/>
    <m/>
    <s v=""/>
  </r>
  <r>
    <x v="0"/>
    <s v="Aug"/>
    <x v="13"/>
    <x v="29"/>
    <x v="13"/>
    <x v="1"/>
    <s v="Wild"/>
    <s v="Smolt"/>
    <n v="87"/>
    <m/>
    <s v=""/>
  </r>
  <r>
    <x v="0"/>
    <s v="Aug"/>
    <x v="13"/>
    <x v="29"/>
    <x v="11"/>
    <x v="1"/>
    <s v="Wild"/>
    <s v="Smolt"/>
    <n v="74"/>
    <m/>
    <s v=""/>
  </r>
  <r>
    <x v="0"/>
    <s v="Aug"/>
    <x v="13"/>
    <x v="29"/>
    <x v="11"/>
    <x v="1"/>
    <s v="Wild"/>
    <s v="Smolt"/>
    <n v="73"/>
    <m/>
    <s v=""/>
  </r>
  <r>
    <x v="0"/>
    <s v="Aug"/>
    <x v="13"/>
    <x v="29"/>
    <x v="11"/>
    <x v="1"/>
    <s v="Wild"/>
    <s v="Smolt"/>
    <n v="72"/>
    <m/>
    <s v=""/>
  </r>
  <r>
    <x v="0"/>
    <s v="Aug"/>
    <x v="13"/>
    <x v="29"/>
    <x v="11"/>
    <x v="1"/>
    <s v="Wild"/>
    <s v="Smolt"/>
    <n v="80"/>
    <m/>
    <s v=""/>
  </r>
  <r>
    <x v="0"/>
    <s v="Aug"/>
    <x v="13"/>
    <x v="29"/>
    <x v="11"/>
    <x v="1"/>
    <s v="Wild"/>
    <s v="Smolt"/>
    <n v="79"/>
    <m/>
    <s v=""/>
  </r>
  <r>
    <x v="0"/>
    <s v="Aug"/>
    <x v="13"/>
    <x v="29"/>
    <x v="11"/>
    <x v="1"/>
    <s v="Wild"/>
    <s v="Smolt"/>
    <n v="75"/>
    <m/>
    <s v=""/>
  </r>
  <r>
    <x v="0"/>
    <s v="Aug"/>
    <x v="13"/>
    <x v="29"/>
    <x v="11"/>
    <x v="1"/>
    <s v="Wild"/>
    <s v="Smolt"/>
    <n v="81"/>
    <m/>
    <s v=""/>
  </r>
  <r>
    <x v="0"/>
    <s v="Aug"/>
    <x v="13"/>
    <x v="29"/>
    <x v="11"/>
    <x v="1"/>
    <s v="Wild"/>
    <s v="Smolt"/>
    <n v="71"/>
    <m/>
    <s v=""/>
  </r>
  <r>
    <x v="0"/>
    <s v="Aug"/>
    <x v="13"/>
    <x v="29"/>
    <x v="11"/>
    <x v="1"/>
    <s v="Wild"/>
    <s v="Smolt"/>
    <n v="79"/>
    <m/>
    <s v=""/>
  </r>
  <r>
    <x v="0"/>
    <s v="Aug"/>
    <x v="13"/>
    <x v="29"/>
    <x v="11"/>
    <x v="1"/>
    <s v="Wild"/>
    <s v="Smolt"/>
    <n v="79"/>
    <m/>
    <s v=""/>
  </r>
  <r>
    <x v="0"/>
    <s v="Aug"/>
    <x v="13"/>
    <x v="29"/>
    <x v="11"/>
    <x v="1"/>
    <s v="Wild"/>
    <s v="Smolt"/>
    <n v="75"/>
    <m/>
    <s v=""/>
  </r>
  <r>
    <x v="0"/>
    <s v="Aug"/>
    <x v="13"/>
    <x v="29"/>
    <x v="11"/>
    <x v="1"/>
    <s v="Wild"/>
    <s v="Smolt"/>
    <n v="77"/>
    <m/>
    <s v=""/>
  </r>
  <r>
    <x v="0"/>
    <s v="Aug"/>
    <x v="13"/>
    <x v="29"/>
    <x v="11"/>
    <x v="1"/>
    <s v="Wild"/>
    <s v="Smolt"/>
    <n v="84"/>
    <m/>
    <s v=""/>
  </r>
  <r>
    <x v="0"/>
    <s v="Aug"/>
    <x v="13"/>
    <x v="29"/>
    <x v="11"/>
    <x v="1"/>
    <s v="Wild"/>
    <s v="Smolt"/>
    <n v="84"/>
    <m/>
    <s v=""/>
  </r>
  <r>
    <x v="0"/>
    <s v="Aug"/>
    <x v="13"/>
    <x v="29"/>
    <x v="11"/>
    <x v="1"/>
    <s v="Wild"/>
    <s v="Smolt"/>
    <n v="75"/>
    <m/>
    <s v=""/>
  </r>
  <r>
    <x v="0"/>
    <s v="Aug"/>
    <x v="13"/>
    <x v="29"/>
    <x v="11"/>
    <x v="1"/>
    <s v="Wild"/>
    <s v="Fry"/>
    <n v="57"/>
    <m/>
    <s v=""/>
  </r>
  <r>
    <x v="0"/>
    <s v="Aug"/>
    <x v="13"/>
    <x v="29"/>
    <x v="11"/>
    <x v="1"/>
    <s v="Wild"/>
    <s v="Fry"/>
    <n v="69"/>
    <m/>
    <s v=""/>
  </r>
  <r>
    <x v="0"/>
    <s v="Aug"/>
    <x v="13"/>
    <x v="29"/>
    <x v="11"/>
    <x v="1"/>
    <s v="Wild"/>
    <s v="Fry"/>
    <n v="67"/>
    <m/>
    <s v=""/>
  </r>
  <r>
    <x v="0"/>
    <s v="Aug"/>
    <x v="13"/>
    <x v="29"/>
    <x v="11"/>
    <x v="1"/>
    <s v="Wild"/>
    <s v="Fry"/>
    <n v="62"/>
    <m/>
    <s v=""/>
  </r>
  <r>
    <x v="0"/>
    <s v="Aug"/>
    <x v="13"/>
    <x v="29"/>
    <x v="11"/>
    <x v="1"/>
    <s v="Wild"/>
    <s v="Fry"/>
    <n v="65"/>
    <m/>
    <s v=""/>
  </r>
  <r>
    <x v="0"/>
    <s v="Aug"/>
    <x v="13"/>
    <x v="29"/>
    <x v="3"/>
    <x v="1"/>
    <s v="Wild"/>
    <s v="Fry"/>
    <n v="66"/>
    <m/>
    <s v=""/>
  </r>
  <r>
    <x v="0"/>
    <s v="Aug"/>
    <x v="13"/>
    <x v="29"/>
    <x v="3"/>
    <x v="1"/>
    <s v="Wild"/>
    <s v="Fry"/>
    <n v="60"/>
    <m/>
    <s v=""/>
  </r>
  <r>
    <x v="0"/>
    <s v="Aug"/>
    <x v="13"/>
    <x v="29"/>
    <x v="3"/>
    <x v="1"/>
    <s v="Wild"/>
    <s v="Fry"/>
    <n v="60"/>
    <m/>
    <s v=""/>
  </r>
  <r>
    <x v="0"/>
    <s v="Aug"/>
    <x v="13"/>
    <x v="29"/>
    <x v="10"/>
    <x v="1"/>
    <s v="Wild"/>
    <s v="Fry"/>
    <n v="65"/>
    <m/>
    <s v=""/>
  </r>
  <r>
    <x v="0"/>
    <s v="Aug"/>
    <x v="13"/>
    <x v="29"/>
    <x v="10"/>
    <x v="1"/>
    <s v="Wild"/>
    <s v="Fry"/>
    <n v="58"/>
    <m/>
    <s v=""/>
  </r>
  <r>
    <x v="0"/>
    <s v="Sep"/>
    <x v="17"/>
    <x v="30"/>
    <x v="6"/>
    <x v="2"/>
    <s v="Wild"/>
    <s v="Smolt"/>
    <n v="120"/>
    <m/>
    <s v=""/>
  </r>
  <r>
    <x v="0"/>
    <s v="Sep"/>
    <x v="17"/>
    <x v="30"/>
    <x v="6"/>
    <x v="2"/>
    <s v="Wild"/>
    <s v="Smolt"/>
    <n v="118"/>
    <m/>
    <s v=""/>
  </r>
  <r>
    <x v="0"/>
    <s v="Sep"/>
    <x v="17"/>
    <x v="30"/>
    <x v="6"/>
    <x v="2"/>
    <s v="Wild"/>
    <s v="Smolt"/>
    <n v="142"/>
    <m/>
    <s v=""/>
  </r>
  <r>
    <x v="0"/>
    <s v="Sep"/>
    <x v="17"/>
    <x v="30"/>
    <x v="6"/>
    <x v="2"/>
    <s v="Wild"/>
    <s v="Smolt"/>
    <n v="105"/>
    <m/>
    <s v=""/>
  </r>
  <r>
    <x v="0"/>
    <s v="Sep"/>
    <x v="17"/>
    <x v="30"/>
    <x v="6"/>
    <x v="2"/>
    <s v="Wild"/>
    <s v="Smolt"/>
    <n v="108"/>
    <m/>
    <s v=""/>
  </r>
  <r>
    <x v="0"/>
    <s v="Sep"/>
    <x v="17"/>
    <x v="30"/>
    <x v="0"/>
    <x v="1"/>
    <s v="Wild"/>
    <s v="Smolt"/>
    <n v="70"/>
    <m/>
    <s v=""/>
  </r>
  <r>
    <x v="0"/>
    <s v="Sep"/>
    <x v="17"/>
    <x v="30"/>
    <x v="5"/>
    <x v="1"/>
    <s v="Wild"/>
    <s v="Smolt"/>
    <n v="76"/>
    <m/>
    <s v=""/>
  </r>
  <r>
    <x v="0"/>
    <s v="Sep"/>
    <x v="17"/>
    <x v="30"/>
    <x v="5"/>
    <x v="1"/>
    <s v="Wild"/>
    <s v="Smolt"/>
    <n v="72"/>
    <m/>
    <s v=""/>
  </r>
  <r>
    <x v="0"/>
    <s v="Sep"/>
    <x v="17"/>
    <x v="30"/>
    <x v="5"/>
    <x v="1"/>
    <s v="Wild"/>
    <s v="Smolt"/>
    <n v="81"/>
    <m/>
    <s v=""/>
  </r>
  <r>
    <x v="0"/>
    <s v="Sep"/>
    <x v="17"/>
    <x v="30"/>
    <x v="5"/>
    <x v="2"/>
    <s v="Wild"/>
    <s v="Smolt"/>
    <n v="80"/>
    <m/>
    <s v=""/>
  </r>
  <r>
    <x v="0"/>
    <s v="Sep"/>
    <x v="17"/>
    <x v="30"/>
    <x v="10"/>
    <x v="1"/>
    <s v="Wild"/>
    <s v="Fry"/>
    <n v="62"/>
    <m/>
    <s v=""/>
  </r>
  <r>
    <x v="0"/>
    <s v="Sep"/>
    <x v="17"/>
    <x v="30"/>
    <x v="10"/>
    <x v="1"/>
    <s v="Wild"/>
    <s v="Fry"/>
    <n v="69"/>
    <m/>
    <s v=""/>
  </r>
  <r>
    <x v="0"/>
    <s v="Sep"/>
    <x v="17"/>
    <x v="30"/>
    <x v="10"/>
    <x v="1"/>
    <s v="Wild"/>
    <s v="Smolt"/>
    <n v="74"/>
    <m/>
    <s v=""/>
  </r>
  <r>
    <x v="0"/>
    <s v="Sep"/>
    <x v="17"/>
    <x v="30"/>
    <x v="11"/>
    <x v="1"/>
    <s v="Wild"/>
    <s v="Smolt"/>
    <n v="74"/>
    <m/>
    <s v=""/>
  </r>
  <r>
    <x v="0"/>
    <s v="Sep"/>
    <x v="17"/>
    <x v="30"/>
    <x v="13"/>
    <x v="1"/>
    <s v="Wild"/>
    <s v="Smolt"/>
    <n v="86"/>
    <m/>
    <s v=""/>
  </r>
  <r>
    <x v="0"/>
    <s v="Sep"/>
    <x v="17"/>
    <x v="30"/>
    <x v="13"/>
    <x v="1"/>
    <s v="Wild"/>
    <s v="Smolt"/>
    <n v="81"/>
    <m/>
    <s v=""/>
  </r>
  <r>
    <x v="0"/>
    <s v="Sep"/>
    <x v="17"/>
    <x v="30"/>
    <x v="13"/>
    <x v="1"/>
    <s v="Wild"/>
    <s v="Smolt"/>
    <n v="82"/>
    <m/>
    <s v=""/>
  </r>
  <r>
    <x v="0"/>
    <s v="Sep"/>
    <x v="17"/>
    <x v="30"/>
    <x v="13"/>
    <x v="1"/>
    <s v="Wild"/>
    <s v="Smolt"/>
    <n v="86"/>
    <m/>
    <s v=""/>
  </r>
  <r>
    <x v="0"/>
    <s v="Sep"/>
    <x v="17"/>
    <x v="30"/>
    <x v="13"/>
    <x v="1"/>
    <s v="Wild"/>
    <s v="Smolt"/>
    <n v="89"/>
    <m/>
    <s v=""/>
  </r>
  <r>
    <x v="0"/>
    <s v="Sep"/>
    <x v="17"/>
    <x v="30"/>
    <x v="2"/>
    <x v="1"/>
    <s v="Wild"/>
    <s v="Smolt"/>
    <n v="85"/>
    <m/>
    <s v=""/>
  </r>
  <r>
    <x v="0"/>
    <s v="Sep"/>
    <x v="17"/>
    <x v="30"/>
    <x v="2"/>
    <x v="1"/>
    <s v="Wild"/>
    <s v="Smolt"/>
    <n v="84"/>
    <m/>
    <s v=""/>
  </r>
  <r>
    <x v="0"/>
    <s v="Sep"/>
    <x v="17"/>
    <x v="30"/>
    <x v="2"/>
    <x v="1"/>
    <s v="Wild"/>
    <s v="Smolt"/>
    <n v="80"/>
    <m/>
    <s v=""/>
  </r>
  <r>
    <x v="0"/>
    <s v="Sep"/>
    <x v="17"/>
    <x v="30"/>
    <x v="2"/>
    <x v="1"/>
    <s v="Wild"/>
    <s v="Smolt"/>
    <n v="79"/>
    <m/>
    <s v=""/>
  </r>
  <r>
    <x v="0"/>
    <s v="Sep"/>
    <x v="17"/>
    <x v="30"/>
    <x v="2"/>
    <x v="1"/>
    <s v="Wild"/>
    <s v="Smolt"/>
    <n v="85"/>
    <m/>
    <s v=""/>
  </r>
  <r>
    <x v="0"/>
    <s v="Sep"/>
    <x v="17"/>
    <x v="30"/>
    <x v="2"/>
    <x v="1"/>
    <s v="Wild"/>
    <s v="Smolt"/>
    <n v="83"/>
    <m/>
    <s v=""/>
  </r>
  <r>
    <x v="0"/>
    <s v="Sep"/>
    <x v="17"/>
    <x v="30"/>
    <x v="2"/>
    <x v="1"/>
    <s v="Wild"/>
    <s v="Smolt"/>
    <n v="89"/>
    <m/>
    <s v=""/>
  </r>
  <r>
    <x v="0"/>
    <s v="Sep"/>
    <x v="17"/>
    <x v="30"/>
    <x v="2"/>
    <x v="1"/>
    <s v="Wild"/>
    <s v="Smolt"/>
    <n v="83"/>
    <m/>
    <s v=""/>
  </r>
  <r>
    <x v="0"/>
    <s v="Sep"/>
    <x v="17"/>
    <x v="30"/>
    <x v="2"/>
    <x v="1"/>
    <s v="Wild"/>
    <s v="Smolt"/>
    <n v="90"/>
    <m/>
    <s v=""/>
  </r>
  <r>
    <x v="0"/>
    <s v="Sep"/>
    <x v="18"/>
    <x v="31"/>
    <x v="1"/>
    <x v="1"/>
    <s v="Wild"/>
    <s v="Smolt"/>
    <n v="82"/>
    <m/>
    <s v=""/>
  </r>
  <r>
    <x v="0"/>
    <s v="Jul"/>
    <x v="10"/>
    <x v="20"/>
    <x v="1"/>
    <x v="1"/>
    <s v="Wild"/>
    <s v="Smolt"/>
    <n v="82"/>
    <m/>
    <s v=""/>
  </r>
  <r>
    <x v="0"/>
    <s v="Jul"/>
    <x v="10"/>
    <x v="20"/>
    <x v="1"/>
    <x v="1"/>
    <s v="Wild"/>
    <s v="Smolt"/>
    <n v="83"/>
    <m/>
    <s v=""/>
  </r>
  <r>
    <x v="0"/>
    <s v="Jul"/>
    <x v="10"/>
    <x v="20"/>
    <x v="8"/>
    <x v="1"/>
    <s v="Wild"/>
    <s v="Smolt"/>
    <n v="74"/>
    <m/>
    <s v=""/>
  </r>
  <r>
    <x v="0"/>
    <s v="Jul"/>
    <x v="10"/>
    <x v="20"/>
    <x v="2"/>
    <x v="1"/>
    <s v="Wild"/>
    <s v="Smolt"/>
    <n v="81"/>
    <m/>
    <s v=""/>
  </r>
  <r>
    <x v="0"/>
    <s v="Jul"/>
    <x v="10"/>
    <x v="20"/>
    <x v="2"/>
    <x v="1"/>
    <s v="Wild"/>
    <s v="Smolt"/>
    <n v="88"/>
    <m/>
    <s v=""/>
  </r>
  <r>
    <x v="0"/>
    <s v="Jul"/>
    <x v="10"/>
    <x v="20"/>
    <x v="2"/>
    <x v="1"/>
    <s v="Wild"/>
    <s v="Smolt"/>
    <n v="83"/>
    <m/>
    <s v=""/>
  </r>
  <r>
    <x v="0"/>
    <s v="Jul"/>
    <x v="10"/>
    <x v="20"/>
    <x v="2"/>
    <x v="1"/>
    <s v="Wild"/>
    <s v="Smolt"/>
    <n v="90"/>
    <m/>
    <s v=""/>
  </r>
  <r>
    <x v="1"/>
    <s v="Feb"/>
    <x v="19"/>
    <x v="32"/>
    <x v="14"/>
    <x v="1"/>
    <s v="Wild"/>
    <s v="Fry"/>
    <n v="39"/>
    <m/>
    <s v=""/>
  </r>
  <r>
    <x v="1"/>
    <s v="Feb"/>
    <x v="19"/>
    <x v="32"/>
    <x v="14"/>
    <x v="1"/>
    <s v="Wild"/>
    <s v="Fry"/>
    <n v="36"/>
    <m/>
    <s v=""/>
  </r>
  <r>
    <x v="1"/>
    <s v="Feb"/>
    <x v="19"/>
    <x v="32"/>
    <x v="14"/>
    <x v="1"/>
    <s v="Wild"/>
    <s v="Fry"/>
    <n v="42"/>
    <m/>
    <s v=""/>
  </r>
  <r>
    <x v="1"/>
    <s v="Feb"/>
    <x v="19"/>
    <x v="32"/>
    <x v="14"/>
    <x v="0"/>
    <s v="Wild"/>
    <s v="Fry"/>
    <n v="37"/>
    <m/>
    <s v=""/>
  </r>
  <r>
    <x v="1"/>
    <s v="Mar"/>
    <x v="20"/>
    <x v="33"/>
    <x v="0"/>
    <x v="1"/>
    <s v="Wild"/>
    <s v="Fry"/>
    <n v="40"/>
    <m/>
    <s v=""/>
  </r>
  <r>
    <x v="1"/>
    <s v="Mar"/>
    <x v="20"/>
    <x v="33"/>
    <x v="15"/>
    <x v="1"/>
    <s v="Wild"/>
    <s v="Fry"/>
    <n v="44"/>
    <m/>
    <s v=""/>
  </r>
  <r>
    <x v="1"/>
    <s v="Mar"/>
    <x v="20"/>
    <x v="33"/>
    <x v="15"/>
    <x v="1"/>
    <s v="Wild"/>
    <s v="Fry"/>
    <n v="33"/>
    <m/>
    <s v=""/>
  </r>
  <r>
    <x v="1"/>
    <s v="Mar"/>
    <x v="20"/>
    <x v="33"/>
    <x v="7"/>
    <x v="1"/>
    <s v="Wild"/>
    <s v="Fry"/>
    <n v="32"/>
    <m/>
    <s v=""/>
  </r>
  <r>
    <x v="1"/>
    <s v="Mar"/>
    <x v="20"/>
    <x v="33"/>
    <x v="7"/>
    <x v="1"/>
    <s v="Wild"/>
    <s v="Fry"/>
    <n v="32"/>
    <m/>
    <s v=""/>
  </r>
  <r>
    <x v="1"/>
    <s v="Mar"/>
    <x v="21"/>
    <x v="34"/>
    <x v="0"/>
    <x v="1"/>
    <s v="Wild"/>
    <s v="Fry"/>
    <n v="44"/>
    <m/>
    <s v=""/>
  </r>
  <r>
    <x v="1"/>
    <s v="Mar"/>
    <x v="21"/>
    <x v="34"/>
    <x v="0"/>
    <x v="1"/>
    <s v="Wild"/>
    <s v="Fry"/>
    <n v="40"/>
    <m/>
    <s v=""/>
  </r>
  <r>
    <x v="1"/>
    <s v="Mar"/>
    <x v="21"/>
    <x v="34"/>
    <x v="12"/>
    <x v="1"/>
    <s v="Wild"/>
    <s v="Fry"/>
    <n v="34"/>
    <m/>
    <s v=""/>
  </r>
  <r>
    <x v="1"/>
    <s v="Mar"/>
    <x v="21"/>
    <x v="34"/>
    <x v="12"/>
    <x v="1"/>
    <s v="Wild"/>
    <s v="Fry"/>
    <n v="40"/>
    <m/>
    <s v=""/>
  </r>
  <r>
    <x v="1"/>
    <s v="Mar"/>
    <x v="21"/>
    <x v="34"/>
    <x v="12"/>
    <x v="1"/>
    <s v="Wild"/>
    <s v="Fry"/>
    <n v="43"/>
    <m/>
    <s v=""/>
  </r>
  <r>
    <x v="1"/>
    <s v="Mar"/>
    <x v="21"/>
    <x v="34"/>
    <x v="12"/>
    <x v="1"/>
    <s v="Wild"/>
    <s v="Fry"/>
    <n v="38"/>
    <m/>
    <s v=""/>
  </r>
  <r>
    <x v="1"/>
    <s v="Mar"/>
    <x v="21"/>
    <x v="34"/>
    <x v="7"/>
    <x v="1"/>
    <s v="Wild"/>
    <s v="Fry"/>
    <n v="41"/>
    <m/>
    <s v=""/>
  </r>
  <r>
    <x v="1"/>
    <s v="Mar"/>
    <x v="21"/>
    <x v="34"/>
    <x v="15"/>
    <x v="1"/>
    <s v="Wild"/>
    <s v="Fry"/>
    <n v="39"/>
    <m/>
    <s v=""/>
  </r>
  <r>
    <x v="1"/>
    <s v="Mar"/>
    <x v="21"/>
    <x v="34"/>
    <x v="7"/>
    <x v="1"/>
    <s v="Wild"/>
    <s v="Fry"/>
    <n v="44"/>
    <m/>
    <s v=""/>
  </r>
  <r>
    <x v="1"/>
    <s v="Mar"/>
    <x v="21"/>
    <x v="34"/>
    <x v="7"/>
    <x v="1"/>
    <s v="Wild"/>
    <s v="Fry"/>
    <n v="39"/>
    <m/>
    <s v=""/>
  </r>
  <r>
    <x v="1"/>
    <s v="Mar"/>
    <x v="22"/>
    <x v="35"/>
    <x v="5"/>
    <x v="1"/>
    <s v="Wild"/>
    <s v="Fry"/>
    <n v="44"/>
    <m/>
    <s v=""/>
  </r>
  <r>
    <x v="1"/>
    <s v="Mar"/>
    <x v="22"/>
    <x v="35"/>
    <x v="12"/>
    <x v="1"/>
    <s v="Wild"/>
    <s v="Fry"/>
    <n v="35"/>
    <m/>
    <s v=""/>
  </r>
  <r>
    <x v="1"/>
    <s v="Mar"/>
    <x v="22"/>
    <x v="35"/>
    <x v="12"/>
    <x v="1"/>
    <s v="Wild"/>
    <s v="Fry"/>
    <n v="40"/>
    <m/>
    <s v=""/>
  </r>
  <r>
    <x v="1"/>
    <s v="Mar"/>
    <x v="22"/>
    <x v="35"/>
    <x v="12"/>
    <x v="1"/>
    <s v="Wild"/>
    <s v="Fry"/>
    <n v="47"/>
    <m/>
    <s v=""/>
  </r>
  <r>
    <x v="1"/>
    <s v="Mar"/>
    <x v="22"/>
    <x v="35"/>
    <x v="12"/>
    <x v="0"/>
    <s v="Wild"/>
    <s v="Fry"/>
    <n v="42"/>
    <m/>
    <s v=""/>
  </r>
  <r>
    <x v="1"/>
    <s v="Apr"/>
    <x v="23"/>
    <x v="36"/>
    <x v="12"/>
    <x v="1"/>
    <s v="Wild"/>
    <s v="Fry"/>
    <n v="42"/>
    <m/>
    <s v=""/>
  </r>
  <r>
    <x v="1"/>
    <s v="Apr"/>
    <x v="23"/>
    <x v="36"/>
    <x v="12"/>
    <x v="1"/>
    <s v="Wild"/>
    <s v="Fry"/>
    <n v="41"/>
    <m/>
    <s v=""/>
  </r>
  <r>
    <x v="1"/>
    <s v="Apr"/>
    <x v="23"/>
    <x v="36"/>
    <x v="12"/>
    <x v="0"/>
    <s v="Wild"/>
    <s v="Fry"/>
    <n v="44"/>
    <m/>
    <s v=""/>
  </r>
  <r>
    <x v="1"/>
    <s v="Apr"/>
    <x v="23"/>
    <x v="36"/>
    <x v="15"/>
    <x v="1"/>
    <s v="Wild"/>
    <s v="Fry"/>
    <n v="54"/>
    <m/>
    <s v=""/>
  </r>
  <r>
    <x v="1"/>
    <s v="Apr"/>
    <x v="23"/>
    <x v="36"/>
    <x v="15"/>
    <x v="1"/>
    <s v="Wild"/>
    <s v="Fry"/>
    <n v="45"/>
    <m/>
    <s v=""/>
  </r>
  <r>
    <x v="1"/>
    <s v="Apr"/>
    <x v="23"/>
    <x v="36"/>
    <x v="15"/>
    <x v="1"/>
    <s v="Wild"/>
    <s v="Fry"/>
    <n v="54"/>
    <m/>
    <s v=""/>
  </r>
  <r>
    <x v="1"/>
    <s v="Apr"/>
    <x v="23"/>
    <x v="37"/>
    <x v="16"/>
    <x v="1"/>
    <s v="Wild"/>
    <s v="Fry"/>
    <n v="34"/>
    <m/>
    <s v=""/>
  </r>
  <r>
    <x v="1"/>
    <s v="Apr"/>
    <x v="23"/>
    <x v="37"/>
    <x v="16"/>
    <x v="1"/>
    <s v="Wild"/>
    <s v="Fry"/>
    <n v="37"/>
    <m/>
    <s v=""/>
  </r>
  <r>
    <x v="1"/>
    <s v="Apr"/>
    <x v="23"/>
    <x v="37"/>
    <x v="16"/>
    <x v="1"/>
    <s v="Wild"/>
    <s v="Fry"/>
    <n v="33"/>
    <m/>
    <s v=""/>
  </r>
  <r>
    <x v="1"/>
    <s v="Apr"/>
    <x v="23"/>
    <x v="37"/>
    <x v="16"/>
    <x v="1"/>
    <s v="Wild"/>
    <s v="Fry"/>
    <n v="38"/>
    <m/>
    <s v=""/>
  </r>
  <r>
    <x v="1"/>
    <s v="Apr"/>
    <x v="23"/>
    <x v="37"/>
    <x v="16"/>
    <x v="1"/>
    <s v="Wild"/>
    <s v="Fry"/>
    <n v="45"/>
    <m/>
    <s v=""/>
  </r>
  <r>
    <x v="1"/>
    <s v="Apr"/>
    <x v="23"/>
    <x v="37"/>
    <x v="16"/>
    <x v="1"/>
    <s v="Wild"/>
    <s v="Fry"/>
    <n v="34"/>
    <m/>
    <s v=""/>
  </r>
  <r>
    <x v="1"/>
    <s v="Apr"/>
    <x v="23"/>
    <x v="37"/>
    <x v="16"/>
    <x v="1"/>
    <s v="Wild"/>
    <s v="Fry"/>
    <n v="33"/>
    <m/>
    <s v=""/>
  </r>
  <r>
    <x v="1"/>
    <s v="Apr"/>
    <x v="23"/>
    <x v="37"/>
    <x v="16"/>
    <x v="1"/>
    <s v="Wild"/>
    <s v="Fry"/>
    <n v="32"/>
    <m/>
    <s v=""/>
  </r>
  <r>
    <x v="1"/>
    <s v="Apr"/>
    <x v="23"/>
    <x v="37"/>
    <x v="16"/>
    <x v="1"/>
    <s v="Wild"/>
    <s v="Fry"/>
    <n v="39"/>
    <m/>
    <s v=""/>
  </r>
  <r>
    <x v="1"/>
    <s v="Apr"/>
    <x v="23"/>
    <x v="37"/>
    <x v="16"/>
    <x v="1"/>
    <s v="Wild"/>
    <s v="Fry"/>
    <n v="45"/>
    <m/>
    <s v=""/>
  </r>
  <r>
    <x v="1"/>
    <s v="Apr"/>
    <x v="23"/>
    <x v="37"/>
    <x v="16"/>
    <x v="1"/>
    <s v="Wild"/>
    <s v="Fry"/>
    <n v="39"/>
    <m/>
    <s v=""/>
  </r>
  <r>
    <x v="1"/>
    <s v="Apr"/>
    <x v="23"/>
    <x v="37"/>
    <x v="16"/>
    <x v="1"/>
    <s v="Wild"/>
    <s v="Fry"/>
    <n v="34"/>
    <m/>
    <s v=""/>
  </r>
  <r>
    <x v="1"/>
    <s v="Apr"/>
    <x v="23"/>
    <x v="37"/>
    <x v="16"/>
    <x v="1"/>
    <s v="Wild"/>
    <s v="Fry"/>
    <n v="35"/>
    <m/>
    <s v=""/>
  </r>
  <r>
    <x v="1"/>
    <s v="Apr"/>
    <x v="23"/>
    <x v="37"/>
    <x v="16"/>
    <x v="1"/>
    <s v="Wild"/>
    <s v="Fry"/>
    <n v="36"/>
    <m/>
    <s v=""/>
  </r>
  <r>
    <x v="1"/>
    <s v="Apr"/>
    <x v="23"/>
    <x v="37"/>
    <x v="16"/>
    <x v="1"/>
    <s v="Wild"/>
    <s v="Fry"/>
    <n v="47"/>
    <m/>
    <s v=""/>
  </r>
  <r>
    <x v="1"/>
    <s v="Apr"/>
    <x v="23"/>
    <x v="37"/>
    <x v="16"/>
    <x v="1"/>
    <s v="Wild"/>
    <s v="Fry"/>
    <n v="36"/>
    <m/>
    <s v=""/>
  </r>
  <r>
    <x v="1"/>
    <s v="Apr"/>
    <x v="23"/>
    <x v="37"/>
    <x v="16"/>
    <x v="1"/>
    <s v="Wild"/>
    <s v="Fry"/>
    <n v="36"/>
    <m/>
    <s v=""/>
  </r>
  <r>
    <x v="1"/>
    <s v="Apr"/>
    <x v="23"/>
    <x v="37"/>
    <x v="16"/>
    <x v="1"/>
    <s v="Wild"/>
    <s v="Fry"/>
    <n v="35"/>
    <m/>
    <s v=""/>
  </r>
  <r>
    <x v="1"/>
    <s v="Apr"/>
    <x v="24"/>
    <x v="38"/>
    <x v="17"/>
    <x v="1"/>
    <s v="Wild"/>
    <s v="Fry"/>
    <n v="38"/>
    <m/>
    <s v=""/>
  </r>
  <r>
    <x v="1"/>
    <s v="Apr"/>
    <x v="24"/>
    <x v="38"/>
    <x v="17"/>
    <x v="1"/>
    <s v="Wild"/>
    <s v="Fry"/>
    <n v="37"/>
    <m/>
    <s v=""/>
  </r>
  <r>
    <x v="1"/>
    <s v="Apr"/>
    <x v="24"/>
    <x v="38"/>
    <x v="17"/>
    <x v="1"/>
    <s v="Wild"/>
    <s v="Fry"/>
    <n v="36"/>
    <m/>
    <s v=""/>
  </r>
  <r>
    <x v="1"/>
    <s v="Apr"/>
    <x v="24"/>
    <x v="38"/>
    <x v="17"/>
    <x v="1"/>
    <s v="Wild"/>
    <s v="Fry"/>
    <n v="35"/>
    <m/>
    <s v=""/>
  </r>
  <r>
    <x v="1"/>
    <s v="Apr"/>
    <x v="24"/>
    <x v="38"/>
    <x v="17"/>
    <x v="1"/>
    <s v="Wild"/>
    <s v="Fry"/>
    <n v="38"/>
    <m/>
    <s v=""/>
  </r>
  <r>
    <x v="1"/>
    <s v="Apr"/>
    <x v="24"/>
    <x v="38"/>
    <x v="17"/>
    <x v="1"/>
    <s v="Wild"/>
    <s v="Fry"/>
    <n v="34"/>
    <m/>
    <s v=""/>
  </r>
  <r>
    <x v="1"/>
    <s v="Apr"/>
    <x v="24"/>
    <x v="38"/>
    <x v="17"/>
    <x v="1"/>
    <s v="Wild"/>
    <s v="Fry"/>
    <n v="36"/>
    <m/>
    <s v=""/>
  </r>
  <r>
    <x v="1"/>
    <s v="Apr"/>
    <x v="24"/>
    <x v="38"/>
    <x v="17"/>
    <x v="1"/>
    <s v="Wild"/>
    <s v="Fry"/>
    <n v="39"/>
    <m/>
    <s v=""/>
  </r>
  <r>
    <x v="1"/>
    <s v="Apr"/>
    <x v="24"/>
    <x v="38"/>
    <x v="17"/>
    <x v="1"/>
    <s v="Wild"/>
    <s v="Fry"/>
    <n v="37"/>
    <m/>
    <s v=""/>
  </r>
  <r>
    <x v="1"/>
    <s v="Apr"/>
    <x v="24"/>
    <x v="38"/>
    <x v="17"/>
    <x v="1"/>
    <s v="Wild"/>
    <s v="Fry"/>
    <n v="40"/>
    <m/>
    <s v=""/>
  </r>
  <r>
    <x v="1"/>
    <s v="Apr"/>
    <x v="24"/>
    <x v="38"/>
    <x v="17"/>
    <x v="1"/>
    <s v="Wild"/>
    <s v="Fry"/>
    <n v="40"/>
    <m/>
    <s v=""/>
  </r>
  <r>
    <x v="1"/>
    <s v="Apr"/>
    <x v="24"/>
    <x v="38"/>
    <x v="17"/>
    <x v="1"/>
    <s v="Wild"/>
    <s v="Fry"/>
    <n v="41"/>
    <m/>
    <s v=""/>
  </r>
  <r>
    <x v="1"/>
    <s v="Apr"/>
    <x v="24"/>
    <x v="38"/>
    <x v="17"/>
    <x v="1"/>
    <s v="Wild"/>
    <s v="Fry"/>
    <n v="36"/>
    <m/>
    <s v=""/>
  </r>
  <r>
    <x v="1"/>
    <s v="Apr"/>
    <x v="24"/>
    <x v="38"/>
    <x v="17"/>
    <x v="1"/>
    <s v="Wild"/>
    <s v="Fry"/>
    <n v="41"/>
    <m/>
    <s v=""/>
  </r>
  <r>
    <x v="1"/>
    <s v="Apr"/>
    <x v="24"/>
    <x v="38"/>
    <x v="17"/>
    <x v="1"/>
    <s v="Wild"/>
    <s v="Fry"/>
    <n v="35"/>
    <m/>
    <s v=""/>
  </r>
  <r>
    <x v="1"/>
    <s v="Apr"/>
    <x v="24"/>
    <x v="38"/>
    <x v="17"/>
    <x v="1"/>
    <s v="Wild"/>
    <s v="Fry"/>
    <n v="40"/>
    <m/>
    <s v=""/>
  </r>
  <r>
    <x v="1"/>
    <s v="Apr"/>
    <x v="24"/>
    <x v="38"/>
    <x v="17"/>
    <x v="1"/>
    <s v="Wild"/>
    <s v="Fry"/>
    <n v="39"/>
    <m/>
    <s v=""/>
  </r>
  <r>
    <x v="1"/>
    <s v="Apr"/>
    <x v="24"/>
    <x v="38"/>
    <x v="17"/>
    <x v="1"/>
    <s v="Wild"/>
    <s v="Fry"/>
    <n v="31"/>
    <m/>
    <s v=""/>
  </r>
  <r>
    <x v="1"/>
    <s v="Apr"/>
    <x v="24"/>
    <x v="38"/>
    <x v="17"/>
    <x v="1"/>
    <s v="Wild"/>
    <s v="Fry"/>
    <n v="37"/>
    <m/>
    <s v=""/>
  </r>
  <r>
    <x v="1"/>
    <s v="Apr"/>
    <x v="24"/>
    <x v="38"/>
    <x v="17"/>
    <x v="1"/>
    <s v="Wild"/>
    <s v="Fry"/>
    <n v="37"/>
    <m/>
    <s v=""/>
  </r>
  <r>
    <x v="1"/>
    <s v="Apr"/>
    <x v="24"/>
    <x v="38"/>
    <x v="17"/>
    <x v="1"/>
    <s v="Wild"/>
    <s v="Fry"/>
    <n v="36"/>
    <m/>
    <s v=""/>
  </r>
  <r>
    <x v="1"/>
    <s v="Apr"/>
    <x v="24"/>
    <x v="38"/>
    <x v="17"/>
    <x v="1"/>
    <s v="Wild"/>
    <s v="Fry"/>
    <n v="40"/>
    <m/>
    <s v=""/>
  </r>
  <r>
    <x v="1"/>
    <s v="Apr"/>
    <x v="24"/>
    <x v="38"/>
    <x v="17"/>
    <x v="1"/>
    <s v="Wild"/>
    <s v="Fry"/>
    <n v="40"/>
    <m/>
    <s v=""/>
  </r>
  <r>
    <x v="1"/>
    <s v="Apr"/>
    <x v="24"/>
    <x v="38"/>
    <x v="17"/>
    <x v="1"/>
    <s v="Wild"/>
    <s v="Fry"/>
    <n v="36"/>
    <m/>
    <s v=""/>
  </r>
  <r>
    <x v="1"/>
    <s v="Apr"/>
    <x v="24"/>
    <x v="38"/>
    <x v="17"/>
    <x v="1"/>
    <s v="Wild"/>
    <s v="Fry"/>
    <n v="36"/>
    <m/>
    <s v=""/>
  </r>
  <r>
    <x v="1"/>
    <s v="Apr"/>
    <x v="24"/>
    <x v="38"/>
    <x v="17"/>
    <x v="1"/>
    <s v="Wild"/>
    <s v="Fry"/>
    <n v="37"/>
    <m/>
    <s v=""/>
  </r>
  <r>
    <x v="1"/>
    <s v="Apr"/>
    <x v="24"/>
    <x v="38"/>
    <x v="17"/>
    <x v="1"/>
    <s v="Wild"/>
    <s v="Fry"/>
    <n v="39"/>
    <m/>
    <s v=""/>
  </r>
  <r>
    <x v="1"/>
    <s v="Apr"/>
    <x v="24"/>
    <x v="38"/>
    <x v="17"/>
    <x v="1"/>
    <s v="Wild"/>
    <s v="Fry"/>
    <n v="39"/>
    <m/>
    <s v=""/>
  </r>
  <r>
    <x v="1"/>
    <s v="Apr"/>
    <x v="24"/>
    <x v="38"/>
    <x v="17"/>
    <x v="1"/>
    <s v="Wild"/>
    <s v="Fry"/>
    <n v="39"/>
    <m/>
    <s v=""/>
  </r>
  <r>
    <x v="1"/>
    <s v="Apr"/>
    <x v="24"/>
    <x v="38"/>
    <x v="17"/>
    <x v="1"/>
    <s v="Wild"/>
    <s v="Fry"/>
    <n v="40"/>
    <m/>
    <s v=""/>
  </r>
  <r>
    <x v="1"/>
    <s v="Apr"/>
    <x v="24"/>
    <x v="38"/>
    <x v="17"/>
    <x v="1"/>
    <s v="Wild"/>
    <s v="Fry"/>
    <n v="37"/>
    <m/>
    <s v=""/>
  </r>
  <r>
    <x v="1"/>
    <s v="Apr"/>
    <x v="24"/>
    <x v="38"/>
    <x v="17"/>
    <x v="1"/>
    <s v="Wild"/>
    <s v="Fry"/>
    <n v="39"/>
    <m/>
    <s v=""/>
  </r>
  <r>
    <x v="1"/>
    <s v="Apr"/>
    <x v="24"/>
    <x v="38"/>
    <x v="17"/>
    <x v="1"/>
    <s v="Wild"/>
    <s v="Fry"/>
    <n v="38"/>
    <m/>
    <s v=""/>
  </r>
  <r>
    <x v="1"/>
    <s v="Apr"/>
    <x v="24"/>
    <x v="38"/>
    <x v="17"/>
    <x v="1"/>
    <s v="Wild"/>
    <s v="Fry"/>
    <n v="42"/>
    <m/>
    <s v=""/>
  </r>
  <r>
    <x v="1"/>
    <s v="Apr"/>
    <x v="24"/>
    <x v="38"/>
    <x v="17"/>
    <x v="1"/>
    <s v="Wild"/>
    <s v="Fry"/>
    <n v="37"/>
    <m/>
    <s v=""/>
  </r>
  <r>
    <x v="1"/>
    <s v="Apr"/>
    <x v="24"/>
    <x v="38"/>
    <x v="17"/>
    <x v="1"/>
    <s v="Wild"/>
    <s v="Fry"/>
    <n v="42"/>
    <m/>
    <s v=""/>
  </r>
  <r>
    <x v="1"/>
    <s v="Apr"/>
    <x v="24"/>
    <x v="38"/>
    <x v="17"/>
    <x v="1"/>
    <s v="Wild"/>
    <s v="Fry"/>
    <n v="41"/>
    <m/>
    <s v=""/>
  </r>
  <r>
    <x v="1"/>
    <s v="Apr"/>
    <x v="24"/>
    <x v="38"/>
    <x v="17"/>
    <x v="1"/>
    <s v="Wild"/>
    <s v="Fry"/>
    <n v="39"/>
    <m/>
    <s v=""/>
  </r>
  <r>
    <x v="1"/>
    <s v="Apr"/>
    <x v="24"/>
    <x v="38"/>
    <x v="17"/>
    <x v="1"/>
    <s v="Wild"/>
    <s v="Fry"/>
    <n v="34"/>
    <m/>
    <s v=""/>
  </r>
  <r>
    <x v="1"/>
    <s v="Apr"/>
    <x v="24"/>
    <x v="38"/>
    <x v="17"/>
    <x v="1"/>
    <s v="Wild"/>
    <s v="Fry"/>
    <n v="35"/>
    <m/>
    <s v=""/>
  </r>
  <r>
    <x v="1"/>
    <s v="Apr"/>
    <x v="24"/>
    <x v="38"/>
    <x v="17"/>
    <x v="1"/>
    <s v="Wild"/>
    <s v="Fry"/>
    <n v="37"/>
    <m/>
    <s v=""/>
  </r>
  <r>
    <x v="1"/>
    <s v="Apr"/>
    <x v="24"/>
    <x v="38"/>
    <x v="17"/>
    <x v="1"/>
    <s v="Wild"/>
    <s v="Fry"/>
    <n v="38"/>
    <m/>
    <s v=""/>
  </r>
  <r>
    <x v="1"/>
    <s v="Apr"/>
    <x v="24"/>
    <x v="38"/>
    <x v="17"/>
    <x v="1"/>
    <s v="Wild"/>
    <s v="Fry"/>
    <n v="36"/>
    <m/>
    <s v=""/>
  </r>
  <r>
    <x v="1"/>
    <s v="Apr"/>
    <x v="24"/>
    <x v="38"/>
    <x v="17"/>
    <x v="1"/>
    <s v="Wild"/>
    <s v="Fry"/>
    <n v="43"/>
    <m/>
    <s v=""/>
  </r>
  <r>
    <x v="1"/>
    <s v="Apr"/>
    <x v="24"/>
    <x v="38"/>
    <x v="17"/>
    <x v="1"/>
    <s v="Wild"/>
    <s v="Fry"/>
    <n v="34"/>
    <m/>
    <s v=""/>
  </r>
  <r>
    <x v="1"/>
    <s v="Apr"/>
    <x v="24"/>
    <x v="38"/>
    <x v="17"/>
    <x v="1"/>
    <s v="Wild"/>
    <s v="Fry"/>
    <n v="37"/>
    <m/>
    <s v=""/>
  </r>
  <r>
    <x v="1"/>
    <s v="Apr"/>
    <x v="24"/>
    <x v="38"/>
    <x v="17"/>
    <x v="1"/>
    <s v="Wild"/>
    <s v="Fry"/>
    <n v="39"/>
    <m/>
    <s v=""/>
  </r>
  <r>
    <x v="1"/>
    <s v="Apr"/>
    <x v="24"/>
    <x v="38"/>
    <x v="17"/>
    <x v="1"/>
    <s v="Wild"/>
    <s v="Fry"/>
    <n v="42"/>
    <m/>
    <s v=""/>
  </r>
  <r>
    <x v="1"/>
    <s v="Apr"/>
    <x v="24"/>
    <x v="38"/>
    <x v="17"/>
    <x v="1"/>
    <s v="Wild"/>
    <s v="Fry"/>
    <n v="41"/>
    <m/>
    <s v=""/>
  </r>
  <r>
    <x v="1"/>
    <s v="Apr"/>
    <x v="24"/>
    <x v="38"/>
    <x v="17"/>
    <x v="1"/>
    <s v="Wild"/>
    <s v="Fry"/>
    <n v="39"/>
    <m/>
    <s v=""/>
  </r>
  <r>
    <x v="1"/>
    <s v="Apr"/>
    <x v="24"/>
    <x v="38"/>
    <x v="17"/>
    <x v="1"/>
    <s v="Wild"/>
    <s v="Fry"/>
    <n v="34"/>
    <m/>
    <s v=""/>
  </r>
  <r>
    <x v="1"/>
    <s v="Apr"/>
    <x v="24"/>
    <x v="38"/>
    <x v="17"/>
    <x v="1"/>
    <s v="Wild"/>
    <s v="Fry"/>
    <n v="37"/>
    <m/>
    <s v=""/>
  </r>
  <r>
    <x v="1"/>
    <s v="Apr"/>
    <x v="24"/>
    <x v="38"/>
    <x v="17"/>
    <x v="1"/>
    <s v="Wild"/>
    <s v="Fry"/>
    <n v="43"/>
    <m/>
    <s v=""/>
  </r>
  <r>
    <x v="1"/>
    <s v="Apr"/>
    <x v="24"/>
    <x v="38"/>
    <x v="17"/>
    <x v="1"/>
    <s v="Wild"/>
    <s v="Fry"/>
    <n v="41"/>
    <m/>
    <s v=""/>
  </r>
  <r>
    <x v="1"/>
    <s v="Apr"/>
    <x v="24"/>
    <x v="38"/>
    <x v="17"/>
    <x v="1"/>
    <s v="Wild"/>
    <s v="Fry"/>
    <n v="40"/>
    <m/>
    <s v=""/>
  </r>
  <r>
    <x v="1"/>
    <s v="Apr"/>
    <x v="24"/>
    <x v="38"/>
    <x v="17"/>
    <x v="1"/>
    <s v="Wild"/>
    <s v="Fry"/>
    <n v="39"/>
    <m/>
    <s v=""/>
  </r>
  <r>
    <x v="1"/>
    <s v="Apr"/>
    <x v="24"/>
    <x v="38"/>
    <x v="17"/>
    <x v="1"/>
    <s v="Wild"/>
    <s v="Fry"/>
    <n v="38"/>
    <m/>
    <s v=""/>
  </r>
  <r>
    <x v="1"/>
    <s v="Apr"/>
    <x v="24"/>
    <x v="38"/>
    <x v="17"/>
    <x v="1"/>
    <s v="Wild"/>
    <s v="Fry"/>
    <n v="37"/>
    <m/>
    <s v=""/>
  </r>
  <r>
    <x v="1"/>
    <s v="Apr"/>
    <x v="24"/>
    <x v="38"/>
    <x v="17"/>
    <x v="1"/>
    <s v="Wild"/>
    <s v="Fry"/>
    <n v="35"/>
    <m/>
    <s v=""/>
  </r>
  <r>
    <x v="1"/>
    <s v="Apr"/>
    <x v="24"/>
    <x v="38"/>
    <x v="17"/>
    <x v="1"/>
    <s v="Wild"/>
    <s v="Fry"/>
    <n v="36"/>
    <m/>
    <s v=""/>
  </r>
  <r>
    <x v="1"/>
    <s v="Apr"/>
    <x v="24"/>
    <x v="38"/>
    <x v="17"/>
    <x v="1"/>
    <s v="Wild"/>
    <s v="Fry"/>
    <n v="36"/>
    <m/>
    <s v=""/>
  </r>
  <r>
    <x v="1"/>
    <s v="Apr"/>
    <x v="24"/>
    <x v="38"/>
    <x v="17"/>
    <x v="1"/>
    <s v="Wild"/>
    <s v="Fry"/>
    <n v="38"/>
    <m/>
    <s v=""/>
  </r>
  <r>
    <x v="1"/>
    <s v="Apr"/>
    <x v="24"/>
    <x v="38"/>
    <x v="17"/>
    <x v="1"/>
    <s v="Wild"/>
    <s v="Fry"/>
    <n v="37"/>
    <m/>
    <s v=""/>
  </r>
  <r>
    <x v="1"/>
    <s v="Apr"/>
    <x v="24"/>
    <x v="38"/>
    <x v="17"/>
    <x v="1"/>
    <s v="Wild"/>
    <s v="Fry"/>
    <n v="36"/>
    <m/>
    <s v=""/>
  </r>
  <r>
    <x v="1"/>
    <s v="Apr"/>
    <x v="24"/>
    <x v="38"/>
    <x v="17"/>
    <x v="1"/>
    <s v="Wild"/>
    <s v="Fry"/>
    <n v="36"/>
    <m/>
    <s v=""/>
  </r>
  <r>
    <x v="1"/>
    <s v="Apr"/>
    <x v="24"/>
    <x v="38"/>
    <x v="17"/>
    <x v="1"/>
    <s v="Wild"/>
    <s v="Fry"/>
    <n v="35"/>
    <m/>
    <s v=""/>
  </r>
  <r>
    <x v="1"/>
    <s v="Apr"/>
    <x v="24"/>
    <x v="38"/>
    <x v="17"/>
    <x v="1"/>
    <s v="Wild"/>
    <s v="Fry"/>
    <n v="39"/>
    <m/>
    <s v=""/>
  </r>
  <r>
    <x v="1"/>
    <s v="Apr"/>
    <x v="24"/>
    <x v="38"/>
    <x v="17"/>
    <x v="1"/>
    <s v="Wild"/>
    <s v="Fry"/>
    <n v="39"/>
    <m/>
    <s v=""/>
  </r>
  <r>
    <x v="1"/>
    <s v="Apr"/>
    <x v="24"/>
    <x v="38"/>
    <x v="17"/>
    <x v="1"/>
    <s v="Wild"/>
    <s v="Fry"/>
    <n v="39"/>
    <m/>
    <s v=""/>
  </r>
  <r>
    <x v="1"/>
    <s v="Apr"/>
    <x v="24"/>
    <x v="38"/>
    <x v="17"/>
    <x v="1"/>
    <s v="Wild"/>
    <s v="Fry"/>
    <n v="34"/>
    <m/>
    <s v=""/>
  </r>
  <r>
    <x v="1"/>
    <s v="Apr"/>
    <x v="24"/>
    <x v="38"/>
    <x v="17"/>
    <x v="1"/>
    <s v="Wild"/>
    <s v="Fry"/>
    <n v="36"/>
    <m/>
    <s v=""/>
  </r>
  <r>
    <x v="1"/>
    <s v="Apr"/>
    <x v="24"/>
    <x v="38"/>
    <x v="17"/>
    <x v="1"/>
    <s v="Wild"/>
    <s v="Fry"/>
    <n v="39"/>
    <m/>
    <s v=""/>
  </r>
  <r>
    <x v="1"/>
    <s v="Apr"/>
    <x v="24"/>
    <x v="38"/>
    <x v="17"/>
    <x v="1"/>
    <s v="Wild"/>
    <s v="Fry"/>
    <n v="37"/>
    <m/>
    <s v=""/>
  </r>
  <r>
    <x v="1"/>
    <s v="Apr"/>
    <x v="24"/>
    <x v="38"/>
    <x v="17"/>
    <x v="1"/>
    <s v="Wild"/>
    <s v="Fry"/>
    <n v="39"/>
    <m/>
    <s v=""/>
  </r>
  <r>
    <x v="1"/>
    <s v="Apr"/>
    <x v="24"/>
    <x v="38"/>
    <x v="17"/>
    <x v="1"/>
    <s v="Wild"/>
    <s v="Fry"/>
    <n v="35"/>
    <m/>
    <s v=""/>
  </r>
  <r>
    <x v="1"/>
    <s v="Apr"/>
    <x v="24"/>
    <x v="38"/>
    <x v="17"/>
    <x v="1"/>
    <s v="Wild"/>
    <s v="Fry"/>
    <n v="45"/>
    <m/>
    <s v=""/>
  </r>
  <r>
    <x v="1"/>
    <s v="Apr"/>
    <x v="24"/>
    <x v="38"/>
    <x v="17"/>
    <x v="1"/>
    <s v="Wild"/>
    <s v="Fry"/>
    <n v="43"/>
    <m/>
    <s v=""/>
  </r>
  <r>
    <x v="1"/>
    <s v="Apr"/>
    <x v="24"/>
    <x v="38"/>
    <x v="17"/>
    <x v="1"/>
    <s v="Wild"/>
    <s v="Fry"/>
    <n v="35"/>
    <m/>
    <s v=""/>
  </r>
  <r>
    <x v="1"/>
    <s v="Apr"/>
    <x v="24"/>
    <x v="38"/>
    <x v="17"/>
    <x v="1"/>
    <s v="Wild"/>
    <s v="Fry"/>
    <n v="36"/>
    <m/>
    <s v=""/>
  </r>
  <r>
    <x v="1"/>
    <s v="Apr"/>
    <x v="24"/>
    <x v="38"/>
    <x v="17"/>
    <x v="1"/>
    <s v="Wild"/>
    <s v="Fry"/>
    <n v="39"/>
    <m/>
    <s v=""/>
  </r>
  <r>
    <x v="1"/>
    <s v="Apr"/>
    <x v="24"/>
    <x v="38"/>
    <x v="17"/>
    <x v="1"/>
    <s v="Wild"/>
    <s v="Fry"/>
    <n v="37"/>
    <m/>
    <s v=""/>
  </r>
  <r>
    <x v="1"/>
    <s v="Apr"/>
    <x v="24"/>
    <x v="38"/>
    <x v="17"/>
    <x v="1"/>
    <s v="Wild"/>
    <s v="Fry"/>
    <n v="40"/>
    <m/>
    <s v=""/>
  </r>
  <r>
    <x v="1"/>
    <s v="Apr"/>
    <x v="24"/>
    <x v="38"/>
    <x v="17"/>
    <x v="1"/>
    <s v="Wild"/>
    <s v="Fry"/>
    <n v="40"/>
    <m/>
    <s v=""/>
  </r>
  <r>
    <x v="1"/>
    <s v="Apr"/>
    <x v="24"/>
    <x v="38"/>
    <x v="17"/>
    <x v="1"/>
    <s v="Wild"/>
    <s v="Fry"/>
    <n v="37"/>
    <m/>
    <s v=""/>
  </r>
  <r>
    <x v="1"/>
    <s v="Apr"/>
    <x v="24"/>
    <x v="38"/>
    <x v="17"/>
    <x v="1"/>
    <s v="Wild"/>
    <s v="Fry"/>
    <n v="37"/>
    <m/>
    <s v=""/>
  </r>
  <r>
    <x v="1"/>
    <s v="Apr"/>
    <x v="24"/>
    <x v="38"/>
    <x v="17"/>
    <x v="1"/>
    <s v="Wild"/>
    <s v="Fry"/>
    <n v="36"/>
    <m/>
    <s v=""/>
  </r>
  <r>
    <x v="1"/>
    <s v="Apr"/>
    <x v="24"/>
    <x v="38"/>
    <x v="17"/>
    <x v="1"/>
    <s v="Wild"/>
    <s v="Fry"/>
    <n v="42"/>
    <m/>
    <s v=""/>
  </r>
  <r>
    <x v="1"/>
    <s v="Apr"/>
    <x v="24"/>
    <x v="38"/>
    <x v="14"/>
    <x v="1"/>
    <s v="Wild"/>
    <s v="Fry"/>
    <n v="43"/>
    <m/>
    <m/>
  </r>
  <r>
    <x v="1"/>
    <s v="Apr"/>
    <x v="24"/>
    <x v="38"/>
    <x v="14"/>
    <x v="1"/>
    <s v="Wild"/>
    <s v="Fry"/>
    <n v="34"/>
    <m/>
    <m/>
  </r>
  <r>
    <x v="1"/>
    <s v="Apr"/>
    <x v="24"/>
    <x v="38"/>
    <x v="14"/>
    <x v="1"/>
    <s v="Wild"/>
    <s v="Fry"/>
    <n v="37"/>
    <m/>
    <m/>
  </r>
  <r>
    <x v="1"/>
    <s v="Apr"/>
    <x v="24"/>
    <x v="38"/>
    <x v="14"/>
    <x v="1"/>
    <s v="Wild"/>
    <s v="Fry"/>
    <n v="39"/>
    <m/>
    <m/>
  </r>
  <r>
    <x v="1"/>
    <s v="Apr"/>
    <x v="24"/>
    <x v="38"/>
    <x v="14"/>
    <x v="1"/>
    <s v="Wild"/>
    <s v="Fry"/>
    <n v="42"/>
    <m/>
    <m/>
  </r>
  <r>
    <x v="1"/>
    <s v="Apr"/>
    <x v="24"/>
    <x v="38"/>
    <x v="14"/>
    <x v="1"/>
    <s v="Wild"/>
    <s v="Fry"/>
    <n v="41"/>
    <m/>
    <m/>
  </r>
  <r>
    <x v="1"/>
    <s v="Apr"/>
    <x v="24"/>
    <x v="38"/>
    <x v="14"/>
    <x v="1"/>
    <s v="Wild"/>
    <s v="Fry"/>
    <n v="39"/>
    <m/>
    <m/>
  </r>
  <r>
    <x v="1"/>
    <s v="Apr"/>
    <x v="24"/>
    <x v="38"/>
    <x v="14"/>
    <x v="1"/>
    <s v="Wild"/>
    <s v="Fry"/>
    <n v="34"/>
    <m/>
    <m/>
  </r>
  <r>
    <x v="1"/>
    <s v="Apr"/>
    <x v="24"/>
    <x v="38"/>
    <x v="14"/>
    <x v="1"/>
    <s v="Wild"/>
    <s v="Fry"/>
    <n v="37"/>
    <m/>
    <m/>
  </r>
  <r>
    <x v="1"/>
    <s v="Apr"/>
    <x v="24"/>
    <x v="38"/>
    <x v="14"/>
    <x v="1"/>
    <s v="Wild"/>
    <s v="Fry"/>
    <n v="43"/>
    <m/>
    <m/>
  </r>
  <r>
    <x v="1"/>
    <s v="Apr"/>
    <x v="24"/>
    <x v="38"/>
    <x v="14"/>
    <x v="1"/>
    <s v="Wild"/>
    <s v="Fry"/>
    <n v="41"/>
    <m/>
    <m/>
  </r>
  <r>
    <x v="1"/>
    <s v="Apr"/>
    <x v="24"/>
    <x v="38"/>
    <x v="14"/>
    <x v="1"/>
    <s v="Wild"/>
    <s v="Fry"/>
    <n v="40"/>
    <m/>
    <m/>
  </r>
  <r>
    <x v="1"/>
    <s v="Apr"/>
    <x v="24"/>
    <x v="38"/>
    <x v="14"/>
    <x v="1"/>
    <s v="Wild"/>
    <s v="Fry"/>
    <n v="39"/>
    <m/>
    <m/>
  </r>
  <r>
    <x v="1"/>
    <s v="Apr"/>
    <x v="24"/>
    <x v="38"/>
    <x v="14"/>
    <x v="1"/>
    <s v="Wild"/>
    <s v="Fry"/>
    <n v="38"/>
    <m/>
    <m/>
  </r>
  <r>
    <x v="1"/>
    <s v="Apr"/>
    <x v="24"/>
    <x v="38"/>
    <x v="14"/>
    <x v="1"/>
    <s v="Wild"/>
    <s v="Fry"/>
    <n v="37"/>
    <m/>
    <m/>
  </r>
  <r>
    <x v="1"/>
    <s v="Apr"/>
    <x v="24"/>
    <x v="38"/>
    <x v="14"/>
    <x v="1"/>
    <s v="Wild"/>
    <s v="Fry"/>
    <n v="35"/>
    <m/>
    <m/>
  </r>
  <r>
    <x v="1"/>
    <s v="Apr"/>
    <x v="24"/>
    <x v="38"/>
    <x v="14"/>
    <x v="1"/>
    <s v="Wild"/>
    <s v="Fry"/>
    <n v="36"/>
    <m/>
    <m/>
  </r>
  <r>
    <x v="1"/>
    <s v="Apr"/>
    <x v="24"/>
    <x v="38"/>
    <x v="14"/>
    <x v="1"/>
    <s v="Wild"/>
    <s v="Fry"/>
    <n v="36"/>
    <m/>
    <m/>
  </r>
  <r>
    <x v="1"/>
    <s v="Apr"/>
    <x v="24"/>
    <x v="38"/>
    <x v="14"/>
    <x v="1"/>
    <s v="Wild"/>
    <s v="Fry"/>
    <n v="38"/>
    <m/>
    <m/>
  </r>
  <r>
    <x v="1"/>
    <s v="Apr"/>
    <x v="24"/>
    <x v="38"/>
    <x v="14"/>
    <x v="1"/>
    <s v="Wild"/>
    <s v="Fry"/>
    <n v="37"/>
    <m/>
    <m/>
  </r>
  <r>
    <x v="1"/>
    <s v="Apr"/>
    <x v="24"/>
    <x v="38"/>
    <x v="14"/>
    <x v="1"/>
    <s v="Wild"/>
    <s v="Fry"/>
    <n v="36"/>
    <m/>
    <m/>
  </r>
  <r>
    <x v="1"/>
    <s v="Apr"/>
    <x v="24"/>
    <x v="38"/>
    <x v="14"/>
    <x v="1"/>
    <s v="Wild"/>
    <s v="Fry"/>
    <n v="36"/>
    <m/>
    <m/>
  </r>
  <r>
    <x v="1"/>
    <s v="Apr"/>
    <x v="24"/>
    <x v="38"/>
    <x v="14"/>
    <x v="1"/>
    <s v="Wild"/>
    <s v="Fry"/>
    <n v="35"/>
    <m/>
    <m/>
  </r>
  <r>
    <x v="1"/>
    <s v="Apr"/>
    <x v="24"/>
    <x v="38"/>
    <x v="14"/>
    <x v="1"/>
    <s v="Wild"/>
    <s v="Fry"/>
    <n v="39"/>
    <m/>
    <m/>
  </r>
  <r>
    <x v="1"/>
    <s v="Apr"/>
    <x v="24"/>
    <x v="38"/>
    <x v="14"/>
    <x v="1"/>
    <s v="Wild"/>
    <s v="Fry"/>
    <n v="39"/>
    <m/>
    <m/>
  </r>
  <r>
    <x v="1"/>
    <s v="Apr"/>
    <x v="24"/>
    <x v="38"/>
    <x v="14"/>
    <x v="1"/>
    <s v="Wild"/>
    <s v="Fry"/>
    <n v="39"/>
    <m/>
    <m/>
  </r>
  <r>
    <x v="1"/>
    <s v="Apr"/>
    <x v="24"/>
    <x v="38"/>
    <x v="14"/>
    <x v="1"/>
    <s v="Wild"/>
    <s v="Fry"/>
    <n v="34"/>
    <m/>
    <m/>
  </r>
  <r>
    <x v="1"/>
    <s v="Apr"/>
    <x v="24"/>
    <x v="38"/>
    <x v="14"/>
    <x v="1"/>
    <s v="Wild"/>
    <s v="Fry"/>
    <n v="36"/>
    <m/>
    <m/>
  </r>
  <r>
    <x v="1"/>
    <s v="Apr"/>
    <x v="24"/>
    <x v="38"/>
    <x v="14"/>
    <x v="1"/>
    <s v="Wild"/>
    <s v="Fry"/>
    <n v="39"/>
    <m/>
    <m/>
  </r>
  <r>
    <x v="1"/>
    <s v="Apr"/>
    <x v="24"/>
    <x v="38"/>
    <x v="14"/>
    <x v="1"/>
    <s v="Wild"/>
    <s v="Fry"/>
    <n v="37"/>
    <m/>
    <m/>
  </r>
  <r>
    <x v="1"/>
    <s v="Apr"/>
    <x v="24"/>
    <x v="38"/>
    <x v="14"/>
    <x v="1"/>
    <s v="Wild"/>
    <s v="Fry"/>
    <n v="39"/>
    <m/>
    <m/>
  </r>
  <r>
    <x v="1"/>
    <s v="Apr"/>
    <x v="24"/>
    <x v="38"/>
    <x v="14"/>
    <x v="1"/>
    <s v="Wild"/>
    <s v="Fry"/>
    <n v="35"/>
    <m/>
    <m/>
  </r>
  <r>
    <x v="1"/>
    <s v="Apr"/>
    <x v="24"/>
    <x v="38"/>
    <x v="14"/>
    <x v="1"/>
    <s v="Wild"/>
    <s v="Fry"/>
    <n v="45"/>
    <m/>
    <m/>
  </r>
  <r>
    <x v="1"/>
    <s v="Apr"/>
    <x v="24"/>
    <x v="38"/>
    <x v="14"/>
    <x v="1"/>
    <s v="Wild"/>
    <s v="Fry"/>
    <n v="43"/>
    <m/>
    <m/>
  </r>
  <r>
    <x v="1"/>
    <s v="Apr"/>
    <x v="24"/>
    <x v="38"/>
    <x v="14"/>
    <x v="1"/>
    <s v="Wild"/>
    <s v="Fry"/>
    <n v="35"/>
    <m/>
    <m/>
  </r>
  <r>
    <x v="1"/>
    <s v="Apr"/>
    <x v="24"/>
    <x v="38"/>
    <x v="14"/>
    <x v="1"/>
    <s v="Wild"/>
    <s v="Fry"/>
    <n v="36"/>
    <m/>
    <m/>
  </r>
  <r>
    <x v="1"/>
    <s v="Apr"/>
    <x v="24"/>
    <x v="38"/>
    <x v="14"/>
    <x v="1"/>
    <s v="Wild"/>
    <s v="Fry"/>
    <n v="39"/>
    <m/>
    <m/>
  </r>
  <r>
    <x v="1"/>
    <s v="Apr"/>
    <x v="24"/>
    <x v="38"/>
    <x v="14"/>
    <x v="1"/>
    <s v="Wild"/>
    <s v="Fry"/>
    <n v="37"/>
    <m/>
    <m/>
  </r>
  <r>
    <x v="1"/>
    <s v="Apr"/>
    <x v="24"/>
    <x v="38"/>
    <x v="14"/>
    <x v="1"/>
    <s v="Wild"/>
    <s v="Fry"/>
    <n v="40"/>
    <m/>
    <m/>
  </r>
  <r>
    <x v="1"/>
    <s v="Apr"/>
    <x v="24"/>
    <x v="38"/>
    <x v="14"/>
    <x v="1"/>
    <s v="Wild"/>
    <s v="Fry"/>
    <n v="40"/>
    <m/>
    <m/>
  </r>
  <r>
    <x v="1"/>
    <s v="Apr"/>
    <x v="24"/>
    <x v="38"/>
    <x v="14"/>
    <x v="1"/>
    <s v="Wild"/>
    <s v="Fry"/>
    <n v="37"/>
    <m/>
    <m/>
  </r>
  <r>
    <x v="1"/>
    <s v="Apr"/>
    <x v="24"/>
    <x v="38"/>
    <x v="14"/>
    <x v="1"/>
    <s v="Wild"/>
    <s v="Fry"/>
    <n v="37"/>
    <m/>
    <m/>
  </r>
  <r>
    <x v="1"/>
    <s v="Apr"/>
    <x v="24"/>
    <x v="38"/>
    <x v="14"/>
    <x v="1"/>
    <s v="Wild"/>
    <s v="Fry"/>
    <n v="42"/>
    <m/>
    <m/>
  </r>
  <r>
    <x v="1"/>
    <s v="Apr"/>
    <x v="24"/>
    <x v="38"/>
    <x v="15"/>
    <x v="0"/>
    <s v="Wild"/>
    <s v="Fry"/>
    <n v="54"/>
    <m/>
    <s v=""/>
  </r>
  <r>
    <x v="1"/>
    <s v="Apr"/>
    <x v="24"/>
    <x v="38"/>
    <x v="15"/>
    <x v="0"/>
    <s v="Wild"/>
    <s v="Fry"/>
    <n v="48"/>
    <m/>
    <s v=""/>
  </r>
  <r>
    <x v="1"/>
    <s v="Apr"/>
    <x v="24"/>
    <x v="38"/>
    <x v="15"/>
    <x v="0"/>
    <s v="Wild"/>
    <s v="Fry"/>
    <n v="49"/>
    <m/>
    <s v=""/>
  </r>
  <r>
    <x v="1"/>
    <s v="Apr"/>
    <x v="24"/>
    <x v="38"/>
    <x v="15"/>
    <x v="0"/>
    <s v="Wild"/>
    <s v="Fry"/>
    <n v="49"/>
    <m/>
    <s v=""/>
  </r>
  <r>
    <x v="1"/>
    <s v="Apr"/>
    <x v="24"/>
    <x v="38"/>
    <x v="15"/>
    <x v="0"/>
    <s v="Wild"/>
    <s v="Fry"/>
    <n v="46"/>
    <m/>
    <s v=""/>
  </r>
  <r>
    <x v="1"/>
    <s v="Apr"/>
    <x v="24"/>
    <x v="38"/>
    <x v="15"/>
    <x v="0"/>
    <s v="Wild"/>
    <s v="Fry"/>
    <n v="52"/>
    <m/>
    <s v=""/>
  </r>
  <r>
    <x v="1"/>
    <s v="Apr"/>
    <x v="24"/>
    <x v="38"/>
    <x v="15"/>
    <x v="0"/>
    <s v="Wild"/>
    <s v="Fry"/>
    <n v="46"/>
    <m/>
    <s v=""/>
  </r>
  <r>
    <x v="1"/>
    <s v="Apr"/>
    <x v="24"/>
    <x v="38"/>
    <x v="15"/>
    <x v="0"/>
    <s v="Wild"/>
    <s v="Fry"/>
    <n v="51"/>
    <m/>
    <s v=""/>
  </r>
  <r>
    <x v="1"/>
    <s v="Apr"/>
    <x v="24"/>
    <x v="38"/>
    <x v="15"/>
    <x v="0"/>
    <s v="Wild"/>
    <s v="Fry"/>
    <n v="46"/>
    <m/>
    <s v=""/>
  </r>
  <r>
    <x v="1"/>
    <s v="Apr"/>
    <x v="24"/>
    <x v="38"/>
    <x v="15"/>
    <x v="0"/>
    <s v="Wild"/>
    <s v="Fry"/>
    <n v="48"/>
    <m/>
    <s v=""/>
  </r>
  <r>
    <x v="1"/>
    <s v="Apr"/>
    <x v="24"/>
    <x v="38"/>
    <x v="15"/>
    <x v="0"/>
    <s v="Wild"/>
    <s v="Fry"/>
    <n v="49"/>
    <m/>
    <s v=""/>
  </r>
  <r>
    <x v="1"/>
    <s v="Apr"/>
    <x v="24"/>
    <x v="38"/>
    <x v="15"/>
    <x v="0"/>
    <s v="Wild"/>
    <s v="Fry"/>
    <n v="50"/>
    <m/>
    <s v=""/>
  </r>
  <r>
    <x v="1"/>
    <s v="Apr"/>
    <x v="24"/>
    <x v="38"/>
    <x v="15"/>
    <x v="1"/>
    <s v="Wild"/>
    <s v="Fry"/>
    <n v="52"/>
    <m/>
    <s v=""/>
  </r>
  <r>
    <x v="1"/>
    <s v="Apr"/>
    <x v="24"/>
    <x v="38"/>
    <x v="15"/>
    <x v="1"/>
    <s v="Wild"/>
    <s v="Fry"/>
    <n v="47"/>
    <m/>
    <s v=""/>
  </r>
  <r>
    <x v="1"/>
    <s v="Apr"/>
    <x v="24"/>
    <x v="38"/>
    <x v="15"/>
    <x v="1"/>
    <s v="Wild"/>
    <s v="Fry"/>
    <n v="51"/>
    <m/>
    <s v=""/>
  </r>
  <r>
    <x v="1"/>
    <s v="Apr"/>
    <x v="24"/>
    <x v="38"/>
    <x v="15"/>
    <x v="1"/>
    <s v="Wild"/>
    <s v="Fry"/>
    <n v="55"/>
    <m/>
    <s v=""/>
  </r>
  <r>
    <x v="1"/>
    <s v="Apr"/>
    <x v="24"/>
    <x v="39"/>
    <x v="18"/>
    <x v="1"/>
    <s v="Wild"/>
    <s v="Fry"/>
    <n v="36"/>
    <m/>
    <s v=""/>
  </r>
  <r>
    <x v="1"/>
    <s v="Apr"/>
    <x v="24"/>
    <x v="39"/>
    <x v="18"/>
    <x v="1"/>
    <s v="Wild"/>
    <s v="Fry"/>
    <n v="36"/>
    <m/>
    <s v=""/>
  </r>
  <r>
    <x v="1"/>
    <s v="Apr"/>
    <x v="24"/>
    <x v="39"/>
    <x v="18"/>
    <x v="1"/>
    <s v="Wild"/>
    <s v="Fry"/>
    <n v="38"/>
    <m/>
    <s v=""/>
  </r>
  <r>
    <x v="1"/>
    <s v="Apr"/>
    <x v="24"/>
    <x v="39"/>
    <x v="18"/>
    <x v="1"/>
    <s v="Wild"/>
    <s v="Fry"/>
    <n v="34"/>
    <m/>
    <s v=""/>
  </r>
  <r>
    <x v="1"/>
    <s v="Apr"/>
    <x v="24"/>
    <x v="39"/>
    <x v="18"/>
    <x v="1"/>
    <s v="Wild"/>
    <s v="Fry"/>
    <n v="38"/>
    <m/>
    <s v=""/>
  </r>
  <r>
    <x v="1"/>
    <s v="Apr"/>
    <x v="24"/>
    <x v="39"/>
    <x v="18"/>
    <x v="1"/>
    <s v="Wild"/>
    <s v="Fry"/>
    <n v="36"/>
    <m/>
    <s v=""/>
  </r>
  <r>
    <x v="1"/>
    <s v="Apr"/>
    <x v="24"/>
    <x v="39"/>
    <x v="18"/>
    <x v="1"/>
    <s v="Wild"/>
    <s v="Fry"/>
    <n v="37"/>
    <m/>
    <s v=""/>
  </r>
  <r>
    <x v="1"/>
    <s v="Apr"/>
    <x v="24"/>
    <x v="39"/>
    <x v="18"/>
    <x v="1"/>
    <s v="Wild"/>
    <s v="Fry"/>
    <n v="38"/>
    <m/>
    <s v=""/>
  </r>
  <r>
    <x v="1"/>
    <s v="Apr"/>
    <x v="24"/>
    <x v="39"/>
    <x v="18"/>
    <x v="1"/>
    <s v="Wild"/>
    <s v="Fry"/>
    <n v="45"/>
    <m/>
    <s v=""/>
  </r>
  <r>
    <x v="1"/>
    <s v="Apr"/>
    <x v="24"/>
    <x v="39"/>
    <x v="18"/>
    <x v="1"/>
    <s v="Wild"/>
    <s v="Fry"/>
    <n v="36"/>
    <m/>
    <s v=""/>
  </r>
  <r>
    <x v="1"/>
    <s v="Apr"/>
    <x v="24"/>
    <x v="39"/>
    <x v="18"/>
    <x v="1"/>
    <s v="Wild"/>
    <s v="Fry"/>
    <n v="35"/>
    <m/>
    <s v=""/>
  </r>
  <r>
    <x v="1"/>
    <s v="Apr"/>
    <x v="24"/>
    <x v="39"/>
    <x v="18"/>
    <x v="1"/>
    <s v="Wild"/>
    <s v="Fry"/>
    <n v="35"/>
    <m/>
    <s v=""/>
  </r>
  <r>
    <x v="1"/>
    <s v="Apr"/>
    <x v="24"/>
    <x v="39"/>
    <x v="18"/>
    <x v="1"/>
    <s v="Wild"/>
    <s v="Fry"/>
    <n v="37"/>
    <m/>
    <s v=""/>
  </r>
  <r>
    <x v="1"/>
    <s v="Apr"/>
    <x v="24"/>
    <x v="40"/>
    <x v="14"/>
    <x v="1"/>
    <s v="Wild"/>
    <s v="Fry"/>
    <n v="37"/>
    <m/>
    <s v=""/>
  </r>
  <r>
    <x v="1"/>
    <s v="Apr"/>
    <x v="24"/>
    <x v="40"/>
    <x v="14"/>
    <x v="1"/>
    <s v="Wild"/>
    <s v="Fry"/>
    <n v="37"/>
    <m/>
    <s v=""/>
  </r>
  <r>
    <x v="1"/>
    <s v="Apr"/>
    <x v="24"/>
    <x v="40"/>
    <x v="14"/>
    <x v="1"/>
    <s v="Wild"/>
    <s v="Fry"/>
    <n v="43"/>
    <m/>
    <s v=""/>
  </r>
  <r>
    <x v="1"/>
    <s v="Apr"/>
    <x v="24"/>
    <x v="40"/>
    <x v="14"/>
    <x v="1"/>
    <s v="Wild"/>
    <s v="Fry"/>
    <n v="41"/>
    <m/>
    <s v=""/>
  </r>
  <r>
    <x v="1"/>
    <s v="Apr"/>
    <x v="24"/>
    <x v="40"/>
    <x v="14"/>
    <x v="1"/>
    <s v="Wild"/>
    <s v="Fry"/>
    <n v="43"/>
    <m/>
    <s v=""/>
  </r>
  <r>
    <x v="1"/>
    <s v="Apr"/>
    <x v="24"/>
    <x v="40"/>
    <x v="14"/>
    <x v="1"/>
    <s v="Wild"/>
    <s v="Fry"/>
    <n v="38"/>
    <m/>
    <s v=""/>
  </r>
  <r>
    <x v="1"/>
    <s v="Apr"/>
    <x v="24"/>
    <x v="40"/>
    <x v="14"/>
    <x v="1"/>
    <s v="Wild"/>
    <s v="Fry"/>
    <n v="42"/>
    <m/>
    <s v=""/>
  </r>
  <r>
    <x v="1"/>
    <s v="Apr"/>
    <x v="24"/>
    <x v="40"/>
    <x v="14"/>
    <x v="1"/>
    <s v="Wild"/>
    <s v="Fry"/>
    <n v="52"/>
    <m/>
    <s v=""/>
  </r>
  <r>
    <x v="1"/>
    <s v="Apr"/>
    <x v="24"/>
    <x v="40"/>
    <x v="14"/>
    <x v="1"/>
    <s v="Wild"/>
    <s v="Fry"/>
    <n v="39"/>
    <m/>
    <s v=""/>
  </r>
  <r>
    <x v="1"/>
    <s v="Apr"/>
    <x v="24"/>
    <x v="40"/>
    <x v="14"/>
    <x v="1"/>
    <s v="Wild"/>
    <s v="Fry"/>
    <n v="38"/>
    <m/>
    <s v=""/>
  </r>
  <r>
    <x v="1"/>
    <s v="Apr"/>
    <x v="24"/>
    <x v="40"/>
    <x v="14"/>
    <x v="1"/>
    <s v="Wild"/>
    <s v="Fry"/>
    <n v="42"/>
    <m/>
    <s v=""/>
  </r>
  <r>
    <x v="1"/>
    <s v="Apr"/>
    <x v="24"/>
    <x v="40"/>
    <x v="14"/>
    <x v="1"/>
    <s v="Wild"/>
    <s v="Fry"/>
    <n v="41"/>
    <m/>
    <s v=""/>
  </r>
  <r>
    <x v="1"/>
    <s v="Apr"/>
    <x v="24"/>
    <x v="40"/>
    <x v="14"/>
    <x v="1"/>
    <s v="Wild"/>
    <s v="Fry"/>
    <n v="39"/>
    <m/>
    <s v=""/>
  </r>
  <r>
    <x v="1"/>
    <s v="Apr"/>
    <x v="24"/>
    <x v="40"/>
    <x v="14"/>
    <x v="1"/>
    <s v="Wild"/>
    <s v="Fry"/>
    <n v="42"/>
    <m/>
    <s v=""/>
  </r>
  <r>
    <x v="1"/>
    <s v="Apr"/>
    <x v="24"/>
    <x v="40"/>
    <x v="14"/>
    <x v="1"/>
    <s v="Wild"/>
    <s v="Fry"/>
    <n v="38"/>
    <m/>
    <s v=""/>
  </r>
  <r>
    <x v="1"/>
    <s v="Apr"/>
    <x v="24"/>
    <x v="40"/>
    <x v="14"/>
    <x v="1"/>
    <s v="Wild"/>
    <s v="Fry"/>
    <n v="38"/>
    <m/>
    <s v=""/>
  </r>
  <r>
    <x v="1"/>
    <s v="Apr"/>
    <x v="24"/>
    <x v="40"/>
    <x v="14"/>
    <x v="1"/>
    <s v="Wild"/>
    <s v="Fry"/>
    <n v="46"/>
    <m/>
    <s v=""/>
  </r>
  <r>
    <x v="1"/>
    <s v="Apr"/>
    <x v="24"/>
    <x v="40"/>
    <x v="14"/>
    <x v="1"/>
    <s v="Wild"/>
    <s v="Fry"/>
    <n v="48"/>
    <m/>
    <s v=""/>
  </r>
  <r>
    <x v="1"/>
    <s v="Apr"/>
    <x v="24"/>
    <x v="40"/>
    <x v="14"/>
    <x v="1"/>
    <s v="Wild"/>
    <s v="Fry"/>
    <n v="39"/>
    <m/>
    <s v=""/>
  </r>
  <r>
    <x v="1"/>
    <s v="Apr"/>
    <x v="24"/>
    <x v="40"/>
    <x v="14"/>
    <x v="1"/>
    <s v="Wild"/>
    <s v="Fry"/>
    <n v="35"/>
    <m/>
    <s v=""/>
  </r>
  <r>
    <x v="1"/>
    <s v="Apr"/>
    <x v="24"/>
    <x v="40"/>
    <x v="14"/>
    <x v="1"/>
    <s v="Wild"/>
    <s v="Fry"/>
    <n v="40"/>
    <m/>
    <s v=""/>
  </r>
  <r>
    <x v="1"/>
    <s v="Apr"/>
    <x v="24"/>
    <x v="40"/>
    <x v="14"/>
    <x v="1"/>
    <s v="Wild"/>
    <s v="Fry"/>
    <n v="30"/>
    <m/>
    <s v=""/>
  </r>
  <r>
    <x v="1"/>
    <s v="Apr"/>
    <x v="24"/>
    <x v="40"/>
    <x v="14"/>
    <x v="1"/>
    <s v="Wild"/>
    <s v="Fry"/>
    <n v="42"/>
    <m/>
    <s v=""/>
  </r>
  <r>
    <x v="1"/>
    <s v="Apr"/>
    <x v="24"/>
    <x v="40"/>
    <x v="14"/>
    <x v="1"/>
    <s v="Wild"/>
    <s v="Fry"/>
    <n v="37"/>
    <m/>
    <s v=""/>
  </r>
  <r>
    <x v="1"/>
    <s v="Apr"/>
    <x v="24"/>
    <x v="40"/>
    <x v="14"/>
    <x v="1"/>
    <s v="Wild"/>
    <s v="Fry"/>
    <n v="39"/>
    <m/>
    <s v=""/>
  </r>
  <r>
    <x v="1"/>
    <s v="Apr"/>
    <x v="24"/>
    <x v="40"/>
    <x v="14"/>
    <x v="1"/>
    <s v="Wild"/>
    <s v="Fry"/>
    <n v="39"/>
    <m/>
    <s v=""/>
  </r>
  <r>
    <x v="1"/>
    <s v="Apr"/>
    <x v="24"/>
    <x v="40"/>
    <x v="14"/>
    <x v="1"/>
    <s v="Wild"/>
    <s v="Fry"/>
    <n v="37"/>
    <m/>
    <s v=""/>
  </r>
  <r>
    <x v="1"/>
    <s v="Apr"/>
    <x v="24"/>
    <x v="40"/>
    <x v="14"/>
    <x v="1"/>
    <s v="Wild"/>
    <s v="Fry"/>
    <n v="41"/>
    <m/>
    <s v=""/>
  </r>
  <r>
    <x v="1"/>
    <s v="Apr"/>
    <x v="24"/>
    <x v="40"/>
    <x v="14"/>
    <x v="1"/>
    <s v="Wild"/>
    <s v="Fry"/>
    <n v="39"/>
    <m/>
    <s v=""/>
  </r>
  <r>
    <x v="1"/>
    <s v="Apr"/>
    <x v="24"/>
    <x v="40"/>
    <x v="14"/>
    <x v="1"/>
    <s v="Wild"/>
    <s v="Fry"/>
    <n v="35"/>
    <m/>
    <s v=""/>
  </r>
  <r>
    <x v="1"/>
    <s v="Apr"/>
    <x v="24"/>
    <x v="40"/>
    <x v="14"/>
    <x v="1"/>
    <s v="Wild"/>
    <s v="Fry"/>
    <n v="42"/>
    <m/>
    <s v=""/>
  </r>
  <r>
    <x v="1"/>
    <s v="Apr"/>
    <x v="24"/>
    <x v="40"/>
    <x v="14"/>
    <x v="1"/>
    <s v="Wild"/>
    <s v="Fry"/>
    <n v="37"/>
    <m/>
    <s v=""/>
  </r>
  <r>
    <x v="1"/>
    <s v="Apr"/>
    <x v="24"/>
    <x v="40"/>
    <x v="14"/>
    <x v="1"/>
    <s v="Wild"/>
    <s v="Fry"/>
    <n v="39"/>
    <m/>
    <s v=""/>
  </r>
  <r>
    <x v="1"/>
    <s v="Apr"/>
    <x v="24"/>
    <x v="40"/>
    <x v="14"/>
    <x v="1"/>
    <s v="Wild"/>
    <s v="Fry"/>
    <n v="42"/>
    <m/>
    <s v=""/>
  </r>
  <r>
    <x v="1"/>
    <s v="Apr"/>
    <x v="24"/>
    <x v="40"/>
    <x v="14"/>
    <x v="1"/>
    <s v="Wild"/>
    <s v="Fry"/>
    <n v="42"/>
    <m/>
    <s v=""/>
  </r>
  <r>
    <x v="1"/>
    <s v="Apr"/>
    <x v="24"/>
    <x v="40"/>
    <x v="14"/>
    <x v="1"/>
    <s v="Wild"/>
    <s v="Fry"/>
    <n v="38"/>
    <m/>
    <s v=""/>
  </r>
  <r>
    <x v="1"/>
    <s v="Apr"/>
    <x v="24"/>
    <x v="40"/>
    <x v="14"/>
    <x v="1"/>
    <s v="Wild"/>
    <s v="Fry"/>
    <n v="54"/>
    <m/>
    <s v=""/>
  </r>
  <r>
    <x v="1"/>
    <s v="Apr"/>
    <x v="24"/>
    <x v="40"/>
    <x v="14"/>
    <x v="1"/>
    <s v="Wild"/>
    <s v="Fry"/>
    <n v="41"/>
    <m/>
    <s v=""/>
  </r>
  <r>
    <x v="1"/>
    <s v="Apr"/>
    <x v="24"/>
    <x v="40"/>
    <x v="14"/>
    <x v="1"/>
    <s v="Wild"/>
    <s v="Fry"/>
    <n v="37"/>
    <m/>
    <s v=""/>
  </r>
  <r>
    <x v="1"/>
    <s v="Apr"/>
    <x v="24"/>
    <x v="40"/>
    <x v="14"/>
    <x v="1"/>
    <s v="Wild"/>
    <s v="Fry"/>
    <n v="40"/>
    <m/>
    <s v=""/>
  </r>
  <r>
    <x v="1"/>
    <s v="Apr"/>
    <x v="24"/>
    <x v="40"/>
    <x v="19"/>
    <x v="1"/>
    <s v="Wild"/>
    <s v="Fry"/>
    <n v="31"/>
    <m/>
    <s v=""/>
  </r>
  <r>
    <x v="1"/>
    <s v="Apr"/>
    <x v="24"/>
    <x v="40"/>
    <x v="19"/>
    <x v="1"/>
    <s v="Wild"/>
    <s v="Fry"/>
    <n v="41"/>
    <m/>
    <s v=""/>
  </r>
  <r>
    <x v="1"/>
    <s v="Apr"/>
    <x v="24"/>
    <x v="40"/>
    <x v="19"/>
    <x v="1"/>
    <s v="Wild"/>
    <s v="Fry"/>
    <n v="44"/>
    <m/>
    <s v=""/>
  </r>
  <r>
    <x v="1"/>
    <s v="Apr"/>
    <x v="24"/>
    <x v="40"/>
    <x v="19"/>
    <x v="1"/>
    <s v="Wild"/>
    <s v="Fry"/>
    <n v="44"/>
    <m/>
    <s v=""/>
  </r>
  <r>
    <x v="1"/>
    <s v="Apr"/>
    <x v="24"/>
    <x v="40"/>
    <x v="19"/>
    <x v="1"/>
    <s v="Wild"/>
    <s v="Fry"/>
    <n v="49"/>
    <m/>
    <s v=""/>
  </r>
  <r>
    <x v="1"/>
    <s v="Apr"/>
    <x v="24"/>
    <x v="40"/>
    <x v="19"/>
    <x v="1"/>
    <s v="Wild"/>
    <s v="Fry"/>
    <n v="42"/>
    <m/>
    <s v=""/>
  </r>
  <r>
    <x v="1"/>
    <s v="Apr"/>
    <x v="24"/>
    <x v="40"/>
    <x v="19"/>
    <x v="1"/>
    <s v="Wild"/>
    <s v="Fry"/>
    <n v="48"/>
    <m/>
    <s v=""/>
  </r>
  <r>
    <x v="1"/>
    <s v="Apr"/>
    <x v="24"/>
    <x v="40"/>
    <x v="19"/>
    <x v="1"/>
    <s v="Wild"/>
    <s v="Fry"/>
    <n v="43"/>
    <m/>
    <s v=""/>
  </r>
  <r>
    <x v="1"/>
    <s v="Apr"/>
    <x v="24"/>
    <x v="40"/>
    <x v="19"/>
    <x v="1"/>
    <s v="Wild"/>
    <s v="Fry"/>
    <n v="40"/>
    <m/>
    <s v=""/>
  </r>
  <r>
    <x v="1"/>
    <s v="Apr"/>
    <x v="24"/>
    <x v="40"/>
    <x v="19"/>
    <x v="1"/>
    <s v="Wild"/>
    <s v="Fry"/>
    <n v="47"/>
    <m/>
    <s v=""/>
  </r>
  <r>
    <x v="1"/>
    <s v="Apr"/>
    <x v="24"/>
    <x v="40"/>
    <x v="19"/>
    <x v="1"/>
    <s v="Wild"/>
    <s v="Fry"/>
    <n v="45"/>
    <m/>
    <s v=""/>
  </r>
  <r>
    <x v="1"/>
    <s v="Apr"/>
    <x v="24"/>
    <x v="40"/>
    <x v="19"/>
    <x v="1"/>
    <s v="Wild"/>
    <s v="Fry"/>
    <n v="37"/>
    <m/>
    <s v=""/>
  </r>
  <r>
    <x v="1"/>
    <s v="Apr"/>
    <x v="24"/>
    <x v="40"/>
    <x v="19"/>
    <x v="1"/>
    <s v="Wild"/>
    <s v="Fry"/>
    <n v="42"/>
    <m/>
    <s v=""/>
  </r>
  <r>
    <x v="1"/>
    <s v="Apr"/>
    <x v="24"/>
    <x v="40"/>
    <x v="19"/>
    <x v="1"/>
    <s v="Wild"/>
    <s v="Fry"/>
    <n v="52"/>
    <m/>
    <s v=""/>
  </r>
  <r>
    <x v="1"/>
    <s v="Apr"/>
    <x v="24"/>
    <x v="40"/>
    <x v="19"/>
    <x v="1"/>
    <s v="Wild"/>
    <s v="Fry"/>
    <n v="45"/>
    <m/>
    <s v=""/>
  </r>
  <r>
    <x v="1"/>
    <s v="Apr"/>
    <x v="24"/>
    <x v="40"/>
    <x v="19"/>
    <x v="1"/>
    <s v="Wild"/>
    <s v="Fry"/>
    <n v="37"/>
    <m/>
    <s v=""/>
  </r>
  <r>
    <x v="1"/>
    <s v="Apr"/>
    <x v="24"/>
    <x v="40"/>
    <x v="19"/>
    <x v="1"/>
    <s v="Wild"/>
    <s v="Fry"/>
    <n v="43"/>
    <m/>
    <s v=""/>
  </r>
  <r>
    <x v="1"/>
    <s v="Apr"/>
    <x v="24"/>
    <x v="40"/>
    <x v="19"/>
    <x v="1"/>
    <s v="Wild"/>
    <s v="Fry"/>
    <n v="38"/>
    <m/>
    <s v=""/>
  </r>
  <r>
    <x v="1"/>
    <s v="Apr"/>
    <x v="24"/>
    <x v="40"/>
    <x v="19"/>
    <x v="1"/>
    <s v="Wild"/>
    <s v="Fry"/>
    <n v="36"/>
    <m/>
    <s v=""/>
  </r>
  <r>
    <x v="1"/>
    <s v="Apr"/>
    <x v="24"/>
    <x v="40"/>
    <x v="19"/>
    <x v="1"/>
    <s v="Wild"/>
    <s v="Fry"/>
    <n v="35"/>
    <m/>
    <s v=""/>
  </r>
  <r>
    <x v="1"/>
    <s v="Apr"/>
    <x v="24"/>
    <x v="40"/>
    <x v="16"/>
    <x v="1"/>
    <s v="Wild"/>
    <s v="Fry"/>
    <n v="42"/>
    <m/>
    <s v=""/>
  </r>
  <r>
    <x v="1"/>
    <s v="Apr"/>
    <x v="24"/>
    <x v="40"/>
    <x v="16"/>
    <x v="1"/>
    <s v="Wild"/>
    <s v="Fry"/>
    <n v="44"/>
    <m/>
    <s v=""/>
  </r>
  <r>
    <x v="1"/>
    <s v="Apr"/>
    <x v="24"/>
    <x v="40"/>
    <x v="16"/>
    <x v="1"/>
    <s v="Wild"/>
    <s v="Fry"/>
    <n v="38"/>
    <m/>
    <s v=""/>
  </r>
  <r>
    <x v="1"/>
    <s v="Apr"/>
    <x v="24"/>
    <x v="40"/>
    <x v="16"/>
    <x v="1"/>
    <s v="Wild"/>
    <s v="Fry"/>
    <n v="47"/>
    <m/>
    <s v=""/>
  </r>
  <r>
    <x v="1"/>
    <s v="Apr"/>
    <x v="24"/>
    <x v="40"/>
    <x v="16"/>
    <x v="1"/>
    <s v="Wild"/>
    <s v="Fry"/>
    <n v="45"/>
    <m/>
    <s v=""/>
  </r>
  <r>
    <x v="1"/>
    <s v="Apr"/>
    <x v="24"/>
    <x v="40"/>
    <x v="20"/>
    <x v="1"/>
    <s v="Wild"/>
    <s v="Fry"/>
    <n v="35"/>
    <m/>
    <s v=""/>
  </r>
  <r>
    <x v="1"/>
    <s v="Apr"/>
    <x v="24"/>
    <x v="40"/>
    <x v="20"/>
    <x v="1"/>
    <s v="Wild"/>
    <s v="Fry"/>
    <n v="42"/>
    <m/>
    <s v=""/>
  </r>
  <r>
    <x v="1"/>
    <s v="Apr"/>
    <x v="24"/>
    <x v="40"/>
    <x v="20"/>
    <x v="1"/>
    <s v="Wild"/>
    <s v="Fry"/>
    <n v="38"/>
    <m/>
    <s v=""/>
  </r>
  <r>
    <x v="1"/>
    <s v="Apr"/>
    <x v="24"/>
    <x v="40"/>
    <x v="20"/>
    <x v="1"/>
    <s v="Wild"/>
    <s v="Fry"/>
    <n v="42"/>
    <m/>
    <s v=""/>
  </r>
  <r>
    <x v="1"/>
    <s v="Apr"/>
    <x v="24"/>
    <x v="40"/>
    <x v="20"/>
    <x v="1"/>
    <s v="Wild"/>
    <s v="Fry"/>
    <n v="42"/>
    <m/>
    <s v=""/>
  </r>
  <r>
    <x v="1"/>
    <s v="Apr"/>
    <x v="24"/>
    <x v="40"/>
    <x v="20"/>
    <x v="1"/>
    <s v="Wild"/>
    <s v="Fry"/>
    <n v="41"/>
    <m/>
    <s v=""/>
  </r>
  <r>
    <x v="1"/>
    <s v="Apr"/>
    <x v="24"/>
    <x v="40"/>
    <x v="20"/>
    <x v="1"/>
    <s v="Wild"/>
    <s v="Fry"/>
    <n v="45"/>
    <m/>
    <s v=""/>
  </r>
  <r>
    <x v="1"/>
    <s v="Apr"/>
    <x v="24"/>
    <x v="40"/>
    <x v="20"/>
    <x v="1"/>
    <s v="Wild"/>
    <s v="Fry"/>
    <n v="42"/>
    <m/>
    <s v=""/>
  </r>
  <r>
    <x v="1"/>
    <s v="Apr"/>
    <x v="24"/>
    <x v="40"/>
    <x v="20"/>
    <x v="0"/>
    <s v="Wild"/>
    <s v="Fry"/>
    <n v="42"/>
    <m/>
    <s v=""/>
  </r>
  <r>
    <x v="1"/>
    <s v="Apr"/>
    <x v="24"/>
    <x v="40"/>
    <x v="20"/>
    <x v="0"/>
    <s v="Wild"/>
    <s v="Fry"/>
    <n v="43"/>
    <m/>
    <s v=""/>
  </r>
  <r>
    <x v="1"/>
    <s v="Apr"/>
    <x v="24"/>
    <x v="40"/>
    <x v="20"/>
    <x v="0"/>
    <s v="Wild"/>
    <s v="Fry"/>
    <n v="36"/>
    <m/>
    <s v=""/>
  </r>
  <r>
    <x v="1"/>
    <s v="Apr"/>
    <x v="24"/>
    <x v="40"/>
    <x v="20"/>
    <x v="0"/>
    <s v="Wild"/>
    <s v="Fry"/>
    <n v="38"/>
    <m/>
    <s v=""/>
  </r>
  <r>
    <x v="1"/>
    <s v="Apr"/>
    <x v="24"/>
    <x v="40"/>
    <x v="20"/>
    <x v="2"/>
    <s v="Wild"/>
    <s v="Fry"/>
    <n v="34"/>
    <m/>
    <s v=""/>
  </r>
  <r>
    <x v="1"/>
    <s v="Apr"/>
    <x v="24"/>
    <x v="40"/>
    <x v="12"/>
    <x v="0"/>
    <s v="Wild"/>
    <s v="Fry"/>
    <n v="48"/>
    <m/>
    <s v=""/>
  </r>
  <r>
    <x v="1"/>
    <s v="Apr"/>
    <x v="24"/>
    <x v="40"/>
    <x v="12"/>
    <x v="0"/>
    <s v="Wild"/>
    <s v="Fry"/>
    <n v="39"/>
    <m/>
    <s v=""/>
  </r>
  <r>
    <x v="1"/>
    <s v="Apr"/>
    <x v="24"/>
    <x v="40"/>
    <x v="12"/>
    <x v="1"/>
    <s v="Wild"/>
    <s v="Fry"/>
    <n v="48"/>
    <m/>
    <s v=""/>
  </r>
  <r>
    <x v="1"/>
    <s v="Apr"/>
    <x v="24"/>
    <x v="40"/>
    <x v="15"/>
    <x v="0"/>
    <s v="Wild"/>
    <s v="Fry"/>
    <n v="51"/>
    <m/>
    <s v=""/>
  </r>
  <r>
    <x v="1"/>
    <s v="Apr"/>
    <x v="24"/>
    <x v="40"/>
    <x v="15"/>
    <x v="0"/>
    <s v="Wild"/>
    <s v="Fry"/>
    <n v="46"/>
    <m/>
    <s v=""/>
  </r>
  <r>
    <x v="1"/>
    <s v="Apr"/>
    <x v="24"/>
    <x v="40"/>
    <x v="15"/>
    <x v="0"/>
    <s v="Wild"/>
    <s v="Fry"/>
    <n v="44"/>
    <m/>
    <s v=""/>
  </r>
  <r>
    <x v="1"/>
    <s v="Apr"/>
    <x v="24"/>
    <x v="40"/>
    <x v="15"/>
    <x v="1"/>
    <s v="Wild"/>
    <s v="Fry"/>
    <n v="45"/>
    <m/>
    <s v=""/>
  </r>
  <r>
    <x v="1"/>
    <s v="Apr"/>
    <x v="24"/>
    <x v="40"/>
    <x v="15"/>
    <x v="1"/>
    <s v="Wild"/>
    <s v="Fry"/>
    <n v="48"/>
    <m/>
    <s v=""/>
  </r>
  <r>
    <x v="1"/>
    <s v="Apr"/>
    <x v="24"/>
    <x v="40"/>
    <x v="15"/>
    <x v="1"/>
    <s v="Wild"/>
    <s v="Fry"/>
    <n v="47"/>
    <m/>
    <s v=""/>
  </r>
  <r>
    <x v="1"/>
    <s v="Apr"/>
    <x v="24"/>
    <x v="40"/>
    <x v="21"/>
    <x v="2"/>
    <s v="Wild"/>
    <s v="Fry"/>
    <n v="58"/>
    <m/>
    <s v=""/>
  </r>
  <r>
    <x v="1"/>
    <s v="Apr"/>
    <x v="24"/>
    <x v="40"/>
    <x v="21"/>
    <x v="0"/>
    <s v="Wild"/>
    <s v="Fry"/>
    <n v="39"/>
    <m/>
    <s v=""/>
  </r>
  <r>
    <x v="1"/>
    <s v="Apr"/>
    <x v="0"/>
    <x v="41"/>
    <x v="16"/>
    <x v="1"/>
    <s v="Wild"/>
    <s v="Fry"/>
    <n v="36"/>
    <m/>
    <s v=""/>
  </r>
  <r>
    <x v="1"/>
    <s v="Apr"/>
    <x v="0"/>
    <x v="41"/>
    <x v="16"/>
    <x v="1"/>
    <s v="Wild"/>
    <s v="Fry"/>
    <n v="37"/>
    <m/>
    <s v=""/>
  </r>
  <r>
    <x v="1"/>
    <s v="Apr"/>
    <x v="0"/>
    <x v="41"/>
    <x v="16"/>
    <x v="1"/>
    <s v="Wild"/>
    <s v="Fry"/>
    <n v="39"/>
    <m/>
    <s v=""/>
  </r>
  <r>
    <x v="1"/>
    <s v="Apr"/>
    <x v="0"/>
    <x v="41"/>
    <x v="16"/>
    <x v="1"/>
    <s v="Wild"/>
    <s v="Fry"/>
    <n v="39"/>
    <m/>
    <s v=""/>
  </r>
  <r>
    <x v="1"/>
    <s v="Apr"/>
    <x v="0"/>
    <x v="41"/>
    <x v="16"/>
    <x v="1"/>
    <s v="Wild"/>
    <s v="Fry"/>
    <n v="40"/>
    <m/>
    <s v=""/>
  </r>
  <r>
    <x v="1"/>
    <s v="Apr"/>
    <x v="0"/>
    <x v="41"/>
    <x v="16"/>
    <x v="1"/>
    <s v="Wild"/>
    <s v="Fry"/>
    <n v="38"/>
    <m/>
    <s v=""/>
  </r>
  <r>
    <x v="1"/>
    <s v="Apr"/>
    <x v="0"/>
    <x v="41"/>
    <x v="16"/>
    <x v="1"/>
    <s v="Wild"/>
    <s v="Fry"/>
    <n v="39"/>
    <m/>
    <s v=""/>
  </r>
  <r>
    <x v="1"/>
    <s v="Apr"/>
    <x v="0"/>
    <x v="41"/>
    <x v="16"/>
    <x v="1"/>
    <s v="Wild"/>
    <s v="Fry"/>
    <n v="39"/>
    <m/>
    <s v=""/>
  </r>
  <r>
    <x v="1"/>
    <s v="Apr"/>
    <x v="0"/>
    <x v="41"/>
    <x v="16"/>
    <x v="1"/>
    <s v="Wild"/>
    <s v="Fry"/>
    <n v="38"/>
    <m/>
    <s v=""/>
  </r>
  <r>
    <x v="1"/>
    <s v="Apr"/>
    <x v="0"/>
    <x v="41"/>
    <x v="16"/>
    <x v="1"/>
    <s v="Wild"/>
    <s v="Fry"/>
    <n v="41"/>
    <m/>
    <s v=""/>
  </r>
  <r>
    <x v="1"/>
    <s v="Apr"/>
    <x v="0"/>
    <x v="41"/>
    <x v="16"/>
    <x v="1"/>
    <s v="Wild"/>
    <s v="Fry"/>
    <n v="40"/>
    <m/>
    <s v=""/>
  </r>
  <r>
    <x v="1"/>
    <s v="Apr"/>
    <x v="0"/>
    <x v="41"/>
    <x v="16"/>
    <x v="1"/>
    <s v="Wild"/>
    <s v="Fry"/>
    <n v="39"/>
    <m/>
    <s v=""/>
  </r>
  <r>
    <x v="1"/>
    <s v="Apr"/>
    <x v="0"/>
    <x v="41"/>
    <x v="16"/>
    <x v="1"/>
    <s v="Wild"/>
    <s v="Fry"/>
    <n v="38"/>
    <m/>
    <s v=""/>
  </r>
  <r>
    <x v="1"/>
    <s v="Apr"/>
    <x v="0"/>
    <x v="41"/>
    <x v="16"/>
    <x v="1"/>
    <s v="Wild"/>
    <s v="Fry"/>
    <n v="43"/>
    <m/>
    <s v=""/>
  </r>
  <r>
    <x v="1"/>
    <s v="Apr"/>
    <x v="0"/>
    <x v="41"/>
    <x v="16"/>
    <x v="1"/>
    <s v="Wild"/>
    <s v="Fry"/>
    <n v="41"/>
    <m/>
    <s v=""/>
  </r>
  <r>
    <x v="1"/>
    <s v="Apr"/>
    <x v="0"/>
    <x v="41"/>
    <x v="16"/>
    <x v="0"/>
    <s v="Wild"/>
    <s v="Fry"/>
    <n v="38"/>
    <m/>
    <s v=""/>
  </r>
  <r>
    <x v="1"/>
    <s v="Apr"/>
    <x v="0"/>
    <x v="41"/>
    <x v="16"/>
    <x v="0"/>
    <s v="Wild"/>
    <s v="Fry"/>
    <n v="39"/>
    <m/>
    <s v=""/>
  </r>
  <r>
    <x v="1"/>
    <s v="Apr"/>
    <x v="0"/>
    <x v="41"/>
    <x v="19"/>
    <x v="1"/>
    <s v="Wild"/>
    <s v="Fry"/>
    <n v="36"/>
    <m/>
    <s v=""/>
  </r>
  <r>
    <x v="1"/>
    <s v="Apr"/>
    <x v="0"/>
    <x v="41"/>
    <x v="17"/>
    <x v="1"/>
    <s v="Wild"/>
    <s v="Fry"/>
    <n v="34"/>
    <m/>
    <s v=""/>
  </r>
  <r>
    <x v="1"/>
    <s v="Apr"/>
    <x v="0"/>
    <x v="41"/>
    <x v="17"/>
    <x v="1"/>
    <s v="Wild"/>
    <s v="Fry"/>
    <n v="35"/>
    <m/>
    <s v=""/>
  </r>
  <r>
    <x v="1"/>
    <s v="Apr"/>
    <x v="0"/>
    <x v="41"/>
    <x v="22"/>
    <x v="1"/>
    <s v="Wild"/>
    <s v="Fry"/>
    <n v="36"/>
    <m/>
    <s v=""/>
  </r>
  <r>
    <x v="1"/>
    <s v="Apr"/>
    <x v="0"/>
    <x v="41"/>
    <x v="22"/>
    <x v="1"/>
    <s v="Wild"/>
    <s v="Fry"/>
    <n v="35"/>
    <m/>
    <s v=""/>
  </r>
  <r>
    <x v="1"/>
    <s v="Apr"/>
    <x v="0"/>
    <x v="41"/>
    <x v="22"/>
    <x v="1"/>
    <s v="Wild"/>
    <s v="Fry"/>
    <n v="34"/>
    <m/>
    <s v=""/>
  </r>
  <r>
    <x v="1"/>
    <s v="Apr"/>
    <x v="0"/>
    <x v="41"/>
    <x v="22"/>
    <x v="1"/>
    <s v="Wild"/>
    <s v="Fry"/>
    <n v="36"/>
    <m/>
    <s v=""/>
  </r>
  <r>
    <x v="1"/>
    <s v="Apr"/>
    <x v="0"/>
    <x v="41"/>
    <x v="22"/>
    <x v="1"/>
    <s v="Wild"/>
    <s v="Fry"/>
    <n v="34"/>
    <m/>
    <s v=""/>
  </r>
  <r>
    <x v="1"/>
    <s v="Apr"/>
    <x v="0"/>
    <x v="41"/>
    <x v="22"/>
    <x v="1"/>
    <s v="Wild"/>
    <s v="Fry"/>
    <n v="36"/>
    <m/>
    <s v=""/>
  </r>
  <r>
    <x v="1"/>
    <s v="Apr"/>
    <x v="0"/>
    <x v="41"/>
    <x v="22"/>
    <x v="1"/>
    <s v="Wild"/>
    <s v="Fry"/>
    <n v="38"/>
    <m/>
    <s v=""/>
  </r>
  <r>
    <x v="1"/>
    <s v="Apr"/>
    <x v="0"/>
    <x v="41"/>
    <x v="22"/>
    <x v="1"/>
    <s v="Wild"/>
    <s v="Fry"/>
    <n v="37"/>
    <m/>
    <s v=""/>
  </r>
  <r>
    <x v="1"/>
    <s v="Apr"/>
    <x v="0"/>
    <x v="41"/>
    <x v="22"/>
    <x v="1"/>
    <s v="Wild"/>
    <s v="Fry"/>
    <n v="36"/>
    <m/>
    <s v=""/>
  </r>
  <r>
    <x v="1"/>
    <s v="Apr"/>
    <x v="0"/>
    <x v="41"/>
    <x v="22"/>
    <x v="1"/>
    <s v="Wild"/>
    <s v="Fry"/>
    <n v="37"/>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6"/>
    <m/>
    <s v=""/>
  </r>
  <r>
    <x v="1"/>
    <s v="Apr"/>
    <x v="0"/>
    <x v="41"/>
    <x v="22"/>
    <x v="1"/>
    <s v="Wild"/>
    <s v="Fry"/>
    <n v="35"/>
    <m/>
    <s v=""/>
  </r>
  <r>
    <x v="1"/>
    <s v="Apr"/>
    <x v="0"/>
    <x v="41"/>
    <x v="22"/>
    <x v="1"/>
    <s v="Wild"/>
    <s v="Fry"/>
    <n v="35"/>
    <m/>
    <s v=""/>
  </r>
  <r>
    <x v="1"/>
    <s v="Apr"/>
    <x v="0"/>
    <x v="41"/>
    <x v="22"/>
    <x v="1"/>
    <s v="Wild"/>
    <s v="Fry"/>
    <n v="37"/>
    <m/>
    <s v=""/>
  </r>
  <r>
    <x v="1"/>
    <s v="Apr"/>
    <x v="0"/>
    <x v="41"/>
    <x v="22"/>
    <x v="1"/>
    <s v="Wild"/>
    <s v="Fry"/>
    <n v="35"/>
    <m/>
    <s v=""/>
  </r>
  <r>
    <x v="1"/>
    <s v="Apr"/>
    <x v="0"/>
    <x v="41"/>
    <x v="22"/>
    <x v="1"/>
    <s v="Wild"/>
    <s v="Fry"/>
    <n v="37"/>
    <m/>
    <s v=""/>
  </r>
  <r>
    <x v="1"/>
    <s v="Apr"/>
    <x v="0"/>
    <x v="41"/>
    <x v="22"/>
    <x v="1"/>
    <s v="Wild"/>
    <s v="Fry"/>
    <n v="36"/>
    <m/>
    <s v=""/>
  </r>
  <r>
    <x v="1"/>
    <s v="Apr"/>
    <x v="0"/>
    <x v="41"/>
    <x v="22"/>
    <x v="1"/>
    <s v="Wild"/>
    <s v="Fry"/>
    <n v="36"/>
    <m/>
    <s v=""/>
  </r>
  <r>
    <x v="1"/>
    <s v="Apr"/>
    <x v="0"/>
    <x v="41"/>
    <x v="22"/>
    <x v="1"/>
    <s v="Wild"/>
    <s v="Fry"/>
    <n v="36"/>
    <m/>
    <s v=""/>
  </r>
  <r>
    <x v="1"/>
    <s v="Apr"/>
    <x v="0"/>
    <x v="41"/>
    <x v="22"/>
    <x v="1"/>
    <s v="Wild"/>
    <s v="Fry"/>
    <n v="35"/>
    <m/>
    <s v=""/>
  </r>
  <r>
    <x v="1"/>
    <s v="Apr"/>
    <x v="0"/>
    <x v="41"/>
    <x v="22"/>
    <x v="1"/>
    <s v="Wild"/>
    <s v="Fry"/>
    <n v="36"/>
    <m/>
    <s v=""/>
  </r>
  <r>
    <x v="1"/>
    <s v="Apr"/>
    <x v="0"/>
    <x v="41"/>
    <x v="22"/>
    <x v="1"/>
    <s v="Wild"/>
    <s v="Fry"/>
    <n v="37"/>
    <m/>
    <s v=""/>
  </r>
  <r>
    <x v="1"/>
    <s v="Apr"/>
    <x v="0"/>
    <x v="41"/>
    <x v="22"/>
    <x v="1"/>
    <s v="Wild"/>
    <s v="Fry"/>
    <n v="36"/>
    <m/>
    <s v=""/>
  </r>
  <r>
    <x v="1"/>
    <s v="Apr"/>
    <x v="0"/>
    <x v="41"/>
    <x v="22"/>
    <x v="1"/>
    <s v="Wild"/>
    <s v="Fry"/>
    <n v="35"/>
    <m/>
    <s v=""/>
  </r>
  <r>
    <x v="1"/>
    <s v="Apr"/>
    <x v="0"/>
    <x v="41"/>
    <x v="22"/>
    <x v="1"/>
    <s v="Wild"/>
    <s v="Fry"/>
    <n v="34"/>
    <m/>
    <s v=""/>
  </r>
  <r>
    <x v="1"/>
    <s v="Apr"/>
    <x v="0"/>
    <x v="41"/>
    <x v="22"/>
    <x v="1"/>
    <s v="Wild"/>
    <s v="Fry"/>
    <n v="36"/>
    <m/>
    <s v=""/>
  </r>
  <r>
    <x v="1"/>
    <s v="Apr"/>
    <x v="0"/>
    <x v="41"/>
    <x v="22"/>
    <x v="1"/>
    <s v="Wild"/>
    <s v="Fry"/>
    <n v="36"/>
    <m/>
    <s v=""/>
  </r>
  <r>
    <x v="1"/>
    <s v="Apr"/>
    <x v="0"/>
    <x v="41"/>
    <x v="22"/>
    <x v="1"/>
    <s v="Wild"/>
    <s v="Fry"/>
    <n v="35"/>
    <m/>
    <s v=""/>
  </r>
  <r>
    <x v="1"/>
    <s v="Apr"/>
    <x v="0"/>
    <x v="41"/>
    <x v="22"/>
    <x v="1"/>
    <s v="Wild"/>
    <s v="Fry"/>
    <n v="37"/>
    <m/>
    <s v=""/>
  </r>
  <r>
    <x v="1"/>
    <s v="Apr"/>
    <x v="0"/>
    <x v="41"/>
    <x v="22"/>
    <x v="1"/>
    <s v="Wild"/>
    <s v="Fry"/>
    <n v="35"/>
    <m/>
    <s v=""/>
  </r>
  <r>
    <x v="1"/>
    <s v="Apr"/>
    <x v="0"/>
    <x v="41"/>
    <x v="22"/>
    <x v="1"/>
    <s v="Wild"/>
    <s v="Fry"/>
    <n v="35"/>
    <m/>
    <s v=""/>
  </r>
  <r>
    <x v="1"/>
    <s v="Apr"/>
    <x v="0"/>
    <x v="41"/>
    <x v="22"/>
    <x v="1"/>
    <s v="Wild"/>
    <s v="Fry"/>
    <n v="35"/>
    <m/>
    <s v=""/>
  </r>
  <r>
    <x v="1"/>
    <s v="Apr"/>
    <x v="0"/>
    <x v="41"/>
    <x v="22"/>
    <x v="1"/>
    <s v="Wild"/>
    <s v="Fry"/>
    <n v="36"/>
    <m/>
    <s v=""/>
  </r>
  <r>
    <x v="1"/>
    <s v="Apr"/>
    <x v="0"/>
    <x v="41"/>
    <x v="22"/>
    <x v="1"/>
    <s v="Wild"/>
    <s v="Fry"/>
    <n v="34"/>
    <m/>
    <s v=""/>
  </r>
  <r>
    <x v="1"/>
    <s v="Apr"/>
    <x v="0"/>
    <x v="41"/>
    <x v="22"/>
    <x v="1"/>
    <s v="Wild"/>
    <s v="Fry"/>
    <n v="36"/>
    <m/>
    <s v=""/>
  </r>
  <r>
    <x v="1"/>
    <s v="Apr"/>
    <x v="0"/>
    <x v="41"/>
    <x v="22"/>
    <x v="1"/>
    <s v="Wild"/>
    <s v="Fry"/>
    <n v="36"/>
    <m/>
    <s v=""/>
  </r>
  <r>
    <x v="1"/>
    <s v="Apr"/>
    <x v="25"/>
    <x v="42"/>
    <x v="14"/>
    <x v="1"/>
    <s v="Wild"/>
    <s v="Fry"/>
    <n v="36"/>
    <n v="0.4"/>
    <n v="0.85733882030178321"/>
  </r>
  <r>
    <x v="1"/>
    <s v="Apr"/>
    <x v="25"/>
    <x v="42"/>
    <x v="14"/>
    <x v="1"/>
    <s v="Wild"/>
    <s v="Fry"/>
    <n v="49"/>
    <n v="1.36"/>
    <n v="1.1559809263147158"/>
  </r>
  <r>
    <x v="1"/>
    <s v="Apr"/>
    <x v="25"/>
    <x v="42"/>
    <x v="14"/>
    <x v="1"/>
    <s v="Wild"/>
    <s v="Fry"/>
    <n v="39"/>
    <n v="0.65"/>
    <n v="1.0957703265395573"/>
  </r>
  <r>
    <x v="1"/>
    <s v="Apr"/>
    <x v="25"/>
    <x v="42"/>
    <x v="14"/>
    <x v="1"/>
    <s v="Wild"/>
    <s v="Fry"/>
    <n v="36"/>
    <n v="0.45"/>
    <n v="0.96450617283950613"/>
  </r>
  <r>
    <x v="1"/>
    <s v="Apr"/>
    <x v="25"/>
    <x v="42"/>
    <x v="14"/>
    <x v="1"/>
    <s v="Wild"/>
    <s v="Fry"/>
    <n v="38"/>
    <n v="0.56999999999999995"/>
    <n v="1.0387811634349029"/>
  </r>
  <r>
    <x v="1"/>
    <s v="Apr"/>
    <x v="25"/>
    <x v="42"/>
    <x v="14"/>
    <x v="1"/>
    <s v="Wild"/>
    <s v="Fry"/>
    <n v="38"/>
    <n v="0.53"/>
    <n v="0.9658842396850853"/>
  </r>
  <r>
    <x v="1"/>
    <s v="Apr"/>
    <x v="25"/>
    <x v="42"/>
    <x v="16"/>
    <x v="1"/>
    <s v="Wild"/>
    <s v="Fry"/>
    <n v="36"/>
    <n v="0.31"/>
    <n v="0.66443758573388201"/>
  </r>
  <r>
    <x v="1"/>
    <s v="Apr"/>
    <x v="25"/>
    <x v="42"/>
    <x v="16"/>
    <x v="1"/>
    <s v="Wild"/>
    <s v="Fry"/>
    <n v="41"/>
    <n v="0.63"/>
    <n v="0.91409004512412761"/>
  </r>
  <r>
    <x v="1"/>
    <s v="Apr"/>
    <x v="25"/>
    <x v="42"/>
    <x v="16"/>
    <x v="1"/>
    <s v="Wild"/>
    <s v="Fry"/>
    <n v="42"/>
    <n v="0.7"/>
    <n v="0.94482237339380193"/>
  </r>
  <r>
    <x v="1"/>
    <s v="Apr"/>
    <x v="25"/>
    <x v="42"/>
    <x v="16"/>
    <x v="1"/>
    <s v="Wild"/>
    <s v="Fry"/>
    <n v="45"/>
    <n v="0.91"/>
    <n v="0.99862825788751719"/>
  </r>
  <r>
    <x v="1"/>
    <s v="Apr"/>
    <x v="25"/>
    <x v="42"/>
    <x v="16"/>
    <x v="1"/>
    <s v="Wild"/>
    <s v="Fry"/>
    <n v="37"/>
    <n v="0.41"/>
    <n v="0.80942885910015205"/>
  </r>
  <r>
    <x v="1"/>
    <s v="Apr"/>
    <x v="25"/>
    <x v="42"/>
    <x v="16"/>
    <x v="1"/>
    <s v="Wild"/>
    <s v="Fry"/>
    <n v="37"/>
    <n v="0.43"/>
    <n v="0.8489131936904033"/>
  </r>
  <r>
    <x v="1"/>
    <s v="Apr"/>
    <x v="25"/>
    <x v="42"/>
    <x v="16"/>
    <x v="1"/>
    <s v="Wild"/>
    <s v="Fry"/>
    <n v="36"/>
    <n v="0.43"/>
    <n v="0.92163923182441698"/>
  </r>
  <r>
    <x v="1"/>
    <s v="Apr"/>
    <x v="25"/>
    <x v="42"/>
    <x v="16"/>
    <x v="1"/>
    <s v="Wild"/>
    <s v="Fry"/>
    <n v="37"/>
    <n v="0.47"/>
    <n v="0.92788186287090602"/>
  </r>
  <r>
    <x v="1"/>
    <s v="Apr"/>
    <x v="25"/>
    <x v="42"/>
    <x v="16"/>
    <x v="1"/>
    <s v="Wild"/>
    <s v="Fry"/>
    <n v="47"/>
    <n v="1.03"/>
    <n v="0.99207304739797542"/>
  </r>
  <r>
    <x v="1"/>
    <s v="Apr"/>
    <x v="25"/>
    <x v="42"/>
    <x v="16"/>
    <x v="1"/>
    <s v="Wild"/>
    <s v="Fry"/>
    <n v="37"/>
    <n v="0.38"/>
    <n v="0.75020235721477502"/>
  </r>
  <r>
    <x v="1"/>
    <s v="Apr"/>
    <x v="25"/>
    <x v="42"/>
    <x v="16"/>
    <x v="1"/>
    <s v="Wild"/>
    <s v="Fry"/>
    <n v="37"/>
    <n v="0.43"/>
    <n v="0.8489131936904033"/>
  </r>
  <r>
    <x v="1"/>
    <s v="Apr"/>
    <x v="25"/>
    <x v="42"/>
    <x v="16"/>
    <x v="1"/>
    <s v="Wild"/>
    <s v="Fry"/>
    <n v="38"/>
    <n v="0.4"/>
    <n v="0.72896923749817755"/>
  </r>
  <r>
    <x v="1"/>
    <s v="Apr"/>
    <x v="25"/>
    <x v="42"/>
    <x v="16"/>
    <x v="1"/>
    <s v="Wild"/>
    <s v="Fry"/>
    <n v="44"/>
    <n v="0.97"/>
    <n v="1.1387114951164539"/>
  </r>
  <r>
    <x v="1"/>
    <s v="Apr"/>
    <x v="25"/>
    <x v="42"/>
    <x v="17"/>
    <x v="1"/>
    <s v="Wild"/>
    <s v="Fry"/>
    <n v="38"/>
    <n v="0.51"/>
    <n v="0.92943577781017639"/>
  </r>
  <r>
    <x v="1"/>
    <s v="Apr"/>
    <x v="25"/>
    <x v="42"/>
    <x v="17"/>
    <x v="1"/>
    <s v="Wild"/>
    <s v="Fry"/>
    <n v="37"/>
    <n v="0.36"/>
    <n v="0.71071802262452377"/>
  </r>
  <r>
    <x v="1"/>
    <s v="Apr"/>
    <x v="25"/>
    <x v="42"/>
    <x v="17"/>
    <x v="1"/>
    <s v="Wild"/>
    <s v="Fry"/>
    <n v="36"/>
    <n v="0.4"/>
    <n v="0.85733882030178321"/>
  </r>
  <r>
    <x v="1"/>
    <s v="Apr"/>
    <x v="25"/>
    <x v="42"/>
    <x v="17"/>
    <x v="1"/>
    <s v="Wild"/>
    <s v="Fry"/>
    <n v="38"/>
    <n v="0.26"/>
    <n v="0.47383000437381545"/>
  </r>
  <r>
    <x v="1"/>
    <s v="Apr"/>
    <x v="25"/>
    <x v="42"/>
    <x v="17"/>
    <x v="1"/>
    <s v="Wild"/>
    <s v="Fry"/>
    <n v="42"/>
    <n v="0.69"/>
    <n v="0.93132491091674763"/>
  </r>
  <r>
    <x v="1"/>
    <s v="Apr"/>
    <x v="25"/>
    <x v="42"/>
    <x v="17"/>
    <x v="1"/>
    <s v="Wild"/>
    <s v="Fry"/>
    <n v="39"/>
    <n v="0.47"/>
    <n v="0.7923262361132184"/>
  </r>
  <r>
    <x v="1"/>
    <s v="Apr"/>
    <x v="25"/>
    <x v="42"/>
    <x v="17"/>
    <x v="1"/>
    <s v="Wild"/>
    <s v="Fry"/>
    <n v="39"/>
    <n v="0.55000000000000004"/>
    <n v="0.92719027630270245"/>
  </r>
  <r>
    <x v="1"/>
    <s v="Apr"/>
    <x v="25"/>
    <x v="42"/>
    <x v="17"/>
    <x v="1"/>
    <s v="Wild"/>
    <s v="Fry"/>
    <n v="38"/>
    <n v="0.72"/>
    <n v="1.3121446274967197"/>
  </r>
  <r>
    <x v="1"/>
    <s v="Apr"/>
    <x v="25"/>
    <x v="42"/>
    <x v="17"/>
    <x v="1"/>
    <s v="Wild"/>
    <s v="Fry"/>
    <n v="40"/>
    <n v="0.44"/>
    <n v="0.6875"/>
  </r>
  <r>
    <x v="1"/>
    <s v="Apr"/>
    <x v="25"/>
    <x v="42"/>
    <x v="17"/>
    <x v="1"/>
    <s v="Wild"/>
    <s v="Fry"/>
    <n v="43"/>
    <n v="0.83"/>
    <n v="1.0439332385827662"/>
  </r>
  <r>
    <x v="1"/>
    <s v="Apr"/>
    <x v="25"/>
    <x v="42"/>
    <x v="17"/>
    <x v="1"/>
    <s v="Wild"/>
    <s v="Fry"/>
    <n v="39"/>
    <n v="0.49"/>
    <n v="0.82604224616058941"/>
  </r>
  <r>
    <x v="1"/>
    <s v="Apr"/>
    <x v="25"/>
    <x v="42"/>
    <x v="17"/>
    <x v="1"/>
    <s v="Wild"/>
    <s v="Fry"/>
    <n v="37"/>
    <n v="0.26"/>
    <n v="0.51329634967326709"/>
  </r>
  <r>
    <x v="1"/>
    <s v="Apr"/>
    <x v="25"/>
    <x v="42"/>
    <x v="17"/>
    <x v="1"/>
    <s v="Wild"/>
    <s v="Fry"/>
    <n v="44"/>
    <n v="0.71"/>
    <n v="0.83348985725018787"/>
  </r>
  <r>
    <x v="1"/>
    <s v="Apr"/>
    <x v="25"/>
    <x v="42"/>
    <x v="17"/>
    <x v="1"/>
    <s v="Wild"/>
    <s v="Fry"/>
    <n v="39"/>
    <n v="0.36"/>
    <n v="0.60688818085267793"/>
  </r>
  <r>
    <x v="1"/>
    <s v="Apr"/>
    <x v="25"/>
    <x v="42"/>
    <x v="17"/>
    <x v="1"/>
    <s v="Wild"/>
    <s v="Fry"/>
    <n v="39"/>
    <n v="0.5"/>
    <n v="0.84290025118427481"/>
  </r>
  <r>
    <x v="1"/>
    <s v="Apr"/>
    <x v="25"/>
    <x v="42"/>
    <x v="17"/>
    <x v="1"/>
    <s v="Wild"/>
    <s v="Fry"/>
    <n v="39"/>
    <n v="0.45"/>
    <n v="0.75861022606584738"/>
  </r>
  <r>
    <x v="1"/>
    <s v="Apr"/>
    <x v="25"/>
    <x v="42"/>
    <x v="17"/>
    <x v="1"/>
    <s v="Wild"/>
    <s v="Fry"/>
    <n v="50"/>
    <n v="1.24"/>
    <n v="0.99199999999999999"/>
  </r>
  <r>
    <x v="1"/>
    <s v="Apr"/>
    <x v="25"/>
    <x v="42"/>
    <x v="17"/>
    <x v="1"/>
    <s v="Wild"/>
    <s v="Fry"/>
    <n v="40"/>
    <n v="0.44"/>
    <n v="0.6875"/>
  </r>
  <r>
    <x v="1"/>
    <s v="Apr"/>
    <x v="25"/>
    <x v="42"/>
    <x v="17"/>
    <x v="1"/>
    <s v="Wild"/>
    <s v="Fry"/>
    <n v="36"/>
    <n v="0.33"/>
    <n v="0.70730452674897115"/>
  </r>
  <r>
    <x v="1"/>
    <s v="Apr"/>
    <x v="25"/>
    <x v="42"/>
    <x v="17"/>
    <x v="1"/>
    <s v="Wild"/>
    <s v="Fry"/>
    <n v="37"/>
    <n v="0.42"/>
    <n v="0.82917102639527762"/>
  </r>
  <r>
    <x v="1"/>
    <s v="Apr"/>
    <x v="25"/>
    <x v="42"/>
    <x v="22"/>
    <x v="1"/>
    <s v="Wild"/>
    <s v="Fry"/>
    <n v="42"/>
    <n v="0.47"/>
    <n v="0.63438073642155279"/>
  </r>
  <r>
    <x v="1"/>
    <s v="Apr"/>
    <x v="25"/>
    <x v="42"/>
    <x v="22"/>
    <x v="1"/>
    <s v="Wild"/>
    <s v="Fry"/>
    <n v="37"/>
    <n v="0.47"/>
    <n v="0.92788186287090602"/>
  </r>
  <r>
    <x v="1"/>
    <s v="Apr"/>
    <x v="25"/>
    <x v="42"/>
    <x v="22"/>
    <x v="1"/>
    <s v="Wild"/>
    <s v="Fry"/>
    <n v="37"/>
    <n v="0.37"/>
    <n v="0.73046018991964934"/>
  </r>
  <r>
    <x v="1"/>
    <s v="Apr"/>
    <x v="25"/>
    <x v="42"/>
    <x v="22"/>
    <x v="1"/>
    <s v="Wild"/>
    <s v="Fry"/>
    <n v="39"/>
    <n v="0.33"/>
    <n v="0.55631416578162141"/>
  </r>
  <r>
    <x v="1"/>
    <s v="Apr"/>
    <x v="25"/>
    <x v="42"/>
    <x v="22"/>
    <x v="1"/>
    <s v="Wild"/>
    <s v="Fry"/>
    <n v="37"/>
    <n v="0.41"/>
    <n v="0.80942885910015205"/>
  </r>
  <r>
    <x v="1"/>
    <s v="Apr"/>
    <x v="25"/>
    <x v="42"/>
    <x v="22"/>
    <x v="1"/>
    <s v="Wild"/>
    <s v="Fry"/>
    <n v="41"/>
    <n v="0.51"/>
    <n v="0.73997765557667472"/>
  </r>
  <r>
    <x v="1"/>
    <s v="Apr"/>
    <x v="25"/>
    <x v="42"/>
    <x v="22"/>
    <x v="1"/>
    <s v="Wild"/>
    <s v="Fry"/>
    <n v="38"/>
    <n v="0.33"/>
    <n v="0.60139962093599653"/>
  </r>
  <r>
    <x v="1"/>
    <s v="Apr"/>
    <x v="25"/>
    <x v="42"/>
    <x v="22"/>
    <x v="1"/>
    <s v="Wild"/>
    <s v="Fry"/>
    <n v="44"/>
    <n v="0.62"/>
    <n v="0.72783621337340343"/>
  </r>
  <r>
    <x v="1"/>
    <s v="Apr"/>
    <x v="25"/>
    <x v="42"/>
    <x v="22"/>
    <x v="1"/>
    <s v="Wild"/>
    <s v="Fry"/>
    <n v="44"/>
    <n v="0.61"/>
    <n v="0.71609691960931632"/>
  </r>
  <r>
    <x v="1"/>
    <s v="Apr"/>
    <x v="25"/>
    <x v="42"/>
    <x v="22"/>
    <x v="1"/>
    <s v="Wild"/>
    <s v="Fry"/>
    <n v="41"/>
    <n v="0.54"/>
    <n v="0.78350575296353797"/>
  </r>
  <r>
    <x v="1"/>
    <s v="Apr"/>
    <x v="25"/>
    <x v="42"/>
    <x v="22"/>
    <x v="1"/>
    <s v="Wild"/>
    <s v="Fry"/>
    <n v="37"/>
    <n v="0.45"/>
    <n v="0.88839752828065466"/>
  </r>
  <r>
    <x v="1"/>
    <s v="Apr"/>
    <x v="25"/>
    <x v="42"/>
    <x v="22"/>
    <x v="1"/>
    <s v="Wild"/>
    <s v="Fry"/>
    <n v="39"/>
    <n v="0.51"/>
    <n v="0.85975825620796031"/>
  </r>
  <r>
    <x v="1"/>
    <s v="Apr"/>
    <x v="25"/>
    <x v="42"/>
    <x v="22"/>
    <x v="1"/>
    <s v="Wild"/>
    <s v="Fry"/>
    <n v="37"/>
    <n v="0.49"/>
    <n v="0.96736619746115726"/>
  </r>
  <r>
    <x v="1"/>
    <s v="Apr"/>
    <x v="25"/>
    <x v="42"/>
    <x v="22"/>
    <x v="1"/>
    <s v="Wild"/>
    <s v="Fry"/>
    <n v="43"/>
    <n v="0.69"/>
    <n v="0.86784811400254069"/>
  </r>
  <r>
    <x v="1"/>
    <s v="Apr"/>
    <x v="25"/>
    <x v="42"/>
    <x v="22"/>
    <x v="1"/>
    <s v="Wild"/>
    <s v="Fry"/>
    <n v="46"/>
    <n v="0.9"/>
    <n v="0.9246322018574834"/>
  </r>
  <r>
    <x v="1"/>
    <s v="Apr"/>
    <x v="25"/>
    <x v="42"/>
    <x v="22"/>
    <x v="1"/>
    <s v="Wild"/>
    <s v="Fry"/>
    <n v="36"/>
    <n v="0.35"/>
    <n v="0.75017146776406041"/>
  </r>
  <r>
    <x v="1"/>
    <s v="Apr"/>
    <x v="25"/>
    <x v="42"/>
    <x v="22"/>
    <x v="1"/>
    <s v="Wild"/>
    <s v="Fry"/>
    <n v="36"/>
    <n v="0.27"/>
    <n v="0.57870370370370372"/>
  </r>
  <r>
    <x v="1"/>
    <s v="Apr"/>
    <x v="25"/>
    <x v="42"/>
    <x v="22"/>
    <x v="1"/>
    <s v="Wild"/>
    <s v="Fry"/>
    <n v="39"/>
    <n v="0.42"/>
    <n v="0.70803621099479086"/>
  </r>
  <r>
    <x v="1"/>
    <s v="Apr"/>
    <x v="25"/>
    <x v="42"/>
    <x v="23"/>
    <x v="1"/>
    <s v="Wild"/>
    <s v="Fry"/>
    <n v="37"/>
    <n v="0.44"/>
    <n v="0.86865536098552898"/>
  </r>
  <r>
    <x v="1"/>
    <s v="Apr"/>
    <x v="25"/>
    <x v="42"/>
    <x v="23"/>
    <x v="1"/>
    <s v="Wild"/>
    <s v="Fry"/>
    <n v="37"/>
    <n v="0.44"/>
    <n v="0.86865536098552898"/>
  </r>
  <r>
    <x v="1"/>
    <s v="Apr"/>
    <x v="25"/>
    <x v="42"/>
    <x v="23"/>
    <x v="1"/>
    <s v="Wild"/>
    <s v="Fry"/>
    <n v="35"/>
    <n v="0.44"/>
    <n v="1.0262390670553936"/>
  </r>
  <r>
    <x v="1"/>
    <s v="Apr"/>
    <x v="25"/>
    <x v="42"/>
    <x v="23"/>
    <x v="1"/>
    <s v="Wild"/>
    <s v="Fry"/>
    <n v="34"/>
    <n v="0.28000000000000003"/>
    <n v="0.71239568491756577"/>
  </r>
  <r>
    <x v="1"/>
    <s v="Apr"/>
    <x v="25"/>
    <x v="42"/>
    <x v="23"/>
    <x v="1"/>
    <s v="Wild"/>
    <s v="Fry"/>
    <n v="40"/>
    <n v="0.54"/>
    <n v="0.84375"/>
  </r>
  <r>
    <x v="1"/>
    <s v="Apr"/>
    <x v="25"/>
    <x v="42"/>
    <x v="23"/>
    <x v="1"/>
    <s v="Wild"/>
    <s v="Fry"/>
    <n v="34"/>
    <n v="0.28000000000000003"/>
    <n v="0.71239568491756577"/>
  </r>
  <r>
    <x v="1"/>
    <s v="Apr"/>
    <x v="25"/>
    <x v="42"/>
    <x v="23"/>
    <x v="1"/>
    <s v="Wild"/>
    <s v="Fry"/>
    <n v="38"/>
    <n v="0.47"/>
    <n v="0.85653885406035868"/>
  </r>
  <r>
    <x v="1"/>
    <s v="Apr"/>
    <x v="25"/>
    <x v="42"/>
    <x v="23"/>
    <x v="0"/>
    <s v="Wild"/>
    <s v="Fry"/>
    <n v="43"/>
    <n v="0.83"/>
    <n v="1.0439332385827662"/>
  </r>
  <r>
    <x v="1"/>
    <s v="Apr"/>
    <x v="25"/>
    <x v="42"/>
    <x v="23"/>
    <x v="0"/>
    <s v="Wild"/>
    <s v="Fry"/>
    <n v="43"/>
    <n v="0.61"/>
    <n v="0.76722804281384027"/>
  </r>
  <r>
    <x v="1"/>
    <s v="Apr"/>
    <x v="25"/>
    <x v="42"/>
    <x v="24"/>
    <x v="1"/>
    <s v="Wild"/>
    <s v="Fry"/>
    <n v="37"/>
    <n v="0.47"/>
    <n v="0.92788186287090602"/>
  </r>
  <r>
    <x v="1"/>
    <s v="Apr"/>
    <x v="25"/>
    <x v="42"/>
    <x v="24"/>
    <x v="1"/>
    <s v="Wild"/>
    <s v="Fry"/>
    <n v="44"/>
    <n v="0.66"/>
    <n v="0.77479338842975209"/>
  </r>
  <r>
    <x v="1"/>
    <s v="Apr"/>
    <x v="25"/>
    <x v="42"/>
    <x v="24"/>
    <x v="1"/>
    <s v="Wild"/>
    <s v="Fry"/>
    <n v="36"/>
    <n v="0.37"/>
    <n v="0.79303840877914955"/>
  </r>
  <r>
    <x v="1"/>
    <s v="Apr"/>
    <x v="25"/>
    <x v="42"/>
    <x v="24"/>
    <x v="1"/>
    <s v="Wild"/>
    <s v="Fry"/>
    <n v="36"/>
    <n v="0.33"/>
    <n v="0.70730452674897115"/>
  </r>
  <r>
    <x v="1"/>
    <s v="Apr"/>
    <x v="25"/>
    <x v="42"/>
    <x v="24"/>
    <x v="1"/>
    <s v="Wild"/>
    <s v="Fry"/>
    <n v="36"/>
    <n v="0.28999999999999998"/>
    <n v="0.62157064471879275"/>
  </r>
  <r>
    <x v="1"/>
    <s v="Apr"/>
    <x v="25"/>
    <x v="42"/>
    <x v="24"/>
    <x v="1"/>
    <s v="Wild"/>
    <s v="Fry"/>
    <n v="36"/>
    <n v="0.4"/>
    <n v="0.85733882030178321"/>
  </r>
  <r>
    <x v="1"/>
    <s v="Apr"/>
    <x v="25"/>
    <x v="42"/>
    <x v="24"/>
    <x v="1"/>
    <s v="Wild"/>
    <s v="Fry"/>
    <n v="38"/>
    <n v="0.39"/>
    <n v="0.71074500656072315"/>
  </r>
  <r>
    <x v="1"/>
    <s v="Apr"/>
    <x v="25"/>
    <x v="42"/>
    <x v="24"/>
    <x v="1"/>
    <s v="Wild"/>
    <s v="Fry"/>
    <n v="34"/>
    <n v="0.34"/>
    <n v="0.86505190311418689"/>
  </r>
  <r>
    <x v="1"/>
    <s v="Apr"/>
    <x v="25"/>
    <x v="42"/>
    <x v="24"/>
    <x v="1"/>
    <s v="Wild"/>
    <s v="Fry"/>
    <n v="39"/>
    <n v="0.42"/>
    <n v="0.70803621099479086"/>
  </r>
  <r>
    <x v="1"/>
    <s v="Apr"/>
    <x v="25"/>
    <x v="42"/>
    <x v="24"/>
    <x v="1"/>
    <s v="Wild"/>
    <s v="Fry"/>
    <n v="36"/>
    <n v="0.28000000000000003"/>
    <n v="0.60013717421124835"/>
  </r>
  <r>
    <x v="1"/>
    <s v="Apr"/>
    <x v="25"/>
    <x v="42"/>
    <x v="24"/>
    <x v="1"/>
    <s v="Wild"/>
    <s v="Fry"/>
    <n v="41"/>
    <n v="0.55000000000000004"/>
    <n v="0.79801511875915909"/>
  </r>
  <r>
    <x v="1"/>
    <s v="Apr"/>
    <x v="25"/>
    <x v="42"/>
    <x v="24"/>
    <x v="1"/>
    <s v="Wild"/>
    <s v="Fry"/>
    <n v="37"/>
    <n v="0.41"/>
    <n v="0.80942885910015205"/>
  </r>
  <r>
    <x v="1"/>
    <s v="Apr"/>
    <x v="25"/>
    <x v="42"/>
    <x v="24"/>
    <x v="1"/>
    <s v="Wild"/>
    <s v="Fry"/>
    <n v="32"/>
    <n v="0.33"/>
    <n v="1.007080078125"/>
  </r>
  <r>
    <x v="1"/>
    <s v="Apr"/>
    <x v="25"/>
    <x v="42"/>
    <x v="24"/>
    <x v="1"/>
    <s v="Wild"/>
    <s v="Fry"/>
    <n v="36"/>
    <n v="0.38"/>
    <n v="0.81447187928669407"/>
  </r>
  <r>
    <x v="1"/>
    <s v="Apr"/>
    <x v="25"/>
    <x v="42"/>
    <x v="24"/>
    <x v="1"/>
    <s v="Wild"/>
    <s v="Fry"/>
    <n v="39"/>
    <n v="0.43"/>
    <n v="0.72489421601847637"/>
  </r>
  <r>
    <x v="1"/>
    <s v="Apr"/>
    <x v="25"/>
    <x v="42"/>
    <x v="12"/>
    <x v="1"/>
    <s v="Wild"/>
    <s v="Fry"/>
    <n v="39"/>
    <n v="0.51"/>
    <n v="0.85975825620796031"/>
  </r>
  <r>
    <x v="1"/>
    <s v="Apr"/>
    <x v="25"/>
    <x v="42"/>
    <x v="15"/>
    <x v="0"/>
    <s v="Wild"/>
    <s v="Fry"/>
    <n v="55"/>
    <n v="1.27"/>
    <n v="0.763335837716003"/>
  </r>
  <r>
    <x v="1"/>
    <s v="Apr"/>
    <x v="25"/>
    <x v="42"/>
    <x v="15"/>
    <x v="1"/>
    <s v="Wild"/>
    <s v="Fry"/>
    <n v="64"/>
    <n v="2.68"/>
    <n v="1.0223388671875"/>
  </r>
  <r>
    <x v="1"/>
    <s v="Apr"/>
    <x v="25"/>
    <x v="42"/>
    <x v="15"/>
    <x v="1"/>
    <s v="Wild"/>
    <s v="Fry"/>
    <n v="63"/>
    <n v="2.2599999999999998"/>
    <n v="0.90383007994497022"/>
  </r>
  <r>
    <x v="1"/>
    <s v="Apr"/>
    <x v="25"/>
    <x v="42"/>
    <x v="15"/>
    <x v="1"/>
    <s v="Wild"/>
    <s v="Fry"/>
    <n v="55"/>
    <n v="1.84"/>
    <n v="1.1059353869271225"/>
  </r>
  <r>
    <x v="1"/>
    <s v="Apr"/>
    <x v="25"/>
    <x v="42"/>
    <x v="15"/>
    <x v="1"/>
    <s v="Wild"/>
    <s v="Fry"/>
    <n v="69"/>
    <n v="3.28"/>
    <n v="0.99845057517450053"/>
  </r>
  <r>
    <x v="1"/>
    <s v="Apr"/>
    <x v="25"/>
    <x v="42"/>
    <x v="15"/>
    <x v="1"/>
    <s v="Wild"/>
    <s v="Fry"/>
    <n v="54"/>
    <n v="1.76"/>
    <n v="1.117715795356399"/>
  </r>
  <r>
    <x v="1"/>
    <s v="Apr"/>
    <x v="25"/>
    <x v="42"/>
    <x v="15"/>
    <x v="1"/>
    <s v="Wild"/>
    <s v="Fry"/>
    <n v="58"/>
    <n v="1.49"/>
    <n v="0.76366394686128991"/>
  </r>
  <r>
    <x v="1"/>
    <s v="Apr"/>
    <x v="25"/>
    <x v="42"/>
    <x v="15"/>
    <x v="1"/>
    <s v="Wild"/>
    <s v="Fry"/>
    <n v="57"/>
    <n v="1.96"/>
    <n v="1.0583553374047616"/>
  </r>
  <r>
    <x v="1"/>
    <s v="Apr"/>
    <x v="25"/>
    <x v="42"/>
    <x v="15"/>
    <x v="1"/>
    <s v="Wild"/>
    <s v="Fry"/>
    <n v="56"/>
    <n v="1.9"/>
    <n v="1.0819059766763848"/>
  </r>
  <r>
    <x v="1"/>
    <s v="Apr"/>
    <x v="25"/>
    <x v="42"/>
    <x v="15"/>
    <x v="1"/>
    <s v="Wild"/>
    <s v="Fry"/>
    <n v="51"/>
    <n v="1.36"/>
    <n v="1.0252466999871843"/>
  </r>
  <r>
    <x v="1"/>
    <s v="Apr"/>
    <x v="25"/>
    <x v="42"/>
    <x v="15"/>
    <x v="1"/>
    <s v="Wild"/>
    <s v="Fry"/>
    <n v="44"/>
    <n v="0.85"/>
    <n v="0.99783996994740798"/>
  </r>
  <r>
    <x v="1"/>
    <s v="Apr"/>
    <x v="25"/>
    <x v="42"/>
    <x v="15"/>
    <x v="1"/>
    <s v="Wild"/>
    <s v="Fry"/>
    <n v="65"/>
    <n v="2.6"/>
    <n v="0.94674556213017746"/>
  </r>
  <r>
    <x v="1"/>
    <s v="Apr"/>
    <x v="25"/>
    <x v="42"/>
    <x v="15"/>
    <x v="1"/>
    <s v="Wild"/>
    <s v="Fry"/>
    <n v="47"/>
    <n v="1.18"/>
    <n v="1.13654970478603"/>
  </r>
  <r>
    <x v="1"/>
    <s v="Apr"/>
    <x v="25"/>
    <x v="42"/>
    <x v="15"/>
    <x v="1"/>
    <s v="Wild"/>
    <s v="Fry"/>
    <n v="51"/>
    <n v="1.28"/>
    <n v="0.96493807057617353"/>
  </r>
  <r>
    <x v="1"/>
    <s v="Apr"/>
    <x v="25"/>
    <x v="42"/>
    <x v="15"/>
    <x v="1"/>
    <s v="Wild"/>
    <s v="Fry"/>
    <n v="48"/>
    <n v="1.1399999999999999"/>
    <n v="1.0308159722222221"/>
  </r>
  <r>
    <x v="1"/>
    <s v="Apr"/>
    <x v="25"/>
    <x v="42"/>
    <x v="15"/>
    <x v="1"/>
    <s v="Wild"/>
    <s v="Fry"/>
    <n v="54"/>
    <n v="1.5"/>
    <n v="0.95259868922420365"/>
  </r>
  <r>
    <x v="1"/>
    <s v="Apr"/>
    <x v="25"/>
    <x v="42"/>
    <x v="15"/>
    <x v="1"/>
    <s v="Wild"/>
    <s v="Fry"/>
    <n v="49"/>
    <n v="1.07"/>
    <n v="0.90948499349760725"/>
  </r>
  <r>
    <x v="1"/>
    <s v="Apr"/>
    <x v="25"/>
    <x v="42"/>
    <x v="15"/>
    <x v="1"/>
    <s v="Wild"/>
    <s v="Fry"/>
    <n v="56"/>
    <n v="1.67"/>
    <n v="0.95093841107871724"/>
  </r>
  <r>
    <x v="1"/>
    <s v="Apr"/>
    <x v="25"/>
    <x v="42"/>
    <x v="15"/>
    <x v="1"/>
    <s v="Wild"/>
    <s v="Fry"/>
    <n v="53"/>
    <n v="1.39"/>
    <n v="0.93365664273191962"/>
  </r>
  <r>
    <x v="1"/>
    <s v="Apr"/>
    <x v="25"/>
    <x v="42"/>
    <x v="15"/>
    <x v="1"/>
    <s v="Wild"/>
    <s v="Fry"/>
    <n v="49"/>
    <n v="1.23"/>
    <n v="1.0454827495346326"/>
  </r>
  <r>
    <x v="1"/>
    <s v="Apr"/>
    <x v="25"/>
    <x v="42"/>
    <x v="15"/>
    <x v="1"/>
    <s v="Wild"/>
    <s v="Fry"/>
    <n v="56"/>
    <n v="1.85"/>
    <n v="1.0534347667638484"/>
  </r>
  <r>
    <x v="1"/>
    <s v="Apr"/>
    <x v="25"/>
    <x v="42"/>
    <x v="15"/>
    <x v="1"/>
    <s v="Wild"/>
    <s v="Fry"/>
    <n v="54"/>
    <n v="1.63"/>
    <n v="1.0351572422903013"/>
  </r>
  <r>
    <x v="1"/>
    <s v="Apr"/>
    <x v="25"/>
    <x v="42"/>
    <x v="15"/>
    <x v="1"/>
    <s v="Wild"/>
    <s v="Fry"/>
    <n v="53"/>
    <n v="1.52"/>
    <n v="1.0209770481672791"/>
  </r>
  <r>
    <x v="1"/>
    <s v="Apr"/>
    <x v="25"/>
    <x v="42"/>
    <x v="15"/>
    <x v="1"/>
    <s v="Wild"/>
    <s v="Fry"/>
    <n v="55"/>
    <n v="1.88"/>
    <n v="1.1299774605559729"/>
  </r>
  <r>
    <x v="1"/>
    <s v="Apr"/>
    <x v="25"/>
    <x v="42"/>
    <x v="15"/>
    <x v="1"/>
    <s v="Wild"/>
    <s v="Fry"/>
    <n v="54"/>
    <n v="1.66"/>
    <n v="1.0542092160747853"/>
  </r>
  <r>
    <x v="1"/>
    <s v="Apr"/>
    <x v="25"/>
    <x v="42"/>
    <x v="25"/>
    <x v="2"/>
    <s v="Wild"/>
    <s v="Fry"/>
    <n v="52"/>
    <n v="1.1599999999999999"/>
    <n v="0.82498862084660896"/>
  </r>
  <r>
    <x v="1"/>
    <s v="Apr"/>
    <x v="25"/>
    <x v="42"/>
    <x v="25"/>
    <x v="1"/>
    <s v="Wild"/>
    <s v="Fry"/>
    <n v="43"/>
    <n v="0.82"/>
    <n v="1.0313557296841787"/>
  </r>
  <r>
    <x v="1"/>
    <s v="Apr"/>
    <x v="25"/>
    <x v="42"/>
    <x v="25"/>
    <x v="1"/>
    <s v="Wild"/>
    <s v="Fry"/>
    <n v="36"/>
    <n v="0.39"/>
    <n v="0.83590534979423869"/>
  </r>
  <r>
    <x v="1"/>
    <s v="Apr"/>
    <x v="25"/>
    <x v="42"/>
    <x v="25"/>
    <x v="1"/>
    <s v="Wild"/>
    <s v="Fry"/>
    <n v="36"/>
    <n v="0.42"/>
    <n v="0.90020576131687247"/>
  </r>
  <r>
    <x v="1"/>
    <s v="Apr"/>
    <x v="25"/>
    <x v="42"/>
    <x v="25"/>
    <x v="1"/>
    <s v="Wild"/>
    <s v="Fry"/>
    <n v="36"/>
    <n v="0.33"/>
    <n v="0.70730452674897115"/>
  </r>
  <r>
    <x v="1"/>
    <s v="Apr"/>
    <x v="25"/>
    <x v="42"/>
    <x v="25"/>
    <x v="1"/>
    <s v="Wild"/>
    <s v="Fry"/>
    <n v="37"/>
    <n v="0.56000000000000005"/>
    <n v="1.1055613685270371"/>
  </r>
  <r>
    <x v="1"/>
    <s v="Apr"/>
    <x v="25"/>
    <x v="42"/>
    <x v="25"/>
    <x v="1"/>
    <s v="Wild"/>
    <s v="Fry"/>
    <n v="37"/>
    <n v="0.43"/>
    <n v="0.8489131936904033"/>
  </r>
  <r>
    <x v="1"/>
    <s v="Apr"/>
    <x v="25"/>
    <x v="42"/>
    <x v="25"/>
    <x v="1"/>
    <s v="Wild"/>
    <s v="Fry"/>
    <n v="42"/>
    <n v="0.53"/>
    <n v="0.7153655112838786"/>
  </r>
  <r>
    <x v="1"/>
    <s v="Apr"/>
    <x v="25"/>
    <x v="42"/>
    <x v="25"/>
    <x v="1"/>
    <s v="Wild"/>
    <s v="Fry"/>
    <n v="38"/>
    <n v="0.42"/>
    <n v="0.76541769937308646"/>
  </r>
  <r>
    <x v="1"/>
    <s v="Apr"/>
    <x v="25"/>
    <x v="42"/>
    <x v="25"/>
    <x v="1"/>
    <s v="Wild"/>
    <s v="Fry"/>
    <n v="45"/>
    <n v="0.65"/>
    <n v="0.71330589849108372"/>
  </r>
  <r>
    <x v="1"/>
    <s v="Apr"/>
    <x v="25"/>
    <x v="42"/>
    <x v="25"/>
    <x v="1"/>
    <s v="Wild"/>
    <s v="Fry"/>
    <n v="36"/>
    <n v="0.41"/>
    <n v="0.87877229080932784"/>
  </r>
  <r>
    <x v="1"/>
    <s v="Apr"/>
    <x v="25"/>
    <x v="42"/>
    <x v="25"/>
    <x v="1"/>
    <s v="Wild"/>
    <s v="Fry"/>
    <n v="36"/>
    <n v="0.34"/>
    <n v="0.72873799725651578"/>
  </r>
  <r>
    <x v="1"/>
    <s v="Apr"/>
    <x v="25"/>
    <x v="42"/>
    <x v="25"/>
    <x v="1"/>
    <s v="Wild"/>
    <s v="Fry"/>
    <n v="37"/>
    <n v="0.28000000000000003"/>
    <n v="0.55278068426351856"/>
  </r>
  <r>
    <x v="1"/>
    <s v="Apr"/>
    <x v="25"/>
    <x v="42"/>
    <x v="25"/>
    <x v="1"/>
    <s v="Wild"/>
    <s v="Fry"/>
    <n v="38"/>
    <n v="0.38"/>
    <n v="0.69252077562326875"/>
  </r>
  <r>
    <x v="1"/>
    <s v="Apr"/>
    <x v="25"/>
    <x v="42"/>
    <x v="25"/>
    <x v="1"/>
    <s v="Wild"/>
    <s v="Fry"/>
    <n v="42"/>
    <n v="0.48"/>
    <n v="0.64787819889860709"/>
  </r>
  <r>
    <x v="1"/>
    <s v="Apr"/>
    <x v="25"/>
    <x v="42"/>
    <x v="25"/>
    <x v="1"/>
    <s v="Wild"/>
    <s v="Fry"/>
    <n v="38"/>
    <n v="0.4"/>
    <n v="0.72896923749817755"/>
  </r>
  <r>
    <x v="1"/>
    <s v="Apr"/>
    <x v="25"/>
    <x v="42"/>
    <x v="25"/>
    <x v="1"/>
    <s v="Wild"/>
    <s v="Fry"/>
    <n v="39"/>
    <n v="0.41"/>
    <n v="0.69117820597110535"/>
  </r>
  <r>
    <x v="1"/>
    <s v="Apr"/>
    <x v="25"/>
    <x v="42"/>
    <x v="25"/>
    <x v="1"/>
    <s v="Wild"/>
    <s v="Fry"/>
    <n v="39"/>
    <n v="0.45"/>
    <n v="0.75861022606584738"/>
  </r>
  <r>
    <x v="1"/>
    <s v="Apr"/>
    <x v="25"/>
    <x v="42"/>
    <x v="25"/>
    <x v="1"/>
    <s v="Wild"/>
    <s v="Fry"/>
    <n v="45"/>
    <n v="0.63"/>
    <n v="0.69135802469135799"/>
  </r>
  <r>
    <x v="1"/>
    <s v="Apr"/>
    <x v="25"/>
    <x v="42"/>
    <x v="25"/>
    <x v="1"/>
    <s v="Wild"/>
    <s v="Fry"/>
    <n v="47"/>
    <n v="1"/>
    <n v="0.9631777159203645"/>
  </r>
  <r>
    <x v="1"/>
    <s v="Apr"/>
    <x v="25"/>
    <x v="42"/>
    <x v="25"/>
    <x v="1"/>
    <s v="Wild"/>
    <s v="Fry"/>
    <n v="67"/>
    <n v="2.35"/>
    <n v="0.78134610972759277"/>
  </r>
  <r>
    <x v="1"/>
    <s v="Apr"/>
    <x v="25"/>
    <x v="42"/>
    <x v="25"/>
    <x v="1"/>
    <s v="Wild"/>
    <s v="Fry"/>
    <n v="37"/>
    <n v="0.38"/>
    <n v="0.75020235721477502"/>
  </r>
  <r>
    <x v="1"/>
    <s v="Apr"/>
    <x v="25"/>
    <x v="42"/>
    <x v="25"/>
    <x v="1"/>
    <s v="Wild"/>
    <s v="Fry"/>
    <n v="43"/>
    <n v="0.39"/>
    <n v="0.49052284704491428"/>
  </r>
  <r>
    <x v="1"/>
    <s v="Apr"/>
    <x v="25"/>
    <x v="42"/>
    <x v="25"/>
    <x v="1"/>
    <s v="Wild"/>
    <s v="Fry"/>
    <n v="54"/>
    <n v="0.89"/>
    <n v="0.56520855560636085"/>
  </r>
  <r>
    <x v="1"/>
    <s v="Apr"/>
    <x v="25"/>
    <x v="42"/>
    <x v="25"/>
    <x v="1"/>
    <s v="Wild"/>
    <s v="Fry"/>
    <n v="36"/>
    <n v="0.36"/>
    <n v="0.77160493827160492"/>
  </r>
  <r>
    <x v="1"/>
    <s v="Apr"/>
    <x v="25"/>
    <x v="42"/>
    <x v="25"/>
    <x v="0"/>
    <s v="Wild"/>
    <s v="Fry"/>
    <n v="42"/>
    <n v="0.56000000000000005"/>
    <n v="0.75585789871504172"/>
  </r>
  <r>
    <x v="1"/>
    <s v="Apr"/>
    <x v="25"/>
    <x v="42"/>
    <x v="25"/>
    <x v="0"/>
    <s v="Wild"/>
    <s v="Fry"/>
    <n v="44"/>
    <n v="0.63"/>
    <n v="0.73957550713749065"/>
  </r>
  <r>
    <x v="1"/>
    <s v="Apr"/>
    <x v="25"/>
    <x v="42"/>
    <x v="25"/>
    <x v="0"/>
    <s v="Wild"/>
    <s v="Fry"/>
    <n v="40"/>
    <m/>
    <s v=""/>
  </r>
  <r>
    <x v="1"/>
    <s v="May"/>
    <x v="1"/>
    <x v="43"/>
    <x v="26"/>
    <x v="1"/>
    <s v="Wild"/>
    <s v="Fry"/>
    <n v="30"/>
    <m/>
    <s v=""/>
  </r>
  <r>
    <x v="1"/>
    <s v="May"/>
    <x v="1"/>
    <x v="43"/>
    <x v="26"/>
    <x v="1"/>
    <s v="Wild"/>
    <s v="Fry"/>
    <n v="31"/>
    <m/>
    <s v=""/>
  </r>
  <r>
    <x v="1"/>
    <s v="May"/>
    <x v="1"/>
    <x v="43"/>
    <x v="26"/>
    <x v="1"/>
    <s v="Wild"/>
    <s v="Fry"/>
    <n v="35"/>
    <m/>
    <s v=""/>
  </r>
  <r>
    <x v="1"/>
    <s v="May"/>
    <x v="1"/>
    <x v="43"/>
    <x v="26"/>
    <x v="1"/>
    <s v="Wild"/>
    <s v="Fry"/>
    <n v="31"/>
    <m/>
    <s v=""/>
  </r>
  <r>
    <x v="1"/>
    <s v="May"/>
    <x v="1"/>
    <x v="43"/>
    <x v="26"/>
    <x v="1"/>
    <s v="Wild"/>
    <s v="Fry"/>
    <n v="32"/>
    <m/>
    <s v=""/>
  </r>
  <r>
    <x v="1"/>
    <s v="May"/>
    <x v="1"/>
    <x v="43"/>
    <x v="26"/>
    <x v="1"/>
    <s v="Wild"/>
    <s v="Fry"/>
    <n v="34"/>
    <m/>
    <s v=""/>
  </r>
  <r>
    <x v="1"/>
    <s v="May"/>
    <x v="1"/>
    <x v="43"/>
    <x v="26"/>
    <x v="1"/>
    <s v="Wild"/>
    <s v="Fry"/>
    <n v="32"/>
    <m/>
    <s v=""/>
  </r>
  <r>
    <x v="1"/>
    <s v="May"/>
    <x v="1"/>
    <x v="43"/>
    <x v="26"/>
    <x v="1"/>
    <s v="Wild"/>
    <s v="Fry"/>
    <n v="33"/>
    <m/>
    <s v=""/>
  </r>
  <r>
    <x v="1"/>
    <s v="May"/>
    <x v="1"/>
    <x v="43"/>
    <x v="16"/>
    <x v="1"/>
    <s v="Wild"/>
    <s v="Fry"/>
    <n v="42"/>
    <n v="0.76"/>
    <n v="1.025807148256128"/>
  </r>
  <r>
    <x v="1"/>
    <s v="May"/>
    <x v="1"/>
    <x v="43"/>
    <x v="16"/>
    <x v="1"/>
    <s v="Wild"/>
    <s v="Fry"/>
    <n v="43"/>
    <n v="0.83"/>
    <n v="1.0439332385827662"/>
  </r>
  <r>
    <x v="1"/>
    <s v="May"/>
    <x v="1"/>
    <x v="43"/>
    <x v="16"/>
    <x v="1"/>
    <s v="Wild"/>
    <s v="Fry"/>
    <n v="38"/>
    <n v="0.47"/>
    <n v="0.85653885406035868"/>
  </r>
  <r>
    <x v="1"/>
    <s v="May"/>
    <x v="1"/>
    <x v="43"/>
    <x v="16"/>
    <x v="1"/>
    <s v="Wild"/>
    <s v="Fry"/>
    <n v="38"/>
    <n v="0.55000000000000004"/>
    <n v="1.0023327015599943"/>
  </r>
  <r>
    <x v="1"/>
    <s v="May"/>
    <x v="1"/>
    <x v="43"/>
    <x v="16"/>
    <x v="1"/>
    <s v="Wild"/>
    <s v="Fry"/>
    <n v="35"/>
    <n v="0.55000000000000004"/>
    <n v="1.2827988338192422"/>
  </r>
  <r>
    <x v="1"/>
    <s v="May"/>
    <x v="1"/>
    <x v="43"/>
    <x v="16"/>
    <x v="1"/>
    <s v="Wild"/>
    <s v="Fry"/>
    <n v="39"/>
    <n v="0.49"/>
    <n v="0.82604224616058941"/>
  </r>
  <r>
    <x v="1"/>
    <s v="May"/>
    <x v="1"/>
    <x v="43"/>
    <x v="16"/>
    <x v="1"/>
    <s v="Wild"/>
    <s v="Fry"/>
    <n v="40"/>
    <n v="1.04"/>
    <n v="1.625"/>
  </r>
  <r>
    <x v="1"/>
    <s v="May"/>
    <x v="1"/>
    <x v="43"/>
    <x v="16"/>
    <x v="1"/>
    <s v="Wild"/>
    <s v="Fry"/>
    <n v="41"/>
    <n v="0.56999999999999995"/>
    <n v="0.82703385035040111"/>
  </r>
  <r>
    <x v="1"/>
    <s v="May"/>
    <x v="1"/>
    <x v="43"/>
    <x v="17"/>
    <x v="1"/>
    <s v="Wild"/>
    <s v="Fry"/>
    <n v="38"/>
    <n v="0.49"/>
    <n v="0.89298731593526748"/>
  </r>
  <r>
    <x v="1"/>
    <s v="May"/>
    <x v="1"/>
    <x v="43"/>
    <x v="17"/>
    <x v="1"/>
    <s v="Wild"/>
    <s v="Fry"/>
    <n v="37"/>
    <n v="0.44"/>
    <n v="0.86865536098552898"/>
  </r>
  <r>
    <x v="1"/>
    <s v="May"/>
    <x v="1"/>
    <x v="43"/>
    <x v="17"/>
    <x v="1"/>
    <s v="Wild"/>
    <s v="Fry"/>
    <n v="36"/>
    <n v="0.38"/>
    <n v="0.81447187928669407"/>
  </r>
  <r>
    <x v="1"/>
    <s v="May"/>
    <x v="1"/>
    <x v="43"/>
    <x v="17"/>
    <x v="1"/>
    <s v="Wild"/>
    <s v="Fry"/>
    <n v="37"/>
    <n v="0.4"/>
    <n v="0.78968669180502638"/>
  </r>
  <r>
    <x v="1"/>
    <s v="May"/>
    <x v="1"/>
    <x v="43"/>
    <x v="17"/>
    <x v="1"/>
    <s v="Wild"/>
    <s v="Fry"/>
    <n v="38"/>
    <n v="0.56999999999999995"/>
    <n v="1.0387811634349029"/>
  </r>
  <r>
    <x v="1"/>
    <s v="May"/>
    <x v="1"/>
    <x v="43"/>
    <x v="17"/>
    <x v="1"/>
    <s v="Wild"/>
    <s v="Fry"/>
    <n v="39"/>
    <n v="0.25"/>
    <n v="0.4214501255921374"/>
  </r>
  <r>
    <x v="1"/>
    <s v="May"/>
    <x v="1"/>
    <x v="43"/>
    <x v="17"/>
    <x v="1"/>
    <s v="Wild"/>
    <s v="Fry"/>
    <n v="37"/>
    <n v="0.38"/>
    <n v="0.75020235721477502"/>
  </r>
  <r>
    <x v="1"/>
    <s v="May"/>
    <x v="1"/>
    <x v="43"/>
    <x v="17"/>
    <x v="1"/>
    <s v="Wild"/>
    <s v="Fry"/>
    <n v="45"/>
    <n v="1.05"/>
    <n v="1.1522633744855968"/>
  </r>
  <r>
    <x v="1"/>
    <s v="May"/>
    <x v="1"/>
    <x v="43"/>
    <x v="17"/>
    <x v="1"/>
    <s v="Wild"/>
    <s v="Fry"/>
    <n v="38"/>
    <n v="0.59"/>
    <n v="1.0752296253098119"/>
  </r>
  <r>
    <x v="1"/>
    <s v="May"/>
    <x v="1"/>
    <x v="43"/>
    <x v="17"/>
    <x v="1"/>
    <s v="Wild"/>
    <s v="Fry"/>
    <n v="39"/>
    <n v="0.55000000000000004"/>
    <n v="0.92719027630270245"/>
  </r>
  <r>
    <x v="1"/>
    <s v="May"/>
    <x v="1"/>
    <x v="43"/>
    <x v="17"/>
    <x v="1"/>
    <s v="Wild"/>
    <s v="Fry"/>
    <n v="41"/>
    <n v="0.64"/>
    <n v="0.92859941091974874"/>
  </r>
  <r>
    <x v="1"/>
    <s v="May"/>
    <x v="1"/>
    <x v="43"/>
    <x v="17"/>
    <x v="1"/>
    <s v="Wild"/>
    <s v="Fry"/>
    <n v="38"/>
    <n v="0.26"/>
    <n v="0.47383000437381545"/>
  </r>
  <r>
    <x v="1"/>
    <s v="May"/>
    <x v="1"/>
    <x v="43"/>
    <x v="17"/>
    <x v="1"/>
    <s v="Wild"/>
    <s v="Fry"/>
    <n v="46"/>
    <n v="1.01"/>
    <n v="1.0376428043067314"/>
  </r>
  <r>
    <x v="1"/>
    <s v="May"/>
    <x v="1"/>
    <x v="43"/>
    <x v="17"/>
    <x v="1"/>
    <s v="Wild"/>
    <s v="Fry"/>
    <n v="38"/>
    <n v="0.52"/>
    <n v="0.9476600087476309"/>
  </r>
  <r>
    <x v="1"/>
    <s v="May"/>
    <x v="1"/>
    <x v="43"/>
    <x v="17"/>
    <x v="1"/>
    <s v="Wild"/>
    <s v="Fry"/>
    <n v="39"/>
    <n v="0.5"/>
    <n v="0.84290025118427481"/>
  </r>
  <r>
    <x v="1"/>
    <s v="May"/>
    <x v="1"/>
    <x v="43"/>
    <x v="17"/>
    <x v="1"/>
    <s v="Wild"/>
    <s v="Fry"/>
    <n v="41"/>
    <n v="0.63"/>
    <n v="0.91409004512412761"/>
  </r>
  <r>
    <x v="1"/>
    <s v="May"/>
    <x v="1"/>
    <x v="43"/>
    <x v="17"/>
    <x v="1"/>
    <s v="Wild"/>
    <s v="Fry"/>
    <n v="44"/>
    <n v="0.85"/>
    <n v="0.99783996994740798"/>
  </r>
  <r>
    <x v="1"/>
    <s v="May"/>
    <x v="1"/>
    <x v="43"/>
    <x v="17"/>
    <x v="1"/>
    <s v="Wild"/>
    <s v="Fry"/>
    <n v="36"/>
    <n v="0.44"/>
    <n v="0.94307270233196161"/>
  </r>
  <r>
    <x v="1"/>
    <s v="May"/>
    <x v="1"/>
    <x v="43"/>
    <x v="17"/>
    <x v="1"/>
    <s v="Wild"/>
    <s v="Fry"/>
    <n v="41"/>
    <n v="0.68"/>
    <n v="0.986636874102233"/>
  </r>
  <r>
    <x v="1"/>
    <s v="May"/>
    <x v="1"/>
    <x v="43"/>
    <x v="17"/>
    <x v="1"/>
    <s v="Wild"/>
    <s v="Fry"/>
    <n v="40"/>
    <n v="0.55000000000000004"/>
    <n v="0.85937500000000011"/>
  </r>
  <r>
    <x v="1"/>
    <s v="May"/>
    <x v="1"/>
    <x v="43"/>
    <x v="17"/>
    <x v="1"/>
    <s v="Wild"/>
    <s v="Fry"/>
    <n v="35"/>
    <n v="0.3"/>
    <n v="0.69970845481049559"/>
  </r>
  <r>
    <x v="1"/>
    <s v="May"/>
    <x v="1"/>
    <x v="43"/>
    <x v="17"/>
    <x v="1"/>
    <s v="Wild"/>
    <s v="Fry"/>
    <n v="44"/>
    <n v="0.56999999999999995"/>
    <n v="0.66913974455296765"/>
  </r>
  <r>
    <x v="1"/>
    <s v="May"/>
    <x v="1"/>
    <x v="43"/>
    <x v="17"/>
    <x v="1"/>
    <s v="Wild"/>
    <s v="Fry"/>
    <n v="38"/>
    <n v="0.62"/>
    <n v="1.1299023181221752"/>
  </r>
  <r>
    <x v="1"/>
    <s v="May"/>
    <x v="1"/>
    <x v="43"/>
    <x v="17"/>
    <x v="1"/>
    <s v="Wild"/>
    <s v="Fry"/>
    <n v="40"/>
    <n v="0.69"/>
    <n v="1.078125"/>
  </r>
  <r>
    <x v="1"/>
    <s v="May"/>
    <x v="1"/>
    <x v="43"/>
    <x v="17"/>
    <x v="1"/>
    <s v="Wild"/>
    <s v="Fry"/>
    <n v="38"/>
    <n v="0.44"/>
    <n v="0.80186616124799537"/>
  </r>
  <r>
    <x v="1"/>
    <s v="May"/>
    <x v="1"/>
    <x v="43"/>
    <x v="17"/>
    <x v="1"/>
    <s v="Wild"/>
    <s v="Fry"/>
    <n v="36"/>
    <n v="0.5"/>
    <n v="1.0716735253772292"/>
  </r>
  <r>
    <x v="1"/>
    <s v="May"/>
    <x v="1"/>
    <x v="43"/>
    <x v="17"/>
    <x v="1"/>
    <s v="Wild"/>
    <s v="Fry"/>
    <n v="47"/>
    <n v="0.94"/>
    <n v="0.90538705296514255"/>
  </r>
  <r>
    <x v="1"/>
    <s v="May"/>
    <x v="1"/>
    <x v="43"/>
    <x v="17"/>
    <x v="1"/>
    <s v="Wild"/>
    <s v="Fry"/>
    <n v="39"/>
    <n v="0.54"/>
    <n v="0.91033227127901684"/>
  </r>
  <r>
    <x v="1"/>
    <s v="May"/>
    <x v="1"/>
    <x v="43"/>
    <x v="17"/>
    <x v="1"/>
    <s v="Wild"/>
    <s v="Fry"/>
    <n v="45"/>
    <n v="0.93"/>
    <n v="1.0205761316872428"/>
  </r>
  <r>
    <x v="1"/>
    <s v="May"/>
    <x v="1"/>
    <x v="43"/>
    <x v="17"/>
    <x v="1"/>
    <s v="Wild"/>
    <s v="Fry"/>
    <n v="42"/>
    <n v="0.44"/>
    <n v="0.59388834899038978"/>
  </r>
  <r>
    <x v="1"/>
    <s v="May"/>
    <x v="1"/>
    <x v="43"/>
    <x v="17"/>
    <x v="1"/>
    <s v="Wild"/>
    <s v="Fry"/>
    <n v="45"/>
    <n v="1.02"/>
    <n v="1.1193415637860082"/>
  </r>
  <r>
    <x v="1"/>
    <s v="May"/>
    <x v="1"/>
    <x v="43"/>
    <x v="17"/>
    <x v="1"/>
    <s v="Wild"/>
    <s v="Fry"/>
    <n v="46"/>
    <n v="1.07"/>
    <n v="1.0992849510972302"/>
  </r>
  <r>
    <x v="1"/>
    <s v="May"/>
    <x v="1"/>
    <x v="43"/>
    <x v="17"/>
    <x v="1"/>
    <s v="Wild"/>
    <s v="Fry"/>
    <n v="38"/>
    <n v="0.38"/>
    <n v="0.69252077562326875"/>
  </r>
  <r>
    <x v="1"/>
    <s v="May"/>
    <x v="1"/>
    <x v="43"/>
    <x v="17"/>
    <x v="1"/>
    <s v="Wild"/>
    <s v="Fry"/>
    <n v="51"/>
    <n v="1.1100000000000001"/>
    <n v="0.83678223307777566"/>
  </r>
  <r>
    <x v="1"/>
    <s v="May"/>
    <x v="1"/>
    <x v="43"/>
    <x v="17"/>
    <x v="1"/>
    <s v="Wild"/>
    <s v="Fry"/>
    <n v="38"/>
    <n v="0.5"/>
    <n v="0.91121154687272199"/>
  </r>
  <r>
    <x v="1"/>
    <s v="May"/>
    <x v="1"/>
    <x v="43"/>
    <x v="17"/>
    <x v="1"/>
    <s v="Wild"/>
    <s v="Fry"/>
    <n v="41"/>
    <n v="0.77"/>
    <n v="1.1172211662628226"/>
  </r>
  <r>
    <x v="1"/>
    <s v="May"/>
    <x v="1"/>
    <x v="43"/>
    <x v="17"/>
    <x v="1"/>
    <s v="Wild"/>
    <s v="Fry"/>
    <n v="39"/>
    <n v="0.48"/>
    <n v="0.8091842411369039"/>
  </r>
  <r>
    <x v="1"/>
    <s v="May"/>
    <x v="1"/>
    <x v="43"/>
    <x v="17"/>
    <x v="1"/>
    <s v="Wild"/>
    <s v="Fry"/>
    <n v="37"/>
    <n v="0.45"/>
    <n v="0.88839752828065466"/>
  </r>
  <r>
    <x v="1"/>
    <s v="May"/>
    <x v="1"/>
    <x v="43"/>
    <x v="17"/>
    <x v="1"/>
    <s v="Wild"/>
    <s v="Fry"/>
    <n v="38"/>
    <n v="0.56999999999999995"/>
    <n v="1.0387811634349029"/>
  </r>
  <r>
    <x v="1"/>
    <s v="May"/>
    <x v="1"/>
    <x v="43"/>
    <x v="17"/>
    <x v="1"/>
    <s v="Wild"/>
    <s v="Fry"/>
    <n v="48"/>
    <n v="1.2"/>
    <n v="1.0850694444444444"/>
  </r>
  <r>
    <x v="1"/>
    <s v="May"/>
    <x v="1"/>
    <x v="43"/>
    <x v="14"/>
    <x v="1"/>
    <s v="Wild"/>
    <s v="Fry"/>
    <n v="42"/>
    <n v="0.68"/>
    <n v="0.91782744843969333"/>
  </r>
  <r>
    <x v="1"/>
    <s v="May"/>
    <x v="1"/>
    <x v="43"/>
    <x v="14"/>
    <x v="1"/>
    <s v="Wild"/>
    <s v="Fry"/>
    <n v="39"/>
    <n v="0.47"/>
    <n v="0.7923262361132184"/>
  </r>
  <r>
    <x v="1"/>
    <s v="May"/>
    <x v="1"/>
    <x v="43"/>
    <x v="14"/>
    <x v="1"/>
    <s v="Wild"/>
    <s v="Fry"/>
    <n v="36"/>
    <n v="0.4"/>
    <n v="0.85733882030178321"/>
  </r>
  <r>
    <x v="1"/>
    <s v="May"/>
    <x v="1"/>
    <x v="43"/>
    <x v="14"/>
    <x v="1"/>
    <s v="Wild"/>
    <s v="Fry"/>
    <n v="43"/>
    <n v="0.5"/>
    <n v="0.6288754449293773"/>
  </r>
  <r>
    <x v="1"/>
    <s v="May"/>
    <x v="1"/>
    <x v="43"/>
    <x v="14"/>
    <x v="1"/>
    <s v="Wild"/>
    <s v="Fry"/>
    <n v="42"/>
    <n v="0.53"/>
    <n v="0.7153655112838786"/>
  </r>
  <r>
    <x v="1"/>
    <s v="May"/>
    <x v="1"/>
    <x v="43"/>
    <x v="14"/>
    <x v="1"/>
    <s v="Wild"/>
    <s v="Fry"/>
    <n v="36"/>
    <n v="0.47"/>
    <n v="1.0073731138545954"/>
  </r>
  <r>
    <x v="1"/>
    <s v="May"/>
    <x v="1"/>
    <x v="43"/>
    <x v="14"/>
    <x v="1"/>
    <s v="Wild"/>
    <s v="Fry"/>
    <n v="46"/>
    <n v="0.75"/>
    <n v="0.77052683488123608"/>
  </r>
  <r>
    <x v="1"/>
    <s v="May"/>
    <x v="1"/>
    <x v="43"/>
    <x v="14"/>
    <x v="1"/>
    <s v="Wild"/>
    <s v="Fry"/>
    <n v="36"/>
    <n v="0.42"/>
    <n v="0.90020576131687247"/>
  </r>
  <r>
    <x v="1"/>
    <s v="May"/>
    <x v="1"/>
    <x v="43"/>
    <x v="14"/>
    <x v="1"/>
    <s v="Wild"/>
    <s v="Fry"/>
    <n v="41"/>
    <n v="0.46"/>
    <n v="0.66743082659856934"/>
  </r>
  <r>
    <x v="1"/>
    <s v="May"/>
    <x v="1"/>
    <x v="43"/>
    <x v="14"/>
    <x v="1"/>
    <s v="Wild"/>
    <s v="Fry"/>
    <n v="43"/>
    <n v="0.77"/>
    <n v="0.968468185191241"/>
  </r>
  <r>
    <x v="1"/>
    <s v="May"/>
    <x v="1"/>
    <x v="43"/>
    <x v="14"/>
    <x v="1"/>
    <s v="Wild"/>
    <s v="Fry"/>
    <n v="44"/>
    <n v="0.78"/>
    <n v="0.91566491359879787"/>
  </r>
  <r>
    <x v="1"/>
    <s v="May"/>
    <x v="1"/>
    <x v="43"/>
    <x v="14"/>
    <x v="1"/>
    <s v="Wild"/>
    <s v="Fry"/>
    <n v="41"/>
    <n v="0.52"/>
    <n v="0.75448702137229584"/>
  </r>
  <r>
    <x v="1"/>
    <s v="May"/>
    <x v="1"/>
    <x v="43"/>
    <x v="14"/>
    <x v="1"/>
    <s v="Wild"/>
    <s v="Fry"/>
    <n v="40"/>
    <n v="0.48"/>
    <n v="0.75"/>
  </r>
  <r>
    <x v="1"/>
    <s v="May"/>
    <x v="1"/>
    <x v="43"/>
    <x v="14"/>
    <x v="1"/>
    <s v="Wild"/>
    <s v="Fry"/>
    <n v="44"/>
    <n v="0.66"/>
    <n v="0.77479338842975209"/>
  </r>
  <r>
    <x v="1"/>
    <s v="May"/>
    <x v="1"/>
    <x v="43"/>
    <x v="14"/>
    <x v="1"/>
    <s v="Wild"/>
    <s v="Fry"/>
    <n v="42"/>
    <n v="0.51"/>
    <n v="0.68837058632977"/>
  </r>
  <r>
    <x v="1"/>
    <s v="May"/>
    <x v="1"/>
    <x v="43"/>
    <x v="14"/>
    <x v="1"/>
    <s v="Wild"/>
    <s v="Fry"/>
    <n v="37"/>
    <n v="0.52"/>
    <n v="1.0265926993465342"/>
  </r>
  <r>
    <x v="1"/>
    <s v="May"/>
    <x v="1"/>
    <x v="43"/>
    <x v="14"/>
    <x v="1"/>
    <s v="Wild"/>
    <s v="Fry"/>
    <n v="37"/>
    <n v="0.36"/>
    <n v="0.71071802262452377"/>
  </r>
  <r>
    <x v="1"/>
    <s v="May"/>
    <x v="1"/>
    <x v="43"/>
    <x v="25"/>
    <x v="2"/>
    <s v="Wild"/>
    <s v="Fry"/>
    <n v="45"/>
    <n v="0.78"/>
    <n v="0.8559670781893004"/>
  </r>
  <r>
    <x v="1"/>
    <s v="May"/>
    <x v="1"/>
    <x v="43"/>
    <x v="25"/>
    <x v="2"/>
    <s v="Wild"/>
    <s v="Fry"/>
    <n v="33"/>
    <n v="0.64"/>
    <n v="1.7808943428778139"/>
  </r>
  <r>
    <x v="1"/>
    <s v="May"/>
    <x v="1"/>
    <x v="43"/>
    <x v="25"/>
    <x v="2"/>
    <s v="Wild"/>
    <s v="Fry"/>
    <n v="43"/>
    <n v="0.66"/>
    <n v="0.83011558730677804"/>
  </r>
  <r>
    <x v="1"/>
    <s v="May"/>
    <x v="1"/>
    <x v="43"/>
    <x v="25"/>
    <x v="1"/>
    <s v="Wild"/>
    <s v="Fry"/>
    <n v="37"/>
    <n v="0.37"/>
    <n v="0.73046018991964934"/>
  </r>
  <r>
    <x v="1"/>
    <s v="May"/>
    <x v="1"/>
    <x v="43"/>
    <x v="25"/>
    <x v="1"/>
    <s v="Wild"/>
    <s v="Fry"/>
    <n v="53"/>
    <n v="1.36"/>
    <n v="0.91350577993914439"/>
  </r>
  <r>
    <x v="1"/>
    <s v="May"/>
    <x v="1"/>
    <x v="43"/>
    <x v="25"/>
    <x v="1"/>
    <s v="Wild"/>
    <s v="Fry"/>
    <n v="31"/>
    <n v="0.31"/>
    <n v="1.0405827263267429"/>
  </r>
  <r>
    <x v="1"/>
    <s v="May"/>
    <x v="1"/>
    <x v="43"/>
    <x v="25"/>
    <x v="1"/>
    <s v="Wild"/>
    <s v="Fry"/>
    <n v="41"/>
    <n v="0.66"/>
    <n v="0.95761814251099087"/>
  </r>
  <r>
    <x v="1"/>
    <s v="May"/>
    <x v="1"/>
    <x v="43"/>
    <x v="25"/>
    <x v="1"/>
    <s v="Wild"/>
    <s v="Fry"/>
    <n v="32"/>
    <n v="0.54"/>
    <n v="1.64794921875"/>
  </r>
  <r>
    <x v="1"/>
    <s v="May"/>
    <x v="1"/>
    <x v="43"/>
    <x v="25"/>
    <x v="1"/>
    <s v="Wild"/>
    <s v="Fry"/>
    <n v="35"/>
    <n v="0.36"/>
    <n v="0.83965014577259478"/>
  </r>
  <r>
    <x v="1"/>
    <s v="May"/>
    <x v="1"/>
    <x v="43"/>
    <x v="25"/>
    <x v="1"/>
    <s v="Wild"/>
    <s v="Fry"/>
    <n v="37"/>
    <n v="0.39"/>
    <n v="0.7699445245099007"/>
  </r>
  <r>
    <x v="1"/>
    <s v="May"/>
    <x v="1"/>
    <x v="43"/>
    <x v="25"/>
    <x v="1"/>
    <s v="Wild"/>
    <s v="Fry"/>
    <n v="38"/>
    <n v="0.43"/>
    <n v="0.78364193031054086"/>
  </r>
  <r>
    <x v="1"/>
    <s v="May"/>
    <x v="1"/>
    <x v="43"/>
    <x v="25"/>
    <x v="1"/>
    <s v="Wild"/>
    <s v="Fry"/>
    <n v="36"/>
    <n v="0.34"/>
    <n v="0.72873799725651578"/>
  </r>
  <r>
    <x v="1"/>
    <s v="May"/>
    <x v="1"/>
    <x v="43"/>
    <x v="25"/>
    <x v="1"/>
    <s v="Wild"/>
    <s v="Fry"/>
    <n v="40"/>
    <n v="0.64"/>
    <n v="1"/>
  </r>
  <r>
    <x v="1"/>
    <s v="May"/>
    <x v="1"/>
    <x v="43"/>
    <x v="25"/>
    <x v="1"/>
    <s v="Wild"/>
    <s v="Fry"/>
    <n v="39"/>
    <n v="0.55000000000000004"/>
    <n v="0.92719027630270245"/>
  </r>
  <r>
    <x v="1"/>
    <s v="May"/>
    <x v="1"/>
    <x v="43"/>
    <x v="25"/>
    <x v="1"/>
    <s v="Wild"/>
    <s v="Fry"/>
    <n v="35"/>
    <n v="0.52"/>
    <n v="1.2128279883381925"/>
  </r>
  <r>
    <x v="1"/>
    <s v="May"/>
    <x v="1"/>
    <x v="43"/>
    <x v="25"/>
    <x v="1"/>
    <s v="Wild"/>
    <s v="Fry"/>
    <n v="37"/>
    <n v="0.48"/>
    <n v="0.94762403016603158"/>
  </r>
  <r>
    <x v="1"/>
    <s v="May"/>
    <x v="1"/>
    <x v="43"/>
    <x v="25"/>
    <x v="1"/>
    <s v="Wild"/>
    <s v="Fry"/>
    <n v="35"/>
    <n v="0.36"/>
    <n v="0.83965014577259478"/>
  </r>
  <r>
    <x v="1"/>
    <s v="May"/>
    <x v="1"/>
    <x v="43"/>
    <x v="25"/>
    <x v="1"/>
    <s v="Wild"/>
    <s v="Fry"/>
    <n v="42"/>
    <n v="0.65"/>
    <n v="0.87733506100853043"/>
  </r>
  <r>
    <x v="1"/>
    <s v="May"/>
    <x v="1"/>
    <x v="43"/>
    <x v="25"/>
    <x v="1"/>
    <s v="Wild"/>
    <s v="Fry"/>
    <n v="36"/>
    <n v="0.37"/>
    <n v="0.79303840877914955"/>
  </r>
  <r>
    <x v="1"/>
    <s v="May"/>
    <x v="1"/>
    <x v="43"/>
    <x v="25"/>
    <x v="1"/>
    <s v="Wild"/>
    <s v="Fry"/>
    <n v="38"/>
    <n v="0.51"/>
    <n v="0.92943577781017639"/>
  </r>
  <r>
    <x v="1"/>
    <s v="May"/>
    <x v="1"/>
    <x v="43"/>
    <x v="25"/>
    <x v="1"/>
    <s v="Wild"/>
    <s v="Fry"/>
    <n v="37"/>
    <n v="0.41"/>
    <n v="0.80942885910015205"/>
  </r>
  <r>
    <x v="1"/>
    <s v="May"/>
    <x v="1"/>
    <x v="43"/>
    <x v="25"/>
    <x v="1"/>
    <s v="Wild"/>
    <s v="Fry"/>
    <n v="39"/>
    <n v="0.47"/>
    <n v="0.7923262361132184"/>
  </r>
  <r>
    <x v="1"/>
    <s v="May"/>
    <x v="1"/>
    <x v="43"/>
    <x v="25"/>
    <x v="1"/>
    <s v="Wild"/>
    <s v="Fry"/>
    <n v="39"/>
    <n v="0.33"/>
    <n v="0.55631416578162141"/>
  </r>
  <r>
    <x v="1"/>
    <s v="May"/>
    <x v="1"/>
    <x v="43"/>
    <x v="15"/>
    <x v="2"/>
    <s v="Wild"/>
    <s v="Fry"/>
    <n v="65"/>
    <n v="2.02"/>
    <n v="0.73554847519344557"/>
  </r>
  <r>
    <x v="1"/>
    <s v="May"/>
    <x v="1"/>
    <x v="43"/>
    <x v="15"/>
    <x v="2"/>
    <s v="Wild"/>
    <s v="Fry"/>
    <n v="59"/>
    <n v="1.87"/>
    <n v="0.91051178552821854"/>
  </r>
  <r>
    <x v="1"/>
    <s v="May"/>
    <x v="1"/>
    <x v="43"/>
    <x v="15"/>
    <x v="2"/>
    <s v="Wild"/>
    <s v="Fry"/>
    <n v="56"/>
    <n v="1.62"/>
    <n v="0.92246720116618075"/>
  </r>
  <r>
    <x v="1"/>
    <s v="May"/>
    <x v="1"/>
    <x v="43"/>
    <x v="15"/>
    <x v="2"/>
    <s v="Wild"/>
    <s v="Fry"/>
    <n v="57"/>
    <n v="2.02"/>
    <n v="1.0907539701824582"/>
  </r>
  <r>
    <x v="1"/>
    <s v="May"/>
    <x v="1"/>
    <x v="43"/>
    <x v="15"/>
    <x v="2"/>
    <s v="Wild"/>
    <s v="Fry"/>
    <n v="59"/>
    <n v="1.72"/>
    <n v="0.83747608080670366"/>
  </r>
  <r>
    <x v="1"/>
    <s v="May"/>
    <x v="1"/>
    <x v="43"/>
    <x v="15"/>
    <x v="2"/>
    <s v="Wild"/>
    <s v="Fry"/>
    <n v="56"/>
    <n v="1.4"/>
    <n v="0.79719387755102045"/>
  </r>
  <r>
    <x v="1"/>
    <s v="May"/>
    <x v="1"/>
    <x v="43"/>
    <x v="15"/>
    <x v="1"/>
    <s v="Wild"/>
    <s v="Fry"/>
    <n v="57"/>
    <n v="1.55"/>
    <n v="0.83696468009050018"/>
  </r>
  <r>
    <x v="1"/>
    <s v="May"/>
    <x v="1"/>
    <x v="43"/>
    <x v="15"/>
    <x v="1"/>
    <s v="Wild"/>
    <s v="Fry"/>
    <n v="50"/>
    <n v="1.1499999999999999"/>
    <n v="0.91999999999999993"/>
  </r>
  <r>
    <x v="1"/>
    <s v="May"/>
    <x v="1"/>
    <x v="43"/>
    <x v="15"/>
    <x v="1"/>
    <s v="Wild"/>
    <s v="Fry"/>
    <n v="59"/>
    <n v="1.51"/>
    <n v="0.73522609419658291"/>
  </r>
  <r>
    <x v="1"/>
    <s v="May"/>
    <x v="1"/>
    <x v="43"/>
    <x v="15"/>
    <x v="1"/>
    <s v="Wild"/>
    <s v="Fry"/>
    <n v="63"/>
    <n v="1.94"/>
    <n v="0.77585413942178871"/>
  </r>
  <r>
    <x v="1"/>
    <s v="May"/>
    <x v="1"/>
    <x v="44"/>
    <x v="27"/>
    <x v="2"/>
    <s v="Wild"/>
    <s v="Fry"/>
    <n v="64"/>
    <n v="2.14"/>
    <n v="0.81634521484375"/>
  </r>
  <r>
    <x v="1"/>
    <s v="May"/>
    <x v="1"/>
    <x v="44"/>
    <x v="27"/>
    <x v="1"/>
    <s v="Wild"/>
    <s v="Fry"/>
    <n v="48"/>
    <n v="1.01"/>
    <n v="0.91326678240740744"/>
  </r>
  <r>
    <x v="1"/>
    <s v="May"/>
    <x v="1"/>
    <x v="44"/>
    <x v="27"/>
    <x v="1"/>
    <s v="Wild"/>
    <s v="Fry"/>
    <n v="37"/>
    <n v="0.45"/>
    <n v="0.88839752828065466"/>
  </r>
  <r>
    <x v="1"/>
    <s v="May"/>
    <x v="1"/>
    <x v="44"/>
    <x v="20"/>
    <x v="1"/>
    <s v="Wild"/>
    <s v="Fry"/>
    <n v="41"/>
    <n v="0.54"/>
    <n v="0.78350575296353797"/>
  </r>
  <r>
    <x v="1"/>
    <s v="May"/>
    <x v="1"/>
    <x v="44"/>
    <x v="20"/>
    <x v="1"/>
    <s v="Wild"/>
    <s v="Fry"/>
    <n v="36"/>
    <n v="0.36"/>
    <n v="0.77160493827160492"/>
  </r>
  <r>
    <x v="1"/>
    <s v="May"/>
    <x v="1"/>
    <x v="44"/>
    <x v="20"/>
    <x v="1"/>
    <s v="Wild"/>
    <s v="Fry"/>
    <n v="36"/>
    <n v="0.41"/>
    <n v="0.87877229080932784"/>
  </r>
  <r>
    <x v="1"/>
    <s v="May"/>
    <x v="1"/>
    <x v="44"/>
    <x v="20"/>
    <x v="1"/>
    <s v="Wild"/>
    <s v="Fry"/>
    <n v="39"/>
    <n v="0.42"/>
    <n v="0.70803621099479086"/>
  </r>
  <r>
    <x v="1"/>
    <s v="May"/>
    <x v="1"/>
    <x v="44"/>
    <x v="20"/>
    <x v="1"/>
    <s v="Wild"/>
    <s v="Fry"/>
    <n v="39"/>
    <n v="0.5"/>
    <n v="0.84290025118427481"/>
  </r>
  <r>
    <x v="1"/>
    <s v="May"/>
    <x v="1"/>
    <x v="44"/>
    <x v="20"/>
    <x v="1"/>
    <s v="Wild"/>
    <s v="Fry"/>
    <n v="40"/>
    <n v="0.57999999999999996"/>
    <n v="0.90624999999999989"/>
  </r>
  <r>
    <x v="1"/>
    <s v="May"/>
    <x v="1"/>
    <x v="44"/>
    <x v="20"/>
    <x v="1"/>
    <s v="Wild"/>
    <s v="Fry"/>
    <n v="37"/>
    <n v="0.46"/>
    <n v="0.90813969557578034"/>
  </r>
  <r>
    <x v="1"/>
    <s v="May"/>
    <x v="1"/>
    <x v="44"/>
    <x v="20"/>
    <x v="1"/>
    <s v="Wild"/>
    <s v="Fry"/>
    <n v="42"/>
    <n v="0.56999999999999995"/>
    <n v="0.7693553611920958"/>
  </r>
  <r>
    <x v="1"/>
    <s v="May"/>
    <x v="1"/>
    <x v="44"/>
    <x v="20"/>
    <x v="1"/>
    <s v="Wild"/>
    <s v="Fry"/>
    <n v="36"/>
    <n v="0.47"/>
    <n v="1.0073731138545954"/>
  </r>
  <r>
    <x v="1"/>
    <s v="May"/>
    <x v="1"/>
    <x v="44"/>
    <x v="20"/>
    <x v="1"/>
    <s v="Wild"/>
    <s v="Fry"/>
    <n v="39"/>
    <n v="0.59"/>
    <n v="0.99462229639744437"/>
  </r>
  <r>
    <x v="1"/>
    <s v="May"/>
    <x v="1"/>
    <x v="44"/>
    <x v="20"/>
    <x v="1"/>
    <s v="Wild"/>
    <s v="Fry"/>
    <n v="40"/>
    <n v="0.55000000000000004"/>
    <n v="0.85937500000000011"/>
  </r>
  <r>
    <x v="1"/>
    <s v="May"/>
    <x v="1"/>
    <x v="44"/>
    <x v="20"/>
    <x v="1"/>
    <s v="Wild"/>
    <s v="Fry"/>
    <n v="41"/>
    <n v="0.64"/>
    <n v="0.92859941091974874"/>
  </r>
  <r>
    <x v="1"/>
    <s v="May"/>
    <x v="1"/>
    <x v="44"/>
    <x v="20"/>
    <x v="1"/>
    <s v="Wild"/>
    <s v="Fry"/>
    <n v="44"/>
    <n v="0.63"/>
    <n v="0.73957550713749065"/>
  </r>
  <r>
    <x v="1"/>
    <s v="May"/>
    <x v="1"/>
    <x v="44"/>
    <x v="20"/>
    <x v="1"/>
    <s v="Wild"/>
    <s v="Fry"/>
    <n v="47"/>
    <n v="0.54"/>
    <n v="0.52011596659699677"/>
  </r>
  <r>
    <x v="1"/>
    <s v="May"/>
    <x v="1"/>
    <x v="44"/>
    <x v="20"/>
    <x v="1"/>
    <s v="Wild"/>
    <s v="Fry"/>
    <n v="42"/>
    <n v="0.34"/>
    <n v="0.45891372421984666"/>
  </r>
  <r>
    <x v="1"/>
    <s v="May"/>
    <x v="1"/>
    <x v="44"/>
    <x v="20"/>
    <x v="1"/>
    <s v="Wild"/>
    <s v="Fry"/>
    <n v="43"/>
    <n v="0.72"/>
    <n v="0.90558064069830324"/>
  </r>
  <r>
    <x v="1"/>
    <s v="May"/>
    <x v="1"/>
    <x v="44"/>
    <x v="20"/>
    <x v="1"/>
    <s v="Wild"/>
    <s v="Fry"/>
    <n v="42"/>
    <n v="0.56000000000000005"/>
    <n v="0.75585789871504172"/>
  </r>
  <r>
    <x v="1"/>
    <s v="May"/>
    <x v="1"/>
    <x v="44"/>
    <x v="20"/>
    <x v="2"/>
    <s v="Wild"/>
    <s v="Fry"/>
    <n v="39"/>
    <n v="0.43"/>
    <n v="0.72489421601847637"/>
  </r>
  <r>
    <x v="1"/>
    <s v="May"/>
    <x v="1"/>
    <x v="44"/>
    <x v="14"/>
    <x v="1"/>
    <s v="Wild"/>
    <s v="Fry"/>
    <n v="37"/>
    <n v="0.51"/>
    <n v="1.0068505320514085"/>
  </r>
  <r>
    <x v="1"/>
    <s v="May"/>
    <x v="1"/>
    <x v="44"/>
    <x v="14"/>
    <x v="1"/>
    <s v="Wild"/>
    <s v="Fry"/>
    <n v="37"/>
    <n v="0.62"/>
    <n v="1.2240143722977908"/>
  </r>
  <r>
    <x v="1"/>
    <s v="May"/>
    <x v="1"/>
    <x v="44"/>
    <x v="14"/>
    <x v="1"/>
    <s v="Wild"/>
    <s v="Fry"/>
    <n v="40"/>
    <n v="0.68"/>
    <n v="1.0625"/>
  </r>
  <r>
    <x v="1"/>
    <s v="May"/>
    <x v="1"/>
    <x v="44"/>
    <x v="14"/>
    <x v="1"/>
    <s v="Wild"/>
    <s v="Fry"/>
    <n v="37"/>
    <n v="0.5"/>
    <n v="0.98710836475628294"/>
  </r>
  <r>
    <x v="1"/>
    <s v="May"/>
    <x v="1"/>
    <x v="44"/>
    <x v="14"/>
    <x v="1"/>
    <s v="Wild"/>
    <s v="Fry"/>
    <n v="38"/>
    <n v="0.53"/>
    <n v="0.9658842396850853"/>
  </r>
  <r>
    <x v="1"/>
    <s v="May"/>
    <x v="1"/>
    <x v="44"/>
    <x v="14"/>
    <x v="1"/>
    <s v="Wild"/>
    <s v="Fry"/>
    <n v="39"/>
    <n v="0.66"/>
    <n v="1.1126283315632428"/>
  </r>
  <r>
    <x v="1"/>
    <s v="May"/>
    <x v="1"/>
    <x v="44"/>
    <x v="14"/>
    <x v="1"/>
    <s v="Wild"/>
    <s v="Fry"/>
    <n v="44"/>
    <n v="0.89"/>
    <n v="1.0447971450037565"/>
  </r>
  <r>
    <x v="1"/>
    <s v="May"/>
    <x v="1"/>
    <x v="44"/>
    <x v="14"/>
    <x v="1"/>
    <s v="Wild"/>
    <s v="Fry"/>
    <n v="49"/>
    <n v="0.64"/>
    <n v="0.54399102414810152"/>
  </r>
  <r>
    <x v="1"/>
    <s v="May"/>
    <x v="1"/>
    <x v="44"/>
    <x v="14"/>
    <x v="1"/>
    <s v="Wild"/>
    <s v="Fry"/>
    <n v="44"/>
    <n v="0.95"/>
    <n v="1.1152329075882794"/>
  </r>
  <r>
    <x v="1"/>
    <s v="May"/>
    <x v="1"/>
    <x v="44"/>
    <x v="14"/>
    <x v="1"/>
    <s v="Wild"/>
    <s v="Fry"/>
    <n v="38"/>
    <n v="0.56000000000000005"/>
    <n v="1.0205569324974488"/>
  </r>
  <r>
    <x v="1"/>
    <s v="May"/>
    <x v="1"/>
    <x v="44"/>
    <x v="14"/>
    <x v="1"/>
    <s v="Wild"/>
    <s v="Fry"/>
    <n v="41"/>
    <n v="0.71"/>
    <n v="1.0301649714890961"/>
  </r>
  <r>
    <x v="1"/>
    <s v="May"/>
    <x v="1"/>
    <x v="44"/>
    <x v="14"/>
    <x v="1"/>
    <s v="Wild"/>
    <s v="Fry"/>
    <n v="43"/>
    <n v="0.95"/>
    <n v="1.1948633453658168"/>
  </r>
  <r>
    <x v="1"/>
    <s v="May"/>
    <x v="1"/>
    <x v="44"/>
    <x v="14"/>
    <x v="1"/>
    <s v="Wild"/>
    <s v="Fry"/>
    <n v="45"/>
    <n v="1.02"/>
    <n v="1.1193415637860082"/>
  </r>
  <r>
    <x v="1"/>
    <s v="May"/>
    <x v="1"/>
    <x v="44"/>
    <x v="14"/>
    <x v="1"/>
    <s v="Wild"/>
    <s v="Fry"/>
    <n v="37"/>
    <n v="0.54"/>
    <n v="1.0660770339367855"/>
  </r>
  <r>
    <x v="1"/>
    <s v="May"/>
    <x v="1"/>
    <x v="44"/>
    <x v="14"/>
    <x v="1"/>
    <s v="Wild"/>
    <s v="Fry"/>
    <n v="39"/>
    <n v="0.59"/>
    <n v="0.99462229639744437"/>
  </r>
  <r>
    <x v="1"/>
    <s v="May"/>
    <x v="1"/>
    <x v="44"/>
    <x v="14"/>
    <x v="1"/>
    <s v="Wild"/>
    <s v="Fry"/>
    <n v="38"/>
    <n v="0.54"/>
    <n v="0.9841084706225397"/>
  </r>
  <r>
    <x v="1"/>
    <s v="May"/>
    <x v="1"/>
    <x v="44"/>
    <x v="14"/>
    <x v="1"/>
    <s v="Wild"/>
    <s v="Fry"/>
    <n v="36"/>
    <n v="0.49"/>
    <n v="1.0502400548696844"/>
  </r>
  <r>
    <x v="1"/>
    <s v="May"/>
    <x v="1"/>
    <x v="44"/>
    <x v="14"/>
    <x v="1"/>
    <s v="Wild"/>
    <s v="Fry"/>
    <n v="40"/>
    <n v="0.75"/>
    <n v="1.171875"/>
  </r>
  <r>
    <x v="1"/>
    <s v="May"/>
    <x v="1"/>
    <x v="44"/>
    <x v="14"/>
    <x v="1"/>
    <s v="Wild"/>
    <s v="Fry"/>
    <n v="43"/>
    <n v="0.9"/>
    <n v="1.1319758008728791"/>
  </r>
  <r>
    <x v="1"/>
    <s v="May"/>
    <x v="1"/>
    <x v="44"/>
    <x v="14"/>
    <x v="1"/>
    <s v="Wild"/>
    <s v="Fry"/>
    <n v="39"/>
    <n v="0.6"/>
    <n v="1.0114803014211298"/>
  </r>
  <r>
    <x v="1"/>
    <s v="May"/>
    <x v="1"/>
    <x v="44"/>
    <x v="14"/>
    <x v="1"/>
    <s v="Wild"/>
    <s v="Fry"/>
    <n v="45"/>
    <n v="1.07"/>
    <n v="1.1742112482853224"/>
  </r>
  <r>
    <x v="1"/>
    <s v="May"/>
    <x v="1"/>
    <x v="44"/>
    <x v="14"/>
    <x v="1"/>
    <s v="Wild"/>
    <s v="Fry"/>
    <n v="54"/>
    <n v="1.03"/>
    <n v="0.65411776660061982"/>
  </r>
  <r>
    <x v="1"/>
    <s v="May"/>
    <x v="1"/>
    <x v="44"/>
    <x v="14"/>
    <x v="1"/>
    <s v="Wild"/>
    <s v="Fry"/>
    <n v="37"/>
    <n v="0.56000000000000005"/>
    <n v="1.1055613685270371"/>
  </r>
  <r>
    <x v="1"/>
    <s v="May"/>
    <x v="1"/>
    <x v="44"/>
    <x v="16"/>
    <x v="1"/>
    <s v="Wild"/>
    <s v="Fry"/>
    <n v="37"/>
    <m/>
    <s v=""/>
  </r>
  <r>
    <x v="1"/>
    <s v="May"/>
    <x v="1"/>
    <x v="44"/>
    <x v="16"/>
    <x v="1"/>
    <s v="Wild"/>
    <s v="Fry"/>
    <n v="38"/>
    <m/>
    <s v=""/>
  </r>
  <r>
    <x v="1"/>
    <s v="May"/>
    <x v="1"/>
    <x v="44"/>
    <x v="16"/>
    <x v="1"/>
    <s v="Wild"/>
    <s v="Fry"/>
    <n v="39"/>
    <m/>
    <s v=""/>
  </r>
  <r>
    <x v="1"/>
    <s v="May"/>
    <x v="1"/>
    <x v="44"/>
    <x v="17"/>
    <x v="1"/>
    <s v="Wild"/>
    <s v="Fry"/>
    <n v="39"/>
    <n v="0.54"/>
    <n v="0.91033227127901684"/>
  </r>
  <r>
    <x v="1"/>
    <s v="May"/>
    <x v="1"/>
    <x v="44"/>
    <x v="17"/>
    <x v="1"/>
    <s v="Wild"/>
    <s v="Fry"/>
    <n v="41"/>
    <n v="0.65"/>
    <n v="0.94310877671536975"/>
  </r>
  <r>
    <x v="1"/>
    <s v="May"/>
    <x v="1"/>
    <x v="44"/>
    <x v="17"/>
    <x v="1"/>
    <s v="Wild"/>
    <s v="Fry"/>
    <n v="39"/>
    <n v="0.47"/>
    <n v="0.7923262361132184"/>
  </r>
  <r>
    <x v="1"/>
    <s v="May"/>
    <x v="1"/>
    <x v="44"/>
    <x v="17"/>
    <x v="1"/>
    <s v="Wild"/>
    <s v="Fry"/>
    <n v="38"/>
    <n v="0.48"/>
    <n v="0.87476308499781308"/>
  </r>
  <r>
    <x v="1"/>
    <s v="May"/>
    <x v="1"/>
    <x v="44"/>
    <x v="17"/>
    <x v="1"/>
    <s v="Wild"/>
    <s v="Fry"/>
    <n v="48"/>
    <n v="0.8"/>
    <n v="0.72337962962962965"/>
  </r>
  <r>
    <x v="1"/>
    <s v="May"/>
    <x v="1"/>
    <x v="44"/>
    <x v="17"/>
    <x v="1"/>
    <s v="Wild"/>
    <s v="Fry"/>
    <n v="46"/>
    <n v="1.02"/>
    <n v="1.0479164954384812"/>
  </r>
  <r>
    <x v="1"/>
    <s v="May"/>
    <x v="1"/>
    <x v="44"/>
    <x v="17"/>
    <x v="1"/>
    <s v="Wild"/>
    <s v="Fry"/>
    <n v="48"/>
    <n v="1.23"/>
    <n v="1.1121961805555556"/>
  </r>
  <r>
    <x v="1"/>
    <s v="May"/>
    <x v="1"/>
    <x v="44"/>
    <x v="17"/>
    <x v="1"/>
    <s v="Wild"/>
    <s v="Fry"/>
    <n v="48"/>
    <n v="1.18"/>
    <n v="1.0669849537037037"/>
  </r>
  <r>
    <x v="1"/>
    <s v="May"/>
    <x v="1"/>
    <x v="44"/>
    <x v="17"/>
    <x v="1"/>
    <s v="Wild"/>
    <s v="Fry"/>
    <n v="41"/>
    <n v="0.56000000000000005"/>
    <n v="0.81252448455478021"/>
  </r>
  <r>
    <x v="1"/>
    <s v="May"/>
    <x v="1"/>
    <x v="44"/>
    <x v="17"/>
    <x v="1"/>
    <s v="Wild"/>
    <s v="Fry"/>
    <n v="44"/>
    <n v="0.98"/>
    <n v="1.1504507888805409"/>
  </r>
  <r>
    <x v="1"/>
    <s v="May"/>
    <x v="1"/>
    <x v="44"/>
    <x v="17"/>
    <x v="1"/>
    <s v="Wild"/>
    <s v="Fry"/>
    <n v="40"/>
    <n v="0.66"/>
    <n v="1.03125"/>
  </r>
  <r>
    <x v="1"/>
    <s v="May"/>
    <x v="1"/>
    <x v="44"/>
    <x v="17"/>
    <x v="1"/>
    <s v="Wild"/>
    <s v="Fry"/>
    <n v="49"/>
    <n v="1.1599999999999999"/>
    <n v="0.98598373126843397"/>
  </r>
  <r>
    <x v="1"/>
    <s v="May"/>
    <x v="1"/>
    <x v="44"/>
    <x v="17"/>
    <x v="1"/>
    <s v="Wild"/>
    <s v="Fry"/>
    <n v="42"/>
    <n v="0.94"/>
    <n v="1.2687614728431056"/>
  </r>
  <r>
    <x v="1"/>
    <s v="May"/>
    <x v="1"/>
    <x v="44"/>
    <x v="17"/>
    <x v="1"/>
    <s v="Wild"/>
    <s v="Fry"/>
    <n v="45"/>
    <n v="0.93"/>
    <n v="1.0205761316872428"/>
  </r>
  <r>
    <x v="1"/>
    <s v="May"/>
    <x v="1"/>
    <x v="44"/>
    <x v="17"/>
    <x v="1"/>
    <s v="Wild"/>
    <s v="Fry"/>
    <n v="52"/>
    <n v="1.63"/>
    <n v="1.1592512517068729"/>
  </r>
  <r>
    <x v="1"/>
    <s v="May"/>
    <x v="1"/>
    <x v="44"/>
    <x v="17"/>
    <x v="1"/>
    <s v="Wild"/>
    <s v="Fry"/>
    <n v="40"/>
    <n v="0.54"/>
    <n v="0.84375"/>
  </r>
  <r>
    <x v="1"/>
    <s v="May"/>
    <x v="1"/>
    <x v="44"/>
    <x v="17"/>
    <x v="1"/>
    <s v="Wild"/>
    <s v="Fry"/>
    <n v="41"/>
    <n v="0.63"/>
    <n v="0.91409004512412761"/>
  </r>
  <r>
    <x v="1"/>
    <s v="May"/>
    <x v="1"/>
    <x v="44"/>
    <x v="17"/>
    <x v="1"/>
    <s v="Wild"/>
    <s v="Fry"/>
    <n v="47"/>
    <n v="1.08"/>
    <n v="1.0402319331939935"/>
  </r>
  <r>
    <x v="1"/>
    <s v="May"/>
    <x v="1"/>
    <x v="44"/>
    <x v="17"/>
    <x v="1"/>
    <s v="Wild"/>
    <s v="Fry"/>
    <n v="46"/>
    <n v="1.08"/>
    <n v="1.10955864222898"/>
  </r>
  <r>
    <x v="1"/>
    <s v="May"/>
    <x v="1"/>
    <x v="44"/>
    <x v="17"/>
    <x v="1"/>
    <s v="Wild"/>
    <s v="Fry"/>
    <n v="49"/>
    <n v="0.53"/>
    <n v="0.4504925668726466"/>
  </r>
  <r>
    <x v="1"/>
    <s v="May"/>
    <x v="1"/>
    <x v="44"/>
    <x v="17"/>
    <x v="1"/>
    <s v="Wild"/>
    <s v="Fry"/>
    <n v="46"/>
    <n v="1"/>
    <n v="1.0273691131749816"/>
  </r>
  <r>
    <x v="1"/>
    <s v="May"/>
    <x v="1"/>
    <x v="44"/>
    <x v="17"/>
    <x v="1"/>
    <s v="Wild"/>
    <s v="Fry"/>
    <n v="41"/>
    <n v="0.64"/>
    <n v="0.92859941091974874"/>
  </r>
  <r>
    <x v="1"/>
    <s v="May"/>
    <x v="1"/>
    <x v="44"/>
    <x v="17"/>
    <x v="1"/>
    <s v="Wild"/>
    <s v="Fry"/>
    <n v="46"/>
    <n v="1.1399999999999999"/>
    <n v="1.1712007890194787"/>
  </r>
  <r>
    <x v="1"/>
    <s v="May"/>
    <x v="1"/>
    <x v="44"/>
    <x v="17"/>
    <x v="1"/>
    <s v="Wild"/>
    <s v="Fry"/>
    <n v="41"/>
    <n v="0.61"/>
    <n v="0.88507131353288548"/>
  </r>
  <r>
    <x v="1"/>
    <s v="May"/>
    <x v="1"/>
    <x v="44"/>
    <x v="17"/>
    <x v="1"/>
    <s v="Wild"/>
    <s v="Fry"/>
    <n v="43"/>
    <n v="0.83"/>
    <n v="1.0439332385827662"/>
  </r>
  <r>
    <x v="1"/>
    <s v="May"/>
    <x v="1"/>
    <x v="44"/>
    <x v="17"/>
    <x v="1"/>
    <s v="Wild"/>
    <s v="Fry"/>
    <n v="36"/>
    <n v="0.42"/>
    <n v="0.90020576131687247"/>
  </r>
  <r>
    <x v="1"/>
    <s v="May"/>
    <x v="1"/>
    <x v="44"/>
    <x v="17"/>
    <x v="1"/>
    <s v="Wild"/>
    <s v="Fry"/>
    <n v="39"/>
    <n v="0.51"/>
    <n v="0.85975825620796031"/>
  </r>
  <r>
    <x v="1"/>
    <s v="May"/>
    <x v="1"/>
    <x v="44"/>
    <x v="17"/>
    <x v="1"/>
    <s v="Wild"/>
    <s v="Fry"/>
    <n v="55"/>
    <n v="1.7"/>
    <n v="1.0217881292261457"/>
  </r>
  <r>
    <x v="1"/>
    <s v="May"/>
    <x v="1"/>
    <x v="44"/>
    <x v="17"/>
    <x v="1"/>
    <s v="Wild"/>
    <s v="Fry"/>
    <n v="38"/>
    <n v="0.54"/>
    <n v="0.9841084706225397"/>
  </r>
  <r>
    <x v="1"/>
    <s v="May"/>
    <x v="1"/>
    <x v="44"/>
    <x v="17"/>
    <x v="1"/>
    <s v="Wild"/>
    <s v="Fry"/>
    <n v="44"/>
    <n v="0.91"/>
    <n v="1.068275732531931"/>
  </r>
  <r>
    <x v="1"/>
    <s v="May"/>
    <x v="1"/>
    <x v="44"/>
    <x v="17"/>
    <x v="1"/>
    <s v="Wild"/>
    <s v="Fry"/>
    <n v="41"/>
    <n v="0.77"/>
    <n v="1.1172211662628226"/>
  </r>
  <r>
    <x v="1"/>
    <s v="May"/>
    <x v="1"/>
    <x v="44"/>
    <x v="17"/>
    <x v="1"/>
    <s v="Wild"/>
    <s v="Fry"/>
    <n v="45"/>
    <n v="1.1399999999999999"/>
    <n v="1.251028806584362"/>
  </r>
  <r>
    <x v="1"/>
    <s v="May"/>
    <x v="1"/>
    <x v="44"/>
    <x v="17"/>
    <x v="1"/>
    <s v="Wild"/>
    <s v="Fry"/>
    <n v="42"/>
    <n v="0.75"/>
    <n v="1.0123096857790734"/>
  </r>
  <r>
    <x v="1"/>
    <s v="May"/>
    <x v="1"/>
    <x v="44"/>
    <x v="17"/>
    <x v="1"/>
    <s v="Wild"/>
    <s v="Fry"/>
    <n v="42"/>
    <n v="0.79"/>
    <n v="1.0662995356872909"/>
  </r>
  <r>
    <x v="1"/>
    <s v="May"/>
    <x v="1"/>
    <x v="44"/>
    <x v="17"/>
    <x v="1"/>
    <s v="Wild"/>
    <s v="Fry"/>
    <n v="50"/>
    <n v="1.29"/>
    <n v="1.032"/>
  </r>
  <r>
    <x v="1"/>
    <s v="May"/>
    <x v="1"/>
    <x v="44"/>
    <x v="25"/>
    <x v="2"/>
    <s v="Wild"/>
    <s v="Fry"/>
    <n v="50"/>
    <n v="1.19"/>
    <n v="0.95199999999999996"/>
  </r>
  <r>
    <x v="1"/>
    <s v="May"/>
    <x v="1"/>
    <x v="44"/>
    <x v="25"/>
    <x v="2"/>
    <s v="Wild"/>
    <s v="Fry"/>
    <n v="48"/>
    <n v="1.17"/>
    <n v="1.0579427083333333"/>
  </r>
  <r>
    <x v="1"/>
    <s v="May"/>
    <x v="1"/>
    <x v="44"/>
    <x v="25"/>
    <x v="2"/>
    <s v="Wild"/>
    <s v="Fry"/>
    <n v="52"/>
    <n v="1.49"/>
    <n v="1.0596836595357306"/>
  </r>
  <r>
    <x v="1"/>
    <s v="May"/>
    <x v="1"/>
    <x v="44"/>
    <x v="25"/>
    <x v="2"/>
    <s v="Wild"/>
    <s v="Fry"/>
    <n v="53"/>
    <n v="1.53"/>
    <n v="1.0276940024315375"/>
  </r>
  <r>
    <x v="1"/>
    <s v="May"/>
    <x v="1"/>
    <x v="44"/>
    <x v="25"/>
    <x v="1"/>
    <s v="Wild"/>
    <s v="Fry"/>
    <n v="27"/>
    <n v="0.45"/>
    <n v="2.2862368541380889"/>
  </r>
  <r>
    <x v="1"/>
    <s v="May"/>
    <x v="1"/>
    <x v="44"/>
    <x v="25"/>
    <x v="1"/>
    <s v="Wild"/>
    <s v="Fry"/>
    <n v="35"/>
    <n v="0.37"/>
    <n v="0.86297376093294464"/>
  </r>
  <r>
    <x v="1"/>
    <s v="May"/>
    <x v="1"/>
    <x v="44"/>
    <x v="25"/>
    <x v="1"/>
    <s v="Wild"/>
    <s v="Fry"/>
    <n v="35"/>
    <n v="0.49"/>
    <n v="1.1428571428571428"/>
  </r>
  <r>
    <x v="1"/>
    <s v="May"/>
    <x v="1"/>
    <x v="44"/>
    <x v="25"/>
    <x v="1"/>
    <s v="Wild"/>
    <s v="Fry"/>
    <n v="34"/>
    <n v="0.33"/>
    <n v="0.8396092000814166"/>
  </r>
  <r>
    <x v="1"/>
    <s v="May"/>
    <x v="1"/>
    <x v="44"/>
    <x v="25"/>
    <x v="1"/>
    <s v="Wild"/>
    <s v="Fry"/>
    <n v="33"/>
    <n v="0.51"/>
    <n v="1.4191501794807579"/>
  </r>
  <r>
    <x v="1"/>
    <s v="May"/>
    <x v="1"/>
    <x v="44"/>
    <x v="25"/>
    <x v="1"/>
    <s v="Wild"/>
    <s v="Fry"/>
    <n v="36"/>
    <n v="0.49"/>
    <n v="1.0502400548696844"/>
  </r>
  <r>
    <x v="1"/>
    <s v="May"/>
    <x v="1"/>
    <x v="44"/>
    <x v="15"/>
    <x v="2"/>
    <s v="Wild"/>
    <s v="Fry"/>
    <n v="51"/>
    <n v="1.04"/>
    <n v="0.78401218234314107"/>
  </r>
  <r>
    <x v="1"/>
    <s v="May"/>
    <x v="1"/>
    <x v="44"/>
    <x v="15"/>
    <x v="2"/>
    <s v="Wild"/>
    <s v="Fry"/>
    <n v="56"/>
    <n v="1.81"/>
    <n v="1.0306577988338192"/>
  </r>
  <r>
    <x v="1"/>
    <s v="May"/>
    <x v="1"/>
    <x v="44"/>
    <x v="15"/>
    <x v="2"/>
    <s v="Wild"/>
    <s v="Fry"/>
    <n v="55"/>
    <n v="1.79"/>
    <n v="1.0758827948910594"/>
  </r>
  <r>
    <x v="1"/>
    <s v="May"/>
    <x v="1"/>
    <x v="44"/>
    <x v="15"/>
    <x v="2"/>
    <s v="Wild"/>
    <s v="Fry"/>
    <n v="61"/>
    <n v="2.36"/>
    <n v="1.0397346033368431"/>
  </r>
  <r>
    <x v="1"/>
    <s v="May"/>
    <x v="1"/>
    <x v="44"/>
    <x v="15"/>
    <x v="2"/>
    <s v="Wild"/>
    <s v="Fry"/>
    <n v="42"/>
    <n v="0.83"/>
    <n v="1.1202893855955081"/>
  </r>
  <r>
    <x v="1"/>
    <s v="May"/>
    <x v="1"/>
    <x v="44"/>
    <x v="15"/>
    <x v="2"/>
    <s v="Wild"/>
    <s v="Fry"/>
    <n v="43"/>
    <n v="0.71"/>
    <n v="0.8930031317997158"/>
  </r>
  <r>
    <x v="1"/>
    <s v="May"/>
    <x v="1"/>
    <x v="44"/>
    <x v="15"/>
    <x v="2"/>
    <s v="Wild"/>
    <s v="Fry"/>
    <n v="57"/>
    <n v="2.16"/>
    <n v="1.166350779997084"/>
  </r>
  <r>
    <x v="1"/>
    <s v="May"/>
    <x v="1"/>
    <x v="44"/>
    <x v="15"/>
    <x v="2"/>
    <s v="Wild"/>
    <s v="Fry"/>
    <n v="52"/>
    <n v="1.59"/>
    <n v="1.1308033682294036"/>
  </r>
  <r>
    <x v="1"/>
    <s v="May"/>
    <x v="1"/>
    <x v="44"/>
    <x v="15"/>
    <x v="2"/>
    <s v="Wild"/>
    <s v="Fry"/>
    <n v="45"/>
    <n v="0.74"/>
    <n v="0.81207133058984915"/>
  </r>
  <r>
    <x v="1"/>
    <s v="May"/>
    <x v="1"/>
    <x v="44"/>
    <x v="15"/>
    <x v="2"/>
    <s v="Wild"/>
    <s v="Fry"/>
    <n v="54"/>
    <n v="1.59"/>
    <n v="1.0097546105776558"/>
  </r>
  <r>
    <x v="1"/>
    <s v="May"/>
    <x v="1"/>
    <x v="44"/>
    <x v="15"/>
    <x v="2"/>
    <s v="Wild"/>
    <s v="Fry"/>
    <n v="47"/>
    <n v="1.03"/>
    <n v="0.99207304739797542"/>
  </r>
  <r>
    <x v="1"/>
    <s v="May"/>
    <x v="1"/>
    <x v="44"/>
    <x v="15"/>
    <x v="2"/>
    <s v="Wild"/>
    <s v="Fry"/>
    <n v="62"/>
    <n v="2.23"/>
    <n v="0.93568527407606328"/>
  </r>
  <r>
    <x v="1"/>
    <s v="May"/>
    <x v="1"/>
    <x v="44"/>
    <x v="15"/>
    <x v="2"/>
    <s v="Wild"/>
    <s v="Fry"/>
    <n v="47"/>
    <n v="1.02"/>
    <n v="0.9824412702387717"/>
  </r>
  <r>
    <x v="1"/>
    <s v="May"/>
    <x v="1"/>
    <x v="44"/>
    <x v="15"/>
    <x v="2"/>
    <s v="Wild"/>
    <s v="Fry"/>
    <n v="56"/>
    <n v="1.89"/>
    <n v="1.0762117346938775"/>
  </r>
  <r>
    <x v="1"/>
    <s v="May"/>
    <x v="1"/>
    <x v="44"/>
    <x v="15"/>
    <x v="2"/>
    <s v="Wild"/>
    <s v="Fry"/>
    <n v="55"/>
    <n v="1.74"/>
    <n v="1.0458302028549962"/>
  </r>
  <r>
    <x v="1"/>
    <s v="May"/>
    <x v="1"/>
    <x v="44"/>
    <x v="15"/>
    <x v="2"/>
    <s v="Wild"/>
    <s v="Fry"/>
    <n v="47"/>
    <n v="0.76"/>
    <n v="0.73201506409947703"/>
  </r>
  <r>
    <x v="1"/>
    <s v="May"/>
    <x v="1"/>
    <x v="44"/>
    <x v="15"/>
    <x v="2"/>
    <s v="Wild"/>
    <s v="Fry"/>
    <n v="45"/>
    <n v="0.84"/>
    <n v="0.92181069958847739"/>
  </r>
  <r>
    <x v="1"/>
    <s v="May"/>
    <x v="1"/>
    <x v="44"/>
    <x v="15"/>
    <x v="2"/>
    <s v="Wild"/>
    <s v="Fry"/>
    <n v="56"/>
    <n v="1.65"/>
    <n v="0.93954992711370267"/>
  </r>
  <r>
    <x v="1"/>
    <s v="May"/>
    <x v="1"/>
    <x v="44"/>
    <x v="15"/>
    <x v="2"/>
    <s v="Wild"/>
    <s v="Fry"/>
    <n v="47"/>
    <n v="1.17"/>
    <n v="1.1269179276268264"/>
  </r>
  <r>
    <x v="1"/>
    <s v="May"/>
    <x v="1"/>
    <x v="44"/>
    <x v="15"/>
    <x v="1"/>
    <s v="Wild"/>
    <s v="Fry"/>
    <n v="45"/>
    <n v="0.86"/>
    <n v="0.94375857338820301"/>
  </r>
  <r>
    <x v="1"/>
    <s v="May"/>
    <x v="1"/>
    <x v="44"/>
    <x v="15"/>
    <x v="1"/>
    <s v="Wild"/>
    <s v="Fry"/>
    <n v="51"/>
    <n v="0.76"/>
    <n v="0.57293197940460305"/>
  </r>
  <r>
    <x v="1"/>
    <s v="May"/>
    <x v="1"/>
    <x v="44"/>
    <x v="15"/>
    <x v="1"/>
    <s v="Wild"/>
    <s v="Fry"/>
    <n v="55"/>
    <n v="1.78"/>
    <n v="1.0698722764838466"/>
  </r>
  <r>
    <x v="1"/>
    <s v="May"/>
    <x v="1"/>
    <x v="44"/>
    <x v="15"/>
    <x v="0"/>
    <s v="Wild"/>
    <s v="Fry"/>
    <n v="44"/>
    <n v="0.59"/>
    <n v="0.69261833208114199"/>
  </r>
  <r>
    <x v="1"/>
    <s v="May"/>
    <x v="1"/>
    <x v="44"/>
    <x v="15"/>
    <x v="0"/>
    <s v="Wild"/>
    <s v="Fry"/>
    <n v="43"/>
    <n v="0.54"/>
    <n v="0.67918548052372751"/>
  </r>
  <r>
    <x v="1"/>
    <s v="May"/>
    <x v="1"/>
    <x v="44"/>
    <x v="15"/>
    <x v="0"/>
    <s v="Wild"/>
    <s v="Fry"/>
    <n v="44"/>
    <n v="0.71"/>
    <n v="0.83348985725018787"/>
  </r>
  <r>
    <x v="1"/>
    <s v="May"/>
    <x v="1"/>
    <x v="44"/>
    <x v="15"/>
    <x v="0"/>
    <s v="Wild"/>
    <s v="Fry"/>
    <n v="51"/>
    <n v="1.0900000000000001"/>
    <n v="0.82170507572502294"/>
  </r>
  <r>
    <x v="1"/>
    <s v="May"/>
    <x v="3"/>
    <x v="45"/>
    <x v="14"/>
    <x v="1"/>
    <s v="Wild"/>
    <s v="Fry"/>
    <n v="41"/>
    <n v="0.71"/>
    <n v="1.0301649714890961"/>
  </r>
  <r>
    <x v="1"/>
    <s v="May"/>
    <x v="3"/>
    <x v="45"/>
    <x v="14"/>
    <x v="1"/>
    <s v="Wild"/>
    <s v="Fry"/>
    <n v="43"/>
    <n v="0.82"/>
    <n v="1.0313557296841787"/>
  </r>
  <r>
    <x v="1"/>
    <s v="May"/>
    <x v="3"/>
    <x v="45"/>
    <x v="14"/>
    <x v="1"/>
    <s v="Wild"/>
    <s v="Fry"/>
    <n v="43"/>
    <n v="0.89"/>
    <n v="1.1193982919742915"/>
  </r>
  <r>
    <x v="1"/>
    <s v="May"/>
    <x v="3"/>
    <x v="45"/>
    <x v="14"/>
    <x v="1"/>
    <s v="Wild"/>
    <s v="Fry"/>
    <n v="40"/>
    <n v="0.74"/>
    <n v="1.15625"/>
  </r>
  <r>
    <x v="1"/>
    <s v="May"/>
    <x v="3"/>
    <x v="45"/>
    <x v="14"/>
    <x v="1"/>
    <s v="Wild"/>
    <s v="Fry"/>
    <n v="45"/>
    <n v="1.02"/>
    <n v="1.1193415637860082"/>
  </r>
  <r>
    <x v="1"/>
    <s v="May"/>
    <x v="3"/>
    <x v="45"/>
    <x v="14"/>
    <x v="1"/>
    <s v="Wild"/>
    <s v="Fry"/>
    <n v="43"/>
    <n v="0.94"/>
    <n v="1.1822858364672293"/>
  </r>
  <r>
    <x v="1"/>
    <s v="May"/>
    <x v="3"/>
    <x v="45"/>
    <x v="14"/>
    <x v="1"/>
    <s v="Wild"/>
    <s v="Fry"/>
    <n v="45"/>
    <n v="1.04"/>
    <n v="1.1412894375857339"/>
  </r>
  <r>
    <x v="1"/>
    <s v="May"/>
    <x v="3"/>
    <x v="45"/>
    <x v="14"/>
    <x v="1"/>
    <s v="Wild"/>
    <s v="Fry"/>
    <n v="38"/>
    <n v="0.54"/>
    <n v="0.9841084706225397"/>
  </r>
  <r>
    <x v="1"/>
    <s v="May"/>
    <x v="3"/>
    <x v="45"/>
    <x v="14"/>
    <x v="1"/>
    <s v="Wild"/>
    <s v="Fry"/>
    <n v="45"/>
    <n v="0.97"/>
    <n v="1.0644718792866941"/>
  </r>
  <r>
    <x v="1"/>
    <s v="May"/>
    <x v="3"/>
    <x v="45"/>
    <x v="14"/>
    <x v="1"/>
    <s v="Wild"/>
    <s v="Fry"/>
    <n v="37"/>
    <n v="0.5"/>
    <n v="0.98710836475628294"/>
  </r>
  <r>
    <x v="1"/>
    <s v="May"/>
    <x v="3"/>
    <x v="45"/>
    <x v="14"/>
    <x v="1"/>
    <s v="Wild"/>
    <s v="Fry"/>
    <n v="44"/>
    <n v="1"/>
    <n v="1.1739293764087153"/>
  </r>
  <r>
    <x v="1"/>
    <s v="May"/>
    <x v="3"/>
    <x v="45"/>
    <x v="14"/>
    <x v="1"/>
    <s v="Wild"/>
    <s v="Fry"/>
    <n v="51"/>
    <n v="1.58"/>
    <n v="1.1910954308674642"/>
  </r>
  <r>
    <x v="1"/>
    <s v="May"/>
    <x v="3"/>
    <x v="45"/>
    <x v="14"/>
    <x v="1"/>
    <s v="Wild"/>
    <s v="Fry"/>
    <n v="41"/>
    <n v="0.7"/>
    <n v="1.0156556056934751"/>
  </r>
  <r>
    <x v="1"/>
    <s v="May"/>
    <x v="3"/>
    <x v="45"/>
    <x v="14"/>
    <x v="1"/>
    <s v="Wild"/>
    <s v="Fry"/>
    <n v="41"/>
    <n v="0.77"/>
    <n v="1.1172211662628226"/>
  </r>
  <r>
    <x v="1"/>
    <s v="May"/>
    <x v="3"/>
    <x v="45"/>
    <x v="14"/>
    <x v="1"/>
    <s v="Wild"/>
    <s v="Fry"/>
    <n v="45"/>
    <n v="1.1499999999999999"/>
    <n v="1.2620027434842247"/>
  </r>
  <r>
    <x v="1"/>
    <s v="May"/>
    <x v="3"/>
    <x v="45"/>
    <x v="14"/>
    <x v="1"/>
    <s v="Wild"/>
    <s v="Fry"/>
    <n v="50"/>
    <n v="1.43"/>
    <n v="1.1439999999999999"/>
  </r>
  <r>
    <x v="1"/>
    <s v="May"/>
    <x v="3"/>
    <x v="45"/>
    <x v="14"/>
    <x v="1"/>
    <s v="Wild"/>
    <s v="Fry"/>
    <n v="41"/>
    <n v="0.72"/>
    <n v="1.0446743372847174"/>
  </r>
  <r>
    <x v="1"/>
    <s v="May"/>
    <x v="3"/>
    <x v="45"/>
    <x v="14"/>
    <x v="1"/>
    <s v="Wild"/>
    <s v="Fry"/>
    <n v="46"/>
    <n v="1.02"/>
    <n v="1.0479164954384812"/>
  </r>
  <r>
    <x v="1"/>
    <s v="May"/>
    <x v="3"/>
    <x v="45"/>
    <x v="14"/>
    <x v="1"/>
    <s v="Wild"/>
    <s v="Fry"/>
    <n v="44"/>
    <n v="1"/>
    <n v="1.1739293764087153"/>
  </r>
  <r>
    <x v="1"/>
    <s v="May"/>
    <x v="3"/>
    <x v="45"/>
    <x v="14"/>
    <x v="1"/>
    <s v="Wild"/>
    <s v="Fry"/>
    <n v="48"/>
    <n v="1.33"/>
    <n v="1.2026186342592593"/>
  </r>
  <r>
    <x v="1"/>
    <s v="May"/>
    <x v="3"/>
    <x v="45"/>
    <x v="14"/>
    <x v="1"/>
    <s v="Wild"/>
    <s v="Fry"/>
    <n v="47"/>
    <n v="1.1200000000000001"/>
    <n v="1.0787590418308084"/>
  </r>
  <r>
    <x v="1"/>
    <s v="May"/>
    <x v="3"/>
    <x v="45"/>
    <x v="14"/>
    <x v="1"/>
    <s v="Wild"/>
    <s v="Fry"/>
    <n v="50"/>
    <n v="1.47"/>
    <n v="1.1759999999999999"/>
  </r>
  <r>
    <x v="1"/>
    <s v="May"/>
    <x v="3"/>
    <x v="45"/>
    <x v="14"/>
    <x v="1"/>
    <s v="Wild"/>
    <s v="Fry"/>
    <n v="43"/>
    <n v="0.87"/>
    <n v="1.0942432741771164"/>
  </r>
  <r>
    <x v="1"/>
    <s v="May"/>
    <x v="3"/>
    <x v="45"/>
    <x v="14"/>
    <x v="1"/>
    <s v="Wild"/>
    <s v="Fry"/>
    <n v="43"/>
    <n v="0.82"/>
    <n v="1.0313557296841787"/>
  </r>
  <r>
    <x v="1"/>
    <s v="May"/>
    <x v="3"/>
    <x v="45"/>
    <x v="17"/>
    <x v="1"/>
    <s v="Wild"/>
    <s v="Fry"/>
    <n v="43"/>
    <n v="0.96"/>
    <n v="1.2074408542644044"/>
  </r>
  <r>
    <x v="1"/>
    <s v="May"/>
    <x v="3"/>
    <x v="45"/>
    <x v="17"/>
    <x v="1"/>
    <s v="Wild"/>
    <s v="Fry"/>
    <n v="41"/>
    <n v="0.64"/>
    <n v="0.92859941091974874"/>
  </r>
  <r>
    <x v="1"/>
    <s v="May"/>
    <x v="3"/>
    <x v="45"/>
    <x v="17"/>
    <x v="1"/>
    <s v="Wild"/>
    <s v="Fry"/>
    <n v="45"/>
    <n v="0.7"/>
    <n v="0.76817558299039779"/>
  </r>
  <r>
    <x v="1"/>
    <s v="May"/>
    <x v="3"/>
    <x v="45"/>
    <x v="17"/>
    <x v="1"/>
    <s v="Wild"/>
    <s v="Fry"/>
    <n v="63"/>
    <n v="2.58"/>
    <n v="1.0318060204681521"/>
  </r>
  <r>
    <x v="1"/>
    <s v="May"/>
    <x v="3"/>
    <x v="45"/>
    <x v="17"/>
    <x v="1"/>
    <s v="Wild"/>
    <s v="Fry"/>
    <n v="43"/>
    <n v="0.78"/>
    <n v="0.98104569408982856"/>
  </r>
  <r>
    <x v="1"/>
    <s v="May"/>
    <x v="3"/>
    <x v="45"/>
    <x v="17"/>
    <x v="1"/>
    <s v="Wild"/>
    <s v="Fry"/>
    <n v="55"/>
    <n v="1.56"/>
    <n v="0.93764087152516906"/>
  </r>
  <r>
    <x v="1"/>
    <s v="May"/>
    <x v="3"/>
    <x v="45"/>
    <x v="17"/>
    <x v="1"/>
    <s v="Wild"/>
    <s v="Fry"/>
    <n v="60"/>
    <n v="1.99"/>
    <n v="0.92129629629629628"/>
  </r>
  <r>
    <x v="1"/>
    <s v="May"/>
    <x v="3"/>
    <x v="45"/>
    <x v="17"/>
    <x v="1"/>
    <s v="Wild"/>
    <s v="Fry"/>
    <n v="55"/>
    <n v="1.4"/>
    <n v="0.84147257700976708"/>
  </r>
  <r>
    <x v="1"/>
    <s v="May"/>
    <x v="3"/>
    <x v="45"/>
    <x v="17"/>
    <x v="1"/>
    <s v="Wild"/>
    <s v="Fry"/>
    <n v="57"/>
    <n v="1.77"/>
    <n v="0.95575966694205505"/>
  </r>
  <r>
    <x v="1"/>
    <s v="May"/>
    <x v="3"/>
    <x v="45"/>
    <x v="17"/>
    <x v="1"/>
    <s v="Wild"/>
    <s v="Fry"/>
    <n v="43"/>
    <n v="0.61"/>
    <n v="0.76722804281384027"/>
  </r>
  <r>
    <x v="1"/>
    <s v="May"/>
    <x v="3"/>
    <x v="45"/>
    <x v="17"/>
    <x v="1"/>
    <s v="Wild"/>
    <s v="Fry"/>
    <n v="44"/>
    <n v="0.75"/>
    <n v="0.88044703230653643"/>
  </r>
  <r>
    <x v="1"/>
    <s v="May"/>
    <x v="3"/>
    <x v="45"/>
    <x v="17"/>
    <x v="1"/>
    <s v="Wild"/>
    <s v="Fry"/>
    <n v="36"/>
    <n v="0.43"/>
    <n v="0.92163923182441698"/>
  </r>
  <r>
    <x v="1"/>
    <s v="May"/>
    <x v="3"/>
    <x v="45"/>
    <x v="17"/>
    <x v="1"/>
    <s v="Wild"/>
    <s v="Fry"/>
    <n v="47"/>
    <n v="0.9"/>
    <n v="0.86685994432832802"/>
  </r>
  <r>
    <x v="1"/>
    <s v="May"/>
    <x v="3"/>
    <x v="45"/>
    <x v="17"/>
    <x v="1"/>
    <s v="Wild"/>
    <s v="Fry"/>
    <n v="45"/>
    <n v="0.79"/>
    <n v="0.86694101508916321"/>
  </r>
  <r>
    <x v="1"/>
    <s v="May"/>
    <x v="3"/>
    <x v="45"/>
    <x v="17"/>
    <x v="1"/>
    <s v="Wild"/>
    <s v="Fry"/>
    <n v="45"/>
    <n v="0.72"/>
    <n v="0.79012345679012341"/>
  </r>
  <r>
    <x v="1"/>
    <s v="May"/>
    <x v="3"/>
    <x v="45"/>
    <x v="17"/>
    <x v="1"/>
    <s v="Wild"/>
    <s v="Fry"/>
    <n v="40"/>
    <n v="0.51"/>
    <n v="0.796875"/>
  </r>
  <r>
    <x v="1"/>
    <s v="May"/>
    <x v="3"/>
    <x v="45"/>
    <x v="17"/>
    <x v="1"/>
    <s v="Wild"/>
    <s v="Fry"/>
    <n v="42"/>
    <n v="0.69"/>
    <n v="0.93132491091674763"/>
  </r>
  <r>
    <x v="1"/>
    <s v="May"/>
    <x v="3"/>
    <x v="45"/>
    <x v="17"/>
    <x v="1"/>
    <s v="Wild"/>
    <s v="Fry"/>
    <n v="41"/>
    <n v="0.62"/>
    <n v="0.8995806793285066"/>
  </r>
  <r>
    <x v="1"/>
    <s v="May"/>
    <x v="3"/>
    <x v="45"/>
    <x v="17"/>
    <x v="1"/>
    <s v="Wild"/>
    <s v="Fry"/>
    <n v="61"/>
    <n v="2.34"/>
    <n v="1.0309232931390733"/>
  </r>
  <r>
    <x v="1"/>
    <s v="May"/>
    <x v="3"/>
    <x v="45"/>
    <x v="17"/>
    <x v="1"/>
    <s v="Wild"/>
    <s v="Fry"/>
    <n v="42"/>
    <n v="0.75"/>
    <n v="1.0123096857790734"/>
  </r>
  <r>
    <x v="1"/>
    <s v="May"/>
    <x v="3"/>
    <x v="45"/>
    <x v="17"/>
    <x v="1"/>
    <s v="Wild"/>
    <s v="Fry"/>
    <n v="55"/>
    <n v="1.68"/>
    <n v="1.0097670924117206"/>
  </r>
  <r>
    <x v="1"/>
    <s v="May"/>
    <x v="3"/>
    <x v="45"/>
    <x v="17"/>
    <x v="1"/>
    <s v="Wild"/>
    <s v="Fry"/>
    <n v="44"/>
    <n v="0.85"/>
    <n v="0.99783996994740798"/>
  </r>
  <r>
    <x v="1"/>
    <s v="May"/>
    <x v="3"/>
    <x v="45"/>
    <x v="17"/>
    <x v="1"/>
    <s v="Wild"/>
    <s v="Fry"/>
    <n v="45"/>
    <n v="0.66"/>
    <n v="0.72427983539094654"/>
  </r>
  <r>
    <x v="1"/>
    <s v="May"/>
    <x v="3"/>
    <x v="45"/>
    <x v="17"/>
    <x v="1"/>
    <s v="Wild"/>
    <s v="Fry"/>
    <n v="42"/>
    <n v="0.72"/>
    <n v="0.97181729834791064"/>
  </r>
  <r>
    <x v="1"/>
    <s v="May"/>
    <x v="3"/>
    <x v="45"/>
    <x v="18"/>
    <x v="1"/>
    <s v="Wild"/>
    <s v="Fry"/>
    <n v="50"/>
    <n v="1.45"/>
    <n v="1.1599999999999999"/>
  </r>
  <r>
    <x v="1"/>
    <s v="May"/>
    <x v="3"/>
    <x v="45"/>
    <x v="18"/>
    <x v="1"/>
    <s v="Wild"/>
    <s v="Fry"/>
    <n v="46"/>
    <n v="0.96"/>
    <n v="0.98627434864798225"/>
  </r>
  <r>
    <x v="1"/>
    <s v="May"/>
    <x v="3"/>
    <x v="45"/>
    <x v="18"/>
    <x v="1"/>
    <s v="Wild"/>
    <s v="Fry"/>
    <n v="38"/>
    <n v="0.5"/>
    <n v="0.91121154687272199"/>
  </r>
  <r>
    <x v="1"/>
    <s v="May"/>
    <x v="3"/>
    <x v="45"/>
    <x v="18"/>
    <x v="1"/>
    <s v="Wild"/>
    <s v="Fry"/>
    <n v="42"/>
    <n v="0.7"/>
    <n v="0.94482237339380193"/>
  </r>
  <r>
    <x v="1"/>
    <s v="May"/>
    <x v="3"/>
    <x v="45"/>
    <x v="18"/>
    <x v="1"/>
    <s v="Wild"/>
    <s v="Fry"/>
    <n v="49"/>
    <n v="1.34"/>
    <n v="1.1389812068100877"/>
  </r>
  <r>
    <x v="1"/>
    <s v="May"/>
    <x v="3"/>
    <x v="45"/>
    <x v="18"/>
    <x v="1"/>
    <s v="Wild"/>
    <s v="Fry"/>
    <n v="42"/>
    <n v="0.67"/>
    <n v="0.90432998596263903"/>
  </r>
  <r>
    <x v="1"/>
    <s v="May"/>
    <x v="3"/>
    <x v="45"/>
    <x v="18"/>
    <x v="1"/>
    <s v="Wild"/>
    <s v="Fry"/>
    <n v="45"/>
    <n v="0.96"/>
    <n v="1.0534979423868314"/>
  </r>
  <r>
    <x v="1"/>
    <s v="May"/>
    <x v="3"/>
    <x v="45"/>
    <x v="18"/>
    <x v="1"/>
    <s v="Wild"/>
    <s v="Fry"/>
    <n v="45"/>
    <n v="0.88"/>
    <n v="0.96570644718792864"/>
  </r>
  <r>
    <x v="1"/>
    <s v="May"/>
    <x v="3"/>
    <x v="45"/>
    <x v="18"/>
    <x v="1"/>
    <s v="Wild"/>
    <s v="Fry"/>
    <n v="46"/>
    <n v="0.9"/>
    <n v="0.9246322018574834"/>
  </r>
  <r>
    <x v="1"/>
    <s v="May"/>
    <x v="3"/>
    <x v="45"/>
    <x v="18"/>
    <x v="1"/>
    <s v="Wild"/>
    <s v="Fry"/>
    <n v="49"/>
    <n v="1.22"/>
    <n v="1.0369828897823186"/>
  </r>
  <r>
    <x v="1"/>
    <s v="May"/>
    <x v="3"/>
    <x v="45"/>
    <x v="18"/>
    <x v="1"/>
    <s v="Wild"/>
    <s v="Fry"/>
    <n v="47"/>
    <n v="1.03"/>
    <n v="0.99207304739797542"/>
  </r>
  <r>
    <x v="1"/>
    <s v="May"/>
    <x v="3"/>
    <x v="45"/>
    <x v="18"/>
    <x v="1"/>
    <s v="Wild"/>
    <s v="Fry"/>
    <n v="44"/>
    <n v="0.84"/>
    <n v="0.98610067618332076"/>
  </r>
  <r>
    <x v="1"/>
    <s v="May"/>
    <x v="3"/>
    <x v="45"/>
    <x v="18"/>
    <x v="1"/>
    <s v="Wild"/>
    <s v="Fry"/>
    <n v="64"/>
    <n v="3.13"/>
    <n v="1.194000244140625"/>
  </r>
  <r>
    <x v="1"/>
    <s v="May"/>
    <x v="3"/>
    <x v="46"/>
    <x v="6"/>
    <x v="1"/>
    <s v="Wild"/>
    <s v="Smolt"/>
    <n v="105"/>
    <n v="12.65"/>
    <n v="1.0927545621423171"/>
  </r>
  <r>
    <x v="1"/>
    <s v="May"/>
    <x v="3"/>
    <x v="46"/>
    <x v="6"/>
    <x v="1"/>
    <s v="Wild"/>
    <s v="Smolt"/>
    <n v="100"/>
    <n v="9.6999999999999993"/>
    <n v="0.96999999999999986"/>
  </r>
  <r>
    <x v="1"/>
    <s v="May"/>
    <x v="3"/>
    <x v="46"/>
    <x v="6"/>
    <x v="1"/>
    <s v="Wild"/>
    <s v="Smolt"/>
    <n v="110"/>
    <n v="11.52"/>
    <n v="0.86551465063861754"/>
  </r>
  <r>
    <x v="1"/>
    <s v="May"/>
    <x v="4"/>
    <x v="47"/>
    <x v="17"/>
    <x v="1"/>
    <s v="Wild"/>
    <s v="Fry"/>
    <m/>
    <m/>
    <s v=""/>
  </r>
  <r>
    <x v="1"/>
    <s v="May"/>
    <x v="4"/>
    <x v="47"/>
    <x v="12"/>
    <x v="1"/>
    <s v="Wild"/>
    <s v="Fry"/>
    <n v="39"/>
    <n v="0.63"/>
    <n v="1.0620543164921863"/>
  </r>
  <r>
    <x v="1"/>
    <s v="May"/>
    <x v="4"/>
    <x v="47"/>
    <x v="0"/>
    <x v="0"/>
    <s v="Wild"/>
    <s v="Fry"/>
    <n v="54"/>
    <n v="1.17"/>
    <n v="0.74302697759487879"/>
  </r>
  <r>
    <x v="1"/>
    <s v="May"/>
    <x v="4"/>
    <x v="47"/>
    <x v="0"/>
    <x v="1"/>
    <s v="Wild"/>
    <s v="Fry"/>
    <n v="42"/>
    <n v="0.74"/>
    <n v="0.99881222330201924"/>
  </r>
  <r>
    <x v="1"/>
    <s v="May"/>
    <x v="4"/>
    <x v="47"/>
    <x v="0"/>
    <x v="2"/>
    <s v="Wild"/>
    <s v="Fry"/>
    <n v="55"/>
    <n v="1.49"/>
    <n v="0.89556724267468069"/>
  </r>
  <r>
    <x v="1"/>
    <s v="May"/>
    <x v="4"/>
    <x v="47"/>
    <x v="0"/>
    <x v="2"/>
    <s v="Wild"/>
    <s v="Fry"/>
    <n v="67"/>
    <n v="3.04"/>
    <n v="1.0107626270518648"/>
  </r>
  <r>
    <x v="1"/>
    <s v="May"/>
    <x v="4"/>
    <x v="47"/>
    <x v="0"/>
    <x v="2"/>
    <s v="Wild"/>
    <s v="Fry"/>
    <n v="64"/>
    <n v="2.27"/>
    <n v="0.865936279296875"/>
  </r>
  <r>
    <x v="1"/>
    <s v="May"/>
    <x v="4"/>
    <x v="47"/>
    <x v="0"/>
    <x v="2"/>
    <s v="Wild"/>
    <s v="Fry"/>
    <n v="65"/>
    <n v="2.62"/>
    <n v="0.95402822030040968"/>
  </r>
  <r>
    <x v="1"/>
    <s v="May"/>
    <x v="4"/>
    <x v="47"/>
    <x v="0"/>
    <x v="2"/>
    <s v="Wild"/>
    <s v="Fry"/>
    <n v="65"/>
    <n v="2.54"/>
    <n v="0.92489758761948115"/>
  </r>
  <r>
    <x v="1"/>
    <s v="May"/>
    <x v="4"/>
    <x v="47"/>
    <x v="0"/>
    <x v="2"/>
    <s v="Wild"/>
    <s v="Fry"/>
    <n v="63"/>
    <n v="2.6"/>
    <n v="1.0398045167508509"/>
  </r>
  <r>
    <x v="1"/>
    <s v="May"/>
    <x v="4"/>
    <x v="47"/>
    <x v="15"/>
    <x v="1"/>
    <s v="Wild"/>
    <s v="Smolt"/>
    <n v="111"/>
    <n v="14.05"/>
    <n v="1.0273238907278353"/>
  </r>
  <r>
    <x v="1"/>
    <s v="May"/>
    <x v="4"/>
    <x v="47"/>
    <x v="15"/>
    <x v="1"/>
    <s v="Wild"/>
    <s v="Smolt"/>
    <n v="98"/>
    <n v="10.35"/>
    <n v="1.0996693554556349"/>
  </r>
  <r>
    <x v="1"/>
    <s v="May"/>
    <x v="4"/>
    <x v="47"/>
    <x v="25"/>
    <x v="2"/>
    <s v="Wild"/>
    <s v="Fry"/>
    <n v="51"/>
    <n v="1.21"/>
    <n v="0.91216801984153906"/>
  </r>
  <r>
    <x v="1"/>
    <s v="May"/>
    <x v="4"/>
    <x v="47"/>
    <x v="25"/>
    <x v="2"/>
    <s v="Wild"/>
    <s v="Fry"/>
    <n v="47"/>
    <n v="0.94"/>
    <n v="0.90538705296514255"/>
  </r>
  <r>
    <x v="1"/>
    <s v="May"/>
    <x v="4"/>
    <x v="47"/>
    <x v="25"/>
    <x v="2"/>
    <s v="Wild"/>
    <s v="Fry"/>
    <n v="37"/>
    <n v="0.33"/>
    <n v="0.65149152073914673"/>
  </r>
  <r>
    <x v="1"/>
    <s v="May"/>
    <x v="4"/>
    <x v="47"/>
    <x v="25"/>
    <x v="2"/>
    <s v="Wild"/>
    <s v="Fry"/>
    <n v="40"/>
    <n v="0.66"/>
    <n v="1.03125"/>
  </r>
  <r>
    <x v="1"/>
    <s v="May"/>
    <x v="4"/>
    <x v="47"/>
    <x v="25"/>
    <x v="1"/>
    <s v="Wild"/>
    <s v="Smolt"/>
    <n v="97"/>
    <n v="9.67"/>
    <n v="1.0595251530394785"/>
  </r>
  <r>
    <x v="1"/>
    <s v="May"/>
    <x v="4"/>
    <x v="47"/>
    <x v="25"/>
    <x v="1"/>
    <s v="Wild"/>
    <s v="Fry"/>
    <n v="45"/>
    <n v="0.74"/>
    <n v="0.81207133058984915"/>
  </r>
  <r>
    <x v="1"/>
    <s v="May"/>
    <x v="4"/>
    <x v="47"/>
    <x v="25"/>
    <x v="1"/>
    <s v="Wild"/>
    <s v="Fry"/>
    <n v="38"/>
    <n v="0.53"/>
    <n v="0.9658842396850853"/>
  </r>
  <r>
    <x v="1"/>
    <s v="May"/>
    <x v="4"/>
    <x v="47"/>
    <x v="25"/>
    <x v="1"/>
    <s v="Wild"/>
    <s v="Fry"/>
    <n v="38"/>
    <n v="0.49"/>
    <n v="0.89298731593526748"/>
  </r>
  <r>
    <x v="1"/>
    <s v="May"/>
    <x v="4"/>
    <x v="47"/>
    <x v="25"/>
    <x v="1"/>
    <s v="Wild"/>
    <s v="Fry"/>
    <n v="40"/>
    <n v="0.56999999999999995"/>
    <n v="0.89062499999999989"/>
  </r>
  <r>
    <x v="1"/>
    <s v="May"/>
    <x v="4"/>
    <x v="47"/>
    <x v="25"/>
    <x v="1"/>
    <s v="Wild"/>
    <s v="Fry"/>
    <n v="43"/>
    <n v="0.87"/>
    <n v="1.0942432741771164"/>
  </r>
  <r>
    <x v="1"/>
    <s v="May"/>
    <x v="4"/>
    <x v="47"/>
    <x v="25"/>
    <x v="1"/>
    <s v="Wild"/>
    <s v="Fry"/>
    <n v="44"/>
    <n v="0.71"/>
    <n v="0.83348985725018787"/>
  </r>
  <r>
    <x v="1"/>
    <s v="May"/>
    <x v="4"/>
    <x v="47"/>
    <x v="25"/>
    <x v="1"/>
    <s v="Wild"/>
    <s v="Fry"/>
    <n v="41"/>
    <n v="0.62"/>
    <n v="0.8995806793285066"/>
  </r>
  <r>
    <x v="1"/>
    <s v="May"/>
    <x v="4"/>
    <x v="47"/>
    <x v="25"/>
    <x v="1"/>
    <s v="Wild"/>
    <s v="Fry"/>
    <n v="41"/>
    <n v="0.63"/>
    <n v="0.91409004512412761"/>
  </r>
  <r>
    <x v="1"/>
    <s v="May"/>
    <x v="4"/>
    <x v="47"/>
    <x v="25"/>
    <x v="1"/>
    <s v="Wild"/>
    <s v="Fry"/>
    <n v="43"/>
    <n v="0.78"/>
    <n v="0.98104569408982856"/>
  </r>
  <r>
    <x v="1"/>
    <s v="May"/>
    <x v="4"/>
    <x v="47"/>
    <x v="25"/>
    <x v="1"/>
    <s v="Wild"/>
    <s v="Fry"/>
    <n v="44"/>
    <n v="0.73"/>
    <n v="0.85696844477836209"/>
  </r>
  <r>
    <x v="1"/>
    <s v="May"/>
    <x v="4"/>
    <x v="47"/>
    <x v="25"/>
    <x v="1"/>
    <s v="Wild"/>
    <s v="Fry"/>
    <n v="42"/>
    <n v="0.63"/>
    <n v="0.85034013605442171"/>
  </r>
  <r>
    <x v="1"/>
    <s v="May"/>
    <x v="4"/>
    <x v="47"/>
    <x v="25"/>
    <x v="1"/>
    <s v="Wild"/>
    <s v="Fry"/>
    <n v="45"/>
    <n v="0.9"/>
    <n v="0.98765432098765427"/>
  </r>
  <r>
    <x v="1"/>
    <s v="May"/>
    <x v="4"/>
    <x v="47"/>
    <x v="25"/>
    <x v="1"/>
    <s v="Wild"/>
    <s v="Fry"/>
    <n v="42"/>
    <n v="0.77"/>
    <n v="1.0393046107331823"/>
  </r>
  <r>
    <x v="1"/>
    <s v="May"/>
    <x v="4"/>
    <x v="47"/>
    <x v="25"/>
    <x v="1"/>
    <s v="Wild"/>
    <s v="Fry"/>
    <n v="39"/>
    <n v="0.56999999999999995"/>
    <n v="0.96090628635007325"/>
  </r>
  <r>
    <x v="1"/>
    <s v="May"/>
    <x v="4"/>
    <x v="47"/>
    <x v="25"/>
    <x v="1"/>
    <s v="Wild"/>
    <s v="Fry"/>
    <n v="39"/>
    <n v="0.54"/>
    <n v="0.91033227127901684"/>
  </r>
  <r>
    <x v="1"/>
    <s v="May"/>
    <x v="4"/>
    <x v="47"/>
    <x v="25"/>
    <x v="1"/>
    <s v="Wild"/>
    <s v="Fry"/>
    <n v="37"/>
    <n v="0.64"/>
    <n v="1.2634987068880421"/>
  </r>
  <r>
    <x v="1"/>
    <s v="May"/>
    <x v="4"/>
    <x v="47"/>
    <x v="25"/>
    <x v="1"/>
    <s v="Wild"/>
    <s v="Fry"/>
    <n v="36"/>
    <n v="0.47"/>
    <n v="1.0073731138545954"/>
  </r>
  <r>
    <x v="1"/>
    <s v="May"/>
    <x v="4"/>
    <x v="47"/>
    <x v="25"/>
    <x v="1"/>
    <s v="Wild"/>
    <s v="Fry"/>
    <n v="42"/>
    <n v="0.7"/>
    <n v="0.94482237339380193"/>
  </r>
  <r>
    <x v="1"/>
    <s v="May"/>
    <x v="4"/>
    <x v="47"/>
    <x v="25"/>
    <x v="1"/>
    <s v="Wild"/>
    <s v="Fry"/>
    <n v="39"/>
    <n v="0.59"/>
    <n v="0.99462229639744437"/>
  </r>
  <r>
    <x v="1"/>
    <s v="May"/>
    <x v="4"/>
    <x v="47"/>
    <x v="25"/>
    <x v="1"/>
    <s v="Wild"/>
    <s v="Fry"/>
    <n v="44"/>
    <n v="0.75"/>
    <n v="0.88044703230653643"/>
  </r>
  <r>
    <x v="1"/>
    <s v="May"/>
    <x v="4"/>
    <x v="47"/>
    <x v="25"/>
    <x v="1"/>
    <s v="Wild"/>
    <s v="Fry"/>
    <n v="36"/>
    <n v="0.38"/>
    <n v="0.81447187928669407"/>
  </r>
  <r>
    <x v="1"/>
    <s v="May"/>
    <x v="4"/>
    <x v="47"/>
    <x v="25"/>
    <x v="1"/>
    <s v="Wild"/>
    <s v="Fry"/>
    <n v="41"/>
    <n v="0.62"/>
    <n v="0.8995806793285066"/>
  </r>
  <r>
    <x v="1"/>
    <s v="May"/>
    <x v="4"/>
    <x v="47"/>
    <x v="25"/>
    <x v="1"/>
    <s v="Wild"/>
    <s v="Fry"/>
    <n v="44"/>
    <n v="0.87"/>
    <n v="1.0213185574755823"/>
  </r>
  <r>
    <x v="1"/>
    <s v="Nov"/>
    <x v="26"/>
    <x v="48"/>
    <x v="28"/>
    <x v="1"/>
    <s v="Wild"/>
    <s v="Smolt"/>
    <n v="99"/>
    <n v="11.16"/>
    <n v="1.1501609297752549"/>
  </r>
  <r>
    <x v="2"/>
    <s v="Mar"/>
    <x v="21"/>
    <x v="49"/>
    <x v="25"/>
    <x v="2"/>
    <s v="Wild"/>
    <s v="Fry"/>
    <n v="42"/>
    <n v="0.49"/>
    <n v="0.66137566137566139"/>
  </r>
  <r>
    <x v="2"/>
    <s v="Mar"/>
    <x v="27"/>
    <x v="50"/>
    <x v="25"/>
    <x v="2"/>
    <s v="Wild"/>
    <s v="Fry"/>
    <n v="42"/>
    <n v="0.64"/>
    <n v="0.86383759853147613"/>
  </r>
  <r>
    <x v="2"/>
    <s v="Mar"/>
    <x v="27"/>
    <x v="50"/>
    <x v="25"/>
    <x v="2"/>
    <s v="Wild"/>
    <s v="Fry"/>
    <n v="41"/>
    <n v="0.63"/>
    <n v="0.91409004512412761"/>
  </r>
  <r>
    <x v="2"/>
    <s v="Mar"/>
    <x v="27"/>
    <x v="50"/>
    <x v="20"/>
    <x v="1"/>
    <s v="Wild"/>
    <s v="Fry"/>
    <n v="43"/>
    <m/>
    <s v=""/>
  </r>
  <r>
    <x v="2"/>
    <s v="Mar"/>
    <x v="27"/>
    <x v="50"/>
    <x v="20"/>
    <x v="1"/>
    <s v="Wild"/>
    <s v="Fry"/>
    <n v="41"/>
    <m/>
    <s v=""/>
  </r>
  <r>
    <x v="2"/>
    <s v="Mar"/>
    <x v="22"/>
    <x v="51"/>
    <x v="6"/>
    <x v="2"/>
    <s v="Wild"/>
    <s v="Fry"/>
    <n v="40"/>
    <n v="0.56999999999999995"/>
    <n v="0.89062499999999989"/>
  </r>
  <r>
    <x v="2"/>
    <s v="Mar"/>
    <x v="22"/>
    <x v="51"/>
    <x v="25"/>
    <x v="0"/>
    <s v="Wild"/>
    <s v="Fry"/>
    <n v="46"/>
    <n v="0.7"/>
    <n v="0.71915837922248704"/>
  </r>
  <r>
    <x v="2"/>
    <s v="Mar"/>
    <x v="22"/>
    <x v="51"/>
    <x v="25"/>
    <x v="0"/>
    <s v="Wild"/>
    <s v="Fry"/>
    <n v="42"/>
    <n v="0.55000000000000004"/>
    <n v="0.74236043623798731"/>
  </r>
  <r>
    <x v="2"/>
    <s v="Mar"/>
    <x v="22"/>
    <x v="51"/>
    <x v="25"/>
    <x v="0"/>
    <s v="Wild"/>
    <s v="Fry"/>
    <n v="41"/>
    <n v="0.49"/>
    <n v="0.71095892398543259"/>
  </r>
  <r>
    <x v="2"/>
    <s v="Mar"/>
    <x v="22"/>
    <x v="51"/>
    <x v="25"/>
    <x v="0"/>
    <s v="Wild"/>
    <s v="Fry"/>
    <n v="42"/>
    <n v="0.51"/>
    <n v="0.68837058632977"/>
  </r>
  <r>
    <x v="2"/>
    <s v="Mar"/>
    <x v="22"/>
    <x v="51"/>
    <x v="25"/>
    <x v="1"/>
    <s v="Wild"/>
    <s v="Fry"/>
    <n v="44"/>
    <n v="0.59"/>
    <n v="0.69261833208114199"/>
  </r>
  <r>
    <x v="2"/>
    <s v="Mar"/>
    <x v="22"/>
    <x v="51"/>
    <x v="25"/>
    <x v="2"/>
    <s v="Wild"/>
    <s v="Fry"/>
    <n v="40"/>
    <n v="0.57999999999999996"/>
    <n v="0.90624999999999989"/>
  </r>
  <r>
    <x v="2"/>
    <s v="Mar"/>
    <x v="22"/>
    <x v="51"/>
    <x v="25"/>
    <x v="2"/>
    <s v="Wild"/>
    <s v="Fry"/>
    <n v="42"/>
    <n v="0.57999999999999996"/>
    <n v="0.7828528236691501"/>
  </r>
  <r>
    <x v="2"/>
    <s v="Mar"/>
    <x v="22"/>
    <x v="51"/>
    <x v="25"/>
    <x v="2"/>
    <s v="Wild"/>
    <s v="Fry"/>
    <n v="43"/>
    <n v="0.6"/>
    <n v="0.75465053391525272"/>
  </r>
  <r>
    <x v="2"/>
    <s v="Mar"/>
    <x v="22"/>
    <x v="51"/>
    <x v="25"/>
    <x v="2"/>
    <s v="Wild"/>
    <s v="Fry"/>
    <n v="43"/>
    <n v="0.66"/>
    <n v="0.83011558730677804"/>
  </r>
  <r>
    <x v="2"/>
    <s v="Mar"/>
    <x v="22"/>
    <x v="51"/>
    <x v="25"/>
    <x v="2"/>
    <s v="Wild"/>
    <s v="Fry"/>
    <n v="42"/>
    <n v="0.62"/>
    <n v="0.83684267357736741"/>
  </r>
  <r>
    <x v="2"/>
    <s v="Mar"/>
    <x v="22"/>
    <x v="51"/>
    <x v="25"/>
    <x v="2"/>
    <s v="Wild"/>
    <s v="Fry"/>
    <n v="42"/>
    <n v="0.56000000000000005"/>
    <n v="0.75585789871504172"/>
  </r>
  <r>
    <x v="2"/>
    <s v="Mar"/>
    <x v="22"/>
    <x v="51"/>
    <x v="15"/>
    <x v="2"/>
    <s v="Wild"/>
    <s v="Fry"/>
    <n v="41"/>
    <n v="0.54"/>
    <n v="0.78350575296353797"/>
  </r>
  <r>
    <x v="2"/>
    <s v="Mar"/>
    <x v="22"/>
    <x v="51"/>
    <x v="5"/>
    <x v="0"/>
    <s v="Wild"/>
    <s v="Fry"/>
    <n v="44"/>
    <n v="0.55000000000000004"/>
    <n v="0.64566115702479343"/>
  </r>
  <r>
    <x v="2"/>
    <s v="Mar"/>
    <x v="22"/>
    <x v="51"/>
    <x v="5"/>
    <x v="2"/>
    <s v="Wild"/>
    <s v="Fry"/>
    <n v="42"/>
    <n v="0.53"/>
    <n v="0.7153655112838786"/>
  </r>
  <r>
    <x v="2"/>
    <s v="Mar"/>
    <x v="22"/>
    <x v="51"/>
    <x v="5"/>
    <x v="2"/>
    <s v="Wild"/>
    <s v="Fry"/>
    <n v="43"/>
    <n v="0.68"/>
    <n v="0.85527060510395314"/>
  </r>
  <r>
    <x v="2"/>
    <s v="Mar"/>
    <x v="22"/>
    <x v="51"/>
    <x v="0"/>
    <x v="2"/>
    <s v="Wild"/>
    <s v="Fry"/>
    <n v="43"/>
    <n v="0.56999999999999995"/>
    <n v="0.71691800721949006"/>
  </r>
  <r>
    <x v="2"/>
    <s v="Mar"/>
    <x v="22"/>
    <x v="51"/>
    <x v="0"/>
    <x v="2"/>
    <s v="Wild"/>
    <s v="Fry"/>
    <n v="40"/>
    <n v="0.46"/>
    <n v="0.71875"/>
  </r>
  <r>
    <x v="2"/>
    <s v="Apr"/>
    <x v="23"/>
    <x v="52"/>
    <x v="14"/>
    <x v="1"/>
    <s v="Wild"/>
    <s v="Fry"/>
    <n v="38"/>
    <n v="0.45"/>
    <n v="0.82009039218544977"/>
  </r>
  <r>
    <x v="2"/>
    <s v="Apr"/>
    <x v="23"/>
    <x v="52"/>
    <x v="14"/>
    <x v="1"/>
    <s v="Wild"/>
    <s v="Fry"/>
    <n v="38"/>
    <n v="0.6"/>
    <n v="1.0934538562472664"/>
  </r>
  <r>
    <x v="2"/>
    <s v="Apr"/>
    <x v="23"/>
    <x v="52"/>
    <x v="14"/>
    <x v="1"/>
    <s v="Wild"/>
    <s v="Fry"/>
    <n v="38"/>
    <n v="0.53"/>
    <n v="0.9658842396850853"/>
  </r>
  <r>
    <x v="2"/>
    <s v="Apr"/>
    <x v="23"/>
    <x v="52"/>
    <x v="14"/>
    <x v="1"/>
    <s v="Wild"/>
    <s v="Fry"/>
    <n v="39"/>
    <n v="0.4"/>
    <n v="0.67432020094741985"/>
  </r>
  <r>
    <x v="2"/>
    <s v="Apr"/>
    <x v="23"/>
    <x v="52"/>
    <x v="14"/>
    <x v="1"/>
    <s v="Wild"/>
    <s v="Fry"/>
    <n v="37"/>
    <n v="0.39"/>
    <n v="0.7699445245099007"/>
  </r>
  <r>
    <x v="2"/>
    <s v="Apr"/>
    <x v="23"/>
    <x v="52"/>
    <x v="14"/>
    <x v="1"/>
    <s v="Wild"/>
    <s v="Fry"/>
    <n v="38"/>
    <n v="0.39"/>
    <n v="0.71074500656072315"/>
  </r>
  <r>
    <x v="2"/>
    <s v="Apr"/>
    <x v="23"/>
    <x v="52"/>
    <x v="14"/>
    <x v="1"/>
    <s v="Wild"/>
    <s v="Fry"/>
    <n v="37"/>
    <n v="0.42"/>
    <n v="0.82917102639527762"/>
  </r>
  <r>
    <x v="2"/>
    <s v="Apr"/>
    <x v="23"/>
    <x v="52"/>
    <x v="14"/>
    <x v="1"/>
    <s v="Wild"/>
    <s v="Fry"/>
    <n v="38"/>
    <n v="0.37"/>
    <n v="0.67429654468581424"/>
  </r>
  <r>
    <x v="2"/>
    <s v="Apr"/>
    <x v="23"/>
    <x v="52"/>
    <x v="14"/>
    <x v="1"/>
    <s v="Wild"/>
    <s v="Fry"/>
    <n v="38"/>
    <n v="0.38"/>
    <n v="0.69252077562326875"/>
  </r>
  <r>
    <x v="2"/>
    <s v="Apr"/>
    <x v="23"/>
    <x v="52"/>
    <x v="14"/>
    <x v="1"/>
    <s v="Wild"/>
    <s v="Fry"/>
    <n v="36"/>
    <n v="0.39"/>
    <n v="0.83590534979423869"/>
  </r>
  <r>
    <x v="2"/>
    <s v="Apr"/>
    <x v="23"/>
    <x v="52"/>
    <x v="14"/>
    <x v="1"/>
    <s v="Wild"/>
    <s v="Fry"/>
    <n v="39"/>
    <n v="0.48"/>
    <n v="0.8091842411369039"/>
  </r>
  <r>
    <x v="2"/>
    <s v="Apr"/>
    <x v="23"/>
    <x v="52"/>
    <x v="14"/>
    <x v="1"/>
    <s v="Wild"/>
    <s v="Fry"/>
    <n v="37"/>
    <n v="0.4"/>
    <n v="0.78968669180502638"/>
  </r>
  <r>
    <x v="2"/>
    <s v="Apr"/>
    <x v="23"/>
    <x v="52"/>
    <x v="14"/>
    <x v="1"/>
    <s v="Wild"/>
    <s v="Fry"/>
    <n v="40"/>
    <n v="0.44"/>
    <n v="0.6875"/>
  </r>
  <r>
    <x v="2"/>
    <s v="Apr"/>
    <x v="23"/>
    <x v="52"/>
    <x v="14"/>
    <x v="1"/>
    <s v="Wild"/>
    <s v="Fry"/>
    <n v="38"/>
    <n v="0.42"/>
    <n v="0.76541769937308646"/>
  </r>
  <r>
    <x v="2"/>
    <s v="Apr"/>
    <x v="23"/>
    <x v="52"/>
    <x v="14"/>
    <x v="1"/>
    <s v="Wild"/>
    <s v="Fry"/>
    <n v="43"/>
    <n v="0.62"/>
    <n v="0.77980555171242782"/>
  </r>
  <r>
    <x v="2"/>
    <s v="Apr"/>
    <x v="23"/>
    <x v="52"/>
    <x v="14"/>
    <x v="1"/>
    <s v="Wild"/>
    <s v="Fry"/>
    <n v="38"/>
    <n v="0.41"/>
    <n v="0.74719346843563206"/>
  </r>
  <r>
    <x v="2"/>
    <s v="Apr"/>
    <x v="23"/>
    <x v="52"/>
    <x v="14"/>
    <x v="1"/>
    <s v="Wild"/>
    <s v="Fry"/>
    <n v="37"/>
    <n v="0.42"/>
    <n v="0.82917102639527762"/>
  </r>
  <r>
    <x v="2"/>
    <s v="Apr"/>
    <x v="23"/>
    <x v="52"/>
    <x v="14"/>
    <x v="1"/>
    <s v="Wild"/>
    <s v="Fry"/>
    <n v="39"/>
    <n v="0.48"/>
    <n v="0.8091842411369039"/>
  </r>
  <r>
    <x v="2"/>
    <s v="Apr"/>
    <x v="23"/>
    <x v="52"/>
    <x v="14"/>
    <x v="1"/>
    <s v="Wild"/>
    <s v="Fry"/>
    <n v="37"/>
    <n v="0.38"/>
    <n v="0.75020235721477502"/>
  </r>
  <r>
    <x v="2"/>
    <s v="Apr"/>
    <x v="23"/>
    <x v="52"/>
    <x v="14"/>
    <x v="1"/>
    <s v="Wild"/>
    <s v="Fry"/>
    <n v="39"/>
    <n v="0.51"/>
    <n v="0.85975825620796031"/>
  </r>
  <r>
    <x v="2"/>
    <s v="Apr"/>
    <x v="23"/>
    <x v="52"/>
    <x v="29"/>
    <x v="1"/>
    <s v="Wild"/>
    <s v="Fry"/>
    <n v="37"/>
    <n v="0.51"/>
    <n v="1.0068505320514085"/>
  </r>
  <r>
    <x v="2"/>
    <s v="Apr"/>
    <x v="23"/>
    <x v="52"/>
    <x v="29"/>
    <x v="1"/>
    <s v="Wild"/>
    <s v="Fry"/>
    <n v="39"/>
    <n v="0.56000000000000005"/>
    <n v="0.94404828132638796"/>
  </r>
  <r>
    <x v="2"/>
    <s v="Apr"/>
    <x v="23"/>
    <x v="52"/>
    <x v="29"/>
    <x v="1"/>
    <s v="Wild"/>
    <s v="Fry"/>
    <n v="36"/>
    <n v="0.44"/>
    <n v="0.94307270233196161"/>
  </r>
  <r>
    <x v="2"/>
    <s v="Apr"/>
    <x v="23"/>
    <x v="52"/>
    <x v="29"/>
    <x v="1"/>
    <s v="Wild"/>
    <s v="Fry"/>
    <n v="40"/>
    <n v="0.5"/>
    <n v="0.78125"/>
  </r>
  <r>
    <x v="2"/>
    <s v="Apr"/>
    <x v="23"/>
    <x v="52"/>
    <x v="29"/>
    <x v="1"/>
    <s v="Wild"/>
    <s v="Fry"/>
    <n v="49"/>
    <n v="1.19"/>
    <n v="1.0114833105253764"/>
  </r>
  <r>
    <x v="2"/>
    <s v="Apr"/>
    <x v="23"/>
    <x v="52"/>
    <x v="29"/>
    <x v="1"/>
    <s v="Wild"/>
    <s v="Fry"/>
    <n v="41"/>
    <n v="0.64"/>
    <n v="0.92859941091974874"/>
  </r>
  <r>
    <x v="2"/>
    <s v="Apr"/>
    <x v="23"/>
    <x v="52"/>
    <x v="29"/>
    <x v="1"/>
    <s v="Wild"/>
    <s v="Fry"/>
    <n v="39"/>
    <n v="0.48"/>
    <n v="0.8091842411369039"/>
  </r>
  <r>
    <x v="2"/>
    <s v="Apr"/>
    <x v="23"/>
    <x v="52"/>
    <x v="29"/>
    <x v="1"/>
    <s v="Wild"/>
    <s v="Fry"/>
    <n v="38"/>
    <n v="0.5"/>
    <n v="0.91121154687272199"/>
  </r>
  <r>
    <x v="2"/>
    <s v="Apr"/>
    <x v="23"/>
    <x v="52"/>
    <x v="29"/>
    <x v="1"/>
    <s v="Wild"/>
    <s v="Fry"/>
    <n v="36"/>
    <n v="0.59"/>
    <n v="1.2645747599451302"/>
  </r>
  <r>
    <x v="2"/>
    <s v="Apr"/>
    <x v="23"/>
    <x v="52"/>
    <x v="29"/>
    <x v="1"/>
    <s v="Wild"/>
    <s v="Fry"/>
    <n v="39"/>
    <n v="0.56000000000000005"/>
    <n v="0.94404828132638796"/>
  </r>
  <r>
    <x v="2"/>
    <s v="Apr"/>
    <x v="23"/>
    <x v="52"/>
    <x v="29"/>
    <x v="1"/>
    <s v="Wild"/>
    <s v="Fry"/>
    <n v="38"/>
    <n v="0.6"/>
    <n v="1.0934538562472664"/>
  </r>
  <r>
    <x v="2"/>
    <s v="Apr"/>
    <x v="23"/>
    <x v="52"/>
    <x v="29"/>
    <x v="1"/>
    <s v="Wild"/>
    <s v="Fry"/>
    <n v="35"/>
    <n v="0.32"/>
    <n v="0.74635568513119532"/>
  </r>
  <r>
    <x v="2"/>
    <s v="Apr"/>
    <x v="23"/>
    <x v="52"/>
    <x v="29"/>
    <x v="1"/>
    <s v="Wild"/>
    <s v="Fry"/>
    <n v="38"/>
    <n v="0.49"/>
    <n v="0.89298731593526748"/>
  </r>
  <r>
    <x v="2"/>
    <s v="Apr"/>
    <x v="23"/>
    <x v="52"/>
    <x v="29"/>
    <x v="1"/>
    <s v="Wild"/>
    <s v="Fry"/>
    <n v="40"/>
    <n v="0.55000000000000004"/>
    <n v="0.85937500000000011"/>
  </r>
  <r>
    <x v="2"/>
    <s v="Apr"/>
    <x v="23"/>
    <x v="52"/>
    <x v="29"/>
    <x v="1"/>
    <s v="Wild"/>
    <s v="Fry"/>
    <n v="38"/>
    <n v="0.55000000000000004"/>
    <n v="1.0023327015599943"/>
  </r>
  <r>
    <x v="2"/>
    <s v="Apr"/>
    <x v="23"/>
    <x v="52"/>
    <x v="29"/>
    <x v="1"/>
    <s v="Wild"/>
    <s v="Fry"/>
    <n v="40"/>
    <n v="0.57999999999999996"/>
    <n v="0.90624999999999989"/>
  </r>
  <r>
    <x v="2"/>
    <s v="Apr"/>
    <x v="23"/>
    <x v="52"/>
    <x v="29"/>
    <x v="1"/>
    <s v="Wild"/>
    <s v="Fry"/>
    <n v="39"/>
    <n v="0.53"/>
    <n v="0.89347426625533133"/>
  </r>
  <r>
    <x v="2"/>
    <s v="Apr"/>
    <x v="23"/>
    <x v="52"/>
    <x v="29"/>
    <x v="1"/>
    <s v="Wild"/>
    <s v="Fry"/>
    <n v="40"/>
    <n v="0.56000000000000005"/>
    <n v="0.87500000000000011"/>
  </r>
  <r>
    <x v="2"/>
    <s v="Apr"/>
    <x v="23"/>
    <x v="52"/>
    <x v="29"/>
    <x v="1"/>
    <s v="Wild"/>
    <s v="Fry"/>
    <n v="40"/>
    <n v="0.62"/>
    <n v="0.96875"/>
  </r>
  <r>
    <x v="2"/>
    <s v="Apr"/>
    <x v="23"/>
    <x v="52"/>
    <x v="29"/>
    <x v="1"/>
    <s v="Wild"/>
    <s v="Fry"/>
    <n v="38"/>
    <n v="0.47"/>
    <n v="0.85653885406035868"/>
  </r>
  <r>
    <x v="2"/>
    <s v="Apr"/>
    <x v="23"/>
    <x v="52"/>
    <x v="29"/>
    <x v="1"/>
    <s v="Wild"/>
    <s v="Fry"/>
    <n v="40"/>
    <n v="0.55000000000000004"/>
    <n v="0.85937500000000011"/>
  </r>
  <r>
    <x v="2"/>
    <s v="Apr"/>
    <x v="23"/>
    <x v="52"/>
    <x v="29"/>
    <x v="1"/>
    <s v="Wild"/>
    <s v="Fry"/>
    <n v="39"/>
    <n v="0.51"/>
    <n v="0.85975825620796031"/>
  </r>
  <r>
    <x v="2"/>
    <s v="Apr"/>
    <x v="23"/>
    <x v="52"/>
    <x v="29"/>
    <x v="1"/>
    <s v="Wild"/>
    <s v="Fry"/>
    <n v="39"/>
    <n v="0.53"/>
    <n v="0.89347426625533133"/>
  </r>
  <r>
    <x v="2"/>
    <s v="Apr"/>
    <x v="23"/>
    <x v="52"/>
    <x v="29"/>
    <x v="1"/>
    <s v="Wild"/>
    <s v="Fry"/>
    <n v="38"/>
    <n v="0.54"/>
    <n v="0.9841084706225397"/>
  </r>
  <r>
    <x v="2"/>
    <s v="Apr"/>
    <x v="23"/>
    <x v="52"/>
    <x v="29"/>
    <x v="1"/>
    <s v="Wild"/>
    <s v="Fry"/>
    <n v="39"/>
    <n v="0.53"/>
    <n v="0.89347426625533133"/>
  </r>
  <r>
    <x v="2"/>
    <s v="Apr"/>
    <x v="23"/>
    <x v="52"/>
    <x v="29"/>
    <x v="1"/>
    <s v="Wild"/>
    <s v="Fry"/>
    <n v="38"/>
    <n v="0.54"/>
    <n v="0.9841084706225397"/>
  </r>
  <r>
    <x v="2"/>
    <s v="Apr"/>
    <x v="23"/>
    <x v="52"/>
    <x v="29"/>
    <x v="1"/>
    <s v="Wild"/>
    <s v="Fry"/>
    <n v="38"/>
    <n v="0.43"/>
    <n v="0.78364193031054086"/>
  </r>
  <r>
    <x v="2"/>
    <s v="Apr"/>
    <x v="23"/>
    <x v="52"/>
    <x v="29"/>
    <x v="1"/>
    <s v="Wild"/>
    <s v="Fry"/>
    <n v="40"/>
    <n v="0.49"/>
    <n v="0.765625"/>
  </r>
  <r>
    <x v="2"/>
    <s v="Apr"/>
    <x v="23"/>
    <x v="52"/>
    <x v="29"/>
    <x v="1"/>
    <s v="Wild"/>
    <s v="Fry"/>
    <n v="38"/>
    <n v="0.49"/>
    <n v="0.89298731593526748"/>
  </r>
  <r>
    <x v="2"/>
    <s v="Apr"/>
    <x v="23"/>
    <x v="52"/>
    <x v="29"/>
    <x v="2"/>
    <s v="Wild"/>
    <s v="Fry"/>
    <n v="38"/>
    <n v="0.48"/>
    <n v="0.874763084997813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0">
  <r>
    <x v="0"/>
    <x v="0"/>
    <n v="4"/>
    <x v="0"/>
    <n v="23"/>
    <d v="2019-04-23T00:00:00"/>
    <d v="1899-12-30T14:30:00"/>
    <s v="BS03"/>
    <s v="Pacheedah Shores Boat Ramp"/>
    <s v="Gordon Estuary"/>
    <n v="1"/>
    <x v="0"/>
    <s v="Wild"/>
    <x v="0"/>
    <n v="3"/>
    <n v="1"/>
    <n v="2"/>
    <n v="3"/>
    <s v="BS"/>
  </r>
  <r>
    <x v="0"/>
    <x v="0"/>
    <n v="4"/>
    <x v="0"/>
    <n v="23"/>
    <d v="2019-04-23T00:00:00"/>
    <d v="1899-12-30T14:30:00"/>
    <s v="BS03"/>
    <s v="Pacheedah Shores Boat Ramp"/>
    <s v="Gordon Estuary"/>
    <n v="1"/>
    <x v="1"/>
    <s v="Wild"/>
    <x v="0"/>
    <n v="2"/>
    <n v="1"/>
    <n v="2"/>
    <n v="44"/>
    <s v="BS"/>
  </r>
  <r>
    <x v="0"/>
    <x v="0"/>
    <n v="4"/>
    <x v="0"/>
    <n v="23"/>
    <d v="2019-04-23T00:00:00"/>
    <d v="1899-12-30T14:30:00"/>
    <s v="BS03"/>
    <s v="Pacheedah Shores Boat Ramp"/>
    <s v="Gordon Estuary"/>
    <n v="1"/>
    <x v="2"/>
    <s v="Wild"/>
    <x v="1"/>
    <n v="8"/>
    <n v="1"/>
    <n v="4"/>
    <n v="44"/>
    <s v="BS"/>
  </r>
  <r>
    <x v="0"/>
    <x v="0"/>
    <n v="4"/>
    <x v="0"/>
    <n v="23"/>
    <d v="2019-04-23T00:00:00"/>
    <d v="1899-12-30T14:30:00"/>
    <s v="BS03"/>
    <s v="Pacheedah Shores Boat Ramp"/>
    <s v="Gordon Estuary"/>
    <n v="1"/>
    <x v="3"/>
    <s v="Wild"/>
    <x v="1"/>
    <n v="9"/>
    <n v="1"/>
    <n v="4"/>
    <n v="3"/>
    <s v="BS"/>
  </r>
  <r>
    <x v="0"/>
    <x v="0"/>
    <n v="4"/>
    <x v="0"/>
    <n v="23"/>
    <d v="2019-04-23T00:00:00"/>
    <d v="1899-12-30T14:30:00"/>
    <s v="BS03"/>
    <s v="Pacheedah Shores Boat Ramp"/>
    <s v="Gordon Estuary"/>
    <n v="1"/>
    <x v="4"/>
    <s v="Wild"/>
    <x v="1"/>
    <n v="18"/>
    <n v="1"/>
    <n v="4"/>
    <n v="4"/>
    <s v="BS"/>
  </r>
  <r>
    <x v="0"/>
    <x v="0"/>
    <n v="4"/>
    <x v="0"/>
    <n v="23"/>
    <d v="2019-04-23T00:00:00"/>
    <d v="1899-12-30T14:30:00"/>
    <s v="BS03"/>
    <s v="Pacheedah Shores Boat Ramp"/>
    <s v="Gordon Estuary"/>
    <n v="1"/>
    <x v="5"/>
    <s v="Wild"/>
    <x v="1"/>
    <n v="15"/>
    <n v="1"/>
    <n v="4"/>
    <n v="10"/>
    <s v="BS"/>
  </r>
  <r>
    <x v="0"/>
    <x v="0"/>
    <n v="4"/>
    <x v="0"/>
    <n v="23"/>
    <d v="2019-04-23T00:00:00"/>
    <d v="1899-12-30T14:30:00"/>
    <s v="BS03"/>
    <s v="Pacheedah Shores Boat Ramp"/>
    <s v="Gordon Estuary"/>
    <n v="1"/>
    <x v="6"/>
    <s v="Wild"/>
    <x v="1"/>
    <n v="11"/>
    <n v="1"/>
    <n v="4"/>
    <n v="10"/>
    <s v="BS"/>
  </r>
  <r>
    <x v="0"/>
    <x v="0"/>
    <n v="4"/>
    <x v="0"/>
    <n v="23"/>
    <d v="2019-04-23T00:00:00"/>
    <d v="1899-12-30T14:30:00"/>
    <s v="BS03"/>
    <s v="Pacheedah Shores Boat Ramp"/>
    <s v="Gordon Estuary"/>
    <n v="1"/>
    <x v="7"/>
    <s v="Wild"/>
    <x v="1"/>
    <n v="16"/>
    <n v="1"/>
    <n v="4"/>
    <n v="3"/>
    <s v="BS"/>
  </r>
  <r>
    <x v="0"/>
    <x v="0"/>
    <n v="4"/>
    <x v="0"/>
    <n v="23"/>
    <d v="2019-04-23T00:00:00"/>
    <d v="1899-12-30T14:30:00"/>
    <s v="BS03"/>
    <s v="Pacheedah Shores Boat Ramp"/>
    <s v="Gordon Estuary"/>
    <n v="1"/>
    <x v="8"/>
    <s v="Wild"/>
    <x v="2"/>
    <n v="14"/>
    <n v="1"/>
    <n v="5"/>
    <n v="1"/>
    <s v="BS"/>
  </r>
  <r>
    <x v="0"/>
    <x v="0"/>
    <n v="4"/>
    <x v="0"/>
    <n v="23"/>
    <d v="2019-04-23T00:00:00"/>
    <d v="1899-12-30T16:30:00"/>
    <s v="BS04"/>
    <s v="Gallaugher's"/>
    <s v="Gordon Estuary"/>
    <n v="1"/>
    <x v="1"/>
    <s v="Wild"/>
    <x v="0"/>
    <n v="2"/>
    <n v="1"/>
    <n v="2"/>
    <n v="4"/>
    <s v="BS"/>
  </r>
  <r>
    <x v="0"/>
    <x v="0"/>
    <n v="4"/>
    <x v="0"/>
    <n v="23"/>
    <d v="2019-04-23T00:00:00"/>
    <d v="1899-12-30T16:30:00"/>
    <s v="BS04"/>
    <s v="Gallaugher's"/>
    <s v="Gordon Estuary"/>
    <n v="1"/>
    <x v="2"/>
    <s v="Wild"/>
    <x v="1"/>
    <n v="8"/>
    <n v="1"/>
    <n v="4"/>
    <n v="26"/>
    <s v="BS"/>
  </r>
  <r>
    <x v="0"/>
    <x v="0"/>
    <n v="4"/>
    <x v="0"/>
    <n v="23"/>
    <d v="2019-04-23T00:00:00"/>
    <d v="1899-12-30T16:30:00"/>
    <s v="BS04"/>
    <s v="Gallaugher's"/>
    <s v="Gordon Estuary"/>
    <n v="1"/>
    <x v="3"/>
    <s v="Wild"/>
    <x v="1"/>
    <n v="9"/>
    <n v="1"/>
    <n v="4"/>
    <n v="18"/>
    <s v="BS"/>
  </r>
  <r>
    <x v="0"/>
    <x v="0"/>
    <n v="4"/>
    <x v="0"/>
    <n v="23"/>
    <d v="2019-04-23T00:00:00"/>
    <d v="1899-12-30T16:30:00"/>
    <s v="BS04"/>
    <s v="Gallaugher's"/>
    <s v="Gordon Estuary"/>
    <n v="1"/>
    <x v="5"/>
    <s v="Wild"/>
    <x v="1"/>
    <n v="15"/>
    <n v="1"/>
    <n v="4"/>
    <n v="6"/>
    <s v="BS"/>
  </r>
  <r>
    <x v="0"/>
    <x v="0"/>
    <n v="4"/>
    <x v="0"/>
    <n v="23"/>
    <d v="2019-04-23T00:00:00"/>
    <d v="1899-12-30T16:30:00"/>
    <s v="BS04"/>
    <s v="Gallaugher's"/>
    <s v="Gordon Estuary"/>
    <n v="1"/>
    <x v="6"/>
    <s v="Wild"/>
    <x v="1"/>
    <n v="11"/>
    <n v="1"/>
    <n v="4"/>
    <n v="5"/>
    <s v="BS"/>
  </r>
  <r>
    <x v="0"/>
    <x v="0"/>
    <n v="4"/>
    <x v="0"/>
    <n v="24"/>
    <d v="2019-04-24T00:00:00"/>
    <d v="1899-12-30T08:45:00"/>
    <s v="BS08"/>
    <s v="South Arm SJ (Old Mill)"/>
    <s v="San Juan Estuary"/>
    <n v="1"/>
    <x v="0"/>
    <s v="Wild"/>
    <x v="0"/>
    <n v="3"/>
    <n v="1"/>
    <n v="2"/>
    <n v="5"/>
    <s v="BS"/>
  </r>
  <r>
    <x v="0"/>
    <x v="0"/>
    <n v="4"/>
    <x v="0"/>
    <n v="24"/>
    <d v="2019-04-24T00:00:00"/>
    <d v="1899-12-30T08:45:00"/>
    <s v="BS08"/>
    <s v="South Arm SJ (Old Mill)"/>
    <s v="San Juan Estuary"/>
    <n v="1"/>
    <x v="1"/>
    <s v="Wild"/>
    <x v="0"/>
    <n v="2"/>
    <n v="1"/>
    <n v="2"/>
    <n v="9"/>
    <s v="BS"/>
  </r>
  <r>
    <x v="0"/>
    <x v="0"/>
    <n v="4"/>
    <x v="0"/>
    <n v="24"/>
    <d v="2019-04-24T00:00:00"/>
    <d v="1899-12-30T08:45:00"/>
    <s v="BS08"/>
    <s v="South Arm SJ (Old Mill)"/>
    <s v="San Juan Estuary"/>
    <n v="1"/>
    <x v="2"/>
    <s v="Wild"/>
    <x v="1"/>
    <n v="8"/>
    <n v="1"/>
    <n v="4"/>
    <n v="75"/>
    <s v="BS"/>
  </r>
  <r>
    <x v="0"/>
    <x v="0"/>
    <n v="4"/>
    <x v="0"/>
    <n v="24"/>
    <d v="2019-04-24T00:00:00"/>
    <d v="1899-12-30T08:45:00"/>
    <s v="BS08"/>
    <s v="South Arm SJ (Old Mill)"/>
    <s v="San Juan Estuary"/>
    <n v="1"/>
    <x v="3"/>
    <s v="Wild"/>
    <x v="1"/>
    <n v="9"/>
    <n v="1"/>
    <n v="4"/>
    <n v="20"/>
    <s v="BS"/>
  </r>
  <r>
    <x v="0"/>
    <x v="0"/>
    <n v="4"/>
    <x v="0"/>
    <n v="24"/>
    <d v="2019-04-24T00:00:00"/>
    <d v="1899-12-30T10:00:00"/>
    <s v="BS10"/>
    <s v="Central Arm SJ at Island Rd Bridge"/>
    <s v="San Juan Estuary"/>
    <n v="1"/>
    <x v="9"/>
    <s v="Wild"/>
    <x v="0"/>
    <n v="5"/>
    <n v="1"/>
    <n v="2"/>
    <n v="2"/>
    <s v="BS"/>
  </r>
  <r>
    <x v="0"/>
    <x v="0"/>
    <n v="4"/>
    <x v="0"/>
    <n v="24"/>
    <d v="2019-04-24T00:00:00"/>
    <d v="1899-12-30T10:00:00"/>
    <s v="BS10"/>
    <s v="Central Arm SJ at Island Rd Bridge"/>
    <s v="San Juan Estuary"/>
    <n v="1"/>
    <x v="0"/>
    <s v="Wild"/>
    <x v="0"/>
    <n v="3"/>
    <n v="1"/>
    <n v="2"/>
    <n v="12"/>
    <s v="BS"/>
  </r>
  <r>
    <x v="0"/>
    <x v="0"/>
    <n v="4"/>
    <x v="0"/>
    <n v="24"/>
    <d v="2019-04-24T00:00:00"/>
    <d v="1899-12-30T10:00:00"/>
    <s v="BS10"/>
    <s v="Central Arm SJ at Island Rd Bridge"/>
    <s v="San Juan Estuary"/>
    <n v="1"/>
    <x v="2"/>
    <s v="Wild"/>
    <x v="1"/>
    <n v="8"/>
    <n v="1"/>
    <n v="4"/>
    <n v="3"/>
    <s v="BS"/>
  </r>
  <r>
    <x v="0"/>
    <x v="0"/>
    <n v="4"/>
    <x v="0"/>
    <n v="24"/>
    <d v="2019-04-24T00:00:00"/>
    <d v="1899-12-30T13:00:00"/>
    <s v="BS07"/>
    <s v="Butch's (Gordon R.)"/>
    <s v="Gordon Estuary"/>
    <n v="1"/>
    <x v="2"/>
    <s v="Wild"/>
    <x v="1"/>
    <n v="8"/>
    <n v="1"/>
    <n v="4"/>
    <n v="46"/>
    <s v="BS"/>
  </r>
  <r>
    <x v="0"/>
    <x v="0"/>
    <n v="4"/>
    <x v="0"/>
    <n v="24"/>
    <d v="2019-04-24T00:00:00"/>
    <d v="1899-12-30T13:00:00"/>
    <s v="BS07"/>
    <s v="Butch's (Gordon R.)"/>
    <s v="Gordon Estuary"/>
    <n v="1"/>
    <x v="5"/>
    <s v="Wild"/>
    <x v="1"/>
    <n v="15"/>
    <n v="1"/>
    <n v="4"/>
    <n v="5"/>
    <s v="BS"/>
  </r>
  <r>
    <x v="0"/>
    <x v="0"/>
    <n v="4"/>
    <x v="0"/>
    <n v="24"/>
    <d v="2019-04-24T00:00:00"/>
    <d v="1899-12-30T13:00:00"/>
    <s v="BS07"/>
    <s v="Butch's (Gordon R.)"/>
    <s v="Gordon Estuary"/>
    <n v="1"/>
    <x v="6"/>
    <s v="Wild"/>
    <x v="1"/>
    <n v="11"/>
    <n v="1"/>
    <n v="4"/>
    <n v="2"/>
    <s v="BS"/>
  </r>
  <r>
    <x v="0"/>
    <x v="0"/>
    <n v="4"/>
    <x v="0"/>
    <n v="24"/>
    <d v="2019-04-24T00:00:00"/>
    <d v="1899-12-30T14:15:00"/>
    <s v="BS02"/>
    <s v="Opposite Port Renfrew Marina"/>
    <s v="Gordon Estuary"/>
    <n v="1"/>
    <x v="0"/>
    <s v="Wild"/>
    <x v="0"/>
    <n v="3"/>
    <n v="1"/>
    <n v="2"/>
    <n v="2"/>
    <s v="BS"/>
  </r>
  <r>
    <x v="0"/>
    <x v="0"/>
    <n v="4"/>
    <x v="0"/>
    <n v="24"/>
    <d v="2019-04-24T00:00:00"/>
    <d v="1899-12-30T14:15:00"/>
    <s v="BS02"/>
    <s v="Opposite Port Renfrew Marina"/>
    <s v="Gordon Estuary"/>
    <n v="1"/>
    <x v="1"/>
    <s v="Wild"/>
    <x v="0"/>
    <n v="2"/>
    <n v="1"/>
    <n v="2"/>
    <n v="2"/>
    <s v="BS"/>
  </r>
  <r>
    <x v="0"/>
    <x v="0"/>
    <n v="4"/>
    <x v="0"/>
    <n v="24"/>
    <d v="2019-04-24T00:00:00"/>
    <d v="1899-12-30T14:15:00"/>
    <s v="BS02"/>
    <s v="Opposite Port Renfrew Marina"/>
    <s v="Gordon Estuary"/>
    <n v="1"/>
    <x v="2"/>
    <s v="Wild"/>
    <x v="1"/>
    <n v="8"/>
    <n v="1"/>
    <n v="4"/>
    <n v="34"/>
    <s v="BS"/>
  </r>
  <r>
    <x v="0"/>
    <x v="0"/>
    <n v="4"/>
    <x v="0"/>
    <n v="24"/>
    <d v="2019-04-24T00:00:00"/>
    <d v="1899-12-30T14:15:00"/>
    <s v="BS02"/>
    <s v="Opposite Port Renfrew Marina"/>
    <s v="Gordon Estuary"/>
    <n v="1"/>
    <x v="6"/>
    <s v="Wild"/>
    <x v="1"/>
    <n v="11"/>
    <n v="1"/>
    <n v="4"/>
    <n v="9"/>
    <s v="BS"/>
  </r>
  <r>
    <x v="0"/>
    <x v="0"/>
    <n v="4"/>
    <x v="0"/>
    <n v="24"/>
    <d v="2019-04-24T00:00:00"/>
    <d v="1899-12-30T15:30:00"/>
    <s v="BS01"/>
    <s v="Smokies"/>
    <s v="Gordon Estuary"/>
    <n v="1"/>
    <x v="0"/>
    <s v="Wild"/>
    <x v="0"/>
    <n v="3"/>
    <n v="1"/>
    <n v="2"/>
    <n v="2"/>
    <s v="BS"/>
  </r>
  <r>
    <x v="0"/>
    <x v="0"/>
    <n v="4"/>
    <x v="0"/>
    <n v="24"/>
    <d v="2019-04-24T00:00:00"/>
    <d v="1899-12-30T15:30:00"/>
    <s v="BS01"/>
    <s v="Smokies"/>
    <s v="Gordon Estuary"/>
    <n v="1"/>
    <x v="1"/>
    <s v="Wild"/>
    <x v="0"/>
    <n v="2"/>
    <n v="1"/>
    <n v="2"/>
    <n v="14"/>
    <s v="BS"/>
  </r>
  <r>
    <x v="0"/>
    <x v="0"/>
    <n v="4"/>
    <x v="0"/>
    <n v="24"/>
    <d v="2019-04-24T00:00:00"/>
    <d v="1899-12-30T15:30:00"/>
    <s v="BS01"/>
    <s v="Smokies"/>
    <s v="Gordon Estuary"/>
    <n v="1"/>
    <x v="2"/>
    <s v="Wild"/>
    <x v="1"/>
    <n v="8"/>
    <n v="1"/>
    <n v="4"/>
    <n v="20"/>
    <s v="BS"/>
  </r>
  <r>
    <x v="0"/>
    <x v="0"/>
    <n v="4"/>
    <x v="0"/>
    <n v="24"/>
    <d v="2019-04-24T00:00:00"/>
    <d v="1899-12-30T15:30:00"/>
    <s v="BS01"/>
    <s v="Smokies"/>
    <s v="Gordon Estuary"/>
    <n v="1"/>
    <x v="3"/>
    <s v="Wild"/>
    <x v="1"/>
    <n v="9"/>
    <n v="1"/>
    <n v="4"/>
    <n v="10"/>
    <s v="BS"/>
  </r>
  <r>
    <x v="0"/>
    <x v="0"/>
    <n v="4"/>
    <x v="0"/>
    <n v="24"/>
    <d v="2019-04-24T00:00:00"/>
    <d v="1899-12-30T15:30:00"/>
    <s v="BS01"/>
    <s v="Smokies"/>
    <s v="Gordon Estuary"/>
    <n v="1"/>
    <x v="4"/>
    <s v="Wild"/>
    <x v="1"/>
    <n v="18"/>
    <n v="1"/>
    <n v="4"/>
    <n v="2"/>
    <s v="BS"/>
  </r>
  <r>
    <x v="0"/>
    <x v="0"/>
    <n v="4"/>
    <x v="0"/>
    <n v="24"/>
    <d v="2019-04-24T00:00:00"/>
    <d v="1899-12-30T15:30:00"/>
    <s v="BS01"/>
    <s v="Smokies"/>
    <s v="Gordon Estuary"/>
    <n v="1"/>
    <x v="5"/>
    <s v="Wild"/>
    <x v="1"/>
    <n v="15"/>
    <n v="1"/>
    <n v="4"/>
    <n v="54"/>
    <s v="BS"/>
  </r>
  <r>
    <x v="0"/>
    <x v="0"/>
    <n v="4"/>
    <x v="0"/>
    <n v="24"/>
    <d v="2019-04-24T00:00:00"/>
    <d v="1899-12-30T15:30:00"/>
    <s v="BS01"/>
    <s v="Smokies"/>
    <s v="Gordon Estuary"/>
    <n v="1"/>
    <x v="6"/>
    <s v="Wild"/>
    <x v="1"/>
    <n v="11"/>
    <n v="1"/>
    <n v="4"/>
    <n v="11"/>
    <s v="BS"/>
  </r>
  <r>
    <x v="0"/>
    <x v="0"/>
    <n v="4"/>
    <x v="0"/>
    <n v="24"/>
    <d v="2019-04-24T00:00:00"/>
    <d v="1899-12-30T15:30:00"/>
    <s v="BS01"/>
    <s v="Smokies"/>
    <s v="Gordon Estuary"/>
    <n v="1"/>
    <x v="10"/>
    <s v="Wild"/>
    <x v="1"/>
    <n v="13"/>
    <n v="1"/>
    <n v="4"/>
    <n v="6"/>
    <s v="BS"/>
  </r>
  <r>
    <x v="0"/>
    <x v="0"/>
    <n v="4"/>
    <x v="0"/>
    <n v="24"/>
    <d v="2019-04-24T00:00:00"/>
    <d v="1899-12-30T15:30:00"/>
    <s v="BS01"/>
    <s v="Smokies"/>
    <s v="Gordon Estuary"/>
    <n v="1"/>
    <x v="11"/>
    <s v="Wild"/>
    <x v="2"/>
    <n v="20"/>
    <n v="1"/>
    <n v="5"/>
    <n v="1"/>
    <s v="BS"/>
  </r>
  <r>
    <x v="0"/>
    <x v="0"/>
    <n v="4"/>
    <x v="0"/>
    <n v="24"/>
    <d v="2019-04-24T00:00:00"/>
    <d v="1899-12-30T16:30:00"/>
    <s v="BS06"/>
    <s v="Q08, Jeff's Boat Ramp"/>
    <s v="Gordon Estuary"/>
    <n v="1"/>
    <x v="0"/>
    <s v="Wild"/>
    <x v="0"/>
    <n v="3"/>
    <n v="1"/>
    <n v="2"/>
    <n v="1"/>
    <s v="BS"/>
  </r>
  <r>
    <x v="0"/>
    <x v="0"/>
    <n v="4"/>
    <x v="0"/>
    <n v="24"/>
    <d v="2019-04-24T00:00:00"/>
    <d v="1899-12-30T16:30:00"/>
    <s v="BS06"/>
    <s v="Q08, Jeff's Boat Ramp"/>
    <s v="Gordon Estuary"/>
    <n v="1"/>
    <x v="2"/>
    <s v="Wild"/>
    <x v="1"/>
    <n v="8"/>
    <n v="1"/>
    <n v="4"/>
    <n v="13"/>
    <s v="BS"/>
  </r>
  <r>
    <x v="0"/>
    <x v="0"/>
    <n v="4"/>
    <x v="0"/>
    <n v="24"/>
    <d v="2019-04-24T00:00:00"/>
    <d v="1899-12-30T16:30:00"/>
    <s v="BS06"/>
    <s v="Q08, Jeff's Boat Ramp"/>
    <s v="Gordon Estuary"/>
    <n v="1"/>
    <x v="3"/>
    <s v="Wild"/>
    <x v="1"/>
    <n v="9"/>
    <n v="1"/>
    <n v="4"/>
    <n v="6"/>
    <s v="BS"/>
  </r>
  <r>
    <x v="0"/>
    <x v="0"/>
    <n v="4"/>
    <x v="0"/>
    <n v="24"/>
    <d v="2019-04-24T00:00:00"/>
    <d v="1899-12-30T16:30:00"/>
    <s v="BS06"/>
    <s v="Q08, Jeff's Boat Ramp"/>
    <s v="Gordon Estuary"/>
    <n v="1"/>
    <x v="5"/>
    <s v="Wild"/>
    <x v="1"/>
    <n v="15"/>
    <n v="1"/>
    <n v="4"/>
    <n v="7"/>
    <s v="BS"/>
  </r>
  <r>
    <x v="1"/>
    <x v="0"/>
    <n v="5"/>
    <x v="1"/>
    <n v="9"/>
    <d v="2019-05-09T00:00:00"/>
    <d v="1899-12-30T10:30:00"/>
    <s v="BS01"/>
    <s v="Smokies"/>
    <s v="Gordon Estuary"/>
    <n v="1"/>
    <x v="0"/>
    <s v="Wild"/>
    <x v="3"/>
    <n v="3"/>
    <n v="1"/>
    <n v="3"/>
    <n v="3"/>
    <s v="BS"/>
  </r>
  <r>
    <x v="1"/>
    <x v="0"/>
    <n v="5"/>
    <x v="1"/>
    <n v="9"/>
    <d v="2019-05-09T00:00:00"/>
    <d v="1899-12-30T10:30:00"/>
    <s v="BS01"/>
    <s v="Smokies"/>
    <s v="Gordon Estuary"/>
    <n v="1"/>
    <x v="0"/>
    <s v="Wild"/>
    <x v="0"/>
    <n v="3"/>
    <n v="1"/>
    <n v="2"/>
    <n v="6"/>
    <s v="BS"/>
  </r>
  <r>
    <x v="1"/>
    <x v="0"/>
    <n v="5"/>
    <x v="1"/>
    <n v="9"/>
    <d v="2019-05-09T00:00:00"/>
    <d v="1899-12-30T10:30:00"/>
    <s v="BS01"/>
    <s v="Smokies"/>
    <s v="Gordon Estuary"/>
    <n v="1"/>
    <x v="2"/>
    <s v="Wild"/>
    <x v="1"/>
    <n v="8"/>
    <n v="1"/>
    <n v="4"/>
    <n v="25"/>
    <s v="BS"/>
  </r>
  <r>
    <x v="1"/>
    <x v="0"/>
    <n v="5"/>
    <x v="1"/>
    <n v="9"/>
    <d v="2019-05-09T00:00:00"/>
    <d v="1899-12-30T10:30:00"/>
    <s v="BS01"/>
    <s v="Smokies"/>
    <s v="Gordon Estuary"/>
    <n v="1"/>
    <x v="3"/>
    <s v="Wild"/>
    <x v="1"/>
    <n v="9"/>
    <n v="1"/>
    <n v="4"/>
    <n v="9"/>
    <s v="BS"/>
  </r>
  <r>
    <x v="1"/>
    <x v="0"/>
    <n v="5"/>
    <x v="1"/>
    <n v="9"/>
    <d v="2019-05-09T00:00:00"/>
    <d v="1899-12-30T10:30:00"/>
    <s v="BS01"/>
    <s v="Smokies"/>
    <s v="Gordon Estuary"/>
    <n v="1"/>
    <x v="4"/>
    <s v="Wild"/>
    <x v="1"/>
    <n v="18"/>
    <n v="1"/>
    <n v="4"/>
    <n v="5"/>
    <s v="BS"/>
  </r>
  <r>
    <x v="1"/>
    <x v="0"/>
    <n v="5"/>
    <x v="1"/>
    <n v="9"/>
    <d v="2019-05-09T00:00:00"/>
    <d v="1899-12-30T10:30:00"/>
    <s v="BS01"/>
    <s v="Smokies"/>
    <s v="Gordon Estuary"/>
    <n v="1"/>
    <x v="5"/>
    <s v="Wild"/>
    <x v="1"/>
    <n v="15"/>
    <n v="1"/>
    <n v="4"/>
    <n v="140"/>
    <s v="BS"/>
  </r>
  <r>
    <x v="1"/>
    <x v="0"/>
    <n v="5"/>
    <x v="1"/>
    <n v="9"/>
    <d v="2019-05-09T00:00:00"/>
    <d v="1899-12-30T10:30:00"/>
    <s v="BS01"/>
    <s v="Smokies"/>
    <s v="Gordon Estuary"/>
    <n v="1"/>
    <x v="6"/>
    <s v="Wild"/>
    <x v="1"/>
    <n v="11"/>
    <n v="1"/>
    <n v="4"/>
    <n v="50"/>
    <s v="BS"/>
  </r>
  <r>
    <x v="1"/>
    <x v="0"/>
    <n v="5"/>
    <x v="1"/>
    <n v="9"/>
    <d v="2019-05-09T00:00:00"/>
    <d v="1899-12-30T10:30:00"/>
    <s v="BS01"/>
    <s v="Smokies"/>
    <s v="Gordon Estuary"/>
    <n v="1"/>
    <x v="10"/>
    <s v="Wild"/>
    <x v="1"/>
    <n v="13"/>
    <n v="1"/>
    <n v="4"/>
    <n v="21"/>
    <s v="BS"/>
  </r>
  <r>
    <x v="1"/>
    <x v="0"/>
    <n v="5"/>
    <x v="1"/>
    <n v="9"/>
    <d v="2019-05-09T00:00:00"/>
    <d v="1899-12-30T12:00:00"/>
    <s v="BS02"/>
    <s v="Opposite Port Renfrew Marina"/>
    <s v="Gordon Estuary"/>
    <n v="1"/>
    <x v="0"/>
    <s v="Wild"/>
    <x v="3"/>
    <n v="3"/>
    <n v="1"/>
    <n v="3"/>
    <n v="2"/>
    <s v="BS"/>
  </r>
  <r>
    <x v="1"/>
    <x v="0"/>
    <n v="5"/>
    <x v="1"/>
    <n v="9"/>
    <d v="2019-05-09T00:00:00"/>
    <d v="1899-12-30T12:00:00"/>
    <s v="BS02"/>
    <s v="Opposite Port Renfrew Marina"/>
    <s v="Gordon Estuary"/>
    <n v="1"/>
    <x v="0"/>
    <s v="Wild"/>
    <x v="0"/>
    <n v="3"/>
    <n v="1"/>
    <n v="2"/>
    <n v="5"/>
    <s v="BS"/>
  </r>
  <r>
    <x v="1"/>
    <x v="0"/>
    <n v="5"/>
    <x v="1"/>
    <n v="9"/>
    <d v="2019-05-09T00:00:00"/>
    <d v="1899-12-30T12:00:00"/>
    <s v="BS02"/>
    <s v="Opposite Port Renfrew Marina"/>
    <s v="Gordon Estuary"/>
    <n v="1"/>
    <x v="1"/>
    <s v="Wild"/>
    <x v="0"/>
    <n v="2"/>
    <n v="1"/>
    <n v="2"/>
    <n v="10"/>
    <s v="BS"/>
  </r>
  <r>
    <x v="1"/>
    <x v="0"/>
    <n v="5"/>
    <x v="1"/>
    <n v="9"/>
    <d v="2019-05-09T00:00:00"/>
    <d v="1899-12-30T12:00:00"/>
    <s v="BS02"/>
    <s v="Opposite Port Renfrew Marina"/>
    <s v="Gordon Estuary"/>
    <n v="1"/>
    <x v="2"/>
    <s v="Wild"/>
    <x v="1"/>
    <n v="8"/>
    <n v="1"/>
    <n v="4"/>
    <n v="19"/>
    <s v="BS"/>
  </r>
  <r>
    <x v="1"/>
    <x v="0"/>
    <n v="5"/>
    <x v="1"/>
    <n v="9"/>
    <d v="2019-05-09T00:00:00"/>
    <d v="1899-12-30T12:00:00"/>
    <s v="BS02"/>
    <s v="Opposite Port Renfrew Marina"/>
    <s v="Gordon Estuary"/>
    <n v="1"/>
    <x v="3"/>
    <s v="Wild"/>
    <x v="1"/>
    <n v="9"/>
    <n v="1"/>
    <n v="4"/>
    <n v="9"/>
    <s v="BS"/>
  </r>
  <r>
    <x v="1"/>
    <x v="0"/>
    <n v="5"/>
    <x v="1"/>
    <n v="9"/>
    <d v="2019-05-09T00:00:00"/>
    <d v="1899-12-30T12:00:00"/>
    <s v="BS02"/>
    <s v="Opposite Port Renfrew Marina"/>
    <s v="Gordon Estuary"/>
    <n v="1"/>
    <x v="4"/>
    <s v="Wild"/>
    <x v="1"/>
    <n v="18"/>
    <n v="1"/>
    <n v="4"/>
    <n v="23"/>
    <s v="BS"/>
  </r>
  <r>
    <x v="1"/>
    <x v="0"/>
    <n v="5"/>
    <x v="1"/>
    <n v="9"/>
    <d v="2019-05-09T00:00:00"/>
    <d v="1899-12-30T12:00:00"/>
    <s v="BS02"/>
    <s v="Opposite Port Renfrew Marina"/>
    <s v="Gordon Estuary"/>
    <n v="1"/>
    <x v="5"/>
    <s v="Wild"/>
    <x v="1"/>
    <n v="15"/>
    <n v="1"/>
    <n v="4"/>
    <n v="97"/>
    <s v="BS"/>
  </r>
  <r>
    <x v="1"/>
    <x v="0"/>
    <n v="5"/>
    <x v="1"/>
    <n v="9"/>
    <d v="2019-05-09T00:00:00"/>
    <d v="1899-12-30T12:00:00"/>
    <s v="BS02"/>
    <s v="Opposite Port Renfrew Marina"/>
    <s v="Gordon Estuary"/>
    <n v="1"/>
    <x v="10"/>
    <s v="Wild"/>
    <x v="1"/>
    <n v="13"/>
    <n v="1"/>
    <n v="4"/>
    <n v="4"/>
    <s v="BS"/>
  </r>
  <r>
    <x v="1"/>
    <x v="0"/>
    <n v="5"/>
    <x v="1"/>
    <n v="9"/>
    <d v="2019-05-09T00:00:00"/>
    <d v="1899-12-30T12:00:00"/>
    <s v="BS02"/>
    <s v="Opposite Port Renfrew Marina"/>
    <s v="Gordon Estuary"/>
    <n v="1"/>
    <x v="12"/>
    <s v="Wild"/>
    <x v="1"/>
    <n v="25"/>
    <n v="1"/>
    <n v="4"/>
    <n v="2"/>
    <s v="BS"/>
  </r>
  <r>
    <x v="1"/>
    <x v="0"/>
    <n v="5"/>
    <x v="1"/>
    <n v="9"/>
    <d v="2019-05-09T00:00:00"/>
    <d v="1899-12-30T13:00:00"/>
    <s v="BS02"/>
    <s v="Opposite Port Renfrew Marina"/>
    <s v="Gordon Estuary"/>
    <n v="1"/>
    <x v="0"/>
    <s v="Wild"/>
    <x v="0"/>
    <n v="3"/>
    <n v="1"/>
    <n v="2"/>
    <n v="4"/>
    <s v="BS"/>
  </r>
  <r>
    <x v="1"/>
    <x v="0"/>
    <n v="5"/>
    <x v="1"/>
    <n v="9"/>
    <d v="2019-05-09T00:00:00"/>
    <d v="1899-12-30T13:00:00"/>
    <s v="BS02"/>
    <s v="Opposite Port Renfrew Marina"/>
    <s v="Gordon Estuary"/>
    <n v="1"/>
    <x v="2"/>
    <s v="Wild"/>
    <x v="1"/>
    <n v="8"/>
    <n v="1"/>
    <n v="4"/>
    <n v="46"/>
    <s v="BS"/>
  </r>
  <r>
    <x v="1"/>
    <x v="0"/>
    <n v="5"/>
    <x v="1"/>
    <n v="9"/>
    <d v="2019-05-09T00:00:00"/>
    <d v="1899-12-30T13:00:00"/>
    <s v="BS02"/>
    <s v="Opposite Port Renfrew Marina"/>
    <s v="Gordon Estuary"/>
    <n v="1"/>
    <x v="5"/>
    <s v="Wild"/>
    <x v="1"/>
    <n v="15"/>
    <n v="1"/>
    <n v="4"/>
    <n v="28"/>
    <s v="BS"/>
  </r>
  <r>
    <x v="1"/>
    <x v="0"/>
    <n v="5"/>
    <x v="1"/>
    <n v="9"/>
    <d v="2019-05-09T00:00:00"/>
    <d v="1899-12-30T14:05:00"/>
    <s v="BS08"/>
    <s v="South Arm SJ (Old Mill)"/>
    <s v="San Juan Estuary"/>
    <n v="1"/>
    <x v="0"/>
    <s v="Wild"/>
    <x v="3"/>
    <n v="3"/>
    <n v="1"/>
    <n v="3"/>
    <n v="1"/>
    <s v="BS"/>
  </r>
  <r>
    <x v="1"/>
    <x v="0"/>
    <n v="5"/>
    <x v="1"/>
    <n v="9"/>
    <d v="2019-05-09T00:00:00"/>
    <d v="1899-12-30T14:05:00"/>
    <s v="BS08"/>
    <s v="South Arm SJ (Old Mill)"/>
    <s v="San Juan Estuary"/>
    <n v="1"/>
    <x v="0"/>
    <s v="Wild"/>
    <x v="0"/>
    <n v="3"/>
    <n v="1"/>
    <n v="2"/>
    <n v="32"/>
    <s v="BS"/>
  </r>
  <r>
    <x v="1"/>
    <x v="0"/>
    <n v="5"/>
    <x v="1"/>
    <n v="9"/>
    <d v="2019-05-09T00:00:00"/>
    <d v="1899-12-30T14:05:00"/>
    <s v="BS08"/>
    <s v="South Arm SJ (Old Mill)"/>
    <s v="San Juan Estuary"/>
    <n v="1"/>
    <x v="1"/>
    <s v="Wild"/>
    <x v="0"/>
    <n v="2"/>
    <n v="1"/>
    <n v="2"/>
    <n v="7"/>
    <s v="BS"/>
  </r>
  <r>
    <x v="1"/>
    <x v="0"/>
    <n v="5"/>
    <x v="1"/>
    <n v="9"/>
    <d v="2019-05-09T00:00:00"/>
    <d v="1899-12-30T14:05:00"/>
    <s v="BS08"/>
    <s v="South Arm SJ (Old Mill)"/>
    <s v="San Juan Estuary"/>
    <n v="1"/>
    <x v="2"/>
    <s v="Wild"/>
    <x v="1"/>
    <n v="8"/>
    <n v="1"/>
    <n v="4"/>
    <n v="40"/>
    <s v="BS"/>
  </r>
  <r>
    <x v="1"/>
    <x v="0"/>
    <n v="5"/>
    <x v="1"/>
    <n v="9"/>
    <d v="2019-05-09T00:00:00"/>
    <d v="1899-12-30T14:05:00"/>
    <s v="BS08"/>
    <s v="South Arm SJ (Old Mill)"/>
    <s v="San Juan Estuary"/>
    <n v="1"/>
    <x v="3"/>
    <s v="Wild"/>
    <x v="1"/>
    <n v="9"/>
    <n v="1"/>
    <n v="4"/>
    <n v="36"/>
    <s v="BS"/>
  </r>
  <r>
    <x v="1"/>
    <x v="0"/>
    <n v="5"/>
    <x v="1"/>
    <n v="9"/>
    <d v="2019-05-09T00:00:00"/>
    <d v="1899-12-30T14:05:00"/>
    <s v="BS08"/>
    <s v="South Arm SJ (Old Mill)"/>
    <s v="San Juan Estuary"/>
    <n v="1"/>
    <x v="4"/>
    <s v="Wild"/>
    <x v="1"/>
    <n v="18"/>
    <n v="1"/>
    <n v="4"/>
    <n v="2"/>
    <s v="BS"/>
  </r>
  <r>
    <x v="1"/>
    <x v="0"/>
    <n v="5"/>
    <x v="1"/>
    <n v="9"/>
    <d v="2019-05-09T00:00:00"/>
    <d v="1899-12-30T14:05:00"/>
    <s v="BS08"/>
    <s v="South Arm SJ (Old Mill)"/>
    <s v="San Juan Estuary"/>
    <n v="1"/>
    <x v="5"/>
    <s v="Wild"/>
    <x v="1"/>
    <n v="15"/>
    <n v="1"/>
    <n v="4"/>
    <n v="11"/>
    <s v="BS"/>
  </r>
  <r>
    <x v="1"/>
    <x v="0"/>
    <n v="5"/>
    <x v="1"/>
    <n v="9"/>
    <d v="2019-05-09T00:00:00"/>
    <d v="1899-12-30T15:00:00"/>
    <s v="BS10"/>
    <s v="Central Arm SJ at Island Rd Bridge"/>
    <s v="San Juan Estuary"/>
    <n v="1"/>
    <x v="0"/>
    <s v="Wild"/>
    <x v="3"/>
    <n v="3"/>
    <n v="1"/>
    <n v="3"/>
    <n v="1"/>
    <s v="BS"/>
  </r>
  <r>
    <x v="1"/>
    <x v="0"/>
    <n v="5"/>
    <x v="1"/>
    <n v="9"/>
    <d v="2019-05-09T00:00:00"/>
    <d v="1899-12-30T15:00:00"/>
    <s v="BS10"/>
    <s v="Central Arm SJ at Island Rd Bridge"/>
    <s v="San Juan Estuary"/>
    <n v="1"/>
    <x v="0"/>
    <s v="Wild"/>
    <x v="0"/>
    <n v="3"/>
    <n v="1"/>
    <n v="2"/>
    <n v="15"/>
    <s v="BS"/>
  </r>
  <r>
    <x v="1"/>
    <x v="0"/>
    <n v="5"/>
    <x v="1"/>
    <n v="9"/>
    <d v="2019-05-09T00:00:00"/>
    <d v="1899-12-30T15:00:00"/>
    <s v="BS10"/>
    <s v="Central Arm SJ at Island Rd Bridge"/>
    <s v="San Juan Estuary"/>
    <n v="1"/>
    <x v="2"/>
    <s v="Wild"/>
    <x v="1"/>
    <n v="8"/>
    <n v="1"/>
    <n v="4"/>
    <n v="51"/>
    <s v="BS"/>
  </r>
  <r>
    <x v="1"/>
    <x v="0"/>
    <n v="5"/>
    <x v="1"/>
    <n v="9"/>
    <d v="2019-05-09T00:00:00"/>
    <d v="1899-12-30T16:10:00"/>
    <s v="BS07"/>
    <s v="Butch's (Gordon R.)"/>
    <s v="Gordon Estuary"/>
    <n v="1"/>
    <x v="0"/>
    <s v="Wild"/>
    <x v="3"/>
    <n v="3"/>
    <n v="1"/>
    <n v="3"/>
    <n v="11"/>
    <s v="BS"/>
  </r>
  <r>
    <x v="1"/>
    <x v="0"/>
    <n v="5"/>
    <x v="1"/>
    <n v="9"/>
    <d v="2019-05-09T00:00:00"/>
    <d v="1899-12-30T16:10:00"/>
    <s v="BS07"/>
    <s v="Butch's (Gordon R.)"/>
    <s v="Gordon Estuary"/>
    <n v="1"/>
    <x v="0"/>
    <s v="Wild"/>
    <x v="0"/>
    <n v="3"/>
    <n v="1"/>
    <n v="2"/>
    <n v="5"/>
    <s v="BS"/>
  </r>
  <r>
    <x v="1"/>
    <x v="0"/>
    <n v="5"/>
    <x v="1"/>
    <n v="9"/>
    <d v="2019-05-09T00:00:00"/>
    <d v="1899-12-30T16:10:00"/>
    <s v="BS07"/>
    <s v="Butch's (Gordon R.)"/>
    <s v="Gordon Estuary"/>
    <n v="1"/>
    <x v="1"/>
    <s v="Wild"/>
    <x v="0"/>
    <n v="2"/>
    <n v="1"/>
    <n v="2"/>
    <n v="6"/>
    <s v="BS"/>
  </r>
  <r>
    <x v="1"/>
    <x v="0"/>
    <n v="5"/>
    <x v="1"/>
    <n v="9"/>
    <d v="2019-05-09T00:00:00"/>
    <d v="1899-12-30T16:10:00"/>
    <s v="BS07"/>
    <s v="Butch's (Gordon R.)"/>
    <s v="Gordon Estuary"/>
    <n v="1"/>
    <x v="2"/>
    <s v="Wild"/>
    <x v="1"/>
    <n v="8"/>
    <n v="1"/>
    <n v="4"/>
    <n v="42"/>
    <s v="BS"/>
  </r>
  <r>
    <x v="1"/>
    <x v="0"/>
    <n v="5"/>
    <x v="1"/>
    <n v="9"/>
    <d v="2019-05-09T00:00:00"/>
    <d v="1899-12-30T16:10:00"/>
    <s v="BS07"/>
    <s v="Butch's (Gordon R.)"/>
    <s v="Gordon Estuary"/>
    <n v="1"/>
    <x v="3"/>
    <s v="Wild"/>
    <x v="1"/>
    <n v="9"/>
    <n v="1"/>
    <n v="4"/>
    <n v="2"/>
    <s v="BS"/>
  </r>
  <r>
    <x v="1"/>
    <x v="0"/>
    <n v="5"/>
    <x v="1"/>
    <n v="9"/>
    <d v="2019-05-09T00:00:00"/>
    <d v="1899-12-30T16:10:00"/>
    <s v="BS07"/>
    <s v="Butch's (Gordon R.)"/>
    <s v="Gordon Estuary"/>
    <n v="1"/>
    <x v="4"/>
    <s v="Wild"/>
    <x v="1"/>
    <n v="18"/>
    <n v="1"/>
    <n v="4"/>
    <n v="5"/>
    <s v="BS"/>
  </r>
  <r>
    <x v="1"/>
    <x v="0"/>
    <n v="5"/>
    <x v="1"/>
    <n v="9"/>
    <d v="2019-05-09T00:00:00"/>
    <d v="1899-12-30T16:10:00"/>
    <s v="BS07"/>
    <s v="Butch's (Gordon R.)"/>
    <s v="Gordon Estuary"/>
    <n v="1"/>
    <x v="5"/>
    <s v="Wild"/>
    <x v="1"/>
    <n v="15"/>
    <n v="1"/>
    <n v="4"/>
    <n v="3"/>
    <s v="BS"/>
  </r>
  <r>
    <x v="1"/>
    <x v="0"/>
    <n v="5"/>
    <x v="1"/>
    <n v="9"/>
    <d v="2019-05-09T00:00:00"/>
    <d v="1899-12-30T16:10:00"/>
    <s v="BS07"/>
    <s v="Butch's (Gordon R.)"/>
    <s v="Gordon Estuary"/>
    <n v="1"/>
    <x v="6"/>
    <s v="Wild"/>
    <x v="1"/>
    <n v="11"/>
    <n v="1"/>
    <n v="4"/>
    <n v="2"/>
    <s v="BS"/>
  </r>
  <r>
    <x v="1"/>
    <x v="0"/>
    <n v="5"/>
    <x v="1"/>
    <n v="9"/>
    <d v="2019-05-09T00:00:00"/>
    <d v="1899-12-30T16:10:00"/>
    <s v="BS07"/>
    <s v="Butch's (Gordon R.)"/>
    <s v="Gordon Estuary"/>
    <n v="1"/>
    <x v="10"/>
    <s v="Wild"/>
    <x v="1"/>
    <n v="13"/>
    <n v="1"/>
    <n v="4"/>
    <n v="5"/>
    <s v="BS"/>
  </r>
  <r>
    <x v="1"/>
    <x v="0"/>
    <n v="5"/>
    <x v="1"/>
    <n v="9"/>
    <d v="2019-05-09T00:00:00"/>
    <d v="1899-12-30T17:05:00"/>
    <s v="BS04"/>
    <s v="Gallaugher's"/>
    <s v="Gordon Estuary"/>
    <n v="1"/>
    <x v="0"/>
    <s v="Wild"/>
    <x v="0"/>
    <n v="3"/>
    <n v="1"/>
    <n v="2"/>
    <n v="3"/>
    <s v="BS"/>
  </r>
  <r>
    <x v="1"/>
    <x v="0"/>
    <n v="5"/>
    <x v="1"/>
    <n v="9"/>
    <d v="2019-05-09T00:00:00"/>
    <d v="1899-12-30T17:05:00"/>
    <s v="BS04"/>
    <s v="Gallaugher's"/>
    <s v="Gordon Estuary"/>
    <n v="1"/>
    <x v="1"/>
    <s v="Wild"/>
    <x v="0"/>
    <n v="2"/>
    <n v="1"/>
    <n v="2"/>
    <n v="18"/>
    <s v="BS"/>
  </r>
  <r>
    <x v="1"/>
    <x v="0"/>
    <n v="5"/>
    <x v="1"/>
    <n v="9"/>
    <d v="2019-05-09T00:00:00"/>
    <d v="1899-12-30T17:05:00"/>
    <s v="BS04"/>
    <s v="Gallaugher's"/>
    <s v="Gordon Estuary"/>
    <n v="1"/>
    <x v="2"/>
    <s v="Wild"/>
    <x v="1"/>
    <n v="8"/>
    <n v="1"/>
    <n v="4"/>
    <n v="7"/>
    <s v="BS"/>
  </r>
  <r>
    <x v="1"/>
    <x v="0"/>
    <n v="5"/>
    <x v="1"/>
    <n v="9"/>
    <d v="2019-05-09T00:00:00"/>
    <d v="1899-12-30T17:05:00"/>
    <s v="BS04"/>
    <s v="Gallaugher's"/>
    <s v="Gordon Estuary"/>
    <n v="1"/>
    <x v="3"/>
    <s v="Wild"/>
    <x v="1"/>
    <n v="9"/>
    <n v="1"/>
    <n v="4"/>
    <n v="147"/>
    <s v="BS"/>
  </r>
  <r>
    <x v="1"/>
    <x v="0"/>
    <n v="5"/>
    <x v="1"/>
    <n v="9"/>
    <d v="2019-05-09T00:00:00"/>
    <d v="1899-12-30T17:05:00"/>
    <s v="BS04"/>
    <s v="Gallaugher's"/>
    <s v="Gordon Estuary"/>
    <n v="1"/>
    <x v="4"/>
    <s v="Wild"/>
    <x v="1"/>
    <n v="18"/>
    <n v="1"/>
    <n v="4"/>
    <n v="3"/>
    <s v="BS"/>
  </r>
  <r>
    <x v="1"/>
    <x v="0"/>
    <n v="5"/>
    <x v="1"/>
    <n v="9"/>
    <d v="2019-05-09T00:00:00"/>
    <d v="1899-12-30T17:05:00"/>
    <s v="BS04"/>
    <s v="Gallaugher's"/>
    <s v="Gordon Estuary"/>
    <n v="1"/>
    <x v="5"/>
    <s v="Wild"/>
    <x v="1"/>
    <n v="15"/>
    <n v="1"/>
    <n v="4"/>
    <n v="20"/>
    <s v="BS"/>
  </r>
  <r>
    <x v="1"/>
    <x v="0"/>
    <n v="5"/>
    <x v="1"/>
    <n v="9"/>
    <d v="2019-05-09T00:00:00"/>
    <d v="1899-12-30T17:05:00"/>
    <s v="BS04"/>
    <s v="Gallaugher's"/>
    <s v="Gordon Estuary"/>
    <n v="1"/>
    <x v="10"/>
    <s v="Wild"/>
    <x v="1"/>
    <n v="13"/>
    <n v="1"/>
    <n v="4"/>
    <m/>
    <s v="BS"/>
  </r>
  <r>
    <x v="2"/>
    <x v="0"/>
    <n v="5"/>
    <x v="1"/>
    <n v="13"/>
    <d v="2019-05-13T00:00:00"/>
    <d v="1899-12-30T09:48:00"/>
    <s v="BS01"/>
    <s v="Smokies"/>
    <s v="Gordon Estuary"/>
    <n v="1"/>
    <x v="0"/>
    <s v="Wild"/>
    <x v="3"/>
    <n v="3"/>
    <n v="1"/>
    <n v="3"/>
    <n v="1"/>
    <s v="BS"/>
  </r>
  <r>
    <x v="2"/>
    <x v="0"/>
    <n v="5"/>
    <x v="1"/>
    <n v="13"/>
    <d v="2019-05-13T00:00:00"/>
    <d v="1899-12-30T09:48:00"/>
    <s v="BS01"/>
    <s v="Smokies"/>
    <s v="Gordon Estuary"/>
    <n v="1"/>
    <x v="0"/>
    <s v="Wild"/>
    <x v="0"/>
    <n v="3"/>
    <n v="1"/>
    <n v="2"/>
    <n v="12"/>
    <s v="BS"/>
  </r>
  <r>
    <x v="2"/>
    <x v="0"/>
    <n v="5"/>
    <x v="1"/>
    <n v="13"/>
    <d v="2019-05-13T00:00:00"/>
    <d v="1899-12-30T09:48:00"/>
    <s v="BS01"/>
    <s v="Smokies"/>
    <s v="Gordon Estuary"/>
    <n v="1"/>
    <x v="1"/>
    <s v="Wild"/>
    <x v="0"/>
    <n v="2"/>
    <n v="1"/>
    <n v="2"/>
    <n v="1"/>
    <s v="BS"/>
  </r>
  <r>
    <x v="2"/>
    <x v="0"/>
    <n v="5"/>
    <x v="1"/>
    <n v="13"/>
    <d v="2019-05-13T00:00:00"/>
    <d v="1899-12-30T09:48:00"/>
    <s v="BS01"/>
    <s v="Smokies"/>
    <s v="Gordon Estuary"/>
    <n v="1"/>
    <x v="2"/>
    <s v="Wild"/>
    <x v="1"/>
    <n v="8"/>
    <n v="1"/>
    <n v="4"/>
    <n v="1"/>
    <s v="BS"/>
  </r>
  <r>
    <x v="2"/>
    <x v="0"/>
    <n v="5"/>
    <x v="1"/>
    <n v="13"/>
    <d v="2019-05-13T00:00:00"/>
    <d v="1899-12-30T09:48:00"/>
    <s v="BS01"/>
    <s v="Smokies"/>
    <s v="Gordon Estuary"/>
    <n v="1"/>
    <x v="3"/>
    <s v="Wild"/>
    <x v="1"/>
    <n v="9"/>
    <n v="1"/>
    <n v="4"/>
    <n v="2"/>
    <s v="BS"/>
  </r>
  <r>
    <x v="2"/>
    <x v="0"/>
    <n v="5"/>
    <x v="1"/>
    <n v="13"/>
    <d v="2019-05-13T00:00:00"/>
    <d v="1899-12-30T09:48:00"/>
    <s v="BS01"/>
    <s v="Smokies"/>
    <s v="Gordon Estuary"/>
    <n v="1"/>
    <x v="5"/>
    <s v="Wild"/>
    <x v="1"/>
    <n v="15"/>
    <n v="1"/>
    <n v="4"/>
    <n v="2"/>
    <s v="BS"/>
  </r>
  <r>
    <x v="2"/>
    <x v="0"/>
    <n v="5"/>
    <x v="1"/>
    <n v="13"/>
    <d v="2019-05-13T00:00:00"/>
    <d v="1899-12-30T09:48:00"/>
    <s v="BS01"/>
    <s v="Smokies"/>
    <s v="Gordon Estuary"/>
    <n v="1"/>
    <x v="10"/>
    <s v="Wild"/>
    <x v="1"/>
    <n v="13"/>
    <n v="1"/>
    <n v="4"/>
    <n v="8"/>
    <s v="BS"/>
  </r>
  <r>
    <x v="2"/>
    <x v="0"/>
    <n v="5"/>
    <x v="1"/>
    <n v="13"/>
    <d v="2019-05-13T00:00:00"/>
    <d v="1899-12-30T11:00:00"/>
    <s v="BS08"/>
    <s v="South Arm SJ (Old Mill)"/>
    <s v="San Juan Estuary"/>
    <n v="1"/>
    <x v="0"/>
    <s v="Wild"/>
    <x v="3"/>
    <n v="3"/>
    <n v="1"/>
    <n v="3"/>
    <n v="4"/>
    <s v="BS"/>
  </r>
  <r>
    <x v="2"/>
    <x v="0"/>
    <n v="5"/>
    <x v="1"/>
    <n v="13"/>
    <d v="2019-05-13T00:00:00"/>
    <d v="1899-12-30T11:00:00"/>
    <s v="BS08"/>
    <s v="South Arm SJ (Old Mill)"/>
    <s v="San Juan Estuary"/>
    <n v="1"/>
    <x v="0"/>
    <s v="Wild"/>
    <x v="0"/>
    <n v="3"/>
    <n v="1"/>
    <n v="2"/>
    <n v="3"/>
    <s v="BS"/>
  </r>
  <r>
    <x v="2"/>
    <x v="0"/>
    <n v="5"/>
    <x v="1"/>
    <n v="13"/>
    <d v="2019-05-13T00:00:00"/>
    <d v="1899-12-30T11:00:00"/>
    <s v="BS08"/>
    <s v="South Arm SJ (Old Mill)"/>
    <s v="San Juan Estuary"/>
    <n v="1"/>
    <x v="2"/>
    <s v="Wild"/>
    <x v="1"/>
    <n v="8"/>
    <n v="1"/>
    <n v="4"/>
    <n v="44"/>
    <s v="BS"/>
  </r>
  <r>
    <x v="2"/>
    <x v="0"/>
    <n v="5"/>
    <x v="1"/>
    <n v="13"/>
    <d v="2019-05-13T00:00:00"/>
    <d v="1899-12-30T11:00:00"/>
    <s v="BS08"/>
    <s v="South Arm SJ (Old Mill)"/>
    <s v="San Juan Estuary"/>
    <n v="1"/>
    <x v="3"/>
    <s v="Wild"/>
    <x v="1"/>
    <n v="9"/>
    <n v="1"/>
    <n v="4"/>
    <n v="76"/>
    <s v="BS"/>
  </r>
  <r>
    <x v="2"/>
    <x v="0"/>
    <n v="5"/>
    <x v="1"/>
    <n v="13"/>
    <d v="2019-05-13T00:00:00"/>
    <d v="1899-12-30T11:00:00"/>
    <s v="BS08"/>
    <s v="South Arm SJ (Old Mill)"/>
    <s v="San Juan Estuary"/>
    <n v="1"/>
    <x v="4"/>
    <s v="Wild"/>
    <x v="1"/>
    <n v="18"/>
    <n v="1"/>
    <n v="4"/>
    <n v="11"/>
    <s v="BS"/>
  </r>
  <r>
    <x v="2"/>
    <x v="0"/>
    <n v="5"/>
    <x v="1"/>
    <n v="13"/>
    <d v="2019-05-13T00:00:00"/>
    <d v="1899-12-30T11:00:00"/>
    <s v="BS08"/>
    <s v="South Arm SJ (Old Mill)"/>
    <s v="San Juan Estuary"/>
    <n v="1"/>
    <x v="5"/>
    <s v="Wild"/>
    <x v="1"/>
    <n v="15"/>
    <n v="1"/>
    <n v="4"/>
    <n v="16"/>
    <s v="BS"/>
  </r>
  <r>
    <x v="2"/>
    <x v="0"/>
    <n v="5"/>
    <x v="1"/>
    <n v="13"/>
    <d v="2019-05-13T00:00:00"/>
    <d v="1899-12-30T11:00:00"/>
    <s v="BS08"/>
    <s v="South Arm SJ (Old Mill)"/>
    <s v="San Juan Estuary"/>
    <n v="1"/>
    <x v="10"/>
    <s v="Wild"/>
    <x v="1"/>
    <n v="13"/>
    <n v="1"/>
    <n v="4"/>
    <n v="102"/>
    <s v="BS"/>
  </r>
  <r>
    <x v="2"/>
    <x v="0"/>
    <n v="5"/>
    <x v="1"/>
    <n v="13"/>
    <d v="2019-05-13T00:00:00"/>
    <d v="1899-12-30T12:10:00"/>
    <s v="BS10"/>
    <s v="Central Arm SJ at Island Rd Bridge"/>
    <s v="San Juan Estuary"/>
    <n v="1"/>
    <x v="0"/>
    <s v="Wild"/>
    <x v="0"/>
    <n v="3"/>
    <n v="1"/>
    <n v="2"/>
    <n v="89"/>
    <s v="BS"/>
  </r>
  <r>
    <x v="2"/>
    <x v="0"/>
    <n v="5"/>
    <x v="1"/>
    <n v="13"/>
    <d v="2019-05-13T00:00:00"/>
    <d v="1899-12-30T12:10:00"/>
    <s v="BS10"/>
    <s v="Central Arm SJ at Island Rd Bridge"/>
    <s v="San Juan Estuary"/>
    <n v="1"/>
    <x v="2"/>
    <s v="Wild"/>
    <x v="1"/>
    <n v="8"/>
    <n v="1"/>
    <n v="4"/>
    <m/>
    <s v="BS"/>
  </r>
  <r>
    <x v="2"/>
    <x v="0"/>
    <n v="5"/>
    <x v="1"/>
    <n v="13"/>
    <d v="2019-05-13T00:00:00"/>
    <d v="1899-12-30T13:10:00"/>
    <s v="BS05"/>
    <s v="Q01, left bank Gordon up from confluence"/>
    <s v="Gordon Estuary"/>
    <n v="1"/>
    <x v="0"/>
    <s v="Wild"/>
    <x v="3"/>
    <n v="3"/>
    <n v="1"/>
    <n v="3"/>
    <n v="3"/>
    <s v="BS"/>
  </r>
  <r>
    <x v="2"/>
    <x v="0"/>
    <n v="5"/>
    <x v="1"/>
    <n v="13"/>
    <d v="2019-05-13T00:00:00"/>
    <d v="1899-12-30T13:10:00"/>
    <s v="BS05"/>
    <s v="Q01, left bank Gordon up from confluence"/>
    <s v="Gordon Estuary"/>
    <n v="1"/>
    <x v="0"/>
    <s v="Wild"/>
    <x v="0"/>
    <n v="3"/>
    <n v="1"/>
    <n v="2"/>
    <n v="3"/>
    <s v="BS"/>
  </r>
  <r>
    <x v="2"/>
    <x v="0"/>
    <n v="5"/>
    <x v="1"/>
    <n v="13"/>
    <d v="2019-05-13T00:00:00"/>
    <d v="1899-12-30T13:10:00"/>
    <s v="BS05"/>
    <s v="Q01, left bank Gordon up from confluence"/>
    <s v="Gordon Estuary"/>
    <n v="1"/>
    <x v="1"/>
    <s v="Wild"/>
    <x v="0"/>
    <n v="2"/>
    <n v="1"/>
    <n v="2"/>
    <n v="2"/>
    <s v="BS"/>
  </r>
  <r>
    <x v="2"/>
    <x v="0"/>
    <n v="5"/>
    <x v="1"/>
    <n v="13"/>
    <d v="2019-05-13T00:00:00"/>
    <d v="1899-12-30T13:10:00"/>
    <s v="BS05"/>
    <s v="Q01, left bank Gordon up from confluence"/>
    <s v="Gordon Estuary"/>
    <n v="1"/>
    <x v="8"/>
    <s v="Wild"/>
    <x v="2"/>
    <n v="14"/>
    <n v="1"/>
    <n v="5"/>
    <n v="360"/>
    <s v="BS"/>
  </r>
  <r>
    <x v="2"/>
    <x v="0"/>
    <n v="5"/>
    <x v="1"/>
    <n v="13"/>
    <d v="2019-05-13T00:00:00"/>
    <d v="1899-12-30T14:05:00"/>
    <s v="BS03"/>
    <s v="Pacheedah Shores Boat Ramp"/>
    <s v="Gordon Estuary"/>
    <n v="1"/>
    <x v="0"/>
    <s v="Wild"/>
    <x v="3"/>
    <n v="3"/>
    <n v="1"/>
    <n v="3"/>
    <n v="8"/>
    <s v="BS"/>
  </r>
  <r>
    <x v="2"/>
    <x v="0"/>
    <n v="5"/>
    <x v="1"/>
    <n v="13"/>
    <d v="2019-05-13T00:00:00"/>
    <d v="1899-12-30T14:05:00"/>
    <s v="BS03"/>
    <s v="Pacheedah Shores Boat Ramp"/>
    <s v="Gordon Estuary"/>
    <n v="1"/>
    <x v="0"/>
    <s v="Wild"/>
    <x v="0"/>
    <n v="3"/>
    <n v="1"/>
    <n v="2"/>
    <n v="9"/>
    <s v="BS"/>
  </r>
  <r>
    <x v="2"/>
    <x v="0"/>
    <n v="5"/>
    <x v="1"/>
    <n v="13"/>
    <d v="2019-05-13T00:00:00"/>
    <d v="1899-12-30T14:05:00"/>
    <s v="BS03"/>
    <s v="Pacheedah Shores Boat Ramp"/>
    <s v="Gordon Estuary"/>
    <n v="1"/>
    <x v="1"/>
    <s v="Wild"/>
    <x v="0"/>
    <n v="2"/>
    <n v="1"/>
    <n v="2"/>
    <n v="3"/>
    <s v="BS"/>
  </r>
  <r>
    <x v="2"/>
    <x v="0"/>
    <n v="5"/>
    <x v="1"/>
    <n v="13"/>
    <d v="2019-05-13T00:00:00"/>
    <d v="1899-12-30T14:05:00"/>
    <s v="BS03"/>
    <s v="Pacheedah Shores Boat Ramp"/>
    <s v="Gordon Estuary"/>
    <n v="1"/>
    <x v="2"/>
    <s v="Wild"/>
    <x v="1"/>
    <n v="8"/>
    <n v="1"/>
    <n v="4"/>
    <n v="3"/>
    <s v="BS"/>
  </r>
  <r>
    <x v="2"/>
    <x v="0"/>
    <n v="5"/>
    <x v="1"/>
    <n v="13"/>
    <d v="2019-05-13T00:00:00"/>
    <d v="1899-12-30T14:05:00"/>
    <s v="BS03"/>
    <s v="Pacheedah Shores Boat Ramp"/>
    <s v="Gordon Estuary"/>
    <n v="1"/>
    <x v="3"/>
    <s v="Wild"/>
    <x v="1"/>
    <n v="9"/>
    <n v="1"/>
    <n v="4"/>
    <n v="2"/>
    <s v="BS"/>
  </r>
  <r>
    <x v="2"/>
    <x v="0"/>
    <n v="5"/>
    <x v="1"/>
    <n v="13"/>
    <d v="2019-05-13T00:00:00"/>
    <d v="1899-12-30T14:05:00"/>
    <s v="BS03"/>
    <s v="Pacheedah Shores Boat Ramp"/>
    <s v="Gordon Estuary"/>
    <n v="1"/>
    <x v="5"/>
    <s v="Wild"/>
    <x v="1"/>
    <n v="15"/>
    <n v="1"/>
    <n v="4"/>
    <n v="6"/>
    <s v="BS"/>
  </r>
  <r>
    <x v="2"/>
    <x v="0"/>
    <n v="5"/>
    <x v="1"/>
    <n v="13"/>
    <d v="2019-05-13T00:00:00"/>
    <d v="1899-12-30T14:05:00"/>
    <s v="BS03"/>
    <s v="Pacheedah Shores Boat Ramp"/>
    <s v="Gordon Estuary"/>
    <n v="1"/>
    <x v="6"/>
    <s v="Wild"/>
    <x v="1"/>
    <n v="11"/>
    <n v="1"/>
    <n v="4"/>
    <n v="12"/>
    <s v="BS"/>
  </r>
  <r>
    <x v="2"/>
    <x v="0"/>
    <n v="5"/>
    <x v="1"/>
    <n v="13"/>
    <d v="2019-05-13T00:00:00"/>
    <d v="1899-12-30T14:05:00"/>
    <s v="BS03"/>
    <s v="Pacheedah Shores Boat Ramp"/>
    <s v="Gordon Estuary"/>
    <n v="1"/>
    <x v="10"/>
    <s v="Wild"/>
    <x v="1"/>
    <n v="13"/>
    <n v="1"/>
    <n v="4"/>
    <n v="3"/>
    <s v="BS"/>
  </r>
  <r>
    <x v="2"/>
    <x v="0"/>
    <n v="5"/>
    <x v="1"/>
    <n v="13"/>
    <d v="2019-05-13T00:00:00"/>
    <d v="1899-12-30T14:05:00"/>
    <s v="BS03"/>
    <s v="Pacheedah Shores Boat Ramp"/>
    <s v="Gordon Estuary"/>
    <n v="1"/>
    <x v="8"/>
    <s v="Wild"/>
    <x v="2"/>
    <n v="14"/>
    <n v="1"/>
    <n v="5"/>
    <n v="407"/>
    <s v="BS"/>
  </r>
  <r>
    <x v="2"/>
    <x v="0"/>
    <n v="5"/>
    <x v="1"/>
    <n v="13"/>
    <d v="2019-05-13T00:00:00"/>
    <d v="1899-12-30T14:05:00"/>
    <s v="BS03"/>
    <s v="Pacheedah Shores Boat Ramp"/>
    <s v="Gordon Estuary"/>
    <n v="1"/>
    <x v="11"/>
    <s v="Wild"/>
    <x v="1"/>
    <n v="20"/>
    <n v="1"/>
    <n v="4"/>
    <n v="2"/>
    <s v="BS"/>
  </r>
  <r>
    <x v="2"/>
    <x v="0"/>
    <n v="5"/>
    <x v="1"/>
    <n v="13"/>
    <d v="2019-05-13T00:00:00"/>
    <d v="1899-12-30T14:05:00"/>
    <s v="BS03"/>
    <s v="Pacheedah Shores Boat Ramp"/>
    <s v="Gordon Estuary"/>
    <n v="1"/>
    <x v="13"/>
    <s v="Wild"/>
    <x v="1"/>
    <n v="10"/>
    <n v="1"/>
    <n v="4"/>
    <n v="54"/>
    <s v="BS"/>
  </r>
  <r>
    <x v="2"/>
    <x v="0"/>
    <n v="5"/>
    <x v="1"/>
    <n v="14"/>
    <d v="2019-05-14T00:00:00"/>
    <d v="1899-12-30T09:00:00"/>
    <s v="BS04"/>
    <s v="Gallaugher's"/>
    <s v="Gordon Estuary"/>
    <n v="1"/>
    <x v="9"/>
    <s v="Wild"/>
    <x v="0"/>
    <n v="5"/>
    <n v="1"/>
    <n v="2"/>
    <n v="2"/>
    <s v="BS"/>
  </r>
  <r>
    <x v="2"/>
    <x v="0"/>
    <n v="5"/>
    <x v="1"/>
    <n v="14"/>
    <d v="2019-05-14T00:00:00"/>
    <d v="1899-12-30T09:00:00"/>
    <s v="BS04"/>
    <s v="Gallaugher's"/>
    <s v="Gordon Estuary"/>
    <n v="1"/>
    <x v="0"/>
    <s v="Wild"/>
    <x v="3"/>
    <n v="3"/>
    <n v="1"/>
    <n v="3"/>
    <n v="1"/>
    <s v="BS"/>
  </r>
  <r>
    <x v="2"/>
    <x v="0"/>
    <n v="5"/>
    <x v="1"/>
    <n v="14"/>
    <d v="2019-05-14T00:00:00"/>
    <d v="1899-12-30T09:00:00"/>
    <s v="BS04"/>
    <s v="Gallaugher's"/>
    <s v="Gordon Estuary"/>
    <n v="1"/>
    <x v="0"/>
    <s v="Wild"/>
    <x v="0"/>
    <n v="3"/>
    <n v="1"/>
    <n v="2"/>
    <n v="6"/>
    <s v="BS"/>
  </r>
  <r>
    <x v="2"/>
    <x v="0"/>
    <n v="5"/>
    <x v="1"/>
    <n v="14"/>
    <d v="2019-05-14T00:00:00"/>
    <d v="1899-12-30T09:00:00"/>
    <s v="BS04"/>
    <s v="Gallaugher's"/>
    <s v="Gordon Estuary"/>
    <n v="1"/>
    <x v="1"/>
    <s v="Wild"/>
    <x v="0"/>
    <n v="2"/>
    <n v="1"/>
    <n v="2"/>
    <n v="6"/>
    <s v="BS"/>
  </r>
  <r>
    <x v="2"/>
    <x v="0"/>
    <n v="5"/>
    <x v="1"/>
    <n v="14"/>
    <d v="2019-05-14T00:00:00"/>
    <d v="1899-12-30T09:00:00"/>
    <s v="BS04"/>
    <s v="Gallaugher's"/>
    <s v="Gordon Estuary"/>
    <n v="1"/>
    <x v="2"/>
    <s v="Wild"/>
    <x v="1"/>
    <n v="8"/>
    <n v="1"/>
    <n v="4"/>
    <n v="10"/>
    <s v="BS"/>
  </r>
  <r>
    <x v="2"/>
    <x v="0"/>
    <n v="5"/>
    <x v="1"/>
    <n v="14"/>
    <d v="2019-05-14T00:00:00"/>
    <d v="1899-12-30T09:00:00"/>
    <s v="BS04"/>
    <s v="Gallaugher's"/>
    <s v="Gordon Estuary"/>
    <n v="1"/>
    <x v="3"/>
    <s v="Wild"/>
    <x v="1"/>
    <n v="9"/>
    <n v="1"/>
    <n v="4"/>
    <n v="39"/>
    <s v="BS"/>
  </r>
  <r>
    <x v="2"/>
    <x v="0"/>
    <n v="5"/>
    <x v="1"/>
    <n v="14"/>
    <d v="2019-05-14T00:00:00"/>
    <d v="1899-12-30T09:00:00"/>
    <s v="BS04"/>
    <s v="Gallaugher's"/>
    <s v="Gordon Estuary"/>
    <n v="1"/>
    <x v="5"/>
    <s v="Wild"/>
    <x v="1"/>
    <n v="15"/>
    <n v="1"/>
    <n v="4"/>
    <n v="56"/>
    <s v="BS"/>
  </r>
  <r>
    <x v="2"/>
    <x v="0"/>
    <n v="5"/>
    <x v="1"/>
    <n v="14"/>
    <d v="2019-05-14T00:00:00"/>
    <d v="1899-12-30T09:00:00"/>
    <s v="BS04"/>
    <s v="Gallaugher's"/>
    <s v="Gordon Estuary"/>
    <n v="1"/>
    <x v="6"/>
    <s v="Wild"/>
    <x v="1"/>
    <n v="11"/>
    <n v="1"/>
    <n v="4"/>
    <n v="3"/>
    <s v="BS"/>
  </r>
  <r>
    <x v="2"/>
    <x v="0"/>
    <n v="5"/>
    <x v="1"/>
    <n v="14"/>
    <d v="2019-05-14T00:00:00"/>
    <d v="1899-12-30T09:00:00"/>
    <s v="BS04"/>
    <s v="Gallaugher's"/>
    <s v="Gordon Estuary"/>
    <n v="1"/>
    <x v="11"/>
    <s v="Wild"/>
    <x v="1"/>
    <n v="20"/>
    <n v="1"/>
    <n v="4"/>
    <m/>
    <s v="BS"/>
  </r>
  <r>
    <x v="2"/>
    <x v="0"/>
    <n v="5"/>
    <x v="1"/>
    <n v="14"/>
    <d v="2019-05-14T00:00:00"/>
    <d v="1899-12-30T10:25:00"/>
    <s v="BS03"/>
    <s v="Pacheedah Shores Boat Ramp"/>
    <s v="Gordon Estuary"/>
    <n v="1"/>
    <x v="9"/>
    <s v="Wild"/>
    <x v="0"/>
    <n v="5"/>
    <n v="1"/>
    <n v="2"/>
    <n v="2"/>
    <s v="BS"/>
  </r>
  <r>
    <x v="2"/>
    <x v="0"/>
    <n v="5"/>
    <x v="1"/>
    <n v="14"/>
    <d v="2019-05-14T00:00:00"/>
    <d v="1899-12-30T10:25:00"/>
    <s v="BS03"/>
    <s v="Pacheedah Shores Boat Ramp"/>
    <s v="Gordon Estuary"/>
    <n v="1"/>
    <x v="0"/>
    <s v="Wild"/>
    <x v="3"/>
    <n v="3"/>
    <n v="1"/>
    <n v="3"/>
    <n v="2"/>
    <s v="BS"/>
  </r>
  <r>
    <x v="2"/>
    <x v="0"/>
    <n v="5"/>
    <x v="1"/>
    <n v="14"/>
    <d v="2019-05-14T00:00:00"/>
    <d v="1899-12-30T10:25:00"/>
    <s v="BS03"/>
    <s v="Pacheedah Shores Boat Ramp"/>
    <s v="Gordon Estuary"/>
    <n v="1"/>
    <x v="0"/>
    <s v="Wild"/>
    <x v="0"/>
    <n v="3"/>
    <n v="1"/>
    <n v="2"/>
    <n v="26"/>
    <s v="BS"/>
  </r>
  <r>
    <x v="2"/>
    <x v="0"/>
    <n v="5"/>
    <x v="1"/>
    <n v="14"/>
    <d v="2019-05-14T00:00:00"/>
    <d v="1899-12-30T10:25:00"/>
    <s v="BS03"/>
    <s v="Pacheedah Shores Boat Ramp"/>
    <s v="Gordon Estuary"/>
    <n v="1"/>
    <x v="1"/>
    <s v="Wild"/>
    <x v="0"/>
    <n v="2"/>
    <n v="1"/>
    <n v="2"/>
    <n v="4"/>
    <s v="BS"/>
  </r>
  <r>
    <x v="2"/>
    <x v="0"/>
    <n v="5"/>
    <x v="1"/>
    <n v="14"/>
    <d v="2019-05-14T00:00:00"/>
    <d v="1899-12-30T10:25:00"/>
    <s v="BS03"/>
    <s v="Pacheedah Shores Boat Ramp"/>
    <s v="Gordon Estuary"/>
    <n v="1"/>
    <x v="2"/>
    <s v="Wild"/>
    <x v="1"/>
    <n v="8"/>
    <n v="1"/>
    <n v="4"/>
    <n v="6"/>
    <s v="BS"/>
  </r>
  <r>
    <x v="2"/>
    <x v="0"/>
    <n v="5"/>
    <x v="1"/>
    <n v="14"/>
    <d v="2019-05-14T00:00:00"/>
    <d v="1899-12-30T10:25:00"/>
    <s v="BS03"/>
    <s v="Pacheedah Shores Boat Ramp"/>
    <s v="Gordon Estuary"/>
    <n v="1"/>
    <x v="3"/>
    <s v="Wild"/>
    <x v="1"/>
    <n v="9"/>
    <n v="1"/>
    <n v="4"/>
    <n v="13"/>
    <s v="BS"/>
  </r>
  <r>
    <x v="2"/>
    <x v="0"/>
    <n v="5"/>
    <x v="1"/>
    <n v="14"/>
    <d v="2019-05-14T00:00:00"/>
    <d v="1899-12-30T10:25:00"/>
    <s v="BS03"/>
    <s v="Pacheedah Shores Boat Ramp"/>
    <s v="Gordon Estuary"/>
    <n v="1"/>
    <x v="5"/>
    <s v="Wild"/>
    <x v="1"/>
    <n v="15"/>
    <n v="1"/>
    <n v="4"/>
    <n v="18"/>
    <s v="BS"/>
  </r>
  <r>
    <x v="2"/>
    <x v="0"/>
    <n v="5"/>
    <x v="1"/>
    <n v="14"/>
    <d v="2019-05-14T00:00:00"/>
    <d v="1899-12-30T10:25:00"/>
    <s v="BS03"/>
    <s v="Pacheedah Shores Boat Ramp"/>
    <s v="Gordon Estuary"/>
    <n v="1"/>
    <x v="6"/>
    <s v="Wild"/>
    <x v="1"/>
    <n v="11"/>
    <n v="1"/>
    <n v="4"/>
    <n v="1"/>
    <s v="BS"/>
  </r>
  <r>
    <x v="2"/>
    <x v="0"/>
    <n v="5"/>
    <x v="1"/>
    <n v="14"/>
    <d v="2019-05-14T00:00:00"/>
    <d v="1899-12-30T10:25:00"/>
    <s v="BS03"/>
    <s v="Pacheedah Shores Boat Ramp"/>
    <s v="Gordon Estuary"/>
    <n v="1"/>
    <x v="10"/>
    <s v="Wild"/>
    <x v="1"/>
    <n v="13"/>
    <n v="1"/>
    <n v="4"/>
    <n v="5"/>
    <s v="BS"/>
  </r>
  <r>
    <x v="2"/>
    <x v="0"/>
    <n v="5"/>
    <x v="1"/>
    <n v="14"/>
    <d v="2019-05-14T00:00:00"/>
    <d v="1899-12-30T10:25:00"/>
    <s v="BS03"/>
    <s v="Pacheedah Shores Boat Ramp"/>
    <s v="Gordon Estuary"/>
    <n v="1"/>
    <x v="11"/>
    <s v="Wild"/>
    <x v="1"/>
    <n v="20"/>
    <n v="1"/>
    <n v="4"/>
    <n v="4"/>
    <s v="BS"/>
  </r>
  <r>
    <x v="2"/>
    <x v="0"/>
    <n v="5"/>
    <x v="1"/>
    <n v="14"/>
    <d v="2019-05-14T00:00:00"/>
    <d v="1899-12-30T10:45:00"/>
    <s v="BS03b"/>
    <s v="Q Jeff (right bank opposite N. Arm confl.)"/>
    <s v="Gordon Estuary"/>
    <n v="1"/>
    <x v="0"/>
    <s v="Wild"/>
    <x v="3"/>
    <n v="3"/>
    <n v="1"/>
    <n v="3"/>
    <n v="5"/>
    <s v="BS"/>
  </r>
  <r>
    <x v="2"/>
    <x v="0"/>
    <n v="5"/>
    <x v="1"/>
    <n v="14"/>
    <d v="2019-05-14T00:00:00"/>
    <d v="1899-12-30T10:45:00"/>
    <s v="BS03b"/>
    <s v="Q Jeff (right bank opposite N. Arm confl.)"/>
    <s v="Gordon Estuary"/>
    <n v="1"/>
    <x v="0"/>
    <s v="Wild"/>
    <x v="0"/>
    <n v="3"/>
    <n v="1"/>
    <n v="2"/>
    <n v="19"/>
    <s v="BS"/>
  </r>
  <r>
    <x v="2"/>
    <x v="0"/>
    <n v="5"/>
    <x v="1"/>
    <n v="14"/>
    <d v="2019-05-14T00:00:00"/>
    <d v="1899-12-30T10:45:00"/>
    <s v="BS03b"/>
    <s v="Q Jeff (right bank opposite N. Arm confl.)"/>
    <s v="Gordon Estuary"/>
    <n v="1"/>
    <x v="4"/>
    <s v="Wild"/>
    <x v="1"/>
    <n v="18"/>
    <n v="1"/>
    <n v="4"/>
    <n v="3"/>
    <s v="BS"/>
  </r>
  <r>
    <x v="2"/>
    <x v="0"/>
    <n v="5"/>
    <x v="1"/>
    <n v="14"/>
    <d v="2019-05-14T00:00:00"/>
    <d v="1899-12-30T10:45:00"/>
    <s v="BS03b"/>
    <s v="Q Jeff (right bank opposite N. Arm confl.)"/>
    <s v="Gordon Estuary"/>
    <n v="1"/>
    <x v="5"/>
    <s v="Wild"/>
    <x v="1"/>
    <n v="15"/>
    <n v="1"/>
    <n v="4"/>
    <n v="3"/>
    <s v="BS"/>
  </r>
  <r>
    <x v="2"/>
    <x v="0"/>
    <n v="5"/>
    <x v="1"/>
    <n v="14"/>
    <d v="2019-05-14T00:00:00"/>
    <d v="1899-12-30T10:45:00"/>
    <s v="BS03b"/>
    <s v="Q Jeff (right bank opposite N. Arm confl.)"/>
    <s v="Gordon Estuary"/>
    <n v="1"/>
    <x v="10"/>
    <s v="Wild"/>
    <x v="1"/>
    <n v="13"/>
    <n v="1"/>
    <n v="4"/>
    <n v="3"/>
    <s v="BS"/>
  </r>
  <r>
    <x v="2"/>
    <x v="0"/>
    <n v="5"/>
    <x v="1"/>
    <n v="14"/>
    <d v="2019-05-14T00:00:00"/>
    <d v="1899-12-30T13:15:00"/>
    <s v="BS06"/>
    <s v="Q08, Jeff's Boat Ramp"/>
    <s v="Gordon Estuary"/>
    <n v="1"/>
    <x v="0"/>
    <s v="Wild"/>
    <x v="3"/>
    <n v="3"/>
    <n v="1"/>
    <n v="3"/>
    <n v="15"/>
    <s v="BS"/>
  </r>
  <r>
    <x v="2"/>
    <x v="0"/>
    <n v="5"/>
    <x v="1"/>
    <n v="14"/>
    <d v="2019-05-14T00:00:00"/>
    <d v="1899-12-30T13:15:00"/>
    <s v="BS06"/>
    <s v="Q08, Jeff's Boat Ramp"/>
    <s v="Gordon Estuary"/>
    <n v="1"/>
    <x v="0"/>
    <s v="Wild"/>
    <x v="0"/>
    <n v="3"/>
    <n v="1"/>
    <n v="2"/>
    <n v="7"/>
    <s v="BS"/>
  </r>
  <r>
    <x v="2"/>
    <x v="0"/>
    <n v="5"/>
    <x v="1"/>
    <n v="14"/>
    <d v="2019-05-14T00:00:00"/>
    <d v="1899-12-30T13:15:00"/>
    <s v="BS06"/>
    <s v="Q08, Jeff's Boat Ramp"/>
    <s v="Gordon Estuary"/>
    <n v="1"/>
    <x v="1"/>
    <s v="Wild"/>
    <x v="0"/>
    <n v="2"/>
    <n v="1"/>
    <n v="2"/>
    <n v="3"/>
    <s v="BS"/>
  </r>
  <r>
    <x v="2"/>
    <x v="0"/>
    <n v="5"/>
    <x v="1"/>
    <n v="14"/>
    <d v="2019-05-14T00:00:00"/>
    <d v="1899-12-30T13:15:00"/>
    <s v="BS06"/>
    <s v="Q08, Jeff's Boat Ramp"/>
    <s v="Gordon Estuary"/>
    <n v="1"/>
    <x v="14"/>
    <s v="Wild"/>
    <x v="3"/>
    <n v="6"/>
    <n v="1"/>
    <n v="3"/>
    <n v="1"/>
    <s v="BS"/>
  </r>
  <r>
    <x v="2"/>
    <x v="0"/>
    <n v="5"/>
    <x v="1"/>
    <n v="14"/>
    <d v="2019-05-14T00:00:00"/>
    <d v="1899-12-30T13:15:00"/>
    <s v="BS06"/>
    <s v="Q08, Jeff's Boat Ramp"/>
    <s v="Gordon Estuary"/>
    <n v="1"/>
    <x v="2"/>
    <s v="Wild"/>
    <x v="1"/>
    <n v="8"/>
    <n v="1"/>
    <n v="4"/>
    <n v="30"/>
    <s v="BS"/>
  </r>
  <r>
    <x v="2"/>
    <x v="0"/>
    <n v="5"/>
    <x v="1"/>
    <n v="14"/>
    <d v="2019-05-14T00:00:00"/>
    <d v="1899-12-30T13:15:00"/>
    <s v="BS06"/>
    <s v="Q08, Jeff's Boat Ramp"/>
    <s v="Gordon Estuary"/>
    <n v="1"/>
    <x v="3"/>
    <s v="Wild"/>
    <x v="1"/>
    <n v="9"/>
    <n v="1"/>
    <n v="4"/>
    <n v="6"/>
    <s v="BS"/>
  </r>
  <r>
    <x v="2"/>
    <x v="0"/>
    <n v="5"/>
    <x v="1"/>
    <n v="14"/>
    <d v="2019-05-14T00:00:00"/>
    <d v="1899-12-30T13:15:00"/>
    <s v="BS06"/>
    <s v="Q08, Jeff's Boat Ramp"/>
    <s v="Gordon Estuary"/>
    <n v="1"/>
    <x v="4"/>
    <s v="Wild"/>
    <x v="1"/>
    <n v="18"/>
    <n v="1"/>
    <n v="4"/>
    <n v="1"/>
    <s v="BS"/>
  </r>
  <r>
    <x v="2"/>
    <x v="0"/>
    <n v="5"/>
    <x v="1"/>
    <n v="14"/>
    <d v="2019-05-14T00:00:00"/>
    <d v="1899-12-30T13:15:00"/>
    <s v="BS06"/>
    <s v="Q08, Jeff's Boat Ramp"/>
    <s v="Gordon Estuary"/>
    <n v="1"/>
    <x v="5"/>
    <s v="Wild"/>
    <x v="1"/>
    <n v="15"/>
    <n v="1"/>
    <n v="4"/>
    <m/>
    <s v="BS"/>
  </r>
  <r>
    <x v="3"/>
    <x v="0"/>
    <n v="5"/>
    <x v="1"/>
    <n v="23"/>
    <d v="2019-05-23T00:00:00"/>
    <d v="1899-12-30T13:05:00"/>
    <s v="BS01"/>
    <s v="Smokies"/>
    <s v="Gordon Estuary"/>
    <n v="1"/>
    <x v="9"/>
    <s v="Wild"/>
    <x v="3"/>
    <n v="5"/>
    <n v="1"/>
    <n v="3"/>
    <n v="1"/>
    <s v="BS"/>
  </r>
  <r>
    <x v="3"/>
    <x v="0"/>
    <n v="5"/>
    <x v="1"/>
    <n v="23"/>
    <d v="2019-05-23T00:00:00"/>
    <d v="1899-12-30T13:05:00"/>
    <s v="BS01"/>
    <s v="Smokies"/>
    <s v="Gordon Estuary"/>
    <n v="1"/>
    <x v="0"/>
    <s v="Wild"/>
    <x v="0"/>
    <n v="3"/>
    <n v="1"/>
    <n v="2"/>
    <n v="5"/>
    <s v="BS"/>
  </r>
  <r>
    <x v="3"/>
    <x v="0"/>
    <n v="5"/>
    <x v="1"/>
    <n v="23"/>
    <d v="2019-05-23T00:00:00"/>
    <d v="1899-12-30T13:05:00"/>
    <s v="BS01"/>
    <s v="Smokies"/>
    <s v="Gordon Estuary"/>
    <n v="1"/>
    <x v="1"/>
    <s v="Wild"/>
    <x v="0"/>
    <n v="2"/>
    <n v="1"/>
    <n v="2"/>
    <n v="1"/>
    <s v="BS"/>
  </r>
  <r>
    <x v="3"/>
    <x v="0"/>
    <n v="5"/>
    <x v="1"/>
    <n v="23"/>
    <d v="2019-05-23T00:00:00"/>
    <d v="1899-12-30T13:05:00"/>
    <s v="BS01"/>
    <s v="Smokies"/>
    <s v="Gordon Estuary"/>
    <n v="1"/>
    <x v="2"/>
    <s v="Wild"/>
    <x v="1"/>
    <n v="8"/>
    <n v="1"/>
    <n v="4"/>
    <n v="11"/>
    <s v="BS"/>
  </r>
  <r>
    <x v="3"/>
    <x v="0"/>
    <n v="5"/>
    <x v="1"/>
    <n v="23"/>
    <d v="2019-05-23T00:00:00"/>
    <d v="1899-12-30T13:05:00"/>
    <s v="BS01"/>
    <s v="Smokies"/>
    <s v="Gordon Estuary"/>
    <n v="1"/>
    <x v="3"/>
    <s v="Wild"/>
    <x v="1"/>
    <n v="9"/>
    <n v="1"/>
    <n v="4"/>
    <n v="98"/>
    <s v="BS"/>
  </r>
  <r>
    <x v="3"/>
    <x v="0"/>
    <n v="5"/>
    <x v="1"/>
    <n v="23"/>
    <d v="2019-05-23T00:00:00"/>
    <d v="1899-12-30T13:05:00"/>
    <s v="BS01"/>
    <s v="Smokies"/>
    <s v="Gordon Estuary"/>
    <n v="1"/>
    <x v="4"/>
    <s v="Wild"/>
    <x v="1"/>
    <n v="18"/>
    <n v="1"/>
    <n v="4"/>
    <n v="7"/>
    <s v="BS"/>
  </r>
  <r>
    <x v="3"/>
    <x v="0"/>
    <n v="5"/>
    <x v="1"/>
    <n v="23"/>
    <d v="2019-05-23T00:00:00"/>
    <d v="1899-12-30T13:05:00"/>
    <s v="BS01"/>
    <s v="Smokies"/>
    <s v="Gordon Estuary"/>
    <n v="1"/>
    <x v="5"/>
    <s v="Wild"/>
    <x v="1"/>
    <n v="15"/>
    <n v="1"/>
    <n v="4"/>
    <n v="54"/>
    <s v="BS"/>
  </r>
  <r>
    <x v="3"/>
    <x v="0"/>
    <n v="5"/>
    <x v="1"/>
    <n v="23"/>
    <d v="2019-05-23T00:00:00"/>
    <d v="1899-12-30T13:05:00"/>
    <s v="BS01"/>
    <s v="Smokies"/>
    <s v="Gordon Estuary"/>
    <n v="1"/>
    <x v="6"/>
    <s v="Wild"/>
    <x v="1"/>
    <n v="11"/>
    <n v="1"/>
    <n v="4"/>
    <n v="8"/>
    <s v="BS"/>
  </r>
  <r>
    <x v="3"/>
    <x v="0"/>
    <n v="5"/>
    <x v="1"/>
    <n v="23"/>
    <d v="2019-05-23T00:00:00"/>
    <d v="1899-12-30T13:05:00"/>
    <s v="BS01"/>
    <s v="Smokies"/>
    <s v="Gordon Estuary"/>
    <n v="1"/>
    <x v="10"/>
    <s v="Wild"/>
    <x v="1"/>
    <n v="13"/>
    <n v="1"/>
    <n v="4"/>
    <n v="4"/>
    <s v="BS"/>
  </r>
  <r>
    <x v="3"/>
    <x v="0"/>
    <n v="5"/>
    <x v="1"/>
    <n v="23"/>
    <d v="2019-05-23T00:00:00"/>
    <d v="1899-12-30T13:05:00"/>
    <s v="BS01"/>
    <s v="Smokies"/>
    <s v="Gordon Estuary"/>
    <n v="1"/>
    <x v="11"/>
    <s v="Wild"/>
    <x v="1"/>
    <n v="20"/>
    <n v="1"/>
    <n v="4"/>
    <n v="1"/>
    <s v="BS"/>
  </r>
  <r>
    <x v="3"/>
    <x v="0"/>
    <n v="5"/>
    <x v="1"/>
    <n v="23"/>
    <d v="2019-05-23T00:00:00"/>
    <d v="1899-12-30T15:00:00"/>
    <s v="BS07"/>
    <s v="Butch's (Gordon R.)"/>
    <s v="Gordon Estuary"/>
    <n v="1"/>
    <x v="9"/>
    <s v="Wild"/>
    <x v="0"/>
    <n v="5"/>
    <n v="1"/>
    <n v="2"/>
    <n v="7"/>
    <s v="BS"/>
  </r>
  <r>
    <x v="3"/>
    <x v="0"/>
    <n v="5"/>
    <x v="1"/>
    <n v="23"/>
    <d v="2019-05-23T00:00:00"/>
    <d v="1899-12-30T15:00:00"/>
    <s v="BS07"/>
    <s v="Butch's (Gordon R.)"/>
    <s v="Gordon Estuary"/>
    <n v="1"/>
    <x v="0"/>
    <s v="Wild"/>
    <x v="0"/>
    <n v="3"/>
    <n v="1"/>
    <n v="2"/>
    <n v="7"/>
    <s v="BS"/>
  </r>
  <r>
    <x v="3"/>
    <x v="0"/>
    <n v="5"/>
    <x v="1"/>
    <n v="23"/>
    <d v="2019-05-23T00:00:00"/>
    <d v="1899-12-30T15:00:00"/>
    <s v="BS07"/>
    <s v="Butch's (Gordon R.)"/>
    <s v="Gordon Estuary"/>
    <n v="1"/>
    <x v="0"/>
    <s v="Wild"/>
    <x v="0"/>
    <n v="3"/>
    <n v="1"/>
    <n v="2"/>
    <n v="24"/>
    <s v="BS"/>
  </r>
  <r>
    <x v="3"/>
    <x v="0"/>
    <n v="5"/>
    <x v="1"/>
    <n v="23"/>
    <d v="2019-05-23T00:00:00"/>
    <d v="1899-12-30T15:00:00"/>
    <s v="BS07"/>
    <s v="Butch's (Gordon R.)"/>
    <s v="Gordon Estuary"/>
    <n v="1"/>
    <x v="1"/>
    <s v="Wild"/>
    <x v="0"/>
    <n v="2"/>
    <n v="1"/>
    <n v="2"/>
    <n v="30"/>
    <s v="BS"/>
  </r>
  <r>
    <x v="3"/>
    <x v="0"/>
    <n v="5"/>
    <x v="1"/>
    <n v="23"/>
    <d v="2019-05-23T00:00:00"/>
    <d v="1899-12-30T15:00:00"/>
    <s v="BS07"/>
    <s v="Butch's (Gordon R.)"/>
    <s v="Gordon Estuary"/>
    <n v="1"/>
    <x v="2"/>
    <s v="Wild"/>
    <x v="1"/>
    <n v="8"/>
    <n v="1"/>
    <n v="4"/>
    <n v="19"/>
    <s v="BS"/>
  </r>
  <r>
    <x v="3"/>
    <x v="0"/>
    <n v="5"/>
    <x v="1"/>
    <n v="23"/>
    <d v="2019-05-23T00:00:00"/>
    <d v="1899-12-30T15:00:00"/>
    <s v="BS07"/>
    <s v="Butch's (Gordon R.)"/>
    <s v="Gordon Estuary"/>
    <n v="1"/>
    <x v="3"/>
    <s v="Wild"/>
    <x v="1"/>
    <n v="9"/>
    <n v="1"/>
    <n v="4"/>
    <n v="2"/>
    <s v="BS"/>
  </r>
  <r>
    <x v="3"/>
    <x v="0"/>
    <n v="5"/>
    <x v="1"/>
    <n v="23"/>
    <d v="2019-05-23T00:00:00"/>
    <d v="1899-12-30T15:00:00"/>
    <s v="BS07"/>
    <s v="Butch's (Gordon R.)"/>
    <s v="Gordon Estuary"/>
    <n v="1"/>
    <x v="4"/>
    <s v="Wild"/>
    <x v="1"/>
    <n v="18"/>
    <n v="1"/>
    <n v="4"/>
    <n v="1"/>
    <s v="BS"/>
  </r>
  <r>
    <x v="3"/>
    <x v="0"/>
    <n v="5"/>
    <x v="1"/>
    <n v="23"/>
    <d v="2019-05-23T00:00:00"/>
    <d v="1899-12-30T15:00:00"/>
    <s v="BS07"/>
    <s v="Butch's (Gordon R.)"/>
    <s v="Gordon Estuary"/>
    <n v="1"/>
    <x v="6"/>
    <s v="Wild"/>
    <x v="1"/>
    <n v="11"/>
    <n v="1"/>
    <n v="4"/>
    <n v="27"/>
    <s v="BS"/>
  </r>
  <r>
    <x v="3"/>
    <x v="0"/>
    <n v="5"/>
    <x v="1"/>
    <n v="23"/>
    <d v="2019-05-23T00:00:00"/>
    <d v="1899-12-30T15:00:00"/>
    <s v="BS07"/>
    <s v="Butch's (Gordon R.)"/>
    <s v="Gordon Estuary"/>
    <n v="1"/>
    <x v="10"/>
    <s v="Wild"/>
    <x v="1"/>
    <n v="13"/>
    <n v="1"/>
    <n v="4"/>
    <n v="2"/>
    <s v="BS"/>
  </r>
  <r>
    <x v="3"/>
    <x v="0"/>
    <n v="5"/>
    <x v="1"/>
    <n v="23"/>
    <d v="2019-05-23T00:00:00"/>
    <d v="1899-12-30T15:00:00"/>
    <s v="BS07"/>
    <s v="Butch's (Gordon R.)"/>
    <s v="Gordon Estuary"/>
    <n v="1"/>
    <x v="11"/>
    <s v="Wild"/>
    <x v="1"/>
    <n v="20"/>
    <n v="1"/>
    <n v="4"/>
    <n v="1"/>
    <s v="BS"/>
  </r>
  <r>
    <x v="3"/>
    <x v="0"/>
    <n v="5"/>
    <x v="1"/>
    <n v="23"/>
    <d v="2019-05-23T00:00:00"/>
    <d v="1899-12-30T16:20:00"/>
    <s v="BS04"/>
    <s v="Gallaugher's"/>
    <s v="Gordon Estuary"/>
    <n v="1"/>
    <x v="0"/>
    <s v="Wild"/>
    <x v="0"/>
    <n v="3"/>
    <n v="1"/>
    <n v="2"/>
    <n v="6"/>
    <s v="BS"/>
  </r>
  <r>
    <x v="3"/>
    <x v="0"/>
    <n v="5"/>
    <x v="1"/>
    <n v="23"/>
    <d v="2019-05-23T00:00:00"/>
    <d v="1899-12-30T16:20:00"/>
    <s v="BS04"/>
    <s v="Gallaugher's"/>
    <s v="Gordon Estuary"/>
    <n v="1"/>
    <x v="1"/>
    <s v="Wild"/>
    <x v="0"/>
    <n v="2"/>
    <n v="1"/>
    <n v="2"/>
    <n v="5"/>
    <s v="BS"/>
  </r>
  <r>
    <x v="3"/>
    <x v="0"/>
    <n v="5"/>
    <x v="1"/>
    <n v="23"/>
    <d v="2019-05-23T00:00:00"/>
    <d v="1899-12-30T16:20:00"/>
    <s v="BS04"/>
    <s v="Gallaugher's"/>
    <s v="Gordon Estuary"/>
    <n v="1"/>
    <x v="2"/>
    <s v="Wild"/>
    <x v="1"/>
    <n v="8"/>
    <n v="1"/>
    <n v="4"/>
    <n v="9"/>
    <s v="BS"/>
  </r>
  <r>
    <x v="3"/>
    <x v="0"/>
    <n v="5"/>
    <x v="1"/>
    <n v="23"/>
    <d v="2019-05-23T00:00:00"/>
    <d v="1899-12-30T16:20:00"/>
    <s v="BS04"/>
    <s v="Gallaugher's"/>
    <s v="Gordon Estuary"/>
    <n v="1"/>
    <x v="3"/>
    <s v="Wild"/>
    <x v="1"/>
    <n v="9"/>
    <n v="1"/>
    <n v="4"/>
    <n v="80"/>
    <s v="BS"/>
  </r>
  <r>
    <x v="3"/>
    <x v="0"/>
    <n v="5"/>
    <x v="1"/>
    <n v="23"/>
    <d v="2019-05-23T00:00:00"/>
    <d v="1899-12-30T16:20:00"/>
    <s v="BS04"/>
    <s v="Gallaugher's"/>
    <s v="Gordon Estuary"/>
    <n v="1"/>
    <x v="4"/>
    <s v="Wild"/>
    <x v="1"/>
    <n v="18"/>
    <n v="1"/>
    <n v="4"/>
    <n v="2"/>
    <s v="BS"/>
  </r>
  <r>
    <x v="3"/>
    <x v="0"/>
    <n v="5"/>
    <x v="1"/>
    <n v="23"/>
    <d v="2019-05-23T00:00:00"/>
    <d v="1899-12-30T16:20:00"/>
    <s v="BS04"/>
    <s v="Gallaugher's"/>
    <s v="Gordon Estuary"/>
    <n v="1"/>
    <x v="5"/>
    <s v="Wild"/>
    <x v="1"/>
    <n v="15"/>
    <n v="1"/>
    <n v="4"/>
    <n v="49"/>
    <s v="BS"/>
  </r>
  <r>
    <x v="3"/>
    <x v="0"/>
    <n v="5"/>
    <x v="1"/>
    <n v="23"/>
    <d v="2019-05-23T00:00:00"/>
    <d v="1899-12-30T16:20:00"/>
    <s v="BS04"/>
    <s v="Gallaugher's"/>
    <s v="Gordon Estuary"/>
    <n v="1"/>
    <x v="6"/>
    <s v="Wild"/>
    <x v="1"/>
    <n v="11"/>
    <n v="1"/>
    <n v="4"/>
    <n v="2"/>
    <s v="BS"/>
  </r>
  <r>
    <x v="3"/>
    <x v="0"/>
    <n v="5"/>
    <x v="1"/>
    <n v="23"/>
    <d v="2019-05-23T00:00:00"/>
    <d v="1899-12-30T16:20:00"/>
    <s v="BS04"/>
    <s v="Gallaugher's"/>
    <s v="Gordon Estuary"/>
    <n v="1"/>
    <x v="10"/>
    <s v="Wild"/>
    <x v="1"/>
    <n v="13"/>
    <n v="1"/>
    <n v="4"/>
    <n v="7"/>
    <s v="BS"/>
  </r>
  <r>
    <x v="3"/>
    <x v="0"/>
    <n v="5"/>
    <x v="1"/>
    <n v="23"/>
    <d v="2019-05-23T00:00:00"/>
    <d v="1899-12-30T16:20:00"/>
    <s v="BS04"/>
    <s v="Gallaugher's"/>
    <s v="Gordon Estuary"/>
    <n v="1"/>
    <x v="11"/>
    <s v="Wild"/>
    <x v="1"/>
    <n v="20"/>
    <n v="1"/>
    <n v="4"/>
    <n v="3"/>
    <s v="BS"/>
  </r>
  <r>
    <x v="3"/>
    <x v="0"/>
    <n v="5"/>
    <x v="1"/>
    <n v="23"/>
    <d v="2019-05-23T00:00:00"/>
    <d v="1899-12-30T16:20:00"/>
    <s v="BS04"/>
    <s v="Gallaugher's"/>
    <s v="Gordon Estuary"/>
    <n v="1"/>
    <x v="11"/>
    <s v="Wild"/>
    <x v="1"/>
    <n v="20"/>
    <n v="1"/>
    <n v="4"/>
    <n v="1"/>
    <s v="BS"/>
  </r>
  <r>
    <x v="3"/>
    <x v="0"/>
    <n v="5"/>
    <x v="1"/>
    <n v="24"/>
    <d v="2019-05-24T00:00:00"/>
    <d v="1899-12-30T09:10:00"/>
    <s v="BS08"/>
    <s v="South Arm SJ (Old Mill)"/>
    <s v="San Juan Estuary"/>
    <n v="1"/>
    <x v="0"/>
    <s v="Wild"/>
    <x v="0"/>
    <n v="3"/>
    <n v="1"/>
    <n v="2"/>
    <n v="4"/>
    <s v="BS"/>
  </r>
  <r>
    <x v="3"/>
    <x v="0"/>
    <n v="5"/>
    <x v="1"/>
    <n v="24"/>
    <d v="2019-05-24T00:00:00"/>
    <d v="1899-12-30T09:10:00"/>
    <s v="BS08"/>
    <s v="South Arm SJ (Old Mill)"/>
    <s v="San Juan Estuary"/>
    <n v="1"/>
    <x v="2"/>
    <s v="Wild"/>
    <x v="1"/>
    <n v="8"/>
    <n v="1"/>
    <n v="4"/>
    <n v="23"/>
    <s v="BS"/>
  </r>
  <r>
    <x v="3"/>
    <x v="0"/>
    <n v="5"/>
    <x v="1"/>
    <n v="24"/>
    <d v="2019-05-24T00:00:00"/>
    <d v="1899-12-30T09:10:00"/>
    <s v="BS08"/>
    <s v="South Arm SJ (Old Mill)"/>
    <s v="San Juan Estuary"/>
    <n v="1"/>
    <x v="3"/>
    <s v="Wild"/>
    <x v="1"/>
    <n v="9"/>
    <n v="1"/>
    <n v="4"/>
    <n v="167"/>
    <s v="BS"/>
  </r>
  <r>
    <x v="3"/>
    <x v="0"/>
    <n v="5"/>
    <x v="1"/>
    <n v="24"/>
    <d v="2019-05-24T00:00:00"/>
    <d v="1899-12-30T09:10:00"/>
    <s v="BS08"/>
    <s v="South Arm SJ (Old Mill)"/>
    <s v="San Juan Estuary"/>
    <n v="1"/>
    <x v="5"/>
    <s v="Wild"/>
    <x v="1"/>
    <n v="15"/>
    <n v="1"/>
    <n v="4"/>
    <n v="10"/>
    <s v="BS"/>
  </r>
  <r>
    <x v="3"/>
    <x v="0"/>
    <n v="5"/>
    <x v="1"/>
    <n v="24"/>
    <d v="2019-05-24T00:00:00"/>
    <d v="1899-12-30T09:10:00"/>
    <s v="BS08"/>
    <s v="South Arm SJ (Old Mill)"/>
    <s v="San Juan Estuary"/>
    <n v="1"/>
    <x v="6"/>
    <s v="Wild"/>
    <x v="1"/>
    <n v="11"/>
    <n v="1"/>
    <n v="4"/>
    <n v="9"/>
    <s v="BS"/>
  </r>
  <r>
    <x v="3"/>
    <x v="0"/>
    <n v="5"/>
    <x v="1"/>
    <n v="24"/>
    <d v="2019-05-24T00:00:00"/>
    <d v="1899-12-30T09:10:00"/>
    <s v="BS08"/>
    <s v="South Arm SJ (Old Mill)"/>
    <s v="San Juan Estuary"/>
    <n v="1"/>
    <x v="10"/>
    <s v="Wild"/>
    <x v="1"/>
    <n v="13"/>
    <n v="1"/>
    <n v="4"/>
    <n v="42"/>
    <s v="BS"/>
  </r>
  <r>
    <x v="3"/>
    <x v="0"/>
    <n v="5"/>
    <x v="1"/>
    <n v="24"/>
    <d v="2019-05-24T00:00:00"/>
    <d v="1899-12-30T10:00:00"/>
    <s v="BS10"/>
    <s v="Central Arm SJ at Island Rd Bridge"/>
    <s v="San Juan Estuary"/>
    <n v="1"/>
    <x v="0"/>
    <s v="Wild"/>
    <x v="0"/>
    <n v="3"/>
    <n v="1"/>
    <n v="2"/>
    <n v="97"/>
    <s v="BS"/>
  </r>
  <r>
    <x v="3"/>
    <x v="0"/>
    <n v="5"/>
    <x v="1"/>
    <n v="24"/>
    <d v="2019-05-24T00:00:00"/>
    <d v="1899-12-30T10:00:00"/>
    <s v="BS10"/>
    <s v="Central Arm SJ at Island Rd Bridge"/>
    <s v="San Juan Estuary"/>
    <n v="1"/>
    <x v="2"/>
    <s v="Wild"/>
    <x v="1"/>
    <n v="8"/>
    <n v="1"/>
    <n v="4"/>
    <n v="34"/>
    <s v="BS"/>
  </r>
  <r>
    <x v="3"/>
    <x v="0"/>
    <n v="5"/>
    <x v="1"/>
    <n v="24"/>
    <d v="2019-05-24T00:00:00"/>
    <d v="1899-12-30T10:00:00"/>
    <s v="BS10"/>
    <s v="Central Arm SJ at Island Rd Bridge"/>
    <s v="San Juan Estuary"/>
    <n v="1"/>
    <x v="4"/>
    <s v="Wild"/>
    <x v="1"/>
    <n v="18"/>
    <n v="1"/>
    <n v="4"/>
    <n v="1"/>
    <s v="BS"/>
  </r>
  <r>
    <x v="3"/>
    <x v="0"/>
    <n v="5"/>
    <x v="1"/>
    <n v="24"/>
    <d v="2019-05-24T00:00:00"/>
    <d v="1899-12-30T11:45:00"/>
    <s v="BS03b"/>
    <s v="Q Jeff (right bank opposite N. Arm confl.)"/>
    <s v="Gordon Estuary"/>
    <n v="1"/>
    <x v="0"/>
    <s v="Wild"/>
    <x v="3"/>
    <n v="3"/>
    <n v="1"/>
    <n v="3"/>
    <n v="3"/>
    <s v="BS"/>
  </r>
  <r>
    <x v="3"/>
    <x v="0"/>
    <n v="5"/>
    <x v="1"/>
    <n v="24"/>
    <d v="2019-05-24T00:00:00"/>
    <d v="1899-12-30T11:45:00"/>
    <s v="BS03b"/>
    <s v="Q Jeff (right bank opposite N. Arm confl.)"/>
    <s v="Gordon Estuary"/>
    <n v="1"/>
    <x v="0"/>
    <s v="Wild"/>
    <x v="0"/>
    <n v="3"/>
    <n v="1"/>
    <n v="2"/>
    <n v="5"/>
    <s v="BS"/>
  </r>
  <r>
    <x v="3"/>
    <x v="0"/>
    <n v="5"/>
    <x v="1"/>
    <n v="24"/>
    <d v="2019-05-24T00:00:00"/>
    <d v="1899-12-30T11:45:00"/>
    <s v="BS03b"/>
    <s v="Q Jeff (right bank opposite N. Arm confl.)"/>
    <s v="Gordon Estuary"/>
    <n v="1"/>
    <x v="1"/>
    <s v="Wild"/>
    <x v="0"/>
    <n v="2"/>
    <n v="1"/>
    <n v="2"/>
    <n v="1"/>
    <s v="BS"/>
  </r>
  <r>
    <x v="3"/>
    <x v="0"/>
    <n v="5"/>
    <x v="1"/>
    <n v="24"/>
    <d v="2019-05-24T00:00:00"/>
    <d v="1899-12-30T11:45:00"/>
    <s v="BS03b"/>
    <s v="Q Jeff (right bank opposite N. Arm confl.)"/>
    <s v="Gordon Estuary"/>
    <n v="1"/>
    <x v="2"/>
    <s v="Wild"/>
    <x v="1"/>
    <n v="8"/>
    <n v="1"/>
    <n v="4"/>
    <n v="32"/>
    <s v="BS"/>
  </r>
  <r>
    <x v="3"/>
    <x v="0"/>
    <n v="5"/>
    <x v="1"/>
    <n v="24"/>
    <d v="2019-05-24T00:00:00"/>
    <d v="1899-12-30T11:45:00"/>
    <s v="BS03b"/>
    <s v="Q Jeff (right bank opposite N. Arm confl.)"/>
    <s v="Gordon Estuary"/>
    <n v="1"/>
    <x v="3"/>
    <s v="Wild"/>
    <x v="1"/>
    <n v="9"/>
    <n v="1"/>
    <n v="4"/>
    <n v="3"/>
    <s v="BS"/>
  </r>
  <r>
    <x v="3"/>
    <x v="0"/>
    <n v="5"/>
    <x v="1"/>
    <n v="24"/>
    <d v="2019-05-24T00:00:00"/>
    <d v="1899-12-30T11:45:00"/>
    <s v="BS03b"/>
    <s v="Q Jeff (right bank opposite N. Arm confl.)"/>
    <s v="Gordon Estuary"/>
    <n v="1"/>
    <x v="4"/>
    <s v="Wild"/>
    <x v="1"/>
    <n v="18"/>
    <n v="1"/>
    <n v="4"/>
    <n v="11"/>
    <s v="BS"/>
  </r>
  <r>
    <x v="3"/>
    <x v="0"/>
    <n v="5"/>
    <x v="1"/>
    <n v="24"/>
    <d v="2019-05-24T00:00:00"/>
    <d v="1899-12-30T11:45:00"/>
    <s v="BS03b"/>
    <s v="Q Jeff (right bank opposite N. Arm confl.)"/>
    <s v="Gordon Estuary"/>
    <n v="1"/>
    <x v="5"/>
    <s v="Wild"/>
    <x v="1"/>
    <n v="15"/>
    <n v="1"/>
    <n v="4"/>
    <n v="37"/>
    <s v="BS"/>
  </r>
  <r>
    <x v="3"/>
    <x v="0"/>
    <n v="5"/>
    <x v="1"/>
    <n v="24"/>
    <d v="2019-05-24T00:00:00"/>
    <d v="1899-12-30T11:45:00"/>
    <s v="BS03b"/>
    <s v="Q Jeff (right bank opposite N. Arm confl.)"/>
    <s v="Gordon Estuary"/>
    <n v="1"/>
    <x v="10"/>
    <s v="Wild"/>
    <x v="1"/>
    <n v="13"/>
    <n v="1"/>
    <n v="4"/>
    <n v="36"/>
    <s v="BS"/>
  </r>
  <r>
    <x v="3"/>
    <x v="0"/>
    <n v="5"/>
    <x v="1"/>
    <n v="24"/>
    <d v="2019-05-24T00:00:00"/>
    <d v="1899-12-30T13:05:00"/>
    <s v="BS03"/>
    <s v="Pacheedah Shores Boat Ramp"/>
    <s v="Gordon Estuary"/>
    <n v="1"/>
    <x v="0"/>
    <s v="Wild"/>
    <x v="3"/>
    <n v="3"/>
    <n v="1"/>
    <n v="3"/>
    <n v="1"/>
    <s v="BS"/>
  </r>
  <r>
    <x v="3"/>
    <x v="0"/>
    <n v="5"/>
    <x v="1"/>
    <n v="24"/>
    <d v="2019-05-24T00:00:00"/>
    <d v="1899-12-30T13:05:00"/>
    <s v="BS03"/>
    <s v="Pacheedah Shores Boat Ramp"/>
    <s v="Gordon Estuary"/>
    <n v="1"/>
    <x v="0"/>
    <s v="Wild"/>
    <x v="0"/>
    <n v="3"/>
    <n v="1"/>
    <n v="2"/>
    <n v="22"/>
    <s v="BS"/>
  </r>
  <r>
    <x v="3"/>
    <x v="0"/>
    <n v="5"/>
    <x v="1"/>
    <n v="24"/>
    <d v="2019-05-24T00:00:00"/>
    <d v="1899-12-30T13:05:00"/>
    <s v="BS03"/>
    <s v="Pacheedah Shores Boat Ramp"/>
    <s v="Gordon Estuary"/>
    <n v="1"/>
    <x v="2"/>
    <s v="Wild"/>
    <x v="1"/>
    <n v="8"/>
    <n v="1"/>
    <n v="4"/>
    <n v="40"/>
    <s v="BS"/>
  </r>
  <r>
    <x v="3"/>
    <x v="0"/>
    <n v="5"/>
    <x v="1"/>
    <n v="24"/>
    <d v="2019-05-24T00:00:00"/>
    <d v="1899-12-30T13:05:00"/>
    <s v="BS03"/>
    <s v="Pacheedah Shores Boat Ramp"/>
    <s v="Gordon Estuary"/>
    <n v="1"/>
    <x v="3"/>
    <s v="Wild"/>
    <x v="1"/>
    <n v="9"/>
    <n v="1"/>
    <n v="4"/>
    <n v="30"/>
    <s v="BS"/>
  </r>
  <r>
    <x v="3"/>
    <x v="0"/>
    <n v="5"/>
    <x v="1"/>
    <n v="24"/>
    <d v="2019-05-24T00:00:00"/>
    <d v="1899-12-30T13:05:00"/>
    <s v="BS03"/>
    <s v="Pacheedah Shores Boat Ramp"/>
    <s v="Gordon Estuary"/>
    <n v="1"/>
    <x v="3"/>
    <s v="Wild"/>
    <x v="1"/>
    <n v="9"/>
    <n v="1"/>
    <n v="4"/>
    <n v="30"/>
    <s v="BS"/>
  </r>
  <r>
    <x v="3"/>
    <x v="0"/>
    <n v="5"/>
    <x v="1"/>
    <n v="24"/>
    <d v="2019-05-24T00:00:00"/>
    <d v="1899-12-30T13:05:00"/>
    <s v="BS03"/>
    <s v="Pacheedah Shores Boat Ramp"/>
    <s v="Gordon Estuary"/>
    <n v="1"/>
    <x v="4"/>
    <s v="Wild"/>
    <x v="1"/>
    <n v="18"/>
    <n v="1"/>
    <n v="4"/>
    <n v="37"/>
    <s v="BS"/>
  </r>
  <r>
    <x v="3"/>
    <x v="0"/>
    <n v="5"/>
    <x v="1"/>
    <n v="24"/>
    <d v="2019-05-24T00:00:00"/>
    <d v="1899-12-30T13:05:00"/>
    <s v="BS03"/>
    <s v="Pacheedah Shores Boat Ramp"/>
    <s v="Gordon Estuary"/>
    <n v="1"/>
    <x v="5"/>
    <s v="Wild"/>
    <x v="1"/>
    <n v="15"/>
    <n v="1"/>
    <n v="4"/>
    <n v="56"/>
    <s v="BS"/>
  </r>
  <r>
    <x v="3"/>
    <x v="0"/>
    <n v="5"/>
    <x v="1"/>
    <n v="24"/>
    <d v="2019-05-24T00:00:00"/>
    <d v="1899-12-30T13:05:00"/>
    <s v="BS03"/>
    <s v="Pacheedah Shores Boat Ramp"/>
    <s v="Gordon Estuary"/>
    <n v="1"/>
    <x v="6"/>
    <s v="Wild"/>
    <x v="1"/>
    <n v="11"/>
    <n v="1"/>
    <n v="4"/>
    <n v="8"/>
    <s v="BS"/>
  </r>
  <r>
    <x v="3"/>
    <x v="0"/>
    <n v="5"/>
    <x v="1"/>
    <n v="24"/>
    <d v="2019-05-24T00:00:00"/>
    <d v="1899-12-30T13:05:00"/>
    <s v="BS03"/>
    <s v="Pacheedah Shores Boat Ramp"/>
    <s v="Gordon Estuary"/>
    <n v="1"/>
    <x v="10"/>
    <s v="Wild"/>
    <x v="1"/>
    <n v="13"/>
    <n v="1"/>
    <n v="4"/>
    <n v="7"/>
    <s v="BS"/>
  </r>
  <r>
    <x v="3"/>
    <x v="0"/>
    <n v="5"/>
    <x v="1"/>
    <n v="24"/>
    <d v="2019-05-24T00:00:00"/>
    <d v="1899-12-30T14:05:00"/>
    <s v="BS05"/>
    <s v="Q01, left bank Gordon up from confluence"/>
    <s v="Gordon Estuary"/>
    <n v="1"/>
    <x v="0"/>
    <s v="Wild"/>
    <x v="3"/>
    <n v="3"/>
    <n v="1"/>
    <n v="3"/>
    <n v="1"/>
    <s v="BS"/>
  </r>
  <r>
    <x v="3"/>
    <x v="0"/>
    <n v="5"/>
    <x v="1"/>
    <n v="24"/>
    <d v="2019-05-24T00:00:00"/>
    <d v="1899-12-30T14:05:00"/>
    <s v="BS05"/>
    <s v="Q01, left bank Gordon up from confluence"/>
    <s v="Gordon Estuary"/>
    <n v="1"/>
    <x v="0"/>
    <s v="Wild"/>
    <x v="0"/>
    <n v="3"/>
    <n v="1"/>
    <n v="2"/>
    <n v="44"/>
    <s v="BS"/>
  </r>
  <r>
    <x v="3"/>
    <x v="0"/>
    <n v="5"/>
    <x v="1"/>
    <n v="24"/>
    <d v="2019-05-24T00:00:00"/>
    <d v="1899-12-30T14:05:00"/>
    <s v="BS05"/>
    <s v="Q01, left bank Gordon up from confluence"/>
    <s v="Gordon Estuary"/>
    <n v="1"/>
    <x v="1"/>
    <s v="Wild"/>
    <x v="0"/>
    <n v="2"/>
    <n v="1"/>
    <n v="2"/>
    <n v="6"/>
    <s v="BS"/>
  </r>
  <r>
    <x v="3"/>
    <x v="0"/>
    <n v="5"/>
    <x v="1"/>
    <n v="24"/>
    <d v="2019-05-24T00:00:00"/>
    <d v="1899-12-30T14:05:00"/>
    <s v="BS05"/>
    <s v="Q01, left bank Gordon up from confluence"/>
    <s v="Gordon Estuary"/>
    <n v="1"/>
    <x v="2"/>
    <s v="Wild"/>
    <x v="1"/>
    <n v="8"/>
    <n v="1"/>
    <n v="4"/>
    <n v="10"/>
    <s v="BS"/>
  </r>
  <r>
    <x v="3"/>
    <x v="0"/>
    <n v="5"/>
    <x v="1"/>
    <n v="24"/>
    <d v="2019-05-24T00:00:00"/>
    <d v="1899-12-30T14:05:00"/>
    <s v="BS05"/>
    <s v="Q01, left bank Gordon up from confluence"/>
    <s v="Gordon Estuary"/>
    <n v="1"/>
    <x v="3"/>
    <s v="Wild"/>
    <x v="1"/>
    <n v="9"/>
    <n v="1"/>
    <n v="4"/>
    <n v="22"/>
    <s v="BS"/>
  </r>
  <r>
    <x v="3"/>
    <x v="0"/>
    <n v="5"/>
    <x v="1"/>
    <n v="24"/>
    <d v="2019-05-24T00:00:00"/>
    <d v="1899-12-30T14:05:00"/>
    <s v="BS05"/>
    <s v="Q01, left bank Gordon up from confluence"/>
    <s v="Gordon Estuary"/>
    <n v="1"/>
    <x v="4"/>
    <s v="Wild"/>
    <x v="1"/>
    <n v="18"/>
    <n v="1"/>
    <n v="4"/>
    <n v="3"/>
    <s v="BS"/>
  </r>
  <r>
    <x v="3"/>
    <x v="0"/>
    <n v="5"/>
    <x v="1"/>
    <n v="24"/>
    <d v="2019-05-24T00:00:00"/>
    <d v="1899-12-30T14:05:00"/>
    <s v="BS05"/>
    <s v="Q01, left bank Gordon up from confluence"/>
    <s v="Gordon Estuary"/>
    <n v="1"/>
    <x v="5"/>
    <s v="Wild"/>
    <x v="1"/>
    <n v="15"/>
    <n v="1"/>
    <n v="4"/>
    <n v="22"/>
    <s v="BS"/>
  </r>
  <r>
    <x v="3"/>
    <x v="0"/>
    <n v="5"/>
    <x v="1"/>
    <n v="24"/>
    <d v="2019-05-24T00:00:00"/>
    <d v="1899-12-30T14:05:00"/>
    <s v="BS05"/>
    <s v="Q01, left bank Gordon up from confluence"/>
    <s v="Gordon Estuary"/>
    <n v="1"/>
    <x v="10"/>
    <s v="Wild"/>
    <x v="1"/>
    <n v="13"/>
    <n v="1"/>
    <n v="4"/>
    <n v="119"/>
    <s v="BS"/>
  </r>
  <r>
    <x v="3"/>
    <x v="0"/>
    <n v="5"/>
    <x v="1"/>
    <n v="24"/>
    <d v="2019-05-24T00:00:00"/>
    <d v="1899-12-30T15:05:00"/>
    <s v="BS02"/>
    <s v="Opposite Port Renfrew Marina"/>
    <s v="Gordon Estuary"/>
    <n v="1"/>
    <x v="0"/>
    <s v="Wild"/>
    <x v="0"/>
    <n v="3"/>
    <n v="1"/>
    <n v="2"/>
    <n v="3"/>
    <s v="BS"/>
  </r>
  <r>
    <x v="3"/>
    <x v="0"/>
    <n v="5"/>
    <x v="1"/>
    <n v="24"/>
    <d v="2019-05-24T00:00:00"/>
    <d v="1899-12-30T15:05:00"/>
    <s v="BS02"/>
    <s v="Opposite Port Renfrew Marina"/>
    <s v="Gordon Estuary"/>
    <n v="1"/>
    <x v="2"/>
    <s v="Wild"/>
    <x v="1"/>
    <n v="8"/>
    <n v="1"/>
    <n v="4"/>
    <n v="2"/>
    <s v="BS"/>
  </r>
  <r>
    <x v="3"/>
    <x v="0"/>
    <n v="5"/>
    <x v="1"/>
    <n v="24"/>
    <d v="2019-05-24T00:00:00"/>
    <d v="1899-12-30T15:05:00"/>
    <s v="BS02"/>
    <s v="Opposite Port Renfrew Marina"/>
    <s v="Gordon Estuary"/>
    <n v="1"/>
    <x v="5"/>
    <s v="Wild"/>
    <x v="1"/>
    <n v="15"/>
    <n v="1"/>
    <n v="4"/>
    <n v="2"/>
    <s v="BS"/>
  </r>
  <r>
    <x v="3"/>
    <x v="0"/>
    <n v="5"/>
    <x v="1"/>
    <n v="24"/>
    <d v="2019-05-24T00:00:00"/>
    <d v="1899-12-30T15:05:00"/>
    <s v="BS02"/>
    <s v="Opposite Port Renfrew Marina"/>
    <s v="Gordon Estuary"/>
    <n v="1"/>
    <x v="6"/>
    <s v="Wild"/>
    <x v="1"/>
    <n v="11"/>
    <n v="1"/>
    <n v="4"/>
    <n v="6"/>
    <s v="BS"/>
  </r>
  <r>
    <x v="3"/>
    <x v="0"/>
    <n v="5"/>
    <x v="1"/>
    <n v="24"/>
    <d v="2019-05-24T00:00:00"/>
    <d v="1899-12-30T15:05:00"/>
    <s v="BS02"/>
    <s v="Opposite Port Renfrew Marina"/>
    <s v="Gordon Estuary"/>
    <n v="1"/>
    <x v="11"/>
    <s v="Wild"/>
    <x v="1"/>
    <n v="20"/>
    <n v="1"/>
    <n v="4"/>
    <n v="1"/>
    <s v="BS"/>
  </r>
  <r>
    <x v="4"/>
    <x v="0"/>
    <n v="5"/>
    <x v="1"/>
    <n v="27"/>
    <d v="2019-05-27T00:00:00"/>
    <d v="1899-12-30T10:02:00"/>
    <s v="BS11"/>
    <s v="Q Helen, top of Island Road"/>
    <s v="San Juan Estuary"/>
    <n v="1"/>
    <x v="9"/>
    <s v="Wild"/>
    <x v="0"/>
    <n v="5"/>
    <n v="1"/>
    <n v="2"/>
    <n v="1"/>
    <s v="BS"/>
  </r>
  <r>
    <x v="4"/>
    <x v="0"/>
    <n v="5"/>
    <x v="1"/>
    <n v="27"/>
    <d v="2019-05-27T00:00:00"/>
    <d v="1899-12-30T10:02:00"/>
    <s v="BS11"/>
    <s v="Q Helen, top of Island Road"/>
    <s v="San Juan Estuary"/>
    <n v="1"/>
    <x v="0"/>
    <s v="Wild"/>
    <x v="0"/>
    <n v="3"/>
    <n v="1"/>
    <n v="2"/>
    <n v="46"/>
    <s v="BS"/>
  </r>
  <r>
    <x v="4"/>
    <x v="0"/>
    <n v="5"/>
    <x v="1"/>
    <n v="27"/>
    <d v="2019-05-27T00:00:00"/>
    <d v="1899-12-30T10:02:00"/>
    <s v="BS11"/>
    <s v="Q Helen, top of Island Road"/>
    <s v="San Juan Estuary"/>
    <n v="1"/>
    <x v="1"/>
    <s v="Wild"/>
    <x v="0"/>
    <n v="2"/>
    <n v="1"/>
    <n v="2"/>
    <n v="1"/>
    <s v="BS"/>
  </r>
  <r>
    <x v="4"/>
    <x v="0"/>
    <n v="5"/>
    <x v="1"/>
    <n v="27"/>
    <d v="2019-05-27T00:00:00"/>
    <d v="1899-12-30T10:02:00"/>
    <s v="BS11"/>
    <s v="Q Helen, top of Island Road"/>
    <s v="San Juan Estuary"/>
    <n v="1"/>
    <x v="2"/>
    <s v="Wild"/>
    <x v="1"/>
    <n v="8"/>
    <n v="1"/>
    <n v="4"/>
    <n v="41"/>
    <s v="BS"/>
  </r>
  <r>
    <x v="4"/>
    <x v="0"/>
    <n v="5"/>
    <x v="1"/>
    <n v="27"/>
    <d v="2019-05-27T00:00:00"/>
    <d v="1899-12-30T10:47:00"/>
    <s v="BS10"/>
    <s v="Central Arm SJ at Island Rd Bridge"/>
    <s v="San Juan Estuary"/>
    <n v="1"/>
    <x v="0"/>
    <s v="Wild"/>
    <x v="3"/>
    <n v="3"/>
    <n v="1"/>
    <n v="3"/>
    <n v="6"/>
    <s v="BS"/>
  </r>
  <r>
    <x v="4"/>
    <x v="0"/>
    <n v="5"/>
    <x v="1"/>
    <n v="27"/>
    <d v="2019-05-27T00:00:00"/>
    <d v="1899-12-30T10:47:00"/>
    <s v="BS10"/>
    <s v="Central Arm SJ at Island Rd Bridge"/>
    <s v="San Juan Estuary"/>
    <n v="1"/>
    <x v="0"/>
    <s v="Wild"/>
    <x v="0"/>
    <n v="3"/>
    <n v="1"/>
    <n v="2"/>
    <n v="66"/>
    <s v="BS"/>
  </r>
  <r>
    <x v="4"/>
    <x v="0"/>
    <n v="5"/>
    <x v="1"/>
    <n v="27"/>
    <d v="2019-05-27T00:00:00"/>
    <d v="1899-12-30T10:47:00"/>
    <s v="BS10"/>
    <s v="Central Arm SJ at Island Rd Bridge"/>
    <s v="San Juan Estuary"/>
    <n v="1"/>
    <x v="2"/>
    <s v="Wild"/>
    <x v="1"/>
    <n v="8"/>
    <n v="1"/>
    <n v="4"/>
    <n v="13"/>
    <s v="BS"/>
  </r>
  <r>
    <x v="4"/>
    <x v="0"/>
    <n v="5"/>
    <x v="1"/>
    <n v="27"/>
    <d v="2019-05-27T00:00:00"/>
    <d v="1899-12-30T10:47:00"/>
    <s v="BS10"/>
    <s v="Central Arm SJ at Island Rd Bridge"/>
    <s v="San Juan Estuary"/>
    <n v="1"/>
    <x v="5"/>
    <s v="Wild"/>
    <x v="1"/>
    <n v="15"/>
    <n v="1"/>
    <n v="4"/>
    <n v="1"/>
    <s v="BS"/>
  </r>
  <r>
    <x v="4"/>
    <x v="0"/>
    <n v="5"/>
    <x v="1"/>
    <n v="27"/>
    <d v="2019-05-27T00:00:00"/>
    <d v="1899-12-30T10:47:00"/>
    <s v="BS10"/>
    <s v="Central Arm SJ at Island Rd Bridge"/>
    <s v="San Juan Estuary"/>
    <n v="1"/>
    <x v="6"/>
    <s v="Wild"/>
    <x v="1"/>
    <n v="11"/>
    <n v="1"/>
    <n v="4"/>
    <n v="3"/>
    <s v="BS"/>
  </r>
  <r>
    <x v="4"/>
    <x v="0"/>
    <n v="5"/>
    <x v="1"/>
    <n v="27"/>
    <d v="2019-05-27T00:00:00"/>
    <d v="1899-12-30T11:43:00"/>
    <s v="BS12"/>
    <s v="Q4, u/s of Tanis's template site"/>
    <s v="San Juan Estuary"/>
    <n v="1"/>
    <x v="0"/>
    <s v="Wild"/>
    <x v="3"/>
    <n v="3"/>
    <n v="1"/>
    <n v="3"/>
    <n v="1"/>
    <s v="BS"/>
  </r>
  <r>
    <x v="4"/>
    <x v="0"/>
    <n v="5"/>
    <x v="1"/>
    <n v="27"/>
    <d v="2019-05-27T00:00:00"/>
    <d v="1899-12-30T11:43:00"/>
    <s v="BS12"/>
    <s v="Q4, u/s of Tanis's template site"/>
    <s v="San Juan Estuary"/>
    <n v="1"/>
    <x v="0"/>
    <s v="Wild"/>
    <x v="0"/>
    <n v="3"/>
    <n v="1"/>
    <n v="2"/>
    <n v="53"/>
    <s v="BS"/>
  </r>
  <r>
    <x v="4"/>
    <x v="0"/>
    <n v="5"/>
    <x v="1"/>
    <n v="27"/>
    <d v="2019-05-27T00:00:00"/>
    <d v="1899-12-30T11:43:00"/>
    <s v="BS12"/>
    <s v="Q4, u/s of Tanis's template site"/>
    <s v="San Juan Estuary"/>
    <n v="1"/>
    <x v="2"/>
    <s v="Wild"/>
    <x v="1"/>
    <n v="8"/>
    <n v="1"/>
    <n v="4"/>
    <n v="8"/>
    <s v="BS"/>
  </r>
  <r>
    <x v="4"/>
    <x v="0"/>
    <n v="5"/>
    <x v="1"/>
    <n v="27"/>
    <d v="2019-05-27T00:00:00"/>
    <d v="1899-12-30T11:43:00"/>
    <s v="BS12"/>
    <s v="Q4, u/s of Tanis's template site"/>
    <s v="San Juan Estuary"/>
    <n v="1"/>
    <x v="3"/>
    <s v="Wild"/>
    <x v="1"/>
    <n v="9"/>
    <n v="1"/>
    <n v="4"/>
    <n v="2"/>
    <s v="BS"/>
  </r>
  <r>
    <x v="4"/>
    <x v="0"/>
    <n v="5"/>
    <x v="1"/>
    <n v="27"/>
    <d v="2019-05-27T00:00:00"/>
    <d v="1899-12-30T11:43:00"/>
    <s v="BS12"/>
    <s v="Q4, u/s of Tanis's template site"/>
    <s v="San Juan Estuary"/>
    <n v="1"/>
    <x v="4"/>
    <s v="Wild"/>
    <x v="1"/>
    <n v="18"/>
    <n v="1"/>
    <n v="4"/>
    <n v="1"/>
    <s v="BS"/>
  </r>
  <r>
    <x v="4"/>
    <x v="0"/>
    <n v="5"/>
    <x v="1"/>
    <n v="27"/>
    <d v="2019-05-27T00:00:00"/>
    <d v="1899-12-30T11:43:00"/>
    <s v="BS12"/>
    <s v="Q4, u/s of Tanis's template site"/>
    <s v="San Juan Estuary"/>
    <n v="1"/>
    <x v="5"/>
    <s v="Wild"/>
    <x v="1"/>
    <n v="15"/>
    <n v="1"/>
    <n v="4"/>
    <n v="1"/>
    <s v="BS"/>
  </r>
  <r>
    <x v="4"/>
    <x v="0"/>
    <n v="5"/>
    <x v="1"/>
    <n v="27"/>
    <d v="2019-05-27T00:00:00"/>
    <d v="1899-12-30T12:55:00"/>
    <s v="BS08"/>
    <s v="South Arm SJ (Old Mill)"/>
    <s v="San Juan Estuary"/>
    <n v="1"/>
    <x v="0"/>
    <s v="Wild"/>
    <x v="3"/>
    <n v="3"/>
    <n v="1"/>
    <n v="3"/>
    <n v="1"/>
    <s v="BS"/>
  </r>
  <r>
    <x v="4"/>
    <x v="0"/>
    <n v="5"/>
    <x v="1"/>
    <n v="27"/>
    <d v="2019-05-27T00:00:00"/>
    <d v="1899-12-30T12:55:00"/>
    <s v="BS08"/>
    <s v="South Arm SJ (Old Mill)"/>
    <s v="San Juan Estuary"/>
    <n v="1"/>
    <x v="0"/>
    <s v="Wild"/>
    <x v="0"/>
    <n v="3"/>
    <n v="1"/>
    <n v="2"/>
    <n v="8"/>
    <s v="BS"/>
  </r>
  <r>
    <x v="4"/>
    <x v="0"/>
    <n v="5"/>
    <x v="1"/>
    <n v="27"/>
    <d v="2019-05-27T00:00:00"/>
    <d v="1899-12-30T12:55:00"/>
    <s v="BS08"/>
    <s v="South Arm SJ (Old Mill)"/>
    <s v="San Juan Estuary"/>
    <n v="1"/>
    <x v="1"/>
    <s v="Wild"/>
    <x v="0"/>
    <n v="2"/>
    <n v="1"/>
    <n v="2"/>
    <n v="1"/>
    <s v="BS"/>
  </r>
  <r>
    <x v="4"/>
    <x v="0"/>
    <n v="5"/>
    <x v="1"/>
    <n v="27"/>
    <d v="2019-05-27T00:00:00"/>
    <d v="1899-12-30T12:55:00"/>
    <s v="BS08"/>
    <s v="South Arm SJ (Old Mill)"/>
    <s v="San Juan Estuary"/>
    <n v="1"/>
    <x v="2"/>
    <s v="Wild"/>
    <x v="1"/>
    <n v="8"/>
    <n v="1"/>
    <n v="4"/>
    <n v="31"/>
    <s v="BS"/>
  </r>
  <r>
    <x v="4"/>
    <x v="0"/>
    <n v="5"/>
    <x v="1"/>
    <n v="27"/>
    <d v="2019-05-27T00:00:00"/>
    <d v="1899-12-30T12:55:00"/>
    <s v="BS08"/>
    <s v="South Arm SJ (Old Mill)"/>
    <s v="San Juan Estuary"/>
    <n v="1"/>
    <x v="3"/>
    <s v="Wild"/>
    <x v="1"/>
    <n v="9"/>
    <n v="1"/>
    <n v="4"/>
    <n v="77"/>
    <s v="BS"/>
  </r>
  <r>
    <x v="4"/>
    <x v="0"/>
    <n v="5"/>
    <x v="1"/>
    <n v="27"/>
    <d v="2019-05-27T00:00:00"/>
    <d v="1899-12-30T12:55:00"/>
    <s v="BS08"/>
    <s v="South Arm SJ (Old Mill)"/>
    <s v="San Juan Estuary"/>
    <n v="1"/>
    <x v="4"/>
    <s v="Wild"/>
    <x v="1"/>
    <n v="18"/>
    <n v="1"/>
    <n v="4"/>
    <n v="1"/>
    <s v="BS"/>
  </r>
  <r>
    <x v="4"/>
    <x v="0"/>
    <n v="5"/>
    <x v="1"/>
    <n v="27"/>
    <d v="2019-05-27T00:00:00"/>
    <d v="1899-12-30T12:55:00"/>
    <s v="BS08"/>
    <s v="South Arm SJ (Old Mill)"/>
    <s v="San Juan Estuary"/>
    <n v="1"/>
    <x v="5"/>
    <s v="Wild"/>
    <x v="1"/>
    <n v="15"/>
    <n v="1"/>
    <n v="4"/>
    <n v="18"/>
    <s v="BS"/>
  </r>
  <r>
    <x v="4"/>
    <x v="0"/>
    <n v="5"/>
    <x v="1"/>
    <n v="27"/>
    <d v="2019-05-27T00:00:00"/>
    <d v="1899-12-30T12:55:00"/>
    <s v="BS08"/>
    <s v="South Arm SJ (Old Mill)"/>
    <s v="San Juan Estuary"/>
    <n v="1"/>
    <x v="10"/>
    <s v="Wild"/>
    <x v="1"/>
    <n v="13"/>
    <n v="1"/>
    <n v="4"/>
    <n v="16"/>
    <s v="BS"/>
  </r>
  <r>
    <x v="4"/>
    <x v="0"/>
    <n v="5"/>
    <x v="1"/>
    <n v="27"/>
    <d v="2019-05-27T00:00:00"/>
    <d v="1899-12-30T12:55:00"/>
    <s v="BS08"/>
    <s v="South Arm SJ (Old Mill)"/>
    <s v="San Juan Estuary"/>
    <n v="1"/>
    <x v="14"/>
    <s v="Wild"/>
    <x v="3"/>
    <n v="6"/>
    <n v="1"/>
    <n v="3"/>
    <n v="1"/>
    <s v="BS"/>
  </r>
  <r>
    <x v="4"/>
    <x v="0"/>
    <n v="5"/>
    <x v="1"/>
    <n v="28"/>
    <d v="2019-05-28T00:00:00"/>
    <d v="1899-12-30T09:12:00"/>
    <s v="BS04"/>
    <s v="Gallaugher's"/>
    <s v="Gordon Estuary"/>
    <n v="1"/>
    <x v="0"/>
    <s v="Wild"/>
    <x v="0"/>
    <n v="3"/>
    <n v="1"/>
    <n v="2"/>
    <n v="1"/>
    <s v="BS"/>
  </r>
  <r>
    <x v="4"/>
    <x v="0"/>
    <n v="5"/>
    <x v="1"/>
    <n v="28"/>
    <d v="2019-05-28T00:00:00"/>
    <d v="1899-12-30T09:12:00"/>
    <s v="BS04"/>
    <s v="Gallaugher's"/>
    <s v="Gordon Estuary"/>
    <n v="1"/>
    <x v="1"/>
    <s v="Wild"/>
    <x v="0"/>
    <n v="2"/>
    <n v="1"/>
    <n v="2"/>
    <n v="1"/>
    <s v="BS"/>
  </r>
  <r>
    <x v="4"/>
    <x v="0"/>
    <n v="5"/>
    <x v="1"/>
    <n v="28"/>
    <d v="2019-05-28T00:00:00"/>
    <d v="1899-12-30T09:12:00"/>
    <s v="BS04"/>
    <s v="Gallaugher's"/>
    <s v="Gordon Estuary"/>
    <n v="1"/>
    <x v="2"/>
    <s v="Wild"/>
    <x v="1"/>
    <n v="8"/>
    <n v="1"/>
    <n v="4"/>
    <n v="6"/>
    <s v="BS"/>
  </r>
  <r>
    <x v="4"/>
    <x v="0"/>
    <n v="5"/>
    <x v="1"/>
    <n v="28"/>
    <d v="2019-05-28T00:00:00"/>
    <d v="1899-12-30T09:12:00"/>
    <s v="BS04"/>
    <s v="Gallaugher's"/>
    <s v="Gordon Estuary"/>
    <n v="1"/>
    <x v="3"/>
    <s v="Wild"/>
    <x v="1"/>
    <n v="9"/>
    <n v="1"/>
    <n v="4"/>
    <n v="80"/>
    <s v="BS"/>
  </r>
  <r>
    <x v="4"/>
    <x v="0"/>
    <n v="5"/>
    <x v="1"/>
    <n v="28"/>
    <d v="2019-05-28T00:00:00"/>
    <d v="1899-12-30T09:12:00"/>
    <s v="BS04"/>
    <s v="Gallaugher's"/>
    <s v="Gordon Estuary"/>
    <n v="1"/>
    <x v="4"/>
    <s v="Wild"/>
    <x v="1"/>
    <n v="18"/>
    <n v="1"/>
    <n v="4"/>
    <n v="5"/>
    <s v="BS"/>
  </r>
  <r>
    <x v="4"/>
    <x v="0"/>
    <n v="5"/>
    <x v="1"/>
    <n v="28"/>
    <d v="2019-05-28T00:00:00"/>
    <d v="1899-12-30T09:12:00"/>
    <s v="BS04"/>
    <s v="Gallaugher's"/>
    <s v="Gordon Estuary"/>
    <n v="1"/>
    <x v="10"/>
    <s v="Wild"/>
    <x v="1"/>
    <n v="13"/>
    <n v="1"/>
    <n v="4"/>
    <n v="3"/>
    <s v="BS"/>
  </r>
  <r>
    <x v="4"/>
    <x v="0"/>
    <n v="5"/>
    <x v="1"/>
    <n v="28"/>
    <d v="2019-05-28T00:00:00"/>
    <d v="1899-12-30T09:12:00"/>
    <s v="BS04"/>
    <s v="Gallaugher's"/>
    <s v="Gordon Estuary"/>
    <n v="1"/>
    <x v="11"/>
    <s v="Wild"/>
    <x v="1"/>
    <n v="20"/>
    <n v="1"/>
    <n v="4"/>
    <n v="2"/>
    <s v="BS"/>
  </r>
  <r>
    <x v="4"/>
    <x v="0"/>
    <n v="5"/>
    <x v="1"/>
    <n v="28"/>
    <d v="2019-05-28T00:00:00"/>
    <d v="1899-12-30T09:45:00"/>
    <s v="BS03"/>
    <s v="Pacheedah Shores Boat Ramp"/>
    <s v="Gordon Estuary"/>
    <n v="1"/>
    <x v="0"/>
    <s v="Wild"/>
    <x v="3"/>
    <n v="3"/>
    <n v="1"/>
    <n v="3"/>
    <n v="1"/>
    <s v="BS"/>
  </r>
  <r>
    <x v="4"/>
    <x v="0"/>
    <n v="5"/>
    <x v="1"/>
    <n v="28"/>
    <d v="2019-05-28T00:00:00"/>
    <d v="1899-12-30T09:45:00"/>
    <s v="BS03"/>
    <s v="Pacheedah Shores Boat Ramp"/>
    <s v="Gordon Estuary"/>
    <n v="1"/>
    <x v="0"/>
    <s v="Wild"/>
    <x v="0"/>
    <n v="3"/>
    <n v="1"/>
    <n v="2"/>
    <n v="15"/>
    <s v="BS"/>
  </r>
  <r>
    <x v="4"/>
    <x v="0"/>
    <n v="5"/>
    <x v="1"/>
    <n v="28"/>
    <d v="2019-05-28T00:00:00"/>
    <d v="1899-12-30T09:45:00"/>
    <s v="BS03"/>
    <s v="Pacheedah Shores Boat Ramp"/>
    <s v="Gordon Estuary"/>
    <n v="1"/>
    <x v="2"/>
    <s v="Wild"/>
    <x v="1"/>
    <n v="8"/>
    <n v="1"/>
    <n v="4"/>
    <n v="26"/>
    <s v="BS"/>
  </r>
  <r>
    <x v="4"/>
    <x v="0"/>
    <n v="5"/>
    <x v="1"/>
    <n v="28"/>
    <d v="2019-05-28T00:00:00"/>
    <d v="1899-12-30T09:45:00"/>
    <s v="BS03"/>
    <s v="Pacheedah Shores Boat Ramp"/>
    <s v="Gordon Estuary"/>
    <n v="1"/>
    <x v="3"/>
    <s v="Wild"/>
    <x v="1"/>
    <n v="9"/>
    <n v="1"/>
    <n v="4"/>
    <n v="176"/>
    <s v="BS"/>
  </r>
  <r>
    <x v="4"/>
    <x v="0"/>
    <n v="5"/>
    <x v="1"/>
    <n v="28"/>
    <d v="2019-05-28T00:00:00"/>
    <d v="1899-12-30T09:45:00"/>
    <s v="BS03"/>
    <s v="Pacheedah Shores Boat Ramp"/>
    <s v="Gordon Estuary"/>
    <n v="1"/>
    <x v="4"/>
    <s v="Wild"/>
    <x v="1"/>
    <n v="18"/>
    <n v="1"/>
    <n v="4"/>
    <n v="16"/>
    <s v="BS"/>
  </r>
  <r>
    <x v="4"/>
    <x v="0"/>
    <n v="5"/>
    <x v="1"/>
    <n v="28"/>
    <d v="2019-05-28T00:00:00"/>
    <d v="1899-12-30T09:45:00"/>
    <s v="BS03"/>
    <s v="Pacheedah Shores Boat Ramp"/>
    <s v="Gordon Estuary"/>
    <n v="1"/>
    <x v="5"/>
    <s v="Wild"/>
    <x v="1"/>
    <n v="15"/>
    <n v="1"/>
    <n v="4"/>
    <n v="48"/>
    <s v="BS"/>
  </r>
  <r>
    <x v="4"/>
    <x v="0"/>
    <n v="5"/>
    <x v="1"/>
    <n v="28"/>
    <d v="2019-05-28T00:00:00"/>
    <d v="1899-12-30T09:45:00"/>
    <s v="BS03"/>
    <s v="Pacheedah Shores Boat Ramp"/>
    <s v="Gordon Estuary"/>
    <n v="1"/>
    <x v="10"/>
    <s v="Wild"/>
    <x v="1"/>
    <n v="13"/>
    <n v="1"/>
    <n v="4"/>
    <n v="11"/>
    <s v="BS"/>
  </r>
  <r>
    <x v="4"/>
    <x v="0"/>
    <n v="5"/>
    <x v="1"/>
    <n v="28"/>
    <d v="2019-05-28T00:00:00"/>
    <d v="1899-12-30T10:27:00"/>
    <s v="BS01"/>
    <s v="Smokies"/>
    <s v="Gordon Estuary"/>
    <n v="1"/>
    <x v="0"/>
    <s v="Wild"/>
    <x v="3"/>
    <n v="3"/>
    <n v="1"/>
    <n v="3"/>
    <n v="1"/>
    <s v="BS"/>
  </r>
  <r>
    <x v="4"/>
    <x v="0"/>
    <n v="5"/>
    <x v="1"/>
    <n v="28"/>
    <d v="2019-05-28T00:00:00"/>
    <d v="1899-12-30T10:27:00"/>
    <s v="BS01"/>
    <s v="Smokies"/>
    <s v="Gordon Estuary"/>
    <n v="1"/>
    <x v="0"/>
    <s v="Wild"/>
    <x v="0"/>
    <n v="3"/>
    <n v="1"/>
    <n v="2"/>
    <n v="3"/>
    <s v="BS"/>
  </r>
  <r>
    <x v="4"/>
    <x v="0"/>
    <n v="5"/>
    <x v="1"/>
    <n v="28"/>
    <d v="2019-05-28T00:00:00"/>
    <d v="1899-12-30T10:27:00"/>
    <s v="BS01"/>
    <s v="Smokies"/>
    <s v="Gordon Estuary"/>
    <n v="1"/>
    <x v="2"/>
    <s v="Wild"/>
    <x v="1"/>
    <n v="8"/>
    <n v="1"/>
    <n v="4"/>
    <n v="7"/>
    <s v="BS"/>
  </r>
  <r>
    <x v="4"/>
    <x v="0"/>
    <n v="5"/>
    <x v="1"/>
    <n v="28"/>
    <d v="2019-05-28T00:00:00"/>
    <d v="1899-12-30T10:27:00"/>
    <s v="BS01"/>
    <s v="Smokies"/>
    <s v="Gordon Estuary"/>
    <n v="1"/>
    <x v="3"/>
    <s v="Wild"/>
    <x v="1"/>
    <n v="9"/>
    <n v="1"/>
    <n v="4"/>
    <n v="27"/>
    <s v="BS"/>
  </r>
  <r>
    <x v="4"/>
    <x v="0"/>
    <n v="5"/>
    <x v="1"/>
    <n v="28"/>
    <d v="2019-05-28T00:00:00"/>
    <d v="1899-12-30T10:27:00"/>
    <s v="BS01"/>
    <s v="Smokies"/>
    <s v="Gordon Estuary"/>
    <n v="1"/>
    <x v="4"/>
    <s v="Wild"/>
    <x v="1"/>
    <n v="18"/>
    <n v="1"/>
    <n v="4"/>
    <n v="12"/>
    <s v="BS"/>
  </r>
  <r>
    <x v="4"/>
    <x v="0"/>
    <n v="5"/>
    <x v="1"/>
    <n v="28"/>
    <d v="2019-05-28T00:00:00"/>
    <d v="1899-12-30T10:27:00"/>
    <s v="BS01"/>
    <s v="Smokies"/>
    <s v="Gordon Estuary"/>
    <n v="1"/>
    <x v="5"/>
    <s v="Wild"/>
    <x v="1"/>
    <n v="15"/>
    <n v="1"/>
    <n v="4"/>
    <n v="13"/>
    <s v="BS"/>
  </r>
  <r>
    <x v="4"/>
    <x v="0"/>
    <n v="5"/>
    <x v="1"/>
    <n v="28"/>
    <d v="2019-05-28T00:00:00"/>
    <d v="1899-12-30T10:27:00"/>
    <s v="BS01"/>
    <s v="Smokies"/>
    <s v="Gordon Estuary"/>
    <n v="1"/>
    <x v="10"/>
    <s v="Wild"/>
    <x v="1"/>
    <n v="13"/>
    <n v="1"/>
    <n v="4"/>
    <n v="13"/>
    <s v="BS"/>
  </r>
  <r>
    <x v="4"/>
    <x v="0"/>
    <n v="5"/>
    <x v="1"/>
    <n v="28"/>
    <d v="2019-05-28T00:00:00"/>
    <d v="1899-12-30T11:07:00"/>
    <s v="BS03b"/>
    <s v="Q Jeff (right bank opposite N. Arm confl.)"/>
    <s v="Gordon Estuary"/>
    <n v="1"/>
    <x v="2"/>
    <s v="Wild"/>
    <x v="1"/>
    <n v="8"/>
    <n v="1"/>
    <n v="4"/>
    <n v="3"/>
    <s v="BS"/>
  </r>
  <r>
    <x v="4"/>
    <x v="0"/>
    <n v="5"/>
    <x v="1"/>
    <n v="28"/>
    <d v="2019-05-28T00:00:00"/>
    <d v="1899-12-30T11:07:00"/>
    <s v="BS03b"/>
    <s v="Q Jeff (right bank opposite N. Arm confl.)"/>
    <s v="Gordon Estuary"/>
    <n v="1"/>
    <x v="4"/>
    <s v="Wild"/>
    <x v="1"/>
    <n v="18"/>
    <n v="1"/>
    <n v="4"/>
    <n v="6"/>
    <s v="BS"/>
  </r>
  <r>
    <x v="4"/>
    <x v="0"/>
    <n v="5"/>
    <x v="1"/>
    <n v="28"/>
    <d v="2019-05-28T00:00:00"/>
    <d v="1899-12-30T11:07:00"/>
    <s v="BS03b"/>
    <s v="Q Jeff (right bank opposite N. Arm confl.)"/>
    <s v="Gordon Estuary"/>
    <n v="1"/>
    <x v="5"/>
    <s v="Wild"/>
    <x v="1"/>
    <n v="15"/>
    <n v="1"/>
    <n v="4"/>
    <n v="8"/>
    <s v="BS"/>
  </r>
  <r>
    <x v="4"/>
    <x v="0"/>
    <n v="5"/>
    <x v="1"/>
    <n v="28"/>
    <d v="2019-05-28T00:00:00"/>
    <d v="1899-12-30T11:07:00"/>
    <s v="BS03b"/>
    <s v="Q Jeff (right bank opposite N. Arm confl.)"/>
    <s v="Gordon Estuary"/>
    <n v="1"/>
    <x v="10"/>
    <s v="Wild"/>
    <x v="1"/>
    <n v="13"/>
    <n v="1"/>
    <n v="4"/>
    <n v="11"/>
    <s v="BS"/>
  </r>
  <r>
    <x v="4"/>
    <x v="0"/>
    <n v="5"/>
    <x v="1"/>
    <n v="28"/>
    <d v="2019-05-28T00:00:00"/>
    <d v="1899-12-30T11:07:00"/>
    <s v="BS03b"/>
    <s v="Q Jeff (right bank opposite N. Arm confl.)"/>
    <s v="Gordon Estuary"/>
    <n v="1"/>
    <x v="8"/>
    <s v="Wild"/>
    <x v="2"/>
    <n v="14"/>
    <n v="1"/>
    <n v="5"/>
    <n v="99"/>
    <s v="BS"/>
  </r>
  <r>
    <x v="4"/>
    <x v="0"/>
    <n v="5"/>
    <x v="1"/>
    <n v="28"/>
    <d v="2019-05-28T00:00:00"/>
    <d v="1899-12-30T11:32:00"/>
    <s v="BS07"/>
    <s v="Butch's (Gordon R.)"/>
    <s v="Gordon Estuary"/>
    <n v="1"/>
    <x v="0"/>
    <s v="Wild"/>
    <x v="0"/>
    <n v="3"/>
    <n v="1"/>
    <n v="2"/>
    <n v="4"/>
    <s v="BS"/>
  </r>
  <r>
    <x v="4"/>
    <x v="0"/>
    <n v="5"/>
    <x v="1"/>
    <n v="28"/>
    <d v="2019-05-28T00:00:00"/>
    <d v="1899-12-30T11:32:00"/>
    <s v="BS07"/>
    <s v="Butch's (Gordon R.)"/>
    <s v="Gordon Estuary"/>
    <n v="1"/>
    <x v="1"/>
    <s v="Wild"/>
    <x v="0"/>
    <n v="2"/>
    <n v="1"/>
    <n v="2"/>
    <n v="1"/>
    <s v="BS"/>
  </r>
  <r>
    <x v="4"/>
    <x v="0"/>
    <n v="5"/>
    <x v="1"/>
    <n v="28"/>
    <d v="2019-05-28T00:00:00"/>
    <d v="1899-12-30T11:32:00"/>
    <s v="BS07"/>
    <s v="Butch's (Gordon R.)"/>
    <s v="Gordon Estuary"/>
    <n v="1"/>
    <x v="2"/>
    <s v="Wild"/>
    <x v="1"/>
    <n v="8"/>
    <n v="1"/>
    <n v="4"/>
    <n v="1"/>
    <s v="BS"/>
  </r>
  <r>
    <x v="4"/>
    <x v="0"/>
    <n v="5"/>
    <x v="1"/>
    <n v="28"/>
    <d v="2019-05-28T00:00:00"/>
    <d v="1899-12-30T11:32:00"/>
    <s v="BS07"/>
    <s v="Butch's (Gordon R.)"/>
    <s v="Gordon Estuary"/>
    <n v="1"/>
    <x v="4"/>
    <s v="Wild"/>
    <x v="1"/>
    <n v="18"/>
    <n v="1"/>
    <n v="4"/>
    <n v="1"/>
    <s v="BS"/>
  </r>
  <r>
    <x v="4"/>
    <x v="0"/>
    <n v="5"/>
    <x v="1"/>
    <n v="28"/>
    <d v="2019-05-28T00:00:00"/>
    <d v="1899-12-30T11:32:00"/>
    <s v="BS07"/>
    <s v="Butch's (Gordon R.)"/>
    <s v="Gordon Estuary"/>
    <n v="1"/>
    <x v="10"/>
    <s v="Wild"/>
    <x v="1"/>
    <n v="13"/>
    <n v="1"/>
    <n v="4"/>
    <n v="2"/>
    <s v="BS"/>
  </r>
  <r>
    <x v="4"/>
    <x v="0"/>
    <n v="5"/>
    <x v="1"/>
    <n v="28"/>
    <d v="2019-05-28T00:00:00"/>
    <d v="1899-12-30T11:32:00"/>
    <s v="BS07"/>
    <s v="Butch's (Gordon R.)"/>
    <s v="Gordon Estuary"/>
    <n v="1"/>
    <x v="7"/>
    <s v="Wild"/>
    <x v="2"/>
    <n v="16"/>
    <n v="1"/>
    <n v="5"/>
    <n v="3"/>
    <s v="BS"/>
  </r>
  <r>
    <x v="4"/>
    <x v="0"/>
    <n v="5"/>
    <x v="1"/>
    <n v="28"/>
    <d v="2019-05-28T00:00:00"/>
    <d v="1899-12-30T12:05:00"/>
    <s v="BS05"/>
    <s v="Q01, left bank Gordon up from confluence"/>
    <s v="Gordon Estuary"/>
    <n v="1"/>
    <x v="0"/>
    <s v="Wild"/>
    <x v="0"/>
    <n v="3"/>
    <n v="1"/>
    <n v="2"/>
    <n v="17"/>
    <s v="BS"/>
  </r>
  <r>
    <x v="4"/>
    <x v="0"/>
    <n v="5"/>
    <x v="1"/>
    <n v="28"/>
    <d v="2019-05-28T00:00:00"/>
    <d v="1899-12-30T12:05:00"/>
    <s v="BS05"/>
    <s v="Q01, left bank Gordon up from confluence"/>
    <s v="Gordon Estuary"/>
    <n v="1"/>
    <x v="1"/>
    <s v="Wild"/>
    <x v="0"/>
    <n v="2"/>
    <n v="1"/>
    <n v="2"/>
    <n v="1"/>
    <s v="BS"/>
  </r>
  <r>
    <x v="4"/>
    <x v="0"/>
    <n v="5"/>
    <x v="1"/>
    <n v="28"/>
    <d v="2019-05-28T00:00:00"/>
    <d v="1899-12-30T12:05:00"/>
    <s v="BS05"/>
    <s v="Q01, left bank Gordon up from confluence"/>
    <s v="Gordon Estuary"/>
    <n v="1"/>
    <x v="0"/>
    <s v="Wild"/>
    <x v="3"/>
    <n v="3"/>
    <n v="1"/>
    <n v="3"/>
    <n v="1"/>
    <s v="BS"/>
  </r>
  <r>
    <x v="5"/>
    <x v="0"/>
    <n v="6"/>
    <x v="2"/>
    <n v="5"/>
    <d v="2019-06-05T00:00:00"/>
    <d v="1899-12-30T12:25:00"/>
    <s v="BS07"/>
    <s v="Butch's (Gordon R.)"/>
    <s v="Gordon Estuary"/>
    <n v="1"/>
    <x v="9"/>
    <s v="Wild"/>
    <x v="3"/>
    <n v="5"/>
    <n v="1"/>
    <n v="3"/>
    <n v="1"/>
    <s v="BS"/>
  </r>
  <r>
    <x v="5"/>
    <x v="0"/>
    <n v="6"/>
    <x v="2"/>
    <n v="5"/>
    <d v="2019-06-05T00:00:00"/>
    <d v="1899-12-30T12:25:00"/>
    <s v="BS07"/>
    <s v="Butch's (Gordon R.)"/>
    <s v="Gordon Estuary"/>
    <n v="1"/>
    <x v="9"/>
    <s v="Wild"/>
    <x v="0"/>
    <n v="5"/>
    <n v="1"/>
    <n v="2"/>
    <n v="2"/>
    <s v="BS"/>
  </r>
  <r>
    <x v="5"/>
    <x v="0"/>
    <n v="6"/>
    <x v="2"/>
    <n v="5"/>
    <d v="2019-06-05T00:00:00"/>
    <d v="1899-12-30T12:25:00"/>
    <s v="BS07"/>
    <s v="Butch's (Gordon R.)"/>
    <s v="Gordon Estuary"/>
    <n v="1"/>
    <x v="0"/>
    <s v="Wild"/>
    <x v="3"/>
    <n v="3"/>
    <n v="1"/>
    <n v="3"/>
    <n v="1"/>
    <s v="BS"/>
  </r>
  <r>
    <x v="5"/>
    <x v="0"/>
    <n v="6"/>
    <x v="2"/>
    <n v="5"/>
    <d v="2019-06-05T00:00:00"/>
    <d v="1899-12-30T12:25:00"/>
    <s v="BS07"/>
    <s v="Butch's (Gordon R.)"/>
    <s v="Gordon Estuary"/>
    <n v="1"/>
    <x v="0"/>
    <s v="Wild"/>
    <x v="0"/>
    <n v="3"/>
    <n v="1"/>
    <n v="2"/>
    <n v="1"/>
    <s v="BS"/>
  </r>
  <r>
    <x v="5"/>
    <x v="0"/>
    <n v="6"/>
    <x v="2"/>
    <n v="5"/>
    <d v="2019-06-05T00:00:00"/>
    <d v="1899-12-30T12:25:00"/>
    <s v="BS07"/>
    <s v="Butch's (Gordon R.)"/>
    <s v="Gordon Estuary"/>
    <n v="1"/>
    <x v="1"/>
    <s v="Wild"/>
    <x v="0"/>
    <n v="2"/>
    <n v="1"/>
    <n v="2"/>
    <n v="1"/>
    <s v="BS"/>
  </r>
  <r>
    <x v="5"/>
    <x v="0"/>
    <n v="6"/>
    <x v="2"/>
    <n v="5"/>
    <d v="2019-06-05T00:00:00"/>
    <d v="1899-12-30T12:25:00"/>
    <s v="BS07"/>
    <s v="Butch's (Gordon R.)"/>
    <s v="Gordon Estuary"/>
    <n v="1"/>
    <x v="8"/>
    <s v="Wild"/>
    <x v="2"/>
    <n v="14"/>
    <n v="1"/>
    <n v="5"/>
    <n v="400"/>
    <s v="BS"/>
  </r>
  <r>
    <x v="5"/>
    <x v="0"/>
    <n v="6"/>
    <x v="2"/>
    <n v="5"/>
    <d v="2019-06-05T00:00:00"/>
    <d v="1899-12-30T11:40:00"/>
    <s v="BS05"/>
    <s v="Q01, left bank Gordon up from confluence"/>
    <s v="Gordon Estuary"/>
    <n v="1"/>
    <x v="0"/>
    <s v="Wild"/>
    <x v="0"/>
    <n v="3"/>
    <n v="1"/>
    <n v="2"/>
    <n v="27"/>
    <s v="BS"/>
  </r>
  <r>
    <x v="5"/>
    <x v="0"/>
    <n v="6"/>
    <x v="2"/>
    <n v="5"/>
    <d v="2019-06-05T00:00:00"/>
    <d v="1899-12-30T11:40:00"/>
    <s v="BS05"/>
    <s v="Q01, left bank Gordon up from confluence"/>
    <s v="Gordon Estuary"/>
    <n v="1"/>
    <x v="2"/>
    <s v="Wild"/>
    <x v="1"/>
    <n v="8"/>
    <n v="1"/>
    <n v="4"/>
    <n v="8"/>
    <s v="BS"/>
  </r>
  <r>
    <x v="5"/>
    <x v="0"/>
    <n v="6"/>
    <x v="2"/>
    <n v="5"/>
    <d v="2019-06-05T00:00:00"/>
    <d v="1899-12-30T11:40:00"/>
    <s v="BS05"/>
    <s v="Q01, left bank Gordon up from confluence"/>
    <s v="Gordon Estuary"/>
    <n v="1"/>
    <x v="3"/>
    <s v="Wild"/>
    <x v="1"/>
    <n v="9"/>
    <n v="1"/>
    <n v="4"/>
    <n v="60"/>
    <s v="BS"/>
  </r>
  <r>
    <x v="5"/>
    <x v="0"/>
    <n v="6"/>
    <x v="2"/>
    <n v="5"/>
    <d v="2019-06-05T00:00:00"/>
    <d v="1899-12-30T11:40:00"/>
    <s v="BS05"/>
    <s v="Q01, left bank Gordon up from confluence"/>
    <s v="Gordon Estuary"/>
    <n v="1"/>
    <x v="4"/>
    <s v="Wild"/>
    <x v="1"/>
    <n v="18"/>
    <n v="1"/>
    <n v="4"/>
    <n v="3"/>
    <s v="BS"/>
  </r>
  <r>
    <x v="5"/>
    <x v="0"/>
    <n v="6"/>
    <x v="2"/>
    <n v="5"/>
    <d v="2019-06-05T00:00:00"/>
    <d v="1899-12-30T11:40:00"/>
    <s v="BS05"/>
    <s v="Q01, left bank Gordon up from confluence"/>
    <s v="Gordon Estuary"/>
    <n v="1"/>
    <x v="5"/>
    <s v="Wild"/>
    <x v="4"/>
    <n v="15"/>
    <n v="1"/>
    <n v="99"/>
    <n v="10"/>
    <s v="BS"/>
  </r>
  <r>
    <x v="5"/>
    <x v="0"/>
    <n v="6"/>
    <x v="2"/>
    <n v="5"/>
    <d v="2019-06-05T00:00:00"/>
    <d v="1899-12-30T11:40:00"/>
    <s v="BS05"/>
    <s v="Q01, left bank Gordon up from confluence"/>
    <s v="Gordon Estuary"/>
    <n v="1"/>
    <x v="5"/>
    <s v="Wild"/>
    <x v="2"/>
    <n v="15"/>
    <n v="1"/>
    <n v="5"/>
    <n v="10"/>
    <s v="BS"/>
  </r>
  <r>
    <x v="5"/>
    <x v="0"/>
    <n v="6"/>
    <x v="2"/>
    <n v="5"/>
    <d v="2019-06-05T00:00:00"/>
    <d v="1899-12-30T13:00:00"/>
    <s v="BS04"/>
    <s v="Gallaugher's"/>
    <s v="Gordon Estuary"/>
    <n v="1"/>
    <x v="9"/>
    <s v="Wild"/>
    <x v="0"/>
    <n v="5"/>
    <n v="1"/>
    <n v="2"/>
    <n v="1"/>
    <s v="BS"/>
  </r>
  <r>
    <x v="5"/>
    <x v="0"/>
    <n v="6"/>
    <x v="2"/>
    <n v="5"/>
    <d v="2019-06-05T00:00:00"/>
    <d v="1899-12-30T13:00:00"/>
    <s v="BS04"/>
    <s v="Gallaugher's"/>
    <s v="Gordon Estuary"/>
    <n v="1"/>
    <x v="0"/>
    <s v="Wild"/>
    <x v="0"/>
    <n v="3"/>
    <n v="1"/>
    <n v="2"/>
    <n v="9"/>
    <s v="BS"/>
  </r>
  <r>
    <x v="5"/>
    <x v="0"/>
    <n v="6"/>
    <x v="2"/>
    <n v="5"/>
    <d v="2019-06-05T00:00:00"/>
    <d v="1899-12-30T13:00:00"/>
    <s v="BS04"/>
    <s v="Gallaugher's"/>
    <s v="Gordon Estuary"/>
    <n v="1"/>
    <x v="2"/>
    <s v="Wild"/>
    <x v="1"/>
    <n v="8"/>
    <n v="1"/>
    <n v="4"/>
    <n v="10"/>
    <s v="BS"/>
  </r>
  <r>
    <x v="5"/>
    <x v="0"/>
    <n v="6"/>
    <x v="2"/>
    <n v="5"/>
    <d v="2019-06-05T00:00:00"/>
    <d v="1899-12-30T13:00:00"/>
    <s v="BS04"/>
    <s v="Gallaugher's"/>
    <s v="Gordon Estuary"/>
    <n v="1"/>
    <x v="3"/>
    <s v="Wild"/>
    <x v="1"/>
    <n v="9"/>
    <n v="1"/>
    <n v="4"/>
    <n v="19"/>
    <s v="BS"/>
  </r>
  <r>
    <x v="5"/>
    <x v="0"/>
    <n v="6"/>
    <x v="2"/>
    <n v="5"/>
    <d v="2019-06-05T00:00:00"/>
    <d v="1899-12-30T13:00:00"/>
    <s v="BS04"/>
    <s v="Gallaugher's"/>
    <s v="Gordon Estuary"/>
    <n v="1"/>
    <x v="4"/>
    <s v="Wild"/>
    <x v="1"/>
    <n v="18"/>
    <n v="1"/>
    <n v="4"/>
    <n v="9"/>
    <s v="BS"/>
  </r>
  <r>
    <x v="5"/>
    <x v="0"/>
    <n v="6"/>
    <x v="2"/>
    <n v="5"/>
    <d v="2019-06-05T00:00:00"/>
    <d v="1899-12-30T13:00:00"/>
    <s v="BS04"/>
    <s v="Gallaugher's"/>
    <s v="Gordon Estuary"/>
    <n v="1"/>
    <x v="5"/>
    <s v="Wild"/>
    <x v="1"/>
    <n v="15"/>
    <n v="1"/>
    <n v="4"/>
    <n v="18"/>
    <s v="BS"/>
  </r>
  <r>
    <x v="5"/>
    <x v="0"/>
    <n v="6"/>
    <x v="2"/>
    <n v="5"/>
    <d v="2019-06-05T00:00:00"/>
    <d v="1899-12-30T13:00:00"/>
    <s v="BS04"/>
    <s v="Gallaugher's"/>
    <s v="Gordon Estuary"/>
    <n v="1"/>
    <x v="10"/>
    <s v="Wild"/>
    <x v="1"/>
    <n v="13"/>
    <n v="1"/>
    <n v="4"/>
    <n v="6"/>
    <s v="BS"/>
  </r>
  <r>
    <x v="5"/>
    <x v="0"/>
    <n v="6"/>
    <x v="2"/>
    <n v="5"/>
    <d v="2019-06-05T00:00:00"/>
    <d v="1899-12-30T13:40:00"/>
    <s v="BS03b"/>
    <s v="Q Jeff (right bank opposite N. Arm confl.)"/>
    <s v="Gordon Estuary"/>
    <n v="1"/>
    <x v="9"/>
    <s v="Wild"/>
    <x v="0"/>
    <n v="5"/>
    <n v="1"/>
    <n v="2"/>
    <n v="1"/>
    <s v="BS"/>
  </r>
  <r>
    <x v="5"/>
    <x v="0"/>
    <n v="6"/>
    <x v="2"/>
    <n v="5"/>
    <d v="2019-06-05T00:00:00"/>
    <d v="1899-12-30T13:40:00"/>
    <s v="BS03b"/>
    <s v="Q Jeff (right bank opposite N. Arm confl.)"/>
    <s v="Gordon Estuary"/>
    <n v="1"/>
    <x v="0"/>
    <s v="Wild"/>
    <x v="0"/>
    <n v="3"/>
    <n v="1"/>
    <n v="2"/>
    <n v="16"/>
    <s v="BS"/>
  </r>
  <r>
    <x v="5"/>
    <x v="0"/>
    <n v="6"/>
    <x v="2"/>
    <n v="5"/>
    <d v="2019-06-05T00:00:00"/>
    <d v="1899-12-30T13:40:00"/>
    <s v="BS03b"/>
    <s v="Q Jeff (right bank opposite N. Arm confl.)"/>
    <s v="Gordon Estuary"/>
    <n v="1"/>
    <x v="1"/>
    <s v="Wild"/>
    <x v="0"/>
    <n v="2"/>
    <n v="1"/>
    <n v="2"/>
    <n v="1"/>
    <s v="BS"/>
  </r>
  <r>
    <x v="5"/>
    <x v="0"/>
    <n v="6"/>
    <x v="2"/>
    <n v="5"/>
    <d v="2019-06-05T00:00:00"/>
    <d v="1899-12-30T13:40:00"/>
    <s v="BS03b"/>
    <s v="Q Jeff (right bank opposite N. Arm confl.)"/>
    <s v="Gordon Estuary"/>
    <n v="1"/>
    <x v="2"/>
    <s v="Wild"/>
    <x v="1"/>
    <n v="8"/>
    <n v="1"/>
    <n v="4"/>
    <n v="6"/>
    <s v="BS"/>
  </r>
  <r>
    <x v="5"/>
    <x v="0"/>
    <n v="6"/>
    <x v="2"/>
    <n v="5"/>
    <d v="2019-06-05T00:00:00"/>
    <d v="1899-12-30T13:40:00"/>
    <s v="BS03b"/>
    <s v="Q Jeff (right bank opposite N. Arm confl.)"/>
    <s v="Gordon Estuary"/>
    <n v="1"/>
    <x v="4"/>
    <s v="Wild"/>
    <x v="1"/>
    <n v="18"/>
    <n v="1"/>
    <n v="4"/>
    <n v="3"/>
    <s v="BS"/>
  </r>
  <r>
    <x v="5"/>
    <x v="0"/>
    <n v="6"/>
    <x v="2"/>
    <n v="5"/>
    <d v="2019-06-05T00:00:00"/>
    <d v="1899-12-30T13:40:00"/>
    <s v="BS03b"/>
    <s v="Q Jeff (right bank opposite N. Arm confl.)"/>
    <s v="Gordon Estuary"/>
    <n v="1"/>
    <x v="5"/>
    <s v="Wild"/>
    <x v="1"/>
    <n v="15"/>
    <n v="1"/>
    <n v="4"/>
    <n v="10"/>
    <s v="BS"/>
  </r>
  <r>
    <x v="5"/>
    <x v="0"/>
    <n v="6"/>
    <x v="2"/>
    <n v="5"/>
    <d v="2019-06-05T00:00:00"/>
    <d v="1899-12-30T13:40:00"/>
    <s v="BS03b"/>
    <s v="Q Jeff (right bank opposite N. Arm confl.)"/>
    <s v="Gordon Estuary"/>
    <n v="1"/>
    <x v="10"/>
    <s v="Wild"/>
    <x v="1"/>
    <n v="13"/>
    <n v="1"/>
    <n v="4"/>
    <n v="54"/>
    <s v="BS"/>
  </r>
  <r>
    <x v="5"/>
    <x v="0"/>
    <n v="6"/>
    <x v="2"/>
    <n v="5"/>
    <d v="2019-06-05T00:00:00"/>
    <d v="1899-12-30T14:40:00"/>
    <s v="BS03"/>
    <s v="Pacheedah Shores Boat Ramp"/>
    <s v="Gordon Estuary"/>
    <n v="1"/>
    <x v="0"/>
    <s v="Wild"/>
    <x v="3"/>
    <n v="3"/>
    <n v="1"/>
    <n v="3"/>
    <n v="1"/>
    <s v="BS"/>
  </r>
  <r>
    <x v="5"/>
    <x v="0"/>
    <n v="6"/>
    <x v="2"/>
    <n v="5"/>
    <d v="2019-06-05T00:00:00"/>
    <d v="1899-12-30T14:40:00"/>
    <s v="BS03"/>
    <s v="Pacheedah Shores Boat Ramp"/>
    <s v="Gordon Estuary"/>
    <n v="1"/>
    <x v="0"/>
    <s v="Wild"/>
    <x v="0"/>
    <n v="3"/>
    <n v="1"/>
    <n v="2"/>
    <n v="1"/>
    <s v="BS"/>
  </r>
  <r>
    <x v="5"/>
    <x v="0"/>
    <n v="6"/>
    <x v="2"/>
    <n v="5"/>
    <d v="2019-06-05T00:00:00"/>
    <d v="1899-12-30T14:40:00"/>
    <s v="BS03"/>
    <s v="Pacheedah Shores Boat Ramp"/>
    <s v="Gordon Estuary"/>
    <n v="1"/>
    <x v="14"/>
    <s v="Wild"/>
    <x v="0"/>
    <n v="6"/>
    <n v="1"/>
    <n v="2"/>
    <n v="10"/>
    <s v="BS"/>
  </r>
  <r>
    <x v="5"/>
    <x v="0"/>
    <n v="6"/>
    <x v="2"/>
    <n v="5"/>
    <d v="2019-06-05T00:00:00"/>
    <d v="1899-12-30T14:40:00"/>
    <s v="BS03"/>
    <s v="Pacheedah Shores Boat Ramp"/>
    <s v="Gordon Estuary"/>
    <n v="1"/>
    <x v="2"/>
    <s v="Wild"/>
    <x v="1"/>
    <n v="8"/>
    <n v="1"/>
    <n v="4"/>
    <n v="10"/>
    <s v="BS"/>
  </r>
  <r>
    <x v="5"/>
    <x v="0"/>
    <n v="6"/>
    <x v="2"/>
    <n v="5"/>
    <d v="2019-06-05T00:00:00"/>
    <d v="1899-12-30T14:40:00"/>
    <s v="BS03"/>
    <s v="Pacheedah Shores Boat Ramp"/>
    <s v="Gordon Estuary"/>
    <n v="1"/>
    <x v="3"/>
    <s v="Wild"/>
    <x v="1"/>
    <n v="9"/>
    <n v="1"/>
    <n v="4"/>
    <n v="9"/>
    <s v="BS"/>
  </r>
  <r>
    <x v="5"/>
    <x v="0"/>
    <n v="6"/>
    <x v="2"/>
    <n v="5"/>
    <d v="2019-06-05T00:00:00"/>
    <d v="1899-12-30T14:40:00"/>
    <s v="BS03"/>
    <s v="Pacheedah Shores Boat Ramp"/>
    <s v="Gordon Estuary"/>
    <n v="1"/>
    <x v="4"/>
    <s v="Wild"/>
    <x v="1"/>
    <n v="18"/>
    <n v="1"/>
    <n v="4"/>
    <n v="9"/>
    <s v="BS"/>
  </r>
  <r>
    <x v="5"/>
    <x v="0"/>
    <n v="6"/>
    <x v="2"/>
    <n v="5"/>
    <d v="2019-06-05T00:00:00"/>
    <d v="1899-12-30T14:40:00"/>
    <s v="BS03"/>
    <s v="Pacheedah Shores Boat Ramp"/>
    <s v="Gordon Estuary"/>
    <n v="1"/>
    <x v="5"/>
    <s v="Wild"/>
    <x v="1"/>
    <n v="15"/>
    <n v="1"/>
    <n v="4"/>
    <n v="7"/>
    <s v="BS"/>
  </r>
  <r>
    <x v="5"/>
    <x v="0"/>
    <n v="6"/>
    <x v="2"/>
    <n v="5"/>
    <d v="2019-06-05T00:00:00"/>
    <d v="1899-12-30T14:40:00"/>
    <s v="BS03"/>
    <s v="Pacheedah Shores Boat Ramp"/>
    <s v="Gordon Estuary"/>
    <n v="1"/>
    <x v="10"/>
    <s v="Wild"/>
    <x v="1"/>
    <n v="13"/>
    <n v="1"/>
    <n v="4"/>
    <n v="7"/>
    <s v="BS"/>
  </r>
  <r>
    <x v="5"/>
    <x v="0"/>
    <n v="6"/>
    <x v="2"/>
    <n v="5"/>
    <d v="2019-06-05T00:00:00"/>
    <d v="1899-12-30T15:52:00"/>
    <s v="BS14"/>
    <s v="Mouth of Site 7 inlet, north side"/>
    <s v="Gordon Estuary"/>
    <n v="1"/>
    <x v="0"/>
    <s v="Wild"/>
    <x v="0"/>
    <n v="3"/>
    <n v="1"/>
    <n v="2"/>
    <n v="8"/>
    <s v="BS"/>
  </r>
  <r>
    <x v="5"/>
    <x v="0"/>
    <n v="6"/>
    <x v="2"/>
    <n v="5"/>
    <d v="2019-06-05T00:00:00"/>
    <d v="1899-12-30T15:52:00"/>
    <s v="BS14"/>
    <s v="Mouth of Site 7 inlet, north side"/>
    <s v="Gordon Estuary"/>
    <n v="1"/>
    <x v="2"/>
    <s v="Wild"/>
    <x v="1"/>
    <n v="8"/>
    <n v="1"/>
    <n v="4"/>
    <n v="15"/>
    <s v="BS"/>
  </r>
  <r>
    <x v="5"/>
    <x v="0"/>
    <n v="6"/>
    <x v="2"/>
    <n v="5"/>
    <d v="2019-06-05T00:00:00"/>
    <d v="1899-12-30T15:52:00"/>
    <s v="BS14"/>
    <s v="Mouth of Site 7 inlet, north side"/>
    <s v="Gordon Estuary"/>
    <n v="1"/>
    <x v="3"/>
    <s v="Wild"/>
    <x v="1"/>
    <n v="9"/>
    <n v="1"/>
    <n v="4"/>
    <n v="1"/>
    <s v="BS"/>
  </r>
  <r>
    <x v="5"/>
    <x v="0"/>
    <n v="6"/>
    <x v="2"/>
    <n v="5"/>
    <d v="2019-06-05T00:00:00"/>
    <d v="1899-12-30T15:52:00"/>
    <s v="BS14"/>
    <s v="Mouth of Site 7 inlet, north side"/>
    <s v="Gordon Estuary"/>
    <n v="1"/>
    <x v="4"/>
    <s v="Wild"/>
    <x v="1"/>
    <n v="18"/>
    <n v="1"/>
    <n v="4"/>
    <n v="8"/>
    <s v="BS"/>
  </r>
  <r>
    <x v="5"/>
    <x v="0"/>
    <n v="6"/>
    <x v="2"/>
    <n v="5"/>
    <d v="2019-06-05T00:00:00"/>
    <d v="1899-12-30T15:52:00"/>
    <s v="BS14"/>
    <s v="Mouth of Site 7 inlet, north side"/>
    <s v="Gordon Estuary"/>
    <n v="1"/>
    <x v="5"/>
    <s v="Wild"/>
    <x v="1"/>
    <n v="15"/>
    <n v="1"/>
    <n v="4"/>
    <n v="8"/>
    <s v="BS"/>
  </r>
  <r>
    <x v="5"/>
    <x v="0"/>
    <n v="6"/>
    <x v="2"/>
    <n v="5"/>
    <d v="2019-06-05T00:00:00"/>
    <d v="1899-12-30T15:52:00"/>
    <s v="BS14"/>
    <s v="Mouth of Site 7 inlet, north side"/>
    <s v="Gordon Estuary"/>
    <n v="1"/>
    <x v="10"/>
    <s v="Wild"/>
    <x v="1"/>
    <n v="13"/>
    <n v="1"/>
    <n v="4"/>
    <n v="19"/>
    <s v="BS"/>
  </r>
  <r>
    <x v="5"/>
    <x v="0"/>
    <n v="6"/>
    <x v="2"/>
    <n v="6"/>
    <d v="2019-06-06T00:00:00"/>
    <d v="1899-12-30T12:40:00"/>
    <s v="BS08"/>
    <s v="South Arm SJ (Old Mill)"/>
    <s v="San Juan Estuary"/>
    <n v="1"/>
    <x v="0"/>
    <s v="Wild"/>
    <x v="0"/>
    <n v="3"/>
    <n v="1"/>
    <n v="2"/>
    <n v="4"/>
    <s v="BS"/>
  </r>
  <r>
    <x v="5"/>
    <x v="0"/>
    <n v="6"/>
    <x v="2"/>
    <n v="6"/>
    <d v="2019-06-06T00:00:00"/>
    <d v="1899-12-30T12:40:00"/>
    <s v="BS08"/>
    <s v="South Arm SJ (Old Mill)"/>
    <s v="San Juan Estuary"/>
    <n v="1"/>
    <x v="2"/>
    <s v="Wild"/>
    <x v="1"/>
    <n v="8"/>
    <n v="1"/>
    <n v="4"/>
    <n v="12"/>
    <s v="BS"/>
  </r>
  <r>
    <x v="5"/>
    <x v="0"/>
    <n v="6"/>
    <x v="2"/>
    <n v="6"/>
    <d v="2019-06-06T00:00:00"/>
    <d v="1899-12-30T12:40:00"/>
    <s v="BS08"/>
    <s v="South Arm SJ (Old Mill)"/>
    <s v="San Juan Estuary"/>
    <n v="1"/>
    <x v="3"/>
    <s v="Wild"/>
    <x v="1"/>
    <n v="9"/>
    <n v="1"/>
    <n v="4"/>
    <n v="327"/>
    <s v="BS"/>
  </r>
  <r>
    <x v="5"/>
    <x v="0"/>
    <n v="6"/>
    <x v="2"/>
    <n v="6"/>
    <d v="2019-06-06T00:00:00"/>
    <d v="1899-12-30T12:40:00"/>
    <s v="BS08"/>
    <s v="South Arm SJ (Old Mill)"/>
    <s v="San Juan Estuary"/>
    <n v="1"/>
    <x v="4"/>
    <s v="Wild"/>
    <x v="1"/>
    <n v="18"/>
    <n v="1"/>
    <n v="4"/>
    <n v="16"/>
    <s v="BS"/>
  </r>
  <r>
    <x v="5"/>
    <x v="0"/>
    <n v="6"/>
    <x v="2"/>
    <n v="6"/>
    <d v="2019-06-06T00:00:00"/>
    <d v="1899-12-30T12:40:00"/>
    <s v="BS08"/>
    <s v="South Arm SJ (Old Mill)"/>
    <s v="San Juan Estuary"/>
    <n v="1"/>
    <x v="5"/>
    <s v="Wild"/>
    <x v="1"/>
    <n v="15"/>
    <n v="1"/>
    <n v="4"/>
    <n v="15"/>
    <s v="BS"/>
  </r>
  <r>
    <x v="5"/>
    <x v="0"/>
    <n v="6"/>
    <x v="2"/>
    <n v="6"/>
    <d v="2019-06-06T00:00:00"/>
    <d v="1899-12-30T12:40:00"/>
    <s v="BS08"/>
    <s v="South Arm SJ (Old Mill)"/>
    <s v="San Juan Estuary"/>
    <n v="1"/>
    <x v="10"/>
    <s v="Wild"/>
    <x v="1"/>
    <n v="13"/>
    <n v="1"/>
    <n v="4"/>
    <n v="15"/>
    <s v="BS"/>
  </r>
  <r>
    <x v="5"/>
    <x v="0"/>
    <n v="6"/>
    <x v="2"/>
    <n v="6"/>
    <d v="2019-06-06T00:00:00"/>
    <d v="1899-12-30T13:15:00"/>
    <s v="BS07"/>
    <s v="Butch's (Gordon R.)"/>
    <s v="Gordon Estuary"/>
    <n v="1"/>
    <x v="9"/>
    <s v="Wild"/>
    <x v="3"/>
    <n v="5"/>
    <n v="1"/>
    <n v="3"/>
    <n v="14"/>
    <s v="BS"/>
  </r>
  <r>
    <x v="5"/>
    <x v="0"/>
    <n v="6"/>
    <x v="2"/>
    <n v="6"/>
    <d v="2019-06-06T00:00:00"/>
    <d v="1899-12-30T13:15:00"/>
    <s v="BS07"/>
    <s v="Butch's (Gordon R.)"/>
    <s v="Gordon Estuary"/>
    <n v="1"/>
    <x v="0"/>
    <s v="Wild"/>
    <x v="3"/>
    <n v="3"/>
    <n v="1"/>
    <n v="3"/>
    <n v="18"/>
    <s v="BS"/>
  </r>
  <r>
    <x v="5"/>
    <x v="0"/>
    <n v="6"/>
    <x v="2"/>
    <n v="6"/>
    <d v="2019-06-06T00:00:00"/>
    <d v="1899-12-30T13:15:00"/>
    <s v="BS07"/>
    <s v="Butch's (Gordon R.)"/>
    <s v="Gordon Estuary"/>
    <n v="1"/>
    <x v="0"/>
    <s v="Wild"/>
    <x v="0"/>
    <n v="3"/>
    <n v="1"/>
    <n v="2"/>
    <n v="7"/>
    <s v="BS"/>
  </r>
  <r>
    <x v="5"/>
    <x v="0"/>
    <n v="6"/>
    <x v="2"/>
    <n v="6"/>
    <d v="2019-06-06T00:00:00"/>
    <d v="1899-12-30T13:15:00"/>
    <s v="BS07"/>
    <s v="Butch's (Gordon R.)"/>
    <s v="Gordon Estuary"/>
    <n v="1"/>
    <x v="1"/>
    <s v="Wild"/>
    <x v="3"/>
    <n v="2"/>
    <n v="1"/>
    <n v="3"/>
    <n v="1"/>
    <s v="BS"/>
  </r>
  <r>
    <x v="5"/>
    <x v="0"/>
    <n v="6"/>
    <x v="2"/>
    <n v="6"/>
    <d v="2019-06-06T00:00:00"/>
    <d v="1899-12-30T13:15:00"/>
    <s v="BS07"/>
    <s v="Butch's (Gordon R.)"/>
    <s v="Gordon Estuary"/>
    <n v="1"/>
    <x v="1"/>
    <s v="Wild"/>
    <x v="0"/>
    <n v="2"/>
    <n v="1"/>
    <n v="2"/>
    <n v="2"/>
    <s v="BS"/>
  </r>
  <r>
    <x v="5"/>
    <x v="0"/>
    <n v="6"/>
    <x v="2"/>
    <n v="6"/>
    <d v="2019-06-06T00:00:00"/>
    <d v="1899-12-30T13:15:00"/>
    <s v="BS07"/>
    <s v="Butch's (Gordon R.)"/>
    <s v="Gordon Estuary"/>
    <n v="1"/>
    <x v="2"/>
    <s v="Wild"/>
    <x v="1"/>
    <n v="8"/>
    <n v="1"/>
    <n v="4"/>
    <n v="21"/>
    <s v="BS"/>
  </r>
  <r>
    <x v="5"/>
    <x v="0"/>
    <n v="6"/>
    <x v="2"/>
    <n v="6"/>
    <d v="2019-06-06T00:00:00"/>
    <d v="1899-12-30T13:15:00"/>
    <s v="BS07"/>
    <s v="Butch's (Gordon R.)"/>
    <s v="Gordon Estuary"/>
    <n v="1"/>
    <x v="4"/>
    <s v="Wild"/>
    <x v="1"/>
    <n v="18"/>
    <n v="1"/>
    <n v="4"/>
    <n v="12"/>
    <s v="BS"/>
  </r>
  <r>
    <x v="5"/>
    <x v="0"/>
    <n v="6"/>
    <x v="2"/>
    <n v="6"/>
    <d v="2019-06-06T00:00:00"/>
    <d v="1899-12-30T13:15:00"/>
    <s v="BS07"/>
    <s v="Butch's (Gordon R.)"/>
    <s v="Gordon Estuary"/>
    <n v="1"/>
    <x v="5"/>
    <s v="Wild"/>
    <x v="1"/>
    <n v="15"/>
    <n v="1"/>
    <n v="4"/>
    <n v="12"/>
    <s v="BS"/>
  </r>
  <r>
    <x v="5"/>
    <x v="0"/>
    <n v="6"/>
    <x v="2"/>
    <n v="6"/>
    <d v="2019-06-06T00:00:00"/>
    <d v="1899-12-30T13:15:00"/>
    <s v="BS07"/>
    <s v="Butch's (Gordon R.)"/>
    <s v="Gordon Estuary"/>
    <n v="1"/>
    <x v="10"/>
    <s v="Wild"/>
    <x v="1"/>
    <n v="13"/>
    <n v="1"/>
    <n v="4"/>
    <n v="9"/>
    <s v="BS"/>
  </r>
  <r>
    <x v="5"/>
    <x v="0"/>
    <n v="6"/>
    <x v="2"/>
    <n v="6"/>
    <d v="2019-06-06T00:00:00"/>
    <d v="1899-12-30T13:15:00"/>
    <s v="BS07"/>
    <s v="Butch's (Gordon R.)"/>
    <s v="Gordon Estuary"/>
    <n v="1"/>
    <x v="14"/>
    <s v="Wild"/>
    <x v="3"/>
    <n v="6"/>
    <n v="1"/>
    <n v="3"/>
    <n v="1"/>
    <s v="BS"/>
  </r>
  <r>
    <x v="5"/>
    <x v="0"/>
    <n v="6"/>
    <x v="2"/>
    <n v="6"/>
    <d v="2019-06-06T00:00:00"/>
    <d v="1899-12-30T15:25:00"/>
    <s v="BS10"/>
    <s v="Central Arm SJ at Island Rd Bridge"/>
    <s v="San Juan Estuary"/>
    <n v="1"/>
    <x v="0"/>
    <s v="Wild"/>
    <x v="0"/>
    <n v="3"/>
    <n v="1"/>
    <n v="2"/>
    <n v="18"/>
    <s v="BS"/>
  </r>
  <r>
    <x v="5"/>
    <x v="0"/>
    <n v="6"/>
    <x v="2"/>
    <n v="6"/>
    <d v="2019-06-06T00:00:00"/>
    <d v="1899-12-30T15:25:00"/>
    <s v="BS10"/>
    <s v="Central Arm SJ at Island Rd Bridge"/>
    <s v="San Juan Estuary"/>
    <n v="1"/>
    <x v="2"/>
    <s v="Wild"/>
    <x v="1"/>
    <n v="8"/>
    <n v="1"/>
    <n v="4"/>
    <n v="6"/>
    <s v="BS"/>
  </r>
  <r>
    <x v="5"/>
    <x v="0"/>
    <n v="6"/>
    <x v="2"/>
    <n v="6"/>
    <d v="2019-06-06T00:00:00"/>
    <d v="1899-12-30T15:25:00"/>
    <s v="BS10"/>
    <s v="Central Arm SJ at Island Rd Bridge"/>
    <s v="San Juan Estuary"/>
    <n v="1"/>
    <x v="4"/>
    <s v="Wild"/>
    <x v="1"/>
    <n v="18"/>
    <n v="1"/>
    <n v="4"/>
    <n v="1"/>
    <s v="BS"/>
  </r>
  <r>
    <x v="5"/>
    <x v="0"/>
    <n v="6"/>
    <x v="2"/>
    <n v="6"/>
    <d v="2019-06-06T00:00:00"/>
    <d v="1899-12-30T14:36:00"/>
    <s v="BS12"/>
    <s v="Q4, u/s of Tanis's template site"/>
    <s v="San Juan Estuary"/>
    <n v="1"/>
    <x v="0"/>
    <s v="Wild"/>
    <x v="0"/>
    <n v="3"/>
    <n v="1"/>
    <n v="2"/>
    <n v="53"/>
    <s v="BS"/>
  </r>
  <r>
    <x v="5"/>
    <x v="0"/>
    <n v="6"/>
    <x v="2"/>
    <n v="6"/>
    <d v="2019-06-06T00:00:00"/>
    <d v="1899-12-30T14:36:00"/>
    <s v="BS12"/>
    <s v="Q4, u/s of Tanis's template site"/>
    <s v="San Juan Estuary"/>
    <n v="1"/>
    <x v="2"/>
    <s v="Wild"/>
    <x v="1"/>
    <n v="8"/>
    <n v="1"/>
    <n v="4"/>
    <n v="7"/>
    <s v="BS"/>
  </r>
  <r>
    <x v="5"/>
    <x v="0"/>
    <n v="6"/>
    <x v="2"/>
    <n v="6"/>
    <d v="2019-06-06T00:00:00"/>
    <d v="1899-12-30T14:36:00"/>
    <s v="BS12"/>
    <s v="Q4, u/s of Tanis's template site"/>
    <s v="San Juan Estuary"/>
    <n v="1"/>
    <x v="3"/>
    <s v="Wild"/>
    <x v="1"/>
    <n v="9"/>
    <n v="1"/>
    <n v="4"/>
    <n v="1"/>
    <s v="BS"/>
  </r>
  <r>
    <x v="5"/>
    <x v="0"/>
    <n v="6"/>
    <x v="2"/>
    <n v="6"/>
    <d v="2019-06-06T00:00:00"/>
    <d v="1899-12-30T14:36:00"/>
    <s v="BS12"/>
    <s v="Q4, u/s of Tanis's template site"/>
    <s v="San Juan Estuary"/>
    <n v="1"/>
    <x v="5"/>
    <s v="Wild"/>
    <x v="1"/>
    <n v="15"/>
    <n v="1"/>
    <n v="4"/>
    <n v="4"/>
    <s v="BS"/>
  </r>
  <r>
    <x v="5"/>
    <x v="0"/>
    <n v="6"/>
    <x v="2"/>
    <n v="6"/>
    <d v="2019-06-06T00:00:00"/>
    <d v="1899-12-30T14:36:00"/>
    <s v="BS12"/>
    <s v="Q4, u/s of Tanis's template site"/>
    <s v="San Juan Estuary"/>
    <n v="1"/>
    <x v="10"/>
    <s v="Wild"/>
    <x v="1"/>
    <n v="13"/>
    <n v="1"/>
    <n v="4"/>
    <n v="7"/>
    <s v="BS"/>
  </r>
  <r>
    <x v="5"/>
    <x v="0"/>
    <n v="6"/>
    <x v="2"/>
    <n v="6"/>
    <d v="2019-06-06T00:00:00"/>
    <d v="1899-12-30T16:05:00"/>
    <s v="BS11"/>
    <s v="Q Helen, top of Island Road"/>
    <s v="San Juan Estuary"/>
    <n v="1"/>
    <x v="0"/>
    <s v="Wild"/>
    <x v="0"/>
    <n v="3"/>
    <n v="1"/>
    <n v="2"/>
    <n v="15"/>
    <s v="BS"/>
  </r>
  <r>
    <x v="5"/>
    <x v="0"/>
    <n v="6"/>
    <x v="2"/>
    <n v="6"/>
    <d v="2019-06-06T00:00:00"/>
    <d v="1899-12-30T16:05:00"/>
    <s v="BS11"/>
    <s v="Q Helen, top of Island Road"/>
    <s v="San Juan Estuary"/>
    <n v="1"/>
    <x v="2"/>
    <s v="Wild"/>
    <x v="1"/>
    <n v="8"/>
    <n v="1"/>
    <n v="4"/>
    <n v="3"/>
    <s v="BS"/>
  </r>
  <r>
    <x v="5"/>
    <x v="0"/>
    <n v="6"/>
    <x v="2"/>
    <n v="7"/>
    <d v="2019-06-07T00:00:00"/>
    <d v="1899-12-30T11:50:00"/>
    <s v="BS05"/>
    <s v="Q01, left bank Gordon up from confluence"/>
    <s v="Gordon Estuary"/>
    <n v="1"/>
    <x v="0"/>
    <s v="Wild"/>
    <x v="0"/>
    <n v="3"/>
    <n v="1"/>
    <n v="2"/>
    <n v="10"/>
    <s v="BS"/>
  </r>
  <r>
    <x v="5"/>
    <x v="0"/>
    <n v="6"/>
    <x v="2"/>
    <n v="7"/>
    <d v="2019-06-07T00:00:00"/>
    <d v="1899-12-30T11:50:00"/>
    <s v="BS05"/>
    <s v="Q01, left bank Gordon up from confluence"/>
    <s v="Gordon Estuary"/>
    <n v="1"/>
    <x v="7"/>
    <s v="Wild"/>
    <x v="2"/>
    <n v="16"/>
    <n v="1"/>
    <n v="5"/>
    <n v="1"/>
    <s v="BS"/>
  </r>
  <r>
    <x v="5"/>
    <x v="0"/>
    <n v="6"/>
    <x v="2"/>
    <n v="7"/>
    <d v="2019-06-07T00:00:00"/>
    <d v="1899-12-30T12:50:00"/>
    <s v="PS02"/>
    <s v="Q02, Site 5 natural marsh middle channel"/>
    <s v="Gordon Estuary"/>
    <n v="1"/>
    <x v="0"/>
    <s v="Wild"/>
    <x v="0"/>
    <n v="3"/>
    <n v="1"/>
    <n v="2"/>
    <n v="4"/>
    <s v="PS"/>
  </r>
  <r>
    <x v="5"/>
    <x v="0"/>
    <n v="6"/>
    <x v="2"/>
    <n v="7"/>
    <d v="2019-06-07T00:00:00"/>
    <d v="1899-12-30T15:30:00"/>
    <s v="PS09"/>
    <s v="Site 1 salt marsh"/>
    <s v="Gordon Estuary"/>
    <n v="1"/>
    <x v="0"/>
    <s v="Wild"/>
    <x v="0"/>
    <n v="3"/>
    <n v="1"/>
    <n v="2"/>
    <n v="2"/>
    <s v="PS"/>
  </r>
  <r>
    <x v="5"/>
    <x v="0"/>
    <n v="6"/>
    <x v="2"/>
    <n v="7"/>
    <d v="2019-06-07T00:00:00"/>
    <d v="1899-12-30T15:30:00"/>
    <s v="PS09"/>
    <s v="Site 1 salt marsh"/>
    <s v="Gordon Estuary"/>
    <n v="1"/>
    <x v="2"/>
    <s v="Wild"/>
    <x v="1"/>
    <n v="8"/>
    <n v="1"/>
    <n v="4"/>
    <s v="lots"/>
    <s v="PS"/>
  </r>
  <r>
    <x v="5"/>
    <x v="0"/>
    <n v="6"/>
    <x v="2"/>
    <n v="7"/>
    <d v="2019-06-07T00:00:00"/>
    <d v="1899-12-30T15:30:00"/>
    <s v="PS09"/>
    <s v="Site 1 salt marsh"/>
    <s v="Gordon Estuary"/>
    <n v="1"/>
    <x v="3"/>
    <s v="Wild"/>
    <x v="1"/>
    <n v="9"/>
    <n v="1"/>
    <n v="4"/>
    <s v="lots"/>
    <s v="PS"/>
  </r>
  <r>
    <x v="5"/>
    <x v="0"/>
    <n v="6"/>
    <x v="2"/>
    <n v="7"/>
    <d v="2019-06-07T00:00:00"/>
    <d v="1899-12-30T15:30:00"/>
    <s v="PS09"/>
    <s v="Site 1 salt marsh"/>
    <s v="Gordon Estuary"/>
    <n v="1"/>
    <x v="4"/>
    <s v="Wild"/>
    <x v="1"/>
    <n v="18"/>
    <n v="1"/>
    <n v="4"/>
    <s v="lots"/>
    <s v="PS"/>
  </r>
  <r>
    <x v="5"/>
    <x v="0"/>
    <n v="6"/>
    <x v="2"/>
    <n v="7"/>
    <d v="2019-06-07T00:00:00"/>
    <d v="1899-12-30T15:30:00"/>
    <s v="PS09"/>
    <s v="Site 1 salt marsh"/>
    <s v="Gordon Estuary"/>
    <n v="1"/>
    <x v="5"/>
    <s v="Wild"/>
    <x v="1"/>
    <n v="15"/>
    <n v="1"/>
    <n v="4"/>
    <s v="lots"/>
    <s v="PS"/>
  </r>
  <r>
    <x v="5"/>
    <x v="0"/>
    <n v="6"/>
    <x v="2"/>
    <n v="7"/>
    <d v="2019-06-07T00:00:00"/>
    <d v="1899-12-30T15:30:00"/>
    <s v="PS09"/>
    <s v="Site 1 salt marsh"/>
    <s v="Gordon Estuary"/>
    <n v="1"/>
    <x v="10"/>
    <s v="Wild"/>
    <x v="1"/>
    <n v="13"/>
    <n v="1"/>
    <n v="4"/>
    <s v="lots"/>
    <s v="PS"/>
  </r>
  <r>
    <x v="6"/>
    <x v="0"/>
    <n v="6"/>
    <x v="2"/>
    <n v="12"/>
    <d v="2019-06-12T00:00:00"/>
    <d v="1899-12-30T08:55:00"/>
    <s v="BS01"/>
    <s v="Smokies"/>
    <s v="Gordon Estuary"/>
    <n v="1"/>
    <x v="2"/>
    <s v="Wild"/>
    <x v="1"/>
    <n v="8"/>
    <n v="1"/>
    <n v="4"/>
    <n v="7"/>
    <s v="BS"/>
  </r>
  <r>
    <x v="6"/>
    <x v="0"/>
    <n v="6"/>
    <x v="2"/>
    <n v="12"/>
    <d v="2019-06-12T00:00:00"/>
    <d v="1899-12-30T08:55:00"/>
    <s v="BS01"/>
    <s v="Smokies"/>
    <s v="Gordon Estuary"/>
    <n v="1"/>
    <x v="3"/>
    <s v="Wild"/>
    <x v="1"/>
    <n v="9"/>
    <n v="1"/>
    <n v="4"/>
    <n v="36"/>
    <s v="BS"/>
  </r>
  <r>
    <x v="6"/>
    <x v="0"/>
    <n v="6"/>
    <x v="2"/>
    <n v="12"/>
    <d v="2019-06-12T00:00:00"/>
    <d v="1899-12-30T08:55:00"/>
    <s v="BS01"/>
    <s v="Smokies"/>
    <s v="Gordon Estuary"/>
    <n v="1"/>
    <x v="4"/>
    <s v="Wild"/>
    <x v="1"/>
    <n v="18"/>
    <n v="1"/>
    <n v="4"/>
    <n v="3"/>
    <s v="BS"/>
  </r>
  <r>
    <x v="6"/>
    <x v="0"/>
    <n v="6"/>
    <x v="2"/>
    <n v="12"/>
    <d v="2019-06-12T00:00:00"/>
    <d v="1899-12-30T08:55:00"/>
    <s v="BS01"/>
    <s v="Smokies"/>
    <s v="Gordon Estuary"/>
    <n v="1"/>
    <x v="5"/>
    <s v="Wild"/>
    <x v="1"/>
    <n v="15"/>
    <n v="1"/>
    <n v="4"/>
    <n v="32"/>
    <s v="BS"/>
  </r>
  <r>
    <x v="6"/>
    <x v="0"/>
    <n v="6"/>
    <x v="2"/>
    <n v="12"/>
    <d v="2019-06-12T00:00:00"/>
    <d v="1899-12-30T08:55:00"/>
    <s v="BS01"/>
    <s v="Smokies"/>
    <s v="Gordon Estuary"/>
    <n v="1"/>
    <x v="10"/>
    <s v="Wild"/>
    <x v="1"/>
    <n v="13"/>
    <n v="1"/>
    <n v="4"/>
    <n v="5"/>
    <s v="BS"/>
  </r>
  <r>
    <x v="6"/>
    <x v="0"/>
    <n v="6"/>
    <x v="2"/>
    <n v="12"/>
    <d v="2019-06-12T00:00:00"/>
    <d v="1899-12-30T09:07:00"/>
    <s v="BS04"/>
    <s v="Gallaugher's"/>
    <s v="Gordon Estuary"/>
    <n v="1"/>
    <x v="0"/>
    <s v="Wild"/>
    <x v="0"/>
    <n v="3"/>
    <n v="1"/>
    <n v="2"/>
    <n v="6"/>
    <s v="BS"/>
  </r>
  <r>
    <x v="6"/>
    <x v="0"/>
    <n v="6"/>
    <x v="2"/>
    <n v="12"/>
    <d v="2019-06-12T00:00:00"/>
    <d v="1899-12-30T09:07:00"/>
    <s v="BS04"/>
    <s v="Gallaugher's"/>
    <s v="Gordon Estuary"/>
    <n v="1"/>
    <x v="2"/>
    <s v="Wild"/>
    <x v="1"/>
    <n v="8"/>
    <n v="1"/>
    <n v="4"/>
    <n v="5"/>
    <s v="BS"/>
  </r>
  <r>
    <x v="6"/>
    <x v="0"/>
    <n v="6"/>
    <x v="2"/>
    <n v="12"/>
    <d v="2019-06-12T00:00:00"/>
    <d v="1899-12-30T09:07:00"/>
    <s v="BS04"/>
    <s v="Gallaugher's"/>
    <s v="Gordon Estuary"/>
    <n v="1"/>
    <x v="3"/>
    <s v="Wild"/>
    <x v="1"/>
    <n v="9"/>
    <n v="1"/>
    <n v="4"/>
    <n v="75"/>
    <s v="BS"/>
  </r>
  <r>
    <x v="6"/>
    <x v="0"/>
    <n v="6"/>
    <x v="2"/>
    <n v="12"/>
    <d v="2019-06-12T00:00:00"/>
    <d v="1899-12-30T09:07:00"/>
    <s v="BS04"/>
    <s v="Gallaugher's"/>
    <s v="Gordon Estuary"/>
    <n v="1"/>
    <x v="4"/>
    <s v="Wild"/>
    <x v="1"/>
    <n v="18"/>
    <n v="1"/>
    <n v="4"/>
    <n v="3"/>
    <s v="BS"/>
  </r>
  <r>
    <x v="6"/>
    <x v="0"/>
    <n v="6"/>
    <x v="2"/>
    <n v="12"/>
    <d v="2019-06-12T00:00:00"/>
    <d v="1899-12-30T09:07:00"/>
    <s v="BS04"/>
    <s v="Gallaugher's"/>
    <s v="Gordon Estuary"/>
    <n v="1"/>
    <x v="5"/>
    <s v="Wild"/>
    <x v="1"/>
    <n v="15"/>
    <n v="1"/>
    <n v="4"/>
    <n v="5"/>
    <s v="BS"/>
  </r>
  <r>
    <x v="6"/>
    <x v="0"/>
    <n v="6"/>
    <x v="2"/>
    <n v="12"/>
    <d v="2019-06-12T00:00:00"/>
    <d v="1899-12-30T09:07:00"/>
    <s v="BS04"/>
    <s v="Gallaugher's"/>
    <s v="Gordon Estuary"/>
    <n v="1"/>
    <x v="6"/>
    <s v="Wild"/>
    <x v="1"/>
    <n v="11"/>
    <n v="1"/>
    <n v="4"/>
    <n v="5"/>
    <s v="BS"/>
  </r>
  <r>
    <x v="6"/>
    <x v="0"/>
    <n v="6"/>
    <x v="2"/>
    <n v="12"/>
    <d v="2019-06-12T00:00:00"/>
    <d v="1899-12-30T09:07:00"/>
    <s v="BS04"/>
    <s v="Gallaugher's"/>
    <s v="Gordon Estuary"/>
    <n v="1"/>
    <x v="10"/>
    <s v="Wild"/>
    <x v="1"/>
    <n v="13"/>
    <n v="1"/>
    <n v="4"/>
    <n v="2"/>
    <s v="BS"/>
  </r>
  <r>
    <x v="6"/>
    <x v="0"/>
    <n v="6"/>
    <x v="2"/>
    <n v="12"/>
    <d v="2019-06-12T00:00:00"/>
    <d v="1899-12-30T10:04:00"/>
    <s v="BS03"/>
    <s v="Pacheedah Shores Boat Ramp"/>
    <s v="Gordon Estuary"/>
    <n v="1"/>
    <x v="0"/>
    <s v="Wild"/>
    <x v="3"/>
    <n v="3"/>
    <n v="1"/>
    <n v="3"/>
    <n v="1"/>
    <s v="BS"/>
  </r>
  <r>
    <x v="6"/>
    <x v="0"/>
    <n v="6"/>
    <x v="2"/>
    <n v="12"/>
    <d v="2019-06-12T00:00:00"/>
    <d v="1899-12-30T10:04:00"/>
    <s v="BS03"/>
    <s v="Pacheedah Shores Boat Ramp"/>
    <s v="Gordon Estuary"/>
    <n v="1"/>
    <x v="0"/>
    <s v="Wild"/>
    <x v="0"/>
    <n v="3"/>
    <n v="1"/>
    <n v="2"/>
    <n v="8"/>
    <s v="BS"/>
  </r>
  <r>
    <x v="6"/>
    <x v="0"/>
    <n v="6"/>
    <x v="2"/>
    <n v="12"/>
    <d v="2019-06-12T00:00:00"/>
    <d v="1899-12-30T10:04:00"/>
    <s v="BS03"/>
    <s v="Pacheedah Shores Boat Ramp"/>
    <s v="Gordon Estuary"/>
    <n v="1"/>
    <x v="2"/>
    <s v="Wild"/>
    <x v="1"/>
    <n v="8"/>
    <n v="1"/>
    <n v="4"/>
    <n v="15"/>
    <s v="BS"/>
  </r>
  <r>
    <x v="6"/>
    <x v="0"/>
    <n v="6"/>
    <x v="2"/>
    <n v="12"/>
    <d v="2019-06-12T00:00:00"/>
    <d v="1899-12-30T10:04:00"/>
    <s v="BS03"/>
    <s v="Pacheedah Shores Boat Ramp"/>
    <s v="Gordon Estuary"/>
    <n v="1"/>
    <x v="3"/>
    <s v="Wild"/>
    <x v="1"/>
    <n v="9"/>
    <n v="1"/>
    <n v="4"/>
    <n v="21"/>
    <s v="BS"/>
  </r>
  <r>
    <x v="6"/>
    <x v="0"/>
    <n v="6"/>
    <x v="2"/>
    <n v="12"/>
    <d v="2019-06-12T00:00:00"/>
    <d v="1899-12-30T10:04:00"/>
    <s v="BS03"/>
    <s v="Pacheedah Shores Boat Ramp"/>
    <s v="Gordon Estuary"/>
    <n v="1"/>
    <x v="4"/>
    <s v="Wild"/>
    <x v="1"/>
    <n v="18"/>
    <n v="1"/>
    <n v="4"/>
    <n v="14"/>
    <s v="BS"/>
  </r>
  <r>
    <x v="6"/>
    <x v="0"/>
    <n v="6"/>
    <x v="2"/>
    <n v="12"/>
    <d v="2019-06-12T00:00:00"/>
    <d v="1899-12-30T10:04:00"/>
    <s v="BS03"/>
    <s v="Pacheedah Shores Boat Ramp"/>
    <s v="Gordon Estuary"/>
    <n v="1"/>
    <x v="5"/>
    <s v="Wild"/>
    <x v="1"/>
    <n v="15"/>
    <n v="1"/>
    <n v="4"/>
    <n v="9"/>
    <s v="BS"/>
  </r>
  <r>
    <x v="6"/>
    <x v="0"/>
    <n v="6"/>
    <x v="2"/>
    <n v="12"/>
    <d v="2019-06-12T00:00:00"/>
    <d v="1899-12-30T10:04:00"/>
    <s v="BS03"/>
    <s v="Pacheedah Shores Boat Ramp"/>
    <s v="Gordon Estuary"/>
    <n v="1"/>
    <x v="6"/>
    <s v="Wild"/>
    <x v="1"/>
    <n v="11"/>
    <n v="1"/>
    <n v="4"/>
    <n v="1"/>
    <s v="BS"/>
  </r>
  <r>
    <x v="6"/>
    <x v="0"/>
    <n v="6"/>
    <x v="2"/>
    <n v="12"/>
    <d v="2019-06-12T00:00:00"/>
    <d v="1899-12-30T10:04:00"/>
    <s v="BS03"/>
    <s v="Pacheedah Shores Boat Ramp"/>
    <s v="Gordon Estuary"/>
    <n v="1"/>
    <x v="10"/>
    <s v="Wild"/>
    <x v="1"/>
    <n v="13"/>
    <n v="1"/>
    <n v="4"/>
    <n v="53"/>
    <s v="BS"/>
  </r>
  <r>
    <x v="6"/>
    <x v="0"/>
    <n v="6"/>
    <x v="2"/>
    <n v="12"/>
    <d v="2019-06-12T00:00:00"/>
    <d v="1899-12-30T10:04:00"/>
    <s v="BS03"/>
    <s v="Pacheedah Shores Boat Ramp"/>
    <s v="Gordon Estuary"/>
    <n v="1"/>
    <x v="11"/>
    <s v="Wild"/>
    <x v="2"/>
    <n v="20"/>
    <n v="1"/>
    <n v="5"/>
    <n v="1"/>
    <s v="BS"/>
  </r>
  <r>
    <x v="6"/>
    <x v="0"/>
    <n v="6"/>
    <x v="2"/>
    <n v="12"/>
    <d v="2019-06-12T00:00:00"/>
    <d v="1899-12-30T10:39:00"/>
    <s v="BS01"/>
    <s v="Smokies"/>
    <s v="Gordon Estuary"/>
    <n v="1"/>
    <x v="2"/>
    <s v="Wild"/>
    <x v="1"/>
    <n v="8"/>
    <n v="1"/>
    <n v="4"/>
    <n v="7"/>
    <s v="BS"/>
  </r>
  <r>
    <x v="6"/>
    <x v="0"/>
    <n v="6"/>
    <x v="2"/>
    <n v="12"/>
    <d v="2019-06-12T00:00:00"/>
    <d v="1899-12-30T10:39:00"/>
    <s v="BS01"/>
    <s v="Smokies"/>
    <s v="Gordon Estuary"/>
    <n v="1"/>
    <x v="0"/>
    <s v="Wild"/>
    <x v="0"/>
    <n v="3"/>
    <n v="1"/>
    <n v="2"/>
    <n v="8"/>
    <s v="BS"/>
  </r>
  <r>
    <x v="6"/>
    <x v="0"/>
    <n v="6"/>
    <x v="2"/>
    <n v="12"/>
    <d v="2019-06-12T00:00:00"/>
    <d v="1899-12-30T10:39:00"/>
    <s v="BS01"/>
    <s v="Smokies"/>
    <s v="Gordon Estuary"/>
    <n v="1"/>
    <x v="3"/>
    <s v="Wild"/>
    <x v="1"/>
    <n v="9"/>
    <n v="1"/>
    <n v="4"/>
    <n v="13"/>
    <s v="BS"/>
  </r>
  <r>
    <x v="6"/>
    <x v="0"/>
    <n v="6"/>
    <x v="2"/>
    <n v="12"/>
    <d v="2019-06-12T00:00:00"/>
    <d v="1899-12-30T10:39:00"/>
    <s v="BS01"/>
    <s v="Smokies"/>
    <s v="Gordon Estuary"/>
    <n v="1"/>
    <x v="3"/>
    <s v="Wild"/>
    <x v="1"/>
    <n v="9"/>
    <n v="1"/>
    <n v="4"/>
    <n v="21"/>
    <s v="BS"/>
  </r>
  <r>
    <x v="6"/>
    <x v="0"/>
    <n v="6"/>
    <x v="2"/>
    <n v="12"/>
    <d v="2019-06-12T00:00:00"/>
    <d v="1899-12-30T10:39:00"/>
    <s v="BS01"/>
    <s v="Smokies"/>
    <s v="Gordon Estuary"/>
    <n v="1"/>
    <x v="4"/>
    <s v="Wild"/>
    <x v="1"/>
    <n v="18"/>
    <n v="1"/>
    <n v="4"/>
    <n v="5"/>
    <s v="BS"/>
  </r>
  <r>
    <x v="6"/>
    <x v="0"/>
    <n v="6"/>
    <x v="2"/>
    <n v="12"/>
    <d v="2019-06-12T00:00:00"/>
    <d v="1899-12-30T10:39:00"/>
    <s v="BS01"/>
    <s v="Smokies"/>
    <s v="Gordon Estuary"/>
    <n v="1"/>
    <x v="5"/>
    <s v="Wild"/>
    <x v="1"/>
    <n v="15"/>
    <n v="1"/>
    <n v="4"/>
    <n v="16"/>
    <s v="BS"/>
  </r>
  <r>
    <x v="6"/>
    <x v="0"/>
    <n v="6"/>
    <x v="2"/>
    <n v="12"/>
    <d v="2019-06-12T00:00:00"/>
    <d v="1899-12-30T10:39:00"/>
    <s v="BS01"/>
    <s v="Smokies"/>
    <s v="Gordon Estuary"/>
    <n v="1"/>
    <x v="10"/>
    <s v="Wild"/>
    <x v="1"/>
    <n v="13"/>
    <n v="1"/>
    <n v="4"/>
    <n v="14"/>
    <s v="BS"/>
  </r>
  <r>
    <x v="6"/>
    <x v="0"/>
    <n v="6"/>
    <x v="2"/>
    <n v="12"/>
    <d v="2019-06-12T00:00:00"/>
    <d v="1899-12-30T10:55:00"/>
    <s v="BS03b"/>
    <s v="Q Jeff (right bank opposite N. Arm confl.)"/>
    <s v="Gordon Estuary"/>
    <n v="1"/>
    <x v="2"/>
    <s v="Wild"/>
    <x v="1"/>
    <n v="8"/>
    <n v="1"/>
    <n v="4"/>
    <n v="1"/>
    <s v="BS"/>
  </r>
  <r>
    <x v="6"/>
    <x v="0"/>
    <n v="6"/>
    <x v="2"/>
    <n v="12"/>
    <d v="2019-06-12T00:00:00"/>
    <d v="1899-12-30T10:55:00"/>
    <s v="BS03b"/>
    <s v="Q Jeff (right bank opposite N. Arm confl.)"/>
    <s v="Gordon Estuary"/>
    <n v="1"/>
    <x v="3"/>
    <s v="Wild"/>
    <x v="1"/>
    <n v="9"/>
    <n v="1"/>
    <n v="4"/>
    <n v="3"/>
    <s v="BS"/>
  </r>
  <r>
    <x v="6"/>
    <x v="0"/>
    <n v="6"/>
    <x v="2"/>
    <n v="12"/>
    <d v="2019-06-12T00:00:00"/>
    <d v="1899-12-30T10:55:00"/>
    <s v="BS03b"/>
    <s v="Q Jeff (right bank opposite N. Arm confl.)"/>
    <s v="Gordon Estuary"/>
    <n v="1"/>
    <x v="4"/>
    <s v="Wild"/>
    <x v="1"/>
    <n v="18"/>
    <n v="1"/>
    <n v="4"/>
    <n v="5"/>
    <s v="BS"/>
  </r>
  <r>
    <x v="6"/>
    <x v="0"/>
    <n v="6"/>
    <x v="2"/>
    <n v="12"/>
    <d v="2019-06-12T00:00:00"/>
    <d v="1899-12-30T10:55:00"/>
    <s v="BS03b"/>
    <s v="Q Jeff (right bank opposite N. Arm confl.)"/>
    <s v="Gordon Estuary"/>
    <n v="1"/>
    <x v="5"/>
    <s v="Wild"/>
    <x v="1"/>
    <n v="15"/>
    <n v="1"/>
    <n v="4"/>
    <n v="47"/>
    <s v="BS"/>
  </r>
  <r>
    <x v="6"/>
    <x v="0"/>
    <n v="6"/>
    <x v="2"/>
    <n v="12"/>
    <d v="2019-06-12T00:00:00"/>
    <d v="1899-12-30T10:55:00"/>
    <s v="BS03b"/>
    <s v="Q Jeff (right bank opposite N. Arm confl.)"/>
    <s v="Gordon Estuary"/>
    <n v="1"/>
    <x v="10"/>
    <s v="Wild"/>
    <x v="1"/>
    <n v="13"/>
    <n v="1"/>
    <n v="4"/>
    <n v="11"/>
    <s v="BS"/>
  </r>
  <r>
    <x v="6"/>
    <x v="0"/>
    <n v="6"/>
    <x v="2"/>
    <n v="12"/>
    <d v="2019-06-12T00:00:00"/>
    <d v="1899-12-30T11:47:00"/>
    <s v="BS07"/>
    <s v="Butch's (Gordon R.)"/>
    <s v="Gordon Estuary"/>
    <n v="1"/>
    <x v="0"/>
    <s v="Wild"/>
    <x v="0"/>
    <n v="3"/>
    <n v="1"/>
    <n v="2"/>
    <n v="1"/>
    <s v="BS"/>
  </r>
  <r>
    <x v="6"/>
    <x v="0"/>
    <n v="6"/>
    <x v="2"/>
    <n v="12"/>
    <d v="2019-06-12T00:00:00"/>
    <d v="1899-12-30T11:47:00"/>
    <s v="BS07"/>
    <s v="Butch's (Gordon R.)"/>
    <s v="Gordon Estuary"/>
    <n v="1"/>
    <x v="2"/>
    <s v="Wild"/>
    <x v="1"/>
    <n v="8"/>
    <n v="1"/>
    <n v="4"/>
    <n v="2"/>
    <s v="BS"/>
  </r>
  <r>
    <x v="6"/>
    <x v="0"/>
    <n v="6"/>
    <x v="2"/>
    <n v="12"/>
    <d v="2019-06-12T00:00:00"/>
    <d v="1899-12-30T11:47:00"/>
    <s v="BS07"/>
    <s v="Butch's (Gordon R.)"/>
    <s v="Gordon Estuary"/>
    <n v="1"/>
    <x v="8"/>
    <s v="Wild"/>
    <x v="2"/>
    <n v="14"/>
    <n v="1"/>
    <n v="5"/>
    <n v="1000"/>
    <s v="BS"/>
  </r>
  <r>
    <x v="6"/>
    <x v="0"/>
    <n v="6"/>
    <x v="2"/>
    <n v="12"/>
    <d v="2019-06-12T00:00:00"/>
    <d v="1899-12-30T12:04:00"/>
    <s v="BS05"/>
    <s v="Q01, left bank Gordon up from confluence"/>
    <s v="Gordon Estuary"/>
    <n v="1"/>
    <x v="0"/>
    <s v="Wild"/>
    <x v="0"/>
    <n v="3"/>
    <n v="1"/>
    <n v="2"/>
    <n v="11"/>
    <s v="BS"/>
  </r>
  <r>
    <x v="6"/>
    <x v="0"/>
    <n v="6"/>
    <x v="2"/>
    <n v="12"/>
    <d v="2019-06-12T00:00:00"/>
    <d v="1899-12-30T12:04:00"/>
    <s v="BS05"/>
    <s v="Q01, left bank Gordon up from confluence"/>
    <s v="Gordon Estuary"/>
    <n v="1"/>
    <x v="2"/>
    <s v="Wild"/>
    <x v="1"/>
    <n v="8"/>
    <n v="1"/>
    <n v="4"/>
    <n v="9"/>
    <s v="BS"/>
  </r>
  <r>
    <x v="6"/>
    <x v="0"/>
    <n v="6"/>
    <x v="2"/>
    <n v="12"/>
    <d v="2019-06-12T00:00:00"/>
    <d v="1899-12-30T12:04:00"/>
    <s v="BS05"/>
    <s v="Q01, left bank Gordon up from confluence"/>
    <s v="Gordon Estuary"/>
    <n v="1"/>
    <x v="4"/>
    <s v="Wild"/>
    <x v="1"/>
    <n v="18"/>
    <n v="1"/>
    <n v="4"/>
    <n v="10"/>
    <s v="BS"/>
  </r>
  <r>
    <x v="6"/>
    <x v="0"/>
    <n v="6"/>
    <x v="2"/>
    <n v="12"/>
    <d v="2019-06-12T00:00:00"/>
    <d v="1899-12-30T12:04:00"/>
    <s v="BS05"/>
    <s v="Q01, left bank Gordon up from confluence"/>
    <s v="Gordon Estuary"/>
    <n v="1"/>
    <x v="5"/>
    <s v="Wild"/>
    <x v="1"/>
    <n v="15"/>
    <n v="1"/>
    <n v="4"/>
    <n v="28"/>
    <s v="BS"/>
  </r>
  <r>
    <x v="6"/>
    <x v="0"/>
    <n v="6"/>
    <x v="2"/>
    <n v="12"/>
    <d v="2019-06-12T00:00:00"/>
    <d v="1899-12-30T12:04:00"/>
    <s v="BS05"/>
    <s v="Q01, left bank Gordon up from confluence"/>
    <s v="Gordon Estuary"/>
    <n v="1"/>
    <x v="10"/>
    <s v="Wild"/>
    <x v="1"/>
    <n v="13"/>
    <n v="1"/>
    <n v="4"/>
    <n v="10"/>
    <s v="BS"/>
  </r>
  <r>
    <x v="6"/>
    <x v="0"/>
    <n v="6"/>
    <x v="2"/>
    <n v="13"/>
    <d v="2019-06-13T00:00:00"/>
    <d v="1899-12-30T12:35:00"/>
    <s v="BS11"/>
    <s v="Q Helen, top of Island Road"/>
    <s v="San Juan Estuary"/>
    <n v="1"/>
    <x v="0"/>
    <s v="Wild"/>
    <x v="0"/>
    <n v="3"/>
    <n v="1"/>
    <n v="2"/>
    <n v="19"/>
    <s v="BS"/>
  </r>
  <r>
    <x v="6"/>
    <x v="0"/>
    <n v="6"/>
    <x v="2"/>
    <n v="13"/>
    <d v="2019-06-13T00:00:00"/>
    <d v="1899-12-30T12:35:00"/>
    <s v="BS11"/>
    <s v="Q Helen, top of Island Road"/>
    <s v="San Juan Estuary"/>
    <n v="1"/>
    <x v="2"/>
    <s v="Wild"/>
    <x v="1"/>
    <n v="8"/>
    <n v="1"/>
    <n v="4"/>
    <n v="19"/>
    <s v="BS"/>
  </r>
  <r>
    <x v="6"/>
    <x v="0"/>
    <n v="6"/>
    <x v="2"/>
    <n v="13"/>
    <d v="2019-06-13T00:00:00"/>
    <d v="1899-12-30T09:50:00"/>
    <s v="BS09"/>
    <s v="Q07, Central/South Arm confluence"/>
    <s v="San Juan Estuary"/>
    <n v="1"/>
    <x v="9"/>
    <s v="Wild"/>
    <x v="3"/>
    <n v="5"/>
    <n v="1"/>
    <n v="3"/>
    <n v="138"/>
    <s v="BS"/>
  </r>
  <r>
    <x v="6"/>
    <x v="0"/>
    <n v="6"/>
    <x v="2"/>
    <n v="13"/>
    <d v="2019-06-13T00:00:00"/>
    <d v="1899-12-30T09:50:00"/>
    <s v="BS09"/>
    <s v="Q07, Central/South Arm confluence"/>
    <s v="San Juan Estuary"/>
    <n v="1"/>
    <x v="9"/>
    <s v="Wild"/>
    <x v="0"/>
    <n v="5"/>
    <n v="1"/>
    <n v="2"/>
    <n v="10"/>
    <s v="BS"/>
  </r>
  <r>
    <x v="6"/>
    <x v="0"/>
    <n v="6"/>
    <x v="2"/>
    <n v="13"/>
    <d v="2019-06-13T00:00:00"/>
    <d v="1899-12-30T09:50:00"/>
    <s v="BS09"/>
    <s v="Q07, Central/South Arm confluence"/>
    <s v="San Juan Estuary"/>
    <n v="1"/>
    <x v="0"/>
    <s v="Wild"/>
    <x v="3"/>
    <n v="3"/>
    <n v="1"/>
    <n v="3"/>
    <n v="5"/>
    <s v="BS"/>
  </r>
  <r>
    <x v="6"/>
    <x v="0"/>
    <n v="6"/>
    <x v="2"/>
    <n v="13"/>
    <d v="2019-06-13T00:00:00"/>
    <d v="1899-12-30T09:50:00"/>
    <s v="BS09"/>
    <s v="Q07, Central/South Arm confluence"/>
    <s v="San Juan Estuary"/>
    <n v="1"/>
    <x v="0"/>
    <s v="Wild"/>
    <x v="0"/>
    <n v="3"/>
    <n v="1"/>
    <n v="2"/>
    <n v="6"/>
    <s v="BS"/>
  </r>
  <r>
    <x v="6"/>
    <x v="0"/>
    <n v="6"/>
    <x v="2"/>
    <n v="13"/>
    <d v="2019-06-13T00:00:00"/>
    <d v="1899-12-30T09:50:00"/>
    <s v="BS09"/>
    <s v="Q07, Central/South Arm confluence"/>
    <s v="San Juan Estuary"/>
    <n v="1"/>
    <x v="2"/>
    <s v="Wild"/>
    <x v="1"/>
    <n v="8"/>
    <n v="1"/>
    <n v="4"/>
    <n v="3"/>
    <s v="BS"/>
  </r>
  <r>
    <x v="6"/>
    <x v="0"/>
    <n v="6"/>
    <x v="2"/>
    <n v="13"/>
    <d v="2019-06-13T00:00:00"/>
    <d v="1899-12-30T09:50:00"/>
    <s v="BS09"/>
    <s v="Q07, Central/South Arm confluence"/>
    <s v="San Juan Estuary"/>
    <n v="1"/>
    <x v="4"/>
    <s v="Wild"/>
    <x v="1"/>
    <n v="18"/>
    <n v="1"/>
    <n v="4"/>
    <n v="1"/>
    <s v="BS"/>
  </r>
  <r>
    <x v="6"/>
    <x v="0"/>
    <n v="6"/>
    <x v="2"/>
    <n v="13"/>
    <d v="2019-06-13T00:00:00"/>
    <d v="1899-12-30T09:50:00"/>
    <s v="BS09"/>
    <s v="Q07, Central/South Arm confluence"/>
    <s v="San Juan Estuary"/>
    <n v="1"/>
    <x v="5"/>
    <s v="Wild"/>
    <x v="1"/>
    <n v="15"/>
    <n v="1"/>
    <n v="4"/>
    <n v="10"/>
    <s v="BS"/>
  </r>
  <r>
    <x v="6"/>
    <x v="0"/>
    <n v="6"/>
    <x v="2"/>
    <n v="13"/>
    <d v="2019-06-13T00:00:00"/>
    <d v="1899-12-30T09:50:00"/>
    <s v="BS09"/>
    <s v="Q07, Central/South Arm confluence"/>
    <s v="San Juan Estuary"/>
    <n v="1"/>
    <x v="10"/>
    <s v="Wild"/>
    <x v="1"/>
    <n v="13"/>
    <n v="1"/>
    <n v="4"/>
    <n v="12"/>
    <s v="BS"/>
  </r>
  <r>
    <x v="6"/>
    <x v="0"/>
    <n v="6"/>
    <x v="2"/>
    <n v="13"/>
    <d v="2019-06-13T00:00:00"/>
    <d v="1899-12-30T09:50:00"/>
    <s v="BS09"/>
    <s v="Q07, Central/South Arm confluence"/>
    <s v="San Juan Estuary"/>
    <n v="1"/>
    <x v="8"/>
    <s v="Wild"/>
    <x v="2"/>
    <n v="14"/>
    <n v="1"/>
    <n v="5"/>
    <n v="15"/>
    <s v="BS"/>
  </r>
  <r>
    <x v="6"/>
    <x v="0"/>
    <n v="6"/>
    <x v="2"/>
    <n v="13"/>
    <d v="2019-06-13T00:00:00"/>
    <d v="1899-12-30T11:38:00"/>
    <s v="BS12"/>
    <s v="Q4, u/s of Tanis's template site"/>
    <s v="San Juan Estuary"/>
    <n v="1"/>
    <x v="9"/>
    <s v="Wild"/>
    <x v="3"/>
    <n v="5"/>
    <n v="1"/>
    <n v="3"/>
    <n v="1"/>
    <s v="BS"/>
  </r>
  <r>
    <x v="6"/>
    <x v="0"/>
    <n v="6"/>
    <x v="2"/>
    <n v="13"/>
    <d v="2019-06-13T00:00:00"/>
    <d v="1899-12-30T11:38:00"/>
    <s v="BS12"/>
    <s v="Q4, u/s of Tanis's template site"/>
    <s v="San Juan Estuary"/>
    <n v="1"/>
    <x v="0"/>
    <s v="Wild"/>
    <x v="0"/>
    <n v="3"/>
    <n v="1"/>
    <n v="2"/>
    <n v="36"/>
    <s v="BS"/>
  </r>
  <r>
    <x v="6"/>
    <x v="0"/>
    <n v="6"/>
    <x v="2"/>
    <n v="13"/>
    <d v="2019-06-13T00:00:00"/>
    <d v="1899-12-30T11:38:00"/>
    <s v="BS12"/>
    <s v="Q4, u/s of Tanis's template site"/>
    <s v="San Juan Estuary"/>
    <n v="1"/>
    <x v="2"/>
    <s v="Wild"/>
    <x v="1"/>
    <n v="8"/>
    <n v="1"/>
    <n v="4"/>
    <n v="2"/>
    <s v="BS"/>
  </r>
  <r>
    <x v="6"/>
    <x v="0"/>
    <n v="6"/>
    <x v="2"/>
    <n v="13"/>
    <d v="2019-06-13T00:00:00"/>
    <d v="1899-12-30T13:05:00"/>
    <s v="BS10"/>
    <s v="Central Arm SJ at Island Rd Bridge"/>
    <s v="San Juan Estuary"/>
    <n v="1"/>
    <x v="0"/>
    <s v="Wild"/>
    <x v="0"/>
    <n v="3"/>
    <n v="1"/>
    <n v="2"/>
    <n v="1"/>
    <s v="BS"/>
  </r>
  <r>
    <x v="6"/>
    <x v="0"/>
    <n v="6"/>
    <x v="2"/>
    <n v="13"/>
    <d v="2019-06-13T00:00:00"/>
    <d v="1899-12-30T13:05:00"/>
    <s v="BS10"/>
    <s v="Central Arm SJ at Island Rd Bridge"/>
    <s v="San Juan Estuary"/>
    <n v="1"/>
    <x v="2"/>
    <s v="Wild"/>
    <x v="1"/>
    <n v="8"/>
    <n v="1"/>
    <n v="4"/>
    <n v="30"/>
    <s v="BS"/>
  </r>
  <r>
    <x v="6"/>
    <x v="0"/>
    <n v="6"/>
    <x v="2"/>
    <n v="13"/>
    <d v="2019-06-13T00:00:00"/>
    <d v="1899-12-30T13:05:00"/>
    <s v="BS10"/>
    <s v="Central Arm SJ at Island Rd Bridge"/>
    <s v="San Juan Estuary"/>
    <n v="1"/>
    <x v="5"/>
    <s v="Wild"/>
    <x v="1"/>
    <n v="15"/>
    <n v="1"/>
    <n v="4"/>
    <n v="1"/>
    <s v="BS"/>
  </r>
  <r>
    <x v="6"/>
    <x v="0"/>
    <n v="6"/>
    <x v="2"/>
    <n v="13"/>
    <d v="2019-06-13T00:00:00"/>
    <d v="1899-12-30T13:05:00"/>
    <s v="BS10"/>
    <s v="Central Arm SJ at Island Rd Bridge"/>
    <s v="San Juan Estuary"/>
    <n v="1"/>
    <x v="6"/>
    <s v="Wild"/>
    <x v="1"/>
    <n v="11"/>
    <n v="1"/>
    <n v="4"/>
    <n v="4"/>
    <s v="BS"/>
  </r>
  <r>
    <x v="6"/>
    <x v="0"/>
    <n v="6"/>
    <x v="2"/>
    <n v="13"/>
    <d v="2019-06-13T00:00:00"/>
    <d v="1899-12-30T11:07:00"/>
    <s v="BS08"/>
    <s v="South Arm SJ (Old Mill)"/>
    <s v="San Juan Estuary"/>
    <n v="1"/>
    <x v="0"/>
    <s v="Wild"/>
    <x v="3"/>
    <n v="3"/>
    <n v="1"/>
    <n v="3"/>
    <n v="1"/>
    <s v="BS"/>
  </r>
  <r>
    <x v="6"/>
    <x v="0"/>
    <n v="6"/>
    <x v="2"/>
    <n v="13"/>
    <d v="2019-06-13T00:00:00"/>
    <d v="1899-12-30T11:07:00"/>
    <s v="BS08"/>
    <s v="South Arm SJ (Old Mill)"/>
    <s v="San Juan Estuary"/>
    <n v="1"/>
    <x v="0"/>
    <s v="Wild"/>
    <x v="0"/>
    <n v="3"/>
    <n v="1"/>
    <n v="2"/>
    <n v="3"/>
    <s v="BS"/>
  </r>
  <r>
    <x v="6"/>
    <x v="0"/>
    <n v="6"/>
    <x v="2"/>
    <n v="13"/>
    <d v="2019-06-13T00:00:00"/>
    <d v="1899-12-30T11:07:00"/>
    <s v="BS08"/>
    <s v="South Arm SJ (Old Mill)"/>
    <s v="San Juan Estuary"/>
    <n v="1"/>
    <x v="3"/>
    <s v="Wild"/>
    <x v="1"/>
    <n v="9"/>
    <n v="1"/>
    <n v="4"/>
    <n v="36"/>
    <s v="BS"/>
  </r>
  <r>
    <x v="6"/>
    <x v="0"/>
    <n v="6"/>
    <x v="2"/>
    <n v="13"/>
    <d v="2019-06-13T00:00:00"/>
    <d v="1899-12-30T11:07:00"/>
    <s v="BS08"/>
    <s v="South Arm SJ (Old Mill)"/>
    <s v="San Juan Estuary"/>
    <n v="1"/>
    <x v="4"/>
    <s v="Wild"/>
    <x v="1"/>
    <n v="18"/>
    <n v="1"/>
    <n v="4"/>
    <n v="4"/>
    <s v="BS"/>
  </r>
  <r>
    <x v="6"/>
    <x v="0"/>
    <n v="6"/>
    <x v="2"/>
    <n v="13"/>
    <d v="2019-06-13T00:00:00"/>
    <d v="1899-12-30T11:07:00"/>
    <s v="BS08"/>
    <s v="South Arm SJ (Old Mill)"/>
    <s v="San Juan Estuary"/>
    <n v="1"/>
    <x v="5"/>
    <s v="Wild"/>
    <x v="1"/>
    <n v="15"/>
    <n v="1"/>
    <n v="4"/>
    <n v="7"/>
    <s v="BS"/>
  </r>
  <r>
    <x v="6"/>
    <x v="0"/>
    <n v="6"/>
    <x v="2"/>
    <n v="13"/>
    <d v="2019-06-13T00:00:00"/>
    <d v="1899-12-30T11:07:00"/>
    <s v="BS08"/>
    <s v="South Arm SJ (Old Mill)"/>
    <s v="San Juan Estuary"/>
    <n v="1"/>
    <x v="10"/>
    <s v="Wild"/>
    <x v="1"/>
    <n v="13"/>
    <n v="1"/>
    <n v="4"/>
    <n v="16"/>
    <s v="BS"/>
  </r>
  <r>
    <x v="6"/>
    <x v="0"/>
    <n v="6"/>
    <x v="2"/>
    <n v="13"/>
    <d v="2019-06-13T00:00:00"/>
    <d v="1899-12-30T11:07:00"/>
    <s v="BS08"/>
    <s v="South Arm SJ (Old Mill)"/>
    <s v="San Juan Estuary"/>
    <n v="1"/>
    <x v="11"/>
    <s v="Wild"/>
    <x v="2"/>
    <n v="20"/>
    <n v="1"/>
    <n v="5"/>
    <n v="1"/>
    <s v="BS"/>
  </r>
  <r>
    <x v="6"/>
    <x v="0"/>
    <n v="6"/>
    <x v="2"/>
    <n v="13"/>
    <d v="2019-06-13T00:00:00"/>
    <d v="1899-12-30T14:00:00"/>
    <s v="BS14"/>
    <s v="Mouth of Site 7 inlet, north side"/>
    <s v="Gordon Estuary"/>
    <n v="1"/>
    <x v="0"/>
    <s v="Wild"/>
    <x v="0"/>
    <n v="3"/>
    <n v="1"/>
    <n v="2"/>
    <n v="2"/>
    <s v="PS"/>
  </r>
  <r>
    <x v="6"/>
    <x v="0"/>
    <n v="6"/>
    <x v="2"/>
    <n v="13"/>
    <d v="2019-06-13T00:00:00"/>
    <d v="1899-12-30T14:30:00"/>
    <s v="PS7-1"/>
    <s v="Browns Slough Site 7 inlet left tidal channel"/>
    <s v="Gordon Estuary"/>
    <n v="1"/>
    <x v="0"/>
    <s v="Wild"/>
    <x v="0"/>
    <n v="3"/>
    <n v="1"/>
    <n v="2"/>
    <n v="1"/>
    <s v="PS"/>
  </r>
  <r>
    <x v="6"/>
    <x v="0"/>
    <n v="6"/>
    <x v="2"/>
    <n v="13"/>
    <d v="2019-06-13T00:00:00"/>
    <d v="1899-12-30T15:05:00"/>
    <s v="PS09"/>
    <s v="Site 1 salt marsh"/>
    <s v="Gordon Estuary"/>
    <n v="1"/>
    <x v="0"/>
    <s v="Wild"/>
    <x v="0"/>
    <n v="3"/>
    <n v="1"/>
    <n v="2"/>
    <n v="9"/>
    <s v="PS"/>
  </r>
  <r>
    <x v="7"/>
    <x v="0"/>
    <n v="6"/>
    <x v="2"/>
    <n v="19"/>
    <d v="2019-06-19T00:00:00"/>
    <d v="1899-12-30T06:32:00"/>
    <s v="BS01"/>
    <s v="Smokies"/>
    <s v="Gordon Estuary"/>
    <n v="1"/>
    <x v="9"/>
    <s v="Wild"/>
    <x v="3"/>
    <n v="5"/>
    <n v="1"/>
    <n v="3"/>
    <n v="2"/>
    <s v="BS"/>
  </r>
  <r>
    <x v="7"/>
    <x v="0"/>
    <n v="6"/>
    <x v="2"/>
    <n v="19"/>
    <d v="2019-06-19T00:00:00"/>
    <d v="1899-12-30T06:32:00"/>
    <s v="BS01"/>
    <s v="Smokies"/>
    <s v="Gordon Estuary"/>
    <n v="1"/>
    <x v="9"/>
    <s v="Wild"/>
    <x v="0"/>
    <n v="5"/>
    <n v="1"/>
    <n v="2"/>
    <n v="1"/>
    <s v="BS"/>
  </r>
  <r>
    <x v="7"/>
    <x v="0"/>
    <n v="6"/>
    <x v="2"/>
    <n v="19"/>
    <d v="2019-06-19T00:00:00"/>
    <d v="1899-12-30T06:32:00"/>
    <s v="BS01"/>
    <s v="Smokies"/>
    <s v="Gordon Estuary"/>
    <n v="1"/>
    <x v="0"/>
    <s v="Wild"/>
    <x v="0"/>
    <n v="3"/>
    <n v="1"/>
    <n v="2"/>
    <n v="4"/>
    <s v="BS"/>
  </r>
  <r>
    <x v="7"/>
    <x v="0"/>
    <n v="6"/>
    <x v="2"/>
    <n v="19"/>
    <d v="2019-06-19T00:00:00"/>
    <d v="1899-12-30T06:32:00"/>
    <s v="BS01"/>
    <s v="Smokies"/>
    <s v="Gordon Estuary"/>
    <n v="1"/>
    <x v="2"/>
    <s v="Wild"/>
    <x v="2"/>
    <n v="8"/>
    <n v="1"/>
    <n v="5"/>
    <n v="4"/>
    <s v="BS"/>
  </r>
  <r>
    <x v="7"/>
    <x v="0"/>
    <n v="6"/>
    <x v="2"/>
    <n v="19"/>
    <d v="2019-06-19T00:00:00"/>
    <d v="1899-12-30T06:32:00"/>
    <s v="BS01"/>
    <s v="Smokies"/>
    <s v="Gordon Estuary"/>
    <n v="1"/>
    <x v="3"/>
    <s v="Wild"/>
    <x v="2"/>
    <n v="9"/>
    <n v="1"/>
    <n v="5"/>
    <n v="29"/>
    <s v="BS"/>
  </r>
  <r>
    <x v="7"/>
    <x v="0"/>
    <n v="6"/>
    <x v="2"/>
    <n v="19"/>
    <d v="2019-06-19T00:00:00"/>
    <d v="1899-12-30T06:32:00"/>
    <s v="BS01"/>
    <s v="Smokies"/>
    <s v="Gordon Estuary"/>
    <n v="1"/>
    <x v="4"/>
    <s v="Wild"/>
    <x v="2"/>
    <n v="18"/>
    <n v="1"/>
    <n v="5"/>
    <n v="6"/>
    <s v="BS"/>
  </r>
  <r>
    <x v="7"/>
    <x v="0"/>
    <n v="6"/>
    <x v="2"/>
    <n v="19"/>
    <d v="2019-06-19T00:00:00"/>
    <d v="1899-12-30T06:32:00"/>
    <s v="BS01"/>
    <s v="Smokies"/>
    <s v="Gordon Estuary"/>
    <n v="1"/>
    <x v="5"/>
    <s v="Wild"/>
    <x v="2"/>
    <n v="15"/>
    <n v="1"/>
    <n v="5"/>
    <n v="8"/>
    <s v="BS"/>
  </r>
  <r>
    <x v="7"/>
    <x v="0"/>
    <n v="6"/>
    <x v="2"/>
    <n v="19"/>
    <d v="2019-06-19T00:00:00"/>
    <d v="1899-12-30T06:32:00"/>
    <s v="BS01"/>
    <s v="Smokies"/>
    <s v="Gordon Estuary"/>
    <n v="1"/>
    <x v="10"/>
    <s v="Wild"/>
    <x v="2"/>
    <n v="13"/>
    <n v="1"/>
    <n v="5"/>
    <n v="8"/>
    <s v="BS"/>
  </r>
  <r>
    <x v="7"/>
    <x v="0"/>
    <n v="6"/>
    <x v="2"/>
    <n v="19"/>
    <d v="2019-06-19T00:00:00"/>
    <d v="1899-12-30T06:54:00"/>
    <s v="BS03b"/>
    <s v="Q Jeff (right bank opposite N. Arm confl.)"/>
    <s v="Gordon Estuary"/>
    <n v="1"/>
    <x v="9"/>
    <s v="Wild"/>
    <x v="3"/>
    <n v="5"/>
    <n v="1"/>
    <n v="3"/>
    <n v="3"/>
    <s v="BS"/>
  </r>
  <r>
    <x v="7"/>
    <x v="0"/>
    <n v="6"/>
    <x v="2"/>
    <n v="19"/>
    <d v="2019-06-19T00:00:00"/>
    <d v="1899-12-30T06:54:00"/>
    <s v="BS03b"/>
    <s v="Q Jeff (right bank opposite N. Arm confl.)"/>
    <s v="Gordon Estuary"/>
    <n v="1"/>
    <x v="9"/>
    <s v="Wild"/>
    <x v="0"/>
    <n v="5"/>
    <n v="1"/>
    <n v="2"/>
    <n v="2"/>
    <s v="BS"/>
  </r>
  <r>
    <x v="7"/>
    <x v="0"/>
    <n v="6"/>
    <x v="2"/>
    <n v="19"/>
    <d v="2019-06-19T00:00:00"/>
    <d v="1899-12-30T06:54:00"/>
    <s v="BS03b"/>
    <s v="Q Jeff (right bank opposite N. Arm confl.)"/>
    <s v="Gordon Estuary"/>
    <n v="1"/>
    <x v="0"/>
    <s v="Wild"/>
    <x v="0"/>
    <n v="3"/>
    <n v="1"/>
    <n v="2"/>
    <n v="4"/>
    <s v="BS"/>
  </r>
  <r>
    <x v="7"/>
    <x v="0"/>
    <n v="6"/>
    <x v="2"/>
    <n v="19"/>
    <d v="2019-06-19T00:00:00"/>
    <d v="1899-12-30T06:54:00"/>
    <s v="BS03b"/>
    <s v="Q Jeff (right bank opposite N. Arm confl.)"/>
    <s v="Gordon Estuary"/>
    <n v="1"/>
    <x v="2"/>
    <s v="Wild"/>
    <x v="1"/>
    <n v="8"/>
    <n v="1"/>
    <n v="4"/>
    <n v="6"/>
    <s v="BS"/>
  </r>
  <r>
    <x v="7"/>
    <x v="0"/>
    <n v="6"/>
    <x v="2"/>
    <n v="19"/>
    <d v="2019-06-19T00:00:00"/>
    <d v="1899-12-30T06:54:00"/>
    <s v="BS03b"/>
    <s v="Q Jeff (right bank opposite N. Arm confl.)"/>
    <s v="Gordon Estuary"/>
    <n v="1"/>
    <x v="4"/>
    <s v="Wild"/>
    <x v="1"/>
    <n v="18"/>
    <n v="1"/>
    <n v="4"/>
    <n v="4"/>
    <s v="BS"/>
  </r>
  <r>
    <x v="7"/>
    <x v="0"/>
    <n v="6"/>
    <x v="2"/>
    <n v="19"/>
    <d v="2019-06-19T00:00:00"/>
    <d v="1899-12-30T06:54:00"/>
    <s v="BS03b"/>
    <s v="Q Jeff (right bank opposite N. Arm confl.)"/>
    <s v="Gordon Estuary"/>
    <n v="1"/>
    <x v="5"/>
    <s v="Wild"/>
    <x v="1"/>
    <n v="15"/>
    <n v="1"/>
    <n v="4"/>
    <n v="10"/>
    <s v="BS"/>
  </r>
  <r>
    <x v="7"/>
    <x v="0"/>
    <n v="6"/>
    <x v="2"/>
    <n v="19"/>
    <d v="2019-06-19T00:00:00"/>
    <d v="1899-12-30T06:54:00"/>
    <s v="BS03b"/>
    <s v="Q Jeff (right bank opposite N. Arm confl.)"/>
    <s v="Gordon Estuary"/>
    <n v="1"/>
    <x v="10"/>
    <s v="Wild"/>
    <x v="1"/>
    <n v="13"/>
    <n v="1"/>
    <n v="4"/>
    <n v="23"/>
    <s v="BS"/>
  </r>
  <r>
    <x v="7"/>
    <x v="0"/>
    <n v="6"/>
    <x v="2"/>
    <n v="19"/>
    <d v="2019-06-19T00:00:00"/>
    <d v="1899-12-30T07:10:00"/>
    <s v="BS03"/>
    <s v="Pacheedah Shores Boat Ramp"/>
    <s v="Gordon Estuary"/>
    <n v="1"/>
    <x v="9"/>
    <s v="Wild"/>
    <x v="3"/>
    <n v="5"/>
    <n v="1"/>
    <n v="3"/>
    <n v="2"/>
    <s v="BS"/>
  </r>
  <r>
    <x v="7"/>
    <x v="0"/>
    <n v="6"/>
    <x v="2"/>
    <n v="19"/>
    <d v="2019-06-19T00:00:00"/>
    <d v="1899-12-30T07:10:00"/>
    <s v="BS03"/>
    <s v="Pacheedah Shores Boat Ramp"/>
    <s v="Gordon Estuary"/>
    <n v="1"/>
    <x v="0"/>
    <s v="Wild"/>
    <x v="3"/>
    <n v="3"/>
    <n v="1"/>
    <n v="3"/>
    <n v="3"/>
    <s v="BS"/>
  </r>
  <r>
    <x v="7"/>
    <x v="0"/>
    <n v="6"/>
    <x v="2"/>
    <n v="19"/>
    <d v="2019-06-19T00:00:00"/>
    <d v="1899-12-30T07:10:00"/>
    <s v="BS03"/>
    <s v="Pacheedah Shores Boat Ramp"/>
    <s v="Gordon Estuary"/>
    <n v="1"/>
    <x v="0"/>
    <s v="Wild"/>
    <x v="0"/>
    <n v="3"/>
    <n v="1"/>
    <n v="2"/>
    <n v="50"/>
    <s v="BS"/>
  </r>
  <r>
    <x v="7"/>
    <x v="0"/>
    <n v="6"/>
    <x v="2"/>
    <n v="19"/>
    <d v="2019-06-19T00:00:00"/>
    <d v="1899-12-30T07:10:00"/>
    <s v="BS03"/>
    <s v="Pacheedah Shores Boat Ramp"/>
    <s v="Gordon Estuary"/>
    <n v="1"/>
    <x v="2"/>
    <s v="Wild"/>
    <x v="1"/>
    <n v="8"/>
    <n v="1"/>
    <n v="4"/>
    <n v="19"/>
    <s v="BS"/>
  </r>
  <r>
    <x v="7"/>
    <x v="0"/>
    <n v="6"/>
    <x v="2"/>
    <n v="19"/>
    <d v="2019-06-19T00:00:00"/>
    <d v="1899-12-30T07:10:00"/>
    <s v="BS03"/>
    <s v="Pacheedah Shores Boat Ramp"/>
    <s v="Gordon Estuary"/>
    <n v="1"/>
    <x v="3"/>
    <s v="Wild"/>
    <x v="1"/>
    <n v="9"/>
    <n v="1"/>
    <n v="4"/>
    <n v="60"/>
    <s v="BS"/>
  </r>
  <r>
    <x v="7"/>
    <x v="0"/>
    <n v="6"/>
    <x v="2"/>
    <n v="19"/>
    <d v="2019-06-19T00:00:00"/>
    <d v="1899-12-30T07:10:00"/>
    <s v="BS03"/>
    <s v="Pacheedah Shores Boat Ramp"/>
    <s v="Gordon Estuary"/>
    <n v="1"/>
    <x v="4"/>
    <s v="Wild"/>
    <x v="1"/>
    <n v="18"/>
    <n v="1"/>
    <n v="4"/>
    <n v="23"/>
    <s v="BS"/>
  </r>
  <r>
    <x v="7"/>
    <x v="0"/>
    <n v="6"/>
    <x v="2"/>
    <n v="19"/>
    <d v="2019-06-19T00:00:00"/>
    <d v="1899-12-30T07:10:00"/>
    <s v="BS03"/>
    <s v="Pacheedah Shores Boat Ramp"/>
    <s v="Gordon Estuary"/>
    <n v="1"/>
    <x v="5"/>
    <s v="Wild"/>
    <x v="1"/>
    <n v="15"/>
    <n v="1"/>
    <n v="4"/>
    <n v="45"/>
    <s v="BS"/>
  </r>
  <r>
    <x v="7"/>
    <x v="0"/>
    <n v="6"/>
    <x v="2"/>
    <n v="19"/>
    <d v="2019-06-19T00:00:00"/>
    <d v="1899-12-30T07:10:00"/>
    <s v="BS03"/>
    <s v="Pacheedah Shores Boat Ramp"/>
    <s v="Gordon Estuary"/>
    <n v="1"/>
    <x v="6"/>
    <s v="Wild"/>
    <x v="1"/>
    <n v="11"/>
    <n v="1"/>
    <n v="4"/>
    <n v="2"/>
    <s v="BS"/>
  </r>
  <r>
    <x v="7"/>
    <x v="0"/>
    <n v="6"/>
    <x v="2"/>
    <n v="19"/>
    <d v="2019-06-19T00:00:00"/>
    <d v="1899-12-30T07:10:00"/>
    <s v="BS03"/>
    <s v="Pacheedah Shores Boat Ramp"/>
    <s v="Gordon Estuary"/>
    <n v="1"/>
    <x v="10"/>
    <s v="Wild"/>
    <x v="1"/>
    <n v="13"/>
    <n v="1"/>
    <n v="4"/>
    <n v="23"/>
    <s v="BS"/>
  </r>
  <r>
    <x v="7"/>
    <x v="0"/>
    <n v="6"/>
    <x v="2"/>
    <n v="19"/>
    <d v="2019-06-19T00:00:00"/>
    <d v="1899-12-30T07:10:00"/>
    <s v="BS03"/>
    <s v="Pacheedah Shores Boat Ramp"/>
    <s v="Gordon Estuary"/>
    <n v="1"/>
    <x v="11"/>
    <s v="Wild"/>
    <x v="2"/>
    <n v="20"/>
    <n v="1"/>
    <n v="5"/>
    <n v="1"/>
    <s v="BS"/>
  </r>
  <r>
    <x v="7"/>
    <x v="0"/>
    <n v="6"/>
    <x v="2"/>
    <n v="19"/>
    <d v="2019-06-19T00:00:00"/>
    <d v="1899-12-30T07:10:00"/>
    <s v="BS03"/>
    <s v="Pacheedah Shores Boat Ramp"/>
    <s v="Gordon Estuary"/>
    <n v="1"/>
    <x v="15"/>
    <s v="Wild"/>
    <x v="1"/>
    <n v="99"/>
    <n v="1"/>
    <n v="4"/>
    <n v="3"/>
    <s v="BS"/>
  </r>
  <r>
    <x v="7"/>
    <x v="0"/>
    <n v="6"/>
    <x v="2"/>
    <n v="19"/>
    <d v="2019-06-19T00:00:00"/>
    <d v="1899-12-30T08:15:00"/>
    <s v="BS05"/>
    <s v="Q01, left bank Gordon up from confluence"/>
    <s v="Gordon Estuary"/>
    <n v="1"/>
    <x v="9"/>
    <s v="Wild"/>
    <x v="3"/>
    <n v="5"/>
    <n v="1"/>
    <n v="3"/>
    <n v="1"/>
    <s v="BS"/>
  </r>
  <r>
    <x v="7"/>
    <x v="0"/>
    <n v="6"/>
    <x v="2"/>
    <n v="19"/>
    <d v="2019-06-19T00:00:00"/>
    <d v="1899-12-30T08:15:00"/>
    <s v="BS05"/>
    <s v="Q01, left bank Gordon up from confluence"/>
    <s v="Gordon Estuary"/>
    <n v="1"/>
    <x v="0"/>
    <s v="Wild"/>
    <x v="3"/>
    <n v="3"/>
    <n v="1"/>
    <n v="3"/>
    <n v="2"/>
    <s v="BS"/>
  </r>
  <r>
    <x v="7"/>
    <x v="0"/>
    <n v="6"/>
    <x v="2"/>
    <n v="19"/>
    <d v="2019-06-19T00:00:00"/>
    <d v="1899-12-30T08:15:00"/>
    <s v="BS05"/>
    <s v="Q01, left bank Gordon up from confluence"/>
    <s v="Gordon Estuary"/>
    <n v="1"/>
    <x v="0"/>
    <s v="Wild"/>
    <x v="0"/>
    <n v="3"/>
    <n v="1"/>
    <n v="2"/>
    <n v="6"/>
    <s v="BS"/>
  </r>
  <r>
    <x v="7"/>
    <x v="0"/>
    <n v="6"/>
    <x v="2"/>
    <n v="19"/>
    <d v="2019-06-19T00:00:00"/>
    <d v="1899-12-30T08:15:00"/>
    <s v="BS05"/>
    <s v="Q01, left bank Gordon up from confluence"/>
    <s v="Gordon Estuary"/>
    <n v="1"/>
    <x v="2"/>
    <s v="Wild"/>
    <x v="2"/>
    <n v="8"/>
    <n v="1"/>
    <n v="5"/>
    <n v="18"/>
    <s v="BS"/>
  </r>
  <r>
    <x v="7"/>
    <x v="0"/>
    <n v="6"/>
    <x v="2"/>
    <n v="19"/>
    <d v="2019-06-19T00:00:00"/>
    <d v="1899-12-30T08:15:00"/>
    <s v="BS05"/>
    <s v="Q01, left bank Gordon up from confluence"/>
    <s v="Gordon Estuary"/>
    <n v="1"/>
    <x v="4"/>
    <s v="Wild"/>
    <x v="2"/>
    <n v="18"/>
    <n v="1"/>
    <n v="5"/>
    <n v="47"/>
    <s v="BS"/>
  </r>
  <r>
    <x v="7"/>
    <x v="0"/>
    <n v="6"/>
    <x v="2"/>
    <n v="19"/>
    <d v="2019-06-19T00:00:00"/>
    <d v="1899-12-30T08:15:00"/>
    <s v="BS05"/>
    <s v="Q01, left bank Gordon up from confluence"/>
    <s v="Gordon Estuary"/>
    <n v="1"/>
    <x v="5"/>
    <s v="Wild"/>
    <x v="2"/>
    <n v="15"/>
    <n v="1"/>
    <n v="5"/>
    <n v="57"/>
    <s v="BS"/>
  </r>
  <r>
    <x v="7"/>
    <x v="0"/>
    <n v="6"/>
    <x v="2"/>
    <n v="19"/>
    <d v="2019-06-19T00:00:00"/>
    <d v="1899-12-30T08:45:00"/>
    <s v="BS07"/>
    <s v="Butch's (Gordon R.)"/>
    <s v="Gordon Estuary"/>
    <n v="1"/>
    <x v="2"/>
    <s v="Wild"/>
    <x v="2"/>
    <n v="8"/>
    <n v="1"/>
    <n v="5"/>
    <n v="3"/>
    <s v="BS"/>
  </r>
  <r>
    <x v="7"/>
    <x v="0"/>
    <n v="6"/>
    <x v="2"/>
    <n v="19"/>
    <d v="2019-06-19T00:00:00"/>
    <d v="1899-12-30T08:45:00"/>
    <s v="BS07"/>
    <s v="Butch's (Gordon R.)"/>
    <s v="Gordon Estuary"/>
    <n v="1"/>
    <x v="4"/>
    <s v="Wild"/>
    <x v="2"/>
    <n v="18"/>
    <n v="1"/>
    <n v="5"/>
    <n v="2"/>
    <s v="BS"/>
  </r>
  <r>
    <x v="7"/>
    <x v="0"/>
    <n v="6"/>
    <x v="2"/>
    <n v="19"/>
    <d v="2019-06-19T00:00:00"/>
    <d v="1899-12-30T08:45:00"/>
    <s v="BS07"/>
    <s v="Butch's (Gordon R.)"/>
    <s v="Gordon Estuary"/>
    <n v="1"/>
    <x v="5"/>
    <s v="Wild"/>
    <x v="2"/>
    <n v="15"/>
    <n v="1"/>
    <n v="5"/>
    <n v="13"/>
    <s v="BS"/>
  </r>
  <r>
    <x v="7"/>
    <x v="0"/>
    <n v="6"/>
    <x v="2"/>
    <n v="19"/>
    <d v="2019-06-19T00:00:00"/>
    <d v="1899-12-30T08:45:00"/>
    <s v="BS07"/>
    <s v="Butch's (Gordon R.)"/>
    <s v="Gordon Estuary"/>
    <n v="1"/>
    <x v="11"/>
    <s v="Wild"/>
    <x v="2"/>
    <n v="20"/>
    <n v="1"/>
    <n v="5"/>
    <n v="19"/>
    <s v="BS"/>
  </r>
  <r>
    <x v="7"/>
    <x v="0"/>
    <n v="6"/>
    <x v="2"/>
    <n v="19"/>
    <d v="2019-06-19T00:00:00"/>
    <d v="1899-12-30T02:20:00"/>
    <s v="BS04"/>
    <s v="Gallaugher's"/>
    <s v="Gordon Estuary"/>
    <n v="1"/>
    <x v="2"/>
    <s v="Wild"/>
    <x v="2"/>
    <n v="8"/>
    <n v="1"/>
    <n v="5"/>
    <n v="2"/>
    <s v="BS"/>
  </r>
  <r>
    <x v="7"/>
    <x v="0"/>
    <n v="6"/>
    <x v="2"/>
    <n v="20"/>
    <d v="2019-06-20T00:00:00"/>
    <d v="1899-12-30T02:20:00"/>
    <s v="BS04"/>
    <s v="Gallaugher's"/>
    <s v="Gordon Estuary"/>
    <n v="1"/>
    <x v="11"/>
    <s v="Wild"/>
    <x v="2"/>
    <n v="20"/>
    <n v="1"/>
    <n v="5"/>
    <n v="4"/>
    <s v="BS"/>
  </r>
  <r>
    <x v="7"/>
    <x v="0"/>
    <n v="6"/>
    <x v="2"/>
    <n v="20"/>
    <d v="2019-06-20T00:00:00"/>
    <d v="1899-12-30T02:20:00"/>
    <s v="BS04"/>
    <s v="Gallaugher's"/>
    <s v="Gordon Estuary"/>
    <n v="1"/>
    <x v="3"/>
    <s v="Wild"/>
    <x v="2"/>
    <n v="9"/>
    <n v="1"/>
    <n v="5"/>
    <n v="56"/>
    <s v="BS"/>
  </r>
  <r>
    <x v="7"/>
    <x v="0"/>
    <n v="6"/>
    <x v="2"/>
    <n v="20"/>
    <d v="2019-06-20T00:00:00"/>
    <d v="1899-12-30T02:20:00"/>
    <s v="BS04"/>
    <s v="Gallaugher's"/>
    <s v="Gordon Estuary"/>
    <n v="1"/>
    <x v="6"/>
    <s v="Wild"/>
    <x v="2"/>
    <n v="11"/>
    <n v="1"/>
    <n v="5"/>
    <n v="3"/>
    <s v="BS"/>
  </r>
  <r>
    <x v="7"/>
    <x v="0"/>
    <n v="6"/>
    <x v="2"/>
    <n v="20"/>
    <d v="2019-06-20T00:00:00"/>
    <d v="1899-12-30T02:20:00"/>
    <s v="BS04"/>
    <s v="Gallaugher's"/>
    <s v="Gordon Estuary"/>
    <n v="1"/>
    <x v="4"/>
    <s v="Wild"/>
    <x v="2"/>
    <n v="18"/>
    <n v="1"/>
    <n v="5"/>
    <n v="9"/>
    <s v="BS"/>
  </r>
  <r>
    <x v="7"/>
    <x v="0"/>
    <n v="6"/>
    <x v="2"/>
    <n v="20"/>
    <d v="2019-06-20T00:00:00"/>
    <d v="1899-12-30T02:20:00"/>
    <s v="BS04"/>
    <s v="Gallaugher's"/>
    <s v="Gordon Estuary"/>
    <n v="1"/>
    <x v="10"/>
    <s v="Wild"/>
    <x v="2"/>
    <n v="13"/>
    <n v="1"/>
    <n v="5"/>
    <n v="3"/>
    <s v="BS"/>
  </r>
  <r>
    <x v="7"/>
    <x v="0"/>
    <n v="6"/>
    <x v="2"/>
    <n v="20"/>
    <d v="2019-06-20T00:00:00"/>
    <d v="1899-12-30T02:20:00"/>
    <s v="BS04"/>
    <s v="Gallaugher's"/>
    <s v="Gordon Estuary"/>
    <n v="1"/>
    <x v="5"/>
    <s v="Wild"/>
    <x v="2"/>
    <n v="15"/>
    <n v="1"/>
    <n v="5"/>
    <n v="11"/>
    <s v="BS"/>
  </r>
  <r>
    <x v="7"/>
    <x v="0"/>
    <n v="6"/>
    <x v="2"/>
    <n v="20"/>
    <d v="2019-06-20T00:00:00"/>
    <d v="1899-12-30T12:54:00"/>
    <s v="BS08"/>
    <s v="South Arm SJ (Old Mill)"/>
    <s v="San Juan Estuary"/>
    <n v="1"/>
    <x v="9"/>
    <s v="Wild"/>
    <x v="0"/>
    <n v="5"/>
    <n v="1"/>
    <n v="2"/>
    <n v="1"/>
    <s v="BS"/>
  </r>
  <r>
    <x v="7"/>
    <x v="0"/>
    <n v="6"/>
    <x v="2"/>
    <n v="20"/>
    <d v="2019-06-20T00:00:00"/>
    <d v="1899-12-30T12:54:00"/>
    <s v="BS08"/>
    <s v="South Arm SJ (Old Mill)"/>
    <s v="San Juan Estuary"/>
    <n v="1"/>
    <x v="0"/>
    <s v="Wild"/>
    <x v="0"/>
    <n v="3"/>
    <n v="1"/>
    <n v="2"/>
    <n v="7"/>
    <s v="BS"/>
  </r>
  <r>
    <x v="7"/>
    <x v="0"/>
    <n v="6"/>
    <x v="2"/>
    <n v="20"/>
    <d v="2019-06-20T00:00:00"/>
    <d v="1899-12-30T12:54:00"/>
    <s v="BS08"/>
    <s v="South Arm SJ (Old Mill)"/>
    <s v="San Juan Estuary"/>
    <n v="1"/>
    <x v="2"/>
    <s v="Wild"/>
    <x v="1"/>
    <n v="8"/>
    <n v="1"/>
    <n v="4"/>
    <n v="19"/>
    <s v="BS"/>
  </r>
  <r>
    <x v="7"/>
    <x v="0"/>
    <n v="6"/>
    <x v="2"/>
    <n v="20"/>
    <d v="2019-06-20T00:00:00"/>
    <d v="1899-12-30T12:54:00"/>
    <s v="BS08"/>
    <s v="South Arm SJ (Old Mill)"/>
    <s v="San Juan Estuary"/>
    <n v="1"/>
    <x v="3"/>
    <s v="Wild"/>
    <x v="1"/>
    <n v="9"/>
    <n v="1"/>
    <n v="4"/>
    <n v="290"/>
    <s v="BS"/>
  </r>
  <r>
    <x v="7"/>
    <x v="0"/>
    <n v="6"/>
    <x v="2"/>
    <n v="20"/>
    <d v="2019-06-20T00:00:00"/>
    <d v="1899-12-30T12:54:00"/>
    <s v="BS08"/>
    <s v="South Arm SJ (Old Mill)"/>
    <s v="San Juan Estuary"/>
    <n v="1"/>
    <x v="4"/>
    <s v="Wild"/>
    <x v="1"/>
    <n v="18"/>
    <n v="1"/>
    <n v="4"/>
    <n v="15"/>
    <s v="BS"/>
  </r>
  <r>
    <x v="7"/>
    <x v="0"/>
    <n v="6"/>
    <x v="2"/>
    <n v="20"/>
    <d v="2019-06-20T00:00:00"/>
    <d v="1899-12-30T12:54:00"/>
    <s v="BS08"/>
    <s v="South Arm SJ (Old Mill)"/>
    <s v="San Juan Estuary"/>
    <n v="1"/>
    <x v="5"/>
    <s v="Wild"/>
    <x v="1"/>
    <n v="15"/>
    <n v="1"/>
    <n v="4"/>
    <n v="22"/>
    <s v="BS"/>
  </r>
  <r>
    <x v="7"/>
    <x v="0"/>
    <n v="6"/>
    <x v="2"/>
    <n v="20"/>
    <d v="2019-06-20T00:00:00"/>
    <d v="1899-12-30T12:54:00"/>
    <s v="BS08"/>
    <s v="South Arm SJ (Old Mill)"/>
    <s v="San Juan Estuary"/>
    <n v="1"/>
    <x v="10"/>
    <s v="Wild"/>
    <x v="1"/>
    <n v="13"/>
    <n v="1"/>
    <n v="4"/>
    <n v="1025"/>
    <s v="BS"/>
  </r>
  <r>
    <x v="7"/>
    <x v="0"/>
    <n v="6"/>
    <x v="2"/>
    <n v="20"/>
    <d v="2019-06-20T00:00:00"/>
    <d v="1899-12-30T13:28:00"/>
    <s v="BS09"/>
    <s v="Q07, Central/South Arm confluence"/>
    <s v="San Juan Estuary"/>
    <n v="1"/>
    <x v="9"/>
    <s v="Wild"/>
    <x v="0"/>
    <n v="5"/>
    <n v="1"/>
    <n v="2"/>
    <n v="5"/>
    <s v="BS"/>
  </r>
  <r>
    <x v="7"/>
    <x v="0"/>
    <n v="6"/>
    <x v="2"/>
    <n v="20"/>
    <d v="2019-06-20T00:00:00"/>
    <d v="1899-12-30T13:28:00"/>
    <s v="BS09"/>
    <s v="Q07, Central/South Arm confluence"/>
    <s v="San Juan Estuary"/>
    <n v="1"/>
    <x v="0"/>
    <s v="Wild"/>
    <x v="3"/>
    <n v="3"/>
    <n v="1"/>
    <n v="3"/>
    <n v="1"/>
    <s v="BS"/>
  </r>
  <r>
    <x v="7"/>
    <x v="0"/>
    <n v="6"/>
    <x v="2"/>
    <n v="20"/>
    <d v="2019-06-20T00:00:00"/>
    <d v="1899-12-30T13:28:00"/>
    <s v="BS09"/>
    <s v="Q07, Central/South Arm confluence"/>
    <s v="San Juan Estuary"/>
    <n v="1"/>
    <x v="0"/>
    <s v="Wild"/>
    <x v="0"/>
    <n v="3"/>
    <n v="1"/>
    <n v="2"/>
    <n v="2"/>
    <s v="BS"/>
  </r>
  <r>
    <x v="7"/>
    <x v="0"/>
    <n v="6"/>
    <x v="2"/>
    <n v="20"/>
    <d v="2019-06-20T00:00:00"/>
    <d v="1899-12-30T13:28:00"/>
    <s v="BS09"/>
    <s v="Q07, Central/South Arm confluence"/>
    <s v="San Juan Estuary"/>
    <n v="1"/>
    <x v="2"/>
    <s v="Wild"/>
    <x v="1"/>
    <n v="8"/>
    <n v="1"/>
    <n v="4"/>
    <n v="4"/>
    <s v="BS"/>
  </r>
  <r>
    <x v="7"/>
    <x v="0"/>
    <n v="6"/>
    <x v="2"/>
    <n v="20"/>
    <d v="2019-06-20T00:00:00"/>
    <d v="1899-12-30T13:28:00"/>
    <s v="BS09"/>
    <s v="Q07, Central/South Arm confluence"/>
    <s v="San Juan Estuary"/>
    <n v="1"/>
    <x v="3"/>
    <s v="Wild"/>
    <x v="1"/>
    <n v="9"/>
    <n v="1"/>
    <n v="4"/>
    <n v="4"/>
    <s v="BS"/>
  </r>
  <r>
    <x v="7"/>
    <x v="0"/>
    <n v="6"/>
    <x v="2"/>
    <n v="20"/>
    <d v="2019-06-20T00:00:00"/>
    <d v="1899-12-30T13:28:00"/>
    <s v="BS09"/>
    <s v="Q07, Central/South Arm confluence"/>
    <s v="San Juan Estuary"/>
    <n v="1"/>
    <x v="5"/>
    <s v="Wild"/>
    <x v="1"/>
    <n v="15"/>
    <n v="1"/>
    <n v="4"/>
    <n v="6"/>
    <s v="BS"/>
  </r>
  <r>
    <x v="7"/>
    <x v="0"/>
    <n v="6"/>
    <x v="2"/>
    <n v="20"/>
    <d v="2019-06-20T00:00:00"/>
    <d v="1899-12-30T13:28:00"/>
    <s v="BS09"/>
    <s v="Q07, Central/South Arm confluence"/>
    <s v="San Juan Estuary"/>
    <n v="1"/>
    <x v="10"/>
    <s v="Wild"/>
    <x v="1"/>
    <n v="13"/>
    <n v="1"/>
    <n v="4"/>
    <n v="16"/>
    <s v="BS"/>
  </r>
  <r>
    <x v="7"/>
    <x v="0"/>
    <n v="6"/>
    <x v="2"/>
    <n v="20"/>
    <d v="2019-06-20T00:00:00"/>
    <d v="1899-12-30T13:50:00"/>
    <s v="BS12"/>
    <s v="Q4, u/s of Tanis's template site"/>
    <s v="San Juan Estuary"/>
    <n v="1"/>
    <x v="0"/>
    <s v="Wild"/>
    <x v="0"/>
    <n v="3"/>
    <n v="1"/>
    <n v="2"/>
    <n v="16"/>
    <s v="BS"/>
  </r>
  <r>
    <x v="7"/>
    <x v="0"/>
    <n v="6"/>
    <x v="2"/>
    <n v="20"/>
    <d v="2019-06-20T00:00:00"/>
    <d v="1899-12-30T13:50:00"/>
    <s v="BS12"/>
    <s v="Q4, u/s of Tanis's template site"/>
    <s v="San Juan Estuary"/>
    <n v="1"/>
    <x v="2"/>
    <s v="Wild"/>
    <x v="1"/>
    <n v="8"/>
    <n v="1"/>
    <n v="4"/>
    <n v="3"/>
    <s v="BS"/>
  </r>
  <r>
    <x v="7"/>
    <x v="0"/>
    <n v="6"/>
    <x v="2"/>
    <n v="20"/>
    <d v="2019-06-20T00:00:00"/>
    <d v="1899-12-30T13:50:00"/>
    <s v="BS12"/>
    <s v="Q4, u/s of Tanis's template site"/>
    <s v="San Juan Estuary"/>
    <n v="1"/>
    <x v="4"/>
    <s v="Wild"/>
    <x v="1"/>
    <n v="18"/>
    <n v="1"/>
    <n v="4"/>
    <n v="1"/>
    <s v="BS"/>
  </r>
  <r>
    <x v="7"/>
    <x v="0"/>
    <n v="6"/>
    <x v="2"/>
    <n v="20"/>
    <d v="2019-06-20T00:00:00"/>
    <d v="1899-12-30T13:50:00"/>
    <s v="BS12"/>
    <s v="Q4, u/s of Tanis's template site"/>
    <s v="San Juan Estuary"/>
    <n v="1"/>
    <x v="6"/>
    <s v="Wild"/>
    <x v="1"/>
    <n v="11"/>
    <n v="1"/>
    <n v="4"/>
    <n v="2"/>
    <s v="BS"/>
  </r>
  <r>
    <x v="7"/>
    <x v="0"/>
    <n v="6"/>
    <x v="2"/>
    <n v="20"/>
    <d v="2019-06-20T00:00:00"/>
    <d v="1899-12-30T14:20:00"/>
    <s v="BS10"/>
    <s v="Central Arm SJ at Island Rd Bridge"/>
    <s v="San Juan Estuary"/>
    <n v="1"/>
    <x v="9"/>
    <s v="Wild"/>
    <x v="0"/>
    <n v="5"/>
    <n v="1"/>
    <n v="2"/>
    <n v="1"/>
    <s v="BS"/>
  </r>
  <r>
    <x v="7"/>
    <x v="0"/>
    <n v="6"/>
    <x v="2"/>
    <n v="20"/>
    <d v="2019-06-20T00:00:00"/>
    <d v="1899-12-30T14:20:00"/>
    <s v="BS10"/>
    <s v="Central Arm SJ at Island Rd Bridge"/>
    <s v="San Juan Estuary"/>
    <n v="1"/>
    <x v="0"/>
    <s v="Wild"/>
    <x v="0"/>
    <n v="3"/>
    <n v="1"/>
    <n v="2"/>
    <n v="7"/>
    <s v="BS"/>
  </r>
  <r>
    <x v="7"/>
    <x v="0"/>
    <n v="6"/>
    <x v="2"/>
    <n v="20"/>
    <d v="2019-06-20T00:00:00"/>
    <d v="1899-12-30T14:20:00"/>
    <s v="BS10"/>
    <s v="Central Arm SJ at Island Rd Bridge"/>
    <s v="San Juan Estuary"/>
    <n v="1"/>
    <x v="2"/>
    <s v="Wild"/>
    <x v="1"/>
    <n v="8"/>
    <n v="1"/>
    <n v="4"/>
    <n v="37"/>
    <s v="BS"/>
  </r>
  <r>
    <x v="7"/>
    <x v="0"/>
    <n v="6"/>
    <x v="2"/>
    <n v="20"/>
    <d v="2019-06-20T00:00:00"/>
    <d v="1899-12-30T14:20:00"/>
    <s v="BS10"/>
    <s v="Central Arm SJ at Island Rd Bridge"/>
    <s v="San Juan Estuary"/>
    <n v="1"/>
    <x v="3"/>
    <s v="Wild"/>
    <x v="1"/>
    <n v="9"/>
    <n v="1"/>
    <n v="4"/>
    <n v="2"/>
    <s v="BS"/>
  </r>
  <r>
    <x v="7"/>
    <x v="0"/>
    <n v="6"/>
    <x v="2"/>
    <n v="20"/>
    <d v="2019-06-20T00:00:00"/>
    <d v="1899-12-30T14:20:00"/>
    <s v="BS10"/>
    <s v="Central Arm SJ at Island Rd Bridge"/>
    <s v="San Juan Estuary"/>
    <n v="1"/>
    <x v="10"/>
    <s v="Wild"/>
    <x v="1"/>
    <n v="13"/>
    <n v="1"/>
    <n v="4"/>
    <n v="3"/>
    <s v="BS"/>
  </r>
  <r>
    <x v="7"/>
    <x v="0"/>
    <n v="6"/>
    <x v="2"/>
    <n v="20"/>
    <d v="2019-06-20T00:00:00"/>
    <d v="1899-12-30T14:36:00"/>
    <s v="BS11"/>
    <s v="Q Helen, top of Island Road"/>
    <s v="San Juan Estuary"/>
    <n v="1"/>
    <x v="9"/>
    <s v="Wild"/>
    <x v="0"/>
    <n v="5"/>
    <n v="1"/>
    <n v="2"/>
    <n v="1"/>
    <s v="BS"/>
  </r>
  <r>
    <x v="7"/>
    <x v="0"/>
    <n v="6"/>
    <x v="2"/>
    <n v="20"/>
    <d v="2019-06-20T00:00:00"/>
    <d v="1899-12-30T14:36:00"/>
    <s v="BS11"/>
    <s v="Q Helen, top of Island Road"/>
    <s v="San Juan Estuary"/>
    <n v="1"/>
    <x v="0"/>
    <s v="Wild"/>
    <x v="0"/>
    <n v="3"/>
    <n v="1"/>
    <n v="2"/>
    <n v="8"/>
    <s v="BS"/>
  </r>
  <r>
    <x v="7"/>
    <x v="0"/>
    <n v="6"/>
    <x v="2"/>
    <n v="20"/>
    <d v="2019-06-20T00:00:00"/>
    <d v="1899-12-30T14:36:00"/>
    <s v="BS11"/>
    <s v="Q Helen, top of Island Road"/>
    <s v="San Juan Estuary"/>
    <n v="1"/>
    <x v="2"/>
    <s v="Wild"/>
    <x v="1"/>
    <n v="8"/>
    <n v="1"/>
    <n v="4"/>
    <n v="13"/>
    <s v="BS"/>
  </r>
  <r>
    <x v="8"/>
    <x v="0"/>
    <n v="6"/>
    <x v="2"/>
    <n v="24"/>
    <d v="2019-06-24T00:00:00"/>
    <d v="1899-12-30T06:55:00"/>
    <s v="BS04"/>
    <s v="Gallaugher's"/>
    <s v="Gordon Estuary"/>
    <n v="1"/>
    <x v="11"/>
    <s v="Wild"/>
    <x v="2"/>
    <n v="20"/>
    <n v="1"/>
    <n v="5"/>
    <n v="6"/>
    <s v="BS"/>
  </r>
  <r>
    <x v="8"/>
    <x v="0"/>
    <n v="6"/>
    <x v="2"/>
    <n v="24"/>
    <d v="2019-06-24T00:00:00"/>
    <d v="1899-12-30T06:55:00"/>
    <s v="BS04"/>
    <s v="Gallaugher's"/>
    <s v="Gordon Estuary"/>
    <n v="1"/>
    <x v="0"/>
    <s v="Wild"/>
    <x v="0"/>
    <n v="3"/>
    <n v="1"/>
    <n v="2"/>
    <n v="3"/>
    <s v="BS"/>
  </r>
  <r>
    <x v="8"/>
    <x v="0"/>
    <n v="6"/>
    <x v="2"/>
    <n v="24"/>
    <d v="2019-06-24T00:00:00"/>
    <d v="1899-12-30T06:55:00"/>
    <s v="BS04"/>
    <s v="Gallaugher's"/>
    <s v="Gordon Estuary"/>
    <n v="1"/>
    <x v="2"/>
    <s v="Wild"/>
    <x v="1"/>
    <n v="8"/>
    <n v="1"/>
    <n v="4"/>
    <n v="4"/>
    <s v="BS"/>
  </r>
  <r>
    <x v="8"/>
    <x v="0"/>
    <n v="6"/>
    <x v="2"/>
    <n v="24"/>
    <d v="2019-06-24T00:00:00"/>
    <d v="1899-12-30T06:55:00"/>
    <s v="BS04"/>
    <s v="Gallaugher's"/>
    <s v="Gordon Estuary"/>
    <n v="1"/>
    <x v="3"/>
    <s v="Wild"/>
    <x v="1"/>
    <n v="9"/>
    <n v="1"/>
    <n v="4"/>
    <n v="46"/>
    <s v="BS"/>
  </r>
  <r>
    <x v="8"/>
    <x v="0"/>
    <n v="6"/>
    <x v="2"/>
    <n v="24"/>
    <d v="2019-06-24T00:00:00"/>
    <d v="1899-12-30T06:55:00"/>
    <s v="BS04"/>
    <s v="Gallaugher's"/>
    <s v="Gordon Estuary"/>
    <n v="1"/>
    <x v="4"/>
    <s v="Wild"/>
    <x v="1"/>
    <n v="18"/>
    <n v="1"/>
    <n v="4"/>
    <n v="16"/>
    <s v="BS"/>
  </r>
  <r>
    <x v="8"/>
    <x v="0"/>
    <n v="6"/>
    <x v="2"/>
    <n v="24"/>
    <d v="2019-06-24T00:00:00"/>
    <d v="1899-12-30T06:55:00"/>
    <s v="BS04"/>
    <s v="Gallaugher's"/>
    <s v="Gordon Estuary"/>
    <n v="1"/>
    <x v="5"/>
    <s v="Wild"/>
    <x v="1"/>
    <n v="15"/>
    <n v="1"/>
    <n v="4"/>
    <n v="30"/>
    <s v="BS"/>
  </r>
  <r>
    <x v="8"/>
    <x v="0"/>
    <n v="6"/>
    <x v="2"/>
    <n v="24"/>
    <d v="2019-06-24T00:00:00"/>
    <d v="1899-12-30T06:55:00"/>
    <s v="BS04"/>
    <s v="Gallaugher's"/>
    <s v="Gordon Estuary"/>
    <n v="1"/>
    <x v="6"/>
    <s v="Wild"/>
    <x v="1"/>
    <n v="11"/>
    <n v="1"/>
    <n v="4"/>
    <n v="3"/>
    <s v="BS"/>
  </r>
  <r>
    <x v="8"/>
    <x v="0"/>
    <n v="6"/>
    <x v="2"/>
    <n v="24"/>
    <d v="2019-06-24T00:00:00"/>
    <d v="1899-12-30T06:55:00"/>
    <s v="BS04"/>
    <s v="Gallaugher's"/>
    <s v="Gordon Estuary"/>
    <n v="1"/>
    <x v="10"/>
    <s v="Wild"/>
    <x v="1"/>
    <n v="13"/>
    <n v="1"/>
    <n v="4"/>
    <n v="30"/>
    <s v="BS"/>
  </r>
  <r>
    <x v="8"/>
    <x v="0"/>
    <n v="6"/>
    <x v="2"/>
    <n v="24"/>
    <d v="2019-06-24T00:00:00"/>
    <d v="1899-12-30T07:22:00"/>
    <s v="BS01"/>
    <s v="Smokies"/>
    <s v="Gordon Estuary"/>
    <n v="1"/>
    <x v="1"/>
    <s v="Wild"/>
    <x v="0"/>
    <n v="2"/>
    <n v="1"/>
    <n v="2"/>
    <n v="1"/>
    <s v="BS"/>
  </r>
  <r>
    <x v="8"/>
    <x v="0"/>
    <n v="6"/>
    <x v="2"/>
    <n v="24"/>
    <d v="2019-06-24T00:00:00"/>
    <d v="1899-12-30T07:22:00"/>
    <s v="BS01"/>
    <s v="Smokies"/>
    <s v="Gordon Estuary"/>
    <n v="1"/>
    <x v="2"/>
    <s v="Wild"/>
    <x v="1"/>
    <n v="8"/>
    <n v="1"/>
    <n v="4"/>
    <n v="27"/>
    <s v="BS"/>
  </r>
  <r>
    <x v="8"/>
    <x v="0"/>
    <n v="6"/>
    <x v="2"/>
    <n v="24"/>
    <d v="2019-06-24T00:00:00"/>
    <d v="1899-12-30T07:22:00"/>
    <s v="BS01"/>
    <s v="Smokies"/>
    <s v="Gordon Estuary"/>
    <n v="1"/>
    <x v="3"/>
    <s v="Wild"/>
    <x v="1"/>
    <n v="9"/>
    <n v="1"/>
    <n v="4"/>
    <n v="40"/>
    <s v="BS"/>
  </r>
  <r>
    <x v="8"/>
    <x v="0"/>
    <n v="6"/>
    <x v="2"/>
    <n v="24"/>
    <d v="2019-06-24T00:00:00"/>
    <d v="1899-12-30T07:22:00"/>
    <s v="BS01"/>
    <s v="Smokies"/>
    <s v="Gordon Estuary"/>
    <n v="1"/>
    <x v="4"/>
    <s v="Wild"/>
    <x v="1"/>
    <n v="18"/>
    <n v="1"/>
    <n v="4"/>
    <n v="10"/>
    <s v="BS"/>
  </r>
  <r>
    <x v="8"/>
    <x v="0"/>
    <n v="6"/>
    <x v="2"/>
    <n v="24"/>
    <d v="2019-06-24T00:00:00"/>
    <d v="1899-12-30T07:22:00"/>
    <s v="BS01"/>
    <s v="Smokies"/>
    <s v="Gordon Estuary"/>
    <n v="1"/>
    <x v="10"/>
    <s v="Wild"/>
    <x v="1"/>
    <n v="13"/>
    <n v="1"/>
    <n v="4"/>
    <n v="20"/>
    <s v="BS"/>
  </r>
  <r>
    <x v="8"/>
    <x v="0"/>
    <n v="6"/>
    <x v="2"/>
    <n v="24"/>
    <d v="2019-06-24T00:00:00"/>
    <d v="1899-12-30T07:22:00"/>
    <s v="BS01"/>
    <s v="Smokies"/>
    <s v="Gordon Estuary"/>
    <n v="1"/>
    <x v="16"/>
    <s v="Wild"/>
    <x v="1"/>
    <n v="21"/>
    <n v="1"/>
    <n v="4"/>
    <n v="2"/>
    <s v="BS"/>
  </r>
  <r>
    <x v="8"/>
    <x v="0"/>
    <n v="6"/>
    <x v="2"/>
    <n v="24"/>
    <d v="2019-06-24T00:00:00"/>
    <d v="1899-12-30T07:40:00"/>
    <s v="BS03"/>
    <s v="Pacheedah Shores Boat Ramp"/>
    <s v="Gordon Estuary"/>
    <n v="1"/>
    <x v="9"/>
    <s v="Wild"/>
    <x v="3"/>
    <n v="5"/>
    <n v="1"/>
    <n v="3"/>
    <n v="3"/>
    <s v="BS"/>
  </r>
  <r>
    <x v="8"/>
    <x v="0"/>
    <n v="6"/>
    <x v="2"/>
    <n v="24"/>
    <d v="2019-06-24T00:00:00"/>
    <d v="1899-12-30T07:40:00"/>
    <s v="BS03"/>
    <s v="Pacheedah Shores Boat Ramp"/>
    <s v="Gordon Estuary"/>
    <n v="1"/>
    <x v="9"/>
    <s v="Wild"/>
    <x v="0"/>
    <n v="5"/>
    <n v="1"/>
    <n v="2"/>
    <n v="6"/>
    <s v="BS"/>
  </r>
  <r>
    <x v="8"/>
    <x v="0"/>
    <n v="6"/>
    <x v="2"/>
    <n v="24"/>
    <d v="2019-06-24T00:00:00"/>
    <d v="1899-12-30T07:40:00"/>
    <s v="BS03"/>
    <s v="Pacheedah Shores Boat Ramp"/>
    <s v="Gordon Estuary"/>
    <n v="1"/>
    <x v="2"/>
    <s v="Wild"/>
    <x v="1"/>
    <n v="8"/>
    <n v="1"/>
    <n v="4"/>
    <n v="4"/>
    <s v="BS"/>
  </r>
  <r>
    <x v="8"/>
    <x v="0"/>
    <n v="6"/>
    <x v="2"/>
    <n v="24"/>
    <d v="2019-06-24T00:00:00"/>
    <d v="1899-12-30T07:40:00"/>
    <s v="BS03"/>
    <s v="Pacheedah Shores Boat Ramp"/>
    <s v="Gordon Estuary"/>
    <n v="1"/>
    <x v="3"/>
    <s v="Wild"/>
    <x v="1"/>
    <n v="9"/>
    <n v="1"/>
    <n v="4"/>
    <n v="31"/>
    <s v="BS"/>
  </r>
  <r>
    <x v="8"/>
    <x v="0"/>
    <n v="6"/>
    <x v="2"/>
    <n v="24"/>
    <d v="2019-06-24T00:00:00"/>
    <d v="1899-12-30T07:40:00"/>
    <s v="BS03"/>
    <s v="Pacheedah Shores Boat Ramp"/>
    <s v="Gordon Estuary"/>
    <n v="1"/>
    <x v="4"/>
    <s v="Wild"/>
    <x v="1"/>
    <n v="18"/>
    <n v="1"/>
    <n v="4"/>
    <n v="14"/>
    <s v="BS"/>
  </r>
  <r>
    <x v="8"/>
    <x v="0"/>
    <n v="6"/>
    <x v="2"/>
    <n v="24"/>
    <d v="2019-06-24T00:00:00"/>
    <d v="1899-12-30T07:40:00"/>
    <s v="BS03"/>
    <s v="Pacheedah Shores Boat Ramp"/>
    <s v="Gordon Estuary"/>
    <n v="1"/>
    <x v="5"/>
    <s v="Wild"/>
    <x v="1"/>
    <n v="15"/>
    <n v="1"/>
    <n v="4"/>
    <n v="48"/>
    <s v="BS"/>
  </r>
  <r>
    <x v="8"/>
    <x v="0"/>
    <n v="6"/>
    <x v="2"/>
    <n v="24"/>
    <d v="2019-06-24T00:00:00"/>
    <d v="1899-12-30T07:40:00"/>
    <s v="BS03"/>
    <s v="Pacheedah Shores Boat Ramp"/>
    <s v="Gordon Estuary"/>
    <n v="1"/>
    <x v="10"/>
    <s v="Wild"/>
    <x v="1"/>
    <n v="13"/>
    <n v="1"/>
    <n v="4"/>
    <n v="41"/>
    <s v="BS"/>
  </r>
  <r>
    <x v="8"/>
    <x v="0"/>
    <n v="6"/>
    <x v="2"/>
    <n v="24"/>
    <d v="2019-06-24T00:00:00"/>
    <d v="1899-12-30T07:40:00"/>
    <s v="BS03"/>
    <s v="Pacheedah Shores Boat Ramp"/>
    <s v="Gordon Estuary"/>
    <n v="1"/>
    <x v="11"/>
    <s v="Wild"/>
    <x v="2"/>
    <n v="20"/>
    <n v="1"/>
    <n v="5"/>
    <n v="1"/>
    <s v="BS"/>
  </r>
  <r>
    <x v="8"/>
    <x v="0"/>
    <n v="6"/>
    <x v="2"/>
    <n v="24"/>
    <d v="2019-06-24T00:00:00"/>
    <d v="1899-12-30T08:15:00"/>
    <s v="BS14"/>
    <s v="Mouth of Site 7 inlet, north side"/>
    <s v="Gordon Estuary"/>
    <n v="1"/>
    <x v="0"/>
    <s v="Wild"/>
    <x v="0"/>
    <n v="3"/>
    <n v="1"/>
    <n v="2"/>
    <n v="3"/>
    <s v="BS"/>
  </r>
  <r>
    <x v="8"/>
    <x v="0"/>
    <n v="6"/>
    <x v="2"/>
    <n v="24"/>
    <d v="2019-06-24T00:00:00"/>
    <d v="1899-12-30T08:15:00"/>
    <s v="BS14"/>
    <s v="Mouth of Site 7 inlet, north side"/>
    <s v="Gordon Estuary"/>
    <n v="1"/>
    <x v="2"/>
    <s v="Wild"/>
    <x v="1"/>
    <n v="8"/>
    <n v="1"/>
    <n v="4"/>
    <n v="6"/>
    <s v="BS"/>
  </r>
  <r>
    <x v="8"/>
    <x v="0"/>
    <n v="6"/>
    <x v="2"/>
    <n v="24"/>
    <d v="2019-06-24T00:00:00"/>
    <d v="1899-12-30T08:15:00"/>
    <s v="BS14"/>
    <s v="Mouth of Site 7 inlet, north side"/>
    <s v="Gordon Estuary"/>
    <n v="1"/>
    <x v="3"/>
    <s v="Wild"/>
    <x v="1"/>
    <n v="9"/>
    <n v="1"/>
    <n v="4"/>
    <n v="49"/>
    <s v="BS"/>
  </r>
  <r>
    <x v="8"/>
    <x v="0"/>
    <n v="6"/>
    <x v="2"/>
    <n v="24"/>
    <d v="2019-06-24T00:00:00"/>
    <d v="1899-12-30T08:15:00"/>
    <s v="BS14"/>
    <s v="Mouth of Site 7 inlet, north side"/>
    <s v="Gordon Estuary"/>
    <n v="1"/>
    <x v="4"/>
    <s v="Wild"/>
    <x v="1"/>
    <n v="18"/>
    <n v="1"/>
    <n v="4"/>
    <n v="9"/>
    <s v="BS"/>
  </r>
  <r>
    <x v="8"/>
    <x v="0"/>
    <n v="6"/>
    <x v="2"/>
    <n v="24"/>
    <d v="2019-06-24T00:00:00"/>
    <d v="1899-12-30T08:15:00"/>
    <s v="BS14"/>
    <s v="Mouth of Site 7 inlet, north side"/>
    <s v="Gordon Estuary"/>
    <n v="1"/>
    <x v="5"/>
    <s v="Wild"/>
    <x v="1"/>
    <n v="15"/>
    <n v="1"/>
    <n v="4"/>
    <n v="8"/>
    <s v="BS"/>
  </r>
  <r>
    <x v="8"/>
    <x v="0"/>
    <n v="6"/>
    <x v="2"/>
    <n v="24"/>
    <d v="2019-06-24T00:00:00"/>
    <d v="1899-12-30T08:15:00"/>
    <s v="BS14"/>
    <s v="Mouth of Site 7 inlet, north side"/>
    <s v="Gordon Estuary"/>
    <n v="1"/>
    <x v="6"/>
    <s v="Wild"/>
    <x v="1"/>
    <n v="11"/>
    <n v="1"/>
    <n v="4"/>
    <n v="5"/>
    <s v="BS"/>
  </r>
  <r>
    <x v="8"/>
    <x v="0"/>
    <n v="6"/>
    <x v="2"/>
    <n v="24"/>
    <d v="2019-06-24T00:00:00"/>
    <d v="1899-12-30T08:15:00"/>
    <s v="BS14"/>
    <s v="Mouth of Site 7 inlet, north side"/>
    <s v="Gordon Estuary"/>
    <n v="1"/>
    <x v="10"/>
    <s v="Wild"/>
    <x v="1"/>
    <n v="13"/>
    <n v="1"/>
    <n v="4"/>
    <n v="8"/>
    <s v="BS"/>
  </r>
  <r>
    <x v="8"/>
    <x v="0"/>
    <n v="6"/>
    <x v="2"/>
    <n v="24"/>
    <d v="2019-06-24T00:00:00"/>
    <d v="1899-12-30T08:15:00"/>
    <s v="BS14"/>
    <s v="Mouth of Site 7 inlet, north side"/>
    <s v="Gordon Estuary"/>
    <n v="1"/>
    <x v="11"/>
    <s v="Wild"/>
    <x v="2"/>
    <n v="20"/>
    <n v="1"/>
    <n v="5"/>
    <n v="8"/>
    <s v="BS"/>
  </r>
  <r>
    <x v="8"/>
    <x v="0"/>
    <n v="6"/>
    <x v="2"/>
    <n v="24"/>
    <d v="2019-06-24T00:00:00"/>
    <d v="1899-12-30T08:40:00"/>
    <s v="BS03b"/>
    <s v="Q Jeff (right bank opposite N. Arm confl.)"/>
    <s v="Gordon Estuary"/>
    <n v="1"/>
    <x v="9"/>
    <s v="Wild"/>
    <x v="3"/>
    <n v="5"/>
    <n v="1"/>
    <n v="3"/>
    <n v="1"/>
    <s v="BS"/>
  </r>
  <r>
    <x v="8"/>
    <x v="0"/>
    <n v="6"/>
    <x v="2"/>
    <n v="24"/>
    <d v="2019-06-24T00:00:00"/>
    <d v="1899-12-30T08:40:00"/>
    <s v="BS03b"/>
    <s v="Q Jeff (right bank opposite N. Arm confl.)"/>
    <s v="Gordon Estuary"/>
    <n v="1"/>
    <x v="0"/>
    <s v="Wild"/>
    <x v="0"/>
    <n v="3"/>
    <n v="1"/>
    <n v="2"/>
    <n v="1"/>
    <s v="BS"/>
  </r>
  <r>
    <x v="8"/>
    <x v="0"/>
    <n v="6"/>
    <x v="2"/>
    <n v="24"/>
    <d v="2019-06-24T00:00:00"/>
    <d v="1899-12-30T08:40:00"/>
    <s v="BS03b"/>
    <s v="Q Jeff (right bank opposite N. Arm confl.)"/>
    <s v="Gordon Estuary"/>
    <n v="1"/>
    <x v="2"/>
    <s v="Wild"/>
    <x v="1"/>
    <n v="8"/>
    <n v="1"/>
    <n v="4"/>
    <n v="15"/>
    <s v="BS"/>
  </r>
  <r>
    <x v="8"/>
    <x v="0"/>
    <n v="6"/>
    <x v="2"/>
    <n v="24"/>
    <d v="2019-06-24T00:00:00"/>
    <d v="1899-12-30T08:40:00"/>
    <s v="BS03b"/>
    <s v="Q Jeff (right bank opposite N. Arm confl.)"/>
    <s v="Gordon Estuary"/>
    <n v="1"/>
    <x v="3"/>
    <s v="Wild"/>
    <x v="1"/>
    <n v="9"/>
    <n v="1"/>
    <n v="4"/>
    <n v="6"/>
    <s v="BS"/>
  </r>
  <r>
    <x v="8"/>
    <x v="0"/>
    <n v="6"/>
    <x v="2"/>
    <n v="24"/>
    <d v="2019-06-24T00:00:00"/>
    <d v="1899-12-30T08:40:00"/>
    <s v="BS03b"/>
    <s v="Q Jeff (right bank opposite N. Arm confl.)"/>
    <s v="Gordon Estuary"/>
    <n v="1"/>
    <x v="4"/>
    <s v="Wild"/>
    <x v="1"/>
    <n v="18"/>
    <n v="1"/>
    <n v="4"/>
    <n v="35"/>
    <s v="BS"/>
  </r>
  <r>
    <x v="8"/>
    <x v="0"/>
    <n v="6"/>
    <x v="2"/>
    <n v="24"/>
    <d v="2019-06-24T00:00:00"/>
    <d v="1899-12-30T08:40:00"/>
    <s v="BS03b"/>
    <s v="Q Jeff (right bank opposite N. Arm confl.)"/>
    <s v="Gordon Estuary"/>
    <n v="1"/>
    <x v="5"/>
    <s v="Wild"/>
    <x v="1"/>
    <n v="15"/>
    <n v="1"/>
    <n v="4"/>
    <n v="15"/>
    <s v="BS"/>
  </r>
  <r>
    <x v="8"/>
    <x v="0"/>
    <n v="6"/>
    <x v="2"/>
    <n v="24"/>
    <d v="2019-06-24T00:00:00"/>
    <d v="1899-12-30T08:40:00"/>
    <s v="BS03b"/>
    <s v="Q Jeff (right bank opposite N. Arm confl.)"/>
    <s v="Gordon Estuary"/>
    <n v="1"/>
    <x v="10"/>
    <s v="Wild"/>
    <x v="1"/>
    <n v="13"/>
    <n v="1"/>
    <n v="4"/>
    <n v="35"/>
    <s v="BS"/>
  </r>
  <r>
    <x v="8"/>
    <x v="0"/>
    <n v="6"/>
    <x v="2"/>
    <n v="24"/>
    <d v="2019-06-24T00:00:00"/>
    <d v="1899-12-30T08:40:00"/>
    <s v="BS03b"/>
    <s v="Q Jeff (right bank opposite N. Arm confl.)"/>
    <s v="Gordon Estuary"/>
    <n v="1"/>
    <x v="11"/>
    <s v="Wild"/>
    <x v="2"/>
    <n v="20"/>
    <n v="1"/>
    <n v="5"/>
    <n v="1"/>
    <s v="BS"/>
  </r>
  <r>
    <x v="8"/>
    <x v="0"/>
    <n v="6"/>
    <x v="2"/>
    <n v="24"/>
    <d v="2019-06-24T00:00:00"/>
    <d v="1899-12-30T08:40:00"/>
    <s v="BS03b"/>
    <s v="Q Jeff (right bank opposite N. Arm confl.)"/>
    <s v="Gordon Estuary"/>
    <n v="1"/>
    <x v="8"/>
    <s v="Wild"/>
    <x v="2"/>
    <n v="14"/>
    <n v="1"/>
    <n v="5"/>
    <n v="58"/>
    <s v="BS"/>
  </r>
  <r>
    <x v="8"/>
    <x v="0"/>
    <n v="6"/>
    <x v="2"/>
    <n v="24"/>
    <d v="2019-06-24T00:00:00"/>
    <d v="1899-12-30T09:10:00"/>
    <s v="BS07"/>
    <s v="Butch's (Gordon R.)"/>
    <s v="Gordon Estuary"/>
    <n v="1"/>
    <x v="9"/>
    <s v="Wild"/>
    <x v="3"/>
    <n v="5"/>
    <n v="1"/>
    <n v="3"/>
    <n v="3"/>
    <s v="BS"/>
  </r>
  <r>
    <x v="8"/>
    <x v="0"/>
    <n v="6"/>
    <x v="2"/>
    <n v="24"/>
    <d v="2019-06-24T00:00:00"/>
    <d v="1899-12-30T09:10:00"/>
    <s v="BS07"/>
    <s v="Butch's (Gordon R.)"/>
    <s v="Gordon Estuary"/>
    <n v="1"/>
    <x v="9"/>
    <s v="Wild"/>
    <x v="0"/>
    <n v="5"/>
    <n v="1"/>
    <n v="2"/>
    <n v="1"/>
    <s v="BS"/>
  </r>
  <r>
    <x v="8"/>
    <x v="0"/>
    <n v="6"/>
    <x v="2"/>
    <n v="24"/>
    <d v="2019-06-24T00:00:00"/>
    <d v="1899-12-30T09:10:00"/>
    <s v="BS07"/>
    <s v="Butch's (Gordon R.)"/>
    <s v="Gordon Estuary"/>
    <n v="1"/>
    <x v="2"/>
    <s v="Wild"/>
    <x v="1"/>
    <n v="8"/>
    <n v="1"/>
    <n v="4"/>
    <n v="19"/>
    <s v="BS"/>
  </r>
  <r>
    <x v="8"/>
    <x v="0"/>
    <n v="6"/>
    <x v="2"/>
    <n v="24"/>
    <d v="2019-06-24T00:00:00"/>
    <d v="1899-12-30T09:10:00"/>
    <s v="BS07"/>
    <s v="Butch's (Gordon R.)"/>
    <s v="Gordon Estuary"/>
    <n v="1"/>
    <x v="4"/>
    <s v="Wild"/>
    <x v="1"/>
    <n v="18"/>
    <n v="1"/>
    <n v="4"/>
    <n v="3"/>
    <s v="BS"/>
  </r>
  <r>
    <x v="8"/>
    <x v="0"/>
    <n v="6"/>
    <x v="2"/>
    <n v="24"/>
    <d v="2019-06-24T00:00:00"/>
    <d v="1899-12-30T09:10:00"/>
    <s v="BS07"/>
    <s v="Butch's (Gordon R.)"/>
    <s v="Gordon Estuary"/>
    <n v="1"/>
    <x v="5"/>
    <s v="Wild"/>
    <x v="1"/>
    <n v="15"/>
    <n v="1"/>
    <n v="4"/>
    <n v="3"/>
    <s v="BS"/>
  </r>
  <r>
    <x v="8"/>
    <x v="0"/>
    <n v="6"/>
    <x v="2"/>
    <n v="24"/>
    <d v="2019-06-24T00:00:00"/>
    <d v="1899-12-30T09:10:00"/>
    <s v="BS07"/>
    <s v="Butch's (Gordon R.)"/>
    <s v="Gordon Estuary"/>
    <n v="1"/>
    <x v="6"/>
    <s v="Wild"/>
    <x v="1"/>
    <n v="11"/>
    <n v="1"/>
    <n v="4"/>
    <n v="12"/>
    <s v="BS"/>
  </r>
  <r>
    <x v="8"/>
    <x v="0"/>
    <n v="6"/>
    <x v="2"/>
    <n v="24"/>
    <d v="2019-06-24T00:00:00"/>
    <d v="1899-12-30T09:10:00"/>
    <s v="BS07"/>
    <s v="Butch's (Gordon R.)"/>
    <s v="Gordon Estuary"/>
    <n v="1"/>
    <x v="10"/>
    <s v="Wild"/>
    <x v="1"/>
    <n v="13"/>
    <n v="1"/>
    <n v="4"/>
    <n v="6"/>
    <s v="BS"/>
  </r>
  <r>
    <x v="8"/>
    <x v="0"/>
    <n v="6"/>
    <x v="2"/>
    <n v="24"/>
    <d v="2019-06-24T00:00:00"/>
    <d v="1899-12-30T09:30:00"/>
    <s v="BS05"/>
    <s v="Q01, left bank Gordon up from confluence"/>
    <s v="Gordon Estuary"/>
    <n v="1"/>
    <x v="2"/>
    <s v="Wild"/>
    <x v="1"/>
    <n v="8"/>
    <n v="1"/>
    <n v="4"/>
    <n v="8"/>
    <s v="BS"/>
  </r>
  <r>
    <x v="8"/>
    <x v="0"/>
    <n v="6"/>
    <x v="2"/>
    <n v="24"/>
    <d v="2019-06-24T00:00:00"/>
    <d v="1899-12-30T09:30:00"/>
    <s v="BS05"/>
    <s v="Q01, left bank Gordon up from confluence"/>
    <s v="Gordon Estuary"/>
    <n v="1"/>
    <x v="3"/>
    <s v="Wild"/>
    <x v="1"/>
    <n v="9"/>
    <n v="1"/>
    <n v="4"/>
    <n v="3"/>
    <s v="BS"/>
  </r>
  <r>
    <x v="8"/>
    <x v="0"/>
    <n v="6"/>
    <x v="2"/>
    <n v="24"/>
    <d v="2019-06-24T00:00:00"/>
    <d v="1899-12-30T09:30:00"/>
    <s v="BS05"/>
    <s v="Q01, left bank Gordon up from confluence"/>
    <s v="Gordon Estuary"/>
    <n v="1"/>
    <x v="4"/>
    <s v="Wild"/>
    <x v="1"/>
    <n v="18"/>
    <n v="1"/>
    <n v="4"/>
    <n v="3"/>
    <s v="BS"/>
  </r>
  <r>
    <x v="8"/>
    <x v="0"/>
    <n v="6"/>
    <x v="2"/>
    <n v="24"/>
    <d v="2019-06-24T00:00:00"/>
    <d v="1899-12-30T09:30:00"/>
    <s v="BS05"/>
    <s v="Q01, left bank Gordon up from confluence"/>
    <s v="Gordon Estuary"/>
    <n v="1"/>
    <x v="5"/>
    <s v="Wild"/>
    <x v="1"/>
    <n v="15"/>
    <n v="1"/>
    <n v="4"/>
    <n v="7"/>
    <s v="BS"/>
  </r>
  <r>
    <x v="8"/>
    <x v="0"/>
    <n v="6"/>
    <x v="2"/>
    <n v="24"/>
    <d v="2019-06-24T00:00:00"/>
    <d v="1899-12-30T09:30:00"/>
    <s v="BS05"/>
    <s v="Q01, left bank Gordon up from confluence"/>
    <s v="Gordon Estuary"/>
    <n v="1"/>
    <x v="11"/>
    <s v="Wild"/>
    <x v="2"/>
    <n v="20"/>
    <n v="1"/>
    <n v="5"/>
    <n v="2"/>
    <s v="BS"/>
  </r>
  <r>
    <x v="8"/>
    <x v="0"/>
    <n v="6"/>
    <x v="2"/>
    <n v="26"/>
    <d v="2019-06-26T00:00:00"/>
    <d v="1899-12-30T11:30:00"/>
    <s v="BS08"/>
    <s v="South Arm SJ (Old Mill)"/>
    <s v="San Juan Estuary"/>
    <n v="1"/>
    <x v="2"/>
    <s v="Wild"/>
    <x v="1"/>
    <n v="8"/>
    <n v="1"/>
    <n v="4"/>
    <n v="9"/>
    <s v="BS"/>
  </r>
  <r>
    <x v="8"/>
    <x v="0"/>
    <n v="6"/>
    <x v="2"/>
    <n v="26"/>
    <d v="2019-06-26T00:00:00"/>
    <d v="1899-12-30T11:30:00"/>
    <s v="BS08"/>
    <s v="South Arm SJ (Old Mill)"/>
    <s v="San Juan Estuary"/>
    <n v="1"/>
    <x v="3"/>
    <s v="Wild"/>
    <x v="1"/>
    <n v="9"/>
    <n v="1"/>
    <n v="4"/>
    <n v="9"/>
    <s v="BS"/>
  </r>
  <r>
    <x v="8"/>
    <x v="0"/>
    <n v="6"/>
    <x v="2"/>
    <n v="26"/>
    <d v="2019-06-26T00:00:00"/>
    <d v="1899-12-30T11:30:00"/>
    <s v="BS08"/>
    <s v="South Arm SJ (Old Mill)"/>
    <s v="San Juan Estuary"/>
    <n v="1"/>
    <x v="4"/>
    <s v="Wild"/>
    <x v="1"/>
    <n v="18"/>
    <n v="1"/>
    <n v="4"/>
    <n v="7"/>
    <s v="BS"/>
  </r>
  <r>
    <x v="8"/>
    <x v="0"/>
    <n v="6"/>
    <x v="2"/>
    <n v="26"/>
    <d v="2019-06-26T00:00:00"/>
    <d v="1899-12-30T11:30:00"/>
    <s v="BS08"/>
    <s v="South Arm SJ (Old Mill)"/>
    <s v="San Juan Estuary"/>
    <n v="1"/>
    <x v="5"/>
    <s v="Wild"/>
    <x v="1"/>
    <n v="15"/>
    <n v="1"/>
    <n v="4"/>
    <n v="23"/>
    <s v="BS"/>
  </r>
  <r>
    <x v="8"/>
    <x v="0"/>
    <n v="6"/>
    <x v="2"/>
    <n v="26"/>
    <d v="2019-06-26T00:00:00"/>
    <d v="1899-12-30T11:30:00"/>
    <s v="BS08"/>
    <s v="South Arm SJ (Old Mill)"/>
    <s v="San Juan Estuary"/>
    <n v="1"/>
    <x v="6"/>
    <s v="Wild"/>
    <x v="1"/>
    <n v="11"/>
    <n v="1"/>
    <n v="4"/>
    <n v="2"/>
    <s v="BS"/>
  </r>
  <r>
    <x v="8"/>
    <x v="0"/>
    <n v="6"/>
    <x v="2"/>
    <n v="26"/>
    <d v="2019-06-26T00:00:00"/>
    <d v="1899-12-30T11:30:00"/>
    <s v="BS08"/>
    <s v="South Arm SJ (Old Mill)"/>
    <s v="San Juan Estuary"/>
    <n v="1"/>
    <x v="10"/>
    <s v="Wild"/>
    <x v="1"/>
    <n v="13"/>
    <n v="1"/>
    <n v="4"/>
    <s v="lots"/>
    <s v="BS"/>
  </r>
  <r>
    <x v="8"/>
    <x v="0"/>
    <n v="6"/>
    <x v="2"/>
    <n v="26"/>
    <d v="2019-06-26T00:00:00"/>
    <d v="1899-12-30T11:30:00"/>
    <s v="BS08"/>
    <s v="South Arm SJ (Old Mill)"/>
    <s v="San Juan Estuary"/>
    <n v="1"/>
    <x v="14"/>
    <s v="Wild"/>
    <x v="3"/>
    <n v="6"/>
    <n v="1"/>
    <n v="3"/>
    <n v="1"/>
    <s v="BS"/>
  </r>
  <r>
    <x v="8"/>
    <x v="0"/>
    <n v="6"/>
    <x v="2"/>
    <n v="26"/>
    <d v="2019-06-26T00:00:00"/>
    <d v="1899-12-30T11:46:00"/>
    <s v="BS09"/>
    <s v="Q07, Central/South Arm confluence"/>
    <s v="San Juan Estuary"/>
    <n v="1"/>
    <x v="9"/>
    <s v="Wild"/>
    <x v="3"/>
    <n v="5"/>
    <n v="1"/>
    <n v="3"/>
    <n v="3"/>
    <s v="BS"/>
  </r>
  <r>
    <x v="8"/>
    <x v="0"/>
    <n v="6"/>
    <x v="2"/>
    <n v="26"/>
    <d v="2019-06-26T00:00:00"/>
    <d v="1899-12-30T11:46:00"/>
    <s v="BS09"/>
    <s v="Q07, Central/South Arm confluence"/>
    <s v="San Juan Estuary"/>
    <n v="1"/>
    <x v="0"/>
    <s v="Wild"/>
    <x v="3"/>
    <n v="3"/>
    <n v="1"/>
    <n v="3"/>
    <n v="1"/>
    <s v="BS"/>
  </r>
  <r>
    <x v="8"/>
    <x v="0"/>
    <n v="6"/>
    <x v="2"/>
    <n v="26"/>
    <d v="2019-06-26T00:00:00"/>
    <d v="1899-12-30T11:46:00"/>
    <s v="BS09"/>
    <s v="Q07, Central/South Arm confluence"/>
    <s v="San Juan Estuary"/>
    <n v="1"/>
    <x v="0"/>
    <s v="Wild"/>
    <x v="0"/>
    <n v="3"/>
    <n v="1"/>
    <n v="2"/>
    <n v="14"/>
    <s v="BS"/>
  </r>
  <r>
    <x v="8"/>
    <x v="0"/>
    <n v="6"/>
    <x v="2"/>
    <n v="26"/>
    <d v="2019-06-26T00:00:00"/>
    <d v="1899-12-30T11:46:00"/>
    <s v="BS09"/>
    <s v="Q07, Central/South Arm confluence"/>
    <s v="San Juan Estuary"/>
    <n v="1"/>
    <x v="2"/>
    <s v="Wild"/>
    <x v="1"/>
    <n v="8"/>
    <n v="1"/>
    <n v="4"/>
    <n v="1"/>
    <s v="BS"/>
  </r>
  <r>
    <x v="8"/>
    <x v="0"/>
    <n v="6"/>
    <x v="2"/>
    <n v="26"/>
    <d v="2019-06-26T00:00:00"/>
    <d v="1899-12-30T11:46:00"/>
    <s v="BS09"/>
    <s v="Q07, Central/South Arm confluence"/>
    <s v="San Juan Estuary"/>
    <n v="1"/>
    <x v="3"/>
    <s v="Wild"/>
    <x v="1"/>
    <n v="9"/>
    <n v="1"/>
    <n v="4"/>
    <n v="1"/>
    <s v="BS"/>
  </r>
  <r>
    <x v="8"/>
    <x v="0"/>
    <n v="6"/>
    <x v="2"/>
    <n v="26"/>
    <d v="2019-06-26T00:00:00"/>
    <d v="1899-12-30T11:46:00"/>
    <s v="BS09"/>
    <s v="Q07, Central/South Arm confluence"/>
    <s v="San Juan Estuary"/>
    <n v="1"/>
    <x v="5"/>
    <s v="Wild"/>
    <x v="1"/>
    <n v="15"/>
    <n v="1"/>
    <n v="4"/>
    <n v="1"/>
    <s v="BS"/>
  </r>
  <r>
    <x v="8"/>
    <x v="0"/>
    <n v="6"/>
    <x v="2"/>
    <n v="26"/>
    <d v="2019-06-26T00:00:00"/>
    <d v="1899-12-30T11:46:00"/>
    <s v="BS09"/>
    <s v="Q07, Central/South Arm confluence"/>
    <s v="San Juan Estuary"/>
    <n v="1"/>
    <x v="10"/>
    <s v="Wild"/>
    <x v="1"/>
    <n v="13"/>
    <n v="1"/>
    <n v="4"/>
    <s v="lots"/>
    <s v="BS"/>
  </r>
  <r>
    <x v="8"/>
    <x v="0"/>
    <n v="6"/>
    <x v="2"/>
    <n v="26"/>
    <d v="2019-06-26T00:00:00"/>
    <d v="1899-12-30T12:40:00"/>
    <s v="BS12"/>
    <s v="Q4, u/s of Tanis's template site"/>
    <s v="San Juan Estuary"/>
    <n v="1"/>
    <x v="0"/>
    <s v="Wild"/>
    <x v="0"/>
    <n v="3"/>
    <n v="1"/>
    <n v="2"/>
    <n v="10"/>
    <s v="BS"/>
  </r>
  <r>
    <x v="8"/>
    <x v="0"/>
    <n v="6"/>
    <x v="2"/>
    <n v="26"/>
    <d v="2019-06-26T00:00:00"/>
    <d v="1899-12-30T12:40:00"/>
    <s v="BS12"/>
    <s v="Q4, u/s of Tanis's template site"/>
    <s v="San Juan Estuary"/>
    <n v="1"/>
    <x v="2"/>
    <s v="Wild"/>
    <x v="1"/>
    <n v="8"/>
    <n v="1"/>
    <n v="4"/>
    <n v="12"/>
    <s v="BS"/>
  </r>
  <r>
    <x v="8"/>
    <x v="0"/>
    <n v="6"/>
    <x v="2"/>
    <n v="26"/>
    <d v="2019-06-26T00:00:00"/>
    <d v="1899-12-30T12:40:00"/>
    <s v="BS12"/>
    <s v="Q4, u/s of Tanis's template site"/>
    <s v="San Juan Estuary"/>
    <n v="1"/>
    <x v="4"/>
    <s v="Wild"/>
    <x v="1"/>
    <n v="18"/>
    <n v="1"/>
    <n v="4"/>
    <n v="4"/>
    <s v="BS"/>
  </r>
  <r>
    <x v="8"/>
    <x v="0"/>
    <n v="6"/>
    <x v="2"/>
    <n v="26"/>
    <d v="2019-06-26T00:00:00"/>
    <d v="1899-12-30T12:40:00"/>
    <s v="BS12"/>
    <s v="Q4, u/s of Tanis's template site"/>
    <s v="San Juan Estuary"/>
    <n v="1"/>
    <x v="5"/>
    <s v="Wild"/>
    <x v="1"/>
    <n v="15"/>
    <n v="1"/>
    <n v="4"/>
    <n v="17"/>
    <s v="BS"/>
  </r>
  <r>
    <x v="8"/>
    <x v="0"/>
    <n v="6"/>
    <x v="2"/>
    <n v="26"/>
    <d v="2019-06-26T00:00:00"/>
    <d v="1899-12-30T13:20:00"/>
    <s v="BS10"/>
    <s v="Central Arm SJ at Island Rd Bridge"/>
    <s v="San Juan Estuary"/>
    <n v="1"/>
    <x v="0"/>
    <s v="Wild"/>
    <x v="0"/>
    <n v="3"/>
    <n v="1"/>
    <n v="2"/>
    <n v="3"/>
    <s v="BS"/>
  </r>
  <r>
    <x v="8"/>
    <x v="0"/>
    <n v="6"/>
    <x v="2"/>
    <n v="26"/>
    <d v="2019-06-26T00:00:00"/>
    <d v="1899-12-30T13:20:00"/>
    <s v="BS10"/>
    <s v="Central Arm SJ at Island Rd Bridge"/>
    <s v="San Juan Estuary"/>
    <n v="1"/>
    <x v="2"/>
    <s v="Wild"/>
    <x v="1"/>
    <n v="8"/>
    <n v="1"/>
    <n v="4"/>
    <n v="30"/>
    <s v="BS"/>
  </r>
  <r>
    <x v="8"/>
    <x v="0"/>
    <n v="6"/>
    <x v="2"/>
    <n v="26"/>
    <d v="2019-06-26T00:00:00"/>
    <d v="1899-12-30T13:20:00"/>
    <s v="BS10"/>
    <s v="Central Arm SJ at Island Rd Bridge"/>
    <s v="San Juan Estuary"/>
    <n v="1"/>
    <x v="3"/>
    <s v="Wild"/>
    <x v="1"/>
    <n v="9"/>
    <n v="1"/>
    <n v="4"/>
    <n v="4"/>
    <s v="BS"/>
  </r>
  <r>
    <x v="8"/>
    <x v="0"/>
    <n v="6"/>
    <x v="2"/>
    <n v="26"/>
    <d v="2019-06-26T00:00:00"/>
    <d v="1899-12-30T13:20:00"/>
    <s v="BS10"/>
    <s v="Central Arm SJ at Island Rd Bridge"/>
    <s v="San Juan Estuary"/>
    <n v="1"/>
    <x v="5"/>
    <s v="Wild"/>
    <x v="1"/>
    <n v="15"/>
    <n v="1"/>
    <n v="4"/>
    <n v="8"/>
    <s v="BS"/>
  </r>
  <r>
    <x v="8"/>
    <x v="0"/>
    <n v="6"/>
    <x v="2"/>
    <n v="26"/>
    <d v="2019-06-26T00:00:00"/>
    <d v="1899-12-30T13:20:00"/>
    <s v="BS10"/>
    <s v="Central Arm SJ at Island Rd Bridge"/>
    <s v="San Juan Estuary"/>
    <n v="1"/>
    <x v="6"/>
    <s v="Wild"/>
    <x v="1"/>
    <n v="11"/>
    <n v="1"/>
    <n v="4"/>
    <n v="2"/>
    <s v="BS"/>
  </r>
  <r>
    <x v="8"/>
    <x v="0"/>
    <n v="6"/>
    <x v="2"/>
    <n v="26"/>
    <d v="2019-06-26T00:00:00"/>
    <d v="1899-12-30T13:40:00"/>
    <s v="BS11"/>
    <s v="Q Helen, top of Island Road"/>
    <s v="San Juan Estuary"/>
    <n v="1"/>
    <x v="9"/>
    <s v="Wild"/>
    <x v="0"/>
    <n v="5"/>
    <n v="1"/>
    <n v="2"/>
    <n v="1"/>
    <s v="BS"/>
  </r>
  <r>
    <x v="8"/>
    <x v="0"/>
    <n v="6"/>
    <x v="2"/>
    <n v="26"/>
    <d v="2019-06-26T00:00:00"/>
    <d v="1899-12-30T13:40:00"/>
    <s v="BS11"/>
    <s v="Q Helen, top of Island Road"/>
    <s v="San Juan Estuary"/>
    <n v="1"/>
    <x v="0"/>
    <s v="Wild"/>
    <x v="0"/>
    <n v="3"/>
    <n v="1"/>
    <n v="2"/>
    <n v="8"/>
    <s v="BS"/>
  </r>
  <r>
    <x v="8"/>
    <x v="0"/>
    <n v="6"/>
    <x v="2"/>
    <n v="26"/>
    <d v="2019-06-26T00:00:00"/>
    <d v="1899-12-30T13:40:00"/>
    <s v="BS11"/>
    <s v="Q Helen, top of Island Road"/>
    <s v="San Juan Estuary"/>
    <n v="1"/>
    <x v="6"/>
    <s v="Wild"/>
    <x v="1"/>
    <n v="11"/>
    <n v="1"/>
    <n v="4"/>
    <n v="1"/>
    <s v="BS"/>
  </r>
  <r>
    <x v="9"/>
    <x v="0"/>
    <n v="7"/>
    <x v="3"/>
    <n v="3"/>
    <d v="2019-07-03T00:00:00"/>
    <d v="1899-12-30T11:40:00"/>
    <s v="BS05"/>
    <s v="Q01, left bank Gordon up from confluence"/>
    <s v="Gordon Estuary"/>
    <n v="1"/>
    <x v="9"/>
    <s v="Wild"/>
    <x v="3"/>
    <n v="5"/>
    <n v="1"/>
    <n v="3"/>
    <n v="1"/>
    <s v="BS"/>
  </r>
  <r>
    <x v="9"/>
    <x v="0"/>
    <n v="7"/>
    <x v="3"/>
    <n v="3"/>
    <d v="2019-07-03T00:00:00"/>
    <d v="1899-12-30T11:40:00"/>
    <s v="BS05"/>
    <s v="Q01, left bank Gordon up from confluence"/>
    <s v="Gordon Estuary"/>
    <n v="1"/>
    <x v="0"/>
    <s v="Wild"/>
    <x v="3"/>
    <n v="3"/>
    <n v="1"/>
    <n v="3"/>
    <n v="1"/>
    <s v="BS"/>
  </r>
  <r>
    <x v="9"/>
    <x v="0"/>
    <n v="7"/>
    <x v="3"/>
    <n v="3"/>
    <d v="2019-07-03T00:00:00"/>
    <d v="1899-12-30T11:40:00"/>
    <s v="BS05"/>
    <s v="Q01, left bank Gordon up from confluence"/>
    <s v="Gordon Estuary"/>
    <n v="1"/>
    <x v="0"/>
    <s v="Wild"/>
    <x v="0"/>
    <n v="3"/>
    <n v="1"/>
    <n v="2"/>
    <n v="1"/>
    <s v="BS"/>
  </r>
  <r>
    <x v="9"/>
    <x v="0"/>
    <n v="7"/>
    <x v="3"/>
    <n v="3"/>
    <d v="2019-07-03T00:00:00"/>
    <d v="1899-12-30T11:40:00"/>
    <s v="BS05"/>
    <s v="Q01, left bank Gordon up from confluence"/>
    <s v="Gordon Estuary"/>
    <n v="1"/>
    <x v="2"/>
    <s v="Wild"/>
    <x v="1"/>
    <n v="8"/>
    <n v="1"/>
    <n v="4"/>
    <n v="15"/>
    <s v="BS"/>
  </r>
  <r>
    <x v="9"/>
    <x v="0"/>
    <n v="7"/>
    <x v="3"/>
    <n v="3"/>
    <d v="2019-07-03T00:00:00"/>
    <d v="1899-12-30T11:40:00"/>
    <s v="BS05"/>
    <s v="Q01, left bank Gordon up from confluence"/>
    <s v="Gordon Estuary"/>
    <n v="1"/>
    <x v="4"/>
    <s v="Wild"/>
    <x v="1"/>
    <n v="18"/>
    <n v="1"/>
    <n v="4"/>
    <n v="2"/>
    <s v="BS"/>
  </r>
  <r>
    <x v="9"/>
    <x v="0"/>
    <n v="7"/>
    <x v="3"/>
    <n v="3"/>
    <d v="2019-07-03T00:00:00"/>
    <d v="1899-12-30T11:40:00"/>
    <s v="BS05"/>
    <s v="Q01, left bank Gordon up from confluence"/>
    <s v="Gordon Estuary"/>
    <n v="1"/>
    <x v="5"/>
    <s v="Wild"/>
    <x v="1"/>
    <n v="15"/>
    <n v="1"/>
    <n v="4"/>
    <n v="4"/>
    <s v="BS"/>
  </r>
  <r>
    <x v="9"/>
    <x v="0"/>
    <n v="7"/>
    <x v="3"/>
    <n v="3"/>
    <d v="2019-07-03T00:00:00"/>
    <d v="1899-12-30T11:58:00"/>
    <s v="BS07"/>
    <s v="Butch's (Gordon R.)"/>
    <s v="Gordon Estuary"/>
    <n v="1"/>
    <x v="0"/>
    <s v="Wild"/>
    <x v="3"/>
    <n v="3"/>
    <n v="1"/>
    <n v="3"/>
    <n v="51"/>
    <s v="BS"/>
  </r>
  <r>
    <x v="9"/>
    <x v="0"/>
    <n v="7"/>
    <x v="3"/>
    <n v="3"/>
    <d v="2019-07-03T00:00:00"/>
    <d v="1899-12-30T11:58:00"/>
    <s v="BS07"/>
    <s v="Butch's (Gordon R.)"/>
    <s v="Gordon Estuary"/>
    <n v="1"/>
    <x v="0"/>
    <s v="Wild"/>
    <x v="0"/>
    <n v="3"/>
    <n v="1"/>
    <n v="2"/>
    <n v="7"/>
    <s v="BS"/>
  </r>
  <r>
    <x v="9"/>
    <x v="0"/>
    <n v="7"/>
    <x v="3"/>
    <n v="3"/>
    <d v="2019-07-03T00:00:00"/>
    <d v="1899-12-30T11:58:00"/>
    <s v="BS07"/>
    <s v="Butch's (Gordon R.)"/>
    <s v="Gordon Estuary"/>
    <n v="1"/>
    <x v="2"/>
    <s v="Wild"/>
    <x v="1"/>
    <n v="8"/>
    <n v="1"/>
    <n v="4"/>
    <n v="10"/>
    <s v="BS"/>
  </r>
  <r>
    <x v="9"/>
    <x v="0"/>
    <n v="7"/>
    <x v="3"/>
    <n v="3"/>
    <d v="2019-07-03T00:00:00"/>
    <d v="1899-12-30T11:58:00"/>
    <s v="BS07"/>
    <s v="Butch's (Gordon R.)"/>
    <s v="Gordon Estuary"/>
    <n v="1"/>
    <x v="3"/>
    <s v="Wild"/>
    <x v="1"/>
    <n v="9"/>
    <n v="1"/>
    <n v="4"/>
    <n v="1"/>
    <s v="BS"/>
  </r>
  <r>
    <x v="9"/>
    <x v="0"/>
    <n v="7"/>
    <x v="3"/>
    <n v="3"/>
    <d v="2019-07-03T00:00:00"/>
    <d v="1899-12-30T11:58:00"/>
    <s v="BS07"/>
    <s v="Butch's (Gordon R.)"/>
    <s v="Gordon Estuary"/>
    <n v="1"/>
    <x v="6"/>
    <s v="Wild"/>
    <x v="1"/>
    <n v="11"/>
    <n v="1"/>
    <n v="4"/>
    <n v="10"/>
    <s v="BS"/>
  </r>
  <r>
    <x v="9"/>
    <x v="0"/>
    <n v="7"/>
    <x v="3"/>
    <n v="3"/>
    <d v="2019-07-03T00:00:00"/>
    <d v="1899-12-30T11:58:00"/>
    <s v="BS07"/>
    <s v="Butch's (Gordon R.)"/>
    <s v="Gordon Estuary"/>
    <n v="1"/>
    <x v="11"/>
    <s v="Wild"/>
    <x v="2"/>
    <n v="20"/>
    <n v="1"/>
    <n v="5"/>
    <n v="2"/>
    <s v="BS"/>
  </r>
  <r>
    <x v="9"/>
    <x v="0"/>
    <n v="7"/>
    <x v="3"/>
    <n v="3"/>
    <d v="2019-07-03T00:00:00"/>
    <d v="1899-12-30T12:20:00"/>
    <s v="BS04"/>
    <s v="Gallaugher's"/>
    <s v="Gordon Estuary"/>
    <n v="1"/>
    <x v="0"/>
    <s v="Wild"/>
    <x v="0"/>
    <n v="3"/>
    <n v="1"/>
    <n v="2"/>
    <n v="1"/>
    <s v="BS"/>
  </r>
  <r>
    <x v="9"/>
    <x v="0"/>
    <n v="7"/>
    <x v="3"/>
    <n v="3"/>
    <d v="2019-07-03T00:00:00"/>
    <d v="1899-12-30T12:20:00"/>
    <s v="BS04"/>
    <s v="Gallaugher's"/>
    <s v="Gordon Estuary"/>
    <n v="1"/>
    <x v="2"/>
    <s v="Wild"/>
    <x v="1"/>
    <n v="8"/>
    <n v="1"/>
    <n v="4"/>
    <n v="5"/>
    <s v="BS"/>
  </r>
  <r>
    <x v="9"/>
    <x v="0"/>
    <n v="7"/>
    <x v="3"/>
    <n v="3"/>
    <d v="2019-07-03T00:00:00"/>
    <d v="1899-12-30T12:20:00"/>
    <s v="BS04"/>
    <s v="Gallaugher's"/>
    <s v="Gordon Estuary"/>
    <n v="1"/>
    <x v="3"/>
    <s v="Wild"/>
    <x v="1"/>
    <n v="9"/>
    <n v="1"/>
    <n v="4"/>
    <n v="3"/>
    <s v="BS"/>
  </r>
  <r>
    <x v="9"/>
    <x v="0"/>
    <n v="7"/>
    <x v="3"/>
    <n v="3"/>
    <d v="2019-07-03T00:00:00"/>
    <d v="1899-12-30T12:20:00"/>
    <s v="BS04"/>
    <s v="Gallaugher's"/>
    <s v="Gordon Estuary"/>
    <n v="1"/>
    <x v="4"/>
    <s v="Wild"/>
    <x v="1"/>
    <n v="18"/>
    <n v="1"/>
    <n v="4"/>
    <n v="2"/>
    <s v="BS"/>
  </r>
  <r>
    <x v="9"/>
    <x v="0"/>
    <n v="7"/>
    <x v="3"/>
    <n v="3"/>
    <d v="2019-07-03T00:00:00"/>
    <d v="1899-12-30T12:20:00"/>
    <s v="BS04"/>
    <s v="Gallaugher's"/>
    <s v="Gordon Estuary"/>
    <n v="1"/>
    <x v="5"/>
    <s v="Wild"/>
    <x v="1"/>
    <n v="15"/>
    <n v="1"/>
    <n v="4"/>
    <n v="15"/>
    <s v="BS"/>
  </r>
  <r>
    <x v="9"/>
    <x v="0"/>
    <n v="7"/>
    <x v="3"/>
    <n v="3"/>
    <d v="2019-07-03T00:00:00"/>
    <d v="1899-12-30T12:20:00"/>
    <s v="BS04"/>
    <s v="Gallaugher's"/>
    <s v="Gordon Estuary"/>
    <n v="1"/>
    <x v="6"/>
    <s v="Wild"/>
    <x v="1"/>
    <n v="11"/>
    <n v="1"/>
    <n v="4"/>
    <n v="2"/>
    <s v="BS"/>
  </r>
  <r>
    <x v="9"/>
    <x v="0"/>
    <n v="7"/>
    <x v="3"/>
    <n v="3"/>
    <d v="2019-07-03T00:00:00"/>
    <d v="1899-12-30T12:20:00"/>
    <s v="BS04"/>
    <s v="Gallaugher's"/>
    <s v="Gordon Estuary"/>
    <n v="1"/>
    <x v="10"/>
    <s v="Wild"/>
    <x v="1"/>
    <n v="13"/>
    <n v="1"/>
    <n v="4"/>
    <n v="28"/>
    <s v="BS"/>
  </r>
  <r>
    <x v="9"/>
    <x v="0"/>
    <n v="7"/>
    <x v="3"/>
    <n v="3"/>
    <d v="2019-07-03T00:00:00"/>
    <d v="1899-12-30T13:05:00"/>
    <s v="BS12"/>
    <s v="Q4, u/s of Tanis's template site"/>
    <s v="San Juan Estuary"/>
    <n v="1"/>
    <x v="9"/>
    <s v="Wild"/>
    <x v="0"/>
    <n v="5"/>
    <n v="1"/>
    <n v="2"/>
    <n v="1"/>
    <s v="BS"/>
  </r>
  <r>
    <x v="9"/>
    <x v="0"/>
    <n v="7"/>
    <x v="3"/>
    <n v="3"/>
    <d v="2019-07-03T00:00:00"/>
    <d v="1899-12-30T13:05:00"/>
    <s v="BS12"/>
    <s v="Q4, u/s of Tanis's template site"/>
    <s v="San Juan Estuary"/>
    <n v="1"/>
    <x v="0"/>
    <s v="Wild"/>
    <x v="3"/>
    <n v="3"/>
    <n v="1"/>
    <n v="3"/>
    <n v="3"/>
    <s v="BS"/>
  </r>
  <r>
    <x v="9"/>
    <x v="0"/>
    <n v="7"/>
    <x v="3"/>
    <n v="3"/>
    <d v="2019-07-03T00:00:00"/>
    <d v="1899-12-30T13:05:00"/>
    <s v="BS12"/>
    <s v="Q4, u/s of Tanis's template site"/>
    <s v="San Juan Estuary"/>
    <n v="1"/>
    <x v="0"/>
    <s v="Wild"/>
    <x v="0"/>
    <n v="3"/>
    <n v="1"/>
    <n v="2"/>
    <n v="8"/>
    <s v="BS"/>
  </r>
  <r>
    <x v="9"/>
    <x v="0"/>
    <n v="7"/>
    <x v="3"/>
    <n v="3"/>
    <d v="2019-07-03T00:00:00"/>
    <d v="1899-12-30T13:05:00"/>
    <s v="BS12"/>
    <s v="Q4, u/s of Tanis's template site"/>
    <s v="San Juan Estuary"/>
    <n v="1"/>
    <x v="2"/>
    <s v="Wild"/>
    <x v="1"/>
    <n v="8"/>
    <n v="1"/>
    <n v="4"/>
    <n v="2"/>
    <s v="BS"/>
  </r>
  <r>
    <x v="9"/>
    <x v="0"/>
    <n v="7"/>
    <x v="3"/>
    <n v="3"/>
    <d v="2019-07-03T00:00:00"/>
    <d v="1899-12-30T13:05:00"/>
    <s v="BS12"/>
    <s v="Q4, u/s of Tanis's template site"/>
    <s v="San Juan Estuary"/>
    <n v="1"/>
    <x v="3"/>
    <s v="Wild"/>
    <x v="1"/>
    <n v="9"/>
    <n v="1"/>
    <n v="4"/>
    <n v="40"/>
    <s v="BS"/>
  </r>
  <r>
    <x v="9"/>
    <x v="0"/>
    <n v="7"/>
    <x v="3"/>
    <n v="3"/>
    <d v="2019-07-03T00:00:00"/>
    <d v="1899-12-30T13:05:00"/>
    <s v="BS12"/>
    <s v="Q4, u/s of Tanis's template site"/>
    <s v="San Juan Estuary"/>
    <n v="1"/>
    <x v="4"/>
    <s v="Wild"/>
    <x v="1"/>
    <n v="18"/>
    <n v="1"/>
    <n v="4"/>
    <n v="15"/>
    <s v="BS"/>
  </r>
  <r>
    <x v="9"/>
    <x v="0"/>
    <n v="7"/>
    <x v="3"/>
    <n v="3"/>
    <d v="2019-07-03T00:00:00"/>
    <d v="1899-12-30T13:05:00"/>
    <s v="BS12"/>
    <s v="Q4, u/s of Tanis's template site"/>
    <s v="San Juan Estuary"/>
    <n v="1"/>
    <x v="5"/>
    <s v="Wild"/>
    <x v="1"/>
    <n v="15"/>
    <n v="1"/>
    <n v="4"/>
    <n v="1"/>
    <s v="BS"/>
  </r>
  <r>
    <x v="9"/>
    <x v="0"/>
    <n v="7"/>
    <x v="3"/>
    <n v="3"/>
    <d v="2019-07-03T00:00:00"/>
    <d v="1899-12-30T13:05:00"/>
    <s v="BS12"/>
    <s v="Q4, u/s of Tanis's template site"/>
    <s v="San Juan Estuary"/>
    <n v="1"/>
    <x v="10"/>
    <s v="Wild"/>
    <x v="1"/>
    <n v="13"/>
    <n v="1"/>
    <n v="4"/>
    <n v="212"/>
    <s v="BS"/>
  </r>
  <r>
    <x v="9"/>
    <x v="0"/>
    <n v="7"/>
    <x v="3"/>
    <n v="3"/>
    <d v="2019-07-03T00:00:00"/>
    <d v="1899-12-30T13:40:00"/>
    <s v="BS03"/>
    <s v="Pacheedah Shores Boat Ramp"/>
    <s v="Gordon Estuary"/>
    <n v="1"/>
    <x v="9"/>
    <s v="Wild"/>
    <x v="3"/>
    <n v="5"/>
    <n v="1"/>
    <n v="3"/>
    <n v="1"/>
    <s v="BS"/>
  </r>
  <r>
    <x v="9"/>
    <x v="0"/>
    <n v="7"/>
    <x v="3"/>
    <n v="3"/>
    <d v="2019-07-03T00:00:00"/>
    <d v="1899-12-30T13:40:00"/>
    <s v="BS03"/>
    <s v="Pacheedah Shores Boat Ramp"/>
    <s v="Gordon Estuary"/>
    <n v="1"/>
    <x v="2"/>
    <s v="Wild"/>
    <x v="1"/>
    <n v="8"/>
    <n v="1"/>
    <n v="4"/>
    <n v="1"/>
    <s v="BS"/>
  </r>
  <r>
    <x v="9"/>
    <x v="0"/>
    <n v="7"/>
    <x v="3"/>
    <n v="3"/>
    <d v="2019-07-03T00:00:00"/>
    <d v="1899-12-30T13:40:00"/>
    <s v="BS03"/>
    <s v="Pacheedah Shores Boat Ramp"/>
    <s v="Gordon Estuary"/>
    <n v="1"/>
    <x v="3"/>
    <s v="Wild"/>
    <x v="1"/>
    <n v="9"/>
    <n v="1"/>
    <n v="4"/>
    <n v="3"/>
    <s v="BS"/>
  </r>
  <r>
    <x v="9"/>
    <x v="0"/>
    <n v="7"/>
    <x v="3"/>
    <n v="3"/>
    <d v="2019-07-03T00:00:00"/>
    <d v="1899-12-30T13:40:00"/>
    <s v="BS03"/>
    <s v="Pacheedah Shores Boat Ramp"/>
    <s v="Gordon Estuary"/>
    <n v="1"/>
    <x v="4"/>
    <s v="Wild"/>
    <x v="1"/>
    <n v="18"/>
    <n v="1"/>
    <n v="4"/>
    <n v="5"/>
    <s v="BS"/>
  </r>
  <r>
    <x v="9"/>
    <x v="0"/>
    <n v="7"/>
    <x v="3"/>
    <n v="3"/>
    <d v="2019-07-03T00:00:00"/>
    <d v="1899-12-30T13:40:00"/>
    <s v="BS03"/>
    <s v="Pacheedah Shores Boat Ramp"/>
    <s v="Gordon Estuary"/>
    <n v="1"/>
    <x v="5"/>
    <s v="Wild"/>
    <x v="1"/>
    <n v="15"/>
    <n v="1"/>
    <n v="4"/>
    <n v="6"/>
    <s v="BS"/>
  </r>
  <r>
    <x v="9"/>
    <x v="0"/>
    <n v="7"/>
    <x v="3"/>
    <n v="3"/>
    <d v="2019-07-03T00:00:00"/>
    <d v="1899-12-30T13:40:00"/>
    <s v="BS03"/>
    <s v="Pacheedah Shores Boat Ramp"/>
    <s v="Gordon Estuary"/>
    <n v="1"/>
    <x v="10"/>
    <s v="Wild"/>
    <x v="1"/>
    <n v="13"/>
    <n v="1"/>
    <n v="4"/>
    <n v="2"/>
    <s v="BS"/>
  </r>
  <r>
    <x v="9"/>
    <x v="0"/>
    <n v="7"/>
    <x v="3"/>
    <n v="3"/>
    <d v="2019-07-03T00:00:00"/>
    <d v="1899-12-30T13:55:00"/>
    <s v="BS03b"/>
    <s v="Q Jeff (right bank opposite N. Arm confl.)"/>
    <s v="Gordon Estuary"/>
    <n v="1"/>
    <x v="9"/>
    <s v="Wild"/>
    <x v="3"/>
    <n v="5"/>
    <n v="1"/>
    <n v="3"/>
    <n v="1"/>
    <s v="BS"/>
  </r>
  <r>
    <x v="9"/>
    <x v="0"/>
    <n v="7"/>
    <x v="3"/>
    <n v="3"/>
    <d v="2019-07-03T00:00:00"/>
    <d v="1899-12-30T13:55:00"/>
    <s v="BS03b"/>
    <s v="Q Jeff (right bank opposite N. Arm confl.)"/>
    <s v="Gordon Estuary"/>
    <n v="1"/>
    <x v="9"/>
    <s v="Wild"/>
    <x v="0"/>
    <n v="5"/>
    <n v="1"/>
    <n v="2"/>
    <n v="1"/>
    <s v="BS"/>
  </r>
  <r>
    <x v="9"/>
    <x v="0"/>
    <n v="7"/>
    <x v="3"/>
    <n v="3"/>
    <d v="2019-07-03T00:00:00"/>
    <d v="1899-12-30T13:55:00"/>
    <s v="BS03b"/>
    <s v="Q Jeff (right bank opposite N. Arm confl.)"/>
    <s v="Gordon Estuary"/>
    <n v="1"/>
    <x v="0"/>
    <s v="Wild"/>
    <x v="3"/>
    <n v="3"/>
    <n v="1"/>
    <n v="3"/>
    <n v="1"/>
    <s v="BS"/>
  </r>
  <r>
    <x v="9"/>
    <x v="0"/>
    <n v="7"/>
    <x v="3"/>
    <n v="3"/>
    <d v="2019-07-03T00:00:00"/>
    <d v="1899-12-30T13:55:00"/>
    <s v="BS03b"/>
    <s v="Q Jeff (right bank opposite N. Arm confl.)"/>
    <s v="Gordon Estuary"/>
    <n v="1"/>
    <x v="0"/>
    <s v="Wild"/>
    <x v="0"/>
    <n v="3"/>
    <n v="1"/>
    <n v="2"/>
    <n v="4"/>
    <s v="BS"/>
  </r>
  <r>
    <x v="9"/>
    <x v="0"/>
    <n v="7"/>
    <x v="3"/>
    <n v="3"/>
    <d v="2019-07-03T00:00:00"/>
    <d v="1899-12-30T13:55:00"/>
    <s v="BS03b"/>
    <s v="Q Jeff (right bank opposite N. Arm confl.)"/>
    <s v="Gordon Estuary"/>
    <n v="1"/>
    <x v="2"/>
    <s v="Wild"/>
    <x v="1"/>
    <n v="8"/>
    <n v="1"/>
    <n v="4"/>
    <n v="9"/>
    <s v="BS"/>
  </r>
  <r>
    <x v="9"/>
    <x v="0"/>
    <n v="7"/>
    <x v="3"/>
    <n v="3"/>
    <d v="2019-07-03T00:00:00"/>
    <d v="1899-12-30T13:55:00"/>
    <s v="BS03b"/>
    <s v="Q Jeff (right bank opposite N. Arm confl.)"/>
    <s v="Gordon Estuary"/>
    <n v="1"/>
    <x v="4"/>
    <s v="Wild"/>
    <x v="1"/>
    <n v="18"/>
    <n v="1"/>
    <n v="4"/>
    <n v="10"/>
    <s v="BS"/>
  </r>
  <r>
    <x v="9"/>
    <x v="0"/>
    <n v="7"/>
    <x v="3"/>
    <n v="3"/>
    <d v="2019-07-03T00:00:00"/>
    <d v="1899-12-30T13:55:00"/>
    <s v="BS03b"/>
    <s v="Q Jeff (right bank opposite N. Arm confl.)"/>
    <s v="Gordon Estuary"/>
    <n v="1"/>
    <x v="5"/>
    <s v="Wild"/>
    <x v="1"/>
    <n v="15"/>
    <n v="1"/>
    <n v="4"/>
    <n v="8"/>
    <s v="BS"/>
  </r>
  <r>
    <x v="9"/>
    <x v="0"/>
    <n v="7"/>
    <x v="3"/>
    <n v="3"/>
    <d v="2019-07-03T00:00:00"/>
    <d v="1899-12-30T13:55:00"/>
    <s v="BS03b"/>
    <s v="Q Jeff (right bank opposite N. Arm confl.)"/>
    <s v="Gordon Estuary"/>
    <n v="1"/>
    <x v="10"/>
    <s v="Wild"/>
    <x v="1"/>
    <n v="13"/>
    <n v="1"/>
    <n v="4"/>
    <n v="171"/>
    <s v="BS"/>
  </r>
  <r>
    <x v="9"/>
    <x v="0"/>
    <n v="7"/>
    <x v="3"/>
    <n v="4"/>
    <d v="2019-07-04T00:00:00"/>
    <d v="1899-12-30T13:55:00"/>
    <s v="BS03b"/>
    <s v="Q Jeff (right bank opposite N. Arm confl.)"/>
    <s v="Gordon Estuary"/>
    <n v="1"/>
    <x v="14"/>
    <s v="Wild"/>
    <x v="3"/>
    <n v="6"/>
    <n v="1"/>
    <n v="3"/>
    <n v="1"/>
    <s v="BS"/>
  </r>
  <r>
    <x v="9"/>
    <x v="0"/>
    <n v="7"/>
    <x v="3"/>
    <n v="4"/>
    <d v="2019-07-04T00:00:00"/>
    <d v="1899-12-30T12:54:00"/>
    <s v="BS12"/>
    <s v="Q4, u/s of Tanis's template site"/>
    <s v="San Juan Estuary"/>
    <n v="1"/>
    <x v="9"/>
    <s v="Wild"/>
    <x v="3"/>
    <n v="5"/>
    <n v="1"/>
    <n v="3"/>
    <n v="2"/>
    <s v="BS"/>
  </r>
  <r>
    <x v="9"/>
    <x v="0"/>
    <n v="7"/>
    <x v="3"/>
    <n v="4"/>
    <d v="2019-07-04T00:00:00"/>
    <d v="1899-12-30T12:54:00"/>
    <s v="BS12"/>
    <s v="Q4, u/s of Tanis's template site"/>
    <s v="San Juan Estuary"/>
    <n v="1"/>
    <x v="0"/>
    <s v="Wild"/>
    <x v="0"/>
    <n v="3"/>
    <n v="1"/>
    <n v="2"/>
    <n v="8"/>
    <s v="BS"/>
  </r>
  <r>
    <x v="9"/>
    <x v="0"/>
    <n v="7"/>
    <x v="3"/>
    <n v="4"/>
    <d v="2019-07-04T00:00:00"/>
    <d v="1899-12-30T12:54:00"/>
    <s v="BS12"/>
    <s v="Q4, u/s of Tanis's template site"/>
    <s v="San Juan Estuary"/>
    <n v="1"/>
    <x v="2"/>
    <s v="Wild"/>
    <x v="1"/>
    <n v="8"/>
    <n v="1"/>
    <n v="4"/>
    <n v="5"/>
    <s v="BS"/>
  </r>
  <r>
    <x v="9"/>
    <x v="0"/>
    <n v="7"/>
    <x v="3"/>
    <n v="4"/>
    <d v="2019-07-04T00:00:00"/>
    <d v="1899-12-30T12:54:00"/>
    <s v="BS12"/>
    <s v="Q4, u/s of Tanis's template site"/>
    <s v="San Juan Estuary"/>
    <n v="1"/>
    <x v="4"/>
    <s v="Wild"/>
    <x v="1"/>
    <n v="18"/>
    <n v="1"/>
    <n v="4"/>
    <n v="2"/>
    <s v="BS"/>
  </r>
  <r>
    <x v="9"/>
    <x v="0"/>
    <n v="7"/>
    <x v="3"/>
    <n v="4"/>
    <d v="2019-07-04T00:00:00"/>
    <d v="1899-12-30T12:54:00"/>
    <s v="BS12"/>
    <s v="Q4, u/s of Tanis's template site"/>
    <s v="San Juan Estuary"/>
    <n v="1"/>
    <x v="6"/>
    <s v="Wild"/>
    <x v="1"/>
    <n v="11"/>
    <n v="1"/>
    <n v="4"/>
    <n v="1"/>
    <s v="BS"/>
  </r>
  <r>
    <x v="9"/>
    <x v="0"/>
    <n v="7"/>
    <x v="3"/>
    <n v="4"/>
    <d v="2019-07-04T00:00:00"/>
    <d v="1899-12-30T12:54:00"/>
    <s v="BS12"/>
    <s v="Q4, u/s of Tanis's template site"/>
    <s v="San Juan Estuary"/>
    <n v="1"/>
    <x v="10"/>
    <s v="Wild"/>
    <x v="1"/>
    <n v="13"/>
    <n v="1"/>
    <n v="4"/>
    <n v="4"/>
    <s v="BS"/>
  </r>
  <r>
    <x v="9"/>
    <x v="0"/>
    <n v="7"/>
    <x v="3"/>
    <n v="4"/>
    <d v="2019-07-04T00:00:00"/>
    <d v="1899-12-30T13:20:00"/>
    <s v="BS09"/>
    <s v="Q07, Central/South Arm confluence"/>
    <s v="San Juan Estuary"/>
    <n v="1"/>
    <x v="0"/>
    <s v="Wild"/>
    <x v="0"/>
    <n v="3"/>
    <n v="1"/>
    <n v="2"/>
    <n v="12"/>
    <s v="BS"/>
  </r>
  <r>
    <x v="9"/>
    <x v="0"/>
    <n v="7"/>
    <x v="3"/>
    <n v="4"/>
    <d v="2019-07-04T00:00:00"/>
    <d v="1899-12-30T13:20:00"/>
    <s v="BS09"/>
    <s v="Q07, Central/South Arm confluence"/>
    <s v="San Juan Estuary"/>
    <n v="1"/>
    <x v="2"/>
    <s v="Wild"/>
    <x v="1"/>
    <n v="8"/>
    <n v="1"/>
    <n v="4"/>
    <n v="5"/>
    <s v="BS"/>
  </r>
  <r>
    <x v="9"/>
    <x v="0"/>
    <n v="7"/>
    <x v="3"/>
    <n v="4"/>
    <d v="2019-07-04T00:00:00"/>
    <d v="1899-12-30T13:20:00"/>
    <s v="BS09"/>
    <s v="Q07, Central/South Arm confluence"/>
    <s v="San Juan Estuary"/>
    <n v="1"/>
    <x v="10"/>
    <s v="Wild"/>
    <x v="1"/>
    <n v="13"/>
    <n v="1"/>
    <n v="4"/>
    <n v="288"/>
    <s v="BS"/>
  </r>
  <r>
    <x v="9"/>
    <x v="0"/>
    <n v="7"/>
    <x v="3"/>
    <n v="4"/>
    <d v="2019-07-04T00:00:00"/>
    <d v="1899-12-30T13:20:00"/>
    <s v="BS09"/>
    <s v="Q07, Central/South Arm confluence"/>
    <s v="San Juan Estuary"/>
    <n v="1"/>
    <x v="11"/>
    <s v="Wild"/>
    <x v="2"/>
    <n v="20"/>
    <n v="1"/>
    <n v="5"/>
    <n v="2"/>
    <s v="BS"/>
  </r>
  <r>
    <x v="9"/>
    <x v="0"/>
    <n v="7"/>
    <x v="3"/>
    <n v="4"/>
    <d v="2019-07-04T00:00:00"/>
    <d v="1899-12-30T13:40:00"/>
    <s v="BS08"/>
    <s v="South Arm SJ (Old Mill)"/>
    <s v="San Juan Estuary"/>
    <n v="1"/>
    <x v="2"/>
    <s v="Wild"/>
    <x v="1"/>
    <n v="8"/>
    <n v="1"/>
    <n v="4"/>
    <n v="4"/>
    <s v="BS"/>
  </r>
  <r>
    <x v="9"/>
    <x v="0"/>
    <n v="7"/>
    <x v="3"/>
    <n v="4"/>
    <d v="2019-07-04T00:00:00"/>
    <d v="1899-12-30T13:40:00"/>
    <s v="BS08"/>
    <s v="South Arm SJ (Old Mill)"/>
    <s v="San Juan Estuary"/>
    <n v="1"/>
    <x v="10"/>
    <s v="Wild"/>
    <x v="1"/>
    <n v="13"/>
    <n v="1"/>
    <n v="4"/>
    <n v="1"/>
    <s v="BS"/>
  </r>
  <r>
    <x v="9"/>
    <x v="0"/>
    <n v="7"/>
    <x v="3"/>
    <n v="4"/>
    <d v="2019-07-04T00:00:00"/>
    <d v="1899-12-30T14:05:00"/>
    <s v="BS10"/>
    <s v="Central Arm SJ at Island Rd Bridge"/>
    <s v="San Juan Estuary"/>
    <n v="1"/>
    <x v="2"/>
    <s v="Wild"/>
    <x v="1"/>
    <n v="8"/>
    <n v="1"/>
    <n v="4"/>
    <n v="21"/>
    <s v="BS"/>
  </r>
  <r>
    <x v="9"/>
    <x v="0"/>
    <n v="7"/>
    <x v="3"/>
    <n v="4"/>
    <d v="2019-07-04T00:00:00"/>
    <d v="1899-12-30T14:05:00"/>
    <s v="BS10"/>
    <s v="Central Arm SJ at Island Rd Bridge"/>
    <s v="San Juan Estuary"/>
    <n v="1"/>
    <x v="3"/>
    <s v="Wild"/>
    <x v="1"/>
    <n v="9"/>
    <n v="1"/>
    <n v="4"/>
    <n v="2"/>
    <s v="BS"/>
  </r>
  <r>
    <x v="9"/>
    <x v="0"/>
    <n v="7"/>
    <x v="3"/>
    <n v="4"/>
    <d v="2019-07-04T00:00:00"/>
    <d v="1899-12-30T14:05:00"/>
    <s v="BS10"/>
    <s v="Central Arm SJ at Island Rd Bridge"/>
    <s v="San Juan Estuary"/>
    <n v="1"/>
    <x v="5"/>
    <s v="Wild"/>
    <x v="1"/>
    <n v="15"/>
    <n v="1"/>
    <n v="4"/>
    <n v="4"/>
    <s v="BS"/>
  </r>
  <r>
    <x v="9"/>
    <x v="0"/>
    <n v="7"/>
    <x v="3"/>
    <n v="4"/>
    <d v="2019-07-04T00:00:00"/>
    <d v="1899-12-30T14:05:00"/>
    <s v="BS10"/>
    <s v="Central Arm SJ at Island Rd Bridge"/>
    <s v="San Juan Estuary"/>
    <n v="1"/>
    <x v="10"/>
    <s v="Wild"/>
    <x v="1"/>
    <n v="13"/>
    <n v="1"/>
    <n v="4"/>
    <n v="6"/>
    <s v="BS"/>
  </r>
  <r>
    <x v="9"/>
    <x v="0"/>
    <n v="7"/>
    <x v="3"/>
    <n v="4"/>
    <d v="2019-07-04T00:00:00"/>
    <d v="1899-12-30T14:30:00"/>
    <s v="BS11"/>
    <s v="Q Helen, top of Island Road"/>
    <s v="San Juan Estuary"/>
    <n v="1"/>
    <x v="0"/>
    <s v="Wild"/>
    <x v="0"/>
    <n v="3"/>
    <n v="1"/>
    <n v="2"/>
    <n v="6"/>
    <s v="BS"/>
  </r>
  <r>
    <x v="9"/>
    <x v="0"/>
    <n v="7"/>
    <x v="3"/>
    <n v="4"/>
    <d v="2019-07-04T00:00:00"/>
    <d v="1899-12-30T14:30:00"/>
    <s v="BS11"/>
    <s v="Q Helen, top of Island Road"/>
    <s v="San Juan Estuary"/>
    <n v="1"/>
    <x v="2"/>
    <s v="Wild"/>
    <x v="1"/>
    <n v="8"/>
    <n v="1"/>
    <n v="4"/>
    <n v="15"/>
    <s v="BS"/>
  </r>
  <r>
    <x v="9"/>
    <x v="0"/>
    <n v="7"/>
    <x v="3"/>
    <n v="4"/>
    <d v="2019-07-04T00:00:00"/>
    <d v="1899-12-30T14:30:00"/>
    <s v="BS11"/>
    <s v="Q Helen, top of Island Road"/>
    <s v="San Juan Estuary"/>
    <n v="1"/>
    <x v="6"/>
    <s v="Wild"/>
    <x v="1"/>
    <n v="11"/>
    <n v="1"/>
    <n v="4"/>
    <n v="2"/>
    <s v="BS"/>
  </r>
  <r>
    <x v="10"/>
    <x v="0"/>
    <n v="7"/>
    <x v="3"/>
    <n v="10"/>
    <d v="2019-07-10T00:00:00"/>
    <d v="1899-12-30T10:38:00"/>
    <s v="BS08"/>
    <s v="South Arm SJ (Old Mill)"/>
    <s v="San Juan Estuary"/>
    <n v="1"/>
    <x v="2"/>
    <s v="Wild"/>
    <x v="1"/>
    <n v="8"/>
    <n v="1"/>
    <n v="4"/>
    <n v="1"/>
    <s v="BS"/>
  </r>
  <r>
    <x v="10"/>
    <x v="0"/>
    <n v="7"/>
    <x v="3"/>
    <n v="10"/>
    <d v="2019-07-10T00:00:00"/>
    <d v="1899-12-30T10:38:00"/>
    <s v="BS08"/>
    <s v="South Arm SJ (Old Mill)"/>
    <s v="San Juan Estuary"/>
    <n v="1"/>
    <x v="3"/>
    <s v="Wild"/>
    <x v="1"/>
    <n v="9"/>
    <n v="1"/>
    <n v="4"/>
    <n v="6"/>
    <s v="BS"/>
  </r>
  <r>
    <x v="10"/>
    <x v="0"/>
    <n v="7"/>
    <x v="3"/>
    <n v="10"/>
    <d v="2019-07-10T00:00:00"/>
    <d v="1899-12-30T10:38:00"/>
    <s v="BS08"/>
    <s v="South Arm SJ (Old Mill)"/>
    <s v="San Juan Estuary"/>
    <n v="1"/>
    <x v="5"/>
    <s v="Wild"/>
    <x v="1"/>
    <n v="15"/>
    <n v="1"/>
    <n v="4"/>
    <n v="5"/>
    <s v="BS"/>
  </r>
  <r>
    <x v="10"/>
    <x v="0"/>
    <n v="7"/>
    <x v="3"/>
    <n v="10"/>
    <d v="2019-07-10T00:00:00"/>
    <d v="1899-12-30T10:38:00"/>
    <s v="BS08"/>
    <s v="South Arm SJ (Old Mill)"/>
    <s v="San Juan Estuary"/>
    <n v="1"/>
    <x v="10"/>
    <s v="Wild"/>
    <x v="1"/>
    <n v="13"/>
    <n v="1"/>
    <n v="4"/>
    <n v="562"/>
    <s v="BS"/>
  </r>
  <r>
    <x v="10"/>
    <x v="0"/>
    <n v="7"/>
    <x v="3"/>
    <n v="10"/>
    <d v="2019-07-10T00:00:00"/>
    <d v="1899-12-30T11:02:00"/>
    <s v="BS09"/>
    <s v="Q07, Central/South Arm confluence"/>
    <s v="San Juan Estuary"/>
    <n v="1"/>
    <x v="9"/>
    <s v="Wild"/>
    <x v="3"/>
    <n v="5"/>
    <n v="1"/>
    <n v="3"/>
    <n v="4"/>
    <s v="BS"/>
  </r>
  <r>
    <x v="10"/>
    <x v="0"/>
    <n v="7"/>
    <x v="3"/>
    <n v="10"/>
    <d v="2019-07-10T00:00:00"/>
    <d v="1899-12-30T11:02:00"/>
    <s v="BS09"/>
    <s v="Q07, Central/South Arm confluence"/>
    <s v="San Juan Estuary"/>
    <n v="1"/>
    <x v="0"/>
    <s v="Wild"/>
    <x v="3"/>
    <n v="3"/>
    <n v="1"/>
    <n v="3"/>
    <n v="4"/>
    <s v="BS"/>
  </r>
  <r>
    <x v="10"/>
    <x v="0"/>
    <n v="7"/>
    <x v="3"/>
    <n v="10"/>
    <d v="2019-07-10T00:00:00"/>
    <d v="1899-12-30T11:02:00"/>
    <s v="BS09"/>
    <s v="Q07, Central/South Arm confluence"/>
    <s v="San Juan Estuary"/>
    <n v="1"/>
    <x v="0"/>
    <s v="Wild"/>
    <x v="0"/>
    <n v="3"/>
    <n v="1"/>
    <n v="2"/>
    <n v="8"/>
    <s v="BS"/>
  </r>
  <r>
    <x v="10"/>
    <x v="0"/>
    <n v="7"/>
    <x v="3"/>
    <n v="10"/>
    <d v="2019-07-10T00:00:00"/>
    <d v="1899-12-30T11:02:00"/>
    <s v="BS09"/>
    <s v="Q07, Central/South Arm confluence"/>
    <s v="San Juan Estuary"/>
    <n v="1"/>
    <x v="2"/>
    <s v="Wild"/>
    <x v="1"/>
    <n v="8"/>
    <n v="1"/>
    <n v="4"/>
    <n v="2"/>
    <s v="BS"/>
  </r>
  <r>
    <x v="10"/>
    <x v="0"/>
    <n v="7"/>
    <x v="3"/>
    <n v="10"/>
    <d v="2019-07-10T00:00:00"/>
    <d v="1899-12-30T11:02:00"/>
    <s v="BS09"/>
    <s v="Q07, Central/South Arm confluence"/>
    <s v="San Juan Estuary"/>
    <n v="1"/>
    <x v="3"/>
    <s v="Wild"/>
    <x v="1"/>
    <n v="9"/>
    <n v="1"/>
    <n v="4"/>
    <n v="2"/>
    <s v="BS"/>
  </r>
  <r>
    <x v="10"/>
    <x v="0"/>
    <n v="7"/>
    <x v="3"/>
    <n v="10"/>
    <d v="2019-07-10T00:00:00"/>
    <d v="1899-12-30T11:02:00"/>
    <s v="BS09"/>
    <s v="Q07, Central/South Arm confluence"/>
    <s v="San Juan Estuary"/>
    <n v="1"/>
    <x v="5"/>
    <s v="Wild"/>
    <x v="1"/>
    <n v="15"/>
    <n v="1"/>
    <n v="4"/>
    <n v="2"/>
    <s v="BS"/>
  </r>
  <r>
    <x v="10"/>
    <x v="0"/>
    <n v="7"/>
    <x v="3"/>
    <n v="10"/>
    <d v="2019-07-10T00:00:00"/>
    <d v="1899-12-30T11:02:00"/>
    <s v="BS09"/>
    <s v="Q07, Central/South Arm confluence"/>
    <s v="San Juan Estuary"/>
    <n v="1"/>
    <x v="10"/>
    <s v="Wild"/>
    <x v="1"/>
    <n v="13"/>
    <n v="1"/>
    <n v="4"/>
    <n v="313"/>
    <s v="BS"/>
  </r>
  <r>
    <x v="10"/>
    <x v="0"/>
    <n v="7"/>
    <x v="3"/>
    <n v="10"/>
    <d v="2019-07-10T00:00:00"/>
    <d v="1899-12-30T12:25:00"/>
    <s v="BS12"/>
    <s v="Q4, u/s of Tanis's template site"/>
    <s v="San Juan Estuary"/>
    <n v="1"/>
    <x v="0"/>
    <s v="Wild"/>
    <x v="0"/>
    <n v="3"/>
    <n v="1"/>
    <n v="2"/>
    <n v="1"/>
    <s v="BS"/>
  </r>
  <r>
    <x v="10"/>
    <x v="0"/>
    <n v="7"/>
    <x v="3"/>
    <n v="10"/>
    <d v="2019-07-10T00:00:00"/>
    <d v="1899-12-30T12:25:00"/>
    <s v="BS12"/>
    <s v="Q4, u/s of Tanis's template site"/>
    <s v="San Juan Estuary"/>
    <n v="1"/>
    <x v="2"/>
    <s v="Wild"/>
    <x v="1"/>
    <n v="8"/>
    <n v="1"/>
    <n v="4"/>
    <n v="28"/>
    <s v="BS"/>
  </r>
  <r>
    <x v="10"/>
    <x v="0"/>
    <n v="7"/>
    <x v="3"/>
    <n v="10"/>
    <d v="2019-07-10T00:00:00"/>
    <d v="1899-12-30T12:25:00"/>
    <s v="BS12"/>
    <s v="Q4, u/s of Tanis's template site"/>
    <s v="San Juan Estuary"/>
    <n v="1"/>
    <x v="5"/>
    <s v="Wild"/>
    <x v="1"/>
    <n v="15"/>
    <n v="1"/>
    <n v="4"/>
    <n v="1"/>
    <s v="BS"/>
  </r>
  <r>
    <x v="10"/>
    <x v="0"/>
    <n v="7"/>
    <x v="3"/>
    <n v="10"/>
    <d v="2019-07-10T00:00:00"/>
    <d v="1899-12-30T12:25:00"/>
    <s v="BS12"/>
    <s v="Q4, u/s of Tanis's template site"/>
    <s v="San Juan Estuary"/>
    <n v="1"/>
    <x v="10"/>
    <s v="Wild"/>
    <x v="1"/>
    <n v="13"/>
    <n v="1"/>
    <n v="4"/>
    <n v="125"/>
    <s v="BS"/>
  </r>
  <r>
    <x v="10"/>
    <x v="0"/>
    <n v="7"/>
    <x v="3"/>
    <n v="10"/>
    <d v="2019-07-10T00:00:00"/>
    <d v="1899-12-30T12:00:00"/>
    <s v="BS10"/>
    <s v="Central Arm SJ at Island Rd Bridge"/>
    <s v="San Juan Estuary"/>
    <n v="1"/>
    <x v="0"/>
    <s v="Wild"/>
    <x v="0"/>
    <n v="3"/>
    <n v="1"/>
    <n v="2"/>
    <n v="6"/>
    <s v="BS"/>
  </r>
  <r>
    <x v="10"/>
    <x v="0"/>
    <n v="7"/>
    <x v="3"/>
    <n v="10"/>
    <d v="2019-07-10T00:00:00"/>
    <d v="1899-12-30T12:00:00"/>
    <s v="BS10"/>
    <s v="Central Arm SJ at Island Rd Bridge"/>
    <s v="San Juan Estuary"/>
    <n v="1"/>
    <x v="2"/>
    <s v="Wild"/>
    <x v="1"/>
    <n v="8"/>
    <n v="1"/>
    <n v="4"/>
    <n v="1"/>
    <s v="BS"/>
  </r>
  <r>
    <x v="10"/>
    <x v="0"/>
    <n v="7"/>
    <x v="3"/>
    <n v="10"/>
    <d v="2019-07-10T00:00:00"/>
    <d v="1899-12-30T12:00:00"/>
    <s v="BS10"/>
    <s v="Central Arm SJ at Island Rd Bridge"/>
    <s v="San Juan Estuary"/>
    <n v="1"/>
    <x v="10"/>
    <s v="Wild"/>
    <x v="1"/>
    <n v="13"/>
    <n v="1"/>
    <n v="4"/>
    <n v="7"/>
    <s v="BS"/>
  </r>
  <r>
    <x v="10"/>
    <x v="0"/>
    <n v="7"/>
    <x v="3"/>
    <n v="10"/>
    <d v="2019-07-10T00:00:00"/>
    <d v="1899-12-30T12:45:00"/>
    <s v="BS11"/>
    <s v="Q Helen, top of Island Road"/>
    <s v="San Juan Estuary"/>
    <n v="1"/>
    <x v="0"/>
    <s v="Wild"/>
    <x v="0"/>
    <n v="3"/>
    <n v="1"/>
    <n v="2"/>
    <n v="7"/>
    <s v="BS"/>
  </r>
  <r>
    <x v="10"/>
    <x v="0"/>
    <n v="7"/>
    <x v="3"/>
    <n v="10"/>
    <d v="2019-07-10T00:00:00"/>
    <d v="1899-12-30T12:45:00"/>
    <s v="BS11"/>
    <s v="Q Helen, top of Island Road"/>
    <s v="San Juan Estuary"/>
    <n v="1"/>
    <x v="2"/>
    <s v="Wild"/>
    <x v="1"/>
    <n v="8"/>
    <n v="1"/>
    <n v="4"/>
    <n v="30"/>
    <s v="BS"/>
  </r>
  <r>
    <x v="10"/>
    <x v="0"/>
    <n v="7"/>
    <x v="3"/>
    <n v="10"/>
    <d v="2019-07-10T00:00:00"/>
    <d v="1899-12-30T12:45:00"/>
    <s v="BS11"/>
    <s v="Q Helen, top of Island Road"/>
    <s v="San Juan Estuary"/>
    <n v="1"/>
    <x v="3"/>
    <s v="Wild"/>
    <x v="1"/>
    <n v="9"/>
    <n v="1"/>
    <n v="4"/>
    <n v="1"/>
    <s v="BS"/>
  </r>
  <r>
    <x v="10"/>
    <x v="0"/>
    <n v="7"/>
    <x v="3"/>
    <n v="10"/>
    <d v="2019-07-10T00:00:00"/>
    <d v="1899-12-30T12:45:00"/>
    <s v="BS11"/>
    <s v="Q Helen, top of Island Road"/>
    <s v="San Juan Estuary"/>
    <n v="1"/>
    <x v="5"/>
    <s v="Wild"/>
    <x v="1"/>
    <n v="15"/>
    <n v="1"/>
    <n v="4"/>
    <n v="1"/>
    <s v="BS"/>
  </r>
  <r>
    <x v="10"/>
    <x v="0"/>
    <n v="7"/>
    <x v="3"/>
    <n v="10"/>
    <d v="2019-07-10T00:00:00"/>
    <d v="1899-12-30T12:45:00"/>
    <s v="BS11"/>
    <s v="Q Helen, top of Island Road"/>
    <s v="San Juan Estuary"/>
    <n v="1"/>
    <x v="6"/>
    <s v="Wild"/>
    <x v="1"/>
    <n v="11"/>
    <n v="1"/>
    <n v="4"/>
    <n v="3"/>
    <s v="BS"/>
  </r>
  <r>
    <x v="10"/>
    <x v="0"/>
    <n v="7"/>
    <x v="3"/>
    <n v="10"/>
    <d v="2019-07-10T00:00:00"/>
    <d v="1899-12-30T12:45:00"/>
    <s v="BS11"/>
    <s v="Q Helen, top of Island Road"/>
    <s v="San Juan Estuary"/>
    <n v="1"/>
    <x v="10"/>
    <s v="Wild"/>
    <x v="1"/>
    <n v="13"/>
    <n v="1"/>
    <n v="4"/>
    <n v="30"/>
    <s v="BS"/>
  </r>
  <r>
    <x v="10"/>
    <x v="0"/>
    <n v="7"/>
    <x v="3"/>
    <n v="11"/>
    <d v="2019-07-11T00:00:00"/>
    <d v="1899-12-30T08:05:00"/>
    <s v="BS05"/>
    <s v="Q01, left bank Gordon up from confluence"/>
    <s v="Gordon Estuary"/>
    <n v="1"/>
    <x v="9"/>
    <s v="Wild"/>
    <x v="3"/>
    <n v="5"/>
    <n v="1"/>
    <n v="3"/>
    <n v="3"/>
    <s v="BS"/>
  </r>
  <r>
    <x v="10"/>
    <x v="0"/>
    <n v="7"/>
    <x v="3"/>
    <n v="11"/>
    <d v="2019-07-11T00:00:00"/>
    <d v="1899-12-30T08:05:00"/>
    <s v="BS05"/>
    <s v="Q01, left bank Gordon up from confluence"/>
    <s v="Gordon Estuary"/>
    <n v="1"/>
    <x v="2"/>
    <s v="Wild"/>
    <x v="1"/>
    <n v="8"/>
    <n v="1"/>
    <n v="4"/>
    <n v="6"/>
    <s v="BS"/>
  </r>
  <r>
    <x v="10"/>
    <x v="0"/>
    <n v="7"/>
    <x v="3"/>
    <n v="11"/>
    <d v="2019-07-11T00:00:00"/>
    <d v="1899-12-30T08:05:00"/>
    <s v="BS05"/>
    <s v="Q01, left bank Gordon up from confluence"/>
    <s v="Gordon Estuary"/>
    <n v="1"/>
    <x v="5"/>
    <s v="Wild"/>
    <x v="1"/>
    <n v="15"/>
    <n v="1"/>
    <n v="4"/>
    <n v="9"/>
    <s v="BS"/>
  </r>
  <r>
    <x v="10"/>
    <x v="0"/>
    <n v="7"/>
    <x v="3"/>
    <n v="11"/>
    <d v="2019-07-11T00:00:00"/>
    <d v="1899-12-30T08:05:00"/>
    <s v="BS05"/>
    <s v="Q01, left bank Gordon up from confluence"/>
    <s v="Gordon Estuary"/>
    <n v="1"/>
    <x v="8"/>
    <s v="Wild"/>
    <x v="2"/>
    <n v="14"/>
    <n v="1"/>
    <n v="5"/>
    <s v="lots"/>
    <s v="BS"/>
  </r>
  <r>
    <x v="10"/>
    <x v="0"/>
    <n v="7"/>
    <x v="3"/>
    <n v="11"/>
    <d v="2019-07-11T00:00:00"/>
    <d v="1899-12-30T08:05:00"/>
    <s v="BS05"/>
    <s v="Q01, left bank Gordon up from confluence"/>
    <s v="Gordon Estuary"/>
    <n v="1"/>
    <x v="15"/>
    <s v="Wild"/>
    <x v="2"/>
    <n v="99"/>
    <n v="1"/>
    <n v="5"/>
    <n v="447"/>
    <s v="BS"/>
  </r>
  <r>
    <x v="10"/>
    <x v="0"/>
    <n v="7"/>
    <x v="3"/>
    <n v="11"/>
    <d v="2019-07-11T00:00:00"/>
    <d v="1899-12-30T09:20:00"/>
    <s v="BS07"/>
    <s v="Butch's (Gordon R.)"/>
    <s v="Gordon Estuary"/>
    <n v="1"/>
    <x v="9"/>
    <s v="Wild"/>
    <x v="3"/>
    <n v="5"/>
    <n v="1"/>
    <n v="3"/>
    <n v="2"/>
    <s v="BS"/>
  </r>
  <r>
    <x v="10"/>
    <x v="0"/>
    <n v="7"/>
    <x v="3"/>
    <n v="11"/>
    <d v="2019-07-11T00:00:00"/>
    <d v="1899-12-30T09:20:00"/>
    <s v="BS07"/>
    <s v="Butch's (Gordon R.)"/>
    <s v="Gordon Estuary"/>
    <n v="1"/>
    <x v="0"/>
    <s v="Wild"/>
    <x v="0"/>
    <n v="3"/>
    <n v="1"/>
    <n v="2"/>
    <n v="1"/>
    <s v="BS"/>
  </r>
  <r>
    <x v="10"/>
    <x v="0"/>
    <n v="7"/>
    <x v="3"/>
    <n v="11"/>
    <d v="2019-07-11T00:00:00"/>
    <d v="1899-12-30T09:20:00"/>
    <s v="BS07"/>
    <s v="Butch's (Gordon R.)"/>
    <s v="Gordon Estuary"/>
    <n v="1"/>
    <x v="5"/>
    <s v="Wild"/>
    <x v="1"/>
    <n v="15"/>
    <n v="1"/>
    <n v="4"/>
    <n v="3"/>
    <s v="BS"/>
  </r>
  <r>
    <x v="10"/>
    <x v="0"/>
    <n v="7"/>
    <x v="3"/>
    <n v="11"/>
    <d v="2019-07-11T00:00:00"/>
    <d v="1899-12-30T09:20:00"/>
    <s v="BS07"/>
    <s v="Butch's (Gordon R.)"/>
    <s v="Gordon Estuary"/>
    <n v="1"/>
    <x v="10"/>
    <s v="Wild"/>
    <x v="1"/>
    <n v="13"/>
    <n v="1"/>
    <n v="4"/>
    <n v="1"/>
    <s v="BS"/>
  </r>
  <r>
    <x v="10"/>
    <x v="0"/>
    <n v="7"/>
    <x v="3"/>
    <n v="11"/>
    <d v="2019-07-11T00:00:00"/>
    <d v="1899-12-30T09:20:00"/>
    <s v="BS07"/>
    <s v="Butch's (Gordon R.)"/>
    <s v="Gordon Estuary"/>
    <n v="1"/>
    <x v="11"/>
    <s v="Wild"/>
    <x v="2"/>
    <n v="20"/>
    <n v="1"/>
    <n v="5"/>
    <n v="1"/>
    <s v="BS"/>
  </r>
  <r>
    <x v="10"/>
    <x v="0"/>
    <n v="7"/>
    <x v="3"/>
    <n v="11"/>
    <d v="2019-07-11T00:00:00"/>
    <d v="1899-12-30T09:20:00"/>
    <s v="BS07"/>
    <s v="Butch's (Gordon R.)"/>
    <s v="Gordon Estuary"/>
    <n v="1"/>
    <x v="17"/>
    <s v="Wild"/>
    <x v="2"/>
    <n v="26"/>
    <n v="1"/>
    <n v="5"/>
    <n v="99"/>
    <s v="BS"/>
  </r>
  <r>
    <x v="10"/>
    <x v="0"/>
    <n v="7"/>
    <x v="3"/>
    <n v="11"/>
    <d v="2019-07-11T00:00:00"/>
    <d v="1899-12-30T10:05:00"/>
    <s v="BS04"/>
    <s v="Gallaugher's"/>
    <s v="Gordon Estuary"/>
    <n v="1"/>
    <x v="0"/>
    <s v="Wild"/>
    <x v="0"/>
    <n v="3"/>
    <n v="1"/>
    <n v="2"/>
    <n v="3"/>
    <s v="BS"/>
  </r>
  <r>
    <x v="10"/>
    <x v="0"/>
    <n v="7"/>
    <x v="3"/>
    <n v="11"/>
    <d v="2019-07-11T00:00:00"/>
    <d v="1899-12-30T10:05:00"/>
    <s v="BS04"/>
    <s v="Gallaugher's"/>
    <s v="Gordon Estuary"/>
    <n v="1"/>
    <x v="0"/>
    <s v="Wild"/>
    <x v="3"/>
    <n v="3"/>
    <n v="1"/>
    <n v="3"/>
    <n v="4"/>
    <s v="BS"/>
  </r>
  <r>
    <x v="10"/>
    <x v="0"/>
    <n v="7"/>
    <x v="3"/>
    <n v="11"/>
    <d v="2019-07-11T00:00:00"/>
    <d v="1899-12-30T10:05:00"/>
    <s v="BS04"/>
    <s v="Gallaugher's"/>
    <s v="Gordon Estuary"/>
    <n v="1"/>
    <x v="2"/>
    <s v="Wild"/>
    <x v="1"/>
    <n v="8"/>
    <n v="1"/>
    <n v="4"/>
    <n v="6"/>
    <s v="BS"/>
  </r>
  <r>
    <x v="10"/>
    <x v="0"/>
    <n v="7"/>
    <x v="3"/>
    <n v="11"/>
    <d v="2019-07-11T00:00:00"/>
    <d v="1899-12-30T10:05:00"/>
    <s v="BS04"/>
    <s v="Gallaugher's"/>
    <s v="Gordon Estuary"/>
    <n v="1"/>
    <x v="3"/>
    <s v="Wild"/>
    <x v="1"/>
    <n v="9"/>
    <n v="1"/>
    <n v="4"/>
    <n v="13"/>
    <s v="BS"/>
  </r>
  <r>
    <x v="10"/>
    <x v="0"/>
    <n v="7"/>
    <x v="3"/>
    <n v="11"/>
    <d v="2019-07-11T00:00:00"/>
    <d v="1899-12-30T10:05:00"/>
    <s v="BS04"/>
    <s v="Gallaugher's"/>
    <s v="Gordon Estuary"/>
    <n v="1"/>
    <x v="4"/>
    <s v="Wild"/>
    <x v="1"/>
    <n v="18"/>
    <n v="1"/>
    <n v="4"/>
    <n v="6"/>
    <s v="BS"/>
  </r>
  <r>
    <x v="10"/>
    <x v="0"/>
    <n v="7"/>
    <x v="3"/>
    <n v="11"/>
    <d v="2019-07-11T00:00:00"/>
    <d v="1899-12-30T10:05:00"/>
    <s v="BS04"/>
    <s v="Gallaugher's"/>
    <s v="Gordon Estuary"/>
    <n v="1"/>
    <x v="5"/>
    <s v="Wild"/>
    <x v="1"/>
    <n v="15"/>
    <n v="1"/>
    <n v="4"/>
    <n v="46"/>
    <s v="BS"/>
  </r>
  <r>
    <x v="10"/>
    <x v="0"/>
    <n v="7"/>
    <x v="3"/>
    <n v="11"/>
    <d v="2019-07-11T00:00:00"/>
    <d v="1899-12-30T10:05:00"/>
    <s v="BS04"/>
    <s v="Gallaugher's"/>
    <s v="Gordon Estuary"/>
    <n v="1"/>
    <x v="10"/>
    <s v="Wild"/>
    <x v="1"/>
    <n v="13"/>
    <n v="1"/>
    <n v="4"/>
    <n v="82"/>
    <s v="BS"/>
  </r>
  <r>
    <x v="10"/>
    <x v="0"/>
    <n v="7"/>
    <x v="3"/>
    <n v="11"/>
    <d v="2019-07-11T00:00:00"/>
    <d v="1899-12-30T10:05:00"/>
    <s v="BS04"/>
    <s v="Gallaugher's"/>
    <s v="Gordon Estuary"/>
    <n v="1"/>
    <x v="11"/>
    <s v="Wild"/>
    <x v="2"/>
    <n v="20"/>
    <n v="1"/>
    <n v="5"/>
    <n v="2"/>
    <s v="BS"/>
  </r>
  <r>
    <x v="10"/>
    <x v="0"/>
    <n v="7"/>
    <x v="3"/>
    <n v="11"/>
    <d v="2019-07-11T00:00:00"/>
    <d v="1899-12-30T10:45:00"/>
    <s v="BS03b"/>
    <s v="Q Jeff (right bank opposite N. Arm confl.)"/>
    <s v="Gordon Estuary"/>
    <n v="1"/>
    <x v="9"/>
    <s v="Wild"/>
    <x v="3"/>
    <n v="5"/>
    <n v="1"/>
    <n v="3"/>
    <n v="2"/>
    <s v="BS"/>
  </r>
  <r>
    <x v="10"/>
    <x v="0"/>
    <n v="7"/>
    <x v="3"/>
    <n v="11"/>
    <d v="2019-07-11T00:00:00"/>
    <d v="1899-12-30T10:45:00"/>
    <s v="BS03b"/>
    <s v="Q Jeff (right bank opposite N. Arm confl.)"/>
    <s v="Gordon Estuary"/>
    <n v="1"/>
    <x v="0"/>
    <s v="Wild"/>
    <x v="3"/>
    <n v="3"/>
    <n v="1"/>
    <n v="3"/>
    <n v="1"/>
    <s v="BS"/>
  </r>
  <r>
    <x v="10"/>
    <x v="0"/>
    <n v="7"/>
    <x v="3"/>
    <n v="11"/>
    <d v="2019-07-11T00:00:00"/>
    <d v="1899-12-30T10:45:00"/>
    <s v="BS03b"/>
    <s v="Q Jeff (right bank opposite N. Arm confl.)"/>
    <s v="Gordon Estuary"/>
    <n v="1"/>
    <x v="2"/>
    <s v="Wild"/>
    <x v="1"/>
    <n v="8"/>
    <n v="1"/>
    <n v="4"/>
    <n v="3"/>
    <s v="BS"/>
  </r>
  <r>
    <x v="10"/>
    <x v="0"/>
    <n v="7"/>
    <x v="3"/>
    <n v="11"/>
    <d v="2019-07-11T00:00:00"/>
    <d v="1899-12-30T10:45:00"/>
    <s v="BS03b"/>
    <s v="Q Jeff (right bank opposite N. Arm confl.)"/>
    <s v="Gordon Estuary"/>
    <n v="1"/>
    <x v="3"/>
    <s v="Wild"/>
    <x v="1"/>
    <n v="9"/>
    <n v="1"/>
    <n v="4"/>
    <n v="3"/>
    <s v="BS"/>
  </r>
  <r>
    <x v="10"/>
    <x v="0"/>
    <n v="7"/>
    <x v="3"/>
    <n v="11"/>
    <d v="2019-07-11T00:00:00"/>
    <d v="1899-12-30T10:45:00"/>
    <s v="BS03b"/>
    <s v="Q Jeff (right bank opposite N. Arm confl.)"/>
    <s v="Gordon Estuary"/>
    <n v="1"/>
    <x v="4"/>
    <s v="Wild"/>
    <x v="1"/>
    <n v="18"/>
    <n v="1"/>
    <n v="4"/>
    <n v="7"/>
    <s v="BS"/>
  </r>
  <r>
    <x v="10"/>
    <x v="0"/>
    <n v="7"/>
    <x v="3"/>
    <n v="11"/>
    <d v="2019-07-11T00:00:00"/>
    <d v="1899-12-30T10:45:00"/>
    <s v="BS03b"/>
    <s v="Q Jeff (right bank opposite N. Arm confl.)"/>
    <s v="Gordon Estuary"/>
    <n v="1"/>
    <x v="5"/>
    <s v="Wild"/>
    <x v="1"/>
    <n v="15"/>
    <n v="1"/>
    <n v="4"/>
    <n v="4"/>
    <s v="BS"/>
  </r>
  <r>
    <x v="10"/>
    <x v="0"/>
    <n v="7"/>
    <x v="3"/>
    <n v="11"/>
    <d v="2019-07-11T00:00:00"/>
    <d v="1899-12-30T10:45:00"/>
    <s v="BS03b"/>
    <s v="Q Jeff (right bank opposite N. Arm confl.)"/>
    <s v="Gordon Estuary"/>
    <n v="1"/>
    <x v="6"/>
    <s v="Wild"/>
    <x v="1"/>
    <n v="11"/>
    <n v="1"/>
    <n v="4"/>
    <n v="1"/>
    <s v="BS"/>
  </r>
  <r>
    <x v="10"/>
    <x v="0"/>
    <n v="7"/>
    <x v="3"/>
    <n v="11"/>
    <d v="2019-07-11T00:00:00"/>
    <d v="1899-12-30T10:45:00"/>
    <s v="BS03b"/>
    <s v="Q Jeff (right bank opposite N. Arm confl.)"/>
    <s v="Gordon Estuary"/>
    <n v="1"/>
    <x v="10"/>
    <s v="Wild"/>
    <x v="1"/>
    <n v="13"/>
    <n v="1"/>
    <n v="4"/>
    <n v="432"/>
    <s v="BS"/>
  </r>
  <r>
    <x v="10"/>
    <x v="0"/>
    <n v="7"/>
    <x v="3"/>
    <n v="11"/>
    <d v="2019-07-11T00:00:00"/>
    <d v="1899-12-30T10:45:00"/>
    <s v="BS03b"/>
    <s v="Q Jeff (right bank opposite N. Arm confl.)"/>
    <s v="Gordon Estuary"/>
    <n v="1"/>
    <x v="8"/>
    <s v="Wild"/>
    <x v="2"/>
    <n v="14"/>
    <n v="1"/>
    <n v="5"/>
    <n v="101"/>
    <s v="BS"/>
  </r>
  <r>
    <x v="10"/>
    <x v="0"/>
    <n v="7"/>
    <x v="3"/>
    <n v="11"/>
    <d v="2019-07-11T00:00:00"/>
    <d v="1899-12-30T11:10:00"/>
    <s v="BS01"/>
    <s v="Smokies"/>
    <s v="Gordon Estuary"/>
    <n v="1"/>
    <x v="9"/>
    <s v="Wild"/>
    <x v="3"/>
    <n v="5"/>
    <n v="1"/>
    <n v="3"/>
    <n v="2"/>
    <s v="BS"/>
  </r>
  <r>
    <x v="10"/>
    <x v="0"/>
    <n v="7"/>
    <x v="3"/>
    <n v="11"/>
    <d v="2019-07-11T00:00:00"/>
    <d v="1899-12-30T11:10:00"/>
    <s v="BS01"/>
    <s v="Smokies"/>
    <s v="Gordon Estuary"/>
    <n v="1"/>
    <x v="0"/>
    <s v="Wild"/>
    <x v="0"/>
    <n v="3"/>
    <n v="1"/>
    <n v="2"/>
    <n v="4"/>
    <s v="BS"/>
  </r>
  <r>
    <x v="10"/>
    <x v="0"/>
    <n v="7"/>
    <x v="3"/>
    <n v="11"/>
    <d v="2019-07-11T00:00:00"/>
    <d v="1899-12-30T11:10:00"/>
    <s v="BS01"/>
    <s v="Smokies"/>
    <s v="Gordon Estuary"/>
    <n v="1"/>
    <x v="0"/>
    <s v="Wild"/>
    <x v="3"/>
    <n v="3"/>
    <n v="1"/>
    <n v="3"/>
    <n v="1"/>
    <s v="BS"/>
  </r>
  <r>
    <x v="10"/>
    <x v="0"/>
    <n v="7"/>
    <x v="3"/>
    <n v="11"/>
    <d v="2019-07-11T00:00:00"/>
    <d v="1899-12-30T11:10:00"/>
    <s v="BS01"/>
    <s v="Smokies"/>
    <s v="Gordon Estuary"/>
    <n v="1"/>
    <x v="2"/>
    <s v="Wild"/>
    <x v="1"/>
    <n v="8"/>
    <n v="1"/>
    <n v="4"/>
    <n v="3"/>
    <s v="BS"/>
  </r>
  <r>
    <x v="10"/>
    <x v="0"/>
    <n v="7"/>
    <x v="3"/>
    <n v="11"/>
    <d v="2019-07-11T00:00:00"/>
    <d v="1899-12-30T11:10:00"/>
    <s v="BS01"/>
    <s v="Smokies"/>
    <s v="Gordon Estuary"/>
    <n v="1"/>
    <x v="3"/>
    <s v="Wild"/>
    <x v="1"/>
    <n v="9"/>
    <n v="1"/>
    <n v="4"/>
    <n v="20"/>
    <s v="BS"/>
  </r>
  <r>
    <x v="10"/>
    <x v="0"/>
    <n v="7"/>
    <x v="3"/>
    <n v="11"/>
    <d v="2019-07-11T00:00:00"/>
    <d v="1899-12-30T11:10:00"/>
    <s v="BS01"/>
    <s v="Smokies"/>
    <s v="Gordon Estuary"/>
    <n v="1"/>
    <x v="4"/>
    <s v="Wild"/>
    <x v="1"/>
    <n v="18"/>
    <n v="1"/>
    <n v="4"/>
    <n v="3"/>
    <s v="BS"/>
  </r>
  <r>
    <x v="10"/>
    <x v="0"/>
    <n v="7"/>
    <x v="3"/>
    <n v="11"/>
    <d v="2019-07-11T00:00:00"/>
    <d v="1899-12-30T11:10:00"/>
    <s v="BS01"/>
    <s v="Smokies"/>
    <s v="Gordon Estuary"/>
    <n v="1"/>
    <x v="5"/>
    <s v="Wild"/>
    <x v="1"/>
    <n v="15"/>
    <n v="1"/>
    <n v="4"/>
    <n v="11"/>
    <s v="BS"/>
  </r>
  <r>
    <x v="10"/>
    <x v="0"/>
    <n v="7"/>
    <x v="3"/>
    <n v="11"/>
    <d v="2019-07-11T00:00:00"/>
    <d v="1899-12-30T11:10:00"/>
    <s v="BS01"/>
    <s v="Smokies"/>
    <s v="Gordon Estuary"/>
    <n v="1"/>
    <x v="10"/>
    <s v="Wild"/>
    <x v="1"/>
    <n v="13"/>
    <n v="1"/>
    <n v="4"/>
    <n v="40"/>
    <s v="BS"/>
  </r>
  <r>
    <x v="10"/>
    <x v="0"/>
    <n v="7"/>
    <x v="3"/>
    <n v="11"/>
    <d v="2019-07-11T00:00:00"/>
    <d v="1899-12-30T12:00:00"/>
    <s v="BS03"/>
    <s v="Pacheedah Shores Boat Ramp"/>
    <s v="Gordon Estuary"/>
    <n v="1"/>
    <x v="9"/>
    <s v="Wild"/>
    <x v="3"/>
    <n v="5"/>
    <n v="1"/>
    <n v="3"/>
    <n v="1"/>
    <s v="BS"/>
  </r>
  <r>
    <x v="10"/>
    <x v="0"/>
    <n v="7"/>
    <x v="3"/>
    <n v="11"/>
    <d v="2019-07-11T00:00:00"/>
    <d v="1899-12-30T12:00:00"/>
    <s v="BS03"/>
    <s v="Pacheedah Shores Boat Ramp"/>
    <s v="Gordon Estuary"/>
    <n v="1"/>
    <x v="0"/>
    <s v="Wild"/>
    <x v="0"/>
    <n v="3"/>
    <n v="1"/>
    <n v="2"/>
    <n v="2"/>
    <s v="BS"/>
  </r>
  <r>
    <x v="10"/>
    <x v="0"/>
    <n v="7"/>
    <x v="3"/>
    <n v="11"/>
    <d v="2019-07-11T00:00:00"/>
    <d v="1899-12-30T12:00:00"/>
    <s v="BS03"/>
    <s v="Pacheedah Shores Boat Ramp"/>
    <s v="Gordon Estuary"/>
    <n v="1"/>
    <x v="0"/>
    <s v="Wild"/>
    <x v="3"/>
    <n v="3"/>
    <n v="1"/>
    <n v="3"/>
    <n v="2"/>
    <s v="BS"/>
  </r>
  <r>
    <x v="10"/>
    <x v="0"/>
    <n v="7"/>
    <x v="3"/>
    <n v="11"/>
    <d v="2019-07-11T00:00:00"/>
    <d v="1899-12-30T12:00:00"/>
    <s v="BS03"/>
    <s v="Pacheedah Shores Boat Ramp"/>
    <s v="Gordon Estuary"/>
    <n v="1"/>
    <x v="2"/>
    <s v="Wild"/>
    <x v="1"/>
    <n v="8"/>
    <n v="1"/>
    <n v="4"/>
    <n v="5"/>
    <s v="BS"/>
  </r>
  <r>
    <x v="10"/>
    <x v="0"/>
    <n v="7"/>
    <x v="3"/>
    <n v="11"/>
    <d v="2019-07-11T00:00:00"/>
    <d v="1899-12-30T12:00:00"/>
    <s v="BS03"/>
    <s v="Pacheedah Shores Boat Ramp"/>
    <s v="Gordon Estuary"/>
    <n v="1"/>
    <x v="4"/>
    <s v="Wild"/>
    <x v="1"/>
    <n v="18"/>
    <n v="1"/>
    <n v="4"/>
    <n v="13"/>
    <s v="BS"/>
  </r>
  <r>
    <x v="10"/>
    <x v="0"/>
    <n v="7"/>
    <x v="3"/>
    <n v="11"/>
    <d v="2019-07-11T00:00:00"/>
    <d v="1899-12-30T12:00:00"/>
    <s v="BS03"/>
    <s v="Pacheedah Shores Boat Ramp"/>
    <s v="Gordon Estuary"/>
    <n v="1"/>
    <x v="5"/>
    <s v="Wild"/>
    <x v="1"/>
    <n v="15"/>
    <n v="1"/>
    <n v="4"/>
    <n v="55"/>
    <s v="BS"/>
  </r>
  <r>
    <x v="10"/>
    <x v="0"/>
    <n v="7"/>
    <x v="3"/>
    <n v="11"/>
    <d v="2019-07-11T00:00:00"/>
    <d v="1899-12-30T12:00:00"/>
    <s v="BS03"/>
    <s v="Pacheedah Shores Boat Ramp"/>
    <s v="Gordon Estuary"/>
    <n v="1"/>
    <x v="6"/>
    <s v="Wild"/>
    <x v="1"/>
    <n v="11"/>
    <n v="1"/>
    <n v="4"/>
    <n v="1"/>
    <s v="BS"/>
  </r>
  <r>
    <x v="10"/>
    <x v="0"/>
    <n v="7"/>
    <x v="3"/>
    <n v="11"/>
    <d v="2019-07-11T00:00:00"/>
    <d v="1899-12-30T12:00:00"/>
    <s v="BS03"/>
    <s v="Pacheedah Shores Boat Ramp"/>
    <s v="Gordon Estuary"/>
    <n v="1"/>
    <x v="10"/>
    <s v="Wild"/>
    <x v="1"/>
    <n v="13"/>
    <n v="1"/>
    <n v="4"/>
    <n v="141"/>
    <s v="BS"/>
  </r>
  <r>
    <x v="10"/>
    <x v="0"/>
    <n v="7"/>
    <x v="3"/>
    <n v="11"/>
    <d v="2019-07-11T00:00:00"/>
    <d v="1899-12-30T12:00:00"/>
    <s v="BS03"/>
    <s v="Pacheedah Shores Boat Ramp"/>
    <s v="Gordon Estuary"/>
    <n v="1"/>
    <x v="11"/>
    <s v="Wild"/>
    <x v="2"/>
    <n v="20"/>
    <n v="1"/>
    <n v="5"/>
    <n v="25"/>
    <s v="BS"/>
  </r>
  <r>
    <x v="11"/>
    <x v="0"/>
    <n v="7"/>
    <x v="3"/>
    <n v="17"/>
    <d v="2019-07-17T00:00:00"/>
    <d v="1899-12-30T12:36:00"/>
    <s v="BS03"/>
    <s v="Pacheedah Shores Boat Ramp"/>
    <s v="Gordon Estuary"/>
    <n v="1"/>
    <x v="9"/>
    <s v="Wild"/>
    <x v="3"/>
    <n v="5"/>
    <n v="1"/>
    <n v="3"/>
    <n v="3"/>
    <s v="BS"/>
  </r>
  <r>
    <x v="11"/>
    <x v="0"/>
    <n v="7"/>
    <x v="3"/>
    <n v="17"/>
    <d v="2019-07-17T00:00:00"/>
    <d v="1899-12-30T12:36:00"/>
    <s v="BS03"/>
    <s v="Pacheedah Shores Boat Ramp"/>
    <s v="Gordon Estuary"/>
    <n v="1"/>
    <x v="0"/>
    <s v="Wild"/>
    <x v="0"/>
    <n v="3"/>
    <n v="1"/>
    <n v="2"/>
    <n v="1"/>
    <s v="BS"/>
  </r>
  <r>
    <x v="11"/>
    <x v="0"/>
    <n v="7"/>
    <x v="3"/>
    <n v="17"/>
    <d v="2019-07-17T00:00:00"/>
    <d v="1899-12-30T12:36:00"/>
    <s v="BS03"/>
    <s v="Pacheedah Shores Boat Ramp"/>
    <s v="Gordon Estuary"/>
    <n v="1"/>
    <x v="3"/>
    <s v="Wild"/>
    <x v="1"/>
    <n v="9"/>
    <n v="1"/>
    <n v="4"/>
    <n v="32"/>
    <s v="BS"/>
  </r>
  <r>
    <x v="11"/>
    <x v="0"/>
    <n v="7"/>
    <x v="3"/>
    <n v="17"/>
    <d v="2019-07-17T00:00:00"/>
    <d v="1899-12-30T12:36:00"/>
    <s v="BS03"/>
    <s v="Pacheedah Shores Boat Ramp"/>
    <s v="Gordon Estuary"/>
    <n v="1"/>
    <x v="4"/>
    <s v="Wild"/>
    <x v="1"/>
    <n v="18"/>
    <n v="1"/>
    <n v="4"/>
    <n v="8"/>
    <s v="BS"/>
  </r>
  <r>
    <x v="11"/>
    <x v="0"/>
    <n v="7"/>
    <x v="3"/>
    <n v="17"/>
    <d v="2019-07-17T00:00:00"/>
    <d v="1899-12-30T12:36:00"/>
    <s v="BS03"/>
    <s v="Pacheedah Shores Boat Ramp"/>
    <s v="Gordon Estuary"/>
    <n v="1"/>
    <x v="5"/>
    <s v="Wild"/>
    <x v="1"/>
    <n v="15"/>
    <n v="1"/>
    <n v="4"/>
    <n v="4"/>
    <s v="BS"/>
  </r>
  <r>
    <x v="11"/>
    <x v="0"/>
    <n v="7"/>
    <x v="3"/>
    <n v="17"/>
    <d v="2019-07-17T00:00:00"/>
    <d v="1899-12-30T12:36:00"/>
    <s v="BS03"/>
    <s v="Pacheedah Shores Boat Ramp"/>
    <s v="Gordon Estuary"/>
    <n v="1"/>
    <x v="10"/>
    <s v="Wild"/>
    <x v="1"/>
    <n v="13"/>
    <n v="1"/>
    <n v="4"/>
    <n v="39"/>
    <s v="BS"/>
  </r>
  <r>
    <x v="11"/>
    <x v="0"/>
    <n v="7"/>
    <x v="3"/>
    <n v="17"/>
    <d v="2019-07-17T00:00:00"/>
    <d v="1899-12-30T13:22:00"/>
    <s v="BS05"/>
    <s v="Q01, left bank Gordon up from confluence"/>
    <s v="Gordon Estuary"/>
    <n v="1"/>
    <x v="9"/>
    <s v="Wild"/>
    <x v="3"/>
    <n v="5"/>
    <n v="1"/>
    <n v="3"/>
    <n v="1"/>
    <s v="BS"/>
  </r>
  <r>
    <x v="11"/>
    <x v="0"/>
    <n v="7"/>
    <x v="3"/>
    <n v="17"/>
    <d v="2019-07-17T00:00:00"/>
    <d v="1899-12-30T13:22:00"/>
    <s v="BS05"/>
    <s v="Q01, left bank Gordon up from confluence"/>
    <s v="Gordon Estuary"/>
    <n v="1"/>
    <x v="2"/>
    <s v="Wild"/>
    <x v="1"/>
    <n v="8"/>
    <n v="1"/>
    <n v="4"/>
    <n v="1"/>
    <s v="BS"/>
  </r>
  <r>
    <x v="11"/>
    <x v="0"/>
    <n v="7"/>
    <x v="3"/>
    <n v="17"/>
    <d v="2019-07-17T00:00:00"/>
    <d v="1899-12-30T13:22:00"/>
    <s v="BS05"/>
    <s v="Q01, left bank Gordon up from confluence"/>
    <s v="Gordon Estuary"/>
    <n v="1"/>
    <x v="3"/>
    <s v="Wild"/>
    <x v="1"/>
    <n v="9"/>
    <n v="1"/>
    <n v="4"/>
    <n v="1"/>
    <s v="BS"/>
  </r>
  <r>
    <x v="11"/>
    <x v="0"/>
    <n v="7"/>
    <x v="3"/>
    <n v="17"/>
    <d v="2019-07-17T00:00:00"/>
    <d v="1899-12-30T13:22:00"/>
    <s v="BS05"/>
    <s v="Q01, left bank Gordon up from confluence"/>
    <s v="Gordon Estuary"/>
    <n v="1"/>
    <x v="4"/>
    <s v="Wild"/>
    <x v="1"/>
    <n v="18"/>
    <n v="1"/>
    <n v="4"/>
    <n v="1"/>
    <s v="BS"/>
  </r>
  <r>
    <x v="11"/>
    <x v="0"/>
    <n v="7"/>
    <x v="3"/>
    <n v="17"/>
    <d v="2019-07-17T00:00:00"/>
    <d v="1899-12-30T13:22:00"/>
    <s v="BS05"/>
    <s v="Q01, left bank Gordon up from confluence"/>
    <s v="Gordon Estuary"/>
    <n v="1"/>
    <x v="5"/>
    <s v="Wild"/>
    <x v="1"/>
    <n v="15"/>
    <n v="1"/>
    <n v="4"/>
    <n v="2"/>
    <s v="BS"/>
  </r>
  <r>
    <x v="11"/>
    <x v="0"/>
    <n v="7"/>
    <x v="3"/>
    <n v="17"/>
    <d v="2019-07-17T00:00:00"/>
    <d v="1899-12-30T13:22:00"/>
    <s v="BS05"/>
    <s v="Q01, left bank Gordon up from confluence"/>
    <s v="Gordon Estuary"/>
    <n v="1"/>
    <x v="10"/>
    <s v="Wild"/>
    <x v="1"/>
    <n v="13"/>
    <n v="1"/>
    <n v="4"/>
    <n v="1"/>
    <s v="BS"/>
  </r>
  <r>
    <x v="11"/>
    <x v="0"/>
    <n v="7"/>
    <x v="3"/>
    <n v="17"/>
    <d v="2019-07-17T00:00:00"/>
    <d v="1899-12-30T13:22:00"/>
    <s v="BS05"/>
    <s v="Q01, left bank Gordon up from confluence"/>
    <s v="Gordon Estuary"/>
    <n v="1"/>
    <x v="11"/>
    <s v="Wild"/>
    <x v="2"/>
    <n v="20"/>
    <n v="1"/>
    <n v="5"/>
    <n v="30"/>
    <s v="BS"/>
  </r>
  <r>
    <x v="11"/>
    <x v="0"/>
    <n v="7"/>
    <x v="3"/>
    <n v="17"/>
    <d v="2019-07-17T00:00:00"/>
    <d v="1899-12-30T13:50:00"/>
    <s v="BS07"/>
    <s v="Butch's (Gordon R.)"/>
    <s v="Gordon Estuary"/>
    <n v="1"/>
    <x v="2"/>
    <s v="Wild"/>
    <x v="1"/>
    <n v="8"/>
    <n v="1"/>
    <n v="4"/>
    <n v="2"/>
    <s v="BS"/>
  </r>
  <r>
    <x v="11"/>
    <x v="0"/>
    <n v="7"/>
    <x v="3"/>
    <n v="17"/>
    <d v="2019-07-17T00:00:00"/>
    <d v="1899-12-30T13:50:00"/>
    <s v="BS07"/>
    <s v="Butch's (Gordon R.)"/>
    <s v="Gordon Estuary"/>
    <n v="1"/>
    <x v="3"/>
    <s v="Wild"/>
    <x v="1"/>
    <n v="9"/>
    <n v="1"/>
    <n v="4"/>
    <n v="2"/>
    <s v="BS"/>
  </r>
  <r>
    <x v="11"/>
    <x v="0"/>
    <n v="7"/>
    <x v="3"/>
    <n v="17"/>
    <d v="2019-07-17T00:00:00"/>
    <d v="1899-12-30T13:50:00"/>
    <s v="BS07"/>
    <s v="Butch's (Gordon R.)"/>
    <s v="Gordon Estuary"/>
    <n v="1"/>
    <x v="5"/>
    <s v="Wild"/>
    <x v="1"/>
    <n v="15"/>
    <n v="1"/>
    <n v="4"/>
    <n v="2"/>
    <s v="BS"/>
  </r>
  <r>
    <x v="11"/>
    <x v="0"/>
    <n v="7"/>
    <x v="3"/>
    <n v="17"/>
    <d v="2019-07-17T00:00:00"/>
    <d v="1899-12-30T13:50:00"/>
    <s v="BS07"/>
    <s v="Butch's (Gordon R.)"/>
    <s v="Gordon Estuary"/>
    <n v="1"/>
    <x v="6"/>
    <s v="Wild"/>
    <x v="1"/>
    <n v="11"/>
    <n v="1"/>
    <n v="4"/>
    <n v="1"/>
    <s v="BS"/>
  </r>
  <r>
    <x v="11"/>
    <x v="0"/>
    <n v="7"/>
    <x v="3"/>
    <n v="17"/>
    <d v="2019-07-17T00:00:00"/>
    <d v="1899-12-30T13:50:00"/>
    <s v="BS07"/>
    <s v="Butch's (Gordon R.)"/>
    <s v="Gordon Estuary"/>
    <n v="1"/>
    <x v="10"/>
    <s v="Wild"/>
    <x v="1"/>
    <n v="13"/>
    <n v="1"/>
    <n v="4"/>
    <n v="18"/>
    <s v="BS"/>
  </r>
  <r>
    <x v="11"/>
    <x v="0"/>
    <n v="7"/>
    <x v="3"/>
    <n v="17"/>
    <d v="2019-07-17T00:00:00"/>
    <d v="1899-12-30T13:50:00"/>
    <s v="BS07"/>
    <s v="Butch's (Gordon R.)"/>
    <s v="Gordon Estuary"/>
    <n v="1"/>
    <x v="11"/>
    <s v="Wild"/>
    <x v="2"/>
    <n v="20"/>
    <n v="1"/>
    <n v="5"/>
    <n v="10"/>
    <s v="BS"/>
  </r>
  <r>
    <x v="11"/>
    <x v="0"/>
    <n v="7"/>
    <x v="3"/>
    <n v="17"/>
    <d v="2019-07-17T00:00:00"/>
    <d v="1899-12-30T14:10:00"/>
    <s v="BS04"/>
    <s v="Gallaugher's"/>
    <s v="Gordon Estuary"/>
    <n v="1"/>
    <x v="0"/>
    <s v="Wild"/>
    <x v="0"/>
    <n v="3"/>
    <n v="1"/>
    <n v="2"/>
    <n v="1"/>
    <s v="BS"/>
  </r>
  <r>
    <x v="11"/>
    <x v="0"/>
    <n v="7"/>
    <x v="3"/>
    <n v="17"/>
    <d v="2019-07-17T00:00:00"/>
    <d v="1899-12-30T14:10:00"/>
    <s v="BS04"/>
    <s v="Gallaugher's"/>
    <s v="Gordon Estuary"/>
    <n v="1"/>
    <x v="2"/>
    <s v="Wild"/>
    <x v="1"/>
    <n v="8"/>
    <n v="1"/>
    <n v="4"/>
    <n v="1"/>
    <s v="BS"/>
  </r>
  <r>
    <x v="11"/>
    <x v="0"/>
    <n v="7"/>
    <x v="3"/>
    <n v="17"/>
    <d v="2019-07-17T00:00:00"/>
    <d v="1899-12-30T14:10:00"/>
    <s v="BS04"/>
    <s v="Gallaugher's"/>
    <s v="Gordon Estuary"/>
    <n v="1"/>
    <x v="3"/>
    <s v="Wild"/>
    <x v="1"/>
    <n v="9"/>
    <n v="1"/>
    <n v="4"/>
    <n v="7"/>
    <s v="BS"/>
  </r>
  <r>
    <x v="11"/>
    <x v="0"/>
    <n v="7"/>
    <x v="3"/>
    <n v="17"/>
    <d v="2019-07-17T00:00:00"/>
    <d v="1899-12-30T14:10:00"/>
    <s v="BS04"/>
    <s v="Gallaugher's"/>
    <s v="Gordon Estuary"/>
    <n v="1"/>
    <x v="4"/>
    <s v="Wild"/>
    <x v="1"/>
    <n v="18"/>
    <n v="1"/>
    <n v="4"/>
    <n v="1"/>
    <s v="BS"/>
  </r>
  <r>
    <x v="11"/>
    <x v="0"/>
    <n v="7"/>
    <x v="3"/>
    <n v="17"/>
    <d v="2019-07-17T00:00:00"/>
    <d v="1899-12-30T14:10:00"/>
    <s v="BS04"/>
    <s v="Gallaugher's"/>
    <s v="Gordon Estuary"/>
    <n v="1"/>
    <x v="5"/>
    <s v="Wild"/>
    <x v="1"/>
    <n v="15"/>
    <n v="1"/>
    <n v="4"/>
    <n v="12"/>
    <s v="BS"/>
  </r>
  <r>
    <x v="11"/>
    <x v="0"/>
    <n v="7"/>
    <x v="3"/>
    <n v="17"/>
    <d v="2019-07-17T00:00:00"/>
    <d v="1899-12-30T14:10:00"/>
    <s v="BS04"/>
    <s v="Gallaugher's"/>
    <s v="Gordon Estuary"/>
    <n v="1"/>
    <x v="10"/>
    <s v="Wild"/>
    <x v="1"/>
    <n v="13"/>
    <n v="1"/>
    <n v="4"/>
    <n v="29"/>
    <s v="BS"/>
  </r>
  <r>
    <x v="11"/>
    <x v="0"/>
    <n v="7"/>
    <x v="3"/>
    <n v="17"/>
    <d v="2019-07-17T00:00:00"/>
    <d v="1899-12-30T14:55:00"/>
    <s v="BS03b"/>
    <s v="Q Jeff (right bank opposite N. Arm confl.)"/>
    <s v="Gordon Estuary"/>
    <n v="1"/>
    <x v="0"/>
    <s v="Wild"/>
    <x v="3"/>
    <n v="3"/>
    <n v="1"/>
    <n v="3"/>
    <n v="2"/>
    <s v="BS"/>
  </r>
  <r>
    <x v="11"/>
    <x v="0"/>
    <n v="7"/>
    <x v="3"/>
    <n v="17"/>
    <d v="2019-07-17T00:00:00"/>
    <d v="1899-12-30T14:55:00"/>
    <s v="BS03b"/>
    <s v="Q Jeff (right bank opposite N. Arm confl.)"/>
    <s v="Gordon Estuary"/>
    <n v="1"/>
    <x v="4"/>
    <s v="Wild"/>
    <x v="1"/>
    <n v="18"/>
    <n v="1"/>
    <n v="4"/>
    <n v="2"/>
    <s v="BS"/>
  </r>
  <r>
    <x v="11"/>
    <x v="0"/>
    <n v="7"/>
    <x v="3"/>
    <n v="17"/>
    <d v="2019-07-17T00:00:00"/>
    <d v="1899-12-30T14:55:00"/>
    <s v="BS03b"/>
    <s v="Q Jeff (right bank opposite N. Arm confl.)"/>
    <s v="Gordon Estuary"/>
    <n v="1"/>
    <x v="5"/>
    <s v="Wild"/>
    <x v="1"/>
    <n v="15"/>
    <n v="1"/>
    <n v="4"/>
    <n v="2"/>
    <s v="BS"/>
  </r>
  <r>
    <x v="11"/>
    <x v="0"/>
    <n v="7"/>
    <x v="3"/>
    <n v="17"/>
    <d v="2019-07-17T00:00:00"/>
    <d v="1899-12-30T14:55:00"/>
    <s v="BS03b"/>
    <s v="Q Jeff (right bank opposite N. Arm confl.)"/>
    <s v="Gordon Estuary"/>
    <n v="1"/>
    <x v="10"/>
    <s v="Wild"/>
    <x v="1"/>
    <n v="13"/>
    <n v="1"/>
    <n v="4"/>
    <n v="71"/>
    <s v="BS"/>
  </r>
  <r>
    <x v="11"/>
    <x v="0"/>
    <n v="7"/>
    <x v="3"/>
    <n v="17"/>
    <d v="2019-07-17T00:00:00"/>
    <d v="1899-12-30T15:20:00"/>
    <s v="BS01"/>
    <s v="Smokies"/>
    <s v="Gordon Estuary"/>
    <n v="1"/>
    <x v="3"/>
    <s v="Wild"/>
    <x v="1"/>
    <n v="9"/>
    <n v="1"/>
    <n v="4"/>
    <n v="7"/>
    <s v="BS"/>
  </r>
  <r>
    <x v="11"/>
    <x v="0"/>
    <n v="7"/>
    <x v="3"/>
    <n v="17"/>
    <d v="2019-07-17T00:00:00"/>
    <d v="1899-12-30T15:20:00"/>
    <s v="BS01"/>
    <s v="Smokies"/>
    <s v="Gordon Estuary"/>
    <n v="1"/>
    <x v="5"/>
    <s v="Wild"/>
    <x v="1"/>
    <n v="15"/>
    <n v="1"/>
    <n v="4"/>
    <n v="6"/>
    <s v="BS"/>
  </r>
  <r>
    <x v="11"/>
    <x v="0"/>
    <n v="7"/>
    <x v="3"/>
    <n v="17"/>
    <d v="2019-07-17T00:00:00"/>
    <d v="1899-12-30T15:20:00"/>
    <s v="BS01"/>
    <s v="Smokies"/>
    <s v="Gordon Estuary"/>
    <n v="1"/>
    <x v="10"/>
    <s v="Wild"/>
    <x v="1"/>
    <n v="13"/>
    <n v="1"/>
    <n v="4"/>
    <n v="126"/>
    <s v="BS"/>
  </r>
  <r>
    <x v="11"/>
    <x v="0"/>
    <n v="7"/>
    <x v="3"/>
    <n v="18"/>
    <d v="2019-07-18T00:00:00"/>
    <d v="1899-12-30T12:00:00"/>
    <s v="BS08"/>
    <s v="South Arm SJ (Old Mill)"/>
    <s v="San Juan Estuary"/>
    <n v="1"/>
    <x v="0"/>
    <s v="Wild"/>
    <x v="3"/>
    <n v="3"/>
    <n v="1"/>
    <n v="3"/>
    <n v="6"/>
    <s v="BS"/>
  </r>
  <r>
    <x v="11"/>
    <x v="0"/>
    <n v="7"/>
    <x v="3"/>
    <n v="18"/>
    <d v="2019-07-18T00:00:00"/>
    <d v="1899-12-30T12:00:00"/>
    <s v="BS08"/>
    <s v="South Arm SJ (Old Mill)"/>
    <s v="San Juan Estuary"/>
    <n v="1"/>
    <x v="0"/>
    <s v="Wild"/>
    <x v="0"/>
    <n v="3"/>
    <n v="1"/>
    <n v="2"/>
    <n v="7"/>
    <s v="BS"/>
  </r>
  <r>
    <x v="11"/>
    <x v="0"/>
    <n v="7"/>
    <x v="3"/>
    <n v="18"/>
    <d v="2019-07-18T00:00:00"/>
    <d v="1899-12-30T12:00:00"/>
    <s v="BS08"/>
    <s v="South Arm SJ (Old Mill)"/>
    <s v="San Juan Estuary"/>
    <n v="1"/>
    <x v="2"/>
    <s v="Wild"/>
    <x v="1"/>
    <n v="8"/>
    <n v="1"/>
    <n v="4"/>
    <n v="2"/>
    <s v="BS"/>
  </r>
  <r>
    <x v="11"/>
    <x v="0"/>
    <n v="7"/>
    <x v="3"/>
    <n v="18"/>
    <d v="2019-07-18T00:00:00"/>
    <d v="1899-12-30T12:00:00"/>
    <s v="BS08"/>
    <s v="South Arm SJ (Old Mill)"/>
    <s v="San Juan Estuary"/>
    <n v="1"/>
    <x v="3"/>
    <s v="Wild"/>
    <x v="1"/>
    <n v="9"/>
    <n v="1"/>
    <n v="4"/>
    <n v="10"/>
    <s v="BS"/>
  </r>
  <r>
    <x v="11"/>
    <x v="0"/>
    <n v="7"/>
    <x v="3"/>
    <n v="18"/>
    <d v="2019-07-18T00:00:00"/>
    <d v="1899-12-30T12:00:00"/>
    <s v="BS08"/>
    <s v="South Arm SJ (Old Mill)"/>
    <s v="San Juan Estuary"/>
    <n v="1"/>
    <x v="5"/>
    <s v="Wild"/>
    <x v="1"/>
    <n v="15"/>
    <n v="1"/>
    <n v="4"/>
    <n v="2"/>
    <s v="BS"/>
  </r>
  <r>
    <x v="11"/>
    <x v="0"/>
    <n v="7"/>
    <x v="3"/>
    <n v="18"/>
    <d v="2019-07-18T00:00:00"/>
    <d v="1899-12-30T12:00:00"/>
    <s v="BS08"/>
    <s v="South Arm SJ (Old Mill)"/>
    <s v="San Juan Estuary"/>
    <n v="1"/>
    <x v="10"/>
    <s v="Wild"/>
    <x v="1"/>
    <n v="13"/>
    <n v="1"/>
    <n v="4"/>
    <s v="lots"/>
    <s v="BS"/>
  </r>
  <r>
    <x v="11"/>
    <x v="0"/>
    <n v="7"/>
    <x v="3"/>
    <n v="18"/>
    <d v="2019-07-18T00:00:00"/>
    <d v="1899-12-30T12:45:00"/>
    <s v="BS09"/>
    <s v="Q07, Central/South Arm confluence"/>
    <s v="San Juan Estuary"/>
    <n v="1"/>
    <x v="9"/>
    <s v="Wild"/>
    <x v="3"/>
    <n v="5"/>
    <n v="1"/>
    <n v="3"/>
    <n v="3"/>
    <s v="BS"/>
  </r>
  <r>
    <x v="11"/>
    <x v="0"/>
    <n v="7"/>
    <x v="3"/>
    <n v="18"/>
    <d v="2019-07-18T00:00:00"/>
    <d v="1899-12-30T12:45:00"/>
    <s v="BS09"/>
    <s v="Q07, Central/South Arm confluence"/>
    <s v="San Juan Estuary"/>
    <n v="1"/>
    <x v="0"/>
    <s v="Wild"/>
    <x v="0"/>
    <n v="3"/>
    <n v="1"/>
    <n v="2"/>
    <n v="8"/>
    <s v="BS"/>
  </r>
  <r>
    <x v="11"/>
    <x v="0"/>
    <n v="7"/>
    <x v="3"/>
    <n v="18"/>
    <d v="2019-07-18T00:00:00"/>
    <d v="1899-12-30T12:45:00"/>
    <s v="BS09"/>
    <s v="Q07, Central/South Arm confluence"/>
    <s v="San Juan Estuary"/>
    <n v="1"/>
    <x v="0"/>
    <s v="Wild"/>
    <x v="3"/>
    <n v="3"/>
    <n v="1"/>
    <n v="3"/>
    <n v="3"/>
    <s v="BS"/>
  </r>
  <r>
    <x v="11"/>
    <x v="0"/>
    <n v="7"/>
    <x v="3"/>
    <n v="18"/>
    <d v="2019-07-18T00:00:00"/>
    <d v="1899-12-30T12:45:00"/>
    <s v="BS09"/>
    <s v="Q07, Central/South Arm confluence"/>
    <s v="San Juan Estuary"/>
    <n v="1"/>
    <x v="2"/>
    <s v="Wild"/>
    <x v="1"/>
    <n v="8"/>
    <n v="1"/>
    <n v="4"/>
    <n v="3"/>
    <s v="BS"/>
  </r>
  <r>
    <x v="11"/>
    <x v="0"/>
    <n v="7"/>
    <x v="3"/>
    <n v="18"/>
    <d v="2019-07-18T00:00:00"/>
    <d v="1899-12-30T12:45:00"/>
    <s v="BS09"/>
    <s v="Q07, Central/South Arm confluence"/>
    <s v="San Juan Estuary"/>
    <n v="1"/>
    <x v="10"/>
    <s v="Wild"/>
    <x v="1"/>
    <n v="13"/>
    <n v="1"/>
    <n v="4"/>
    <n v="185"/>
    <s v="BS"/>
  </r>
  <r>
    <x v="11"/>
    <x v="0"/>
    <n v="7"/>
    <x v="3"/>
    <n v="18"/>
    <d v="2019-07-18T00:00:00"/>
    <d v="1899-12-30T12:45:00"/>
    <s v="BS09"/>
    <s v="Q07, Central/South Arm confluence"/>
    <s v="San Juan Estuary"/>
    <n v="1"/>
    <x v="18"/>
    <s v="Wild"/>
    <x v="2"/>
    <n v="7"/>
    <n v="1"/>
    <n v="5"/>
    <n v="1"/>
    <s v="BS"/>
  </r>
  <r>
    <x v="11"/>
    <x v="0"/>
    <n v="7"/>
    <x v="3"/>
    <n v="18"/>
    <d v="2019-07-18T00:00:00"/>
    <d v="1899-12-30T13:00:00"/>
    <s v="BS12"/>
    <s v="Q4, u/s of Tanis's template site"/>
    <s v="San Juan Estuary"/>
    <n v="1"/>
    <x v="2"/>
    <s v="Wild"/>
    <x v="1"/>
    <n v="8"/>
    <n v="1"/>
    <n v="4"/>
    <n v="4"/>
    <s v="BS"/>
  </r>
  <r>
    <x v="11"/>
    <x v="0"/>
    <n v="7"/>
    <x v="3"/>
    <n v="18"/>
    <d v="2019-07-18T00:00:00"/>
    <d v="1899-12-30T13:00:00"/>
    <s v="BS12"/>
    <s v="Q4, u/s of Tanis's template site"/>
    <s v="San Juan Estuary"/>
    <n v="1"/>
    <x v="4"/>
    <s v="Wild"/>
    <x v="1"/>
    <n v="18"/>
    <n v="1"/>
    <n v="4"/>
    <n v="4"/>
    <s v="BS"/>
  </r>
  <r>
    <x v="11"/>
    <x v="0"/>
    <n v="7"/>
    <x v="3"/>
    <n v="18"/>
    <d v="2019-07-18T00:00:00"/>
    <d v="1899-12-30T13:00:00"/>
    <s v="BS12"/>
    <s v="Q4, u/s of Tanis's template site"/>
    <s v="San Juan Estuary"/>
    <n v="1"/>
    <x v="5"/>
    <s v="Wild"/>
    <x v="1"/>
    <n v="15"/>
    <n v="1"/>
    <n v="4"/>
    <n v="8"/>
    <s v="BS"/>
  </r>
  <r>
    <x v="11"/>
    <x v="0"/>
    <n v="7"/>
    <x v="3"/>
    <n v="18"/>
    <d v="2019-07-18T00:00:00"/>
    <d v="1899-12-30T13:00:00"/>
    <s v="BS12"/>
    <s v="Q4, u/s of Tanis's template site"/>
    <s v="San Juan Estuary"/>
    <n v="1"/>
    <x v="10"/>
    <s v="Wild"/>
    <x v="1"/>
    <n v="13"/>
    <n v="1"/>
    <n v="4"/>
    <n v="17"/>
    <s v="BS"/>
  </r>
  <r>
    <x v="11"/>
    <x v="0"/>
    <n v="7"/>
    <x v="3"/>
    <n v="18"/>
    <d v="2019-07-18T00:00:00"/>
    <d v="1899-12-30T13:00:00"/>
    <s v="BS12"/>
    <s v="Q4, u/s of Tanis's template site"/>
    <s v="San Juan Estuary"/>
    <n v="1"/>
    <x v="0"/>
    <s v="Wild"/>
    <x v="3"/>
    <n v="3"/>
    <n v="1"/>
    <n v="3"/>
    <n v="1"/>
    <s v="BS"/>
  </r>
  <r>
    <x v="11"/>
    <x v="0"/>
    <n v="7"/>
    <x v="3"/>
    <n v="18"/>
    <d v="2019-07-18T00:00:00"/>
    <d v="1899-12-30T13:45:00"/>
    <s v="BS10"/>
    <s v="Central Arm SJ at Island Rd Bridge"/>
    <s v="San Juan Estuary"/>
    <n v="1"/>
    <x v="2"/>
    <s v="Wild"/>
    <x v="1"/>
    <n v="8"/>
    <n v="1"/>
    <n v="4"/>
    <n v="25"/>
    <s v="BS"/>
  </r>
  <r>
    <x v="11"/>
    <x v="0"/>
    <n v="7"/>
    <x v="3"/>
    <n v="18"/>
    <d v="2019-07-18T00:00:00"/>
    <d v="1899-12-30T13:45:00"/>
    <s v="BS10"/>
    <s v="Central Arm SJ at Island Rd Bridge"/>
    <s v="San Juan Estuary"/>
    <n v="1"/>
    <x v="5"/>
    <s v="Wild"/>
    <x v="1"/>
    <n v="15"/>
    <n v="1"/>
    <n v="4"/>
    <n v="1"/>
    <s v="BS"/>
  </r>
  <r>
    <x v="11"/>
    <x v="0"/>
    <n v="7"/>
    <x v="3"/>
    <n v="18"/>
    <d v="2019-07-18T00:00:00"/>
    <d v="1899-12-30T13:45:00"/>
    <s v="BS10"/>
    <s v="Central Arm SJ at Island Rd Bridge"/>
    <s v="San Juan Estuary"/>
    <n v="1"/>
    <x v="10"/>
    <s v="Wild"/>
    <x v="1"/>
    <n v="13"/>
    <n v="1"/>
    <n v="4"/>
    <n v="1"/>
    <s v="BS"/>
  </r>
  <r>
    <x v="11"/>
    <x v="0"/>
    <n v="7"/>
    <x v="3"/>
    <n v="18"/>
    <d v="2019-07-18T00:00:00"/>
    <d v="1899-12-30T14:15:00"/>
    <s v="BS11"/>
    <s v="Q Helen, top of Island Road"/>
    <s v="San Juan Estuary"/>
    <n v="1"/>
    <x v="2"/>
    <s v="Wild"/>
    <x v="1"/>
    <n v="8"/>
    <n v="1"/>
    <n v="4"/>
    <n v="18"/>
    <s v="BS"/>
  </r>
  <r>
    <x v="11"/>
    <x v="0"/>
    <n v="7"/>
    <x v="3"/>
    <n v="18"/>
    <d v="2019-07-18T00:00:00"/>
    <d v="1899-12-30T14:15:00"/>
    <s v="BS11"/>
    <s v="Q Helen, top of Island Road"/>
    <s v="San Juan Estuary"/>
    <n v="1"/>
    <x v="3"/>
    <s v="Wild"/>
    <x v="1"/>
    <n v="9"/>
    <n v="1"/>
    <n v="4"/>
    <n v="1"/>
    <s v="BS"/>
  </r>
  <r>
    <x v="11"/>
    <x v="0"/>
    <n v="7"/>
    <x v="3"/>
    <n v="18"/>
    <d v="2019-07-18T00:00:00"/>
    <d v="1899-12-30T14:15:00"/>
    <s v="BS11"/>
    <s v="Q Helen, top of Island Road"/>
    <s v="San Juan Estuary"/>
    <n v="1"/>
    <x v="6"/>
    <s v="Wild"/>
    <x v="1"/>
    <n v="11"/>
    <n v="1"/>
    <n v="4"/>
    <n v="1"/>
    <s v="BS"/>
  </r>
  <r>
    <x v="12"/>
    <x v="0"/>
    <n v="7"/>
    <x v="3"/>
    <n v="24"/>
    <d v="2019-07-24T00:00:00"/>
    <d v="1899-12-30T10:25:00"/>
    <s v="BS08"/>
    <s v="South Arm SJ (Old Mill)"/>
    <s v="San Juan Estuary"/>
    <n v="1"/>
    <x v="0"/>
    <s v="Wild"/>
    <x v="3"/>
    <n v="3"/>
    <n v="1"/>
    <n v="3"/>
    <n v="4"/>
    <s v="BS"/>
  </r>
  <r>
    <x v="12"/>
    <x v="0"/>
    <n v="7"/>
    <x v="3"/>
    <n v="24"/>
    <d v="2019-07-24T00:00:00"/>
    <d v="1899-12-30T10:25:00"/>
    <s v="BS08"/>
    <s v="South Arm SJ (Old Mill)"/>
    <s v="San Juan Estuary"/>
    <n v="1"/>
    <x v="0"/>
    <s v="Wild"/>
    <x v="0"/>
    <n v="3"/>
    <n v="1"/>
    <n v="2"/>
    <n v="9"/>
    <s v="BS"/>
  </r>
  <r>
    <x v="12"/>
    <x v="0"/>
    <n v="7"/>
    <x v="3"/>
    <n v="24"/>
    <d v="2019-07-24T00:00:00"/>
    <d v="1899-12-30T10:25:00"/>
    <s v="BS08"/>
    <s v="South Arm SJ (Old Mill)"/>
    <s v="San Juan Estuary"/>
    <n v="1"/>
    <x v="2"/>
    <s v="Wild"/>
    <x v="1"/>
    <n v="8"/>
    <n v="1"/>
    <n v="4"/>
    <n v="3"/>
    <s v="BS"/>
  </r>
  <r>
    <x v="12"/>
    <x v="0"/>
    <n v="7"/>
    <x v="3"/>
    <n v="24"/>
    <d v="2019-07-24T00:00:00"/>
    <d v="1899-12-30T10:25:00"/>
    <s v="BS08"/>
    <s v="South Arm SJ (Old Mill)"/>
    <s v="San Juan Estuary"/>
    <n v="1"/>
    <x v="3"/>
    <s v="Wild"/>
    <x v="1"/>
    <n v="9"/>
    <n v="1"/>
    <n v="4"/>
    <n v="17"/>
    <s v="BS"/>
  </r>
  <r>
    <x v="12"/>
    <x v="0"/>
    <n v="7"/>
    <x v="3"/>
    <n v="24"/>
    <d v="2019-07-24T00:00:00"/>
    <d v="1899-12-30T10:25:00"/>
    <s v="BS08"/>
    <s v="South Arm SJ (Old Mill)"/>
    <s v="San Juan Estuary"/>
    <n v="1"/>
    <x v="4"/>
    <s v="Wild"/>
    <x v="1"/>
    <n v="18"/>
    <n v="1"/>
    <n v="4"/>
    <n v="5"/>
    <s v="BS"/>
  </r>
  <r>
    <x v="12"/>
    <x v="0"/>
    <n v="7"/>
    <x v="3"/>
    <n v="24"/>
    <d v="2019-07-24T00:00:00"/>
    <d v="1899-12-30T10:25:00"/>
    <s v="BS08"/>
    <s v="South Arm SJ (Old Mill)"/>
    <s v="San Juan Estuary"/>
    <n v="1"/>
    <x v="5"/>
    <s v="Wild"/>
    <x v="1"/>
    <n v="15"/>
    <n v="1"/>
    <n v="4"/>
    <n v="5"/>
    <s v="BS"/>
  </r>
  <r>
    <x v="12"/>
    <x v="0"/>
    <n v="7"/>
    <x v="3"/>
    <n v="24"/>
    <d v="2019-07-24T00:00:00"/>
    <d v="1899-12-30T10:25:00"/>
    <s v="BS08"/>
    <s v="South Arm SJ (Old Mill)"/>
    <s v="San Juan Estuary"/>
    <n v="1"/>
    <x v="10"/>
    <s v="Wild"/>
    <x v="1"/>
    <n v="13"/>
    <n v="1"/>
    <n v="4"/>
    <n v="378"/>
    <s v="BS"/>
  </r>
  <r>
    <x v="12"/>
    <x v="0"/>
    <n v="7"/>
    <x v="3"/>
    <n v="24"/>
    <d v="2019-07-24T00:00:00"/>
    <d v="1899-12-30T11:09:00"/>
    <s v="BS09"/>
    <s v="Q07, Central/South Arm confluence"/>
    <s v="San Juan Estuary"/>
    <n v="1"/>
    <x v="0"/>
    <s v="Wild"/>
    <x v="0"/>
    <n v="3"/>
    <n v="1"/>
    <n v="2"/>
    <n v="12"/>
    <s v="BS"/>
  </r>
  <r>
    <x v="12"/>
    <x v="0"/>
    <n v="7"/>
    <x v="3"/>
    <n v="24"/>
    <d v="2019-07-24T00:00:00"/>
    <d v="1899-12-30T11:09:00"/>
    <s v="BS09"/>
    <s v="Q07, Central/South Arm confluence"/>
    <s v="San Juan Estuary"/>
    <n v="1"/>
    <x v="2"/>
    <s v="Wild"/>
    <x v="1"/>
    <n v="8"/>
    <n v="1"/>
    <n v="4"/>
    <n v="3"/>
    <s v="BS"/>
  </r>
  <r>
    <x v="12"/>
    <x v="0"/>
    <n v="7"/>
    <x v="3"/>
    <n v="24"/>
    <d v="2019-07-24T00:00:00"/>
    <d v="1899-12-30T11:09:00"/>
    <s v="BS09"/>
    <s v="Q07, Central/South Arm confluence"/>
    <s v="San Juan Estuary"/>
    <n v="1"/>
    <x v="4"/>
    <s v="Wild"/>
    <x v="1"/>
    <n v="18"/>
    <n v="1"/>
    <n v="4"/>
    <n v="1"/>
    <s v="BS"/>
  </r>
  <r>
    <x v="12"/>
    <x v="0"/>
    <n v="7"/>
    <x v="3"/>
    <n v="24"/>
    <d v="2019-07-24T00:00:00"/>
    <d v="1899-12-30T11:09:00"/>
    <s v="BS09"/>
    <s v="Q07, Central/South Arm confluence"/>
    <s v="San Juan Estuary"/>
    <n v="1"/>
    <x v="5"/>
    <s v="Wild"/>
    <x v="1"/>
    <n v="15"/>
    <n v="1"/>
    <n v="4"/>
    <n v="18"/>
    <s v="BS"/>
  </r>
  <r>
    <x v="12"/>
    <x v="0"/>
    <n v="7"/>
    <x v="3"/>
    <n v="24"/>
    <d v="2019-07-24T00:00:00"/>
    <d v="1899-12-30T11:09:00"/>
    <s v="BS09"/>
    <s v="Q07, Central/South Arm confluence"/>
    <s v="San Juan Estuary"/>
    <n v="1"/>
    <x v="10"/>
    <s v="Wild"/>
    <x v="1"/>
    <n v="13"/>
    <n v="1"/>
    <n v="4"/>
    <n v="219"/>
    <s v="BS"/>
  </r>
  <r>
    <x v="12"/>
    <x v="0"/>
    <n v="7"/>
    <x v="3"/>
    <n v="24"/>
    <d v="2019-07-24T00:00:00"/>
    <d v="1899-12-30T11:30:00"/>
    <s v="BS11"/>
    <s v="Q Helen, top of Island Road"/>
    <s v="San Juan Estuary"/>
    <n v="1"/>
    <x v="2"/>
    <s v="Wild"/>
    <x v="1"/>
    <n v="8"/>
    <n v="1"/>
    <n v="4"/>
    <n v="4"/>
    <s v="BS"/>
  </r>
  <r>
    <x v="12"/>
    <x v="0"/>
    <n v="7"/>
    <x v="3"/>
    <n v="24"/>
    <d v="2019-07-24T00:00:00"/>
    <d v="1899-12-30T11:30:00"/>
    <s v="BS11"/>
    <s v="Q Helen, top of Island Road"/>
    <s v="San Juan Estuary"/>
    <n v="1"/>
    <x v="3"/>
    <s v="Wild"/>
    <x v="1"/>
    <n v="9"/>
    <n v="1"/>
    <n v="4"/>
    <n v="1"/>
    <s v="BS"/>
  </r>
  <r>
    <x v="12"/>
    <x v="0"/>
    <n v="7"/>
    <x v="3"/>
    <n v="24"/>
    <d v="2019-07-24T00:00:00"/>
    <d v="1899-12-30T11:30:00"/>
    <s v="BS11"/>
    <s v="Q Helen, top of Island Road"/>
    <s v="San Juan Estuary"/>
    <n v="1"/>
    <x v="5"/>
    <s v="Wild"/>
    <x v="1"/>
    <n v="15"/>
    <n v="1"/>
    <n v="4"/>
    <n v="5"/>
    <s v="BS"/>
  </r>
  <r>
    <x v="12"/>
    <x v="0"/>
    <n v="7"/>
    <x v="3"/>
    <n v="24"/>
    <d v="2019-07-24T00:00:00"/>
    <d v="1899-12-30T11:30:00"/>
    <s v="BS11"/>
    <s v="Q Helen, top of Island Road"/>
    <s v="San Juan Estuary"/>
    <n v="1"/>
    <x v="10"/>
    <s v="Wild"/>
    <x v="1"/>
    <n v="13"/>
    <n v="1"/>
    <n v="4"/>
    <n v="18"/>
    <s v="BS"/>
  </r>
  <r>
    <x v="12"/>
    <x v="0"/>
    <n v="7"/>
    <x v="3"/>
    <n v="24"/>
    <d v="2019-07-24T00:00:00"/>
    <d v="1899-12-30T11:50:00"/>
    <s v="BS10"/>
    <s v="Central Arm SJ at Island Rd Bridge"/>
    <s v="San Juan Estuary"/>
    <n v="1"/>
    <x v="0"/>
    <s v="Wild"/>
    <x v="0"/>
    <n v="3"/>
    <n v="1"/>
    <n v="2"/>
    <n v="3"/>
    <s v="BS"/>
  </r>
  <r>
    <x v="12"/>
    <x v="0"/>
    <n v="7"/>
    <x v="3"/>
    <n v="24"/>
    <d v="2019-07-24T00:00:00"/>
    <d v="1899-12-30T11:50:00"/>
    <s v="BS10"/>
    <s v="Central Arm SJ at Island Rd Bridge"/>
    <s v="San Juan Estuary"/>
    <n v="1"/>
    <x v="2"/>
    <s v="Wild"/>
    <x v="1"/>
    <n v="8"/>
    <n v="1"/>
    <n v="4"/>
    <n v="10"/>
    <s v="BS"/>
  </r>
  <r>
    <x v="12"/>
    <x v="0"/>
    <n v="7"/>
    <x v="3"/>
    <n v="24"/>
    <d v="2019-07-24T00:00:00"/>
    <d v="1899-12-30T11:50:00"/>
    <s v="BS10"/>
    <s v="Central Arm SJ at Island Rd Bridge"/>
    <s v="San Juan Estuary"/>
    <n v="1"/>
    <x v="3"/>
    <s v="Wild"/>
    <x v="1"/>
    <n v="9"/>
    <n v="1"/>
    <n v="4"/>
    <n v="4"/>
    <s v="BS"/>
  </r>
  <r>
    <x v="12"/>
    <x v="0"/>
    <n v="7"/>
    <x v="3"/>
    <n v="24"/>
    <d v="2019-07-24T00:00:00"/>
    <d v="1899-12-30T12:11:00"/>
    <s v="BS12"/>
    <s v="Q4, u/s of Tanis's template site"/>
    <s v="San Juan Estuary"/>
    <n v="1"/>
    <x v="1"/>
    <s v="Wild"/>
    <x v="3"/>
    <n v="2"/>
    <n v="1"/>
    <n v="3"/>
    <n v="1"/>
    <s v="BS"/>
  </r>
  <r>
    <x v="12"/>
    <x v="0"/>
    <n v="7"/>
    <x v="3"/>
    <n v="24"/>
    <d v="2019-07-24T00:00:00"/>
    <d v="1899-12-30T12:11:00"/>
    <s v="BS12"/>
    <s v="Q4, u/s of Tanis's template site"/>
    <s v="San Juan Estuary"/>
    <n v="1"/>
    <x v="2"/>
    <s v="Wild"/>
    <x v="1"/>
    <n v="8"/>
    <n v="1"/>
    <n v="4"/>
    <n v="10"/>
    <s v="BS"/>
  </r>
  <r>
    <x v="12"/>
    <x v="0"/>
    <n v="7"/>
    <x v="3"/>
    <n v="24"/>
    <d v="2019-07-24T00:00:00"/>
    <d v="1899-12-30T12:11:00"/>
    <s v="BS12"/>
    <s v="Q4, u/s of Tanis's template site"/>
    <s v="San Juan Estuary"/>
    <n v="1"/>
    <x v="3"/>
    <s v="Wild"/>
    <x v="1"/>
    <n v="9"/>
    <n v="1"/>
    <n v="4"/>
    <n v="2"/>
    <s v="BS"/>
  </r>
  <r>
    <x v="12"/>
    <x v="0"/>
    <n v="7"/>
    <x v="3"/>
    <n v="24"/>
    <d v="2019-07-24T00:00:00"/>
    <d v="1899-12-30T12:11:00"/>
    <s v="BS12"/>
    <s v="Q4, u/s of Tanis's template site"/>
    <s v="San Juan Estuary"/>
    <n v="1"/>
    <x v="5"/>
    <s v="Wild"/>
    <x v="1"/>
    <n v="15"/>
    <n v="1"/>
    <n v="4"/>
    <n v="4"/>
    <s v="BS"/>
  </r>
  <r>
    <x v="12"/>
    <x v="0"/>
    <n v="7"/>
    <x v="3"/>
    <n v="24"/>
    <d v="2019-07-24T00:00:00"/>
    <d v="1899-12-30T12:11:00"/>
    <s v="BS12"/>
    <s v="Q4, u/s of Tanis's template site"/>
    <s v="San Juan Estuary"/>
    <n v="1"/>
    <x v="10"/>
    <s v="Wild"/>
    <x v="1"/>
    <n v="13"/>
    <n v="1"/>
    <n v="4"/>
    <n v="1"/>
    <s v="BS"/>
  </r>
  <r>
    <x v="12"/>
    <x v="0"/>
    <n v="7"/>
    <x v="3"/>
    <n v="25"/>
    <d v="2019-07-25T00:00:00"/>
    <d v="1899-12-30T10:56:00"/>
    <s v="BS07"/>
    <s v="Butch's (Gordon R.)"/>
    <s v="Gordon Estuary"/>
    <n v="1"/>
    <x v="2"/>
    <s v="Wild"/>
    <x v="1"/>
    <n v="8"/>
    <n v="1"/>
    <n v="4"/>
    <n v="6"/>
    <s v="BS"/>
  </r>
  <r>
    <x v="12"/>
    <x v="0"/>
    <n v="7"/>
    <x v="3"/>
    <n v="25"/>
    <d v="2019-07-25T00:00:00"/>
    <d v="1899-12-30T10:56:00"/>
    <s v="BS07"/>
    <s v="Butch's (Gordon R.)"/>
    <s v="Gordon Estuary"/>
    <n v="1"/>
    <x v="4"/>
    <s v="Wild"/>
    <x v="1"/>
    <n v="18"/>
    <n v="1"/>
    <n v="4"/>
    <n v="1"/>
    <s v="BS"/>
  </r>
  <r>
    <x v="12"/>
    <x v="0"/>
    <n v="7"/>
    <x v="3"/>
    <n v="25"/>
    <d v="2019-07-25T00:00:00"/>
    <d v="1899-12-30T10:56:00"/>
    <s v="BS07"/>
    <s v="Butch's (Gordon R.)"/>
    <s v="Gordon Estuary"/>
    <n v="1"/>
    <x v="6"/>
    <s v="Wild"/>
    <x v="1"/>
    <n v="11"/>
    <n v="1"/>
    <n v="4"/>
    <n v="9"/>
    <s v="BS"/>
  </r>
  <r>
    <x v="12"/>
    <x v="0"/>
    <n v="7"/>
    <x v="3"/>
    <n v="25"/>
    <d v="2019-07-25T00:00:00"/>
    <d v="1899-12-30T11:18:00"/>
    <s v="BS05"/>
    <s v="Q01, left bank Gordon up from confluence"/>
    <s v="Gordon Estuary"/>
    <n v="1"/>
    <x v="2"/>
    <s v="Wild"/>
    <x v="1"/>
    <n v="8"/>
    <n v="1"/>
    <n v="4"/>
    <n v="5"/>
    <s v="BS"/>
  </r>
  <r>
    <x v="12"/>
    <x v="0"/>
    <n v="7"/>
    <x v="3"/>
    <n v="25"/>
    <d v="2019-07-25T00:00:00"/>
    <d v="1899-12-30T11:18:00"/>
    <s v="BS05"/>
    <s v="Q01, left bank Gordon up from confluence"/>
    <s v="Gordon Estuary"/>
    <n v="1"/>
    <x v="3"/>
    <s v="Wild"/>
    <x v="1"/>
    <n v="9"/>
    <n v="1"/>
    <n v="4"/>
    <n v="1"/>
    <s v="BS"/>
  </r>
  <r>
    <x v="12"/>
    <x v="0"/>
    <n v="7"/>
    <x v="3"/>
    <n v="25"/>
    <d v="2019-07-25T00:00:00"/>
    <d v="1899-12-30T11:18:00"/>
    <s v="BS05"/>
    <s v="Q01, left bank Gordon up from confluence"/>
    <s v="Gordon Estuary"/>
    <n v="1"/>
    <x v="5"/>
    <s v="Wild"/>
    <x v="1"/>
    <n v="15"/>
    <n v="1"/>
    <n v="4"/>
    <n v="8"/>
    <s v="BS"/>
  </r>
  <r>
    <x v="12"/>
    <x v="0"/>
    <n v="7"/>
    <x v="3"/>
    <n v="25"/>
    <d v="2019-07-25T00:00:00"/>
    <d v="1899-12-30T11:43:00"/>
    <s v="BS04"/>
    <s v="Gallaugher's"/>
    <s v="Gordon Estuary"/>
    <n v="1"/>
    <x v="0"/>
    <s v="Wild"/>
    <x v="3"/>
    <n v="3"/>
    <n v="1"/>
    <n v="3"/>
    <n v="2"/>
    <s v="BS"/>
  </r>
  <r>
    <x v="12"/>
    <x v="0"/>
    <n v="7"/>
    <x v="3"/>
    <n v="25"/>
    <d v="2019-07-25T00:00:00"/>
    <d v="1899-12-30T11:43:00"/>
    <s v="BS04"/>
    <s v="Gallaugher's"/>
    <s v="Gordon Estuary"/>
    <n v="1"/>
    <x v="2"/>
    <s v="Wild"/>
    <x v="1"/>
    <n v="8"/>
    <n v="1"/>
    <n v="4"/>
    <n v="10"/>
    <s v="BS"/>
  </r>
  <r>
    <x v="12"/>
    <x v="0"/>
    <n v="7"/>
    <x v="3"/>
    <n v="25"/>
    <d v="2019-07-25T00:00:00"/>
    <d v="1899-12-30T11:43:00"/>
    <s v="BS04"/>
    <s v="Gallaugher's"/>
    <s v="Gordon Estuary"/>
    <n v="1"/>
    <x v="3"/>
    <s v="Wild"/>
    <x v="1"/>
    <n v="9"/>
    <n v="1"/>
    <n v="4"/>
    <n v="92"/>
    <s v="BS"/>
  </r>
  <r>
    <x v="12"/>
    <x v="0"/>
    <n v="7"/>
    <x v="3"/>
    <n v="25"/>
    <d v="2019-07-25T00:00:00"/>
    <d v="1899-12-30T11:43:00"/>
    <s v="BS04"/>
    <s v="Gallaugher's"/>
    <s v="Gordon Estuary"/>
    <n v="1"/>
    <x v="4"/>
    <s v="Wild"/>
    <x v="1"/>
    <n v="18"/>
    <n v="1"/>
    <n v="4"/>
    <n v="12"/>
    <s v="BS"/>
  </r>
  <r>
    <x v="12"/>
    <x v="0"/>
    <n v="7"/>
    <x v="3"/>
    <n v="25"/>
    <d v="2019-07-25T00:00:00"/>
    <d v="1899-12-30T11:43:00"/>
    <s v="BS04"/>
    <s v="Gallaugher's"/>
    <s v="Gordon Estuary"/>
    <n v="1"/>
    <x v="5"/>
    <s v="Wild"/>
    <x v="1"/>
    <n v="15"/>
    <n v="1"/>
    <n v="4"/>
    <n v="50"/>
    <s v="BS"/>
  </r>
  <r>
    <x v="12"/>
    <x v="0"/>
    <n v="7"/>
    <x v="3"/>
    <n v="25"/>
    <d v="2019-07-25T00:00:00"/>
    <d v="1899-12-30T11:43:00"/>
    <s v="BS04"/>
    <s v="Gallaugher's"/>
    <s v="Gordon Estuary"/>
    <n v="1"/>
    <x v="6"/>
    <s v="Wild"/>
    <x v="1"/>
    <n v="11"/>
    <n v="1"/>
    <n v="4"/>
    <n v="1"/>
    <s v="BS"/>
  </r>
  <r>
    <x v="12"/>
    <x v="0"/>
    <n v="7"/>
    <x v="3"/>
    <n v="25"/>
    <d v="2019-07-25T00:00:00"/>
    <d v="1899-12-30T11:43:00"/>
    <s v="BS04"/>
    <s v="Gallaugher's"/>
    <s v="Gordon Estuary"/>
    <n v="1"/>
    <x v="10"/>
    <s v="Wild"/>
    <x v="1"/>
    <n v="13"/>
    <n v="1"/>
    <n v="4"/>
    <n v="99"/>
    <s v="BS"/>
  </r>
  <r>
    <x v="12"/>
    <x v="0"/>
    <n v="7"/>
    <x v="3"/>
    <n v="25"/>
    <d v="2019-07-25T00:00:00"/>
    <d v="1899-12-30T12:29:00"/>
    <s v="BS03b"/>
    <s v="Q Jeff (right bank opposite N. Arm confl.)"/>
    <s v="Gordon Estuary"/>
    <n v="1"/>
    <x v="9"/>
    <s v="Wild"/>
    <x v="3"/>
    <n v="5"/>
    <n v="1"/>
    <n v="3"/>
    <n v="1"/>
    <s v="BS"/>
  </r>
  <r>
    <x v="12"/>
    <x v="0"/>
    <n v="7"/>
    <x v="3"/>
    <n v="25"/>
    <d v="2019-07-25T00:00:00"/>
    <d v="1899-12-30T12:29:00"/>
    <s v="BS03b"/>
    <s v="Q Jeff (right bank opposite N. Arm confl.)"/>
    <s v="Gordon Estuary"/>
    <n v="1"/>
    <x v="0"/>
    <s v="Wild"/>
    <x v="3"/>
    <n v="3"/>
    <n v="1"/>
    <n v="3"/>
    <n v="4"/>
    <s v="BS"/>
  </r>
  <r>
    <x v="12"/>
    <x v="0"/>
    <n v="7"/>
    <x v="3"/>
    <n v="25"/>
    <d v="2019-07-25T00:00:00"/>
    <d v="1899-12-30T12:29:00"/>
    <s v="BS03b"/>
    <s v="Q Jeff (right bank opposite N. Arm confl.)"/>
    <s v="Gordon Estuary"/>
    <n v="1"/>
    <x v="0"/>
    <s v="Wild"/>
    <x v="0"/>
    <n v="3"/>
    <n v="1"/>
    <n v="2"/>
    <n v="2"/>
    <s v="BS"/>
  </r>
  <r>
    <x v="12"/>
    <x v="0"/>
    <n v="7"/>
    <x v="3"/>
    <n v="25"/>
    <d v="2019-07-25T00:00:00"/>
    <d v="1899-12-30T12:29:00"/>
    <s v="BS03b"/>
    <s v="Q Jeff (right bank opposite N. Arm confl.)"/>
    <s v="Gordon Estuary"/>
    <n v="1"/>
    <x v="2"/>
    <s v="Wild"/>
    <x v="1"/>
    <n v="8"/>
    <n v="1"/>
    <n v="4"/>
    <n v="6"/>
    <s v="BS"/>
  </r>
  <r>
    <x v="12"/>
    <x v="0"/>
    <n v="7"/>
    <x v="3"/>
    <n v="25"/>
    <d v="2019-07-25T00:00:00"/>
    <d v="1899-12-30T12:29:00"/>
    <s v="BS03b"/>
    <s v="Q Jeff (right bank opposite N. Arm confl.)"/>
    <s v="Gordon Estuary"/>
    <n v="1"/>
    <x v="3"/>
    <s v="Wild"/>
    <x v="1"/>
    <n v="9"/>
    <n v="1"/>
    <n v="4"/>
    <n v="2"/>
    <s v="BS"/>
  </r>
  <r>
    <x v="12"/>
    <x v="0"/>
    <n v="7"/>
    <x v="3"/>
    <n v="25"/>
    <d v="2019-07-25T00:00:00"/>
    <d v="1899-12-30T12:29:00"/>
    <s v="BS03b"/>
    <s v="Q Jeff (right bank opposite N. Arm confl.)"/>
    <s v="Gordon Estuary"/>
    <n v="1"/>
    <x v="4"/>
    <s v="Wild"/>
    <x v="1"/>
    <n v="18"/>
    <n v="1"/>
    <n v="4"/>
    <n v="5"/>
    <s v="BS"/>
  </r>
  <r>
    <x v="12"/>
    <x v="0"/>
    <n v="7"/>
    <x v="3"/>
    <n v="25"/>
    <d v="2019-07-25T00:00:00"/>
    <d v="1899-12-30T12:29:00"/>
    <s v="BS03b"/>
    <s v="Q Jeff (right bank opposite N. Arm confl.)"/>
    <s v="Gordon Estuary"/>
    <n v="1"/>
    <x v="5"/>
    <s v="Wild"/>
    <x v="1"/>
    <n v="15"/>
    <n v="1"/>
    <n v="4"/>
    <n v="12"/>
    <s v="BS"/>
  </r>
  <r>
    <x v="12"/>
    <x v="0"/>
    <n v="7"/>
    <x v="3"/>
    <n v="25"/>
    <d v="2019-07-25T00:00:00"/>
    <d v="1899-12-30T12:29:00"/>
    <s v="BS03b"/>
    <s v="Q Jeff (right bank opposite N. Arm confl.)"/>
    <s v="Gordon Estuary"/>
    <n v="1"/>
    <x v="10"/>
    <s v="Wild"/>
    <x v="1"/>
    <n v="13"/>
    <n v="1"/>
    <n v="4"/>
    <n v="44"/>
    <s v="BS"/>
  </r>
  <r>
    <x v="12"/>
    <x v="0"/>
    <n v="7"/>
    <x v="3"/>
    <n v="25"/>
    <d v="2019-07-25T00:00:00"/>
    <d v="1899-12-30T12:29:00"/>
    <s v="BS03b"/>
    <s v="Q Jeff (right bank opposite N. Arm confl.)"/>
    <s v="Gordon Estuary"/>
    <n v="1"/>
    <x v="11"/>
    <s v="Wild"/>
    <x v="2"/>
    <n v="20"/>
    <n v="1"/>
    <n v="5"/>
    <n v="1"/>
    <s v="BS"/>
  </r>
  <r>
    <x v="12"/>
    <x v="0"/>
    <n v="7"/>
    <x v="3"/>
    <n v="25"/>
    <d v="2019-07-25T00:00:00"/>
    <d v="1899-12-30T13:00:00"/>
    <s v="BS03"/>
    <s v="Pacheedah Shores Boat Ramp"/>
    <s v="Gordon Estuary"/>
    <n v="1"/>
    <x v="0"/>
    <s v="Wild"/>
    <x v="3"/>
    <n v="3"/>
    <n v="1"/>
    <n v="3"/>
    <n v="2"/>
    <s v="BS"/>
  </r>
  <r>
    <x v="12"/>
    <x v="0"/>
    <n v="7"/>
    <x v="3"/>
    <n v="25"/>
    <d v="2019-07-25T00:00:00"/>
    <d v="1899-12-30T13:00:00"/>
    <s v="BS03"/>
    <s v="Pacheedah Shores Boat Ramp"/>
    <s v="Gordon Estuary"/>
    <n v="1"/>
    <x v="0"/>
    <s v="Wild"/>
    <x v="0"/>
    <n v="3"/>
    <n v="1"/>
    <n v="2"/>
    <n v="1"/>
    <s v="BS"/>
  </r>
  <r>
    <x v="12"/>
    <x v="0"/>
    <n v="7"/>
    <x v="3"/>
    <n v="25"/>
    <d v="2019-07-25T00:00:00"/>
    <d v="1899-12-30T13:00:00"/>
    <s v="BS03"/>
    <s v="Pacheedah Shores Boat Ramp"/>
    <s v="Gordon Estuary"/>
    <n v="1"/>
    <x v="2"/>
    <s v="Wild"/>
    <x v="1"/>
    <n v="8"/>
    <n v="1"/>
    <n v="4"/>
    <n v="5"/>
    <s v="BS"/>
  </r>
  <r>
    <x v="12"/>
    <x v="0"/>
    <n v="7"/>
    <x v="3"/>
    <n v="25"/>
    <d v="2019-07-25T00:00:00"/>
    <d v="1899-12-30T13:00:00"/>
    <s v="BS03"/>
    <s v="Pacheedah Shores Boat Ramp"/>
    <s v="Gordon Estuary"/>
    <n v="1"/>
    <x v="3"/>
    <s v="Wild"/>
    <x v="1"/>
    <n v="9"/>
    <n v="1"/>
    <n v="4"/>
    <n v="51"/>
    <s v="BS"/>
  </r>
  <r>
    <x v="12"/>
    <x v="0"/>
    <n v="7"/>
    <x v="3"/>
    <n v="25"/>
    <d v="2019-07-25T00:00:00"/>
    <d v="1899-12-30T13:00:00"/>
    <s v="BS03"/>
    <s v="Pacheedah Shores Boat Ramp"/>
    <s v="Gordon Estuary"/>
    <n v="1"/>
    <x v="4"/>
    <s v="Wild"/>
    <x v="1"/>
    <n v="18"/>
    <n v="1"/>
    <n v="4"/>
    <n v="13"/>
    <s v="BS"/>
  </r>
  <r>
    <x v="12"/>
    <x v="0"/>
    <n v="7"/>
    <x v="3"/>
    <n v="25"/>
    <d v="2019-07-25T00:00:00"/>
    <d v="1899-12-30T13:00:00"/>
    <s v="BS03"/>
    <s v="Pacheedah Shores Boat Ramp"/>
    <s v="Gordon Estuary"/>
    <n v="1"/>
    <x v="5"/>
    <s v="Wild"/>
    <x v="1"/>
    <n v="15"/>
    <n v="1"/>
    <n v="4"/>
    <n v="51"/>
    <s v="BS"/>
  </r>
  <r>
    <x v="12"/>
    <x v="0"/>
    <n v="7"/>
    <x v="3"/>
    <n v="25"/>
    <d v="2019-07-25T00:00:00"/>
    <d v="1899-12-30T13:00:00"/>
    <s v="BS03"/>
    <s v="Pacheedah Shores Boat Ramp"/>
    <s v="Gordon Estuary"/>
    <n v="1"/>
    <x v="6"/>
    <s v="Wild"/>
    <x v="1"/>
    <n v="11"/>
    <n v="1"/>
    <n v="4"/>
    <n v="3"/>
    <s v="BS"/>
  </r>
  <r>
    <x v="12"/>
    <x v="0"/>
    <n v="7"/>
    <x v="3"/>
    <n v="25"/>
    <d v="2019-07-25T00:00:00"/>
    <d v="1899-12-30T13:00:00"/>
    <s v="BS03"/>
    <s v="Pacheedah Shores Boat Ramp"/>
    <s v="Gordon Estuary"/>
    <n v="1"/>
    <x v="10"/>
    <s v="Wild"/>
    <x v="1"/>
    <n v="13"/>
    <n v="1"/>
    <n v="4"/>
    <n v="180"/>
    <s v="BS"/>
  </r>
  <r>
    <x v="12"/>
    <x v="0"/>
    <n v="7"/>
    <x v="3"/>
    <n v="25"/>
    <d v="2019-07-25T00:00:00"/>
    <d v="1899-12-30T13:00:00"/>
    <s v="BS03"/>
    <s v="Pacheedah Shores Boat Ramp"/>
    <s v="Gordon Estuary"/>
    <n v="1"/>
    <x v="11"/>
    <s v="Wild"/>
    <x v="2"/>
    <n v="20"/>
    <n v="1"/>
    <n v="5"/>
    <n v="1"/>
    <s v="BS"/>
  </r>
  <r>
    <x v="12"/>
    <x v="0"/>
    <n v="7"/>
    <x v="3"/>
    <n v="25"/>
    <d v="2019-07-25T00:00:00"/>
    <d v="1899-12-30T13:23:00"/>
    <s v="BS01"/>
    <s v="Smokies"/>
    <s v="Gordon Estuary"/>
    <n v="1"/>
    <x v="3"/>
    <s v="Wild"/>
    <x v="1"/>
    <n v="9"/>
    <n v="1"/>
    <n v="4"/>
    <n v="4"/>
    <s v="BS"/>
  </r>
  <r>
    <x v="12"/>
    <x v="0"/>
    <n v="7"/>
    <x v="3"/>
    <n v="25"/>
    <d v="2019-07-25T00:00:00"/>
    <d v="1899-12-30T13:23:00"/>
    <s v="BS01"/>
    <s v="Smokies"/>
    <s v="Gordon Estuary"/>
    <n v="1"/>
    <x v="4"/>
    <s v="Wild"/>
    <x v="1"/>
    <n v="18"/>
    <n v="1"/>
    <n v="4"/>
    <n v="2"/>
    <s v="BS"/>
  </r>
  <r>
    <x v="12"/>
    <x v="0"/>
    <n v="7"/>
    <x v="3"/>
    <n v="25"/>
    <d v="2019-07-25T00:00:00"/>
    <d v="1899-12-30T13:23:00"/>
    <s v="BS01"/>
    <s v="Smokies"/>
    <s v="Gordon Estuary"/>
    <n v="1"/>
    <x v="5"/>
    <s v="Wild"/>
    <x v="1"/>
    <n v="15"/>
    <n v="1"/>
    <n v="4"/>
    <n v="9"/>
    <s v="BS"/>
  </r>
  <r>
    <x v="12"/>
    <x v="0"/>
    <n v="7"/>
    <x v="3"/>
    <n v="25"/>
    <d v="2019-07-25T00:00:00"/>
    <d v="1899-12-30T13:23:00"/>
    <s v="BS01"/>
    <s v="Smokies"/>
    <s v="Gordon Estuary"/>
    <n v="1"/>
    <x v="6"/>
    <s v="Wild"/>
    <x v="1"/>
    <n v="11"/>
    <n v="1"/>
    <n v="4"/>
    <n v="1"/>
    <s v="BS"/>
  </r>
  <r>
    <x v="12"/>
    <x v="0"/>
    <n v="7"/>
    <x v="3"/>
    <n v="25"/>
    <d v="2019-07-25T00:00:00"/>
    <d v="1899-12-30T13:23:00"/>
    <s v="BS01"/>
    <s v="Smokies"/>
    <s v="Gordon Estuary"/>
    <n v="1"/>
    <x v="10"/>
    <s v="Wild"/>
    <x v="1"/>
    <n v="13"/>
    <n v="1"/>
    <n v="4"/>
    <n v="18"/>
    <s v="BS"/>
  </r>
  <r>
    <x v="12"/>
    <x v="0"/>
    <n v="7"/>
    <x v="3"/>
    <n v="25"/>
    <d v="2019-07-25T00:00:00"/>
    <d v="1899-12-30T13:23:00"/>
    <s v="BS01"/>
    <s v="Smokies"/>
    <s v="Gordon Estuary"/>
    <n v="1"/>
    <x v="16"/>
    <s v="Wild"/>
    <x v="1"/>
    <n v="21"/>
    <n v="1"/>
    <n v="4"/>
    <n v="1"/>
    <s v="BS"/>
  </r>
  <r>
    <x v="13"/>
    <x v="0"/>
    <n v="7"/>
    <x v="3"/>
    <n v="31"/>
    <d v="2019-07-31T00:00:00"/>
    <d v="1899-12-30T13:06:00"/>
    <s v="BS09"/>
    <s v="Q07, Central/South Arm confluence"/>
    <s v="San Juan Estuary"/>
    <n v="1"/>
    <x v="9"/>
    <s v="Wild"/>
    <x v="3"/>
    <n v="5"/>
    <n v="1"/>
    <n v="3"/>
    <n v="1"/>
    <s v="BS"/>
  </r>
  <r>
    <x v="13"/>
    <x v="0"/>
    <n v="7"/>
    <x v="3"/>
    <n v="31"/>
    <d v="2019-07-31T00:00:00"/>
    <d v="1899-12-30T13:06:00"/>
    <s v="BS09"/>
    <s v="Q07, Central/South Arm confluence"/>
    <s v="San Juan Estuary"/>
    <n v="1"/>
    <x v="0"/>
    <s v="Wild"/>
    <x v="3"/>
    <n v="3"/>
    <n v="1"/>
    <n v="3"/>
    <n v="4"/>
    <s v="BS"/>
  </r>
  <r>
    <x v="13"/>
    <x v="0"/>
    <n v="7"/>
    <x v="3"/>
    <n v="31"/>
    <d v="2019-07-31T00:00:00"/>
    <d v="1899-12-30T13:06:00"/>
    <s v="BS09"/>
    <s v="Q07, Central/South Arm confluence"/>
    <s v="San Juan Estuary"/>
    <n v="1"/>
    <x v="0"/>
    <s v="Wild"/>
    <x v="0"/>
    <n v="3"/>
    <n v="1"/>
    <n v="2"/>
    <n v="4"/>
    <s v="BS"/>
  </r>
  <r>
    <x v="13"/>
    <x v="0"/>
    <n v="7"/>
    <x v="3"/>
    <n v="31"/>
    <d v="2019-07-31T00:00:00"/>
    <d v="1899-12-30T13:06:00"/>
    <s v="BS09"/>
    <s v="Q07, Central/South Arm confluence"/>
    <s v="San Juan Estuary"/>
    <n v="1"/>
    <x v="2"/>
    <s v="Wild"/>
    <x v="1"/>
    <n v="8"/>
    <n v="1"/>
    <n v="4"/>
    <n v="3"/>
    <s v="BS"/>
  </r>
  <r>
    <x v="13"/>
    <x v="0"/>
    <n v="7"/>
    <x v="3"/>
    <n v="31"/>
    <d v="2019-07-31T00:00:00"/>
    <d v="1899-12-30T13:06:00"/>
    <s v="BS09"/>
    <s v="Q07, Central/South Arm confluence"/>
    <s v="San Juan Estuary"/>
    <n v="1"/>
    <x v="4"/>
    <s v="Wild"/>
    <x v="1"/>
    <n v="18"/>
    <n v="1"/>
    <n v="4"/>
    <n v="2"/>
    <s v="BS"/>
  </r>
  <r>
    <x v="13"/>
    <x v="0"/>
    <n v="7"/>
    <x v="3"/>
    <n v="31"/>
    <d v="2019-07-31T00:00:00"/>
    <d v="1899-12-30T13:06:00"/>
    <s v="BS09"/>
    <s v="Q07, Central/South Arm confluence"/>
    <s v="San Juan Estuary"/>
    <n v="1"/>
    <x v="5"/>
    <s v="Wild"/>
    <x v="1"/>
    <n v="15"/>
    <n v="1"/>
    <n v="4"/>
    <n v="1"/>
    <s v="BS"/>
  </r>
  <r>
    <x v="13"/>
    <x v="0"/>
    <n v="7"/>
    <x v="3"/>
    <n v="31"/>
    <d v="2019-07-31T00:00:00"/>
    <d v="1899-12-30T13:06:00"/>
    <s v="BS09"/>
    <s v="Q07, Central/South Arm confluence"/>
    <s v="San Juan Estuary"/>
    <n v="1"/>
    <x v="10"/>
    <s v="Wild"/>
    <x v="1"/>
    <n v="13"/>
    <n v="1"/>
    <n v="4"/>
    <n v="48"/>
    <s v="BS"/>
  </r>
  <r>
    <x v="13"/>
    <x v="0"/>
    <n v="7"/>
    <x v="3"/>
    <n v="31"/>
    <d v="2019-07-31T00:00:00"/>
    <d v="1899-12-30T13:29:00"/>
    <s v="BS08"/>
    <s v="South Arm SJ (Old Mill)"/>
    <s v="San Juan Estuary"/>
    <n v="1"/>
    <x v="0"/>
    <s v="Wild"/>
    <x v="0"/>
    <n v="3"/>
    <n v="1"/>
    <n v="2"/>
    <n v="2"/>
    <s v="BS"/>
  </r>
  <r>
    <x v="13"/>
    <x v="0"/>
    <n v="7"/>
    <x v="3"/>
    <n v="31"/>
    <d v="2019-07-31T00:00:00"/>
    <d v="1899-12-30T13:29:00"/>
    <s v="BS08"/>
    <s v="South Arm SJ (Old Mill)"/>
    <s v="San Juan Estuary"/>
    <n v="1"/>
    <x v="2"/>
    <s v="Wild"/>
    <x v="1"/>
    <n v="8"/>
    <n v="1"/>
    <n v="4"/>
    <n v="1"/>
    <s v="BS"/>
  </r>
  <r>
    <x v="13"/>
    <x v="0"/>
    <n v="7"/>
    <x v="3"/>
    <n v="31"/>
    <d v="2019-07-31T00:00:00"/>
    <d v="1899-12-30T13:29:00"/>
    <s v="BS08"/>
    <s v="South Arm SJ (Old Mill)"/>
    <s v="San Juan Estuary"/>
    <n v="1"/>
    <x v="3"/>
    <s v="Wild"/>
    <x v="1"/>
    <n v="9"/>
    <n v="1"/>
    <n v="4"/>
    <n v="98"/>
    <s v="BS"/>
  </r>
  <r>
    <x v="13"/>
    <x v="0"/>
    <n v="7"/>
    <x v="3"/>
    <n v="31"/>
    <d v="2019-07-31T00:00:00"/>
    <d v="1899-12-30T13:29:00"/>
    <s v="BS08"/>
    <s v="South Arm SJ (Old Mill)"/>
    <s v="San Juan Estuary"/>
    <n v="1"/>
    <x v="4"/>
    <s v="Wild"/>
    <x v="1"/>
    <n v="18"/>
    <n v="1"/>
    <n v="4"/>
    <n v="3"/>
    <s v="BS"/>
  </r>
  <r>
    <x v="13"/>
    <x v="0"/>
    <n v="7"/>
    <x v="3"/>
    <n v="31"/>
    <d v="2019-07-31T00:00:00"/>
    <d v="1899-12-30T13:29:00"/>
    <s v="BS08"/>
    <s v="South Arm SJ (Old Mill)"/>
    <s v="San Juan Estuary"/>
    <n v="1"/>
    <x v="10"/>
    <s v="Wild"/>
    <x v="1"/>
    <n v="13"/>
    <n v="1"/>
    <n v="4"/>
    <n v="284"/>
    <s v="BS"/>
  </r>
  <r>
    <x v="13"/>
    <x v="0"/>
    <n v="7"/>
    <x v="3"/>
    <n v="31"/>
    <d v="2019-07-31T00:00:00"/>
    <d v="1899-12-30T14:00:00"/>
    <s v="BS12"/>
    <s v="Q4, u/s of Tanis's template site"/>
    <s v="San Juan Estuary"/>
    <n v="1"/>
    <x v="0"/>
    <s v="Wild"/>
    <x v="3"/>
    <n v="3"/>
    <n v="1"/>
    <n v="3"/>
    <n v="8"/>
    <s v="BS"/>
  </r>
  <r>
    <x v="13"/>
    <x v="0"/>
    <n v="7"/>
    <x v="3"/>
    <n v="31"/>
    <d v="2019-07-31T00:00:00"/>
    <d v="1899-12-30T14:00:00"/>
    <s v="BS12"/>
    <s v="Q4, u/s of Tanis's template site"/>
    <s v="San Juan Estuary"/>
    <n v="1"/>
    <x v="0"/>
    <s v="Wild"/>
    <x v="0"/>
    <n v="3"/>
    <n v="1"/>
    <n v="2"/>
    <n v="29"/>
    <s v="BS"/>
  </r>
  <r>
    <x v="13"/>
    <x v="0"/>
    <n v="7"/>
    <x v="3"/>
    <n v="31"/>
    <d v="2019-07-31T00:00:00"/>
    <d v="1899-12-30T14:00:00"/>
    <s v="BS12"/>
    <s v="Q4, u/s of Tanis's template site"/>
    <s v="San Juan Estuary"/>
    <n v="1"/>
    <x v="2"/>
    <s v="Wild"/>
    <x v="1"/>
    <n v="8"/>
    <n v="1"/>
    <n v="4"/>
    <n v="4"/>
    <s v="BS"/>
  </r>
  <r>
    <x v="13"/>
    <x v="0"/>
    <n v="7"/>
    <x v="3"/>
    <n v="31"/>
    <d v="2019-07-31T00:00:00"/>
    <d v="1899-12-30T14:00:00"/>
    <s v="BS12"/>
    <s v="Q4, u/s of Tanis's template site"/>
    <s v="San Juan Estuary"/>
    <n v="1"/>
    <x v="10"/>
    <s v="Wild"/>
    <x v="1"/>
    <n v="13"/>
    <n v="1"/>
    <n v="4"/>
    <n v="3"/>
    <s v="BS"/>
  </r>
  <r>
    <x v="13"/>
    <x v="0"/>
    <n v="7"/>
    <x v="3"/>
    <n v="31"/>
    <d v="2019-07-31T00:00:00"/>
    <d v="1899-12-30T14:40:00"/>
    <s v="BS10"/>
    <s v="Central Arm SJ at Island Rd Bridge"/>
    <s v="San Juan Estuary"/>
    <n v="1"/>
    <x v="2"/>
    <s v="Wild"/>
    <x v="1"/>
    <n v="8"/>
    <n v="1"/>
    <n v="4"/>
    <n v="7"/>
    <s v="BS"/>
  </r>
  <r>
    <x v="13"/>
    <x v="0"/>
    <n v="7"/>
    <x v="3"/>
    <n v="31"/>
    <d v="2019-07-31T00:00:00"/>
    <d v="1899-12-30T14:40:00"/>
    <s v="BS10"/>
    <s v="Central Arm SJ at Island Rd Bridge"/>
    <s v="San Juan Estuary"/>
    <n v="1"/>
    <x v="5"/>
    <s v="Wild"/>
    <x v="1"/>
    <n v="15"/>
    <n v="1"/>
    <n v="4"/>
    <n v="2"/>
    <s v="BS"/>
  </r>
  <r>
    <x v="13"/>
    <x v="0"/>
    <n v="7"/>
    <x v="3"/>
    <n v="31"/>
    <d v="2019-07-31T00:00:00"/>
    <d v="1899-12-30T14:40:00"/>
    <s v="BS10"/>
    <s v="Central Arm SJ at Island Rd Bridge"/>
    <s v="San Juan Estuary"/>
    <n v="1"/>
    <x v="10"/>
    <s v="Wild"/>
    <x v="1"/>
    <n v="13"/>
    <n v="1"/>
    <n v="4"/>
    <n v="21"/>
    <s v="BS"/>
  </r>
  <r>
    <x v="13"/>
    <x v="0"/>
    <n v="7"/>
    <x v="3"/>
    <n v="31"/>
    <d v="2019-07-31T00:00:00"/>
    <d v="1899-12-30T15:00:00"/>
    <s v="BS11"/>
    <s v="Q Helen, top of Island Road"/>
    <s v="San Juan Estuary"/>
    <n v="1"/>
    <x v="2"/>
    <s v="Wild"/>
    <x v="1"/>
    <n v="8"/>
    <n v="1"/>
    <n v="4"/>
    <n v="20"/>
    <s v="BS"/>
  </r>
  <r>
    <x v="13"/>
    <x v="0"/>
    <n v="7"/>
    <x v="3"/>
    <n v="31"/>
    <d v="2019-07-31T00:00:00"/>
    <d v="1899-12-30T15:00:00"/>
    <s v="BS11"/>
    <s v="Q Helen, top of Island Road"/>
    <s v="San Juan Estuary"/>
    <n v="1"/>
    <x v="3"/>
    <s v="Wild"/>
    <x v="1"/>
    <n v="9"/>
    <n v="1"/>
    <n v="4"/>
    <n v="15"/>
    <s v="BS"/>
  </r>
  <r>
    <x v="13"/>
    <x v="0"/>
    <n v="7"/>
    <x v="3"/>
    <n v="31"/>
    <d v="2019-07-31T00:00:00"/>
    <d v="1899-12-30T15:00:00"/>
    <s v="BS11"/>
    <s v="Q Helen, top of Island Road"/>
    <s v="San Juan Estuary"/>
    <n v="1"/>
    <x v="5"/>
    <s v="Wild"/>
    <x v="1"/>
    <n v="15"/>
    <n v="1"/>
    <n v="4"/>
    <n v="1"/>
    <s v="BS"/>
  </r>
  <r>
    <x v="13"/>
    <x v="0"/>
    <n v="7"/>
    <x v="3"/>
    <n v="31"/>
    <d v="2019-07-31T00:00:00"/>
    <d v="1899-12-30T15:00:00"/>
    <s v="BS11"/>
    <s v="Q Helen, top of Island Road"/>
    <s v="San Juan Estuary"/>
    <n v="1"/>
    <x v="10"/>
    <s v="Wild"/>
    <x v="1"/>
    <n v="13"/>
    <n v="1"/>
    <n v="4"/>
    <n v="1"/>
    <s v="BS"/>
  </r>
  <r>
    <x v="13"/>
    <x v="0"/>
    <n v="8"/>
    <x v="4"/>
    <n v="1"/>
    <d v="2019-08-01T00:00:00"/>
    <d v="1899-12-30T10:34:00"/>
    <s v="BS05"/>
    <s v="Q01, left bank Gordon up from confluence"/>
    <s v="Gordon Estuary"/>
    <n v="1"/>
    <x v="2"/>
    <s v="Wild"/>
    <x v="1"/>
    <n v="8"/>
    <n v="1"/>
    <n v="4"/>
    <n v="3"/>
    <s v="BS"/>
  </r>
  <r>
    <x v="13"/>
    <x v="0"/>
    <n v="8"/>
    <x v="4"/>
    <n v="1"/>
    <d v="2019-08-01T00:00:00"/>
    <d v="1899-12-30T10:34:00"/>
    <s v="BS05"/>
    <s v="Q01, left bank Gordon up from confluence"/>
    <s v="Gordon Estuary"/>
    <n v="1"/>
    <x v="3"/>
    <s v="Wild"/>
    <x v="1"/>
    <n v="9"/>
    <n v="1"/>
    <n v="4"/>
    <n v="8"/>
    <s v="BS"/>
  </r>
  <r>
    <x v="13"/>
    <x v="0"/>
    <n v="8"/>
    <x v="4"/>
    <n v="1"/>
    <d v="2019-08-01T00:00:00"/>
    <d v="1899-12-30T10:34:00"/>
    <s v="BS05"/>
    <s v="Q01, left bank Gordon up from confluence"/>
    <s v="Gordon Estuary"/>
    <n v="1"/>
    <x v="4"/>
    <s v="Wild"/>
    <x v="1"/>
    <n v="18"/>
    <n v="1"/>
    <n v="4"/>
    <n v="1"/>
    <s v="BS"/>
  </r>
  <r>
    <x v="13"/>
    <x v="0"/>
    <n v="8"/>
    <x v="4"/>
    <n v="1"/>
    <d v="2019-08-01T00:00:00"/>
    <d v="1899-12-30T10:34:00"/>
    <s v="BS05"/>
    <s v="Q01, left bank Gordon up from confluence"/>
    <s v="Gordon Estuary"/>
    <n v="1"/>
    <x v="5"/>
    <s v="Wild"/>
    <x v="1"/>
    <n v="15"/>
    <n v="1"/>
    <n v="4"/>
    <n v="9"/>
    <s v="BS"/>
  </r>
  <r>
    <x v="13"/>
    <x v="0"/>
    <n v="8"/>
    <x v="4"/>
    <n v="1"/>
    <d v="2019-08-01T00:00:00"/>
    <d v="1899-12-30T10:34:00"/>
    <s v="BS05"/>
    <s v="Q01, left bank Gordon up from confluence"/>
    <s v="Gordon Estuary"/>
    <n v="1"/>
    <x v="11"/>
    <s v="Wild"/>
    <x v="2"/>
    <n v="20"/>
    <n v="1"/>
    <n v="5"/>
    <n v="2"/>
    <s v="BS"/>
  </r>
  <r>
    <x v="13"/>
    <x v="0"/>
    <n v="8"/>
    <x v="4"/>
    <n v="1"/>
    <d v="2019-08-01T00:00:00"/>
    <d v="1899-12-30T10:56:00"/>
    <s v="BS07"/>
    <s v="Butch's (Gordon R.)"/>
    <s v="Gordon Estuary"/>
    <n v="1"/>
    <x v="9"/>
    <s v="Wild"/>
    <x v="3"/>
    <n v="5"/>
    <n v="1"/>
    <n v="3"/>
    <n v="1"/>
    <s v="BS"/>
  </r>
  <r>
    <x v="13"/>
    <x v="0"/>
    <n v="8"/>
    <x v="4"/>
    <n v="1"/>
    <d v="2019-08-01T00:00:00"/>
    <d v="1899-12-30T10:56:00"/>
    <s v="BS07"/>
    <s v="Butch's (Gordon R.)"/>
    <s v="Gordon Estuary"/>
    <n v="1"/>
    <x v="8"/>
    <s v="Wild"/>
    <x v="2"/>
    <n v="14"/>
    <n v="1"/>
    <n v="5"/>
    <n v="99"/>
    <s v="BS"/>
  </r>
  <r>
    <x v="13"/>
    <x v="0"/>
    <n v="8"/>
    <x v="4"/>
    <n v="1"/>
    <d v="2019-08-01T00:00:00"/>
    <d v="1899-12-30T11:15:00"/>
    <s v="BS04"/>
    <s v="Gallaugher's"/>
    <s v="Gordon Estuary"/>
    <n v="1"/>
    <x v="2"/>
    <s v="Wild"/>
    <x v="1"/>
    <n v="8"/>
    <n v="1"/>
    <n v="4"/>
    <n v="15"/>
    <s v="BS"/>
  </r>
  <r>
    <x v="13"/>
    <x v="0"/>
    <n v="8"/>
    <x v="4"/>
    <n v="1"/>
    <d v="2019-08-01T00:00:00"/>
    <d v="1899-12-30T11:15:00"/>
    <s v="BS04"/>
    <s v="Gallaugher's"/>
    <s v="Gordon Estuary"/>
    <n v="1"/>
    <x v="3"/>
    <s v="Wild"/>
    <x v="1"/>
    <n v="9"/>
    <n v="1"/>
    <n v="4"/>
    <n v="114"/>
    <s v="BS"/>
  </r>
  <r>
    <x v="13"/>
    <x v="0"/>
    <n v="8"/>
    <x v="4"/>
    <n v="1"/>
    <d v="2019-08-01T00:00:00"/>
    <d v="1899-12-30T11:15:00"/>
    <s v="BS04"/>
    <s v="Gallaugher's"/>
    <s v="Gordon Estuary"/>
    <n v="1"/>
    <x v="4"/>
    <s v="Wild"/>
    <x v="1"/>
    <n v="18"/>
    <n v="1"/>
    <n v="4"/>
    <n v="15"/>
    <s v="BS"/>
  </r>
  <r>
    <x v="13"/>
    <x v="0"/>
    <n v="8"/>
    <x v="4"/>
    <n v="1"/>
    <d v="2019-08-01T00:00:00"/>
    <d v="1899-12-30T11:15:00"/>
    <s v="BS04"/>
    <s v="Gallaugher's"/>
    <s v="Gordon Estuary"/>
    <n v="1"/>
    <x v="5"/>
    <s v="Wild"/>
    <x v="1"/>
    <n v="15"/>
    <n v="1"/>
    <n v="4"/>
    <n v="44"/>
    <s v="BS"/>
  </r>
  <r>
    <x v="13"/>
    <x v="0"/>
    <n v="8"/>
    <x v="4"/>
    <n v="1"/>
    <d v="2019-08-01T00:00:00"/>
    <d v="1899-12-30T11:15:00"/>
    <s v="BS04"/>
    <s v="Gallaugher's"/>
    <s v="Gordon Estuary"/>
    <n v="1"/>
    <x v="6"/>
    <s v="Wild"/>
    <x v="1"/>
    <n v="11"/>
    <n v="1"/>
    <n v="4"/>
    <n v="1"/>
    <s v="BS"/>
  </r>
  <r>
    <x v="13"/>
    <x v="0"/>
    <n v="8"/>
    <x v="4"/>
    <n v="1"/>
    <d v="2019-08-01T00:00:00"/>
    <d v="1899-12-30T11:15:00"/>
    <s v="BS04"/>
    <s v="Gallaugher's"/>
    <s v="Gordon Estuary"/>
    <n v="1"/>
    <x v="10"/>
    <s v="Wild"/>
    <x v="1"/>
    <n v="13"/>
    <n v="1"/>
    <n v="4"/>
    <n v="114"/>
    <s v="BS"/>
  </r>
  <r>
    <x v="13"/>
    <x v="0"/>
    <n v="8"/>
    <x v="4"/>
    <n v="1"/>
    <d v="2019-08-01T00:00:00"/>
    <d v="1899-12-30T11:35:00"/>
    <s v="BS03b"/>
    <s v="Q Jeff (right bank opposite N. Arm confl.)"/>
    <s v="Gordon Estuary"/>
    <n v="1"/>
    <x v="9"/>
    <s v="Wild"/>
    <x v="3"/>
    <n v="5"/>
    <n v="1"/>
    <n v="3"/>
    <n v="1"/>
    <s v="BS"/>
  </r>
  <r>
    <x v="13"/>
    <x v="0"/>
    <n v="8"/>
    <x v="4"/>
    <n v="1"/>
    <d v="2019-08-01T00:00:00"/>
    <d v="1899-12-30T11:35:00"/>
    <s v="BS03b"/>
    <s v="Q Jeff (right bank opposite N. Arm confl.)"/>
    <s v="Gordon Estuary"/>
    <n v="1"/>
    <x v="0"/>
    <s v="Wild"/>
    <x v="3"/>
    <n v="3"/>
    <n v="1"/>
    <n v="3"/>
    <n v="1"/>
    <s v="BS"/>
  </r>
  <r>
    <x v="13"/>
    <x v="0"/>
    <n v="8"/>
    <x v="4"/>
    <n v="1"/>
    <d v="2019-08-01T00:00:00"/>
    <d v="1899-12-30T11:35:00"/>
    <s v="BS03b"/>
    <s v="Q Jeff (right bank opposite N. Arm confl.)"/>
    <s v="Gordon Estuary"/>
    <n v="1"/>
    <x v="2"/>
    <s v="Wild"/>
    <x v="1"/>
    <n v="8"/>
    <n v="1"/>
    <n v="4"/>
    <n v="4"/>
    <s v="BS"/>
  </r>
  <r>
    <x v="13"/>
    <x v="0"/>
    <n v="8"/>
    <x v="4"/>
    <n v="1"/>
    <d v="2019-08-01T00:00:00"/>
    <d v="1899-12-30T11:35:00"/>
    <s v="BS03b"/>
    <s v="Q Jeff (right bank opposite N. Arm confl.)"/>
    <s v="Gordon Estuary"/>
    <n v="1"/>
    <x v="4"/>
    <s v="Wild"/>
    <x v="1"/>
    <n v="18"/>
    <n v="1"/>
    <n v="4"/>
    <n v="14"/>
    <s v="BS"/>
  </r>
  <r>
    <x v="13"/>
    <x v="0"/>
    <n v="8"/>
    <x v="4"/>
    <n v="1"/>
    <d v="2019-08-01T00:00:00"/>
    <d v="1899-12-30T11:35:00"/>
    <s v="BS03b"/>
    <s v="Q Jeff (right bank opposite N. Arm confl.)"/>
    <s v="Gordon Estuary"/>
    <n v="1"/>
    <x v="5"/>
    <s v="Wild"/>
    <x v="1"/>
    <n v="15"/>
    <n v="1"/>
    <n v="4"/>
    <n v="20"/>
    <s v="BS"/>
  </r>
  <r>
    <x v="13"/>
    <x v="0"/>
    <n v="8"/>
    <x v="4"/>
    <n v="1"/>
    <d v="2019-08-01T00:00:00"/>
    <d v="1899-12-30T11:35:00"/>
    <s v="BS03b"/>
    <s v="Q Jeff (right bank opposite N. Arm confl.)"/>
    <s v="Gordon Estuary"/>
    <n v="1"/>
    <x v="6"/>
    <s v="Wild"/>
    <x v="1"/>
    <n v="11"/>
    <n v="1"/>
    <n v="4"/>
    <n v="2"/>
    <s v="BS"/>
  </r>
  <r>
    <x v="13"/>
    <x v="0"/>
    <n v="8"/>
    <x v="4"/>
    <n v="1"/>
    <d v="2019-08-01T00:00:00"/>
    <d v="1899-12-30T11:35:00"/>
    <s v="BS03b"/>
    <s v="Q Jeff (right bank opposite N. Arm confl.)"/>
    <s v="Gordon Estuary"/>
    <n v="1"/>
    <x v="10"/>
    <s v="Wild"/>
    <x v="1"/>
    <n v="13"/>
    <n v="1"/>
    <n v="4"/>
    <n v="69"/>
    <s v="BS"/>
  </r>
  <r>
    <x v="13"/>
    <x v="0"/>
    <n v="8"/>
    <x v="4"/>
    <n v="1"/>
    <d v="2019-08-01T00:00:00"/>
    <d v="1899-12-30T12:05:00"/>
    <s v="BS03"/>
    <s v="Pacheedah Shores Boat Ramp"/>
    <s v="Gordon Estuary"/>
    <n v="1"/>
    <x v="0"/>
    <s v="Wild"/>
    <x v="3"/>
    <n v="3"/>
    <n v="1"/>
    <n v="3"/>
    <n v="3"/>
    <s v="BS"/>
  </r>
  <r>
    <x v="13"/>
    <x v="0"/>
    <n v="8"/>
    <x v="4"/>
    <n v="1"/>
    <d v="2019-08-01T00:00:00"/>
    <d v="1899-12-30T12:05:00"/>
    <s v="BS03"/>
    <s v="Pacheedah Shores Boat Ramp"/>
    <s v="Gordon Estuary"/>
    <n v="1"/>
    <x v="2"/>
    <s v="Wild"/>
    <x v="1"/>
    <n v="8"/>
    <n v="1"/>
    <n v="4"/>
    <n v="10"/>
    <s v="BS"/>
  </r>
  <r>
    <x v="13"/>
    <x v="0"/>
    <n v="8"/>
    <x v="4"/>
    <n v="1"/>
    <d v="2019-08-01T00:00:00"/>
    <d v="1899-12-30T12:05:00"/>
    <s v="BS03"/>
    <s v="Pacheedah Shores Boat Ramp"/>
    <s v="Gordon Estuary"/>
    <n v="1"/>
    <x v="3"/>
    <s v="Wild"/>
    <x v="1"/>
    <n v="9"/>
    <n v="1"/>
    <n v="4"/>
    <n v="66"/>
    <s v="BS"/>
  </r>
  <r>
    <x v="13"/>
    <x v="0"/>
    <n v="8"/>
    <x v="4"/>
    <n v="1"/>
    <d v="2019-08-01T00:00:00"/>
    <d v="1899-12-30T12:05:00"/>
    <s v="BS03"/>
    <s v="Pacheedah Shores Boat Ramp"/>
    <s v="Gordon Estuary"/>
    <n v="1"/>
    <x v="4"/>
    <s v="Wild"/>
    <x v="1"/>
    <n v="18"/>
    <n v="1"/>
    <n v="4"/>
    <n v="20"/>
    <s v="BS"/>
  </r>
  <r>
    <x v="13"/>
    <x v="0"/>
    <n v="8"/>
    <x v="4"/>
    <n v="1"/>
    <d v="2019-08-01T00:00:00"/>
    <d v="1899-12-30T12:05:00"/>
    <s v="BS03"/>
    <s v="Pacheedah Shores Boat Ramp"/>
    <s v="Gordon Estuary"/>
    <n v="1"/>
    <x v="5"/>
    <s v="Wild"/>
    <x v="1"/>
    <n v="15"/>
    <n v="1"/>
    <n v="4"/>
    <n v="20"/>
    <s v="BS"/>
  </r>
  <r>
    <x v="13"/>
    <x v="0"/>
    <n v="8"/>
    <x v="4"/>
    <n v="1"/>
    <d v="2019-08-01T00:00:00"/>
    <d v="1899-12-30T12:05:00"/>
    <s v="BS03"/>
    <s v="Pacheedah Shores Boat Ramp"/>
    <s v="Gordon Estuary"/>
    <n v="1"/>
    <x v="6"/>
    <s v="Wild"/>
    <x v="1"/>
    <n v="11"/>
    <n v="1"/>
    <n v="4"/>
    <n v="5"/>
    <s v="BS"/>
  </r>
  <r>
    <x v="13"/>
    <x v="0"/>
    <n v="8"/>
    <x v="4"/>
    <n v="1"/>
    <d v="2019-08-01T00:00:00"/>
    <d v="1899-12-30T12:05:00"/>
    <s v="BS03"/>
    <s v="Pacheedah Shores Boat Ramp"/>
    <s v="Gordon Estuary"/>
    <n v="1"/>
    <x v="10"/>
    <s v="Wild"/>
    <x v="1"/>
    <n v="13"/>
    <n v="1"/>
    <n v="4"/>
    <n v="114"/>
    <s v="BS"/>
  </r>
  <r>
    <x v="13"/>
    <x v="0"/>
    <n v="8"/>
    <x v="4"/>
    <n v="1"/>
    <d v="2019-08-01T00:00:00"/>
    <d v="1899-12-30T12:24:00"/>
    <s v="BS01"/>
    <s v="Smokies"/>
    <s v="Gordon Estuary"/>
    <n v="1"/>
    <x v="0"/>
    <s v="Wild"/>
    <x v="0"/>
    <n v="3"/>
    <n v="1"/>
    <n v="2"/>
    <n v="3"/>
    <s v="BS"/>
  </r>
  <r>
    <x v="13"/>
    <x v="0"/>
    <n v="8"/>
    <x v="4"/>
    <n v="1"/>
    <d v="2019-08-01T00:00:00"/>
    <d v="1899-12-30T12:24:00"/>
    <s v="BS01"/>
    <s v="Smokies"/>
    <s v="Gordon Estuary"/>
    <n v="1"/>
    <x v="2"/>
    <s v="Wild"/>
    <x v="1"/>
    <n v="8"/>
    <n v="1"/>
    <n v="4"/>
    <n v="6"/>
    <s v="BS"/>
  </r>
  <r>
    <x v="13"/>
    <x v="0"/>
    <n v="8"/>
    <x v="4"/>
    <n v="1"/>
    <d v="2019-08-01T00:00:00"/>
    <d v="1899-12-30T12:24:00"/>
    <s v="BS01"/>
    <s v="Smokies"/>
    <s v="Gordon Estuary"/>
    <n v="1"/>
    <x v="3"/>
    <s v="Wild"/>
    <x v="1"/>
    <n v="9"/>
    <n v="1"/>
    <n v="4"/>
    <n v="10"/>
    <s v="BS"/>
  </r>
  <r>
    <x v="13"/>
    <x v="0"/>
    <n v="8"/>
    <x v="4"/>
    <n v="1"/>
    <d v="2019-08-01T00:00:00"/>
    <d v="1899-12-30T12:24:00"/>
    <s v="BS01"/>
    <s v="Smokies"/>
    <s v="Gordon Estuary"/>
    <n v="1"/>
    <x v="4"/>
    <s v="Wild"/>
    <x v="1"/>
    <n v="18"/>
    <n v="1"/>
    <n v="4"/>
    <n v="5"/>
    <s v="BS"/>
  </r>
  <r>
    <x v="13"/>
    <x v="0"/>
    <n v="8"/>
    <x v="4"/>
    <n v="1"/>
    <d v="2019-08-01T00:00:00"/>
    <d v="1899-12-30T12:24:00"/>
    <s v="BS01"/>
    <s v="Smokies"/>
    <s v="Gordon Estuary"/>
    <n v="1"/>
    <x v="5"/>
    <s v="Wild"/>
    <x v="1"/>
    <n v="15"/>
    <n v="1"/>
    <n v="4"/>
    <n v="16"/>
    <s v="BS"/>
  </r>
  <r>
    <x v="13"/>
    <x v="0"/>
    <n v="8"/>
    <x v="4"/>
    <n v="1"/>
    <d v="2019-08-01T00:00:00"/>
    <d v="1899-12-30T12:24:00"/>
    <s v="BS01"/>
    <s v="Smokies"/>
    <s v="Gordon Estuary"/>
    <n v="1"/>
    <x v="10"/>
    <s v="Wild"/>
    <x v="1"/>
    <n v="13"/>
    <n v="1"/>
    <n v="4"/>
    <n v="30"/>
    <s v="BS"/>
  </r>
  <r>
    <x v="14"/>
    <x v="0"/>
    <n v="8"/>
    <x v="4"/>
    <n v="7"/>
    <d v="2019-08-07T00:00:00"/>
    <d v="1899-12-30T09:50:00"/>
    <s v="BS03"/>
    <s v="Pacheedah Shores Boat Ramp"/>
    <s v="Gordon Estuary"/>
    <n v="1"/>
    <x v="2"/>
    <s v="Wild"/>
    <x v="1"/>
    <n v="8"/>
    <n v="1"/>
    <n v="4"/>
    <n v="9"/>
    <s v="BS"/>
  </r>
  <r>
    <x v="14"/>
    <x v="0"/>
    <n v="8"/>
    <x v="4"/>
    <n v="7"/>
    <d v="2019-08-07T00:00:00"/>
    <d v="1899-12-30T09:50:00"/>
    <s v="BS03"/>
    <s v="Pacheedah Shores Boat Ramp"/>
    <s v="Gordon Estuary"/>
    <n v="1"/>
    <x v="3"/>
    <s v="Wild"/>
    <x v="1"/>
    <n v="9"/>
    <n v="1"/>
    <n v="4"/>
    <n v="5"/>
    <s v="BS"/>
  </r>
  <r>
    <x v="14"/>
    <x v="0"/>
    <n v="8"/>
    <x v="4"/>
    <n v="7"/>
    <d v="2019-08-07T00:00:00"/>
    <d v="1899-12-30T09:50:00"/>
    <s v="BS03"/>
    <s v="Pacheedah Shores Boat Ramp"/>
    <s v="Gordon Estuary"/>
    <n v="1"/>
    <x v="4"/>
    <s v="Wild"/>
    <x v="1"/>
    <n v="18"/>
    <n v="1"/>
    <n v="4"/>
    <n v="10"/>
    <s v="BS"/>
  </r>
  <r>
    <x v="14"/>
    <x v="0"/>
    <n v="8"/>
    <x v="4"/>
    <n v="7"/>
    <d v="2019-08-07T00:00:00"/>
    <d v="1899-12-30T09:50:00"/>
    <s v="BS03"/>
    <s v="Pacheedah Shores Boat Ramp"/>
    <s v="Gordon Estuary"/>
    <n v="1"/>
    <x v="5"/>
    <s v="Wild"/>
    <x v="1"/>
    <n v="15"/>
    <n v="1"/>
    <n v="4"/>
    <n v="15"/>
    <s v="BS"/>
  </r>
  <r>
    <x v="14"/>
    <x v="0"/>
    <n v="8"/>
    <x v="4"/>
    <n v="7"/>
    <d v="2019-08-07T00:00:00"/>
    <d v="1899-12-30T09:50:00"/>
    <s v="BS03"/>
    <s v="Pacheedah Shores Boat Ramp"/>
    <s v="Gordon Estuary"/>
    <n v="1"/>
    <x v="10"/>
    <s v="Wild"/>
    <x v="1"/>
    <n v="13"/>
    <n v="1"/>
    <n v="4"/>
    <n v="23"/>
    <s v="BS"/>
  </r>
  <r>
    <x v="14"/>
    <x v="0"/>
    <n v="8"/>
    <x v="4"/>
    <n v="7"/>
    <d v="2019-08-07T00:00:00"/>
    <d v="1899-12-30T10:05:00"/>
    <s v="BS01"/>
    <s v="Smokies"/>
    <s v="Gordon Estuary"/>
    <n v="1"/>
    <x v="0"/>
    <s v="Wild"/>
    <x v="3"/>
    <n v="3"/>
    <n v="1"/>
    <n v="3"/>
    <n v="4"/>
    <s v="BS"/>
  </r>
  <r>
    <x v="14"/>
    <x v="0"/>
    <n v="8"/>
    <x v="4"/>
    <n v="7"/>
    <d v="2019-08-07T00:00:00"/>
    <d v="1899-12-30T10:05:00"/>
    <s v="BS01"/>
    <s v="Smokies"/>
    <s v="Gordon Estuary"/>
    <n v="1"/>
    <x v="0"/>
    <s v="Wild"/>
    <x v="0"/>
    <n v="3"/>
    <n v="1"/>
    <n v="2"/>
    <n v="3"/>
    <s v="BS"/>
  </r>
  <r>
    <x v="14"/>
    <x v="0"/>
    <n v="8"/>
    <x v="4"/>
    <n v="7"/>
    <d v="2019-08-07T00:00:00"/>
    <d v="1899-12-30T10:05:00"/>
    <s v="BS01"/>
    <s v="Smokies"/>
    <s v="Gordon Estuary"/>
    <n v="1"/>
    <x v="2"/>
    <s v="Wild"/>
    <x v="1"/>
    <n v="8"/>
    <n v="1"/>
    <n v="4"/>
    <n v="4"/>
    <s v="BS"/>
  </r>
  <r>
    <x v="14"/>
    <x v="0"/>
    <n v="8"/>
    <x v="4"/>
    <n v="7"/>
    <d v="2019-08-07T00:00:00"/>
    <d v="1899-12-30T10:05:00"/>
    <s v="BS01"/>
    <s v="Smokies"/>
    <s v="Gordon Estuary"/>
    <n v="1"/>
    <x v="3"/>
    <s v="Wild"/>
    <x v="1"/>
    <n v="9"/>
    <n v="1"/>
    <n v="4"/>
    <n v="3"/>
    <s v="BS"/>
  </r>
  <r>
    <x v="14"/>
    <x v="0"/>
    <n v="8"/>
    <x v="4"/>
    <n v="7"/>
    <d v="2019-08-07T00:00:00"/>
    <d v="1899-12-30T10:05:00"/>
    <s v="BS01"/>
    <s v="Smokies"/>
    <s v="Gordon Estuary"/>
    <n v="1"/>
    <x v="4"/>
    <s v="Wild"/>
    <x v="1"/>
    <n v="18"/>
    <n v="1"/>
    <n v="4"/>
    <n v="5"/>
    <s v="BS"/>
  </r>
  <r>
    <x v="14"/>
    <x v="0"/>
    <n v="8"/>
    <x v="4"/>
    <n v="7"/>
    <d v="2019-08-07T00:00:00"/>
    <d v="1899-12-30T10:05:00"/>
    <s v="BS01"/>
    <s v="Smokies"/>
    <s v="Gordon Estuary"/>
    <n v="1"/>
    <x v="5"/>
    <s v="Wild"/>
    <x v="1"/>
    <n v="15"/>
    <n v="1"/>
    <n v="4"/>
    <n v="5"/>
    <s v="BS"/>
  </r>
  <r>
    <x v="14"/>
    <x v="0"/>
    <n v="8"/>
    <x v="4"/>
    <n v="7"/>
    <d v="2019-08-07T00:00:00"/>
    <d v="1899-12-30T10:05:00"/>
    <s v="BS01"/>
    <s v="Smokies"/>
    <s v="Gordon Estuary"/>
    <n v="1"/>
    <x v="6"/>
    <s v="Wild"/>
    <x v="1"/>
    <n v="11"/>
    <n v="1"/>
    <n v="4"/>
    <n v="3"/>
    <s v="BS"/>
  </r>
  <r>
    <x v="14"/>
    <x v="0"/>
    <n v="8"/>
    <x v="4"/>
    <n v="7"/>
    <d v="2019-08-07T00:00:00"/>
    <d v="1899-12-30T10:05:00"/>
    <s v="BS01"/>
    <s v="Smokies"/>
    <s v="Gordon Estuary"/>
    <n v="1"/>
    <x v="10"/>
    <s v="Wild"/>
    <x v="1"/>
    <n v="13"/>
    <n v="1"/>
    <n v="4"/>
    <n v="18"/>
    <s v="BS"/>
  </r>
  <r>
    <x v="14"/>
    <x v="0"/>
    <n v="8"/>
    <x v="4"/>
    <n v="7"/>
    <d v="2019-08-07T00:00:00"/>
    <d v="1899-12-30T10:25:00"/>
    <s v="BS03b"/>
    <s v="Q Jeff (right bank opposite N. Arm confl.)"/>
    <s v="Gordon Estuary"/>
    <n v="1"/>
    <x v="0"/>
    <s v="Wild"/>
    <x v="3"/>
    <n v="3"/>
    <n v="1"/>
    <n v="3"/>
    <n v="1"/>
    <s v="BS"/>
  </r>
  <r>
    <x v="14"/>
    <x v="0"/>
    <n v="8"/>
    <x v="4"/>
    <n v="7"/>
    <d v="2019-08-07T00:00:00"/>
    <d v="1899-12-30T10:25:00"/>
    <s v="BS03b"/>
    <s v="Q Jeff (right bank opposite N. Arm confl.)"/>
    <s v="Gordon Estuary"/>
    <n v="1"/>
    <x v="2"/>
    <s v="Wild"/>
    <x v="1"/>
    <n v="8"/>
    <n v="1"/>
    <n v="4"/>
    <n v="6"/>
    <s v="BS"/>
  </r>
  <r>
    <x v="14"/>
    <x v="0"/>
    <n v="8"/>
    <x v="4"/>
    <n v="7"/>
    <d v="2019-08-07T00:00:00"/>
    <d v="1899-12-30T10:25:00"/>
    <s v="BS03b"/>
    <s v="Q Jeff (right bank opposite N. Arm confl.)"/>
    <s v="Gordon Estuary"/>
    <n v="1"/>
    <x v="5"/>
    <s v="Wild"/>
    <x v="1"/>
    <n v="15"/>
    <n v="1"/>
    <n v="4"/>
    <n v="7"/>
    <s v="BS"/>
  </r>
  <r>
    <x v="14"/>
    <x v="0"/>
    <n v="8"/>
    <x v="4"/>
    <n v="7"/>
    <d v="2019-08-07T00:00:00"/>
    <d v="1899-12-30T10:25:00"/>
    <s v="BS03b"/>
    <s v="Q Jeff (right bank opposite N. Arm confl.)"/>
    <s v="Gordon Estuary"/>
    <n v="1"/>
    <x v="6"/>
    <s v="Wild"/>
    <x v="1"/>
    <n v="11"/>
    <n v="1"/>
    <n v="4"/>
    <n v="4"/>
    <s v="BS"/>
  </r>
  <r>
    <x v="14"/>
    <x v="0"/>
    <n v="8"/>
    <x v="4"/>
    <n v="7"/>
    <d v="2019-08-07T00:00:00"/>
    <d v="1899-12-30T10:25:00"/>
    <s v="BS03b"/>
    <s v="Q Jeff (right bank opposite N. Arm confl.)"/>
    <s v="Gordon Estuary"/>
    <n v="1"/>
    <x v="10"/>
    <s v="Wild"/>
    <x v="1"/>
    <n v="13"/>
    <n v="1"/>
    <n v="4"/>
    <n v="40"/>
    <s v="BS"/>
  </r>
  <r>
    <x v="14"/>
    <x v="0"/>
    <n v="8"/>
    <x v="4"/>
    <n v="7"/>
    <d v="2019-08-07T00:00:00"/>
    <d v="1899-12-30T10:56:00"/>
    <s v="BS04"/>
    <s v="Gallaugher's"/>
    <s v="Gordon Estuary"/>
    <n v="1"/>
    <x v="2"/>
    <s v="Wild"/>
    <x v="1"/>
    <n v="8"/>
    <n v="1"/>
    <n v="4"/>
    <n v="23"/>
    <s v="BS"/>
  </r>
  <r>
    <x v="14"/>
    <x v="0"/>
    <n v="8"/>
    <x v="4"/>
    <n v="7"/>
    <d v="2019-08-07T00:00:00"/>
    <d v="1899-12-30T10:56:00"/>
    <s v="BS04"/>
    <s v="Gallaugher's"/>
    <s v="Gordon Estuary"/>
    <n v="1"/>
    <x v="3"/>
    <s v="Wild"/>
    <x v="1"/>
    <n v="9"/>
    <n v="1"/>
    <n v="4"/>
    <s v="lots"/>
    <s v="BS"/>
  </r>
  <r>
    <x v="14"/>
    <x v="0"/>
    <n v="8"/>
    <x v="4"/>
    <n v="7"/>
    <d v="2019-08-07T00:00:00"/>
    <d v="1899-12-30T10:56:00"/>
    <s v="BS04"/>
    <s v="Gallaugher's"/>
    <s v="Gordon Estuary"/>
    <n v="1"/>
    <x v="4"/>
    <s v="Wild"/>
    <x v="1"/>
    <n v="18"/>
    <n v="1"/>
    <n v="4"/>
    <n v="25"/>
    <s v="BS"/>
  </r>
  <r>
    <x v="14"/>
    <x v="0"/>
    <n v="8"/>
    <x v="4"/>
    <n v="7"/>
    <d v="2019-08-07T00:00:00"/>
    <d v="1899-12-30T10:56:00"/>
    <s v="BS04"/>
    <s v="Gallaugher's"/>
    <s v="Gordon Estuary"/>
    <n v="1"/>
    <x v="5"/>
    <s v="Wild"/>
    <x v="1"/>
    <n v="15"/>
    <n v="1"/>
    <n v="4"/>
    <n v="55"/>
    <s v="BS"/>
  </r>
  <r>
    <x v="14"/>
    <x v="0"/>
    <n v="8"/>
    <x v="4"/>
    <n v="7"/>
    <d v="2019-08-07T00:00:00"/>
    <d v="1899-12-30T10:56:00"/>
    <s v="BS04"/>
    <s v="Gallaugher's"/>
    <s v="Gordon Estuary"/>
    <n v="1"/>
    <x v="6"/>
    <s v="Wild"/>
    <x v="1"/>
    <n v="11"/>
    <n v="1"/>
    <n v="4"/>
    <n v="1"/>
    <s v="BS"/>
  </r>
  <r>
    <x v="14"/>
    <x v="0"/>
    <n v="8"/>
    <x v="4"/>
    <n v="7"/>
    <d v="2019-08-07T00:00:00"/>
    <d v="1899-12-30T10:56:00"/>
    <s v="BS04"/>
    <s v="Gallaugher's"/>
    <s v="Gordon Estuary"/>
    <n v="1"/>
    <x v="10"/>
    <s v="Wild"/>
    <x v="1"/>
    <n v="13"/>
    <n v="1"/>
    <n v="4"/>
    <s v="lots"/>
    <s v="BS"/>
  </r>
  <r>
    <x v="14"/>
    <x v="0"/>
    <n v="8"/>
    <x v="4"/>
    <n v="7"/>
    <d v="2019-08-07T00:00:00"/>
    <d v="1899-12-30T10:56:00"/>
    <s v="BS04"/>
    <s v="Gallaugher's"/>
    <s v="Gordon Estuary"/>
    <n v="1"/>
    <x v="11"/>
    <s v="Wild"/>
    <x v="2"/>
    <n v="20"/>
    <n v="1"/>
    <n v="5"/>
    <n v="2"/>
    <s v="BS"/>
  </r>
  <r>
    <x v="14"/>
    <x v="0"/>
    <n v="8"/>
    <x v="4"/>
    <n v="7"/>
    <d v="2019-08-07T00:00:00"/>
    <d v="1899-12-30T10:56:00"/>
    <s v="BS04"/>
    <s v="Gallaugher's"/>
    <s v="Gordon Estuary"/>
    <n v="1"/>
    <x v="16"/>
    <s v="Wild"/>
    <x v="1"/>
    <n v="21"/>
    <n v="1"/>
    <n v="4"/>
    <n v="2"/>
    <s v="BS"/>
  </r>
  <r>
    <x v="14"/>
    <x v="0"/>
    <n v="8"/>
    <x v="4"/>
    <n v="7"/>
    <d v="2019-08-07T00:00:00"/>
    <d v="1899-12-30T11:06:00"/>
    <s v="BS05"/>
    <s v="Q01, left bank Gordon up from confluence"/>
    <s v="Gordon Estuary"/>
    <n v="1"/>
    <x v="2"/>
    <s v="Wild"/>
    <x v="1"/>
    <n v="8"/>
    <n v="1"/>
    <n v="4"/>
    <n v="3"/>
    <s v="BS"/>
  </r>
  <r>
    <x v="14"/>
    <x v="0"/>
    <n v="8"/>
    <x v="4"/>
    <n v="7"/>
    <d v="2019-08-07T00:00:00"/>
    <d v="1899-12-30T11:06:00"/>
    <s v="BS05"/>
    <s v="Q01, left bank Gordon up from confluence"/>
    <s v="Gordon Estuary"/>
    <n v="1"/>
    <x v="5"/>
    <s v="Wild"/>
    <x v="1"/>
    <n v="15"/>
    <n v="1"/>
    <n v="4"/>
    <n v="3"/>
    <s v="BS"/>
  </r>
  <r>
    <x v="14"/>
    <x v="0"/>
    <n v="8"/>
    <x v="4"/>
    <n v="7"/>
    <d v="2019-08-07T00:00:00"/>
    <d v="1899-12-30T11:45:00"/>
    <s v="BS07"/>
    <s v="Butch's (Gordon R.)"/>
    <s v="Gordon Estuary"/>
    <n v="1"/>
    <x v="2"/>
    <s v="Wild"/>
    <x v="1"/>
    <n v="8"/>
    <n v="1"/>
    <n v="4"/>
    <n v="5"/>
    <s v="BS"/>
  </r>
  <r>
    <x v="14"/>
    <x v="0"/>
    <n v="8"/>
    <x v="4"/>
    <n v="7"/>
    <d v="2019-08-07T00:00:00"/>
    <d v="1899-12-30T11:45:00"/>
    <s v="BS07"/>
    <s v="Butch's (Gordon R.)"/>
    <s v="Gordon Estuary"/>
    <n v="1"/>
    <x v="6"/>
    <s v="Wild"/>
    <x v="1"/>
    <n v="11"/>
    <n v="1"/>
    <n v="4"/>
    <n v="3"/>
    <s v="BS"/>
  </r>
  <r>
    <x v="14"/>
    <x v="0"/>
    <n v="8"/>
    <x v="4"/>
    <n v="7"/>
    <d v="2019-08-07T00:00:00"/>
    <d v="1899-12-30T11:45:00"/>
    <s v="BS07"/>
    <s v="Butch's (Gordon R.)"/>
    <s v="Gordon Estuary"/>
    <n v="1"/>
    <x v="7"/>
    <s v="Wild"/>
    <x v="1"/>
    <n v="16"/>
    <n v="1"/>
    <n v="4"/>
    <n v="1"/>
    <s v="BS"/>
  </r>
  <r>
    <x v="14"/>
    <x v="0"/>
    <n v="8"/>
    <x v="4"/>
    <n v="7"/>
    <d v="2019-08-07T00:00:00"/>
    <d v="1899-12-30T11:45:00"/>
    <s v="BS07"/>
    <s v="Butch's (Gordon R.)"/>
    <s v="Gordon Estuary"/>
    <n v="1"/>
    <x v="8"/>
    <s v="Wild"/>
    <x v="2"/>
    <n v="14"/>
    <n v="1"/>
    <n v="5"/>
    <n v="15"/>
    <s v="BS"/>
  </r>
  <r>
    <x v="14"/>
    <x v="0"/>
    <n v="8"/>
    <x v="4"/>
    <n v="7"/>
    <d v="2019-08-07T00:00:00"/>
    <d v="1899-12-30T12:45:00"/>
    <s v="BS08"/>
    <s v="South Arm SJ (Old Mill)"/>
    <s v="San Juan Estuary"/>
    <n v="1"/>
    <x v="0"/>
    <s v="Wild"/>
    <x v="3"/>
    <n v="3"/>
    <n v="1"/>
    <n v="3"/>
    <n v="13"/>
    <s v="BS"/>
  </r>
  <r>
    <x v="14"/>
    <x v="0"/>
    <n v="8"/>
    <x v="4"/>
    <n v="7"/>
    <d v="2019-08-07T00:00:00"/>
    <d v="1899-12-30T12:45:00"/>
    <s v="BS08"/>
    <s v="South Arm SJ (Old Mill)"/>
    <s v="San Juan Estuary"/>
    <n v="1"/>
    <x v="0"/>
    <s v="Wild"/>
    <x v="0"/>
    <n v="3"/>
    <n v="1"/>
    <n v="2"/>
    <n v="18"/>
    <s v="BS"/>
  </r>
  <r>
    <x v="14"/>
    <x v="0"/>
    <n v="8"/>
    <x v="4"/>
    <n v="7"/>
    <d v="2019-08-07T00:00:00"/>
    <d v="1899-12-30T12:45:00"/>
    <s v="BS08"/>
    <s v="South Arm SJ (Old Mill)"/>
    <s v="San Juan Estuary"/>
    <n v="1"/>
    <x v="14"/>
    <s v="Wild"/>
    <x v="3"/>
    <n v="6"/>
    <n v="1"/>
    <n v="3"/>
    <n v="2"/>
    <s v="BS"/>
  </r>
  <r>
    <x v="14"/>
    <x v="0"/>
    <n v="8"/>
    <x v="4"/>
    <n v="7"/>
    <d v="2019-08-07T00:00:00"/>
    <d v="1899-12-30T12:45:00"/>
    <s v="BS08"/>
    <s v="South Arm SJ (Old Mill)"/>
    <s v="San Juan Estuary"/>
    <n v="1"/>
    <x v="3"/>
    <s v="Wild"/>
    <x v="1"/>
    <n v="9"/>
    <n v="1"/>
    <n v="4"/>
    <n v="72"/>
    <s v="BS"/>
  </r>
  <r>
    <x v="14"/>
    <x v="0"/>
    <n v="8"/>
    <x v="4"/>
    <n v="7"/>
    <d v="2019-08-07T00:00:00"/>
    <d v="1899-12-30T12:45:00"/>
    <s v="BS08"/>
    <s v="South Arm SJ (Old Mill)"/>
    <s v="San Juan Estuary"/>
    <n v="1"/>
    <x v="4"/>
    <s v="Wild"/>
    <x v="1"/>
    <n v="18"/>
    <n v="1"/>
    <n v="4"/>
    <n v="10"/>
    <s v="BS"/>
  </r>
  <r>
    <x v="14"/>
    <x v="0"/>
    <n v="8"/>
    <x v="4"/>
    <n v="7"/>
    <d v="2019-08-07T00:00:00"/>
    <d v="1899-12-30T12:45:00"/>
    <s v="BS08"/>
    <s v="South Arm SJ (Old Mill)"/>
    <s v="San Juan Estuary"/>
    <n v="1"/>
    <x v="5"/>
    <s v="Wild"/>
    <x v="1"/>
    <n v="15"/>
    <n v="1"/>
    <n v="4"/>
    <n v="10"/>
    <s v="BS"/>
  </r>
  <r>
    <x v="14"/>
    <x v="0"/>
    <n v="8"/>
    <x v="4"/>
    <n v="7"/>
    <d v="2019-08-07T00:00:00"/>
    <d v="1899-12-30T12:45:00"/>
    <s v="BS08"/>
    <s v="South Arm SJ (Old Mill)"/>
    <s v="San Juan Estuary"/>
    <n v="1"/>
    <x v="10"/>
    <s v="Wild"/>
    <x v="1"/>
    <n v="13"/>
    <n v="1"/>
    <n v="4"/>
    <n v="248"/>
    <s v="BS"/>
  </r>
  <r>
    <x v="14"/>
    <x v="0"/>
    <n v="8"/>
    <x v="4"/>
    <n v="7"/>
    <d v="2019-08-07T00:00:00"/>
    <d v="1899-12-30T13:00:00"/>
    <s v="BS09"/>
    <s v="Q07, Central/South Arm confluence"/>
    <s v="San Juan Estuary"/>
    <n v="1"/>
    <x v="0"/>
    <s v="Wild"/>
    <x v="3"/>
    <n v="3"/>
    <n v="1"/>
    <n v="3"/>
    <n v="6"/>
    <s v="BS"/>
  </r>
  <r>
    <x v="14"/>
    <x v="0"/>
    <n v="8"/>
    <x v="4"/>
    <n v="7"/>
    <d v="2019-08-07T00:00:00"/>
    <d v="1899-12-30T13:00:00"/>
    <s v="BS09"/>
    <s v="Q07, Central/South Arm confluence"/>
    <s v="San Juan Estuary"/>
    <n v="1"/>
    <x v="0"/>
    <s v="Wild"/>
    <x v="0"/>
    <n v="3"/>
    <n v="1"/>
    <n v="2"/>
    <n v="1"/>
    <s v="BS"/>
  </r>
  <r>
    <x v="14"/>
    <x v="0"/>
    <n v="8"/>
    <x v="4"/>
    <n v="7"/>
    <d v="2019-08-07T00:00:00"/>
    <d v="1899-12-30T13:00:00"/>
    <s v="BS09"/>
    <s v="Q07, Central/South Arm confluence"/>
    <s v="San Juan Estuary"/>
    <n v="1"/>
    <x v="2"/>
    <s v="Wild"/>
    <x v="1"/>
    <n v="8"/>
    <n v="1"/>
    <n v="4"/>
    <n v="9"/>
    <s v="BS"/>
  </r>
  <r>
    <x v="14"/>
    <x v="0"/>
    <n v="8"/>
    <x v="4"/>
    <n v="7"/>
    <d v="2019-08-07T00:00:00"/>
    <d v="1899-12-30T13:00:00"/>
    <s v="BS09"/>
    <s v="Q07, Central/South Arm confluence"/>
    <s v="San Juan Estuary"/>
    <n v="1"/>
    <x v="3"/>
    <s v="Wild"/>
    <x v="1"/>
    <n v="9"/>
    <n v="1"/>
    <n v="4"/>
    <n v="10"/>
    <s v="BS"/>
  </r>
  <r>
    <x v="14"/>
    <x v="0"/>
    <n v="8"/>
    <x v="4"/>
    <n v="7"/>
    <d v="2019-08-07T00:00:00"/>
    <d v="1899-12-30T13:00:00"/>
    <s v="BS09"/>
    <s v="Q07, Central/South Arm confluence"/>
    <s v="San Juan Estuary"/>
    <n v="1"/>
    <x v="4"/>
    <s v="Wild"/>
    <x v="1"/>
    <n v="18"/>
    <n v="1"/>
    <n v="4"/>
    <n v="1"/>
    <s v="BS"/>
  </r>
  <r>
    <x v="14"/>
    <x v="0"/>
    <n v="8"/>
    <x v="4"/>
    <n v="7"/>
    <d v="2019-08-07T00:00:00"/>
    <d v="1899-12-30T13:00:00"/>
    <s v="BS09"/>
    <s v="Q07, Central/South Arm confluence"/>
    <s v="San Juan Estuary"/>
    <n v="1"/>
    <x v="5"/>
    <s v="Wild"/>
    <x v="1"/>
    <n v="15"/>
    <n v="1"/>
    <n v="4"/>
    <n v="3"/>
    <s v="BS"/>
  </r>
  <r>
    <x v="14"/>
    <x v="0"/>
    <n v="8"/>
    <x v="4"/>
    <n v="7"/>
    <d v="2019-08-07T00:00:00"/>
    <d v="1899-12-30T13:00:00"/>
    <s v="BS09"/>
    <s v="Q07, Central/South Arm confluence"/>
    <s v="San Juan Estuary"/>
    <n v="1"/>
    <x v="10"/>
    <s v="Wild"/>
    <x v="1"/>
    <n v="13"/>
    <n v="1"/>
    <n v="4"/>
    <n v="60"/>
    <s v="BS"/>
  </r>
  <r>
    <x v="14"/>
    <x v="0"/>
    <n v="8"/>
    <x v="4"/>
    <n v="7"/>
    <d v="2019-08-07T00:00:00"/>
    <d v="1899-12-30T13:38:00"/>
    <s v="BS12"/>
    <s v="Q4, u/s of Tanis's template site"/>
    <s v="San Juan Estuary"/>
    <n v="1"/>
    <x v="0"/>
    <s v="Wild"/>
    <x v="3"/>
    <n v="3"/>
    <n v="1"/>
    <n v="3"/>
    <n v="2"/>
    <s v="BS"/>
  </r>
  <r>
    <x v="14"/>
    <x v="0"/>
    <n v="8"/>
    <x v="4"/>
    <n v="7"/>
    <d v="2019-08-07T00:00:00"/>
    <d v="1899-12-30T13:38:00"/>
    <s v="BS12"/>
    <s v="Q4, u/s of Tanis's template site"/>
    <s v="San Juan Estuary"/>
    <n v="1"/>
    <x v="0"/>
    <s v="Wild"/>
    <x v="0"/>
    <n v="3"/>
    <n v="1"/>
    <n v="2"/>
    <n v="2"/>
    <s v="BS"/>
  </r>
  <r>
    <x v="14"/>
    <x v="0"/>
    <n v="8"/>
    <x v="4"/>
    <n v="7"/>
    <d v="2019-08-07T00:00:00"/>
    <d v="1899-12-30T13:38:00"/>
    <s v="BS12"/>
    <s v="Q4, u/s of Tanis's template site"/>
    <s v="San Juan Estuary"/>
    <n v="1"/>
    <x v="2"/>
    <s v="Wild"/>
    <x v="1"/>
    <n v="8"/>
    <n v="1"/>
    <n v="4"/>
    <n v="9"/>
    <s v="BS"/>
  </r>
  <r>
    <x v="14"/>
    <x v="0"/>
    <n v="8"/>
    <x v="4"/>
    <n v="7"/>
    <d v="2019-08-07T00:00:00"/>
    <d v="1899-12-30T13:38:00"/>
    <s v="BS12"/>
    <s v="Q4, u/s of Tanis's template site"/>
    <s v="San Juan Estuary"/>
    <n v="1"/>
    <x v="3"/>
    <s v="Wild"/>
    <x v="1"/>
    <n v="9"/>
    <n v="1"/>
    <n v="4"/>
    <n v="5"/>
    <s v="BS"/>
  </r>
  <r>
    <x v="14"/>
    <x v="0"/>
    <n v="8"/>
    <x v="4"/>
    <n v="7"/>
    <d v="2019-08-07T00:00:00"/>
    <d v="1899-12-30T13:38:00"/>
    <s v="BS12"/>
    <s v="Q4, u/s of Tanis's template site"/>
    <s v="San Juan Estuary"/>
    <n v="1"/>
    <x v="4"/>
    <s v="Wild"/>
    <x v="1"/>
    <n v="18"/>
    <n v="1"/>
    <n v="4"/>
    <n v="4"/>
    <s v="BS"/>
  </r>
  <r>
    <x v="14"/>
    <x v="0"/>
    <n v="8"/>
    <x v="4"/>
    <n v="7"/>
    <d v="2019-08-07T00:00:00"/>
    <d v="1899-12-30T13:38:00"/>
    <s v="BS12"/>
    <s v="Q4, u/s of Tanis's template site"/>
    <s v="San Juan Estuary"/>
    <n v="1"/>
    <x v="5"/>
    <s v="Wild"/>
    <x v="1"/>
    <n v="15"/>
    <n v="1"/>
    <n v="4"/>
    <n v="10"/>
    <s v="BS"/>
  </r>
  <r>
    <x v="14"/>
    <x v="0"/>
    <n v="8"/>
    <x v="4"/>
    <n v="7"/>
    <d v="2019-08-07T00:00:00"/>
    <d v="1899-12-30T13:38:00"/>
    <s v="BS12"/>
    <s v="Q4, u/s of Tanis's template site"/>
    <s v="San Juan Estuary"/>
    <n v="1"/>
    <x v="10"/>
    <s v="Wild"/>
    <x v="1"/>
    <n v="13"/>
    <n v="1"/>
    <n v="4"/>
    <n v="31"/>
    <s v="BS"/>
  </r>
  <r>
    <x v="14"/>
    <x v="0"/>
    <n v="8"/>
    <x v="4"/>
    <n v="7"/>
    <d v="2019-08-07T00:00:00"/>
    <d v="1899-12-30T14:04:00"/>
    <s v="BS10"/>
    <s v="Central Arm SJ at Island Rd Bridge"/>
    <s v="San Juan Estuary"/>
    <n v="1"/>
    <x v="0"/>
    <s v="Wild"/>
    <x v="0"/>
    <n v="3"/>
    <n v="1"/>
    <n v="2"/>
    <n v="2"/>
    <s v="BS"/>
  </r>
  <r>
    <x v="14"/>
    <x v="0"/>
    <n v="8"/>
    <x v="4"/>
    <n v="7"/>
    <d v="2019-08-07T00:00:00"/>
    <d v="1899-12-30T14:04:00"/>
    <s v="BS10"/>
    <s v="Central Arm SJ at Island Rd Bridge"/>
    <s v="San Juan Estuary"/>
    <n v="1"/>
    <x v="2"/>
    <s v="Wild"/>
    <x v="1"/>
    <n v="8"/>
    <n v="1"/>
    <n v="4"/>
    <n v="30"/>
    <s v="BS"/>
  </r>
  <r>
    <x v="14"/>
    <x v="0"/>
    <n v="8"/>
    <x v="4"/>
    <n v="7"/>
    <d v="2019-08-07T00:00:00"/>
    <d v="1899-12-30T14:04:00"/>
    <s v="BS10"/>
    <s v="Central Arm SJ at Island Rd Bridge"/>
    <s v="San Juan Estuary"/>
    <n v="1"/>
    <x v="3"/>
    <s v="Wild"/>
    <x v="1"/>
    <n v="9"/>
    <n v="1"/>
    <n v="4"/>
    <n v="1"/>
    <s v="BS"/>
  </r>
  <r>
    <x v="14"/>
    <x v="0"/>
    <n v="8"/>
    <x v="4"/>
    <n v="7"/>
    <d v="2019-08-07T00:00:00"/>
    <d v="1899-12-30T14:04:00"/>
    <s v="BS10"/>
    <s v="Central Arm SJ at Island Rd Bridge"/>
    <s v="San Juan Estuary"/>
    <n v="1"/>
    <x v="4"/>
    <s v="Wild"/>
    <x v="1"/>
    <n v="18"/>
    <n v="1"/>
    <n v="4"/>
    <n v="1"/>
    <s v="BS"/>
  </r>
  <r>
    <x v="14"/>
    <x v="0"/>
    <n v="8"/>
    <x v="4"/>
    <n v="7"/>
    <d v="2019-08-07T00:00:00"/>
    <d v="1899-12-30T14:04:00"/>
    <s v="BS10"/>
    <s v="Central Arm SJ at Island Rd Bridge"/>
    <s v="San Juan Estuary"/>
    <n v="1"/>
    <x v="5"/>
    <s v="Wild"/>
    <x v="1"/>
    <n v="15"/>
    <n v="1"/>
    <n v="4"/>
    <n v="4"/>
    <s v="BS"/>
  </r>
  <r>
    <x v="14"/>
    <x v="0"/>
    <n v="8"/>
    <x v="4"/>
    <n v="7"/>
    <d v="2019-08-07T00:00:00"/>
    <d v="1899-12-30T14:04:00"/>
    <s v="BS10"/>
    <s v="Central Arm SJ at Island Rd Bridge"/>
    <s v="San Juan Estuary"/>
    <n v="1"/>
    <x v="6"/>
    <s v="Wild"/>
    <x v="1"/>
    <n v="11"/>
    <n v="1"/>
    <n v="4"/>
    <n v="4"/>
    <s v="BS"/>
  </r>
  <r>
    <x v="14"/>
    <x v="0"/>
    <n v="8"/>
    <x v="4"/>
    <n v="7"/>
    <d v="2019-08-07T00:00:00"/>
    <d v="1899-12-30T14:04:00"/>
    <s v="BS10"/>
    <s v="Central Arm SJ at Island Rd Bridge"/>
    <s v="San Juan Estuary"/>
    <n v="1"/>
    <x v="10"/>
    <s v="Wild"/>
    <x v="1"/>
    <n v="13"/>
    <n v="1"/>
    <n v="4"/>
    <n v="6"/>
    <s v="BS"/>
  </r>
  <r>
    <x v="14"/>
    <x v="0"/>
    <n v="8"/>
    <x v="4"/>
    <n v="7"/>
    <d v="2019-08-07T00:00:00"/>
    <d v="1899-12-30T14:17:00"/>
    <s v="BS11"/>
    <s v="Q Helen, top of Island Road"/>
    <s v="San Juan Estuary"/>
    <n v="1"/>
    <x v="2"/>
    <s v="Wild"/>
    <x v="1"/>
    <n v="8"/>
    <n v="1"/>
    <n v="4"/>
    <n v="20"/>
    <s v="BS"/>
  </r>
  <r>
    <x v="14"/>
    <x v="0"/>
    <n v="8"/>
    <x v="4"/>
    <n v="7"/>
    <d v="2019-08-07T00:00:00"/>
    <d v="1899-12-30T14:17:00"/>
    <s v="BS11"/>
    <s v="Q Helen, top of Island Road"/>
    <s v="San Juan Estuary"/>
    <n v="1"/>
    <x v="6"/>
    <s v="Wild"/>
    <x v="1"/>
    <n v="11"/>
    <n v="1"/>
    <n v="4"/>
    <n v="6"/>
    <s v="BS"/>
  </r>
  <r>
    <x v="15"/>
    <x v="0"/>
    <n v="8"/>
    <x v="4"/>
    <n v="14"/>
    <d v="2019-08-14T00:00:00"/>
    <d v="1899-12-30T09:46:00"/>
    <s v="BS05"/>
    <s v="Q01, left bank Gordon up from confluence"/>
    <s v="Gordon Estuary"/>
    <n v="1"/>
    <x v="2"/>
    <s v="Wild"/>
    <x v="1"/>
    <n v="8"/>
    <n v="1"/>
    <n v="4"/>
    <n v="5"/>
    <s v="BS"/>
  </r>
  <r>
    <x v="15"/>
    <x v="0"/>
    <n v="8"/>
    <x v="4"/>
    <n v="14"/>
    <d v="2019-08-14T00:00:00"/>
    <d v="1899-12-30T09:46:00"/>
    <s v="BS05"/>
    <s v="Q01, left bank Gordon up from confluence"/>
    <s v="Gordon Estuary"/>
    <n v="1"/>
    <x v="3"/>
    <s v="Wild"/>
    <x v="1"/>
    <n v="9"/>
    <n v="1"/>
    <n v="4"/>
    <n v="1"/>
    <s v="BS"/>
  </r>
  <r>
    <x v="15"/>
    <x v="0"/>
    <n v="8"/>
    <x v="4"/>
    <n v="14"/>
    <d v="2019-08-14T00:00:00"/>
    <d v="1899-12-30T09:46:00"/>
    <s v="BS05"/>
    <s v="Q01, left bank Gordon up from confluence"/>
    <s v="Gordon Estuary"/>
    <n v="1"/>
    <x v="5"/>
    <s v="Wild"/>
    <x v="1"/>
    <n v="15"/>
    <n v="1"/>
    <n v="4"/>
    <n v="3"/>
    <s v="BS"/>
  </r>
  <r>
    <x v="15"/>
    <x v="0"/>
    <n v="8"/>
    <x v="4"/>
    <n v="14"/>
    <d v="2019-08-14T00:00:00"/>
    <d v="1899-12-30T09:58:00"/>
    <s v="BS07"/>
    <s v="Butch's (Gordon R.)"/>
    <s v="Gordon Estuary"/>
    <n v="1"/>
    <x v="2"/>
    <s v="Wild"/>
    <x v="1"/>
    <n v="8"/>
    <n v="1"/>
    <n v="4"/>
    <n v="6"/>
    <s v="BS"/>
  </r>
  <r>
    <x v="15"/>
    <x v="0"/>
    <n v="8"/>
    <x v="4"/>
    <n v="14"/>
    <d v="2019-08-14T00:00:00"/>
    <d v="1899-12-30T09:58:00"/>
    <s v="BS07"/>
    <s v="Butch's (Gordon R.)"/>
    <s v="Gordon Estuary"/>
    <n v="1"/>
    <x v="6"/>
    <s v="Wild"/>
    <x v="1"/>
    <n v="11"/>
    <n v="1"/>
    <n v="4"/>
    <n v="6"/>
    <s v="BS"/>
  </r>
  <r>
    <x v="15"/>
    <x v="0"/>
    <n v="8"/>
    <x v="4"/>
    <n v="14"/>
    <d v="2019-08-14T00:00:00"/>
    <d v="1899-12-30T10:20:00"/>
    <s v="BS04"/>
    <s v="Gallaugher's"/>
    <s v="Gordon Estuary"/>
    <n v="1"/>
    <x v="0"/>
    <s v="Wild"/>
    <x v="3"/>
    <n v="3"/>
    <n v="1"/>
    <n v="3"/>
    <n v="3"/>
    <s v="BS"/>
  </r>
  <r>
    <x v="15"/>
    <x v="0"/>
    <n v="8"/>
    <x v="4"/>
    <n v="14"/>
    <d v="2019-08-14T00:00:00"/>
    <d v="1899-12-30T10:20:00"/>
    <s v="BS04"/>
    <s v="Gallaugher's"/>
    <s v="Gordon Estuary"/>
    <n v="1"/>
    <x v="3"/>
    <s v="Wild"/>
    <x v="1"/>
    <n v="9"/>
    <n v="1"/>
    <n v="4"/>
    <n v="180"/>
    <s v="BS"/>
  </r>
  <r>
    <x v="15"/>
    <x v="0"/>
    <n v="8"/>
    <x v="4"/>
    <n v="14"/>
    <d v="2019-08-14T00:00:00"/>
    <d v="1899-12-30T10:20:00"/>
    <s v="BS04"/>
    <s v="Gallaugher's"/>
    <s v="Gordon Estuary"/>
    <n v="1"/>
    <x v="5"/>
    <s v="Wild"/>
    <x v="1"/>
    <n v="15"/>
    <n v="1"/>
    <n v="4"/>
    <n v="6"/>
    <s v="BS"/>
  </r>
  <r>
    <x v="15"/>
    <x v="0"/>
    <n v="8"/>
    <x v="4"/>
    <n v="14"/>
    <d v="2019-08-14T00:00:00"/>
    <d v="1899-12-30T10:20:00"/>
    <s v="BS04"/>
    <s v="Gallaugher's"/>
    <s v="Gordon Estuary"/>
    <n v="1"/>
    <x v="10"/>
    <s v="Wild"/>
    <x v="1"/>
    <n v="13"/>
    <n v="1"/>
    <n v="4"/>
    <n v="11"/>
    <s v="BS"/>
  </r>
  <r>
    <x v="15"/>
    <x v="0"/>
    <n v="8"/>
    <x v="4"/>
    <n v="14"/>
    <d v="2019-08-14T00:00:00"/>
    <d v="1899-12-30T10:38:00"/>
    <s v="BS03b"/>
    <s v="Q Jeff (right bank opposite N. Arm confl.)"/>
    <s v="Gordon Estuary"/>
    <n v="1"/>
    <x v="9"/>
    <s v="Wild"/>
    <x v="3"/>
    <n v="5"/>
    <n v="1"/>
    <n v="3"/>
    <n v="3"/>
    <s v="BS"/>
  </r>
  <r>
    <x v="15"/>
    <x v="0"/>
    <n v="8"/>
    <x v="4"/>
    <n v="14"/>
    <d v="2019-08-14T00:00:00"/>
    <d v="1899-12-30T10:38:00"/>
    <s v="BS03b"/>
    <s v="Q Jeff (right bank opposite N. Arm confl.)"/>
    <s v="Gordon Estuary"/>
    <n v="1"/>
    <x v="0"/>
    <s v="Wild"/>
    <x v="3"/>
    <n v="3"/>
    <n v="1"/>
    <n v="3"/>
    <n v="1"/>
    <s v="BS"/>
  </r>
  <r>
    <x v="15"/>
    <x v="0"/>
    <n v="8"/>
    <x v="4"/>
    <n v="14"/>
    <d v="2019-08-14T00:00:00"/>
    <d v="1899-12-30T10:38:00"/>
    <s v="BS03b"/>
    <s v="Q Jeff (right bank opposite N. Arm confl.)"/>
    <s v="Gordon Estuary"/>
    <n v="1"/>
    <x v="2"/>
    <s v="Wild"/>
    <x v="1"/>
    <n v="8"/>
    <n v="1"/>
    <n v="4"/>
    <n v="15"/>
    <s v="BS"/>
  </r>
  <r>
    <x v="15"/>
    <x v="0"/>
    <n v="8"/>
    <x v="4"/>
    <n v="14"/>
    <d v="2019-08-14T00:00:00"/>
    <d v="1899-12-30T10:38:00"/>
    <s v="BS03b"/>
    <s v="Q Jeff (right bank opposite N. Arm confl.)"/>
    <s v="Gordon Estuary"/>
    <n v="1"/>
    <x v="4"/>
    <s v="Wild"/>
    <x v="1"/>
    <n v="18"/>
    <n v="1"/>
    <n v="4"/>
    <n v="6"/>
    <s v="BS"/>
  </r>
  <r>
    <x v="15"/>
    <x v="0"/>
    <n v="8"/>
    <x v="4"/>
    <n v="14"/>
    <d v="2019-08-14T00:00:00"/>
    <d v="1899-12-30T10:38:00"/>
    <s v="BS03b"/>
    <s v="Q Jeff (right bank opposite N. Arm confl.)"/>
    <s v="Gordon Estuary"/>
    <n v="1"/>
    <x v="5"/>
    <s v="Wild"/>
    <x v="1"/>
    <n v="15"/>
    <n v="1"/>
    <n v="4"/>
    <n v="20"/>
    <s v="BS"/>
  </r>
  <r>
    <x v="15"/>
    <x v="0"/>
    <n v="8"/>
    <x v="4"/>
    <n v="14"/>
    <d v="2019-08-14T00:00:00"/>
    <d v="1899-12-30T10:38:00"/>
    <s v="BS03b"/>
    <s v="Q Jeff (right bank opposite N. Arm confl.)"/>
    <s v="Gordon Estuary"/>
    <n v="1"/>
    <x v="10"/>
    <s v="Wild"/>
    <x v="1"/>
    <n v="13"/>
    <n v="1"/>
    <n v="4"/>
    <n v="52"/>
    <s v="BS"/>
  </r>
  <r>
    <x v="15"/>
    <x v="0"/>
    <n v="8"/>
    <x v="4"/>
    <n v="14"/>
    <d v="2019-08-14T00:00:00"/>
    <d v="1899-12-30T11:00:00"/>
    <s v="BS03"/>
    <s v="Pacheedah Shores Boat Ramp"/>
    <s v="Gordon Estuary"/>
    <n v="1"/>
    <x v="0"/>
    <s v="Wild"/>
    <x v="3"/>
    <n v="3"/>
    <n v="1"/>
    <n v="3"/>
    <n v="11"/>
    <s v="BS"/>
  </r>
  <r>
    <x v="15"/>
    <x v="0"/>
    <n v="8"/>
    <x v="4"/>
    <n v="14"/>
    <d v="2019-08-14T00:00:00"/>
    <d v="1899-12-30T11:00:00"/>
    <s v="BS03"/>
    <s v="Pacheedah Shores Boat Ramp"/>
    <s v="Gordon Estuary"/>
    <n v="1"/>
    <x v="2"/>
    <s v="Wild"/>
    <x v="1"/>
    <n v="8"/>
    <n v="1"/>
    <n v="4"/>
    <n v="10"/>
    <s v="BS"/>
  </r>
  <r>
    <x v="15"/>
    <x v="0"/>
    <n v="8"/>
    <x v="4"/>
    <n v="14"/>
    <d v="2019-08-14T00:00:00"/>
    <d v="1899-12-30T11:00:00"/>
    <s v="BS03"/>
    <s v="Pacheedah Shores Boat Ramp"/>
    <s v="Gordon Estuary"/>
    <n v="1"/>
    <x v="3"/>
    <s v="Wild"/>
    <x v="1"/>
    <n v="9"/>
    <n v="1"/>
    <n v="4"/>
    <n v="12"/>
    <s v="BS"/>
  </r>
  <r>
    <x v="15"/>
    <x v="0"/>
    <n v="8"/>
    <x v="4"/>
    <n v="14"/>
    <d v="2019-08-14T00:00:00"/>
    <d v="1899-12-30T11:00:00"/>
    <s v="BS03"/>
    <s v="Pacheedah Shores Boat Ramp"/>
    <s v="Gordon Estuary"/>
    <n v="1"/>
    <x v="4"/>
    <s v="Wild"/>
    <x v="1"/>
    <n v="18"/>
    <n v="1"/>
    <n v="4"/>
    <n v="4"/>
    <s v="BS"/>
  </r>
  <r>
    <x v="15"/>
    <x v="0"/>
    <n v="8"/>
    <x v="4"/>
    <n v="14"/>
    <d v="2019-08-14T00:00:00"/>
    <d v="1899-12-30T11:00:00"/>
    <s v="BS03"/>
    <s v="Pacheedah Shores Boat Ramp"/>
    <s v="Gordon Estuary"/>
    <n v="1"/>
    <x v="5"/>
    <s v="Wild"/>
    <x v="1"/>
    <n v="15"/>
    <n v="1"/>
    <n v="4"/>
    <n v="13"/>
    <s v="BS"/>
  </r>
  <r>
    <x v="15"/>
    <x v="0"/>
    <n v="8"/>
    <x v="4"/>
    <n v="14"/>
    <d v="2019-08-14T00:00:00"/>
    <d v="1899-12-30T11:00:00"/>
    <s v="BS03"/>
    <s v="Pacheedah Shores Boat Ramp"/>
    <s v="Gordon Estuary"/>
    <n v="1"/>
    <x v="10"/>
    <s v="Wild"/>
    <x v="1"/>
    <n v="13"/>
    <n v="1"/>
    <n v="4"/>
    <n v="55"/>
    <s v="BS"/>
  </r>
  <r>
    <x v="15"/>
    <x v="0"/>
    <n v="8"/>
    <x v="4"/>
    <n v="14"/>
    <d v="2019-08-14T00:00:00"/>
    <d v="1899-12-30T11:24:00"/>
    <s v="BS01"/>
    <s v="Smokies"/>
    <s v="Gordon Estuary"/>
    <n v="1"/>
    <x v="9"/>
    <s v="Wild"/>
    <x v="3"/>
    <n v="5"/>
    <n v="1"/>
    <n v="3"/>
    <n v="1"/>
    <s v="BS"/>
  </r>
  <r>
    <x v="15"/>
    <x v="0"/>
    <n v="8"/>
    <x v="4"/>
    <n v="14"/>
    <d v="2019-08-14T00:00:00"/>
    <d v="1899-12-30T11:24:00"/>
    <s v="BS01"/>
    <s v="Smokies"/>
    <s v="Gordon Estuary"/>
    <n v="1"/>
    <x v="2"/>
    <s v="Wild"/>
    <x v="1"/>
    <n v="8"/>
    <n v="1"/>
    <n v="4"/>
    <n v="5"/>
    <s v="BS"/>
  </r>
  <r>
    <x v="15"/>
    <x v="0"/>
    <n v="8"/>
    <x v="4"/>
    <n v="14"/>
    <d v="2019-08-14T00:00:00"/>
    <d v="1899-12-30T11:24:00"/>
    <s v="BS01"/>
    <s v="Smokies"/>
    <s v="Gordon Estuary"/>
    <n v="1"/>
    <x v="3"/>
    <s v="Wild"/>
    <x v="1"/>
    <n v="9"/>
    <n v="1"/>
    <n v="4"/>
    <n v="10"/>
    <s v="BS"/>
  </r>
  <r>
    <x v="15"/>
    <x v="0"/>
    <n v="8"/>
    <x v="4"/>
    <n v="14"/>
    <d v="2019-08-14T00:00:00"/>
    <d v="1899-12-30T11:24:00"/>
    <s v="BS01"/>
    <s v="Smokies"/>
    <s v="Gordon Estuary"/>
    <n v="1"/>
    <x v="4"/>
    <s v="Wild"/>
    <x v="1"/>
    <n v="18"/>
    <n v="1"/>
    <n v="4"/>
    <n v="5"/>
    <s v="BS"/>
  </r>
  <r>
    <x v="15"/>
    <x v="0"/>
    <n v="8"/>
    <x v="4"/>
    <n v="14"/>
    <d v="2019-08-14T00:00:00"/>
    <d v="1899-12-30T11:24:00"/>
    <s v="BS01"/>
    <s v="Smokies"/>
    <s v="Gordon Estuary"/>
    <n v="1"/>
    <x v="5"/>
    <s v="Wild"/>
    <x v="1"/>
    <n v="15"/>
    <n v="1"/>
    <n v="4"/>
    <n v="10"/>
    <s v="BS"/>
  </r>
  <r>
    <x v="15"/>
    <x v="0"/>
    <n v="8"/>
    <x v="4"/>
    <n v="14"/>
    <d v="2019-08-14T00:00:00"/>
    <d v="1899-12-30T11:24:00"/>
    <s v="BS01"/>
    <s v="Smokies"/>
    <s v="Gordon Estuary"/>
    <n v="1"/>
    <x v="10"/>
    <s v="Wild"/>
    <x v="1"/>
    <n v="13"/>
    <n v="1"/>
    <n v="4"/>
    <n v="20"/>
    <s v="BS"/>
  </r>
  <r>
    <x v="15"/>
    <x v="0"/>
    <n v="8"/>
    <x v="4"/>
    <n v="14"/>
    <d v="2019-08-14T00:00:00"/>
    <d v="1899-12-30T12:21:00"/>
    <s v="BS09"/>
    <s v="Q07, Central/South Arm confluence"/>
    <s v="San Juan Estuary"/>
    <n v="1"/>
    <x v="0"/>
    <s v="Wild"/>
    <x v="3"/>
    <n v="3"/>
    <n v="1"/>
    <n v="3"/>
    <n v="1"/>
    <s v="BS"/>
  </r>
  <r>
    <x v="15"/>
    <x v="0"/>
    <n v="8"/>
    <x v="4"/>
    <n v="14"/>
    <d v="2019-08-14T00:00:00"/>
    <d v="1899-12-30T12:21:00"/>
    <s v="BS09"/>
    <s v="Q07, Central/South Arm confluence"/>
    <s v="San Juan Estuary"/>
    <n v="1"/>
    <x v="0"/>
    <s v="Wild"/>
    <x v="0"/>
    <n v="3"/>
    <n v="1"/>
    <n v="2"/>
    <n v="1"/>
    <s v="BS"/>
  </r>
  <r>
    <x v="15"/>
    <x v="0"/>
    <n v="8"/>
    <x v="4"/>
    <n v="14"/>
    <d v="2019-08-14T00:00:00"/>
    <d v="1899-12-30T12:21:00"/>
    <s v="BS09"/>
    <s v="Q07, Central/South Arm confluence"/>
    <s v="San Juan Estuary"/>
    <n v="1"/>
    <x v="4"/>
    <s v="Wild"/>
    <x v="1"/>
    <n v="18"/>
    <n v="1"/>
    <n v="4"/>
    <n v="1"/>
    <s v="BS"/>
  </r>
  <r>
    <x v="15"/>
    <x v="0"/>
    <n v="8"/>
    <x v="4"/>
    <n v="14"/>
    <d v="2019-08-14T00:00:00"/>
    <d v="1899-12-30T12:21:00"/>
    <s v="BS09"/>
    <s v="Q07, Central/South Arm confluence"/>
    <s v="San Juan Estuary"/>
    <n v="1"/>
    <x v="5"/>
    <s v="Wild"/>
    <x v="1"/>
    <n v="15"/>
    <n v="1"/>
    <n v="4"/>
    <n v="10"/>
    <s v="BS"/>
  </r>
  <r>
    <x v="15"/>
    <x v="0"/>
    <n v="8"/>
    <x v="4"/>
    <n v="14"/>
    <d v="2019-08-14T00:00:00"/>
    <d v="1899-12-30T12:21:00"/>
    <s v="BS09"/>
    <s v="Q07, Central/South Arm confluence"/>
    <s v="San Juan Estuary"/>
    <n v="1"/>
    <x v="10"/>
    <s v="Wild"/>
    <x v="1"/>
    <n v="13"/>
    <n v="1"/>
    <n v="4"/>
    <n v="30"/>
    <s v="BS"/>
  </r>
  <r>
    <x v="15"/>
    <x v="0"/>
    <n v="8"/>
    <x v="4"/>
    <n v="14"/>
    <d v="2019-08-14T00:00:00"/>
    <d v="1899-12-30T12:21:00"/>
    <s v="BS09"/>
    <s v="Q07, Central/South Arm confluence"/>
    <s v="San Juan Estuary"/>
    <n v="1"/>
    <x v="11"/>
    <s v="Wild"/>
    <x v="2"/>
    <n v="20"/>
    <n v="1"/>
    <n v="5"/>
    <n v="1"/>
    <s v="BS"/>
  </r>
  <r>
    <x v="15"/>
    <x v="0"/>
    <n v="8"/>
    <x v="4"/>
    <n v="14"/>
    <d v="2019-08-14T00:00:00"/>
    <d v="1899-12-30T12:36:00"/>
    <s v="BS12"/>
    <s v="Q4, u/s of Tanis's template site"/>
    <s v="San Juan Estuary"/>
    <n v="1"/>
    <x v="2"/>
    <s v="Wild"/>
    <x v="1"/>
    <n v="8"/>
    <n v="1"/>
    <n v="4"/>
    <n v="3"/>
    <s v="BS"/>
  </r>
  <r>
    <x v="15"/>
    <x v="0"/>
    <n v="8"/>
    <x v="4"/>
    <n v="14"/>
    <d v="2019-08-14T00:00:00"/>
    <d v="1899-12-30T12:36:00"/>
    <s v="BS12"/>
    <s v="Q4, u/s of Tanis's template site"/>
    <s v="San Juan Estuary"/>
    <n v="1"/>
    <x v="5"/>
    <s v="Wild"/>
    <x v="1"/>
    <n v="15"/>
    <n v="1"/>
    <n v="4"/>
    <n v="3"/>
    <s v="BS"/>
  </r>
  <r>
    <x v="15"/>
    <x v="0"/>
    <n v="8"/>
    <x v="4"/>
    <n v="14"/>
    <d v="2019-08-14T00:00:00"/>
    <d v="1899-12-30T12:36:00"/>
    <s v="BS12"/>
    <s v="Q4, u/s of Tanis's template site"/>
    <s v="San Juan Estuary"/>
    <n v="1"/>
    <x v="6"/>
    <s v="Wild"/>
    <x v="1"/>
    <n v="11"/>
    <n v="1"/>
    <n v="4"/>
    <n v="1"/>
    <s v="BS"/>
  </r>
  <r>
    <x v="15"/>
    <x v="0"/>
    <n v="8"/>
    <x v="4"/>
    <n v="14"/>
    <d v="2019-08-14T00:00:00"/>
    <d v="1899-12-30T13:24:00"/>
    <s v="BS08"/>
    <s v="South Arm SJ (Old Mill)"/>
    <s v="San Juan Estuary"/>
    <n v="1"/>
    <x v="0"/>
    <s v="Wild"/>
    <x v="3"/>
    <n v="3"/>
    <n v="1"/>
    <n v="3"/>
    <n v="4"/>
    <s v="BS"/>
  </r>
  <r>
    <x v="15"/>
    <x v="0"/>
    <n v="8"/>
    <x v="4"/>
    <n v="14"/>
    <d v="2019-08-14T00:00:00"/>
    <d v="1899-12-30T13:24:00"/>
    <s v="BS08"/>
    <s v="South Arm SJ (Old Mill)"/>
    <s v="San Juan Estuary"/>
    <n v="1"/>
    <x v="3"/>
    <s v="Wild"/>
    <x v="1"/>
    <n v="9"/>
    <n v="1"/>
    <n v="4"/>
    <n v="46"/>
    <s v="BS"/>
  </r>
  <r>
    <x v="15"/>
    <x v="0"/>
    <n v="8"/>
    <x v="4"/>
    <n v="14"/>
    <d v="2019-08-14T00:00:00"/>
    <d v="1899-12-30T13:24:00"/>
    <s v="BS08"/>
    <s v="South Arm SJ (Old Mill)"/>
    <s v="San Juan Estuary"/>
    <n v="1"/>
    <x v="5"/>
    <s v="Wild"/>
    <x v="1"/>
    <n v="15"/>
    <n v="1"/>
    <n v="4"/>
    <n v="52"/>
    <s v="BS"/>
  </r>
  <r>
    <x v="15"/>
    <x v="0"/>
    <n v="8"/>
    <x v="4"/>
    <n v="14"/>
    <d v="2019-08-14T00:00:00"/>
    <d v="1899-12-30T13:24:00"/>
    <s v="BS08"/>
    <s v="South Arm SJ (Old Mill)"/>
    <s v="San Juan Estuary"/>
    <n v="1"/>
    <x v="10"/>
    <s v="Wild"/>
    <x v="1"/>
    <n v="13"/>
    <n v="1"/>
    <n v="4"/>
    <n v="92"/>
    <s v="BS"/>
  </r>
  <r>
    <x v="15"/>
    <x v="0"/>
    <n v="8"/>
    <x v="4"/>
    <n v="14"/>
    <d v="2019-08-14T00:00:00"/>
    <d v="1899-12-30T13:40:00"/>
    <s v="BS11"/>
    <s v="Q Helen, top of Island Road"/>
    <s v="San Juan Estuary"/>
    <n v="1"/>
    <x v="0"/>
    <s v="Wild"/>
    <x v="0"/>
    <n v="3"/>
    <n v="1"/>
    <n v="2"/>
    <n v="2"/>
    <s v="BS"/>
  </r>
  <r>
    <x v="15"/>
    <x v="0"/>
    <n v="8"/>
    <x v="4"/>
    <n v="14"/>
    <d v="2019-08-14T00:00:00"/>
    <d v="1899-12-30T13:40:00"/>
    <s v="BS11"/>
    <s v="Q Helen, top of Island Road"/>
    <s v="San Juan Estuary"/>
    <n v="1"/>
    <x v="2"/>
    <s v="Wild"/>
    <x v="1"/>
    <n v="8"/>
    <n v="1"/>
    <n v="4"/>
    <n v="21"/>
    <s v="BS"/>
  </r>
  <r>
    <x v="15"/>
    <x v="0"/>
    <n v="8"/>
    <x v="4"/>
    <n v="14"/>
    <d v="2019-08-14T00:00:00"/>
    <d v="1899-12-30T13:40:00"/>
    <s v="BS11"/>
    <s v="Q Helen, top of Island Road"/>
    <s v="San Juan Estuary"/>
    <n v="1"/>
    <x v="3"/>
    <s v="Wild"/>
    <x v="1"/>
    <n v="9"/>
    <n v="1"/>
    <n v="4"/>
    <n v="1"/>
    <s v="BS"/>
  </r>
  <r>
    <x v="15"/>
    <x v="0"/>
    <n v="8"/>
    <x v="4"/>
    <n v="14"/>
    <d v="2019-08-14T00:00:00"/>
    <d v="1899-12-30T13:40:00"/>
    <s v="BS11"/>
    <s v="Q Helen, top of Island Road"/>
    <s v="San Juan Estuary"/>
    <n v="1"/>
    <x v="5"/>
    <s v="Wild"/>
    <x v="1"/>
    <n v="15"/>
    <n v="1"/>
    <n v="4"/>
    <n v="5"/>
    <s v="BS"/>
  </r>
  <r>
    <x v="15"/>
    <x v="0"/>
    <n v="8"/>
    <x v="4"/>
    <n v="14"/>
    <d v="2019-08-14T00:00:00"/>
    <d v="1899-12-30T13:40:00"/>
    <s v="BS11"/>
    <s v="Q Helen, top of Island Road"/>
    <s v="San Juan Estuary"/>
    <n v="1"/>
    <x v="6"/>
    <s v="Wild"/>
    <x v="1"/>
    <n v="11"/>
    <n v="1"/>
    <n v="4"/>
    <n v="2"/>
    <s v="BS"/>
  </r>
  <r>
    <x v="15"/>
    <x v="0"/>
    <n v="8"/>
    <x v="4"/>
    <n v="14"/>
    <d v="2019-08-14T00:00:00"/>
    <d v="1899-12-30T13:40:00"/>
    <s v="BS11"/>
    <s v="Q Helen, top of Island Road"/>
    <s v="San Juan Estuary"/>
    <n v="1"/>
    <x v="10"/>
    <s v="Wild"/>
    <x v="1"/>
    <n v="13"/>
    <n v="1"/>
    <n v="4"/>
    <n v="16"/>
    <s v="BS"/>
  </r>
  <r>
    <x v="15"/>
    <x v="0"/>
    <n v="8"/>
    <x v="4"/>
    <n v="14"/>
    <d v="2019-08-14T00:00:00"/>
    <d v="1899-12-30T14:05:00"/>
    <s v="BS10"/>
    <s v="Central Arm SJ at Island Rd Bridge"/>
    <s v="San Juan Estuary"/>
    <n v="1"/>
    <x v="0"/>
    <s v="Wild"/>
    <x v="0"/>
    <n v="3"/>
    <n v="1"/>
    <n v="2"/>
    <n v="2"/>
    <s v="BS"/>
  </r>
  <r>
    <x v="15"/>
    <x v="0"/>
    <n v="8"/>
    <x v="4"/>
    <n v="14"/>
    <d v="2019-08-14T00:00:00"/>
    <d v="1899-12-30T14:05:00"/>
    <s v="BS10"/>
    <s v="Central Arm SJ at Island Rd Bridge"/>
    <s v="San Juan Estuary"/>
    <n v="1"/>
    <x v="2"/>
    <s v="Wild"/>
    <x v="1"/>
    <n v="8"/>
    <n v="1"/>
    <n v="4"/>
    <n v="6"/>
    <s v="BS"/>
  </r>
  <r>
    <x v="15"/>
    <x v="0"/>
    <n v="8"/>
    <x v="4"/>
    <n v="14"/>
    <d v="2019-08-14T00:00:00"/>
    <d v="1899-12-30T14:05:00"/>
    <s v="BS10"/>
    <s v="Central Arm SJ at Island Rd Bridge"/>
    <s v="San Juan Estuary"/>
    <n v="1"/>
    <x v="3"/>
    <s v="Wild"/>
    <x v="1"/>
    <n v="9"/>
    <n v="1"/>
    <n v="4"/>
    <n v="1"/>
    <s v="BS"/>
  </r>
  <r>
    <x v="15"/>
    <x v="0"/>
    <n v="8"/>
    <x v="4"/>
    <n v="14"/>
    <d v="2019-08-14T00:00:00"/>
    <d v="1899-12-30T14:05:00"/>
    <s v="BS10"/>
    <s v="Central Arm SJ at Island Rd Bridge"/>
    <s v="San Juan Estuary"/>
    <n v="1"/>
    <x v="5"/>
    <s v="Wild"/>
    <x v="1"/>
    <n v="15"/>
    <n v="1"/>
    <n v="4"/>
    <n v="1"/>
    <s v="BS"/>
  </r>
  <r>
    <x v="15"/>
    <x v="0"/>
    <n v="8"/>
    <x v="4"/>
    <n v="14"/>
    <d v="2019-08-14T00:00:00"/>
    <d v="1899-12-30T14:05:00"/>
    <s v="BS10"/>
    <s v="Central Arm SJ at Island Rd Bridge"/>
    <s v="San Juan Estuary"/>
    <n v="1"/>
    <x v="10"/>
    <s v="Wild"/>
    <x v="1"/>
    <n v="13"/>
    <n v="1"/>
    <n v="4"/>
    <n v="4"/>
    <s v="BS"/>
  </r>
  <r>
    <x v="16"/>
    <x v="0"/>
    <n v="8"/>
    <x v="4"/>
    <n v="29"/>
    <d v="2019-08-29T00:00:00"/>
    <d v="1899-12-30T09:38:00"/>
    <s v="BS05"/>
    <s v="Q01, left bank Gordon up from confluence"/>
    <s v="Gordon Estuary"/>
    <n v="1"/>
    <x v="2"/>
    <s v="Wild"/>
    <x v="1"/>
    <n v="8"/>
    <n v="1"/>
    <n v="4"/>
    <n v="2"/>
    <s v="BS"/>
  </r>
  <r>
    <x v="16"/>
    <x v="0"/>
    <n v="8"/>
    <x v="4"/>
    <n v="29"/>
    <d v="2019-08-29T00:00:00"/>
    <d v="1899-12-30T09:38:00"/>
    <s v="BS05"/>
    <s v="Q01, left bank Gordon up from confluence"/>
    <s v="Gordon Estuary"/>
    <n v="1"/>
    <x v="3"/>
    <s v="Wild"/>
    <x v="1"/>
    <n v="9"/>
    <n v="1"/>
    <n v="4"/>
    <n v="27"/>
    <s v="BS"/>
  </r>
  <r>
    <x v="16"/>
    <x v="0"/>
    <n v="8"/>
    <x v="4"/>
    <n v="29"/>
    <d v="2019-08-29T00:00:00"/>
    <d v="1899-12-30T09:38:00"/>
    <s v="BS05"/>
    <s v="Q01, left bank Gordon up from confluence"/>
    <s v="Gordon Estuary"/>
    <n v="1"/>
    <x v="5"/>
    <s v="Wild"/>
    <x v="1"/>
    <n v="15"/>
    <n v="1"/>
    <n v="4"/>
    <n v="3"/>
    <s v="BS"/>
  </r>
  <r>
    <x v="16"/>
    <x v="0"/>
    <n v="8"/>
    <x v="4"/>
    <n v="29"/>
    <d v="2019-08-29T00:00:00"/>
    <d v="1899-12-30T09:57:00"/>
    <s v="BS07"/>
    <s v="Butch's (Gordon R.)"/>
    <s v="Gordon Estuary"/>
    <n v="1"/>
    <x v="2"/>
    <s v="Wild"/>
    <x v="1"/>
    <n v="8"/>
    <n v="1"/>
    <n v="4"/>
    <n v="5"/>
    <s v="BS"/>
  </r>
  <r>
    <x v="16"/>
    <x v="0"/>
    <n v="8"/>
    <x v="4"/>
    <n v="29"/>
    <d v="2019-08-29T00:00:00"/>
    <d v="1899-12-30T09:57:00"/>
    <s v="BS07"/>
    <s v="Butch's (Gordon R.)"/>
    <s v="Gordon Estuary"/>
    <n v="1"/>
    <x v="3"/>
    <s v="Wild"/>
    <x v="1"/>
    <n v="9"/>
    <n v="1"/>
    <n v="4"/>
    <n v="1"/>
    <s v="BS"/>
  </r>
  <r>
    <x v="16"/>
    <x v="0"/>
    <n v="8"/>
    <x v="4"/>
    <n v="29"/>
    <d v="2019-08-29T00:00:00"/>
    <d v="1899-12-30T09:57:00"/>
    <s v="BS07"/>
    <s v="Butch's (Gordon R.)"/>
    <s v="Gordon Estuary"/>
    <n v="1"/>
    <x v="6"/>
    <s v="Wild"/>
    <x v="1"/>
    <n v="11"/>
    <n v="1"/>
    <n v="4"/>
    <n v="8"/>
    <s v="BS"/>
  </r>
  <r>
    <x v="16"/>
    <x v="0"/>
    <n v="8"/>
    <x v="4"/>
    <n v="29"/>
    <d v="2019-08-29T00:00:00"/>
    <d v="1899-12-30T09:57:00"/>
    <s v="BS07"/>
    <s v="Butch's (Gordon R.)"/>
    <s v="Gordon Estuary"/>
    <n v="1"/>
    <x v="11"/>
    <s v="Wild"/>
    <x v="1"/>
    <n v="20"/>
    <n v="1"/>
    <n v="4"/>
    <n v="4"/>
    <s v="BS"/>
  </r>
  <r>
    <x v="16"/>
    <x v="0"/>
    <n v="8"/>
    <x v="4"/>
    <n v="29"/>
    <d v="2019-08-29T00:00:00"/>
    <d v="1899-12-30T10:13:00"/>
    <s v="BS03b"/>
    <s v="Q Jeff (right bank opposite N. Arm confl.)"/>
    <s v="Gordon Estuary"/>
    <n v="1"/>
    <x v="2"/>
    <s v="Wild"/>
    <x v="1"/>
    <n v="8"/>
    <n v="1"/>
    <n v="4"/>
    <n v="5"/>
    <s v="BS"/>
  </r>
  <r>
    <x v="16"/>
    <x v="0"/>
    <n v="8"/>
    <x v="4"/>
    <n v="29"/>
    <d v="2019-08-29T00:00:00"/>
    <d v="1899-12-30T10:13:00"/>
    <s v="BS03b"/>
    <s v="Q Jeff (right bank opposite N. Arm confl.)"/>
    <s v="Gordon Estuary"/>
    <n v="1"/>
    <x v="4"/>
    <s v="Wild"/>
    <x v="1"/>
    <n v="18"/>
    <n v="1"/>
    <n v="4"/>
    <n v="5"/>
    <s v="BS"/>
  </r>
  <r>
    <x v="16"/>
    <x v="0"/>
    <n v="8"/>
    <x v="4"/>
    <n v="29"/>
    <d v="2019-08-29T00:00:00"/>
    <d v="1899-12-30T10:13:00"/>
    <s v="BS03b"/>
    <s v="Q Jeff (right bank opposite N. Arm confl.)"/>
    <s v="Gordon Estuary"/>
    <n v="1"/>
    <x v="5"/>
    <s v="Wild"/>
    <x v="1"/>
    <n v="15"/>
    <n v="1"/>
    <n v="4"/>
    <n v="6"/>
    <s v="BS"/>
  </r>
  <r>
    <x v="16"/>
    <x v="0"/>
    <n v="8"/>
    <x v="4"/>
    <n v="29"/>
    <d v="2019-08-29T00:00:00"/>
    <d v="1899-12-30T10:13:00"/>
    <s v="BS03b"/>
    <s v="Q Jeff (right bank opposite N. Arm confl.)"/>
    <s v="Gordon Estuary"/>
    <n v="1"/>
    <x v="6"/>
    <s v="Wild"/>
    <x v="1"/>
    <n v="11"/>
    <n v="1"/>
    <n v="4"/>
    <n v="3"/>
    <s v="BS"/>
  </r>
  <r>
    <x v="16"/>
    <x v="0"/>
    <n v="8"/>
    <x v="4"/>
    <n v="29"/>
    <d v="2019-08-29T00:00:00"/>
    <d v="1899-12-30T10:13:00"/>
    <s v="BS03b"/>
    <s v="Q Jeff (right bank opposite N. Arm confl.)"/>
    <s v="Gordon Estuary"/>
    <n v="1"/>
    <x v="10"/>
    <s v="Wild"/>
    <x v="1"/>
    <n v="13"/>
    <n v="1"/>
    <n v="4"/>
    <n v="38"/>
    <s v="BS"/>
  </r>
  <r>
    <x v="16"/>
    <x v="0"/>
    <n v="8"/>
    <x v="4"/>
    <n v="29"/>
    <d v="2019-08-29T00:00:00"/>
    <d v="1899-12-30T10:13:00"/>
    <s v="BS03b"/>
    <s v="Q Jeff (right bank opposite N. Arm confl.)"/>
    <s v="Gordon Estuary"/>
    <n v="1"/>
    <x v="19"/>
    <s v="Wild"/>
    <x v="1"/>
    <n v="23"/>
    <n v="1"/>
    <n v="4"/>
    <n v="3"/>
    <s v="BS"/>
  </r>
  <r>
    <x v="16"/>
    <x v="0"/>
    <n v="8"/>
    <x v="4"/>
    <n v="29"/>
    <d v="2019-08-29T00:00:00"/>
    <d v="1899-12-30T10:13:00"/>
    <s v="BS03b"/>
    <s v="Q Jeff (right bank opposite N. Arm confl.)"/>
    <s v="Gordon Estuary"/>
    <n v="1"/>
    <x v="12"/>
    <s v="Wild"/>
    <x v="1"/>
    <n v="25"/>
    <n v="1"/>
    <n v="4"/>
    <n v="3"/>
    <s v="BS"/>
  </r>
  <r>
    <x v="16"/>
    <x v="0"/>
    <n v="8"/>
    <x v="4"/>
    <n v="29"/>
    <d v="2019-08-29T00:00:00"/>
    <d v="1899-12-30T10:30:00"/>
    <s v="BS06"/>
    <s v="Q08, Jeff's Boat Ramp"/>
    <s v="Gordon Estuary"/>
    <n v="1"/>
    <x v="0"/>
    <s v="Wild"/>
    <x v="3"/>
    <n v="3"/>
    <n v="1"/>
    <n v="3"/>
    <n v="1"/>
    <s v="BS"/>
  </r>
  <r>
    <x v="16"/>
    <x v="0"/>
    <n v="8"/>
    <x v="4"/>
    <n v="29"/>
    <d v="2019-08-29T00:00:00"/>
    <d v="1899-12-30T10:30:00"/>
    <s v="BS06"/>
    <s v="Q08, Jeff's Boat Ramp"/>
    <s v="Gordon Estuary"/>
    <n v="1"/>
    <x v="2"/>
    <s v="Wild"/>
    <x v="1"/>
    <n v="8"/>
    <n v="1"/>
    <n v="4"/>
    <n v="3"/>
    <s v="BS"/>
  </r>
  <r>
    <x v="16"/>
    <x v="0"/>
    <n v="8"/>
    <x v="4"/>
    <n v="29"/>
    <d v="2019-08-29T00:00:00"/>
    <d v="1899-12-30T10:30:00"/>
    <s v="BS06"/>
    <s v="Q08, Jeff's Boat Ramp"/>
    <s v="Gordon Estuary"/>
    <n v="1"/>
    <x v="3"/>
    <s v="Wild"/>
    <x v="1"/>
    <n v="9"/>
    <n v="1"/>
    <n v="4"/>
    <n v="10"/>
    <s v="BS"/>
  </r>
  <r>
    <x v="16"/>
    <x v="0"/>
    <n v="8"/>
    <x v="4"/>
    <n v="29"/>
    <d v="2019-08-29T00:00:00"/>
    <d v="1899-12-30T10:30:00"/>
    <s v="BS06"/>
    <s v="Q08, Jeff's Boat Ramp"/>
    <s v="Gordon Estuary"/>
    <n v="1"/>
    <x v="4"/>
    <s v="Wild"/>
    <x v="1"/>
    <n v="18"/>
    <n v="1"/>
    <n v="4"/>
    <n v="7"/>
    <s v="BS"/>
  </r>
  <r>
    <x v="16"/>
    <x v="0"/>
    <n v="8"/>
    <x v="4"/>
    <n v="29"/>
    <d v="2019-08-29T00:00:00"/>
    <d v="1899-12-30T10:30:00"/>
    <s v="BS06"/>
    <s v="Q08, Jeff's Boat Ramp"/>
    <s v="Gordon Estuary"/>
    <n v="1"/>
    <x v="5"/>
    <s v="Wild"/>
    <x v="1"/>
    <n v="15"/>
    <n v="1"/>
    <n v="4"/>
    <n v="19"/>
    <s v="BS"/>
  </r>
  <r>
    <x v="16"/>
    <x v="0"/>
    <n v="8"/>
    <x v="4"/>
    <n v="29"/>
    <d v="2019-08-29T00:00:00"/>
    <d v="1899-12-30T10:30:00"/>
    <s v="BS06"/>
    <s v="Q08, Jeff's Boat Ramp"/>
    <s v="Gordon Estuary"/>
    <n v="1"/>
    <x v="10"/>
    <s v="Wild"/>
    <x v="1"/>
    <n v="13"/>
    <n v="1"/>
    <n v="4"/>
    <n v="38"/>
    <s v="BS"/>
  </r>
  <r>
    <x v="16"/>
    <x v="0"/>
    <n v="8"/>
    <x v="4"/>
    <n v="29"/>
    <d v="2019-08-29T00:00:00"/>
    <d v="1899-12-30T10:30:00"/>
    <s v="BS06"/>
    <s v="Q08, Jeff's Boat Ramp"/>
    <s v="Gordon Estuary"/>
    <n v="1"/>
    <x v="16"/>
    <s v="Wild"/>
    <x v="1"/>
    <n v="21"/>
    <n v="1"/>
    <n v="4"/>
    <n v="1"/>
    <s v="BS"/>
  </r>
  <r>
    <x v="16"/>
    <x v="0"/>
    <n v="8"/>
    <x v="4"/>
    <n v="29"/>
    <d v="2019-08-29T00:00:00"/>
    <d v="1899-12-30T10:30:00"/>
    <s v="BS06"/>
    <s v="Q08, Jeff's Boat Ramp"/>
    <s v="Gordon Estuary"/>
    <n v="1"/>
    <x v="12"/>
    <s v="Wild"/>
    <x v="1"/>
    <n v="25"/>
    <n v="1"/>
    <n v="4"/>
    <n v="1"/>
    <s v="BS"/>
  </r>
  <r>
    <x v="16"/>
    <x v="0"/>
    <n v="8"/>
    <x v="4"/>
    <n v="29"/>
    <d v="2019-08-29T00:00:00"/>
    <d v="1899-12-30T10:45:00"/>
    <s v="BS01"/>
    <s v="Smokies"/>
    <s v="Gordon Estuary"/>
    <n v="1"/>
    <x v="2"/>
    <s v="Wild"/>
    <x v="1"/>
    <n v="8"/>
    <n v="1"/>
    <n v="4"/>
    <n v="2"/>
    <s v="BS"/>
  </r>
  <r>
    <x v="16"/>
    <x v="0"/>
    <n v="8"/>
    <x v="4"/>
    <n v="29"/>
    <d v="2019-08-29T00:00:00"/>
    <d v="1899-12-30T10:45:00"/>
    <s v="BS01"/>
    <s v="Smokies"/>
    <s v="Gordon Estuary"/>
    <n v="1"/>
    <x v="3"/>
    <s v="Wild"/>
    <x v="1"/>
    <n v="9"/>
    <n v="1"/>
    <n v="4"/>
    <n v="4"/>
    <s v="BS"/>
  </r>
  <r>
    <x v="16"/>
    <x v="0"/>
    <n v="8"/>
    <x v="4"/>
    <n v="29"/>
    <d v="2019-08-29T00:00:00"/>
    <d v="1899-12-30T10:45:00"/>
    <s v="BS01"/>
    <s v="Smokies"/>
    <s v="Gordon Estuary"/>
    <n v="1"/>
    <x v="5"/>
    <s v="Wild"/>
    <x v="1"/>
    <n v="15"/>
    <n v="1"/>
    <n v="4"/>
    <n v="2"/>
    <s v="BS"/>
  </r>
  <r>
    <x v="16"/>
    <x v="0"/>
    <n v="8"/>
    <x v="4"/>
    <n v="29"/>
    <d v="2019-08-29T00:00:00"/>
    <d v="1899-12-30T10:45:00"/>
    <s v="BS01"/>
    <s v="Smokies"/>
    <s v="Gordon Estuary"/>
    <n v="1"/>
    <x v="10"/>
    <s v="Wild"/>
    <x v="1"/>
    <n v="13"/>
    <n v="1"/>
    <n v="4"/>
    <n v="2"/>
    <s v="BS"/>
  </r>
  <r>
    <x v="16"/>
    <x v="0"/>
    <n v="8"/>
    <x v="4"/>
    <n v="29"/>
    <d v="2019-08-29T00:00:00"/>
    <d v="1899-12-30T10:45:00"/>
    <s v="BS01"/>
    <s v="Smokies"/>
    <s v="Gordon Estuary"/>
    <n v="1"/>
    <x v="16"/>
    <s v="Wild"/>
    <x v="1"/>
    <n v="21"/>
    <n v="1"/>
    <n v="4"/>
    <n v="1"/>
    <s v="BS"/>
  </r>
  <r>
    <x v="16"/>
    <x v="0"/>
    <n v="8"/>
    <x v="4"/>
    <n v="29"/>
    <d v="2019-08-29T00:00:00"/>
    <d v="1899-12-30T10:45:00"/>
    <s v="BS01"/>
    <s v="Smokies"/>
    <s v="Gordon Estuary"/>
    <n v="1"/>
    <x v="12"/>
    <s v="Wild"/>
    <x v="1"/>
    <n v="25"/>
    <n v="1"/>
    <n v="4"/>
    <n v="1"/>
    <s v="BS"/>
  </r>
  <r>
    <x v="16"/>
    <x v="0"/>
    <n v="8"/>
    <x v="4"/>
    <n v="29"/>
    <d v="2019-08-29T00:00:00"/>
    <d v="1899-12-30T11:20:00"/>
    <s v="BS04"/>
    <s v="Gallaugher's"/>
    <s v="Gordon Estuary"/>
    <n v="1"/>
    <x v="2"/>
    <s v="Wild"/>
    <x v="1"/>
    <n v="8"/>
    <n v="1"/>
    <n v="4"/>
    <n v="2"/>
    <s v="BS"/>
  </r>
  <r>
    <x v="16"/>
    <x v="0"/>
    <n v="8"/>
    <x v="4"/>
    <n v="29"/>
    <d v="2019-08-29T00:00:00"/>
    <d v="1899-12-30T11:20:00"/>
    <s v="BS04"/>
    <s v="Gallaugher's"/>
    <s v="Gordon Estuary"/>
    <n v="1"/>
    <x v="3"/>
    <s v="Wild"/>
    <x v="1"/>
    <n v="9"/>
    <n v="1"/>
    <n v="4"/>
    <s v="lots"/>
    <s v="BS"/>
  </r>
  <r>
    <x v="16"/>
    <x v="0"/>
    <n v="8"/>
    <x v="4"/>
    <n v="29"/>
    <d v="2019-08-29T00:00:00"/>
    <d v="1899-12-30T11:20:00"/>
    <s v="BS04"/>
    <s v="Gallaugher's"/>
    <s v="Gordon Estuary"/>
    <n v="1"/>
    <x v="4"/>
    <s v="Wild"/>
    <x v="1"/>
    <n v="18"/>
    <n v="1"/>
    <n v="4"/>
    <n v="2"/>
    <s v="BS"/>
  </r>
  <r>
    <x v="16"/>
    <x v="0"/>
    <n v="8"/>
    <x v="4"/>
    <n v="29"/>
    <d v="2019-08-29T00:00:00"/>
    <d v="1899-12-30T11:20:00"/>
    <s v="BS04"/>
    <s v="Gallaugher's"/>
    <s v="Gordon Estuary"/>
    <n v="1"/>
    <x v="5"/>
    <s v="Wild"/>
    <x v="1"/>
    <n v="15"/>
    <n v="1"/>
    <n v="4"/>
    <n v="7"/>
    <s v="BS"/>
  </r>
  <r>
    <x v="16"/>
    <x v="0"/>
    <n v="8"/>
    <x v="4"/>
    <n v="29"/>
    <d v="2019-08-29T00:00:00"/>
    <d v="1899-12-30T11:20:00"/>
    <s v="BS04"/>
    <s v="Gallaugher's"/>
    <s v="Gordon Estuary"/>
    <n v="1"/>
    <x v="6"/>
    <s v="Wild"/>
    <x v="1"/>
    <n v="11"/>
    <n v="1"/>
    <n v="4"/>
    <n v="1"/>
    <s v="BS"/>
  </r>
  <r>
    <x v="16"/>
    <x v="0"/>
    <n v="8"/>
    <x v="4"/>
    <n v="29"/>
    <d v="2019-08-29T00:00:00"/>
    <d v="1899-12-30T11:20:00"/>
    <s v="BS04"/>
    <s v="Gallaugher's"/>
    <s v="Gordon Estuary"/>
    <n v="1"/>
    <x v="10"/>
    <s v="Wild"/>
    <x v="1"/>
    <n v="13"/>
    <n v="1"/>
    <n v="4"/>
    <n v="31"/>
    <s v="BS"/>
  </r>
  <r>
    <x v="16"/>
    <x v="0"/>
    <n v="8"/>
    <x v="4"/>
    <n v="29"/>
    <d v="2019-08-29T00:00:00"/>
    <d v="1899-12-30T11:20:00"/>
    <s v="BS04"/>
    <s v="Gallaugher's"/>
    <s v="Gordon Estuary"/>
    <n v="1"/>
    <x v="11"/>
    <s v="Wild"/>
    <x v="1"/>
    <n v="20"/>
    <n v="1"/>
    <n v="4"/>
    <n v="1"/>
    <s v="BS"/>
  </r>
  <r>
    <x v="16"/>
    <x v="0"/>
    <n v="8"/>
    <x v="4"/>
    <n v="29"/>
    <d v="2019-08-29T00:00:00"/>
    <d v="1899-12-30T12:04:00"/>
    <s v="BS09"/>
    <s v="Q07, Central/South Arm confluence"/>
    <s v="San Juan Estuary"/>
    <n v="1"/>
    <x v="0"/>
    <s v="Wild"/>
    <x v="3"/>
    <n v="3"/>
    <n v="1"/>
    <n v="3"/>
    <n v="1"/>
    <s v="BS"/>
  </r>
  <r>
    <x v="16"/>
    <x v="0"/>
    <n v="8"/>
    <x v="4"/>
    <n v="29"/>
    <d v="2019-08-29T00:00:00"/>
    <d v="1899-12-30T12:04:00"/>
    <s v="BS09"/>
    <s v="Q07, Central/South Arm confluence"/>
    <s v="San Juan Estuary"/>
    <n v="1"/>
    <x v="3"/>
    <s v="Wild"/>
    <x v="1"/>
    <n v="9"/>
    <n v="1"/>
    <n v="4"/>
    <n v="6"/>
    <s v="BS"/>
  </r>
  <r>
    <x v="16"/>
    <x v="0"/>
    <n v="8"/>
    <x v="4"/>
    <n v="29"/>
    <d v="2019-08-29T00:00:00"/>
    <d v="1899-12-30T12:04:00"/>
    <s v="BS09"/>
    <s v="Q07, Central/South Arm confluence"/>
    <s v="San Juan Estuary"/>
    <n v="1"/>
    <x v="5"/>
    <s v="Wild"/>
    <x v="1"/>
    <n v="15"/>
    <n v="1"/>
    <n v="4"/>
    <n v="11"/>
    <s v="BS"/>
  </r>
  <r>
    <x v="16"/>
    <x v="0"/>
    <n v="8"/>
    <x v="4"/>
    <n v="29"/>
    <d v="2019-08-29T00:00:00"/>
    <d v="1899-12-30T12:04:00"/>
    <s v="BS09"/>
    <s v="Q07, Central/South Arm confluence"/>
    <s v="San Juan Estuary"/>
    <n v="1"/>
    <x v="10"/>
    <s v="Wild"/>
    <x v="1"/>
    <n v="13"/>
    <n v="1"/>
    <n v="4"/>
    <n v="71"/>
    <s v="BS"/>
  </r>
  <r>
    <x v="16"/>
    <x v="0"/>
    <n v="8"/>
    <x v="4"/>
    <n v="29"/>
    <d v="2019-08-29T00:00:00"/>
    <d v="1899-12-30T12:26:00"/>
    <s v="BS12"/>
    <s v="Q4, u/s of Tanis's template site"/>
    <s v="San Juan Estuary"/>
    <n v="1"/>
    <x v="0"/>
    <s v="Wild"/>
    <x v="3"/>
    <n v="3"/>
    <n v="1"/>
    <n v="3"/>
    <n v="15"/>
    <s v="BS"/>
  </r>
  <r>
    <x v="16"/>
    <x v="0"/>
    <n v="8"/>
    <x v="4"/>
    <n v="29"/>
    <d v="2019-08-29T00:00:00"/>
    <d v="1899-12-30T12:26:00"/>
    <s v="BS12"/>
    <s v="Q4, u/s of Tanis's template site"/>
    <s v="San Juan Estuary"/>
    <n v="1"/>
    <x v="0"/>
    <s v="Wild"/>
    <x v="0"/>
    <n v="3"/>
    <n v="1"/>
    <n v="2"/>
    <n v="4"/>
    <s v="BS"/>
  </r>
  <r>
    <x v="16"/>
    <x v="0"/>
    <n v="8"/>
    <x v="4"/>
    <n v="29"/>
    <d v="2019-08-29T00:00:00"/>
    <d v="1899-12-30T12:26:00"/>
    <s v="BS12"/>
    <s v="Q4, u/s of Tanis's template site"/>
    <s v="San Juan Estuary"/>
    <n v="1"/>
    <x v="2"/>
    <s v="Wild"/>
    <x v="1"/>
    <n v="8"/>
    <n v="1"/>
    <n v="4"/>
    <n v="3"/>
    <s v="BS"/>
  </r>
  <r>
    <x v="16"/>
    <x v="0"/>
    <n v="8"/>
    <x v="4"/>
    <n v="29"/>
    <d v="2019-08-29T00:00:00"/>
    <d v="1899-12-30T12:26:00"/>
    <s v="BS12"/>
    <s v="Q4, u/s of Tanis's template site"/>
    <s v="San Juan Estuary"/>
    <n v="1"/>
    <x v="5"/>
    <s v="Wild"/>
    <x v="1"/>
    <n v="15"/>
    <n v="1"/>
    <n v="4"/>
    <n v="1"/>
    <s v="BS"/>
  </r>
  <r>
    <x v="16"/>
    <x v="0"/>
    <n v="8"/>
    <x v="4"/>
    <n v="29"/>
    <d v="2019-08-29T00:00:00"/>
    <d v="1899-12-30T12:26:00"/>
    <s v="BS12"/>
    <s v="Q4, u/s of Tanis's template site"/>
    <s v="San Juan Estuary"/>
    <n v="1"/>
    <x v="10"/>
    <s v="Wild"/>
    <x v="1"/>
    <n v="13"/>
    <n v="1"/>
    <n v="4"/>
    <n v="1"/>
    <s v="BS"/>
  </r>
  <r>
    <x v="16"/>
    <x v="0"/>
    <n v="8"/>
    <x v="4"/>
    <n v="29"/>
    <d v="2019-08-29T00:00:00"/>
    <d v="1899-12-30T01:00:00"/>
    <s v="BS08"/>
    <s v="South Arm SJ (Old Mill)"/>
    <s v="San Juan Estuary"/>
    <n v="1"/>
    <x v="2"/>
    <s v="Wild"/>
    <x v="1"/>
    <n v="8"/>
    <n v="1"/>
    <n v="4"/>
    <n v="1"/>
    <s v="BS"/>
  </r>
  <r>
    <x v="16"/>
    <x v="0"/>
    <n v="8"/>
    <x v="4"/>
    <n v="29"/>
    <d v="2019-08-29T00:00:00"/>
    <d v="1899-12-30T01:00:00"/>
    <s v="BS08"/>
    <s v="South Arm SJ (Old Mill)"/>
    <s v="San Juan Estuary"/>
    <n v="1"/>
    <x v="3"/>
    <s v="Wild"/>
    <x v="1"/>
    <n v="9"/>
    <n v="1"/>
    <n v="4"/>
    <n v="150"/>
    <s v="BS"/>
  </r>
  <r>
    <x v="16"/>
    <x v="0"/>
    <n v="8"/>
    <x v="4"/>
    <n v="29"/>
    <d v="2019-08-29T00:00:00"/>
    <d v="1899-12-30T01:00:00"/>
    <s v="BS08"/>
    <s v="South Arm SJ (Old Mill)"/>
    <s v="San Juan Estuary"/>
    <n v="1"/>
    <x v="4"/>
    <s v="Wild"/>
    <x v="1"/>
    <n v="18"/>
    <n v="1"/>
    <n v="4"/>
    <n v="1"/>
    <s v="BS"/>
  </r>
  <r>
    <x v="16"/>
    <x v="0"/>
    <n v="8"/>
    <x v="4"/>
    <n v="29"/>
    <d v="2019-08-29T00:00:00"/>
    <d v="1899-12-30T01:00:00"/>
    <s v="BS08"/>
    <s v="South Arm SJ (Old Mill)"/>
    <s v="San Juan Estuary"/>
    <n v="1"/>
    <x v="10"/>
    <s v="Wild"/>
    <x v="1"/>
    <n v="13"/>
    <n v="1"/>
    <n v="4"/>
    <n v="10"/>
    <s v="BS"/>
  </r>
  <r>
    <x v="16"/>
    <x v="0"/>
    <n v="8"/>
    <x v="4"/>
    <n v="29"/>
    <d v="2019-08-29T00:00:00"/>
    <d v="1899-12-30T01:13:00"/>
    <s v="BS10"/>
    <s v="Central Arm SJ at Island Rd Bridge"/>
    <s v="San Juan Estuary"/>
    <n v="1"/>
    <x v="0"/>
    <s v="Wild"/>
    <x v="0"/>
    <n v="3"/>
    <n v="1"/>
    <n v="2"/>
    <n v="3"/>
    <s v="BS"/>
  </r>
  <r>
    <x v="16"/>
    <x v="0"/>
    <n v="8"/>
    <x v="4"/>
    <n v="29"/>
    <d v="2019-08-29T00:00:00"/>
    <d v="1899-12-30T01:13:00"/>
    <s v="BS10"/>
    <s v="Central Arm SJ at Island Rd Bridge"/>
    <s v="San Juan Estuary"/>
    <n v="1"/>
    <x v="2"/>
    <s v="Wild"/>
    <x v="1"/>
    <n v="8"/>
    <n v="1"/>
    <n v="4"/>
    <n v="16"/>
    <s v="BS"/>
  </r>
  <r>
    <x v="16"/>
    <x v="0"/>
    <n v="8"/>
    <x v="4"/>
    <n v="29"/>
    <d v="2019-08-29T00:00:00"/>
    <d v="1899-12-30T01:13:00"/>
    <s v="BS10"/>
    <s v="Central Arm SJ at Island Rd Bridge"/>
    <s v="San Juan Estuary"/>
    <n v="1"/>
    <x v="4"/>
    <s v="Wild"/>
    <x v="1"/>
    <n v="18"/>
    <n v="1"/>
    <n v="4"/>
    <n v="1"/>
    <s v="BS"/>
  </r>
  <r>
    <x v="16"/>
    <x v="0"/>
    <n v="8"/>
    <x v="4"/>
    <n v="29"/>
    <d v="2019-08-29T00:00:00"/>
    <d v="1899-12-30T01:13:00"/>
    <s v="BS10"/>
    <s v="Central Arm SJ at Island Rd Bridge"/>
    <s v="San Juan Estuary"/>
    <n v="1"/>
    <x v="5"/>
    <s v="Wild"/>
    <x v="1"/>
    <n v="15"/>
    <n v="1"/>
    <n v="4"/>
    <n v="1"/>
    <s v="BS"/>
  </r>
  <r>
    <x v="16"/>
    <x v="0"/>
    <n v="8"/>
    <x v="4"/>
    <n v="29"/>
    <d v="2019-08-29T00:00:00"/>
    <d v="1899-12-30T01:13:00"/>
    <s v="BS10"/>
    <s v="Central Arm SJ at Island Rd Bridge"/>
    <s v="San Juan Estuary"/>
    <n v="1"/>
    <x v="10"/>
    <s v="Wild"/>
    <x v="1"/>
    <n v="13"/>
    <n v="1"/>
    <n v="4"/>
    <n v="9"/>
    <s v="BS"/>
  </r>
  <r>
    <x v="16"/>
    <x v="0"/>
    <n v="8"/>
    <x v="4"/>
    <n v="29"/>
    <d v="2019-08-29T00:00:00"/>
    <d v="1899-12-30T01:32:00"/>
    <s v="BS11"/>
    <s v="Q Helen, top of Island Road"/>
    <s v="San Juan Estuary"/>
    <n v="1"/>
    <x v="0"/>
    <s v="Wild"/>
    <x v="0"/>
    <n v="3"/>
    <n v="1"/>
    <n v="2"/>
    <n v="2"/>
    <s v="BS"/>
  </r>
  <r>
    <x v="16"/>
    <x v="0"/>
    <n v="8"/>
    <x v="4"/>
    <n v="29"/>
    <d v="2019-08-29T00:00:00"/>
    <d v="1899-12-30T01:32:00"/>
    <s v="BS11"/>
    <s v="Q Helen, top of Island Road"/>
    <s v="San Juan Estuary"/>
    <n v="1"/>
    <x v="2"/>
    <s v="Wild"/>
    <x v="1"/>
    <n v="8"/>
    <n v="1"/>
    <n v="4"/>
    <n v="5"/>
    <s v="BS"/>
  </r>
  <r>
    <x v="16"/>
    <x v="0"/>
    <n v="8"/>
    <x v="4"/>
    <n v="29"/>
    <d v="2019-08-29T00:00:00"/>
    <d v="1899-12-30T01:32:00"/>
    <s v="BS11"/>
    <s v="Q Helen, top of Island Road"/>
    <s v="San Juan Estuary"/>
    <n v="1"/>
    <x v="3"/>
    <s v="Wild"/>
    <x v="1"/>
    <n v="9"/>
    <n v="1"/>
    <n v="4"/>
    <n v="1"/>
    <s v="BS"/>
  </r>
  <r>
    <x v="16"/>
    <x v="0"/>
    <n v="8"/>
    <x v="4"/>
    <n v="29"/>
    <d v="2019-08-29T00:00:00"/>
    <d v="1899-12-30T01:32:00"/>
    <s v="BS11"/>
    <s v="Q Helen, top of Island Road"/>
    <s v="San Juan Estuary"/>
    <n v="1"/>
    <x v="10"/>
    <s v="Wild"/>
    <x v="1"/>
    <n v="13"/>
    <n v="1"/>
    <n v="4"/>
    <n v="3"/>
    <s v="BS"/>
  </r>
  <r>
    <x v="17"/>
    <x v="0"/>
    <n v="9"/>
    <x v="5"/>
    <n v="6"/>
    <d v="2019-09-06T00:00:00"/>
    <d v="1899-12-30T11:12:00"/>
    <s v="BS01"/>
    <s v="Smokies"/>
    <s v="Gordon Estuary"/>
    <n v="1"/>
    <x v="9"/>
    <s v="Wild"/>
    <x v="3"/>
    <n v="5"/>
    <n v="1"/>
    <n v="3"/>
    <n v="1"/>
    <s v="BS"/>
  </r>
  <r>
    <x v="17"/>
    <x v="0"/>
    <n v="9"/>
    <x v="5"/>
    <n v="6"/>
    <d v="2019-09-06T00:00:00"/>
    <d v="1899-12-30T11:12:00"/>
    <s v="BS01"/>
    <s v="Smokies"/>
    <s v="Gordon Estuary"/>
    <n v="1"/>
    <x v="0"/>
    <s v="Wild"/>
    <x v="3"/>
    <n v="3"/>
    <n v="1"/>
    <n v="3"/>
    <n v="3"/>
    <s v="BS"/>
  </r>
  <r>
    <x v="17"/>
    <x v="0"/>
    <n v="9"/>
    <x v="5"/>
    <n v="6"/>
    <d v="2019-09-06T00:00:00"/>
    <d v="1899-12-30T11:12:00"/>
    <s v="BS01"/>
    <s v="Smokies"/>
    <s v="Gordon Estuary"/>
    <n v="1"/>
    <x v="2"/>
    <s v="Wild"/>
    <x v="1"/>
    <n v="8"/>
    <n v="1"/>
    <n v="4"/>
    <n v="10"/>
    <s v="BS"/>
  </r>
  <r>
    <x v="17"/>
    <x v="0"/>
    <n v="9"/>
    <x v="5"/>
    <n v="6"/>
    <d v="2019-09-06T00:00:00"/>
    <d v="1899-12-30T11:12:00"/>
    <s v="BS01"/>
    <s v="Smokies"/>
    <s v="Gordon Estuary"/>
    <n v="1"/>
    <x v="5"/>
    <s v="Wild"/>
    <x v="1"/>
    <n v="15"/>
    <n v="1"/>
    <n v="4"/>
    <n v="22"/>
    <s v="BS"/>
  </r>
  <r>
    <x v="17"/>
    <x v="0"/>
    <n v="9"/>
    <x v="5"/>
    <n v="6"/>
    <d v="2019-09-06T00:00:00"/>
    <d v="1899-12-30T11:12:00"/>
    <s v="BS01"/>
    <s v="Smokies"/>
    <s v="Gordon Estuary"/>
    <n v="1"/>
    <x v="10"/>
    <s v="Wild"/>
    <x v="1"/>
    <n v="13"/>
    <n v="1"/>
    <n v="4"/>
    <n v="20"/>
    <s v="BS"/>
  </r>
  <r>
    <x v="17"/>
    <x v="0"/>
    <n v="9"/>
    <x v="5"/>
    <n v="6"/>
    <d v="2019-09-06T00:00:00"/>
    <d v="1899-12-30T11:12:00"/>
    <s v="BS01"/>
    <s v="Smokies"/>
    <s v="Gordon Estuary"/>
    <n v="1"/>
    <x v="20"/>
    <s v="Wild"/>
    <x v="1"/>
    <n v="17"/>
    <n v="1"/>
    <n v="4"/>
    <n v="150"/>
    <s v="BS"/>
  </r>
  <r>
    <x v="17"/>
    <x v="0"/>
    <n v="9"/>
    <x v="5"/>
    <n v="6"/>
    <d v="2019-09-06T00:00:00"/>
    <d v="1899-12-30T12:20:00"/>
    <s v="BS12"/>
    <s v="Q4, u/s of Tanis's template site"/>
    <s v="San Juan Estuary"/>
    <n v="1"/>
    <x v="0"/>
    <s v="Wild"/>
    <x v="3"/>
    <n v="3"/>
    <n v="1"/>
    <n v="3"/>
    <n v="1"/>
    <s v="BS"/>
  </r>
  <r>
    <x v="17"/>
    <x v="0"/>
    <n v="9"/>
    <x v="5"/>
    <n v="6"/>
    <d v="2019-09-06T00:00:00"/>
    <d v="1899-12-30T12:20:00"/>
    <s v="BS12"/>
    <s v="Q4, u/s of Tanis's template site"/>
    <s v="San Juan Estuary"/>
    <n v="1"/>
    <x v="3"/>
    <s v="Wild"/>
    <x v="1"/>
    <n v="9"/>
    <n v="1"/>
    <n v="4"/>
    <n v="1"/>
    <s v="BS"/>
  </r>
  <r>
    <x v="17"/>
    <x v="0"/>
    <n v="9"/>
    <x v="5"/>
    <n v="6"/>
    <d v="2019-09-06T00:00:00"/>
    <d v="1899-12-30T12:20:00"/>
    <s v="BS12"/>
    <s v="Q4, u/s of Tanis's template site"/>
    <s v="San Juan Estuary"/>
    <n v="1"/>
    <x v="5"/>
    <s v="Wild"/>
    <x v="1"/>
    <n v="15"/>
    <n v="1"/>
    <n v="4"/>
    <n v="2"/>
    <s v="BS"/>
  </r>
  <r>
    <x v="17"/>
    <x v="0"/>
    <n v="9"/>
    <x v="5"/>
    <n v="6"/>
    <d v="2019-09-06T00:00:00"/>
    <d v="1899-12-30T12:50:00"/>
    <s v="BS09"/>
    <s v="Q07, Central/South Arm confluence"/>
    <s v="San Juan Estuary"/>
    <n v="1"/>
    <x v="0"/>
    <s v="Wild"/>
    <x v="3"/>
    <n v="3"/>
    <n v="1"/>
    <n v="3"/>
    <n v="5"/>
    <s v="BS"/>
  </r>
  <r>
    <x v="17"/>
    <x v="0"/>
    <n v="9"/>
    <x v="5"/>
    <n v="6"/>
    <d v="2019-09-06T00:00:00"/>
    <d v="1899-12-30T12:50:00"/>
    <s v="BS09"/>
    <s v="Q07, Central/South Arm confluence"/>
    <s v="San Juan Estuary"/>
    <n v="1"/>
    <x v="2"/>
    <s v="Wild"/>
    <x v="1"/>
    <n v="8"/>
    <n v="1"/>
    <n v="4"/>
    <n v="13"/>
    <s v="BS"/>
  </r>
  <r>
    <x v="17"/>
    <x v="0"/>
    <n v="9"/>
    <x v="5"/>
    <n v="6"/>
    <d v="2019-09-06T00:00:00"/>
    <d v="1899-12-30T12:50:00"/>
    <s v="BS09"/>
    <s v="Q07, Central/South Arm confluence"/>
    <s v="San Juan Estuary"/>
    <n v="1"/>
    <x v="5"/>
    <s v="Wild"/>
    <x v="1"/>
    <n v="15"/>
    <n v="1"/>
    <n v="4"/>
    <n v="5"/>
    <s v="BS"/>
  </r>
  <r>
    <x v="17"/>
    <x v="0"/>
    <n v="9"/>
    <x v="5"/>
    <n v="6"/>
    <d v="2019-09-06T00:00:00"/>
    <d v="1899-12-30T12:50:00"/>
    <s v="BS09"/>
    <s v="Q07, Central/South Arm confluence"/>
    <s v="San Juan Estuary"/>
    <n v="1"/>
    <x v="10"/>
    <s v="Wild"/>
    <x v="1"/>
    <n v="13"/>
    <n v="1"/>
    <n v="4"/>
    <n v="410"/>
    <s v="BS"/>
  </r>
  <r>
    <x v="17"/>
    <x v="0"/>
    <n v="9"/>
    <x v="5"/>
    <n v="6"/>
    <d v="2019-09-06T00:00:00"/>
    <d v="1899-12-30T13:06:00"/>
    <s v="BS08"/>
    <s v="South Arm SJ (Old Mill)"/>
    <s v="San Juan Estuary"/>
    <n v="1"/>
    <x v="0"/>
    <s v="Wild"/>
    <x v="3"/>
    <n v="3"/>
    <n v="1"/>
    <n v="3"/>
    <n v="9"/>
    <s v="BS"/>
  </r>
  <r>
    <x v="17"/>
    <x v="0"/>
    <n v="9"/>
    <x v="5"/>
    <n v="6"/>
    <d v="2019-09-06T00:00:00"/>
    <d v="1899-12-30T13:06:00"/>
    <s v="BS08"/>
    <s v="South Arm SJ (Old Mill)"/>
    <s v="San Juan Estuary"/>
    <n v="1"/>
    <x v="2"/>
    <s v="Wild"/>
    <x v="1"/>
    <n v="8"/>
    <n v="1"/>
    <n v="4"/>
    <n v="2"/>
    <s v="BS"/>
  </r>
  <r>
    <x v="17"/>
    <x v="0"/>
    <n v="9"/>
    <x v="5"/>
    <n v="6"/>
    <d v="2019-09-06T00:00:00"/>
    <d v="1899-12-30T13:06:00"/>
    <s v="BS08"/>
    <s v="South Arm SJ (Old Mill)"/>
    <s v="San Juan Estuary"/>
    <n v="1"/>
    <x v="3"/>
    <s v="Wild"/>
    <x v="1"/>
    <n v="9"/>
    <n v="1"/>
    <n v="4"/>
    <n v="421"/>
    <s v="BS"/>
  </r>
  <r>
    <x v="17"/>
    <x v="0"/>
    <n v="9"/>
    <x v="5"/>
    <n v="6"/>
    <d v="2019-09-06T00:00:00"/>
    <d v="1899-12-30T13:06:00"/>
    <s v="BS08"/>
    <s v="South Arm SJ (Old Mill)"/>
    <s v="San Juan Estuary"/>
    <n v="1"/>
    <x v="4"/>
    <s v="Wild"/>
    <x v="1"/>
    <n v="18"/>
    <n v="1"/>
    <n v="4"/>
    <n v="1"/>
    <s v="BS"/>
  </r>
  <r>
    <x v="17"/>
    <x v="0"/>
    <n v="9"/>
    <x v="5"/>
    <n v="6"/>
    <d v="2019-09-06T00:00:00"/>
    <d v="1899-12-30T13:06:00"/>
    <s v="BS08"/>
    <s v="South Arm SJ (Old Mill)"/>
    <s v="San Juan Estuary"/>
    <n v="1"/>
    <x v="5"/>
    <s v="Wild"/>
    <x v="1"/>
    <n v="15"/>
    <n v="1"/>
    <n v="4"/>
    <n v="13"/>
    <s v="BS"/>
  </r>
  <r>
    <x v="17"/>
    <x v="0"/>
    <n v="9"/>
    <x v="5"/>
    <n v="6"/>
    <d v="2019-09-06T00:00:00"/>
    <d v="1899-12-30T13:06:00"/>
    <s v="BS08"/>
    <s v="South Arm SJ (Old Mill)"/>
    <s v="San Juan Estuary"/>
    <n v="1"/>
    <x v="10"/>
    <s v="Wild"/>
    <x v="1"/>
    <n v="13"/>
    <n v="1"/>
    <n v="4"/>
    <n v="510"/>
    <s v="BS"/>
  </r>
  <r>
    <x v="17"/>
    <x v="0"/>
    <n v="9"/>
    <x v="5"/>
    <n v="6"/>
    <d v="2019-09-06T00:00:00"/>
    <d v="1899-12-30T13:35:00"/>
    <s v="BS10"/>
    <s v="Central Arm SJ at Island Rd Bridge"/>
    <s v="San Juan Estuary"/>
    <n v="1"/>
    <x v="2"/>
    <s v="Wild"/>
    <x v="1"/>
    <n v="8"/>
    <n v="1"/>
    <n v="4"/>
    <n v="9"/>
    <s v="BS"/>
  </r>
  <r>
    <x v="17"/>
    <x v="0"/>
    <n v="9"/>
    <x v="5"/>
    <n v="6"/>
    <d v="2019-09-06T00:00:00"/>
    <d v="1899-12-30T13:35:00"/>
    <s v="BS10"/>
    <s v="Central Arm SJ at Island Rd Bridge"/>
    <s v="San Juan Estuary"/>
    <n v="1"/>
    <x v="4"/>
    <s v="Wild"/>
    <x v="1"/>
    <n v="18"/>
    <n v="1"/>
    <n v="4"/>
    <n v="1"/>
    <s v="BS"/>
  </r>
  <r>
    <x v="17"/>
    <x v="0"/>
    <n v="9"/>
    <x v="5"/>
    <n v="6"/>
    <d v="2019-09-06T00:00:00"/>
    <d v="1899-12-30T13:35:00"/>
    <s v="BS10"/>
    <s v="Central Arm SJ at Island Rd Bridge"/>
    <s v="San Juan Estuary"/>
    <n v="1"/>
    <x v="5"/>
    <s v="Wild"/>
    <x v="1"/>
    <n v="15"/>
    <n v="1"/>
    <n v="4"/>
    <n v="5"/>
    <s v="BS"/>
  </r>
  <r>
    <x v="17"/>
    <x v="0"/>
    <n v="9"/>
    <x v="5"/>
    <n v="6"/>
    <d v="2019-09-06T00:00:00"/>
    <d v="1899-12-30T13:35:00"/>
    <s v="BS10"/>
    <s v="Central Arm SJ at Island Rd Bridge"/>
    <s v="San Juan Estuary"/>
    <n v="1"/>
    <x v="6"/>
    <s v="Wild"/>
    <x v="1"/>
    <n v="11"/>
    <n v="1"/>
    <n v="4"/>
    <n v="1"/>
    <s v="BS"/>
  </r>
  <r>
    <x v="17"/>
    <x v="0"/>
    <n v="9"/>
    <x v="5"/>
    <n v="6"/>
    <d v="2019-09-06T00:00:00"/>
    <d v="1899-12-30T13:35:00"/>
    <s v="BS10"/>
    <s v="Central Arm SJ at Island Rd Bridge"/>
    <s v="San Juan Estuary"/>
    <n v="1"/>
    <x v="10"/>
    <s v="Wild"/>
    <x v="1"/>
    <n v="13"/>
    <n v="1"/>
    <n v="4"/>
    <n v="26"/>
    <s v="BS"/>
  </r>
  <r>
    <x v="17"/>
    <x v="0"/>
    <n v="9"/>
    <x v="5"/>
    <n v="6"/>
    <d v="2019-09-06T00:00:00"/>
    <d v="1899-12-30T13:52:00"/>
    <s v="BS11"/>
    <s v="Q Helen, top of Island Road"/>
    <s v="San Juan Estuary"/>
    <n v="1"/>
    <x v="0"/>
    <s v="Wild"/>
    <x v="3"/>
    <n v="3"/>
    <n v="1"/>
    <n v="3"/>
    <n v="1"/>
    <s v="BS"/>
  </r>
  <r>
    <x v="17"/>
    <x v="0"/>
    <n v="9"/>
    <x v="5"/>
    <n v="6"/>
    <d v="2019-09-06T00:00:00"/>
    <d v="1899-12-30T13:52:00"/>
    <s v="BS11"/>
    <s v="Q Helen, top of Island Road"/>
    <s v="San Juan Estuary"/>
    <n v="1"/>
    <x v="0"/>
    <s v="Wild"/>
    <x v="0"/>
    <n v="3"/>
    <n v="1"/>
    <n v="2"/>
    <n v="2"/>
    <s v="BS"/>
  </r>
  <r>
    <x v="17"/>
    <x v="0"/>
    <n v="9"/>
    <x v="5"/>
    <n v="6"/>
    <d v="2019-09-06T00:00:00"/>
    <d v="1899-12-30T13:52:00"/>
    <s v="BS11"/>
    <s v="Q Helen, top of Island Road"/>
    <s v="San Juan Estuary"/>
    <n v="1"/>
    <x v="2"/>
    <s v="Wild"/>
    <x v="1"/>
    <n v="8"/>
    <n v="1"/>
    <n v="4"/>
    <n v="21"/>
    <s v="BS"/>
  </r>
  <r>
    <x v="17"/>
    <x v="0"/>
    <n v="9"/>
    <x v="5"/>
    <n v="6"/>
    <d v="2019-09-06T00:00:00"/>
    <d v="1899-12-30T13:52:00"/>
    <s v="BS11"/>
    <s v="Q Helen, top of Island Road"/>
    <s v="San Juan Estuary"/>
    <n v="1"/>
    <x v="3"/>
    <s v="Wild"/>
    <x v="1"/>
    <n v="9"/>
    <n v="1"/>
    <n v="4"/>
    <n v="5"/>
    <s v="BS"/>
  </r>
  <r>
    <x v="17"/>
    <x v="0"/>
    <n v="9"/>
    <x v="5"/>
    <n v="6"/>
    <d v="2019-09-06T00:00:00"/>
    <d v="1899-12-30T13:52:00"/>
    <s v="BS11"/>
    <s v="Q Helen, top of Island Road"/>
    <s v="San Juan Estuary"/>
    <n v="1"/>
    <x v="6"/>
    <s v="Wild"/>
    <x v="1"/>
    <n v="11"/>
    <n v="1"/>
    <n v="4"/>
    <n v="2"/>
    <s v="BS"/>
  </r>
  <r>
    <x v="17"/>
    <x v="0"/>
    <n v="9"/>
    <x v="5"/>
    <n v="6"/>
    <d v="2019-09-06T00:00:00"/>
    <d v="1899-12-30T13:52:00"/>
    <s v="BS11"/>
    <s v="Q Helen, top of Island Road"/>
    <s v="San Juan Estuary"/>
    <n v="1"/>
    <x v="10"/>
    <s v="Wild"/>
    <x v="1"/>
    <n v="13"/>
    <n v="1"/>
    <n v="4"/>
    <n v="10"/>
    <s v="BS"/>
  </r>
  <r>
    <x v="17"/>
    <x v="0"/>
    <n v="9"/>
    <x v="5"/>
    <n v="6"/>
    <d v="2019-09-06T00:00:00"/>
    <d v="1899-12-30T09:42:00"/>
    <s v="BS07"/>
    <s v="Butch's (Gordon R.)"/>
    <s v="Gordon Estuary"/>
    <n v="1"/>
    <x v="9"/>
    <s v="Wild"/>
    <x v="3"/>
    <n v="5"/>
    <n v="1"/>
    <n v="3"/>
    <n v="5"/>
    <s v="BS"/>
  </r>
  <r>
    <x v="17"/>
    <x v="0"/>
    <n v="9"/>
    <x v="5"/>
    <n v="6"/>
    <d v="2019-09-06T00:00:00"/>
    <d v="1899-12-30T09:42:00"/>
    <s v="BS07"/>
    <s v="Butch's (Gordon R.)"/>
    <s v="Gordon Estuary"/>
    <n v="1"/>
    <x v="20"/>
    <s v="Wild"/>
    <x v="1"/>
    <n v="17"/>
    <n v="1"/>
    <n v="4"/>
    <n v="1"/>
    <s v="BS"/>
  </r>
  <r>
    <x v="17"/>
    <x v="0"/>
    <n v="9"/>
    <x v="5"/>
    <n v="6"/>
    <d v="2019-09-06T00:00:00"/>
    <d v="1899-12-30T10:10:00"/>
    <s v="BS05"/>
    <s v="Q01, left bank Gordon up from confluence"/>
    <s v="Gordon Estuary"/>
    <n v="1"/>
    <x v="11"/>
    <s v="Wild"/>
    <x v="1"/>
    <n v="20"/>
    <n v="1"/>
    <n v="4"/>
    <n v="5"/>
    <s v="BS"/>
  </r>
  <r>
    <x v="17"/>
    <x v="0"/>
    <n v="9"/>
    <x v="5"/>
    <n v="6"/>
    <d v="2019-09-06T00:00:00"/>
    <d v="1899-12-30T10:25:00"/>
    <s v="BS04"/>
    <s v="Gallaugher's"/>
    <s v="Gordon Estuary"/>
    <n v="1"/>
    <x v="2"/>
    <s v="Wild"/>
    <x v="1"/>
    <n v="8"/>
    <n v="1"/>
    <n v="4"/>
    <n v="7"/>
    <s v="BS"/>
  </r>
  <r>
    <x v="17"/>
    <x v="0"/>
    <n v="9"/>
    <x v="5"/>
    <n v="6"/>
    <d v="2019-09-06T00:00:00"/>
    <d v="1899-12-30T10:25:00"/>
    <s v="BS04"/>
    <s v="Gallaugher's"/>
    <s v="Gordon Estuary"/>
    <n v="1"/>
    <x v="3"/>
    <s v="Wild"/>
    <x v="1"/>
    <n v="9"/>
    <n v="1"/>
    <n v="4"/>
    <n v="115"/>
    <s v="BS"/>
  </r>
  <r>
    <x v="17"/>
    <x v="0"/>
    <n v="9"/>
    <x v="5"/>
    <n v="6"/>
    <d v="2019-09-06T00:00:00"/>
    <d v="1899-12-30T10:25:00"/>
    <s v="BS04"/>
    <s v="Gallaugher's"/>
    <s v="Gordon Estuary"/>
    <n v="1"/>
    <x v="4"/>
    <s v="Wild"/>
    <x v="1"/>
    <n v="18"/>
    <n v="1"/>
    <n v="4"/>
    <n v="1"/>
    <s v="BS"/>
  </r>
  <r>
    <x v="17"/>
    <x v="0"/>
    <n v="9"/>
    <x v="5"/>
    <n v="6"/>
    <d v="2019-09-06T00:00:00"/>
    <d v="1899-12-30T10:25:00"/>
    <s v="BS04"/>
    <s v="Gallaugher's"/>
    <s v="Gordon Estuary"/>
    <n v="1"/>
    <x v="5"/>
    <s v="Wild"/>
    <x v="1"/>
    <n v="15"/>
    <n v="1"/>
    <n v="4"/>
    <n v="25"/>
    <s v="BS"/>
  </r>
  <r>
    <x v="17"/>
    <x v="0"/>
    <n v="9"/>
    <x v="5"/>
    <n v="6"/>
    <d v="2019-09-06T00:00:00"/>
    <d v="1899-12-30T10:25:00"/>
    <s v="BS04"/>
    <s v="Gallaugher's"/>
    <s v="Gordon Estuary"/>
    <n v="1"/>
    <x v="10"/>
    <s v="Wild"/>
    <x v="1"/>
    <n v="13"/>
    <n v="1"/>
    <n v="4"/>
    <n v="45"/>
    <s v="BS"/>
  </r>
  <r>
    <x v="17"/>
    <x v="0"/>
    <n v="9"/>
    <x v="5"/>
    <n v="6"/>
    <d v="2019-09-06T00:00:00"/>
    <d v="1899-12-30T10:25:00"/>
    <s v="BS04"/>
    <s v="Gallaugher's"/>
    <s v="Gordon Estuary"/>
    <n v="1"/>
    <x v="11"/>
    <s v="Wild"/>
    <x v="1"/>
    <n v="20"/>
    <n v="1"/>
    <n v="4"/>
    <n v="1"/>
    <s v="BS"/>
  </r>
  <r>
    <x v="17"/>
    <x v="0"/>
    <n v="9"/>
    <x v="5"/>
    <n v="6"/>
    <d v="2019-09-06T00:00:00"/>
    <d v="1899-12-30T10:42:00"/>
    <s v="BS06"/>
    <s v="Q08, Jeff's Boat Ramp"/>
    <s v="Gordon Estuary"/>
    <n v="1"/>
    <x v="2"/>
    <s v="Wild"/>
    <x v="1"/>
    <n v="8"/>
    <n v="1"/>
    <n v="4"/>
    <n v="17"/>
    <s v="BS"/>
  </r>
  <r>
    <x v="17"/>
    <x v="0"/>
    <n v="9"/>
    <x v="5"/>
    <n v="6"/>
    <d v="2019-09-06T00:00:00"/>
    <d v="1899-12-30T10:42:00"/>
    <s v="BS06"/>
    <s v="Q08, Jeff's Boat Ramp"/>
    <s v="Gordon Estuary"/>
    <n v="1"/>
    <x v="4"/>
    <s v="Wild"/>
    <x v="1"/>
    <n v="18"/>
    <n v="1"/>
    <n v="4"/>
    <n v="5"/>
    <s v="BS"/>
  </r>
  <r>
    <x v="17"/>
    <x v="0"/>
    <n v="9"/>
    <x v="5"/>
    <n v="6"/>
    <d v="2019-09-06T00:00:00"/>
    <d v="1899-12-30T10:42:00"/>
    <s v="BS06"/>
    <s v="Q08, Jeff's Boat Ramp"/>
    <s v="Gordon Estuary"/>
    <n v="1"/>
    <x v="5"/>
    <s v="Wild"/>
    <x v="1"/>
    <n v="15"/>
    <n v="1"/>
    <n v="4"/>
    <n v="14"/>
    <s v="BS"/>
  </r>
  <r>
    <x v="17"/>
    <x v="0"/>
    <n v="9"/>
    <x v="5"/>
    <n v="6"/>
    <d v="2019-09-06T00:00:00"/>
    <d v="1899-12-30T10:42:00"/>
    <s v="BS06"/>
    <s v="Q08, Jeff's Boat Ramp"/>
    <s v="Gordon Estuary"/>
    <n v="1"/>
    <x v="10"/>
    <s v="Wild"/>
    <x v="1"/>
    <n v="13"/>
    <n v="1"/>
    <n v="4"/>
    <n v="100"/>
    <s v="BS"/>
  </r>
  <r>
    <x v="17"/>
    <x v="0"/>
    <n v="9"/>
    <x v="5"/>
    <n v="6"/>
    <d v="2019-09-06T00:00:00"/>
    <d v="1899-12-30T10:42:00"/>
    <s v="BS06"/>
    <s v="Q08, Jeff's Boat Ramp"/>
    <s v="Gordon Estuary"/>
    <n v="1"/>
    <x v="11"/>
    <s v="Wild"/>
    <x v="1"/>
    <n v="20"/>
    <n v="1"/>
    <n v="4"/>
    <n v="7"/>
    <s v="BS"/>
  </r>
  <r>
    <x v="17"/>
    <x v="0"/>
    <n v="9"/>
    <x v="5"/>
    <n v="6"/>
    <d v="2019-09-06T00:00:00"/>
    <d v="1899-12-30T10:42:00"/>
    <s v="BS06"/>
    <s v="Q08, Jeff's Boat Ramp"/>
    <s v="Gordon Estuary"/>
    <n v="1"/>
    <x v="21"/>
    <s v="Wild"/>
    <x v="1"/>
    <n v="19"/>
    <n v="1"/>
    <n v="4"/>
    <n v="1"/>
    <s v="BS"/>
  </r>
  <r>
    <x v="17"/>
    <x v="0"/>
    <n v="9"/>
    <x v="5"/>
    <n v="6"/>
    <d v="2019-09-06T00:00:00"/>
    <d v="1899-12-30T10:42:00"/>
    <s v="BS06"/>
    <s v="Q08, Jeff's Boat Ramp"/>
    <s v="Gordon Estuary"/>
    <n v="1"/>
    <x v="8"/>
    <s v="Wild"/>
    <x v="2"/>
    <n v="14"/>
    <n v="1"/>
    <n v="5"/>
    <s v="lots"/>
    <s v="BS"/>
  </r>
  <r>
    <x v="17"/>
    <x v="0"/>
    <n v="9"/>
    <x v="5"/>
    <n v="6"/>
    <d v="2019-09-06T00:00:00"/>
    <d v="1899-12-30T10:42:00"/>
    <s v="BS06"/>
    <s v="Q08, Jeff's Boat Ramp"/>
    <s v="Gordon Estuary"/>
    <n v="1"/>
    <x v="16"/>
    <s v="Wild"/>
    <x v="1"/>
    <n v="21"/>
    <n v="1"/>
    <n v="4"/>
    <n v="1"/>
    <s v="BS"/>
  </r>
  <r>
    <x v="17"/>
    <x v="0"/>
    <n v="9"/>
    <x v="5"/>
    <n v="6"/>
    <d v="2019-09-06T00:00:00"/>
    <d v="1899-12-30T11:00:00"/>
    <s v="BS03"/>
    <s v="Pacheedah Shores Boat Ramp"/>
    <s v="Gordon Estuary"/>
    <n v="1"/>
    <x v="0"/>
    <s v="Wild"/>
    <x v="3"/>
    <n v="3"/>
    <n v="1"/>
    <n v="3"/>
    <n v="1"/>
    <s v="BS"/>
  </r>
  <r>
    <x v="17"/>
    <x v="0"/>
    <n v="9"/>
    <x v="5"/>
    <n v="6"/>
    <d v="2019-09-06T00:00:00"/>
    <d v="1899-12-30T11:00:00"/>
    <s v="BS03"/>
    <s v="Pacheedah Shores Boat Ramp"/>
    <s v="Gordon Estuary"/>
    <n v="1"/>
    <x v="2"/>
    <s v="Wild"/>
    <x v="1"/>
    <n v="8"/>
    <n v="1"/>
    <n v="4"/>
    <n v="10"/>
    <s v="BS"/>
  </r>
  <r>
    <x v="17"/>
    <x v="0"/>
    <n v="9"/>
    <x v="5"/>
    <n v="6"/>
    <d v="2019-09-06T00:00:00"/>
    <d v="1899-12-30T11:00:00"/>
    <s v="BS03"/>
    <s v="Pacheedah Shores Boat Ramp"/>
    <s v="Gordon Estuary"/>
    <n v="1"/>
    <x v="3"/>
    <s v="Wild"/>
    <x v="1"/>
    <n v="9"/>
    <n v="1"/>
    <n v="4"/>
    <n v="1"/>
    <s v="BS"/>
  </r>
  <r>
    <x v="17"/>
    <x v="0"/>
    <n v="9"/>
    <x v="5"/>
    <n v="6"/>
    <d v="2019-09-06T00:00:00"/>
    <d v="1899-12-30T11:00:00"/>
    <s v="BS03"/>
    <s v="Pacheedah Shores Boat Ramp"/>
    <s v="Gordon Estuary"/>
    <n v="1"/>
    <x v="4"/>
    <s v="Wild"/>
    <x v="1"/>
    <n v="18"/>
    <n v="1"/>
    <n v="4"/>
    <n v="5"/>
    <s v="BS"/>
  </r>
  <r>
    <x v="17"/>
    <x v="0"/>
    <n v="9"/>
    <x v="5"/>
    <n v="6"/>
    <d v="2019-09-06T00:00:00"/>
    <d v="1899-12-30T11:00:00"/>
    <s v="BS03"/>
    <s v="Pacheedah Shores Boat Ramp"/>
    <s v="Gordon Estuary"/>
    <n v="1"/>
    <x v="5"/>
    <s v="Wild"/>
    <x v="1"/>
    <n v="15"/>
    <n v="1"/>
    <n v="4"/>
    <n v="54"/>
    <s v="BS"/>
  </r>
  <r>
    <x v="17"/>
    <x v="0"/>
    <n v="9"/>
    <x v="5"/>
    <n v="6"/>
    <d v="2019-09-06T00:00:00"/>
    <d v="1899-12-30T11:00:00"/>
    <s v="BS03"/>
    <s v="Pacheedah Shores Boat Ramp"/>
    <s v="Gordon Estuary"/>
    <n v="1"/>
    <x v="10"/>
    <s v="Wild"/>
    <x v="1"/>
    <n v="13"/>
    <n v="1"/>
    <n v="4"/>
    <n v="104"/>
    <s v="BS"/>
  </r>
  <r>
    <x v="17"/>
    <x v="0"/>
    <n v="9"/>
    <x v="5"/>
    <n v="6"/>
    <d v="2019-09-06T00:00:00"/>
    <d v="1899-12-30T11:00:00"/>
    <s v="BS03"/>
    <s v="Pacheedah Shores Boat Ramp"/>
    <s v="Gordon Estuary"/>
    <n v="1"/>
    <x v="11"/>
    <s v="Wild"/>
    <x v="1"/>
    <n v="20"/>
    <n v="1"/>
    <n v="4"/>
    <n v="3"/>
    <s v="BS"/>
  </r>
  <r>
    <x v="17"/>
    <x v="0"/>
    <n v="9"/>
    <x v="5"/>
    <n v="6"/>
    <d v="2019-09-06T00:00:00"/>
    <d v="1899-12-30T11:00:00"/>
    <s v="BS03"/>
    <s v="Pacheedah Shores Boat Ramp"/>
    <s v="Gordon Estuary"/>
    <n v="1"/>
    <x v="8"/>
    <s v="Wild"/>
    <x v="2"/>
    <n v="14"/>
    <n v="1"/>
    <n v="5"/>
    <n v="10"/>
    <s v="BS"/>
  </r>
  <r>
    <x v="18"/>
    <x v="0"/>
    <n v="9"/>
    <x v="5"/>
    <n v="11"/>
    <d v="2019-09-11T00:00:00"/>
    <d v="1899-12-30T09:31:00"/>
    <s v="BS05"/>
    <s v="Q01, left bank Gordon up from confluence"/>
    <s v="Gordon Estuary"/>
    <n v="1"/>
    <x v="2"/>
    <s v="Wild"/>
    <x v="1"/>
    <n v="8"/>
    <n v="1"/>
    <n v="4"/>
    <n v="2"/>
    <s v="BS"/>
  </r>
  <r>
    <x v="18"/>
    <x v="0"/>
    <n v="9"/>
    <x v="5"/>
    <n v="11"/>
    <d v="2019-09-11T00:00:00"/>
    <d v="1899-12-30T09:31:00"/>
    <s v="BS05"/>
    <s v="Q01, left bank Gordon up from confluence"/>
    <s v="Gordon Estuary"/>
    <n v="1"/>
    <x v="3"/>
    <s v="Wild"/>
    <x v="1"/>
    <n v="9"/>
    <n v="1"/>
    <n v="4"/>
    <n v="2"/>
    <s v="BS"/>
  </r>
  <r>
    <x v="18"/>
    <x v="0"/>
    <n v="9"/>
    <x v="5"/>
    <n v="11"/>
    <d v="2019-09-11T00:00:00"/>
    <d v="1899-12-30T09:31:00"/>
    <s v="BS05"/>
    <s v="Q01, left bank Gordon up from confluence"/>
    <s v="Gordon Estuary"/>
    <n v="1"/>
    <x v="4"/>
    <s v="Wild"/>
    <x v="1"/>
    <n v="18"/>
    <n v="1"/>
    <n v="4"/>
    <n v="1"/>
    <s v="BS"/>
  </r>
  <r>
    <x v="18"/>
    <x v="0"/>
    <n v="9"/>
    <x v="5"/>
    <n v="11"/>
    <d v="2019-09-11T00:00:00"/>
    <d v="1899-12-30T09:31:00"/>
    <s v="BS05"/>
    <s v="Q01, left bank Gordon up from confluence"/>
    <s v="Gordon Estuary"/>
    <n v="1"/>
    <x v="5"/>
    <s v="Wild"/>
    <x v="1"/>
    <n v="15"/>
    <n v="1"/>
    <n v="4"/>
    <n v="2"/>
    <s v="BS"/>
  </r>
  <r>
    <x v="18"/>
    <x v="0"/>
    <n v="9"/>
    <x v="5"/>
    <n v="11"/>
    <d v="2019-09-11T00:00:00"/>
    <d v="1899-12-30T09:52:00"/>
    <s v="BS07"/>
    <s v="Butch's (Gordon R.)"/>
    <s v="Gordon Estuary"/>
    <n v="1"/>
    <x v="2"/>
    <s v="Wild"/>
    <x v="1"/>
    <n v="8"/>
    <n v="1"/>
    <n v="4"/>
    <n v="2"/>
    <s v="BS"/>
  </r>
  <r>
    <x v="18"/>
    <x v="0"/>
    <n v="9"/>
    <x v="5"/>
    <n v="11"/>
    <d v="2019-09-11T00:00:00"/>
    <d v="1899-12-30T09:52:00"/>
    <s v="BS07"/>
    <s v="Butch's (Gordon R.)"/>
    <s v="Gordon Estuary"/>
    <n v="1"/>
    <x v="3"/>
    <s v="Wild"/>
    <x v="1"/>
    <n v="9"/>
    <n v="1"/>
    <n v="4"/>
    <n v="2"/>
    <s v="BS"/>
  </r>
  <r>
    <x v="18"/>
    <x v="0"/>
    <n v="9"/>
    <x v="5"/>
    <n v="11"/>
    <d v="2019-09-11T00:00:00"/>
    <d v="1899-12-30T09:52:00"/>
    <s v="BS07"/>
    <s v="Butch's (Gordon R.)"/>
    <s v="Gordon Estuary"/>
    <n v="1"/>
    <x v="4"/>
    <s v="Wild"/>
    <x v="1"/>
    <n v="18"/>
    <n v="1"/>
    <n v="4"/>
    <n v="1"/>
    <s v="BS"/>
  </r>
  <r>
    <x v="18"/>
    <x v="0"/>
    <n v="9"/>
    <x v="5"/>
    <n v="11"/>
    <d v="2019-09-11T00:00:00"/>
    <d v="1899-12-30T10:20:00"/>
    <s v="BS07"/>
    <s v="Butch's (Gordon R.)"/>
    <s v="Gordon Estuary"/>
    <n v="1"/>
    <x v="5"/>
    <s v="Wild"/>
    <x v="1"/>
    <n v="15"/>
    <n v="1"/>
    <n v="4"/>
    <n v="2"/>
    <s v="BS"/>
  </r>
  <r>
    <x v="18"/>
    <x v="0"/>
    <n v="9"/>
    <x v="5"/>
    <n v="11"/>
    <d v="2019-09-11T00:00:00"/>
    <d v="1899-12-30T10:20:00"/>
    <s v="BS04"/>
    <s v="Gallaugher's"/>
    <s v="Gordon Estuary"/>
    <n v="1"/>
    <x v="0"/>
    <s v="Wild"/>
    <x v="3"/>
    <n v="3"/>
    <n v="1"/>
    <n v="3"/>
    <n v="3"/>
    <s v="BS"/>
  </r>
  <r>
    <x v="18"/>
    <x v="0"/>
    <n v="9"/>
    <x v="5"/>
    <n v="11"/>
    <d v="2019-09-11T00:00:00"/>
    <d v="1899-12-30T10:20:00"/>
    <s v="BS04"/>
    <s v="Gallaugher's"/>
    <s v="Gordon Estuary"/>
    <n v="1"/>
    <x v="2"/>
    <s v="Wild"/>
    <x v="1"/>
    <n v="8"/>
    <n v="1"/>
    <n v="4"/>
    <n v="5"/>
    <s v="BS"/>
  </r>
  <r>
    <x v="18"/>
    <x v="0"/>
    <n v="9"/>
    <x v="5"/>
    <n v="11"/>
    <d v="2019-09-11T00:00:00"/>
    <d v="1899-12-30T10:20:00"/>
    <s v="BS04"/>
    <s v="Gallaugher's"/>
    <s v="Gordon Estuary"/>
    <n v="1"/>
    <x v="3"/>
    <s v="Wild"/>
    <x v="1"/>
    <n v="9"/>
    <n v="1"/>
    <n v="4"/>
    <n v="315"/>
    <s v="BS"/>
  </r>
  <r>
    <x v="18"/>
    <x v="0"/>
    <n v="9"/>
    <x v="5"/>
    <n v="11"/>
    <d v="2019-09-11T00:00:00"/>
    <d v="1899-12-30T10:20:00"/>
    <s v="BS04"/>
    <s v="Gallaugher's"/>
    <s v="Gordon Estuary"/>
    <n v="1"/>
    <x v="4"/>
    <s v="Wild"/>
    <x v="1"/>
    <n v="18"/>
    <n v="1"/>
    <n v="4"/>
    <n v="6"/>
    <s v="BS"/>
  </r>
  <r>
    <x v="18"/>
    <x v="0"/>
    <n v="9"/>
    <x v="5"/>
    <n v="11"/>
    <d v="2019-09-11T00:00:00"/>
    <d v="1899-12-30T10:20:00"/>
    <s v="BS04"/>
    <s v="Gallaugher's"/>
    <s v="Gordon Estuary"/>
    <n v="1"/>
    <x v="5"/>
    <s v="Wild"/>
    <x v="1"/>
    <n v="15"/>
    <n v="1"/>
    <n v="4"/>
    <n v="20"/>
    <s v="BS"/>
  </r>
  <r>
    <x v="18"/>
    <x v="0"/>
    <n v="9"/>
    <x v="5"/>
    <n v="11"/>
    <d v="2019-09-11T00:00:00"/>
    <d v="1899-12-30T10:20:00"/>
    <s v="BS04"/>
    <s v="Gallaugher's"/>
    <s v="Gordon Estuary"/>
    <n v="1"/>
    <x v="6"/>
    <s v="Wild"/>
    <x v="1"/>
    <n v="11"/>
    <n v="1"/>
    <n v="4"/>
    <n v="9"/>
    <s v="BS"/>
  </r>
  <r>
    <x v="18"/>
    <x v="0"/>
    <n v="9"/>
    <x v="5"/>
    <n v="11"/>
    <d v="2019-09-11T00:00:00"/>
    <d v="1899-12-30T10:20:00"/>
    <s v="BS04"/>
    <s v="Gallaugher's"/>
    <s v="Gordon Estuary"/>
    <n v="1"/>
    <x v="10"/>
    <s v="Wild"/>
    <x v="1"/>
    <n v="13"/>
    <n v="1"/>
    <n v="4"/>
    <n v="47"/>
    <s v="BS"/>
  </r>
  <r>
    <x v="18"/>
    <x v="0"/>
    <n v="9"/>
    <x v="5"/>
    <n v="11"/>
    <d v="2019-09-11T00:00:00"/>
    <d v="1899-12-30T10:20:00"/>
    <s v="BS04"/>
    <s v="Gallaugher's"/>
    <s v="Gordon Estuary"/>
    <n v="1"/>
    <x v="11"/>
    <s v="Wild"/>
    <x v="1"/>
    <n v="20"/>
    <n v="1"/>
    <n v="4"/>
    <n v="1"/>
    <s v="BS"/>
  </r>
  <r>
    <x v="18"/>
    <x v="0"/>
    <n v="9"/>
    <x v="5"/>
    <n v="11"/>
    <d v="2019-09-11T00:00:00"/>
    <d v="1899-12-30T10:20:00"/>
    <s v="BS04"/>
    <s v="Gallaugher's"/>
    <s v="Gordon Estuary"/>
    <n v="1"/>
    <x v="16"/>
    <s v="Wild"/>
    <x v="1"/>
    <n v="21"/>
    <n v="1"/>
    <n v="4"/>
    <n v="1"/>
    <s v="BS"/>
  </r>
  <r>
    <x v="18"/>
    <x v="0"/>
    <n v="9"/>
    <x v="5"/>
    <n v="11"/>
    <d v="2019-09-11T00:00:00"/>
    <d v="1899-12-30T10:45:00"/>
    <s v="BS03b"/>
    <s v="Q Jeff (right bank opposite N. Arm confl.)"/>
    <s v="Gordon Estuary"/>
    <n v="1"/>
    <x v="0"/>
    <s v="Wild"/>
    <x v="0"/>
    <n v="3"/>
    <n v="1"/>
    <n v="2"/>
    <n v="1"/>
    <s v="BS"/>
  </r>
  <r>
    <x v="18"/>
    <x v="0"/>
    <n v="9"/>
    <x v="5"/>
    <n v="11"/>
    <d v="2019-09-11T00:00:00"/>
    <d v="1899-12-30T10:45:00"/>
    <s v="BS03b"/>
    <s v="Q Jeff (right bank opposite N. Arm confl.)"/>
    <s v="Gordon Estuary"/>
    <n v="1"/>
    <x v="2"/>
    <s v="Wild"/>
    <x v="1"/>
    <n v="8"/>
    <n v="1"/>
    <n v="4"/>
    <n v="12"/>
    <s v="BS"/>
  </r>
  <r>
    <x v="18"/>
    <x v="0"/>
    <n v="9"/>
    <x v="5"/>
    <n v="11"/>
    <d v="2019-09-11T00:00:00"/>
    <d v="1899-12-30T10:45:00"/>
    <s v="BS03b"/>
    <s v="Q Jeff (right bank opposite N. Arm confl.)"/>
    <s v="Gordon Estuary"/>
    <n v="1"/>
    <x v="4"/>
    <s v="Wild"/>
    <x v="1"/>
    <n v="18"/>
    <n v="1"/>
    <n v="4"/>
    <n v="6"/>
    <s v="BS"/>
  </r>
  <r>
    <x v="18"/>
    <x v="0"/>
    <n v="9"/>
    <x v="5"/>
    <n v="11"/>
    <d v="2019-09-11T00:00:00"/>
    <d v="1899-12-30T10:45:00"/>
    <s v="BS03b"/>
    <s v="Q Jeff (right bank opposite N. Arm confl.)"/>
    <s v="Gordon Estuary"/>
    <n v="1"/>
    <x v="5"/>
    <s v="Wild"/>
    <x v="1"/>
    <n v="15"/>
    <n v="1"/>
    <n v="4"/>
    <n v="15"/>
    <s v="BS"/>
  </r>
  <r>
    <x v="18"/>
    <x v="0"/>
    <n v="9"/>
    <x v="5"/>
    <n v="11"/>
    <d v="2019-09-11T00:00:00"/>
    <d v="1899-12-30T10:45:00"/>
    <s v="BS03b"/>
    <s v="Q Jeff (right bank opposite N. Arm confl.)"/>
    <s v="Gordon Estuary"/>
    <n v="1"/>
    <x v="10"/>
    <s v="Wild"/>
    <x v="1"/>
    <n v="13"/>
    <n v="1"/>
    <n v="4"/>
    <n v="83"/>
    <s v="BS"/>
  </r>
  <r>
    <x v="18"/>
    <x v="0"/>
    <n v="9"/>
    <x v="5"/>
    <n v="11"/>
    <d v="2019-09-11T00:00:00"/>
    <d v="1899-12-30T10:45:00"/>
    <s v="BS03b"/>
    <s v="Q Jeff (right bank opposite N. Arm confl.)"/>
    <s v="Gordon Estuary"/>
    <n v="1"/>
    <x v="22"/>
    <s v="Wild"/>
    <x v="1"/>
    <n v="12"/>
    <n v="1"/>
    <n v="4"/>
    <n v="1"/>
    <s v="BS"/>
  </r>
  <r>
    <x v="18"/>
    <x v="0"/>
    <n v="9"/>
    <x v="5"/>
    <n v="11"/>
    <d v="2019-09-11T00:00:00"/>
    <d v="1899-12-30T10:45:00"/>
    <s v="BS03b"/>
    <s v="Q Jeff (right bank opposite N. Arm confl.)"/>
    <s v="Gordon Estuary"/>
    <n v="1"/>
    <x v="11"/>
    <s v="Wild"/>
    <x v="1"/>
    <n v="20"/>
    <n v="1"/>
    <n v="4"/>
    <n v="1"/>
    <s v="BS"/>
  </r>
  <r>
    <x v="18"/>
    <x v="0"/>
    <n v="9"/>
    <x v="5"/>
    <n v="11"/>
    <d v="2019-09-11T00:00:00"/>
    <d v="1899-12-30T11:01:00"/>
    <s v="BS03"/>
    <s v="Pacheedah Shores Boat Ramp"/>
    <s v="Gordon Estuary"/>
    <n v="1"/>
    <x v="2"/>
    <s v="Wild"/>
    <x v="1"/>
    <n v="8"/>
    <n v="1"/>
    <n v="4"/>
    <n v="15"/>
    <s v="BS"/>
  </r>
  <r>
    <x v="18"/>
    <x v="0"/>
    <n v="9"/>
    <x v="5"/>
    <n v="11"/>
    <d v="2019-09-11T00:00:00"/>
    <d v="1899-12-30T11:01:00"/>
    <s v="BS03"/>
    <s v="Pacheedah Shores Boat Ramp"/>
    <s v="Gordon Estuary"/>
    <n v="1"/>
    <x v="3"/>
    <s v="Wild"/>
    <x v="1"/>
    <n v="9"/>
    <n v="1"/>
    <n v="4"/>
    <n v="10"/>
    <s v="BS"/>
  </r>
  <r>
    <x v="18"/>
    <x v="0"/>
    <n v="9"/>
    <x v="5"/>
    <n v="11"/>
    <d v="2019-09-11T00:00:00"/>
    <d v="1899-12-30T11:01:00"/>
    <s v="BS03"/>
    <s v="Pacheedah Shores Boat Ramp"/>
    <s v="Gordon Estuary"/>
    <n v="1"/>
    <x v="5"/>
    <s v="Wild"/>
    <x v="1"/>
    <n v="15"/>
    <n v="1"/>
    <n v="4"/>
    <n v="4"/>
    <s v="BS"/>
  </r>
  <r>
    <x v="18"/>
    <x v="0"/>
    <n v="9"/>
    <x v="5"/>
    <n v="11"/>
    <d v="2019-09-11T00:00:00"/>
    <d v="1899-12-30T11:01:00"/>
    <s v="BS03"/>
    <s v="Pacheedah Shores Boat Ramp"/>
    <s v="Gordon Estuary"/>
    <n v="1"/>
    <x v="10"/>
    <s v="Wild"/>
    <x v="1"/>
    <n v="13"/>
    <n v="1"/>
    <n v="4"/>
    <n v="28"/>
    <s v="BS"/>
  </r>
  <r>
    <x v="18"/>
    <x v="0"/>
    <n v="9"/>
    <x v="5"/>
    <n v="11"/>
    <d v="2019-09-11T00:00:00"/>
    <d v="1899-12-30T11:01:00"/>
    <s v="BS03"/>
    <s v="Pacheedah Shores Boat Ramp"/>
    <s v="Gordon Estuary"/>
    <n v="1"/>
    <x v="11"/>
    <s v="Wild"/>
    <x v="1"/>
    <n v="20"/>
    <n v="1"/>
    <n v="4"/>
    <n v="5"/>
    <s v="BS"/>
  </r>
  <r>
    <x v="18"/>
    <x v="0"/>
    <n v="9"/>
    <x v="5"/>
    <n v="11"/>
    <d v="2019-09-11T00:00:00"/>
    <d v="1899-12-30T11:22:00"/>
    <s v="BS01"/>
    <s v="Smokies"/>
    <s v="Gordon Estuary"/>
    <n v="1"/>
    <x v="2"/>
    <s v="Wild"/>
    <x v="1"/>
    <n v="8"/>
    <n v="1"/>
    <n v="4"/>
    <n v="2"/>
    <s v="BS"/>
  </r>
  <r>
    <x v="18"/>
    <x v="0"/>
    <n v="9"/>
    <x v="5"/>
    <n v="11"/>
    <d v="2019-09-11T00:00:00"/>
    <d v="1899-12-30T11:22:00"/>
    <s v="BS01"/>
    <s v="Smokies"/>
    <s v="Gordon Estuary"/>
    <n v="1"/>
    <x v="5"/>
    <s v="Wild"/>
    <x v="1"/>
    <n v="15"/>
    <n v="1"/>
    <n v="4"/>
    <n v="1"/>
    <s v="BS"/>
  </r>
  <r>
    <x v="18"/>
    <x v="0"/>
    <n v="9"/>
    <x v="5"/>
    <n v="11"/>
    <d v="2019-09-11T00:00:00"/>
    <d v="1899-12-30T12:06:00"/>
    <s v="BS09"/>
    <s v="Q07, Central/South Arm confluence"/>
    <s v="San Juan Estuary"/>
    <n v="1"/>
    <x v="14"/>
    <s v="Wild"/>
    <x v="3"/>
    <n v="6"/>
    <n v="1"/>
    <n v="3"/>
    <n v="1"/>
    <s v="BS"/>
  </r>
  <r>
    <x v="18"/>
    <x v="0"/>
    <n v="9"/>
    <x v="5"/>
    <n v="11"/>
    <d v="2019-09-11T00:00:00"/>
    <d v="1899-12-30T12:06:00"/>
    <s v="BS09"/>
    <s v="Q07, Central/South Arm confluence"/>
    <s v="San Juan Estuary"/>
    <n v="1"/>
    <x v="2"/>
    <s v="Wild"/>
    <x v="1"/>
    <n v="8"/>
    <n v="1"/>
    <n v="4"/>
    <n v="10"/>
    <s v="BS"/>
  </r>
  <r>
    <x v="18"/>
    <x v="0"/>
    <n v="9"/>
    <x v="5"/>
    <n v="11"/>
    <d v="2019-09-11T00:00:00"/>
    <d v="1899-12-30T12:06:00"/>
    <s v="BS09"/>
    <s v="Q07, Central/South Arm confluence"/>
    <s v="San Juan Estuary"/>
    <n v="1"/>
    <x v="3"/>
    <s v="Wild"/>
    <x v="1"/>
    <n v="9"/>
    <n v="1"/>
    <n v="4"/>
    <n v="8"/>
    <s v="BS"/>
  </r>
  <r>
    <x v="18"/>
    <x v="0"/>
    <n v="9"/>
    <x v="5"/>
    <n v="11"/>
    <d v="2019-09-11T00:00:00"/>
    <d v="1899-12-30T12:06:00"/>
    <s v="BS09"/>
    <s v="Q07, Central/South Arm confluence"/>
    <s v="San Juan Estuary"/>
    <n v="1"/>
    <x v="5"/>
    <s v="Wild"/>
    <x v="1"/>
    <n v="15"/>
    <n v="1"/>
    <n v="4"/>
    <n v="5"/>
    <s v="BS"/>
  </r>
  <r>
    <x v="18"/>
    <x v="0"/>
    <n v="9"/>
    <x v="5"/>
    <n v="11"/>
    <d v="2019-09-11T00:00:00"/>
    <d v="1899-12-30T12:06:00"/>
    <s v="BS09"/>
    <s v="Q07, Central/South Arm confluence"/>
    <s v="San Juan Estuary"/>
    <n v="1"/>
    <x v="10"/>
    <s v="Wild"/>
    <x v="1"/>
    <n v="13"/>
    <n v="1"/>
    <n v="4"/>
    <n v="228"/>
    <s v="BS"/>
  </r>
  <r>
    <x v="18"/>
    <x v="0"/>
    <n v="9"/>
    <x v="5"/>
    <n v="11"/>
    <d v="2019-09-11T00:00:00"/>
    <d v="1899-12-30T12:06:00"/>
    <s v="BS09"/>
    <s v="Q07, Central/South Arm confluence"/>
    <s v="San Juan Estuary"/>
    <n v="1"/>
    <x v="11"/>
    <s v="Wild"/>
    <x v="1"/>
    <n v="20"/>
    <n v="1"/>
    <n v="4"/>
    <n v="9"/>
    <s v="BS"/>
  </r>
  <r>
    <x v="18"/>
    <x v="0"/>
    <n v="9"/>
    <x v="5"/>
    <n v="11"/>
    <d v="2019-09-11T00:00:00"/>
    <d v="1899-12-30T12:28:00"/>
    <s v="BS12"/>
    <s v="Q4, u/s of Tanis's template site"/>
    <s v="San Juan Estuary"/>
    <n v="1"/>
    <x v="6"/>
    <s v="Wild"/>
    <x v="1"/>
    <n v="11"/>
    <n v="1"/>
    <n v="4"/>
    <n v="1"/>
    <s v="BS"/>
  </r>
  <r>
    <x v="18"/>
    <x v="0"/>
    <n v="9"/>
    <x v="5"/>
    <n v="11"/>
    <d v="2019-09-11T00:00:00"/>
    <d v="1899-12-30T12:28:00"/>
    <s v="BS12"/>
    <s v="Q4, u/s of Tanis's template site"/>
    <s v="San Juan Estuary"/>
    <n v="1"/>
    <x v="11"/>
    <s v="Wild"/>
    <x v="1"/>
    <n v="20"/>
    <n v="1"/>
    <n v="4"/>
    <n v="3"/>
    <s v="BS"/>
  </r>
  <r>
    <x v="18"/>
    <x v="0"/>
    <n v="9"/>
    <x v="5"/>
    <n v="11"/>
    <d v="2019-09-11T00:00:00"/>
    <d v="1899-12-30T12:53:00"/>
    <s v="BS08"/>
    <s v="South Arm SJ (Old Mill)"/>
    <s v="San Juan Estuary"/>
    <n v="1"/>
    <x v="0"/>
    <s v="Wild"/>
    <x v="3"/>
    <n v="3"/>
    <n v="1"/>
    <n v="3"/>
    <n v="4"/>
    <s v="BS"/>
  </r>
  <r>
    <x v="18"/>
    <x v="0"/>
    <n v="9"/>
    <x v="5"/>
    <n v="11"/>
    <d v="2019-09-11T00:00:00"/>
    <d v="1899-12-30T12:53:00"/>
    <s v="BS08"/>
    <s v="South Arm SJ (Old Mill)"/>
    <s v="San Juan Estuary"/>
    <n v="1"/>
    <x v="2"/>
    <s v="Wild"/>
    <x v="1"/>
    <n v="8"/>
    <n v="1"/>
    <n v="4"/>
    <n v="5"/>
    <s v="BS"/>
  </r>
  <r>
    <x v="18"/>
    <x v="0"/>
    <n v="9"/>
    <x v="5"/>
    <n v="11"/>
    <d v="2019-09-11T00:00:00"/>
    <d v="1899-12-30T12:53:00"/>
    <s v="BS08"/>
    <s v="South Arm SJ (Old Mill)"/>
    <s v="San Juan Estuary"/>
    <n v="1"/>
    <x v="4"/>
    <s v="Wild"/>
    <x v="1"/>
    <n v="18"/>
    <n v="1"/>
    <n v="4"/>
    <n v="2"/>
    <s v="BS"/>
  </r>
  <r>
    <x v="18"/>
    <x v="0"/>
    <n v="9"/>
    <x v="5"/>
    <n v="11"/>
    <d v="2019-09-11T00:00:00"/>
    <d v="1899-12-30T12:53:00"/>
    <s v="BS08"/>
    <s v="South Arm SJ (Old Mill)"/>
    <s v="San Juan Estuary"/>
    <n v="1"/>
    <x v="6"/>
    <s v="Wild"/>
    <x v="1"/>
    <n v="11"/>
    <n v="1"/>
    <n v="4"/>
    <n v="1"/>
    <s v="BS"/>
  </r>
  <r>
    <x v="18"/>
    <x v="0"/>
    <n v="9"/>
    <x v="5"/>
    <n v="11"/>
    <d v="2019-09-11T00:00:00"/>
    <d v="1899-12-30T12:53:00"/>
    <s v="BS08"/>
    <s v="South Arm SJ (Old Mill)"/>
    <s v="San Juan Estuary"/>
    <n v="1"/>
    <x v="10"/>
    <s v="Wild"/>
    <x v="1"/>
    <n v="13"/>
    <n v="1"/>
    <n v="4"/>
    <n v="79"/>
    <s v="BS"/>
  </r>
  <r>
    <x v="18"/>
    <x v="0"/>
    <n v="9"/>
    <x v="5"/>
    <n v="11"/>
    <d v="2019-09-11T00:00:00"/>
    <d v="1899-12-30T13:14:00"/>
    <s v="BS10"/>
    <s v="Central Arm SJ at Island Rd Bridge"/>
    <s v="San Juan Estuary"/>
    <n v="1"/>
    <x v="2"/>
    <s v="Wild"/>
    <x v="1"/>
    <n v="8"/>
    <n v="1"/>
    <n v="4"/>
    <n v="2"/>
    <s v="BS"/>
  </r>
  <r>
    <x v="18"/>
    <x v="0"/>
    <n v="9"/>
    <x v="5"/>
    <n v="11"/>
    <d v="2019-09-11T00:00:00"/>
    <d v="1899-12-30T13:14:00"/>
    <s v="BS10"/>
    <s v="Central Arm SJ at Island Rd Bridge"/>
    <s v="San Juan Estuary"/>
    <n v="1"/>
    <x v="5"/>
    <s v="Wild"/>
    <x v="1"/>
    <n v="15"/>
    <n v="1"/>
    <n v="4"/>
    <n v="5"/>
    <s v="BS"/>
  </r>
  <r>
    <x v="18"/>
    <x v="0"/>
    <n v="9"/>
    <x v="5"/>
    <n v="11"/>
    <d v="2019-09-11T00:00:00"/>
    <d v="1899-12-30T13:14:00"/>
    <s v="BS10"/>
    <s v="Central Arm SJ at Island Rd Bridge"/>
    <s v="San Juan Estuary"/>
    <n v="1"/>
    <x v="10"/>
    <s v="Wild"/>
    <x v="1"/>
    <n v="13"/>
    <n v="1"/>
    <n v="4"/>
    <n v="6"/>
    <s v="BS"/>
  </r>
  <r>
    <x v="18"/>
    <x v="0"/>
    <n v="9"/>
    <x v="5"/>
    <n v="11"/>
    <d v="2019-09-11T00:00:00"/>
    <d v="1899-12-30T13:27:00"/>
    <s v="BS11"/>
    <s v="Q Helen, top of Island Road"/>
    <s v="San Juan Estuary"/>
    <n v="1"/>
    <x v="2"/>
    <s v="Wild"/>
    <x v="1"/>
    <n v="8"/>
    <n v="1"/>
    <n v="4"/>
    <n v="6"/>
    <s v="BS"/>
  </r>
  <r>
    <x v="18"/>
    <x v="0"/>
    <n v="9"/>
    <x v="5"/>
    <n v="11"/>
    <d v="2019-09-11T00:00:00"/>
    <d v="1899-12-30T13:27:00"/>
    <s v="BS11"/>
    <s v="Q Helen, top of Island Road"/>
    <s v="San Juan Estuary"/>
    <n v="1"/>
    <x v="4"/>
    <s v="Wild"/>
    <x v="1"/>
    <n v="18"/>
    <n v="1"/>
    <n v="4"/>
    <n v="5"/>
    <s v="BS"/>
  </r>
  <r>
    <x v="18"/>
    <x v="0"/>
    <n v="9"/>
    <x v="5"/>
    <n v="11"/>
    <d v="2019-09-11T00:00:00"/>
    <d v="1899-12-30T13:27:00"/>
    <s v="BS11"/>
    <s v="Q Helen, top of Island Road"/>
    <s v="San Juan Estuary"/>
    <n v="1"/>
    <x v="5"/>
    <s v="Wild"/>
    <x v="1"/>
    <n v="15"/>
    <n v="1"/>
    <n v="4"/>
    <n v="10"/>
    <s v="BS"/>
  </r>
  <r>
    <x v="18"/>
    <x v="0"/>
    <n v="9"/>
    <x v="5"/>
    <n v="11"/>
    <d v="2019-09-11T00:00:00"/>
    <d v="1899-12-30T13:27:00"/>
    <s v="BS11"/>
    <s v="Q Helen, top of Island Road"/>
    <s v="San Juan Estuary"/>
    <n v="1"/>
    <x v="10"/>
    <s v="Wild"/>
    <x v="1"/>
    <n v="13"/>
    <n v="1"/>
    <n v="4"/>
    <n v="10"/>
    <s v="BS"/>
  </r>
  <r>
    <x v="19"/>
    <x v="1"/>
    <n v="2"/>
    <x v="6"/>
    <n v="25"/>
    <d v="2020-02-25T00:00:00"/>
    <d v="1899-12-30T09:36:00"/>
    <s v="BS05"/>
    <s v="Q01, left bank Gordon up from confluence"/>
    <s v="Gordon Estuary"/>
    <n v="1"/>
    <x v="23"/>
    <s v="Wild"/>
    <x v="2"/>
    <n v="98"/>
    <n v="1"/>
    <n v="5"/>
    <n v="0"/>
    <s v="BS"/>
  </r>
  <r>
    <x v="19"/>
    <x v="1"/>
    <n v="2"/>
    <x v="6"/>
    <n v="25"/>
    <d v="2020-02-25T00:00:00"/>
    <d v="1899-12-30T09:52:00"/>
    <s v="BS03"/>
    <s v="Pacheedah Shores Boat Ramp"/>
    <s v="Gordon Estuary"/>
    <n v="1"/>
    <x v="2"/>
    <s v="Wild"/>
    <x v="1"/>
    <n v="8"/>
    <n v="1"/>
    <n v="4"/>
    <n v="8"/>
    <s v="BS"/>
  </r>
  <r>
    <x v="19"/>
    <x v="1"/>
    <n v="2"/>
    <x v="6"/>
    <n v="25"/>
    <d v="2020-02-25T00:00:00"/>
    <d v="1899-12-30T09:52:00"/>
    <s v="BS03"/>
    <s v="Pacheedah Shores Boat Ramp"/>
    <s v="Gordon Estuary"/>
    <n v="1"/>
    <x v="3"/>
    <s v="Wild"/>
    <x v="1"/>
    <n v="9"/>
    <n v="1"/>
    <n v="4"/>
    <n v="1"/>
    <s v="BS"/>
  </r>
  <r>
    <x v="19"/>
    <x v="1"/>
    <n v="2"/>
    <x v="6"/>
    <n v="25"/>
    <d v="2020-02-25T00:00:00"/>
    <d v="1899-12-30T10:42:00"/>
    <s v="BS14"/>
    <s v="Mouth of Site 7 inlet, north side"/>
    <s v="Gordon Estuary"/>
    <n v="1"/>
    <x v="2"/>
    <s v="Wild"/>
    <x v="1"/>
    <n v="8"/>
    <n v="1"/>
    <n v="4"/>
    <n v="15"/>
    <s v="BS"/>
  </r>
  <r>
    <x v="19"/>
    <x v="1"/>
    <n v="2"/>
    <x v="6"/>
    <n v="25"/>
    <d v="2020-02-25T00:00:00"/>
    <d v="1899-12-30T10:42:00"/>
    <s v="BS14"/>
    <s v="Mouth of Site 7 inlet, north side"/>
    <s v="Gordon Estuary"/>
    <n v="1"/>
    <x v="3"/>
    <s v="Wild"/>
    <x v="1"/>
    <n v="9"/>
    <n v="1"/>
    <n v="4"/>
    <n v="4"/>
    <s v="BS"/>
  </r>
  <r>
    <x v="19"/>
    <x v="1"/>
    <n v="2"/>
    <x v="6"/>
    <n v="25"/>
    <d v="2020-02-25T00:00:00"/>
    <d v="1899-12-30T10:42:00"/>
    <s v="BS14"/>
    <s v="Mouth of Site 7 inlet, north side"/>
    <s v="Gordon Estuary"/>
    <n v="1"/>
    <x v="6"/>
    <s v="Wild"/>
    <x v="1"/>
    <n v="11"/>
    <n v="1"/>
    <n v="4"/>
    <n v="1"/>
    <s v="BS"/>
  </r>
  <r>
    <x v="19"/>
    <x v="1"/>
    <n v="2"/>
    <x v="6"/>
    <n v="25"/>
    <d v="2020-02-25T00:00:00"/>
    <d v="1899-12-30T11:30:00"/>
    <s v="PS7-1"/>
    <s v="Browns Slough Site 7 inlet left tidal channel"/>
    <s v="Gordon Estuary"/>
    <n v="1"/>
    <x v="0"/>
    <s v="Wild"/>
    <x v="0"/>
    <n v="3"/>
    <n v="1"/>
    <n v="2"/>
    <n v="3"/>
    <s v="PS"/>
  </r>
  <r>
    <x v="19"/>
    <x v="1"/>
    <n v="2"/>
    <x v="6"/>
    <n v="25"/>
    <d v="2020-02-25T00:00:00"/>
    <d v="1899-12-30T11:30:00"/>
    <s v="PS7-1"/>
    <s v="Browns Slough Site 7 inlet left tidal channel"/>
    <s v="Gordon Estuary"/>
    <n v="1"/>
    <x v="1"/>
    <s v="Wild"/>
    <x v="0"/>
    <n v="2"/>
    <n v="1"/>
    <n v="2"/>
    <n v="1"/>
    <s v="PS"/>
  </r>
  <r>
    <x v="19"/>
    <x v="1"/>
    <n v="2"/>
    <x v="6"/>
    <n v="25"/>
    <d v="2020-02-25T00:00:00"/>
    <d v="1899-12-30T11:30:00"/>
    <s v="PS7-1"/>
    <s v="Browns Slough Site 7 inlet left tidal channel"/>
    <s v="Gordon Estuary"/>
    <n v="1"/>
    <x v="3"/>
    <s v="Wild"/>
    <x v="1"/>
    <n v="9"/>
    <n v="1"/>
    <n v="4"/>
    <n v="200"/>
    <s v="PS"/>
  </r>
  <r>
    <x v="19"/>
    <x v="1"/>
    <n v="2"/>
    <x v="6"/>
    <n v="25"/>
    <d v="2020-02-25T00:00:00"/>
    <d v="1899-12-30T11:30:00"/>
    <s v="PS7-1"/>
    <s v="Browns Slough Site 7 inlet left tidal channel"/>
    <s v="Gordon Estuary"/>
    <n v="1"/>
    <x v="2"/>
    <s v="Wild"/>
    <x v="1"/>
    <n v="8"/>
    <n v="1"/>
    <n v="4"/>
    <n v="11"/>
    <s v="PS"/>
  </r>
  <r>
    <x v="19"/>
    <x v="1"/>
    <n v="2"/>
    <x v="6"/>
    <n v="25"/>
    <d v="2020-02-25T00:00:00"/>
    <d v="1899-12-30T12:28:00"/>
    <s v="PS7-3"/>
    <s v="Browns Slough Site 7 overland channel at Creek inflow"/>
    <s v="Gordon Estuary"/>
    <n v="1"/>
    <x v="0"/>
    <s v="Wild"/>
    <x v="0"/>
    <n v="3"/>
    <n v="1"/>
    <n v="2"/>
    <n v="2"/>
    <s v="PS"/>
  </r>
  <r>
    <x v="19"/>
    <x v="1"/>
    <n v="2"/>
    <x v="6"/>
    <n v="25"/>
    <d v="2020-02-25T00:00:00"/>
    <d v="1899-12-30T13:03:00"/>
    <s v="BS15"/>
    <s v="Inside Site 7 inlet on south side"/>
    <s v="Gordon Estuary"/>
    <n v="1"/>
    <x v="23"/>
    <s v="Wild"/>
    <x v="1"/>
    <n v="98"/>
    <n v="1"/>
    <n v="4"/>
    <n v="0"/>
    <s v="BS"/>
  </r>
  <r>
    <x v="19"/>
    <x v="1"/>
    <n v="2"/>
    <x v="6"/>
    <n v="25"/>
    <d v="2020-02-25T00:00:00"/>
    <d v="1899-12-30T13:25:00"/>
    <s v="BS16"/>
    <s v="South side of Site 6 culverts"/>
    <s v="Gordon Estuary"/>
    <n v="1"/>
    <x v="23"/>
    <s v="Wild"/>
    <x v="1"/>
    <n v="98"/>
    <n v="1"/>
    <n v="4"/>
    <n v="0"/>
    <s v="BS"/>
  </r>
  <r>
    <x v="20"/>
    <x v="1"/>
    <n v="3"/>
    <x v="7"/>
    <n v="4"/>
    <d v="2020-03-04T00:00:00"/>
    <d v="1899-12-30T12:05:00"/>
    <s v="BS03"/>
    <s v="Pacheedah Shores Boat Ramp"/>
    <s v="Gordon Estuary"/>
    <n v="1"/>
    <x v="0"/>
    <s v="Wild"/>
    <x v="0"/>
    <n v="3"/>
    <n v="1"/>
    <n v="2"/>
    <n v="2"/>
    <s v="BS"/>
  </r>
  <r>
    <x v="20"/>
    <x v="1"/>
    <n v="3"/>
    <x v="7"/>
    <n v="4"/>
    <d v="2020-03-04T00:00:00"/>
    <d v="1899-12-30T12:05:00"/>
    <s v="BS03"/>
    <s v="Pacheedah Shores Boat Ramp"/>
    <s v="Gordon Estuary"/>
    <n v="1"/>
    <x v="3"/>
    <s v="Wild"/>
    <x v="1"/>
    <n v="9"/>
    <n v="1"/>
    <n v="4"/>
    <n v="8"/>
    <s v="BS"/>
  </r>
  <r>
    <x v="20"/>
    <x v="1"/>
    <n v="3"/>
    <x v="7"/>
    <n v="4"/>
    <d v="2020-03-04T00:00:00"/>
    <d v="1899-12-30T12:05:00"/>
    <s v="BS03"/>
    <s v="Pacheedah Shores Boat Ramp"/>
    <s v="Gordon Estuary"/>
    <n v="1"/>
    <x v="2"/>
    <s v="Wild"/>
    <x v="1"/>
    <n v="8"/>
    <n v="1"/>
    <n v="4"/>
    <n v="5"/>
    <s v="BS"/>
  </r>
  <r>
    <x v="20"/>
    <x v="1"/>
    <n v="3"/>
    <x v="7"/>
    <n v="4"/>
    <d v="2020-03-04T00:00:00"/>
    <d v="1899-12-30T12:30:00"/>
    <s v="BS17"/>
    <s v="On point at confluence of N. Arm and Brown's Slough"/>
    <s v="Gordon Estuary"/>
    <n v="1"/>
    <x v="0"/>
    <s v="Wild"/>
    <x v="0"/>
    <n v="3"/>
    <n v="1"/>
    <n v="2"/>
    <n v="2"/>
    <s v="BS"/>
  </r>
  <r>
    <x v="20"/>
    <x v="1"/>
    <n v="3"/>
    <x v="7"/>
    <n v="4"/>
    <d v="2020-03-04T00:00:00"/>
    <d v="1899-12-30T14:00:00"/>
    <s v="BS05"/>
    <s v="Q01, left bank Gordon up from confluence"/>
    <s v="Gordon Estuary"/>
    <n v="1"/>
    <x v="0"/>
    <s v="Wild"/>
    <x v="0"/>
    <n v="3"/>
    <n v="1"/>
    <n v="2"/>
    <n v="2"/>
    <s v="OB"/>
  </r>
  <r>
    <x v="21"/>
    <x v="1"/>
    <n v="3"/>
    <x v="7"/>
    <n v="11"/>
    <d v="2020-03-11T00:00:00"/>
    <d v="1899-12-30T09:26:00"/>
    <s v="BS03"/>
    <s v="Pacheedah Shores Boat Ramp"/>
    <s v="Gordon Estuary"/>
    <n v="1"/>
    <x v="0"/>
    <s v="Wild"/>
    <x v="0"/>
    <n v="3"/>
    <n v="1"/>
    <n v="2"/>
    <n v="2"/>
    <s v="BS"/>
  </r>
  <r>
    <x v="21"/>
    <x v="1"/>
    <n v="3"/>
    <x v="7"/>
    <n v="11"/>
    <d v="2020-03-11T00:00:00"/>
    <d v="1899-12-30T10:07:00"/>
    <s v="BS14"/>
    <s v="Mouth of Site 7 inlet, north side"/>
    <s v="Gordon Estuary"/>
    <n v="1"/>
    <x v="0"/>
    <s v="Wild"/>
    <x v="0"/>
    <n v="3"/>
    <n v="1"/>
    <n v="2"/>
    <n v="4"/>
    <s v="BS"/>
  </r>
  <r>
    <x v="21"/>
    <x v="1"/>
    <n v="3"/>
    <x v="7"/>
    <n v="11"/>
    <d v="2020-03-11T00:00:00"/>
    <d v="1899-12-30T12:05:00"/>
    <s v="BS05"/>
    <s v="Q01, left bank Gordon up from confluence"/>
    <s v="Gordon Estuary"/>
    <n v="1"/>
    <x v="1"/>
    <s v="Wild"/>
    <x v="5"/>
    <n v="2"/>
    <n v="1"/>
    <n v="1"/>
    <n v="1"/>
    <s v="BS"/>
  </r>
  <r>
    <x v="21"/>
    <x v="1"/>
    <n v="3"/>
    <x v="7"/>
    <n v="11"/>
    <d v="2020-03-11T00:00:00"/>
    <d v="1899-12-30T12:25:00"/>
    <s v="BS17"/>
    <s v="On point at confluence of N. Arm and Brown's Slough"/>
    <s v="Gordon Estuary"/>
    <n v="1"/>
    <x v="0"/>
    <s v="Wild"/>
    <x v="0"/>
    <n v="3"/>
    <n v="1"/>
    <n v="2"/>
    <n v="3"/>
    <s v="BS"/>
  </r>
  <r>
    <x v="21"/>
    <x v="1"/>
    <n v="3"/>
    <x v="7"/>
    <n v="11"/>
    <d v="2020-03-11T00:00:00"/>
    <d v="1899-12-30T11:06:00"/>
    <s v="PS5-2"/>
    <s v="Site 5 main channel half way up"/>
    <s v="Gordon Estuary"/>
    <n v="1"/>
    <x v="3"/>
    <s v="Wild"/>
    <x v="1"/>
    <n v="9"/>
    <n v="1"/>
    <n v="4"/>
    <n v="29"/>
    <s v="PS"/>
  </r>
  <r>
    <x v="21"/>
    <x v="1"/>
    <n v="3"/>
    <x v="7"/>
    <n v="11"/>
    <d v="2020-03-11T00:00:00"/>
    <d v="1899-12-30T11:19:00"/>
    <s v="PS5-3"/>
    <s v="Site 5 main channel where stump sland channel comes in"/>
    <s v="Gordon Estuary"/>
    <n v="1"/>
    <x v="3"/>
    <s v="Wild"/>
    <x v="1"/>
    <n v="9"/>
    <n v="1"/>
    <n v="4"/>
    <n v="18"/>
    <s v="PS"/>
  </r>
  <r>
    <x v="21"/>
    <x v="1"/>
    <n v="3"/>
    <x v="7"/>
    <n v="11"/>
    <d v="2020-03-11T00:00:00"/>
    <d v="1899-12-30T11:28:00"/>
    <s v="PS5-5"/>
    <s v="Site 5 treed channel 50 m up from mouth"/>
    <s v="Gordon Estuary"/>
    <n v="1"/>
    <x v="3"/>
    <s v="Wild"/>
    <x v="1"/>
    <n v="9"/>
    <n v="1"/>
    <n v="4"/>
    <n v="15"/>
    <s v="PS"/>
  </r>
  <r>
    <x v="21"/>
    <x v="1"/>
    <n v="3"/>
    <x v="7"/>
    <n v="11"/>
    <d v="2020-03-11T00:00:00"/>
    <d v="1899-12-30T11:35:00"/>
    <s v="PS5-6"/>
    <s v="Site 5 treed channel at mouth"/>
    <s v="Gordon Estuary"/>
    <n v="1"/>
    <x v="0"/>
    <s v="Wild"/>
    <x v="0"/>
    <n v="3"/>
    <n v="1"/>
    <n v="2"/>
    <n v="14"/>
    <s v="PS"/>
  </r>
  <r>
    <x v="21"/>
    <x v="1"/>
    <n v="3"/>
    <x v="7"/>
    <n v="11"/>
    <d v="2020-03-11T00:00:00"/>
    <d v="1899-12-30T13:30:00"/>
    <s v="BS05"/>
    <s v="Q01, left bank Gordon up from confluence"/>
    <s v="Gordon Estuary"/>
    <n v="1"/>
    <x v="0"/>
    <s v="Wild"/>
    <x v="0"/>
    <n v="3"/>
    <n v="1"/>
    <n v="2"/>
    <n v="4"/>
    <s v="PS"/>
  </r>
  <r>
    <x v="22"/>
    <x v="1"/>
    <n v="3"/>
    <x v="7"/>
    <n v="26"/>
    <d v="2020-03-26T00:00:00"/>
    <d v="1899-12-30T09:20:00"/>
    <s v="BS05"/>
    <s v="Q01, left bank Gordon up from confluence"/>
    <s v="Gordon Estuary"/>
    <n v="1"/>
    <x v="3"/>
    <s v="Wild"/>
    <x v="1"/>
    <n v="9"/>
    <n v="1"/>
    <n v="4"/>
    <n v="1"/>
    <s v="BS"/>
  </r>
  <r>
    <x v="22"/>
    <x v="1"/>
    <n v="3"/>
    <x v="7"/>
    <n v="26"/>
    <d v="2020-03-26T00:00:00"/>
    <d v="1899-12-30T10:00:00"/>
    <s v="BS03"/>
    <s v="Pacheedah Shores Boat Ramp"/>
    <s v="Gordon Estuary"/>
    <n v="1"/>
    <x v="2"/>
    <s v="Wild"/>
    <x v="1"/>
    <n v="8"/>
    <n v="1"/>
    <n v="4"/>
    <n v="27"/>
    <s v="BS"/>
  </r>
  <r>
    <x v="22"/>
    <x v="1"/>
    <n v="3"/>
    <x v="7"/>
    <n v="26"/>
    <d v="2020-03-26T00:00:00"/>
    <d v="1899-12-30T10:00:00"/>
    <s v="BS03"/>
    <s v="Pacheedah Shores Boat Ramp"/>
    <s v="Gordon Estuary"/>
    <n v="1"/>
    <x v="3"/>
    <s v="Wild"/>
    <x v="1"/>
    <n v="9"/>
    <n v="1"/>
    <n v="4"/>
    <n v="4"/>
    <s v="BS"/>
  </r>
  <r>
    <x v="22"/>
    <x v="1"/>
    <n v="3"/>
    <x v="7"/>
    <n v="26"/>
    <d v="2020-03-26T00:00:00"/>
    <d v="1899-12-30T10:00:00"/>
    <s v="BS03"/>
    <s v="Pacheedah Shores Boat Ramp"/>
    <s v="Gordon Estuary"/>
    <n v="1"/>
    <x v="5"/>
    <s v="Wild"/>
    <x v="1"/>
    <n v="15"/>
    <n v="1"/>
    <n v="4"/>
    <n v="3"/>
    <s v="BS"/>
  </r>
  <r>
    <x v="22"/>
    <x v="1"/>
    <n v="3"/>
    <x v="7"/>
    <n v="26"/>
    <d v="2020-03-26T00:00:00"/>
    <d v="1899-12-30T10:00:00"/>
    <s v="BS03"/>
    <s v="Pacheedah Shores Boat Ramp"/>
    <s v="Gordon Estuary"/>
    <n v="1"/>
    <x v="12"/>
    <s v="Wild"/>
    <x v="1"/>
    <n v="25"/>
    <n v="1"/>
    <n v="4"/>
    <n v="6"/>
    <s v="BS"/>
  </r>
  <r>
    <x v="22"/>
    <x v="1"/>
    <n v="3"/>
    <x v="7"/>
    <n v="26"/>
    <d v="2020-03-26T00:00:00"/>
    <d v="1899-12-30T10:33:00"/>
    <s v="BS01"/>
    <s v="Smokies"/>
    <s v="Gordon Estuary"/>
    <n v="1"/>
    <x v="0"/>
    <s v="Wild"/>
    <x v="0"/>
    <n v="3"/>
    <n v="1"/>
    <n v="2"/>
    <n v="1"/>
    <s v="BS"/>
  </r>
  <r>
    <x v="22"/>
    <x v="1"/>
    <n v="3"/>
    <x v="7"/>
    <n v="26"/>
    <d v="2020-03-26T00:00:00"/>
    <d v="1899-12-30T10:33:00"/>
    <s v="BS01"/>
    <s v="Smokies"/>
    <s v="Gordon Estuary"/>
    <n v="1"/>
    <x v="2"/>
    <s v="Wild"/>
    <x v="1"/>
    <n v="8"/>
    <n v="1"/>
    <n v="4"/>
    <n v="8"/>
    <s v="BS"/>
  </r>
  <r>
    <x v="22"/>
    <x v="1"/>
    <n v="3"/>
    <x v="7"/>
    <n v="26"/>
    <d v="2020-03-26T00:00:00"/>
    <d v="1899-12-30T10:33:00"/>
    <s v="BS01"/>
    <s v="Smokies"/>
    <s v="Gordon Estuary"/>
    <n v="1"/>
    <x v="3"/>
    <s v="Wild"/>
    <x v="1"/>
    <n v="9"/>
    <n v="1"/>
    <n v="4"/>
    <n v="2"/>
    <s v="BS"/>
  </r>
  <r>
    <x v="22"/>
    <x v="1"/>
    <n v="3"/>
    <x v="7"/>
    <n v="26"/>
    <d v="2020-03-26T00:00:00"/>
    <d v="1899-12-30T10:33:00"/>
    <s v="BS01"/>
    <s v="Smokies"/>
    <s v="Gordon Estuary"/>
    <n v="1"/>
    <x v="5"/>
    <s v="Wild"/>
    <x v="1"/>
    <n v="15"/>
    <n v="1"/>
    <n v="4"/>
    <n v="1"/>
    <s v="BS"/>
  </r>
  <r>
    <x v="22"/>
    <x v="1"/>
    <n v="3"/>
    <x v="7"/>
    <n v="26"/>
    <d v="2020-03-26T00:00:00"/>
    <d v="1899-12-30T11:13:00"/>
    <s v="BS14"/>
    <s v="Mouth of Site 7 inlet, north side"/>
    <s v="Gordon Estuary"/>
    <n v="1"/>
    <x v="0"/>
    <s v="Wild"/>
    <x v="0"/>
    <n v="3"/>
    <n v="1"/>
    <n v="2"/>
    <n v="3"/>
    <s v="BS"/>
  </r>
  <r>
    <x v="22"/>
    <x v="1"/>
    <n v="3"/>
    <x v="7"/>
    <n v="26"/>
    <d v="2020-03-26T00:00:00"/>
    <d v="1899-12-30T11:13:00"/>
    <s v="BS14"/>
    <s v="Mouth of Site 7 inlet, north side"/>
    <s v="Gordon Estuary"/>
    <n v="1"/>
    <x v="1"/>
    <s v="Wild"/>
    <x v="0"/>
    <n v="2"/>
    <n v="1"/>
    <n v="2"/>
    <n v="1"/>
    <s v="BS"/>
  </r>
  <r>
    <x v="22"/>
    <x v="1"/>
    <n v="3"/>
    <x v="7"/>
    <n v="26"/>
    <d v="2020-03-26T00:00:00"/>
    <d v="1899-12-30T11:13:00"/>
    <s v="BS14"/>
    <s v="Mouth of Site 7 inlet, north side"/>
    <s v="Gordon Estuary"/>
    <n v="1"/>
    <x v="2"/>
    <s v="Wild"/>
    <x v="1"/>
    <n v="8"/>
    <n v="1"/>
    <n v="4"/>
    <n v="20"/>
    <s v="BS"/>
  </r>
  <r>
    <x v="22"/>
    <x v="1"/>
    <n v="3"/>
    <x v="7"/>
    <n v="26"/>
    <d v="2020-03-26T00:00:00"/>
    <d v="1899-12-30T11:13:00"/>
    <s v="BS14"/>
    <s v="Mouth of Site 7 inlet, north side"/>
    <s v="Gordon Estuary"/>
    <n v="1"/>
    <x v="3"/>
    <s v="Wild"/>
    <x v="1"/>
    <n v="9"/>
    <n v="1"/>
    <n v="4"/>
    <n v="14"/>
    <s v="BS"/>
  </r>
  <r>
    <x v="23"/>
    <x v="1"/>
    <n v="4"/>
    <x v="0"/>
    <n v="5"/>
    <d v="2020-04-05T00:00:00"/>
    <d v="1899-12-30T14:30:00"/>
    <s v="BS14"/>
    <s v="Mouth of Site 7 inlet, north side"/>
    <s v="Gordon Estuary"/>
    <n v="1"/>
    <x v="5"/>
    <s v="Wild"/>
    <x v="1"/>
    <n v="15"/>
    <n v="1"/>
    <n v="4"/>
    <n v="4"/>
    <s v="BS"/>
  </r>
  <r>
    <x v="23"/>
    <x v="1"/>
    <n v="4"/>
    <x v="0"/>
    <n v="5"/>
    <d v="2020-04-05T00:00:00"/>
    <d v="1899-12-30T14:30:00"/>
    <s v="BS14"/>
    <s v="Mouth of Site 7 inlet, north side"/>
    <s v="Gordon Estuary"/>
    <n v="1"/>
    <x v="0"/>
    <s v="Wild"/>
    <x v="0"/>
    <n v="3"/>
    <n v="1"/>
    <n v="2"/>
    <n v="2"/>
    <s v="BS"/>
  </r>
  <r>
    <x v="23"/>
    <x v="1"/>
    <n v="4"/>
    <x v="0"/>
    <n v="5"/>
    <d v="2020-04-05T00:00:00"/>
    <d v="1899-12-30T14:30:00"/>
    <s v="BS14"/>
    <s v="Mouth of Site 7 inlet, north side"/>
    <s v="Gordon Estuary"/>
    <n v="1"/>
    <x v="1"/>
    <s v="Wild"/>
    <x v="0"/>
    <n v="2"/>
    <n v="1"/>
    <n v="2"/>
    <n v="1"/>
    <s v="BS"/>
  </r>
  <r>
    <x v="23"/>
    <x v="1"/>
    <n v="4"/>
    <x v="0"/>
    <n v="5"/>
    <d v="2020-04-05T00:00:00"/>
    <d v="1899-12-30T14:30:00"/>
    <s v="BS14"/>
    <s v="Mouth of Site 7 inlet, north side"/>
    <s v="Gordon Estuary"/>
    <n v="1"/>
    <x v="2"/>
    <s v="Wild"/>
    <x v="1"/>
    <n v="8"/>
    <n v="1"/>
    <n v="4"/>
    <n v="13"/>
    <s v="BS"/>
  </r>
  <r>
    <x v="23"/>
    <x v="1"/>
    <n v="4"/>
    <x v="0"/>
    <n v="5"/>
    <d v="2020-04-05T00:00:00"/>
    <d v="1899-12-30T14:30:00"/>
    <s v="BS14"/>
    <s v="Mouth of Site 7 inlet, north side"/>
    <s v="Gordon Estuary"/>
    <n v="1"/>
    <x v="3"/>
    <s v="Wild"/>
    <x v="1"/>
    <n v="9"/>
    <n v="1"/>
    <n v="4"/>
    <n v="10"/>
    <s v="BS"/>
  </r>
  <r>
    <x v="23"/>
    <x v="1"/>
    <n v="4"/>
    <x v="0"/>
    <n v="5"/>
    <d v="2020-04-05T00:00:00"/>
    <d v="1899-12-30T14:30:00"/>
    <s v="BS14"/>
    <s v="Mouth of Site 7 inlet, north side"/>
    <s v="Gordon Estuary"/>
    <n v="1"/>
    <x v="4"/>
    <s v="Wild"/>
    <x v="1"/>
    <n v="18"/>
    <n v="1"/>
    <n v="4"/>
    <n v="3"/>
    <s v="BS"/>
  </r>
  <r>
    <x v="23"/>
    <x v="1"/>
    <n v="4"/>
    <x v="0"/>
    <n v="5"/>
    <d v="2020-04-05T00:00:00"/>
    <d v="1899-12-30T14:46:00"/>
    <s v="BS14"/>
    <s v="Mouth of Site 7 inlet, north side"/>
    <s v="Gordon Estuary"/>
    <n v="1"/>
    <x v="12"/>
    <s v="Wild"/>
    <x v="1"/>
    <n v="25"/>
    <n v="1"/>
    <n v="4"/>
    <n v="5"/>
    <s v="BS"/>
  </r>
  <r>
    <x v="23"/>
    <x v="1"/>
    <n v="4"/>
    <x v="0"/>
    <n v="5"/>
    <d v="2020-04-05T00:00:00"/>
    <d v="1899-12-30T14:46:00"/>
    <s v="BS16"/>
    <s v="South side of Site 6 culverts"/>
    <s v="Gordon Estuary"/>
    <n v="1"/>
    <x v="2"/>
    <s v="Wild"/>
    <x v="1"/>
    <n v="8"/>
    <n v="1"/>
    <n v="4"/>
    <n v="2"/>
    <s v="BS"/>
  </r>
  <r>
    <x v="23"/>
    <x v="1"/>
    <n v="4"/>
    <x v="0"/>
    <n v="5"/>
    <d v="2020-04-05T00:00:00"/>
    <d v="1899-12-30T14:46:00"/>
    <s v="BS16"/>
    <s v="South side of Site 6 culverts"/>
    <s v="Gordon Estuary"/>
    <n v="1"/>
    <x v="3"/>
    <s v="Wild"/>
    <x v="1"/>
    <n v="9"/>
    <n v="1"/>
    <n v="4"/>
    <n v="1"/>
    <s v="BS"/>
  </r>
  <r>
    <x v="23"/>
    <x v="1"/>
    <n v="4"/>
    <x v="0"/>
    <n v="5"/>
    <d v="2020-04-05T00:00:00"/>
    <d v="1899-12-30T15:10:00"/>
    <s v="BS17"/>
    <s v="On point at confluence of N. Arm and Brown's Slough"/>
    <s v="Gordon Estuary"/>
    <n v="1"/>
    <x v="0"/>
    <s v="Wild"/>
    <x v="0"/>
    <n v="3"/>
    <n v="1"/>
    <n v="2"/>
    <n v="3"/>
    <s v="BS"/>
  </r>
  <r>
    <x v="23"/>
    <x v="1"/>
    <n v="4"/>
    <x v="0"/>
    <n v="5"/>
    <d v="2020-04-05T00:00:00"/>
    <d v="1899-12-30T15:10:00"/>
    <s v="BS17"/>
    <s v="On point at confluence of N. Arm and Brown's Slough"/>
    <s v="Gordon Estuary"/>
    <n v="1"/>
    <x v="2"/>
    <s v="Wild"/>
    <x v="1"/>
    <n v="8"/>
    <n v="1"/>
    <n v="4"/>
    <n v="41"/>
    <s v="BS"/>
  </r>
  <r>
    <x v="23"/>
    <x v="1"/>
    <n v="4"/>
    <x v="0"/>
    <n v="5"/>
    <d v="2020-04-05T00:00:00"/>
    <d v="1899-12-30T15:10:00"/>
    <s v="BS17"/>
    <s v="On point at confluence of N. Arm and Brown's Slough"/>
    <s v="Gordon Estuary"/>
    <n v="1"/>
    <x v="3"/>
    <s v="Wild"/>
    <x v="1"/>
    <n v="9"/>
    <n v="1"/>
    <n v="4"/>
    <n v="12"/>
    <s v="BS"/>
  </r>
  <r>
    <x v="23"/>
    <x v="1"/>
    <n v="4"/>
    <x v="0"/>
    <n v="5"/>
    <d v="2020-04-05T00:00:00"/>
    <d v="1899-12-30T15:10:00"/>
    <s v="BS17"/>
    <s v="On point at confluence of N. Arm and Brown's Slough"/>
    <s v="Gordon Estuary"/>
    <n v="1"/>
    <x v="5"/>
    <s v="Wild"/>
    <x v="1"/>
    <n v="15"/>
    <n v="1"/>
    <n v="4"/>
    <n v="5"/>
    <s v="BS"/>
  </r>
  <r>
    <x v="23"/>
    <x v="1"/>
    <n v="4"/>
    <x v="0"/>
    <n v="5"/>
    <d v="2020-04-05T00:00:00"/>
    <d v="1899-12-30T15:10:00"/>
    <s v="BS17"/>
    <s v="On point at confluence of N. Arm and Brown's Slough"/>
    <s v="Gordon Estuary"/>
    <n v="1"/>
    <x v="6"/>
    <s v="Wild"/>
    <x v="1"/>
    <n v="11"/>
    <n v="1"/>
    <n v="4"/>
    <n v="1"/>
    <s v="BS"/>
  </r>
  <r>
    <x v="24"/>
    <x v="1"/>
    <n v="4"/>
    <x v="0"/>
    <n v="12"/>
    <d v="2020-04-12T00:00:00"/>
    <d v="1899-12-30T12:20:00"/>
    <s v="PS6-1"/>
    <s v="Site 6, just upstream of bridge"/>
    <s v="Gordon Estuary"/>
    <n v="1"/>
    <x v="0"/>
    <s v="Wild"/>
    <x v="0"/>
    <n v="3"/>
    <n v="1"/>
    <n v="2"/>
    <n v="18"/>
    <s v="PS"/>
  </r>
  <r>
    <x v="24"/>
    <x v="1"/>
    <n v="4"/>
    <x v="0"/>
    <n v="12"/>
    <d v="2020-04-12T00:00:00"/>
    <d v="1899-12-30T12:20:00"/>
    <s v="PS6-1"/>
    <s v="Site 6, just upstream of bridge"/>
    <s v="Gordon Estuary"/>
    <n v="1"/>
    <x v="3"/>
    <s v="Wild"/>
    <x v="1"/>
    <n v="9"/>
    <n v="1"/>
    <n v="4"/>
    <n v="11"/>
    <s v="PS"/>
  </r>
  <r>
    <x v="24"/>
    <x v="1"/>
    <n v="4"/>
    <x v="0"/>
    <n v="12"/>
    <d v="2020-04-12T00:00:00"/>
    <d v="1899-12-30T12:40:00"/>
    <s v="PS6-3"/>
    <s v="Site 6, at upper logger station"/>
    <s v="Gordon Estuary"/>
    <n v="1"/>
    <x v="0"/>
    <s v="Wild"/>
    <x v="0"/>
    <n v="3"/>
    <n v="1"/>
    <n v="2"/>
    <n v="43"/>
    <s v="PS"/>
  </r>
  <r>
    <x v="24"/>
    <x v="1"/>
    <n v="4"/>
    <x v="0"/>
    <n v="12"/>
    <d v="2020-04-12T00:00:00"/>
    <d v="1899-12-30T12:40:00"/>
    <s v="PS6-3"/>
    <s v="Site 6, at upper logger station"/>
    <s v="Gordon Estuary"/>
    <n v="1"/>
    <x v="3"/>
    <s v="Wild"/>
    <x v="1"/>
    <n v="9"/>
    <n v="1"/>
    <n v="4"/>
    <n v="300"/>
    <s v="PS"/>
  </r>
  <r>
    <x v="24"/>
    <x v="1"/>
    <n v="4"/>
    <x v="0"/>
    <n v="12"/>
    <d v="2020-04-12T00:00:00"/>
    <d v="1899-12-30T13:10:00"/>
    <s v="PS7-1"/>
    <s v="Browns Slough Site 7 inlet left tidal channel"/>
    <s v="Gordon Estuary"/>
    <n v="1"/>
    <x v="0"/>
    <s v="Wild"/>
    <x v="0"/>
    <n v="3"/>
    <n v="1"/>
    <n v="2"/>
    <n v="86"/>
    <s v="PS"/>
  </r>
  <r>
    <x v="24"/>
    <x v="1"/>
    <n v="4"/>
    <x v="0"/>
    <n v="12"/>
    <d v="2020-04-12T00:00:00"/>
    <d v="1899-12-30T14:47:00"/>
    <s v="BS05"/>
    <s v="Q01, left bank Gordon up from confluence"/>
    <s v="Gordon Estuary"/>
    <n v="1"/>
    <x v="2"/>
    <s v="Wild"/>
    <x v="1"/>
    <n v="8"/>
    <n v="1"/>
    <n v="4"/>
    <n v="1"/>
    <s v="BS"/>
  </r>
  <r>
    <x v="24"/>
    <x v="1"/>
    <n v="4"/>
    <x v="0"/>
    <n v="12"/>
    <d v="2020-04-12T00:00:00"/>
    <d v="1899-12-30T14:47:00"/>
    <s v="BS05"/>
    <s v="Q01, left bank Gordon up from confluence"/>
    <s v="Gordon Estuary"/>
    <n v="1"/>
    <x v="3"/>
    <s v="Wild"/>
    <x v="1"/>
    <n v="9"/>
    <n v="1"/>
    <n v="4"/>
    <n v="2"/>
    <s v="BS"/>
  </r>
  <r>
    <x v="24"/>
    <x v="1"/>
    <n v="4"/>
    <x v="0"/>
    <n v="12"/>
    <d v="2020-04-12T00:00:00"/>
    <d v="1899-12-30T14:47:00"/>
    <s v="BS05"/>
    <s v="Q01, left bank Gordon up from confluence"/>
    <s v="Gordon Estuary"/>
    <n v="1"/>
    <x v="5"/>
    <s v="Wild"/>
    <x v="1"/>
    <n v="15"/>
    <n v="1"/>
    <n v="4"/>
    <n v="2"/>
    <s v="BS"/>
  </r>
  <r>
    <x v="24"/>
    <x v="1"/>
    <n v="4"/>
    <x v="0"/>
    <n v="12"/>
    <d v="2020-04-12T00:00:00"/>
    <d v="1899-12-30T15:10:00"/>
    <s v="BS17"/>
    <s v="On point at confluence of N. Arm and Brown's Slough"/>
    <s v="Gordon Estuary"/>
    <n v="1"/>
    <x v="0"/>
    <s v="Wild"/>
    <x v="0"/>
    <n v="3"/>
    <n v="1"/>
    <n v="2"/>
    <n v="2"/>
    <s v="BS"/>
  </r>
  <r>
    <x v="24"/>
    <x v="1"/>
    <n v="4"/>
    <x v="0"/>
    <n v="12"/>
    <d v="2020-04-12T00:00:00"/>
    <d v="1899-12-30T15:10:00"/>
    <s v="BS17"/>
    <s v="On point at confluence of N. Arm and Brown's Slough"/>
    <s v="Gordon Estuary"/>
    <n v="1"/>
    <x v="1"/>
    <s v="Wild"/>
    <x v="0"/>
    <n v="2"/>
    <n v="1"/>
    <n v="2"/>
    <n v="14"/>
    <s v="BS"/>
  </r>
  <r>
    <x v="24"/>
    <x v="1"/>
    <n v="4"/>
    <x v="0"/>
    <n v="12"/>
    <d v="2020-04-12T00:00:00"/>
    <d v="1899-12-30T15:10:00"/>
    <s v="BS17"/>
    <s v="On point at confluence of N. Arm and Brown's Slough"/>
    <s v="Gordon Estuary"/>
    <n v="1"/>
    <x v="2"/>
    <s v="Wild"/>
    <x v="1"/>
    <n v="8"/>
    <n v="1"/>
    <n v="4"/>
    <n v="4"/>
    <s v="BS"/>
  </r>
  <r>
    <x v="24"/>
    <x v="1"/>
    <n v="4"/>
    <x v="0"/>
    <n v="12"/>
    <d v="2020-04-12T00:00:00"/>
    <d v="1899-12-30T15:10:00"/>
    <s v="BS17"/>
    <s v="On point at confluence of N. Arm and Brown's Slough"/>
    <s v="Gordon Estuary"/>
    <n v="1"/>
    <x v="3"/>
    <s v="Wild"/>
    <x v="1"/>
    <n v="9"/>
    <n v="1"/>
    <n v="4"/>
    <n v="4"/>
    <s v="BS"/>
  </r>
  <r>
    <x v="24"/>
    <x v="1"/>
    <n v="4"/>
    <x v="0"/>
    <n v="12"/>
    <d v="2020-04-12T00:00:00"/>
    <d v="1899-12-30T15:10:00"/>
    <s v="BS17"/>
    <s v="On point at confluence of N. Arm and Brown's Slough"/>
    <s v="Gordon Estuary"/>
    <n v="1"/>
    <x v="5"/>
    <s v="Wild"/>
    <x v="1"/>
    <n v="15"/>
    <n v="1"/>
    <n v="4"/>
    <n v="3"/>
    <s v="BS"/>
  </r>
  <r>
    <x v="24"/>
    <x v="1"/>
    <n v="4"/>
    <x v="0"/>
    <n v="12"/>
    <d v="2020-04-12T00:00:00"/>
    <d v="1899-12-30T15:45:00"/>
    <s v="BS16"/>
    <s v="South side of Site 6 culverts"/>
    <s v="Gordon Estuary"/>
    <n v="1"/>
    <x v="2"/>
    <s v="Wild"/>
    <x v="1"/>
    <n v="8"/>
    <n v="1"/>
    <n v="4"/>
    <n v="15"/>
    <s v="BS"/>
  </r>
  <r>
    <x v="24"/>
    <x v="1"/>
    <n v="4"/>
    <x v="0"/>
    <n v="12"/>
    <d v="2020-04-12T00:00:00"/>
    <d v="1899-12-30T15:45:00"/>
    <s v="BS16"/>
    <s v="South side of Site 6 culverts"/>
    <s v="Gordon Estuary"/>
    <n v="1"/>
    <x v="3"/>
    <s v="Wild"/>
    <x v="1"/>
    <n v="9"/>
    <n v="1"/>
    <n v="4"/>
    <n v="37"/>
    <s v="BS"/>
  </r>
  <r>
    <x v="24"/>
    <x v="1"/>
    <n v="4"/>
    <x v="0"/>
    <n v="12"/>
    <d v="2020-04-12T00:00:00"/>
    <d v="1899-12-30T15:45:00"/>
    <s v="BS16"/>
    <s v="South side of Site 6 culverts"/>
    <s v="Gordon Estuary"/>
    <n v="1"/>
    <x v="4"/>
    <s v="Wild"/>
    <x v="1"/>
    <n v="18"/>
    <n v="1"/>
    <n v="4"/>
    <n v="7"/>
    <s v="BS"/>
  </r>
  <r>
    <x v="24"/>
    <x v="1"/>
    <n v="4"/>
    <x v="0"/>
    <n v="12"/>
    <d v="2020-04-12T00:00:00"/>
    <d v="1899-12-30T15:45:00"/>
    <s v="BS16"/>
    <s v="South side of Site 6 culverts"/>
    <s v="Gordon Estuary"/>
    <n v="1"/>
    <x v="5"/>
    <s v="Wild"/>
    <x v="1"/>
    <n v="15"/>
    <n v="1"/>
    <n v="4"/>
    <n v="4"/>
    <s v="BS"/>
  </r>
  <r>
    <x v="24"/>
    <x v="1"/>
    <n v="4"/>
    <x v="0"/>
    <n v="12"/>
    <d v="2020-04-12T00:00:00"/>
    <d v="1899-12-30T16:14:00"/>
    <s v="BS14"/>
    <s v="Mouth of Site 7 inlet, north side"/>
    <s v="Gordon Estuary"/>
    <n v="1"/>
    <x v="2"/>
    <s v="Wild"/>
    <x v="1"/>
    <n v="8"/>
    <n v="1"/>
    <n v="4"/>
    <n v="3"/>
    <s v="BS"/>
  </r>
  <r>
    <x v="24"/>
    <x v="1"/>
    <n v="4"/>
    <x v="0"/>
    <n v="12"/>
    <d v="2020-04-12T00:00:00"/>
    <d v="1899-12-30T16:14:00"/>
    <s v="BS14"/>
    <s v="Mouth of Site 7 inlet, north side"/>
    <s v="Gordon Estuary"/>
    <n v="1"/>
    <x v="3"/>
    <s v="Wild"/>
    <x v="4"/>
    <n v="9"/>
    <n v="1"/>
    <n v="99"/>
    <n v="8"/>
    <s v="BS"/>
  </r>
  <r>
    <x v="24"/>
    <x v="1"/>
    <n v="4"/>
    <x v="0"/>
    <n v="12"/>
    <d v="2020-04-12T00:00:00"/>
    <d v="1899-12-30T16:14:00"/>
    <s v="BS14"/>
    <s v="Mouth of Site 7 inlet, north side"/>
    <s v="Gordon Estuary"/>
    <n v="1"/>
    <x v="4"/>
    <s v="Wild"/>
    <x v="1"/>
    <n v="18"/>
    <n v="1"/>
    <n v="4"/>
    <n v="3"/>
    <s v="BS"/>
  </r>
  <r>
    <x v="24"/>
    <x v="1"/>
    <n v="4"/>
    <x v="0"/>
    <n v="18"/>
    <d v="2020-04-18T00:00:00"/>
    <d v="1899-12-30T15:30:00"/>
    <s v="PS7-2"/>
    <s v="Browns Slough Site 7 Inlet right tidal channel"/>
    <s v="Gordon Estuary"/>
    <n v="1"/>
    <x v="0"/>
    <s v="Wild"/>
    <x v="0"/>
    <n v="40"/>
    <s v="PS"/>
    <s v="Select tide"/>
    <n v="8"/>
    <s v="OB"/>
  </r>
  <r>
    <x v="24"/>
    <x v="1"/>
    <n v="4"/>
    <x v="0"/>
    <n v="18"/>
    <d v="2020-04-18T00:00:00"/>
    <d v="1899-12-30T15:30:00"/>
    <s v="PS7-2"/>
    <s v="Browns Slough Site 7 Inlet right tidal channel"/>
    <s v="Gordon Estuary"/>
    <n v="1"/>
    <x v="3"/>
    <s v="Wild"/>
    <x v="1"/>
    <n v="40"/>
    <s v="PS"/>
    <s v="Select tide"/>
    <n v="5"/>
    <s v="OB"/>
  </r>
  <r>
    <x v="24"/>
    <x v="1"/>
    <n v="4"/>
    <x v="0"/>
    <n v="18"/>
    <d v="2020-04-18T00:00:00"/>
    <d v="1899-12-30T15:30:00"/>
    <s v="PS7-1"/>
    <s v="Browns Slough Site 7 inlet left tidal channel"/>
    <s v="Gordon Estuary"/>
    <n v="1"/>
    <x v="0"/>
    <s v="Wild"/>
    <x v="0"/>
    <n v="58"/>
    <s v="PS"/>
    <s v="Select tide"/>
    <n v="40"/>
    <s v="PS"/>
  </r>
  <r>
    <x v="24"/>
    <x v="1"/>
    <n v="4"/>
    <x v="0"/>
    <n v="18"/>
    <d v="2020-04-18T00:00:00"/>
    <d v="1899-12-30T15:30:00"/>
    <s v="PS7-1"/>
    <s v="Browns Slough Site 7 inlet left tidal channel"/>
    <s v="Gordon Estuary"/>
    <n v="1"/>
    <x v="3"/>
    <s v="Wild"/>
    <x v="1"/>
    <m/>
    <m/>
    <m/>
    <n v="58"/>
    <s v="PS"/>
  </r>
  <r>
    <x v="24"/>
    <x v="1"/>
    <n v="4"/>
    <x v="0"/>
    <n v="18"/>
    <d v="2020-04-18T00:00:00"/>
    <d v="1899-12-30T16:10:00"/>
    <s v="PS6-1"/>
    <s v="Site 6, just upstream of bridge"/>
    <s v="Gordon Estuary"/>
    <n v="1"/>
    <x v="0"/>
    <s v="Wild"/>
    <x v="0"/>
    <n v="14"/>
    <s v="PS"/>
    <s v="Select tide"/>
    <n v="20"/>
    <s v="PS"/>
  </r>
  <r>
    <x v="24"/>
    <x v="1"/>
    <n v="4"/>
    <x v="0"/>
    <n v="18"/>
    <d v="2020-04-18T00:00:00"/>
    <d v="1899-12-30T16:10:00"/>
    <s v="PS6-1"/>
    <s v="Site 6, just upstream of bridge"/>
    <s v="Gordon Estuary"/>
    <n v="1"/>
    <x v="3"/>
    <s v="Wild"/>
    <x v="1"/>
    <m/>
    <m/>
    <m/>
    <n v="14"/>
    <s v="PS"/>
  </r>
  <r>
    <x v="24"/>
    <x v="1"/>
    <n v="4"/>
    <x v="0"/>
    <n v="18"/>
    <d v="2020-04-18T00:00:00"/>
    <d v="1899-12-30T16:10:00"/>
    <s v="PS6-1"/>
    <s v="Site 6, just upstream of bridge"/>
    <s v="Gordon Estuary"/>
    <n v="1"/>
    <x v="2"/>
    <s v="Wild"/>
    <x v="1"/>
    <n v="8"/>
    <n v="1"/>
    <n v="4"/>
    <n v="5"/>
    <s v="PS"/>
  </r>
  <r>
    <x v="24"/>
    <x v="1"/>
    <n v="4"/>
    <x v="0"/>
    <n v="18"/>
    <d v="2020-04-18T00:00:00"/>
    <d v="1899-12-30T16:30:00"/>
    <s v="PS6-4"/>
    <s v="Site 6, at creek inflow (SE corner of marsh)"/>
    <s v="Gordon Estuary"/>
    <n v="1"/>
    <x v="0"/>
    <s v="Wild"/>
    <x v="0"/>
    <n v="5"/>
    <s v="PS"/>
    <s v="Select tide"/>
    <n v="3"/>
    <s v="OB"/>
  </r>
  <r>
    <x v="24"/>
    <x v="1"/>
    <n v="4"/>
    <x v="0"/>
    <n v="18"/>
    <d v="2020-04-18T00:00:00"/>
    <d v="1899-12-30T16:20:00"/>
    <s v="PS6-3"/>
    <s v="Site 6, at upper logger station"/>
    <s v="Gordon Estuary"/>
    <n v="1"/>
    <x v="0"/>
    <s v="Wild"/>
    <x v="0"/>
    <n v="1"/>
    <s v="PS"/>
    <s v="Select tide"/>
    <n v="5"/>
    <s v="PS"/>
  </r>
  <r>
    <x v="24"/>
    <x v="1"/>
    <n v="4"/>
    <x v="0"/>
    <n v="18"/>
    <d v="2020-04-18T00:00:00"/>
    <d v="1899-12-30T16:20:00"/>
    <s v="PS6-3"/>
    <s v="Site 6, at upper logger station"/>
    <s v="Gordon Estuary"/>
    <n v="1"/>
    <x v="2"/>
    <s v="Wild"/>
    <x v="1"/>
    <m/>
    <m/>
    <m/>
    <n v="1"/>
    <s v="PS"/>
  </r>
  <r>
    <x v="24"/>
    <x v="1"/>
    <n v="4"/>
    <x v="0"/>
    <n v="18"/>
    <d v="2020-04-18T00:00:00"/>
    <d v="1899-12-30T16:20:00"/>
    <s v="PS6-3"/>
    <s v="Site 6, at upper logger station"/>
    <s v="Gordon Estuary"/>
    <n v="1"/>
    <x v="3"/>
    <s v="Wild"/>
    <x v="1"/>
    <m/>
    <m/>
    <m/>
    <n v="13"/>
    <s v="PS"/>
  </r>
  <r>
    <x v="24"/>
    <x v="1"/>
    <n v="4"/>
    <x v="0"/>
    <n v="18"/>
    <d v="2020-04-18T00:00:00"/>
    <d v="1899-12-30T15:30:00"/>
    <s v="PS5-1"/>
    <s v="Site 5 main channel close to mouth"/>
    <s v="Gordon Estuary"/>
    <n v="1"/>
    <x v="0"/>
    <s v="Wild"/>
    <x v="0"/>
    <n v="2"/>
    <s v="PS"/>
    <s v="Select tide"/>
    <n v="8"/>
    <s v="PS"/>
  </r>
  <r>
    <x v="24"/>
    <x v="1"/>
    <n v="4"/>
    <x v="0"/>
    <n v="18"/>
    <d v="2020-04-18T00:00:00"/>
    <d v="1899-12-30T15:30:00"/>
    <s v="PS5-1"/>
    <s v="Site 5 main channel close to mouth"/>
    <s v="Gordon Estuary"/>
    <n v="1"/>
    <x v="1"/>
    <s v="Wild"/>
    <x v="0"/>
    <n v="2"/>
    <s v="PS"/>
    <s v="Select tide"/>
    <n v="4"/>
    <s v="PS"/>
  </r>
  <r>
    <x v="24"/>
    <x v="1"/>
    <n v="4"/>
    <x v="0"/>
    <n v="18"/>
    <d v="2020-04-18T00:00:00"/>
    <d v="1899-12-30T15:30:00"/>
    <s v="PS5-1"/>
    <s v="Site 5 main channel close to mouth"/>
    <s v="Gordon Estuary"/>
    <n v="1"/>
    <x v="9"/>
    <s v="Wild"/>
    <x v="0"/>
    <m/>
    <m/>
    <m/>
    <n v="1"/>
    <s v="PS"/>
  </r>
  <r>
    <x v="24"/>
    <x v="1"/>
    <n v="4"/>
    <x v="0"/>
    <n v="18"/>
    <d v="2020-04-18T00:00:00"/>
    <d v="1899-12-30T15:30:00"/>
    <s v="PS5-1"/>
    <s v="Site 5 main channel close to mouth"/>
    <s v="Gordon Estuary"/>
    <n v="1"/>
    <x v="2"/>
    <s v="Wild"/>
    <x v="1"/>
    <m/>
    <m/>
    <m/>
    <n v="2"/>
    <s v="PS"/>
  </r>
  <r>
    <x v="24"/>
    <x v="1"/>
    <n v="4"/>
    <x v="0"/>
    <n v="18"/>
    <d v="2020-04-18T00:00:00"/>
    <d v="1899-12-30T15:30:00"/>
    <s v="PS5-1"/>
    <s v="Site 5 main channel close to mouth"/>
    <s v="Gordon Estuary"/>
    <n v="1"/>
    <x v="3"/>
    <s v="Wild"/>
    <x v="1"/>
    <m/>
    <m/>
    <m/>
    <n v="130"/>
    <s v="PS"/>
  </r>
  <r>
    <x v="24"/>
    <x v="1"/>
    <n v="4"/>
    <x v="0"/>
    <n v="18"/>
    <d v="2020-04-18T00:00:00"/>
    <d v="1899-12-30T14:07:00"/>
    <s v="BS14"/>
    <s v="Mouth of Site 7 inlet, north side"/>
    <s v="Gordon Estuary"/>
    <n v="1"/>
    <x v="0"/>
    <s v="Wild"/>
    <x v="0"/>
    <n v="3"/>
    <n v="1"/>
    <n v="2"/>
    <n v="1"/>
    <s v="BS"/>
  </r>
  <r>
    <x v="24"/>
    <x v="1"/>
    <n v="4"/>
    <x v="0"/>
    <n v="18"/>
    <d v="2020-04-18T00:00:00"/>
    <d v="1899-12-30T14:07:00"/>
    <s v="BS14"/>
    <s v="Mouth of Site 7 inlet, north side"/>
    <s v="Gordon Estuary"/>
    <n v="1"/>
    <x v="1"/>
    <s v="Wild"/>
    <x v="0"/>
    <n v="2"/>
    <n v="1"/>
    <n v="2"/>
    <n v="2"/>
    <s v="BS"/>
  </r>
  <r>
    <x v="24"/>
    <x v="1"/>
    <n v="4"/>
    <x v="0"/>
    <n v="18"/>
    <d v="2020-04-18T00:00:00"/>
    <d v="1899-12-30T14:07:00"/>
    <s v="BS14"/>
    <s v="Mouth of Site 7 inlet, north side"/>
    <s v="Gordon Estuary"/>
    <n v="1"/>
    <x v="2"/>
    <s v="Wild"/>
    <x v="1"/>
    <n v="8"/>
    <n v="1"/>
    <n v="4"/>
    <n v="15"/>
    <s v="BS"/>
  </r>
  <r>
    <x v="24"/>
    <x v="1"/>
    <n v="4"/>
    <x v="0"/>
    <n v="18"/>
    <d v="2020-04-18T00:00:00"/>
    <d v="1899-12-30T14:07:00"/>
    <s v="BS14"/>
    <s v="Mouth of Site 7 inlet, north side"/>
    <s v="Gordon Estuary"/>
    <n v="1"/>
    <x v="4"/>
    <s v="Wild"/>
    <x v="1"/>
    <n v="18"/>
    <n v="1"/>
    <n v="4"/>
    <n v="20"/>
    <s v="BS"/>
  </r>
  <r>
    <x v="24"/>
    <x v="1"/>
    <n v="4"/>
    <x v="0"/>
    <n v="18"/>
    <d v="2020-04-18T00:00:00"/>
    <d v="1899-12-30T14:07:00"/>
    <s v="BS14"/>
    <s v="Mouth of Site 7 inlet, north side"/>
    <s v="Gordon Estuary"/>
    <n v="1"/>
    <x v="5"/>
    <s v="Wild"/>
    <x v="1"/>
    <n v="15"/>
    <n v="1"/>
    <n v="4"/>
    <n v="1"/>
    <s v="BS"/>
  </r>
  <r>
    <x v="24"/>
    <x v="1"/>
    <n v="4"/>
    <x v="0"/>
    <n v="18"/>
    <d v="2020-04-18T00:00:00"/>
    <d v="1899-12-30T14:07:00"/>
    <s v="BS14"/>
    <s v="Mouth of Site 7 inlet, north side"/>
    <s v="Gordon Estuary"/>
    <n v="1"/>
    <x v="14"/>
    <s v="Wild"/>
    <x v="1"/>
    <n v="6"/>
    <n v="1"/>
    <n v="4"/>
    <n v="4"/>
    <s v="BS"/>
  </r>
  <r>
    <x v="24"/>
    <x v="1"/>
    <n v="4"/>
    <x v="0"/>
    <n v="18"/>
    <d v="2020-04-18T00:00:00"/>
    <d v="1899-12-30T14:07:00"/>
    <s v="BS14"/>
    <s v="Mouth of Site 7 inlet, north side"/>
    <s v="Gordon Estuary"/>
    <n v="1"/>
    <x v="6"/>
    <s v="Wild"/>
    <x v="1"/>
    <n v="11"/>
    <n v="1"/>
    <n v="4"/>
    <n v="2"/>
    <s v="BS"/>
  </r>
  <r>
    <x v="24"/>
    <x v="1"/>
    <n v="4"/>
    <x v="0"/>
    <n v="18"/>
    <d v="2020-04-18T00:00:00"/>
    <d v="1899-12-30T14:07:00"/>
    <s v="BS14"/>
    <s v="Mouth of Site 7 inlet, north side"/>
    <s v="Gordon Estuary"/>
    <n v="1"/>
    <x v="10"/>
    <s v="Wild"/>
    <x v="1"/>
    <n v="13"/>
    <n v="1"/>
    <n v="4"/>
    <n v="2"/>
    <s v="BS"/>
  </r>
  <r>
    <x v="24"/>
    <x v="1"/>
    <n v="4"/>
    <x v="0"/>
    <n v="18"/>
    <d v="2020-04-18T00:00:00"/>
    <d v="1899-12-30T14:53:00"/>
    <s v="BS17"/>
    <s v="On point at confluence of N. Arm and Brown's Slough"/>
    <s v="Gordon Estuary"/>
    <n v="1"/>
    <x v="3"/>
    <s v="Wild"/>
    <x v="1"/>
    <n v="9"/>
    <n v="1"/>
    <n v="4"/>
    <n v="75"/>
    <s v="BS"/>
  </r>
  <r>
    <x v="24"/>
    <x v="1"/>
    <n v="4"/>
    <x v="0"/>
    <n v="18"/>
    <d v="2020-04-18T00:00:00"/>
    <d v="1899-12-30T14:53:00"/>
    <s v="BS17"/>
    <s v="On point at confluence of N. Arm and Brown's Slough"/>
    <s v="Gordon Estuary"/>
    <n v="1"/>
    <x v="0"/>
    <s v="Wild"/>
    <x v="0"/>
    <n v="3"/>
    <n v="1"/>
    <n v="2"/>
    <n v="3"/>
    <s v="BS"/>
  </r>
  <r>
    <x v="24"/>
    <x v="1"/>
    <n v="4"/>
    <x v="0"/>
    <n v="18"/>
    <d v="2020-04-18T00:00:00"/>
    <d v="1899-12-30T14:53:00"/>
    <s v="BS17"/>
    <s v="On point at confluence of N. Arm and Brown's Slough"/>
    <s v="Gordon Estuary"/>
    <n v="1"/>
    <x v="1"/>
    <s v="Wild"/>
    <x v="0"/>
    <n v="2"/>
    <n v="1"/>
    <n v="2"/>
    <n v="3"/>
    <s v="BS"/>
  </r>
  <r>
    <x v="24"/>
    <x v="1"/>
    <n v="4"/>
    <x v="0"/>
    <n v="18"/>
    <d v="2020-04-18T00:00:00"/>
    <d v="1899-12-30T14:53:00"/>
    <s v="BS17"/>
    <s v="On point at confluence of N. Arm and Brown's Slough"/>
    <s v="Gordon Estuary"/>
    <n v="1"/>
    <x v="2"/>
    <s v="Wild"/>
    <x v="1"/>
    <n v="8"/>
    <n v="1"/>
    <n v="4"/>
    <n v="25"/>
    <s v="BS"/>
  </r>
  <r>
    <x v="24"/>
    <x v="1"/>
    <n v="4"/>
    <x v="0"/>
    <n v="18"/>
    <d v="2020-04-18T00:00:00"/>
    <d v="1899-12-30T14:53:00"/>
    <s v="BS17"/>
    <s v="On point at confluence of N. Arm and Brown's Slough"/>
    <s v="Gordon Estuary"/>
    <n v="1"/>
    <x v="3"/>
    <s v="Wild"/>
    <x v="1"/>
    <n v="9"/>
    <n v="1"/>
    <n v="4"/>
    <n v="3"/>
    <s v="BS"/>
  </r>
  <r>
    <x v="24"/>
    <x v="1"/>
    <n v="4"/>
    <x v="0"/>
    <n v="18"/>
    <d v="2020-04-18T00:00:00"/>
    <d v="1899-12-30T14:53:00"/>
    <s v="BS17"/>
    <s v="On point at confluence of N. Arm and Brown's Slough"/>
    <s v="Gordon Estuary"/>
    <n v="1"/>
    <x v="4"/>
    <s v="Wild"/>
    <x v="1"/>
    <n v="18"/>
    <n v="1"/>
    <n v="4"/>
    <n v="1"/>
    <s v="BS"/>
  </r>
  <r>
    <x v="24"/>
    <x v="1"/>
    <n v="4"/>
    <x v="0"/>
    <n v="18"/>
    <d v="2020-04-18T00:00:00"/>
    <d v="1899-12-30T14:53:00"/>
    <s v="BS17"/>
    <s v="On point at confluence of N. Arm and Brown's Slough"/>
    <s v="Gordon Estuary"/>
    <n v="1"/>
    <x v="5"/>
    <s v="Wild"/>
    <x v="1"/>
    <n v="15"/>
    <n v="1"/>
    <n v="4"/>
    <n v="6"/>
    <s v="BS"/>
  </r>
  <r>
    <x v="24"/>
    <x v="1"/>
    <n v="4"/>
    <x v="0"/>
    <n v="18"/>
    <d v="2020-04-18T00:00:00"/>
    <d v="1899-12-30T14:30:00"/>
    <s v="BS16"/>
    <s v="South side of Site 6 culverts"/>
    <s v="Gordon Estuary"/>
    <n v="1"/>
    <x v="9"/>
    <s v="Wild"/>
    <x v="0"/>
    <n v="5"/>
    <n v="1"/>
    <n v="2"/>
    <n v="1"/>
    <s v="BS"/>
  </r>
  <r>
    <x v="24"/>
    <x v="1"/>
    <n v="4"/>
    <x v="0"/>
    <n v="18"/>
    <d v="2020-04-18T00:00:00"/>
    <d v="1899-12-30T14:30:00"/>
    <s v="BS16"/>
    <s v="South side of Site 6 culverts"/>
    <s v="Gordon Estuary"/>
    <n v="1"/>
    <x v="1"/>
    <s v="Wild"/>
    <x v="0"/>
    <n v="2"/>
    <n v="1"/>
    <n v="2"/>
    <n v="1"/>
    <s v="BS"/>
  </r>
  <r>
    <x v="24"/>
    <x v="1"/>
    <n v="4"/>
    <x v="0"/>
    <n v="18"/>
    <d v="2020-04-18T00:00:00"/>
    <d v="1899-12-30T14:30:00"/>
    <s v="BS16"/>
    <s v="South side of Site 6 culverts"/>
    <s v="Gordon Estuary"/>
    <n v="1"/>
    <x v="2"/>
    <s v="Wild"/>
    <x v="1"/>
    <n v="8"/>
    <n v="1"/>
    <n v="4"/>
    <n v="16"/>
    <s v="BS"/>
  </r>
  <r>
    <x v="24"/>
    <x v="1"/>
    <n v="4"/>
    <x v="0"/>
    <n v="18"/>
    <d v="2020-04-18T00:00:00"/>
    <d v="1899-12-30T14:30:00"/>
    <s v="BS16"/>
    <s v="South side of Site 6 culverts"/>
    <s v="Gordon Estuary"/>
    <n v="1"/>
    <x v="3"/>
    <s v="Wild"/>
    <x v="1"/>
    <n v="9"/>
    <n v="1"/>
    <n v="4"/>
    <n v="31"/>
    <s v="BS"/>
  </r>
  <r>
    <x v="24"/>
    <x v="1"/>
    <n v="4"/>
    <x v="0"/>
    <n v="18"/>
    <d v="2020-04-18T00:00:00"/>
    <d v="1899-12-30T14:30:00"/>
    <s v="BS16"/>
    <s v="South side of Site 6 culverts"/>
    <s v="Gordon Estuary"/>
    <n v="1"/>
    <x v="4"/>
    <s v="Wild"/>
    <x v="1"/>
    <n v="18"/>
    <n v="1"/>
    <n v="4"/>
    <n v="11"/>
    <s v="BS"/>
  </r>
  <r>
    <x v="24"/>
    <x v="1"/>
    <n v="4"/>
    <x v="0"/>
    <n v="18"/>
    <d v="2020-04-18T00:00:00"/>
    <d v="1899-12-30T14:30:00"/>
    <s v="BS16"/>
    <s v="South side of Site 6 culverts"/>
    <s v="Gordon Estuary"/>
    <n v="1"/>
    <x v="5"/>
    <s v="Wild"/>
    <x v="1"/>
    <n v="15"/>
    <n v="1"/>
    <n v="4"/>
    <n v="11"/>
    <s v="BS"/>
  </r>
  <r>
    <x v="24"/>
    <x v="1"/>
    <n v="4"/>
    <x v="0"/>
    <n v="18"/>
    <d v="2020-04-18T00:00:00"/>
    <d v="1899-12-30T14:30:00"/>
    <s v="BS16"/>
    <s v="South side of Site 6 culverts"/>
    <s v="Gordon Estuary"/>
    <n v="1"/>
    <x v="6"/>
    <s v="Wild"/>
    <x v="1"/>
    <n v="11"/>
    <n v="1"/>
    <n v="4"/>
    <n v="3"/>
    <s v="BS"/>
  </r>
  <r>
    <x v="0"/>
    <x v="1"/>
    <n v="4"/>
    <x v="0"/>
    <n v="19"/>
    <d v="2020-04-19T00:00:00"/>
    <d v="1899-12-30T13:30:00"/>
    <s v="PS1-1"/>
    <s v="Gordon R. Site 1, Channel A at Gordon R."/>
    <s v="Gordon Estuary"/>
    <n v="1"/>
    <x v="9"/>
    <s v="Wild"/>
    <x v="0"/>
    <m/>
    <m/>
    <m/>
    <n v="2"/>
    <s v="PS"/>
  </r>
  <r>
    <x v="0"/>
    <x v="1"/>
    <n v="4"/>
    <x v="0"/>
    <n v="19"/>
    <d v="2020-04-19T00:00:00"/>
    <d v="1899-12-30T13:30:00"/>
    <s v="PS1-1"/>
    <s v="Gordon R. Site 1, Channel A at Gordon R."/>
    <s v="Gordon Estuary"/>
    <n v="1"/>
    <x v="0"/>
    <s v="Wild"/>
    <x v="0"/>
    <m/>
    <m/>
    <m/>
    <n v="15"/>
    <s v="PS"/>
  </r>
  <r>
    <x v="0"/>
    <x v="1"/>
    <n v="4"/>
    <x v="0"/>
    <n v="19"/>
    <d v="2020-04-19T00:00:00"/>
    <d v="1899-12-30T14:00:00"/>
    <s v="PS1-2"/>
    <s v="Gordon R. Site 1, Channel B at Gordon R."/>
    <s v="Gordon Estuary"/>
    <n v="1"/>
    <x v="0"/>
    <s v="Wild"/>
    <x v="0"/>
    <m/>
    <m/>
    <m/>
    <n v="1"/>
    <s v="PS"/>
  </r>
  <r>
    <x v="0"/>
    <x v="1"/>
    <n v="4"/>
    <x v="0"/>
    <n v="19"/>
    <d v="2020-04-19T00:00:00"/>
    <d v="1899-12-30T14:20:00"/>
    <s v="PS1-3"/>
    <s v="Gordon R. Site 1, Channel B 60 m in"/>
    <s v="Gordon Estuary"/>
    <n v="1"/>
    <x v="0"/>
    <s v="Wild"/>
    <x v="0"/>
    <m/>
    <m/>
    <m/>
    <n v="2"/>
    <s v="PS"/>
  </r>
  <r>
    <x v="0"/>
    <x v="1"/>
    <n v="4"/>
    <x v="0"/>
    <n v="19"/>
    <d v="2020-04-19T00:00:00"/>
    <d v="1899-12-30T15:00:00"/>
    <s v="PS1-4"/>
    <s v="Gordon R. Site 1, Channel A 250 m in"/>
    <s v="Gordon Estuary"/>
    <n v="1"/>
    <x v="3"/>
    <s v="Wild"/>
    <x v="1"/>
    <n v="41"/>
    <s v="PS"/>
    <s v="Select tide"/>
    <n v="2"/>
    <s v="PS"/>
  </r>
  <r>
    <x v="0"/>
    <x v="1"/>
    <n v="4"/>
    <x v="0"/>
    <n v="19"/>
    <d v="2020-04-19T00:00:00"/>
    <d v="1899-12-30T15:00:00"/>
    <s v="PS1-4"/>
    <s v="Gordon R. Site 1, Channel A 250 m in"/>
    <s v="Gordon Estuary"/>
    <n v="1"/>
    <x v="0"/>
    <s v="Wild"/>
    <x v="0"/>
    <m/>
    <m/>
    <m/>
    <n v="41"/>
    <s v="PS"/>
  </r>
  <r>
    <x v="25"/>
    <x v="1"/>
    <n v="4"/>
    <x v="0"/>
    <n v="26"/>
    <d v="2020-04-26T00:00:00"/>
    <d v="1899-12-30T11:00:00"/>
    <s v="PS7-1"/>
    <s v="Browns Slough Site 7 inlet left tidal channel"/>
    <s v="Gordon Estuary"/>
    <n v="1"/>
    <x v="0"/>
    <s v="Wild"/>
    <x v="0"/>
    <m/>
    <m/>
    <m/>
    <n v="6"/>
    <s v="PS"/>
  </r>
  <r>
    <x v="25"/>
    <x v="1"/>
    <n v="4"/>
    <x v="0"/>
    <n v="26"/>
    <d v="2020-04-26T00:00:00"/>
    <d v="1899-12-30T11:00:00"/>
    <s v="PS7-1"/>
    <s v="Browns Slough Site 7 inlet left tidal channel"/>
    <s v="Gordon Estuary"/>
    <n v="1"/>
    <x v="3"/>
    <s v="Wild"/>
    <x v="1"/>
    <m/>
    <m/>
    <m/>
    <n v="11"/>
    <s v="PS"/>
  </r>
  <r>
    <x v="25"/>
    <x v="1"/>
    <n v="4"/>
    <x v="0"/>
    <n v="26"/>
    <d v="2020-04-26T00:00:00"/>
    <d v="1899-12-30T12:36:00"/>
    <s v="PS6-1"/>
    <s v="Site 6, just upstream of bridge"/>
    <s v="Gordon Estuary"/>
    <n v="1"/>
    <x v="0"/>
    <s v="Wild"/>
    <x v="0"/>
    <m/>
    <m/>
    <m/>
    <n v="13"/>
    <s v="PS"/>
  </r>
  <r>
    <x v="25"/>
    <x v="1"/>
    <n v="4"/>
    <x v="0"/>
    <n v="26"/>
    <d v="2020-04-26T00:00:00"/>
    <d v="1899-12-30T12:36:00"/>
    <s v="PS6-1"/>
    <s v="Site 6, just upstream of bridge"/>
    <s v="Gordon Estuary"/>
    <n v="1"/>
    <x v="2"/>
    <s v="Wild"/>
    <x v="1"/>
    <m/>
    <m/>
    <m/>
    <n v="1"/>
    <s v="PS"/>
  </r>
  <r>
    <x v="25"/>
    <x v="1"/>
    <n v="4"/>
    <x v="0"/>
    <n v="26"/>
    <d v="2020-04-26T00:00:00"/>
    <d v="1899-12-30T12:36:00"/>
    <s v="PS6-1"/>
    <s v="Site 6, just upstream of bridge"/>
    <s v="Gordon Estuary"/>
    <n v="1"/>
    <x v="3"/>
    <s v="Wild"/>
    <x v="1"/>
    <m/>
    <m/>
    <m/>
    <n v="2"/>
    <s v="PS"/>
  </r>
  <r>
    <x v="25"/>
    <x v="1"/>
    <n v="4"/>
    <x v="0"/>
    <n v="26"/>
    <d v="2020-04-26T00:00:00"/>
    <d v="1899-12-30T13:30:00"/>
    <s v="PS6-3"/>
    <s v="Site 6, at upper logger station"/>
    <s v="Gordon Estuary"/>
    <n v="1"/>
    <x v="0"/>
    <s v="Wild"/>
    <x v="0"/>
    <m/>
    <m/>
    <m/>
    <n v="20"/>
    <s v="PS"/>
  </r>
  <r>
    <x v="25"/>
    <x v="1"/>
    <n v="4"/>
    <x v="0"/>
    <n v="26"/>
    <d v="2020-04-26T00:00:00"/>
    <d v="1899-12-30T13:30:00"/>
    <s v="PS6-3"/>
    <s v="Site 6, at upper logger station"/>
    <s v="Gordon Estuary"/>
    <n v="1"/>
    <x v="2"/>
    <s v="Wild"/>
    <x v="1"/>
    <m/>
    <m/>
    <m/>
    <n v="4"/>
    <s v="PS"/>
  </r>
  <r>
    <x v="25"/>
    <x v="1"/>
    <n v="4"/>
    <x v="0"/>
    <n v="26"/>
    <d v="2020-04-26T00:00:00"/>
    <d v="1899-12-30T13:30:00"/>
    <s v="PS6-3"/>
    <s v="Site 6, at upper logger station"/>
    <s v="Gordon Estuary"/>
    <n v="1"/>
    <x v="3"/>
    <s v="Wild"/>
    <x v="1"/>
    <m/>
    <m/>
    <m/>
    <n v="46"/>
    <s v="PS"/>
  </r>
  <r>
    <x v="25"/>
    <x v="1"/>
    <n v="4"/>
    <x v="0"/>
    <n v="26"/>
    <d v="2020-04-26T00:00:00"/>
    <d v="1899-12-30T13:50:00"/>
    <s v="PS6-4"/>
    <s v="Site 6, at creek inflow (SE corner of marsh)"/>
    <s v="Gordon Estuary"/>
    <n v="1"/>
    <x v="0"/>
    <s v="Wild"/>
    <x v="0"/>
    <m/>
    <m/>
    <m/>
    <n v="18"/>
    <s v="PS"/>
  </r>
  <r>
    <x v="25"/>
    <x v="1"/>
    <n v="4"/>
    <x v="0"/>
    <n v="26"/>
    <d v="2020-04-26T00:00:00"/>
    <d v="1899-12-30T13:50:00"/>
    <s v="PS6-4"/>
    <s v="Site 6, at creek inflow (SE corner of marsh)"/>
    <s v="Gordon Estuary"/>
    <n v="1"/>
    <x v="3"/>
    <s v="Wild"/>
    <x v="1"/>
    <m/>
    <m/>
    <m/>
    <n v="10"/>
    <s v="PS"/>
  </r>
  <r>
    <x v="25"/>
    <x v="1"/>
    <n v="4"/>
    <x v="0"/>
    <n v="26"/>
    <d v="2020-04-26T00:00:00"/>
    <d v="1899-12-30T15:20:00"/>
    <s v="PS02"/>
    <s v="Q02, Site 5 natural marsh middle channel"/>
    <s v="Gordon Estuary"/>
    <n v="1"/>
    <x v="1"/>
    <s v="Wild"/>
    <x v="0"/>
    <m/>
    <m/>
    <m/>
    <n v="2"/>
    <s v="PS"/>
  </r>
  <r>
    <x v="25"/>
    <x v="1"/>
    <n v="4"/>
    <x v="0"/>
    <n v="26"/>
    <d v="2020-04-26T00:00:00"/>
    <d v="1899-12-30T15:20:00"/>
    <s v="PS02"/>
    <s v="Q02, Site 5 natural marsh middle channel"/>
    <s v="Gordon Estuary"/>
    <n v="1"/>
    <x v="0"/>
    <s v="Wild"/>
    <x v="0"/>
    <m/>
    <m/>
    <m/>
    <n v="7"/>
    <s v="PS"/>
  </r>
  <r>
    <x v="25"/>
    <x v="1"/>
    <n v="4"/>
    <x v="0"/>
    <n v="26"/>
    <d v="2020-04-26T00:00:00"/>
    <d v="1899-12-30T15:20:00"/>
    <s v="PS02"/>
    <s v="Q02, Site 5 natural marsh middle channel"/>
    <s v="Gordon Estuary"/>
    <n v="1"/>
    <x v="3"/>
    <s v="Wild"/>
    <x v="1"/>
    <m/>
    <m/>
    <m/>
    <n v="3"/>
    <s v="PS"/>
  </r>
  <r>
    <x v="25"/>
    <x v="1"/>
    <n v="4"/>
    <x v="0"/>
    <n v="26"/>
    <d v="2020-04-26T00:00:00"/>
    <d v="1899-12-30T16:00:00"/>
    <s v="PS03"/>
    <s v="Q03, Site 5 natural marsh middle channel"/>
    <s v="Gordon Estuary"/>
    <n v="1"/>
    <x v="0"/>
    <s v="Wild"/>
    <x v="0"/>
    <m/>
    <m/>
    <m/>
    <n v="15"/>
    <s v="PS"/>
  </r>
  <r>
    <x v="25"/>
    <x v="1"/>
    <n v="4"/>
    <x v="0"/>
    <n v="26"/>
    <d v="2020-04-26T00:00:00"/>
    <d v="1899-12-30T16:00:00"/>
    <s v="PS03"/>
    <s v="Q03, Site 5 natural marsh middle channel"/>
    <s v="Gordon Estuary"/>
    <n v="1"/>
    <x v="3"/>
    <s v="Wild"/>
    <x v="1"/>
    <m/>
    <m/>
    <m/>
    <n v="2"/>
    <s v="PS"/>
  </r>
  <r>
    <x v="25"/>
    <x v="1"/>
    <n v="4"/>
    <x v="0"/>
    <n v="26"/>
    <d v="2020-04-26T00:00:00"/>
    <d v="1899-12-30T10:35:00"/>
    <s v="BS16"/>
    <s v="South side of Site 6 culverts"/>
    <s v="Gordon Estuary"/>
    <n v="1"/>
    <x v="2"/>
    <s v="Wild"/>
    <x v="1"/>
    <n v="8"/>
    <n v="1"/>
    <n v="4"/>
    <n v="10"/>
    <s v="BS"/>
  </r>
  <r>
    <x v="25"/>
    <x v="1"/>
    <n v="4"/>
    <x v="0"/>
    <n v="26"/>
    <d v="2020-04-26T00:00:00"/>
    <d v="1899-12-30T10:35:00"/>
    <s v="BS16"/>
    <s v="South side of Site 6 culverts"/>
    <s v="Gordon Estuary"/>
    <n v="1"/>
    <x v="4"/>
    <s v="Wild"/>
    <x v="1"/>
    <n v="18"/>
    <n v="1"/>
    <n v="4"/>
    <n v="3"/>
    <s v="BS"/>
  </r>
  <r>
    <x v="25"/>
    <x v="1"/>
    <n v="4"/>
    <x v="0"/>
    <n v="26"/>
    <d v="2020-04-26T00:00:00"/>
    <d v="1899-12-30T10:35:00"/>
    <s v="BS16"/>
    <s v="South side of Site 6 culverts"/>
    <s v="Gordon Estuary"/>
    <n v="1"/>
    <x v="5"/>
    <s v="Wild"/>
    <x v="1"/>
    <n v="15"/>
    <n v="1"/>
    <n v="4"/>
    <n v="3"/>
    <s v="BS"/>
  </r>
  <r>
    <x v="25"/>
    <x v="1"/>
    <n v="4"/>
    <x v="0"/>
    <n v="26"/>
    <d v="2020-04-26T00:00:00"/>
    <d v="1899-12-30T10:35:00"/>
    <s v="BS16"/>
    <s v="South side of Site 6 culverts"/>
    <s v="Gordon Estuary"/>
    <n v="1"/>
    <x v="6"/>
    <s v="Wild"/>
    <x v="1"/>
    <n v="11"/>
    <n v="1"/>
    <n v="4"/>
    <n v="4"/>
    <s v="BS"/>
  </r>
  <r>
    <x v="25"/>
    <x v="1"/>
    <n v="4"/>
    <x v="0"/>
    <n v="26"/>
    <d v="2020-04-26T00:00:00"/>
    <d v="1899-12-30T14:00:00"/>
    <s v="BS14"/>
    <s v="Mouth of Site 7 inlet, north side"/>
    <s v="Gordon Estuary"/>
    <n v="1"/>
    <x v="0"/>
    <s v="Wild"/>
    <x v="0"/>
    <n v="3"/>
    <n v="1"/>
    <n v="2"/>
    <n v="1"/>
    <s v="BS"/>
  </r>
  <r>
    <x v="25"/>
    <x v="1"/>
    <n v="4"/>
    <x v="0"/>
    <n v="26"/>
    <d v="2020-04-26T00:00:00"/>
    <d v="1899-12-30T14:00:00"/>
    <s v="BS14"/>
    <s v="Mouth of Site 7 inlet, north side"/>
    <s v="Gordon Estuary"/>
    <n v="1"/>
    <x v="2"/>
    <s v="Wild"/>
    <x v="1"/>
    <n v="8"/>
    <n v="1"/>
    <n v="4"/>
    <n v="5"/>
    <s v="BS"/>
  </r>
  <r>
    <x v="25"/>
    <x v="1"/>
    <n v="4"/>
    <x v="0"/>
    <n v="26"/>
    <d v="2020-04-26T00:00:00"/>
    <d v="1899-12-30T14:00:00"/>
    <s v="BS14"/>
    <s v="Mouth of Site 7 inlet, north side"/>
    <s v="Gordon Estuary"/>
    <n v="1"/>
    <x v="4"/>
    <s v="Wild"/>
    <x v="1"/>
    <n v="18"/>
    <n v="1"/>
    <n v="4"/>
    <n v="5"/>
    <s v="BS"/>
  </r>
  <r>
    <x v="25"/>
    <x v="1"/>
    <n v="4"/>
    <x v="0"/>
    <n v="26"/>
    <d v="2020-04-26T00:00:00"/>
    <d v="1899-12-30T14:00:00"/>
    <s v="BS14"/>
    <s v="Mouth of Site 7 inlet, north side"/>
    <s v="Gordon Estuary"/>
    <n v="1"/>
    <x v="5"/>
    <s v="Wild"/>
    <x v="1"/>
    <n v="15"/>
    <n v="1"/>
    <n v="4"/>
    <n v="4"/>
    <s v="BS"/>
  </r>
  <r>
    <x v="25"/>
    <x v="1"/>
    <n v="4"/>
    <x v="0"/>
    <n v="26"/>
    <d v="2020-04-26T00:00:00"/>
    <d v="1899-12-30T14:00:00"/>
    <s v="BS14"/>
    <s v="Mouth of Site 7 inlet, north side"/>
    <s v="Gordon Estuary"/>
    <n v="1"/>
    <x v="6"/>
    <s v="Wild"/>
    <x v="1"/>
    <n v="11"/>
    <n v="1"/>
    <n v="4"/>
    <n v="1"/>
    <s v="BS"/>
  </r>
  <r>
    <x v="25"/>
    <x v="1"/>
    <n v="4"/>
    <x v="0"/>
    <n v="26"/>
    <d v="2020-04-26T00:00:00"/>
    <d v="1899-12-30T14:00:00"/>
    <s v="BS14"/>
    <s v="Mouth of Site 7 inlet, north side"/>
    <s v="Gordon Estuary"/>
    <n v="1"/>
    <x v="10"/>
    <s v="Wild"/>
    <x v="1"/>
    <n v="13"/>
    <n v="1"/>
    <n v="4"/>
    <n v="29"/>
    <s v="BS"/>
  </r>
  <r>
    <x v="25"/>
    <x v="1"/>
    <n v="4"/>
    <x v="0"/>
    <n v="26"/>
    <d v="2020-04-26T00:00:00"/>
    <d v="1899-12-30T14:15:00"/>
    <s v="BS17"/>
    <s v="On point at confluence of N. Arm and Brown's Slough"/>
    <s v="Gordon Estuary"/>
    <n v="1"/>
    <x v="0"/>
    <s v="Wild"/>
    <x v="0"/>
    <n v="28"/>
    <s v="BS"/>
    <s v="Select tide"/>
    <n v="28"/>
    <s v="BS"/>
  </r>
  <r>
    <x v="25"/>
    <x v="1"/>
    <n v="4"/>
    <x v="0"/>
    <n v="26"/>
    <d v="2020-04-26T00:00:00"/>
    <d v="1899-12-30T14:15:00"/>
    <s v="BS17"/>
    <s v="On point at confluence of N. Arm and Brown's Slough"/>
    <s v="Gordon Estuary"/>
    <n v="1"/>
    <x v="2"/>
    <s v="Wild"/>
    <x v="1"/>
    <n v="5"/>
    <s v="BS"/>
    <s v="Select tide"/>
    <n v="5"/>
    <s v="BS"/>
  </r>
  <r>
    <x v="25"/>
    <x v="1"/>
    <n v="4"/>
    <x v="0"/>
    <n v="26"/>
    <d v="2020-04-26T00:00:00"/>
    <d v="1899-12-30T14:15:00"/>
    <s v="BS17"/>
    <s v="On point at confluence of N. Arm and Brown's Slough"/>
    <s v="Gordon Estuary"/>
    <n v="1"/>
    <x v="3"/>
    <s v="Wild"/>
    <x v="1"/>
    <n v="7"/>
    <s v="BS"/>
    <s v="Select tide"/>
    <n v="7"/>
    <s v="BS"/>
  </r>
  <r>
    <x v="25"/>
    <x v="1"/>
    <n v="4"/>
    <x v="0"/>
    <n v="26"/>
    <d v="2020-04-26T00:00:00"/>
    <d v="1899-12-30T14:15:00"/>
    <s v="BS17"/>
    <s v="On point at confluence of N. Arm and Brown's Slough"/>
    <s v="Gordon Estuary"/>
    <n v="1"/>
    <x v="5"/>
    <s v="Wild"/>
    <x v="1"/>
    <n v="5"/>
    <s v="BS"/>
    <s v="Select tide"/>
    <n v="5"/>
    <s v="BS"/>
  </r>
  <r>
    <x v="25"/>
    <x v="1"/>
    <n v="4"/>
    <x v="0"/>
    <n v="26"/>
    <d v="2020-04-26T00:00:00"/>
    <d v="1899-12-30T14:15:00"/>
    <s v="BS17"/>
    <s v="On point at confluence of N. Arm and Brown's Slough"/>
    <s v="Gordon Estuary"/>
    <n v="1"/>
    <x v="6"/>
    <s v="Wild"/>
    <x v="1"/>
    <n v="2"/>
    <s v="BS"/>
    <s v="Select tide"/>
    <n v="2"/>
    <s v="BS"/>
  </r>
  <r>
    <x v="25"/>
    <x v="1"/>
    <n v="4"/>
    <x v="0"/>
    <n v="26"/>
    <d v="2020-04-26T00:00:00"/>
    <d v="1899-12-30T14:35:00"/>
    <s v="BS18"/>
    <s v="Gravel bar on Gordon at Site 1"/>
    <s v="Gordon Estuary"/>
    <n v="1"/>
    <x v="1"/>
    <s v="Wild"/>
    <x v="0"/>
    <n v="3"/>
    <s v="BS"/>
    <s v="Select tide"/>
    <n v="3"/>
    <s v="BS"/>
  </r>
  <r>
    <x v="25"/>
    <x v="1"/>
    <n v="4"/>
    <x v="0"/>
    <n v="26"/>
    <d v="2020-04-26T00:00:00"/>
    <d v="1899-12-30T14:35:00"/>
    <s v="BS18"/>
    <s v="Gravel bar on Gordon at Site 1"/>
    <s v="Gordon Estuary"/>
    <n v="1"/>
    <x v="9"/>
    <s v="Wild"/>
    <x v="0"/>
    <n v="1"/>
    <s v="BS"/>
    <s v="Select tide"/>
    <n v="1"/>
    <s v="BS"/>
  </r>
  <r>
    <x v="25"/>
    <x v="1"/>
    <n v="4"/>
    <x v="0"/>
    <n v="26"/>
    <d v="2020-04-26T00:00:00"/>
    <d v="1899-12-30T14:35:00"/>
    <s v="BS18"/>
    <s v="Gravel bar on Gordon at Site 1"/>
    <s v="Gordon Estuary"/>
    <n v="1"/>
    <x v="0"/>
    <s v="Wild"/>
    <x v="0"/>
    <n v="412"/>
    <s v="BS"/>
    <s v="Select tide"/>
    <n v="412"/>
    <s v="BS"/>
  </r>
  <r>
    <x v="25"/>
    <x v="1"/>
    <n v="4"/>
    <x v="0"/>
    <n v="26"/>
    <d v="2020-04-26T00:00:00"/>
    <d v="1899-12-30T14:35:00"/>
    <s v="BS18"/>
    <s v="Gravel bar on Gordon at Site 1"/>
    <s v="Gordon Estuary"/>
    <n v="1"/>
    <x v="2"/>
    <s v="Wild"/>
    <x v="1"/>
    <n v="8"/>
    <s v="BS"/>
    <s v="Select tide"/>
    <n v="8"/>
    <s v="BS"/>
  </r>
  <r>
    <x v="1"/>
    <x v="1"/>
    <n v="5"/>
    <x v="1"/>
    <n v="3"/>
    <d v="2020-05-03T00:00:00"/>
    <d v="1899-12-30T11:30:00"/>
    <s v="PS5-1"/>
    <s v="Site 5 main channel close to mouth"/>
    <s v="Gordon Estuary"/>
    <n v="1"/>
    <x v="0"/>
    <s v="Wild"/>
    <x v="0"/>
    <m/>
    <m/>
    <m/>
    <n v="2"/>
    <s v="PS"/>
  </r>
  <r>
    <x v="1"/>
    <x v="1"/>
    <n v="5"/>
    <x v="1"/>
    <n v="3"/>
    <d v="2020-05-03T00:00:00"/>
    <d v="1899-12-30T11:30:00"/>
    <s v="PS5-2"/>
    <s v="Site 5 main channel half way up"/>
    <s v="Gordon Estuary"/>
    <n v="1"/>
    <x v="0"/>
    <s v="Wild"/>
    <x v="0"/>
    <m/>
    <m/>
    <m/>
    <n v="8"/>
    <s v="PS"/>
  </r>
  <r>
    <x v="1"/>
    <x v="1"/>
    <n v="5"/>
    <x v="1"/>
    <n v="3"/>
    <d v="2020-05-03T00:00:00"/>
    <d v="1899-12-30T12:20:00"/>
    <s v="PS6-1"/>
    <s v="Site 6, just upstream of bridge"/>
    <s v="Gordon Estuary"/>
    <n v="1"/>
    <x v="0"/>
    <s v="Wild"/>
    <x v="0"/>
    <m/>
    <m/>
    <m/>
    <n v="8"/>
    <s v="PS"/>
  </r>
  <r>
    <x v="1"/>
    <x v="1"/>
    <n v="5"/>
    <x v="1"/>
    <n v="3"/>
    <d v="2020-05-03T00:00:00"/>
    <d v="1899-12-30T12:20:00"/>
    <s v="PS6-1"/>
    <s v="Site 6, just upstream of bridge"/>
    <s v="Gordon Estuary"/>
    <n v="1"/>
    <x v="2"/>
    <s v="Wild"/>
    <x v="0"/>
    <m/>
    <m/>
    <m/>
    <n v="3"/>
    <s v="PS"/>
  </r>
  <r>
    <x v="1"/>
    <x v="1"/>
    <n v="5"/>
    <x v="1"/>
    <n v="3"/>
    <d v="2020-05-03T00:00:00"/>
    <d v="1899-12-30T12:20:00"/>
    <s v="PS6-1"/>
    <s v="Site 6, just upstream of bridge"/>
    <s v="Gordon Estuary"/>
    <n v="1"/>
    <x v="3"/>
    <s v="Wild"/>
    <x v="0"/>
    <m/>
    <m/>
    <m/>
    <n v="2"/>
    <s v="PS"/>
  </r>
  <r>
    <x v="1"/>
    <x v="1"/>
    <n v="5"/>
    <x v="1"/>
    <n v="3"/>
    <d v="2020-05-03T00:00:00"/>
    <d v="1899-12-30T13:00:00"/>
    <s v="PS6-2"/>
    <s v="Site 6, straight channel"/>
    <s v="Gordon Estuary"/>
    <n v="1"/>
    <x v="2"/>
    <s v="Wild"/>
    <x v="1"/>
    <m/>
    <m/>
    <m/>
    <n v="5"/>
    <s v="PS"/>
  </r>
  <r>
    <x v="1"/>
    <x v="1"/>
    <n v="5"/>
    <x v="1"/>
    <n v="3"/>
    <d v="2020-05-03T00:00:00"/>
    <d v="1899-12-30T13:00:00"/>
    <s v="PS6-2"/>
    <s v="Site 6, straight channel"/>
    <s v="Gordon Estuary"/>
    <n v="1"/>
    <x v="3"/>
    <s v="Wild"/>
    <x v="1"/>
    <m/>
    <m/>
    <m/>
    <n v="1"/>
    <s v="PS"/>
  </r>
  <r>
    <x v="1"/>
    <x v="1"/>
    <n v="5"/>
    <x v="1"/>
    <n v="3"/>
    <d v="2020-05-03T00:00:00"/>
    <d v="1899-12-30T13:20:00"/>
    <s v="PS6-2"/>
    <s v="Site 6, straight channel"/>
    <s v="Gordon Estuary"/>
    <n v="1"/>
    <x v="0"/>
    <s v="Wild"/>
    <x v="0"/>
    <m/>
    <m/>
    <m/>
    <n v="5"/>
    <s v="PS"/>
  </r>
  <r>
    <x v="1"/>
    <x v="1"/>
    <n v="5"/>
    <x v="1"/>
    <n v="3"/>
    <d v="2020-05-03T00:00:00"/>
    <d v="1899-12-30T14:00:00"/>
    <s v="PS6-3"/>
    <s v="Site 6, at upper logger station"/>
    <s v="Gordon Estuary"/>
    <n v="1"/>
    <x v="2"/>
    <s v="Wild"/>
    <x v="0"/>
    <m/>
    <m/>
    <m/>
    <n v="1"/>
    <s v="PS"/>
  </r>
  <r>
    <x v="1"/>
    <x v="1"/>
    <n v="5"/>
    <x v="1"/>
    <n v="3"/>
    <d v="2020-05-03T00:00:00"/>
    <d v="1899-12-30T14:00:00"/>
    <s v="PS6-3"/>
    <s v="Site 6, at upper logger station"/>
    <s v="Gordon Estuary"/>
    <n v="1"/>
    <x v="3"/>
    <s v="Wild"/>
    <x v="0"/>
    <m/>
    <m/>
    <m/>
    <n v="87"/>
    <s v="PS"/>
  </r>
  <r>
    <x v="1"/>
    <x v="1"/>
    <n v="5"/>
    <x v="1"/>
    <n v="3"/>
    <d v="2020-05-03T00:00:00"/>
    <d v="1899-12-30T14:00:00"/>
    <s v="PS6-3"/>
    <s v="Site 6, at upper logger station"/>
    <s v="Gordon Estuary"/>
    <n v="1"/>
    <x v="0"/>
    <s v="Wild"/>
    <x v="0"/>
    <m/>
    <m/>
    <m/>
    <n v="60"/>
    <s v="PS"/>
  </r>
  <r>
    <x v="1"/>
    <x v="1"/>
    <n v="5"/>
    <x v="1"/>
    <n v="3"/>
    <d v="2020-05-03T00:00:00"/>
    <d v="1899-12-30T15:00:00"/>
    <s v="PS7-1"/>
    <s v="Browns Slough Site 7 inlet left tidal channel"/>
    <s v="Gordon Estuary"/>
    <n v="1"/>
    <x v="0"/>
    <s v="Wild"/>
    <x v="0"/>
    <m/>
    <m/>
    <m/>
    <n v="17"/>
    <s v="PS"/>
  </r>
  <r>
    <x v="1"/>
    <x v="1"/>
    <n v="5"/>
    <x v="1"/>
    <n v="3"/>
    <d v="2020-05-03T00:00:00"/>
    <d v="1899-12-30T15:00:00"/>
    <s v="PS7-1"/>
    <s v="Browns Slough Site 7 inlet left tidal channel"/>
    <s v="Gordon Estuary"/>
    <n v="1"/>
    <x v="3"/>
    <s v="Wild"/>
    <x v="0"/>
    <m/>
    <m/>
    <m/>
    <n v="18"/>
    <s v="PS"/>
  </r>
  <r>
    <x v="1"/>
    <x v="1"/>
    <n v="5"/>
    <x v="1"/>
    <n v="3"/>
    <d v="2020-05-03T00:00:00"/>
    <d v="1899-12-30T11:53:00"/>
    <s v="BS18"/>
    <s v="Gravel bar on Gordon at Site 1"/>
    <s v="Gordon Estuary"/>
    <n v="1"/>
    <x v="0"/>
    <s v="Wild"/>
    <x v="0"/>
    <n v="3"/>
    <n v="1"/>
    <n v="2"/>
    <n v="20"/>
    <s v="BS"/>
  </r>
  <r>
    <x v="1"/>
    <x v="1"/>
    <n v="5"/>
    <x v="1"/>
    <n v="3"/>
    <d v="2020-05-03T00:00:00"/>
    <d v="1899-12-30T11:53:00"/>
    <s v="BS18"/>
    <s v="Gravel bar on Gordon at Site 1"/>
    <s v="Gordon Estuary"/>
    <n v="1"/>
    <x v="9"/>
    <s v="Wild"/>
    <x v="0"/>
    <n v="5"/>
    <n v="1"/>
    <n v="2"/>
    <n v="3"/>
    <s v="BS"/>
  </r>
  <r>
    <x v="1"/>
    <x v="1"/>
    <n v="5"/>
    <x v="1"/>
    <n v="3"/>
    <d v="2020-05-03T00:00:00"/>
    <d v="1899-12-30T11:53:00"/>
    <s v="BS18"/>
    <s v="Gravel bar on Gordon at Site 1"/>
    <s v="Gordon Estuary"/>
    <n v="1"/>
    <x v="2"/>
    <s v="Wild"/>
    <x v="1"/>
    <n v="8"/>
    <n v="1"/>
    <n v="4"/>
    <n v="2"/>
    <s v="BS"/>
  </r>
  <r>
    <x v="1"/>
    <x v="1"/>
    <n v="5"/>
    <x v="1"/>
    <n v="3"/>
    <d v="2020-05-03T00:00:00"/>
    <d v="1899-12-30T13:11:00"/>
    <s v="BS17"/>
    <s v="On point at confluence of N. Arm and Brown's Slough"/>
    <s v="Gordon Estuary"/>
    <n v="1"/>
    <x v="9"/>
    <s v="Wild"/>
    <x v="0"/>
    <n v="5"/>
    <n v="1"/>
    <n v="2"/>
    <n v="6"/>
    <s v="BS"/>
  </r>
  <r>
    <x v="1"/>
    <x v="1"/>
    <n v="5"/>
    <x v="1"/>
    <n v="3"/>
    <d v="2020-05-03T00:00:00"/>
    <d v="1899-12-30T13:11:00"/>
    <s v="BS17"/>
    <s v="On point at confluence of N. Arm and Brown's Slough"/>
    <s v="Gordon Estuary"/>
    <n v="1"/>
    <x v="0"/>
    <s v="Wild"/>
    <x v="0"/>
    <n v="3"/>
    <n v="1"/>
    <n v="2"/>
    <n v="4"/>
    <s v="BS"/>
  </r>
  <r>
    <x v="1"/>
    <x v="1"/>
    <n v="5"/>
    <x v="1"/>
    <n v="3"/>
    <d v="2020-05-03T00:00:00"/>
    <d v="1899-12-30T13:11:00"/>
    <s v="BS17"/>
    <s v="On point at confluence of N. Arm and Brown's Slough"/>
    <s v="Gordon Estuary"/>
    <n v="1"/>
    <x v="2"/>
    <s v="Wild"/>
    <x v="1"/>
    <n v="8"/>
    <n v="1"/>
    <n v="4"/>
    <n v="8"/>
    <s v="BS"/>
  </r>
  <r>
    <x v="1"/>
    <x v="1"/>
    <n v="5"/>
    <x v="1"/>
    <n v="3"/>
    <d v="2020-05-03T00:00:00"/>
    <d v="1899-12-30T13:11:00"/>
    <s v="BS17"/>
    <s v="On point at confluence of N. Arm and Brown's Slough"/>
    <s v="Gordon Estuary"/>
    <n v="1"/>
    <x v="3"/>
    <s v="Wild"/>
    <x v="1"/>
    <n v="9"/>
    <n v="1"/>
    <n v="4"/>
    <n v="5"/>
    <s v="BS"/>
  </r>
  <r>
    <x v="1"/>
    <x v="1"/>
    <n v="5"/>
    <x v="1"/>
    <n v="3"/>
    <d v="2020-05-03T00:00:00"/>
    <d v="1899-12-30T13:11:00"/>
    <s v="BS17"/>
    <s v="On point at confluence of N. Arm and Brown's Slough"/>
    <s v="Gordon Estuary"/>
    <n v="1"/>
    <x v="5"/>
    <s v="Wild"/>
    <x v="1"/>
    <n v="15"/>
    <n v="1"/>
    <n v="4"/>
    <n v="10"/>
    <s v="BS"/>
  </r>
  <r>
    <x v="1"/>
    <x v="1"/>
    <n v="5"/>
    <x v="1"/>
    <n v="3"/>
    <d v="2020-05-03T00:00:00"/>
    <d v="1899-12-30T13:41:00"/>
    <s v="BS14"/>
    <s v="Mouth of Site 7 inlet, north side"/>
    <s v="Gordon Estuary"/>
    <n v="1"/>
    <x v="2"/>
    <s v="Wild"/>
    <x v="1"/>
    <n v="8"/>
    <n v="1"/>
    <n v="4"/>
    <n v="4"/>
    <s v="BS"/>
  </r>
  <r>
    <x v="1"/>
    <x v="1"/>
    <n v="5"/>
    <x v="1"/>
    <n v="3"/>
    <d v="2020-05-03T00:00:00"/>
    <d v="1899-12-30T13:41:00"/>
    <s v="BS14"/>
    <s v="Mouth of Site 7 inlet, north side"/>
    <s v="Gordon Estuary"/>
    <n v="1"/>
    <x v="3"/>
    <s v="Wild"/>
    <x v="1"/>
    <n v="9"/>
    <n v="1"/>
    <n v="4"/>
    <n v="66"/>
    <s v="BS"/>
  </r>
  <r>
    <x v="1"/>
    <x v="1"/>
    <n v="5"/>
    <x v="1"/>
    <n v="3"/>
    <d v="2020-05-03T00:00:00"/>
    <d v="1899-12-30T13:41:00"/>
    <s v="BS14"/>
    <s v="Mouth of Site 7 inlet, north side"/>
    <s v="Gordon Estuary"/>
    <n v="1"/>
    <x v="4"/>
    <s v="Wild"/>
    <x v="1"/>
    <n v="18"/>
    <n v="1"/>
    <n v="4"/>
    <n v="10"/>
    <s v="BS"/>
  </r>
  <r>
    <x v="1"/>
    <x v="1"/>
    <n v="5"/>
    <x v="1"/>
    <n v="3"/>
    <d v="2020-05-03T00:00:00"/>
    <d v="1899-12-30T13:41:00"/>
    <s v="BS14"/>
    <s v="Mouth of Site 7 inlet, north side"/>
    <s v="Gordon Estuary"/>
    <n v="1"/>
    <x v="5"/>
    <s v="Wild"/>
    <x v="1"/>
    <n v="15"/>
    <n v="1"/>
    <n v="4"/>
    <n v="12"/>
    <s v="BS"/>
  </r>
  <r>
    <x v="1"/>
    <x v="1"/>
    <n v="5"/>
    <x v="1"/>
    <n v="3"/>
    <d v="2020-05-03T00:00:00"/>
    <d v="1899-12-30T13:56:00"/>
    <s v="BS16"/>
    <s v="South side of Site 6 culverts"/>
    <s v="Gordon Estuary"/>
    <n v="1"/>
    <x v="2"/>
    <s v="Wild"/>
    <x v="1"/>
    <n v="8"/>
    <n v="1"/>
    <n v="4"/>
    <n v="3"/>
    <s v="BS"/>
  </r>
  <r>
    <x v="1"/>
    <x v="1"/>
    <n v="5"/>
    <x v="1"/>
    <n v="3"/>
    <d v="2020-05-03T00:00:00"/>
    <d v="1899-12-30T13:56:00"/>
    <s v="BS16"/>
    <s v="South side of Site 6 culverts"/>
    <s v="Gordon Estuary"/>
    <n v="1"/>
    <x v="3"/>
    <s v="Wild"/>
    <x v="1"/>
    <n v="9"/>
    <n v="1"/>
    <n v="4"/>
    <n v="24"/>
    <s v="BS"/>
  </r>
  <r>
    <x v="1"/>
    <x v="1"/>
    <n v="5"/>
    <x v="1"/>
    <n v="3"/>
    <d v="2020-05-03T00:00:00"/>
    <d v="1899-12-30T13:56:00"/>
    <s v="BS16"/>
    <s v="South side of Site 6 culverts"/>
    <s v="Gordon Estuary"/>
    <n v="1"/>
    <x v="4"/>
    <s v="Wild"/>
    <x v="1"/>
    <n v="18"/>
    <n v="1"/>
    <n v="4"/>
    <n v="4"/>
    <s v="BS"/>
  </r>
  <r>
    <x v="1"/>
    <x v="1"/>
    <n v="5"/>
    <x v="1"/>
    <n v="9"/>
    <d v="2020-05-09T00:00:00"/>
    <d v="1899-12-30T15:04:00"/>
    <s v="BS19"/>
    <s v="Gordon R. Site 5, edge of marsh"/>
    <s v="Gordon Estuary"/>
    <n v="1"/>
    <x v="9"/>
    <s v="Wild"/>
    <x v="0"/>
    <m/>
    <m/>
    <m/>
    <n v="1"/>
    <s v="BS"/>
  </r>
  <r>
    <x v="1"/>
    <x v="1"/>
    <n v="5"/>
    <x v="1"/>
    <n v="9"/>
    <d v="2020-05-09T00:00:00"/>
    <d v="1899-12-30T15:04:00"/>
    <s v="BS19"/>
    <s v="Gordon R. Site 5, edge of marsh"/>
    <s v="Gordon Estuary"/>
    <n v="1"/>
    <x v="0"/>
    <s v="Wild"/>
    <x v="0"/>
    <n v="1"/>
    <s v="PS"/>
    <s v="H"/>
    <n v="2"/>
    <s v="BS"/>
  </r>
  <r>
    <x v="1"/>
    <x v="1"/>
    <n v="5"/>
    <x v="1"/>
    <n v="9"/>
    <d v="2020-05-09T00:00:00"/>
    <d v="1899-12-30T15:10:00"/>
    <s v="PS5-1"/>
    <s v="Site 5 main channel close to mouth"/>
    <s v="Gordon Estuary"/>
    <n v="1"/>
    <x v="9"/>
    <s v="Wild"/>
    <x v="0"/>
    <m/>
    <m/>
    <m/>
    <n v="1"/>
    <s v="PS"/>
  </r>
  <r>
    <x v="1"/>
    <x v="1"/>
    <n v="5"/>
    <x v="1"/>
    <n v="9"/>
    <d v="2020-05-09T00:00:00"/>
    <d v="1899-12-30T15:10:00"/>
    <s v="PS5-1"/>
    <s v="Site 5 main channel close to mouth"/>
    <s v="Gordon Estuary"/>
    <n v="1"/>
    <x v="0"/>
    <s v="Wild"/>
    <x v="0"/>
    <m/>
    <m/>
    <m/>
    <n v="17"/>
    <s v="PS"/>
  </r>
  <r>
    <x v="1"/>
    <x v="1"/>
    <n v="5"/>
    <x v="1"/>
    <n v="9"/>
    <d v="2020-05-09T00:00:00"/>
    <d v="1899-12-30T15:10:00"/>
    <s v="PS5-1"/>
    <s v="Site 5 main channel close to mouth"/>
    <s v="Gordon Estuary"/>
    <n v="1"/>
    <x v="3"/>
    <s v="Wild"/>
    <x v="1"/>
    <m/>
    <m/>
    <m/>
    <n v="1"/>
    <s v="PS"/>
  </r>
  <r>
    <x v="1"/>
    <x v="1"/>
    <n v="5"/>
    <x v="1"/>
    <n v="9"/>
    <d v="2020-05-09T00:00:00"/>
    <d v="1899-12-30T15:30:00"/>
    <s v="PS7-1"/>
    <s v="Browns Slough Site 7 inlet left tidal channel"/>
    <s v="Gordon Estuary"/>
    <n v="1"/>
    <x v="2"/>
    <s v="Wild"/>
    <x v="1"/>
    <m/>
    <m/>
    <m/>
    <n v="2"/>
    <s v="PS"/>
  </r>
  <r>
    <x v="1"/>
    <x v="1"/>
    <n v="5"/>
    <x v="1"/>
    <n v="9"/>
    <d v="2020-05-09T00:00:00"/>
    <d v="1899-12-30T15:30:00"/>
    <s v="PS7-1"/>
    <s v="Browns Slough Site 7 inlet left tidal channel"/>
    <s v="Gordon Estuary"/>
    <n v="1"/>
    <x v="3"/>
    <s v="Wild"/>
    <x v="1"/>
    <m/>
    <m/>
    <m/>
    <n v="21"/>
    <s v="PS"/>
  </r>
  <r>
    <x v="1"/>
    <x v="1"/>
    <n v="5"/>
    <x v="1"/>
    <n v="9"/>
    <d v="2020-05-09T00:00:00"/>
    <d v="1899-12-30T15:30:00"/>
    <s v="PS7-1"/>
    <s v="Browns Slough Site 7 inlet left tidal channel"/>
    <s v="Gordon Estuary"/>
    <n v="1"/>
    <x v="0"/>
    <s v="Wild"/>
    <x v="0"/>
    <m/>
    <m/>
    <m/>
    <n v="23"/>
    <s v="PS"/>
  </r>
  <r>
    <x v="1"/>
    <x v="1"/>
    <n v="5"/>
    <x v="1"/>
    <n v="9"/>
    <d v="2020-05-09T00:00:00"/>
    <d v="1899-12-30T15:30:00"/>
    <s v="PS7-2"/>
    <s v="Browns Slough Site 7 Inlet right tidal channel"/>
    <s v="Gordon Estuary"/>
    <n v="1"/>
    <x v="0"/>
    <s v="Wild"/>
    <x v="0"/>
    <n v="23"/>
    <s v="PS"/>
    <s v="H"/>
    <n v="70"/>
    <s v="OB"/>
  </r>
  <r>
    <x v="1"/>
    <x v="1"/>
    <n v="5"/>
    <x v="1"/>
    <n v="9"/>
    <d v="2020-05-09T00:00:00"/>
    <d v="1899-12-30T17:57:00"/>
    <s v="PS6-1"/>
    <s v="Site 6, just upstream of bridge"/>
    <s v="Gordon Estuary"/>
    <n v="1"/>
    <x v="0"/>
    <s v="Wild"/>
    <x v="0"/>
    <m/>
    <m/>
    <m/>
    <n v="3"/>
    <s v="PS"/>
  </r>
  <r>
    <x v="1"/>
    <x v="1"/>
    <n v="5"/>
    <x v="1"/>
    <n v="9"/>
    <d v="2020-05-09T00:00:00"/>
    <d v="1899-12-30T17:57:00"/>
    <s v="PS6-2"/>
    <s v="Site 6, straight channel"/>
    <s v="Gordon Estuary"/>
    <n v="1"/>
    <x v="0"/>
    <s v="Wild"/>
    <x v="0"/>
    <n v="35"/>
    <s v="PS"/>
    <s v="H"/>
    <n v="70"/>
    <s v="OB"/>
  </r>
  <r>
    <x v="1"/>
    <x v="1"/>
    <n v="5"/>
    <x v="1"/>
    <n v="9"/>
    <d v="2020-05-09T00:00:00"/>
    <d v="1899-12-30T17:57:00"/>
    <s v="PS6-3"/>
    <s v="Site 6, at upper logger station"/>
    <s v="Gordon Estuary"/>
    <n v="1"/>
    <x v="0"/>
    <s v="Wild"/>
    <x v="0"/>
    <n v="35"/>
    <s v="PS"/>
    <s v="H"/>
    <n v="35"/>
    <s v="PS"/>
  </r>
  <r>
    <x v="1"/>
    <x v="1"/>
    <n v="5"/>
    <x v="1"/>
    <n v="9"/>
    <d v="2020-05-09T00:00:00"/>
    <d v="1899-12-30T17:57:00"/>
    <s v="PS6-3"/>
    <s v="Site 6, at upper logger station"/>
    <s v="Gordon Estuary"/>
    <n v="1"/>
    <x v="3"/>
    <s v="Wild"/>
    <x v="1"/>
    <n v="35"/>
    <s v="PS"/>
    <s v="H"/>
    <n v="64"/>
    <s v="PS"/>
  </r>
  <r>
    <x v="1"/>
    <x v="1"/>
    <n v="5"/>
    <x v="1"/>
    <n v="9"/>
    <d v="2020-05-09T00:00:00"/>
    <d v="1899-12-30T17:57:00"/>
    <s v="PS6-3"/>
    <s v="Site 6, at upper logger station"/>
    <s v="Gordon Estuary"/>
    <n v="1"/>
    <x v="2"/>
    <s v="Wild"/>
    <x v="1"/>
    <n v="64"/>
    <s v="PS"/>
    <s v="H"/>
    <n v="1"/>
    <s v="PS"/>
  </r>
  <r>
    <x v="1"/>
    <x v="1"/>
    <n v="5"/>
    <x v="1"/>
    <n v="9"/>
    <d v="2020-05-09T00:00:00"/>
    <d v="1899-12-30T17:57:00"/>
    <s v="PS6-4"/>
    <s v="Site 6, at creek inflow (SE corner of marsh)"/>
    <s v="Gordon Estuary"/>
    <n v="1"/>
    <x v="0"/>
    <s v="Wild"/>
    <x v="0"/>
    <n v="70"/>
    <s v="OB"/>
    <s v="H"/>
    <n v="25"/>
    <s v="OB"/>
  </r>
  <r>
    <x v="1"/>
    <x v="1"/>
    <n v="5"/>
    <x v="1"/>
    <n v="9"/>
    <d v="2020-05-09T00:00:00"/>
    <d v="1899-12-30T14:20:00"/>
    <s v="BS18"/>
    <s v="Gravel bar on Gordon at Site 1"/>
    <s v="Gordon Estuary"/>
    <n v="1"/>
    <x v="9"/>
    <s v="Wild"/>
    <x v="0"/>
    <n v="5"/>
    <n v="1"/>
    <n v="2"/>
    <n v="4"/>
    <s v="BS"/>
  </r>
  <r>
    <x v="1"/>
    <x v="1"/>
    <n v="5"/>
    <x v="1"/>
    <n v="9"/>
    <d v="2020-05-09T00:00:00"/>
    <d v="1899-12-30T14:20:00"/>
    <s v="BS18"/>
    <s v="Gravel bar on Gordon at Site 1"/>
    <s v="Gordon Estuary"/>
    <n v="1"/>
    <x v="0"/>
    <s v="Wild"/>
    <x v="0"/>
    <n v="3"/>
    <n v="1"/>
    <n v="2"/>
    <n v="6"/>
    <s v="BS"/>
  </r>
  <r>
    <x v="1"/>
    <x v="1"/>
    <n v="5"/>
    <x v="1"/>
    <n v="9"/>
    <d v="2020-05-09T00:00:00"/>
    <d v="1899-12-30T14:20:00"/>
    <s v="BS18"/>
    <s v="Gravel bar on Gordon at Site 1"/>
    <s v="Gordon Estuary"/>
    <n v="1"/>
    <x v="2"/>
    <s v="Wild"/>
    <x v="1"/>
    <n v="8"/>
    <n v="1"/>
    <n v="4"/>
    <n v="3"/>
    <s v="BS"/>
  </r>
  <r>
    <x v="1"/>
    <x v="1"/>
    <n v="5"/>
    <x v="1"/>
    <n v="9"/>
    <d v="2020-05-09T00:00:00"/>
    <d v="1899-12-30T15:47:00"/>
    <s v="BS17"/>
    <s v="On point at confluence of N. Arm and Brown's Slough"/>
    <s v="Gordon Estuary"/>
    <n v="1"/>
    <x v="9"/>
    <s v="Wild"/>
    <x v="0"/>
    <n v="5"/>
    <n v="1"/>
    <n v="2"/>
    <n v="15"/>
    <s v="BS"/>
  </r>
  <r>
    <x v="1"/>
    <x v="1"/>
    <n v="5"/>
    <x v="1"/>
    <n v="9"/>
    <d v="2020-05-09T00:00:00"/>
    <d v="1899-12-30T15:47:00"/>
    <s v="BS17"/>
    <s v="On point at confluence of N. Arm and Brown's Slough"/>
    <s v="Gordon Estuary"/>
    <n v="1"/>
    <x v="0"/>
    <s v="Wild"/>
    <x v="0"/>
    <n v="3"/>
    <n v="1"/>
    <n v="2"/>
    <n v="3"/>
    <s v="BS"/>
  </r>
  <r>
    <x v="1"/>
    <x v="1"/>
    <n v="5"/>
    <x v="1"/>
    <n v="9"/>
    <d v="2020-05-09T00:00:00"/>
    <d v="1899-12-30T15:47:00"/>
    <s v="BS17"/>
    <s v="On point at confluence of N. Arm and Brown's Slough"/>
    <s v="Gordon Estuary"/>
    <n v="1"/>
    <x v="1"/>
    <s v="Wild"/>
    <x v="0"/>
    <n v="2"/>
    <n v="1"/>
    <n v="2"/>
    <n v="4"/>
    <s v="BS"/>
  </r>
  <r>
    <x v="1"/>
    <x v="1"/>
    <n v="5"/>
    <x v="1"/>
    <n v="9"/>
    <d v="2020-05-09T00:00:00"/>
    <d v="1899-12-30T15:47:00"/>
    <s v="BS17"/>
    <s v="On point at confluence of N. Arm and Brown's Slough"/>
    <s v="Gordon Estuary"/>
    <n v="1"/>
    <x v="2"/>
    <s v="Wild"/>
    <x v="1"/>
    <n v="8"/>
    <n v="1"/>
    <n v="4"/>
    <n v="4"/>
    <s v="BS"/>
  </r>
  <r>
    <x v="1"/>
    <x v="1"/>
    <n v="5"/>
    <x v="1"/>
    <n v="9"/>
    <d v="2020-05-09T00:00:00"/>
    <d v="1899-12-30T15:47:00"/>
    <s v="BS17"/>
    <s v="On point at confluence of N. Arm and Brown's Slough"/>
    <s v="Gordon Estuary"/>
    <n v="1"/>
    <x v="3"/>
    <s v="Wild"/>
    <x v="1"/>
    <n v="9"/>
    <n v="1"/>
    <n v="4"/>
    <n v="1"/>
    <s v="BS"/>
  </r>
  <r>
    <x v="1"/>
    <x v="1"/>
    <n v="5"/>
    <x v="1"/>
    <n v="9"/>
    <d v="2020-05-09T00:00:00"/>
    <d v="1899-12-30T15:47:00"/>
    <s v="BS17"/>
    <s v="On point at confluence of N. Arm and Brown's Slough"/>
    <s v="Gordon Estuary"/>
    <n v="1"/>
    <x v="5"/>
    <s v="Wild"/>
    <x v="1"/>
    <n v="15"/>
    <n v="1"/>
    <n v="4"/>
    <n v="5"/>
    <s v="BS"/>
  </r>
  <r>
    <x v="1"/>
    <x v="1"/>
    <n v="5"/>
    <x v="1"/>
    <n v="9"/>
    <d v="2020-05-09T00:00:00"/>
    <d v="1899-12-30T16:30:00"/>
    <s v="BS14"/>
    <s v="Mouth of Site 7 inlet, north side"/>
    <s v="Gordon Estuary"/>
    <n v="1"/>
    <x v="2"/>
    <s v="Wild"/>
    <x v="1"/>
    <n v="8"/>
    <n v="1"/>
    <n v="4"/>
    <n v="16"/>
    <s v="BS"/>
  </r>
  <r>
    <x v="1"/>
    <x v="1"/>
    <n v="5"/>
    <x v="1"/>
    <n v="9"/>
    <d v="2020-05-09T00:00:00"/>
    <d v="1899-12-30T16:30:00"/>
    <s v="BS14"/>
    <s v="Mouth of Site 7 inlet, north side"/>
    <s v="Gordon Estuary"/>
    <n v="1"/>
    <x v="3"/>
    <s v="Wild"/>
    <x v="1"/>
    <n v="9"/>
    <n v="1"/>
    <n v="4"/>
    <n v="28"/>
    <s v="BS"/>
  </r>
  <r>
    <x v="1"/>
    <x v="1"/>
    <n v="5"/>
    <x v="1"/>
    <n v="9"/>
    <d v="2020-05-09T00:00:00"/>
    <d v="1899-12-30T16:30:00"/>
    <s v="BS14"/>
    <s v="Mouth of Site 7 inlet, north side"/>
    <s v="Gordon Estuary"/>
    <n v="1"/>
    <x v="4"/>
    <s v="Wild"/>
    <x v="1"/>
    <n v="18"/>
    <n v="1"/>
    <n v="4"/>
    <n v="8"/>
    <s v="BS"/>
  </r>
  <r>
    <x v="1"/>
    <x v="1"/>
    <n v="5"/>
    <x v="1"/>
    <n v="9"/>
    <d v="2020-05-09T00:00:00"/>
    <d v="1899-12-30T16:30:00"/>
    <s v="BS14"/>
    <s v="Mouth of Site 7 inlet, north side"/>
    <s v="Gordon Estuary"/>
    <n v="1"/>
    <x v="5"/>
    <s v="Wild"/>
    <x v="1"/>
    <n v="15"/>
    <n v="1"/>
    <n v="4"/>
    <n v="4"/>
    <s v="BS"/>
  </r>
  <r>
    <x v="1"/>
    <x v="1"/>
    <n v="5"/>
    <x v="1"/>
    <n v="9"/>
    <d v="2020-05-09T00:00:00"/>
    <d v="1899-12-30T16:30:00"/>
    <s v="BS14"/>
    <s v="Mouth of Site 7 inlet, north side"/>
    <s v="Gordon Estuary"/>
    <n v="1"/>
    <x v="10"/>
    <s v="Wild"/>
    <x v="1"/>
    <n v="13"/>
    <n v="1"/>
    <n v="4"/>
    <n v="1"/>
    <s v="BS"/>
  </r>
  <r>
    <x v="3"/>
    <x v="1"/>
    <n v="5"/>
    <x v="1"/>
    <n v="18"/>
    <d v="2020-05-18T00:00:00"/>
    <d v="1899-12-30T12:30:00"/>
    <s v="PS7-1"/>
    <s v="Browns Slough Site 7 inlet left tidal channel"/>
    <s v="Gordon Estuary"/>
    <n v="1"/>
    <x v="0"/>
    <s v="Wild"/>
    <x v="0"/>
    <m/>
    <m/>
    <m/>
    <n v="38"/>
    <s v="PS"/>
  </r>
  <r>
    <x v="3"/>
    <x v="1"/>
    <n v="5"/>
    <x v="1"/>
    <n v="18"/>
    <d v="2020-05-18T00:00:00"/>
    <d v="1899-12-30T12:30:00"/>
    <s v="PS7-1"/>
    <s v="Browns Slough Site 7 inlet left tidal channel"/>
    <s v="Gordon Estuary"/>
    <n v="1"/>
    <x v="2"/>
    <s v="Wild"/>
    <x v="1"/>
    <m/>
    <m/>
    <m/>
    <n v="3"/>
    <s v="PS"/>
  </r>
  <r>
    <x v="3"/>
    <x v="1"/>
    <n v="5"/>
    <x v="1"/>
    <n v="18"/>
    <d v="2020-05-18T00:00:00"/>
    <d v="1899-12-30T12:30:00"/>
    <s v="PS7-1"/>
    <s v="Browns Slough Site 7 inlet left tidal channel"/>
    <s v="Gordon Estuary"/>
    <n v="1"/>
    <x v="3"/>
    <s v="Wild"/>
    <x v="1"/>
    <m/>
    <m/>
    <m/>
    <n v="63"/>
    <s v="PS"/>
  </r>
  <r>
    <x v="3"/>
    <x v="1"/>
    <n v="5"/>
    <x v="1"/>
    <n v="18"/>
    <d v="2020-05-18T00:00:00"/>
    <d v="1899-12-30T13:45:00"/>
    <s v="PS6-1"/>
    <s v="Site 6, just upstream of bridge"/>
    <s v="Gordon Estuary"/>
    <n v="1"/>
    <x v="0"/>
    <s v="Wild"/>
    <x v="0"/>
    <m/>
    <m/>
    <m/>
    <n v="6"/>
    <s v="PS"/>
  </r>
  <r>
    <x v="3"/>
    <x v="1"/>
    <n v="5"/>
    <x v="1"/>
    <n v="18"/>
    <d v="2020-05-18T00:00:00"/>
    <d v="1899-12-30T13:45:00"/>
    <s v="PS6-1"/>
    <s v="Site 6, just upstream of bridge"/>
    <s v="Gordon Estuary"/>
    <n v="1"/>
    <x v="3"/>
    <s v="Wild"/>
    <x v="1"/>
    <m/>
    <m/>
    <m/>
    <n v="5"/>
    <s v="PS"/>
  </r>
  <r>
    <x v="3"/>
    <x v="1"/>
    <n v="5"/>
    <x v="1"/>
    <n v="18"/>
    <d v="2020-05-18T00:00:00"/>
    <d v="1899-12-30T13:45:00"/>
    <s v="PS6-1"/>
    <s v="Site 6, just upstream of bridge"/>
    <s v="Gordon Estuary"/>
    <n v="1"/>
    <x v="2"/>
    <s v="Wild"/>
    <x v="1"/>
    <m/>
    <m/>
    <m/>
    <n v="3"/>
    <s v="PS"/>
  </r>
  <r>
    <x v="3"/>
    <x v="1"/>
    <n v="5"/>
    <x v="1"/>
    <n v="18"/>
    <d v="2020-05-18T00:00:00"/>
    <d v="1899-12-30T13:45:00"/>
    <s v="PS6-2"/>
    <s v="Site 6, straight channel"/>
    <s v="Gordon Estuary"/>
    <n v="1"/>
    <x v="0"/>
    <s v="Wild"/>
    <x v="0"/>
    <n v="6"/>
    <s v="PS"/>
    <s v="Select tide"/>
    <n v="100"/>
    <s v="OB"/>
  </r>
  <r>
    <x v="3"/>
    <x v="1"/>
    <n v="5"/>
    <x v="1"/>
    <n v="18"/>
    <d v="2020-05-18T00:00:00"/>
    <d v="1899-12-30T14:30:00"/>
    <s v="PS6-3"/>
    <s v="Site 6, at upper logger station"/>
    <s v="Gordon Estuary"/>
    <n v="1"/>
    <x v="0"/>
    <s v="Wild"/>
    <x v="0"/>
    <m/>
    <m/>
    <m/>
    <n v="43"/>
    <s v="PS"/>
  </r>
  <r>
    <x v="3"/>
    <x v="1"/>
    <n v="5"/>
    <x v="1"/>
    <n v="18"/>
    <d v="2020-05-18T00:00:00"/>
    <d v="1899-12-30T14:30:00"/>
    <s v="PS6-3"/>
    <s v="Site 6, at upper logger station"/>
    <s v="Gordon Estuary"/>
    <n v="1"/>
    <x v="3"/>
    <s v="Wild"/>
    <x v="1"/>
    <m/>
    <m/>
    <m/>
    <n v="48"/>
    <s v="PS"/>
  </r>
  <r>
    <x v="3"/>
    <x v="1"/>
    <n v="5"/>
    <x v="1"/>
    <n v="18"/>
    <d v="2020-05-18T00:00:00"/>
    <d v="1899-12-30T14:30:00"/>
    <s v="PS6-3"/>
    <s v="Site 6, at upper logger station"/>
    <s v="Gordon Estuary"/>
    <n v="1"/>
    <x v="2"/>
    <s v="Wild"/>
    <x v="1"/>
    <m/>
    <m/>
    <m/>
    <n v="5"/>
    <s v="PS"/>
  </r>
  <r>
    <x v="3"/>
    <x v="1"/>
    <n v="5"/>
    <x v="1"/>
    <n v="18"/>
    <d v="2020-05-18T00:00:00"/>
    <d v="1899-12-30T13:45:00"/>
    <s v="PS6-4"/>
    <s v="Site 6, at creek inflow (SE corner of marsh)"/>
    <s v="Gordon Estuary"/>
    <n v="1"/>
    <x v="0"/>
    <s v="Wild"/>
    <x v="0"/>
    <n v="6"/>
    <s v="PS"/>
    <s v="H"/>
    <n v="20"/>
    <s v="OB"/>
  </r>
  <r>
    <x v="3"/>
    <x v="1"/>
    <n v="5"/>
    <x v="1"/>
    <n v="18"/>
    <d v="2020-05-18T00:00:00"/>
    <d v="1899-12-30T15:00:00"/>
    <s v="PS7-1"/>
    <s v="Browns Slough Site 7 inlet left tidal channel"/>
    <s v="Gordon Estuary"/>
    <n v="1"/>
    <x v="0"/>
    <s v="Wild"/>
    <x v="0"/>
    <m/>
    <m/>
    <m/>
    <n v="13"/>
    <s v="PS"/>
  </r>
  <r>
    <x v="3"/>
    <x v="1"/>
    <n v="5"/>
    <x v="1"/>
    <n v="18"/>
    <d v="2020-05-18T00:00:00"/>
    <d v="1899-12-30T15:00:00"/>
    <s v="PS7-1"/>
    <s v="Browns Slough Site 7 inlet left tidal channel"/>
    <s v="Gordon Estuary"/>
    <n v="1"/>
    <x v="2"/>
    <s v="Wild"/>
    <x v="1"/>
    <m/>
    <m/>
    <m/>
    <n v="2"/>
    <s v="PS"/>
  </r>
  <r>
    <x v="3"/>
    <x v="1"/>
    <n v="5"/>
    <x v="1"/>
    <n v="18"/>
    <d v="2020-05-18T00:00:00"/>
    <d v="1899-12-30T15:00:00"/>
    <s v="PS7-1"/>
    <s v="Browns Slough Site 7 inlet left tidal channel"/>
    <s v="Gordon Estuary"/>
    <n v="1"/>
    <x v="3"/>
    <s v="Wild"/>
    <x v="1"/>
    <m/>
    <m/>
    <m/>
    <n v="22"/>
    <s v="PS"/>
  </r>
  <r>
    <x v="3"/>
    <x v="1"/>
    <n v="5"/>
    <x v="1"/>
    <n v="18"/>
    <d v="2020-05-18T00:00:00"/>
    <d v="1899-12-30T10:04:00"/>
    <s v="BS18"/>
    <s v="Gravel bar on Gordon at Site 1"/>
    <s v="Gordon Estuary"/>
    <n v="1"/>
    <x v="9"/>
    <s v="Wild"/>
    <x v="0"/>
    <n v="5"/>
    <n v="1"/>
    <n v="2"/>
    <n v="14"/>
    <s v="BS"/>
  </r>
  <r>
    <x v="3"/>
    <x v="1"/>
    <n v="5"/>
    <x v="1"/>
    <n v="18"/>
    <d v="2020-05-18T00:00:00"/>
    <d v="1899-12-30T10:04:00"/>
    <s v="BS18"/>
    <s v="Gravel bar on Gordon at Site 1"/>
    <s v="Gordon Estuary"/>
    <n v="1"/>
    <x v="0"/>
    <s v="Wild"/>
    <x v="0"/>
    <n v="3"/>
    <n v="1"/>
    <n v="2"/>
    <n v="16"/>
    <s v="BS"/>
  </r>
  <r>
    <x v="3"/>
    <x v="1"/>
    <n v="5"/>
    <x v="1"/>
    <n v="18"/>
    <d v="2020-05-18T00:00:00"/>
    <d v="1899-12-30T10:04:00"/>
    <s v="BS18"/>
    <s v="Gravel bar on Gordon at Site 1"/>
    <s v="Gordon Estuary"/>
    <n v="1"/>
    <x v="0"/>
    <s v="Wild"/>
    <x v="3"/>
    <n v="3"/>
    <n v="1"/>
    <n v="3"/>
    <n v="1"/>
    <s v="BS"/>
  </r>
  <r>
    <x v="3"/>
    <x v="1"/>
    <n v="5"/>
    <x v="1"/>
    <n v="18"/>
    <d v="2020-05-18T00:00:00"/>
    <d v="1899-12-30T10:04:00"/>
    <s v="BS18"/>
    <s v="Gravel bar on Gordon at Site 1"/>
    <s v="Gordon Estuary"/>
    <n v="1"/>
    <x v="2"/>
    <s v="Wild"/>
    <x v="1"/>
    <n v="8"/>
    <n v="1"/>
    <n v="4"/>
    <n v="10"/>
    <s v="BS"/>
  </r>
  <r>
    <x v="3"/>
    <x v="1"/>
    <n v="5"/>
    <x v="1"/>
    <n v="18"/>
    <d v="2020-05-18T00:00:00"/>
    <d v="1899-12-30T10:04:00"/>
    <s v="BS18"/>
    <s v="Gravel bar on Gordon at Site 1"/>
    <s v="Gordon Estuary"/>
    <n v="1"/>
    <x v="3"/>
    <s v="Wild"/>
    <x v="1"/>
    <n v="9"/>
    <n v="1"/>
    <n v="4"/>
    <n v="3"/>
    <s v="BS"/>
  </r>
  <r>
    <x v="3"/>
    <x v="1"/>
    <n v="5"/>
    <x v="1"/>
    <n v="18"/>
    <d v="2020-05-18T00:00:00"/>
    <d v="1899-12-30T10:56:00"/>
    <s v="BS19"/>
    <s v="Gordon R. Site 5, edge of marsh"/>
    <s v="Gordon Estuary"/>
    <n v="1"/>
    <x v="9"/>
    <s v="Wild"/>
    <x v="0"/>
    <n v="5"/>
    <n v="1"/>
    <n v="2"/>
    <n v="1"/>
    <s v="BS"/>
  </r>
  <r>
    <x v="3"/>
    <x v="1"/>
    <n v="5"/>
    <x v="1"/>
    <n v="18"/>
    <d v="2020-05-18T00:00:00"/>
    <d v="1899-12-30T10:56:00"/>
    <s v="BS19"/>
    <s v="Gordon R. Site 5, edge of marsh"/>
    <s v="Gordon Estuary"/>
    <n v="1"/>
    <x v="0"/>
    <s v="Wild"/>
    <x v="0"/>
    <n v="3"/>
    <n v="1"/>
    <n v="2"/>
    <n v="29"/>
    <s v="BS"/>
  </r>
  <r>
    <x v="3"/>
    <x v="1"/>
    <n v="5"/>
    <x v="1"/>
    <n v="18"/>
    <d v="2020-05-18T00:00:00"/>
    <d v="1899-12-30T10:56:00"/>
    <s v="BS19"/>
    <s v="Gordon R. Site 5, edge of marsh"/>
    <s v="Gordon Estuary"/>
    <n v="1"/>
    <x v="2"/>
    <s v="Wild"/>
    <x v="1"/>
    <n v="8"/>
    <n v="1"/>
    <n v="4"/>
    <n v="5"/>
    <s v="BS"/>
  </r>
  <r>
    <x v="3"/>
    <x v="1"/>
    <n v="5"/>
    <x v="1"/>
    <n v="18"/>
    <d v="2020-05-18T00:00:00"/>
    <d v="1899-12-30T10:56:00"/>
    <s v="BS19"/>
    <s v="Gordon R. Site 5, edge of marsh"/>
    <s v="Gordon Estuary"/>
    <n v="1"/>
    <x v="3"/>
    <s v="Wild"/>
    <x v="1"/>
    <n v="9"/>
    <n v="1"/>
    <n v="4"/>
    <n v="13"/>
    <s v="BS"/>
  </r>
  <r>
    <x v="3"/>
    <x v="1"/>
    <n v="5"/>
    <x v="1"/>
    <n v="23"/>
    <d v="2020-05-23T00:00:00"/>
    <d v="1899-12-30T11:20:00"/>
    <s v="BS07"/>
    <s v="Butch's (Gordon R.)"/>
    <s v="Gordon Estuary"/>
    <n v="1"/>
    <x v="0"/>
    <s v="Wild"/>
    <x v="3"/>
    <n v="3"/>
    <n v="1"/>
    <n v="3"/>
    <n v="3"/>
    <s v="BS"/>
  </r>
  <r>
    <x v="3"/>
    <x v="1"/>
    <n v="5"/>
    <x v="1"/>
    <n v="23"/>
    <d v="2020-05-23T00:00:00"/>
    <d v="1899-12-30T11:20:00"/>
    <s v="BS07"/>
    <s v="Butch's (Gordon R.)"/>
    <s v="Gordon Estuary"/>
    <n v="1"/>
    <x v="2"/>
    <s v="Wild"/>
    <x v="1"/>
    <n v="8"/>
    <n v="1"/>
    <n v="4"/>
    <n v="20"/>
    <s v="BS"/>
  </r>
  <r>
    <x v="3"/>
    <x v="1"/>
    <n v="5"/>
    <x v="1"/>
    <n v="23"/>
    <d v="2020-05-23T00:00:00"/>
    <d v="1899-12-30T11:20:00"/>
    <s v="BS07"/>
    <s v="Butch's (Gordon R.)"/>
    <s v="Gordon Estuary"/>
    <n v="1"/>
    <x v="5"/>
    <s v="Wild"/>
    <x v="1"/>
    <n v="15"/>
    <n v="1"/>
    <n v="4"/>
    <n v="3"/>
    <s v="BS"/>
  </r>
  <r>
    <x v="3"/>
    <x v="1"/>
    <n v="5"/>
    <x v="1"/>
    <n v="23"/>
    <d v="2020-05-23T00:00:00"/>
    <d v="1899-12-30T11:20:00"/>
    <s v="BS07"/>
    <s v="Butch's (Gordon R.)"/>
    <s v="Gordon Estuary"/>
    <n v="1"/>
    <x v="6"/>
    <s v="Wild"/>
    <x v="1"/>
    <n v="11"/>
    <n v="1"/>
    <n v="4"/>
    <n v="5"/>
    <s v="BS"/>
  </r>
  <r>
    <x v="4"/>
    <x v="1"/>
    <n v="5"/>
    <x v="1"/>
    <n v="24"/>
    <d v="2020-05-24T00:00:00"/>
    <d v="1899-12-30T10:30:00"/>
    <s v="PS6-1"/>
    <s v="Site 6, just upstream of bridge"/>
    <s v="Gordon Estuary"/>
    <n v="1"/>
    <x v="0"/>
    <s v="Wild"/>
    <x v="0"/>
    <m/>
    <m/>
    <m/>
    <n v="23"/>
    <s v="PS"/>
  </r>
  <r>
    <x v="4"/>
    <x v="1"/>
    <n v="5"/>
    <x v="1"/>
    <n v="24"/>
    <d v="2020-05-24T00:00:00"/>
    <d v="1899-12-30T10:30:00"/>
    <s v="PS6-1"/>
    <s v="Site 6, just upstream of bridge"/>
    <s v="Gordon Estuary"/>
    <n v="1"/>
    <x v="3"/>
    <s v="Wild"/>
    <x v="1"/>
    <m/>
    <m/>
    <m/>
    <n v="2"/>
    <s v="PS"/>
  </r>
  <r>
    <x v="4"/>
    <x v="1"/>
    <n v="5"/>
    <x v="1"/>
    <n v="24"/>
    <d v="2020-05-24T00:00:00"/>
    <d v="1899-12-30T10:45:00"/>
    <s v="PS6-2"/>
    <s v="Site 6, straight channel"/>
    <s v="Gordon Estuary"/>
    <n v="1"/>
    <x v="0"/>
    <s v="Wild"/>
    <x v="0"/>
    <n v="2"/>
    <s v="PS"/>
    <s v="Select tide"/>
    <n v="10"/>
    <s v="OB"/>
  </r>
  <r>
    <x v="4"/>
    <x v="1"/>
    <n v="5"/>
    <x v="1"/>
    <n v="24"/>
    <d v="2020-05-24T00:00:00"/>
    <d v="1899-12-30T11:00:00"/>
    <s v="PS6-3"/>
    <s v="Site 6, at upper logger station"/>
    <s v="Gordon Estuary"/>
    <n v="1"/>
    <x v="0"/>
    <s v="Wild"/>
    <x v="0"/>
    <m/>
    <m/>
    <m/>
    <n v="14"/>
    <s v="PS"/>
  </r>
  <r>
    <x v="4"/>
    <x v="1"/>
    <n v="5"/>
    <x v="1"/>
    <n v="24"/>
    <d v="2020-05-24T00:00:00"/>
    <d v="1899-12-30T10:30:00"/>
    <s v="PS7-1"/>
    <s v="Browns Slough Site 7 inlet left tidal channel"/>
    <s v="Gordon Estuary"/>
    <n v="1"/>
    <x v="23"/>
    <s v="Wild"/>
    <x v="0"/>
    <n v="23"/>
    <s v="PS"/>
    <s v="L"/>
    <n v="0"/>
    <s v="PS"/>
  </r>
  <r>
    <x v="4"/>
    <x v="1"/>
    <n v="5"/>
    <x v="1"/>
    <n v="24"/>
    <d v="2020-05-24T00:00:00"/>
    <d v="1899-12-30T10:30:00"/>
    <s v="PS7-2"/>
    <s v="Browns Slough Site 7 Inlet right tidal channel"/>
    <s v="Gordon Estuary"/>
    <n v="1"/>
    <x v="23"/>
    <s v="Wild"/>
    <x v="0"/>
    <n v="0"/>
    <s v="PS"/>
    <s v="L"/>
    <n v="0"/>
    <s v="OB"/>
  </r>
  <r>
    <x v="4"/>
    <x v="1"/>
    <n v="5"/>
    <x v="1"/>
    <n v="24"/>
    <d v="2020-05-24T00:00:00"/>
    <d v="1899-12-30T12:00:00"/>
    <s v="PS5-1"/>
    <s v="Site 5 main channel close to mouth"/>
    <s v="Gordon Estuary"/>
    <n v="1"/>
    <x v="0"/>
    <s v="Wild"/>
    <x v="0"/>
    <m/>
    <m/>
    <m/>
    <n v="1"/>
    <s v="PS"/>
  </r>
  <r>
    <x v="4"/>
    <x v="1"/>
    <n v="5"/>
    <x v="1"/>
    <n v="24"/>
    <d v="2020-05-24T00:00:00"/>
    <d v="1899-12-30T12:00:00"/>
    <s v="PS5-1"/>
    <s v="Site 5 main channel close to mouth"/>
    <s v="Gordon Estuary"/>
    <n v="1"/>
    <x v="2"/>
    <s v="Wild"/>
    <x v="1"/>
    <m/>
    <m/>
    <m/>
    <n v="2"/>
    <s v="PS"/>
  </r>
  <r>
    <x v="4"/>
    <x v="1"/>
    <n v="5"/>
    <x v="1"/>
    <n v="24"/>
    <d v="2020-05-24T00:00:00"/>
    <d v="1899-12-30T12:00:00"/>
    <s v="PS5-1"/>
    <s v="Site 5 main channel close to mouth"/>
    <s v="Gordon Estuary"/>
    <n v="1"/>
    <x v="3"/>
    <s v="Wild"/>
    <x v="1"/>
    <m/>
    <m/>
    <m/>
    <n v="2"/>
    <s v="PS"/>
  </r>
  <r>
    <x v="4"/>
    <x v="1"/>
    <n v="5"/>
    <x v="1"/>
    <n v="24"/>
    <d v="2020-05-24T00:00:00"/>
    <d v="1899-12-30T11:20:00"/>
    <s v="BS14"/>
    <s v="Mouth of Site 7 inlet, north side"/>
    <s v="Gordon Estuary"/>
    <n v="1"/>
    <x v="2"/>
    <s v="Wild"/>
    <x v="1"/>
    <n v="8"/>
    <n v="1"/>
    <n v="4"/>
    <n v="29"/>
    <s v="BS"/>
  </r>
  <r>
    <x v="4"/>
    <x v="1"/>
    <n v="5"/>
    <x v="1"/>
    <n v="24"/>
    <d v="2020-05-24T00:00:00"/>
    <d v="1899-12-30T11:20:00"/>
    <s v="BS14"/>
    <s v="Mouth of Site 7 inlet, north side"/>
    <s v="Gordon Estuary"/>
    <n v="1"/>
    <x v="3"/>
    <s v="Wild"/>
    <x v="1"/>
    <n v="9"/>
    <n v="1"/>
    <n v="4"/>
    <n v="73"/>
    <s v="BS"/>
  </r>
  <r>
    <x v="4"/>
    <x v="1"/>
    <n v="5"/>
    <x v="1"/>
    <n v="24"/>
    <d v="2020-05-24T00:00:00"/>
    <d v="1899-12-30T11:20:00"/>
    <s v="BS14"/>
    <s v="Mouth of Site 7 inlet, north side"/>
    <s v="Gordon Estuary"/>
    <n v="1"/>
    <x v="4"/>
    <s v="Wild"/>
    <x v="1"/>
    <n v="18"/>
    <n v="1"/>
    <n v="4"/>
    <n v="4"/>
    <s v="BS"/>
  </r>
  <r>
    <x v="4"/>
    <x v="1"/>
    <n v="5"/>
    <x v="1"/>
    <n v="24"/>
    <d v="2020-05-24T00:00:00"/>
    <d v="1899-12-30T11:20:00"/>
    <s v="BS14"/>
    <s v="Mouth of Site 7 inlet, north side"/>
    <s v="Gordon Estuary"/>
    <n v="1"/>
    <x v="5"/>
    <s v="Wild"/>
    <x v="1"/>
    <n v="15"/>
    <n v="1"/>
    <n v="4"/>
    <n v="28"/>
    <s v="BS"/>
  </r>
  <r>
    <x v="4"/>
    <x v="1"/>
    <n v="5"/>
    <x v="1"/>
    <n v="24"/>
    <d v="2020-05-24T00:00:00"/>
    <d v="1899-12-30T11:20:00"/>
    <s v="BS14"/>
    <s v="Mouth of Site 7 inlet, north side"/>
    <s v="Gordon Estuary"/>
    <n v="1"/>
    <x v="6"/>
    <s v="Wild"/>
    <x v="1"/>
    <n v="11"/>
    <n v="1"/>
    <n v="4"/>
    <n v="4"/>
    <s v="BS"/>
  </r>
  <r>
    <x v="4"/>
    <x v="1"/>
    <n v="5"/>
    <x v="1"/>
    <n v="24"/>
    <d v="2020-05-24T00:00:00"/>
    <d v="1899-12-30T11:20:00"/>
    <s v="BS14"/>
    <s v="Mouth of Site 7 inlet, north side"/>
    <s v="Gordon Estuary"/>
    <n v="1"/>
    <x v="0"/>
    <s v="Wild"/>
    <x v="0"/>
    <n v="3"/>
    <n v="1"/>
    <n v="2"/>
    <n v="1"/>
    <s v="BS"/>
  </r>
  <r>
    <x v="4"/>
    <x v="1"/>
    <n v="5"/>
    <x v="1"/>
    <n v="24"/>
    <d v="2020-05-24T00:00:00"/>
    <d v="1899-12-30T11:40:00"/>
    <s v="BS03"/>
    <s v="Pacheedah Shores Boat Ramp"/>
    <s v="Gordon Estuary"/>
    <n v="1"/>
    <x v="2"/>
    <s v="Wild"/>
    <x v="1"/>
    <n v="8"/>
    <n v="1"/>
    <n v="4"/>
    <n v="11"/>
    <s v="BS"/>
  </r>
  <r>
    <x v="4"/>
    <x v="1"/>
    <n v="5"/>
    <x v="1"/>
    <n v="24"/>
    <d v="2020-05-24T00:00:00"/>
    <d v="1899-12-30T11:40:00"/>
    <s v="BS03"/>
    <s v="Pacheedah Shores Boat Ramp"/>
    <s v="Gordon Estuary"/>
    <n v="1"/>
    <x v="3"/>
    <s v="Wild"/>
    <x v="1"/>
    <n v="9"/>
    <n v="1"/>
    <n v="4"/>
    <n v="14"/>
    <s v="BS"/>
  </r>
  <r>
    <x v="4"/>
    <x v="1"/>
    <n v="5"/>
    <x v="1"/>
    <n v="24"/>
    <d v="2020-05-24T00:00:00"/>
    <d v="1899-12-30T11:40:00"/>
    <s v="BS03"/>
    <s v="Pacheedah Shores Boat Ramp"/>
    <s v="Gordon Estuary"/>
    <n v="1"/>
    <x v="4"/>
    <s v="Wild"/>
    <x v="1"/>
    <n v="18"/>
    <n v="1"/>
    <n v="4"/>
    <n v="3"/>
    <s v="BS"/>
  </r>
  <r>
    <x v="4"/>
    <x v="1"/>
    <n v="5"/>
    <x v="1"/>
    <n v="24"/>
    <d v="2020-05-24T00:00:00"/>
    <d v="1899-12-30T11:40:00"/>
    <s v="BS03"/>
    <s v="Pacheedah Shores Boat Ramp"/>
    <s v="Gordon Estuary"/>
    <n v="1"/>
    <x v="5"/>
    <s v="Wild"/>
    <x v="1"/>
    <n v="15"/>
    <n v="1"/>
    <n v="4"/>
    <n v="6"/>
    <s v="BS"/>
  </r>
  <r>
    <x v="4"/>
    <x v="1"/>
    <n v="5"/>
    <x v="1"/>
    <n v="24"/>
    <d v="2020-05-24T00:00:00"/>
    <d v="1899-12-30T11:40:00"/>
    <s v="BS03"/>
    <s v="Pacheedah Shores Boat Ramp"/>
    <s v="Gordon Estuary"/>
    <n v="1"/>
    <x v="6"/>
    <s v="Wild"/>
    <x v="1"/>
    <n v="11"/>
    <n v="1"/>
    <n v="4"/>
    <n v="1"/>
    <s v="BS"/>
  </r>
  <r>
    <x v="4"/>
    <x v="1"/>
    <n v="5"/>
    <x v="1"/>
    <n v="24"/>
    <d v="2020-05-24T00:00:00"/>
    <d v="1899-12-30T11:40:00"/>
    <s v="BS03"/>
    <s v="Pacheedah Shores Boat Ramp"/>
    <s v="Gordon Estuary"/>
    <n v="1"/>
    <x v="20"/>
    <s v="Wild"/>
    <x v="1"/>
    <n v="17"/>
    <n v="1"/>
    <n v="4"/>
    <n v="22"/>
    <s v="BS"/>
  </r>
  <r>
    <x v="4"/>
    <x v="1"/>
    <n v="5"/>
    <x v="1"/>
    <n v="24"/>
    <d v="2020-05-24T00:00:00"/>
    <d v="1899-12-30T11:40:00"/>
    <s v="BS03"/>
    <s v="Pacheedah Shores Boat Ramp"/>
    <s v="Gordon Estuary"/>
    <n v="1"/>
    <x v="12"/>
    <s v="Wild"/>
    <x v="1"/>
    <n v="25"/>
    <n v="1"/>
    <n v="4"/>
    <n v="60"/>
    <s v="BS"/>
  </r>
  <r>
    <x v="4"/>
    <x v="1"/>
    <n v="5"/>
    <x v="1"/>
    <n v="24"/>
    <d v="2020-05-24T00:00:00"/>
    <d v="1899-12-30T11:40:00"/>
    <s v="BS03"/>
    <s v="Pacheedah Shores Boat Ramp"/>
    <s v="Gordon Estuary"/>
    <n v="1"/>
    <x v="9"/>
    <s v="Wild"/>
    <x v="0"/>
    <n v="5"/>
    <n v="1"/>
    <n v="2"/>
    <n v="6"/>
    <s v="BS"/>
  </r>
  <r>
    <x v="4"/>
    <x v="1"/>
    <n v="5"/>
    <x v="1"/>
    <n v="24"/>
    <d v="2020-05-24T00:00:00"/>
    <d v="1899-12-30T11:40:00"/>
    <s v="BS03"/>
    <s v="Pacheedah Shores Boat Ramp"/>
    <s v="Gordon Estuary"/>
    <n v="1"/>
    <x v="0"/>
    <s v="Wild"/>
    <x v="0"/>
    <n v="3"/>
    <n v="1"/>
    <n v="2"/>
    <n v="1"/>
    <s v="BS"/>
  </r>
  <r>
    <x v="4"/>
    <x v="1"/>
    <n v="5"/>
    <x v="1"/>
    <n v="24"/>
    <d v="2020-05-24T00:00:00"/>
    <d v="1899-12-30T11:40:00"/>
    <s v="BS03"/>
    <s v="Pacheedah Shores Boat Ramp"/>
    <s v="Gordon Estuary"/>
    <n v="1"/>
    <x v="1"/>
    <s v="Wild"/>
    <x v="0"/>
    <n v="2"/>
    <n v="1"/>
    <n v="2"/>
    <n v="1"/>
    <s v="BS"/>
  </r>
  <r>
    <x v="4"/>
    <x v="1"/>
    <n v="5"/>
    <x v="1"/>
    <n v="24"/>
    <d v="2020-05-24T00:00:00"/>
    <d v="1899-12-30T12:04:00"/>
    <s v="BS17"/>
    <s v="On point at confluence of N. Arm and Brown's Slough"/>
    <s v="Gordon Estuary"/>
    <n v="1"/>
    <x v="5"/>
    <s v="Wild"/>
    <x v="1"/>
    <n v="15"/>
    <n v="1"/>
    <n v="4"/>
    <n v="4"/>
    <s v="BS"/>
  </r>
  <r>
    <x v="4"/>
    <x v="1"/>
    <n v="5"/>
    <x v="1"/>
    <n v="24"/>
    <d v="2020-05-24T00:00:00"/>
    <d v="1899-12-30T12:04:00"/>
    <s v="BS17"/>
    <s v="On point at confluence of N. Arm and Brown's Slough"/>
    <s v="Gordon Estuary"/>
    <n v="1"/>
    <x v="0"/>
    <s v="Wild"/>
    <x v="3"/>
    <n v="3"/>
    <n v="1"/>
    <n v="3"/>
    <n v="2"/>
    <s v="BS"/>
  </r>
  <r>
    <x v="4"/>
    <x v="1"/>
    <n v="5"/>
    <x v="1"/>
    <n v="24"/>
    <d v="2020-05-24T00:00:00"/>
    <d v="1899-12-30T14:04:00"/>
    <s v="BS18"/>
    <s v="Gravel bar on Gordon at Site 1"/>
    <s v="Gordon Estuary"/>
    <n v="1"/>
    <x v="9"/>
    <s v="Wild"/>
    <x v="0"/>
    <n v="5"/>
    <n v="1"/>
    <n v="2"/>
    <n v="5"/>
    <s v="BS"/>
  </r>
  <r>
    <x v="4"/>
    <x v="1"/>
    <n v="5"/>
    <x v="1"/>
    <n v="24"/>
    <d v="2020-05-24T00:00:00"/>
    <d v="1899-12-30T14:04:00"/>
    <s v="BS18"/>
    <s v="Gravel bar on Gordon at Site 1"/>
    <s v="Gordon Estuary"/>
    <n v="1"/>
    <x v="0"/>
    <s v="Wild"/>
    <x v="0"/>
    <n v="3"/>
    <n v="1"/>
    <n v="2"/>
    <n v="48"/>
    <s v="BS"/>
  </r>
  <r>
    <x v="4"/>
    <x v="1"/>
    <n v="5"/>
    <x v="1"/>
    <n v="24"/>
    <d v="2020-05-24T00:00:00"/>
    <d v="1899-12-30T14:04:00"/>
    <s v="BS18"/>
    <s v="Gravel bar on Gordon at Site 1"/>
    <s v="Gordon Estuary"/>
    <n v="1"/>
    <x v="0"/>
    <s v="Wild"/>
    <x v="3"/>
    <n v="3"/>
    <n v="1"/>
    <n v="3"/>
    <n v="1"/>
    <s v="BS"/>
  </r>
  <r>
    <x v="4"/>
    <x v="1"/>
    <n v="5"/>
    <x v="1"/>
    <n v="24"/>
    <d v="2020-05-24T00:00:00"/>
    <d v="1899-12-30T14:04:00"/>
    <s v="BS18"/>
    <s v="Gravel bar on Gordon at Site 1"/>
    <s v="Gordon Estuary"/>
    <n v="1"/>
    <x v="2"/>
    <s v="Wild"/>
    <x v="1"/>
    <n v="8"/>
    <n v="1"/>
    <n v="4"/>
    <n v="7"/>
    <s v="BS"/>
  </r>
  <r>
    <x v="4"/>
    <x v="1"/>
    <n v="5"/>
    <x v="1"/>
    <n v="24"/>
    <d v="2020-05-24T00:00:00"/>
    <d v="1899-12-30T14:04:00"/>
    <s v="BS18"/>
    <s v="Gravel bar on Gordon at Site 1"/>
    <s v="Gordon Estuary"/>
    <n v="1"/>
    <x v="3"/>
    <s v="Wild"/>
    <x v="1"/>
    <n v="2"/>
    <s v="BS"/>
    <s v="M"/>
    <n v="2"/>
    <s v="BS"/>
  </r>
  <r>
    <x v="4"/>
    <x v="1"/>
    <n v="5"/>
    <x v="1"/>
    <n v="24"/>
    <d v="2020-05-24T00:00:00"/>
    <d v="1899-12-30T14:04:00"/>
    <s v="PS1-1"/>
    <s v="Gordon R. Site 1, Channel A at Gordon R."/>
    <s v="Gordon Estuary"/>
    <n v="1"/>
    <x v="23"/>
    <s v="Wild"/>
    <x v="0"/>
    <m/>
    <m/>
    <m/>
    <n v="0"/>
    <s v="OB"/>
  </r>
  <r>
    <x v="26"/>
    <x v="1"/>
    <n v="11"/>
    <x v="8"/>
    <n v="5"/>
    <d v="2020-11-05T00:00:00"/>
    <d v="1899-12-30T10:00:00"/>
    <s v="PS02"/>
    <s v="Q02, Site 5 natural marsh middle channel"/>
    <s v="Gordon Estuary"/>
    <n v="1"/>
    <x v="2"/>
    <s v="Wild"/>
    <x v="1"/>
    <n v="8"/>
    <n v="1"/>
    <n v="4"/>
    <n v="2"/>
    <s v="BS"/>
  </r>
  <r>
    <x v="26"/>
    <x v="1"/>
    <n v="11"/>
    <x v="8"/>
    <n v="5"/>
    <d v="2020-11-05T00:00:00"/>
    <d v="1899-12-30T10:00:00"/>
    <s v="PS02"/>
    <s v="Q02, Site 5 natural marsh middle channel"/>
    <s v="Gordon Estuary"/>
    <n v="1"/>
    <x v="3"/>
    <s v="Wild"/>
    <x v="1"/>
    <n v="9"/>
    <n v="1"/>
    <n v="4"/>
    <n v="32"/>
    <s v="BS"/>
  </r>
  <r>
    <x v="26"/>
    <x v="1"/>
    <n v="11"/>
    <x v="8"/>
    <n v="5"/>
    <d v="2020-11-05T00:00:00"/>
    <d v="1899-12-30T10:00:00"/>
    <s v="PS02"/>
    <s v="Q02, Site 5 natural marsh middle channel"/>
    <s v="Gordon Estuary"/>
    <n v="1"/>
    <x v="5"/>
    <s v="Wild"/>
    <x v="1"/>
    <n v="15"/>
    <n v="1"/>
    <n v="4"/>
    <n v="1"/>
    <s v="BS"/>
  </r>
  <r>
    <x v="26"/>
    <x v="1"/>
    <n v="11"/>
    <x v="8"/>
    <n v="5"/>
    <d v="2020-11-05T00:00:00"/>
    <d v="1899-12-30T10:00:00"/>
    <s v="PS02"/>
    <s v="Q02, Site 5 natural marsh middle channel"/>
    <s v="Gordon Estuary"/>
    <n v="1"/>
    <x v="0"/>
    <s v="Wild"/>
    <x v="3"/>
    <n v="3"/>
    <n v="1"/>
    <n v="3"/>
    <n v="1"/>
    <s v="BS"/>
  </r>
  <r>
    <x v="26"/>
    <x v="1"/>
    <n v="11"/>
    <x v="8"/>
    <n v="6"/>
    <d v="2020-11-06T00:00:00"/>
    <d v="1899-12-30T07:52:00"/>
    <s v="PS02"/>
    <s v="Q02, Site 5 natural marsh middle channel"/>
    <s v="Gordon Estuary"/>
    <n v="1"/>
    <x v="2"/>
    <s v="Wild"/>
    <x v="1"/>
    <n v="8"/>
    <n v="1"/>
    <n v="4"/>
    <n v="1"/>
    <s v="BS"/>
  </r>
  <r>
    <x v="26"/>
    <x v="1"/>
    <n v="11"/>
    <x v="8"/>
    <n v="6"/>
    <d v="2020-11-06T00:00:00"/>
    <d v="1899-12-30T07:52:00"/>
    <s v="PS02"/>
    <s v="Q02, Site 5 natural marsh middle channel"/>
    <s v="Gordon Estuary"/>
    <n v="1"/>
    <x v="3"/>
    <s v="Wild"/>
    <x v="1"/>
    <n v="9"/>
    <n v="1"/>
    <n v="4"/>
    <n v="82"/>
    <s v="BS"/>
  </r>
  <r>
    <x v="26"/>
    <x v="1"/>
    <n v="11"/>
    <x v="8"/>
    <n v="6"/>
    <d v="2020-11-06T00:00:00"/>
    <d v="1899-12-30T07:52:00"/>
    <s v="PS02"/>
    <s v="Q02, Site 5 natural marsh middle channel"/>
    <s v="Gordon Estuary"/>
    <n v="1"/>
    <x v="5"/>
    <s v="Wild"/>
    <x v="1"/>
    <n v="15"/>
    <n v="1"/>
    <n v="4"/>
    <n v="22"/>
    <s v="BS"/>
  </r>
  <r>
    <x v="26"/>
    <x v="1"/>
    <n v="11"/>
    <x v="8"/>
    <n v="6"/>
    <d v="2020-11-06T00:00:00"/>
    <d v="1899-12-30T08:15:00"/>
    <s v="PS02"/>
    <s v="Q02, Site 5 natural marsh middle channel"/>
    <s v="Gordon Estuary"/>
    <n v="1"/>
    <x v="2"/>
    <s v="Wild"/>
    <x v="1"/>
    <n v="8"/>
    <n v="1"/>
    <n v="4"/>
    <n v="1"/>
    <s v="BS"/>
  </r>
  <r>
    <x v="26"/>
    <x v="1"/>
    <n v="11"/>
    <x v="8"/>
    <n v="6"/>
    <d v="2020-11-06T00:00:00"/>
    <d v="1899-12-30T08:15:00"/>
    <s v="PS02"/>
    <s v="Q02, Site 5 natural marsh middle channel"/>
    <s v="Gordon Estuary"/>
    <n v="1"/>
    <x v="3"/>
    <s v="Wild"/>
    <x v="1"/>
    <n v="9"/>
    <n v="1"/>
    <n v="4"/>
    <n v="48"/>
    <s v="BS"/>
  </r>
  <r>
    <x v="26"/>
    <x v="1"/>
    <n v="11"/>
    <x v="8"/>
    <n v="6"/>
    <d v="2020-11-06T00:00:00"/>
    <d v="1899-12-30T08:15:00"/>
    <s v="PS02"/>
    <s v="Q02, Site 5 natural marsh middle channel"/>
    <s v="Gordon Estuary"/>
    <n v="1"/>
    <x v="5"/>
    <s v="Wild"/>
    <x v="1"/>
    <n v="15"/>
    <n v="1"/>
    <n v="4"/>
    <n v="1"/>
    <s v="BS"/>
  </r>
  <r>
    <x v="27"/>
    <x v="1"/>
    <n v="11"/>
    <x v="8"/>
    <n v="9"/>
    <d v="2020-11-09T00:00:00"/>
    <d v="1899-12-30T13:45:00"/>
    <s v="PS02"/>
    <s v="Q02, Site 5 natural marsh middle channel"/>
    <s v="Gordon Estuary"/>
    <n v="1"/>
    <x v="2"/>
    <s v="Wild"/>
    <x v="1"/>
    <n v="8"/>
    <n v="1"/>
    <n v="4"/>
    <n v="15"/>
    <s v="BS"/>
  </r>
  <r>
    <x v="27"/>
    <x v="1"/>
    <n v="11"/>
    <x v="8"/>
    <n v="9"/>
    <d v="2020-11-09T00:00:00"/>
    <d v="1899-12-30T13:45:00"/>
    <s v="PS02"/>
    <s v="Q02, Site 5 natural marsh middle channel"/>
    <s v="Gordon Estuary"/>
    <n v="1"/>
    <x v="3"/>
    <s v="Wild"/>
    <x v="1"/>
    <n v="9"/>
    <n v="1"/>
    <n v="4"/>
    <n v="49"/>
    <s v="BS"/>
  </r>
  <r>
    <x v="27"/>
    <x v="1"/>
    <n v="11"/>
    <x v="8"/>
    <n v="9"/>
    <d v="2020-11-09T00:00:00"/>
    <d v="1899-12-30T13:45:00"/>
    <s v="PS02"/>
    <s v="Q02, Site 5 natural marsh middle channel"/>
    <s v="Gordon Estuary"/>
    <n v="1"/>
    <x v="5"/>
    <s v="Wild"/>
    <x v="1"/>
    <n v="15"/>
    <n v="1"/>
    <n v="4"/>
    <n v="20"/>
    <s v="BS"/>
  </r>
  <r>
    <x v="28"/>
    <x v="1"/>
    <n v="12"/>
    <x v="9"/>
    <n v="5"/>
    <d v="2020-12-05T00:00:00"/>
    <d v="1899-12-30T09:30:00"/>
    <s v="PS5-2"/>
    <s v="Site 5 main channel half way up"/>
    <s v="Gordon Estuary"/>
    <n v="1"/>
    <x v="23"/>
    <s v="Unknown"/>
    <x v="2"/>
    <n v="98"/>
    <n v="3"/>
    <n v="5"/>
    <n v="0"/>
    <s v="OB"/>
  </r>
  <r>
    <x v="21"/>
    <x v="2"/>
    <n v="3"/>
    <x v="7"/>
    <n v="13"/>
    <d v="2021-03-13T00:00:00"/>
    <d v="1899-12-30T09:28:00"/>
    <s v="BS07"/>
    <s v="Butch's (Gordon R.)"/>
    <s v="Gordon Estuary"/>
    <n v="1"/>
    <x v="2"/>
    <s v="Wild"/>
    <x v="1"/>
    <n v="8"/>
    <n v="1"/>
    <n v="4"/>
    <n v="2"/>
    <s v="BS"/>
  </r>
  <r>
    <x v="21"/>
    <x v="2"/>
    <n v="3"/>
    <x v="7"/>
    <n v="13"/>
    <d v="2021-03-13T00:00:00"/>
    <d v="1899-12-30T09:28:00"/>
    <s v="BS07"/>
    <s v="Butch's (Gordon R.)"/>
    <s v="Gordon Estuary"/>
    <n v="1"/>
    <x v="6"/>
    <s v="Wild"/>
    <x v="1"/>
    <n v="11"/>
    <n v="1"/>
    <n v="4"/>
    <n v="1"/>
    <s v="BS"/>
  </r>
  <r>
    <x v="21"/>
    <x v="2"/>
    <n v="3"/>
    <x v="7"/>
    <n v="13"/>
    <d v="2021-03-13T00:00:00"/>
    <d v="1899-12-30T10:32:00"/>
    <s v="BS18"/>
    <s v="Gravel bar on Gordon at Site 1"/>
    <s v="Gordon Estuary"/>
    <n v="1"/>
    <x v="9"/>
    <s v="Wild"/>
    <x v="0"/>
    <n v="5"/>
    <n v="1"/>
    <n v="2"/>
    <n v="1"/>
    <s v="BS"/>
  </r>
  <r>
    <x v="21"/>
    <x v="2"/>
    <n v="3"/>
    <x v="7"/>
    <n v="13"/>
    <d v="2021-03-13T00:00:00"/>
    <d v="1899-12-30T13:48:00"/>
    <s v="BS03"/>
    <s v="Pacheedah Shores Boat Ramp"/>
    <s v="Gordon Estuary"/>
    <n v="1"/>
    <x v="2"/>
    <s v="Wild"/>
    <x v="1"/>
    <n v="8"/>
    <n v="1"/>
    <n v="4"/>
    <n v="2"/>
    <s v="BS"/>
  </r>
  <r>
    <x v="21"/>
    <x v="2"/>
    <n v="3"/>
    <x v="7"/>
    <n v="13"/>
    <d v="2021-03-13T00:00:00"/>
    <d v="1899-12-30T14:28:00"/>
    <s v="BS17"/>
    <s v="On point at confluence of N. Arm and Brown's Slough"/>
    <s v="Gordon Estuary"/>
    <n v="1"/>
    <x v="2"/>
    <s v="Wild"/>
    <x v="1"/>
    <n v="8"/>
    <n v="1"/>
    <n v="4"/>
    <n v="13"/>
    <s v="BS"/>
  </r>
  <r>
    <x v="29"/>
    <x v="2"/>
    <n v="3"/>
    <x v="7"/>
    <n v="20"/>
    <d v="2021-03-20T00:00:00"/>
    <d v="1899-12-30T10:40:00"/>
    <s v="BS18"/>
    <s v="Gravel bar on Gordon at Site 1"/>
    <s v="Gordon Estuary"/>
    <n v="1"/>
    <x v="9"/>
    <s v="Wild"/>
    <x v="0"/>
    <n v="5"/>
    <n v="1"/>
    <n v="2"/>
    <n v="2"/>
    <s v="BS"/>
  </r>
  <r>
    <x v="29"/>
    <x v="2"/>
    <n v="3"/>
    <x v="7"/>
    <n v="20"/>
    <d v="2021-03-20T00:00:00"/>
    <d v="1899-12-30T10:40:00"/>
    <s v="PS5-1"/>
    <s v="Site 5 main channel close to mouth"/>
    <s v="Gordon Estuary"/>
    <n v="1"/>
    <x v="0"/>
    <s v="Wild"/>
    <x v="0"/>
    <m/>
    <m/>
    <m/>
    <n v="2"/>
    <s v="PS"/>
  </r>
  <r>
    <x v="22"/>
    <x v="2"/>
    <n v="3"/>
    <x v="7"/>
    <n v="26"/>
    <d v="2021-03-26T00:00:00"/>
    <d v="1899-12-30T09:18:00"/>
    <s v="BS07"/>
    <s v="Butch's (Gordon R.)"/>
    <s v="Gordon Estuary"/>
    <n v="1"/>
    <x v="9"/>
    <s v="Wild"/>
    <x v="0"/>
    <n v="5"/>
    <n v="1"/>
    <n v="2"/>
    <n v="1"/>
    <s v="BS"/>
  </r>
  <r>
    <x v="22"/>
    <x v="2"/>
    <n v="3"/>
    <x v="7"/>
    <n v="26"/>
    <d v="2021-03-26T00:00:00"/>
    <d v="1899-12-30T09:46:00"/>
    <s v="BS18"/>
    <s v="Gravel bar on Gordon at Site 1"/>
    <s v="Gordon Estuary"/>
    <n v="1"/>
    <x v="1"/>
    <s v="Wild"/>
    <x v="0"/>
    <n v="2"/>
    <n v="1"/>
    <n v="2"/>
    <n v="4"/>
    <s v="BS"/>
  </r>
  <r>
    <x v="22"/>
    <x v="2"/>
    <n v="3"/>
    <x v="7"/>
    <n v="26"/>
    <d v="2021-03-26T00:00:00"/>
    <d v="1899-12-30T09:46:00"/>
    <s v="BS18"/>
    <s v="Gravel bar on Gordon at Site 1"/>
    <s v="Gordon Estuary"/>
    <n v="1"/>
    <x v="0"/>
    <s v="Wild"/>
    <x v="0"/>
    <n v="3"/>
    <n v="1"/>
    <n v="2"/>
    <n v="1"/>
    <s v="BS"/>
  </r>
  <r>
    <x v="22"/>
    <x v="2"/>
    <n v="3"/>
    <x v="7"/>
    <n v="26"/>
    <d v="2021-03-26T00:00:00"/>
    <d v="1899-12-30T09:46:00"/>
    <s v="BS18"/>
    <s v="Gravel bar on Gordon at Site 1"/>
    <s v="Gordon Estuary"/>
    <n v="1"/>
    <x v="9"/>
    <s v="Wild"/>
    <x v="0"/>
    <n v="5"/>
    <n v="1"/>
    <n v="2"/>
    <n v="6"/>
    <s v="BS"/>
  </r>
  <r>
    <x v="22"/>
    <x v="2"/>
    <n v="3"/>
    <x v="7"/>
    <n v="26"/>
    <d v="2021-03-26T00:00:00"/>
    <d v="1899-12-30T09:46:00"/>
    <s v="BS18"/>
    <s v="Gravel bar on Gordon at Site 1"/>
    <s v="Gordon Estuary"/>
    <n v="1"/>
    <x v="2"/>
    <s v="Wild"/>
    <x v="1"/>
    <m/>
    <m/>
    <m/>
    <n v="3"/>
    <s v="BS"/>
  </r>
  <r>
    <x v="22"/>
    <x v="2"/>
    <n v="3"/>
    <x v="7"/>
    <n v="26"/>
    <d v="2021-03-26T00:00:00"/>
    <d v="1899-12-30T10:30:00"/>
    <s v="BS17"/>
    <s v="On point at confluence of N. Arm and Brown's Slough"/>
    <s v="Gordon Estuary"/>
    <n v="1"/>
    <x v="9"/>
    <s v="Wild"/>
    <x v="0"/>
    <n v="5"/>
    <n v="1"/>
    <n v="2"/>
    <n v="1"/>
    <s v="BS"/>
  </r>
  <r>
    <x v="22"/>
    <x v="2"/>
    <n v="3"/>
    <x v="7"/>
    <n v="26"/>
    <d v="2021-03-26T00:00:00"/>
    <d v="1899-12-30T10:55:00"/>
    <s v="BS03b"/>
    <s v="Q Jeff (right bank opposite N. Arm confl.)"/>
    <s v="Gordon Estuary"/>
    <n v="1"/>
    <x v="3"/>
    <s v="Wild"/>
    <x v="1"/>
    <n v="9"/>
    <n v="1"/>
    <n v="4"/>
    <n v="1"/>
    <s v="BS"/>
  </r>
  <r>
    <x v="22"/>
    <x v="2"/>
    <n v="3"/>
    <x v="7"/>
    <n v="26"/>
    <d v="2021-03-26T00:00:00"/>
    <d v="1899-12-30T11:14:00"/>
    <s v="BS01"/>
    <s v="Smokies"/>
    <s v="Gordon Estuary"/>
    <n v="1"/>
    <x v="1"/>
    <s v="Wild"/>
    <x v="0"/>
    <n v="2"/>
    <n v="1"/>
    <n v="2"/>
    <n v="1"/>
    <s v="BS"/>
  </r>
  <r>
    <x v="22"/>
    <x v="2"/>
    <n v="3"/>
    <x v="7"/>
    <n v="26"/>
    <d v="2021-03-26T00:00:00"/>
    <d v="1899-12-30T11:14:00"/>
    <s v="BS01"/>
    <s v="Smokies"/>
    <s v="Gordon Estuary"/>
    <n v="1"/>
    <x v="9"/>
    <s v="Wild"/>
    <x v="0"/>
    <n v="5"/>
    <n v="1"/>
    <n v="2"/>
    <n v="3"/>
    <s v="BS"/>
  </r>
  <r>
    <x v="22"/>
    <x v="2"/>
    <n v="3"/>
    <x v="7"/>
    <n v="26"/>
    <d v="2021-03-26T00:00:00"/>
    <d v="1899-12-30T11:14:00"/>
    <s v="BS01"/>
    <s v="Smokies"/>
    <s v="Gordon Estuary"/>
    <n v="1"/>
    <x v="2"/>
    <s v="Wild"/>
    <x v="1"/>
    <n v="8"/>
    <n v="1"/>
    <n v="4"/>
    <n v="1"/>
    <s v="BS"/>
  </r>
  <r>
    <x v="22"/>
    <x v="2"/>
    <n v="3"/>
    <x v="7"/>
    <n v="26"/>
    <d v="2021-03-26T00:00:00"/>
    <d v="1899-12-30T11:40:00"/>
    <s v="BS03"/>
    <s v="Pacheedah Shores Boat Ramp"/>
    <s v="Gordon Estuary"/>
    <n v="1"/>
    <x v="9"/>
    <s v="Wild"/>
    <x v="0"/>
    <n v="5"/>
    <n v="1"/>
    <n v="2"/>
    <n v="2"/>
    <s v="BS"/>
  </r>
  <r>
    <x v="23"/>
    <x v="2"/>
    <n v="4"/>
    <x v="0"/>
    <n v="4"/>
    <d v="2021-04-04T00:00:00"/>
    <d v="1899-12-30T11:30:00"/>
    <s v="BS19"/>
    <s v="Gordon R. Site 5, edge of marsh"/>
    <s v="Gordon Estuary"/>
    <n v="1"/>
    <x v="9"/>
    <s v="Wild"/>
    <x v="0"/>
    <m/>
    <m/>
    <m/>
    <n v="11"/>
    <s v="PS"/>
  </r>
  <r>
    <x v="23"/>
    <x v="2"/>
    <n v="4"/>
    <x v="0"/>
    <n v="4"/>
    <d v="2021-04-04T00:00:00"/>
    <d v="1899-12-30T11:30:00"/>
    <s v="BS19"/>
    <s v="Gordon R. Site 5, edge of marsh"/>
    <s v="Gordon Estuary"/>
    <n v="1"/>
    <x v="1"/>
    <s v="Wild"/>
    <x v="0"/>
    <m/>
    <m/>
    <m/>
    <n v="6"/>
    <s v="PS"/>
  </r>
  <r>
    <x v="23"/>
    <x v="2"/>
    <n v="4"/>
    <x v="0"/>
    <n v="4"/>
    <d v="2021-04-04T00:00:00"/>
    <d v="1899-12-30T12:10:00"/>
    <s v="PS7-1"/>
    <s v="Browns Slough Site 7 inlet left tidal channel"/>
    <s v="Gordon Estuary"/>
    <n v="1"/>
    <x v="0"/>
    <s v="Wild"/>
    <x v="0"/>
    <m/>
    <m/>
    <m/>
    <n v="44"/>
    <s v="PS"/>
  </r>
  <r>
    <x v="23"/>
    <x v="2"/>
    <n v="4"/>
    <x v="0"/>
    <n v="4"/>
    <d v="2021-04-04T00:00:00"/>
    <d v="1899-12-30T12:30:00"/>
    <s v="PS7-2"/>
    <s v="Browns Slough Site 7 Inlet right tidal channel"/>
    <s v="Gordon Estuary"/>
    <n v="1"/>
    <x v="0"/>
    <s v="Wild"/>
    <x v="0"/>
    <m/>
    <m/>
    <m/>
    <n v="86"/>
    <s v="PS"/>
  </r>
  <r>
    <x v="23"/>
    <x v="2"/>
    <n v="4"/>
    <x v="0"/>
    <n v="4"/>
    <d v="2021-04-04T00:00:00"/>
    <d v="1899-12-30T12:30:00"/>
    <s v="PS7-2"/>
    <s v="Browns Slough Site 7 Inlet right tidal channel"/>
    <s v="Gordon Estuary"/>
    <n v="1"/>
    <x v="1"/>
    <s v="Wild"/>
    <x v="0"/>
    <m/>
    <m/>
    <m/>
    <n v="1"/>
    <s v="PS"/>
  </r>
  <r>
    <x v="25"/>
    <x v="2"/>
    <n v="4"/>
    <x v="0"/>
    <n v="30"/>
    <d v="2021-04-30T00:00:00"/>
    <d v="1899-12-30T09:50:00"/>
    <s v="BS03b"/>
    <s v="Q Jeff (right bank opposite N. Arm confl.)"/>
    <s v="Gordon Estuary"/>
    <n v="1"/>
    <x v="2"/>
    <s v="Wild"/>
    <x v="1"/>
    <n v="8"/>
    <n v="1"/>
    <n v="4"/>
    <n v="39"/>
    <s v="BS"/>
  </r>
  <r>
    <x v="25"/>
    <x v="2"/>
    <n v="4"/>
    <x v="0"/>
    <n v="30"/>
    <d v="2021-04-30T00:00:00"/>
    <d v="1899-12-30T09:50:00"/>
    <s v="BS03b"/>
    <s v="Q Jeff (right bank opposite N. Arm confl.)"/>
    <s v="Gordon Estuary"/>
    <n v="1"/>
    <x v="4"/>
    <s v="Wild"/>
    <x v="1"/>
    <n v="18"/>
    <n v="1"/>
    <n v="4"/>
    <n v="2"/>
    <s v="BS"/>
  </r>
  <r>
    <x v="25"/>
    <x v="2"/>
    <n v="4"/>
    <x v="0"/>
    <n v="30"/>
    <d v="2021-04-30T00:00:00"/>
    <d v="1899-12-30T09:50:00"/>
    <s v="BS03b"/>
    <s v="Q Jeff (right bank opposite N. Arm confl.)"/>
    <s v="Gordon Estuary"/>
    <n v="1"/>
    <x v="5"/>
    <s v="Wild"/>
    <x v="1"/>
    <n v="15"/>
    <n v="1"/>
    <n v="4"/>
    <n v="10"/>
    <s v="BS"/>
  </r>
  <r>
    <x v="25"/>
    <x v="2"/>
    <n v="4"/>
    <x v="0"/>
    <n v="30"/>
    <d v="2021-04-30T00:00:00"/>
    <d v="1899-12-30T09:50:00"/>
    <s v="BS03b"/>
    <s v="Q Jeff (right bank opposite N. Arm confl.)"/>
    <s v="Gordon Estuary"/>
    <n v="1"/>
    <x v="6"/>
    <s v="Wild"/>
    <x v="1"/>
    <n v="11"/>
    <n v="1"/>
    <n v="4"/>
    <n v="4"/>
    <s v="BS"/>
  </r>
  <r>
    <x v="25"/>
    <x v="2"/>
    <n v="4"/>
    <x v="0"/>
    <n v="30"/>
    <d v="2021-04-30T00:00:00"/>
    <d v="1899-12-30T09:50:00"/>
    <s v="BS03b"/>
    <s v="Q Jeff (right bank opposite N. Arm confl.)"/>
    <s v="Gordon Estuary"/>
    <n v="1"/>
    <x v="10"/>
    <s v="Wild"/>
    <x v="1"/>
    <n v="13"/>
    <n v="1"/>
    <n v="4"/>
    <n v="1"/>
    <s v="BS"/>
  </r>
  <r>
    <x v="25"/>
    <x v="2"/>
    <n v="4"/>
    <x v="0"/>
    <n v="30"/>
    <d v="2021-04-30T00:00:00"/>
    <d v="1899-12-30T09:50:00"/>
    <s v="BS03b"/>
    <s v="Q Jeff (right bank opposite N. Arm confl.)"/>
    <s v="Gordon Estuary"/>
    <n v="1"/>
    <x v="12"/>
    <s v="Wild"/>
    <x v="1"/>
    <n v="25"/>
    <n v="1"/>
    <n v="4"/>
    <n v="6"/>
    <s v="BS"/>
  </r>
  <r>
    <x v="25"/>
    <x v="2"/>
    <n v="4"/>
    <x v="0"/>
    <n v="30"/>
    <d v="2021-04-30T00:00:00"/>
    <d v="1899-12-30T09:50:00"/>
    <s v="BS03b"/>
    <s v="Q Jeff (right bank opposite N. Arm confl.)"/>
    <s v="Gordon Estuary"/>
    <n v="1"/>
    <x v="20"/>
    <s v="Wild"/>
    <x v="1"/>
    <n v="17"/>
    <n v="1"/>
    <n v="4"/>
    <n v="1"/>
    <s v="BS"/>
  </r>
  <r>
    <x v="25"/>
    <x v="2"/>
    <n v="4"/>
    <x v="0"/>
    <n v="30"/>
    <d v="2021-04-30T00:00:00"/>
    <d v="1899-12-30T09:50:00"/>
    <s v="BS03b"/>
    <s v="Q Jeff (right bank opposite N. Arm confl.)"/>
    <s v="Gordon Estuary"/>
    <n v="1"/>
    <x v="0"/>
    <s v="Wild"/>
    <x v="0"/>
    <n v="3"/>
    <n v="1"/>
    <n v="2"/>
    <n v="1"/>
    <s v="BS"/>
  </r>
  <r>
    <x v="25"/>
    <x v="2"/>
    <n v="4"/>
    <x v="0"/>
    <n v="30"/>
    <d v="2021-04-30T00:00:00"/>
    <d v="1899-12-30T10:35:00"/>
    <s v="BS03"/>
    <s v="Pacheedah Shores Boat Ramp"/>
    <s v="Gordon Estuary"/>
    <n v="1"/>
    <x v="2"/>
    <s v="Wild"/>
    <x v="1"/>
    <m/>
    <m/>
    <m/>
    <n v="30"/>
    <s v="BS"/>
  </r>
  <r>
    <x v="25"/>
    <x v="2"/>
    <n v="4"/>
    <x v="0"/>
    <n v="30"/>
    <d v="2021-04-30T00:00:00"/>
    <d v="1899-12-30T10:35:00"/>
    <s v="BS03"/>
    <s v="Pacheedah Shores Boat Ramp"/>
    <s v="Gordon Estuary"/>
    <n v="1"/>
    <x v="5"/>
    <s v="Wild"/>
    <x v="1"/>
    <m/>
    <m/>
    <m/>
    <n v="10"/>
    <s v="BS"/>
  </r>
  <r>
    <x v="25"/>
    <x v="2"/>
    <n v="4"/>
    <x v="0"/>
    <n v="30"/>
    <d v="2021-04-30T00:00:00"/>
    <d v="1899-12-30T10:35:00"/>
    <s v="BS03"/>
    <s v="Pacheedah Shores Boat Ramp"/>
    <s v="Gordon Estuary"/>
    <n v="1"/>
    <x v="8"/>
    <s v="Wild"/>
    <x v="2"/>
    <m/>
    <m/>
    <m/>
    <n v="2"/>
    <s v="BS"/>
  </r>
  <r>
    <x v="25"/>
    <x v="2"/>
    <n v="4"/>
    <x v="0"/>
    <n v="30"/>
    <d v="2021-04-30T00:00:00"/>
    <d v="1899-12-30T10:35:00"/>
    <s v="BS03"/>
    <s v="Pacheedah Shores Boat Ramp"/>
    <s v="Gordon Estuary"/>
    <n v="1"/>
    <x v="1"/>
    <s v="Wild"/>
    <x v="0"/>
    <m/>
    <m/>
    <m/>
    <n v="10"/>
    <s v="BS"/>
  </r>
  <r>
    <x v="25"/>
    <x v="2"/>
    <n v="4"/>
    <x v="0"/>
    <n v="30"/>
    <d v="2021-04-30T00:00:00"/>
    <d v="1899-12-30T10:35:00"/>
    <s v="BS03"/>
    <s v="Pacheedah Shores Boat Ramp"/>
    <s v="Gordon Estuary"/>
    <n v="1"/>
    <x v="0"/>
    <s v="Wild"/>
    <x v="0"/>
    <m/>
    <m/>
    <m/>
    <n v="77"/>
    <s v="BS"/>
  </r>
  <r>
    <x v="25"/>
    <x v="2"/>
    <n v="4"/>
    <x v="0"/>
    <n v="30"/>
    <d v="2021-04-30T00:00:00"/>
    <d v="1899-12-30T10:35:00"/>
    <s v="BS03"/>
    <s v="Pacheedah Shores Boat Ramp"/>
    <s v="Gordon Estuary"/>
    <n v="1"/>
    <x v="9"/>
    <s v="Wild"/>
    <x v="0"/>
    <m/>
    <m/>
    <m/>
    <n v="10"/>
    <s v="BS"/>
  </r>
  <r>
    <x v="25"/>
    <x v="2"/>
    <n v="4"/>
    <x v="0"/>
    <n v="30"/>
    <d v="2021-04-30T00:00:00"/>
    <d v="1899-12-30T10:35:00"/>
    <s v="BS03"/>
    <s v="Pacheedah Shores Boat Ramp"/>
    <s v="Gordon Estuary"/>
    <n v="1"/>
    <x v="3"/>
    <s v="Wild"/>
    <x v="1"/>
    <m/>
    <m/>
    <m/>
    <n v="6"/>
    <s v="BS"/>
  </r>
  <r>
    <x v="25"/>
    <x v="2"/>
    <n v="4"/>
    <x v="0"/>
    <n v="30"/>
    <d v="2021-04-30T00:00:00"/>
    <d v="1899-12-30T13:30:00"/>
    <s v="BS03"/>
    <s v="Pacheedah Shores Boat Ramp"/>
    <s v="Gordon Estuary"/>
    <n v="1"/>
    <x v="2"/>
    <s v="Wild"/>
    <x v="1"/>
    <m/>
    <m/>
    <m/>
    <n v="27"/>
    <s v="BS"/>
  </r>
  <r>
    <x v="25"/>
    <x v="2"/>
    <n v="4"/>
    <x v="0"/>
    <n v="30"/>
    <d v="2021-04-30T00:00:00"/>
    <d v="1899-12-30T13:30:00"/>
    <s v="BS03"/>
    <s v="Pacheedah Shores Boat Ramp"/>
    <s v="Gordon Estuary"/>
    <n v="1"/>
    <x v="3"/>
    <s v="Wild"/>
    <x v="1"/>
    <m/>
    <m/>
    <m/>
    <n v="11"/>
    <s v="BS"/>
  </r>
  <r>
    <x v="25"/>
    <x v="2"/>
    <n v="4"/>
    <x v="0"/>
    <n v="30"/>
    <d v="2021-04-30T00:00:00"/>
    <d v="1899-12-30T13:30:00"/>
    <s v="BS03"/>
    <s v="Pacheedah Shores Boat Ramp"/>
    <s v="Gordon Estuary"/>
    <n v="1"/>
    <x v="4"/>
    <s v="Wild"/>
    <x v="1"/>
    <m/>
    <m/>
    <m/>
    <n v="18"/>
    <s v="BS"/>
  </r>
  <r>
    <x v="25"/>
    <x v="2"/>
    <n v="4"/>
    <x v="0"/>
    <n v="30"/>
    <d v="2021-04-30T00:00:00"/>
    <d v="1899-12-30T13:30:00"/>
    <s v="BS03"/>
    <s v="Pacheedah Shores Boat Ramp"/>
    <s v="Gordon Estuary"/>
    <n v="1"/>
    <x v="5"/>
    <s v="Wild"/>
    <x v="1"/>
    <m/>
    <m/>
    <m/>
    <n v="12"/>
    <s v="BS"/>
  </r>
  <r>
    <x v="25"/>
    <x v="2"/>
    <n v="4"/>
    <x v="0"/>
    <n v="30"/>
    <d v="2021-04-30T00:00:00"/>
    <d v="1899-12-30T13:30:00"/>
    <s v="BS03"/>
    <s v="Pacheedah Shores Boat Ramp"/>
    <s v="Gordon Estuary"/>
    <n v="1"/>
    <x v="6"/>
    <s v="Wild"/>
    <x v="1"/>
    <m/>
    <m/>
    <m/>
    <n v="5"/>
    <s v="BS"/>
  </r>
  <r>
    <x v="25"/>
    <x v="2"/>
    <n v="4"/>
    <x v="0"/>
    <n v="30"/>
    <d v="2021-04-30T00:00:00"/>
    <d v="1899-12-30T13:30:00"/>
    <s v="BS03"/>
    <s v="Pacheedah Shores Boat Ramp"/>
    <s v="Gordon Estuary"/>
    <n v="1"/>
    <x v="1"/>
    <s v="Wild"/>
    <x v="0"/>
    <m/>
    <m/>
    <m/>
    <n v="9"/>
    <s v="BS"/>
  </r>
  <r>
    <x v="25"/>
    <x v="2"/>
    <n v="4"/>
    <x v="0"/>
    <n v="30"/>
    <d v="2021-04-30T00:00:00"/>
    <d v="1899-12-30T13:30:00"/>
    <s v="BS03"/>
    <s v="Pacheedah Shores Boat Ramp"/>
    <s v="Gordon Estuary"/>
    <n v="1"/>
    <x v="0"/>
    <s v="Wild"/>
    <x v="0"/>
    <m/>
    <m/>
    <m/>
    <n v="9"/>
    <s v="BS"/>
  </r>
  <r>
    <x v="25"/>
    <x v="2"/>
    <n v="4"/>
    <x v="0"/>
    <n v="30"/>
    <d v="2021-04-30T00:00:00"/>
    <d v="1899-12-30T13:30:00"/>
    <s v="BS03"/>
    <s v="Pacheedah Shores Boat Ramp"/>
    <s v="Gordon Estuary"/>
    <n v="1"/>
    <x v="9"/>
    <s v="Wild"/>
    <x v="0"/>
    <m/>
    <m/>
    <m/>
    <n v="8"/>
    <s v="BS"/>
  </r>
  <r>
    <x v="1"/>
    <x v="2"/>
    <n v="5"/>
    <x v="1"/>
    <n v="6"/>
    <d v="2021-05-06T00:00:00"/>
    <d v="1899-12-30T10:28:00"/>
    <s v="PS5-2"/>
    <s v="Site 5 main channel half way up"/>
    <s v="Gordon Estuary"/>
    <n v="1"/>
    <x v="0"/>
    <s v="Wild"/>
    <x v="0"/>
    <m/>
    <m/>
    <m/>
    <n v="8"/>
    <s v="PS"/>
  </r>
  <r>
    <x v="1"/>
    <x v="2"/>
    <n v="5"/>
    <x v="1"/>
    <n v="6"/>
    <d v="2021-05-06T00:00:00"/>
    <d v="1899-12-30T11:10:00"/>
    <s v="PS5-3"/>
    <s v="Site 5 main channel where stump sland channel comes in"/>
    <s v="Gordon Estuary"/>
    <n v="1"/>
    <x v="0"/>
    <s v="Wild"/>
    <x v="0"/>
    <m/>
    <m/>
    <m/>
    <n v="68"/>
    <s v="PS"/>
  </r>
  <r>
    <x v="1"/>
    <x v="2"/>
    <n v="5"/>
    <x v="1"/>
    <n v="6"/>
    <d v="2021-05-06T00:00:00"/>
    <d v="1899-12-30T11:10:00"/>
    <s v="PS5-3"/>
    <s v="Site 5 main channel where stump sland channel comes in"/>
    <s v="Gordon Estuary"/>
    <n v="1"/>
    <x v="3"/>
    <s v="Wild"/>
    <x v="1"/>
    <m/>
    <m/>
    <m/>
    <n v="26"/>
    <s v="PS"/>
  </r>
  <r>
    <x v="1"/>
    <x v="2"/>
    <n v="5"/>
    <x v="1"/>
    <n v="6"/>
    <d v="2021-05-06T00:00:00"/>
    <d v="1899-12-30T11:10:00"/>
    <s v="PS5-3"/>
    <s v="Site 5 main channel where stump sland channel comes in"/>
    <s v="Gordon Estuary"/>
    <n v="1"/>
    <x v="2"/>
    <s v="Wild"/>
    <x v="1"/>
    <m/>
    <m/>
    <m/>
    <n v="1"/>
    <s v="PS"/>
  </r>
  <r>
    <x v="1"/>
    <x v="2"/>
    <n v="5"/>
    <x v="1"/>
    <n v="6"/>
    <d v="2021-05-06T00:00:00"/>
    <d v="1899-12-30T12:00:00"/>
    <s v="BS18"/>
    <s v="Gravel bar on Gordon at Site 1"/>
    <s v="Gordon Estuary"/>
    <n v="1"/>
    <x v="0"/>
    <s v="Wild"/>
    <x v="0"/>
    <m/>
    <m/>
    <m/>
    <n v="2"/>
    <s v="BS"/>
  </r>
  <r>
    <x v="1"/>
    <x v="2"/>
    <n v="5"/>
    <x v="1"/>
    <n v="6"/>
    <d v="2021-05-06T00:00:00"/>
    <d v="1899-12-30T12:00:00"/>
    <s v="BS18"/>
    <s v="Gravel bar on Gordon at Site 1"/>
    <s v="Gordon Estuary"/>
    <n v="1"/>
    <x v="9"/>
    <s v="Wild"/>
    <x v="0"/>
    <m/>
    <m/>
    <m/>
    <n v="6"/>
    <s v="BS"/>
  </r>
  <r>
    <x v="1"/>
    <x v="2"/>
    <n v="5"/>
    <x v="1"/>
    <n v="6"/>
    <d v="2021-05-06T00:00:00"/>
    <d v="1899-12-30T12:00:00"/>
    <s v="BS18"/>
    <s v="Gravel bar on Gordon at Site 1"/>
    <s v="Gordon Estuary"/>
    <n v="1"/>
    <x v="3"/>
    <s v="Wild"/>
    <x v="1"/>
    <m/>
    <m/>
    <m/>
    <n v="1"/>
    <s v="BS"/>
  </r>
  <r>
    <x v="1"/>
    <x v="2"/>
    <n v="5"/>
    <x v="1"/>
    <n v="6"/>
    <d v="2021-05-06T00:00:00"/>
    <d v="1899-12-30T13:05:00"/>
    <s v="BS18"/>
    <s v="Gravel bar on Gordon at Site 1"/>
    <s v="Gordon Estuary"/>
    <n v="1"/>
    <x v="0"/>
    <s v="Wild"/>
    <x v="0"/>
    <m/>
    <m/>
    <m/>
    <n v="1"/>
    <s v="BS"/>
  </r>
  <r>
    <x v="1"/>
    <x v="2"/>
    <n v="5"/>
    <x v="1"/>
    <n v="6"/>
    <d v="2021-05-06T00:00:00"/>
    <d v="1899-12-30T13:05:00"/>
    <s v="BS18"/>
    <s v="Gravel bar on Gordon at Site 1"/>
    <s v="Gordon Estuary"/>
    <n v="1"/>
    <x v="2"/>
    <s v="Wild"/>
    <x v="1"/>
    <m/>
    <m/>
    <m/>
    <n v="1"/>
    <s v="BS"/>
  </r>
  <r>
    <x v="1"/>
    <x v="2"/>
    <n v="5"/>
    <x v="1"/>
    <n v="6"/>
    <d v="2021-05-06T00:00:00"/>
    <d v="1899-12-30T13:05:00"/>
    <s v="BS18"/>
    <s v="Gravel bar on Gordon at Site 1"/>
    <s v="Gordon Estuary"/>
    <n v="1"/>
    <x v="5"/>
    <s v="Wild"/>
    <x v="1"/>
    <m/>
    <m/>
    <m/>
    <n v="5"/>
    <s v="BS"/>
  </r>
  <r>
    <x v="1"/>
    <x v="2"/>
    <n v="5"/>
    <x v="1"/>
    <n v="6"/>
    <d v="2021-05-06T00:00:00"/>
    <d v="1899-12-30T13:43:00"/>
    <s v="BS17"/>
    <s v="On point at confluence of N. Arm and Brown's Slough"/>
    <s v="Gordon Estuary"/>
    <n v="1"/>
    <x v="9"/>
    <s v="Wild"/>
    <x v="0"/>
    <m/>
    <m/>
    <m/>
    <n v="101"/>
    <s v="BS"/>
  </r>
  <r>
    <x v="1"/>
    <x v="2"/>
    <n v="5"/>
    <x v="1"/>
    <n v="6"/>
    <d v="2021-05-06T00:00:00"/>
    <d v="1899-12-30T13:43:00"/>
    <s v="BS17"/>
    <s v="On point at confluence of N. Arm and Brown's Slough"/>
    <s v="Gordon Estuary"/>
    <n v="1"/>
    <x v="0"/>
    <s v="Wild"/>
    <x v="0"/>
    <m/>
    <m/>
    <m/>
    <n v="8"/>
    <s v="BS"/>
  </r>
  <r>
    <x v="1"/>
    <x v="2"/>
    <n v="5"/>
    <x v="1"/>
    <n v="6"/>
    <d v="2021-05-06T00:00:00"/>
    <d v="1899-12-30T13:43:00"/>
    <s v="BS17"/>
    <s v="On point at confluence of N. Arm and Brown's Slough"/>
    <s v="Gordon Estuary"/>
    <n v="1"/>
    <x v="1"/>
    <s v="Wild"/>
    <x v="0"/>
    <m/>
    <m/>
    <m/>
    <n v="48"/>
    <s v="BS"/>
  </r>
  <r>
    <x v="1"/>
    <x v="2"/>
    <n v="5"/>
    <x v="1"/>
    <n v="6"/>
    <d v="2021-05-06T00:00:00"/>
    <d v="1899-12-30T13:43:00"/>
    <s v="BS17"/>
    <s v="On point at confluence of N. Arm and Brown's Slough"/>
    <s v="Gordon Estuary"/>
    <n v="1"/>
    <x v="2"/>
    <s v="Wild"/>
    <x v="1"/>
    <m/>
    <m/>
    <m/>
    <n v="26"/>
    <s v="BS"/>
  </r>
  <r>
    <x v="1"/>
    <x v="2"/>
    <n v="5"/>
    <x v="1"/>
    <n v="6"/>
    <d v="2021-05-06T00:00:00"/>
    <d v="1899-12-30T13:43:00"/>
    <s v="BS17"/>
    <s v="On point at confluence of N. Arm and Brown's Slough"/>
    <s v="Gordon Estuary"/>
    <n v="1"/>
    <x v="5"/>
    <s v="Wild"/>
    <x v="1"/>
    <m/>
    <m/>
    <m/>
    <n v="10"/>
    <s v="BS"/>
  </r>
  <r>
    <x v="1"/>
    <x v="2"/>
    <n v="5"/>
    <x v="1"/>
    <n v="7"/>
    <d v="2021-05-07T00:00:00"/>
    <d v="1899-12-30T09:15:00"/>
    <s v="PS6-1"/>
    <s v="Site 6, just upstream of bridge"/>
    <s v="Gordon Estuary"/>
    <n v="1"/>
    <x v="0"/>
    <s v="Wild"/>
    <x v="0"/>
    <m/>
    <m/>
    <m/>
    <n v="54"/>
    <s v="PS"/>
  </r>
  <r>
    <x v="1"/>
    <x v="2"/>
    <n v="5"/>
    <x v="1"/>
    <n v="7"/>
    <d v="2021-05-07T00:00:00"/>
    <d v="1899-12-30T09:15:00"/>
    <s v="PS6-1"/>
    <s v="Site 6, just upstream of bridge"/>
    <s v="Gordon Estuary"/>
    <n v="1"/>
    <x v="2"/>
    <s v="Wild"/>
    <x v="1"/>
    <m/>
    <m/>
    <m/>
    <n v="10"/>
    <s v="PS"/>
  </r>
  <r>
    <x v="1"/>
    <x v="2"/>
    <n v="5"/>
    <x v="1"/>
    <n v="7"/>
    <d v="2021-05-07T00:00:00"/>
    <d v="1899-12-30T09:15:00"/>
    <s v="PS6-1"/>
    <s v="Site 6, just upstream of bridge"/>
    <s v="Gordon Estuary"/>
    <n v="1"/>
    <x v="3"/>
    <s v="Wild"/>
    <x v="1"/>
    <m/>
    <m/>
    <m/>
    <n v="7"/>
    <s v="PS"/>
  </r>
  <r>
    <x v="1"/>
    <x v="2"/>
    <n v="5"/>
    <x v="1"/>
    <n v="7"/>
    <d v="2021-05-07T00:00:00"/>
    <d v="1899-12-30T10:30:00"/>
    <s v="PS6-2"/>
    <s v="Site 6, straight channel"/>
    <s v="Gordon Estuary"/>
    <n v="1"/>
    <x v="0"/>
    <s v="Wild"/>
    <x v="0"/>
    <m/>
    <m/>
    <m/>
    <n v="95"/>
    <s v="PS"/>
  </r>
  <r>
    <x v="1"/>
    <x v="2"/>
    <n v="5"/>
    <x v="1"/>
    <n v="7"/>
    <d v="2021-05-07T00:00:00"/>
    <d v="1899-12-30T10:30:00"/>
    <s v="PS6-2"/>
    <s v="Site 6, straight channel"/>
    <s v="Gordon Estuary"/>
    <n v="1"/>
    <x v="2"/>
    <s v="Wild"/>
    <x v="1"/>
    <m/>
    <m/>
    <m/>
    <n v="2"/>
    <s v="PS"/>
  </r>
  <r>
    <x v="1"/>
    <x v="2"/>
    <n v="5"/>
    <x v="1"/>
    <n v="7"/>
    <d v="2021-05-07T00:00:00"/>
    <d v="1899-12-30T10:30:00"/>
    <s v="PS6-2"/>
    <s v="Site 6, straight channel"/>
    <s v="Gordon Estuary"/>
    <n v="1"/>
    <x v="3"/>
    <s v="Wild"/>
    <x v="1"/>
    <m/>
    <m/>
    <m/>
    <n v="91"/>
    <s v="PS"/>
  </r>
  <r>
    <x v="1"/>
    <x v="2"/>
    <n v="5"/>
    <x v="1"/>
    <n v="7"/>
    <d v="2021-05-07T00:00:00"/>
    <d v="1899-12-30T12:12:00"/>
    <s v="BS03"/>
    <s v="Pacheedah Shores Boat Ramp"/>
    <s v="Gordon Estuary"/>
    <n v="1"/>
    <x v="9"/>
    <s v="Wild"/>
    <x v="0"/>
    <m/>
    <m/>
    <m/>
    <n v="1"/>
    <s v="BS"/>
  </r>
  <r>
    <x v="1"/>
    <x v="2"/>
    <n v="5"/>
    <x v="1"/>
    <n v="7"/>
    <d v="2021-05-07T00:00:00"/>
    <d v="1899-12-30T12:12:00"/>
    <s v="BS03"/>
    <s v="Pacheedah Shores Boat Ramp"/>
    <s v="Gordon Estuary"/>
    <n v="1"/>
    <x v="1"/>
    <s v="Wild"/>
    <x v="0"/>
    <m/>
    <m/>
    <m/>
    <n v="1"/>
    <s v="BS"/>
  </r>
  <r>
    <x v="1"/>
    <x v="2"/>
    <n v="5"/>
    <x v="1"/>
    <n v="7"/>
    <d v="2021-05-07T00:00:00"/>
    <d v="1899-12-30T12:12:00"/>
    <s v="BS03"/>
    <s v="Pacheedah Shores Boat Ramp"/>
    <s v="Gordon Estuary"/>
    <n v="1"/>
    <x v="0"/>
    <s v="Wild"/>
    <x v="0"/>
    <m/>
    <m/>
    <m/>
    <n v="21"/>
    <s v="BS"/>
  </r>
  <r>
    <x v="1"/>
    <x v="2"/>
    <n v="5"/>
    <x v="1"/>
    <n v="7"/>
    <d v="2021-05-07T00:00:00"/>
    <d v="1899-12-30T12:12:00"/>
    <s v="BS03"/>
    <s v="Pacheedah Shores Boat Ramp"/>
    <s v="Gordon Estuary"/>
    <n v="1"/>
    <x v="2"/>
    <s v="Wild"/>
    <x v="1"/>
    <m/>
    <m/>
    <m/>
    <n v="13"/>
    <s v="BS"/>
  </r>
  <r>
    <x v="1"/>
    <x v="2"/>
    <n v="5"/>
    <x v="1"/>
    <n v="7"/>
    <d v="2021-05-07T00:00:00"/>
    <d v="1899-12-30T12:12:00"/>
    <s v="BS03"/>
    <s v="Pacheedah Shores Boat Ramp"/>
    <s v="Gordon Estuary"/>
    <n v="1"/>
    <x v="3"/>
    <s v="Wild"/>
    <x v="1"/>
    <m/>
    <m/>
    <m/>
    <n v="5"/>
    <s v="BS"/>
  </r>
  <r>
    <x v="1"/>
    <x v="2"/>
    <n v="5"/>
    <x v="1"/>
    <n v="7"/>
    <d v="2021-05-07T00:00:00"/>
    <d v="1899-12-30T12:12:00"/>
    <s v="BS03"/>
    <s v="Pacheedah Shores Boat Ramp"/>
    <s v="Gordon Estuary"/>
    <n v="1"/>
    <x v="5"/>
    <s v="Wild"/>
    <x v="1"/>
    <m/>
    <m/>
    <m/>
    <n v="4"/>
    <s v="BS"/>
  </r>
  <r>
    <x v="1"/>
    <x v="2"/>
    <n v="5"/>
    <x v="1"/>
    <n v="7"/>
    <d v="2021-05-07T00:00:00"/>
    <d v="1899-12-30T12:12:00"/>
    <s v="BS03"/>
    <s v="Pacheedah Shores Boat Ramp"/>
    <s v="Gordon Estuary"/>
    <n v="1"/>
    <x v="6"/>
    <s v="Wild"/>
    <x v="1"/>
    <m/>
    <m/>
    <m/>
    <n v="1"/>
    <s v="BS"/>
  </r>
  <r>
    <x v="1"/>
    <x v="2"/>
    <n v="5"/>
    <x v="1"/>
    <n v="7"/>
    <d v="2021-05-07T00:00:00"/>
    <d v="1899-12-30T13:00:00"/>
    <s v="BS03"/>
    <s v="Pacheedah Shores Boat Ramp"/>
    <s v="Gordon Estuary"/>
    <n v="1"/>
    <x v="9"/>
    <s v="Wild"/>
    <x v="0"/>
    <m/>
    <m/>
    <m/>
    <n v="5"/>
    <s v="BS"/>
  </r>
  <r>
    <x v="1"/>
    <x v="2"/>
    <n v="5"/>
    <x v="1"/>
    <n v="7"/>
    <d v="2021-05-07T00:00:00"/>
    <d v="1899-12-30T13:00:00"/>
    <s v="BS03"/>
    <s v="Pacheedah Shores Boat Ramp"/>
    <s v="Gordon Estuary"/>
    <n v="1"/>
    <x v="0"/>
    <s v="Wild"/>
    <x v="0"/>
    <m/>
    <m/>
    <m/>
    <n v="15"/>
    <s v="BS"/>
  </r>
  <r>
    <x v="1"/>
    <x v="2"/>
    <n v="5"/>
    <x v="1"/>
    <n v="7"/>
    <d v="2021-05-07T00:00:00"/>
    <d v="1899-12-30T13:00:00"/>
    <s v="BS03"/>
    <s v="Pacheedah Shores Boat Ramp"/>
    <s v="Gordon Estuary"/>
    <n v="1"/>
    <x v="2"/>
    <s v="Wild"/>
    <x v="1"/>
    <m/>
    <m/>
    <m/>
    <n v="14"/>
    <s v="BS"/>
  </r>
  <r>
    <x v="1"/>
    <x v="2"/>
    <n v="5"/>
    <x v="1"/>
    <n v="7"/>
    <d v="2021-05-07T00:00:00"/>
    <d v="1899-12-30T13:00:00"/>
    <s v="BS03"/>
    <s v="Pacheedah Shores Boat Ramp"/>
    <s v="Gordon Estuary"/>
    <n v="1"/>
    <x v="3"/>
    <s v="Wild"/>
    <x v="1"/>
    <m/>
    <m/>
    <m/>
    <n v="8"/>
    <s v="BS"/>
  </r>
  <r>
    <x v="1"/>
    <x v="2"/>
    <n v="5"/>
    <x v="1"/>
    <n v="7"/>
    <d v="2021-05-07T00:00:00"/>
    <d v="1899-12-30T13:00:00"/>
    <s v="BS03"/>
    <s v="Pacheedah Shores Boat Ramp"/>
    <s v="Gordon Estuary"/>
    <n v="1"/>
    <x v="4"/>
    <s v="Wild"/>
    <x v="1"/>
    <m/>
    <m/>
    <m/>
    <n v="6"/>
    <s v="BS"/>
  </r>
  <r>
    <x v="1"/>
    <x v="2"/>
    <n v="5"/>
    <x v="1"/>
    <n v="7"/>
    <d v="2021-05-07T00:00:00"/>
    <d v="1899-12-30T13:00:00"/>
    <s v="BS03"/>
    <s v="Pacheedah Shores Boat Ramp"/>
    <s v="Gordon Estuary"/>
    <n v="1"/>
    <x v="5"/>
    <s v="Wild"/>
    <x v="1"/>
    <m/>
    <m/>
    <m/>
    <n v="5"/>
    <s v="BS"/>
  </r>
  <r>
    <x v="1"/>
    <x v="2"/>
    <n v="5"/>
    <x v="1"/>
    <n v="7"/>
    <d v="2021-05-07T00:00:00"/>
    <d v="1899-12-30T13:00:00"/>
    <s v="BS03"/>
    <s v="Pacheedah Shores Boat Ramp"/>
    <s v="Gordon Estuary"/>
    <n v="1"/>
    <x v="6"/>
    <s v="Wild"/>
    <x v="1"/>
    <m/>
    <m/>
    <m/>
    <n v="7"/>
    <s v="BS"/>
  </r>
  <r>
    <x v="1"/>
    <x v="2"/>
    <n v="5"/>
    <x v="1"/>
    <n v="7"/>
    <d v="2021-05-07T00:00:00"/>
    <d v="1899-12-30T13:00:00"/>
    <s v="BS03"/>
    <s v="Pacheedah Shores Boat Ramp"/>
    <s v="Gordon Estuary"/>
    <n v="1"/>
    <x v="8"/>
    <s v="Wild"/>
    <x v="2"/>
    <m/>
    <m/>
    <m/>
    <n v="1"/>
    <s v="BS"/>
  </r>
  <r>
    <x v="1"/>
    <x v="2"/>
    <n v="5"/>
    <x v="1"/>
    <n v="7"/>
    <d v="2021-05-07T00:00:00"/>
    <d v="1899-12-30T14:30:00"/>
    <s v="BS03b"/>
    <s v="Q Jeff (right bank opposite N. Arm confl.)"/>
    <s v="Gordon Estuary"/>
    <n v="1"/>
    <x v="9"/>
    <s v="Wild"/>
    <x v="0"/>
    <m/>
    <m/>
    <m/>
    <n v="6"/>
    <s v="BS"/>
  </r>
  <r>
    <x v="1"/>
    <x v="2"/>
    <n v="5"/>
    <x v="1"/>
    <n v="7"/>
    <d v="2021-05-07T00:00:00"/>
    <d v="1899-12-30T14:30:00"/>
    <s v="BS03b"/>
    <s v="Q Jeff (right bank opposite N. Arm confl.)"/>
    <s v="Gordon Estuary"/>
    <n v="1"/>
    <x v="1"/>
    <s v="Wild"/>
    <x v="0"/>
    <m/>
    <m/>
    <m/>
    <n v="24"/>
    <s v="BS"/>
  </r>
  <r>
    <x v="1"/>
    <x v="2"/>
    <n v="5"/>
    <x v="1"/>
    <n v="7"/>
    <d v="2021-05-07T00:00:00"/>
    <d v="1899-12-30T14:30:00"/>
    <s v="BS03b"/>
    <s v="Q Jeff (right bank opposite N. Arm confl.)"/>
    <s v="Gordon Estuary"/>
    <n v="1"/>
    <x v="0"/>
    <s v="Wild"/>
    <x v="0"/>
    <m/>
    <m/>
    <m/>
    <n v="4"/>
    <s v="BS"/>
  </r>
  <r>
    <x v="1"/>
    <x v="2"/>
    <n v="5"/>
    <x v="1"/>
    <n v="7"/>
    <d v="2021-05-07T00:00:00"/>
    <d v="1899-12-30T14:30:00"/>
    <s v="BS03b"/>
    <s v="Q Jeff (right bank opposite N. Arm confl.)"/>
    <s v="Gordon Estuary"/>
    <n v="1"/>
    <x v="2"/>
    <s v="Wild"/>
    <x v="1"/>
    <m/>
    <m/>
    <m/>
    <n v="6"/>
    <s v="BS"/>
  </r>
  <r>
    <x v="1"/>
    <x v="2"/>
    <n v="5"/>
    <x v="1"/>
    <n v="7"/>
    <d v="2021-05-07T00:00:00"/>
    <d v="1899-12-30T14:30:00"/>
    <s v="BS03b"/>
    <s v="Q Jeff (right bank opposite N. Arm confl.)"/>
    <s v="Gordon Estuary"/>
    <n v="1"/>
    <x v="4"/>
    <s v="Wild"/>
    <x v="1"/>
    <m/>
    <m/>
    <m/>
    <n v="1"/>
    <s v="BS"/>
  </r>
  <r>
    <x v="1"/>
    <x v="2"/>
    <n v="5"/>
    <x v="1"/>
    <n v="7"/>
    <d v="2021-05-07T00:00:00"/>
    <d v="1899-12-30T14:30:00"/>
    <s v="BS03b"/>
    <s v="Q Jeff (right bank opposite N. Arm confl.)"/>
    <s v="Gordon Estuary"/>
    <n v="1"/>
    <x v="5"/>
    <s v="Wild"/>
    <x v="1"/>
    <m/>
    <m/>
    <m/>
    <n v="3"/>
    <s v="BS"/>
  </r>
  <r>
    <x v="1"/>
    <x v="2"/>
    <n v="5"/>
    <x v="1"/>
    <n v="7"/>
    <d v="2021-05-07T00:00:00"/>
    <d v="1899-12-30T14:30:00"/>
    <s v="BS03b"/>
    <s v="Q Jeff (right bank opposite N. Arm confl.)"/>
    <s v="Gordon Estuary"/>
    <n v="1"/>
    <x v="6"/>
    <s v="Wild"/>
    <x v="1"/>
    <m/>
    <m/>
    <m/>
    <n v="2"/>
    <s v="BS"/>
  </r>
  <r>
    <x v="1"/>
    <x v="2"/>
    <n v="5"/>
    <x v="1"/>
    <n v="7"/>
    <d v="2021-05-07T00:00:00"/>
    <d v="1899-12-30T14:40:00"/>
    <s v="PS7-1"/>
    <s v="Browns Slough Site 7 inlet left tidal channel"/>
    <s v="Gordon Estuary"/>
    <n v="1"/>
    <x v="0"/>
    <s v="Wild"/>
    <x v="0"/>
    <m/>
    <m/>
    <m/>
    <n v="98"/>
    <s v="PS"/>
  </r>
  <r>
    <x v="1"/>
    <x v="2"/>
    <n v="5"/>
    <x v="1"/>
    <n v="7"/>
    <d v="2021-05-07T00:00:00"/>
    <d v="1899-12-30T14:40:00"/>
    <s v="PS7-1"/>
    <s v="Browns Slough Site 7 inlet left tidal channel"/>
    <s v="Gordon Estuary"/>
    <n v="1"/>
    <x v="3"/>
    <s v="Wild"/>
    <x v="1"/>
    <m/>
    <m/>
    <m/>
    <n v="144"/>
    <s v="PS"/>
  </r>
  <r>
    <x v="2"/>
    <x v="2"/>
    <n v="5"/>
    <x v="1"/>
    <n v="14"/>
    <d v="2021-05-14T00:00:00"/>
    <d v="1899-12-30T09:30:00"/>
    <s v="BS07"/>
    <s v="Butch's (Gordon R.)"/>
    <s v="Gordon Estuary"/>
    <n v="1"/>
    <x v="3"/>
    <s v="Wild"/>
    <x v="1"/>
    <m/>
    <m/>
    <m/>
    <n v="21"/>
    <s v="BS"/>
  </r>
  <r>
    <x v="2"/>
    <x v="2"/>
    <n v="5"/>
    <x v="1"/>
    <n v="14"/>
    <d v="2021-05-14T00:00:00"/>
    <d v="1899-12-30T09:30:00"/>
    <s v="BS07"/>
    <s v="Butch's (Gordon R.)"/>
    <s v="Gordon Estuary"/>
    <n v="1"/>
    <x v="4"/>
    <s v="Wild"/>
    <x v="1"/>
    <m/>
    <m/>
    <m/>
    <n v="33"/>
    <s v="BS"/>
  </r>
  <r>
    <x v="2"/>
    <x v="2"/>
    <n v="5"/>
    <x v="1"/>
    <n v="14"/>
    <d v="2021-05-14T00:00:00"/>
    <d v="1899-12-30T09:30:00"/>
    <s v="BS07"/>
    <s v="Butch's (Gordon R.)"/>
    <s v="Gordon Estuary"/>
    <n v="1"/>
    <x v="5"/>
    <s v="Wild"/>
    <x v="1"/>
    <m/>
    <m/>
    <m/>
    <n v="45"/>
    <s v="BS"/>
  </r>
  <r>
    <x v="2"/>
    <x v="2"/>
    <n v="5"/>
    <x v="1"/>
    <n v="14"/>
    <d v="2021-05-14T00:00:00"/>
    <d v="1899-12-30T09:30:00"/>
    <s v="BS07"/>
    <s v="Butch's (Gordon R.)"/>
    <s v="Gordon Estuary"/>
    <n v="1"/>
    <x v="6"/>
    <s v="Wild"/>
    <x v="1"/>
    <m/>
    <m/>
    <m/>
    <n v="12"/>
    <s v="BS"/>
  </r>
  <r>
    <x v="2"/>
    <x v="2"/>
    <n v="5"/>
    <x v="1"/>
    <n v="14"/>
    <d v="2021-05-14T00:00:00"/>
    <d v="1899-12-30T09:30:00"/>
    <s v="BS07"/>
    <s v="Butch's (Gordon R.)"/>
    <s v="Gordon Estuary"/>
    <n v="1"/>
    <x v="10"/>
    <s v="Wild"/>
    <x v="1"/>
    <m/>
    <m/>
    <m/>
    <n v="4"/>
    <s v="BS"/>
  </r>
  <r>
    <x v="2"/>
    <x v="2"/>
    <n v="5"/>
    <x v="1"/>
    <n v="14"/>
    <d v="2021-05-14T00:00:00"/>
    <d v="1899-12-30T09:30:00"/>
    <s v="BS07"/>
    <s v="Butch's (Gordon R.)"/>
    <s v="Gordon Estuary"/>
    <n v="1"/>
    <x v="11"/>
    <s v="Wild"/>
    <x v="1"/>
    <m/>
    <m/>
    <m/>
    <n v="7"/>
    <s v="BS"/>
  </r>
  <r>
    <x v="2"/>
    <x v="2"/>
    <n v="5"/>
    <x v="1"/>
    <n v="14"/>
    <d v="2021-05-14T00:00:00"/>
    <d v="1899-12-30T09:30:00"/>
    <s v="BS07"/>
    <s v="Butch's (Gordon R.)"/>
    <s v="Gordon Estuary"/>
    <n v="1"/>
    <x v="1"/>
    <s v="Wild"/>
    <x v="0"/>
    <m/>
    <m/>
    <m/>
    <n v="1"/>
    <s v="BS"/>
  </r>
  <r>
    <x v="2"/>
    <x v="2"/>
    <n v="5"/>
    <x v="1"/>
    <n v="14"/>
    <d v="2021-05-14T00:00:00"/>
    <d v="1899-12-30T09:30:00"/>
    <s v="BS07"/>
    <s v="Butch's (Gordon R.)"/>
    <s v="Gordon Estuary"/>
    <n v="1"/>
    <x v="0"/>
    <s v="Wild"/>
    <x v="0"/>
    <m/>
    <m/>
    <m/>
    <n v="57"/>
    <s v="BS"/>
  </r>
  <r>
    <x v="2"/>
    <x v="2"/>
    <n v="5"/>
    <x v="1"/>
    <n v="14"/>
    <d v="2021-05-14T00:00:00"/>
    <d v="1899-12-30T09:30:00"/>
    <s v="BS07"/>
    <s v="Butch's (Gordon R.)"/>
    <s v="Gordon Estuary"/>
    <n v="1"/>
    <x v="9"/>
    <s v="Wild"/>
    <x v="0"/>
    <m/>
    <m/>
    <m/>
    <n v="6"/>
    <s v="BS"/>
  </r>
  <r>
    <x v="2"/>
    <x v="2"/>
    <n v="5"/>
    <x v="1"/>
    <n v="14"/>
    <d v="2021-05-14T00:00:00"/>
    <d v="1899-12-30T10:54:00"/>
    <s v="BS03b"/>
    <s v="Q Jeff (right bank opposite N. Arm confl.)"/>
    <s v="Gordon Estuary"/>
    <n v="1"/>
    <x v="0"/>
    <s v="Wild"/>
    <x v="0"/>
    <m/>
    <m/>
    <m/>
    <n v="123"/>
    <s v="BS"/>
  </r>
  <r>
    <x v="2"/>
    <x v="2"/>
    <n v="5"/>
    <x v="1"/>
    <n v="14"/>
    <d v="2021-05-14T00:00:00"/>
    <d v="1899-12-30T10:54:00"/>
    <s v="BS03b"/>
    <s v="Q Jeff (right bank opposite N. Arm confl.)"/>
    <s v="Gordon Estuary"/>
    <n v="1"/>
    <x v="9"/>
    <s v="Wild"/>
    <x v="0"/>
    <m/>
    <m/>
    <m/>
    <n v="7"/>
    <s v="BS"/>
  </r>
  <r>
    <x v="2"/>
    <x v="2"/>
    <n v="5"/>
    <x v="1"/>
    <n v="14"/>
    <d v="2021-05-14T00:00:00"/>
    <d v="1899-12-30T10:54:00"/>
    <s v="BS03b"/>
    <s v="Q Jeff (right bank opposite N. Arm confl.)"/>
    <s v="Gordon Estuary"/>
    <n v="1"/>
    <x v="2"/>
    <s v="Wild"/>
    <x v="1"/>
    <m/>
    <m/>
    <m/>
    <n v="59"/>
    <s v="BS"/>
  </r>
  <r>
    <x v="2"/>
    <x v="2"/>
    <n v="5"/>
    <x v="1"/>
    <n v="14"/>
    <d v="2021-05-14T00:00:00"/>
    <d v="1899-12-30T10:54:00"/>
    <s v="BS03b"/>
    <s v="Q Jeff (right bank opposite N. Arm confl.)"/>
    <s v="Gordon Estuary"/>
    <n v="1"/>
    <x v="4"/>
    <s v="Wild"/>
    <x v="1"/>
    <m/>
    <m/>
    <m/>
    <n v="7"/>
    <s v="BS"/>
  </r>
  <r>
    <x v="2"/>
    <x v="2"/>
    <n v="5"/>
    <x v="1"/>
    <n v="14"/>
    <d v="2021-05-14T00:00:00"/>
    <d v="1899-12-30T10:54:00"/>
    <s v="BS03b"/>
    <s v="Q Jeff (right bank opposite N. Arm confl.)"/>
    <s v="Gordon Estuary"/>
    <n v="1"/>
    <x v="5"/>
    <s v="Wild"/>
    <x v="1"/>
    <m/>
    <m/>
    <m/>
    <n v="53"/>
    <s v="BS"/>
  </r>
  <r>
    <x v="2"/>
    <x v="2"/>
    <n v="5"/>
    <x v="1"/>
    <n v="14"/>
    <d v="2021-05-14T00:00:00"/>
    <d v="1899-12-30T10:54:00"/>
    <s v="BS03b"/>
    <s v="Q Jeff (right bank opposite N. Arm confl.)"/>
    <s v="Gordon Estuary"/>
    <n v="1"/>
    <x v="6"/>
    <s v="Wild"/>
    <x v="1"/>
    <m/>
    <m/>
    <m/>
    <n v="11"/>
    <s v="BS"/>
  </r>
  <r>
    <x v="2"/>
    <x v="2"/>
    <n v="5"/>
    <x v="1"/>
    <n v="14"/>
    <d v="2021-05-14T00:00:00"/>
    <d v="1899-12-30T10:54:00"/>
    <s v="BS03b"/>
    <s v="Q Jeff (right bank opposite N. Arm confl.)"/>
    <s v="Gordon Estuary"/>
    <n v="1"/>
    <x v="10"/>
    <s v="Wild"/>
    <x v="1"/>
    <m/>
    <m/>
    <m/>
    <n v="11"/>
    <s v="BS"/>
  </r>
  <r>
    <x v="2"/>
    <x v="2"/>
    <n v="5"/>
    <x v="1"/>
    <n v="14"/>
    <d v="2021-05-14T00:00:00"/>
    <d v="1899-12-30T12:30:00"/>
    <s v="BS07"/>
    <s v="Butch's (Gordon R.)"/>
    <s v="Gordon Estuary"/>
    <n v="1"/>
    <x v="1"/>
    <s v="Wild"/>
    <x v="3"/>
    <m/>
    <m/>
    <m/>
    <n v="4"/>
    <s v="BS"/>
  </r>
  <r>
    <x v="2"/>
    <x v="2"/>
    <n v="5"/>
    <x v="1"/>
    <n v="14"/>
    <d v="2021-05-14T00:00:00"/>
    <d v="1899-12-30T12:30:00"/>
    <s v="BS07"/>
    <s v="Butch's (Gordon R.)"/>
    <s v="Gordon Estuary"/>
    <n v="1"/>
    <x v="1"/>
    <s v="Wild"/>
    <x v="0"/>
    <m/>
    <m/>
    <m/>
    <n v="20"/>
    <s v="BS"/>
  </r>
  <r>
    <x v="2"/>
    <x v="2"/>
    <n v="5"/>
    <x v="1"/>
    <n v="14"/>
    <d v="2021-05-14T00:00:00"/>
    <d v="1899-12-30T12:30:00"/>
    <s v="BS07"/>
    <s v="Butch's (Gordon R.)"/>
    <s v="Gordon Estuary"/>
    <n v="1"/>
    <x v="9"/>
    <s v="Wild"/>
    <x v="3"/>
    <m/>
    <m/>
    <m/>
    <n v="6"/>
    <s v="BS"/>
  </r>
  <r>
    <x v="2"/>
    <x v="2"/>
    <n v="5"/>
    <x v="1"/>
    <n v="14"/>
    <d v="2021-05-14T00:00:00"/>
    <d v="1899-12-30T12:30:00"/>
    <s v="BS07"/>
    <s v="Butch's (Gordon R.)"/>
    <s v="Gordon Estuary"/>
    <n v="1"/>
    <x v="9"/>
    <s v="Wild"/>
    <x v="0"/>
    <m/>
    <m/>
    <m/>
    <n v="18"/>
    <s v="BS"/>
  </r>
  <r>
    <x v="2"/>
    <x v="2"/>
    <n v="5"/>
    <x v="1"/>
    <n v="14"/>
    <d v="2021-05-14T00:00:00"/>
    <d v="1899-12-30T12:30:00"/>
    <s v="BS07"/>
    <s v="Butch's (Gordon R.)"/>
    <s v="Gordon Estuary"/>
    <n v="1"/>
    <x v="0"/>
    <s v="Wild"/>
    <x v="3"/>
    <m/>
    <m/>
    <m/>
    <n v="17"/>
    <s v="BS"/>
  </r>
  <r>
    <x v="2"/>
    <x v="2"/>
    <n v="5"/>
    <x v="1"/>
    <n v="14"/>
    <d v="2021-05-14T00:00:00"/>
    <d v="1899-12-30T12:30:00"/>
    <s v="BS07"/>
    <s v="Butch's (Gordon R.)"/>
    <s v="Gordon Estuary"/>
    <n v="1"/>
    <x v="0"/>
    <s v="Wild"/>
    <x v="0"/>
    <m/>
    <m/>
    <m/>
    <n v="4"/>
    <s v="BS"/>
  </r>
  <r>
    <x v="2"/>
    <x v="2"/>
    <n v="5"/>
    <x v="1"/>
    <n v="14"/>
    <d v="2021-05-14T00:00:00"/>
    <d v="1899-12-30T12:30:00"/>
    <s v="BS07"/>
    <s v="Butch's (Gordon R.)"/>
    <s v="Gordon Estuary"/>
    <n v="1"/>
    <x v="2"/>
    <s v="Wild"/>
    <x v="1"/>
    <m/>
    <m/>
    <m/>
    <n v="5"/>
    <s v="BS"/>
  </r>
  <r>
    <x v="2"/>
    <x v="2"/>
    <n v="5"/>
    <x v="1"/>
    <n v="14"/>
    <d v="2021-05-14T00:00:00"/>
    <d v="1899-12-30T12:30:00"/>
    <s v="BS07"/>
    <s v="Butch's (Gordon R.)"/>
    <s v="Gordon Estuary"/>
    <n v="1"/>
    <x v="4"/>
    <s v="Wild"/>
    <x v="1"/>
    <m/>
    <m/>
    <m/>
    <n v="1"/>
    <s v="BS"/>
  </r>
  <r>
    <x v="2"/>
    <x v="2"/>
    <n v="5"/>
    <x v="1"/>
    <n v="14"/>
    <d v="2021-05-14T00:00:00"/>
    <d v="1899-12-30T12:30:00"/>
    <s v="BS07"/>
    <s v="Butch's (Gordon R.)"/>
    <s v="Gordon Estuary"/>
    <n v="1"/>
    <x v="5"/>
    <s v="Wild"/>
    <x v="1"/>
    <m/>
    <m/>
    <m/>
    <n v="6"/>
    <s v="BS"/>
  </r>
  <r>
    <x v="2"/>
    <x v="2"/>
    <n v="5"/>
    <x v="1"/>
    <n v="14"/>
    <d v="2021-05-14T00:00:00"/>
    <d v="1899-12-30T12:30:00"/>
    <s v="BS07"/>
    <s v="Butch's (Gordon R.)"/>
    <s v="Gordon Estuary"/>
    <n v="1"/>
    <x v="10"/>
    <s v="Wild"/>
    <x v="1"/>
    <m/>
    <m/>
    <m/>
    <n v="2"/>
    <s v="BS"/>
  </r>
  <r>
    <x v="2"/>
    <x v="2"/>
    <n v="5"/>
    <x v="1"/>
    <n v="14"/>
    <d v="2021-05-14T00:00:00"/>
    <d v="1899-12-30T14:35:00"/>
    <s v="BS18"/>
    <s v="Gravel bar on Gordon at Site 1"/>
    <s v="Gordon Estuary"/>
    <n v="1"/>
    <x v="2"/>
    <s v="Wild"/>
    <x v="1"/>
    <m/>
    <m/>
    <m/>
    <n v="102"/>
    <s v="BS"/>
  </r>
  <r>
    <x v="2"/>
    <x v="2"/>
    <n v="5"/>
    <x v="1"/>
    <n v="14"/>
    <d v="2021-05-14T00:00:00"/>
    <d v="1899-12-30T14:35:00"/>
    <s v="BS18"/>
    <s v="Gravel bar on Gordon at Site 1"/>
    <s v="Gordon Estuary"/>
    <n v="1"/>
    <x v="3"/>
    <s v="Wild"/>
    <x v="1"/>
    <m/>
    <m/>
    <m/>
    <n v="17"/>
    <s v="BS"/>
  </r>
  <r>
    <x v="2"/>
    <x v="2"/>
    <n v="5"/>
    <x v="1"/>
    <n v="14"/>
    <d v="2021-05-14T00:00:00"/>
    <d v="1899-12-30T14:35:00"/>
    <s v="BS18"/>
    <s v="Gravel bar on Gordon at Site 1"/>
    <s v="Gordon Estuary"/>
    <n v="1"/>
    <x v="5"/>
    <s v="Wild"/>
    <x v="1"/>
    <m/>
    <m/>
    <m/>
    <n v="1"/>
    <s v="BS"/>
  </r>
  <r>
    <x v="2"/>
    <x v="2"/>
    <n v="5"/>
    <x v="1"/>
    <n v="14"/>
    <d v="2021-05-14T00:00:00"/>
    <d v="1899-12-30T14:35:00"/>
    <s v="BS18"/>
    <s v="Gravel bar on Gordon at Site 1"/>
    <s v="Gordon Estuary"/>
    <n v="1"/>
    <x v="6"/>
    <s v="Wild"/>
    <x v="1"/>
    <m/>
    <m/>
    <m/>
    <n v="1"/>
    <s v="BS"/>
  </r>
  <r>
    <x v="2"/>
    <x v="2"/>
    <n v="5"/>
    <x v="1"/>
    <n v="14"/>
    <d v="2021-05-14T00:00:00"/>
    <d v="1899-12-30T14:35:00"/>
    <s v="BS18"/>
    <s v="Gravel bar on Gordon at Site 1"/>
    <s v="Gordon Estuary"/>
    <n v="1"/>
    <x v="0"/>
    <s v="Wild"/>
    <x v="0"/>
    <m/>
    <m/>
    <m/>
    <n v="24"/>
    <s v="BS"/>
  </r>
  <r>
    <x v="2"/>
    <x v="2"/>
    <n v="5"/>
    <x v="1"/>
    <n v="14"/>
    <d v="2021-05-14T00:00:00"/>
    <d v="1899-12-30T14:35:00"/>
    <s v="BS18"/>
    <s v="Gravel bar on Gordon at Site 1"/>
    <s v="Gordon Estuary"/>
    <n v="1"/>
    <x v="9"/>
    <s v="Wild"/>
    <x v="0"/>
    <m/>
    <m/>
    <m/>
    <n v="14"/>
    <s v="BS"/>
  </r>
  <r>
    <x v="2"/>
    <x v="2"/>
    <n v="5"/>
    <x v="1"/>
    <n v="14"/>
    <d v="2021-05-14T00:00:00"/>
    <d v="1899-12-30T15:00:00"/>
    <s v="BS05"/>
    <s v="Q01, left bank Gordon up from confluence"/>
    <s v="Gordon Estuary"/>
    <n v="1"/>
    <x v="0"/>
    <s v="Wild"/>
    <x v="0"/>
    <m/>
    <m/>
    <m/>
    <n v="54"/>
    <s v="BS"/>
  </r>
  <r>
    <x v="2"/>
    <x v="2"/>
    <n v="5"/>
    <x v="1"/>
    <n v="14"/>
    <d v="2021-05-14T00:00:00"/>
    <d v="1899-12-30T15:00:00"/>
    <s v="BS05"/>
    <s v="Q01, left bank Gordon up from confluence"/>
    <s v="Gordon Estuary"/>
    <n v="1"/>
    <x v="1"/>
    <s v="Wild"/>
    <x v="0"/>
    <m/>
    <m/>
    <m/>
    <n v="5"/>
    <s v="BS"/>
  </r>
  <r>
    <x v="2"/>
    <x v="2"/>
    <n v="5"/>
    <x v="1"/>
    <n v="14"/>
    <d v="2021-05-14T00:00:00"/>
    <d v="1899-12-30T15:00:00"/>
    <s v="BS05"/>
    <s v="Q01, left bank Gordon up from confluence"/>
    <s v="Gordon Estuary"/>
    <n v="1"/>
    <x v="9"/>
    <s v="Wild"/>
    <x v="0"/>
    <m/>
    <m/>
    <m/>
    <n v="16"/>
    <s v="BS"/>
  </r>
  <r>
    <x v="2"/>
    <x v="2"/>
    <n v="5"/>
    <x v="1"/>
    <n v="14"/>
    <d v="2021-05-14T00:00:00"/>
    <d v="1899-12-30T15:00:00"/>
    <s v="BS05"/>
    <s v="Q01, left bank Gordon up from confluence"/>
    <s v="Gordon Estuary"/>
    <n v="1"/>
    <x v="2"/>
    <s v="Wild"/>
    <x v="1"/>
    <m/>
    <m/>
    <m/>
    <n v="13"/>
    <s v="BS"/>
  </r>
  <r>
    <x v="2"/>
    <x v="2"/>
    <n v="5"/>
    <x v="1"/>
    <n v="14"/>
    <d v="2021-05-14T00:00:00"/>
    <d v="1899-12-30T15:00:00"/>
    <s v="BS05"/>
    <s v="Q01, left bank Gordon up from confluence"/>
    <s v="Gordon Estuary"/>
    <n v="1"/>
    <x v="5"/>
    <s v="Wild"/>
    <x v="1"/>
    <m/>
    <m/>
    <m/>
    <n v="42"/>
    <s v="BS"/>
  </r>
  <r>
    <x v="2"/>
    <x v="2"/>
    <n v="5"/>
    <x v="1"/>
    <n v="14"/>
    <d v="2021-05-14T00:00:00"/>
    <d v="1899-12-30T15:00:00"/>
    <s v="BS05"/>
    <s v="Q01, left bank Gordon up from confluence"/>
    <s v="Gordon Estuary"/>
    <n v="1"/>
    <x v="10"/>
    <s v="Wild"/>
    <x v="1"/>
    <m/>
    <m/>
    <m/>
    <n v="1"/>
    <s v="BS"/>
  </r>
  <r>
    <x v="2"/>
    <x v="2"/>
    <n v="5"/>
    <x v="1"/>
    <n v="14"/>
    <d v="2021-05-14T00:00:00"/>
    <d v="1899-12-30T15:20:00"/>
    <s v="BS17"/>
    <s v="On point at confluence of N. Arm and Brown's Slough"/>
    <s v="Gordon Estuary"/>
    <n v="1"/>
    <x v="9"/>
    <s v="Wild"/>
    <x v="0"/>
    <m/>
    <m/>
    <m/>
    <n v="16"/>
    <s v="BS"/>
  </r>
  <r>
    <x v="2"/>
    <x v="2"/>
    <n v="5"/>
    <x v="1"/>
    <n v="14"/>
    <d v="2021-05-14T00:00:00"/>
    <d v="1899-12-30T15:20:00"/>
    <s v="BS17"/>
    <s v="On point at confluence of N. Arm and Brown's Slough"/>
    <s v="Gordon Estuary"/>
    <n v="1"/>
    <x v="0"/>
    <s v="Wild"/>
    <x v="0"/>
    <m/>
    <m/>
    <m/>
    <n v="52"/>
    <s v="BS"/>
  </r>
  <r>
    <x v="2"/>
    <x v="2"/>
    <n v="5"/>
    <x v="1"/>
    <n v="14"/>
    <d v="2021-05-14T00:00:00"/>
    <d v="1899-12-30T15:20:00"/>
    <s v="BS17"/>
    <s v="On point at confluence of N. Arm and Brown's Slough"/>
    <s v="Gordon Estuary"/>
    <n v="1"/>
    <x v="1"/>
    <s v="Wild"/>
    <x v="0"/>
    <m/>
    <m/>
    <m/>
    <n v="2"/>
    <s v="BS"/>
  </r>
  <r>
    <x v="2"/>
    <x v="2"/>
    <n v="5"/>
    <x v="1"/>
    <n v="14"/>
    <d v="2021-05-14T00:00:00"/>
    <d v="1899-12-30T15:20:00"/>
    <s v="BS17"/>
    <s v="On point at confluence of N. Arm and Brown's Slough"/>
    <s v="Gordon Estuary"/>
    <n v="1"/>
    <x v="2"/>
    <s v="Wild"/>
    <x v="1"/>
    <m/>
    <m/>
    <m/>
    <n v="5"/>
    <s v="BS"/>
  </r>
  <r>
    <x v="2"/>
    <x v="2"/>
    <n v="5"/>
    <x v="1"/>
    <n v="14"/>
    <d v="2021-05-14T00:00:00"/>
    <d v="1899-12-30T15:20:00"/>
    <s v="BS17"/>
    <s v="On point at confluence of N. Arm and Brown's Slough"/>
    <s v="Gordon Estuary"/>
    <n v="1"/>
    <x v="5"/>
    <s v="Wild"/>
    <x v="1"/>
    <m/>
    <m/>
    <m/>
    <n v="18"/>
    <s v="BS"/>
  </r>
  <r>
    <x v="3"/>
    <x v="2"/>
    <n v="5"/>
    <x v="1"/>
    <n v="20"/>
    <d v="2021-05-20T00:00:00"/>
    <d v="1899-12-30T08:35:00"/>
    <s v="BS18"/>
    <s v="Gravel bar on Gordon at Site 1"/>
    <s v="Gordon Estuary"/>
    <n v="1"/>
    <x v="0"/>
    <s v="Wild"/>
    <x v="0"/>
    <m/>
    <m/>
    <m/>
    <n v="3"/>
    <s v="BS"/>
  </r>
  <r>
    <x v="3"/>
    <x v="2"/>
    <n v="5"/>
    <x v="1"/>
    <n v="20"/>
    <d v="2021-05-20T00:00:00"/>
    <d v="1899-12-30T08:35:00"/>
    <s v="BS18"/>
    <s v="Gravel bar on Gordon at Site 1"/>
    <s v="Gordon Estuary"/>
    <n v="1"/>
    <x v="2"/>
    <s v="Wild"/>
    <x v="1"/>
    <m/>
    <m/>
    <m/>
    <n v="28"/>
    <s v="BS"/>
  </r>
  <r>
    <x v="3"/>
    <x v="2"/>
    <n v="5"/>
    <x v="1"/>
    <n v="20"/>
    <d v="2021-05-20T00:00:00"/>
    <d v="1899-12-30T08:35:00"/>
    <s v="BS18"/>
    <s v="Gravel bar on Gordon at Site 1"/>
    <s v="Gordon Estuary"/>
    <n v="1"/>
    <x v="3"/>
    <s v="Wild"/>
    <x v="1"/>
    <m/>
    <m/>
    <m/>
    <n v="3"/>
    <s v="BS"/>
  </r>
  <r>
    <x v="3"/>
    <x v="2"/>
    <n v="5"/>
    <x v="1"/>
    <n v="20"/>
    <d v="2021-05-20T00:00:00"/>
    <d v="1899-12-30T08:35:00"/>
    <s v="BS18"/>
    <s v="Gravel bar on Gordon at Site 1"/>
    <s v="Gordon Estuary"/>
    <n v="1"/>
    <x v="9"/>
    <s v="Wild"/>
    <x v="0"/>
    <m/>
    <m/>
    <m/>
    <n v="1"/>
    <s v="BS"/>
  </r>
  <r>
    <x v="3"/>
    <x v="2"/>
    <n v="5"/>
    <x v="1"/>
    <n v="20"/>
    <d v="2021-05-20T00:00:00"/>
    <d v="1899-12-30T09:05:00"/>
    <s v="PS5-3"/>
    <s v="Site 5 main channel where stump sland channel comes in"/>
    <s v="Gordon Estuary"/>
    <n v="1"/>
    <x v="0"/>
    <s v="Wild"/>
    <x v="0"/>
    <m/>
    <m/>
    <m/>
    <n v="26"/>
    <s v="PS"/>
  </r>
  <r>
    <x v="3"/>
    <x v="2"/>
    <n v="5"/>
    <x v="1"/>
    <n v="20"/>
    <d v="2021-05-20T00:00:00"/>
    <d v="1899-12-30T10:00:00"/>
    <s v="BS07"/>
    <s v="Butch's (Gordon R.)"/>
    <s v="Gordon Estuary"/>
    <n v="1"/>
    <x v="9"/>
    <s v="Wild"/>
    <x v="0"/>
    <m/>
    <m/>
    <m/>
    <n v="4"/>
    <s v="BS"/>
  </r>
  <r>
    <x v="3"/>
    <x v="2"/>
    <n v="5"/>
    <x v="1"/>
    <n v="20"/>
    <d v="2021-05-20T00:00:00"/>
    <d v="1899-12-30T10:00:00"/>
    <s v="BS07"/>
    <s v="Butch's (Gordon R.)"/>
    <s v="Gordon Estuary"/>
    <n v="1"/>
    <x v="2"/>
    <s v="Wild"/>
    <x v="1"/>
    <m/>
    <m/>
    <m/>
    <n v="9"/>
    <s v="BS"/>
  </r>
  <r>
    <x v="3"/>
    <x v="2"/>
    <n v="5"/>
    <x v="1"/>
    <n v="20"/>
    <d v="2021-05-20T00:00:00"/>
    <d v="1899-12-30T10:00:00"/>
    <s v="BS07"/>
    <s v="Butch's (Gordon R.)"/>
    <s v="Gordon Estuary"/>
    <n v="1"/>
    <x v="5"/>
    <s v="Wild"/>
    <x v="1"/>
    <m/>
    <m/>
    <m/>
    <n v="1"/>
    <s v="BS"/>
  </r>
  <r>
    <x v="3"/>
    <x v="2"/>
    <n v="5"/>
    <x v="1"/>
    <n v="20"/>
    <d v="2021-05-20T00:00:00"/>
    <d v="1899-12-30T10:45:00"/>
    <s v="BS05"/>
    <s v="Q01, left bank Gordon up from confluence"/>
    <s v="Gordon Estuary"/>
    <n v="1"/>
    <x v="9"/>
    <s v="Wild"/>
    <x v="0"/>
    <m/>
    <m/>
    <m/>
    <n v="3"/>
    <s v="BS"/>
  </r>
  <r>
    <x v="3"/>
    <x v="2"/>
    <n v="5"/>
    <x v="1"/>
    <n v="20"/>
    <d v="2021-05-20T00:00:00"/>
    <d v="1899-12-30T10:45:00"/>
    <s v="BS05"/>
    <s v="Q01, left bank Gordon up from confluence"/>
    <s v="Gordon Estuary"/>
    <n v="1"/>
    <x v="0"/>
    <s v="Wild"/>
    <x v="0"/>
    <m/>
    <m/>
    <m/>
    <n v="31"/>
    <s v="BS"/>
  </r>
  <r>
    <x v="3"/>
    <x v="2"/>
    <n v="5"/>
    <x v="1"/>
    <n v="20"/>
    <d v="2021-05-20T00:00:00"/>
    <d v="1899-12-30T10:45:00"/>
    <s v="BS05"/>
    <s v="Q01, left bank Gordon up from confluence"/>
    <s v="Gordon Estuary"/>
    <n v="1"/>
    <x v="2"/>
    <s v="Wild"/>
    <x v="1"/>
    <m/>
    <m/>
    <m/>
    <n v="3"/>
    <s v="BS"/>
  </r>
  <r>
    <x v="3"/>
    <x v="2"/>
    <n v="5"/>
    <x v="1"/>
    <n v="20"/>
    <d v="2021-05-20T00:00:00"/>
    <d v="1899-12-30T10:45:00"/>
    <s v="BS05"/>
    <s v="Q01, left bank Gordon up from confluence"/>
    <s v="Gordon Estuary"/>
    <n v="1"/>
    <x v="4"/>
    <s v="Wild"/>
    <x v="1"/>
    <m/>
    <m/>
    <m/>
    <n v="1"/>
    <s v="BS"/>
  </r>
  <r>
    <x v="3"/>
    <x v="2"/>
    <n v="5"/>
    <x v="1"/>
    <n v="20"/>
    <d v="2021-05-20T00:00:00"/>
    <d v="1899-12-30T10:45:00"/>
    <s v="BS05"/>
    <s v="Q01, left bank Gordon up from confluence"/>
    <s v="Gordon Estuary"/>
    <n v="1"/>
    <x v="5"/>
    <s v="Wild"/>
    <x v="1"/>
    <m/>
    <m/>
    <m/>
    <n v="3"/>
    <s v="BS"/>
  </r>
  <r>
    <x v="3"/>
    <x v="2"/>
    <n v="5"/>
    <x v="1"/>
    <n v="20"/>
    <d v="2021-05-20T00:00:00"/>
    <d v="1899-12-30T11:35:00"/>
    <s v="BS17"/>
    <s v="On point at confluence of N. Arm and Brown's Slough"/>
    <s v="Gordon Estuary"/>
    <n v="1"/>
    <x v="9"/>
    <s v="Wild"/>
    <x v="0"/>
    <m/>
    <m/>
    <m/>
    <n v="9"/>
    <s v="BS"/>
  </r>
  <r>
    <x v="3"/>
    <x v="2"/>
    <n v="5"/>
    <x v="1"/>
    <n v="20"/>
    <d v="2021-05-20T00:00:00"/>
    <d v="1899-12-30T11:35:00"/>
    <s v="BS17"/>
    <s v="On point at confluence of N. Arm and Brown's Slough"/>
    <s v="Gordon Estuary"/>
    <n v="1"/>
    <x v="0"/>
    <s v="Wild"/>
    <x v="0"/>
    <m/>
    <m/>
    <m/>
    <n v="11"/>
    <s v="BS"/>
  </r>
  <r>
    <x v="3"/>
    <x v="2"/>
    <n v="5"/>
    <x v="1"/>
    <n v="20"/>
    <d v="2021-05-20T00:00:00"/>
    <d v="1899-12-30T11:35:00"/>
    <s v="BS17"/>
    <s v="On point at confluence of N. Arm and Brown's Slough"/>
    <s v="Gordon Estuary"/>
    <n v="1"/>
    <x v="1"/>
    <s v="Wild"/>
    <x v="0"/>
    <m/>
    <m/>
    <m/>
    <n v="6"/>
    <s v="BS"/>
  </r>
  <r>
    <x v="3"/>
    <x v="2"/>
    <n v="5"/>
    <x v="1"/>
    <n v="20"/>
    <d v="2021-05-20T00:00:00"/>
    <d v="1899-12-30T11:35:00"/>
    <s v="BS17"/>
    <s v="On point at confluence of N. Arm and Brown's Slough"/>
    <s v="Gordon Estuary"/>
    <n v="1"/>
    <x v="4"/>
    <s v="Wild"/>
    <x v="1"/>
    <m/>
    <m/>
    <m/>
    <n v="1"/>
    <s v="BS"/>
  </r>
  <r>
    <x v="3"/>
    <x v="2"/>
    <n v="5"/>
    <x v="1"/>
    <n v="20"/>
    <d v="2021-05-20T00:00:00"/>
    <d v="1899-12-30T11:35:00"/>
    <s v="BS17"/>
    <s v="On point at confluence of N. Arm and Brown's Slough"/>
    <s v="Gordon Estuary"/>
    <n v="1"/>
    <x v="6"/>
    <s v="Wild"/>
    <x v="1"/>
    <m/>
    <m/>
    <m/>
    <n v="2"/>
    <s v="BS"/>
  </r>
  <r>
    <x v="3"/>
    <x v="2"/>
    <n v="5"/>
    <x v="1"/>
    <n v="20"/>
    <d v="2021-05-20T00:00:00"/>
    <d v="1899-12-30T12:18:00"/>
    <s v="BS15"/>
    <s v="Inside Site 7 inlet on south side"/>
    <s v="Gordon Estuary"/>
    <n v="1"/>
    <x v="9"/>
    <s v="Wild"/>
    <x v="0"/>
    <m/>
    <m/>
    <m/>
    <n v="16"/>
    <s v="BS"/>
  </r>
  <r>
    <x v="3"/>
    <x v="2"/>
    <n v="5"/>
    <x v="1"/>
    <n v="20"/>
    <d v="2021-05-20T00:00:00"/>
    <d v="1899-12-30T12:18:00"/>
    <s v="BS15"/>
    <s v="Inside Site 7 inlet on south side"/>
    <s v="Gordon Estuary"/>
    <n v="1"/>
    <x v="0"/>
    <s v="Wild"/>
    <x v="0"/>
    <m/>
    <m/>
    <m/>
    <n v="20"/>
    <s v="BS"/>
  </r>
  <r>
    <x v="3"/>
    <x v="2"/>
    <n v="5"/>
    <x v="1"/>
    <n v="20"/>
    <d v="2021-05-20T00:00:00"/>
    <d v="1899-12-30T12:18:00"/>
    <s v="BS15"/>
    <s v="Inside Site 7 inlet on south side"/>
    <s v="Gordon Estuary"/>
    <n v="1"/>
    <x v="1"/>
    <s v="Wild"/>
    <x v="0"/>
    <m/>
    <m/>
    <m/>
    <n v="1"/>
    <s v="BS"/>
  </r>
  <r>
    <x v="3"/>
    <x v="2"/>
    <n v="5"/>
    <x v="1"/>
    <n v="20"/>
    <d v="2021-05-20T00:00:00"/>
    <d v="1899-12-30T12:18:00"/>
    <s v="BS15"/>
    <s v="Inside Site 7 inlet on south side"/>
    <s v="Gordon Estuary"/>
    <n v="1"/>
    <x v="2"/>
    <s v="Wild"/>
    <x v="1"/>
    <m/>
    <m/>
    <m/>
    <n v="18"/>
    <s v="BS"/>
  </r>
  <r>
    <x v="3"/>
    <x v="2"/>
    <n v="5"/>
    <x v="1"/>
    <n v="20"/>
    <d v="2021-05-20T00:00:00"/>
    <d v="1899-12-30T12:18:00"/>
    <s v="BS15"/>
    <s v="Inside Site 7 inlet on south side"/>
    <s v="Gordon Estuary"/>
    <n v="1"/>
    <x v="3"/>
    <s v="Wild"/>
    <x v="1"/>
    <m/>
    <m/>
    <m/>
    <n v="14"/>
    <s v="BS"/>
  </r>
  <r>
    <x v="3"/>
    <x v="2"/>
    <n v="5"/>
    <x v="1"/>
    <n v="20"/>
    <d v="2021-05-20T00:00:00"/>
    <d v="1899-12-30T12:18:00"/>
    <s v="BS15"/>
    <s v="Inside Site 7 inlet on south side"/>
    <s v="Gordon Estuary"/>
    <n v="1"/>
    <x v="4"/>
    <s v="Wild"/>
    <x v="1"/>
    <m/>
    <m/>
    <m/>
    <n v="9"/>
    <s v="BS"/>
  </r>
  <r>
    <x v="3"/>
    <x v="2"/>
    <n v="5"/>
    <x v="1"/>
    <n v="20"/>
    <d v="2021-05-20T00:00:00"/>
    <d v="1899-12-30T12:18:00"/>
    <s v="BS15"/>
    <s v="Inside Site 7 inlet on south side"/>
    <s v="Gordon Estuary"/>
    <n v="1"/>
    <x v="5"/>
    <s v="Wild"/>
    <x v="1"/>
    <m/>
    <m/>
    <m/>
    <n v="124"/>
    <s v="BS"/>
  </r>
  <r>
    <x v="3"/>
    <x v="2"/>
    <n v="5"/>
    <x v="1"/>
    <n v="20"/>
    <d v="2021-05-20T00:00:00"/>
    <d v="1899-12-30T12:18:00"/>
    <s v="BS15"/>
    <s v="Inside Site 7 inlet on south side"/>
    <s v="Gordon Estuary"/>
    <n v="1"/>
    <x v="6"/>
    <s v="Wild"/>
    <x v="1"/>
    <m/>
    <m/>
    <m/>
    <n v="1"/>
    <s v="BS"/>
  </r>
  <r>
    <x v="3"/>
    <x v="2"/>
    <n v="5"/>
    <x v="1"/>
    <n v="20"/>
    <d v="2021-05-20T00:00:00"/>
    <d v="1899-12-30T12:18:00"/>
    <s v="BS15"/>
    <s v="Inside Site 7 inlet on south side"/>
    <s v="Gordon Estuary"/>
    <n v="1"/>
    <x v="10"/>
    <s v="Wild"/>
    <x v="1"/>
    <m/>
    <m/>
    <m/>
    <n v="3"/>
    <s v="BS"/>
  </r>
  <r>
    <x v="3"/>
    <x v="2"/>
    <n v="5"/>
    <x v="1"/>
    <n v="20"/>
    <d v="2021-05-20T00:00:00"/>
    <d v="1899-12-30T12:18:00"/>
    <s v="BS15"/>
    <s v="Inside Site 7 inlet on south side"/>
    <s v="Gordon Estuary"/>
    <n v="1"/>
    <x v="11"/>
    <s v="Wild"/>
    <x v="1"/>
    <m/>
    <m/>
    <m/>
    <n v="1"/>
    <s v="BS"/>
  </r>
  <r>
    <x v="3"/>
    <x v="2"/>
    <n v="5"/>
    <x v="1"/>
    <n v="20"/>
    <d v="2021-05-20T00:00:00"/>
    <d v="1899-12-30T12:18:00"/>
    <s v="BS15"/>
    <s v="Inside Site 7 inlet on south side"/>
    <s v="Gordon Estuary"/>
    <n v="1"/>
    <x v="12"/>
    <s v="Wild"/>
    <x v="1"/>
    <m/>
    <m/>
    <m/>
    <n v="1"/>
    <s v="BS"/>
  </r>
  <r>
    <x v="3"/>
    <x v="2"/>
    <n v="5"/>
    <x v="1"/>
    <n v="20"/>
    <d v="2021-05-20T00:00:00"/>
    <d v="1899-12-30T13:47:00"/>
    <s v="BS03b"/>
    <s v="Q Jeff (right bank opposite N. Arm confl.)"/>
    <s v="Gordon Estuary"/>
    <n v="1"/>
    <x v="9"/>
    <s v="Wild"/>
    <x v="0"/>
    <m/>
    <m/>
    <m/>
    <n v="18"/>
    <s v="BS"/>
  </r>
  <r>
    <x v="3"/>
    <x v="2"/>
    <n v="5"/>
    <x v="1"/>
    <n v="20"/>
    <d v="2021-05-20T00:00:00"/>
    <d v="1899-12-30T13:47:00"/>
    <s v="BS03b"/>
    <s v="Q Jeff (right bank opposite N. Arm confl.)"/>
    <s v="Gordon Estuary"/>
    <n v="1"/>
    <x v="0"/>
    <s v="Wild"/>
    <x v="0"/>
    <m/>
    <m/>
    <m/>
    <n v="34"/>
    <s v="BS"/>
  </r>
  <r>
    <x v="3"/>
    <x v="2"/>
    <n v="5"/>
    <x v="1"/>
    <n v="20"/>
    <d v="2021-05-20T00:00:00"/>
    <d v="1899-12-30T13:47:00"/>
    <s v="BS03b"/>
    <s v="Q Jeff (right bank opposite N. Arm confl.)"/>
    <s v="Gordon Estuary"/>
    <n v="1"/>
    <x v="1"/>
    <s v="Wild"/>
    <x v="0"/>
    <m/>
    <m/>
    <m/>
    <n v="2"/>
    <s v="BS"/>
  </r>
  <r>
    <x v="3"/>
    <x v="2"/>
    <n v="5"/>
    <x v="1"/>
    <n v="20"/>
    <d v="2021-05-20T00:00:00"/>
    <d v="1899-12-30T13:47:00"/>
    <s v="BS03b"/>
    <s v="Q Jeff (right bank opposite N. Arm confl.)"/>
    <s v="Gordon Estuary"/>
    <n v="1"/>
    <x v="2"/>
    <s v="Wild"/>
    <x v="1"/>
    <m/>
    <m/>
    <m/>
    <n v="17"/>
    <s v="BS"/>
  </r>
  <r>
    <x v="3"/>
    <x v="2"/>
    <n v="5"/>
    <x v="1"/>
    <n v="20"/>
    <d v="2021-05-20T00:00:00"/>
    <d v="1899-12-30T13:47:00"/>
    <s v="BS03b"/>
    <s v="Q Jeff (right bank opposite N. Arm confl.)"/>
    <s v="Gordon Estuary"/>
    <n v="1"/>
    <x v="4"/>
    <s v="Wild"/>
    <x v="1"/>
    <m/>
    <m/>
    <m/>
    <n v="1"/>
    <s v="BS"/>
  </r>
  <r>
    <x v="3"/>
    <x v="2"/>
    <n v="5"/>
    <x v="1"/>
    <n v="20"/>
    <d v="2021-05-20T00:00:00"/>
    <d v="1899-12-30T13:47:00"/>
    <s v="BS03b"/>
    <s v="Q Jeff (right bank opposite N. Arm confl.)"/>
    <s v="Gordon Estuary"/>
    <n v="1"/>
    <x v="5"/>
    <s v="Wild"/>
    <x v="1"/>
    <m/>
    <m/>
    <m/>
    <n v="12"/>
    <s v="BS"/>
  </r>
  <r>
    <x v="3"/>
    <x v="2"/>
    <n v="5"/>
    <x v="1"/>
    <n v="20"/>
    <d v="2021-05-20T00:00:00"/>
    <d v="1899-12-30T13:47:00"/>
    <s v="BS03b"/>
    <s v="Q Jeff (right bank opposite N. Arm confl.)"/>
    <s v="Gordon Estuary"/>
    <n v="1"/>
    <x v="6"/>
    <s v="Wild"/>
    <x v="1"/>
    <m/>
    <m/>
    <m/>
    <n v="4"/>
    <s v="BS"/>
  </r>
  <r>
    <x v="3"/>
    <x v="2"/>
    <n v="5"/>
    <x v="1"/>
    <n v="20"/>
    <d v="2021-05-20T00:00:00"/>
    <d v="1899-12-30T13:47:00"/>
    <s v="BS03b"/>
    <s v="Q Jeff (right bank opposite N. Arm confl.)"/>
    <s v="Gordon Estuary"/>
    <n v="1"/>
    <x v="11"/>
    <s v="Wild"/>
    <x v="1"/>
    <m/>
    <m/>
    <m/>
    <n v="1"/>
    <s v="BS"/>
  </r>
  <r>
    <x v="3"/>
    <x v="2"/>
    <n v="5"/>
    <x v="1"/>
    <n v="20"/>
    <d v="2021-05-20T00:00:00"/>
    <d v="1899-12-30T14:35:00"/>
    <s v="BS03"/>
    <s v="Pacheedah Shores Boat Ramp"/>
    <s v="Gordon Estuary"/>
    <n v="1"/>
    <x v="0"/>
    <s v="Wild"/>
    <x v="0"/>
    <m/>
    <m/>
    <m/>
    <n v="36"/>
    <s v="BS"/>
  </r>
  <r>
    <x v="3"/>
    <x v="2"/>
    <n v="5"/>
    <x v="1"/>
    <n v="20"/>
    <d v="2021-05-20T00:00:00"/>
    <d v="1899-12-30T14:35:00"/>
    <s v="BS03"/>
    <s v="Pacheedah Shores Boat Ramp"/>
    <s v="Gordon Estuary"/>
    <n v="1"/>
    <x v="2"/>
    <s v="Wild"/>
    <x v="1"/>
    <m/>
    <m/>
    <m/>
    <n v="25"/>
    <s v="BS"/>
  </r>
  <r>
    <x v="3"/>
    <x v="2"/>
    <n v="5"/>
    <x v="1"/>
    <n v="20"/>
    <d v="2021-05-20T00:00:00"/>
    <d v="1899-12-30T14:35:00"/>
    <s v="BS03"/>
    <s v="Pacheedah Shores Boat Ramp"/>
    <s v="Gordon Estuary"/>
    <n v="1"/>
    <x v="3"/>
    <s v="Wild"/>
    <x v="1"/>
    <m/>
    <m/>
    <m/>
    <n v="28"/>
    <s v="BS"/>
  </r>
  <r>
    <x v="3"/>
    <x v="2"/>
    <n v="5"/>
    <x v="1"/>
    <n v="20"/>
    <d v="2021-05-20T00:00:00"/>
    <d v="1899-12-30T14:35:00"/>
    <s v="BS03"/>
    <s v="Pacheedah Shores Boat Ramp"/>
    <s v="Gordon Estuary"/>
    <n v="1"/>
    <x v="4"/>
    <s v="Wild"/>
    <x v="1"/>
    <m/>
    <m/>
    <m/>
    <n v="4"/>
    <s v="BS"/>
  </r>
  <r>
    <x v="3"/>
    <x v="2"/>
    <n v="5"/>
    <x v="1"/>
    <n v="20"/>
    <d v="2021-05-20T00:00:00"/>
    <d v="1899-12-30T14:35:00"/>
    <s v="BS03"/>
    <s v="Pacheedah Shores Boat Ramp"/>
    <s v="Gordon Estuary"/>
    <n v="1"/>
    <x v="5"/>
    <s v="Wild"/>
    <x v="1"/>
    <m/>
    <m/>
    <m/>
    <n v="23"/>
    <s v="BS"/>
  </r>
  <r>
    <x v="3"/>
    <x v="2"/>
    <n v="5"/>
    <x v="1"/>
    <n v="20"/>
    <d v="2021-05-20T00:00:00"/>
    <d v="1899-12-30T14:35:00"/>
    <s v="BS03"/>
    <s v="Pacheedah Shores Boat Ramp"/>
    <s v="Gordon Estuary"/>
    <n v="1"/>
    <x v="6"/>
    <s v="Wild"/>
    <x v="1"/>
    <m/>
    <m/>
    <m/>
    <n v="12"/>
    <s v="BS"/>
  </r>
  <r>
    <x v="3"/>
    <x v="2"/>
    <n v="5"/>
    <x v="1"/>
    <n v="20"/>
    <d v="2021-05-20T00:00:00"/>
    <d v="1899-12-30T14:35:00"/>
    <s v="BS03"/>
    <s v="Pacheedah Shores Boat Ramp"/>
    <s v="Gordon Estuary"/>
    <n v="1"/>
    <x v="10"/>
    <s v="Wild"/>
    <x v="1"/>
    <m/>
    <m/>
    <m/>
    <n v="4"/>
    <s v="BS"/>
  </r>
  <r>
    <x v="3"/>
    <x v="2"/>
    <n v="5"/>
    <x v="1"/>
    <n v="20"/>
    <d v="2021-05-20T00:00:00"/>
    <d v="1899-12-30T15:30:00"/>
    <s v="PS6-1"/>
    <s v="Site 6, just upstream of bridge"/>
    <s v="Gordon Estuary"/>
    <n v="1"/>
    <x v="0"/>
    <s v="Wild"/>
    <x v="0"/>
    <m/>
    <m/>
    <m/>
    <n v="58"/>
    <s v="PS"/>
  </r>
  <r>
    <x v="3"/>
    <x v="2"/>
    <n v="5"/>
    <x v="1"/>
    <n v="20"/>
    <d v="2021-05-20T00:00:00"/>
    <d v="1899-12-30T15:30:00"/>
    <s v="PS6-1"/>
    <s v="Site 6, just upstream of bridge"/>
    <s v="Gordon Estuary"/>
    <n v="1"/>
    <x v="2"/>
    <s v="Wild"/>
    <x v="1"/>
    <m/>
    <m/>
    <m/>
    <n v="15"/>
    <s v="PS"/>
  </r>
  <r>
    <x v="3"/>
    <x v="2"/>
    <n v="5"/>
    <x v="1"/>
    <n v="20"/>
    <d v="2021-05-20T00:00:00"/>
    <d v="1899-12-30T15:30:00"/>
    <s v="PS6-1"/>
    <s v="Site 6, just upstream of bridge"/>
    <s v="Gordon Estuary"/>
    <n v="1"/>
    <x v="3"/>
    <s v="Wild"/>
    <x v="1"/>
    <m/>
    <m/>
    <m/>
    <n v="368"/>
    <s v="PS"/>
  </r>
  <r>
    <x v="3"/>
    <x v="2"/>
    <n v="5"/>
    <x v="1"/>
    <n v="20"/>
    <d v="2021-05-20T00:00:00"/>
    <d v="1899-12-30T15:30:00"/>
    <s v="PS6-1"/>
    <s v="Site 6, just upstream of bridge"/>
    <s v="Gordon Estuary"/>
    <n v="1"/>
    <x v="5"/>
    <s v="Wild"/>
    <x v="1"/>
    <m/>
    <m/>
    <m/>
    <n v="1"/>
    <s v="PS"/>
  </r>
  <r>
    <x v="3"/>
    <x v="2"/>
    <n v="5"/>
    <x v="1"/>
    <n v="21"/>
    <d v="2021-05-21T00:00:00"/>
    <d v="1899-12-30T08:00:00"/>
    <s v="BS18"/>
    <s v="Gravel bar on Gordon at Site 1"/>
    <s v="Gordon Estuary"/>
    <n v="1"/>
    <x v="0"/>
    <s v="Wild"/>
    <x v="0"/>
    <m/>
    <m/>
    <m/>
    <n v="29"/>
    <s v="PS"/>
  </r>
  <r>
    <x v="3"/>
    <x v="2"/>
    <n v="5"/>
    <x v="1"/>
    <n v="21"/>
    <d v="2021-05-21T00:00:00"/>
    <d v="1899-12-30T08:00:00"/>
    <s v="BS18"/>
    <s v="Gravel bar on Gordon at Site 1"/>
    <s v="Gordon Estuary"/>
    <n v="1"/>
    <x v="3"/>
    <s v="Wild"/>
    <x v="1"/>
    <m/>
    <m/>
    <m/>
    <n v="60"/>
    <s v="PS"/>
  </r>
  <r>
    <x v="3"/>
    <x v="2"/>
    <n v="5"/>
    <x v="1"/>
    <n v="21"/>
    <d v="2021-05-21T00:00:00"/>
    <d v="1899-12-30T08:00:00"/>
    <s v="BS18"/>
    <s v="Gravel bar on Gordon at Site 1"/>
    <s v="Gordon Estuary"/>
    <n v="1"/>
    <x v="2"/>
    <s v="Wild"/>
    <x v="1"/>
    <m/>
    <m/>
    <m/>
    <n v="9"/>
    <s v="PS"/>
  </r>
  <r>
    <x v="3"/>
    <x v="2"/>
    <n v="5"/>
    <x v="1"/>
    <n v="21"/>
    <d v="2021-05-21T00:00:00"/>
    <d v="1899-12-30T10:00:00"/>
    <s v="PS5-3"/>
    <s v="Site 5 main channel where stump sland channel comes in"/>
    <s v="Gordon Estuary"/>
    <n v="1"/>
    <x v="0"/>
    <s v="Wild"/>
    <x v="0"/>
    <m/>
    <m/>
    <m/>
    <n v="39"/>
    <s v="PS"/>
  </r>
  <r>
    <x v="3"/>
    <x v="2"/>
    <n v="5"/>
    <x v="1"/>
    <n v="21"/>
    <d v="2021-05-21T00:00:00"/>
    <d v="1899-12-30T10:00:00"/>
    <s v="PS5-3"/>
    <s v="Site 5 main channel where stump sland channel comes in"/>
    <s v="Gordon Estuary"/>
    <n v="1"/>
    <x v="2"/>
    <s v="Wild"/>
    <x v="1"/>
    <m/>
    <m/>
    <m/>
    <n v="3"/>
    <s v="PS"/>
  </r>
  <r>
    <x v="3"/>
    <x v="2"/>
    <n v="5"/>
    <x v="1"/>
    <n v="21"/>
    <d v="2021-05-21T00:00:00"/>
    <d v="1899-12-30T10:00:00"/>
    <s v="PS5-3"/>
    <s v="Site 5 main channel where stump sland channel comes in"/>
    <s v="Gordon Estuary"/>
    <n v="1"/>
    <x v="3"/>
    <s v="Wild"/>
    <x v="1"/>
    <m/>
    <m/>
    <m/>
    <n v="61"/>
    <s v="PS"/>
  </r>
  <r>
    <x v="3"/>
    <x v="2"/>
    <n v="5"/>
    <x v="1"/>
    <n v="21"/>
    <d v="2021-05-21T00:00:00"/>
    <d v="1899-12-30T11:00:00"/>
    <s v="PS7-1"/>
    <s v="Browns Slough Site 7 inlet left tidal channel"/>
    <s v="Gordon Estuary"/>
    <n v="1"/>
    <x v="0"/>
    <s v="Wild"/>
    <x v="0"/>
    <m/>
    <m/>
    <m/>
    <n v="43"/>
    <s v="PS"/>
  </r>
  <r>
    <x v="3"/>
    <x v="2"/>
    <n v="5"/>
    <x v="1"/>
    <n v="21"/>
    <d v="2021-05-21T00:00:00"/>
    <d v="1899-12-30T11:00:00"/>
    <s v="PS7-1"/>
    <s v="Browns Slough Site 7 inlet left tidal channel"/>
    <s v="Gordon Estuary"/>
    <n v="1"/>
    <x v="2"/>
    <s v="Wild"/>
    <x v="1"/>
    <m/>
    <m/>
    <m/>
    <n v="14"/>
    <s v="PS"/>
  </r>
  <r>
    <x v="3"/>
    <x v="2"/>
    <n v="5"/>
    <x v="1"/>
    <n v="21"/>
    <d v="2021-05-21T00:00:00"/>
    <d v="1899-12-30T11:00:00"/>
    <s v="PS7-1"/>
    <s v="Browns Slough Site 7 inlet left tidal channel"/>
    <s v="Gordon Estuary"/>
    <n v="1"/>
    <x v="3"/>
    <s v="Wild"/>
    <x v="1"/>
    <m/>
    <m/>
    <m/>
    <n v="30"/>
    <s v="PS"/>
  </r>
  <r>
    <x v="3"/>
    <x v="2"/>
    <n v="5"/>
    <x v="1"/>
    <n v="21"/>
    <d v="2021-05-21T00:00:00"/>
    <d v="1899-12-30T12:30:00"/>
    <s v="PS6-2"/>
    <s v="Site 6, straight channel"/>
    <s v="Gordon Estuary"/>
    <n v="1"/>
    <x v="0"/>
    <s v="Wild"/>
    <x v="0"/>
    <m/>
    <m/>
    <m/>
    <n v="20"/>
    <s v="PS"/>
  </r>
  <r>
    <x v="3"/>
    <x v="2"/>
    <n v="5"/>
    <x v="1"/>
    <n v="21"/>
    <d v="2021-05-21T00:00:00"/>
    <d v="1899-12-30T12:30:00"/>
    <s v="PS6-2"/>
    <s v="Site 6, straight channel"/>
    <s v="Gordon Estuary"/>
    <n v="1"/>
    <x v="2"/>
    <s v="Wild"/>
    <x v="1"/>
    <m/>
    <m/>
    <m/>
    <n v="18"/>
    <s v="PS"/>
  </r>
  <r>
    <x v="3"/>
    <x v="2"/>
    <n v="5"/>
    <x v="1"/>
    <n v="21"/>
    <d v="2021-05-21T00:00:00"/>
    <d v="1899-12-30T12:30:00"/>
    <s v="PS6-2"/>
    <s v="Site 6, straight channel"/>
    <s v="Gordon Estuary"/>
    <n v="1"/>
    <x v="3"/>
    <s v="Wild"/>
    <x v="1"/>
    <m/>
    <m/>
    <m/>
    <n v="71"/>
    <s v="PS"/>
  </r>
  <r>
    <x v="4"/>
    <x v="2"/>
    <n v="5"/>
    <x v="1"/>
    <n v="25"/>
    <d v="2021-05-25T00:00:00"/>
    <d v="1899-12-30T01:25:00"/>
    <s v="BS08"/>
    <s v="South Arm SJ (Old Mill)"/>
    <s v="San Juan Estuary"/>
    <n v="1"/>
    <x v="0"/>
    <s v="Wild"/>
    <x v="0"/>
    <m/>
    <m/>
    <m/>
    <n v="1"/>
    <s v="BS"/>
  </r>
  <r>
    <x v="4"/>
    <x v="2"/>
    <n v="5"/>
    <x v="1"/>
    <n v="25"/>
    <d v="2021-05-25T00:00:00"/>
    <d v="1899-12-30T01:25:00"/>
    <s v="BS08"/>
    <s v="South Arm SJ (Old Mill)"/>
    <s v="San Juan Estuary"/>
    <n v="1"/>
    <x v="2"/>
    <s v="Wild"/>
    <x v="1"/>
    <m/>
    <m/>
    <m/>
    <n v="2"/>
    <s v="BS"/>
  </r>
  <r>
    <x v="4"/>
    <x v="2"/>
    <n v="5"/>
    <x v="1"/>
    <n v="25"/>
    <d v="2021-05-25T00:00:00"/>
    <d v="1899-12-30T01:25:00"/>
    <s v="BS08"/>
    <s v="South Arm SJ (Old Mill)"/>
    <s v="San Juan Estuary"/>
    <n v="1"/>
    <x v="3"/>
    <s v="Wild"/>
    <x v="1"/>
    <m/>
    <m/>
    <m/>
    <n v="5"/>
    <s v="BS"/>
  </r>
  <r>
    <x v="4"/>
    <x v="2"/>
    <n v="5"/>
    <x v="1"/>
    <n v="25"/>
    <d v="2021-05-25T00:00:00"/>
    <d v="1899-12-30T01:25:00"/>
    <s v="BS08"/>
    <s v="South Arm SJ (Old Mill)"/>
    <s v="San Juan Estuary"/>
    <n v="1"/>
    <x v="4"/>
    <s v="Wild"/>
    <x v="1"/>
    <m/>
    <m/>
    <m/>
    <n v="2"/>
    <s v="BS"/>
  </r>
  <r>
    <x v="4"/>
    <x v="2"/>
    <n v="5"/>
    <x v="1"/>
    <n v="25"/>
    <d v="2021-05-25T00:00:00"/>
    <d v="1899-12-30T01:25:00"/>
    <s v="BS08"/>
    <s v="South Arm SJ (Old Mill)"/>
    <s v="San Juan Estuary"/>
    <n v="1"/>
    <x v="10"/>
    <s v="Wild"/>
    <x v="1"/>
    <m/>
    <m/>
    <m/>
    <n v="7"/>
    <s v="BS"/>
  </r>
  <r>
    <x v="4"/>
    <x v="2"/>
    <n v="5"/>
    <x v="1"/>
    <n v="25"/>
    <d v="2021-05-25T00:00:00"/>
    <d v="1899-12-30T13:50:00"/>
    <s v="BS09"/>
    <s v="Q07, Central/South Arm confluence"/>
    <s v="San Juan Estuary"/>
    <n v="1"/>
    <x v="9"/>
    <s v="Wild"/>
    <x v="0"/>
    <m/>
    <m/>
    <m/>
    <n v="7"/>
    <s v="BS"/>
  </r>
  <r>
    <x v="4"/>
    <x v="2"/>
    <n v="5"/>
    <x v="1"/>
    <n v="25"/>
    <d v="2021-05-25T00:00:00"/>
    <d v="1899-12-30T13:50:00"/>
    <s v="BS09"/>
    <s v="Q07, Central/South Arm confluence"/>
    <s v="San Juan Estuary"/>
    <n v="1"/>
    <x v="0"/>
    <s v="Wild"/>
    <x v="0"/>
    <m/>
    <m/>
    <m/>
    <n v="9"/>
    <s v="BS"/>
  </r>
  <r>
    <x v="4"/>
    <x v="2"/>
    <n v="5"/>
    <x v="1"/>
    <n v="25"/>
    <d v="2021-05-25T00:00:00"/>
    <d v="1899-12-30T13:50:00"/>
    <s v="BS09"/>
    <s v="Q07, Central/South Arm confluence"/>
    <s v="San Juan Estuary"/>
    <n v="1"/>
    <x v="1"/>
    <s v="Wild"/>
    <x v="0"/>
    <m/>
    <m/>
    <m/>
    <n v="1"/>
    <s v="BS"/>
  </r>
  <r>
    <x v="4"/>
    <x v="2"/>
    <n v="5"/>
    <x v="1"/>
    <n v="25"/>
    <d v="2021-05-25T00:00:00"/>
    <d v="1899-12-30T13:50:00"/>
    <s v="BS09"/>
    <s v="Q07, Central/South Arm confluence"/>
    <s v="San Juan Estuary"/>
    <n v="1"/>
    <x v="2"/>
    <s v="Wild"/>
    <x v="1"/>
    <m/>
    <m/>
    <m/>
    <n v="11"/>
    <s v="BS"/>
  </r>
  <r>
    <x v="4"/>
    <x v="2"/>
    <n v="5"/>
    <x v="1"/>
    <n v="25"/>
    <d v="2021-05-25T00:00:00"/>
    <d v="1899-12-30T13:50:00"/>
    <s v="BS09"/>
    <s v="Q07, Central/South Arm confluence"/>
    <s v="San Juan Estuary"/>
    <n v="1"/>
    <x v="3"/>
    <s v="Wild"/>
    <x v="1"/>
    <m/>
    <m/>
    <m/>
    <n v="3"/>
    <s v="BS"/>
  </r>
  <r>
    <x v="4"/>
    <x v="2"/>
    <n v="5"/>
    <x v="1"/>
    <n v="25"/>
    <d v="2021-05-25T00:00:00"/>
    <d v="1899-12-30T13:50:00"/>
    <s v="BS09"/>
    <s v="Q07, Central/South Arm confluence"/>
    <s v="San Juan Estuary"/>
    <n v="1"/>
    <x v="4"/>
    <s v="Wild"/>
    <x v="1"/>
    <m/>
    <m/>
    <m/>
    <n v="1"/>
    <s v="BS"/>
  </r>
  <r>
    <x v="4"/>
    <x v="2"/>
    <n v="5"/>
    <x v="1"/>
    <n v="25"/>
    <d v="2021-05-25T00:00:00"/>
    <d v="1899-12-30T13:50:00"/>
    <s v="BS09"/>
    <s v="Q07, Central/South Arm confluence"/>
    <s v="San Juan Estuary"/>
    <n v="1"/>
    <x v="5"/>
    <s v="Wild"/>
    <x v="1"/>
    <m/>
    <m/>
    <m/>
    <n v="12"/>
    <s v="BS"/>
  </r>
  <r>
    <x v="4"/>
    <x v="2"/>
    <n v="5"/>
    <x v="1"/>
    <n v="25"/>
    <d v="2021-05-25T00:00:00"/>
    <d v="1899-12-30T13:50:00"/>
    <s v="BS09"/>
    <s v="Q07, Central/South Arm confluence"/>
    <s v="San Juan Estuary"/>
    <n v="1"/>
    <x v="10"/>
    <s v="Wild"/>
    <x v="1"/>
    <m/>
    <m/>
    <m/>
    <n v="15"/>
    <s v="BS"/>
  </r>
  <r>
    <x v="4"/>
    <x v="2"/>
    <n v="5"/>
    <x v="1"/>
    <n v="26"/>
    <d v="2021-05-26T00:00:00"/>
    <d v="1899-12-30T12:50:00"/>
    <s v="BS12"/>
    <s v="Q4, u/s of Tanis's template site"/>
    <s v="San Juan Estuary"/>
    <n v="1"/>
    <x v="9"/>
    <s v="Wild"/>
    <x v="0"/>
    <m/>
    <m/>
    <m/>
    <n v="2"/>
    <s v="BS"/>
  </r>
  <r>
    <x v="4"/>
    <x v="2"/>
    <n v="5"/>
    <x v="1"/>
    <n v="26"/>
    <d v="2021-05-26T00:00:00"/>
    <d v="1899-12-30T12:50:00"/>
    <s v="BS12"/>
    <s v="Q4, u/s of Tanis's template site"/>
    <s v="San Juan Estuary"/>
    <n v="1"/>
    <x v="0"/>
    <s v="Wild"/>
    <x v="0"/>
    <m/>
    <m/>
    <m/>
    <n v="20"/>
    <s v="BS"/>
  </r>
  <r>
    <x v="4"/>
    <x v="2"/>
    <n v="5"/>
    <x v="1"/>
    <n v="26"/>
    <d v="2021-05-26T00:00:00"/>
    <d v="1899-12-30T12:50:00"/>
    <s v="BS12"/>
    <s v="Q4, u/s of Tanis's template site"/>
    <s v="San Juan Estuary"/>
    <n v="1"/>
    <x v="2"/>
    <s v="Wild"/>
    <x v="1"/>
    <m/>
    <m/>
    <m/>
    <n v="15"/>
    <s v="BS"/>
  </r>
  <r>
    <x v="4"/>
    <x v="2"/>
    <n v="5"/>
    <x v="1"/>
    <n v="26"/>
    <d v="2021-05-26T00:00:00"/>
    <d v="1899-12-30T12:50:00"/>
    <s v="BS12"/>
    <s v="Q4, u/s of Tanis's template site"/>
    <s v="San Juan Estuary"/>
    <n v="1"/>
    <x v="3"/>
    <s v="Wild"/>
    <x v="1"/>
    <m/>
    <m/>
    <m/>
    <n v="1"/>
    <s v="BS"/>
  </r>
  <r>
    <x v="4"/>
    <x v="2"/>
    <n v="5"/>
    <x v="1"/>
    <n v="26"/>
    <d v="2021-05-26T00:00:00"/>
    <d v="1899-12-30T12:50:00"/>
    <s v="BS12"/>
    <s v="Q4, u/s of Tanis's template site"/>
    <s v="San Juan Estuary"/>
    <n v="1"/>
    <x v="6"/>
    <s v="Wild"/>
    <x v="1"/>
    <m/>
    <m/>
    <m/>
    <n v="3"/>
    <s v="BS"/>
  </r>
  <r>
    <x v="4"/>
    <x v="2"/>
    <n v="5"/>
    <x v="1"/>
    <n v="26"/>
    <d v="2021-05-26T00:00:00"/>
    <d v="1899-12-30T12:50:00"/>
    <s v="BS12"/>
    <s v="Q4, u/s of Tanis's template site"/>
    <s v="San Juan Estuary"/>
    <n v="1"/>
    <x v="10"/>
    <s v="Wild"/>
    <x v="1"/>
    <m/>
    <m/>
    <m/>
    <n v="1"/>
    <s v="BS"/>
  </r>
  <r>
    <x v="4"/>
    <x v="2"/>
    <n v="5"/>
    <x v="1"/>
    <n v="26"/>
    <d v="2021-05-26T00:00:00"/>
    <d v="1899-12-30T14:00:00"/>
    <s v="BS13"/>
    <s v="Q09, San Juan mouth"/>
    <s v="San Juan Estuary"/>
    <n v="1"/>
    <x v="9"/>
    <s v="Wild"/>
    <x v="0"/>
    <m/>
    <m/>
    <m/>
    <n v="4"/>
    <s v="BS"/>
  </r>
  <r>
    <x v="4"/>
    <x v="2"/>
    <n v="5"/>
    <x v="1"/>
    <n v="26"/>
    <d v="2021-05-26T00:00:00"/>
    <d v="1899-12-30T14:00:00"/>
    <s v="BS13"/>
    <s v="Q09, San Juan mouth"/>
    <s v="San Juan Estuary"/>
    <n v="1"/>
    <x v="0"/>
    <s v="Wild"/>
    <x v="0"/>
    <m/>
    <m/>
    <m/>
    <n v="85"/>
    <s v="BS"/>
  </r>
  <r>
    <x v="4"/>
    <x v="2"/>
    <n v="5"/>
    <x v="1"/>
    <n v="26"/>
    <d v="2021-05-26T00:00:00"/>
    <d v="1899-12-30T14:00:00"/>
    <s v="BS13"/>
    <s v="Q09, San Juan mouth"/>
    <s v="San Juan Estuary"/>
    <n v="1"/>
    <x v="2"/>
    <s v="Wild"/>
    <x v="1"/>
    <m/>
    <m/>
    <m/>
    <n v="6"/>
    <s v="BS"/>
  </r>
  <r>
    <x v="4"/>
    <x v="2"/>
    <n v="5"/>
    <x v="1"/>
    <n v="26"/>
    <d v="2021-05-26T00:00:00"/>
    <d v="1899-12-30T14:00:00"/>
    <s v="BS13"/>
    <s v="Q09, San Juan mouth"/>
    <s v="San Juan Estuary"/>
    <n v="1"/>
    <x v="3"/>
    <s v="Wild"/>
    <x v="1"/>
    <m/>
    <m/>
    <m/>
    <n v="10"/>
    <s v="BS"/>
  </r>
  <r>
    <x v="4"/>
    <x v="2"/>
    <n v="5"/>
    <x v="1"/>
    <n v="26"/>
    <d v="2021-05-26T00:00:00"/>
    <d v="1899-12-30T14:00:00"/>
    <s v="BS13"/>
    <s v="Q09, San Juan mouth"/>
    <s v="San Juan Estuary"/>
    <n v="1"/>
    <x v="5"/>
    <s v="Wild"/>
    <x v="1"/>
    <m/>
    <m/>
    <m/>
    <n v="5"/>
    <s v="BS"/>
  </r>
  <r>
    <x v="4"/>
    <x v="2"/>
    <n v="5"/>
    <x v="1"/>
    <n v="26"/>
    <d v="2021-05-26T00:00:00"/>
    <d v="1899-12-30T14:00:00"/>
    <s v="BS13"/>
    <s v="Q09, San Juan mouth"/>
    <s v="San Juan Estuary"/>
    <n v="1"/>
    <x v="6"/>
    <s v="Wild"/>
    <x v="1"/>
    <m/>
    <m/>
    <m/>
    <n v="1"/>
    <s v="BS"/>
  </r>
  <r>
    <x v="4"/>
    <x v="2"/>
    <n v="5"/>
    <x v="1"/>
    <n v="26"/>
    <d v="2021-05-26T00:00:00"/>
    <d v="1899-12-30T14:00:00"/>
    <s v="BS13"/>
    <s v="Q09, San Juan mouth"/>
    <s v="San Juan Estuary"/>
    <n v="1"/>
    <x v="10"/>
    <s v="Wild"/>
    <x v="1"/>
    <m/>
    <m/>
    <m/>
    <n v="26"/>
    <s v="BS"/>
  </r>
  <r>
    <x v="4"/>
    <x v="2"/>
    <n v="5"/>
    <x v="1"/>
    <n v="28"/>
    <d v="2021-05-28T00:00:00"/>
    <d v="1899-12-30T12:50:00"/>
    <s v="BS09"/>
    <s v="Q07, Central/South Arm confluence"/>
    <s v="San Juan Estuary"/>
    <n v="1"/>
    <x v="9"/>
    <s v="Wild"/>
    <x v="0"/>
    <m/>
    <m/>
    <m/>
    <n v="40"/>
    <s v="BS"/>
  </r>
  <r>
    <x v="4"/>
    <x v="2"/>
    <n v="5"/>
    <x v="1"/>
    <n v="28"/>
    <d v="2021-05-28T00:00:00"/>
    <d v="1899-12-30T12:50:00"/>
    <s v="BS09"/>
    <s v="Q07, Central/South Arm confluence"/>
    <s v="San Juan Estuary"/>
    <n v="1"/>
    <x v="9"/>
    <s v="Hatchery"/>
    <x v="3"/>
    <m/>
    <m/>
    <m/>
    <n v="6"/>
    <s v="BS"/>
  </r>
  <r>
    <x v="4"/>
    <x v="2"/>
    <n v="5"/>
    <x v="1"/>
    <n v="28"/>
    <d v="2021-05-28T00:00:00"/>
    <d v="1899-12-30T12:50:00"/>
    <s v="BS09"/>
    <s v="Q07, Central/South Arm confluence"/>
    <s v="San Juan Estuary"/>
    <n v="1"/>
    <x v="1"/>
    <s v="Wild"/>
    <x v="0"/>
    <m/>
    <m/>
    <m/>
    <n v="2"/>
    <s v="BS"/>
  </r>
  <r>
    <x v="4"/>
    <x v="2"/>
    <n v="5"/>
    <x v="1"/>
    <n v="28"/>
    <d v="2021-05-28T00:00:00"/>
    <d v="1899-12-30T12:50:00"/>
    <s v="BS09"/>
    <s v="Q07, Central/South Arm confluence"/>
    <s v="San Juan Estuary"/>
    <n v="1"/>
    <x v="0"/>
    <s v="Wild"/>
    <x v="0"/>
    <m/>
    <m/>
    <m/>
    <n v="24"/>
    <s v="BS"/>
  </r>
  <r>
    <x v="4"/>
    <x v="2"/>
    <n v="5"/>
    <x v="1"/>
    <n v="28"/>
    <d v="2021-05-28T00:00:00"/>
    <d v="1899-12-30T12:50:00"/>
    <s v="BS09"/>
    <s v="Q07, Central/South Arm confluence"/>
    <s v="San Juan Estuary"/>
    <n v="1"/>
    <x v="2"/>
    <s v="Wild"/>
    <x v="1"/>
    <m/>
    <m/>
    <m/>
    <n v="17"/>
    <s v="BS"/>
  </r>
  <r>
    <x v="4"/>
    <x v="2"/>
    <n v="5"/>
    <x v="1"/>
    <n v="28"/>
    <d v="2021-05-28T00:00:00"/>
    <d v="1899-12-30T12:50:00"/>
    <s v="BS09"/>
    <s v="Q07, Central/South Arm confluence"/>
    <s v="San Juan Estuary"/>
    <n v="1"/>
    <x v="3"/>
    <s v="Wild"/>
    <x v="1"/>
    <m/>
    <m/>
    <m/>
    <n v="9"/>
    <s v="BS"/>
  </r>
  <r>
    <x v="4"/>
    <x v="2"/>
    <n v="5"/>
    <x v="1"/>
    <n v="28"/>
    <d v="2021-05-28T00:00:00"/>
    <d v="1899-12-30T12:50:00"/>
    <s v="BS09"/>
    <s v="Q07, Central/South Arm confluence"/>
    <s v="San Juan Estuary"/>
    <n v="1"/>
    <x v="4"/>
    <s v="Wild"/>
    <x v="1"/>
    <m/>
    <m/>
    <m/>
    <n v="1"/>
    <s v="BS"/>
  </r>
  <r>
    <x v="4"/>
    <x v="2"/>
    <n v="5"/>
    <x v="1"/>
    <n v="28"/>
    <d v="2021-05-28T00:00:00"/>
    <d v="1899-12-30T12:50:00"/>
    <s v="BS09"/>
    <s v="Q07, Central/South Arm confluence"/>
    <s v="San Juan Estuary"/>
    <n v="1"/>
    <x v="5"/>
    <s v="Wild"/>
    <x v="1"/>
    <m/>
    <m/>
    <m/>
    <n v="6"/>
    <s v="BS"/>
  </r>
  <r>
    <x v="4"/>
    <x v="2"/>
    <n v="5"/>
    <x v="1"/>
    <n v="28"/>
    <d v="2021-05-28T00:00:00"/>
    <d v="1899-12-30T12:50:00"/>
    <s v="BS09"/>
    <s v="Q07, Central/South Arm confluence"/>
    <s v="San Juan Estuary"/>
    <n v="1"/>
    <x v="10"/>
    <s v="Wild"/>
    <x v="1"/>
    <m/>
    <m/>
    <m/>
    <n v="9"/>
    <s v="BS"/>
  </r>
  <r>
    <x v="4"/>
    <x v="2"/>
    <n v="5"/>
    <x v="1"/>
    <n v="28"/>
    <d v="2021-05-28T00:00:00"/>
    <d v="1899-12-30T14:40:00"/>
    <s v="BS12"/>
    <s v="Q4, u/s of Tanis's template site"/>
    <s v="San Juan Estuary"/>
    <n v="1"/>
    <x v="9"/>
    <s v="Wild"/>
    <x v="0"/>
    <m/>
    <m/>
    <m/>
    <n v="9"/>
    <s v="BS"/>
  </r>
  <r>
    <x v="4"/>
    <x v="2"/>
    <n v="5"/>
    <x v="1"/>
    <n v="28"/>
    <d v="2021-05-28T00:00:00"/>
    <d v="1899-12-30T14:40:00"/>
    <s v="BS12"/>
    <s v="Q4, u/s of Tanis's template site"/>
    <s v="San Juan Estuary"/>
    <n v="1"/>
    <x v="9"/>
    <s v="Hatchery"/>
    <x v="3"/>
    <m/>
    <m/>
    <m/>
    <n v="14"/>
    <s v="BS"/>
  </r>
  <r>
    <x v="4"/>
    <x v="2"/>
    <n v="5"/>
    <x v="1"/>
    <n v="28"/>
    <d v="2021-05-28T00:00:00"/>
    <d v="1899-12-30T14:40:00"/>
    <s v="BS12"/>
    <s v="Q4, u/s of Tanis's template site"/>
    <s v="San Juan Estuary"/>
    <n v="1"/>
    <x v="0"/>
    <s v="Wild"/>
    <x v="0"/>
    <m/>
    <m/>
    <m/>
    <n v="119"/>
    <s v="BS"/>
  </r>
  <r>
    <x v="4"/>
    <x v="2"/>
    <n v="5"/>
    <x v="1"/>
    <n v="28"/>
    <d v="2021-05-28T00:00:00"/>
    <d v="1899-12-30T14:40:00"/>
    <s v="BS12"/>
    <s v="Q4, u/s of Tanis's template site"/>
    <s v="San Juan Estuary"/>
    <n v="1"/>
    <x v="2"/>
    <s v="Wild"/>
    <x v="1"/>
    <m/>
    <m/>
    <m/>
    <n v="13"/>
    <s v="BS"/>
  </r>
  <r>
    <x v="4"/>
    <x v="2"/>
    <n v="5"/>
    <x v="1"/>
    <n v="28"/>
    <d v="2021-05-28T00:00:00"/>
    <d v="1899-12-30T14:40:00"/>
    <s v="BS12"/>
    <s v="Q4, u/s of Tanis's template site"/>
    <s v="San Juan Estuary"/>
    <n v="1"/>
    <x v="3"/>
    <s v="Wild"/>
    <x v="1"/>
    <m/>
    <m/>
    <m/>
    <n v="3"/>
    <s v="BS"/>
  </r>
  <r>
    <x v="4"/>
    <x v="2"/>
    <n v="5"/>
    <x v="1"/>
    <n v="28"/>
    <d v="2021-05-28T00:00:00"/>
    <d v="1899-12-30T14:40:00"/>
    <s v="BS12"/>
    <s v="Q4, u/s of Tanis's template site"/>
    <s v="San Juan Estuary"/>
    <n v="1"/>
    <x v="5"/>
    <s v="Wild"/>
    <x v="1"/>
    <m/>
    <m/>
    <m/>
    <n v="1"/>
    <s v="BS"/>
  </r>
  <r>
    <x v="6"/>
    <x v="2"/>
    <n v="6"/>
    <x v="2"/>
    <n v="9"/>
    <d v="2021-06-09T00:00:00"/>
    <d v="1899-12-30T08:45:00"/>
    <s v="BS07"/>
    <s v="Butch's (Gordon R.)"/>
    <s v="Gordon Estuary"/>
    <n v="1"/>
    <x v="9"/>
    <s v="Hatchery"/>
    <x v="3"/>
    <n v="5"/>
    <n v="2"/>
    <n v="3"/>
    <n v="82"/>
    <s v="BS"/>
  </r>
  <r>
    <x v="6"/>
    <x v="2"/>
    <n v="6"/>
    <x v="2"/>
    <n v="9"/>
    <d v="2021-06-09T00:00:00"/>
    <d v="1899-12-30T08:45:00"/>
    <s v="BS07"/>
    <s v="Butch's (Gordon R.)"/>
    <s v="Gordon Estuary"/>
    <n v="1"/>
    <x v="9"/>
    <s v="Wild"/>
    <x v="0"/>
    <n v="5"/>
    <n v="1"/>
    <n v="2"/>
    <n v="17"/>
    <s v="BS"/>
  </r>
  <r>
    <x v="6"/>
    <x v="2"/>
    <n v="6"/>
    <x v="2"/>
    <n v="9"/>
    <d v="2021-06-09T00:00:00"/>
    <d v="1899-12-30T08:45:00"/>
    <s v="BS07"/>
    <s v="Butch's (Gordon R.)"/>
    <s v="Gordon Estuary"/>
    <n v="1"/>
    <x v="0"/>
    <s v="Wild"/>
    <x v="0"/>
    <n v="3"/>
    <n v="1"/>
    <n v="2"/>
    <n v="3"/>
    <s v="BS"/>
  </r>
  <r>
    <x v="6"/>
    <x v="2"/>
    <n v="6"/>
    <x v="2"/>
    <n v="9"/>
    <d v="2021-06-09T00:00:00"/>
    <d v="1899-12-30T08:45:00"/>
    <s v="BS07"/>
    <s v="Butch's (Gordon R.)"/>
    <s v="Gordon Estuary"/>
    <n v="1"/>
    <x v="1"/>
    <s v="Wild"/>
    <x v="0"/>
    <n v="2"/>
    <n v="1"/>
    <n v="2"/>
    <n v="2"/>
    <s v="BS"/>
  </r>
  <r>
    <x v="6"/>
    <x v="2"/>
    <n v="6"/>
    <x v="2"/>
    <n v="9"/>
    <d v="2021-06-09T00:00:00"/>
    <d v="1899-12-30T08:45:00"/>
    <s v="BS07"/>
    <s v="Butch's (Gordon R.)"/>
    <s v="Gordon Estuary"/>
    <n v="1"/>
    <x v="2"/>
    <s v="Wild"/>
    <x v="2"/>
    <n v="8"/>
    <n v="1"/>
    <n v="5"/>
    <n v="10"/>
    <s v="BS"/>
  </r>
  <r>
    <x v="6"/>
    <x v="2"/>
    <n v="6"/>
    <x v="2"/>
    <n v="9"/>
    <d v="2021-06-09T00:00:00"/>
    <d v="1899-12-30T08:45:00"/>
    <s v="BS07"/>
    <s v="Butch's (Gordon R.)"/>
    <s v="Gordon Estuary"/>
    <n v="1"/>
    <x v="4"/>
    <s v="Wild"/>
    <x v="2"/>
    <n v="18"/>
    <n v="1"/>
    <n v="5"/>
    <n v="1"/>
    <s v="BS"/>
  </r>
  <r>
    <x v="6"/>
    <x v="2"/>
    <n v="6"/>
    <x v="2"/>
    <n v="9"/>
    <d v="2021-06-09T00:00:00"/>
    <d v="1899-12-30T08:45:00"/>
    <s v="BS07"/>
    <s v="Butch's (Gordon R.)"/>
    <s v="Gordon Estuary"/>
    <n v="1"/>
    <x v="5"/>
    <s v="Wild"/>
    <x v="2"/>
    <n v="15"/>
    <n v="1"/>
    <n v="5"/>
    <n v="12"/>
    <s v="BS"/>
  </r>
  <r>
    <x v="6"/>
    <x v="2"/>
    <n v="6"/>
    <x v="2"/>
    <n v="9"/>
    <d v="2021-06-09T00:00:00"/>
    <d v="1899-12-30T08:45:00"/>
    <s v="BS07"/>
    <s v="Butch's (Gordon R.)"/>
    <s v="Gordon Estuary"/>
    <n v="1"/>
    <x v="8"/>
    <s v="Wild"/>
    <x v="2"/>
    <n v="14"/>
    <n v="1"/>
    <n v="5"/>
    <n v="28"/>
    <s v="BS"/>
  </r>
  <r>
    <x v="6"/>
    <x v="2"/>
    <n v="6"/>
    <x v="2"/>
    <n v="9"/>
    <d v="2021-06-09T00:00:00"/>
    <d v="1899-12-30T10:30:00"/>
    <s v="BS05"/>
    <s v="Q01, left bank Gordon up from confluence"/>
    <s v="Gordon Estuary"/>
    <n v="1"/>
    <x v="9"/>
    <s v="Wild"/>
    <x v="0"/>
    <n v="5"/>
    <n v="1"/>
    <n v="2"/>
    <n v="5"/>
    <s v="BS"/>
  </r>
  <r>
    <x v="6"/>
    <x v="2"/>
    <n v="6"/>
    <x v="2"/>
    <n v="9"/>
    <d v="2021-06-09T00:00:00"/>
    <d v="1899-12-30T10:30:00"/>
    <s v="BS05"/>
    <s v="Q01, left bank Gordon up from confluence"/>
    <s v="Gordon Estuary"/>
    <n v="1"/>
    <x v="9"/>
    <s v="Hatchery"/>
    <x v="3"/>
    <n v="5"/>
    <n v="2"/>
    <n v="3"/>
    <n v="6"/>
    <s v="BS"/>
  </r>
  <r>
    <x v="6"/>
    <x v="2"/>
    <n v="6"/>
    <x v="2"/>
    <n v="9"/>
    <d v="2021-06-09T00:00:00"/>
    <d v="1899-12-30T10:30:00"/>
    <s v="BS05"/>
    <s v="Q01, left bank Gordon up from confluence"/>
    <s v="Gordon Estuary"/>
    <n v="1"/>
    <x v="5"/>
    <s v="Wild"/>
    <x v="2"/>
    <n v="15"/>
    <n v="1"/>
    <n v="5"/>
    <n v="1"/>
    <s v="BS"/>
  </r>
  <r>
    <x v="6"/>
    <x v="2"/>
    <n v="6"/>
    <x v="2"/>
    <n v="9"/>
    <d v="2021-06-09T00:00:00"/>
    <d v="1899-12-30T10:30:00"/>
    <s v="BS05"/>
    <s v="Q01, left bank Gordon up from confluence"/>
    <s v="Gordon Estuary"/>
    <n v="1"/>
    <x v="10"/>
    <s v="Wild"/>
    <x v="2"/>
    <n v="13"/>
    <n v="1"/>
    <n v="5"/>
    <n v="4"/>
    <s v="BS"/>
  </r>
  <r>
    <x v="6"/>
    <x v="2"/>
    <n v="6"/>
    <x v="2"/>
    <n v="9"/>
    <d v="2021-06-09T00:00:00"/>
    <d v="1899-12-30T10:45:00"/>
    <s v="PS5-2"/>
    <s v="Site 5 main channel half way up"/>
    <s v="Gordon Estuary"/>
    <n v="1"/>
    <x v="0"/>
    <s v="Wild"/>
    <x v="0"/>
    <n v="3"/>
    <n v="1"/>
    <n v="2"/>
    <n v="74"/>
    <s v="PS"/>
  </r>
  <r>
    <x v="6"/>
    <x v="2"/>
    <n v="6"/>
    <x v="2"/>
    <n v="9"/>
    <d v="2021-06-09T00:00:00"/>
    <d v="1899-12-30T10:45:00"/>
    <s v="PS5-2"/>
    <s v="Site 5 main channel half way up"/>
    <s v="Gordon Estuary"/>
    <n v="1"/>
    <x v="2"/>
    <s v="Wild"/>
    <x v="2"/>
    <n v="8"/>
    <n v="1"/>
    <n v="5"/>
    <n v="2"/>
    <s v="PS"/>
  </r>
  <r>
    <x v="6"/>
    <x v="2"/>
    <n v="6"/>
    <x v="2"/>
    <n v="9"/>
    <d v="2021-06-09T00:00:00"/>
    <d v="1899-12-30T10:45:00"/>
    <s v="PS5-2"/>
    <s v="Site 5 main channel half way up"/>
    <s v="Gordon Estuary"/>
    <n v="1"/>
    <x v="3"/>
    <s v="Wild"/>
    <x v="2"/>
    <n v="9"/>
    <n v="1"/>
    <n v="5"/>
    <n v="15"/>
    <s v="PS"/>
  </r>
  <r>
    <x v="6"/>
    <x v="2"/>
    <n v="6"/>
    <x v="2"/>
    <n v="9"/>
    <d v="2021-06-09T00:00:00"/>
    <d v="1899-12-30T11:40:00"/>
    <s v="BS18"/>
    <s v="Gravel bar on Gordon at Site 1"/>
    <s v="Gordon Estuary"/>
    <n v="1"/>
    <x v="0"/>
    <s v="Wild"/>
    <x v="0"/>
    <n v="3"/>
    <n v="1"/>
    <n v="2"/>
    <n v="50"/>
    <s v="BS"/>
  </r>
  <r>
    <x v="6"/>
    <x v="2"/>
    <n v="6"/>
    <x v="2"/>
    <n v="9"/>
    <d v="2021-06-09T00:00:00"/>
    <d v="1899-12-30T11:40:00"/>
    <s v="BS18"/>
    <s v="Gravel bar on Gordon at Site 1"/>
    <s v="Gordon Estuary"/>
    <n v="1"/>
    <x v="2"/>
    <s v="Wild"/>
    <x v="1"/>
    <n v="8"/>
    <n v="1"/>
    <n v="4"/>
    <n v="57"/>
    <s v="BS"/>
  </r>
  <r>
    <x v="6"/>
    <x v="2"/>
    <n v="6"/>
    <x v="2"/>
    <n v="9"/>
    <d v="2021-06-09T00:00:00"/>
    <d v="1899-12-30T11:40:00"/>
    <s v="BS18"/>
    <s v="Gravel bar on Gordon at Site 1"/>
    <s v="Gordon Estuary"/>
    <n v="1"/>
    <x v="3"/>
    <s v="Wild"/>
    <x v="1"/>
    <n v="9"/>
    <n v="1"/>
    <n v="4"/>
    <n v="5"/>
    <s v="BS"/>
  </r>
  <r>
    <x v="6"/>
    <x v="2"/>
    <n v="6"/>
    <x v="2"/>
    <n v="9"/>
    <d v="2021-06-09T00:00:00"/>
    <d v="1899-12-30T11:40:00"/>
    <s v="BS18"/>
    <s v="Gravel bar on Gordon at Site 1"/>
    <s v="Gordon Estuary"/>
    <n v="1"/>
    <x v="5"/>
    <s v="Wild"/>
    <x v="1"/>
    <n v="15"/>
    <n v="1"/>
    <n v="4"/>
    <n v="5"/>
    <s v="BS"/>
  </r>
  <r>
    <x v="6"/>
    <x v="2"/>
    <n v="6"/>
    <x v="2"/>
    <n v="9"/>
    <d v="2021-06-09T00:00:00"/>
    <d v="1899-12-30T13:16:00"/>
    <s v="BS04"/>
    <s v="Gallaugher's"/>
    <s v="Gordon Estuary"/>
    <n v="1"/>
    <x v="9"/>
    <s v="Wild"/>
    <x v="0"/>
    <n v="5"/>
    <n v="1"/>
    <n v="2"/>
    <n v="53"/>
    <s v="BS"/>
  </r>
  <r>
    <x v="6"/>
    <x v="2"/>
    <n v="6"/>
    <x v="2"/>
    <n v="9"/>
    <d v="2021-06-09T00:00:00"/>
    <d v="1899-12-30T13:16:00"/>
    <s v="BS04"/>
    <s v="Gallaugher's"/>
    <s v="Gordon Estuary"/>
    <n v="1"/>
    <x v="2"/>
    <s v="Wild"/>
    <x v="1"/>
    <n v="8"/>
    <n v="1"/>
    <n v="4"/>
    <n v="15"/>
    <s v="BS"/>
  </r>
  <r>
    <x v="6"/>
    <x v="2"/>
    <n v="6"/>
    <x v="2"/>
    <n v="9"/>
    <d v="2021-06-09T00:00:00"/>
    <d v="1899-12-30T13:16:00"/>
    <s v="BS04"/>
    <s v="Gallaugher's"/>
    <s v="Gordon Estuary"/>
    <n v="1"/>
    <x v="5"/>
    <s v="Wild"/>
    <x v="1"/>
    <n v="15"/>
    <n v="1"/>
    <n v="4"/>
    <n v="33"/>
    <s v="BS"/>
  </r>
  <r>
    <x v="6"/>
    <x v="2"/>
    <n v="6"/>
    <x v="2"/>
    <n v="9"/>
    <d v="2021-06-09T00:00:00"/>
    <d v="1899-12-30T13:16:00"/>
    <s v="BS04"/>
    <s v="Gallaugher's"/>
    <s v="Gordon Estuary"/>
    <n v="1"/>
    <x v="6"/>
    <s v="Wild"/>
    <x v="1"/>
    <n v="11"/>
    <n v="1"/>
    <n v="4"/>
    <n v="5"/>
    <s v="BS"/>
  </r>
  <r>
    <x v="6"/>
    <x v="2"/>
    <n v="6"/>
    <x v="2"/>
    <n v="9"/>
    <d v="2021-06-09T00:00:00"/>
    <d v="1899-12-30T13:16:00"/>
    <s v="BS04"/>
    <s v="Gallaugher's"/>
    <s v="Gordon Estuary"/>
    <n v="1"/>
    <x v="10"/>
    <s v="Wild"/>
    <x v="1"/>
    <n v="13"/>
    <n v="1"/>
    <n v="4"/>
    <n v="2"/>
    <s v="BS"/>
  </r>
  <r>
    <x v="6"/>
    <x v="2"/>
    <n v="6"/>
    <x v="2"/>
    <n v="9"/>
    <d v="2021-06-09T00:00:00"/>
    <d v="1899-12-30T14:11:00"/>
    <s v="BS03b"/>
    <s v="Q Jeff (right bank opposite N. Arm confl.)"/>
    <s v="Gordon Estuary"/>
    <n v="1"/>
    <x v="1"/>
    <s v="Wild"/>
    <x v="0"/>
    <n v="2"/>
    <n v="1"/>
    <n v="2"/>
    <n v="2"/>
    <s v="BS"/>
  </r>
  <r>
    <x v="6"/>
    <x v="2"/>
    <n v="6"/>
    <x v="2"/>
    <n v="9"/>
    <d v="2021-06-09T00:00:00"/>
    <d v="1899-12-30T14:11:00"/>
    <s v="BS03b"/>
    <s v="Q Jeff (right bank opposite N. Arm confl.)"/>
    <s v="Gordon Estuary"/>
    <n v="1"/>
    <x v="9"/>
    <s v="Wild"/>
    <x v="0"/>
    <n v="5"/>
    <n v="1"/>
    <n v="2"/>
    <n v="58"/>
    <s v="BS"/>
  </r>
  <r>
    <x v="6"/>
    <x v="2"/>
    <n v="6"/>
    <x v="2"/>
    <n v="9"/>
    <d v="2021-06-09T00:00:00"/>
    <d v="1899-12-30T14:11:00"/>
    <s v="BS03b"/>
    <s v="Q Jeff (right bank opposite N. Arm confl.)"/>
    <s v="Gordon Estuary"/>
    <n v="1"/>
    <x v="4"/>
    <s v="Wild"/>
    <x v="1"/>
    <n v="18"/>
    <n v="1"/>
    <n v="4"/>
    <n v="4"/>
    <s v="BS"/>
  </r>
  <r>
    <x v="6"/>
    <x v="2"/>
    <n v="6"/>
    <x v="2"/>
    <n v="9"/>
    <d v="2021-06-09T00:00:00"/>
    <d v="1899-12-30T14:11:00"/>
    <s v="BS03b"/>
    <s v="Q Jeff (right bank opposite N. Arm confl.)"/>
    <s v="Gordon Estuary"/>
    <n v="1"/>
    <x v="6"/>
    <s v="Wild"/>
    <x v="1"/>
    <n v="11"/>
    <n v="1"/>
    <n v="4"/>
    <n v="1"/>
    <s v="BS"/>
  </r>
  <r>
    <x v="6"/>
    <x v="2"/>
    <n v="6"/>
    <x v="2"/>
    <n v="9"/>
    <d v="2021-06-09T00:00:00"/>
    <d v="1899-12-30T14:38:00"/>
    <s v="BS03"/>
    <s v="Pacheedah Shores Boat Ramp"/>
    <s v="Gordon Estuary"/>
    <n v="1"/>
    <x v="9"/>
    <s v="Wild"/>
    <x v="0"/>
    <n v="5"/>
    <n v="1"/>
    <n v="2"/>
    <n v="17"/>
    <s v="BS"/>
  </r>
  <r>
    <x v="6"/>
    <x v="2"/>
    <n v="6"/>
    <x v="2"/>
    <n v="9"/>
    <d v="2021-06-09T00:00:00"/>
    <d v="1899-12-30T14:38:00"/>
    <s v="BS03"/>
    <s v="Pacheedah Shores Boat Ramp"/>
    <s v="Gordon Estuary"/>
    <n v="1"/>
    <x v="9"/>
    <s v="Wild"/>
    <x v="0"/>
    <n v="5"/>
    <n v="1"/>
    <n v="2"/>
    <n v="17"/>
    <s v="BS"/>
  </r>
  <r>
    <x v="6"/>
    <x v="2"/>
    <n v="6"/>
    <x v="2"/>
    <n v="9"/>
    <d v="2021-06-09T00:00:00"/>
    <d v="1899-12-30T14:38:00"/>
    <s v="BS03"/>
    <s v="Pacheedah Shores Boat Ramp"/>
    <s v="Gordon Estuary"/>
    <n v="1"/>
    <x v="0"/>
    <s v="Wild"/>
    <x v="0"/>
    <n v="3"/>
    <n v="1"/>
    <n v="2"/>
    <n v="1"/>
    <s v="BS"/>
  </r>
  <r>
    <x v="6"/>
    <x v="2"/>
    <n v="6"/>
    <x v="2"/>
    <n v="9"/>
    <d v="2021-06-09T00:00:00"/>
    <d v="1899-12-30T14:38:00"/>
    <s v="BS03"/>
    <s v="Pacheedah Shores Boat Ramp"/>
    <s v="Gordon Estuary"/>
    <n v="1"/>
    <x v="2"/>
    <s v="Wild"/>
    <x v="1"/>
    <n v="8"/>
    <n v="1"/>
    <n v="4"/>
    <n v="11"/>
    <s v="BS"/>
  </r>
  <r>
    <x v="6"/>
    <x v="2"/>
    <n v="6"/>
    <x v="2"/>
    <n v="9"/>
    <d v="2021-06-09T00:00:00"/>
    <d v="1899-12-30T14:38:00"/>
    <s v="BS03"/>
    <s v="Pacheedah Shores Boat Ramp"/>
    <s v="Gordon Estuary"/>
    <n v="1"/>
    <x v="5"/>
    <s v="Wild"/>
    <x v="1"/>
    <n v="15"/>
    <n v="1"/>
    <n v="4"/>
    <n v="7"/>
    <s v="BS"/>
  </r>
  <r>
    <x v="6"/>
    <x v="2"/>
    <n v="6"/>
    <x v="2"/>
    <n v="9"/>
    <d v="2021-06-09T00:00:00"/>
    <d v="1899-12-30T14:38:00"/>
    <s v="BS03"/>
    <s v="Pacheedah Shores Boat Ramp"/>
    <s v="Gordon Estuary"/>
    <n v="1"/>
    <x v="6"/>
    <s v="Wild"/>
    <x v="1"/>
    <n v="11"/>
    <n v="1"/>
    <n v="4"/>
    <n v="10"/>
    <s v="BS"/>
  </r>
  <r>
    <x v="6"/>
    <x v="2"/>
    <n v="6"/>
    <x v="2"/>
    <n v="9"/>
    <d v="2021-06-09T00:00:00"/>
    <d v="1899-12-30T14:38:00"/>
    <s v="BS03"/>
    <s v="Pacheedah Shores Boat Ramp"/>
    <s v="Gordon Estuary"/>
    <n v="1"/>
    <x v="10"/>
    <s v="Wild"/>
    <x v="1"/>
    <n v="13"/>
    <n v="1"/>
    <n v="4"/>
    <n v="1"/>
    <s v="BS"/>
  </r>
  <r>
    <x v="6"/>
    <x v="2"/>
    <n v="6"/>
    <x v="2"/>
    <n v="9"/>
    <d v="2021-06-09T00:00:00"/>
    <d v="1899-12-30T14:15:00"/>
    <s v="BS15"/>
    <s v="Inside Site 7 inlet on south side"/>
    <s v="Gordon Estuary"/>
    <n v="1"/>
    <x v="1"/>
    <s v="Wild"/>
    <x v="0"/>
    <n v="2"/>
    <n v="1"/>
    <n v="2"/>
    <n v="1"/>
    <s v="BS"/>
  </r>
  <r>
    <x v="6"/>
    <x v="2"/>
    <n v="6"/>
    <x v="2"/>
    <n v="9"/>
    <d v="2021-06-09T00:00:00"/>
    <d v="1899-12-30T14:15:00"/>
    <s v="BS15"/>
    <s v="Inside Site 7 inlet on south side"/>
    <s v="Gordon Estuary"/>
    <n v="1"/>
    <x v="0"/>
    <s v="Wild"/>
    <x v="0"/>
    <n v="3"/>
    <n v="1"/>
    <n v="2"/>
    <n v="2"/>
    <s v="BS"/>
  </r>
  <r>
    <x v="6"/>
    <x v="2"/>
    <n v="6"/>
    <x v="2"/>
    <n v="9"/>
    <d v="2021-06-09T00:00:00"/>
    <d v="1899-12-30T14:15:00"/>
    <s v="BS15"/>
    <s v="Inside Site 7 inlet on south side"/>
    <s v="Gordon Estuary"/>
    <n v="1"/>
    <x v="9"/>
    <s v="Wild"/>
    <x v="0"/>
    <n v="5"/>
    <n v="1"/>
    <n v="2"/>
    <n v="14"/>
    <s v="BS"/>
  </r>
  <r>
    <x v="6"/>
    <x v="2"/>
    <n v="6"/>
    <x v="2"/>
    <n v="9"/>
    <d v="2021-06-09T00:00:00"/>
    <d v="1899-12-30T14:15:00"/>
    <s v="BS15"/>
    <s v="Inside Site 7 inlet on south side"/>
    <s v="Gordon Estuary"/>
    <n v="1"/>
    <x v="2"/>
    <s v="Wild"/>
    <x v="1"/>
    <n v="8"/>
    <n v="1"/>
    <n v="4"/>
    <n v="5"/>
    <s v="BS"/>
  </r>
  <r>
    <x v="6"/>
    <x v="2"/>
    <n v="6"/>
    <x v="2"/>
    <n v="9"/>
    <d v="2021-06-09T00:00:00"/>
    <d v="1899-12-30T14:15:00"/>
    <s v="BS15"/>
    <s v="Inside Site 7 inlet on south side"/>
    <s v="Gordon Estuary"/>
    <n v="1"/>
    <x v="3"/>
    <s v="Wild"/>
    <x v="1"/>
    <n v="9"/>
    <n v="1"/>
    <n v="4"/>
    <n v="3"/>
    <s v="BS"/>
  </r>
  <r>
    <x v="6"/>
    <x v="2"/>
    <n v="6"/>
    <x v="2"/>
    <n v="9"/>
    <d v="2021-06-09T00:00:00"/>
    <d v="1899-12-30T14:15:00"/>
    <s v="BS15"/>
    <s v="Inside Site 7 inlet on south side"/>
    <s v="Gordon Estuary"/>
    <n v="1"/>
    <x v="4"/>
    <s v="Wild"/>
    <x v="1"/>
    <n v="18"/>
    <n v="1"/>
    <n v="4"/>
    <n v="8"/>
    <s v="BS"/>
  </r>
  <r>
    <x v="6"/>
    <x v="2"/>
    <n v="6"/>
    <x v="2"/>
    <n v="9"/>
    <d v="2021-06-09T00:00:00"/>
    <d v="1899-12-30T14:15:00"/>
    <s v="BS15"/>
    <s v="Inside Site 7 inlet on south side"/>
    <s v="Gordon Estuary"/>
    <n v="1"/>
    <x v="5"/>
    <s v="Wild"/>
    <x v="1"/>
    <n v="15"/>
    <n v="1"/>
    <n v="4"/>
    <n v="16"/>
    <s v="BS"/>
  </r>
  <r>
    <x v="6"/>
    <x v="2"/>
    <n v="6"/>
    <x v="2"/>
    <n v="9"/>
    <d v="2021-06-09T00:00:00"/>
    <d v="1899-12-30T14:15:00"/>
    <s v="BS15"/>
    <s v="Inside Site 7 inlet on south side"/>
    <s v="Gordon Estuary"/>
    <n v="1"/>
    <x v="10"/>
    <s v="Wild"/>
    <x v="1"/>
    <n v="13"/>
    <n v="1"/>
    <n v="4"/>
    <n v="59"/>
    <s v="BS"/>
  </r>
  <r>
    <x v="6"/>
    <x v="2"/>
    <n v="6"/>
    <x v="2"/>
    <n v="10"/>
    <d v="2021-06-10T00:00:00"/>
    <d v="1899-12-30T08:45:00"/>
    <s v="BS03"/>
    <s v="Pacheedah Shores Boat Ramp"/>
    <s v="Gordon Estuary"/>
    <n v="1"/>
    <x v="1"/>
    <s v="Wild"/>
    <x v="0"/>
    <n v="2"/>
    <n v="1"/>
    <n v="2"/>
    <n v="6"/>
    <s v="BS"/>
  </r>
  <r>
    <x v="6"/>
    <x v="2"/>
    <n v="6"/>
    <x v="2"/>
    <n v="10"/>
    <d v="2021-06-10T00:00:00"/>
    <d v="1899-12-30T08:45:00"/>
    <s v="BS03"/>
    <s v="Pacheedah Shores Boat Ramp"/>
    <s v="Gordon Estuary"/>
    <n v="1"/>
    <x v="0"/>
    <s v="Wild"/>
    <x v="0"/>
    <n v="3"/>
    <n v="1"/>
    <n v="2"/>
    <n v="16"/>
    <s v="BS"/>
  </r>
  <r>
    <x v="6"/>
    <x v="2"/>
    <n v="6"/>
    <x v="2"/>
    <n v="10"/>
    <d v="2021-06-10T00:00:00"/>
    <d v="1899-12-30T08:45:00"/>
    <s v="BS03"/>
    <s v="Pacheedah Shores Boat Ramp"/>
    <s v="Gordon Estuary"/>
    <n v="1"/>
    <x v="9"/>
    <s v="Hatchery"/>
    <x v="3"/>
    <n v="5"/>
    <n v="2"/>
    <n v="3"/>
    <n v="142"/>
    <s v="BS"/>
  </r>
  <r>
    <x v="6"/>
    <x v="2"/>
    <n v="6"/>
    <x v="2"/>
    <n v="10"/>
    <d v="2021-06-10T00:00:00"/>
    <d v="1899-12-30T08:45:00"/>
    <s v="BS03"/>
    <s v="Pacheedah Shores Boat Ramp"/>
    <s v="Gordon Estuary"/>
    <n v="1"/>
    <x v="2"/>
    <s v="Wild"/>
    <x v="1"/>
    <n v="8"/>
    <n v="1"/>
    <n v="4"/>
    <n v="60"/>
    <s v="BS"/>
  </r>
  <r>
    <x v="6"/>
    <x v="2"/>
    <n v="6"/>
    <x v="2"/>
    <n v="10"/>
    <d v="2021-06-10T00:00:00"/>
    <d v="1899-12-30T08:45:00"/>
    <s v="BS03"/>
    <s v="Pacheedah Shores Boat Ramp"/>
    <s v="Gordon Estuary"/>
    <n v="1"/>
    <x v="5"/>
    <s v="Wild"/>
    <x v="1"/>
    <n v="15"/>
    <n v="1"/>
    <n v="4"/>
    <n v="7"/>
    <s v="BS"/>
  </r>
  <r>
    <x v="6"/>
    <x v="2"/>
    <n v="6"/>
    <x v="2"/>
    <n v="10"/>
    <d v="2021-06-10T00:00:00"/>
    <d v="1899-12-30T10:50:00"/>
    <s v="PS6-1"/>
    <s v="Site 6, just upstream of bridge"/>
    <s v="Gordon Estuary"/>
    <n v="1"/>
    <x v="0"/>
    <s v="Wild"/>
    <x v="0"/>
    <n v="3"/>
    <n v="1"/>
    <n v="2"/>
    <n v="45"/>
    <s v="PS"/>
  </r>
  <r>
    <x v="6"/>
    <x v="2"/>
    <n v="6"/>
    <x v="2"/>
    <n v="10"/>
    <d v="2021-06-10T00:00:00"/>
    <d v="1899-12-30T10:50:00"/>
    <s v="PS6-1"/>
    <s v="Site 6, just upstream of bridge"/>
    <s v="Gordon Estuary"/>
    <n v="1"/>
    <x v="2"/>
    <s v="Wild"/>
    <x v="1"/>
    <n v="8"/>
    <n v="1"/>
    <n v="4"/>
    <n v="10"/>
    <s v="PS"/>
  </r>
  <r>
    <x v="6"/>
    <x v="2"/>
    <n v="6"/>
    <x v="2"/>
    <n v="10"/>
    <d v="2021-06-10T00:00:00"/>
    <d v="1899-12-30T10:50:00"/>
    <s v="PS6-1"/>
    <s v="Site 6, just upstream of bridge"/>
    <s v="Gordon Estuary"/>
    <n v="1"/>
    <x v="3"/>
    <s v="Wild"/>
    <x v="1"/>
    <n v="9"/>
    <n v="1"/>
    <n v="4"/>
    <n v="144"/>
    <s v="PS"/>
  </r>
  <r>
    <x v="6"/>
    <x v="2"/>
    <n v="6"/>
    <x v="2"/>
    <n v="10"/>
    <d v="2021-06-10T00:00:00"/>
    <d v="1899-12-30T10:50:00"/>
    <s v="PS6-1"/>
    <s v="Site 6, just upstream of bridge"/>
    <s v="Gordon Estuary"/>
    <n v="1"/>
    <x v="5"/>
    <s v="Wild"/>
    <x v="1"/>
    <n v="15"/>
    <n v="1"/>
    <n v="4"/>
    <n v="1"/>
    <s v="PS"/>
  </r>
  <r>
    <x v="6"/>
    <x v="2"/>
    <n v="6"/>
    <x v="2"/>
    <n v="10"/>
    <d v="2021-06-10T00:00:00"/>
    <d v="1899-12-30T11:20:00"/>
    <s v="PS6-3"/>
    <s v="Site 6, at upper logger station"/>
    <s v="Gordon Estuary"/>
    <n v="1"/>
    <x v="0"/>
    <s v="Wild"/>
    <x v="0"/>
    <n v="3"/>
    <n v="1"/>
    <n v="2"/>
    <n v="21"/>
    <s v="PS"/>
  </r>
  <r>
    <x v="6"/>
    <x v="2"/>
    <n v="6"/>
    <x v="2"/>
    <n v="10"/>
    <d v="2021-06-10T00:00:00"/>
    <d v="1899-12-30T11:20:00"/>
    <s v="PS6-3"/>
    <s v="Site 6, at upper logger station"/>
    <s v="Gordon Estuary"/>
    <n v="1"/>
    <x v="2"/>
    <s v="Wild"/>
    <x v="1"/>
    <n v="8"/>
    <n v="1"/>
    <n v="4"/>
    <n v="4"/>
    <s v="PS"/>
  </r>
  <r>
    <x v="6"/>
    <x v="2"/>
    <n v="6"/>
    <x v="2"/>
    <n v="10"/>
    <d v="2021-06-10T00:00:00"/>
    <d v="1899-12-30T11:20:00"/>
    <s v="PS6-3"/>
    <s v="Site 6, at upper logger station"/>
    <s v="Gordon Estuary"/>
    <n v="1"/>
    <x v="3"/>
    <s v="Wild"/>
    <x v="1"/>
    <n v="9"/>
    <n v="1"/>
    <n v="4"/>
    <n v="14"/>
    <s v="PS"/>
  </r>
  <r>
    <x v="6"/>
    <x v="2"/>
    <n v="6"/>
    <x v="2"/>
    <n v="10"/>
    <d v="2021-06-10T00:00:00"/>
    <d v="1899-12-30T12:00:00"/>
    <s v="PS7-1"/>
    <s v="Browns Slough Site 7 inlet left tidal channel"/>
    <s v="Gordon Estuary"/>
    <n v="1"/>
    <x v="2"/>
    <s v="Wild"/>
    <x v="1"/>
    <n v="8"/>
    <n v="1"/>
    <n v="4"/>
    <n v="28"/>
    <s v="PS"/>
  </r>
  <r>
    <x v="6"/>
    <x v="2"/>
    <n v="6"/>
    <x v="2"/>
    <n v="10"/>
    <d v="2021-06-10T00:00:00"/>
    <d v="1899-12-30T12:00:00"/>
    <s v="PS7-1"/>
    <s v="Browns Slough Site 7 inlet left tidal channel"/>
    <s v="Gordon Estuary"/>
    <n v="1"/>
    <x v="3"/>
    <s v="Wild"/>
    <x v="1"/>
    <n v="9"/>
    <n v="1"/>
    <n v="4"/>
    <n v="25"/>
    <s v="PS"/>
  </r>
  <r>
    <x v="6"/>
    <x v="2"/>
    <n v="6"/>
    <x v="2"/>
    <n v="10"/>
    <d v="2021-06-10T00:00:00"/>
    <d v="1899-12-30T13:00:00"/>
    <s v="BS09"/>
    <s v="Q07, Central/South Arm confluence"/>
    <s v="San Juan Estuary"/>
    <n v="1"/>
    <x v="9"/>
    <s v="Hatchery"/>
    <x v="3"/>
    <n v="5"/>
    <n v="2"/>
    <n v="3"/>
    <n v="131"/>
    <s v="BS"/>
  </r>
  <r>
    <x v="6"/>
    <x v="2"/>
    <n v="6"/>
    <x v="2"/>
    <n v="10"/>
    <d v="2021-06-10T00:00:00"/>
    <d v="1899-12-30T13:00:00"/>
    <s v="BS09"/>
    <s v="Q07, Central/South Arm confluence"/>
    <s v="San Juan Estuary"/>
    <n v="1"/>
    <x v="2"/>
    <s v="Wild"/>
    <x v="1"/>
    <n v="8"/>
    <n v="1"/>
    <n v="4"/>
    <n v="9"/>
    <s v="BS"/>
  </r>
  <r>
    <x v="6"/>
    <x v="2"/>
    <n v="6"/>
    <x v="2"/>
    <n v="10"/>
    <d v="2021-06-10T00:00:00"/>
    <d v="1899-12-30T13:00:00"/>
    <s v="BS09"/>
    <s v="Q07, Central/South Arm confluence"/>
    <s v="San Juan Estuary"/>
    <n v="1"/>
    <x v="3"/>
    <s v="Wild"/>
    <x v="1"/>
    <n v="9"/>
    <n v="1"/>
    <n v="4"/>
    <n v="4"/>
    <s v="BS"/>
  </r>
  <r>
    <x v="6"/>
    <x v="2"/>
    <n v="6"/>
    <x v="2"/>
    <n v="10"/>
    <d v="2021-06-10T00:00:00"/>
    <d v="1899-12-30T13:00:00"/>
    <s v="BS09"/>
    <s v="Q07, Central/South Arm confluence"/>
    <s v="San Juan Estuary"/>
    <n v="1"/>
    <x v="5"/>
    <s v="Wild"/>
    <x v="1"/>
    <n v="15"/>
    <n v="1"/>
    <n v="4"/>
    <n v="8"/>
    <s v="BS"/>
  </r>
  <r>
    <x v="6"/>
    <x v="2"/>
    <n v="6"/>
    <x v="2"/>
    <n v="10"/>
    <d v="2021-06-10T00:00:00"/>
    <d v="1899-12-30T13:00:00"/>
    <s v="BS09"/>
    <s v="Q07, Central/South Arm confluence"/>
    <s v="San Juan Estuary"/>
    <n v="1"/>
    <x v="6"/>
    <s v="Wild"/>
    <x v="1"/>
    <n v="11"/>
    <n v="1"/>
    <n v="4"/>
    <n v="1"/>
    <s v="BS"/>
  </r>
  <r>
    <x v="6"/>
    <x v="2"/>
    <n v="6"/>
    <x v="2"/>
    <n v="10"/>
    <d v="2021-06-10T00:00:00"/>
    <d v="1899-12-30T13:00:00"/>
    <s v="BS09"/>
    <s v="Q07, Central/South Arm confluence"/>
    <s v="San Juan Estuary"/>
    <n v="1"/>
    <x v="10"/>
    <s v="Wild"/>
    <x v="1"/>
    <n v="13"/>
    <n v="1"/>
    <n v="4"/>
    <n v="34"/>
    <s v="BS"/>
  </r>
  <r>
    <x v="6"/>
    <x v="2"/>
    <n v="6"/>
    <x v="2"/>
    <n v="10"/>
    <d v="2021-06-10T00:00:00"/>
    <d v="1899-12-30T13:00:00"/>
    <s v="BS09"/>
    <s v="Q07, Central/South Arm confluence"/>
    <s v="San Juan Estuary"/>
    <n v="1"/>
    <x v="8"/>
    <s v="Wild"/>
    <x v="2"/>
    <n v="14"/>
    <n v="1"/>
    <n v="5"/>
    <n v="1"/>
    <s v="BS"/>
  </r>
  <r>
    <x v="6"/>
    <x v="2"/>
    <n v="6"/>
    <x v="2"/>
    <n v="10"/>
    <d v="2021-06-10T00:00:00"/>
    <d v="1899-12-30T13:00:00"/>
    <s v="BS09"/>
    <s v="Q07, Central/South Arm confluence"/>
    <s v="San Juan Estuary"/>
    <n v="1"/>
    <x v="0"/>
    <s v="Wild"/>
    <x v="0"/>
    <n v="3"/>
    <n v="1"/>
    <n v="2"/>
    <n v="3"/>
    <s v="BS"/>
  </r>
  <r>
    <x v="6"/>
    <x v="2"/>
    <n v="6"/>
    <x v="2"/>
    <n v="10"/>
    <d v="2021-06-10T00:00:00"/>
    <d v="1899-12-30T13:45:00"/>
    <s v="BS12"/>
    <s v="Q4, u/s of Tanis's template site"/>
    <s v="San Juan Estuary"/>
    <n v="1"/>
    <x v="0"/>
    <s v="Wild"/>
    <x v="0"/>
    <n v="3"/>
    <n v="1"/>
    <n v="2"/>
    <n v="22"/>
    <s v="BS"/>
  </r>
  <r>
    <x v="6"/>
    <x v="2"/>
    <n v="6"/>
    <x v="2"/>
    <n v="10"/>
    <d v="2021-06-10T00:00:00"/>
    <d v="1899-12-30T13:45:00"/>
    <s v="BS12"/>
    <s v="Q4, u/s of Tanis's template site"/>
    <s v="San Juan Estuary"/>
    <n v="1"/>
    <x v="2"/>
    <s v="Wild"/>
    <x v="1"/>
    <n v="8"/>
    <n v="1"/>
    <n v="4"/>
    <n v="8"/>
    <s v="BS"/>
  </r>
  <r>
    <x v="6"/>
    <x v="2"/>
    <n v="6"/>
    <x v="2"/>
    <n v="10"/>
    <d v="2021-06-10T00:00:00"/>
    <d v="1899-12-30T13:45:00"/>
    <s v="BS12"/>
    <s v="Q4, u/s of Tanis's template site"/>
    <s v="San Juan Estuary"/>
    <n v="1"/>
    <x v="5"/>
    <s v="Wild"/>
    <x v="1"/>
    <n v="15"/>
    <n v="1"/>
    <n v="4"/>
    <n v="2"/>
    <s v="BS"/>
  </r>
  <r>
    <x v="6"/>
    <x v="2"/>
    <n v="6"/>
    <x v="2"/>
    <n v="10"/>
    <d v="2021-06-10T00:00:00"/>
    <d v="1899-12-30T13:45:00"/>
    <s v="BS12"/>
    <s v="Q4, u/s of Tanis's template site"/>
    <s v="San Juan Estuary"/>
    <n v="1"/>
    <x v="6"/>
    <s v="Wild"/>
    <x v="1"/>
    <n v="11"/>
    <n v="1"/>
    <n v="4"/>
    <n v="2"/>
    <s v="BS"/>
  </r>
  <r>
    <x v="6"/>
    <x v="2"/>
    <n v="6"/>
    <x v="2"/>
    <n v="10"/>
    <d v="2021-06-10T00:00:00"/>
    <d v="1899-12-30T13:45:00"/>
    <s v="BS12"/>
    <s v="Q4, u/s of Tanis's template site"/>
    <s v="San Juan Estuary"/>
    <n v="1"/>
    <x v="10"/>
    <s v="Wild"/>
    <x v="1"/>
    <n v="13"/>
    <n v="1"/>
    <n v="4"/>
    <n v="7"/>
    <s v="BS"/>
  </r>
  <r>
    <x v="6"/>
    <x v="2"/>
    <n v="6"/>
    <x v="2"/>
    <n v="10"/>
    <d v="2021-06-10T00:00:00"/>
    <d v="1899-12-30T14:20:00"/>
    <s v="BS08"/>
    <s v="South Arm SJ (Old Mill)"/>
    <s v="San Juan Estuary"/>
    <n v="1"/>
    <x v="1"/>
    <s v="Wild"/>
    <x v="0"/>
    <n v="2"/>
    <n v="1"/>
    <n v="2"/>
    <n v="1"/>
    <s v="BS"/>
  </r>
  <r>
    <x v="6"/>
    <x v="2"/>
    <n v="6"/>
    <x v="2"/>
    <n v="10"/>
    <d v="2021-06-10T00:00:00"/>
    <d v="1899-12-30T14:20:00"/>
    <s v="BS08"/>
    <s v="South Arm SJ (Old Mill)"/>
    <s v="San Juan Estuary"/>
    <n v="1"/>
    <x v="0"/>
    <s v="Wild"/>
    <x v="0"/>
    <n v="3"/>
    <n v="1"/>
    <n v="2"/>
    <n v="3"/>
    <s v="BS"/>
  </r>
  <r>
    <x v="6"/>
    <x v="2"/>
    <n v="6"/>
    <x v="2"/>
    <n v="10"/>
    <d v="2021-06-10T00:00:00"/>
    <d v="1899-12-30T14:20:00"/>
    <s v="BS08"/>
    <s v="South Arm SJ (Old Mill)"/>
    <s v="San Juan Estuary"/>
    <n v="1"/>
    <x v="9"/>
    <s v="Wild"/>
    <x v="0"/>
    <n v="5"/>
    <n v="1"/>
    <n v="2"/>
    <n v="7"/>
    <s v="BS"/>
  </r>
  <r>
    <x v="6"/>
    <x v="2"/>
    <n v="6"/>
    <x v="2"/>
    <n v="10"/>
    <d v="2021-06-10T00:00:00"/>
    <d v="1899-12-30T14:20:00"/>
    <s v="BS08"/>
    <s v="South Arm SJ (Old Mill)"/>
    <s v="San Juan Estuary"/>
    <n v="1"/>
    <x v="2"/>
    <s v="Wild"/>
    <x v="1"/>
    <n v="8"/>
    <n v="1"/>
    <n v="4"/>
    <n v="15"/>
    <s v="BS"/>
  </r>
  <r>
    <x v="6"/>
    <x v="2"/>
    <n v="6"/>
    <x v="2"/>
    <n v="10"/>
    <d v="2021-06-10T00:00:00"/>
    <d v="1899-12-30T14:20:00"/>
    <s v="BS08"/>
    <s v="South Arm SJ (Old Mill)"/>
    <s v="San Juan Estuary"/>
    <n v="1"/>
    <x v="3"/>
    <s v="Wild"/>
    <x v="1"/>
    <n v="9"/>
    <n v="1"/>
    <n v="4"/>
    <n v="9"/>
    <s v="BS"/>
  </r>
  <r>
    <x v="6"/>
    <x v="2"/>
    <n v="6"/>
    <x v="2"/>
    <n v="10"/>
    <d v="2021-06-10T00:00:00"/>
    <d v="1899-12-30T14:20:00"/>
    <s v="BS08"/>
    <s v="South Arm SJ (Old Mill)"/>
    <s v="San Juan Estuary"/>
    <n v="1"/>
    <x v="5"/>
    <s v="Wild"/>
    <x v="1"/>
    <n v="15"/>
    <n v="1"/>
    <n v="4"/>
    <n v="10"/>
    <s v="BS"/>
  </r>
  <r>
    <x v="6"/>
    <x v="2"/>
    <n v="6"/>
    <x v="2"/>
    <n v="10"/>
    <d v="2021-06-10T00:00:00"/>
    <d v="1899-12-30T14:20:00"/>
    <s v="BS08"/>
    <s v="South Arm SJ (Old Mill)"/>
    <s v="San Juan Estuary"/>
    <n v="1"/>
    <x v="10"/>
    <s v="Wild"/>
    <x v="1"/>
    <n v="13"/>
    <n v="1"/>
    <n v="4"/>
    <n v="59"/>
    <s v="BS"/>
  </r>
  <r>
    <x v="6"/>
    <x v="2"/>
    <n v="6"/>
    <x v="2"/>
    <n v="10"/>
    <d v="2021-06-10T00:00:00"/>
    <d v="1899-12-30T14:20:00"/>
    <s v="BS08"/>
    <s v="South Arm SJ (Old Mill)"/>
    <s v="San Juan Estuary"/>
    <n v="1"/>
    <x v="8"/>
    <s v="Wild"/>
    <x v="2"/>
    <n v="14"/>
    <n v="1"/>
    <n v="5"/>
    <n v="122"/>
    <s v="BS"/>
  </r>
  <r>
    <x v="6"/>
    <x v="2"/>
    <n v="6"/>
    <x v="2"/>
    <n v="10"/>
    <d v="2021-06-10T00:00:00"/>
    <d v="1899-12-30T15:07:00"/>
    <s v="BS13"/>
    <s v="Q09, San Juan mouth"/>
    <s v="San Juan Estuary"/>
    <n v="1"/>
    <x v="0"/>
    <s v="Wild"/>
    <x v="0"/>
    <n v="3"/>
    <n v="1"/>
    <n v="2"/>
    <n v="20"/>
    <s v="BS"/>
  </r>
  <r>
    <x v="6"/>
    <x v="2"/>
    <n v="6"/>
    <x v="2"/>
    <n v="10"/>
    <d v="2021-06-10T00:00:00"/>
    <d v="1899-12-30T15:07:00"/>
    <s v="BS13"/>
    <s v="Q09, San Juan mouth"/>
    <s v="San Juan Estuary"/>
    <n v="1"/>
    <x v="2"/>
    <s v="Wild"/>
    <x v="1"/>
    <n v="8"/>
    <n v="1"/>
    <n v="4"/>
    <n v="13"/>
    <s v="BS"/>
  </r>
  <r>
    <x v="6"/>
    <x v="2"/>
    <n v="6"/>
    <x v="2"/>
    <n v="10"/>
    <d v="2021-06-10T00:00:00"/>
    <d v="1899-12-30T15:07:00"/>
    <s v="BS13"/>
    <s v="Q09, San Juan mouth"/>
    <s v="San Juan Estuary"/>
    <n v="1"/>
    <x v="3"/>
    <s v="Wild"/>
    <x v="1"/>
    <n v="9"/>
    <n v="1"/>
    <n v="4"/>
    <n v="3"/>
    <s v="BS"/>
  </r>
  <r>
    <x v="6"/>
    <x v="2"/>
    <n v="6"/>
    <x v="2"/>
    <n v="10"/>
    <d v="2021-06-10T00:00:00"/>
    <d v="1899-12-30T15:07:00"/>
    <s v="BS13"/>
    <s v="Q09, San Juan mouth"/>
    <s v="San Juan Estuary"/>
    <n v="1"/>
    <x v="4"/>
    <s v="Wild"/>
    <x v="1"/>
    <n v="18"/>
    <n v="1"/>
    <n v="4"/>
    <n v="2"/>
    <s v="BS"/>
  </r>
  <r>
    <x v="6"/>
    <x v="2"/>
    <n v="6"/>
    <x v="2"/>
    <n v="10"/>
    <d v="2021-06-10T00:00:00"/>
    <d v="1899-12-30T15:07:00"/>
    <s v="BS13"/>
    <s v="Q09, San Juan mouth"/>
    <s v="San Juan Estuary"/>
    <n v="1"/>
    <x v="5"/>
    <s v="Wild"/>
    <x v="1"/>
    <n v="15"/>
    <n v="1"/>
    <n v="4"/>
    <n v="3"/>
    <s v="BS"/>
  </r>
  <r>
    <x v="6"/>
    <x v="2"/>
    <n v="6"/>
    <x v="2"/>
    <n v="10"/>
    <d v="2021-06-10T00:00:00"/>
    <d v="1899-12-30T15:07:00"/>
    <s v="BS13"/>
    <s v="Q09, San Juan mouth"/>
    <s v="San Juan Estuary"/>
    <n v="1"/>
    <x v="10"/>
    <s v="Wild"/>
    <x v="1"/>
    <n v="13"/>
    <n v="1"/>
    <n v="4"/>
    <n v="200"/>
    <s v="BS"/>
  </r>
  <r>
    <x v="7"/>
    <x v="2"/>
    <n v="6"/>
    <x v="2"/>
    <n v="17"/>
    <d v="2021-06-17T00:00:00"/>
    <d v="1899-12-30T08:46:00"/>
    <s v="BS09"/>
    <s v="Q07, Central/South Arm confluence"/>
    <s v="San Juan Estuary"/>
    <n v="1"/>
    <x v="0"/>
    <s v="Wild"/>
    <x v="0"/>
    <n v="3"/>
    <n v="1"/>
    <n v="2"/>
    <n v="9"/>
    <s v="BS"/>
  </r>
  <r>
    <x v="7"/>
    <x v="2"/>
    <n v="6"/>
    <x v="2"/>
    <n v="17"/>
    <d v="2021-06-17T00:00:00"/>
    <d v="1899-12-30T08:46:00"/>
    <s v="BS09"/>
    <s v="Q07, Central/South Arm confluence"/>
    <s v="San Juan Estuary"/>
    <n v="1"/>
    <x v="9"/>
    <s v="Wild"/>
    <x v="0"/>
    <n v="5"/>
    <n v="1"/>
    <n v="2"/>
    <n v="3"/>
    <s v="BS"/>
  </r>
  <r>
    <x v="7"/>
    <x v="2"/>
    <n v="6"/>
    <x v="2"/>
    <n v="17"/>
    <d v="2021-06-17T00:00:00"/>
    <d v="1899-12-30T08:46:00"/>
    <s v="BS09"/>
    <s v="Q07, Central/South Arm confluence"/>
    <s v="San Juan Estuary"/>
    <n v="1"/>
    <x v="2"/>
    <s v="Wild"/>
    <x v="1"/>
    <n v="8"/>
    <n v="1"/>
    <n v="4"/>
    <n v="13"/>
    <s v="BS"/>
  </r>
  <r>
    <x v="7"/>
    <x v="2"/>
    <n v="6"/>
    <x v="2"/>
    <n v="17"/>
    <d v="2021-06-17T00:00:00"/>
    <d v="1899-12-30T08:46:00"/>
    <s v="BS09"/>
    <s v="Q07, Central/South Arm confluence"/>
    <s v="San Juan Estuary"/>
    <n v="1"/>
    <x v="10"/>
    <s v="Wild"/>
    <x v="1"/>
    <n v="13"/>
    <n v="1"/>
    <n v="4"/>
    <n v="19"/>
    <s v="BS"/>
  </r>
  <r>
    <x v="7"/>
    <x v="2"/>
    <n v="6"/>
    <x v="2"/>
    <n v="17"/>
    <d v="2021-06-17T00:00:00"/>
    <d v="1899-12-30T09:00:00"/>
    <s v="PS6-1"/>
    <s v="Site 6, just upstream of bridge"/>
    <s v="Gordon Estuary"/>
    <n v="1"/>
    <x v="0"/>
    <s v="Wild"/>
    <x v="0"/>
    <n v="3"/>
    <n v="1"/>
    <n v="2"/>
    <n v="24"/>
    <s v="PS"/>
  </r>
  <r>
    <x v="7"/>
    <x v="2"/>
    <n v="6"/>
    <x v="2"/>
    <n v="17"/>
    <d v="2021-06-17T00:00:00"/>
    <d v="1899-12-30T09:00:00"/>
    <s v="PS6-1"/>
    <s v="Site 6, just upstream of bridge"/>
    <s v="Gordon Estuary"/>
    <n v="1"/>
    <x v="2"/>
    <s v="Wild"/>
    <x v="1"/>
    <n v="8"/>
    <n v="1"/>
    <n v="4"/>
    <n v="63"/>
    <s v="PS"/>
  </r>
  <r>
    <x v="7"/>
    <x v="2"/>
    <n v="6"/>
    <x v="2"/>
    <n v="17"/>
    <d v="2021-06-17T00:00:00"/>
    <d v="1899-12-30T09:00:00"/>
    <s v="PS6-1"/>
    <s v="Site 6, just upstream of bridge"/>
    <s v="Gordon Estuary"/>
    <n v="1"/>
    <x v="3"/>
    <s v="Wild"/>
    <x v="1"/>
    <n v="9"/>
    <n v="1"/>
    <n v="4"/>
    <n v="302"/>
    <s v="PS"/>
  </r>
  <r>
    <x v="7"/>
    <x v="2"/>
    <n v="6"/>
    <x v="2"/>
    <n v="17"/>
    <d v="2021-06-17T00:00:00"/>
    <d v="1899-12-30T09:27:00"/>
    <s v="BS08"/>
    <s v="South Arm SJ (Old Mill)"/>
    <s v="San Juan Estuary"/>
    <n v="1"/>
    <x v="0"/>
    <s v="Wild"/>
    <x v="0"/>
    <n v="3"/>
    <n v="1"/>
    <n v="2"/>
    <n v="7"/>
    <s v="BS"/>
  </r>
  <r>
    <x v="7"/>
    <x v="2"/>
    <n v="6"/>
    <x v="2"/>
    <n v="17"/>
    <d v="2021-06-17T00:00:00"/>
    <d v="1899-12-30T09:27:00"/>
    <s v="BS08"/>
    <s v="South Arm SJ (Old Mill)"/>
    <s v="San Juan Estuary"/>
    <n v="1"/>
    <x v="1"/>
    <s v="Wild"/>
    <x v="0"/>
    <n v="2"/>
    <n v="1"/>
    <n v="2"/>
    <n v="1"/>
    <s v="BS"/>
  </r>
  <r>
    <x v="7"/>
    <x v="2"/>
    <n v="6"/>
    <x v="2"/>
    <n v="17"/>
    <d v="2021-06-17T00:00:00"/>
    <d v="1899-12-30T09:27:00"/>
    <s v="BS08"/>
    <s v="South Arm SJ (Old Mill)"/>
    <s v="San Juan Estuary"/>
    <n v="1"/>
    <x v="4"/>
    <s v="Wild"/>
    <x v="1"/>
    <n v="18"/>
    <n v="1"/>
    <n v="4"/>
    <n v="3"/>
    <s v="BS"/>
  </r>
  <r>
    <x v="7"/>
    <x v="2"/>
    <n v="6"/>
    <x v="2"/>
    <n v="17"/>
    <d v="2021-06-17T00:00:00"/>
    <d v="1899-12-30T09:27:00"/>
    <s v="BS08"/>
    <s v="South Arm SJ (Old Mill)"/>
    <s v="San Juan Estuary"/>
    <n v="1"/>
    <x v="6"/>
    <s v="Wild"/>
    <x v="1"/>
    <n v="11"/>
    <n v="1"/>
    <n v="4"/>
    <n v="4"/>
    <s v="BS"/>
  </r>
  <r>
    <x v="7"/>
    <x v="2"/>
    <n v="6"/>
    <x v="2"/>
    <n v="17"/>
    <d v="2021-06-17T00:00:00"/>
    <d v="1899-12-30T09:27:00"/>
    <s v="BS08"/>
    <s v="South Arm SJ (Old Mill)"/>
    <s v="San Juan Estuary"/>
    <n v="1"/>
    <x v="10"/>
    <s v="Wild"/>
    <x v="1"/>
    <n v="13"/>
    <n v="1"/>
    <n v="4"/>
    <n v="21"/>
    <s v="BS"/>
  </r>
  <r>
    <x v="7"/>
    <x v="2"/>
    <n v="6"/>
    <x v="2"/>
    <n v="17"/>
    <d v="2021-06-17T00:00:00"/>
    <d v="1899-12-30T09:53:00"/>
    <s v="BS12"/>
    <s v="Q4, u/s of Tanis's template site"/>
    <s v="San Juan Estuary"/>
    <n v="1"/>
    <x v="0"/>
    <s v="Wild"/>
    <x v="0"/>
    <n v="3"/>
    <n v="1"/>
    <n v="2"/>
    <n v="19"/>
    <s v="BS"/>
  </r>
  <r>
    <x v="7"/>
    <x v="2"/>
    <n v="6"/>
    <x v="2"/>
    <n v="17"/>
    <d v="2021-06-17T00:00:00"/>
    <d v="1899-12-30T09:53:00"/>
    <s v="BS12"/>
    <s v="Q4, u/s of Tanis's template site"/>
    <s v="San Juan Estuary"/>
    <n v="1"/>
    <x v="2"/>
    <s v="Wild"/>
    <x v="1"/>
    <n v="8"/>
    <n v="1"/>
    <n v="4"/>
    <n v="1"/>
    <s v="BS"/>
  </r>
  <r>
    <x v="7"/>
    <x v="2"/>
    <n v="6"/>
    <x v="2"/>
    <n v="17"/>
    <d v="2021-06-17T00:00:00"/>
    <d v="1899-12-30T09:53:00"/>
    <s v="BS12"/>
    <s v="Q4, u/s of Tanis's template site"/>
    <s v="San Juan Estuary"/>
    <n v="1"/>
    <x v="6"/>
    <s v="Wild"/>
    <x v="1"/>
    <n v="11"/>
    <n v="1"/>
    <n v="4"/>
    <n v="4"/>
    <s v="BS"/>
  </r>
  <r>
    <x v="7"/>
    <x v="2"/>
    <n v="6"/>
    <x v="2"/>
    <n v="17"/>
    <d v="2021-06-17T00:00:00"/>
    <d v="1899-12-30T10:23:00"/>
    <s v="BS13"/>
    <s v="Q09, San Juan mouth"/>
    <s v="San Juan Estuary"/>
    <n v="1"/>
    <x v="0"/>
    <s v="Wild"/>
    <x v="0"/>
    <n v="3"/>
    <n v="1"/>
    <n v="2"/>
    <n v="29"/>
    <s v="BS"/>
  </r>
  <r>
    <x v="7"/>
    <x v="2"/>
    <n v="6"/>
    <x v="2"/>
    <n v="17"/>
    <d v="2021-06-17T00:00:00"/>
    <d v="1899-12-30T10:23:00"/>
    <s v="BS13"/>
    <s v="Q09, San Juan mouth"/>
    <s v="San Juan Estuary"/>
    <n v="1"/>
    <x v="9"/>
    <s v="Wild"/>
    <x v="0"/>
    <n v="5"/>
    <n v="1"/>
    <n v="2"/>
    <n v="1"/>
    <s v="BS"/>
  </r>
  <r>
    <x v="7"/>
    <x v="2"/>
    <n v="6"/>
    <x v="2"/>
    <n v="17"/>
    <d v="2021-06-17T00:00:00"/>
    <d v="1899-12-30T10:23:00"/>
    <s v="BS13"/>
    <s v="Q09, San Juan mouth"/>
    <s v="San Juan Estuary"/>
    <n v="1"/>
    <x v="9"/>
    <s v="Wild"/>
    <x v="3"/>
    <n v="5"/>
    <n v="1"/>
    <n v="3"/>
    <n v="1"/>
    <s v="BS"/>
  </r>
  <r>
    <x v="7"/>
    <x v="2"/>
    <n v="6"/>
    <x v="2"/>
    <n v="17"/>
    <d v="2021-06-17T00:00:00"/>
    <d v="1899-12-30T10:23:00"/>
    <s v="BS13"/>
    <s v="Q09, San Juan mouth"/>
    <s v="San Juan Estuary"/>
    <n v="1"/>
    <x v="2"/>
    <s v="Wild"/>
    <x v="1"/>
    <n v="8"/>
    <n v="1"/>
    <n v="4"/>
    <n v="13"/>
    <s v="BS"/>
  </r>
  <r>
    <x v="7"/>
    <x v="2"/>
    <n v="6"/>
    <x v="2"/>
    <n v="17"/>
    <d v="2021-06-17T00:00:00"/>
    <d v="1899-12-30T10:23:00"/>
    <s v="BS13"/>
    <s v="Q09, San Juan mouth"/>
    <s v="San Juan Estuary"/>
    <n v="1"/>
    <x v="3"/>
    <s v="Wild"/>
    <x v="1"/>
    <n v="9"/>
    <n v="1"/>
    <n v="4"/>
    <n v="22"/>
    <s v="BS"/>
  </r>
  <r>
    <x v="7"/>
    <x v="2"/>
    <n v="6"/>
    <x v="2"/>
    <n v="17"/>
    <d v="2021-06-17T00:00:00"/>
    <d v="1899-12-30T10:23:00"/>
    <s v="BS13"/>
    <s v="Q09, San Juan mouth"/>
    <s v="San Juan Estuary"/>
    <n v="1"/>
    <x v="4"/>
    <s v="Wild"/>
    <x v="1"/>
    <n v="18"/>
    <n v="1"/>
    <n v="4"/>
    <n v="3"/>
    <s v="BS"/>
  </r>
  <r>
    <x v="7"/>
    <x v="2"/>
    <n v="6"/>
    <x v="2"/>
    <n v="17"/>
    <d v="2021-06-17T00:00:00"/>
    <d v="1899-12-30T10:23:00"/>
    <s v="BS13"/>
    <s v="Q09, San Juan mouth"/>
    <s v="San Juan Estuary"/>
    <n v="1"/>
    <x v="5"/>
    <s v="Wild"/>
    <x v="1"/>
    <n v="15"/>
    <n v="1"/>
    <n v="4"/>
    <n v="23"/>
    <s v="BS"/>
  </r>
  <r>
    <x v="7"/>
    <x v="2"/>
    <n v="6"/>
    <x v="2"/>
    <n v="17"/>
    <d v="2021-06-17T00:00:00"/>
    <d v="1899-12-30T10:23:00"/>
    <s v="BS13"/>
    <s v="Q09, San Juan mouth"/>
    <s v="San Juan Estuary"/>
    <n v="1"/>
    <x v="6"/>
    <s v="Wild"/>
    <x v="1"/>
    <n v="11"/>
    <n v="1"/>
    <n v="4"/>
    <n v="3"/>
    <s v="BS"/>
  </r>
  <r>
    <x v="7"/>
    <x v="2"/>
    <n v="6"/>
    <x v="2"/>
    <n v="17"/>
    <d v="2021-06-17T00:00:00"/>
    <d v="1899-12-30T10:23:00"/>
    <s v="BS13"/>
    <s v="Q09, San Juan mouth"/>
    <s v="San Juan Estuary"/>
    <n v="1"/>
    <x v="10"/>
    <s v="Wild"/>
    <x v="1"/>
    <n v="13"/>
    <n v="1"/>
    <n v="4"/>
    <n v="120"/>
    <s v="BS"/>
  </r>
  <r>
    <x v="8"/>
    <x v="2"/>
    <n v="6"/>
    <x v="2"/>
    <n v="24"/>
    <d v="2021-06-24T00:00:00"/>
    <d v="1899-12-30T10:51:00"/>
    <s v="BS07"/>
    <s v="Butch's (Gordon R.)"/>
    <s v="Gordon Estuary"/>
    <n v="1"/>
    <x v="2"/>
    <s v="Wild"/>
    <x v="1"/>
    <n v="8"/>
    <n v="1"/>
    <n v="4"/>
    <n v="2"/>
    <s v="BS"/>
  </r>
  <r>
    <x v="8"/>
    <x v="2"/>
    <n v="6"/>
    <x v="2"/>
    <n v="24"/>
    <d v="2021-06-24T00:00:00"/>
    <d v="1899-12-30T10:51:00"/>
    <s v="BS07"/>
    <s v="Butch's (Gordon R.)"/>
    <s v="Gordon Estuary"/>
    <n v="1"/>
    <x v="4"/>
    <s v="Wild"/>
    <x v="1"/>
    <n v="18"/>
    <n v="1"/>
    <n v="4"/>
    <n v="2"/>
    <s v="BS"/>
  </r>
  <r>
    <x v="8"/>
    <x v="2"/>
    <n v="6"/>
    <x v="2"/>
    <n v="24"/>
    <d v="2021-06-24T00:00:00"/>
    <d v="1899-12-30T10:51:00"/>
    <s v="BS07"/>
    <s v="Butch's (Gordon R.)"/>
    <s v="Gordon Estuary"/>
    <n v="1"/>
    <x v="5"/>
    <s v="Wild"/>
    <x v="1"/>
    <n v="15"/>
    <n v="1"/>
    <n v="4"/>
    <n v="5"/>
    <s v="BS"/>
  </r>
  <r>
    <x v="8"/>
    <x v="2"/>
    <n v="6"/>
    <x v="2"/>
    <n v="24"/>
    <d v="2021-06-24T00:00:00"/>
    <d v="1899-12-30T10:51:00"/>
    <s v="BS07"/>
    <s v="Butch's (Gordon R.)"/>
    <s v="Gordon Estuary"/>
    <n v="1"/>
    <x v="10"/>
    <s v="Wild"/>
    <x v="1"/>
    <n v="13"/>
    <n v="1"/>
    <n v="4"/>
    <n v="1"/>
    <s v="BS"/>
  </r>
  <r>
    <x v="8"/>
    <x v="2"/>
    <n v="6"/>
    <x v="2"/>
    <n v="24"/>
    <d v="2021-06-24T00:00:00"/>
    <d v="1899-12-30T10:51:00"/>
    <s v="BS07"/>
    <s v="Butch's (Gordon R.)"/>
    <s v="Gordon Estuary"/>
    <n v="1"/>
    <x v="8"/>
    <s v="Wild"/>
    <x v="2"/>
    <n v="14"/>
    <n v="1"/>
    <n v="5"/>
    <n v="4"/>
    <s v="BS"/>
  </r>
  <r>
    <x v="8"/>
    <x v="2"/>
    <n v="6"/>
    <x v="2"/>
    <n v="24"/>
    <d v="2021-06-24T00:00:00"/>
    <d v="1899-12-30T10:51:00"/>
    <s v="BS07"/>
    <s v="Butch's (Gordon R.)"/>
    <s v="Gordon Estuary"/>
    <n v="1"/>
    <x v="1"/>
    <s v="Wild"/>
    <x v="3"/>
    <n v="2"/>
    <n v="1"/>
    <n v="3"/>
    <n v="1"/>
    <s v="BS"/>
  </r>
  <r>
    <x v="8"/>
    <x v="2"/>
    <n v="6"/>
    <x v="2"/>
    <n v="24"/>
    <d v="2021-06-24T00:00:00"/>
    <d v="1899-12-30T10:51:00"/>
    <s v="BS07"/>
    <s v="Butch's (Gordon R.)"/>
    <s v="Gordon Estuary"/>
    <n v="1"/>
    <x v="9"/>
    <s v="Wild"/>
    <x v="3"/>
    <n v="5"/>
    <n v="1"/>
    <n v="3"/>
    <n v="18"/>
    <s v="BS"/>
  </r>
  <r>
    <x v="8"/>
    <x v="2"/>
    <n v="6"/>
    <x v="2"/>
    <n v="24"/>
    <d v="2021-06-24T00:00:00"/>
    <d v="1899-12-30T10:51:00"/>
    <s v="BS07"/>
    <s v="Butch's (Gordon R.)"/>
    <s v="Gordon Estuary"/>
    <n v="1"/>
    <x v="9"/>
    <s v="Wild"/>
    <x v="0"/>
    <n v="5"/>
    <n v="1"/>
    <n v="2"/>
    <n v="3"/>
    <s v="BS"/>
  </r>
  <r>
    <x v="8"/>
    <x v="2"/>
    <n v="6"/>
    <x v="2"/>
    <n v="24"/>
    <d v="2021-06-24T00:00:00"/>
    <d v="1899-12-30T11:28:00"/>
    <s v="BS05"/>
    <s v="Q01, left bank Gordon up from confluence"/>
    <s v="Gordon Estuary"/>
    <n v="1"/>
    <x v="9"/>
    <s v="Wild"/>
    <x v="0"/>
    <n v="5"/>
    <n v="1"/>
    <n v="2"/>
    <n v="4"/>
    <s v="BS"/>
  </r>
  <r>
    <x v="8"/>
    <x v="2"/>
    <n v="6"/>
    <x v="2"/>
    <n v="24"/>
    <d v="2021-06-24T00:00:00"/>
    <d v="1899-12-30T11:28:00"/>
    <s v="BS05"/>
    <s v="Q01, left bank Gordon up from confluence"/>
    <s v="Gordon Estuary"/>
    <n v="1"/>
    <x v="9"/>
    <s v="Wild"/>
    <x v="3"/>
    <n v="5"/>
    <n v="1"/>
    <n v="3"/>
    <n v="8"/>
    <s v="BS"/>
  </r>
  <r>
    <x v="8"/>
    <x v="2"/>
    <n v="6"/>
    <x v="2"/>
    <n v="24"/>
    <d v="2021-06-24T00:00:00"/>
    <d v="1899-12-30T11:28:00"/>
    <s v="BS05"/>
    <s v="Q01, left bank Gordon up from confluence"/>
    <s v="Gordon Estuary"/>
    <n v="1"/>
    <x v="0"/>
    <s v="Wild"/>
    <x v="0"/>
    <n v="3"/>
    <n v="1"/>
    <n v="2"/>
    <n v="1"/>
    <s v="BS"/>
  </r>
  <r>
    <x v="8"/>
    <x v="2"/>
    <n v="6"/>
    <x v="2"/>
    <n v="24"/>
    <d v="2021-06-24T00:00:00"/>
    <d v="1899-12-30T12:52:00"/>
    <s v="BS18"/>
    <s v="Gravel bar on Gordon at Site 1"/>
    <s v="Gordon Estuary"/>
    <n v="1"/>
    <x v="0"/>
    <s v="Wild"/>
    <x v="0"/>
    <n v="3"/>
    <n v="1"/>
    <n v="2"/>
    <n v="24"/>
    <s v="BS"/>
  </r>
  <r>
    <x v="8"/>
    <x v="2"/>
    <n v="6"/>
    <x v="2"/>
    <n v="24"/>
    <d v="2021-06-24T00:00:00"/>
    <d v="1899-12-30T12:52:00"/>
    <s v="BS18"/>
    <s v="Gravel bar on Gordon at Site 1"/>
    <s v="Gordon Estuary"/>
    <n v="1"/>
    <x v="9"/>
    <s v="Wild"/>
    <x v="0"/>
    <n v="5"/>
    <n v="1"/>
    <n v="2"/>
    <n v="1"/>
    <s v="BS"/>
  </r>
  <r>
    <x v="8"/>
    <x v="2"/>
    <n v="6"/>
    <x v="2"/>
    <n v="24"/>
    <d v="2021-06-24T00:00:00"/>
    <d v="1899-12-30T12:52:00"/>
    <s v="BS18"/>
    <s v="Gravel bar on Gordon at Site 1"/>
    <s v="Gordon Estuary"/>
    <n v="1"/>
    <x v="2"/>
    <s v="Wild"/>
    <x v="1"/>
    <n v="8"/>
    <n v="1"/>
    <n v="4"/>
    <n v="10"/>
    <s v="BS"/>
  </r>
  <r>
    <x v="8"/>
    <x v="2"/>
    <n v="6"/>
    <x v="2"/>
    <n v="24"/>
    <d v="2021-06-24T00:00:00"/>
    <d v="1899-12-30T12:52:00"/>
    <s v="BS18"/>
    <s v="Gravel bar on Gordon at Site 1"/>
    <s v="Gordon Estuary"/>
    <n v="1"/>
    <x v="3"/>
    <s v="Wild"/>
    <x v="1"/>
    <n v="9"/>
    <n v="1"/>
    <n v="4"/>
    <n v="6"/>
    <s v="BS"/>
  </r>
  <r>
    <x v="8"/>
    <x v="2"/>
    <n v="6"/>
    <x v="2"/>
    <n v="24"/>
    <d v="2021-06-24T00:00:00"/>
    <d v="1899-12-30T12:52:00"/>
    <s v="BS18"/>
    <s v="Gravel bar on Gordon at Site 1"/>
    <s v="Gordon Estuary"/>
    <n v="1"/>
    <x v="8"/>
    <s v="Wild"/>
    <x v="2"/>
    <n v="14"/>
    <n v="1"/>
    <n v="5"/>
    <n v="1"/>
    <s v="BS"/>
  </r>
  <r>
    <x v="8"/>
    <x v="2"/>
    <n v="6"/>
    <x v="2"/>
    <n v="24"/>
    <d v="2021-06-24T00:00:00"/>
    <d v="1899-12-30T13:50:00"/>
    <s v="PS5-2"/>
    <s v="Site 5 main channel half way up"/>
    <s v="Gordon Estuary"/>
    <n v="1"/>
    <x v="0"/>
    <s v="Wild"/>
    <x v="0"/>
    <n v="3"/>
    <n v="1"/>
    <n v="2"/>
    <n v="30"/>
    <s v="PS"/>
  </r>
  <r>
    <x v="8"/>
    <x v="2"/>
    <n v="6"/>
    <x v="2"/>
    <n v="24"/>
    <d v="2021-06-24T00:00:00"/>
    <d v="1899-12-30T13:50:00"/>
    <s v="PS5-2"/>
    <s v="Site 5 main channel half way up"/>
    <s v="Gordon Estuary"/>
    <n v="1"/>
    <x v="2"/>
    <s v="Wild"/>
    <x v="1"/>
    <n v="8"/>
    <n v="1"/>
    <n v="4"/>
    <n v="6"/>
    <s v="PS"/>
  </r>
  <r>
    <x v="8"/>
    <x v="2"/>
    <n v="6"/>
    <x v="2"/>
    <n v="24"/>
    <d v="2021-06-24T00:00:00"/>
    <d v="1899-12-30T13:50:00"/>
    <s v="PS5-2"/>
    <s v="Site 5 main channel half way up"/>
    <s v="Gordon Estuary"/>
    <n v="1"/>
    <x v="3"/>
    <s v="Wild"/>
    <x v="1"/>
    <n v="9"/>
    <n v="1"/>
    <n v="4"/>
    <n v="105"/>
    <s v="PS"/>
  </r>
  <r>
    <x v="8"/>
    <x v="2"/>
    <n v="6"/>
    <x v="2"/>
    <n v="24"/>
    <d v="2021-06-24T00:00:00"/>
    <d v="1899-12-30T14:27:00"/>
    <s v="PS5-3"/>
    <s v="Site 5 main channel where stump sland channel comes in"/>
    <s v="Gordon Estuary"/>
    <n v="1"/>
    <x v="0"/>
    <s v="Wild"/>
    <x v="0"/>
    <n v="3"/>
    <n v="1"/>
    <n v="2"/>
    <n v="45"/>
    <s v="PS"/>
  </r>
  <r>
    <x v="8"/>
    <x v="2"/>
    <n v="6"/>
    <x v="2"/>
    <n v="24"/>
    <d v="2021-06-24T00:00:00"/>
    <d v="1899-12-30T14:27:00"/>
    <s v="PS5-3"/>
    <s v="Site 5 main channel where stump sland channel comes in"/>
    <s v="Gordon Estuary"/>
    <n v="1"/>
    <x v="2"/>
    <s v="Wild"/>
    <x v="1"/>
    <n v="8"/>
    <n v="1"/>
    <n v="4"/>
    <n v="8"/>
    <s v="PS"/>
  </r>
  <r>
    <x v="8"/>
    <x v="2"/>
    <n v="6"/>
    <x v="2"/>
    <n v="24"/>
    <d v="2021-06-24T00:00:00"/>
    <d v="1899-12-30T14:27:00"/>
    <s v="PS5-3"/>
    <s v="Site 5 main channel where stump sland channel comes in"/>
    <s v="Gordon Estuary"/>
    <n v="1"/>
    <x v="3"/>
    <s v="Wild"/>
    <x v="1"/>
    <n v="9"/>
    <n v="1"/>
    <n v="4"/>
    <n v="72"/>
    <s v="PS"/>
  </r>
  <r>
    <x v="8"/>
    <x v="2"/>
    <n v="6"/>
    <x v="2"/>
    <n v="24"/>
    <d v="2021-06-24T00:00:00"/>
    <d v="1899-12-30T14:54:00"/>
    <s v="BS17"/>
    <s v="On point at confluence of N. Arm and Brown's Slough"/>
    <s v="Gordon Estuary"/>
    <n v="1"/>
    <x v="9"/>
    <s v="Wild"/>
    <x v="3"/>
    <n v="5"/>
    <n v="1"/>
    <n v="3"/>
    <n v="21"/>
    <s v="BS"/>
  </r>
  <r>
    <x v="8"/>
    <x v="2"/>
    <n v="6"/>
    <x v="2"/>
    <n v="24"/>
    <d v="2021-06-24T00:00:00"/>
    <d v="1899-12-30T14:54:00"/>
    <s v="BS17"/>
    <s v="On point at confluence of N. Arm and Brown's Slough"/>
    <s v="Gordon Estuary"/>
    <m/>
    <x v="9"/>
    <s v="Wild"/>
    <x v="0"/>
    <m/>
    <m/>
    <m/>
    <n v="7"/>
    <s v="BS"/>
  </r>
  <r>
    <x v="8"/>
    <x v="2"/>
    <n v="6"/>
    <x v="2"/>
    <n v="24"/>
    <d v="2021-06-24T00:00:00"/>
    <d v="1899-12-30T14:54:00"/>
    <s v="BS17"/>
    <s v="On point at confluence of N. Arm and Brown's Slough"/>
    <s v="Gordon Estuary"/>
    <n v="1"/>
    <x v="0"/>
    <s v="Wild"/>
    <x v="0"/>
    <n v="3"/>
    <n v="1"/>
    <n v="2"/>
    <n v="28"/>
    <s v="BS"/>
  </r>
  <r>
    <x v="8"/>
    <x v="2"/>
    <n v="6"/>
    <x v="2"/>
    <n v="24"/>
    <d v="2021-06-24T00:00:00"/>
    <d v="1899-12-30T14:54:00"/>
    <s v="BS17"/>
    <s v="On point at confluence of N. Arm and Brown's Slough"/>
    <s v="Gordon Estuary"/>
    <n v="1"/>
    <x v="4"/>
    <s v="Wild"/>
    <x v="1"/>
    <n v="18"/>
    <n v="1"/>
    <n v="4"/>
    <n v="1"/>
    <s v="BS"/>
  </r>
  <r>
    <x v="8"/>
    <x v="2"/>
    <n v="6"/>
    <x v="2"/>
    <n v="24"/>
    <d v="2021-06-24T00:00:00"/>
    <d v="1899-12-30T14:54:00"/>
    <s v="BS17"/>
    <s v="On point at confluence of N. Arm and Brown's Slough"/>
    <s v="Gordon Estuary"/>
    <n v="1"/>
    <x v="5"/>
    <s v="Wild"/>
    <x v="1"/>
    <n v="15"/>
    <n v="1"/>
    <n v="4"/>
    <n v="10"/>
    <s v="BS"/>
  </r>
  <r>
    <x v="8"/>
    <x v="2"/>
    <n v="6"/>
    <x v="2"/>
    <n v="24"/>
    <d v="2021-06-24T00:00:00"/>
    <d v="1899-12-30T14:54:00"/>
    <s v="BS17"/>
    <s v="On point at confluence of N. Arm and Brown's Slough"/>
    <s v="Gordon Estuary"/>
    <n v="1"/>
    <x v="10"/>
    <s v="Wild"/>
    <x v="1"/>
    <n v="13"/>
    <n v="1"/>
    <n v="4"/>
    <n v="2"/>
    <s v="BS"/>
  </r>
  <r>
    <x v="8"/>
    <x v="2"/>
    <n v="6"/>
    <x v="2"/>
    <n v="24"/>
    <d v="2021-06-24T00:00:00"/>
    <d v="1899-12-30T15:25:00"/>
    <s v="BS03b"/>
    <s v="Q Jeff (right bank opposite N. Arm confl.)"/>
    <s v="Gordon Estuary"/>
    <n v="1"/>
    <x v="9"/>
    <s v="Wild"/>
    <x v="0"/>
    <n v="5"/>
    <n v="1"/>
    <n v="2"/>
    <n v="2"/>
    <s v="BS"/>
  </r>
  <r>
    <x v="8"/>
    <x v="2"/>
    <n v="6"/>
    <x v="2"/>
    <n v="24"/>
    <d v="2021-06-24T00:00:00"/>
    <d v="1899-12-30T15:25:00"/>
    <s v="BS03b"/>
    <s v="Q Jeff (right bank opposite N. Arm confl.)"/>
    <s v="Gordon Estuary"/>
    <n v="1"/>
    <x v="9"/>
    <s v="Wild"/>
    <x v="3"/>
    <n v="5"/>
    <n v="1"/>
    <n v="3"/>
    <n v="7"/>
    <s v="BS"/>
  </r>
  <r>
    <x v="8"/>
    <x v="2"/>
    <n v="6"/>
    <x v="2"/>
    <n v="24"/>
    <d v="2021-06-24T00:00:00"/>
    <d v="1899-12-30T15:25:00"/>
    <s v="BS03b"/>
    <s v="Q Jeff (right bank opposite N. Arm confl.)"/>
    <s v="Gordon Estuary"/>
    <n v="1"/>
    <x v="5"/>
    <s v="Wild"/>
    <x v="1"/>
    <n v="15"/>
    <n v="1"/>
    <n v="4"/>
    <n v="3"/>
    <s v="BS"/>
  </r>
  <r>
    <x v="8"/>
    <x v="2"/>
    <n v="6"/>
    <x v="2"/>
    <n v="25"/>
    <d v="2021-06-25T00:00:00"/>
    <d v="1899-12-30T11:27:00"/>
    <s v="BS03b"/>
    <s v="Q Jeff (right bank opposite N. Arm confl.)"/>
    <s v="Gordon Estuary"/>
    <n v="1"/>
    <x v="0"/>
    <s v="Wild"/>
    <x v="0"/>
    <n v="3"/>
    <n v="1"/>
    <n v="2"/>
    <n v="23"/>
    <s v="BS"/>
  </r>
  <r>
    <x v="8"/>
    <x v="2"/>
    <n v="6"/>
    <x v="2"/>
    <n v="25"/>
    <d v="2021-06-25T00:00:00"/>
    <d v="1899-12-30T11:27:00"/>
    <s v="BS03b"/>
    <s v="Q Jeff (right bank opposite N. Arm confl.)"/>
    <s v="Gordon Estuary"/>
    <n v="1"/>
    <x v="0"/>
    <s v="Wild"/>
    <x v="3"/>
    <n v="3"/>
    <n v="1"/>
    <n v="3"/>
    <n v="1"/>
    <s v="BS"/>
  </r>
  <r>
    <x v="8"/>
    <x v="2"/>
    <n v="6"/>
    <x v="2"/>
    <n v="25"/>
    <d v="2021-06-25T00:00:00"/>
    <d v="1899-12-30T11:27:00"/>
    <s v="BS03b"/>
    <s v="Q Jeff (right bank opposite N. Arm confl.)"/>
    <s v="Gordon Estuary"/>
    <n v="1"/>
    <x v="9"/>
    <s v="Wild"/>
    <x v="3"/>
    <n v="5"/>
    <n v="1"/>
    <n v="3"/>
    <n v="1"/>
    <s v="BS"/>
  </r>
  <r>
    <x v="8"/>
    <x v="2"/>
    <n v="6"/>
    <x v="2"/>
    <n v="25"/>
    <d v="2021-06-25T00:00:00"/>
    <d v="1899-12-30T11:27:00"/>
    <s v="BS03b"/>
    <s v="Q Jeff (right bank opposite N. Arm confl.)"/>
    <s v="Gordon Estuary"/>
    <n v="1"/>
    <x v="2"/>
    <s v="Wild"/>
    <x v="1"/>
    <n v="8"/>
    <n v="1"/>
    <n v="4"/>
    <n v="4"/>
    <s v="BS"/>
  </r>
  <r>
    <x v="8"/>
    <x v="2"/>
    <n v="6"/>
    <x v="2"/>
    <n v="25"/>
    <d v="2021-06-25T00:00:00"/>
    <d v="1899-12-30T11:27:00"/>
    <s v="BS03b"/>
    <s v="Q Jeff (right bank opposite N. Arm confl.)"/>
    <s v="Gordon Estuary"/>
    <n v="1"/>
    <x v="4"/>
    <s v="Wild"/>
    <x v="1"/>
    <n v="18"/>
    <n v="1"/>
    <n v="4"/>
    <n v="12"/>
    <s v="BS"/>
  </r>
  <r>
    <x v="8"/>
    <x v="2"/>
    <n v="6"/>
    <x v="2"/>
    <n v="25"/>
    <d v="2021-06-25T00:00:00"/>
    <d v="1899-12-30T11:27:00"/>
    <s v="BS03b"/>
    <s v="Q Jeff (right bank opposite N. Arm confl.)"/>
    <s v="Gordon Estuary"/>
    <n v="1"/>
    <x v="5"/>
    <s v="Wild"/>
    <x v="1"/>
    <n v="15"/>
    <n v="1"/>
    <n v="4"/>
    <n v="19"/>
    <s v="BS"/>
  </r>
  <r>
    <x v="8"/>
    <x v="2"/>
    <n v="6"/>
    <x v="2"/>
    <n v="25"/>
    <d v="2021-06-25T00:00:00"/>
    <d v="1899-12-30T11:27:00"/>
    <s v="BS03b"/>
    <s v="Q Jeff (right bank opposite N. Arm confl.)"/>
    <s v="Gordon Estuary"/>
    <n v="1"/>
    <x v="6"/>
    <s v="Wild"/>
    <x v="1"/>
    <n v="11"/>
    <n v="1"/>
    <n v="4"/>
    <n v="2"/>
    <s v="BS"/>
  </r>
  <r>
    <x v="8"/>
    <x v="2"/>
    <n v="6"/>
    <x v="2"/>
    <n v="25"/>
    <d v="2021-06-25T00:00:00"/>
    <d v="1899-12-30T11:27:00"/>
    <s v="BS03b"/>
    <s v="Q Jeff (right bank opposite N. Arm confl.)"/>
    <s v="Gordon Estuary"/>
    <n v="1"/>
    <x v="10"/>
    <s v="Wild"/>
    <x v="1"/>
    <n v="13"/>
    <n v="1"/>
    <n v="4"/>
    <n v="7"/>
    <s v="BS"/>
  </r>
  <r>
    <x v="8"/>
    <x v="2"/>
    <n v="6"/>
    <x v="2"/>
    <n v="25"/>
    <d v="2021-06-25T00:00:00"/>
    <d v="1899-12-30T12:06:00"/>
    <s v="BS03"/>
    <s v="Pacheedah Shores Boat Ramp"/>
    <s v="Gordon Estuary"/>
    <n v="1"/>
    <x v="0"/>
    <s v="Wild"/>
    <x v="0"/>
    <n v="3"/>
    <n v="1"/>
    <n v="2"/>
    <n v="2"/>
    <s v="BS"/>
  </r>
  <r>
    <x v="8"/>
    <x v="2"/>
    <n v="6"/>
    <x v="2"/>
    <n v="25"/>
    <d v="2021-06-25T00:00:00"/>
    <d v="1899-12-30T12:06:00"/>
    <s v="BS03"/>
    <s v="Pacheedah Shores Boat Ramp"/>
    <s v="Gordon Estuary"/>
    <n v="1"/>
    <x v="9"/>
    <s v="Wild"/>
    <x v="3"/>
    <n v="5"/>
    <n v="1"/>
    <n v="3"/>
    <n v="2"/>
    <s v="BS"/>
  </r>
  <r>
    <x v="8"/>
    <x v="2"/>
    <n v="6"/>
    <x v="2"/>
    <n v="25"/>
    <d v="2021-06-25T00:00:00"/>
    <d v="1899-12-30T12:06:00"/>
    <s v="BS03"/>
    <s v="Pacheedah Shores Boat Ramp"/>
    <s v="Gordon Estuary"/>
    <n v="1"/>
    <x v="2"/>
    <s v="Wild"/>
    <x v="1"/>
    <n v="8"/>
    <n v="1"/>
    <n v="4"/>
    <n v="8"/>
    <s v="BS"/>
  </r>
  <r>
    <x v="8"/>
    <x v="2"/>
    <n v="6"/>
    <x v="2"/>
    <n v="25"/>
    <d v="2021-06-25T00:00:00"/>
    <d v="1899-12-30T12:06:00"/>
    <s v="BS03"/>
    <s v="Pacheedah Shores Boat Ramp"/>
    <s v="Gordon Estuary"/>
    <n v="1"/>
    <x v="3"/>
    <s v="Wild"/>
    <x v="4"/>
    <n v="9"/>
    <n v="1"/>
    <n v="99"/>
    <n v="2"/>
    <s v="BS"/>
  </r>
  <r>
    <x v="8"/>
    <x v="2"/>
    <n v="6"/>
    <x v="2"/>
    <n v="25"/>
    <d v="2021-06-25T00:00:00"/>
    <d v="1899-12-30T12:06:00"/>
    <s v="BS03"/>
    <s v="Pacheedah Shores Boat Ramp"/>
    <s v="Gordon Estuary"/>
    <n v="1"/>
    <x v="4"/>
    <s v="Wild"/>
    <x v="1"/>
    <n v="18"/>
    <n v="1"/>
    <n v="4"/>
    <n v="7"/>
    <s v="BS"/>
  </r>
  <r>
    <x v="8"/>
    <x v="2"/>
    <n v="6"/>
    <x v="2"/>
    <n v="25"/>
    <d v="2021-06-25T00:00:00"/>
    <d v="1899-12-30T12:06:00"/>
    <s v="BS03"/>
    <s v="Pacheedah Shores Boat Ramp"/>
    <s v="Gordon Estuary"/>
    <n v="1"/>
    <x v="5"/>
    <s v="Wild"/>
    <x v="1"/>
    <n v="15"/>
    <n v="1"/>
    <n v="4"/>
    <n v="38"/>
    <s v="BS"/>
  </r>
  <r>
    <x v="8"/>
    <x v="2"/>
    <n v="6"/>
    <x v="2"/>
    <n v="25"/>
    <d v="2021-06-25T00:00:00"/>
    <d v="1899-12-30T12:06:00"/>
    <s v="BS03"/>
    <s v="Pacheedah Shores Boat Ramp"/>
    <s v="Gordon Estuary"/>
    <n v="1"/>
    <x v="6"/>
    <s v="Wild"/>
    <x v="1"/>
    <n v="11"/>
    <n v="1"/>
    <n v="4"/>
    <n v="3"/>
    <s v="BS"/>
  </r>
  <r>
    <x v="8"/>
    <x v="2"/>
    <n v="6"/>
    <x v="2"/>
    <n v="25"/>
    <d v="2021-06-25T00:00:00"/>
    <d v="1899-12-30T12:06:00"/>
    <s v="BS03"/>
    <s v="Pacheedah Shores Boat Ramp"/>
    <s v="Gordon Estuary"/>
    <n v="1"/>
    <x v="10"/>
    <s v="Wild"/>
    <x v="1"/>
    <n v="13"/>
    <n v="1"/>
    <n v="4"/>
    <n v="6"/>
    <s v="BS"/>
  </r>
  <r>
    <x v="8"/>
    <x v="2"/>
    <n v="6"/>
    <x v="2"/>
    <n v="25"/>
    <d v="2021-06-25T00:00:00"/>
    <d v="1899-12-30T13:12:00"/>
    <s v="BS09"/>
    <s v="Q07, Central/South Arm confluence"/>
    <s v="San Juan Estuary"/>
    <n v="1"/>
    <x v="0"/>
    <s v="Wild"/>
    <x v="0"/>
    <n v="3"/>
    <n v="1"/>
    <n v="2"/>
    <n v="4"/>
    <s v="BS"/>
  </r>
  <r>
    <x v="8"/>
    <x v="2"/>
    <n v="6"/>
    <x v="2"/>
    <n v="25"/>
    <d v="2021-06-25T00:00:00"/>
    <d v="1899-12-30T13:12:00"/>
    <s v="BS09"/>
    <s v="Q07, Central/South Arm confluence"/>
    <s v="San Juan Estuary"/>
    <n v="1"/>
    <x v="0"/>
    <s v="Wild"/>
    <x v="3"/>
    <n v="3"/>
    <n v="1"/>
    <n v="3"/>
    <n v="1"/>
    <s v="BS"/>
  </r>
  <r>
    <x v="8"/>
    <x v="2"/>
    <n v="6"/>
    <x v="2"/>
    <n v="25"/>
    <d v="2021-06-25T00:00:00"/>
    <d v="1899-12-30T13:12:00"/>
    <s v="BS09"/>
    <s v="Q07, Central/South Arm confluence"/>
    <s v="San Juan Estuary"/>
    <n v="1"/>
    <x v="9"/>
    <s v="Wild"/>
    <x v="0"/>
    <n v="5"/>
    <n v="1"/>
    <n v="2"/>
    <n v="3"/>
    <s v="BS"/>
  </r>
  <r>
    <x v="8"/>
    <x v="2"/>
    <n v="6"/>
    <x v="2"/>
    <n v="25"/>
    <d v="2021-06-25T00:00:00"/>
    <d v="1899-12-30T13:12:00"/>
    <s v="BS09"/>
    <s v="Q07, Central/South Arm confluence"/>
    <s v="San Juan Estuary"/>
    <n v="1"/>
    <x v="9"/>
    <s v="Wild"/>
    <x v="3"/>
    <n v="5"/>
    <n v="1"/>
    <n v="3"/>
    <n v="7"/>
    <s v="BS"/>
  </r>
  <r>
    <x v="8"/>
    <x v="2"/>
    <n v="6"/>
    <x v="2"/>
    <n v="25"/>
    <d v="2021-06-25T00:00:00"/>
    <d v="1899-12-30T13:12:00"/>
    <s v="BS09"/>
    <s v="Q07, Central/South Arm confluence"/>
    <s v="San Juan Estuary"/>
    <n v="1"/>
    <x v="2"/>
    <s v="Wild"/>
    <x v="1"/>
    <n v="8"/>
    <n v="1"/>
    <n v="4"/>
    <n v="3"/>
    <s v="BS"/>
  </r>
  <r>
    <x v="8"/>
    <x v="2"/>
    <n v="6"/>
    <x v="2"/>
    <n v="25"/>
    <d v="2021-06-25T00:00:00"/>
    <d v="1899-12-30T13:12:00"/>
    <s v="BS09"/>
    <s v="Q07, Central/South Arm confluence"/>
    <s v="San Juan Estuary"/>
    <n v="1"/>
    <x v="3"/>
    <s v="Wild"/>
    <x v="1"/>
    <n v="9"/>
    <n v="1"/>
    <n v="4"/>
    <n v="1"/>
    <s v="BS"/>
  </r>
  <r>
    <x v="8"/>
    <x v="2"/>
    <n v="6"/>
    <x v="2"/>
    <n v="25"/>
    <d v="2021-06-25T00:00:00"/>
    <d v="1899-12-30T13:12:00"/>
    <s v="BS09"/>
    <s v="Q07, Central/South Arm confluence"/>
    <s v="San Juan Estuary"/>
    <n v="1"/>
    <x v="4"/>
    <s v="Wild"/>
    <x v="1"/>
    <n v="18"/>
    <n v="1"/>
    <n v="4"/>
    <n v="1"/>
    <s v="BS"/>
  </r>
  <r>
    <x v="8"/>
    <x v="2"/>
    <n v="6"/>
    <x v="2"/>
    <n v="25"/>
    <d v="2021-06-25T00:00:00"/>
    <d v="1899-12-30T13:12:00"/>
    <s v="BS09"/>
    <s v="Q07, Central/South Arm confluence"/>
    <s v="San Juan Estuary"/>
    <n v="1"/>
    <x v="5"/>
    <s v="Wild"/>
    <x v="1"/>
    <n v="15"/>
    <n v="1"/>
    <n v="4"/>
    <n v="11"/>
    <s v="BS"/>
  </r>
  <r>
    <x v="8"/>
    <x v="2"/>
    <n v="6"/>
    <x v="2"/>
    <n v="25"/>
    <d v="2021-06-25T00:00:00"/>
    <d v="1899-12-30T13:12:00"/>
    <s v="BS09"/>
    <s v="Q07, Central/South Arm confluence"/>
    <s v="San Juan Estuary"/>
    <n v="1"/>
    <x v="10"/>
    <s v="Wild"/>
    <x v="1"/>
    <n v="13"/>
    <n v="1"/>
    <n v="4"/>
    <n v="10"/>
    <s v="BS"/>
  </r>
  <r>
    <x v="8"/>
    <x v="2"/>
    <n v="6"/>
    <x v="2"/>
    <n v="25"/>
    <d v="2021-06-25T00:00:00"/>
    <d v="1899-12-30T13:12:00"/>
    <s v="BS09"/>
    <s v="Q07, Central/South Arm confluence"/>
    <s v="San Juan Estuary"/>
    <n v="1"/>
    <x v="8"/>
    <s v="Wild"/>
    <x v="2"/>
    <n v="14"/>
    <n v="1"/>
    <n v="5"/>
    <n v="1"/>
    <s v="BS"/>
  </r>
  <r>
    <x v="8"/>
    <x v="2"/>
    <n v="6"/>
    <x v="2"/>
    <n v="25"/>
    <d v="2021-06-25T00:00:00"/>
    <d v="1899-12-30T13:34:00"/>
    <s v="BS12"/>
    <s v="Q4, u/s of Tanis's template site"/>
    <s v="San Juan Estuary"/>
    <n v="1"/>
    <x v="2"/>
    <s v="Wild"/>
    <x v="1"/>
    <n v="8"/>
    <n v="1"/>
    <n v="4"/>
    <n v="4"/>
    <s v="BS"/>
  </r>
  <r>
    <x v="8"/>
    <x v="2"/>
    <n v="6"/>
    <x v="2"/>
    <n v="25"/>
    <d v="2021-06-25T00:00:00"/>
    <d v="1899-12-30T13:34:00"/>
    <s v="BS12"/>
    <s v="Q4, u/s of Tanis's template site"/>
    <s v="San Juan Estuary"/>
    <n v="1"/>
    <x v="5"/>
    <s v="Wild"/>
    <x v="1"/>
    <n v="15"/>
    <n v="1"/>
    <n v="4"/>
    <n v="1"/>
    <s v="BS"/>
  </r>
  <r>
    <x v="8"/>
    <x v="2"/>
    <n v="6"/>
    <x v="2"/>
    <n v="25"/>
    <d v="2021-06-25T00:00:00"/>
    <d v="1899-12-30T13:34:00"/>
    <s v="BS12"/>
    <s v="Q4, u/s of Tanis's template site"/>
    <s v="San Juan Estuary"/>
    <n v="1"/>
    <x v="6"/>
    <s v="Wild"/>
    <x v="1"/>
    <n v="11"/>
    <n v="1"/>
    <n v="4"/>
    <n v="7"/>
    <s v="BS"/>
  </r>
  <r>
    <x v="8"/>
    <x v="2"/>
    <n v="6"/>
    <x v="2"/>
    <n v="25"/>
    <d v="2021-06-25T00:00:00"/>
    <d v="1899-12-30T13:34:00"/>
    <s v="BS12"/>
    <s v="Q4, u/s of Tanis's template site"/>
    <s v="San Juan Estuary"/>
    <n v="1"/>
    <x v="10"/>
    <s v="Wild"/>
    <x v="1"/>
    <n v="13"/>
    <n v="1"/>
    <n v="4"/>
    <n v="5"/>
    <s v="BS"/>
  </r>
  <r>
    <x v="10"/>
    <x v="2"/>
    <n v="7"/>
    <x v="3"/>
    <n v="7"/>
    <d v="2021-07-07T00:00:00"/>
    <d v="1899-12-30T08:37:00"/>
    <s v="BS04"/>
    <s v="Gallaugher's"/>
    <s v="Gordon Estuary"/>
    <n v="1"/>
    <x v="9"/>
    <s v="Wild"/>
    <x v="3"/>
    <n v="5"/>
    <n v="1"/>
    <n v="3"/>
    <n v="13"/>
    <s v="BS"/>
  </r>
  <r>
    <x v="10"/>
    <x v="2"/>
    <n v="7"/>
    <x v="3"/>
    <n v="7"/>
    <d v="2021-07-07T00:00:00"/>
    <d v="1899-12-30T08:37:00"/>
    <s v="BS04"/>
    <s v="Gallaugher's"/>
    <s v="Gordon Estuary"/>
    <n v="1"/>
    <x v="9"/>
    <s v="Wild"/>
    <x v="0"/>
    <n v="5"/>
    <n v="1"/>
    <n v="2"/>
    <n v="1"/>
    <s v="BS"/>
  </r>
  <r>
    <x v="10"/>
    <x v="2"/>
    <n v="7"/>
    <x v="3"/>
    <n v="7"/>
    <d v="2021-07-07T00:00:00"/>
    <d v="1899-12-30T08:37:00"/>
    <s v="BS04"/>
    <s v="Gallaugher's"/>
    <s v="Gordon Estuary"/>
    <n v="1"/>
    <x v="2"/>
    <s v="Wild"/>
    <x v="1"/>
    <n v="8"/>
    <n v="1"/>
    <n v="4"/>
    <n v="6"/>
    <s v="BS"/>
  </r>
  <r>
    <x v="10"/>
    <x v="2"/>
    <n v="7"/>
    <x v="3"/>
    <n v="7"/>
    <d v="2021-07-07T00:00:00"/>
    <d v="1899-12-30T08:37:00"/>
    <s v="BS04"/>
    <s v="Gallaugher's"/>
    <s v="Gordon Estuary"/>
    <n v="1"/>
    <x v="3"/>
    <s v="Wild"/>
    <x v="1"/>
    <n v="9"/>
    <n v="1"/>
    <n v="4"/>
    <n v="38"/>
    <s v="BS"/>
  </r>
  <r>
    <x v="10"/>
    <x v="2"/>
    <n v="7"/>
    <x v="3"/>
    <n v="7"/>
    <d v="2021-07-07T00:00:00"/>
    <d v="1899-12-30T08:37:00"/>
    <s v="BS04"/>
    <s v="Gallaugher's"/>
    <s v="Gordon Estuary"/>
    <n v="1"/>
    <x v="5"/>
    <s v="Wild"/>
    <x v="1"/>
    <n v="15"/>
    <n v="1"/>
    <n v="4"/>
    <n v="9"/>
    <s v="BS"/>
  </r>
  <r>
    <x v="10"/>
    <x v="2"/>
    <n v="7"/>
    <x v="3"/>
    <n v="7"/>
    <d v="2021-07-07T00:00:00"/>
    <d v="1899-12-30T09:40:00"/>
    <s v="PS5-3"/>
    <s v="Site 5 main channel where stump sland channel comes in"/>
    <s v="Gordon Estuary"/>
    <n v="1"/>
    <x v="0"/>
    <s v="Wild"/>
    <x v="0"/>
    <n v="3"/>
    <n v="1"/>
    <n v="2"/>
    <n v="58"/>
    <s v="PS"/>
  </r>
  <r>
    <x v="10"/>
    <x v="2"/>
    <n v="7"/>
    <x v="3"/>
    <n v="7"/>
    <d v="2021-07-07T00:00:00"/>
    <d v="1899-12-30T09:40:00"/>
    <s v="PS5-3"/>
    <s v="Site 5 main channel where stump sland channel comes in"/>
    <s v="Gordon Estuary"/>
    <n v="1"/>
    <x v="2"/>
    <s v="Wild"/>
    <x v="1"/>
    <n v="8"/>
    <n v="1"/>
    <n v="4"/>
    <n v="27"/>
    <s v="PS"/>
  </r>
  <r>
    <x v="10"/>
    <x v="2"/>
    <n v="7"/>
    <x v="3"/>
    <n v="7"/>
    <d v="2021-07-07T00:00:00"/>
    <d v="1899-12-30T09:40:00"/>
    <s v="PS5-3"/>
    <s v="Site 5 main channel where stump sland channel comes in"/>
    <s v="Gordon Estuary"/>
    <n v="1"/>
    <x v="3"/>
    <s v="Wild"/>
    <x v="1"/>
    <n v="9"/>
    <n v="1"/>
    <n v="4"/>
    <n v="180"/>
    <s v="PS"/>
  </r>
  <r>
    <x v="10"/>
    <x v="2"/>
    <n v="7"/>
    <x v="3"/>
    <n v="7"/>
    <d v="2021-07-07T00:00:00"/>
    <d v="1899-12-30T09:40:00"/>
    <s v="PS5-3"/>
    <s v="Site 5 main channel where stump sland channel comes in"/>
    <s v="Gordon Estuary"/>
    <n v="1"/>
    <x v="5"/>
    <s v="Wild"/>
    <x v="1"/>
    <n v="15"/>
    <n v="1"/>
    <n v="4"/>
    <n v="1"/>
    <s v="PS"/>
  </r>
  <r>
    <x v="10"/>
    <x v="2"/>
    <n v="7"/>
    <x v="3"/>
    <n v="7"/>
    <d v="2021-07-07T00:00:00"/>
    <d v="1899-12-30T10:13:00"/>
    <s v="BS07"/>
    <s v="Butch's (Gordon R.)"/>
    <s v="Gordon Estuary"/>
    <n v="1"/>
    <x v="0"/>
    <s v="Wild"/>
    <x v="0"/>
    <n v="3"/>
    <n v="1"/>
    <n v="2"/>
    <n v="1"/>
    <s v="BS"/>
  </r>
  <r>
    <x v="10"/>
    <x v="2"/>
    <n v="7"/>
    <x v="3"/>
    <n v="7"/>
    <d v="2021-07-07T00:00:00"/>
    <d v="1899-12-30T10:13:00"/>
    <s v="BS07"/>
    <s v="Butch's (Gordon R.)"/>
    <s v="Gordon Estuary"/>
    <n v="1"/>
    <x v="9"/>
    <s v="Wild"/>
    <x v="0"/>
    <n v="5"/>
    <n v="1"/>
    <n v="2"/>
    <n v="2"/>
    <s v="BS"/>
  </r>
  <r>
    <x v="10"/>
    <x v="2"/>
    <n v="7"/>
    <x v="3"/>
    <n v="7"/>
    <d v="2021-07-07T00:00:00"/>
    <d v="1899-12-30T10:13:00"/>
    <s v="BS07"/>
    <s v="Butch's (Gordon R.)"/>
    <s v="Gordon Estuary"/>
    <n v="1"/>
    <x v="9"/>
    <s v="Wild"/>
    <x v="3"/>
    <n v="5"/>
    <n v="1"/>
    <n v="3"/>
    <n v="13"/>
    <s v="BS"/>
  </r>
  <r>
    <x v="10"/>
    <x v="2"/>
    <n v="7"/>
    <x v="3"/>
    <n v="7"/>
    <d v="2021-07-07T00:00:00"/>
    <d v="1899-12-30T10:13:00"/>
    <s v="BS07"/>
    <s v="Butch's (Gordon R.)"/>
    <s v="Gordon Estuary"/>
    <n v="1"/>
    <x v="6"/>
    <s v="Wild"/>
    <x v="1"/>
    <n v="11"/>
    <n v="1"/>
    <n v="4"/>
    <n v="1"/>
    <s v="BS"/>
  </r>
  <r>
    <x v="10"/>
    <x v="2"/>
    <n v="7"/>
    <x v="3"/>
    <n v="7"/>
    <d v="2021-07-07T00:00:00"/>
    <d v="1899-12-30T10:13:00"/>
    <s v="BS07"/>
    <s v="Butch's (Gordon R.)"/>
    <s v="Gordon Estuary"/>
    <n v="1"/>
    <x v="8"/>
    <s v="Wild"/>
    <x v="2"/>
    <n v="14"/>
    <n v="1"/>
    <n v="5"/>
    <n v="85"/>
    <s v="BS"/>
  </r>
  <r>
    <x v="10"/>
    <x v="2"/>
    <n v="7"/>
    <x v="3"/>
    <n v="7"/>
    <d v="2021-07-07T00:00:00"/>
    <d v="1899-12-30T11:34:00"/>
    <s v="BS12"/>
    <s v="Q4, u/s of Tanis's template site"/>
    <s v="San Juan Estuary"/>
    <n v="1"/>
    <x v="0"/>
    <s v="Wild"/>
    <x v="0"/>
    <n v="3"/>
    <n v="1"/>
    <n v="2"/>
    <n v="25"/>
    <s v="BS"/>
  </r>
  <r>
    <x v="10"/>
    <x v="2"/>
    <n v="7"/>
    <x v="3"/>
    <n v="7"/>
    <d v="2021-07-07T00:00:00"/>
    <d v="1899-12-30T11:34:00"/>
    <s v="BS12"/>
    <s v="Q4, u/s of Tanis's template site"/>
    <s v="San Juan Estuary"/>
    <n v="1"/>
    <x v="2"/>
    <s v="Wild"/>
    <x v="1"/>
    <n v="8"/>
    <n v="1"/>
    <n v="4"/>
    <n v="142"/>
    <s v="BS"/>
  </r>
  <r>
    <x v="10"/>
    <x v="2"/>
    <n v="7"/>
    <x v="3"/>
    <n v="7"/>
    <d v="2021-07-07T00:00:00"/>
    <d v="1899-12-30T11:34:00"/>
    <s v="BS12"/>
    <s v="Q4, u/s of Tanis's template site"/>
    <s v="San Juan Estuary"/>
    <n v="1"/>
    <x v="3"/>
    <s v="Wild"/>
    <x v="1"/>
    <n v="9"/>
    <n v="1"/>
    <n v="4"/>
    <n v="15"/>
    <s v="BS"/>
  </r>
  <r>
    <x v="10"/>
    <x v="2"/>
    <n v="7"/>
    <x v="3"/>
    <n v="7"/>
    <d v="2021-07-07T00:00:00"/>
    <d v="1899-12-30T11:34:00"/>
    <s v="BS12"/>
    <s v="Q4, u/s of Tanis's template site"/>
    <s v="San Juan Estuary"/>
    <n v="1"/>
    <x v="5"/>
    <s v="Wild"/>
    <x v="1"/>
    <n v="15"/>
    <n v="1"/>
    <n v="4"/>
    <n v="8"/>
    <s v="BS"/>
  </r>
  <r>
    <x v="10"/>
    <x v="2"/>
    <n v="7"/>
    <x v="3"/>
    <n v="7"/>
    <d v="2021-07-07T00:00:00"/>
    <d v="1899-12-30T11:34:00"/>
    <s v="BS12"/>
    <s v="Q4, u/s of Tanis's template site"/>
    <s v="San Juan Estuary"/>
    <n v="1"/>
    <x v="10"/>
    <s v="Wild"/>
    <x v="1"/>
    <n v="13"/>
    <n v="1"/>
    <n v="4"/>
    <n v="1"/>
    <s v="BS"/>
  </r>
  <r>
    <x v="10"/>
    <x v="2"/>
    <n v="7"/>
    <x v="3"/>
    <n v="7"/>
    <d v="2021-07-07T00:00:00"/>
    <d v="1899-12-30T12:25:00"/>
    <s v="BS17"/>
    <s v="On point at confluence of N. Arm and Brown's Slough"/>
    <s v="Gordon Estuary"/>
    <n v="1"/>
    <x v="0"/>
    <s v="Wild"/>
    <x v="0"/>
    <n v="3"/>
    <n v="1"/>
    <n v="2"/>
    <n v="3"/>
    <s v="BS"/>
  </r>
  <r>
    <x v="10"/>
    <x v="2"/>
    <n v="7"/>
    <x v="3"/>
    <n v="7"/>
    <d v="2021-07-07T00:00:00"/>
    <d v="1899-12-30T12:25:00"/>
    <s v="BS17"/>
    <s v="On point at confluence of N. Arm and Brown's Slough"/>
    <s v="Gordon Estuary"/>
    <n v="1"/>
    <x v="9"/>
    <s v="Wild"/>
    <x v="3"/>
    <n v="5"/>
    <n v="1"/>
    <n v="3"/>
    <n v="4"/>
    <s v="BS"/>
  </r>
  <r>
    <x v="10"/>
    <x v="2"/>
    <n v="7"/>
    <x v="3"/>
    <n v="7"/>
    <d v="2021-07-07T00:00:00"/>
    <d v="1899-12-30T12:25:00"/>
    <s v="BS17"/>
    <s v="On point at confluence of N. Arm and Brown's Slough"/>
    <s v="Gordon Estuary"/>
    <n v="1"/>
    <x v="2"/>
    <s v="Wild"/>
    <x v="1"/>
    <n v="8"/>
    <n v="1"/>
    <n v="4"/>
    <n v="3"/>
    <s v="BS"/>
  </r>
  <r>
    <x v="10"/>
    <x v="2"/>
    <n v="7"/>
    <x v="3"/>
    <n v="7"/>
    <d v="2021-07-07T00:00:00"/>
    <d v="1899-12-30T12:25:00"/>
    <s v="BS17"/>
    <s v="On point at confluence of N. Arm and Brown's Slough"/>
    <s v="Gordon Estuary"/>
    <n v="1"/>
    <x v="3"/>
    <s v="Wild"/>
    <x v="1"/>
    <n v="9"/>
    <n v="1"/>
    <n v="4"/>
    <n v="4"/>
    <s v="BS"/>
  </r>
  <r>
    <x v="10"/>
    <x v="2"/>
    <n v="7"/>
    <x v="3"/>
    <n v="7"/>
    <d v="2021-07-07T00:00:00"/>
    <d v="1899-12-30T12:25:00"/>
    <s v="BS17"/>
    <s v="On point at confluence of N. Arm and Brown's Slough"/>
    <s v="Gordon Estuary"/>
    <n v="1"/>
    <x v="4"/>
    <s v="Wild"/>
    <x v="1"/>
    <n v="18"/>
    <n v="1"/>
    <n v="4"/>
    <n v="3"/>
    <s v="BS"/>
  </r>
  <r>
    <x v="10"/>
    <x v="2"/>
    <n v="7"/>
    <x v="3"/>
    <n v="7"/>
    <d v="2021-07-07T00:00:00"/>
    <d v="1899-12-30T12:25:00"/>
    <s v="BS17"/>
    <s v="On point at confluence of N. Arm and Brown's Slough"/>
    <s v="Gordon Estuary"/>
    <n v="1"/>
    <x v="5"/>
    <s v="Wild"/>
    <x v="1"/>
    <n v="15"/>
    <n v="1"/>
    <n v="4"/>
    <n v="7"/>
    <s v="BS"/>
  </r>
  <r>
    <x v="10"/>
    <x v="2"/>
    <n v="7"/>
    <x v="3"/>
    <n v="7"/>
    <d v="2021-07-07T00:00:00"/>
    <d v="1899-12-30T12:25:00"/>
    <s v="BS17"/>
    <s v="On point at confluence of N. Arm and Brown's Slough"/>
    <s v="Gordon Estuary"/>
    <n v="1"/>
    <x v="6"/>
    <s v="Wild"/>
    <x v="1"/>
    <n v="11"/>
    <n v="1"/>
    <n v="4"/>
    <n v="1"/>
    <s v="BS"/>
  </r>
  <r>
    <x v="10"/>
    <x v="2"/>
    <n v="7"/>
    <x v="3"/>
    <n v="7"/>
    <d v="2021-07-07T00:00:00"/>
    <d v="1899-12-30T12:45:00"/>
    <s v="BS03b"/>
    <s v="Q Jeff (right bank opposite N. Arm confl.)"/>
    <s v="Gordon Estuary"/>
    <n v="1"/>
    <x v="9"/>
    <s v="Hatchery"/>
    <x v="3"/>
    <n v="5"/>
    <n v="2"/>
    <n v="3"/>
    <n v="8"/>
    <s v="BS"/>
  </r>
  <r>
    <x v="10"/>
    <x v="2"/>
    <n v="7"/>
    <x v="3"/>
    <n v="7"/>
    <d v="2021-07-07T00:00:00"/>
    <d v="1899-12-30T12:45:00"/>
    <s v="BS03b"/>
    <s v="Q Jeff (right bank opposite N. Arm confl.)"/>
    <s v="Gordon Estuary"/>
    <n v="1"/>
    <x v="0"/>
    <s v="Wild"/>
    <x v="3"/>
    <n v="3"/>
    <n v="1"/>
    <n v="3"/>
    <n v="4"/>
    <s v="BS"/>
  </r>
  <r>
    <x v="10"/>
    <x v="2"/>
    <n v="7"/>
    <x v="3"/>
    <n v="7"/>
    <d v="2021-07-07T00:00:00"/>
    <d v="1899-12-30T12:45:00"/>
    <s v="BS03b"/>
    <s v="Q Jeff (right bank opposite N. Arm confl.)"/>
    <s v="Gordon Estuary"/>
    <n v="1"/>
    <x v="0"/>
    <s v="Wild"/>
    <x v="0"/>
    <n v="3"/>
    <n v="1"/>
    <n v="2"/>
    <n v="4"/>
    <s v="BS"/>
  </r>
  <r>
    <x v="10"/>
    <x v="2"/>
    <n v="7"/>
    <x v="3"/>
    <n v="7"/>
    <d v="2021-07-07T00:00:00"/>
    <d v="1899-12-30T12:45:00"/>
    <s v="BS03b"/>
    <s v="Q Jeff (right bank opposite N. Arm confl.)"/>
    <s v="Gordon Estuary"/>
    <n v="1"/>
    <x v="2"/>
    <s v="Wild"/>
    <x v="1"/>
    <n v="8"/>
    <n v="1"/>
    <n v="4"/>
    <n v="6"/>
    <s v="BS"/>
  </r>
  <r>
    <x v="10"/>
    <x v="2"/>
    <n v="7"/>
    <x v="3"/>
    <n v="7"/>
    <d v="2021-07-07T00:00:00"/>
    <d v="1899-12-30T12:45:00"/>
    <s v="BS03b"/>
    <s v="Q Jeff (right bank opposite N. Arm confl.)"/>
    <s v="Gordon Estuary"/>
    <n v="1"/>
    <x v="3"/>
    <s v="Wild"/>
    <x v="1"/>
    <n v="9"/>
    <n v="1"/>
    <n v="4"/>
    <n v="10"/>
    <s v="BS"/>
  </r>
  <r>
    <x v="10"/>
    <x v="2"/>
    <n v="7"/>
    <x v="3"/>
    <n v="7"/>
    <d v="2021-07-07T00:00:00"/>
    <d v="1899-12-30T12:45:00"/>
    <s v="BS03b"/>
    <s v="Q Jeff (right bank opposite N. Arm confl.)"/>
    <s v="Gordon Estuary"/>
    <n v="1"/>
    <x v="4"/>
    <s v="Wild"/>
    <x v="1"/>
    <n v="18"/>
    <n v="1"/>
    <n v="4"/>
    <n v="6"/>
    <s v="BS"/>
  </r>
  <r>
    <x v="10"/>
    <x v="2"/>
    <n v="7"/>
    <x v="3"/>
    <n v="7"/>
    <d v="2021-07-07T00:00:00"/>
    <d v="1899-12-30T12:45:00"/>
    <s v="BS03b"/>
    <s v="Q Jeff (right bank opposite N. Arm confl.)"/>
    <s v="Gordon Estuary"/>
    <n v="1"/>
    <x v="5"/>
    <s v="Wild"/>
    <x v="1"/>
    <n v="15"/>
    <n v="1"/>
    <n v="4"/>
    <n v="7"/>
    <s v="BS"/>
  </r>
  <r>
    <x v="10"/>
    <x v="2"/>
    <n v="7"/>
    <x v="3"/>
    <n v="7"/>
    <d v="2021-07-07T00:00:00"/>
    <d v="1899-12-30T12:45:00"/>
    <s v="BS03b"/>
    <s v="Q Jeff (right bank opposite N. Arm confl.)"/>
    <s v="Gordon Estuary"/>
    <n v="1"/>
    <x v="10"/>
    <s v="Wild"/>
    <x v="1"/>
    <n v="13"/>
    <n v="1"/>
    <n v="4"/>
    <n v="29"/>
    <s v="BS"/>
  </r>
  <r>
    <x v="10"/>
    <x v="2"/>
    <n v="7"/>
    <x v="3"/>
    <n v="7"/>
    <d v="2021-07-07T00:00:00"/>
    <d v="1899-12-30T13:15:00"/>
    <s v="BS15"/>
    <s v="Inside Site 7 inlet on south side"/>
    <s v="Gordon Estuary"/>
    <n v="1"/>
    <x v="9"/>
    <s v="Wild"/>
    <x v="3"/>
    <n v="5"/>
    <n v="1"/>
    <n v="3"/>
    <n v="1"/>
    <s v="BS"/>
  </r>
  <r>
    <x v="10"/>
    <x v="2"/>
    <n v="7"/>
    <x v="3"/>
    <n v="7"/>
    <d v="2021-07-07T00:00:00"/>
    <d v="1899-12-30T13:15:00"/>
    <s v="BS15"/>
    <s v="Inside Site 7 inlet on south side"/>
    <s v="Gordon Estuary"/>
    <n v="1"/>
    <x v="0"/>
    <s v="Wild"/>
    <x v="3"/>
    <n v="3"/>
    <n v="1"/>
    <n v="3"/>
    <n v="5"/>
    <s v="BS"/>
  </r>
  <r>
    <x v="10"/>
    <x v="2"/>
    <n v="7"/>
    <x v="3"/>
    <n v="7"/>
    <d v="2021-07-07T00:00:00"/>
    <d v="1899-12-30T13:15:00"/>
    <s v="BS15"/>
    <s v="Inside Site 7 inlet on south side"/>
    <s v="Gordon Estuary"/>
    <n v="1"/>
    <x v="0"/>
    <s v="Wild"/>
    <x v="0"/>
    <n v="3"/>
    <n v="1"/>
    <n v="2"/>
    <n v="9"/>
    <s v="BS"/>
  </r>
  <r>
    <x v="10"/>
    <x v="2"/>
    <n v="7"/>
    <x v="3"/>
    <n v="7"/>
    <d v="2021-07-07T00:00:00"/>
    <d v="1899-12-30T13:15:00"/>
    <s v="BS15"/>
    <s v="Inside Site 7 inlet on south side"/>
    <s v="Gordon Estuary"/>
    <n v="1"/>
    <x v="3"/>
    <s v="Wild"/>
    <x v="1"/>
    <n v="9"/>
    <n v="1"/>
    <n v="4"/>
    <n v="26"/>
    <s v="BS"/>
  </r>
  <r>
    <x v="10"/>
    <x v="2"/>
    <n v="7"/>
    <x v="3"/>
    <n v="7"/>
    <d v="2021-07-07T00:00:00"/>
    <d v="1899-12-30T13:15:00"/>
    <s v="BS15"/>
    <s v="Inside Site 7 inlet on south side"/>
    <s v="Gordon Estuary"/>
    <n v="1"/>
    <x v="4"/>
    <s v="Wild"/>
    <x v="1"/>
    <n v="18"/>
    <n v="1"/>
    <n v="4"/>
    <n v="22"/>
    <s v="BS"/>
  </r>
  <r>
    <x v="10"/>
    <x v="2"/>
    <n v="7"/>
    <x v="3"/>
    <n v="7"/>
    <d v="2021-07-07T00:00:00"/>
    <d v="1899-12-30T13:15:00"/>
    <s v="BS15"/>
    <s v="Inside Site 7 inlet on south side"/>
    <s v="Gordon Estuary"/>
    <n v="1"/>
    <x v="5"/>
    <s v="Wild"/>
    <x v="1"/>
    <n v="15"/>
    <n v="1"/>
    <n v="4"/>
    <n v="3"/>
    <s v="BS"/>
  </r>
  <r>
    <x v="10"/>
    <x v="2"/>
    <n v="7"/>
    <x v="3"/>
    <n v="7"/>
    <d v="2021-07-07T00:00:00"/>
    <d v="1899-12-30T13:15:00"/>
    <s v="BS15"/>
    <s v="Inside Site 7 inlet on south side"/>
    <s v="Gordon Estuary"/>
    <n v="1"/>
    <x v="6"/>
    <s v="Wild"/>
    <x v="1"/>
    <n v="11"/>
    <n v="1"/>
    <n v="4"/>
    <n v="1"/>
    <s v="BS"/>
  </r>
  <r>
    <x v="10"/>
    <x v="2"/>
    <n v="7"/>
    <x v="3"/>
    <n v="7"/>
    <d v="2021-07-07T00:00:00"/>
    <d v="1899-12-30T13:15:00"/>
    <s v="BS15"/>
    <s v="Inside Site 7 inlet on south side"/>
    <s v="Gordon Estuary"/>
    <n v="1"/>
    <x v="10"/>
    <s v="Wild"/>
    <x v="1"/>
    <n v="13"/>
    <n v="1"/>
    <n v="4"/>
    <n v="600"/>
    <s v="BS"/>
  </r>
  <r>
    <x v="10"/>
    <x v="2"/>
    <n v="7"/>
    <x v="3"/>
    <n v="7"/>
    <d v="2021-07-07T00:00:00"/>
    <d v="1899-12-30T13:50:00"/>
    <s v="BS03"/>
    <s v="Pacheedah Shores Boat Ramp"/>
    <s v="Gordon Estuary"/>
    <n v="1"/>
    <x v="9"/>
    <s v="Wild"/>
    <x v="0"/>
    <n v="5"/>
    <n v="1"/>
    <n v="2"/>
    <n v="1"/>
    <s v="BS"/>
  </r>
  <r>
    <x v="10"/>
    <x v="2"/>
    <n v="7"/>
    <x v="3"/>
    <n v="7"/>
    <d v="2021-07-07T00:00:00"/>
    <d v="1899-12-30T13:50:00"/>
    <s v="BS03"/>
    <s v="Pacheedah Shores Boat Ramp"/>
    <s v="Gordon Estuary"/>
    <n v="1"/>
    <x v="9"/>
    <s v="Hatchery"/>
    <x v="3"/>
    <n v="5"/>
    <n v="2"/>
    <n v="3"/>
    <n v="1"/>
    <s v="BS"/>
  </r>
  <r>
    <x v="10"/>
    <x v="2"/>
    <n v="7"/>
    <x v="3"/>
    <n v="7"/>
    <d v="2021-07-07T00:00:00"/>
    <d v="1899-12-30T13:50:00"/>
    <s v="BS03"/>
    <s v="Pacheedah Shores Boat Ramp"/>
    <s v="Gordon Estuary"/>
    <n v="1"/>
    <x v="2"/>
    <s v="Wild"/>
    <x v="1"/>
    <n v="8"/>
    <n v="1"/>
    <n v="4"/>
    <n v="3"/>
    <s v="BS"/>
  </r>
  <r>
    <x v="10"/>
    <x v="2"/>
    <n v="7"/>
    <x v="3"/>
    <n v="7"/>
    <d v="2021-07-07T00:00:00"/>
    <d v="1899-12-30T13:50:00"/>
    <s v="BS03"/>
    <s v="Pacheedah Shores Boat Ramp"/>
    <s v="Gordon Estuary"/>
    <n v="1"/>
    <x v="3"/>
    <s v="Wild"/>
    <x v="1"/>
    <n v="9"/>
    <n v="1"/>
    <n v="4"/>
    <n v="3"/>
    <s v="BS"/>
  </r>
  <r>
    <x v="10"/>
    <x v="2"/>
    <n v="7"/>
    <x v="3"/>
    <n v="7"/>
    <d v="2021-07-07T00:00:00"/>
    <d v="1899-12-30T13:50:00"/>
    <s v="BS03"/>
    <s v="Pacheedah Shores Boat Ramp"/>
    <s v="Gordon Estuary"/>
    <n v="1"/>
    <x v="4"/>
    <s v="Wild"/>
    <x v="1"/>
    <n v="18"/>
    <n v="1"/>
    <n v="4"/>
    <n v="2"/>
    <s v="BS"/>
  </r>
  <r>
    <x v="10"/>
    <x v="2"/>
    <n v="7"/>
    <x v="3"/>
    <n v="7"/>
    <d v="2021-07-07T00:00:00"/>
    <d v="1899-12-30T13:50:00"/>
    <s v="BS03"/>
    <s v="Pacheedah Shores Boat Ramp"/>
    <s v="Gordon Estuary"/>
    <n v="1"/>
    <x v="5"/>
    <s v="Wild"/>
    <x v="1"/>
    <n v="15"/>
    <n v="1"/>
    <n v="4"/>
    <n v="9"/>
    <s v="BS"/>
  </r>
  <r>
    <x v="10"/>
    <x v="2"/>
    <n v="7"/>
    <x v="3"/>
    <n v="7"/>
    <d v="2021-07-07T00:00:00"/>
    <d v="1899-12-30T13:50:00"/>
    <s v="BS03"/>
    <s v="Pacheedah Shores Boat Ramp"/>
    <s v="Gordon Estuary"/>
    <n v="1"/>
    <x v="6"/>
    <s v="Wild"/>
    <x v="1"/>
    <n v="11"/>
    <n v="1"/>
    <n v="4"/>
    <n v="3"/>
    <s v="BS"/>
  </r>
  <r>
    <x v="10"/>
    <x v="2"/>
    <n v="7"/>
    <x v="3"/>
    <n v="7"/>
    <d v="2021-07-07T00:00:00"/>
    <d v="1899-12-30T13:50:00"/>
    <s v="BS03"/>
    <s v="Pacheedah Shores Boat Ramp"/>
    <s v="Gordon Estuary"/>
    <n v="1"/>
    <x v="10"/>
    <s v="Wild"/>
    <x v="1"/>
    <n v="13"/>
    <n v="1"/>
    <n v="4"/>
    <n v="9"/>
    <s v="BS"/>
  </r>
  <r>
    <x v="10"/>
    <x v="2"/>
    <n v="7"/>
    <x v="3"/>
    <n v="8"/>
    <d v="2021-07-08T00:00:00"/>
    <d v="1899-12-30T12:00:00"/>
    <s v="BS09"/>
    <s v="Q07, Central/South Arm confluence"/>
    <s v="San Juan Estuary"/>
    <n v="1"/>
    <x v="0"/>
    <s v="Wild"/>
    <x v="0"/>
    <n v="3"/>
    <n v="1"/>
    <n v="2"/>
    <n v="15"/>
    <s v="BS"/>
  </r>
  <r>
    <x v="10"/>
    <x v="2"/>
    <n v="7"/>
    <x v="3"/>
    <n v="8"/>
    <d v="2021-07-08T00:00:00"/>
    <d v="1899-12-30T12:00:00"/>
    <s v="BS09"/>
    <s v="Q07, Central/South Arm confluence"/>
    <s v="San Juan Estuary"/>
    <n v="1"/>
    <x v="0"/>
    <s v="Wild"/>
    <x v="3"/>
    <n v="3"/>
    <n v="1"/>
    <n v="3"/>
    <n v="9"/>
    <s v="BS"/>
  </r>
  <r>
    <x v="10"/>
    <x v="2"/>
    <n v="7"/>
    <x v="3"/>
    <n v="8"/>
    <d v="2021-07-08T00:00:00"/>
    <d v="1899-12-30T12:00:00"/>
    <s v="BS09"/>
    <s v="Q07, Central/South Arm confluence"/>
    <s v="San Juan Estuary"/>
    <n v="1"/>
    <x v="9"/>
    <s v="Wild"/>
    <x v="0"/>
    <n v="5"/>
    <n v="1"/>
    <n v="2"/>
    <n v="2"/>
    <s v="BS"/>
  </r>
  <r>
    <x v="10"/>
    <x v="2"/>
    <n v="7"/>
    <x v="3"/>
    <n v="8"/>
    <d v="2021-07-08T00:00:00"/>
    <d v="1899-12-30T12:00:00"/>
    <s v="BS09"/>
    <s v="Q07, Central/South Arm confluence"/>
    <s v="San Juan Estuary"/>
    <n v="1"/>
    <x v="9"/>
    <s v="Hatchery"/>
    <x v="3"/>
    <n v="5"/>
    <n v="2"/>
    <n v="3"/>
    <n v="9"/>
    <s v="BS"/>
  </r>
  <r>
    <x v="10"/>
    <x v="2"/>
    <n v="7"/>
    <x v="3"/>
    <n v="8"/>
    <d v="2021-07-08T00:00:00"/>
    <d v="1899-12-30T12:00:00"/>
    <s v="BS09"/>
    <s v="Q07, Central/South Arm confluence"/>
    <s v="San Juan Estuary"/>
    <n v="1"/>
    <x v="2"/>
    <s v="Wild"/>
    <x v="1"/>
    <n v="8"/>
    <n v="1"/>
    <n v="4"/>
    <n v="3"/>
    <s v="BS"/>
  </r>
  <r>
    <x v="10"/>
    <x v="2"/>
    <n v="7"/>
    <x v="3"/>
    <n v="8"/>
    <d v="2021-07-08T00:00:00"/>
    <d v="1899-12-30T12:00:00"/>
    <s v="BS09"/>
    <s v="Q07, Central/South Arm confluence"/>
    <s v="San Juan Estuary"/>
    <n v="1"/>
    <x v="3"/>
    <s v="Wild"/>
    <x v="1"/>
    <n v="9"/>
    <n v="1"/>
    <n v="4"/>
    <n v="2"/>
    <s v="BS"/>
  </r>
  <r>
    <x v="10"/>
    <x v="2"/>
    <n v="7"/>
    <x v="3"/>
    <n v="8"/>
    <d v="2021-07-08T00:00:00"/>
    <d v="1899-12-30T12:00:00"/>
    <s v="BS09"/>
    <s v="Q07, Central/South Arm confluence"/>
    <s v="San Juan Estuary"/>
    <n v="1"/>
    <x v="4"/>
    <s v="Wild"/>
    <x v="1"/>
    <n v="18"/>
    <n v="1"/>
    <n v="4"/>
    <n v="1"/>
    <s v="BS"/>
  </r>
  <r>
    <x v="10"/>
    <x v="2"/>
    <n v="7"/>
    <x v="3"/>
    <n v="8"/>
    <d v="2021-07-08T00:00:00"/>
    <d v="1899-12-30T12:00:00"/>
    <s v="BS09"/>
    <s v="Q07, Central/South Arm confluence"/>
    <s v="San Juan Estuary"/>
    <n v="1"/>
    <x v="5"/>
    <s v="Wild"/>
    <x v="1"/>
    <n v="15"/>
    <n v="1"/>
    <n v="4"/>
    <n v="3"/>
    <s v="BS"/>
  </r>
  <r>
    <x v="10"/>
    <x v="2"/>
    <n v="7"/>
    <x v="3"/>
    <n v="8"/>
    <d v="2021-07-08T00:00:00"/>
    <d v="1899-12-30T12:00:00"/>
    <s v="BS09"/>
    <s v="Q07, Central/South Arm confluence"/>
    <s v="San Juan Estuary"/>
    <n v="1"/>
    <x v="10"/>
    <s v="Wild"/>
    <x v="1"/>
    <n v="13"/>
    <n v="1"/>
    <n v="4"/>
    <n v="297"/>
    <s v="BS"/>
  </r>
  <r>
    <x v="10"/>
    <x v="2"/>
    <n v="7"/>
    <x v="3"/>
    <n v="8"/>
    <d v="2021-07-08T00:00:00"/>
    <d v="1899-12-30T13:00:00"/>
    <s v="BS08"/>
    <s v="South Arm SJ (Old Mill)"/>
    <s v="San Juan Estuary"/>
    <n v="1"/>
    <x v="0"/>
    <s v="Wild"/>
    <x v="0"/>
    <n v="3"/>
    <n v="1"/>
    <n v="2"/>
    <n v="3"/>
    <s v="BS"/>
  </r>
  <r>
    <x v="10"/>
    <x v="2"/>
    <n v="7"/>
    <x v="3"/>
    <n v="8"/>
    <d v="2021-07-08T00:00:00"/>
    <d v="1899-12-30T13:00:00"/>
    <s v="BS08"/>
    <s v="South Arm SJ (Old Mill)"/>
    <s v="San Juan Estuary"/>
    <n v="1"/>
    <x v="0"/>
    <s v="Wild"/>
    <x v="3"/>
    <n v="3"/>
    <n v="1"/>
    <n v="3"/>
    <n v="1"/>
    <s v="BS"/>
  </r>
  <r>
    <x v="10"/>
    <x v="2"/>
    <n v="7"/>
    <x v="3"/>
    <n v="8"/>
    <d v="2021-07-08T00:00:00"/>
    <d v="1899-12-30T13:00:00"/>
    <s v="BS08"/>
    <s v="South Arm SJ (Old Mill)"/>
    <s v="San Juan Estuary"/>
    <n v="1"/>
    <x v="9"/>
    <s v="Hatchery"/>
    <x v="3"/>
    <n v="5"/>
    <n v="2"/>
    <n v="3"/>
    <n v="2"/>
    <s v="BS"/>
  </r>
  <r>
    <x v="10"/>
    <x v="2"/>
    <n v="7"/>
    <x v="3"/>
    <n v="8"/>
    <d v="2021-07-08T00:00:00"/>
    <d v="1899-12-30T13:00:00"/>
    <s v="BS08"/>
    <s v="South Arm SJ (Old Mill)"/>
    <s v="San Juan Estuary"/>
    <n v="1"/>
    <x v="4"/>
    <s v="Wild"/>
    <x v="1"/>
    <n v="18"/>
    <n v="1"/>
    <n v="4"/>
    <n v="3"/>
    <s v="BS"/>
  </r>
  <r>
    <x v="10"/>
    <x v="2"/>
    <n v="7"/>
    <x v="3"/>
    <n v="8"/>
    <d v="2021-07-08T00:00:00"/>
    <d v="1899-12-30T13:28:00"/>
    <s v="BS12"/>
    <s v="Q4, u/s of Tanis's template site"/>
    <s v="San Juan Estuary"/>
    <n v="1"/>
    <x v="9"/>
    <s v="Wild"/>
    <x v="0"/>
    <n v="5"/>
    <n v="1"/>
    <n v="2"/>
    <n v="1"/>
    <s v="BS"/>
  </r>
  <r>
    <x v="10"/>
    <x v="2"/>
    <n v="7"/>
    <x v="3"/>
    <n v="8"/>
    <d v="2021-07-08T00:00:00"/>
    <d v="1899-12-30T13:28:00"/>
    <s v="BS12"/>
    <s v="Q4, u/s of Tanis's template site"/>
    <s v="San Juan Estuary"/>
    <n v="1"/>
    <x v="0"/>
    <s v="Wild"/>
    <x v="0"/>
    <n v="3"/>
    <n v="1"/>
    <n v="2"/>
    <n v="15"/>
    <s v="BS"/>
  </r>
  <r>
    <x v="10"/>
    <x v="2"/>
    <n v="7"/>
    <x v="3"/>
    <n v="8"/>
    <d v="2021-07-08T00:00:00"/>
    <d v="1899-12-30T13:28:00"/>
    <s v="BS12"/>
    <s v="Q4, u/s of Tanis's template site"/>
    <s v="San Juan Estuary"/>
    <n v="1"/>
    <x v="2"/>
    <s v="Wild"/>
    <x v="1"/>
    <n v="8"/>
    <n v="1"/>
    <n v="4"/>
    <n v="2"/>
    <s v="BS"/>
  </r>
  <r>
    <x v="10"/>
    <x v="2"/>
    <n v="7"/>
    <x v="3"/>
    <n v="8"/>
    <d v="2021-07-08T00:00:00"/>
    <d v="1899-12-30T13:28:00"/>
    <s v="BS12"/>
    <s v="Q4, u/s of Tanis's template site"/>
    <s v="San Juan Estuary"/>
    <n v="1"/>
    <x v="6"/>
    <s v="Wild"/>
    <x v="1"/>
    <n v="11"/>
    <n v="1"/>
    <n v="4"/>
    <n v="6"/>
    <s v="BS"/>
  </r>
  <r>
    <x v="10"/>
    <x v="2"/>
    <n v="7"/>
    <x v="3"/>
    <n v="8"/>
    <d v="2021-07-08T00:00:00"/>
    <d v="1899-12-30T13:28:00"/>
    <s v="BS12"/>
    <s v="Q4, u/s of Tanis's template site"/>
    <s v="San Juan Estuary"/>
    <n v="1"/>
    <x v="10"/>
    <s v="Wild"/>
    <x v="1"/>
    <n v="13"/>
    <n v="1"/>
    <n v="4"/>
    <n v="23"/>
    <s v="BS"/>
  </r>
  <r>
    <x v="10"/>
    <x v="2"/>
    <n v="7"/>
    <x v="3"/>
    <n v="8"/>
    <d v="2021-07-08T00:00:00"/>
    <d v="1899-12-30T14:00:00"/>
    <s v="BS09"/>
    <s v="Q07, Central/South Arm confluence"/>
    <s v="San Juan Estuary"/>
    <n v="1"/>
    <x v="0"/>
    <s v="Wild"/>
    <x v="0"/>
    <n v="3"/>
    <n v="1"/>
    <n v="2"/>
    <n v="28"/>
    <s v="BS"/>
  </r>
  <r>
    <x v="10"/>
    <x v="2"/>
    <n v="7"/>
    <x v="3"/>
    <n v="8"/>
    <d v="2021-07-08T00:00:00"/>
    <d v="1899-12-30T14:00:00"/>
    <s v="BS09"/>
    <s v="Q07, Central/South Arm confluence"/>
    <s v="San Juan Estuary"/>
    <n v="1"/>
    <x v="2"/>
    <s v="Wild"/>
    <x v="1"/>
    <n v="8"/>
    <n v="1"/>
    <n v="4"/>
    <n v="5"/>
    <s v="BS"/>
  </r>
  <r>
    <x v="10"/>
    <x v="2"/>
    <n v="7"/>
    <x v="3"/>
    <n v="8"/>
    <d v="2021-07-08T00:00:00"/>
    <d v="1899-12-30T14:00:00"/>
    <s v="BS09"/>
    <s v="Q07, Central/South Arm confluence"/>
    <s v="San Juan Estuary"/>
    <n v="1"/>
    <x v="3"/>
    <s v="Wild"/>
    <x v="1"/>
    <n v="9"/>
    <n v="1"/>
    <n v="4"/>
    <n v="2"/>
    <s v="BS"/>
  </r>
  <r>
    <x v="10"/>
    <x v="2"/>
    <n v="7"/>
    <x v="3"/>
    <n v="8"/>
    <d v="2021-07-08T00:00:00"/>
    <d v="1899-12-30T14:07:00"/>
    <s v="BS13"/>
    <s v="Q09, San Juan mouth"/>
    <s v="San Juan Estuary"/>
    <n v="1"/>
    <x v="0"/>
    <s v="Wild"/>
    <x v="0"/>
    <n v="3"/>
    <n v="1"/>
    <n v="2"/>
    <n v="17"/>
    <s v="BS"/>
  </r>
  <r>
    <x v="10"/>
    <x v="2"/>
    <n v="7"/>
    <x v="3"/>
    <n v="8"/>
    <d v="2021-07-08T00:00:00"/>
    <d v="1899-12-30T14:07:00"/>
    <s v="BS13"/>
    <s v="Q09, San Juan mouth"/>
    <s v="San Juan Estuary"/>
    <n v="1"/>
    <x v="0"/>
    <s v="Wild"/>
    <x v="3"/>
    <n v="3"/>
    <n v="1"/>
    <n v="3"/>
    <n v="1"/>
    <s v="BS"/>
  </r>
  <r>
    <x v="10"/>
    <x v="2"/>
    <n v="7"/>
    <x v="3"/>
    <n v="8"/>
    <d v="2021-07-08T00:00:00"/>
    <d v="1899-12-30T14:07:00"/>
    <s v="BS13"/>
    <s v="Q09, San Juan mouth"/>
    <s v="San Juan Estuary"/>
    <n v="1"/>
    <x v="2"/>
    <s v="Wild"/>
    <x v="1"/>
    <n v="8"/>
    <n v="1"/>
    <n v="4"/>
    <n v="7"/>
    <s v="BS"/>
  </r>
  <r>
    <x v="10"/>
    <x v="2"/>
    <n v="7"/>
    <x v="3"/>
    <n v="8"/>
    <d v="2021-07-08T00:00:00"/>
    <d v="1899-12-30T14:07:00"/>
    <s v="BS13"/>
    <s v="Q09, San Juan mouth"/>
    <s v="San Juan Estuary"/>
    <n v="1"/>
    <x v="3"/>
    <s v="Wild"/>
    <x v="1"/>
    <n v="9"/>
    <n v="1"/>
    <n v="4"/>
    <n v="5"/>
    <s v="BS"/>
  </r>
  <r>
    <x v="10"/>
    <x v="2"/>
    <n v="7"/>
    <x v="3"/>
    <n v="8"/>
    <d v="2021-07-08T00:00:00"/>
    <d v="1899-12-30T14:07:00"/>
    <s v="BS13"/>
    <s v="Q09, San Juan mouth"/>
    <s v="San Juan Estuary"/>
    <n v="1"/>
    <x v="4"/>
    <s v="Wild"/>
    <x v="1"/>
    <n v="18"/>
    <n v="1"/>
    <n v="4"/>
    <n v="6"/>
    <s v="BS"/>
  </r>
  <r>
    <x v="10"/>
    <x v="2"/>
    <n v="7"/>
    <x v="3"/>
    <n v="8"/>
    <d v="2021-07-08T00:00:00"/>
    <d v="1899-12-30T14:07:00"/>
    <s v="BS13"/>
    <s v="Q09, San Juan mouth"/>
    <s v="San Juan Estuary"/>
    <n v="1"/>
    <x v="5"/>
    <s v="Wild"/>
    <x v="1"/>
    <n v="15"/>
    <n v="1"/>
    <n v="4"/>
    <n v="3"/>
    <s v="BS"/>
  </r>
  <r>
    <x v="10"/>
    <x v="2"/>
    <n v="7"/>
    <x v="3"/>
    <n v="8"/>
    <d v="2021-07-08T00:00:00"/>
    <d v="1899-12-30T14:07:00"/>
    <s v="BS13"/>
    <s v="Q09, San Juan mouth"/>
    <s v="San Juan Estuary"/>
    <n v="1"/>
    <x v="10"/>
    <s v="Wild"/>
    <x v="1"/>
    <n v="13"/>
    <n v="1"/>
    <n v="4"/>
    <n v="630"/>
    <s v="BS"/>
  </r>
  <r>
    <x v="10"/>
    <x v="2"/>
    <n v="7"/>
    <x v="3"/>
    <n v="8"/>
    <d v="2021-07-08T00:00:00"/>
    <d v="1899-12-30T15:35:00"/>
    <s v="BS09"/>
    <s v="Q07, Central/South Arm confluence"/>
    <s v="San Juan Estuary"/>
    <n v="1"/>
    <x v="3"/>
    <s v="Wild"/>
    <x v="1"/>
    <n v="9"/>
    <n v="1"/>
    <n v="4"/>
    <m/>
    <s v="BS"/>
  </r>
  <r>
    <x v="11"/>
    <x v="2"/>
    <n v="7"/>
    <x v="3"/>
    <n v="15"/>
    <d v="2021-07-15T00:00:00"/>
    <d v="1899-12-30T09:23:00"/>
    <s v="BS07"/>
    <s v="Butch's (Gordon R.)"/>
    <s v="Gordon Estuary"/>
    <n v="1"/>
    <x v="9"/>
    <s v="Hatchery"/>
    <x v="3"/>
    <n v="5"/>
    <n v="2"/>
    <n v="3"/>
    <n v="4"/>
    <s v="BS"/>
  </r>
  <r>
    <x v="11"/>
    <x v="2"/>
    <n v="7"/>
    <x v="3"/>
    <n v="15"/>
    <d v="2021-07-15T00:00:00"/>
    <d v="1899-12-30T09:50:00"/>
    <s v="BS05"/>
    <s v="Q01, left bank Gordon up from confluence"/>
    <s v="Gordon Estuary"/>
    <n v="1"/>
    <x v="2"/>
    <s v="Wild"/>
    <x v="1"/>
    <n v="8"/>
    <n v="1"/>
    <n v="4"/>
    <n v="6"/>
    <s v="BS"/>
  </r>
  <r>
    <x v="11"/>
    <x v="2"/>
    <n v="7"/>
    <x v="3"/>
    <n v="15"/>
    <d v="2021-07-15T00:00:00"/>
    <d v="1899-12-30T09:50:00"/>
    <s v="BS05"/>
    <s v="Q01, left bank Gordon up from confluence"/>
    <s v="Gordon Estuary"/>
    <n v="1"/>
    <x v="4"/>
    <s v="Wild"/>
    <x v="1"/>
    <n v="18"/>
    <n v="1"/>
    <n v="4"/>
    <n v="1"/>
    <s v="BS"/>
  </r>
  <r>
    <x v="11"/>
    <x v="2"/>
    <n v="7"/>
    <x v="3"/>
    <n v="15"/>
    <d v="2021-07-15T00:00:00"/>
    <d v="1899-12-30T09:50:00"/>
    <s v="BS05"/>
    <s v="Q01, left bank Gordon up from confluence"/>
    <s v="Gordon Estuary"/>
    <n v="1"/>
    <x v="5"/>
    <s v="Wild"/>
    <x v="1"/>
    <n v="15"/>
    <n v="1"/>
    <n v="4"/>
    <n v="17"/>
    <s v="BS"/>
  </r>
  <r>
    <x v="11"/>
    <x v="2"/>
    <n v="7"/>
    <x v="3"/>
    <n v="15"/>
    <d v="2021-07-15T00:00:00"/>
    <d v="1899-12-30T09:50:00"/>
    <s v="BS05"/>
    <s v="Q01, left bank Gordon up from confluence"/>
    <s v="Gordon Estuary"/>
    <n v="1"/>
    <x v="6"/>
    <s v="Wild"/>
    <x v="1"/>
    <n v="11"/>
    <n v="1"/>
    <n v="4"/>
    <n v="1"/>
    <s v="BS"/>
  </r>
  <r>
    <x v="11"/>
    <x v="2"/>
    <n v="7"/>
    <x v="3"/>
    <n v="15"/>
    <d v="2021-07-15T00:00:00"/>
    <d v="1899-12-30T09:50:00"/>
    <s v="BS05"/>
    <s v="Q01, left bank Gordon up from confluence"/>
    <s v="Gordon Estuary"/>
    <n v="1"/>
    <x v="9"/>
    <s v="Wild"/>
    <x v="3"/>
    <n v="5"/>
    <n v="1"/>
    <n v="3"/>
    <n v="1"/>
    <s v="BS"/>
  </r>
  <r>
    <x v="11"/>
    <x v="2"/>
    <n v="7"/>
    <x v="3"/>
    <n v="15"/>
    <d v="2021-07-15T00:00:00"/>
    <d v="1899-12-30T10:10:00"/>
    <s v="BS03b"/>
    <s v="Q Jeff (right bank opposite N. Arm confl.)"/>
    <s v="Gordon Estuary"/>
    <n v="1"/>
    <x v="0"/>
    <s v="Wild"/>
    <x v="0"/>
    <n v="3"/>
    <n v="1"/>
    <n v="2"/>
    <n v="2"/>
    <s v="BS"/>
  </r>
  <r>
    <x v="11"/>
    <x v="2"/>
    <n v="7"/>
    <x v="3"/>
    <n v="15"/>
    <d v="2021-07-15T00:00:00"/>
    <d v="1899-12-30T10:10:00"/>
    <s v="BS03b"/>
    <s v="Q Jeff (right bank opposite N. Arm confl.)"/>
    <s v="Gordon Estuary"/>
    <n v="1"/>
    <x v="9"/>
    <s v="Wild"/>
    <x v="3"/>
    <n v="5"/>
    <n v="1"/>
    <n v="3"/>
    <n v="2"/>
    <s v="BS"/>
  </r>
  <r>
    <x v="11"/>
    <x v="2"/>
    <n v="7"/>
    <x v="3"/>
    <n v="15"/>
    <d v="2021-07-15T00:00:00"/>
    <d v="1899-12-30T10:10:00"/>
    <s v="BS03b"/>
    <s v="Q Jeff (right bank opposite N. Arm confl.)"/>
    <s v="Gordon Estuary"/>
    <n v="1"/>
    <x v="2"/>
    <s v="Wild"/>
    <x v="1"/>
    <n v="8"/>
    <n v="1"/>
    <n v="4"/>
    <n v="18"/>
    <s v="BS"/>
  </r>
  <r>
    <x v="11"/>
    <x v="2"/>
    <n v="7"/>
    <x v="3"/>
    <n v="15"/>
    <d v="2021-07-15T00:00:00"/>
    <d v="1899-12-30T10:10:00"/>
    <s v="BS03b"/>
    <s v="Q Jeff (right bank opposite N. Arm confl.)"/>
    <s v="Gordon Estuary"/>
    <n v="1"/>
    <x v="3"/>
    <s v="Wild"/>
    <x v="1"/>
    <n v="9"/>
    <n v="1"/>
    <n v="4"/>
    <n v="6"/>
    <s v="BS"/>
  </r>
  <r>
    <x v="11"/>
    <x v="2"/>
    <n v="7"/>
    <x v="3"/>
    <n v="15"/>
    <d v="2021-07-15T00:00:00"/>
    <d v="1899-12-30T10:10:00"/>
    <s v="BS03b"/>
    <s v="Q Jeff (right bank opposite N. Arm confl.)"/>
    <s v="Gordon Estuary"/>
    <n v="1"/>
    <x v="4"/>
    <s v="Wild"/>
    <x v="1"/>
    <n v="18"/>
    <n v="1"/>
    <n v="4"/>
    <n v="3"/>
    <s v="BS"/>
  </r>
  <r>
    <x v="11"/>
    <x v="2"/>
    <n v="7"/>
    <x v="3"/>
    <n v="15"/>
    <d v="2021-07-15T00:00:00"/>
    <d v="1899-12-30T10:10:00"/>
    <s v="BS03b"/>
    <s v="Q Jeff (right bank opposite N. Arm confl.)"/>
    <s v="Gordon Estuary"/>
    <n v="1"/>
    <x v="5"/>
    <s v="Wild"/>
    <x v="1"/>
    <n v="15"/>
    <n v="1"/>
    <n v="4"/>
    <n v="56"/>
    <s v="BS"/>
  </r>
  <r>
    <x v="11"/>
    <x v="2"/>
    <n v="7"/>
    <x v="3"/>
    <n v="15"/>
    <d v="2021-07-15T00:00:00"/>
    <d v="1899-12-30T11:00:00"/>
    <s v="BS03"/>
    <s v="Pacheedah Shores Boat Ramp"/>
    <s v="Gordon Estuary"/>
    <n v="1"/>
    <x v="0"/>
    <s v="Wild"/>
    <x v="0"/>
    <n v="3"/>
    <n v="1"/>
    <n v="2"/>
    <n v="1"/>
    <s v="BS"/>
  </r>
  <r>
    <x v="11"/>
    <x v="2"/>
    <n v="7"/>
    <x v="3"/>
    <n v="15"/>
    <d v="2021-07-15T00:00:00"/>
    <d v="1899-12-30T11:00:00"/>
    <s v="BS03"/>
    <s v="Pacheedah Shores Boat Ramp"/>
    <s v="Gordon Estuary"/>
    <n v="1"/>
    <x v="9"/>
    <s v="Wild"/>
    <x v="3"/>
    <n v="5"/>
    <n v="1"/>
    <n v="3"/>
    <n v="1"/>
    <s v="BS"/>
  </r>
  <r>
    <x v="11"/>
    <x v="2"/>
    <n v="7"/>
    <x v="3"/>
    <n v="15"/>
    <d v="2021-07-15T00:00:00"/>
    <d v="1899-12-30T11:00:00"/>
    <s v="BS03"/>
    <s v="Pacheedah Shores Boat Ramp"/>
    <s v="Gordon Estuary"/>
    <n v="1"/>
    <x v="10"/>
    <s v="Wild"/>
    <x v="1"/>
    <n v="13"/>
    <n v="1"/>
    <n v="4"/>
    <n v="1000"/>
    <s v="BS"/>
  </r>
  <r>
    <x v="11"/>
    <x v="2"/>
    <n v="7"/>
    <x v="3"/>
    <n v="16"/>
    <d v="2021-07-16T00:00:00"/>
    <d v="1899-12-30T09:10:00"/>
    <s v="BS09"/>
    <s v="Q07, Central/South Arm confluence"/>
    <s v="San Juan Estuary"/>
    <n v="1"/>
    <x v="0"/>
    <s v="Wild"/>
    <x v="0"/>
    <n v="3"/>
    <n v="1"/>
    <n v="2"/>
    <n v="10"/>
    <s v="BS"/>
  </r>
  <r>
    <x v="11"/>
    <x v="2"/>
    <n v="7"/>
    <x v="3"/>
    <n v="16"/>
    <d v="2021-07-16T00:00:00"/>
    <d v="1899-12-30T09:10:00"/>
    <s v="BS09"/>
    <s v="Q07, Central/South Arm confluence"/>
    <s v="San Juan Estuary"/>
    <n v="1"/>
    <x v="0"/>
    <s v="Wild"/>
    <x v="3"/>
    <n v="3"/>
    <n v="1"/>
    <n v="3"/>
    <n v="4"/>
    <s v="BS"/>
  </r>
  <r>
    <x v="11"/>
    <x v="2"/>
    <n v="7"/>
    <x v="3"/>
    <n v="16"/>
    <d v="2021-07-16T00:00:00"/>
    <d v="1899-12-30T09:10:00"/>
    <s v="BS09"/>
    <s v="Q07, Central/South Arm confluence"/>
    <s v="San Juan Estuary"/>
    <n v="1"/>
    <x v="5"/>
    <s v="Wild"/>
    <x v="1"/>
    <n v="15"/>
    <n v="1"/>
    <n v="4"/>
    <n v="6"/>
    <s v="BS"/>
  </r>
  <r>
    <x v="11"/>
    <x v="2"/>
    <n v="7"/>
    <x v="3"/>
    <n v="16"/>
    <d v="2021-07-16T00:00:00"/>
    <d v="1899-12-30T09:10:00"/>
    <s v="BS09"/>
    <s v="Q07, Central/South Arm confluence"/>
    <s v="San Juan Estuary"/>
    <n v="1"/>
    <x v="2"/>
    <s v="Wild"/>
    <x v="1"/>
    <n v="8"/>
    <n v="1"/>
    <n v="4"/>
    <n v="6"/>
    <s v="BS"/>
  </r>
  <r>
    <x v="11"/>
    <x v="2"/>
    <n v="7"/>
    <x v="3"/>
    <n v="16"/>
    <d v="2021-07-16T00:00:00"/>
    <d v="1899-12-30T09:10:00"/>
    <s v="BS09"/>
    <s v="Q07, Central/South Arm confluence"/>
    <s v="San Juan Estuary"/>
    <n v="1"/>
    <x v="3"/>
    <s v="Wild"/>
    <x v="1"/>
    <n v="9"/>
    <n v="1"/>
    <n v="4"/>
    <n v="2"/>
    <s v="BS"/>
  </r>
  <r>
    <x v="11"/>
    <x v="2"/>
    <n v="7"/>
    <x v="3"/>
    <n v="16"/>
    <d v="2021-07-16T00:00:00"/>
    <d v="1899-12-30T09:45:00"/>
    <s v="BS08"/>
    <s v="South Arm SJ (Old Mill)"/>
    <s v="San Juan Estuary"/>
    <n v="1"/>
    <x v="0"/>
    <s v="Wild"/>
    <x v="0"/>
    <n v="3"/>
    <n v="1"/>
    <n v="2"/>
    <n v="2"/>
    <s v="BS"/>
  </r>
  <r>
    <x v="11"/>
    <x v="2"/>
    <n v="7"/>
    <x v="3"/>
    <n v="16"/>
    <d v="2021-07-16T00:00:00"/>
    <d v="1899-12-30T10:10:00"/>
    <s v="BS12"/>
    <s v="Q4, u/s of Tanis's template site"/>
    <s v="San Juan Estuary"/>
    <n v="1"/>
    <x v="0"/>
    <s v="Wild"/>
    <x v="0"/>
    <n v="3"/>
    <n v="1"/>
    <n v="2"/>
    <n v="15"/>
    <s v="BS"/>
  </r>
  <r>
    <x v="11"/>
    <x v="2"/>
    <n v="7"/>
    <x v="3"/>
    <n v="16"/>
    <d v="2021-07-16T00:00:00"/>
    <d v="1899-12-30T10:10:00"/>
    <s v="BS12"/>
    <s v="Q4, u/s of Tanis's template site"/>
    <s v="San Juan Estuary"/>
    <n v="1"/>
    <x v="2"/>
    <s v="Wild"/>
    <x v="1"/>
    <n v="8"/>
    <n v="1"/>
    <n v="4"/>
    <n v="7"/>
    <s v="BS"/>
  </r>
  <r>
    <x v="11"/>
    <x v="2"/>
    <n v="7"/>
    <x v="3"/>
    <n v="16"/>
    <d v="2021-07-16T00:00:00"/>
    <d v="1899-12-30T10:10:00"/>
    <s v="BS12"/>
    <s v="Q4, u/s of Tanis's template site"/>
    <s v="San Juan Estuary"/>
    <n v="1"/>
    <x v="5"/>
    <s v="Wild"/>
    <x v="1"/>
    <n v="15"/>
    <n v="1"/>
    <n v="4"/>
    <n v="1"/>
    <s v="BS"/>
  </r>
  <r>
    <x v="11"/>
    <x v="2"/>
    <n v="7"/>
    <x v="3"/>
    <n v="16"/>
    <d v="2021-07-16T00:00:00"/>
    <d v="1899-12-30T10:10:00"/>
    <s v="BS12"/>
    <s v="Q4, u/s of Tanis's template site"/>
    <s v="San Juan Estuary"/>
    <n v="1"/>
    <x v="6"/>
    <s v="Wild"/>
    <x v="1"/>
    <n v="11"/>
    <n v="1"/>
    <n v="4"/>
    <n v="7"/>
    <s v="BS"/>
  </r>
  <r>
    <x v="11"/>
    <x v="2"/>
    <n v="7"/>
    <x v="3"/>
    <n v="16"/>
    <d v="2021-07-16T00:00:00"/>
    <d v="1899-12-30T10:50:00"/>
    <s v="BS13"/>
    <s v="Q09, San Juan mouth"/>
    <s v="San Juan Estuary"/>
    <n v="1"/>
    <x v="9"/>
    <s v="Wild"/>
    <x v="3"/>
    <n v="5"/>
    <n v="1"/>
    <n v="3"/>
    <n v="2"/>
    <s v="BS"/>
  </r>
  <r>
    <x v="11"/>
    <x v="2"/>
    <n v="7"/>
    <x v="3"/>
    <n v="16"/>
    <d v="2021-07-16T00:00:00"/>
    <d v="1899-12-30T10:50:00"/>
    <s v="BS13"/>
    <s v="Q09, San Juan mouth"/>
    <s v="San Juan Estuary"/>
    <n v="1"/>
    <x v="0"/>
    <s v="Wild"/>
    <x v="0"/>
    <n v="3"/>
    <n v="1"/>
    <n v="2"/>
    <n v="2"/>
    <s v="BS"/>
  </r>
  <r>
    <x v="11"/>
    <x v="2"/>
    <n v="7"/>
    <x v="3"/>
    <n v="16"/>
    <d v="2021-07-16T00:00:00"/>
    <d v="1899-12-30T10:50:00"/>
    <s v="BS13"/>
    <s v="Q09, San Juan mouth"/>
    <s v="San Juan Estuary"/>
    <n v="1"/>
    <x v="0"/>
    <s v="Wild"/>
    <x v="3"/>
    <n v="3"/>
    <n v="1"/>
    <n v="3"/>
    <n v="82"/>
    <s v="BS"/>
  </r>
  <r>
    <x v="11"/>
    <x v="2"/>
    <n v="7"/>
    <x v="3"/>
    <n v="16"/>
    <d v="2021-07-16T00:00:00"/>
    <d v="1899-12-30T10:50:00"/>
    <s v="BS13"/>
    <s v="Q09, San Juan mouth"/>
    <s v="San Juan Estuary"/>
    <n v="1"/>
    <x v="2"/>
    <s v="Wild"/>
    <x v="1"/>
    <n v="8"/>
    <n v="1"/>
    <n v="4"/>
    <n v="25"/>
    <s v="BS"/>
  </r>
  <r>
    <x v="11"/>
    <x v="2"/>
    <n v="7"/>
    <x v="3"/>
    <n v="16"/>
    <d v="2021-07-16T00:00:00"/>
    <d v="1899-12-30T10:50:00"/>
    <s v="BS13"/>
    <s v="Q09, San Juan mouth"/>
    <s v="San Juan Estuary"/>
    <n v="1"/>
    <x v="3"/>
    <s v="Wild"/>
    <x v="1"/>
    <n v="9"/>
    <n v="1"/>
    <n v="4"/>
    <n v="10"/>
    <s v="BS"/>
  </r>
  <r>
    <x v="11"/>
    <x v="2"/>
    <n v="7"/>
    <x v="3"/>
    <n v="16"/>
    <d v="2021-07-16T00:00:00"/>
    <d v="1899-12-30T10:50:00"/>
    <s v="BS13"/>
    <s v="Q09, San Juan mouth"/>
    <s v="San Juan Estuary"/>
    <n v="1"/>
    <x v="4"/>
    <s v="Wild"/>
    <x v="1"/>
    <n v="18"/>
    <n v="1"/>
    <n v="4"/>
    <n v="15"/>
    <s v="BS"/>
  </r>
  <r>
    <x v="11"/>
    <x v="2"/>
    <n v="7"/>
    <x v="3"/>
    <n v="16"/>
    <d v="2021-07-16T00:00:00"/>
    <d v="1899-12-30T10:50:00"/>
    <s v="BS13"/>
    <s v="Q09, San Juan mouth"/>
    <s v="San Juan Estuary"/>
    <n v="1"/>
    <x v="5"/>
    <s v="Wild"/>
    <x v="1"/>
    <n v="15"/>
    <n v="1"/>
    <n v="4"/>
    <n v="10"/>
    <s v="BS"/>
  </r>
  <r>
    <x v="11"/>
    <x v="2"/>
    <n v="7"/>
    <x v="3"/>
    <n v="16"/>
    <d v="2021-07-16T00:00:00"/>
    <d v="1899-12-30T10:50:00"/>
    <s v="BS13"/>
    <s v="Q09, San Juan mouth"/>
    <s v="San Juan Estuary"/>
    <n v="1"/>
    <x v="6"/>
    <s v="Wild"/>
    <x v="1"/>
    <n v="11"/>
    <n v="1"/>
    <n v="4"/>
    <n v="6"/>
    <s v="BS"/>
  </r>
  <r>
    <x v="11"/>
    <x v="2"/>
    <n v="7"/>
    <x v="3"/>
    <n v="16"/>
    <d v="2021-07-16T00:00:00"/>
    <d v="1899-12-30T10:50:00"/>
    <s v="BS13"/>
    <s v="Q09, San Juan mouth"/>
    <s v="San Juan Estuary"/>
    <n v="1"/>
    <x v="10"/>
    <s v="Wild"/>
    <x v="1"/>
    <n v="13"/>
    <n v="1"/>
    <n v="4"/>
    <n v="800"/>
    <s v="BS"/>
  </r>
  <r>
    <x v="11"/>
    <x v="2"/>
    <n v="7"/>
    <x v="3"/>
    <n v="16"/>
    <d v="2021-07-16T00:00:00"/>
    <d v="1899-12-30T13:21:00"/>
    <s v="PS6-1"/>
    <s v="Site 6, just upstream of bridge"/>
    <s v="Gordon Estuary"/>
    <n v="1"/>
    <x v="0"/>
    <s v="Wild"/>
    <x v="0"/>
    <n v="3"/>
    <n v="1"/>
    <n v="2"/>
    <n v="35"/>
    <s v="PS"/>
  </r>
  <r>
    <x v="11"/>
    <x v="2"/>
    <n v="7"/>
    <x v="3"/>
    <n v="16"/>
    <d v="2021-07-16T00:00:00"/>
    <d v="1899-12-30T13:21:00"/>
    <s v="PS6-1"/>
    <s v="Site 6, just upstream of bridge"/>
    <s v="Gordon Estuary"/>
    <n v="1"/>
    <x v="2"/>
    <s v="Wild"/>
    <x v="1"/>
    <n v="8"/>
    <n v="1"/>
    <n v="4"/>
    <n v="1"/>
    <s v="PS"/>
  </r>
  <r>
    <x v="11"/>
    <x v="2"/>
    <n v="7"/>
    <x v="3"/>
    <n v="16"/>
    <d v="2021-07-16T00:00:00"/>
    <d v="1899-12-30T13:21:00"/>
    <s v="PS6-1"/>
    <s v="Site 6, just upstream of bridge"/>
    <s v="Gordon Estuary"/>
    <n v="1"/>
    <x v="3"/>
    <s v="Wild"/>
    <x v="1"/>
    <n v="9"/>
    <n v="1"/>
    <n v="4"/>
    <n v="60"/>
    <s v="PS"/>
  </r>
  <r>
    <x v="11"/>
    <x v="2"/>
    <n v="7"/>
    <x v="3"/>
    <n v="16"/>
    <d v="2021-07-16T00:00:00"/>
    <d v="1899-12-30T14:12:00"/>
    <s v="BS14"/>
    <s v="Mouth of Site 7 inlet, north side"/>
    <s v="Gordon Estuary"/>
    <n v="1"/>
    <x v="0"/>
    <s v="Wild"/>
    <x v="0"/>
    <n v="3"/>
    <n v="1"/>
    <n v="2"/>
    <n v="2"/>
    <s v="BS"/>
  </r>
  <r>
    <x v="11"/>
    <x v="2"/>
    <n v="7"/>
    <x v="3"/>
    <n v="16"/>
    <d v="2021-07-16T00:00:00"/>
    <d v="1899-12-30T14:12:00"/>
    <s v="BS14"/>
    <s v="Mouth of Site 7 inlet, north side"/>
    <s v="Gordon Estuary"/>
    <n v="1"/>
    <x v="9"/>
    <s v="Wild"/>
    <x v="3"/>
    <n v="5"/>
    <n v="1"/>
    <n v="3"/>
    <n v="1"/>
    <s v="BS"/>
  </r>
  <r>
    <x v="11"/>
    <x v="2"/>
    <n v="7"/>
    <x v="3"/>
    <n v="16"/>
    <d v="2021-07-16T00:00:00"/>
    <d v="1899-12-30T14:12:00"/>
    <s v="BS14"/>
    <s v="Mouth of Site 7 inlet, north side"/>
    <s v="Gordon Estuary"/>
    <n v="1"/>
    <x v="2"/>
    <s v="Wild"/>
    <x v="1"/>
    <n v="8"/>
    <n v="1"/>
    <n v="4"/>
    <n v="4"/>
    <s v="BS"/>
  </r>
  <r>
    <x v="11"/>
    <x v="2"/>
    <n v="7"/>
    <x v="3"/>
    <n v="16"/>
    <d v="2021-07-16T00:00:00"/>
    <d v="1899-12-30T14:12:00"/>
    <s v="BS14"/>
    <s v="Mouth of Site 7 inlet, north side"/>
    <s v="Gordon Estuary"/>
    <n v="1"/>
    <x v="4"/>
    <s v="Wild"/>
    <x v="1"/>
    <n v="18"/>
    <n v="1"/>
    <n v="4"/>
    <n v="3"/>
    <s v="BS"/>
  </r>
  <r>
    <x v="11"/>
    <x v="2"/>
    <n v="7"/>
    <x v="3"/>
    <n v="16"/>
    <d v="2021-07-16T00:00:00"/>
    <d v="1899-12-30T14:12:00"/>
    <s v="BS14"/>
    <s v="Mouth of Site 7 inlet, north side"/>
    <s v="Gordon Estuary"/>
    <n v="1"/>
    <x v="5"/>
    <s v="Wild"/>
    <x v="1"/>
    <n v="15"/>
    <n v="1"/>
    <n v="4"/>
    <n v="4"/>
    <s v="BS"/>
  </r>
  <r>
    <x v="11"/>
    <x v="2"/>
    <n v="7"/>
    <x v="3"/>
    <n v="16"/>
    <d v="2021-07-16T00:00:00"/>
    <d v="1899-12-30T14:12:00"/>
    <s v="BS14"/>
    <s v="Mouth of Site 7 inlet, north side"/>
    <s v="Gordon Estuary"/>
    <n v="1"/>
    <x v="10"/>
    <s v="Wild"/>
    <x v="1"/>
    <n v="13"/>
    <n v="1"/>
    <n v="4"/>
    <n v="35"/>
    <s v="BS"/>
  </r>
  <r>
    <x v="11"/>
    <x v="2"/>
    <n v="7"/>
    <x v="3"/>
    <n v="16"/>
    <d v="2021-07-16T00:00:00"/>
    <d v="1899-12-30T14:40:00"/>
    <s v="BS17"/>
    <s v="On point at confluence of N. Arm and Brown's Slough"/>
    <s v="Gordon Estuary"/>
    <n v="1"/>
    <x v="2"/>
    <s v="Wild"/>
    <x v="1"/>
    <n v="8"/>
    <n v="1"/>
    <n v="4"/>
    <n v="6"/>
    <s v="BS"/>
  </r>
  <r>
    <x v="11"/>
    <x v="2"/>
    <n v="7"/>
    <x v="3"/>
    <n v="16"/>
    <d v="2021-07-16T00:00:00"/>
    <d v="1899-12-30T14:40:00"/>
    <s v="BS17"/>
    <s v="On point at confluence of N. Arm and Brown's Slough"/>
    <s v="Gordon Estuary"/>
    <n v="1"/>
    <x v="5"/>
    <s v="Wild"/>
    <x v="1"/>
    <n v="15"/>
    <n v="1"/>
    <n v="4"/>
    <n v="7"/>
    <s v="BS"/>
  </r>
  <r>
    <x v="11"/>
    <x v="2"/>
    <n v="7"/>
    <x v="3"/>
    <n v="16"/>
    <d v="2021-07-16T00:00:00"/>
    <d v="1899-12-30T14:40:00"/>
    <s v="BS17"/>
    <s v="On point at confluence of N. Arm and Brown's Slough"/>
    <s v="Gordon Estuary"/>
    <n v="1"/>
    <x v="6"/>
    <s v="Wild"/>
    <x v="1"/>
    <n v="11"/>
    <n v="1"/>
    <n v="4"/>
    <n v="6"/>
    <s v="BS"/>
  </r>
  <r>
    <x v="11"/>
    <x v="2"/>
    <n v="7"/>
    <x v="3"/>
    <n v="16"/>
    <d v="2021-07-16T00:00:00"/>
    <d v="1899-12-30T14:40:00"/>
    <s v="BS17"/>
    <s v="On point at confluence of N. Arm and Brown's Slough"/>
    <s v="Gordon Estuary"/>
    <n v="1"/>
    <x v="10"/>
    <s v="Wild"/>
    <x v="1"/>
    <n v="13"/>
    <n v="1"/>
    <n v="4"/>
    <n v="20"/>
    <s v="BS"/>
  </r>
  <r>
    <x v="11"/>
    <x v="2"/>
    <n v="7"/>
    <x v="3"/>
    <n v="16"/>
    <d v="2021-07-16T00:00:00"/>
    <d v="1899-12-30T14:40:00"/>
    <s v="BS17"/>
    <s v="On point at confluence of N. Arm and Brown's Slough"/>
    <s v="Gordon Estuary"/>
    <n v="1"/>
    <x v="8"/>
    <s v="Wild"/>
    <x v="2"/>
    <n v="14"/>
    <n v="1"/>
    <n v="5"/>
    <n v="2"/>
    <s v="BS"/>
  </r>
  <r>
    <x v="11"/>
    <x v="2"/>
    <n v="7"/>
    <x v="3"/>
    <n v="16"/>
    <d v="2021-07-16T00:00:00"/>
    <d v="1899-12-30T15:00:00"/>
    <s v="PS5-3"/>
    <s v="Site 5 main channel where stump sland channel comes in"/>
    <s v="Gordon Estuary"/>
    <n v="1"/>
    <x v="0"/>
    <s v="Wild"/>
    <x v="0"/>
    <n v="3"/>
    <n v="1"/>
    <n v="2"/>
    <n v="45"/>
    <s v="PS"/>
  </r>
  <r>
    <x v="11"/>
    <x v="2"/>
    <n v="7"/>
    <x v="3"/>
    <n v="16"/>
    <d v="2021-07-16T00:00:00"/>
    <d v="1899-12-30T15:00:00"/>
    <s v="PS5-3"/>
    <s v="Site 5 main channel where stump sland channel comes in"/>
    <s v="Gordon Estuary"/>
    <n v="1"/>
    <x v="0"/>
    <s v="Wild"/>
    <x v="3"/>
    <n v="3"/>
    <n v="1"/>
    <n v="3"/>
    <n v="4"/>
    <s v="PS"/>
  </r>
  <r>
    <x v="11"/>
    <x v="2"/>
    <n v="7"/>
    <x v="3"/>
    <n v="16"/>
    <d v="2021-07-16T00:00:00"/>
    <d v="1899-12-30T15:00:00"/>
    <s v="PS5-3"/>
    <s v="Site 5 main channel where stump sland channel comes in"/>
    <s v="Gordon Estuary"/>
    <n v="1"/>
    <x v="2"/>
    <s v="Wild"/>
    <x v="1"/>
    <n v="8"/>
    <n v="1"/>
    <n v="4"/>
    <n v="10"/>
    <s v="PS"/>
  </r>
  <r>
    <x v="11"/>
    <x v="2"/>
    <n v="7"/>
    <x v="3"/>
    <n v="16"/>
    <d v="2021-07-16T00:00:00"/>
    <d v="1899-12-30T15:00:00"/>
    <s v="PS5-3"/>
    <s v="Site 5 main channel where stump sland channel comes in"/>
    <s v="Gordon Estuary"/>
    <n v="1"/>
    <x v="3"/>
    <s v="Wild"/>
    <x v="1"/>
    <n v="9"/>
    <n v="1"/>
    <n v="4"/>
    <n v="200"/>
    <s v="PS"/>
  </r>
  <r>
    <x v="11"/>
    <x v="2"/>
    <n v="7"/>
    <x v="3"/>
    <n v="16"/>
    <d v="2021-07-16T00:00:00"/>
    <d v="1899-12-30T15:46:00"/>
    <s v="BS18"/>
    <s v="Gravel bar on Gordon at Site 1"/>
    <s v="Gordon Estuary"/>
    <n v="1"/>
    <x v="0"/>
    <s v="Wild"/>
    <x v="0"/>
    <n v="3"/>
    <n v="1"/>
    <n v="2"/>
    <n v="89"/>
    <s v="BS"/>
  </r>
  <r>
    <x v="11"/>
    <x v="2"/>
    <n v="7"/>
    <x v="3"/>
    <n v="16"/>
    <d v="2021-07-16T00:00:00"/>
    <d v="1899-12-30T15:46:00"/>
    <s v="BS18"/>
    <s v="Gravel bar on Gordon at Site 1"/>
    <s v="Gordon Estuary"/>
    <n v="1"/>
    <x v="0"/>
    <s v="Wild"/>
    <x v="3"/>
    <n v="3"/>
    <n v="1"/>
    <n v="3"/>
    <n v="24"/>
    <s v="BS"/>
  </r>
  <r>
    <x v="11"/>
    <x v="2"/>
    <n v="7"/>
    <x v="3"/>
    <n v="16"/>
    <d v="2021-07-16T00:00:00"/>
    <d v="1899-12-30T15:46:00"/>
    <s v="BS18"/>
    <s v="Gravel bar on Gordon at Site 1"/>
    <s v="Gordon Estuary"/>
    <n v="1"/>
    <x v="2"/>
    <s v="Wild"/>
    <x v="1"/>
    <n v="8"/>
    <n v="1"/>
    <n v="4"/>
    <n v="40"/>
    <s v="BS"/>
  </r>
  <r>
    <x v="11"/>
    <x v="2"/>
    <n v="7"/>
    <x v="3"/>
    <n v="16"/>
    <d v="2021-07-16T00:00:00"/>
    <d v="1899-12-30T15:46:00"/>
    <s v="BS18"/>
    <s v="Gravel bar on Gordon at Site 1"/>
    <s v="Gordon Estuary"/>
    <n v="1"/>
    <x v="5"/>
    <s v="Wild"/>
    <x v="1"/>
    <n v="15"/>
    <n v="1"/>
    <n v="4"/>
    <n v="10"/>
    <s v="BS"/>
  </r>
  <r>
    <x v="11"/>
    <x v="2"/>
    <n v="7"/>
    <x v="3"/>
    <n v="16"/>
    <d v="2021-07-16T00:00:00"/>
    <d v="1899-12-30T15:46:00"/>
    <s v="BS18"/>
    <s v="Gravel bar on Gordon at Site 1"/>
    <s v="Gordon Estuary"/>
    <n v="1"/>
    <x v="10"/>
    <s v="Wild"/>
    <x v="1"/>
    <n v="13"/>
    <n v="1"/>
    <n v="4"/>
    <n v="5"/>
    <s v="BS"/>
  </r>
  <r>
    <x v="12"/>
    <x v="2"/>
    <n v="7"/>
    <x v="3"/>
    <n v="22"/>
    <d v="2021-07-22T00:00:00"/>
    <d v="1899-12-30T08:25:00"/>
    <s v="PS6-1"/>
    <s v="Site 6, just upstream of bridge"/>
    <s v="Gordon Estuary"/>
    <n v="1"/>
    <x v="0"/>
    <s v="Wild"/>
    <x v="0"/>
    <n v="3"/>
    <n v="1"/>
    <n v="2"/>
    <n v="24"/>
    <s v="PS"/>
  </r>
  <r>
    <x v="12"/>
    <x v="2"/>
    <n v="7"/>
    <x v="3"/>
    <n v="22"/>
    <d v="2021-07-22T00:00:00"/>
    <d v="1899-12-30T08:25:00"/>
    <s v="PS6-1"/>
    <s v="Site 6, just upstream of bridge"/>
    <s v="Gordon Estuary"/>
    <n v="1"/>
    <x v="0"/>
    <s v="Wild"/>
    <x v="3"/>
    <n v="3"/>
    <n v="1"/>
    <n v="3"/>
    <n v="5"/>
    <s v="PS"/>
  </r>
  <r>
    <x v="12"/>
    <x v="2"/>
    <n v="7"/>
    <x v="3"/>
    <n v="22"/>
    <d v="2021-07-22T00:00:00"/>
    <d v="1899-12-30T08:25:00"/>
    <s v="PS6-1"/>
    <s v="Site 6, just upstream of bridge"/>
    <s v="Gordon Estuary"/>
    <n v="1"/>
    <x v="2"/>
    <s v="Wild"/>
    <x v="1"/>
    <n v="8"/>
    <n v="1"/>
    <n v="4"/>
    <n v="6"/>
    <s v="PS"/>
  </r>
  <r>
    <x v="12"/>
    <x v="2"/>
    <n v="7"/>
    <x v="3"/>
    <n v="22"/>
    <d v="2021-07-22T00:00:00"/>
    <d v="1899-12-30T08:25:00"/>
    <s v="PS6-1"/>
    <s v="Site 6, just upstream of bridge"/>
    <s v="Gordon Estuary"/>
    <n v="1"/>
    <x v="3"/>
    <s v="Wild"/>
    <x v="1"/>
    <n v="9"/>
    <n v="1"/>
    <n v="4"/>
    <n v="75"/>
    <s v="PS"/>
  </r>
  <r>
    <x v="12"/>
    <x v="2"/>
    <n v="7"/>
    <x v="3"/>
    <n v="22"/>
    <d v="2021-07-22T00:00:00"/>
    <d v="1899-12-30T09:00:00"/>
    <s v="PS6-2"/>
    <s v="Site 6, straight channel"/>
    <s v="Gordon Estuary"/>
    <n v="1"/>
    <x v="0"/>
    <s v="Wild"/>
    <x v="0"/>
    <n v="3"/>
    <n v="1"/>
    <n v="2"/>
    <n v="5"/>
    <s v="PS"/>
  </r>
  <r>
    <x v="12"/>
    <x v="2"/>
    <n v="7"/>
    <x v="3"/>
    <n v="22"/>
    <d v="2021-07-22T00:00:00"/>
    <d v="1899-12-30T09:00:00"/>
    <s v="PS6-2"/>
    <s v="Site 6, straight channel"/>
    <s v="Gordon Estuary"/>
    <n v="1"/>
    <x v="3"/>
    <s v="Wild"/>
    <x v="1"/>
    <n v="9"/>
    <n v="1"/>
    <n v="4"/>
    <n v="20"/>
    <s v="PS"/>
  </r>
  <r>
    <x v="12"/>
    <x v="2"/>
    <n v="7"/>
    <x v="3"/>
    <n v="22"/>
    <d v="2021-07-22T00:00:00"/>
    <d v="1899-12-30T10:01:00"/>
    <s v="BS05"/>
    <s v="Q01, left bank Gordon up from confluence"/>
    <s v="Gordon Estuary"/>
    <n v="1"/>
    <x v="0"/>
    <s v="Wild"/>
    <x v="0"/>
    <n v="3"/>
    <n v="1"/>
    <n v="2"/>
    <n v="4"/>
    <s v="BS"/>
  </r>
  <r>
    <x v="12"/>
    <x v="2"/>
    <n v="7"/>
    <x v="3"/>
    <n v="22"/>
    <d v="2021-07-22T00:00:00"/>
    <d v="1899-12-30T10:01:00"/>
    <s v="BS05"/>
    <s v="Q01, left bank Gordon up from confluence"/>
    <s v="Gordon Estuary"/>
    <n v="1"/>
    <x v="0"/>
    <s v="Wild"/>
    <x v="3"/>
    <n v="3"/>
    <n v="1"/>
    <n v="3"/>
    <n v="3"/>
    <s v="BS"/>
  </r>
  <r>
    <x v="12"/>
    <x v="2"/>
    <n v="7"/>
    <x v="3"/>
    <n v="22"/>
    <d v="2021-07-22T00:00:00"/>
    <d v="1899-12-30T10:01:00"/>
    <s v="BS05"/>
    <s v="Q01, left bank Gordon up from confluence"/>
    <s v="Gordon Estuary"/>
    <n v="1"/>
    <x v="2"/>
    <s v="Wild"/>
    <x v="1"/>
    <n v="8"/>
    <n v="1"/>
    <n v="4"/>
    <n v="6"/>
    <s v="BS"/>
  </r>
  <r>
    <x v="12"/>
    <x v="2"/>
    <n v="7"/>
    <x v="3"/>
    <n v="22"/>
    <d v="2021-07-22T00:00:00"/>
    <d v="1899-12-30T10:01:00"/>
    <s v="BS05"/>
    <s v="Q01, left bank Gordon up from confluence"/>
    <s v="Gordon Estuary"/>
    <n v="1"/>
    <x v="4"/>
    <s v="Wild"/>
    <x v="1"/>
    <n v="18"/>
    <n v="1"/>
    <n v="4"/>
    <n v="1"/>
    <s v="BS"/>
  </r>
  <r>
    <x v="12"/>
    <x v="2"/>
    <n v="7"/>
    <x v="3"/>
    <n v="22"/>
    <d v="2021-07-22T00:00:00"/>
    <d v="1899-12-30T10:01:00"/>
    <s v="BS05"/>
    <s v="Q01, left bank Gordon up from confluence"/>
    <s v="Gordon Estuary"/>
    <n v="1"/>
    <x v="5"/>
    <s v="Wild"/>
    <x v="1"/>
    <n v="15"/>
    <n v="1"/>
    <n v="4"/>
    <n v="7"/>
    <s v="BS"/>
  </r>
  <r>
    <x v="12"/>
    <x v="2"/>
    <n v="7"/>
    <x v="3"/>
    <n v="22"/>
    <d v="2021-07-22T00:00:00"/>
    <d v="1899-12-30T10:30:00"/>
    <s v="PS5-2"/>
    <s v="Site 5 main channel half way up"/>
    <s v="Gordon Estuary"/>
    <n v="1"/>
    <x v="0"/>
    <s v="Wild"/>
    <x v="0"/>
    <n v="3"/>
    <n v="1"/>
    <n v="2"/>
    <n v="47"/>
    <s v="PS"/>
  </r>
  <r>
    <x v="12"/>
    <x v="2"/>
    <n v="7"/>
    <x v="3"/>
    <n v="22"/>
    <d v="2021-07-22T00:00:00"/>
    <d v="1899-12-30T10:30:00"/>
    <s v="PS5-2"/>
    <s v="Site 5 main channel half way up"/>
    <s v="Gordon Estuary"/>
    <n v="1"/>
    <x v="0"/>
    <s v="Wild"/>
    <x v="3"/>
    <n v="3"/>
    <n v="1"/>
    <n v="3"/>
    <n v="3"/>
    <s v="PS"/>
  </r>
  <r>
    <x v="12"/>
    <x v="2"/>
    <n v="7"/>
    <x v="3"/>
    <n v="22"/>
    <d v="2021-07-22T00:00:00"/>
    <d v="1899-12-30T10:30:00"/>
    <s v="PS5-2"/>
    <s v="Site 5 main channel half way up"/>
    <s v="Gordon Estuary"/>
    <n v="1"/>
    <x v="2"/>
    <s v="Wild"/>
    <x v="1"/>
    <n v="8"/>
    <n v="1"/>
    <n v="4"/>
    <n v="6"/>
    <s v="PS"/>
  </r>
  <r>
    <x v="12"/>
    <x v="2"/>
    <n v="7"/>
    <x v="3"/>
    <n v="22"/>
    <d v="2021-07-22T00:00:00"/>
    <d v="1899-12-30T10:30:00"/>
    <s v="PS5-2"/>
    <s v="Site 5 main channel half way up"/>
    <s v="Gordon Estuary"/>
    <n v="1"/>
    <x v="3"/>
    <s v="Wild"/>
    <x v="1"/>
    <n v="9"/>
    <n v="1"/>
    <n v="4"/>
    <n v="150"/>
    <s v="PS"/>
  </r>
  <r>
    <x v="12"/>
    <x v="2"/>
    <n v="7"/>
    <x v="3"/>
    <n v="22"/>
    <d v="2021-07-22T00:00:00"/>
    <d v="1899-12-30T12:39:00"/>
    <s v="BS07"/>
    <s v="Butch's (Gordon R.)"/>
    <s v="Gordon Estuary"/>
    <n v="1"/>
    <x v="9"/>
    <s v="Wild"/>
    <x v="3"/>
    <n v="5"/>
    <n v="1"/>
    <n v="3"/>
    <n v="6"/>
    <s v="BS"/>
  </r>
  <r>
    <x v="12"/>
    <x v="2"/>
    <n v="7"/>
    <x v="3"/>
    <n v="22"/>
    <d v="2021-07-22T00:00:00"/>
    <d v="1899-12-30T12:39:00"/>
    <s v="BS07"/>
    <s v="Butch's (Gordon R.)"/>
    <s v="Gordon Estuary"/>
    <n v="1"/>
    <x v="2"/>
    <s v="Wild"/>
    <x v="1"/>
    <n v="8"/>
    <n v="1"/>
    <n v="4"/>
    <n v="2"/>
    <s v="BS"/>
  </r>
  <r>
    <x v="12"/>
    <x v="2"/>
    <n v="7"/>
    <x v="3"/>
    <n v="22"/>
    <d v="2021-07-22T00:00:00"/>
    <d v="1899-12-30T12:39:00"/>
    <s v="BS07"/>
    <s v="Butch's (Gordon R.)"/>
    <s v="Gordon Estuary"/>
    <n v="1"/>
    <x v="4"/>
    <s v="Wild"/>
    <x v="1"/>
    <n v="18"/>
    <n v="1"/>
    <n v="4"/>
    <n v="2"/>
    <s v="BS"/>
  </r>
  <r>
    <x v="12"/>
    <x v="2"/>
    <n v="7"/>
    <x v="3"/>
    <n v="22"/>
    <d v="2021-07-22T00:00:00"/>
    <d v="1899-12-30T13:13:00"/>
    <s v="BS18"/>
    <s v="Gravel bar on Gordon at Site 1"/>
    <s v="Gordon Estuary"/>
    <n v="1"/>
    <x v="0"/>
    <s v="Wild"/>
    <x v="0"/>
    <n v="3"/>
    <n v="1"/>
    <n v="2"/>
    <n v="18"/>
    <s v="BS"/>
  </r>
  <r>
    <x v="12"/>
    <x v="2"/>
    <n v="7"/>
    <x v="3"/>
    <n v="22"/>
    <d v="2021-07-22T00:00:00"/>
    <d v="1899-12-30T13:13:00"/>
    <s v="BS18"/>
    <s v="Gravel bar on Gordon at Site 1"/>
    <s v="Gordon Estuary"/>
    <n v="1"/>
    <x v="2"/>
    <s v="Wild"/>
    <x v="1"/>
    <n v="8"/>
    <n v="1"/>
    <n v="4"/>
    <n v="12"/>
    <s v="BS"/>
  </r>
  <r>
    <x v="12"/>
    <x v="2"/>
    <n v="7"/>
    <x v="3"/>
    <n v="22"/>
    <d v="2021-07-22T00:00:00"/>
    <d v="1899-12-30T13:13:00"/>
    <s v="BS18"/>
    <s v="Gravel bar on Gordon at Site 1"/>
    <s v="Gordon Estuary"/>
    <n v="1"/>
    <x v="3"/>
    <s v="Wild"/>
    <x v="1"/>
    <n v="9"/>
    <n v="1"/>
    <n v="4"/>
    <n v="75"/>
    <s v="BS"/>
  </r>
  <r>
    <x v="12"/>
    <x v="2"/>
    <n v="7"/>
    <x v="3"/>
    <n v="22"/>
    <d v="2021-07-22T00:00:00"/>
    <d v="1899-12-30T13:13:00"/>
    <s v="BS18"/>
    <s v="Gravel bar on Gordon at Site 1"/>
    <s v="Gordon Estuary"/>
    <n v="1"/>
    <x v="5"/>
    <s v="Wild"/>
    <x v="1"/>
    <n v="15"/>
    <n v="1"/>
    <n v="4"/>
    <n v="5"/>
    <s v="BS"/>
  </r>
  <r>
    <x v="12"/>
    <x v="2"/>
    <n v="7"/>
    <x v="3"/>
    <n v="22"/>
    <d v="2021-07-22T00:00:00"/>
    <d v="1899-12-30T14:00:00"/>
    <s v="PS6-1"/>
    <s v="Site 6, just upstream of bridge"/>
    <s v="Gordon Estuary"/>
    <n v="1"/>
    <x v="0"/>
    <s v="Wild"/>
    <x v="0"/>
    <n v="3"/>
    <n v="1"/>
    <n v="2"/>
    <n v="32"/>
    <s v="PS"/>
  </r>
  <r>
    <x v="12"/>
    <x v="2"/>
    <n v="7"/>
    <x v="3"/>
    <n v="22"/>
    <d v="2021-07-22T00:00:00"/>
    <d v="1899-12-30T14:00:00"/>
    <s v="PS6-1"/>
    <s v="Site 6, just upstream of bridge"/>
    <s v="Gordon Estuary"/>
    <n v="1"/>
    <x v="0"/>
    <s v="Wild"/>
    <x v="3"/>
    <n v="3"/>
    <n v="1"/>
    <n v="3"/>
    <n v="1"/>
    <s v="PS"/>
  </r>
  <r>
    <x v="12"/>
    <x v="2"/>
    <n v="7"/>
    <x v="3"/>
    <n v="22"/>
    <d v="2021-07-22T00:00:00"/>
    <d v="1899-12-30T14:00:00"/>
    <s v="PS6-1"/>
    <s v="Site 6, just upstream of bridge"/>
    <s v="Gordon Estuary"/>
    <n v="1"/>
    <x v="2"/>
    <s v="Wild"/>
    <x v="1"/>
    <n v="8"/>
    <n v="1"/>
    <n v="4"/>
    <n v="3"/>
    <s v="PS"/>
  </r>
  <r>
    <x v="12"/>
    <x v="2"/>
    <n v="7"/>
    <x v="3"/>
    <n v="22"/>
    <d v="2021-07-22T00:00:00"/>
    <d v="1899-12-30T14:33:00"/>
    <s v="BS17"/>
    <s v="On point at confluence of N. Arm and Brown's Slough"/>
    <s v="Gordon Estuary"/>
    <n v="1"/>
    <x v="9"/>
    <s v="Wild"/>
    <x v="3"/>
    <n v="5"/>
    <n v="1"/>
    <n v="3"/>
    <n v="5"/>
    <s v="BS"/>
  </r>
  <r>
    <x v="12"/>
    <x v="2"/>
    <n v="7"/>
    <x v="3"/>
    <n v="22"/>
    <d v="2021-07-22T00:00:00"/>
    <d v="1899-12-30T14:33:00"/>
    <s v="BS17"/>
    <s v="On point at confluence of N. Arm and Brown's Slough"/>
    <s v="Gordon Estuary"/>
    <n v="1"/>
    <x v="2"/>
    <s v="Wild"/>
    <x v="1"/>
    <n v="8"/>
    <n v="1"/>
    <n v="4"/>
    <n v="3"/>
    <s v="BS"/>
  </r>
  <r>
    <x v="12"/>
    <x v="2"/>
    <n v="7"/>
    <x v="3"/>
    <n v="22"/>
    <d v="2021-07-22T00:00:00"/>
    <d v="1899-12-30T14:33:00"/>
    <s v="BS17"/>
    <s v="On point at confluence of N. Arm and Brown's Slough"/>
    <s v="Gordon Estuary"/>
    <n v="1"/>
    <x v="3"/>
    <s v="Wild"/>
    <x v="1"/>
    <n v="9"/>
    <n v="1"/>
    <n v="4"/>
    <n v="1"/>
    <s v="BS"/>
  </r>
  <r>
    <x v="12"/>
    <x v="2"/>
    <n v="7"/>
    <x v="3"/>
    <n v="22"/>
    <d v="2021-07-22T00:00:00"/>
    <d v="1899-12-30T14:33:00"/>
    <s v="BS17"/>
    <s v="On point at confluence of N. Arm and Brown's Slough"/>
    <s v="Gordon Estuary"/>
    <n v="1"/>
    <x v="4"/>
    <s v="Wild"/>
    <x v="1"/>
    <n v="18"/>
    <n v="1"/>
    <n v="4"/>
    <n v="4"/>
    <s v="BS"/>
  </r>
  <r>
    <x v="12"/>
    <x v="2"/>
    <n v="7"/>
    <x v="3"/>
    <n v="22"/>
    <d v="2021-07-22T00:00:00"/>
    <d v="1899-12-30T14:33:00"/>
    <s v="BS17"/>
    <s v="On point at confluence of N. Arm and Brown's Slough"/>
    <s v="Gordon Estuary"/>
    <n v="1"/>
    <x v="5"/>
    <s v="Wild"/>
    <x v="1"/>
    <n v="15"/>
    <n v="1"/>
    <n v="4"/>
    <n v="6"/>
    <s v="BS"/>
  </r>
  <r>
    <x v="12"/>
    <x v="2"/>
    <n v="7"/>
    <x v="3"/>
    <n v="22"/>
    <d v="2021-07-22T00:00:00"/>
    <d v="1899-12-30T14:33:00"/>
    <s v="BS17"/>
    <s v="On point at confluence of N. Arm and Brown's Slough"/>
    <s v="Gordon Estuary"/>
    <n v="1"/>
    <x v="6"/>
    <s v="Wild"/>
    <x v="1"/>
    <n v="11"/>
    <n v="1"/>
    <n v="4"/>
    <n v="2"/>
    <s v="BS"/>
  </r>
  <r>
    <x v="12"/>
    <x v="2"/>
    <n v="7"/>
    <x v="3"/>
    <n v="22"/>
    <d v="2021-07-22T00:00:00"/>
    <d v="1899-12-30T14:33:00"/>
    <s v="BS17"/>
    <s v="On point at confluence of N. Arm and Brown's Slough"/>
    <s v="Gordon Estuary"/>
    <n v="1"/>
    <x v="11"/>
    <s v="Wild"/>
    <x v="1"/>
    <n v="20"/>
    <n v="1"/>
    <n v="4"/>
    <n v="18"/>
    <s v="BS"/>
  </r>
  <r>
    <x v="12"/>
    <x v="2"/>
    <n v="7"/>
    <x v="3"/>
    <n v="22"/>
    <d v="2021-07-22T00:00:00"/>
    <d v="1899-12-30T15:00:00"/>
    <s v="BS14"/>
    <s v="Mouth of Site 7 inlet, north side"/>
    <s v="Gordon Estuary"/>
    <n v="1"/>
    <x v="0"/>
    <s v="Wild"/>
    <x v="0"/>
    <n v="3"/>
    <n v="1"/>
    <n v="2"/>
    <n v="2"/>
    <s v="BS"/>
  </r>
  <r>
    <x v="12"/>
    <x v="2"/>
    <n v="7"/>
    <x v="3"/>
    <n v="22"/>
    <d v="2021-07-22T00:00:00"/>
    <d v="1899-12-30T15:00:00"/>
    <s v="BS14"/>
    <s v="Mouth of Site 7 inlet, north side"/>
    <s v="Gordon Estuary"/>
    <n v="1"/>
    <x v="0"/>
    <s v="Wild"/>
    <x v="3"/>
    <n v="3"/>
    <n v="1"/>
    <n v="3"/>
    <n v="8"/>
    <s v="BS"/>
  </r>
  <r>
    <x v="12"/>
    <x v="2"/>
    <n v="7"/>
    <x v="3"/>
    <n v="22"/>
    <d v="2021-07-22T00:00:00"/>
    <d v="1899-12-30T15:00:00"/>
    <s v="BS14"/>
    <s v="Mouth of Site 7 inlet, north side"/>
    <s v="Gordon Estuary"/>
    <n v="1"/>
    <x v="2"/>
    <s v="Wild"/>
    <x v="1"/>
    <n v="8"/>
    <n v="1"/>
    <n v="4"/>
    <n v="3"/>
    <s v="BS"/>
  </r>
  <r>
    <x v="12"/>
    <x v="2"/>
    <n v="7"/>
    <x v="3"/>
    <n v="22"/>
    <d v="2021-07-22T00:00:00"/>
    <d v="1899-12-30T15:00:00"/>
    <s v="BS14"/>
    <s v="Mouth of Site 7 inlet, north side"/>
    <s v="Gordon Estuary"/>
    <n v="1"/>
    <x v="4"/>
    <s v="Wild"/>
    <x v="1"/>
    <n v="18"/>
    <n v="1"/>
    <n v="4"/>
    <n v="6"/>
    <s v="BS"/>
  </r>
  <r>
    <x v="12"/>
    <x v="2"/>
    <n v="7"/>
    <x v="3"/>
    <n v="22"/>
    <d v="2021-07-22T00:00:00"/>
    <d v="1899-12-30T15:00:00"/>
    <s v="BS14"/>
    <s v="Mouth of Site 7 inlet, north side"/>
    <s v="Gordon Estuary"/>
    <n v="1"/>
    <x v="5"/>
    <s v="Wild"/>
    <x v="1"/>
    <n v="15"/>
    <n v="1"/>
    <n v="4"/>
    <n v="12"/>
    <s v="BS"/>
  </r>
  <r>
    <x v="12"/>
    <x v="2"/>
    <n v="7"/>
    <x v="3"/>
    <n v="22"/>
    <d v="2021-07-22T00:00:00"/>
    <d v="1899-12-30T15:00:00"/>
    <s v="BS14"/>
    <s v="Mouth of Site 7 inlet, north side"/>
    <s v="Gordon Estuary"/>
    <n v="1"/>
    <x v="6"/>
    <s v="Wild"/>
    <x v="1"/>
    <n v="11"/>
    <n v="1"/>
    <n v="4"/>
    <n v="1"/>
    <s v="BS"/>
  </r>
  <r>
    <x v="12"/>
    <x v="2"/>
    <n v="7"/>
    <x v="3"/>
    <n v="22"/>
    <d v="2021-07-22T00:00:00"/>
    <d v="1899-12-30T15:00:00"/>
    <s v="BS14"/>
    <s v="Mouth of Site 7 inlet, north side"/>
    <s v="Gordon Estuary"/>
    <n v="1"/>
    <x v="10"/>
    <s v="Wild"/>
    <x v="1"/>
    <n v="13"/>
    <n v="1"/>
    <n v="4"/>
    <n v="90"/>
    <s v="BS"/>
  </r>
  <r>
    <x v="12"/>
    <x v="2"/>
    <n v="7"/>
    <x v="3"/>
    <n v="22"/>
    <d v="2021-07-22T00:00:00"/>
    <d v="1899-12-30T15:00:00"/>
    <s v="BS14"/>
    <s v="Mouth of Site 7 inlet, north side"/>
    <s v="Gordon Estuary"/>
    <n v="1"/>
    <x v="11"/>
    <s v="Wild"/>
    <x v="1"/>
    <n v="20"/>
    <n v="1"/>
    <n v="4"/>
    <n v="1"/>
    <s v="BS"/>
  </r>
  <r>
    <x v="12"/>
    <x v="2"/>
    <n v="7"/>
    <x v="3"/>
    <n v="22"/>
    <d v="2021-07-22T00:00:00"/>
    <d v="1899-12-30T15:00:00"/>
    <s v="BS14"/>
    <s v="Mouth of Site 7 inlet, north side"/>
    <s v="Gordon Estuary"/>
    <n v="1"/>
    <x v="16"/>
    <s v="Wild"/>
    <x v="1"/>
    <n v="21"/>
    <n v="1"/>
    <n v="4"/>
    <n v="2"/>
    <s v="BS"/>
  </r>
  <r>
    <x v="12"/>
    <x v="2"/>
    <n v="7"/>
    <x v="3"/>
    <n v="22"/>
    <d v="2021-07-22T00:00:00"/>
    <d v="1899-12-30T15:00:00"/>
    <s v="BS14"/>
    <s v="Mouth of Site 7 inlet, north side"/>
    <s v="Gordon Estuary"/>
    <n v="1"/>
    <x v="12"/>
    <s v="Wild"/>
    <x v="1"/>
    <n v="25"/>
    <n v="1"/>
    <n v="4"/>
    <n v="44"/>
    <s v="BS"/>
  </r>
  <r>
    <x v="12"/>
    <x v="2"/>
    <n v="7"/>
    <x v="3"/>
    <n v="23"/>
    <d v="2021-07-23T00:00:00"/>
    <d v="1899-12-30T11:02:00"/>
    <s v="BS03b"/>
    <s v="Q Jeff (right bank opposite N. Arm confl.)"/>
    <s v="Gordon Estuary"/>
    <n v="1"/>
    <x v="0"/>
    <s v="Wild"/>
    <x v="0"/>
    <n v="3"/>
    <n v="1"/>
    <n v="2"/>
    <n v="4"/>
    <s v="BS"/>
  </r>
  <r>
    <x v="12"/>
    <x v="2"/>
    <n v="7"/>
    <x v="3"/>
    <n v="23"/>
    <d v="2021-07-23T00:00:00"/>
    <d v="1899-12-30T11:02:00"/>
    <s v="BS03b"/>
    <s v="Q Jeff (right bank opposite N. Arm confl.)"/>
    <s v="Gordon Estuary"/>
    <n v="1"/>
    <x v="0"/>
    <s v="Wild"/>
    <x v="3"/>
    <n v="3"/>
    <n v="1"/>
    <n v="3"/>
    <n v="1"/>
    <s v="BS"/>
  </r>
  <r>
    <x v="12"/>
    <x v="2"/>
    <n v="7"/>
    <x v="3"/>
    <n v="23"/>
    <d v="2021-07-23T00:00:00"/>
    <d v="1899-12-30T11:02:00"/>
    <s v="BS03b"/>
    <s v="Q Jeff (right bank opposite N. Arm confl.)"/>
    <s v="Gordon Estuary"/>
    <n v="1"/>
    <x v="2"/>
    <s v="Wild"/>
    <x v="1"/>
    <n v="8"/>
    <n v="1"/>
    <n v="4"/>
    <n v="5"/>
    <s v="BS"/>
  </r>
  <r>
    <x v="12"/>
    <x v="2"/>
    <n v="7"/>
    <x v="3"/>
    <n v="23"/>
    <d v="2021-07-23T00:00:00"/>
    <d v="1899-12-30T11:02:00"/>
    <s v="BS03b"/>
    <s v="Q Jeff (right bank opposite N. Arm confl.)"/>
    <s v="Gordon Estuary"/>
    <n v="1"/>
    <x v="3"/>
    <s v="Wild"/>
    <x v="1"/>
    <n v="9"/>
    <n v="1"/>
    <n v="4"/>
    <n v="3"/>
    <s v="BS"/>
  </r>
  <r>
    <x v="12"/>
    <x v="2"/>
    <n v="7"/>
    <x v="3"/>
    <n v="23"/>
    <d v="2021-07-23T00:00:00"/>
    <d v="1899-12-30T11:02:00"/>
    <s v="BS03b"/>
    <s v="Q Jeff (right bank opposite N. Arm confl.)"/>
    <s v="Gordon Estuary"/>
    <n v="1"/>
    <x v="4"/>
    <s v="Wild"/>
    <x v="1"/>
    <n v="18"/>
    <n v="1"/>
    <n v="4"/>
    <n v="5"/>
    <s v="BS"/>
  </r>
  <r>
    <x v="12"/>
    <x v="2"/>
    <n v="7"/>
    <x v="3"/>
    <n v="23"/>
    <d v="2021-07-23T00:00:00"/>
    <d v="1899-12-30T11:02:00"/>
    <s v="BS03b"/>
    <s v="Q Jeff (right bank opposite N. Arm confl.)"/>
    <s v="Gordon Estuary"/>
    <n v="1"/>
    <x v="5"/>
    <s v="Wild"/>
    <x v="1"/>
    <n v="15"/>
    <n v="1"/>
    <n v="4"/>
    <n v="5"/>
    <s v="BS"/>
  </r>
  <r>
    <x v="12"/>
    <x v="2"/>
    <n v="7"/>
    <x v="3"/>
    <n v="23"/>
    <d v="2021-07-23T00:00:00"/>
    <d v="1899-12-30T11:02:00"/>
    <s v="BS03b"/>
    <s v="Q Jeff (right bank opposite N. Arm confl.)"/>
    <s v="Gordon Estuary"/>
    <n v="1"/>
    <x v="10"/>
    <s v="Wild"/>
    <x v="1"/>
    <n v="13"/>
    <n v="1"/>
    <n v="4"/>
    <n v="24"/>
    <s v="BS"/>
  </r>
  <r>
    <x v="12"/>
    <x v="2"/>
    <n v="7"/>
    <x v="3"/>
    <n v="23"/>
    <d v="2021-07-23T00:00:00"/>
    <d v="1899-12-30T11:02:00"/>
    <s v="BS03b"/>
    <s v="Q Jeff (right bank opposite N. Arm confl.)"/>
    <s v="Gordon Estuary"/>
    <n v="1"/>
    <x v="11"/>
    <s v="Wild"/>
    <x v="1"/>
    <n v="20"/>
    <n v="1"/>
    <n v="4"/>
    <n v="1"/>
    <s v="BS"/>
  </r>
  <r>
    <x v="12"/>
    <x v="2"/>
    <n v="7"/>
    <x v="3"/>
    <n v="23"/>
    <d v="2021-07-23T00:00:00"/>
    <s v=" 11:30:00"/>
    <s v="BS03"/>
    <s v="Pacheedah Shores Boat Ramp"/>
    <s v="Gordon Estuary"/>
    <n v="1"/>
    <x v="9"/>
    <s v="Wild"/>
    <x v="3"/>
    <n v="5"/>
    <n v="1"/>
    <n v="3"/>
    <n v="22"/>
    <s v="BS"/>
  </r>
  <r>
    <x v="12"/>
    <x v="2"/>
    <n v="7"/>
    <x v="3"/>
    <n v="23"/>
    <d v="2021-07-23T00:00:00"/>
    <s v=" 11:30:00"/>
    <s v="BS03"/>
    <s v="Pacheedah Shores Boat Ramp"/>
    <s v="Gordon Estuary"/>
    <n v="1"/>
    <x v="2"/>
    <s v="Wild"/>
    <x v="1"/>
    <n v="8"/>
    <n v="1"/>
    <n v="4"/>
    <n v="2"/>
    <s v="BS"/>
  </r>
  <r>
    <x v="12"/>
    <x v="2"/>
    <n v="7"/>
    <x v="3"/>
    <n v="23"/>
    <d v="2021-07-23T00:00:00"/>
    <s v=" 11:30:00"/>
    <s v="BS03"/>
    <s v="Pacheedah Shores Boat Ramp"/>
    <s v="Gordon Estuary"/>
    <n v="1"/>
    <x v="4"/>
    <s v="Wild"/>
    <x v="1"/>
    <n v="18"/>
    <n v="1"/>
    <n v="4"/>
    <n v="8"/>
    <s v="BS"/>
  </r>
  <r>
    <x v="12"/>
    <x v="2"/>
    <n v="7"/>
    <x v="3"/>
    <n v="23"/>
    <d v="2021-07-23T00:00:00"/>
    <s v=" 11:30:00"/>
    <s v="BS03"/>
    <s v="Pacheedah Shores Boat Ramp"/>
    <s v="Gordon Estuary"/>
    <n v="1"/>
    <x v="5"/>
    <s v="Wild"/>
    <x v="1"/>
    <n v="15"/>
    <n v="1"/>
    <n v="4"/>
    <n v="2"/>
    <s v="BS"/>
  </r>
  <r>
    <x v="12"/>
    <x v="2"/>
    <n v="7"/>
    <x v="3"/>
    <n v="23"/>
    <d v="2021-07-23T00:00:00"/>
    <s v=" 11:30:00"/>
    <s v="BS03"/>
    <s v="Pacheedah Shores Boat Ramp"/>
    <s v="Gordon Estuary"/>
    <n v="1"/>
    <x v="10"/>
    <s v="Wild"/>
    <x v="1"/>
    <n v="13"/>
    <n v="1"/>
    <n v="4"/>
    <n v="10"/>
    <s v="BS"/>
  </r>
  <r>
    <x v="12"/>
    <x v="2"/>
    <n v="7"/>
    <x v="3"/>
    <n v="23"/>
    <d v="2021-07-23T00:00:00"/>
    <s v=" 11:30:00"/>
    <s v="BS03"/>
    <s v="Pacheedah Shores Boat Ramp"/>
    <s v="Gordon Estuary"/>
    <n v="1"/>
    <x v="11"/>
    <s v="Wild"/>
    <x v="1"/>
    <n v="20"/>
    <n v="1"/>
    <n v="4"/>
    <n v="1"/>
    <s v="BS"/>
  </r>
  <r>
    <x v="12"/>
    <x v="2"/>
    <n v="7"/>
    <x v="3"/>
    <n v="23"/>
    <d v="2021-07-23T00:00:00"/>
    <d v="1899-12-30T13:00:00"/>
    <s v="BS09"/>
    <s v="Q07, Central/South Arm confluence"/>
    <s v="San Juan Estuary"/>
    <n v="1"/>
    <x v="9"/>
    <s v="Wild"/>
    <x v="3"/>
    <n v="5"/>
    <n v="1"/>
    <n v="3"/>
    <n v="2"/>
    <s v="BS"/>
  </r>
  <r>
    <x v="12"/>
    <x v="2"/>
    <n v="7"/>
    <x v="3"/>
    <n v="23"/>
    <d v="2021-07-23T00:00:00"/>
    <d v="1899-12-30T13:00:00"/>
    <s v="BS09"/>
    <s v="Q07, Central/South Arm confluence"/>
    <s v="San Juan Estuary"/>
    <n v="1"/>
    <x v="0"/>
    <s v="Wild"/>
    <x v="3"/>
    <n v="3"/>
    <n v="1"/>
    <n v="3"/>
    <n v="3"/>
    <s v="BS"/>
  </r>
  <r>
    <x v="12"/>
    <x v="2"/>
    <n v="7"/>
    <x v="3"/>
    <n v="23"/>
    <d v="2021-07-23T00:00:00"/>
    <d v="1899-12-30T13:00:00"/>
    <s v="BS09"/>
    <s v="Q07, Central/South Arm confluence"/>
    <s v="San Juan Estuary"/>
    <n v="1"/>
    <x v="0"/>
    <s v="Wild"/>
    <x v="0"/>
    <n v="3"/>
    <n v="1"/>
    <n v="2"/>
    <n v="1"/>
    <s v="BS"/>
  </r>
  <r>
    <x v="12"/>
    <x v="2"/>
    <n v="7"/>
    <x v="3"/>
    <n v="23"/>
    <d v="2021-07-23T00:00:00"/>
    <d v="1899-12-30T13:00:00"/>
    <s v="BS09"/>
    <s v="Q07, Central/South Arm confluence"/>
    <s v="San Juan Estuary"/>
    <n v="1"/>
    <x v="3"/>
    <s v="Wild"/>
    <x v="1"/>
    <n v="9"/>
    <n v="1"/>
    <n v="4"/>
    <n v="1"/>
    <s v="BS"/>
  </r>
  <r>
    <x v="12"/>
    <x v="2"/>
    <n v="7"/>
    <x v="3"/>
    <n v="23"/>
    <d v="2021-07-23T00:00:00"/>
    <d v="1899-12-30T13:00:00"/>
    <s v="BS09"/>
    <s v="Q07, Central/South Arm confluence"/>
    <s v="San Juan Estuary"/>
    <n v="1"/>
    <x v="4"/>
    <s v="Wild"/>
    <x v="1"/>
    <n v="18"/>
    <n v="1"/>
    <n v="4"/>
    <n v="2"/>
    <s v="BS"/>
  </r>
  <r>
    <x v="12"/>
    <x v="2"/>
    <n v="7"/>
    <x v="3"/>
    <n v="23"/>
    <d v="2021-07-23T00:00:00"/>
    <d v="1899-12-30T13:00:00"/>
    <s v="BS09"/>
    <s v="Q07, Central/South Arm confluence"/>
    <s v="San Juan Estuary"/>
    <n v="1"/>
    <x v="5"/>
    <s v="Wild"/>
    <x v="1"/>
    <n v="15"/>
    <n v="1"/>
    <n v="4"/>
    <n v="3"/>
    <s v="BS"/>
  </r>
  <r>
    <x v="12"/>
    <x v="2"/>
    <n v="7"/>
    <x v="3"/>
    <n v="23"/>
    <d v="2021-07-23T00:00:00"/>
    <d v="1899-12-30T13:00:00"/>
    <s v="BS09"/>
    <s v="Q07, Central/South Arm confluence"/>
    <s v="San Juan Estuary"/>
    <n v="1"/>
    <x v="10"/>
    <s v="Wild"/>
    <x v="1"/>
    <n v="13"/>
    <n v="1"/>
    <n v="4"/>
    <n v="500"/>
    <s v="BS"/>
  </r>
  <r>
    <x v="12"/>
    <x v="2"/>
    <n v="7"/>
    <x v="3"/>
    <n v="23"/>
    <d v="2021-07-23T00:00:00"/>
    <d v="1899-12-30T13:14:00"/>
    <s v="BS08"/>
    <s v="South Arm SJ (Old Mill)"/>
    <s v="San Juan Estuary"/>
    <n v="1"/>
    <x v="2"/>
    <s v="Wild"/>
    <x v="1"/>
    <n v="8"/>
    <n v="1"/>
    <n v="4"/>
    <n v="2"/>
    <s v="BS"/>
  </r>
  <r>
    <x v="12"/>
    <x v="2"/>
    <n v="7"/>
    <x v="3"/>
    <n v="23"/>
    <d v="2021-07-23T00:00:00"/>
    <d v="1899-12-30T13:14:00"/>
    <s v="BS08"/>
    <s v="South Arm SJ (Old Mill)"/>
    <s v="San Juan Estuary"/>
    <n v="1"/>
    <x v="3"/>
    <s v="Wild"/>
    <x v="1"/>
    <n v="9"/>
    <n v="1"/>
    <n v="4"/>
    <n v="10"/>
    <s v="BS"/>
  </r>
  <r>
    <x v="12"/>
    <x v="2"/>
    <n v="7"/>
    <x v="3"/>
    <n v="23"/>
    <d v="2021-07-23T00:00:00"/>
    <d v="1899-12-30T13:14:00"/>
    <s v="BS08"/>
    <s v="South Arm SJ (Old Mill)"/>
    <s v="San Juan Estuary"/>
    <n v="1"/>
    <x v="4"/>
    <s v="Wild"/>
    <x v="1"/>
    <n v="18"/>
    <n v="1"/>
    <n v="4"/>
    <n v="4"/>
    <s v="BS"/>
  </r>
  <r>
    <x v="12"/>
    <x v="2"/>
    <n v="7"/>
    <x v="3"/>
    <n v="23"/>
    <d v="2021-07-23T00:00:00"/>
    <d v="1899-12-30T13:14:00"/>
    <s v="BS08"/>
    <s v="South Arm SJ (Old Mill)"/>
    <s v="San Juan Estuary"/>
    <n v="1"/>
    <x v="5"/>
    <s v="Wild"/>
    <x v="1"/>
    <n v="15"/>
    <n v="1"/>
    <n v="4"/>
    <n v="4"/>
    <s v="BS"/>
  </r>
  <r>
    <x v="12"/>
    <x v="2"/>
    <n v="7"/>
    <x v="3"/>
    <n v="23"/>
    <d v="2021-07-23T00:00:00"/>
    <d v="1899-12-30T13:14:00"/>
    <s v="BS08"/>
    <s v="South Arm SJ (Old Mill)"/>
    <s v="San Juan Estuary"/>
    <n v="1"/>
    <x v="6"/>
    <s v="Wild"/>
    <x v="1"/>
    <n v="11"/>
    <n v="1"/>
    <n v="4"/>
    <n v="2"/>
    <s v="BS"/>
  </r>
  <r>
    <x v="12"/>
    <x v="2"/>
    <n v="7"/>
    <x v="3"/>
    <n v="23"/>
    <d v="2021-07-23T00:00:00"/>
    <d v="1899-12-30T13:14:00"/>
    <s v="BS08"/>
    <s v="South Arm SJ (Old Mill)"/>
    <s v="San Juan Estuary"/>
    <n v="1"/>
    <x v="10"/>
    <s v="Wild"/>
    <x v="1"/>
    <n v="13"/>
    <n v="1"/>
    <n v="4"/>
    <n v="50"/>
    <s v="BS"/>
  </r>
  <r>
    <x v="12"/>
    <x v="2"/>
    <n v="7"/>
    <x v="3"/>
    <n v="23"/>
    <d v="2021-07-23T00:00:00"/>
    <d v="1899-12-30T13:49:00"/>
    <s v="BS12"/>
    <s v="Q4, u/s of Tanis's template site"/>
    <s v="San Juan Estuary"/>
    <n v="1"/>
    <x v="0"/>
    <s v="Wild"/>
    <x v="0"/>
    <n v="3"/>
    <n v="1"/>
    <n v="2"/>
    <n v="24"/>
    <s v="BS"/>
  </r>
  <r>
    <x v="12"/>
    <x v="2"/>
    <n v="7"/>
    <x v="3"/>
    <n v="23"/>
    <d v="2021-07-23T00:00:00"/>
    <d v="1899-12-30T13:49:00"/>
    <s v="BS12"/>
    <s v="Q4, u/s of Tanis's template site"/>
    <s v="San Juan Estuary"/>
    <n v="1"/>
    <x v="0"/>
    <s v="Wild"/>
    <x v="3"/>
    <n v="3"/>
    <n v="1"/>
    <n v="3"/>
    <n v="6"/>
    <s v="BS"/>
  </r>
  <r>
    <x v="12"/>
    <x v="2"/>
    <n v="7"/>
    <x v="3"/>
    <n v="23"/>
    <d v="2021-07-23T00:00:00"/>
    <d v="1899-12-30T13:49:00"/>
    <s v="BS12"/>
    <s v="Q4, u/s of Tanis's template site"/>
    <s v="San Juan Estuary"/>
    <n v="1"/>
    <x v="2"/>
    <s v="Wild"/>
    <x v="1"/>
    <n v="8"/>
    <n v="1"/>
    <n v="4"/>
    <n v="6"/>
    <s v="BS"/>
  </r>
  <r>
    <x v="12"/>
    <x v="2"/>
    <n v="7"/>
    <x v="3"/>
    <n v="23"/>
    <d v="2021-07-23T00:00:00"/>
    <d v="1899-12-30T13:49:00"/>
    <s v="BS12"/>
    <s v="Q4, u/s of Tanis's template site"/>
    <s v="San Juan Estuary"/>
    <n v="1"/>
    <x v="3"/>
    <s v="Wild"/>
    <x v="1"/>
    <n v="9"/>
    <n v="1"/>
    <n v="4"/>
    <n v="1"/>
    <s v="BS"/>
  </r>
  <r>
    <x v="12"/>
    <x v="2"/>
    <n v="7"/>
    <x v="3"/>
    <n v="23"/>
    <d v="2021-07-23T00:00:00"/>
    <d v="1899-12-30T13:49:00"/>
    <s v="BS12"/>
    <s v="Q4, u/s of Tanis's template site"/>
    <s v="San Juan Estuary"/>
    <n v="1"/>
    <x v="5"/>
    <s v="Wild"/>
    <x v="1"/>
    <n v="15"/>
    <n v="1"/>
    <n v="4"/>
    <n v="2"/>
    <s v="BS"/>
  </r>
  <r>
    <x v="12"/>
    <x v="2"/>
    <n v="7"/>
    <x v="3"/>
    <n v="23"/>
    <d v="2021-07-23T00:00:00"/>
    <d v="1899-12-30T13:49:00"/>
    <s v="BS12"/>
    <s v="Q4, u/s of Tanis's template site"/>
    <s v="San Juan Estuary"/>
    <n v="1"/>
    <x v="6"/>
    <s v="Wild"/>
    <x v="1"/>
    <n v="11"/>
    <n v="1"/>
    <n v="4"/>
    <n v="6"/>
    <s v="BS"/>
  </r>
  <r>
    <x v="12"/>
    <x v="2"/>
    <n v="7"/>
    <x v="3"/>
    <n v="23"/>
    <d v="2021-07-23T00:00:00"/>
    <d v="1899-12-30T13:49:00"/>
    <s v="BS12"/>
    <s v="Q4, u/s of Tanis's template site"/>
    <s v="San Juan Estuary"/>
    <n v="1"/>
    <x v="10"/>
    <s v="Wild"/>
    <x v="1"/>
    <n v="13"/>
    <n v="1"/>
    <n v="4"/>
    <n v="2"/>
    <s v="BS"/>
  </r>
  <r>
    <x v="12"/>
    <x v="2"/>
    <n v="7"/>
    <x v="3"/>
    <n v="23"/>
    <d v="2021-07-23T00:00:00"/>
    <d v="1899-12-30T14:16:00"/>
    <s v="BS13"/>
    <s v="Q09, San Juan mouth"/>
    <s v="San Juan Estuary"/>
    <n v="1"/>
    <x v="9"/>
    <s v="Wild"/>
    <x v="3"/>
    <n v="5"/>
    <n v="1"/>
    <n v="3"/>
    <n v="2"/>
    <s v="BS"/>
  </r>
  <r>
    <x v="12"/>
    <x v="2"/>
    <n v="7"/>
    <x v="3"/>
    <n v="23"/>
    <d v="2021-07-23T00:00:00"/>
    <d v="1899-12-30T14:16:00"/>
    <s v="BS13"/>
    <s v="Q09, San Juan mouth"/>
    <s v="San Juan Estuary"/>
    <n v="1"/>
    <x v="0"/>
    <s v="Wild"/>
    <x v="3"/>
    <n v="3"/>
    <n v="1"/>
    <n v="3"/>
    <n v="10"/>
    <s v="BS"/>
  </r>
  <r>
    <x v="12"/>
    <x v="2"/>
    <n v="7"/>
    <x v="3"/>
    <n v="23"/>
    <d v="2021-07-23T00:00:00"/>
    <d v="1899-12-30T14:16:00"/>
    <s v="BS13"/>
    <s v="Q09, San Juan mouth"/>
    <s v="San Juan Estuary"/>
    <n v="1"/>
    <x v="0"/>
    <s v="Wild"/>
    <x v="0"/>
    <n v="3"/>
    <n v="1"/>
    <n v="2"/>
    <n v="8"/>
    <s v="BS"/>
  </r>
  <r>
    <x v="12"/>
    <x v="2"/>
    <n v="7"/>
    <x v="3"/>
    <n v="23"/>
    <d v="2021-07-23T00:00:00"/>
    <d v="1899-12-30T14:16:00"/>
    <s v="BS13"/>
    <s v="Q09, San Juan mouth"/>
    <s v="San Juan Estuary"/>
    <n v="1"/>
    <x v="2"/>
    <s v="Wild"/>
    <x v="1"/>
    <n v="8"/>
    <n v="1"/>
    <n v="4"/>
    <n v="3"/>
    <s v="BS"/>
  </r>
  <r>
    <x v="12"/>
    <x v="2"/>
    <n v="7"/>
    <x v="3"/>
    <n v="23"/>
    <d v="2021-07-23T00:00:00"/>
    <d v="1899-12-30T14:16:00"/>
    <s v="BS13"/>
    <s v="Q09, San Juan mouth"/>
    <s v="San Juan Estuary"/>
    <n v="1"/>
    <x v="3"/>
    <s v="Wild"/>
    <x v="1"/>
    <n v="9"/>
    <n v="1"/>
    <n v="4"/>
    <n v="35"/>
    <s v="BS"/>
  </r>
  <r>
    <x v="12"/>
    <x v="2"/>
    <n v="7"/>
    <x v="3"/>
    <n v="23"/>
    <d v="2021-07-23T00:00:00"/>
    <d v="1899-12-30T14:16:00"/>
    <s v="BS13"/>
    <s v="Q09, San Juan mouth"/>
    <s v="San Juan Estuary"/>
    <n v="1"/>
    <x v="4"/>
    <s v="Wild"/>
    <x v="1"/>
    <n v="18"/>
    <n v="1"/>
    <n v="4"/>
    <n v="4"/>
    <s v="BS"/>
  </r>
  <r>
    <x v="12"/>
    <x v="2"/>
    <n v="7"/>
    <x v="3"/>
    <n v="23"/>
    <d v="2021-07-23T00:00:00"/>
    <d v="1899-12-30T14:16:00"/>
    <s v="BS13"/>
    <s v="Q09, San Juan mouth"/>
    <s v="San Juan Estuary"/>
    <n v="1"/>
    <x v="10"/>
    <s v="Wild"/>
    <x v="1"/>
    <n v="13"/>
    <n v="1"/>
    <n v="4"/>
    <n v="100"/>
    <s v="BS"/>
  </r>
  <r>
    <x v="12"/>
    <x v="2"/>
    <n v="7"/>
    <x v="3"/>
    <n v="23"/>
    <d v="2021-07-23T00:00:00"/>
    <d v="1899-12-30T14:16:00"/>
    <s v="BS13"/>
    <s v="Q09, San Juan mouth"/>
    <s v="San Juan Estuary"/>
    <n v="1"/>
    <x v="11"/>
    <s v="Wild"/>
    <x v="1"/>
    <n v="20"/>
    <n v="1"/>
    <n v="4"/>
    <n v="7"/>
    <s v="BS"/>
  </r>
  <r>
    <x v="13"/>
    <x v="2"/>
    <n v="7"/>
    <x v="3"/>
    <n v="28"/>
    <d v="2021-07-28T00:00:00"/>
    <d v="1899-12-30T08:40:00"/>
    <s v="PS6-1"/>
    <s v="Site 6, just upstream of bridge"/>
    <s v="Gordon Estuary"/>
    <n v="1"/>
    <x v="0"/>
    <s v="Wild"/>
    <x v="0"/>
    <n v="3"/>
    <n v="1"/>
    <n v="2"/>
    <n v="25"/>
    <s v="PS"/>
  </r>
  <r>
    <x v="13"/>
    <x v="2"/>
    <n v="7"/>
    <x v="3"/>
    <n v="28"/>
    <d v="2021-07-28T00:00:00"/>
    <d v="1899-12-30T08:40:00"/>
    <s v="PS6-1"/>
    <s v="Site 6, just upstream of bridge"/>
    <s v="Gordon Estuary"/>
    <n v="1"/>
    <x v="0"/>
    <s v="Wild"/>
    <x v="3"/>
    <n v="3"/>
    <n v="1"/>
    <n v="3"/>
    <n v="14"/>
    <s v="PS"/>
  </r>
  <r>
    <x v="13"/>
    <x v="2"/>
    <n v="7"/>
    <x v="3"/>
    <n v="28"/>
    <d v="2021-07-28T00:00:00"/>
    <d v="1899-12-30T08:40:00"/>
    <s v="PS6-1"/>
    <s v="Site 6, just upstream of bridge"/>
    <s v="Gordon Estuary"/>
    <n v="1"/>
    <x v="2"/>
    <s v="Wild"/>
    <x v="1"/>
    <n v="8"/>
    <n v="1"/>
    <n v="4"/>
    <n v="2"/>
    <s v="PS"/>
  </r>
  <r>
    <x v="13"/>
    <x v="2"/>
    <n v="7"/>
    <x v="3"/>
    <n v="28"/>
    <d v="2021-07-28T00:00:00"/>
    <d v="1899-12-30T08:40:00"/>
    <s v="PS6-1"/>
    <s v="Site 6, just upstream of bridge"/>
    <s v="Gordon Estuary"/>
    <n v="1"/>
    <x v="10"/>
    <s v="Wild"/>
    <x v="1"/>
    <n v="13"/>
    <n v="1"/>
    <n v="4"/>
    <n v="17"/>
    <s v="PS"/>
  </r>
  <r>
    <x v="13"/>
    <x v="2"/>
    <n v="7"/>
    <x v="3"/>
    <n v="28"/>
    <d v="2021-07-28T00:00:00"/>
    <d v="1899-12-30T09:30:00"/>
    <s v="PS6-2"/>
    <s v="Site 6, straight channel"/>
    <s v="Gordon Estuary"/>
    <n v="1"/>
    <x v="3"/>
    <s v="Wild"/>
    <x v="1"/>
    <n v="9"/>
    <n v="1"/>
    <n v="4"/>
    <n v="2"/>
    <s v="PS"/>
  </r>
  <r>
    <x v="13"/>
    <x v="2"/>
    <n v="7"/>
    <x v="3"/>
    <n v="28"/>
    <d v="2021-07-28T00:00:00"/>
    <d v="1899-12-30T10:25:00"/>
    <s v="BS07"/>
    <s v="Butch's (Gordon R.)"/>
    <s v="Gordon Estuary"/>
    <n v="1"/>
    <x v="9"/>
    <s v="Wild"/>
    <x v="3"/>
    <n v="5"/>
    <n v="1"/>
    <n v="3"/>
    <n v="13"/>
    <s v="BS"/>
  </r>
  <r>
    <x v="13"/>
    <x v="2"/>
    <n v="7"/>
    <x v="3"/>
    <n v="28"/>
    <d v="2021-07-28T00:00:00"/>
    <d v="1899-12-30T10:25:00"/>
    <s v="BS07"/>
    <s v="Butch's (Gordon R.)"/>
    <s v="Gordon Estuary"/>
    <n v="1"/>
    <x v="2"/>
    <s v="Wild"/>
    <x v="1"/>
    <n v="8"/>
    <n v="1"/>
    <n v="4"/>
    <n v="2"/>
    <s v="BS"/>
  </r>
  <r>
    <x v="13"/>
    <x v="2"/>
    <n v="7"/>
    <x v="3"/>
    <n v="28"/>
    <d v="2021-07-28T00:00:00"/>
    <d v="1899-12-30T10:25:00"/>
    <s v="BS07"/>
    <s v="Butch's (Gordon R.)"/>
    <s v="Gordon Estuary"/>
    <n v="1"/>
    <x v="4"/>
    <s v="Wild"/>
    <x v="1"/>
    <n v="18"/>
    <n v="1"/>
    <n v="4"/>
    <n v="1"/>
    <s v="BS"/>
  </r>
  <r>
    <x v="13"/>
    <x v="2"/>
    <n v="7"/>
    <x v="3"/>
    <n v="28"/>
    <d v="2021-07-28T00:00:00"/>
    <d v="1899-12-30T10:25:00"/>
    <s v="BS07"/>
    <s v="Butch's (Gordon R.)"/>
    <s v="Gordon Estuary"/>
    <n v="1"/>
    <x v="5"/>
    <s v="Wild"/>
    <x v="1"/>
    <n v="15"/>
    <n v="1"/>
    <n v="4"/>
    <n v="1"/>
    <s v="BS"/>
  </r>
  <r>
    <x v="13"/>
    <x v="2"/>
    <n v="7"/>
    <x v="3"/>
    <n v="28"/>
    <d v="2021-07-28T00:00:00"/>
    <d v="1899-12-30T10:25:00"/>
    <s v="BS07"/>
    <s v="Butch's (Gordon R.)"/>
    <s v="Gordon Estuary"/>
    <n v="1"/>
    <x v="11"/>
    <s v="Wild"/>
    <x v="1"/>
    <n v="20"/>
    <n v="1"/>
    <n v="4"/>
    <n v="2"/>
    <s v="BS"/>
  </r>
  <r>
    <x v="13"/>
    <x v="2"/>
    <n v="7"/>
    <x v="3"/>
    <n v="28"/>
    <d v="2021-07-28T00:00:00"/>
    <d v="1899-12-30T10:50:00"/>
    <s v="BS05"/>
    <s v="Q01, left bank Gordon up from confluence"/>
    <s v="Gordon Estuary"/>
    <n v="1"/>
    <x v="2"/>
    <s v="Wild"/>
    <x v="1"/>
    <n v="8"/>
    <n v="1"/>
    <n v="4"/>
    <n v="3"/>
    <s v="BS"/>
  </r>
  <r>
    <x v="13"/>
    <x v="2"/>
    <n v="7"/>
    <x v="3"/>
    <n v="28"/>
    <d v="2021-07-28T00:00:00"/>
    <d v="1899-12-30T10:50:00"/>
    <s v="BS05"/>
    <s v="Q01, left bank Gordon up from confluence"/>
    <s v="Gordon Estuary"/>
    <n v="1"/>
    <x v="3"/>
    <s v="Wild"/>
    <x v="1"/>
    <n v="9"/>
    <n v="1"/>
    <n v="4"/>
    <n v="2"/>
    <s v="BS"/>
  </r>
  <r>
    <x v="13"/>
    <x v="2"/>
    <n v="7"/>
    <x v="3"/>
    <n v="28"/>
    <d v="2021-07-28T00:00:00"/>
    <d v="1899-12-30T10:50:00"/>
    <s v="BS05"/>
    <s v="Q01, left bank Gordon up from confluence"/>
    <s v="Gordon Estuary"/>
    <n v="1"/>
    <x v="4"/>
    <s v="Wild"/>
    <x v="1"/>
    <n v="18"/>
    <n v="1"/>
    <n v="4"/>
    <n v="1"/>
    <s v="BS"/>
  </r>
  <r>
    <x v="13"/>
    <x v="2"/>
    <n v="7"/>
    <x v="3"/>
    <n v="28"/>
    <d v="2021-07-28T00:00:00"/>
    <d v="1899-12-30T10:50:00"/>
    <s v="BS05"/>
    <s v="Q01, left bank Gordon up from confluence"/>
    <s v="Gordon Estuary"/>
    <n v="1"/>
    <x v="5"/>
    <s v="Wild"/>
    <x v="1"/>
    <n v="15"/>
    <n v="1"/>
    <n v="4"/>
    <n v="1"/>
    <s v="BS"/>
  </r>
  <r>
    <x v="13"/>
    <x v="2"/>
    <n v="7"/>
    <x v="3"/>
    <n v="28"/>
    <d v="2021-07-28T00:00:00"/>
    <d v="1899-12-30T10:50:00"/>
    <s v="BS05"/>
    <s v="Q01, left bank Gordon up from confluence"/>
    <s v="Gordon Estuary"/>
    <n v="1"/>
    <x v="11"/>
    <s v="Wild"/>
    <x v="1"/>
    <n v="20"/>
    <n v="1"/>
    <n v="4"/>
    <n v="1"/>
    <s v="BS"/>
  </r>
  <r>
    <x v="13"/>
    <x v="2"/>
    <n v="7"/>
    <x v="3"/>
    <n v="28"/>
    <d v="2021-07-28T00:00:00"/>
    <d v="1899-12-30T11:15:00"/>
    <s v="BS02"/>
    <s v="Opposite Port Renfrew Marina"/>
    <s v="Gordon Estuary"/>
    <n v="1"/>
    <x v="3"/>
    <s v="Wild"/>
    <x v="1"/>
    <n v="9"/>
    <n v="1"/>
    <n v="4"/>
    <n v="50"/>
    <s v="BS"/>
  </r>
  <r>
    <x v="13"/>
    <x v="2"/>
    <n v="7"/>
    <x v="3"/>
    <n v="28"/>
    <d v="2021-07-28T00:00:00"/>
    <d v="1899-12-30T11:52:00"/>
    <s v="BS03b"/>
    <s v="Q Jeff (right bank opposite N. Arm confl.)"/>
    <s v="Gordon Estuary"/>
    <n v="1"/>
    <x v="0"/>
    <s v="Wild"/>
    <x v="3"/>
    <n v="3"/>
    <n v="1"/>
    <n v="3"/>
    <n v="4"/>
    <s v="BS"/>
  </r>
  <r>
    <x v="13"/>
    <x v="2"/>
    <n v="7"/>
    <x v="3"/>
    <n v="28"/>
    <d v="2021-07-28T00:00:00"/>
    <d v="1899-12-30T11:52:00"/>
    <s v="BS03b"/>
    <s v="Q Jeff (right bank opposite N. Arm confl.)"/>
    <s v="Gordon Estuary"/>
    <n v="1"/>
    <x v="9"/>
    <s v="Wild"/>
    <x v="3"/>
    <n v="5"/>
    <n v="1"/>
    <n v="3"/>
    <n v="5"/>
    <s v="BS"/>
  </r>
  <r>
    <x v="13"/>
    <x v="2"/>
    <n v="7"/>
    <x v="3"/>
    <n v="28"/>
    <d v="2021-07-28T00:00:00"/>
    <d v="1899-12-30T11:52:00"/>
    <s v="BS03b"/>
    <s v="Q Jeff (right bank opposite N. Arm confl.)"/>
    <s v="Gordon Estuary"/>
    <n v="1"/>
    <x v="2"/>
    <s v="Wild"/>
    <x v="1"/>
    <n v="8"/>
    <n v="1"/>
    <n v="4"/>
    <n v="12"/>
    <s v="BS"/>
  </r>
  <r>
    <x v="13"/>
    <x v="2"/>
    <n v="7"/>
    <x v="3"/>
    <n v="28"/>
    <d v="2021-07-28T00:00:00"/>
    <d v="1899-12-30T11:52:00"/>
    <s v="BS03b"/>
    <s v="Q Jeff (right bank opposite N. Arm confl.)"/>
    <s v="Gordon Estuary"/>
    <n v="1"/>
    <x v="3"/>
    <s v="Wild"/>
    <x v="1"/>
    <n v="9"/>
    <n v="1"/>
    <n v="4"/>
    <n v="1"/>
    <s v="BS"/>
  </r>
  <r>
    <x v="13"/>
    <x v="2"/>
    <n v="7"/>
    <x v="3"/>
    <n v="28"/>
    <d v="2021-07-28T00:00:00"/>
    <d v="1899-12-30T11:52:00"/>
    <s v="BS03b"/>
    <s v="Q Jeff (right bank opposite N. Arm confl.)"/>
    <s v="Gordon Estuary"/>
    <n v="1"/>
    <x v="4"/>
    <s v="Wild"/>
    <x v="1"/>
    <n v="18"/>
    <n v="1"/>
    <n v="4"/>
    <n v="4"/>
    <s v="BS"/>
  </r>
  <r>
    <x v="13"/>
    <x v="2"/>
    <n v="7"/>
    <x v="3"/>
    <n v="28"/>
    <d v="2021-07-28T00:00:00"/>
    <d v="1899-12-30T11:52:00"/>
    <s v="BS03b"/>
    <s v="Q Jeff (right bank opposite N. Arm confl.)"/>
    <s v="Gordon Estuary"/>
    <n v="1"/>
    <x v="5"/>
    <s v="Wild"/>
    <x v="1"/>
    <n v="15"/>
    <n v="1"/>
    <n v="4"/>
    <n v="25"/>
    <s v="BS"/>
  </r>
  <r>
    <x v="13"/>
    <x v="2"/>
    <n v="7"/>
    <x v="3"/>
    <n v="28"/>
    <d v="2021-07-28T00:00:00"/>
    <d v="1899-12-30T11:52:00"/>
    <s v="BS03b"/>
    <s v="Q Jeff (right bank opposite N. Arm confl.)"/>
    <s v="Gordon Estuary"/>
    <n v="1"/>
    <x v="6"/>
    <s v="Wild"/>
    <x v="1"/>
    <n v="11"/>
    <n v="1"/>
    <n v="4"/>
    <n v="2"/>
    <s v="BS"/>
  </r>
  <r>
    <x v="13"/>
    <x v="2"/>
    <n v="7"/>
    <x v="3"/>
    <n v="28"/>
    <d v="2021-07-28T00:00:00"/>
    <d v="1899-12-30T11:52:00"/>
    <s v="BS03b"/>
    <s v="Q Jeff (right bank opposite N. Arm confl.)"/>
    <s v="Gordon Estuary"/>
    <n v="1"/>
    <x v="10"/>
    <s v="Wild"/>
    <x v="1"/>
    <n v="13"/>
    <n v="1"/>
    <n v="4"/>
    <n v="2"/>
    <s v="BS"/>
  </r>
  <r>
    <x v="13"/>
    <x v="2"/>
    <n v="7"/>
    <x v="3"/>
    <n v="28"/>
    <d v="2021-07-28T00:00:00"/>
    <d v="1899-12-30T11:52:00"/>
    <s v="BS03b"/>
    <s v="Q Jeff (right bank opposite N. Arm confl.)"/>
    <s v="Gordon Estuary"/>
    <n v="1"/>
    <x v="11"/>
    <s v="Wild"/>
    <x v="1"/>
    <n v="20"/>
    <n v="1"/>
    <n v="4"/>
    <n v="17"/>
    <s v="BS"/>
  </r>
  <r>
    <x v="13"/>
    <x v="2"/>
    <n v="7"/>
    <x v="3"/>
    <n v="28"/>
    <d v="2021-07-28T00:00:00"/>
    <d v="1899-12-30T12:18:00"/>
    <s v="BS03"/>
    <s v="Pacheedah Shores Boat Ramp"/>
    <s v="Gordon Estuary"/>
    <n v="1"/>
    <x v="0"/>
    <s v="Wild"/>
    <x v="0"/>
    <n v="3"/>
    <n v="1"/>
    <n v="2"/>
    <n v="1"/>
    <s v="BS"/>
  </r>
  <r>
    <x v="13"/>
    <x v="2"/>
    <n v="7"/>
    <x v="3"/>
    <n v="28"/>
    <d v="2021-07-28T00:00:00"/>
    <d v="1899-12-30T12:18:00"/>
    <s v="BS03"/>
    <s v="Pacheedah Shores Boat Ramp"/>
    <s v="Gordon Estuary"/>
    <n v="1"/>
    <x v="0"/>
    <s v="Wild"/>
    <x v="3"/>
    <n v="3"/>
    <n v="1"/>
    <n v="3"/>
    <n v="1"/>
    <s v="BS"/>
  </r>
  <r>
    <x v="13"/>
    <x v="2"/>
    <n v="7"/>
    <x v="3"/>
    <n v="28"/>
    <d v="2021-07-28T00:00:00"/>
    <d v="1899-12-30T12:18:00"/>
    <s v="BS03"/>
    <s v="Pacheedah Shores Boat Ramp"/>
    <s v="Gordon Estuary"/>
    <n v="1"/>
    <x v="9"/>
    <s v="Wild"/>
    <x v="3"/>
    <n v="5"/>
    <n v="1"/>
    <n v="3"/>
    <n v="2"/>
    <s v="BS"/>
  </r>
  <r>
    <x v="13"/>
    <x v="2"/>
    <n v="7"/>
    <x v="3"/>
    <n v="28"/>
    <d v="2021-07-28T00:00:00"/>
    <d v="1899-12-30T12:18:00"/>
    <s v="BS03"/>
    <s v="Pacheedah Shores Boat Ramp"/>
    <s v="Gordon Estuary"/>
    <n v="1"/>
    <x v="4"/>
    <s v="Wild"/>
    <x v="1"/>
    <n v="18"/>
    <n v="1"/>
    <n v="4"/>
    <n v="2"/>
    <s v="BS"/>
  </r>
  <r>
    <x v="13"/>
    <x v="2"/>
    <n v="7"/>
    <x v="3"/>
    <n v="28"/>
    <d v="2021-07-28T00:00:00"/>
    <d v="1899-12-30T12:18:00"/>
    <s v="BS03"/>
    <s v="Pacheedah Shores Boat Ramp"/>
    <s v="Gordon Estuary"/>
    <n v="1"/>
    <x v="6"/>
    <s v="Wild"/>
    <x v="1"/>
    <n v="11"/>
    <n v="1"/>
    <n v="4"/>
    <n v="6"/>
    <s v="BS"/>
  </r>
  <r>
    <x v="13"/>
    <x v="2"/>
    <n v="7"/>
    <x v="3"/>
    <n v="28"/>
    <d v="2021-07-28T00:00:00"/>
    <d v="1899-12-30T12:18:00"/>
    <s v="BS03"/>
    <s v="Pacheedah Shores Boat Ramp"/>
    <s v="Gordon Estuary"/>
    <n v="1"/>
    <x v="10"/>
    <s v="Wild"/>
    <x v="1"/>
    <n v="13"/>
    <n v="1"/>
    <n v="4"/>
    <n v="24"/>
    <s v="BS"/>
  </r>
  <r>
    <x v="13"/>
    <x v="2"/>
    <n v="7"/>
    <x v="3"/>
    <n v="28"/>
    <d v="2021-07-28T00:00:00"/>
    <d v="1899-12-30T13:45:00"/>
    <s v="BS14"/>
    <s v="Mouth of Site 7 inlet, north side"/>
    <s v="Gordon Estuary"/>
    <n v="1"/>
    <x v="3"/>
    <s v="Wild"/>
    <x v="1"/>
    <n v="9"/>
    <n v="1"/>
    <n v="4"/>
    <n v="160"/>
    <s v="BS"/>
  </r>
  <r>
    <x v="13"/>
    <x v="2"/>
    <n v="7"/>
    <x v="3"/>
    <n v="28"/>
    <d v="2021-07-28T00:00:00"/>
    <d v="1899-12-30T13:45:00"/>
    <s v="BS14"/>
    <s v="Mouth of Site 7 inlet, north side"/>
    <s v="Gordon Estuary"/>
    <n v="1"/>
    <x v="4"/>
    <s v="Wild"/>
    <x v="1"/>
    <n v="18"/>
    <n v="1"/>
    <n v="4"/>
    <n v="6"/>
    <s v="BS"/>
  </r>
  <r>
    <x v="13"/>
    <x v="2"/>
    <n v="7"/>
    <x v="3"/>
    <n v="28"/>
    <d v="2021-07-28T00:00:00"/>
    <d v="1899-12-30T13:45:00"/>
    <s v="BS14"/>
    <s v="Mouth of Site 7 inlet, north side"/>
    <s v="Gordon Estuary"/>
    <n v="1"/>
    <x v="5"/>
    <s v="Wild"/>
    <x v="1"/>
    <n v="15"/>
    <n v="1"/>
    <n v="4"/>
    <n v="15"/>
    <s v="BS"/>
  </r>
  <r>
    <x v="13"/>
    <x v="2"/>
    <n v="7"/>
    <x v="3"/>
    <n v="28"/>
    <d v="2021-07-28T00:00:00"/>
    <d v="1899-12-30T13:45:00"/>
    <s v="BS14"/>
    <s v="Mouth of Site 7 inlet, north side"/>
    <s v="Gordon Estuary"/>
    <n v="1"/>
    <x v="10"/>
    <s v="Wild"/>
    <x v="1"/>
    <n v="13"/>
    <n v="1"/>
    <n v="4"/>
    <n v="200"/>
    <s v="BS"/>
  </r>
  <r>
    <x v="13"/>
    <x v="2"/>
    <n v="7"/>
    <x v="3"/>
    <n v="28"/>
    <d v="2021-07-28T00:00:00"/>
    <d v="1899-12-30T14:30:00"/>
    <s v="BS18"/>
    <s v="Gravel bar on Gordon at Site 1"/>
    <s v="Gordon Estuary"/>
    <n v="1"/>
    <x v="0"/>
    <s v="Wild"/>
    <x v="0"/>
    <n v="3"/>
    <n v="1"/>
    <n v="2"/>
    <n v="29"/>
    <s v="BS"/>
  </r>
  <r>
    <x v="13"/>
    <x v="2"/>
    <n v="7"/>
    <x v="3"/>
    <n v="28"/>
    <d v="2021-07-28T00:00:00"/>
    <d v="1899-12-30T14:30:00"/>
    <s v="BS18"/>
    <s v="Gravel bar on Gordon at Site 1"/>
    <s v="Gordon Estuary"/>
    <n v="1"/>
    <x v="0"/>
    <s v="Wild"/>
    <x v="3"/>
    <n v="3"/>
    <n v="1"/>
    <n v="3"/>
    <n v="24"/>
    <s v="BS"/>
  </r>
  <r>
    <x v="13"/>
    <x v="2"/>
    <n v="7"/>
    <x v="3"/>
    <n v="28"/>
    <d v="2021-07-28T00:00:00"/>
    <d v="1899-12-30T14:30:00"/>
    <s v="BS18"/>
    <s v="Gravel bar on Gordon at Site 1"/>
    <s v="Gordon Estuary"/>
    <n v="1"/>
    <x v="2"/>
    <s v="Wild"/>
    <x v="1"/>
    <n v="8"/>
    <n v="1"/>
    <n v="4"/>
    <n v="46"/>
    <s v="BS"/>
  </r>
  <r>
    <x v="13"/>
    <x v="2"/>
    <n v="7"/>
    <x v="3"/>
    <n v="28"/>
    <d v="2021-07-28T00:00:00"/>
    <d v="1899-12-30T14:30:00"/>
    <s v="BS18"/>
    <s v="Gravel bar on Gordon at Site 1"/>
    <s v="Gordon Estuary"/>
    <n v="1"/>
    <x v="3"/>
    <s v="Wild"/>
    <x v="1"/>
    <n v="9"/>
    <n v="1"/>
    <n v="4"/>
    <n v="33"/>
    <s v="BS"/>
  </r>
  <r>
    <x v="13"/>
    <x v="2"/>
    <n v="7"/>
    <x v="3"/>
    <n v="28"/>
    <d v="2021-07-28T00:00:00"/>
    <d v="1899-12-30T14:30:00"/>
    <s v="BS18"/>
    <s v="Gravel bar on Gordon at Site 1"/>
    <s v="Gordon Estuary"/>
    <n v="1"/>
    <x v="5"/>
    <s v="Wild"/>
    <x v="1"/>
    <n v="15"/>
    <n v="1"/>
    <n v="4"/>
    <n v="10"/>
    <s v="BS"/>
  </r>
  <r>
    <x v="13"/>
    <x v="2"/>
    <n v="7"/>
    <x v="3"/>
    <n v="28"/>
    <d v="2021-07-28T00:00:00"/>
    <d v="1899-12-30T14:30:00"/>
    <s v="BS18"/>
    <s v="Gravel bar on Gordon at Site 1"/>
    <s v="Gordon Estuary"/>
    <n v="1"/>
    <x v="10"/>
    <s v="Wild"/>
    <x v="1"/>
    <n v="13"/>
    <n v="1"/>
    <n v="4"/>
    <n v="20"/>
    <s v="BS"/>
  </r>
  <r>
    <x v="13"/>
    <x v="2"/>
    <n v="7"/>
    <x v="3"/>
    <n v="28"/>
    <d v="2021-07-28T00:00:00"/>
    <d v="1899-12-30T15:30:00"/>
    <s v="PS09"/>
    <s v="Site 1 salt marsh"/>
    <s v="Gordon Estuary"/>
    <n v="1"/>
    <x v="0"/>
    <s v="Wild"/>
    <x v="0"/>
    <n v="3"/>
    <n v="1"/>
    <n v="2"/>
    <n v="24"/>
    <s v="PS"/>
  </r>
  <r>
    <x v="13"/>
    <x v="2"/>
    <n v="7"/>
    <x v="3"/>
    <n v="28"/>
    <d v="2021-07-28T00:00:00"/>
    <d v="1899-12-30T15:30:00"/>
    <s v="PS09"/>
    <s v="Site 1 salt marsh"/>
    <s v="Gordon Estuary"/>
    <n v="1"/>
    <x v="0"/>
    <s v="Wild"/>
    <x v="3"/>
    <n v="3"/>
    <n v="1"/>
    <n v="3"/>
    <n v="21"/>
    <s v="PS"/>
  </r>
  <r>
    <x v="13"/>
    <x v="2"/>
    <n v="7"/>
    <x v="3"/>
    <n v="28"/>
    <d v="2021-07-28T00:00:00"/>
    <d v="1899-12-30T15:30:00"/>
    <s v="PS09"/>
    <s v="Site 1 salt marsh"/>
    <s v="Gordon Estuary"/>
    <n v="1"/>
    <x v="3"/>
    <s v="Wild"/>
    <x v="1"/>
    <n v="9"/>
    <n v="1"/>
    <n v="4"/>
    <n v="50"/>
    <s v="PS"/>
  </r>
  <r>
    <x v="13"/>
    <x v="2"/>
    <n v="7"/>
    <x v="3"/>
    <n v="28"/>
    <d v="2021-07-28T00:00:00"/>
    <d v="1899-12-30T15:30:00"/>
    <s v="PS09"/>
    <s v="Site 1 salt marsh"/>
    <s v="Gordon Estuary"/>
    <n v="1"/>
    <x v="5"/>
    <s v="Wild"/>
    <x v="1"/>
    <n v="15"/>
    <n v="1"/>
    <n v="4"/>
    <n v="1"/>
    <s v="PS"/>
  </r>
  <r>
    <x v="13"/>
    <x v="2"/>
    <n v="7"/>
    <x v="3"/>
    <n v="28"/>
    <d v="2021-07-28T00:00:00"/>
    <d v="1899-12-30T15:30:00"/>
    <s v="PS09"/>
    <s v="Site 1 salt marsh"/>
    <s v="Gordon Estuary"/>
    <n v="1"/>
    <x v="10"/>
    <s v="Wild"/>
    <x v="1"/>
    <n v="13"/>
    <n v="1"/>
    <n v="4"/>
    <n v="1"/>
    <s v="PS"/>
  </r>
  <r>
    <x v="13"/>
    <x v="2"/>
    <n v="7"/>
    <x v="3"/>
    <n v="29"/>
    <d v="2021-07-29T00:00:00"/>
    <d v="1899-12-30T14:00:00"/>
    <s v="BS08"/>
    <s v="South Arm SJ (Old Mill)"/>
    <s v="San Juan Estuary"/>
    <n v="1"/>
    <x v="0"/>
    <s v="Wild"/>
    <x v="0"/>
    <n v="3"/>
    <n v="1"/>
    <n v="2"/>
    <n v="8"/>
    <s v="BS"/>
  </r>
  <r>
    <x v="13"/>
    <x v="2"/>
    <n v="7"/>
    <x v="3"/>
    <n v="29"/>
    <d v="2021-07-29T00:00:00"/>
    <d v="1899-12-30T14:00:00"/>
    <s v="BS08"/>
    <s v="South Arm SJ (Old Mill)"/>
    <s v="San Juan Estuary"/>
    <n v="1"/>
    <x v="0"/>
    <s v="Wild"/>
    <x v="3"/>
    <n v="3"/>
    <n v="1"/>
    <n v="3"/>
    <n v="18"/>
    <s v="BS"/>
  </r>
  <r>
    <x v="13"/>
    <x v="2"/>
    <n v="7"/>
    <x v="3"/>
    <n v="29"/>
    <d v="2021-07-29T00:00:00"/>
    <d v="1899-12-30T14:00:00"/>
    <s v="BS08"/>
    <s v="South Arm SJ (Old Mill)"/>
    <s v="San Juan Estuary"/>
    <n v="1"/>
    <x v="2"/>
    <s v="Wild"/>
    <x v="1"/>
    <n v="8"/>
    <n v="1"/>
    <n v="4"/>
    <n v="11"/>
    <s v="BS"/>
  </r>
  <r>
    <x v="13"/>
    <x v="2"/>
    <n v="7"/>
    <x v="3"/>
    <n v="29"/>
    <d v="2021-07-29T00:00:00"/>
    <d v="1899-12-30T14:00:00"/>
    <s v="BS08"/>
    <s v="South Arm SJ (Old Mill)"/>
    <s v="San Juan Estuary"/>
    <n v="1"/>
    <x v="4"/>
    <s v="Wild"/>
    <x v="1"/>
    <n v="18"/>
    <n v="1"/>
    <n v="4"/>
    <n v="23"/>
    <s v="BS"/>
  </r>
  <r>
    <x v="13"/>
    <x v="2"/>
    <n v="7"/>
    <x v="3"/>
    <n v="29"/>
    <d v="2021-07-29T00:00:00"/>
    <d v="1899-12-30T14:00:00"/>
    <s v="BS08"/>
    <s v="South Arm SJ (Old Mill)"/>
    <s v="San Juan Estuary"/>
    <n v="1"/>
    <x v="5"/>
    <s v="Wild"/>
    <x v="1"/>
    <n v="15"/>
    <n v="1"/>
    <n v="4"/>
    <n v="1"/>
    <s v="BS"/>
  </r>
  <r>
    <x v="13"/>
    <x v="2"/>
    <n v="7"/>
    <x v="3"/>
    <n v="29"/>
    <d v="2021-07-29T00:00:00"/>
    <d v="1899-12-30T14:00:00"/>
    <s v="BS08"/>
    <s v="South Arm SJ (Old Mill)"/>
    <s v="San Juan Estuary"/>
    <n v="1"/>
    <x v="6"/>
    <s v="Wild"/>
    <x v="1"/>
    <n v="11"/>
    <n v="1"/>
    <n v="4"/>
    <n v="1"/>
    <s v="BS"/>
  </r>
  <r>
    <x v="13"/>
    <x v="2"/>
    <n v="7"/>
    <x v="3"/>
    <n v="29"/>
    <d v="2021-07-29T00:00:00"/>
    <d v="1899-12-30T14:30:00"/>
    <s v="BS09"/>
    <s v="Q07, Central/South Arm confluence"/>
    <s v="San Juan Estuary"/>
    <n v="1"/>
    <x v="0"/>
    <s v="Wild"/>
    <x v="0"/>
    <n v="3"/>
    <n v="1"/>
    <n v="2"/>
    <n v="1"/>
    <s v="BS"/>
  </r>
  <r>
    <x v="13"/>
    <x v="2"/>
    <n v="7"/>
    <x v="3"/>
    <n v="29"/>
    <d v="2021-07-29T00:00:00"/>
    <d v="1899-12-30T14:30:00"/>
    <s v="BS09"/>
    <s v="Q07, Central/South Arm confluence"/>
    <s v="San Juan Estuary"/>
    <n v="1"/>
    <x v="0"/>
    <s v="Wild"/>
    <x v="3"/>
    <n v="3"/>
    <n v="1"/>
    <n v="3"/>
    <n v="6"/>
    <s v="BS"/>
  </r>
  <r>
    <x v="13"/>
    <x v="2"/>
    <n v="7"/>
    <x v="3"/>
    <n v="29"/>
    <d v="2021-07-29T00:00:00"/>
    <d v="1899-12-30T14:30:00"/>
    <s v="BS09"/>
    <s v="Q07, Central/South Arm confluence"/>
    <s v="San Juan Estuary"/>
    <n v="1"/>
    <x v="9"/>
    <s v="Wild"/>
    <x v="3"/>
    <n v="5"/>
    <n v="1"/>
    <n v="3"/>
    <n v="1"/>
    <s v="BS"/>
  </r>
  <r>
    <x v="13"/>
    <x v="2"/>
    <n v="7"/>
    <x v="3"/>
    <n v="29"/>
    <d v="2021-07-29T00:00:00"/>
    <d v="1899-12-30T14:30:00"/>
    <s v="BS09"/>
    <s v="Q07, Central/South Arm confluence"/>
    <s v="San Juan Estuary"/>
    <n v="1"/>
    <x v="4"/>
    <s v="Wild"/>
    <x v="1"/>
    <n v="18"/>
    <n v="1"/>
    <n v="4"/>
    <n v="3"/>
    <s v="BS"/>
  </r>
  <r>
    <x v="13"/>
    <x v="2"/>
    <n v="7"/>
    <x v="3"/>
    <n v="29"/>
    <d v="2021-07-29T00:00:00"/>
    <d v="1899-12-30T14:30:00"/>
    <s v="BS09"/>
    <s v="Q07, Central/South Arm confluence"/>
    <s v="San Juan Estuary"/>
    <n v="1"/>
    <x v="5"/>
    <s v="Wild"/>
    <x v="1"/>
    <n v="15"/>
    <n v="1"/>
    <n v="4"/>
    <n v="1"/>
    <s v="BS"/>
  </r>
  <r>
    <x v="13"/>
    <x v="2"/>
    <n v="7"/>
    <x v="3"/>
    <n v="29"/>
    <d v="2021-07-29T00:00:00"/>
    <d v="1899-12-30T15:00:00"/>
    <s v="BS12"/>
    <s v="Q4, u/s of Tanis's template site"/>
    <s v="San Juan Estuary"/>
    <n v="1"/>
    <x v="0"/>
    <s v="Wild"/>
    <x v="0"/>
    <n v="3"/>
    <n v="1"/>
    <n v="2"/>
    <n v="13"/>
    <s v="BS"/>
  </r>
  <r>
    <x v="13"/>
    <x v="2"/>
    <n v="7"/>
    <x v="3"/>
    <n v="29"/>
    <d v="2021-07-29T00:00:00"/>
    <d v="1899-12-30T15:00:00"/>
    <s v="BS12"/>
    <s v="Q4, u/s of Tanis's template site"/>
    <s v="San Juan Estuary"/>
    <n v="1"/>
    <x v="2"/>
    <s v="Wild"/>
    <x v="1"/>
    <n v="8"/>
    <n v="1"/>
    <n v="4"/>
    <n v="8"/>
    <s v="BS"/>
  </r>
  <r>
    <x v="13"/>
    <x v="2"/>
    <n v="7"/>
    <x v="3"/>
    <n v="29"/>
    <d v="2021-07-29T00:00:00"/>
    <d v="1899-12-30T15:00:00"/>
    <s v="BS12"/>
    <s v="Q4, u/s of Tanis's template site"/>
    <s v="San Juan Estuary"/>
    <n v="1"/>
    <x v="4"/>
    <s v="Wild"/>
    <x v="1"/>
    <n v="18"/>
    <n v="1"/>
    <n v="4"/>
    <n v="2"/>
    <s v="BS"/>
  </r>
  <r>
    <x v="13"/>
    <x v="2"/>
    <n v="7"/>
    <x v="3"/>
    <n v="29"/>
    <d v="2021-07-29T00:00:00"/>
    <d v="1899-12-30T15:00:00"/>
    <s v="BS12"/>
    <s v="Q4, u/s of Tanis's template site"/>
    <s v="San Juan Estuary"/>
    <n v="1"/>
    <x v="5"/>
    <s v="Wild"/>
    <x v="1"/>
    <n v="15"/>
    <n v="1"/>
    <n v="4"/>
    <n v="6"/>
    <s v="BS"/>
  </r>
  <r>
    <x v="13"/>
    <x v="2"/>
    <n v="7"/>
    <x v="3"/>
    <n v="29"/>
    <d v="2021-07-29T00:00:00"/>
    <d v="1899-12-30T15:00:00"/>
    <s v="BS12"/>
    <s v="Q4, u/s of Tanis's template site"/>
    <s v="San Juan Estuary"/>
    <n v="1"/>
    <x v="6"/>
    <s v="Wild"/>
    <x v="1"/>
    <n v="11"/>
    <n v="1"/>
    <n v="4"/>
    <n v="5"/>
    <s v="BS"/>
  </r>
  <r>
    <x v="13"/>
    <x v="2"/>
    <n v="7"/>
    <x v="3"/>
    <n v="29"/>
    <d v="2021-07-29T00:00:00"/>
    <d v="1899-12-30T15:00:00"/>
    <s v="BS12"/>
    <s v="Q4, u/s of Tanis's template site"/>
    <s v="San Juan Estuary"/>
    <n v="1"/>
    <x v="10"/>
    <s v="Wild"/>
    <x v="1"/>
    <n v="13"/>
    <n v="1"/>
    <n v="4"/>
    <n v="170"/>
    <s v="BS"/>
  </r>
  <r>
    <x v="30"/>
    <x v="2"/>
    <n v="8"/>
    <x v="4"/>
    <n v="19"/>
    <d v="2021-08-19T00:00:00"/>
    <d v="1899-12-30T08:40:00"/>
    <s v="PS6-1"/>
    <s v="Site 6, just upstream of bridge"/>
    <s v="Gordon Estuary"/>
    <n v="1"/>
    <x v="0"/>
    <s v="Wild"/>
    <x v="0"/>
    <n v="3"/>
    <n v="1"/>
    <n v="2"/>
    <n v="5"/>
    <s v="PS"/>
  </r>
  <r>
    <x v="30"/>
    <x v="2"/>
    <n v="8"/>
    <x v="4"/>
    <n v="19"/>
    <d v="2021-08-19T00:00:00"/>
    <d v="1899-12-30T08:40:00"/>
    <s v="PS6-1"/>
    <s v="Site 6, just upstream of bridge"/>
    <s v="Gordon Estuary"/>
    <n v="1"/>
    <x v="0"/>
    <s v="Wild"/>
    <x v="3"/>
    <n v="3"/>
    <n v="1"/>
    <n v="3"/>
    <n v="9"/>
    <s v="PS"/>
  </r>
  <r>
    <x v="30"/>
    <x v="2"/>
    <n v="8"/>
    <x v="4"/>
    <n v="19"/>
    <d v="2021-08-19T00:00:00"/>
    <d v="1899-12-30T08:40:00"/>
    <s v="PS6-1"/>
    <s v="Site 6, just upstream of bridge"/>
    <s v="Gordon Estuary"/>
    <n v="1"/>
    <x v="2"/>
    <s v="Wild"/>
    <x v="1"/>
    <n v="8"/>
    <n v="1"/>
    <n v="4"/>
    <n v="4"/>
    <s v="PS"/>
  </r>
  <r>
    <x v="30"/>
    <x v="2"/>
    <n v="8"/>
    <x v="4"/>
    <n v="19"/>
    <d v="2021-08-19T00:00:00"/>
    <d v="1899-12-30T08:40:00"/>
    <s v="PS6-1"/>
    <s v="Site 6, just upstream of bridge"/>
    <s v="Gordon Estuary"/>
    <n v="1"/>
    <x v="3"/>
    <s v="Wild"/>
    <x v="1"/>
    <n v="9"/>
    <n v="1"/>
    <n v="4"/>
    <n v="150"/>
    <s v="PS"/>
  </r>
  <r>
    <x v="30"/>
    <x v="2"/>
    <n v="8"/>
    <x v="4"/>
    <n v="19"/>
    <d v="2021-08-19T00:00:00"/>
    <d v="1899-12-30T08:40:00"/>
    <s v="PS6-1"/>
    <s v="Site 6, just upstream of bridge"/>
    <s v="Gordon Estuary"/>
    <n v="1"/>
    <x v="10"/>
    <s v="Wild"/>
    <x v="1"/>
    <n v="13"/>
    <n v="1"/>
    <n v="4"/>
    <n v="30"/>
    <s v="PS"/>
  </r>
  <r>
    <x v="30"/>
    <x v="2"/>
    <n v="8"/>
    <x v="4"/>
    <n v="19"/>
    <d v="2021-08-19T00:00:00"/>
    <d v="1899-12-30T10:49:00"/>
    <s v="BS07"/>
    <s v="Butch's (Gordon R.)"/>
    <s v="Gordon Estuary"/>
    <n v="1"/>
    <x v="9"/>
    <s v="Wild"/>
    <x v="3"/>
    <n v="5"/>
    <n v="1"/>
    <n v="3"/>
    <n v="4"/>
    <s v="BS"/>
  </r>
  <r>
    <x v="30"/>
    <x v="2"/>
    <n v="8"/>
    <x v="4"/>
    <n v="19"/>
    <d v="2021-08-19T00:00:00"/>
    <d v="1899-12-30T10:49:00"/>
    <s v="BS07"/>
    <s v="Butch's (Gordon R.)"/>
    <s v="Gordon Estuary"/>
    <n v="1"/>
    <x v="3"/>
    <s v="Wild"/>
    <x v="1"/>
    <n v="9"/>
    <n v="1"/>
    <n v="4"/>
    <n v="12"/>
    <s v="BS"/>
  </r>
  <r>
    <x v="30"/>
    <x v="2"/>
    <n v="8"/>
    <x v="4"/>
    <n v="19"/>
    <d v="2021-08-19T00:00:00"/>
    <d v="1899-12-30T10:49:00"/>
    <s v="BS07"/>
    <s v="Butch's (Gordon R.)"/>
    <s v="Gordon Estuary"/>
    <n v="1"/>
    <x v="11"/>
    <s v="Wild"/>
    <x v="1"/>
    <n v="20"/>
    <n v="1"/>
    <n v="4"/>
    <n v="2"/>
    <s v="BS"/>
  </r>
  <r>
    <x v="30"/>
    <x v="2"/>
    <n v="8"/>
    <x v="4"/>
    <n v="19"/>
    <d v="2021-08-19T00:00:00"/>
    <d v="1899-12-30T11:15:00"/>
    <s v="BS03b"/>
    <s v="Q Jeff (right bank opposite N. Arm confl.)"/>
    <s v="Gordon Estuary"/>
    <n v="1"/>
    <x v="9"/>
    <s v="Wild"/>
    <x v="3"/>
    <n v="5"/>
    <n v="1"/>
    <n v="3"/>
    <n v="4"/>
    <s v="BS"/>
  </r>
  <r>
    <x v="30"/>
    <x v="2"/>
    <n v="8"/>
    <x v="4"/>
    <n v="19"/>
    <d v="2021-08-19T00:00:00"/>
    <d v="1899-12-30T11:15:00"/>
    <s v="BS03b"/>
    <s v="Q Jeff (right bank opposite N. Arm confl.)"/>
    <s v="Gordon Estuary"/>
    <n v="1"/>
    <x v="2"/>
    <s v="Wild"/>
    <x v="1"/>
    <n v="8"/>
    <n v="1"/>
    <n v="4"/>
    <n v="14"/>
    <s v="BS"/>
  </r>
  <r>
    <x v="30"/>
    <x v="2"/>
    <n v="8"/>
    <x v="4"/>
    <n v="19"/>
    <d v="2021-08-19T00:00:00"/>
    <d v="1899-12-30T11:15:00"/>
    <s v="BS03b"/>
    <s v="Q Jeff (right bank opposite N. Arm confl.)"/>
    <s v="Gordon Estuary"/>
    <n v="1"/>
    <x v="3"/>
    <s v="Wild"/>
    <x v="1"/>
    <n v="9"/>
    <n v="1"/>
    <n v="4"/>
    <n v="12"/>
    <s v="BS"/>
  </r>
  <r>
    <x v="30"/>
    <x v="2"/>
    <n v="8"/>
    <x v="4"/>
    <n v="19"/>
    <d v="2021-08-19T00:00:00"/>
    <d v="1899-12-30T11:15:00"/>
    <s v="BS03b"/>
    <s v="Q Jeff (right bank opposite N. Arm confl.)"/>
    <s v="Gordon Estuary"/>
    <n v="1"/>
    <x v="5"/>
    <s v="Wild"/>
    <x v="1"/>
    <n v="15"/>
    <n v="1"/>
    <n v="4"/>
    <n v="9"/>
    <s v="BS"/>
  </r>
  <r>
    <x v="30"/>
    <x v="2"/>
    <n v="8"/>
    <x v="4"/>
    <n v="19"/>
    <d v="2021-08-19T00:00:00"/>
    <d v="1899-12-30T11:15:00"/>
    <s v="BS03b"/>
    <s v="Q Jeff (right bank opposite N. Arm confl.)"/>
    <s v="Gordon Estuary"/>
    <n v="1"/>
    <x v="10"/>
    <s v="Wild"/>
    <x v="1"/>
    <n v="13"/>
    <n v="1"/>
    <n v="4"/>
    <n v="18"/>
    <s v="BS"/>
  </r>
  <r>
    <x v="30"/>
    <x v="2"/>
    <n v="8"/>
    <x v="4"/>
    <n v="19"/>
    <d v="2021-08-19T00:00:00"/>
    <d v="1899-12-30T11:15:00"/>
    <s v="BS03b"/>
    <s v="Q Jeff (right bank opposite N. Arm confl.)"/>
    <s v="Gordon Estuary"/>
    <n v="1"/>
    <x v="11"/>
    <s v="Wild"/>
    <x v="1"/>
    <n v="20"/>
    <n v="1"/>
    <n v="4"/>
    <n v="1"/>
    <s v="BS"/>
  </r>
  <r>
    <x v="30"/>
    <x v="2"/>
    <n v="8"/>
    <x v="4"/>
    <n v="19"/>
    <d v="2021-08-19T00:00:00"/>
    <d v="1899-12-30T11:35:00"/>
    <s v="BS04"/>
    <s v="Gallaugher's"/>
    <s v="Gordon Estuary"/>
    <n v="1"/>
    <x v="3"/>
    <s v="Wild"/>
    <x v="1"/>
    <n v="9"/>
    <n v="1"/>
    <n v="4"/>
    <n v="1"/>
    <s v="BS"/>
  </r>
  <r>
    <x v="30"/>
    <x v="2"/>
    <n v="8"/>
    <x v="4"/>
    <n v="19"/>
    <d v="2021-08-19T00:00:00"/>
    <d v="1899-12-30T11:35:00"/>
    <s v="BS04"/>
    <s v="Gallaugher's"/>
    <s v="Gordon Estuary"/>
    <n v="1"/>
    <x v="6"/>
    <s v="Wild"/>
    <x v="1"/>
    <n v="11"/>
    <n v="1"/>
    <n v="4"/>
    <n v="3"/>
    <s v="BS"/>
  </r>
  <r>
    <x v="30"/>
    <x v="2"/>
    <n v="8"/>
    <x v="4"/>
    <n v="19"/>
    <d v="2021-08-19T00:00:00"/>
    <d v="1899-12-30T11:35:00"/>
    <s v="BS04"/>
    <s v="Gallaugher's"/>
    <s v="Gordon Estuary"/>
    <n v="1"/>
    <x v="10"/>
    <s v="Wild"/>
    <x v="1"/>
    <n v="13"/>
    <n v="1"/>
    <n v="4"/>
    <n v="1"/>
    <s v="BS"/>
  </r>
  <r>
    <x v="30"/>
    <x v="2"/>
    <n v="8"/>
    <x v="4"/>
    <n v="19"/>
    <d v="2021-08-19T00:00:00"/>
    <d v="1899-12-30T11:57:00"/>
    <s v="BS03"/>
    <s v="Pacheedah Shores Boat Ramp"/>
    <s v="Gordon Estuary"/>
    <n v="1"/>
    <x v="2"/>
    <s v="Wild"/>
    <x v="1"/>
    <n v="8"/>
    <n v="1"/>
    <n v="4"/>
    <n v="5"/>
    <s v="BS"/>
  </r>
  <r>
    <x v="30"/>
    <x v="2"/>
    <n v="8"/>
    <x v="4"/>
    <n v="19"/>
    <d v="2021-08-19T00:00:00"/>
    <d v="1899-12-30T11:57:00"/>
    <s v="BS03"/>
    <s v="Pacheedah Shores Boat Ramp"/>
    <s v="Gordon Estuary"/>
    <n v="1"/>
    <x v="3"/>
    <s v="Wild"/>
    <x v="1"/>
    <n v="9"/>
    <n v="1"/>
    <n v="4"/>
    <n v="40"/>
    <s v="BS"/>
  </r>
  <r>
    <x v="30"/>
    <x v="2"/>
    <n v="8"/>
    <x v="4"/>
    <n v="19"/>
    <d v="2021-08-19T00:00:00"/>
    <d v="1899-12-30T11:57:00"/>
    <s v="BS03"/>
    <s v="Pacheedah Shores Boat Ramp"/>
    <s v="Gordon Estuary"/>
    <n v="1"/>
    <x v="4"/>
    <s v="Wild"/>
    <x v="1"/>
    <n v="18"/>
    <n v="1"/>
    <n v="4"/>
    <n v="12"/>
    <s v="BS"/>
  </r>
  <r>
    <x v="30"/>
    <x v="2"/>
    <n v="8"/>
    <x v="4"/>
    <n v="19"/>
    <d v="2021-08-19T00:00:00"/>
    <d v="1899-12-30T11:57:00"/>
    <s v="BS03"/>
    <s v="Pacheedah Shores Boat Ramp"/>
    <s v="Gordon Estuary"/>
    <n v="1"/>
    <x v="5"/>
    <s v="Wild"/>
    <x v="1"/>
    <n v="15"/>
    <n v="1"/>
    <n v="4"/>
    <n v="7"/>
    <s v="BS"/>
  </r>
  <r>
    <x v="30"/>
    <x v="2"/>
    <n v="8"/>
    <x v="4"/>
    <n v="19"/>
    <d v="2021-08-19T00:00:00"/>
    <d v="1899-12-30T11:57:00"/>
    <s v="BS03"/>
    <s v="Pacheedah Shores Boat Ramp"/>
    <s v="Gordon Estuary"/>
    <n v="1"/>
    <x v="6"/>
    <s v="Wild"/>
    <x v="1"/>
    <n v="11"/>
    <n v="1"/>
    <n v="4"/>
    <n v="4"/>
    <s v="BS"/>
  </r>
  <r>
    <x v="30"/>
    <x v="2"/>
    <n v="8"/>
    <x v="4"/>
    <n v="19"/>
    <d v="2021-08-19T00:00:00"/>
    <d v="1899-12-30T11:57:00"/>
    <s v="BS03"/>
    <s v="Pacheedah Shores Boat Ramp"/>
    <s v="Gordon Estuary"/>
    <n v="1"/>
    <x v="10"/>
    <s v="Wild"/>
    <x v="1"/>
    <n v="13"/>
    <n v="1"/>
    <n v="4"/>
    <n v="200"/>
    <s v="BS"/>
  </r>
  <r>
    <x v="30"/>
    <x v="2"/>
    <n v="8"/>
    <x v="4"/>
    <n v="19"/>
    <d v="2021-08-19T00:00:00"/>
    <d v="1899-12-30T12:12:00"/>
    <s v="BS01"/>
    <s v="Smokies"/>
    <s v="Gordon Estuary"/>
    <n v="1"/>
    <x v="0"/>
    <s v="Wild"/>
    <x v="3"/>
    <n v="3"/>
    <n v="1"/>
    <n v="3"/>
    <n v="1"/>
    <s v="BS"/>
  </r>
  <r>
    <x v="30"/>
    <x v="2"/>
    <n v="8"/>
    <x v="4"/>
    <n v="19"/>
    <d v="2021-08-19T00:00:00"/>
    <d v="1899-12-30T12:12:00"/>
    <s v="BS01"/>
    <s v="Smokies"/>
    <s v="Gordon Estuary"/>
    <n v="1"/>
    <x v="9"/>
    <s v="Wild"/>
    <x v="3"/>
    <n v="5"/>
    <n v="1"/>
    <n v="3"/>
    <n v="2"/>
    <s v="BS"/>
  </r>
  <r>
    <x v="30"/>
    <x v="2"/>
    <n v="8"/>
    <x v="4"/>
    <n v="19"/>
    <d v="2021-08-19T00:00:00"/>
    <d v="1899-12-30T12:12:00"/>
    <s v="BS01"/>
    <s v="Smokies"/>
    <s v="Gordon Estuary"/>
    <n v="1"/>
    <x v="2"/>
    <s v="Wild"/>
    <x v="1"/>
    <n v="8"/>
    <n v="1"/>
    <n v="4"/>
    <n v="1"/>
    <s v="BS"/>
  </r>
  <r>
    <x v="30"/>
    <x v="2"/>
    <n v="8"/>
    <x v="4"/>
    <n v="19"/>
    <d v="2021-08-19T00:00:00"/>
    <d v="1899-12-30T12:12:00"/>
    <s v="BS01"/>
    <s v="Smokies"/>
    <s v="Gordon Estuary"/>
    <n v="1"/>
    <x v="3"/>
    <s v="Wild"/>
    <x v="1"/>
    <n v="9"/>
    <n v="1"/>
    <n v="4"/>
    <n v="6"/>
    <s v="BS"/>
  </r>
  <r>
    <x v="30"/>
    <x v="2"/>
    <n v="8"/>
    <x v="4"/>
    <n v="19"/>
    <d v="2021-08-19T00:00:00"/>
    <d v="1899-12-30T12:12:00"/>
    <s v="BS01"/>
    <s v="Smokies"/>
    <s v="Gordon Estuary"/>
    <n v="1"/>
    <x v="4"/>
    <s v="Wild"/>
    <x v="1"/>
    <n v="18"/>
    <n v="1"/>
    <n v="4"/>
    <n v="2"/>
    <s v="BS"/>
  </r>
  <r>
    <x v="30"/>
    <x v="2"/>
    <n v="8"/>
    <x v="4"/>
    <n v="19"/>
    <d v="2021-08-19T00:00:00"/>
    <d v="1899-12-30T12:12:00"/>
    <s v="BS01"/>
    <s v="Smokies"/>
    <s v="Gordon Estuary"/>
    <n v="1"/>
    <x v="6"/>
    <s v="Wild"/>
    <x v="1"/>
    <n v="11"/>
    <n v="1"/>
    <n v="4"/>
    <n v="1"/>
    <s v="BS"/>
  </r>
  <r>
    <x v="30"/>
    <x v="2"/>
    <n v="8"/>
    <x v="4"/>
    <n v="19"/>
    <d v="2021-08-19T00:00:00"/>
    <d v="1899-12-30T12:12:00"/>
    <s v="BS01"/>
    <s v="Smokies"/>
    <s v="Gordon Estuary"/>
    <n v="1"/>
    <x v="10"/>
    <s v="Wild"/>
    <x v="1"/>
    <n v="13"/>
    <n v="1"/>
    <n v="4"/>
    <n v="1"/>
    <s v="BS"/>
  </r>
  <r>
    <x v="30"/>
    <x v="2"/>
    <n v="8"/>
    <x v="4"/>
    <n v="19"/>
    <d v="2021-08-19T00:00:00"/>
    <d v="1899-12-30T14:00:00"/>
    <s v="BS18"/>
    <s v="Gravel bar on Gordon at Site 1"/>
    <s v="Gordon Estuary"/>
    <n v="1"/>
    <x v="0"/>
    <s v="Wild"/>
    <x v="0"/>
    <n v="3"/>
    <n v="1"/>
    <n v="2"/>
    <n v="24"/>
    <s v="BS"/>
  </r>
  <r>
    <x v="30"/>
    <x v="2"/>
    <n v="8"/>
    <x v="4"/>
    <n v="19"/>
    <d v="2021-08-19T00:00:00"/>
    <d v="1899-12-30T14:00:00"/>
    <s v="BS18"/>
    <s v="Gravel bar on Gordon at Site 1"/>
    <s v="Gordon Estuary"/>
    <n v="1"/>
    <x v="0"/>
    <s v="Wild"/>
    <x v="3"/>
    <n v="3"/>
    <n v="1"/>
    <n v="3"/>
    <n v="12"/>
    <s v="BS"/>
  </r>
  <r>
    <x v="30"/>
    <x v="2"/>
    <n v="8"/>
    <x v="4"/>
    <n v="19"/>
    <d v="2021-08-19T00:00:00"/>
    <d v="1899-12-30T14:00:00"/>
    <s v="BS18"/>
    <s v="Gravel bar on Gordon at Site 1"/>
    <s v="Gordon Estuary"/>
    <n v="1"/>
    <x v="2"/>
    <s v="Wild"/>
    <x v="1"/>
    <n v="8"/>
    <n v="1"/>
    <n v="4"/>
    <n v="43"/>
    <s v="BS"/>
  </r>
  <r>
    <x v="30"/>
    <x v="2"/>
    <n v="8"/>
    <x v="4"/>
    <n v="19"/>
    <d v="2021-08-19T00:00:00"/>
    <d v="1899-12-30T14:00:00"/>
    <s v="BS18"/>
    <s v="Gravel bar on Gordon at Site 1"/>
    <s v="Gordon Estuary"/>
    <n v="1"/>
    <x v="5"/>
    <s v="Wild"/>
    <x v="1"/>
    <n v="15"/>
    <n v="1"/>
    <n v="4"/>
    <n v="2"/>
    <s v="BS"/>
  </r>
  <r>
    <x v="30"/>
    <x v="2"/>
    <n v="8"/>
    <x v="4"/>
    <n v="19"/>
    <d v="2021-08-19T00:00:00"/>
    <d v="1899-12-30T14:00:00"/>
    <s v="BS18"/>
    <s v="Gravel bar on Gordon at Site 1"/>
    <s v="Gordon Estuary"/>
    <n v="1"/>
    <x v="10"/>
    <s v="Wild"/>
    <x v="1"/>
    <n v="13"/>
    <n v="1"/>
    <n v="4"/>
    <n v="2"/>
    <s v="BS"/>
  </r>
  <r>
    <x v="30"/>
    <x v="2"/>
    <n v="8"/>
    <x v="4"/>
    <n v="19"/>
    <d v="2021-08-19T00:00:00"/>
    <d v="1899-12-30T14:44:00"/>
    <s v="BS09"/>
    <s v="Q07, Central/South Arm confluence"/>
    <s v="San Juan Estuary"/>
    <n v="1"/>
    <x v="0"/>
    <s v="Wild"/>
    <x v="0"/>
    <n v="3"/>
    <n v="1"/>
    <n v="2"/>
    <n v="17"/>
    <s v="BS"/>
  </r>
  <r>
    <x v="30"/>
    <x v="2"/>
    <n v="8"/>
    <x v="4"/>
    <n v="19"/>
    <d v="2021-08-19T00:00:00"/>
    <d v="1899-12-30T14:44:00"/>
    <s v="BS09"/>
    <s v="Q07, Central/South Arm confluence"/>
    <s v="San Juan Estuary"/>
    <n v="1"/>
    <x v="0"/>
    <s v="Wild"/>
    <x v="3"/>
    <n v="3"/>
    <n v="1"/>
    <n v="3"/>
    <n v="7"/>
    <s v="BS"/>
  </r>
  <r>
    <x v="30"/>
    <x v="2"/>
    <n v="8"/>
    <x v="4"/>
    <n v="19"/>
    <d v="2021-08-19T00:00:00"/>
    <d v="1899-12-30T14:44:00"/>
    <s v="BS09"/>
    <s v="Q07, Central/South Arm confluence"/>
    <s v="San Juan Estuary"/>
    <n v="1"/>
    <x v="2"/>
    <s v="Wild"/>
    <x v="1"/>
    <n v="8"/>
    <n v="1"/>
    <n v="4"/>
    <n v="12"/>
    <s v="BS"/>
  </r>
  <r>
    <x v="30"/>
    <x v="2"/>
    <n v="8"/>
    <x v="4"/>
    <n v="19"/>
    <d v="2021-08-19T00:00:00"/>
    <d v="1899-12-30T14:44:00"/>
    <s v="BS09"/>
    <s v="Q07, Central/South Arm confluence"/>
    <s v="San Juan Estuary"/>
    <n v="1"/>
    <x v="3"/>
    <s v="Wild"/>
    <x v="1"/>
    <n v="9"/>
    <n v="1"/>
    <n v="4"/>
    <n v="150"/>
    <s v="BS"/>
  </r>
  <r>
    <x v="16"/>
    <x v="2"/>
    <n v="8"/>
    <x v="4"/>
    <n v="25"/>
    <d v="2021-08-25T00:00:00"/>
    <d v="1899-12-30T08:45:00"/>
    <s v="PS6-1"/>
    <s v="Site 6, just upstream of bridge"/>
    <s v="Gordon Estuary"/>
    <n v="1"/>
    <x v="3"/>
    <s v="Wild"/>
    <x v="1"/>
    <n v="9"/>
    <n v="1"/>
    <n v="4"/>
    <n v="50"/>
    <s v="BS"/>
  </r>
  <r>
    <x v="16"/>
    <x v="2"/>
    <n v="8"/>
    <x v="4"/>
    <n v="25"/>
    <d v="2021-08-25T00:00:00"/>
    <d v="1899-12-30T10:13:00"/>
    <s v="BS07"/>
    <s v="Butch's (Gordon R.)"/>
    <s v="Gordon Estuary"/>
    <n v="1"/>
    <x v="9"/>
    <s v="Wild"/>
    <x v="3"/>
    <n v="5"/>
    <n v="1"/>
    <n v="3"/>
    <n v="1"/>
    <s v="BS"/>
  </r>
  <r>
    <x v="16"/>
    <x v="2"/>
    <n v="8"/>
    <x v="4"/>
    <n v="25"/>
    <d v="2021-08-25T00:00:00"/>
    <d v="1899-12-30T10:13:00"/>
    <s v="BS07"/>
    <s v="Butch's (Gordon R.)"/>
    <s v="Gordon Estuary"/>
    <n v="1"/>
    <x v="12"/>
    <s v="Wild"/>
    <x v="1"/>
    <n v="25"/>
    <n v="1"/>
    <n v="4"/>
    <n v="1"/>
    <s v="BS"/>
  </r>
  <r>
    <x v="16"/>
    <x v="2"/>
    <n v="8"/>
    <x v="4"/>
    <n v="25"/>
    <d v="2021-08-25T00:00:00"/>
    <d v="1899-12-30T10:34:00"/>
    <s v="BS05"/>
    <s v="Q01, left bank Gordon up from confluence"/>
    <s v="Gordon Estuary"/>
    <n v="1"/>
    <x v="2"/>
    <s v="Wild"/>
    <x v="1"/>
    <n v="8"/>
    <n v="1"/>
    <n v="4"/>
    <n v="1"/>
    <s v="BS"/>
  </r>
  <r>
    <x v="16"/>
    <x v="2"/>
    <n v="8"/>
    <x v="4"/>
    <n v="25"/>
    <d v="2021-08-25T00:00:00"/>
    <d v="1899-12-30T10:34:00"/>
    <s v="BS05"/>
    <s v="Q01, left bank Gordon up from confluence"/>
    <s v="Gordon Estuary"/>
    <n v="1"/>
    <x v="3"/>
    <s v="Wild"/>
    <x v="1"/>
    <n v="9"/>
    <n v="1"/>
    <n v="4"/>
    <n v="1"/>
    <s v="BS"/>
  </r>
  <r>
    <x v="16"/>
    <x v="2"/>
    <n v="8"/>
    <x v="4"/>
    <n v="25"/>
    <d v="2021-08-25T00:00:00"/>
    <d v="1899-12-30T10:34:00"/>
    <s v="BS05"/>
    <s v="Q01, left bank Gordon up from confluence"/>
    <s v="Gordon Estuary"/>
    <n v="1"/>
    <x v="4"/>
    <s v="Wild"/>
    <x v="1"/>
    <n v="18"/>
    <n v="1"/>
    <n v="4"/>
    <n v="1"/>
    <s v="BS"/>
  </r>
  <r>
    <x v="16"/>
    <x v="2"/>
    <n v="8"/>
    <x v="4"/>
    <n v="25"/>
    <d v="2021-08-25T00:00:00"/>
    <d v="1899-12-30T10:34:00"/>
    <s v="BS05"/>
    <s v="Q01, left bank Gordon up from confluence"/>
    <s v="Gordon Estuary"/>
    <n v="1"/>
    <x v="5"/>
    <s v="Wild"/>
    <x v="1"/>
    <n v="15"/>
    <n v="1"/>
    <n v="4"/>
    <n v="2"/>
    <s v="BS"/>
  </r>
  <r>
    <x v="16"/>
    <x v="2"/>
    <n v="8"/>
    <x v="4"/>
    <n v="25"/>
    <d v="2021-08-25T00:00:00"/>
    <d v="1899-12-30T12:00:00"/>
    <s v="BS03b"/>
    <s v="Q Jeff (right bank opposite N. Arm confl.)"/>
    <s v="Gordon Estuary"/>
    <n v="1"/>
    <x v="5"/>
    <s v="Wild"/>
    <x v="1"/>
    <n v="15"/>
    <n v="1"/>
    <n v="4"/>
    <n v="7"/>
    <s v="BS"/>
  </r>
  <r>
    <x v="16"/>
    <x v="2"/>
    <n v="8"/>
    <x v="4"/>
    <n v="25"/>
    <d v="2021-08-25T00:00:00"/>
    <d v="1899-12-30T12:00:00"/>
    <s v="BS03b"/>
    <s v="Q Jeff (right bank opposite N. Arm confl.)"/>
    <s v="Gordon Estuary"/>
    <n v="1"/>
    <x v="10"/>
    <s v="Wild"/>
    <x v="1"/>
    <n v="13"/>
    <n v="1"/>
    <n v="4"/>
    <n v="32"/>
    <s v="BS"/>
  </r>
  <r>
    <x v="16"/>
    <x v="2"/>
    <n v="8"/>
    <x v="4"/>
    <n v="25"/>
    <d v="2021-08-25T00:00:00"/>
    <d v="1899-12-30T12:00:00"/>
    <s v="BS03b"/>
    <s v="Q Jeff (right bank opposite N. Arm confl.)"/>
    <s v="Gordon Estuary"/>
    <n v="1"/>
    <x v="9"/>
    <s v="Wild"/>
    <x v="3"/>
    <n v="5"/>
    <n v="1"/>
    <n v="3"/>
    <n v="1"/>
    <s v="BS"/>
  </r>
  <r>
    <x v="16"/>
    <x v="2"/>
    <n v="8"/>
    <x v="4"/>
    <n v="25"/>
    <d v="2021-08-25T00:00:00"/>
    <d v="1899-12-30T12:23:00"/>
    <s v="BS01"/>
    <s v="Smokies"/>
    <s v="Gordon Estuary"/>
    <n v="1"/>
    <x v="2"/>
    <s v="Wild"/>
    <x v="1"/>
    <n v="8"/>
    <n v="1"/>
    <n v="4"/>
    <n v="1"/>
    <s v="BS"/>
  </r>
  <r>
    <x v="16"/>
    <x v="2"/>
    <n v="8"/>
    <x v="4"/>
    <n v="25"/>
    <d v="2021-08-25T00:00:00"/>
    <d v="1899-12-30T12:23:00"/>
    <s v="BS01"/>
    <s v="Smokies"/>
    <s v="Gordon Estuary"/>
    <n v="1"/>
    <x v="3"/>
    <s v="Wild"/>
    <x v="1"/>
    <n v="9"/>
    <n v="1"/>
    <n v="4"/>
    <n v="1"/>
    <s v="BS"/>
  </r>
  <r>
    <x v="16"/>
    <x v="2"/>
    <n v="8"/>
    <x v="4"/>
    <n v="25"/>
    <d v="2021-08-25T00:00:00"/>
    <d v="1899-12-30T12:23:00"/>
    <s v="BS01"/>
    <s v="Smokies"/>
    <s v="Gordon Estuary"/>
    <n v="1"/>
    <x v="4"/>
    <s v="Wild"/>
    <x v="1"/>
    <n v="18"/>
    <n v="1"/>
    <n v="4"/>
    <n v="3"/>
    <s v="BS"/>
  </r>
  <r>
    <x v="16"/>
    <x v="2"/>
    <n v="8"/>
    <x v="4"/>
    <n v="25"/>
    <d v="2021-08-25T00:00:00"/>
    <d v="1899-12-30T12:23:00"/>
    <s v="BS01"/>
    <s v="Smokies"/>
    <s v="Gordon Estuary"/>
    <n v="1"/>
    <x v="6"/>
    <s v="Wild"/>
    <x v="1"/>
    <n v="11"/>
    <n v="1"/>
    <n v="4"/>
    <n v="2"/>
    <s v="BS"/>
  </r>
  <r>
    <x v="16"/>
    <x v="2"/>
    <n v="8"/>
    <x v="4"/>
    <n v="25"/>
    <d v="2021-08-25T00:00:00"/>
    <d v="1899-12-30T12:23:00"/>
    <s v="BS01"/>
    <s v="Smokies"/>
    <s v="Gordon Estuary"/>
    <n v="1"/>
    <x v="10"/>
    <s v="Wild"/>
    <x v="1"/>
    <n v="13"/>
    <n v="1"/>
    <n v="4"/>
    <n v="147"/>
    <s v="BS"/>
  </r>
  <r>
    <x v="16"/>
    <x v="2"/>
    <n v="8"/>
    <x v="4"/>
    <n v="25"/>
    <d v="2021-08-25T00:00:00"/>
    <d v="1899-12-30T12:23:00"/>
    <s v="BS01"/>
    <s v="Smokies"/>
    <s v="Gordon Estuary"/>
    <n v="1"/>
    <x v="0"/>
    <s v="Wild"/>
    <x v="3"/>
    <n v="3"/>
    <n v="1"/>
    <n v="3"/>
    <n v="2"/>
    <s v="BS"/>
  </r>
  <r>
    <x v="16"/>
    <x v="2"/>
    <n v="8"/>
    <x v="4"/>
    <n v="25"/>
    <d v="2021-08-25T00:00:00"/>
    <d v="1899-12-30T12:23:00"/>
    <s v="BS01"/>
    <s v="Smokies"/>
    <s v="Gordon Estuary"/>
    <n v="1"/>
    <x v="9"/>
    <s v="Wild"/>
    <x v="3"/>
    <n v="5"/>
    <n v="1"/>
    <n v="3"/>
    <n v="4"/>
    <s v="BS"/>
  </r>
  <r>
    <x v="16"/>
    <x v="2"/>
    <n v="8"/>
    <x v="4"/>
    <n v="25"/>
    <d v="2021-08-25T00:00:00"/>
    <d v="1899-12-30T12:50:00"/>
    <s v="BS14"/>
    <s v="Mouth of Site 7 inlet, north side"/>
    <s v="Gordon Estuary"/>
    <n v="1"/>
    <x v="2"/>
    <s v="Wild"/>
    <x v="1"/>
    <n v="8"/>
    <n v="1"/>
    <n v="4"/>
    <n v="7"/>
    <s v="BS"/>
  </r>
  <r>
    <x v="16"/>
    <x v="2"/>
    <n v="8"/>
    <x v="4"/>
    <n v="25"/>
    <d v="2021-08-25T00:00:00"/>
    <d v="1899-12-30T12:50:00"/>
    <s v="BS14"/>
    <s v="Mouth of Site 7 inlet, north side"/>
    <s v="Gordon Estuary"/>
    <n v="1"/>
    <x v="3"/>
    <s v="Wild"/>
    <x v="1"/>
    <n v="9"/>
    <n v="1"/>
    <n v="4"/>
    <n v="50"/>
    <s v="BS"/>
  </r>
  <r>
    <x v="16"/>
    <x v="2"/>
    <n v="8"/>
    <x v="4"/>
    <n v="25"/>
    <d v="2021-08-25T00:00:00"/>
    <d v="1899-12-30T12:50:00"/>
    <s v="BS14"/>
    <s v="Mouth of Site 7 inlet, north side"/>
    <s v="Gordon Estuary"/>
    <n v="1"/>
    <x v="4"/>
    <s v="Wild"/>
    <x v="1"/>
    <n v="18"/>
    <n v="1"/>
    <n v="4"/>
    <n v="3"/>
    <s v="BS"/>
  </r>
  <r>
    <x v="16"/>
    <x v="2"/>
    <n v="8"/>
    <x v="4"/>
    <n v="25"/>
    <d v="2021-08-25T00:00:00"/>
    <d v="1899-12-30T12:50:00"/>
    <s v="BS14"/>
    <s v="Mouth of Site 7 inlet, north side"/>
    <s v="Gordon Estuary"/>
    <n v="1"/>
    <x v="5"/>
    <s v="Wild"/>
    <x v="1"/>
    <n v="15"/>
    <n v="1"/>
    <n v="4"/>
    <n v="1"/>
    <s v="BS"/>
  </r>
  <r>
    <x v="16"/>
    <x v="2"/>
    <n v="8"/>
    <x v="4"/>
    <n v="25"/>
    <d v="2021-08-25T00:00:00"/>
    <d v="1899-12-30T12:50:00"/>
    <s v="BS14"/>
    <s v="Mouth of Site 7 inlet, north side"/>
    <s v="Gordon Estuary"/>
    <n v="1"/>
    <x v="10"/>
    <s v="Wild"/>
    <x v="1"/>
    <n v="13"/>
    <n v="1"/>
    <n v="4"/>
    <n v="120"/>
    <s v="BS"/>
  </r>
  <r>
    <x v="16"/>
    <x v="2"/>
    <n v="8"/>
    <x v="4"/>
    <n v="25"/>
    <d v="2021-08-25T00:00:00"/>
    <d v="1899-12-30T12:50:00"/>
    <s v="BS14"/>
    <s v="Mouth of Site 7 inlet, north side"/>
    <s v="Gordon Estuary"/>
    <n v="1"/>
    <x v="0"/>
    <s v="Wild"/>
    <x v="3"/>
    <n v="3"/>
    <n v="1"/>
    <n v="3"/>
    <n v="5"/>
    <s v="BS"/>
  </r>
  <r>
    <x v="16"/>
    <x v="2"/>
    <n v="8"/>
    <x v="4"/>
    <n v="25"/>
    <d v="2021-08-25T00:00:00"/>
    <d v="1899-12-30T12:50:00"/>
    <s v="BS14"/>
    <s v="Mouth of Site 7 inlet, north side"/>
    <s v="Gordon Estuary"/>
    <n v="1"/>
    <x v="9"/>
    <s v="Wild"/>
    <x v="3"/>
    <n v="5"/>
    <n v="1"/>
    <n v="3"/>
    <n v="1"/>
    <s v="BS"/>
  </r>
  <r>
    <x v="16"/>
    <x v="2"/>
    <n v="8"/>
    <x v="4"/>
    <n v="25"/>
    <d v="2021-08-25T00:00:00"/>
    <d v="1899-12-30T13:06:00"/>
    <s v="BS17"/>
    <s v="On point at confluence of N. Arm and Brown's Slough"/>
    <s v="Gordon Estuary"/>
    <n v="1"/>
    <x v="2"/>
    <s v="Wild"/>
    <x v="1"/>
    <n v="8"/>
    <n v="1"/>
    <n v="4"/>
    <n v="5"/>
    <s v="BS"/>
  </r>
  <r>
    <x v="16"/>
    <x v="2"/>
    <n v="8"/>
    <x v="4"/>
    <n v="25"/>
    <d v="2021-08-25T00:00:00"/>
    <d v="1899-12-30T13:06:00"/>
    <s v="BS17"/>
    <s v="On point at confluence of N. Arm and Brown's Slough"/>
    <s v="Gordon Estuary"/>
    <n v="1"/>
    <x v="3"/>
    <s v="Wild"/>
    <x v="1"/>
    <n v="9"/>
    <n v="1"/>
    <n v="4"/>
    <n v="5"/>
    <s v="BS"/>
  </r>
  <r>
    <x v="16"/>
    <x v="2"/>
    <n v="8"/>
    <x v="4"/>
    <n v="25"/>
    <d v="2021-08-25T00:00:00"/>
    <d v="1899-12-30T13:06:00"/>
    <s v="BS17"/>
    <s v="On point at confluence of N. Arm and Brown's Slough"/>
    <s v="Gordon Estuary"/>
    <n v="1"/>
    <x v="4"/>
    <s v="Wild"/>
    <x v="1"/>
    <n v="18"/>
    <n v="1"/>
    <n v="4"/>
    <n v="1"/>
    <s v="BS"/>
  </r>
  <r>
    <x v="16"/>
    <x v="2"/>
    <n v="8"/>
    <x v="4"/>
    <n v="25"/>
    <d v="2021-08-25T00:00:00"/>
    <d v="1899-12-30T13:06:00"/>
    <s v="BS17"/>
    <s v="On point at confluence of N. Arm and Brown's Slough"/>
    <s v="Gordon Estuary"/>
    <n v="1"/>
    <x v="5"/>
    <s v="Wild"/>
    <x v="1"/>
    <n v="15"/>
    <n v="1"/>
    <n v="4"/>
    <n v="1"/>
    <s v="BS"/>
  </r>
  <r>
    <x v="16"/>
    <x v="2"/>
    <n v="8"/>
    <x v="4"/>
    <n v="25"/>
    <d v="2021-08-25T00:00:00"/>
    <d v="1899-12-30T13:06:00"/>
    <s v="BS17"/>
    <s v="On point at confluence of N. Arm and Brown's Slough"/>
    <s v="Gordon Estuary"/>
    <n v="1"/>
    <x v="6"/>
    <s v="Wild"/>
    <x v="1"/>
    <n v="11"/>
    <n v="1"/>
    <n v="4"/>
    <n v="6"/>
    <s v="BS"/>
  </r>
  <r>
    <x v="16"/>
    <x v="2"/>
    <n v="8"/>
    <x v="4"/>
    <n v="25"/>
    <d v="2021-08-25T00:00:00"/>
    <d v="1899-12-30T13:45:00"/>
    <s v="BS18"/>
    <s v="Gravel bar on Gordon at Site 1"/>
    <s v="Gordon Estuary"/>
    <n v="1"/>
    <x v="0"/>
    <s v="Wild"/>
    <x v="0"/>
    <n v="3"/>
    <n v="1"/>
    <n v="2"/>
    <n v="39"/>
    <s v="BS"/>
  </r>
  <r>
    <x v="16"/>
    <x v="2"/>
    <n v="8"/>
    <x v="4"/>
    <n v="25"/>
    <d v="2021-08-25T00:00:00"/>
    <d v="1899-12-30T13:45:00"/>
    <s v="BS18"/>
    <s v="Gravel bar on Gordon at Site 1"/>
    <s v="Gordon Estuary"/>
    <n v="1"/>
    <x v="0"/>
    <s v="Wild"/>
    <x v="3"/>
    <n v="3"/>
    <n v="1"/>
    <n v="3"/>
    <n v="24"/>
    <s v="BS"/>
  </r>
  <r>
    <x v="16"/>
    <x v="2"/>
    <n v="8"/>
    <x v="4"/>
    <n v="25"/>
    <d v="2021-08-25T00:00:00"/>
    <d v="1899-12-30T13:45:00"/>
    <s v="BS18"/>
    <s v="Gravel bar on Gordon at Site 1"/>
    <s v="Gordon Estuary"/>
    <n v="1"/>
    <x v="2"/>
    <s v="Wild"/>
    <x v="1"/>
    <n v="8"/>
    <n v="1"/>
    <n v="4"/>
    <n v="26"/>
    <s v="BS"/>
  </r>
  <r>
    <x v="16"/>
    <x v="2"/>
    <n v="8"/>
    <x v="4"/>
    <n v="25"/>
    <d v="2021-08-25T00:00:00"/>
    <d v="1899-12-30T13:45:00"/>
    <s v="BS18"/>
    <s v="Gravel bar on Gordon at Site 1"/>
    <s v="Gordon Estuary"/>
    <n v="1"/>
    <x v="3"/>
    <s v="Wild"/>
    <x v="1"/>
    <n v="9"/>
    <n v="1"/>
    <n v="4"/>
    <n v="1"/>
    <s v="BS"/>
  </r>
  <r>
    <x v="16"/>
    <x v="2"/>
    <n v="8"/>
    <x v="4"/>
    <n v="25"/>
    <d v="2021-08-25T00:00:00"/>
    <d v="1899-12-30T13:45:00"/>
    <s v="BS18"/>
    <s v="Gravel bar on Gordon at Site 1"/>
    <s v="Gordon Estuary"/>
    <n v="1"/>
    <x v="5"/>
    <s v="Wild"/>
    <x v="1"/>
    <n v="15"/>
    <n v="1"/>
    <n v="4"/>
    <n v="3"/>
    <s v="BS"/>
  </r>
  <r>
    <x v="16"/>
    <x v="2"/>
    <n v="8"/>
    <x v="4"/>
    <n v="25"/>
    <d v="2021-08-25T00:00:00"/>
    <d v="1899-12-30T13:45:00"/>
    <s v="BS18"/>
    <s v="Gravel bar on Gordon at Site 1"/>
    <s v="Gordon Estuary"/>
    <n v="1"/>
    <x v="10"/>
    <s v="Wild"/>
    <x v="1"/>
    <n v="13"/>
    <n v="1"/>
    <n v="4"/>
    <n v="7"/>
    <s v="BS"/>
  </r>
  <r>
    <x v="16"/>
    <x v="2"/>
    <n v="8"/>
    <x v="4"/>
    <n v="25"/>
    <d v="2021-08-25T00:00:00"/>
    <d v="1899-12-30T14:30:00"/>
    <s v="BS13"/>
    <s v="Q09, San Juan mouth"/>
    <s v="San Juan Estuary"/>
    <n v="1"/>
    <x v="0"/>
    <s v="Wild"/>
    <x v="3"/>
    <n v="3"/>
    <n v="1"/>
    <n v="3"/>
    <n v="9"/>
    <s v="BS"/>
  </r>
  <r>
    <x v="16"/>
    <x v="2"/>
    <n v="8"/>
    <x v="4"/>
    <n v="25"/>
    <d v="2021-08-25T00:00:00"/>
    <d v="1899-12-30T14:30:00"/>
    <s v="BS13"/>
    <s v="Q09, San Juan mouth"/>
    <s v="San Juan Estuary"/>
    <n v="1"/>
    <x v="2"/>
    <s v="Wild"/>
    <x v="1"/>
    <n v="8"/>
    <n v="1"/>
    <n v="4"/>
    <n v="1"/>
    <s v="BS"/>
  </r>
  <r>
    <x v="16"/>
    <x v="2"/>
    <n v="8"/>
    <x v="4"/>
    <n v="25"/>
    <d v="2021-08-25T00:00:00"/>
    <d v="1899-12-30T14:30:00"/>
    <s v="BS13"/>
    <s v="Q09, San Juan mouth"/>
    <s v="San Juan Estuary"/>
    <n v="1"/>
    <x v="3"/>
    <s v="Wild"/>
    <x v="1"/>
    <n v="9"/>
    <n v="1"/>
    <n v="4"/>
    <n v="247"/>
    <s v="BS"/>
  </r>
  <r>
    <x v="16"/>
    <x v="2"/>
    <n v="8"/>
    <x v="4"/>
    <n v="25"/>
    <d v="2021-08-25T00:00:00"/>
    <d v="1899-12-30T14:30:00"/>
    <s v="BS13"/>
    <s v="Q09, San Juan mouth"/>
    <s v="San Juan Estuary"/>
    <n v="1"/>
    <x v="5"/>
    <s v="Wild"/>
    <x v="1"/>
    <n v="15"/>
    <n v="1"/>
    <n v="4"/>
    <n v="6"/>
    <s v="BS"/>
  </r>
  <r>
    <x v="16"/>
    <x v="2"/>
    <n v="8"/>
    <x v="4"/>
    <n v="25"/>
    <d v="2021-08-25T00:00:00"/>
    <d v="1899-12-30T14:30:00"/>
    <s v="BS13"/>
    <s v="Q09, San Juan mouth"/>
    <s v="San Juan Estuary"/>
    <n v="1"/>
    <x v="10"/>
    <s v="Wild"/>
    <x v="1"/>
    <n v="13"/>
    <n v="1"/>
    <n v="4"/>
    <n v="251"/>
    <s v="BS"/>
  </r>
  <r>
    <x v="16"/>
    <x v="2"/>
    <n v="8"/>
    <x v="4"/>
    <n v="26"/>
    <d v="2021-08-26T00:00:00"/>
    <d v="1899-12-30T12:50:00"/>
    <s v="BS09"/>
    <s v="Q07, Central/South Arm confluence"/>
    <s v="San Juan Estuary"/>
    <n v="1"/>
    <x v="0"/>
    <s v="Wild"/>
    <x v="0"/>
    <n v="3"/>
    <n v="1"/>
    <n v="2"/>
    <n v="1"/>
    <s v="BS"/>
  </r>
  <r>
    <x v="16"/>
    <x v="2"/>
    <n v="8"/>
    <x v="4"/>
    <n v="26"/>
    <d v="2021-08-26T00:00:00"/>
    <d v="1899-12-30T12:50:00"/>
    <s v="BS09"/>
    <s v="Q07, Central/South Arm confluence"/>
    <s v="San Juan Estuary"/>
    <n v="1"/>
    <x v="0"/>
    <s v="Wild"/>
    <x v="3"/>
    <n v="3"/>
    <n v="1"/>
    <n v="3"/>
    <n v="10"/>
    <s v="BS"/>
  </r>
  <r>
    <x v="16"/>
    <x v="2"/>
    <n v="8"/>
    <x v="4"/>
    <n v="26"/>
    <d v="2021-08-26T00:00:00"/>
    <d v="1899-12-30T12:50:00"/>
    <s v="BS09"/>
    <s v="Q07, Central/South Arm confluence"/>
    <s v="San Juan Estuary"/>
    <n v="1"/>
    <x v="2"/>
    <s v="Wild"/>
    <x v="1"/>
    <n v="8"/>
    <n v="1"/>
    <n v="4"/>
    <n v="7"/>
    <s v="BS"/>
  </r>
  <r>
    <x v="16"/>
    <x v="2"/>
    <n v="8"/>
    <x v="4"/>
    <n v="26"/>
    <d v="2021-08-26T00:00:00"/>
    <d v="1899-12-30T12:50:00"/>
    <s v="BS09"/>
    <s v="Q07, Central/South Arm confluence"/>
    <s v="San Juan Estuary"/>
    <n v="1"/>
    <x v="3"/>
    <s v="Wild"/>
    <x v="1"/>
    <n v="9"/>
    <n v="1"/>
    <n v="4"/>
    <n v="6"/>
    <s v="BS"/>
  </r>
  <r>
    <x v="16"/>
    <x v="2"/>
    <n v="8"/>
    <x v="4"/>
    <n v="26"/>
    <d v="2021-08-26T00:00:00"/>
    <d v="1899-12-30T12:50:00"/>
    <s v="BS09"/>
    <s v="Q07, Central/South Arm confluence"/>
    <s v="San Juan Estuary"/>
    <n v="1"/>
    <x v="4"/>
    <s v="Wild"/>
    <x v="1"/>
    <n v="18"/>
    <n v="1"/>
    <n v="4"/>
    <n v="2"/>
    <s v="BS"/>
  </r>
  <r>
    <x v="16"/>
    <x v="2"/>
    <n v="8"/>
    <x v="4"/>
    <n v="26"/>
    <d v="2021-08-26T00:00:00"/>
    <d v="1899-12-30T12:50:00"/>
    <s v="BS09"/>
    <s v="Q07, Central/South Arm confluence"/>
    <s v="San Juan Estuary"/>
    <n v="1"/>
    <x v="10"/>
    <s v="Wild"/>
    <x v="1"/>
    <n v="13"/>
    <n v="1"/>
    <n v="4"/>
    <n v="133"/>
    <s v="BS"/>
  </r>
  <r>
    <x v="16"/>
    <x v="2"/>
    <n v="8"/>
    <x v="4"/>
    <n v="26"/>
    <d v="2021-08-26T00:00:00"/>
    <d v="1899-12-30T13:14:00"/>
    <s v="BS08"/>
    <s v="South Arm SJ (Old Mill)"/>
    <s v="San Juan Estuary"/>
    <n v="1"/>
    <x v="2"/>
    <s v="Wild"/>
    <x v="1"/>
    <n v="8"/>
    <n v="1"/>
    <n v="4"/>
    <n v="2"/>
    <s v="BS"/>
  </r>
  <r>
    <x v="16"/>
    <x v="2"/>
    <n v="8"/>
    <x v="4"/>
    <n v="26"/>
    <d v="2021-08-26T00:00:00"/>
    <d v="1899-12-30T13:14:00"/>
    <s v="BS08"/>
    <s v="South Arm SJ (Old Mill)"/>
    <s v="San Juan Estuary"/>
    <n v="1"/>
    <x v="3"/>
    <s v="Wild"/>
    <x v="1"/>
    <n v="9"/>
    <n v="1"/>
    <n v="4"/>
    <n v="40"/>
    <s v="BS"/>
  </r>
  <r>
    <x v="16"/>
    <x v="2"/>
    <n v="8"/>
    <x v="4"/>
    <n v="26"/>
    <d v="2021-08-26T00:00:00"/>
    <d v="1899-12-30T13:14:00"/>
    <s v="BS08"/>
    <s v="South Arm SJ (Old Mill)"/>
    <s v="San Juan Estuary"/>
    <n v="1"/>
    <x v="4"/>
    <s v="Wild"/>
    <x v="1"/>
    <n v="18"/>
    <n v="1"/>
    <n v="4"/>
    <n v="4"/>
    <s v="BS"/>
  </r>
  <r>
    <x v="16"/>
    <x v="2"/>
    <n v="8"/>
    <x v="4"/>
    <n v="26"/>
    <d v="2021-08-26T00:00:00"/>
    <d v="1899-12-30T13:14:00"/>
    <s v="BS08"/>
    <s v="South Arm SJ (Old Mill)"/>
    <s v="San Juan Estuary"/>
    <n v="1"/>
    <x v="5"/>
    <s v="Wild"/>
    <x v="1"/>
    <n v="15"/>
    <n v="1"/>
    <n v="4"/>
    <n v="1"/>
    <s v="BS"/>
  </r>
  <r>
    <x v="16"/>
    <x v="2"/>
    <n v="8"/>
    <x v="4"/>
    <n v="26"/>
    <d v="2021-08-26T00:00:00"/>
    <d v="1899-12-30T13:55:00"/>
    <s v="BS10"/>
    <s v="Central Arm SJ at Island Rd Bridge"/>
    <s v="San Juan Estuary"/>
    <n v="1"/>
    <x v="2"/>
    <s v="Wild"/>
    <x v="1"/>
    <n v="8"/>
    <n v="1"/>
    <n v="4"/>
    <n v="4"/>
    <s v="BS"/>
  </r>
  <r>
    <x v="16"/>
    <x v="2"/>
    <n v="8"/>
    <x v="4"/>
    <n v="26"/>
    <d v="2021-08-26T00:00:00"/>
    <d v="1899-12-30T13:55:00"/>
    <s v="BS10"/>
    <s v="Central Arm SJ at Island Rd Bridge"/>
    <s v="San Juan Estuary"/>
    <n v="1"/>
    <x v="3"/>
    <s v="Wild"/>
    <x v="1"/>
    <n v="9"/>
    <n v="1"/>
    <n v="4"/>
    <n v="2"/>
    <s v="BS"/>
  </r>
  <r>
    <x v="16"/>
    <x v="2"/>
    <n v="8"/>
    <x v="4"/>
    <n v="26"/>
    <d v="2021-08-26T00:00:00"/>
    <d v="1899-12-30T13:55:00"/>
    <s v="BS10"/>
    <s v="Central Arm SJ at Island Rd Bridge"/>
    <s v="San Juan Estuary"/>
    <n v="1"/>
    <x v="4"/>
    <s v="Wild"/>
    <x v="1"/>
    <n v="18"/>
    <n v="1"/>
    <n v="4"/>
    <n v="2"/>
    <s v="BS"/>
  </r>
  <r>
    <x v="16"/>
    <x v="2"/>
    <n v="8"/>
    <x v="4"/>
    <n v="26"/>
    <d v="2021-08-26T00:00:00"/>
    <d v="1899-12-30T13:55:00"/>
    <s v="BS10"/>
    <s v="Central Arm SJ at Island Rd Bridge"/>
    <s v="San Juan Estuary"/>
    <n v="1"/>
    <x v="6"/>
    <s v="Wild"/>
    <x v="1"/>
    <n v="11"/>
    <n v="1"/>
    <n v="4"/>
    <n v="2"/>
    <s v="BS"/>
  </r>
  <r>
    <x v="16"/>
    <x v="2"/>
    <n v="8"/>
    <x v="4"/>
    <n v="26"/>
    <d v="2021-08-26T00:00:00"/>
    <d v="1899-12-30T13:55:00"/>
    <s v="BS10"/>
    <s v="Central Arm SJ at Island Rd Bridge"/>
    <s v="San Juan Estuary"/>
    <n v="1"/>
    <x v="10"/>
    <s v="Wild"/>
    <x v="1"/>
    <n v="13"/>
    <n v="1"/>
    <n v="4"/>
    <n v="1"/>
    <s v="BS"/>
  </r>
  <r>
    <x v="16"/>
    <x v="2"/>
    <n v="8"/>
    <x v="4"/>
    <n v="26"/>
    <d v="2021-08-26T00:00:00"/>
    <d v="1899-12-30T14:30:00"/>
    <s v="BS11"/>
    <s v="Q Helen, top of Island Road"/>
    <s v="San Juan Estuary"/>
    <n v="1"/>
    <x v="3"/>
    <s v="Wild"/>
    <x v="1"/>
    <n v="9"/>
    <n v="1"/>
    <n v="4"/>
    <n v="1"/>
    <s v="BS"/>
  </r>
  <r>
    <x v="16"/>
    <x v="2"/>
    <n v="8"/>
    <x v="4"/>
    <n v="26"/>
    <d v="2021-08-26T00:00:00"/>
    <d v="1899-12-30T14:30:00"/>
    <s v="BS11"/>
    <s v="Q Helen, top of Island Road"/>
    <s v="San Juan Estuary"/>
    <n v="1"/>
    <x v="6"/>
    <s v="Wild"/>
    <x v="1"/>
    <n v="11"/>
    <n v="1"/>
    <n v="4"/>
    <n v="5"/>
    <s v="BS"/>
  </r>
  <r>
    <x v="17"/>
    <x v="2"/>
    <n v="8"/>
    <x v="4"/>
    <n v="31"/>
    <d v="2021-08-31T00:00:00"/>
    <d v="1899-12-30T08:30:00"/>
    <s v="BS07"/>
    <s v="Butch's (Gordon R.)"/>
    <s v="Gordon Estuary"/>
    <n v="1"/>
    <x v="2"/>
    <s v="Wild"/>
    <x v="1"/>
    <n v="8"/>
    <n v="1"/>
    <n v="4"/>
    <n v="3"/>
    <s v="BS"/>
  </r>
  <r>
    <x v="17"/>
    <x v="2"/>
    <n v="8"/>
    <x v="4"/>
    <n v="31"/>
    <d v="2021-08-31T00:00:00"/>
    <d v="1899-12-30T08:30:00"/>
    <s v="BS07"/>
    <s v="Butch's (Gordon R.)"/>
    <s v="Gordon Estuary"/>
    <n v="1"/>
    <x v="6"/>
    <s v="Wild"/>
    <x v="1"/>
    <n v="11"/>
    <n v="1"/>
    <n v="4"/>
    <n v="3"/>
    <s v="BS"/>
  </r>
  <r>
    <x v="17"/>
    <x v="2"/>
    <n v="8"/>
    <x v="4"/>
    <n v="31"/>
    <d v="2021-08-31T00:00:00"/>
    <d v="1899-12-30T08:30:00"/>
    <s v="BS07"/>
    <s v="Butch's (Gordon R.)"/>
    <s v="Gordon Estuary"/>
    <n v="1"/>
    <x v="8"/>
    <s v="Wild"/>
    <x v="2"/>
    <n v="14"/>
    <n v="1"/>
    <n v="5"/>
    <n v="81"/>
    <s v="BS"/>
  </r>
  <r>
    <x v="17"/>
    <x v="2"/>
    <n v="8"/>
    <x v="4"/>
    <n v="31"/>
    <d v="2021-08-31T00:00:00"/>
    <d v="1899-12-30T08:30:00"/>
    <s v="BS07"/>
    <s v="Butch's (Gordon R.)"/>
    <s v="Gordon Estuary"/>
    <n v="1"/>
    <x v="9"/>
    <s v="Wild"/>
    <x v="3"/>
    <n v="5"/>
    <n v="1"/>
    <n v="3"/>
    <n v="3"/>
    <s v="BS"/>
  </r>
  <r>
    <x v="17"/>
    <x v="2"/>
    <n v="8"/>
    <x v="4"/>
    <n v="31"/>
    <d v="2021-08-31T00:00:00"/>
    <d v="1899-12-30T08:55:00"/>
    <s v="BS05"/>
    <s v="Q01, left bank Gordon up from confluence"/>
    <s v="Gordon Estuary"/>
    <n v="1"/>
    <x v="9"/>
    <s v="Wild"/>
    <x v="3"/>
    <n v="5"/>
    <n v="1"/>
    <n v="3"/>
    <n v="103"/>
    <s v="BS"/>
  </r>
  <r>
    <x v="17"/>
    <x v="2"/>
    <n v="8"/>
    <x v="4"/>
    <n v="31"/>
    <d v="2021-08-31T00:00:00"/>
    <d v="1899-12-30T08:55:00"/>
    <s v="BS05"/>
    <s v="Q01, left bank Gordon up from confluence"/>
    <s v="Gordon Estuary"/>
    <n v="1"/>
    <x v="11"/>
    <s v="Wild"/>
    <x v="1"/>
    <n v="20"/>
    <n v="1"/>
    <n v="4"/>
    <n v="12"/>
    <s v="BS"/>
  </r>
  <r>
    <x v="17"/>
    <x v="2"/>
    <n v="8"/>
    <x v="4"/>
    <n v="31"/>
    <d v="2021-08-31T00:00:00"/>
    <d v="1899-12-30T09:49:00"/>
    <s v="BS03b"/>
    <s v="Q Jeff (right bank opposite N. Arm confl.)"/>
    <s v="Gordon Estuary"/>
    <n v="1"/>
    <x v="2"/>
    <s v="Wild"/>
    <x v="1"/>
    <n v="8"/>
    <n v="1"/>
    <n v="4"/>
    <n v="3"/>
    <s v="BS"/>
  </r>
  <r>
    <x v="17"/>
    <x v="2"/>
    <n v="8"/>
    <x v="4"/>
    <n v="31"/>
    <d v="2021-08-31T00:00:00"/>
    <d v="1899-12-30T09:49:00"/>
    <s v="BS03b"/>
    <s v="Q Jeff (right bank opposite N. Arm confl.)"/>
    <s v="Gordon Estuary"/>
    <n v="1"/>
    <x v="5"/>
    <s v="Wild"/>
    <x v="1"/>
    <n v="15"/>
    <n v="1"/>
    <n v="4"/>
    <n v="10"/>
    <s v="BS"/>
  </r>
  <r>
    <x v="17"/>
    <x v="2"/>
    <n v="8"/>
    <x v="4"/>
    <n v="31"/>
    <d v="2021-08-31T00:00:00"/>
    <d v="1899-12-30T09:49:00"/>
    <s v="BS03b"/>
    <s v="Q Jeff (right bank opposite N. Arm confl.)"/>
    <s v="Gordon Estuary"/>
    <n v="1"/>
    <x v="6"/>
    <s v="Wild"/>
    <x v="1"/>
    <n v="11"/>
    <n v="1"/>
    <n v="4"/>
    <n v="2"/>
    <s v="BS"/>
  </r>
  <r>
    <x v="17"/>
    <x v="2"/>
    <n v="8"/>
    <x v="4"/>
    <n v="31"/>
    <d v="2021-08-31T00:00:00"/>
    <d v="1899-12-30T09:49:00"/>
    <s v="BS03b"/>
    <s v="Q Jeff (right bank opposite N. Arm confl.)"/>
    <s v="Gordon Estuary"/>
    <n v="1"/>
    <x v="10"/>
    <s v="Wild"/>
    <x v="1"/>
    <n v="13"/>
    <n v="1"/>
    <n v="4"/>
    <n v="32"/>
    <s v="BS"/>
  </r>
  <r>
    <x v="17"/>
    <x v="2"/>
    <n v="8"/>
    <x v="4"/>
    <n v="31"/>
    <d v="2021-08-31T00:00:00"/>
    <d v="1899-12-30T10:10:00"/>
    <s v="BS01"/>
    <s v="Smokies"/>
    <s v="Gordon Estuary"/>
    <n v="1"/>
    <x v="9"/>
    <s v="Wild"/>
    <x v="3"/>
    <n v="5"/>
    <n v="1"/>
    <n v="3"/>
    <n v="1"/>
    <s v="BS"/>
  </r>
  <r>
    <x v="17"/>
    <x v="2"/>
    <n v="8"/>
    <x v="4"/>
    <n v="31"/>
    <d v="2021-08-31T00:00:00"/>
    <d v="1899-12-30T10:10:00"/>
    <s v="BS01"/>
    <s v="Smokies"/>
    <s v="Gordon Estuary"/>
    <n v="1"/>
    <x v="0"/>
    <s v="Wild"/>
    <x v="3"/>
    <n v="3"/>
    <n v="1"/>
    <n v="3"/>
    <n v="1"/>
    <s v="BS"/>
  </r>
  <r>
    <x v="17"/>
    <x v="2"/>
    <n v="8"/>
    <x v="4"/>
    <n v="31"/>
    <d v="2021-08-31T00:00:00"/>
    <d v="1899-12-30T10:10:00"/>
    <s v="BS01"/>
    <s v="Smokies"/>
    <s v="Gordon Estuary"/>
    <n v="1"/>
    <x v="2"/>
    <s v="Wild"/>
    <x v="1"/>
    <n v="8"/>
    <n v="1"/>
    <n v="4"/>
    <n v="1"/>
    <s v="BS"/>
  </r>
  <r>
    <x v="17"/>
    <x v="2"/>
    <n v="8"/>
    <x v="4"/>
    <n v="31"/>
    <d v="2021-08-31T00:00:00"/>
    <d v="1899-12-30T10:10:00"/>
    <s v="BS01"/>
    <s v="Smokies"/>
    <s v="Gordon Estuary"/>
    <n v="1"/>
    <x v="4"/>
    <s v="Wild"/>
    <x v="1"/>
    <n v="18"/>
    <n v="1"/>
    <n v="4"/>
    <n v="1"/>
    <s v="BS"/>
  </r>
  <r>
    <x v="17"/>
    <x v="2"/>
    <n v="8"/>
    <x v="4"/>
    <n v="31"/>
    <d v="2021-08-31T00:00:00"/>
    <d v="1899-12-30T10:10:00"/>
    <s v="BS01"/>
    <s v="Smokies"/>
    <s v="Gordon Estuary"/>
    <n v="1"/>
    <x v="6"/>
    <s v="Wild"/>
    <x v="1"/>
    <n v="11"/>
    <n v="1"/>
    <n v="4"/>
    <n v="1"/>
    <s v="BS"/>
  </r>
  <r>
    <x v="17"/>
    <x v="2"/>
    <n v="8"/>
    <x v="4"/>
    <n v="31"/>
    <d v="2021-08-31T00:00:00"/>
    <d v="1899-12-30T10:10:00"/>
    <s v="BS01"/>
    <s v="Smokies"/>
    <s v="Gordon Estuary"/>
    <n v="1"/>
    <x v="10"/>
    <s v="Wild"/>
    <x v="1"/>
    <n v="13"/>
    <n v="1"/>
    <n v="4"/>
    <n v="7"/>
    <s v="BS"/>
  </r>
  <r>
    <x v="17"/>
    <x v="2"/>
    <n v="8"/>
    <x v="4"/>
    <n v="31"/>
    <d v="2021-08-31T00:00:00"/>
    <d v="1899-12-30T10:10:00"/>
    <s v="BS01"/>
    <s v="Smokies"/>
    <s v="Gordon Estuary"/>
    <n v="1"/>
    <x v="12"/>
    <s v="Wild"/>
    <x v="1"/>
    <n v="25"/>
    <n v="1"/>
    <n v="4"/>
    <n v="2"/>
    <s v="BS"/>
  </r>
  <r>
    <x v="17"/>
    <x v="2"/>
    <n v="8"/>
    <x v="4"/>
    <n v="31"/>
    <d v="2021-08-31T00:00:00"/>
    <d v="1899-12-30T10:30:00"/>
    <s v="BS14"/>
    <s v="Mouth of Site 7 inlet, north side"/>
    <s v="Gordon Estuary"/>
    <n v="1"/>
    <x v="2"/>
    <s v="Wild"/>
    <x v="1"/>
    <n v="8"/>
    <n v="1"/>
    <n v="4"/>
    <n v="1"/>
    <s v="BS"/>
  </r>
  <r>
    <x v="17"/>
    <x v="2"/>
    <n v="8"/>
    <x v="4"/>
    <n v="31"/>
    <d v="2021-08-31T00:00:00"/>
    <d v="1899-12-30T10:30:00"/>
    <s v="BS14"/>
    <s v="Mouth of Site 7 inlet, north side"/>
    <s v="Gordon Estuary"/>
    <n v="1"/>
    <x v="3"/>
    <s v="Wild"/>
    <x v="1"/>
    <n v="9"/>
    <n v="1"/>
    <n v="4"/>
    <n v="28"/>
    <s v="BS"/>
  </r>
  <r>
    <x v="17"/>
    <x v="2"/>
    <n v="8"/>
    <x v="4"/>
    <n v="31"/>
    <d v="2021-08-31T00:00:00"/>
    <d v="1899-12-30T10:30:00"/>
    <s v="BS14"/>
    <s v="Mouth of Site 7 inlet, north side"/>
    <s v="Gordon Estuary"/>
    <n v="1"/>
    <x v="4"/>
    <s v="Wild"/>
    <x v="1"/>
    <n v="18"/>
    <n v="1"/>
    <n v="4"/>
    <n v="15"/>
    <s v="BS"/>
  </r>
  <r>
    <x v="17"/>
    <x v="2"/>
    <n v="8"/>
    <x v="4"/>
    <n v="31"/>
    <d v="2021-08-31T00:00:00"/>
    <d v="1899-12-30T10:30:00"/>
    <s v="BS14"/>
    <s v="Mouth of Site 7 inlet, north side"/>
    <s v="Gordon Estuary"/>
    <n v="1"/>
    <x v="5"/>
    <s v="Wild"/>
    <x v="1"/>
    <n v="15"/>
    <n v="1"/>
    <n v="4"/>
    <n v="16"/>
    <s v="BS"/>
  </r>
  <r>
    <x v="17"/>
    <x v="2"/>
    <n v="8"/>
    <x v="4"/>
    <n v="31"/>
    <d v="2021-08-31T00:00:00"/>
    <d v="1899-12-30T10:30:00"/>
    <s v="BS14"/>
    <s v="Mouth of Site 7 inlet, north side"/>
    <s v="Gordon Estuary"/>
    <n v="1"/>
    <x v="6"/>
    <s v="Wild"/>
    <x v="1"/>
    <n v="11"/>
    <n v="1"/>
    <n v="4"/>
    <n v="2"/>
    <s v="BS"/>
  </r>
  <r>
    <x v="17"/>
    <x v="2"/>
    <n v="8"/>
    <x v="4"/>
    <n v="31"/>
    <d v="2021-08-31T00:00:00"/>
    <d v="1899-12-30T10:30:00"/>
    <s v="BS14"/>
    <s v="Mouth of Site 7 inlet, north side"/>
    <s v="Gordon Estuary"/>
    <n v="1"/>
    <x v="10"/>
    <s v="Wild"/>
    <x v="1"/>
    <n v="13"/>
    <n v="1"/>
    <n v="4"/>
    <n v="44"/>
    <s v="BS"/>
  </r>
  <r>
    <x v="17"/>
    <x v="2"/>
    <n v="8"/>
    <x v="4"/>
    <n v="31"/>
    <d v="2021-08-31T00:00:00"/>
    <d v="1899-12-30T10:30:00"/>
    <s v="BS14"/>
    <s v="Mouth of Site 7 inlet, north side"/>
    <s v="Gordon Estuary"/>
    <n v="1"/>
    <x v="12"/>
    <s v="Wild"/>
    <x v="1"/>
    <n v="25"/>
    <n v="1"/>
    <n v="4"/>
    <n v="6"/>
    <s v="BS"/>
  </r>
  <r>
    <x v="17"/>
    <x v="2"/>
    <n v="8"/>
    <x v="4"/>
    <n v="31"/>
    <d v="2021-08-31T00:00:00"/>
    <d v="1899-12-30T10:30:00"/>
    <s v="BS14"/>
    <s v="Mouth of Site 7 inlet, north side"/>
    <s v="Gordon Estuary"/>
    <n v="1"/>
    <x v="16"/>
    <s v="Wild"/>
    <x v="1"/>
    <n v="21"/>
    <n v="1"/>
    <n v="4"/>
    <n v="1"/>
    <s v="BS"/>
  </r>
  <r>
    <x v="17"/>
    <x v="2"/>
    <n v="8"/>
    <x v="4"/>
    <n v="31"/>
    <d v="2021-08-31T00:00:00"/>
    <d v="1899-12-30T10:30:00"/>
    <s v="BS14"/>
    <s v="Mouth of Site 7 inlet, north side"/>
    <s v="Gordon Estuary"/>
    <n v="1"/>
    <x v="11"/>
    <s v="Wild"/>
    <x v="1"/>
    <n v="20"/>
    <n v="1"/>
    <n v="4"/>
    <n v="2"/>
    <s v="BS"/>
  </r>
  <r>
    <x v="17"/>
    <x v="2"/>
    <n v="9"/>
    <x v="5"/>
    <n v="1"/>
    <d v="2021-09-01T00:00:00"/>
    <d v="1899-12-30T09:30:00"/>
    <s v="BS17"/>
    <s v="On point at confluence of N. Arm and Brown's Slough"/>
    <s v="Gordon Estuary"/>
    <n v="1"/>
    <x v="4"/>
    <s v="Wild"/>
    <x v="1"/>
    <n v="18"/>
    <n v="1"/>
    <n v="4"/>
    <n v="1"/>
    <s v="BS"/>
  </r>
  <r>
    <x v="17"/>
    <x v="2"/>
    <n v="9"/>
    <x v="5"/>
    <n v="1"/>
    <d v="2021-09-01T00:00:00"/>
    <d v="1899-12-30T09:30:00"/>
    <s v="BS17"/>
    <s v="On point at confluence of N. Arm and Brown's Slough"/>
    <s v="Gordon Estuary"/>
    <n v="1"/>
    <x v="6"/>
    <s v="Wild"/>
    <x v="1"/>
    <n v="11"/>
    <n v="1"/>
    <n v="4"/>
    <n v="5"/>
    <s v="BS"/>
  </r>
  <r>
    <x v="17"/>
    <x v="2"/>
    <n v="9"/>
    <x v="5"/>
    <n v="1"/>
    <d v="2021-09-01T00:00:00"/>
    <d v="1899-12-30T09:30:00"/>
    <s v="BS17"/>
    <s v="On point at confluence of N. Arm and Brown's Slough"/>
    <s v="Gordon Estuary"/>
    <n v="1"/>
    <x v="8"/>
    <s v="Wild"/>
    <x v="2"/>
    <n v="14"/>
    <n v="1"/>
    <n v="5"/>
    <n v="4"/>
    <s v="BS"/>
  </r>
  <r>
    <x v="17"/>
    <x v="2"/>
    <n v="9"/>
    <x v="5"/>
    <n v="1"/>
    <d v="2021-09-01T00:00:00"/>
    <d v="1899-12-30T13:00:00"/>
    <s v="PS6-1"/>
    <s v="Site 6, just upstream of bridge"/>
    <s v="Gordon Estuary"/>
    <n v="1"/>
    <x v="0"/>
    <s v="Wild"/>
    <x v="0"/>
    <n v="3"/>
    <n v="1"/>
    <n v="2"/>
    <n v="3"/>
    <s v="PS"/>
  </r>
  <r>
    <x v="17"/>
    <x v="2"/>
    <n v="9"/>
    <x v="5"/>
    <n v="1"/>
    <d v="2021-09-01T00:00:00"/>
    <d v="1899-12-30T13:00:00"/>
    <s v="PS6-1"/>
    <s v="Site 6, just upstream of bridge"/>
    <s v="Gordon Estuary"/>
    <n v="1"/>
    <x v="0"/>
    <s v="Wild"/>
    <x v="3"/>
    <n v="3"/>
    <n v="1"/>
    <n v="3"/>
    <n v="13"/>
    <s v="PS"/>
  </r>
  <r>
    <x v="17"/>
    <x v="2"/>
    <n v="9"/>
    <x v="5"/>
    <n v="1"/>
    <d v="2021-09-01T00:00:00"/>
    <d v="1899-12-30T13:00:00"/>
    <s v="PS6-1"/>
    <s v="Site 6, just upstream of bridge"/>
    <s v="Gordon Estuary"/>
    <n v="1"/>
    <x v="2"/>
    <s v="Wild"/>
    <x v="1"/>
    <n v="8"/>
    <n v="1"/>
    <n v="4"/>
    <n v="3"/>
    <s v="PS"/>
  </r>
  <r>
    <x v="17"/>
    <x v="2"/>
    <n v="9"/>
    <x v="5"/>
    <n v="1"/>
    <d v="2021-09-01T00:00:00"/>
    <d v="1899-12-30T13:00:00"/>
    <s v="PS6-1"/>
    <s v="Site 6, just upstream of bridge"/>
    <s v="Gordon Estuary"/>
    <n v="1"/>
    <x v="3"/>
    <s v="Wild"/>
    <x v="1"/>
    <n v="9"/>
    <n v="1"/>
    <n v="4"/>
    <n v="55"/>
    <s v="PS"/>
  </r>
  <r>
    <x v="17"/>
    <x v="2"/>
    <n v="9"/>
    <x v="5"/>
    <n v="1"/>
    <d v="2021-09-01T00:00:00"/>
    <d v="1899-12-30T14:00:00"/>
    <s v="PS09"/>
    <s v="Site 1 salt marsh"/>
    <s v="Gordon Estuary"/>
    <n v="1"/>
    <x v="0"/>
    <s v="Wild"/>
    <x v="0"/>
    <n v="3"/>
    <n v="1"/>
    <n v="2"/>
    <n v="32"/>
    <s v="PS"/>
  </r>
  <r>
    <x v="17"/>
    <x v="2"/>
    <n v="9"/>
    <x v="5"/>
    <n v="1"/>
    <d v="2021-09-01T00:00:00"/>
    <d v="1899-12-30T14:00:00"/>
    <s v="PS09"/>
    <s v="Site 1 salt marsh"/>
    <s v="Gordon Estuary"/>
    <n v="1"/>
    <x v="0"/>
    <s v="Wild"/>
    <x v="3"/>
    <n v="3"/>
    <n v="1"/>
    <n v="3"/>
    <n v="22"/>
    <s v="PS"/>
  </r>
  <r>
    <x v="17"/>
    <x v="2"/>
    <n v="9"/>
    <x v="5"/>
    <n v="1"/>
    <d v="2021-09-01T00:00:00"/>
    <d v="1899-12-30T14:00:00"/>
    <s v="PS09"/>
    <s v="Site 1 salt marsh"/>
    <s v="Gordon Estuary"/>
    <n v="1"/>
    <x v="2"/>
    <s v="Wild"/>
    <x v="1"/>
    <n v="8"/>
    <n v="1"/>
    <n v="4"/>
    <n v="1"/>
    <s v="PS"/>
  </r>
  <r>
    <x v="17"/>
    <x v="2"/>
    <n v="9"/>
    <x v="5"/>
    <n v="1"/>
    <d v="2021-09-01T00:00:00"/>
    <d v="1899-12-30T14:00:00"/>
    <s v="PS09"/>
    <s v="Site 1 salt marsh"/>
    <s v="Gordon Estuary"/>
    <n v="1"/>
    <x v="3"/>
    <s v="Wild"/>
    <x v="1"/>
    <n v="9"/>
    <n v="1"/>
    <n v="4"/>
    <n v="90"/>
    <s v="PS"/>
  </r>
  <r>
    <x v="17"/>
    <x v="2"/>
    <n v="9"/>
    <x v="5"/>
    <n v="2"/>
    <d v="2021-09-02T00:00:00"/>
    <d v="1899-12-30T09:00:00"/>
    <s v="BS09"/>
    <s v="Q07, Central/South Arm confluence"/>
    <s v="San Juan Estuary"/>
    <n v="1"/>
    <x v="9"/>
    <s v="Wild"/>
    <x v="3"/>
    <n v="5"/>
    <n v="1"/>
    <n v="3"/>
    <n v="1"/>
    <s v="BS"/>
  </r>
  <r>
    <x v="17"/>
    <x v="2"/>
    <n v="9"/>
    <x v="5"/>
    <n v="2"/>
    <d v="2021-09-02T00:00:00"/>
    <d v="1899-12-30T09:00:00"/>
    <s v="BS09"/>
    <s v="Q07, Central/South Arm confluence"/>
    <s v="San Juan Estuary"/>
    <n v="1"/>
    <x v="0"/>
    <s v="Wild"/>
    <x v="3"/>
    <n v="3"/>
    <n v="1"/>
    <n v="3"/>
    <n v="50"/>
    <s v="BS"/>
  </r>
  <r>
    <x v="17"/>
    <x v="2"/>
    <n v="9"/>
    <x v="5"/>
    <n v="2"/>
    <d v="2021-09-02T00:00:00"/>
    <d v="1899-12-30T09:00:00"/>
    <s v="BS09"/>
    <s v="Q07, Central/South Arm confluence"/>
    <s v="San Juan Estuary"/>
    <n v="1"/>
    <x v="2"/>
    <s v="Wild"/>
    <x v="1"/>
    <n v="8"/>
    <n v="1"/>
    <n v="4"/>
    <n v="19"/>
    <s v="BS"/>
  </r>
  <r>
    <x v="17"/>
    <x v="2"/>
    <n v="9"/>
    <x v="5"/>
    <n v="2"/>
    <d v="2021-09-02T00:00:00"/>
    <d v="1899-12-30T09:00:00"/>
    <s v="BS09"/>
    <s v="Q07, Central/South Arm confluence"/>
    <s v="San Juan Estuary"/>
    <n v="1"/>
    <x v="3"/>
    <s v="Wild"/>
    <x v="1"/>
    <n v="9"/>
    <n v="1"/>
    <n v="4"/>
    <n v="19"/>
    <s v="BS"/>
  </r>
  <r>
    <x v="17"/>
    <x v="2"/>
    <n v="9"/>
    <x v="5"/>
    <n v="2"/>
    <d v="2021-09-02T00:00:00"/>
    <d v="1899-12-30T09:00:00"/>
    <s v="BS09"/>
    <s v="Q07, Central/South Arm confluence"/>
    <s v="San Juan Estuary"/>
    <n v="1"/>
    <x v="4"/>
    <s v="Wild"/>
    <x v="1"/>
    <n v="18"/>
    <n v="1"/>
    <n v="4"/>
    <n v="2"/>
    <s v="BS"/>
  </r>
  <r>
    <x v="17"/>
    <x v="2"/>
    <n v="9"/>
    <x v="5"/>
    <n v="2"/>
    <d v="2021-09-02T00:00:00"/>
    <d v="1899-12-30T09:00:00"/>
    <s v="BS09"/>
    <s v="Q07, Central/South Arm confluence"/>
    <s v="San Juan Estuary"/>
    <n v="1"/>
    <x v="5"/>
    <s v="Wild"/>
    <x v="1"/>
    <n v="15"/>
    <n v="1"/>
    <n v="4"/>
    <n v="4"/>
    <s v="BS"/>
  </r>
  <r>
    <x v="17"/>
    <x v="2"/>
    <n v="9"/>
    <x v="5"/>
    <n v="2"/>
    <d v="2021-09-02T00:00:00"/>
    <d v="1899-12-30T09:00:00"/>
    <s v="BS09"/>
    <s v="Q07, Central/South Arm confluence"/>
    <s v="San Juan Estuary"/>
    <n v="1"/>
    <x v="10"/>
    <s v="Wild"/>
    <x v="1"/>
    <n v="13"/>
    <n v="1"/>
    <n v="4"/>
    <n v="120"/>
    <s v="BS"/>
  </r>
  <r>
    <x v="17"/>
    <x v="2"/>
    <n v="9"/>
    <x v="5"/>
    <n v="2"/>
    <d v="2021-09-02T00:00:00"/>
    <d v="1899-12-30T09:40:00"/>
    <s v="BS12"/>
    <s v="Q4, u/s of Tanis's template site"/>
    <s v="San Juan Estuary"/>
    <n v="1"/>
    <x v="2"/>
    <s v="Wild"/>
    <x v="1"/>
    <n v="8"/>
    <n v="1"/>
    <n v="4"/>
    <n v="9"/>
    <s v="BS"/>
  </r>
  <r>
    <x v="17"/>
    <x v="2"/>
    <n v="9"/>
    <x v="5"/>
    <n v="2"/>
    <d v="2021-09-02T00:00:00"/>
    <d v="1899-12-30T09:40:00"/>
    <s v="BS12"/>
    <s v="Q4, u/s of Tanis's template site"/>
    <s v="San Juan Estuary"/>
    <n v="1"/>
    <x v="3"/>
    <s v="Wild"/>
    <x v="1"/>
    <n v="9"/>
    <n v="1"/>
    <n v="4"/>
    <n v="3"/>
    <s v="BS"/>
  </r>
  <r>
    <x v="17"/>
    <x v="2"/>
    <n v="9"/>
    <x v="5"/>
    <n v="2"/>
    <d v="2021-09-02T00:00:00"/>
    <d v="1899-12-30T09:40:00"/>
    <s v="BS12"/>
    <s v="Q4, u/s of Tanis's template site"/>
    <s v="San Juan Estuary"/>
    <n v="1"/>
    <x v="5"/>
    <s v="Wild"/>
    <x v="1"/>
    <n v="15"/>
    <n v="1"/>
    <n v="4"/>
    <n v="5"/>
    <s v="BS"/>
  </r>
  <r>
    <x v="17"/>
    <x v="2"/>
    <n v="9"/>
    <x v="5"/>
    <n v="2"/>
    <d v="2021-09-02T00:00:00"/>
    <d v="1899-12-30T09:40:00"/>
    <s v="BS12"/>
    <s v="Q4, u/s of Tanis's template site"/>
    <s v="San Juan Estuary"/>
    <n v="1"/>
    <x v="11"/>
    <s v="Wild"/>
    <x v="1"/>
    <n v="20"/>
    <n v="1"/>
    <n v="4"/>
    <n v="7"/>
    <s v="BS"/>
  </r>
  <r>
    <x v="17"/>
    <x v="2"/>
    <n v="9"/>
    <x v="5"/>
    <n v="2"/>
    <d v="2021-09-02T00:00:00"/>
    <d v="1899-12-30T10:10:00"/>
    <s v="BS08"/>
    <s v="South Arm SJ (Old Mill)"/>
    <s v="San Juan Estuary"/>
    <n v="1"/>
    <x v="0"/>
    <s v="Wild"/>
    <x v="3"/>
    <n v="3"/>
    <n v="1"/>
    <n v="3"/>
    <n v="18"/>
    <s v="BS"/>
  </r>
  <r>
    <x v="17"/>
    <x v="2"/>
    <n v="9"/>
    <x v="5"/>
    <n v="2"/>
    <d v="2021-09-02T00:00:00"/>
    <d v="1899-12-30T10:10:00"/>
    <s v="BS08"/>
    <s v="South Arm SJ (Old Mill)"/>
    <s v="San Juan Estuary"/>
    <n v="1"/>
    <x v="2"/>
    <s v="Wild"/>
    <x v="1"/>
    <n v="8"/>
    <n v="1"/>
    <n v="4"/>
    <n v="11"/>
    <s v="BS"/>
  </r>
  <r>
    <x v="17"/>
    <x v="2"/>
    <n v="9"/>
    <x v="5"/>
    <n v="2"/>
    <d v="2021-09-02T00:00:00"/>
    <d v="1899-12-30T10:10:00"/>
    <s v="BS08"/>
    <s v="South Arm SJ (Old Mill)"/>
    <s v="San Juan Estuary"/>
    <n v="1"/>
    <x v="3"/>
    <s v="Wild"/>
    <x v="1"/>
    <n v="9"/>
    <n v="1"/>
    <n v="4"/>
    <n v="95"/>
    <s v="BS"/>
  </r>
  <r>
    <x v="17"/>
    <x v="2"/>
    <n v="9"/>
    <x v="5"/>
    <n v="2"/>
    <d v="2021-09-02T00:00:00"/>
    <d v="1899-12-30T10:10:00"/>
    <s v="BS08"/>
    <s v="South Arm SJ (Old Mill)"/>
    <s v="San Juan Estuary"/>
    <n v="1"/>
    <x v="4"/>
    <s v="Wild"/>
    <x v="1"/>
    <n v="18"/>
    <n v="1"/>
    <n v="4"/>
    <n v="10"/>
    <s v="BS"/>
  </r>
  <r>
    <x v="17"/>
    <x v="2"/>
    <n v="9"/>
    <x v="5"/>
    <n v="2"/>
    <d v="2021-09-02T00:00:00"/>
    <d v="1899-12-30T10:10:00"/>
    <s v="BS08"/>
    <s v="South Arm SJ (Old Mill)"/>
    <s v="San Juan Estuary"/>
    <n v="1"/>
    <x v="5"/>
    <s v="Wild"/>
    <x v="1"/>
    <n v="15"/>
    <n v="1"/>
    <n v="4"/>
    <n v="1"/>
    <s v="BS"/>
  </r>
  <r>
    <x v="17"/>
    <x v="2"/>
    <n v="9"/>
    <x v="5"/>
    <n v="2"/>
    <d v="2021-09-02T00:00:00"/>
    <d v="1899-12-30T10:10:00"/>
    <s v="BS08"/>
    <s v="South Arm SJ (Old Mill)"/>
    <s v="San Juan Estuary"/>
    <n v="1"/>
    <x v="10"/>
    <s v="Wild"/>
    <x v="1"/>
    <n v="13"/>
    <n v="1"/>
    <n v="4"/>
    <n v="110"/>
    <s v="BS"/>
  </r>
  <r>
    <x v="17"/>
    <x v="2"/>
    <n v="9"/>
    <x v="5"/>
    <n v="2"/>
    <d v="2021-09-02T00:00:00"/>
    <d v="1899-12-30T10:44:00"/>
    <s v="BS10"/>
    <s v="Central Arm SJ at Island Rd Bridge"/>
    <s v="San Juan Estuary"/>
    <n v="1"/>
    <x v="2"/>
    <s v="Wild"/>
    <x v="1"/>
    <n v="8"/>
    <n v="1"/>
    <n v="4"/>
    <n v="9"/>
    <s v="BS"/>
  </r>
  <r>
    <x v="17"/>
    <x v="2"/>
    <n v="9"/>
    <x v="5"/>
    <n v="2"/>
    <d v="2021-09-02T00:00:00"/>
    <d v="1899-12-30T10:44:00"/>
    <s v="BS10"/>
    <s v="Central Arm SJ at Island Rd Bridge"/>
    <s v="San Juan Estuary"/>
    <n v="1"/>
    <x v="3"/>
    <s v="Wild"/>
    <x v="1"/>
    <n v="9"/>
    <n v="1"/>
    <n v="4"/>
    <n v="2"/>
    <s v="BS"/>
  </r>
  <r>
    <x v="17"/>
    <x v="2"/>
    <n v="9"/>
    <x v="5"/>
    <n v="2"/>
    <d v="2021-09-02T00:00:00"/>
    <d v="1899-12-30T10:59:00"/>
    <s v="BS11"/>
    <s v="Q Helen, top of Island Road"/>
    <s v="San Juan Estuary"/>
    <n v="1"/>
    <x v="2"/>
    <s v="Wild"/>
    <x v="1"/>
    <n v="8"/>
    <n v="1"/>
    <n v="4"/>
    <n v="4"/>
    <s v="BS"/>
  </r>
  <r>
    <x v="17"/>
    <x v="2"/>
    <n v="9"/>
    <x v="5"/>
    <n v="2"/>
    <d v="2021-09-02T00:00:00"/>
    <d v="1899-12-30T10:59:00"/>
    <s v="BS11"/>
    <s v="Q Helen, top of Island Road"/>
    <s v="San Juan Estuary"/>
    <n v="1"/>
    <x v="6"/>
    <s v="Wild"/>
    <x v="1"/>
    <n v="11"/>
    <n v="1"/>
    <n v="4"/>
    <n v="11"/>
    <s v="BS"/>
  </r>
  <r>
    <x v="17"/>
    <x v="2"/>
    <n v="9"/>
    <x v="5"/>
    <n v="2"/>
    <d v="2021-09-02T00:00:00"/>
    <d v="1899-12-30T11:42:00"/>
    <s v="BS13"/>
    <s v="Q09, San Juan mouth"/>
    <s v="San Juan Estuary"/>
    <n v="1"/>
    <x v="0"/>
    <s v="Wild"/>
    <x v="0"/>
    <n v="3"/>
    <n v="1"/>
    <n v="2"/>
    <n v="1"/>
    <s v="BS"/>
  </r>
  <r>
    <x v="17"/>
    <x v="2"/>
    <n v="9"/>
    <x v="5"/>
    <n v="2"/>
    <d v="2021-09-02T00:00:00"/>
    <d v="1899-12-30T11:42:00"/>
    <s v="BS13"/>
    <s v="Q09, San Juan mouth"/>
    <s v="San Juan Estuary"/>
    <n v="1"/>
    <x v="0"/>
    <s v="Wild"/>
    <x v="3"/>
    <n v="3"/>
    <n v="1"/>
    <n v="3"/>
    <n v="5"/>
    <s v="BS"/>
  </r>
  <r>
    <x v="17"/>
    <x v="2"/>
    <n v="9"/>
    <x v="5"/>
    <n v="2"/>
    <d v="2021-09-02T00:00:00"/>
    <d v="1899-12-30T11:42:00"/>
    <s v="BS13"/>
    <s v="Q09, San Juan mouth"/>
    <s v="San Juan Estuary"/>
    <n v="1"/>
    <x v="2"/>
    <s v="Wild"/>
    <x v="1"/>
    <n v="8"/>
    <n v="1"/>
    <n v="4"/>
    <n v="24"/>
    <s v="BS"/>
  </r>
  <r>
    <x v="17"/>
    <x v="2"/>
    <n v="9"/>
    <x v="5"/>
    <n v="2"/>
    <d v="2021-09-02T00:00:00"/>
    <d v="1899-12-30T11:42:00"/>
    <s v="BS13"/>
    <s v="Q09, San Juan mouth"/>
    <s v="San Juan Estuary"/>
    <n v="1"/>
    <x v="3"/>
    <s v="Wild"/>
    <x v="1"/>
    <n v="9"/>
    <n v="1"/>
    <n v="4"/>
    <n v="230"/>
    <s v="BS"/>
  </r>
  <r>
    <x v="17"/>
    <x v="2"/>
    <n v="9"/>
    <x v="5"/>
    <n v="2"/>
    <d v="2021-09-02T00:00:00"/>
    <d v="1899-12-30T11:42:00"/>
    <s v="BS13"/>
    <s v="Q09, San Juan mouth"/>
    <s v="San Juan Estuary"/>
    <n v="1"/>
    <x v="4"/>
    <s v="Wild"/>
    <x v="1"/>
    <n v="18"/>
    <n v="1"/>
    <n v="4"/>
    <n v="6"/>
    <s v="BS"/>
  </r>
  <r>
    <x v="17"/>
    <x v="2"/>
    <n v="9"/>
    <x v="5"/>
    <n v="2"/>
    <d v="2021-09-02T00:00:00"/>
    <d v="1899-12-30T11:42:00"/>
    <s v="BS13"/>
    <s v="Q09, San Juan mouth"/>
    <s v="San Juan Estuary"/>
    <n v="1"/>
    <x v="5"/>
    <s v="Wild"/>
    <x v="1"/>
    <n v="15"/>
    <n v="1"/>
    <n v="4"/>
    <n v="2"/>
    <s v="BS"/>
  </r>
  <r>
    <x v="17"/>
    <x v="2"/>
    <n v="9"/>
    <x v="5"/>
    <n v="2"/>
    <d v="2021-09-02T00:00:00"/>
    <d v="1899-12-30T11:42:00"/>
    <s v="BS13"/>
    <s v="Q09, San Juan mouth"/>
    <s v="San Juan Estuary"/>
    <n v="1"/>
    <x v="6"/>
    <s v="Wild"/>
    <x v="1"/>
    <n v="11"/>
    <n v="1"/>
    <n v="4"/>
    <n v="2"/>
    <s v="BS"/>
  </r>
  <r>
    <x v="17"/>
    <x v="2"/>
    <n v="9"/>
    <x v="5"/>
    <n v="2"/>
    <d v="2021-09-02T00:00:00"/>
    <d v="1899-12-30T11:42:00"/>
    <s v="BS13"/>
    <s v="Q09, San Juan mouth"/>
    <s v="San Juan Estuary"/>
    <n v="1"/>
    <x v="10"/>
    <s v="Wild"/>
    <x v="1"/>
    <n v="13"/>
    <n v="1"/>
    <n v="4"/>
    <n v="140"/>
    <s v="BS"/>
  </r>
  <r>
    <x v="17"/>
    <x v="2"/>
    <n v="9"/>
    <x v="5"/>
    <n v="2"/>
    <d v="2021-09-02T00:00:00"/>
    <d v="1899-12-30T11:42:00"/>
    <s v="BS13"/>
    <s v="Q09, San Juan mouth"/>
    <s v="San Juan Estuary"/>
    <n v="1"/>
    <x v="11"/>
    <s v="Wild"/>
    <x v="1"/>
    <n v="20"/>
    <n v="1"/>
    <n v="4"/>
    <n v="6"/>
    <s v="BS"/>
  </r>
  <r>
    <x v="31"/>
    <x v="2"/>
    <n v="9"/>
    <x v="5"/>
    <n v="12"/>
    <s v="09-12-2021"/>
    <d v="1899-12-30T09:00:00"/>
    <s v="BS07"/>
    <s v="Butch's (Gordon R.)"/>
    <s v="Gordon Estuary"/>
    <n v="1"/>
    <x v="2"/>
    <s v="Wild"/>
    <x v="1"/>
    <n v="8"/>
    <n v="1"/>
    <n v="4"/>
    <n v="1"/>
    <s v="B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9">
  <r>
    <x v="0"/>
    <s v="Apr"/>
    <n v="17"/>
    <x v="0"/>
    <x v="0"/>
    <x v="0"/>
    <x v="0"/>
    <x v="0"/>
    <x v="0"/>
    <n v="0.8"/>
    <n v="0.72337962962962965"/>
  </r>
  <r>
    <x v="0"/>
    <s v="Apr"/>
    <n v="17"/>
    <x v="0"/>
    <x v="0"/>
    <x v="0"/>
    <x v="0"/>
    <x v="0"/>
    <x v="1"/>
    <n v="1.3"/>
    <n v="0.92455621301775148"/>
  </r>
  <r>
    <x v="0"/>
    <s v="Apr"/>
    <n v="17"/>
    <x v="0"/>
    <x v="0"/>
    <x v="0"/>
    <x v="0"/>
    <x v="0"/>
    <x v="2"/>
    <n v="1.3"/>
    <n v="0.74025145772594747"/>
  </r>
  <r>
    <x v="0"/>
    <s v="Apr"/>
    <n v="17"/>
    <x v="0"/>
    <x v="0"/>
    <x v="0"/>
    <x v="0"/>
    <x v="0"/>
    <x v="3"/>
    <n v="1.1000000000000001"/>
    <n v="0.88000000000000012"/>
  </r>
  <r>
    <x v="0"/>
    <s v="Apr"/>
    <n v="17"/>
    <x v="0"/>
    <x v="0"/>
    <x v="0"/>
    <x v="0"/>
    <x v="0"/>
    <x v="4"/>
    <n v="0.9"/>
    <n v="0.76498737770826786"/>
  </r>
  <r>
    <x v="0"/>
    <s v="Apr"/>
    <n v="17"/>
    <x v="0"/>
    <x v="0"/>
    <x v="0"/>
    <x v="0"/>
    <x v="0"/>
    <x v="5"/>
    <n v="0.68"/>
    <n v="0.74622770919067216"/>
  </r>
  <r>
    <x v="0"/>
    <s v="Apr"/>
    <n v="17"/>
    <x v="0"/>
    <x v="0"/>
    <x v="0"/>
    <x v="0"/>
    <x v="0"/>
    <x v="0"/>
    <n v="0.82"/>
    <n v="0.74146412037037035"/>
  </r>
  <r>
    <x v="0"/>
    <s v="Apr"/>
    <n v="17"/>
    <x v="0"/>
    <x v="0"/>
    <x v="0"/>
    <x v="0"/>
    <x v="0"/>
    <x v="6"/>
    <n v="0.65"/>
    <n v="0.66778992356373801"/>
  </r>
  <r>
    <x v="0"/>
    <s v="Apr"/>
    <n v="17"/>
    <x v="0"/>
    <x v="0"/>
    <x v="0"/>
    <x v="0"/>
    <x v="0"/>
    <x v="0"/>
    <n v="0.88"/>
    <n v="0.79571759259259256"/>
  </r>
  <r>
    <x v="0"/>
    <s v="Apr"/>
    <n v="17"/>
    <x v="0"/>
    <x v="0"/>
    <x v="0"/>
    <x v="0"/>
    <x v="0"/>
    <x v="2"/>
    <n v="1.53"/>
    <n v="0.87121902332361512"/>
  </r>
  <r>
    <x v="0"/>
    <s v="Apr"/>
    <n v="17"/>
    <x v="0"/>
    <x v="0"/>
    <x v="1"/>
    <x v="0"/>
    <x v="0"/>
    <x v="5"/>
    <n v="0.89"/>
    <n v="0.97668038408779145"/>
  </r>
  <r>
    <x v="0"/>
    <s v="Apr"/>
    <n v="17"/>
    <x v="0"/>
    <x v="0"/>
    <x v="1"/>
    <x v="0"/>
    <x v="0"/>
    <x v="7"/>
    <n v="0.82"/>
    <n v="0.96262208865514653"/>
  </r>
  <r>
    <x v="0"/>
    <s v="Apr"/>
    <n v="17"/>
    <x v="0"/>
    <x v="0"/>
    <x v="1"/>
    <x v="0"/>
    <x v="0"/>
    <x v="4"/>
    <n v="1.23"/>
    <n v="1.0454827495346326"/>
  </r>
  <r>
    <x v="0"/>
    <s v="Apr"/>
    <n v="17"/>
    <x v="0"/>
    <x v="1"/>
    <x v="0"/>
    <x v="0"/>
    <x v="0"/>
    <x v="8"/>
    <n v="0.4"/>
    <n v="0.67432020094741985"/>
  </r>
  <r>
    <x v="0"/>
    <s v="Apr"/>
    <n v="17"/>
    <x v="0"/>
    <x v="1"/>
    <x v="0"/>
    <x v="0"/>
    <x v="0"/>
    <x v="9"/>
    <n v="0.57999999999999996"/>
    <n v="0.7828528236691501"/>
  </r>
  <r>
    <x v="0"/>
    <s v="Apr"/>
    <n v="17"/>
    <x v="0"/>
    <x v="1"/>
    <x v="0"/>
    <x v="0"/>
    <x v="0"/>
    <x v="10"/>
    <n v="0.38"/>
    <n v="0.55135590023360082"/>
  </r>
  <r>
    <x v="0"/>
    <s v="Apr"/>
    <n v="17"/>
    <x v="0"/>
    <x v="1"/>
    <x v="0"/>
    <x v="0"/>
    <x v="0"/>
    <x v="7"/>
    <n v="0.56999999999999995"/>
    <n v="0.66913974455296765"/>
  </r>
  <r>
    <x v="0"/>
    <s v="Apr"/>
    <n v="17"/>
    <x v="1"/>
    <x v="2"/>
    <x v="1"/>
    <x v="0"/>
    <x v="0"/>
    <x v="9"/>
    <n v="0.62"/>
    <n v="0.83684267357736741"/>
  </r>
  <r>
    <x v="0"/>
    <s v="Apr"/>
    <n v="17"/>
    <x v="1"/>
    <x v="2"/>
    <x v="1"/>
    <x v="0"/>
    <x v="0"/>
    <x v="9"/>
    <n v="0.62"/>
    <n v="0.83684267357736741"/>
  </r>
  <r>
    <x v="0"/>
    <s v="Apr"/>
    <n v="17"/>
    <x v="1"/>
    <x v="2"/>
    <x v="1"/>
    <x v="0"/>
    <x v="0"/>
    <x v="7"/>
    <n v="0.84"/>
    <n v="0.98610067618332076"/>
  </r>
  <r>
    <x v="0"/>
    <s v="Apr"/>
    <n v="17"/>
    <x v="1"/>
    <x v="2"/>
    <x v="1"/>
    <x v="0"/>
    <x v="0"/>
    <x v="10"/>
    <n v="0.53"/>
    <n v="0.76899638716791685"/>
  </r>
  <r>
    <x v="0"/>
    <s v="Apr"/>
    <n v="17"/>
    <x v="1"/>
    <x v="2"/>
    <x v="1"/>
    <x v="0"/>
    <x v="0"/>
    <x v="5"/>
    <n v="0.81"/>
    <n v="0.88888888888888884"/>
  </r>
  <r>
    <x v="0"/>
    <s v="Apr"/>
    <n v="17"/>
    <x v="1"/>
    <x v="3"/>
    <x v="1"/>
    <x v="0"/>
    <x v="0"/>
    <x v="11"/>
    <n v="0.38"/>
    <n v="0.81447187928669407"/>
  </r>
  <r>
    <x v="0"/>
    <s v="Apr"/>
    <n v="17"/>
    <x v="1"/>
    <x v="3"/>
    <x v="1"/>
    <x v="0"/>
    <x v="0"/>
    <x v="8"/>
    <n v="0.47"/>
    <n v="0.7923262361132184"/>
  </r>
  <r>
    <x v="0"/>
    <s v="Apr"/>
    <n v="17"/>
    <x v="1"/>
    <x v="3"/>
    <x v="1"/>
    <x v="0"/>
    <x v="0"/>
    <x v="12"/>
    <n v="0.43"/>
    <n v="0.8489131936904033"/>
  </r>
  <r>
    <x v="0"/>
    <s v="Apr"/>
    <n v="17"/>
    <x v="1"/>
    <x v="3"/>
    <x v="1"/>
    <x v="0"/>
    <x v="0"/>
    <x v="13"/>
    <n v="0.5"/>
    <n v="0.78125"/>
  </r>
  <r>
    <x v="0"/>
    <s v="Apr"/>
    <n v="17"/>
    <x v="1"/>
    <x v="3"/>
    <x v="1"/>
    <x v="0"/>
    <x v="0"/>
    <x v="12"/>
    <n v="0.4"/>
    <n v="0.78968669180502638"/>
  </r>
  <r>
    <x v="0"/>
    <s v="Apr"/>
    <n v="17"/>
    <x v="1"/>
    <x v="3"/>
    <x v="1"/>
    <x v="0"/>
    <x v="0"/>
    <x v="14"/>
    <n v="0.43"/>
    <n v="0.78364193031054086"/>
  </r>
  <r>
    <x v="0"/>
    <s v="Apr"/>
    <n v="17"/>
    <x v="1"/>
    <x v="3"/>
    <x v="1"/>
    <x v="0"/>
    <x v="0"/>
    <x v="12"/>
    <n v="0.42"/>
    <n v="0.82917102639527762"/>
  </r>
  <r>
    <x v="0"/>
    <s v="Apr"/>
    <n v="17"/>
    <x v="1"/>
    <x v="3"/>
    <x v="1"/>
    <x v="0"/>
    <x v="0"/>
    <x v="15"/>
    <n v="0.73"/>
    <n v="0.91815814959689079"/>
  </r>
  <r>
    <x v="0"/>
    <s v="Apr"/>
    <n v="17"/>
    <x v="1"/>
    <x v="3"/>
    <x v="1"/>
    <x v="0"/>
    <x v="0"/>
    <x v="14"/>
    <n v="0.55000000000000004"/>
    <n v="1.0023327015599943"/>
  </r>
  <r>
    <x v="0"/>
    <s v="Apr"/>
    <n v="17"/>
    <x v="1"/>
    <x v="3"/>
    <x v="1"/>
    <x v="0"/>
    <x v="0"/>
    <x v="13"/>
    <n v="0.56000000000000005"/>
    <n v="0.87500000000000011"/>
  </r>
  <r>
    <x v="0"/>
    <s v="Apr"/>
    <n v="17"/>
    <x v="1"/>
    <x v="3"/>
    <x v="1"/>
    <x v="0"/>
    <x v="0"/>
    <x v="12"/>
    <n v="0.42"/>
    <n v="0.82917102639527762"/>
  </r>
  <r>
    <x v="0"/>
    <s v="Apr"/>
    <n v="17"/>
    <x v="1"/>
    <x v="3"/>
    <x v="1"/>
    <x v="0"/>
    <x v="0"/>
    <x v="10"/>
    <n v="0.59"/>
    <n v="0.85605258194164335"/>
  </r>
  <r>
    <x v="0"/>
    <s v="Apr"/>
    <n v="17"/>
    <x v="1"/>
    <x v="3"/>
    <x v="2"/>
    <x v="0"/>
    <x v="0"/>
    <x v="16"/>
    <n v="1.45"/>
    <n v="0.92084539958339684"/>
  </r>
  <r>
    <x v="0"/>
    <s v="Apr"/>
    <n v="17"/>
    <x v="1"/>
    <x v="3"/>
    <x v="2"/>
    <x v="0"/>
    <x v="0"/>
    <x v="17"/>
    <n v="1.04"/>
    <n v="1.0017048245571791"/>
  </r>
  <r>
    <x v="0"/>
    <s v="Apr"/>
    <n v="17"/>
    <x v="1"/>
    <x v="4"/>
    <x v="1"/>
    <x v="0"/>
    <x v="0"/>
    <x v="10"/>
    <m/>
    <n v="0"/>
  </r>
  <r>
    <x v="0"/>
    <s v="Apr"/>
    <n v="17"/>
    <x v="1"/>
    <x v="4"/>
    <x v="1"/>
    <x v="0"/>
    <x v="0"/>
    <x v="14"/>
    <m/>
    <n v="0"/>
  </r>
  <r>
    <x v="0"/>
    <s v="Apr"/>
    <n v="17"/>
    <x v="1"/>
    <x v="4"/>
    <x v="0"/>
    <x v="0"/>
    <x v="0"/>
    <x v="8"/>
    <m/>
    <n v="0"/>
  </r>
  <r>
    <x v="0"/>
    <s v="Apr"/>
    <n v="17"/>
    <x v="1"/>
    <x v="4"/>
    <x v="0"/>
    <x v="0"/>
    <x v="0"/>
    <x v="13"/>
    <m/>
    <n v="0"/>
  </r>
  <r>
    <x v="0"/>
    <s v="Apr"/>
    <n v="17"/>
    <x v="1"/>
    <x v="5"/>
    <x v="0"/>
    <x v="0"/>
    <x v="0"/>
    <x v="1"/>
    <n v="1.05"/>
    <n v="0.74675694128356851"/>
  </r>
  <r>
    <x v="0"/>
    <s v="Apr"/>
    <n v="17"/>
    <x v="1"/>
    <x v="5"/>
    <x v="0"/>
    <x v="0"/>
    <x v="0"/>
    <x v="7"/>
    <n v="0.62"/>
    <n v="0.72783621337340343"/>
  </r>
  <r>
    <x v="0"/>
    <s v="Apr"/>
    <n v="17"/>
    <x v="1"/>
    <x v="5"/>
    <x v="0"/>
    <x v="0"/>
    <x v="0"/>
    <x v="9"/>
    <n v="0.47"/>
    <n v="0.63438073642155279"/>
  </r>
  <r>
    <x v="0"/>
    <s v="Apr"/>
    <n v="17"/>
    <x v="1"/>
    <x v="5"/>
    <x v="0"/>
    <x v="0"/>
    <x v="0"/>
    <x v="3"/>
    <n v="0.97"/>
    <n v="0.77600000000000002"/>
  </r>
  <r>
    <x v="0"/>
    <s v="Apr"/>
    <n v="17"/>
    <x v="1"/>
    <x v="5"/>
    <x v="0"/>
    <x v="0"/>
    <x v="0"/>
    <x v="17"/>
    <n v="0.79"/>
    <n v="0.76091039557708795"/>
  </r>
  <r>
    <x v="0"/>
    <s v="Apr"/>
    <n v="17"/>
    <x v="1"/>
    <x v="5"/>
    <x v="0"/>
    <x v="0"/>
    <x v="0"/>
    <x v="13"/>
    <n v="0.43"/>
    <n v="0.671875"/>
  </r>
  <r>
    <x v="0"/>
    <s v="Apr"/>
    <n v="17"/>
    <x v="1"/>
    <x v="5"/>
    <x v="0"/>
    <x v="0"/>
    <x v="0"/>
    <x v="18"/>
    <n v="1.04"/>
    <n v="0.78401218234314107"/>
  </r>
  <r>
    <x v="0"/>
    <s v="Apr"/>
    <n v="17"/>
    <x v="1"/>
    <x v="5"/>
    <x v="0"/>
    <x v="0"/>
    <x v="0"/>
    <x v="19"/>
    <n v="1.62"/>
    <n v="0.83029234490959036"/>
  </r>
  <r>
    <x v="0"/>
    <s v="Apr"/>
    <n v="17"/>
    <x v="1"/>
    <x v="5"/>
    <x v="0"/>
    <x v="0"/>
    <x v="0"/>
    <x v="1"/>
    <n v="1.05"/>
    <n v="0.74675694128356851"/>
  </r>
  <r>
    <x v="0"/>
    <s v="Apr"/>
    <n v="17"/>
    <x v="1"/>
    <x v="5"/>
    <x v="0"/>
    <x v="0"/>
    <x v="0"/>
    <x v="17"/>
    <n v="0.73"/>
    <n v="0.70311973262186611"/>
  </r>
  <r>
    <x v="0"/>
    <s v="Apr"/>
    <n v="17"/>
    <x v="1"/>
    <x v="5"/>
    <x v="0"/>
    <x v="0"/>
    <x v="0"/>
    <x v="18"/>
    <n v="1.01"/>
    <n v="0.76139644631401193"/>
  </r>
  <r>
    <x v="0"/>
    <s v="Apr"/>
    <n v="17"/>
    <x v="1"/>
    <x v="5"/>
    <x v="0"/>
    <x v="0"/>
    <x v="0"/>
    <x v="3"/>
    <n v="0.87"/>
    <n v="0.69599999999999995"/>
  </r>
  <r>
    <x v="0"/>
    <s v="Apr"/>
    <n v="17"/>
    <x v="1"/>
    <x v="5"/>
    <x v="0"/>
    <x v="0"/>
    <x v="0"/>
    <x v="2"/>
    <n v="1.44"/>
    <n v="0.81997084548104959"/>
  </r>
  <r>
    <x v="0"/>
    <s v="Apr"/>
    <n v="17"/>
    <x v="1"/>
    <x v="5"/>
    <x v="1"/>
    <x v="0"/>
    <x v="0"/>
    <x v="3"/>
    <n v="1.27"/>
    <n v="1.016"/>
  </r>
  <r>
    <x v="0"/>
    <s v="Apr"/>
    <n v="17"/>
    <x v="1"/>
    <x v="5"/>
    <x v="1"/>
    <x v="0"/>
    <x v="0"/>
    <x v="5"/>
    <n v="0.8"/>
    <n v="0.87791495198902603"/>
  </r>
  <r>
    <x v="0"/>
    <s v="Apr"/>
    <n v="17"/>
    <x v="1"/>
    <x v="5"/>
    <x v="0"/>
    <x v="0"/>
    <x v="0"/>
    <x v="20"/>
    <n v="2.0099999999999998"/>
    <n v="0.80384887641123459"/>
  </r>
  <r>
    <x v="0"/>
    <s v="May"/>
    <n v="19"/>
    <x v="2"/>
    <x v="5"/>
    <x v="1"/>
    <x v="0"/>
    <x v="1"/>
    <x v="21"/>
    <n v="9.83"/>
    <n v="0.98299999999999998"/>
  </r>
  <r>
    <x v="0"/>
    <s v="May"/>
    <n v="19"/>
    <x v="2"/>
    <x v="5"/>
    <x v="1"/>
    <x v="0"/>
    <x v="1"/>
    <x v="22"/>
    <n v="16.440000000000001"/>
    <n v="1.1393744667845316"/>
  </r>
  <r>
    <x v="0"/>
    <s v="May"/>
    <n v="19"/>
    <x v="2"/>
    <x v="5"/>
    <x v="1"/>
    <x v="0"/>
    <x v="0"/>
    <x v="12"/>
    <n v="0.59"/>
    <n v="1.1647878704124139"/>
  </r>
  <r>
    <x v="0"/>
    <s v="May"/>
    <n v="19"/>
    <x v="2"/>
    <x v="5"/>
    <x v="1"/>
    <x v="0"/>
    <x v="0"/>
    <x v="8"/>
    <n v="0.6"/>
    <n v="1.0114803014211298"/>
  </r>
  <r>
    <x v="0"/>
    <s v="May"/>
    <n v="19"/>
    <x v="2"/>
    <x v="5"/>
    <x v="1"/>
    <x v="0"/>
    <x v="0"/>
    <x v="11"/>
    <n v="0.33"/>
    <n v="0.70730452674897115"/>
  </r>
  <r>
    <x v="0"/>
    <s v="May"/>
    <n v="19"/>
    <x v="2"/>
    <x v="5"/>
    <x v="1"/>
    <x v="0"/>
    <x v="0"/>
    <x v="1"/>
    <n v="1.37"/>
    <n v="0.97434000910332275"/>
  </r>
  <r>
    <x v="0"/>
    <s v="May"/>
    <n v="19"/>
    <x v="2"/>
    <x v="5"/>
    <x v="1"/>
    <x v="0"/>
    <x v="0"/>
    <x v="19"/>
    <n v="1.93"/>
    <n v="0.98917544794784529"/>
  </r>
  <r>
    <x v="0"/>
    <s v="May"/>
    <n v="19"/>
    <x v="2"/>
    <x v="5"/>
    <x v="1"/>
    <x v="0"/>
    <x v="1"/>
    <x v="23"/>
    <n v="7.58"/>
    <n v="0.9126108858345453"/>
  </r>
  <r>
    <x v="0"/>
    <s v="May"/>
    <n v="19"/>
    <x v="2"/>
    <x v="5"/>
    <x v="1"/>
    <x v="0"/>
    <x v="0"/>
    <x v="4"/>
    <n v="1.28"/>
    <n v="1.087982048296203"/>
  </r>
  <r>
    <x v="0"/>
    <s v="May"/>
    <n v="19"/>
    <x v="2"/>
    <x v="0"/>
    <x v="0"/>
    <x v="0"/>
    <x v="0"/>
    <x v="5"/>
    <n v="0.59"/>
    <n v="0.64746227709190673"/>
  </r>
  <r>
    <x v="0"/>
    <s v="May"/>
    <n v="19"/>
    <x v="2"/>
    <x v="0"/>
    <x v="0"/>
    <x v="0"/>
    <x v="0"/>
    <x v="5"/>
    <n v="0.64"/>
    <n v="0.7023319615912208"/>
  </r>
  <r>
    <x v="0"/>
    <s v="May"/>
    <n v="19"/>
    <x v="2"/>
    <x v="0"/>
    <x v="0"/>
    <x v="0"/>
    <x v="0"/>
    <x v="4"/>
    <n v="0.9"/>
    <n v="0.76498737770826786"/>
  </r>
  <r>
    <x v="0"/>
    <s v="May"/>
    <n v="19"/>
    <x v="2"/>
    <x v="0"/>
    <x v="0"/>
    <x v="0"/>
    <x v="0"/>
    <x v="8"/>
    <n v="0.43"/>
    <n v="0.72489421601847637"/>
  </r>
  <r>
    <x v="0"/>
    <s v="May"/>
    <n v="19"/>
    <x v="2"/>
    <x v="0"/>
    <x v="0"/>
    <x v="0"/>
    <x v="0"/>
    <x v="6"/>
    <n v="0.84"/>
    <n v="0.86299005506698445"/>
  </r>
  <r>
    <x v="0"/>
    <s v="May"/>
    <n v="19"/>
    <x v="2"/>
    <x v="0"/>
    <x v="0"/>
    <x v="0"/>
    <x v="0"/>
    <x v="13"/>
    <n v="0.43"/>
    <n v="0.671875"/>
  </r>
  <r>
    <x v="0"/>
    <s v="May"/>
    <n v="19"/>
    <x v="2"/>
    <x v="0"/>
    <x v="0"/>
    <x v="0"/>
    <x v="0"/>
    <x v="7"/>
    <n v="0.61"/>
    <n v="0.71609691960931632"/>
  </r>
  <r>
    <x v="0"/>
    <s v="May"/>
    <n v="19"/>
    <x v="2"/>
    <x v="0"/>
    <x v="0"/>
    <x v="0"/>
    <x v="0"/>
    <x v="6"/>
    <n v="0.77"/>
    <n v="0.7910742171447358"/>
  </r>
  <r>
    <x v="0"/>
    <s v="May"/>
    <n v="19"/>
    <x v="2"/>
    <x v="0"/>
    <x v="0"/>
    <x v="0"/>
    <x v="0"/>
    <x v="6"/>
    <n v="0.71"/>
    <n v="0.72943207035423685"/>
  </r>
  <r>
    <x v="0"/>
    <s v="May"/>
    <n v="19"/>
    <x v="2"/>
    <x v="0"/>
    <x v="0"/>
    <x v="0"/>
    <x v="0"/>
    <x v="13"/>
    <n v="0.45"/>
    <n v="0.703125"/>
  </r>
  <r>
    <x v="0"/>
    <s v="May"/>
    <n v="19"/>
    <x v="2"/>
    <x v="4"/>
    <x v="1"/>
    <x v="0"/>
    <x v="0"/>
    <x v="14"/>
    <n v="0.44"/>
    <n v="0.80186616124799537"/>
  </r>
  <r>
    <x v="0"/>
    <s v="May"/>
    <n v="19"/>
    <x v="2"/>
    <x v="4"/>
    <x v="1"/>
    <x v="0"/>
    <x v="0"/>
    <x v="14"/>
    <n v="0.43"/>
    <n v="0.78364193031054086"/>
  </r>
  <r>
    <x v="0"/>
    <s v="May"/>
    <n v="19"/>
    <x v="2"/>
    <x v="4"/>
    <x v="1"/>
    <x v="0"/>
    <x v="0"/>
    <x v="10"/>
    <n v="0.65"/>
    <n v="0.94310877671536975"/>
  </r>
  <r>
    <x v="0"/>
    <s v="May"/>
    <n v="19"/>
    <x v="2"/>
    <x v="4"/>
    <x v="1"/>
    <x v="0"/>
    <x v="0"/>
    <x v="12"/>
    <n v="0.41"/>
    <n v="0.80942885910015205"/>
  </r>
  <r>
    <x v="0"/>
    <s v="May"/>
    <n v="19"/>
    <x v="2"/>
    <x v="2"/>
    <x v="1"/>
    <x v="0"/>
    <x v="1"/>
    <x v="24"/>
    <n v="5.38"/>
    <n v="1.05078125"/>
  </r>
  <r>
    <x v="0"/>
    <s v="May"/>
    <n v="19"/>
    <x v="2"/>
    <x v="2"/>
    <x v="1"/>
    <x v="0"/>
    <x v="0"/>
    <x v="15"/>
    <n v="0.83"/>
    <n v="1.0439332385827662"/>
  </r>
  <r>
    <x v="0"/>
    <s v="May"/>
    <n v="19"/>
    <x v="2"/>
    <x v="2"/>
    <x v="1"/>
    <x v="0"/>
    <x v="0"/>
    <x v="17"/>
    <n v="0.91"/>
    <n v="0.87649172148753163"/>
  </r>
  <r>
    <x v="0"/>
    <s v="May"/>
    <n v="19"/>
    <x v="2"/>
    <x v="2"/>
    <x v="1"/>
    <x v="0"/>
    <x v="0"/>
    <x v="6"/>
    <n v="0.99"/>
    <n v="1.0170954220432318"/>
  </r>
  <r>
    <x v="0"/>
    <s v="May"/>
    <n v="19"/>
    <x v="2"/>
    <x v="2"/>
    <x v="1"/>
    <x v="0"/>
    <x v="0"/>
    <x v="17"/>
    <n v="1.08"/>
    <n v="1.0402319331939935"/>
  </r>
  <r>
    <x v="0"/>
    <s v="May"/>
    <n v="19"/>
    <x v="2"/>
    <x v="2"/>
    <x v="1"/>
    <x v="0"/>
    <x v="0"/>
    <x v="8"/>
    <n v="0.56000000000000005"/>
    <n v="0.94404828132638796"/>
  </r>
  <r>
    <x v="0"/>
    <s v="May"/>
    <n v="19"/>
    <x v="2"/>
    <x v="2"/>
    <x v="1"/>
    <x v="0"/>
    <x v="0"/>
    <x v="9"/>
    <n v="0.76"/>
    <n v="1.025807148256128"/>
  </r>
  <r>
    <x v="0"/>
    <s v="May"/>
    <n v="19"/>
    <x v="2"/>
    <x v="2"/>
    <x v="1"/>
    <x v="0"/>
    <x v="0"/>
    <x v="13"/>
    <n v="0.63"/>
    <n v="0.984375"/>
  </r>
  <r>
    <x v="0"/>
    <s v="May"/>
    <n v="19"/>
    <x v="2"/>
    <x v="2"/>
    <x v="1"/>
    <x v="0"/>
    <x v="0"/>
    <x v="7"/>
    <n v="0.91"/>
    <n v="1.068275732531931"/>
  </r>
  <r>
    <x v="0"/>
    <s v="May"/>
    <n v="19"/>
    <x v="2"/>
    <x v="2"/>
    <x v="1"/>
    <x v="0"/>
    <x v="0"/>
    <x v="9"/>
    <n v="0.74"/>
    <n v="0.99881222330201924"/>
  </r>
  <r>
    <x v="0"/>
    <s v="May"/>
    <n v="19"/>
    <x v="2"/>
    <x v="2"/>
    <x v="1"/>
    <x v="0"/>
    <x v="0"/>
    <x v="9"/>
    <n v="0.69"/>
    <n v="0.93132491091674763"/>
  </r>
  <r>
    <x v="0"/>
    <s v="May"/>
    <n v="19"/>
    <x v="2"/>
    <x v="2"/>
    <x v="1"/>
    <x v="0"/>
    <x v="0"/>
    <x v="7"/>
    <n v="0.88"/>
    <n v="1.0330578512396693"/>
  </r>
  <r>
    <x v="0"/>
    <s v="May"/>
    <n v="19"/>
    <x v="2"/>
    <x v="2"/>
    <x v="1"/>
    <x v="0"/>
    <x v="0"/>
    <x v="5"/>
    <n v="0.8"/>
    <n v="0.87791495198902603"/>
  </r>
  <r>
    <x v="0"/>
    <s v="May"/>
    <n v="19"/>
    <x v="2"/>
    <x v="2"/>
    <x v="1"/>
    <x v="0"/>
    <x v="0"/>
    <x v="8"/>
    <n v="0.55000000000000004"/>
    <n v="0.92719027630270245"/>
  </r>
  <r>
    <x v="0"/>
    <s v="May"/>
    <n v="19"/>
    <x v="2"/>
    <x v="2"/>
    <x v="1"/>
    <x v="0"/>
    <x v="0"/>
    <x v="15"/>
    <n v="0.8"/>
    <n v="1.0062007118870036"/>
  </r>
  <r>
    <x v="0"/>
    <s v="May"/>
    <n v="19"/>
    <x v="2"/>
    <x v="2"/>
    <x v="1"/>
    <x v="0"/>
    <x v="0"/>
    <x v="13"/>
    <n v="0.57999999999999996"/>
    <n v="0.90624999999999989"/>
  </r>
  <r>
    <x v="0"/>
    <s v="May"/>
    <n v="19"/>
    <x v="2"/>
    <x v="2"/>
    <x v="1"/>
    <x v="0"/>
    <x v="0"/>
    <x v="5"/>
    <n v="0.95"/>
    <n v="1.0425240054869684"/>
  </r>
  <r>
    <x v="0"/>
    <s v="May"/>
    <n v="19"/>
    <x v="2"/>
    <x v="2"/>
    <x v="1"/>
    <x v="0"/>
    <x v="0"/>
    <x v="15"/>
    <n v="0.9"/>
    <n v="1.1319758008728791"/>
  </r>
  <r>
    <x v="0"/>
    <s v="May"/>
    <n v="19"/>
    <x v="2"/>
    <x v="2"/>
    <x v="1"/>
    <x v="0"/>
    <x v="0"/>
    <x v="6"/>
    <n v="0.97"/>
    <n v="0.99654803977973205"/>
  </r>
  <r>
    <x v="0"/>
    <s v="May"/>
    <n v="19"/>
    <x v="2"/>
    <x v="2"/>
    <x v="1"/>
    <x v="0"/>
    <x v="0"/>
    <x v="6"/>
    <n v="0.96"/>
    <n v="0.98627434864798225"/>
  </r>
  <r>
    <x v="0"/>
    <s v="May"/>
    <n v="19"/>
    <x v="2"/>
    <x v="2"/>
    <x v="0"/>
    <x v="0"/>
    <x v="0"/>
    <x v="6"/>
    <n v="0.75"/>
    <n v="0.77052683488123608"/>
  </r>
  <r>
    <x v="0"/>
    <s v="May"/>
    <n v="19"/>
    <x v="2"/>
    <x v="2"/>
    <x v="0"/>
    <x v="0"/>
    <x v="0"/>
    <x v="25"/>
    <n v="1.25"/>
    <n v="0.83961928303230182"/>
  </r>
  <r>
    <x v="0"/>
    <s v="May"/>
    <n v="19"/>
    <x v="2"/>
    <x v="2"/>
    <x v="0"/>
    <x v="0"/>
    <x v="0"/>
    <x v="26"/>
    <n v="1.79"/>
    <n v="0.82870370370370372"/>
  </r>
  <r>
    <x v="0"/>
    <s v="May"/>
    <n v="19"/>
    <x v="2"/>
    <x v="2"/>
    <x v="0"/>
    <x v="0"/>
    <x v="0"/>
    <x v="17"/>
    <n v="0.8"/>
    <n v="0.77054217273629155"/>
  </r>
  <r>
    <x v="0"/>
    <s v="May"/>
    <n v="19"/>
    <x v="2"/>
    <x v="2"/>
    <x v="0"/>
    <x v="0"/>
    <x v="0"/>
    <x v="1"/>
    <n v="1.1200000000000001"/>
    <n v="0.79654073736913988"/>
  </r>
  <r>
    <x v="0"/>
    <s v="May"/>
    <n v="19"/>
    <x v="2"/>
    <x v="2"/>
    <x v="0"/>
    <x v="0"/>
    <x v="0"/>
    <x v="0"/>
    <n v="0.94"/>
    <n v="0.84997106481481477"/>
  </r>
  <r>
    <x v="0"/>
    <s v="May"/>
    <n v="19"/>
    <x v="2"/>
    <x v="2"/>
    <x v="0"/>
    <x v="0"/>
    <x v="0"/>
    <x v="6"/>
    <n v="0.76"/>
    <n v="0.780800526012986"/>
  </r>
  <r>
    <x v="0"/>
    <s v="May"/>
    <n v="19"/>
    <x v="2"/>
    <x v="3"/>
    <x v="1"/>
    <x v="0"/>
    <x v="0"/>
    <x v="13"/>
    <n v="0.61"/>
    <n v="0.953125"/>
  </r>
  <r>
    <x v="0"/>
    <s v="May"/>
    <n v="19"/>
    <x v="2"/>
    <x v="3"/>
    <x v="1"/>
    <x v="0"/>
    <x v="0"/>
    <x v="9"/>
    <n v="0.74"/>
    <n v="0.99881222330201924"/>
  </r>
  <r>
    <x v="0"/>
    <s v="May"/>
    <n v="19"/>
    <x v="2"/>
    <x v="3"/>
    <x v="1"/>
    <x v="0"/>
    <x v="0"/>
    <x v="14"/>
    <n v="0.53"/>
    <n v="0.9658842396850853"/>
  </r>
  <r>
    <x v="0"/>
    <s v="May"/>
    <n v="19"/>
    <x v="2"/>
    <x v="3"/>
    <x v="1"/>
    <x v="0"/>
    <x v="0"/>
    <x v="8"/>
    <n v="0.59"/>
    <n v="0.99462229639744437"/>
  </r>
  <r>
    <x v="0"/>
    <s v="May"/>
    <n v="19"/>
    <x v="2"/>
    <x v="3"/>
    <x v="1"/>
    <x v="0"/>
    <x v="0"/>
    <x v="15"/>
    <n v="0.81"/>
    <n v="1.0187782207855911"/>
  </r>
  <r>
    <x v="0"/>
    <s v="May"/>
    <n v="19"/>
    <x v="2"/>
    <x v="3"/>
    <x v="1"/>
    <x v="0"/>
    <x v="0"/>
    <x v="8"/>
    <n v="0.51"/>
    <n v="0.85975825620796031"/>
  </r>
  <r>
    <x v="0"/>
    <s v="May"/>
    <n v="19"/>
    <x v="2"/>
    <x v="3"/>
    <x v="1"/>
    <x v="0"/>
    <x v="0"/>
    <x v="10"/>
    <n v="0.66"/>
    <n v="0.95761814251099087"/>
  </r>
  <r>
    <x v="0"/>
    <s v="May"/>
    <n v="19"/>
    <x v="2"/>
    <x v="3"/>
    <x v="1"/>
    <x v="0"/>
    <x v="0"/>
    <x v="5"/>
    <n v="0.86"/>
    <n v="0.94375857338820301"/>
  </r>
  <r>
    <x v="0"/>
    <s v="May"/>
    <n v="19"/>
    <x v="2"/>
    <x v="3"/>
    <x v="1"/>
    <x v="0"/>
    <x v="0"/>
    <x v="15"/>
    <n v="0.76"/>
    <n v="0.95589067629265345"/>
  </r>
  <r>
    <x v="0"/>
    <s v="May"/>
    <n v="19"/>
    <x v="2"/>
    <x v="3"/>
    <x v="1"/>
    <x v="0"/>
    <x v="0"/>
    <x v="10"/>
    <n v="0.72"/>
    <n v="1.0446743372847174"/>
  </r>
  <r>
    <x v="0"/>
    <s v="May"/>
    <n v="19"/>
    <x v="2"/>
    <x v="3"/>
    <x v="1"/>
    <x v="0"/>
    <x v="0"/>
    <x v="10"/>
    <n v="0.59"/>
    <n v="0.85605258194164335"/>
  </r>
  <r>
    <x v="0"/>
    <s v="May"/>
    <n v="19"/>
    <x v="2"/>
    <x v="3"/>
    <x v="1"/>
    <x v="0"/>
    <x v="0"/>
    <x v="5"/>
    <n v="0.92"/>
    <n v="1.0096021947873799"/>
  </r>
  <r>
    <x v="0"/>
    <s v="May"/>
    <n v="19"/>
    <x v="2"/>
    <x v="3"/>
    <x v="1"/>
    <x v="0"/>
    <x v="0"/>
    <x v="9"/>
    <n v="0.75"/>
    <n v="1.0123096857790734"/>
  </r>
  <r>
    <x v="0"/>
    <s v="May"/>
    <n v="19"/>
    <x v="2"/>
    <x v="3"/>
    <x v="1"/>
    <x v="0"/>
    <x v="0"/>
    <x v="13"/>
    <n v="0.54"/>
    <n v="0.84375"/>
  </r>
  <r>
    <x v="0"/>
    <s v="May"/>
    <n v="19"/>
    <x v="2"/>
    <x v="3"/>
    <x v="1"/>
    <x v="0"/>
    <x v="0"/>
    <x v="13"/>
    <n v="0.63"/>
    <n v="0.984375"/>
  </r>
  <r>
    <x v="0"/>
    <s v="May"/>
    <n v="19"/>
    <x v="2"/>
    <x v="3"/>
    <x v="1"/>
    <x v="0"/>
    <x v="0"/>
    <x v="27"/>
    <n v="9.59"/>
    <n v="1.1185303980172037"/>
  </r>
  <r>
    <x v="0"/>
    <s v="May"/>
    <n v="19"/>
    <x v="2"/>
    <x v="6"/>
    <x v="0"/>
    <x v="0"/>
    <x v="0"/>
    <x v="3"/>
    <n v="0.97"/>
    <n v="0.77600000000000002"/>
  </r>
  <r>
    <x v="0"/>
    <s v="May"/>
    <n v="19"/>
    <x v="2"/>
    <x v="6"/>
    <x v="0"/>
    <x v="0"/>
    <x v="0"/>
    <x v="4"/>
    <n v="0.94"/>
    <n v="0.79898681671752414"/>
  </r>
  <r>
    <x v="0"/>
    <s v="May"/>
    <n v="19"/>
    <x v="2"/>
    <x v="6"/>
    <x v="0"/>
    <x v="0"/>
    <x v="0"/>
    <x v="1"/>
    <n v="1.17"/>
    <n v="0.83210059171597628"/>
  </r>
  <r>
    <x v="0"/>
    <s v="May"/>
    <n v="19"/>
    <x v="2"/>
    <x v="6"/>
    <x v="0"/>
    <x v="0"/>
    <x v="0"/>
    <x v="6"/>
    <n v="0.76"/>
    <n v="0.780800526012986"/>
  </r>
  <r>
    <x v="0"/>
    <s v="May"/>
    <n v="19"/>
    <x v="2"/>
    <x v="6"/>
    <x v="0"/>
    <x v="0"/>
    <x v="0"/>
    <x v="9"/>
    <n v="0.48"/>
    <n v="0.64787819889860709"/>
  </r>
  <r>
    <x v="0"/>
    <s v="May"/>
    <n v="19"/>
    <x v="2"/>
    <x v="6"/>
    <x v="0"/>
    <x v="0"/>
    <x v="0"/>
    <x v="3"/>
    <n v="1.1000000000000001"/>
    <n v="0.88000000000000012"/>
  </r>
  <r>
    <x v="0"/>
    <s v="May"/>
    <n v="19"/>
    <x v="2"/>
    <x v="6"/>
    <x v="1"/>
    <x v="0"/>
    <x v="0"/>
    <x v="3"/>
    <n v="1.24"/>
    <n v="0.99199999999999999"/>
  </r>
  <r>
    <x v="0"/>
    <s v="May"/>
    <n v="19"/>
    <x v="2"/>
    <x v="6"/>
    <x v="1"/>
    <x v="0"/>
    <x v="0"/>
    <x v="26"/>
    <n v="2.36"/>
    <n v="1.0925925925925926"/>
  </r>
  <r>
    <x v="0"/>
    <s v="May"/>
    <n v="19"/>
    <x v="2"/>
    <x v="6"/>
    <x v="1"/>
    <x v="0"/>
    <x v="0"/>
    <x v="1"/>
    <n v="1.36"/>
    <n v="0.96722803823395542"/>
  </r>
  <r>
    <x v="0"/>
    <s v="May"/>
    <n v="19"/>
    <x v="2"/>
    <x v="6"/>
    <x v="1"/>
    <x v="0"/>
    <x v="0"/>
    <x v="3"/>
    <n v="1.22"/>
    <n v="0.97599999999999998"/>
  </r>
  <r>
    <x v="0"/>
    <s v="May"/>
    <n v="19"/>
    <x v="2"/>
    <x v="6"/>
    <x v="1"/>
    <x v="0"/>
    <x v="0"/>
    <x v="0"/>
    <n v="1.07"/>
    <n v="0.96752025462962965"/>
  </r>
  <r>
    <x v="0"/>
    <s v="May"/>
    <n v="19"/>
    <x v="2"/>
    <x v="6"/>
    <x v="1"/>
    <x v="0"/>
    <x v="1"/>
    <x v="28"/>
    <n v="12.67"/>
    <n v="0.95191585274229906"/>
  </r>
  <r>
    <x v="0"/>
    <s v="May"/>
    <n v="19"/>
    <x v="2"/>
    <x v="6"/>
    <x v="1"/>
    <x v="0"/>
    <x v="1"/>
    <x v="29"/>
    <n v="18.670000000000002"/>
    <n v="1.1656998288600307"/>
  </r>
  <r>
    <x v="0"/>
    <s v="May"/>
    <n v="19"/>
    <x v="2"/>
    <x v="6"/>
    <x v="1"/>
    <x v="0"/>
    <x v="1"/>
    <x v="30"/>
    <n v="21.72"/>
    <n v="1.2569444444444444"/>
  </r>
  <r>
    <x v="0"/>
    <s v="May"/>
    <n v="19"/>
    <x v="2"/>
    <x v="6"/>
    <x v="1"/>
    <x v="0"/>
    <x v="1"/>
    <x v="31"/>
    <n v="10.47"/>
    <n v="0.68841949535629166"/>
  </r>
  <r>
    <x v="0"/>
    <s v="May"/>
    <n v="19"/>
    <x v="2"/>
    <x v="6"/>
    <x v="1"/>
    <x v="0"/>
    <x v="1"/>
    <x v="32"/>
    <n v="23.35"/>
    <n v="1.1955199999999999"/>
  </r>
  <r>
    <x v="0"/>
    <s v="May"/>
    <n v="19"/>
    <x v="2"/>
    <x v="6"/>
    <x v="1"/>
    <x v="0"/>
    <x v="1"/>
    <x v="21"/>
    <n v="10.84"/>
    <n v="1.0840000000000001"/>
  </r>
  <r>
    <x v="0"/>
    <s v="May"/>
    <n v="19"/>
    <x v="2"/>
    <x v="6"/>
    <x v="1"/>
    <x v="0"/>
    <x v="1"/>
    <x v="33"/>
    <n v="23.93"/>
    <n v="1.1410713195800781"/>
  </r>
  <r>
    <x v="0"/>
    <s v="May"/>
    <n v="19"/>
    <x v="2"/>
    <x v="6"/>
    <x v="1"/>
    <x v="0"/>
    <x v="1"/>
    <x v="34"/>
    <n v="11.43"/>
    <n v="1.2144174621118751"/>
  </r>
  <r>
    <x v="0"/>
    <s v="May"/>
    <n v="19"/>
    <x v="2"/>
    <x v="6"/>
    <x v="1"/>
    <x v="0"/>
    <x v="1"/>
    <x v="28"/>
    <n v="12.93"/>
    <n v="0.97145003756574"/>
  </r>
  <r>
    <x v="0"/>
    <s v="May"/>
    <n v="19"/>
    <x v="2"/>
    <x v="6"/>
    <x v="1"/>
    <x v="0"/>
    <x v="1"/>
    <x v="35"/>
    <n v="12.06"/>
    <n v="1.1036608411799105"/>
  </r>
  <r>
    <x v="0"/>
    <s v="May"/>
    <n v="19"/>
    <x v="2"/>
    <x v="6"/>
    <x v="1"/>
    <x v="0"/>
    <x v="1"/>
    <x v="36"/>
    <n v="23.03"/>
    <n v="1.151283558690966"/>
  </r>
  <r>
    <x v="0"/>
    <s v="May"/>
    <n v="19"/>
    <x v="2"/>
    <x v="1"/>
    <x v="0"/>
    <x v="0"/>
    <x v="0"/>
    <x v="4"/>
    <n v="0.94"/>
    <n v="0.79898681671752414"/>
  </r>
  <r>
    <x v="0"/>
    <s v="May"/>
    <n v="19"/>
    <x v="2"/>
    <x v="1"/>
    <x v="0"/>
    <x v="0"/>
    <x v="0"/>
    <x v="7"/>
    <n v="0.56000000000000005"/>
    <n v="0.65740045078888065"/>
  </r>
  <r>
    <x v="0"/>
    <s v="May"/>
    <n v="19"/>
    <x v="2"/>
    <x v="1"/>
    <x v="0"/>
    <x v="0"/>
    <x v="0"/>
    <x v="0"/>
    <n v="0.83"/>
    <n v="0.7505063657407407"/>
  </r>
  <r>
    <x v="0"/>
    <s v="May"/>
    <n v="19"/>
    <x v="2"/>
    <x v="1"/>
    <x v="0"/>
    <x v="0"/>
    <x v="0"/>
    <x v="4"/>
    <n v="0.99"/>
    <n v="0.84148611547909458"/>
  </r>
  <r>
    <x v="0"/>
    <s v="May"/>
    <n v="19"/>
    <x v="2"/>
    <x v="1"/>
    <x v="0"/>
    <x v="0"/>
    <x v="0"/>
    <x v="17"/>
    <n v="0.84"/>
    <n v="0.80906928137310619"/>
  </r>
  <r>
    <x v="0"/>
    <s v="May"/>
    <n v="19"/>
    <x v="2"/>
    <x v="1"/>
    <x v="0"/>
    <x v="0"/>
    <x v="0"/>
    <x v="5"/>
    <n v="0.66"/>
    <n v="0.72427983539094654"/>
  </r>
  <r>
    <x v="0"/>
    <s v="May"/>
    <n v="19"/>
    <x v="2"/>
    <x v="1"/>
    <x v="0"/>
    <x v="0"/>
    <x v="0"/>
    <x v="7"/>
    <n v="0.6"/>
    <n v="0.7043576258452291"/>
  </r>
  <r>
    <x v="0"/>
    <s v="May"/>
    <n v="19"/>
    <x v="2"/>
    <x v="1"/>
    <x v="0"/>
    <x v="0"/>
    <x v="0"/>
    <x v="5"/>
    <n v="0.61"/>
    <n v="0.66941015089163236"/>
  </r>
  <r>
    <x v="0"/>
    <s v="May"/>
    <n v="19"/>
    <x v="2"/>
    <x v="1"/>
    <x v="0"/>
    <x v="0"/>
    <x v="0"/>
    <x v="0"/>
    <n v="0.78"/>
    <n v="0.70529513888888884"/>
  </r>
  <r>
    <x v="0"/>
    <s v="May"/>
    <n v="19"/>
    <x v="2"/>
    <x v="1"/>
    <x v="0"/>
    <x v="0"/>
    <x v="0"/>
    <x v="0"/>
    <n v="0.83"/>
    <n v="0.7505063657407407"/>
  </r>
  <r>
    <x v="0"/>
    <s v="May"/>
    <n v="19"/>
    <x v="2"/>
    <x v="1"/>
    <x v="0"/>
    <x v="0"/>
    <x v="0"/>
    <x v="9"/>
    <n v="0.49"/>
    <n v="0.66137566137566139"/>
  </r>
  <r>
    <x v="0"/>
    <s v="May"/>
    <n v="19"/>
    <x v="2"/>
    <x v="1"/>
    <x v="0"/>
    <x v="0"/>
    <x v="0"/>
    <x v="7"/>
    <n v="0.54"/>
    <n v="0.63392186326070621"/>
  </r>
  <r>
    <x v="0"/>
    <s v="May"/>
    <n v="19"/>
    <x v="2"/>
    <x v="1"/>
    <x v="0"/>
    <x v="0"/>
    <x v="0"/>
    <x v="13"/>
    <n v="0.39"/>
    <n v="0.609375"/>
  </r>
  <r>
    <x v="0"/>
    <s v="May"/>
    <n v="19"/>
    <x v="2"/>
    <x v="1"/>
    <x v="0"/>
    <x v="0"/>
    <x v="0"/>
    <x v="4"/>
    <n v="0.86"/>
    <n v="0.73098793869901146"/>
  </r>
  <r>
    <x v="0"/>
    <s v="May"/>
    <n v="19"/>
    <x v="2"/>
    <x v="1"/>
    <x v="0"/>
    <x v="0"/>
    <x v="0"/>
    <x v="17"/>
    <n v="0.47"/>
    <n v="0.45269352648257127"/>
  </r>
  <r>
    <x v="0"/>
    <s v="May"/>
    <n v="19"/>
    <x v="2"/>
    <x v="1"/>
    <x v="0"/>
    <x v="0"/>
    <x v="0"/>
    <x v="0"/>
    <n v="0.82"/>
    <n v="0.74146412037037035"/>
  </r>
  <r>
    <x v="0"/>
    <s v="May"/>
    <n v="19"/>
    <x v="2"/>
    <x v="1"/>
    <x v="0"/>
    <x v="0"/>
    <x v="0"/>
    <x v="10"/>
    <n v="0.45"/>
    <n v="0.65292146080294833"/>
  </r>
  <r>
    <x v="0"/>
    <s v="May"/>
    <n v="19"/>
    <x v="2"/>
    <x v="1"/>
    <x v="0"/>
    <x v="0"/>
    <x v="0"/>
    <x v="6"/>
    <n v="0.82"/>
    <n v="0.84244267280348484"/>
  </r>
  <r>
    <x v="0"/>
    <s v="May"/>
    <n v="19"/>
    <x v="2"/>
    <x v="1"/>
    <x v="1"/>
    <x v="0"/>
    <x v="0"/>
    <x v="7"/>
    <n v="0.83"/>
    <n v="0.97436138241923365"/>
  </r>
  <r>
    <x v="0"/>
    <s v="May"/>
    <n v="19"/>
    <x v="2"/>
    <x v="1"/>
    <x v="1"/>
    <x v="0"/>
    <x v="0"/>
    <x v="4"/>
    <n v="1.21"/>
    <n v="1.0284830300300045"/>
  </r>
  <r>
    <x v="0"/>
    <s v="May"/>
    <n v="19"/>
    <x v="2"/>
    <x v="1"/>
    <x v="1"/>
    <x v="0"/>
    <x v="0"/>
    <x v="15"/>
    <n v="0.87"/>
    <n v="1.0942432741771164"/>
  </r>
  <r>
    <x v="0"/>
    <s v="May"/>
    <n v="20"/>
    <x v="3"/>
    <x v="5"/>
    <x v="0"/>
    <x v="0"/>
    <x v="0"/>
    <x v="3"/>
    <n v="0.87"/>
    <n v="0.69599999999999995"/>
  </r>
  <r>
    <x v="0"/>
    <s v="May"/>
    <n v="20"/>
    <x v="3"/>
    <x v="5"/>
    <x v="1"/>
    <x v="0"/>
    <x v="0"/>
    <x v="5"/>
    <n v="0.79"/>
    <n v="0.86694101508916321"/>
  </r>
  <r>
    <x v="0"/>
    <s v="May"/>
    <n v="20"/>
    <x v="3"/>
    <x v="5"/>
    <x v="1"/>
    <x v="0"/>
    <x v="0"/>
    <x v="13"/>
    <n v="0.45"/>
    <n v="0.703125"/>
  </r>
  <r>
    <x v="0"/>
    <s v="May"/>
    <n v="20"/>
    <x v="3"/>
    <x v="5"/>
    <x v="1"/>
    <x v="0"/>
    <x v="0"/>
    <x v="13"/>
    <n v="0.41"/>
    <n v="0.640625"/>
  </r>
  <r>
    <x v="0"/>
    <s v="May"/>
    <n v="20"/>
    <x v="3"/>
    <x v="5"/>
    <x v="1"/>
    <x v="0"/>
    <x v="0"/>
    <x v="15"/>
    <n v="0.65"/>
    <n v="0.81753807840819048"/>
  </r>
  <r>
    <x v="0"/>
    <s v="May"/>
    <n v="20"/>
    <x v="3"/>
    <x v="5"/>
    <x v="1"/>
    <x v="0"/>
    <x v="0"/>
    <x v="14"/>
    <n v="0.37"/>
    <n v="0.67429654468581424"/>
  </r>
  <r>
    <x v="0"/>
    <s v="May"/>
    <n v="20"/>
    <x v="3"/>
    <x v="5"/>
    <x v="1"/>
    <x v="0"/>
    <x v="0"/>
    <x v="37"/>
    <n v="2.92"/>
    <n v="0.85131195335276966"/>
  </r>
  <r>
    <x v="0"/>
    <s v="May"/>
    <n v="20"/>
    <x v="3"/>
    <x v="5"/>
    <x v="1"/>
    <x v="0"/>
    <x v="0"/>
    <x v="13"/>
    <n v="0.45"/>
    <n v="0.703125"/>
  </r>
  <r>
    <x v="0"/>
    <s v="May"/>
    <n v="20"/>
    <x v="3"/>
    <x v="5"/>
    <x v="1"/>
    <x v="0"/>
    <x v="0"/>
    <x v="13"/>
    <n v="0.4"/>
    <n v="0.625"/>
  </r>
  <r>
    <x v="0"/>
    <s v="May"/>
    <n v="20"/>
    <x v="3"/>
    <x v="5"/>
    <x v="1"/>
    <x v="0"/>
    <x v="0"/>
    <x v="25"/>
    <n v="0.88"/>
    <n v="0.59109197525474044"/>
  </r>
  <r>
    <x v="0"/>
    <s v="May"/>
    <n v="20"/>
    <x v="3"/>
    <x v="5"/>
    <x v="1"/>
    <x v="0"/>
    <x v="0"/>
    <x v="8"/>
    <n v="0.41"/>
    <n v="0.69117820597110535"/>
  </r>
  <r>
    <x v="0"/>
    <s v="May"/>
    <n v="20"/>
    <x v="3"/>
    <x v="5"/>
    <x v="1"/>
    <x v="0"/>
    <x v="0"/>
    <x v="13"/>
    <n v="0.65"/>
    <n v="1.015625"/>
  </r>
  <r>
    <x v="0"/>
    <s v="May"/>
    <n v="20"/>
    <x v="3"/>
    <x v="5"/>
    <x v="1"/>
    <x v="0"/>
    <x v="0"/>
    <x v="14"/>
    <n v="0.44"/>
    <n v="0.80186616124799537"/>
  </r>
  <r>
    <x v="0"/>
    <s v="May"/>
    <n v="20"/>
    <x v="3"/>
    <x v="5"/>
    <x v="1"/>
    <x v="0"/>
    <x v="1"/>
    <x v="28"/>
    <n v="9.9"/>
    <n v="0.74380165289256195"/>
  </r>
  <r>
    <x v="0"/>
    <s v="May"/>
    <n v="20"/>
    <x v="3"/>
    <x v="2"/>
    <x v="1"/>
    <x v="0"/>
    <x v="1"/>
    <x v="23"/>
    <n v="10.01"/>
    <n v="1.2051761170453561"/>
  </r>
  <r>
    <x v="0"/>
    <s v="May"/>
    <n v="20"/>
    <x v="3"/>
    <x v="2"/>
    <x v="1"/>
    <x v="0"/>
    <x v="1"/>
    <x v="38"/>
    <n v="8.9499999999999993"/>
    <n v="1.2277091906721536"/>
  </r>
  <r>
    <x v="0"/>
    <s v="May"/>
    <n v="20"/>
    <x v="3"/>
    <x v="2"/>
    <x v="1"/>
    <x v="0"/>
    <x v="1"/>
    <x v="39"/>
    <n v="7.34"/>
    <n v="0.94261116133804557"/>
  </r>
  <r>
    <x v="0"/>
    <s v="May"/>
    <n v="20"/>
    <x v="3"/>
    <x v="2"/>
    <x v="1"/>
    <x v="0"/>
    <x v="1"/>
    <x v="40"/>
    <n v="7.43"/>
    <n v="1.0539470529909827"/>
  </r>
  <r>
    <x v="0"/>
    <s v="May"/>
    <n v="20"/>
    <x v="3"/>
    <x v="2"/>
    <x v="1"/>
    <x v="0"/>
    <x v="0"/>
    <x v="41"/>
    <n v="1.99"/>
    <n v="1.1960931630353118"/>
  </r>
  <r>
    <x v="0"/>
    <s v="May"/>
    <n v="20"/>
    <x v="3"/>
    <x v="2"/>
    <x v="1"/>
    <x v="0"/>
    <x v="0"/>
    <x v="42"/>
    <n v="0.34"/>
    <n v="0.79300291545189505"/>
  </r>
  <r>
    <x v="0"/>
    <s v="May"/>
    <n v="20"/>
    <x v="3"/>
    <x v="2"/>
    <x v="1"/>
    <x v="0"/>
    <x v="0"/>
    <x v="14"/>
    <n v="0.44"/>
    <n v="0.80186616124799537"/>
  </r>
  <r>
    <x v="0"/>
    <s v="May"/>
    <n v="20"/>
    <x v="3"/>
    <x v="3"/>
    <x v="1"/>
    <x v="0"/>
    <x v="0"/>
    <x v="9"/>
    <n v="0.7"/>
    <n v="0.94482237339380193"/>
  </r>
  <r>
    <x v="0"/>
    <s v="May"/>
    <n v="20"/>
    <x v="3"/>
    <x v="3"/>
    <x v="1"/>
    <x v="0"/>
    <x v="0"/>
    <x v="43"/>
    <n v="0.28000000000000003"/>
    <n v="0.71239568491756577"/>
  </r>
  <r>
    <x v="0"/>
    <s v="May"/>
    <n v="20"/>
    <x v="3"/>
    <x v="3"/>
    <x v="1"/>
    <x v="0"/>
    <x v="0"/>
    <x v="0"/>
    <n v="1.7"/>
    <n v="1.537181712962963"/>
  </r>
  <r>
    <x v="0"/>
    <s v="May"/>
    <n v="20"/>
    <x v="3"/>
    <x v="3"/>
    <x v="1"/>
    <x v="0"/>
    <x v="0"/>
    <x v="7"/>
    <n v="0.89"/>
    <n v="1.0447971450037565"/>
  </r>
  <r>
    <x v="0"/>
    <s v="May"/>
    <n v="20"/>
    <x v="3"/>
    <x v="3"/>
    <x v="1"/>
    <x v="0"/>
    <x v="0"/>
    <x v="8"/>
    <n v="0.62"/>
    <n v="1.0451963114685008"/>
  </r>
  <r>
    <x v="0"/>
    <s v="May"/>
    <n v="20"/>
    <x v="3"/>
    <x v="3"/>
    <x v="1"/>
    <x v="0"/>
    <x v="0"/>
    <x v="7"/>
    <n v="0.82"/>
    <n v="0.96262208865514653"/>
  </r>
  <r>
    <x v="0"/>
    <s v="May"/>
    <n v="20"/>
    <x v="3"/>
    <x v="3"/>
    <x v="1"/>
    <x v="0"/>
    <x v="0"/>
    <x v="6"/>
    <n v="1.03"/>
    <n v="1.058190186570231"/>
  </r>
  <r>
    <x v="0"/>
    <s v="May"/>
    <n v="20"/>
    <x v="3"/>
    <x v="3"/>
    <x v="1"/>
    <x v="0"/>
    <x v="0"/>
    <x v="0"/>
    <n v="1.01"/>
    <n v="0.91326678240740744"/>
  </r>
  <r>
    <x v="0"/>
    <s v="May"/>
    <n v="20"/>
    <x v="3"/>
    <x v="3"/>
    <x v="1"/>
    <x v="0"/>
    <x v="0"/>
    <x v="4"/>
    <n v="1.27"/>
    <n v="1.079482188543889"/>
  </r>
  <r>
    <x v="0"/>
    <s v="May"/>
    <n v="20"/>
    <x v="3"/>
    <x v="3"/>
    <x v="1"/>
    <x v="0"/>
    <x v="0"/>
    <x v="5"/>
    <n v="0.87"/>
    <n v="0.95473251028806583"/>
  </r>
  <r>
    <x v="0"/>
    <s v="May"/>
    <n v="20"/>
    <x v="3"/>
    <x v="3"/>
    <x v="1"/>
    <x v="0"/>
    <x v="0"/>
    <x v="5"/>
    <n v="0.97"/>
    <n v="1.0644718792866941"/>
  </r>
  <r>
    <x v="0"/>
    <s v="May"/>
    <n v="20"/>
    <x v="3"/>
    <x v="3"/>
    <x v="1"/>
    <x v="0"/>
    <x v="0"/>
    <x v="14"/>
    <n v="0.48"/>
    <n v="0.87476308499781308"/>
  </r>
  <r>
    <x v="0"/>
    <s v="May"/>
    <n v="20"/>
    <x v="3"/>
    <x v="3"/>
    <x v="1"/>
    <x v="0"/>
    <x v="0"/>
    <x v="19"/>
    <n v="1.87"/>
    <n v="0.95842387961786046"/>
  </r>
  <r>
    <x v="0"/>
    <s v="May"/>
    <n v="20"/>
    <x v="3"/>
    <x v="3"/>
    <x v="1"/>
    <x v="0"/>
    <x v="0"/>
    <x v="13"/>
    <n v="0.47"/>
    <n v="0.734375"/>
  </r>
  <r>
    <x v="0"/>
    <s v="May"/>
    <n v="20"/>
    <x v="3"/>
    <x v="3"/>
    <x v="1"/>
    <x v="0"/>
    <x v="0"/>
    <x v="4"/>
    <n v="1.22"/>
    <n v="1.0369828897823186"/>
  </r>
  <r>
    <x v="0"/>
    <s v="May"/>
    <n v="20"/>
    <x v="3"/>
    <x v="3"/>
    <x v="1"/>
    <x v="0"/>
    <x v="0"/>
    <x v="3"/>
    <n v="1.39"/>
    <n v="1.1120000000000001"/>
  </r>
  <r>
    <x v="0"/>
    <s v="May"/>
    <n v="20"/>
    <x v="3"/>
    <x v="3"/>
    <x v="1"/>
    <x v="0"/>
    <x v="0"/>
    <x v="9"/>
    <n v="0.69"/>
    <n v="0.93132491091674763"/>
  </r>
  <r>
    <x v="0"/>
    <s v="May"/>
    <n v="20"/>
    <x v="3"/>
    <x v="3"/>
    <x v="1"/>
    <x v="0"/>
    <x v="0"/>
    <x v="6"/>
    <n v="0.91"/>
    <n v="0.93490589298923321"/>
  </r>
  <r>
    <x v="0"/>
    <s v="May"/>
    <n v="20"/>
    <x v="3"/>
    <x v="3"/>
    <x v="1"/>
    <x v="0"/>
    <x v="0"/>
    <x v="17"/>
    <n v="1.08"/>
    <n v="1.0402319331939935"/>
  </r>
  <r>
    <x v="0"/>
    <s v="May"/>
    <n v="20"/>
    <x v="3"/>
    <x v="3"/>
    <x v="1"/>
    <x v="0"/>
    <x v="0"/>
    <x v="9"/>
    <n v="0.7"/>
    <n v="0.94482237339380193"/>
  </r>
  <r>
    <x v="0"/>
    <s v="May"/>
    <n v="20"/>
    <x v="3"/>
    <x v="3"/>
    <x v="1"/>
    <x v="0"/>
    <x v="0"/>
    <x v="17"/>
    <n v="1.1000000000000001"/>
    <n v="1.059495487512401"/>
  </r>
  <r>
    <x v="0"/>
    <s v="May"/>
    <n v="20"/>
    <x v="3"/>
    <x v="3"/>
    <x v="1"/>
    <x v="0"/>
    <x v="0"/>
    <x v="13"/>
    <n v="0.54"/>
    <n v="0.84375"/>
  </r>
  <r>
    <x v="0"/>
    <s v="May"/>
    <n v="20"/>
    <x v="3"/>
    <x v="3"/>
    <x v="1"/>
    <x v="0"/>
    <x v="0"/>
    <x v="6"/>
    <n v="0.95"/>
    <n v="0.97600065751623244"/>
  </r>
  <r>
    <x v="0"/>
    <s v="May"/>
    <n v="20"/>
    <x v="3"/>
    <x v="3"/>
    <x v="1"/>
    <x v="0"/>
    <x v="0"/>
    <x v="0"/>
    <n v="1.24"/>
    <n v="1.1212384259259258"/>
  </r>
  <r>
    <x v="0"/>
    <s v="May"/>
    <n v="20"/>
    <x v="3"/>
    <x v="7"/>
    <x v="0"/>
    <x v="0"/>
    <x v="0"/>
    <x v="16"/>
    <n v="1.1000000000000001"/>
    <n v="0.69857237209774947"/>
  </r>
  <r>
    <x v="0"/>
    <s v="May"/>
    <n v="20"/>
    <x v="3"/>
    <x v="7"/>
    <x v="0"/>
    <x v="0"/>
    <x v="0"/>
    <x v="17"/>
    <n v="0.87"/>
    <n v="0.83796461285071711"/>
  </r>
  <r>
    <x v="0"/>
    <s v="May"/>
    <n v="20"/>
    <x v="3"/>
    <x v="7"/>
    <x v="1"/>
    <x v="0"/>
    <x v="1"/>
    <x v="44"/>
    <n v="4.54"/>
    <n v="0.30643706835571538"/>
  </r>
  <r>
    <x v="0"/>
    <s v="May"/>
    <n v="20"/>
    <x v="3"/>
    <x v="7"/>
    <x v="1"/>
    <x v="0"/>
    <x v="1"/>
    <x v="45"/>
    <n v="20.25"/>
    <n v="1.1151814469052477"/>
  </r>
  <r>
    <x v="0"/>
    <s v="May"/>
    <n v="20"/>
    <x v="3"/>
    <x v="7"/>
    <x v="1"/>
    <x v="0"/>
    <x v="0"/>
    <x v="25"/>
    <n v="1.51"/>
    <n v="1.0142600939030206"/>
  </r>
  <r>
    <x v="0"/>
    <s v="May"/>
    <n v="20"/>
    <x v="3"/>
    <x v="7"/>
    <x v="1"/>
    <x v="0"/>
    <x v="0"/>
    <x v="2"/>
    <n v="1.84"/>
    <n v="1.0477405247813412"/>
  </r>
  <r>
    <x v="0"/>
    <s v="May"/>
    <n v="20"/>
    <x v="3"/>
    <x v="7"/>
    <x v="1"/>
    <x v="0"/>
    <x v="0"/>
    <x v="46"/>
    <n v="2.6"/>
    <n v="0.47155438835768487"/>
  </r>
  <r>
    <x v="0"/>
    <s v="May"/>
    <n v="20"/>
    <x v="3"/>
    <x v="7"/>
    <x v="1"/>
    <x v="0"/>
    <x v="1"/>
    <x v="44"/>
    <n v="10.93"/>
    <n v="0.73774386720880381"/>
  </r>
  <r>
    <x v="0"/>
    <s v="May"/>
    <n v="20"/>
    <x v="3"/>
    <x v="0"/>
    <x v="0"/>
    <x v="0"/>
    <x v="0"/>
    <x v="4"/>
    <n v="0.81"/>
    <n v="0.68848863993744103"/>
  </r>
  <r>
    <x v="0"/>
    <s v="May"/>
    <n v="20"/>
    <x v="3"/>
    <x v="0"/>
    <x v="0"/>
    <x v="0"/>
    <x v="0"/>
    <x v="47"/>
    <n v="2.77"/>
    <n v="1.0086481565771506"/>
  </r>
  <r>
    <x v="0"/>
    <s v="May"/>
    <n v="20"/>
    <x v="3"/>
    <x v="0"/>
    <x v="0"/>
    <x v="0"/>
    <x v="0"/>
    <x v="48"/>
    <n v="1.39"/>
    <n v="0.75056832601664214"/>
  </r>
  <r>
    <x v="0"/>
    <s v="May"/>
    <n v="20"/>
    <x v="3"/>
    <x v="0"/>
    <x v="1"/>
    <x v="0"/>
    <x v="1"/>
    <x v="49"/>
    <n v="12.83"/>
    <n v="0.99071140491834542"/>
  </r>
  <r>
    <x v="0"/>
    <s v="May"/>
    <n v="20"/>
    <x v="3"/>
    <x v="0"/>
    <x v="1"/>
    <x v="0"/>
    <x v="1"/>
    <x v="50"/>
    <n v="9.51"/>
    <n v="1.0748969184027777"/>
  </r>
  <r>
    <x v="0"/>
    <s v="May"/>
    <n v="20"/>
    <x v="3"/>
    <x v="0"/>
    <x v="1"/>
    <x v="0"/>
    <x v="1"/>
    <x v="28"/>
    <n v="11.36"/>
    <n v="0.85349361382419231"/>
  </r>
  <r>
    <x v="0"/>
    <s v="May"/>
    <n v="20"/>
    <x v="3"/>
    <x v="0"/>
    <x v="1"/>
    <x v="0"/>
    <x v="1"/>
    <x v="34"/>
    <n v="9.06"/>
    <n v="0.9626091169495703"/>
  </r>
  <r>
    <x v="0"/>
    <s v="May"/>
    <n v="20"/>
    <x v="3"/>
    <x v="0"/>
    <x v="1"/>
    <x v="0"/>
    <x v="1"/>
    <x v="51"/>
    <n v="10.77"/>
    <n v="1.1099671338422485"/>
  </r>
  <r>
    <x v="0"/>
    <s v="May"/>
    <n v="20"/>
    <x v="3"/>
    <x v="0"/>
    <x v="1"/>
    <x v="0"/>
    <x v="1"/>
    <x v="52"/>
    <n v="13.02"/>
    <n v="1.263708372601793"/>
  </r>
  <r>
    <x v="0"/>
    <s v="May"/>
    <n v="20"/>
    <x v="3"/>
    <x v="0"/>
    <x v="1"/>
    <x v="0"/>
    <x v="1"/>
    <x v="53"/>
    <n v="17.53"/>
    <n v="1.0669299198067963"/>
  </r>
  <r>
    <x v="0"/>
    <s v="May"/>
    <n v="20"/>
    <x v="3"/>
    <x v="0"/>
    <x v="1"/>
    <x v="0"/>
    <x v="1"/>
    <x v="54"/>
    <n v="16.57"/>
    <n v="1.061569765058018"/>
  </r>
  <r>
    <x v="0"/>
    <s v="May"/>
    <n v="20"/>
    <x v="3"/>
    <x v="0"/>
    <x v="1"/>
    <x v="0"/>
    <x v="1"/>
    <x v="55"/>
    <n v="12.13"/>
    <n v="1.0478350070186806"/>
  </r>
  <r>
    <x v="0"/>
    <s v="May"/>
    <n v="20"/>
    <x v="3"/>
    <x v="0"/>
    <x v="1"/>
    <x v="0"/>
    <x v="0"/>
    <x v="14"/>
    <n v="0.48"/>
    <n v="0.87476308499781308"/>
  </r>
  <r>
    <x v="0"/>
    <s v="May"/>
    <n v="20"/>
    <x v="3"/>
    <x v="0"/>
    <x v="1"/>
    <x v="0"/>
    <x v="0"/>
    <x v="13"/>
    <n v="0.59"/>
    <n v="0.921875"/>
  </r>
  <r>
    <x v="0"/>
    <s v="May"/>
    <n v="20"/>
    <x v="3"/>
    <x v="0"/>
    <x v="1"/>
    <x v="0"/>
    <x v="0"/>
    <x v="8"/>
    <n v="0.55000000000000004"/>
    <n v="0.92719027630270245"/>
  </r>
  <r>
    <x v="0"/>
    <s v="May"/>
    <n v="20"/>
    <x v="3"/>
    <x v="0"/>
    <x v="1"/>
    <x v="0"/>
    <x v="0"/>
    <x v="25"/>
    <n v="1.47"/>
    <n v="0.98739227684598696"/>
  </r>
  <r>
    <x v="0"/>
    <s v="May"/>
    <n v="20"/>
    <x v="3"/>
    <x v="0"/>
    <x v="1"/>
    <x v="0"/>
    <x v="0"/>
    <x v="56"/>
    <n v="2.2999999999999998"/>
    <n v="1.0133006727435334"/>
  </r>
  <r>
    <x v="0"/>
    <s v="May"/>
    <n v="20"/>
    <x v="3"/>
    <x v="0"/>
    <x v="1"/>
    <x v="0"/>
    <x v="0"/>
    <x v="16"/>
    <n v="1.55"/>
    <n v="0.98435197886501047"/>
  </r>
  <r>
    <x v="0"/>
    <s v="May"/>
    <n v="20"/>
    <x v="3"/>
    <x v="0"/>
    <x v="1"/>
    <x v="0"/>
    <x v="0"/>
    <x v="7"/>
    <n v="0.83"/>
    <n v="0.97436138241923365"/>
  </r>
  <r>
    <x v="0"/>
    <s v="May"/>
    <n v="20"/>
    <x v="3"/>
    <x v="0"/>
    <x v="1"/>
    <x v="0"/>
    <x v="0"/>
    <x v="15"/>
    <n v="0.73"/>
    <n v="0.91815814959689079"/>
  </r>
  <r>
    <x v="0"/>
    <s v="May"/>
    <n v="20"/>
    <x v="4"/>
    <x v="1"/>
    <x v="0"/>
    <x v="0"/>
    <x v="0"/>
    <x v="15"/>
    <n v="0.5"/>
    <n v="0.6288754449293773"/>
  </r>
  <r>
    <x v="0"/>
    <s v="May"/>
    <n v="20"/>
    <x v="4"/>
    <x v="1"/>
    <x v="0"/>
    <x v="0"/>
    <x v="0"/>
    <x v="0"/>
    <n v="0.77"/>
    <n v="0.69625289351851849"/>
  </r>
  <r>
    <x v="0"/>
    <s v="May"/>
    <n v="20"/>
    <x v="4"/>
    <x v="1"/>
    <x v="0"/>
    <x v="0"/>
    <x v="0"/>
    <x v="0"/>
    <n v="0.83"/>
    <n v="0.7505063657407407"/>
  </r>
  <r>
    <x v="0"/>
    <s v="May"/>
    <n v="20"/>
    <x v="4"/>
    <x v="1"/>
    <x v="0"/>
    <x v="0"/>
    <x v="0"/>
    <x v="4"/>
    <n v="0.188"/>
    <n v="0.15979736334350483"/>
  </r>
  <r>
    <x v="0"/>
    <s v="May"/>
    <n v="20"/>
    <x v="4"/>
    <x v="1"/>
    <x v="0"/>
    <x v="0"/>
    <x v="0"/>
    <x v="13"/>
    <n v="0.46"/>
    <n v="0.71875"/>
  </r>
  <r>
    <x v="0"/>
    <s v="May"/>
    <n v="20"/>
    <x v="4"/>
    <x v="1"/>
    <x v="0"/>
    <x v="0"/>
    <x v="0"/>
    <x v="15"/>
    <n v="0.48"/>
    <n v="0.6037204271322022"/>
  </r>
  <r>
    <x v="0"/>
    <s v="May"/>
    <n v="20"/>
    <x v="4"/>
    <x v="1"/>
    <x v="1"/>
    <x v="0"/>
    <x v="1"/>
    <x v="51"/>
    <n v="10.23"/>
    <n v="1.054314185627317"/>
  </r>
  <r>
    <x v="0"/>
    <s v="May"/>
    <n v="20"/>
    <x v="4"/>
    <x v="1"/>
    <x v="1"/>
    <x v="0"/>
    <x v="0"/>
    <x v="9"/>
    <n v="0.55000000000000004"/>
    <n v="0.74236043623798731"/>
  </r>
  <r>
    <x v="0"/>
    <s v="May"/>
    <n v="20"/>
    <x v="4"/>
    <x v="1"/>
    <x v="1"/>
    <x v="0"/>
    <x v="0"/>
    <x v="15"/>
    <n v="0.73"/>
    <n v="0.91815814959689079"/>
  </r>
  <r>
    <x v="0"/>
    <s v="May"/>
    <n v="20"/>
    <x v="4"/>
    <x v="1"/>
    <x v="1"/>
    <x v="0"/>
    <x v="0"/>
    <x v="7"/>
    <n v="0.78"/>
    <n v="0.91566491359879787"/>
  </r>
  <r>
    <x v="0"/>
    <s v="May"/>
    <n v="20"/>
    <x v="4"/>
    <x v="1"/>
    <x v="1"/>
    <x v="0"/>
    <x v="0"/>
    <x v="6"/>
    <n v="0.95"/>
    <n v="0.97600065751623244"/>
  </r>
  <r>
    <x v="0"/>
    <s v="May"/>
    <n v="20"/>
    <x v="4"/>
    <x v="1"/>
    <x v="1"/>
    <x v="0"/>
    <x v="0"/>
    <x v="1"/>
    <n v="1.44"/>
    <n v="1.0241238051888939"/>
  </r>
  <r>
    <x v="0"/>
    <s v="May"/>
    <n v="20"/>
    <x v="4"/>
    <x v="1"/>
    <x v="1"/>
    <x v="0"/>
    <x v="0"/>
    <x v="0"/>
    <n v="1.1399999999999999"/>
    <n v="1.0308159722222221"/>
  </r>
  <r>
    <x v="0"/>
    <s v="May"/>
    <n v="20"/>
    <x v="4"/>
    <x v="0"/>
    <x v="0"/>
    <x v="0"/>
    <x v="0"/>
    <x v="2"/>
    <n v="1.37"/>
    <n v="0.78011115160349853"/>
  </r>
  <r>
    <x v="0"/>
    <s v="May"/>
    <n v="20"/>
    <x v="4"/>
    <x v="0"/>
    <x v="0"/>
    <x v="0"/>
    <x v="0"/>
    <x v="13"/>
    <n v="0.41"/>
    <n v="0.640625"/>
  </r>
  <r>
    <x v="0"/>
    <s v="May"/>
    <n v="20"/>
    <x v="4"/>
    <x v="0"/>
    <x v="0"/>
    <x v="0"/>
    <x v="0"/>
    <x v="7"/>
    <n v="0.63"/>
    <n v="0.73957550713749065"/>
  </r>
  <r>
    <x v="0"/>
    <s v="May"/>
    <n v="20"/>
    <x v="4"/>
    <x v="0"/>
    <x v="0"/>
    <x v="0"/>
    <x v="0"/>
    <x v="15"/>
    <n v="0.64"/>
    <n v="0.80496056950960293"/>
  </r>
  <r>
    <x v="0"/>
    <s v="May"/>
    <n v="20"/>
    <x v="4"/>
    <x v="0"/>
    <x v="1"/>
    <x v="0"/>
    <x v="1"/>
    <x v="40"/>
    <n v="6.62"/>
    <n v="0.93904838368779331"/>
  </r>
  <r>
    <x v="0"/>
    <s v="May"/>
    <n v="20"/>
    <x v="4"/>
    <x v="0"/>
    <x v="1"/>
    <x v="0"/>
    <x v="1"/>
    <x v="23"/>
    <n v="8.83"/>
    <n v="1.0631074039471022"/>
  </r>
  <r>
    <x v="0"/>
    <s v="May"/>
    <n v="20"/>
    <x v="4"/>
    <x v="0"/>
    <x v="1"/>
    <x v="0"/>
    <x v="0"/>
    <x v="25"/>
    <n v="1.31"/>
    <n v="0.87992100861785227"/>
  </r>
  <r>
    <x v="0"/>
    <s v="May"/>
    <n v="20"/>
    <x v="4"/>
    <x v="0"/>
    <x v="1"/>
    <x v="0"/>
    <x v="0"/>
    <x v="10"/>
    <n v="0.56999999999999995"/>
    <n v="0.82703385035040111"/>
  </r>
  <r>
    <x v="0"/>
    <s v="May"/>
    <n v="20"/>
    <x v="4"/>
    <x v="0"/>
    <x v="1"/>
    <x v="0"/>
    <x v="0"/>
    <x v="17"/>
    <n v="0.9"/>
    <n v="0.86685994432832802"/>
  </r>
  <r>
    <x v="0"/>
    <s v="May"/>
    <n v="20"/>
    <x v="4"/>
    <x v="0"/>
    <x v="1"/>
    <x v="0"/>
    <x v="0"/>
    <x v="56"/>
    <n v="2.27"/>
    <n v="1.0000837074468789"/>
  </r>
  <r>
    <x v="0"/>
    <s v="May"/>
    <n v="20"/>
    <x v="4"/>
    <x v="0"/>
    <x v="1"/>
    <x v="0"/>
    <x v="0"/>
    <x v="16"/>
    <n v="1.98"/>
    <n v="1.2574302697759487"/>
  </r>
  <r>
    <x v="0"/>
    <s v="May"/>
    <n v="20"/>
    <x v="4"/>
    <x v="0"/>
    <x v="1"/>
    <x v="0"/>
    <x v="0"/>
    <x v="7"/>
    <n v="0.81"/>
    <n v="0.95088279489105931"/>
  </r>
  <r>
    <x v="0"/>
    <s v="May"/>
    <n v="20"/>
    <x v="4"/>
    <x v="0"/>
    <x v="1"/>
    <x v="0"/>
    <x v="0"/>
    <x v="25"/>
    <n v="1.38"/>
    <n v="0.92693968846766117"/>
  </r>
  <r>
    <x v="0"/>
    <s v="May"/>
    <n v="20"/>
    <x v="4"/>
    <x v="0"/>
    <x v="1"/>
    <x v="0"/>
    <x v="0"/>
    <x v="57"/>
    <n v="2.12"/>
    <n v="1.0322379600640768"/>
  </r>
  <r>
    <x v="0"/>
    <s v="May"/>
    <n v="20"/>
    <x v="4"/>
    <x v="0"/>
    <x v="1"/>
    <x v="0"/>
    <x v="0"/>
    <x v="20"/>
    <n v="2.67"/>
    <n v="1.0677992537402967"/>
  </r>
  <r>
    <x v="0"/>
    <s v="May"/>
    <n v="20"/>
    <x v="4"/>
    <x v="0"/>
    <x v="1"/>
    <x v="0"/>
    <x v="0"/>
    <x v="41"/>
    <n v="1.55"/>
    <n v="0.93163035311795639"/>
  </r>
  <r>
    <x v="0"/>
    <s v="May"/>
    <n v="20"/>
    <x v="4"/>
    <x v="0"/>
    <x v="1"/>
    <x v="0"/>
    <x v="0"/>
    <x v="58"/>
    <n v="2.56"/>
    <n v="1.0741499110469606"/>
  </r>
  <r>
    <x v="0"/>
    <s v="May"/>
    <n v="20"/>
    <x v="4"/>
    <x v="0"/>
    <x v="1"/>
    <x v="0"/>
    <x v="0"/>
    <x v="0"/>
    <n v="0.98"/>
    <n v="0.88614004629629628"/>
  </r>
  <r>
    <x v="0"/>
    <s v="May"/>
    <n v="20"/>
    <x v="4"/>
    <x v="0"/>
    <x v="1"/>
    <x v="0"/>
    <x v="0"/>
    <x v="1"/>
    <n v="1.27"/>
    <n v="0.90322030040964951"/>
  </r>
  <r>
    <x v="0"/>
    <s v="May"/>
    <n v="20"/>
    <x v="4"/>
    <x v="0"/>
    <x v="1"/>
    <x v="0"/>
    <x v="0"/>
    <x v="25"/>
    <n v="1.45"/>
    <n v="0.97395836831747018"/>
  </r>
  <r>
    <x v="0"/>
    <s v="May"/>
    <n v="20"/>
    <x v="4"/>
    <x v="0"/>
    <x v="1"/>
    <x v="0"/>
    <x v="0"/>
    <x v="59"/>
    <n v="2.4300000000000002"/>
    <n v="0.92697143554687511"/>
  </r>
  <r>
    <x v="0"/>
    <s v="May"/>
    <n v="20"/>
    <x v="4"/>
    <x v="0"/>
    <x v="1"/>
    <x v="0"/>
    <x v="0"/>
    <x v="41"/>
    <n v="1.46"/>
    <n v="0.87753568745304278"/>
  </r>
  <r>
    <x v="0"/>
    <s v="May"/>
    <n v="20"/>
    <x v="4"/>
    <x v="0"/>
    <x v="1"/>
    <x v="0"/>
    <x v="0"/>
    <x v="25"/>
    <n v="1.51"/>
    <n v="1.0142600939030206"/>
  </r>
  <r>
    <x v="0"/>
    <s v="May"/>
    <n v="20"/>
    <x v="4"/>
    <x v="0"/>
    <x v="1"/>
    <x v="0"/>
    <x v="0"/>
    <x v="41"/>
    <n v="1.61"/>
    <n v="0.9676934635612322"/>
  </r>
  <r>
    <x v="0"/>
    <s v="May"/>
    <n v="20"/>
    <x v="4"/>
    <x v="0"/>
    <x v="1"/>
    <x v="0"/>
    <x v="0"/>
    <x v="9"/>
    <n v="0.69"/>
    <n v="0.93132491091674763"/>
  </r>
  <r>
    <x v="0"/>
    <s v="May"/>
    <n v="20"/>
    <x v="4"/>
    <x v="0"/>
    <x v="1"/>
    <x v="0"/>
    <x v="0"/>
    <x v="3"/>
    <n v="1.1499999999999999"/>
    <n v="0.91999999999999993"/>
  </r>
  <r>
    <x v="0"/>
    <s v="May"/>
    <n v="20"/>
    <x v="4"/>
    <x v="0"/>
    <x v="1"/>
    <x v="0"/>
    <x v="0"/>
    <x v="16"/>
    <n v="1.6"/>
    <n v="1.0161052685058172"/>
  </r>
  <r>
    <x v="0"/>
    <s v="May"/>
    <n v="20"/>
    <x v="4"/>
    <x v="0"/>
    <x v="1"/>
    <x v="0"/>
    <x v="0"/>
    <x v="9"/>
    <n v="1.06"/>
    <n v="1.4307310225677572"/>
  </r>
  <r>
    <x v="0"/>
    <s v="May"/>
    <n v="20"/>
    <x v="4"/>
    <x v="8"/>
    <x v="0"/>
    <x v="0"/>
    <x v="0"/>
    <x v="4"/>
    <n v="0.87"/>
    <n v="0.73948779845132551"/>
  </r>
  <r>
    <x v="0"/>
    <s v="May"/>
    <n v="20"/>
    <x v="4"/>
    <x v="8"/>
    <x v="0"/>
    <x v="0"/>
    <x v="0"/>
    <x v="25"/>
    <n v="1.1100000000000001"/>
    <n v="0.74558192333268414"/>
  </r>
  <r>
    <x v="0"/>
    <s v="May"/>
    <n v="20"/>
    <x v="4"/>
    <x v="8"/>
    <x v="1"/>
    <x v="0"/>
    <x v="1"/>
    <x v="50"/>
    <n v="9.4700000000000006"/>
    <n v="1.0703757957175928"/>
  </r>
  <r>
    <x v="0"/>
    <s v="May"/>
    <n v="20"/>
    <x v="4"/>
    <x v="8"/>
    <x v="1"/>
    <x v="0"/>
    <x v="1"/>
    <x v="60"/>
    <n v="6.31"/>
    <n v="1.064612352877659"/>
  </r>
  <r>
    <x v="0"/>
    <s v="May"/>
    <n v="20"/>
    <x v="4"/>
    <x v="8"/>
    <x v="1"/>
    <x v="0"/>
    <x v="1"/>
    <x v="61"/>
    <n v="7.48"/>
    <n v="0.9299353396563963"/>
  </r>
  <r>
    <x v="0"/>
    <s v="May"/>
    <n v="20"/>
    <x v="4"/>
    <x v="8"/>
    <x v="1"/>
    <x v="0"/>
    <x v="1"/>
    <x v="37"/>
    <n v="2.85"/>
    <n v="0.83090379008746351"/>
  </r>
  <r>
    <x v="0"/>
    <s v="May"/>
    <n v="20"/>
    <x v="4"/>
    <x v="8"/>
    <x v="1"/>
    <x v="0"/>
    <x v="1"/>
    <x v="61"/>
    <n v="8.61"/>
    <n v="1.0704202238558251"/>
  </r>
  <r>
    <x v="0"/>
    <s v="May"/>
    <n v="20"/>
    <x v="4"/>
    <x v="8"/>
    <x v="1"/>
    <x v="0"/>
    <x v="0"/>
    <x v="59"/>
    <n v="2.6"/>
    <n v="0.9918212890625"/>
  </r>
  <r>
    <x v="0"/>
    <s v="May"/>
    <n v="20"/>
    <x v="4"/>
    <x v="8"/>
    <x v="1"/>
    <x v="0"/>
    <x v="0"/>
    <x v="7"/>
    <n v="0.93"/>
    <n v="1.0917543200601052"/>
  </r>
  <r>
    <x v="0"/>
    <s v="May"/>
    <n v="20"/>
    <x v="4"/>
    <x v="8"/>
    <x v="1"/>
    <x v="0"/>
    <x v="0"/>
    <x v="10"/>
    <n v="0.65"/>
    <n v="0.94310877671536975"/>
  </r>
  <r>
    <x v="0"/>
    <s v="May"/>
    <n v="20"/>
    <x v="4"/>
    <x v="8"/>
    <x v="1"/>
    <x v="0"/>
    <x v="0"/>
    <x v="26"/>
    <n v="2.2799999999999998"/>
    <n v="1.0555555555555554"/>
  </r>
  <r>
    <x v="0"/>
    <s v="May"/>
    <n v="20"/>
    <x v="4"/>
    <x v="8"/>
    <x v="1"/>
    <x v="0"/>
    <x v="0"/>
    <x v="6"/>
    <n v="0.94"/>
    <n v="0.96572696638448263"/>
  </r>
  <r>
    <x v="0"/>
    <s v="May"/>
    <n v="20"/>
    <x v="4"/>
    <x v="8"/>
    <x v="1"/>
    <x v="0"/>
    <x v="0"/>
    <x v="14"/>
    <n v="0.49"/>
    <n v="0.89298731593526748"/>
  </r>
  <r>
    <x v="0"/>
    <s v="May"/>
    <n v="20"/>
    <x v="4"/>
    <x v="8"/>
    <x v="1"/>
    <x v="0"/>
    <x v="0"/>
    <x v="1"/>
    <n v="1.33"/>
    <n v="0.94589212562585345"/>
  </r>
  <r>
    <x v="0"/>
    <s v="May"/>
    <n v="20"/>
    <x v="4"/>
    <x v="8"/>
    <x v="1"/>
    <x v="0"/>
    <x v="0"/>
    <x v="4"/>
    <n v="1.23"/>
    <n v="1.0454827495346326"/>
  </r>
  <r>
    <x v="0"/>
    <s v="May"/>
    <n v="20"/>
    <x v="4"/>
    <x v="8"/>
    <x v="1"/>
    <x v="0"/>
    <x v="0"/>
    <x v="13"/>
    <n v="0.62"/>
    <n v="0.96875"/>
  </r>
  <r>
    <x v="0"/>
    <s v="May"/>
    <n v="20"/>
    <x v="4"/>
    <x v="8"/>
    <x v="1"/>
    <x v="0"/>
    <x v="0"/>
    <x v="15"/>
    <n v="0.76"/>
    <n v="0.95589067629265345"/>
  </r>
  <r>
    <x v="0"/>
    <s v="May"/>
    <n v="20"/>
    <x v="4"/>
    <x v="8"/>
    <x v="1"/>
    <x v="0"/>
    <x v="0"/>
    <x v="15"/>
    <n v="0.73"/>
    <n v="0.91815814959689079"/>
  </r>
  <r>
    <x v="0"/>
    <s v="May"/>
    <n v="20"/>
    <x v="4"/>
    <x v="8"/>
    <x v="1"/>
    <x v="0"/>
    <x v="0"/>
    <x v="20"/>
    <n v="2.5099999999999998"/>
    <n v="1.0038112834787059"/>
  </r>
  <r>
    <x v="0"/>
    <s v="May"/>
    <n v="20"/>
    <x v="4"/>
    <x v="8"/>
    <x v="1"/>
    <x v="0"/>
    <x v="0"/>
    <x v="15"/>
    <n v="0.74"/>
    <n v="0.93073565849547835"/>
  </r>
  <r>
    <x v="0"/>
    <s v="May"/>
    <n v="20"/>
    <x v="4"/>
    <x v="8"/>
    <x v="1"/>
    <x v="0"/>
    <x v="0"/>
    <x v="9"/>
    <n v="0.82"/>
    <n v="1.1067919231184538"/>
  </r>
  <r>
    <x v="0"/>
    <s v="May"/>
    <n v="20"/>
    <x v="4"/>
    <x v="8"/>
    <x v="1"/>
    <x v="0"/>
    <x v="0"/>
    <x v="2"/>
    <n v="1.84"/>
    <n v="1.0477405247813412"/>
  </r>
  <r>
    <x v="0"/>
    <s v="May"/>
    <n v="20"/>
    <x v="4"/>
    <x v="8"/>
    <x v="1"/>
    <x v="0"/>
    <x v="0"/>
    <x v="62"/>
    <n v="0.9"/>
    <n v="0.14654996946875637"/>
  </r>
  <r>
    <x v="0"/>
    <s v="May"/>
    <n v="20"/>
    <x v="4"/>
    <x v="8"/>
    <x v="1"/>
    <x v="0"/>
    <x v="0"/>
    <x v="6"/>
    <n v="0.87"/>
    <n v="0.89381112846223387"/>
  </r>
  <r>
    <x v="0"/>
    <s v="May"/>
    <n v="20"/>
    <x v="4"/>
    <x v="8"/>
    <x v="1"/>
    <x v="0"/>
    <x v="0"/>
    <x v="15"/>
    <n v="0.78"/>
    <n v="0.98104569408982856"/>
  </r>
  <r>
    <x v="0"/>
    <s v="May"/>
    <n v="20"/>
    <x v="4"/>
    <x v="9"/>
    <x v="0"/>
    <x v="0"/>
    <x v="0"/>
    <x v="5"/>
    <n v="0.65"/>
    <n v="0.71330589849108372"/>
  </r>
  <r>
    <x v="0"/>
    <s v="May"/>
    <n v="20"/>
    <x v="4"/>
    <x v="9"/>
    <x v="0"/>
    <x v="0"/>
    <x v="0"/>
    <x v="17"/>
    <n v="0.74"/>
    <n v="0.71275150978106971"/>
  </r>
  <r>
    <x v="0"/>
    <s v="May"/>
    <n v="20"/>
    <x v="4"/>
    <x v="9"/>
    <x v="0"/>
    <x v="0"/>
    <x v="0"/>
    <x v="13"/>
    <n v="0.57999999999999996"/>
    <n v="0.90624999999999989"/>
  </r>
  <r>
    <x v="0"/>
    <s v="May"/>
    <n v="20"/>
    <x v="4"/>
    <x v="9"/>
    <x v="1"/>
    <x v="0"/>
    <x v="1"/>
    <x v="45"/>
    <n v="18.87"/>
    <n v="1.0391838964494826"/>
  </r>
  <r>
    <x v="0"/>
    <s v="May"/>
    <n v="20"/>
    <x v="4"/>
    <x v="9"/>
    <x v="1"/>
    <x v="0"/>
    <x v="1"/>
    <x v="21"/>
    <n v="11.07"/>
    <n v="1.107"/>
  </r>
  <r>
    <x v="0"/>
    <s v="May"/>
    <n v="20"/>
    <x v="4"/>
    <x v="9"/>
    <x v="1"/>
    <x v="0"/>
    <x v="1"/>
    <x v="63"/>
    <n v="16.14"/>
    <n v="1.1801428894197339"/>
  </r>
  <r>
    <x v="0"/>
    <s v="May"/>
    <n v="20"/>
    <x v="4"/>
    <x v="9"/>
    <x v="1"/>
    <x v="0"/>
    <x v="1"/>
    <x v="27"/>
    <n v="9.1999999999999993"/>
    <n v="1.0730427175973172"/>
  </r>
  <r>
    <x v="0"/>
    <s v="May"/>
    <n v="20"/>
    <x v="4"/>
    <x v="9"/>
    <x v="1"/>
    <x v="0"/>
    <x v="1"/>
    <x v="54"/>
    <n v="17.41"/>
    <n v="1.1153850096354914"/>
  </r>
  <r>
    <x v="0"/>
    <s v="May"/>
    <n v="20"/>
    <x v="4"/>
    <x v="9"/>
    <x v="1"/>
    <x v="0"/>
    <x v="1"/>
    <x v="23"/>
    <n v="9.5399999999999991"/>
    <n v="1.1485894262350345"/>
  </r>
  <r>
    <x v="0"/>
    <s v="May"/>
    <n v="20"/>
    <x v="4"/>
    <x v="9"/>
    <x v="1"/>
    <x v="0"/>
    <x v="1"/>
    <x v="64"/>
    <n v="9.26"/>
    <n v="1.0146021630967499"/>
  </r>
  <r>
    <x v="0"/>
    <s v="May"/>
    <n v="20"/>
    <x v="4"/>
    <x v="9"/>
    <x v="1"/>
    <x v="0"/>
    <x v="1"/>
    <x v="65"/>
    <n v="35.1"/>
    <n v="0.87320405435359394"/>
  </r>
  <r>
    <x v="0"/>
    <s v="May"/>
    <n v="20"/>
    <x v="4"/>
    <x v="9"/>
    <x v="1"/>
    <x v="0"/>
    <x v="1"/>
    <x v="34"/>
    <n v="9.9600000000000009"/>
    <n v="1.058232539163104"/>
  </r>
  <r>
    <x v="0"/>
    <s v="May"/>
    <n v="20"/>
    <x v="4"/>
    <x v="9"/>
    <x v="1"/>
    <x v="0"/>
    <x v="1"/>
    <x v="66"/>
    <n v="9.0500000000000007"/>
    <n v="1.2009485503024933"/>
  </r>
  <r>
    <x v="0"/>
    <s v="May"/>
    <n v="20"/>
    <x v="4"/>
    <x v="9"/>
    <x v="1"/>
    <x v="0"/>
    <x v="1"/>
    <x v="22"/>
    <n v="10.81"/>
    <n v="0.74918722542218885"/>
  </r>
  <r>
    <x v="0"/>
    <s v="May"/>
    <n v="20"/>
    <x v="4"/>
    <x v="9"/>
    <x v="1"/>
    <x v="0"/>
    <x v="1"/>
    <x v="21"/>
    <n v="9.6199999999999992"/>
    <n v="0.96199999999999986"/>
  </r>
  <r>
    <x v="0"/>
    <s v="May"/>
    <n v="20"/>
    <x v="4"/>
    <x v="9"/>
    <x v="1"/>
    <x v="0"/>
    <x v="1"/>
    <x v="21"/>
    <n v="10.85"/>
    <n v="1.085"/>
  </r>
  <r>
    <x v="0"/>
    <s v="May"/>
    <n v="20"/>
    <x v="4"/>
    <x v="9"/>
    <x v="1"/>
    <x v="0"/>
    <x v="1"/>
    <x v="67"/>
    <n v="6.25"/>
    <n v="0.94912247932051941"/>
  </r>
  <r>
    <x v="0"/>
    <s v="May"/>
    <n v="20"/>
    <x v="4"/>
    <x v="9"/>
    <x v="1"/>
    <x v="0"/>
    <x v="1"/>
    <x v="21"/>
    <n v="10.53"/>
    <n v="1.0529999999999999"/>
  </r>
  <r>
    <x v="0"/>
    <s v="May"/>
    <n v="20"/>
    <x v="4"/>
    <x v="9"/>
    <x v="1"/>
    <x v="0"/>
    <x v="0"/>
    <x v="16"/>
    <n v="1.55"/>
    <n v="0.98435197886501047"/>
  </r>
  <r>
    <x v="0"/>
    <s v="May"/>
    <n v="20"/>
    <x v="4"/>
    <x v="9"/>
    <x v="1"/>
    <x v="0"/>
    <x v="0"/>
    <x v="5"/>
    <n v="0.81"/>
    <n v="0.88888888888888884"/>
  </r>
  <r>
    <x v="0"/>
    <s v="May"/>
    <n v="20"/>
    <x v="4"/>
    <x v="9"/>
    <x v="1"/>
    <x v="0"/>
    <x v="0"/>
    <x v="0"/>
    <n v="1.01"/>
    <n v="0.91326678240740744"/>
  </r>
  <r>
    <x v="0"/>
    <s v="May"/>
    <n v="20"/>
    <x v="4"/>
    <x v="9"/>
    <x v="1"/>
    <x v="0"/>
    <x v="0"/>
    <x v="25"/>
    <n v="1.64"/>
    <n v="1.10158049933838"/>
  </r>
  <r>
    <x v="0"/>
    <s v="May"/>
    <n v="20"/>
    <x v="4"/>
    <x v="9"/>
    <x v="1"/>
    <x v="0"/>
    <x v="0"/>
    <x v="20"/>
    <n v="2.6"/>
    <n v="1.0398045167508509"/>
  </r>
  <r>
    <x v="0"/>
    <s v="May"/>
    <n v="20"/>
    <x v="4"/>
    <x v="9"/>
    <x v="1"/>
    <x v="0"/>
    <x v="0"/>
    <x v="16"/>
    <n v="1.41"/>
    <n v="0.89544276787075139"/>
  </r>
  <r>
    <x v="0"/>
    <s v="May"/>
    <n v="20"/>
    <x v="4"/>
    <x v="9"/>
    <x v="1"/>
    <x v="0"/>
    <x v="0"/>
    <x v="3"/>
    <n v="1.33"/>
    <n v="1.0640000000000001"/>
  </r>
  <r>
    <x v="0"/>
    <s v="May"/>
    <n v="20"/>
    <x v="4"/>
    <x v="9"/>
    <x v="1"/>
    <x v="0"/>
    <x v="0"/>
    <x v="58"/>
    <n v="2.5299999999999998"/>
    <n v="1.0615622167768788"/>
  </r>
  <r>
    <x v="0"/>
    <s v="May"/>
    <n v="20"/>
    <x v="4"/>
    <x v="9"/>
    <x v="1"/>
    <x v="0"/>
    <x v="0"/>
    <x v="57"/>
    <n v="2.04"/>
    <n v="0.99328558421260205"/>
  </r>
  <r>
    <x v="0"/>
    <s v="May"/>
    <n v="21"/>
    <x v="5"/>
    <x v="5"/>
    <x v="0"/>
    <x v="0"/>
    <x v="0"/>
    <x v="1"/>
    <n v="1.08"/>
    <n v="0.76809285389167048"/>
  </r>
  <r>
    <x v="0"/>
    <s v="May"/>
    <n v="21"/>
    <x v="5"/>
    <x v="5"/>
    <x v="1"/>
    <x v="0"/>
    <x v="0"/>
    <x v="48"/>
    <n v="2.11"/>
    <n v="1.1393519193490034"/>
  </r>
  <r>
    <x v="0"/>
    <s v="May"/>
    <n v="21"/>
    <x v="5"/>
    <x v="5"/>
    <x v="1"/>
    <x v="0"/>
    <x v="0"/>
    <x v="20"/>
    <n v="2.56"/>
    <n v="1.0238075241854532"/>
  </r>
  <r>
    <x v="0"/>
    <s v="May"/>
    <n v="21"/>
    <x v="5"/>
    <x v="5"/>
    <x v="1"/>
    <x v="0"/>
    <x v="0"/>
    <x v="18"/>
    <n v="1.29"/>
    <n v="0.97247664925254995"/>
  </r>
  <r>
    <x v="0"/>
    <s v="May"/>
    <n v="21"/>
    <x v="5"/>
    <x v="5"/>
    <x v="1"/>
    <x v="0"/>
    <x v="0"/>
    <x v="41"/>
    <n v="1.64"/>
    <n v="0.98572501878287"/>
  </r>
  <r>
    <x v="0"/>
    <s v="May"/>
    <n v="21"/>
    <x v="5"/>
    <x v="5"/>
    <x v="1"/>
    <x v="0"/>
    <x v="0"/>
    <x v="16"/>
    <n v="1.7"/>
    <n v="1.0796118477874308"/>
  </r>
  <r>
    <x v="0"/>
    <s v="May"/>
    <n v="21"/>
    <x v="5"/>
    <x v="5"/>
    <x v="2"/>
    <x v="0"/>
    <x v="1"/>
    <x v="24"/>
    <n v="4.45"/>
    <n v="0.869140625"/>
  </r>
  <r>
    <x v="0"/>
    <s v="May"/>
    <n v="21"/>
    <x v="5"/>
    <x v="6"/>
    <x v="0"/>
    <x v="0"/>
    <x v="0"/>
    <x v="26"/>
    <n v="1.82"/>
    <n v="0.84259259259259256"/>
  </r>
  <r>
    <x v="0"/>
    <s v="May"/>
    <n v="21"/>
    <x v="5"/>
    <x v="6"/>
    <x v="0"/>
    <x v="0"/>
    <x v="0"/>
    <x v="56"/>
    <n v="1.95"/>
    <n v="0.85910274428256106"/>
  </r>
  <r>
    <x v="0"/>
    <s v="May"/>
    <n v="21"/>
    <x v="5"/>
    <x v="6"/>
    <x v="0"/>
    <x v="0"/>
    <x v="0"/>
    <x v="48"/>
    <n v="1.62"/>
    <n v="0.87476308499781308"/>
  </r>
  <r>
    <x v="0"/>
    <s v="May"/>
    <n v="21"/>
    <x v="5"/>
    <x v="6"/>
    <x v="0"/>
    <x v="0"/>
    <x v="0"/>
    <x v="56"/>
    <n v="1.96"/>
    <n v="0.86350839938144608"/>
  </r>
  <r>
    <x v="0"/>
    <s v="May"/>
    <n v="21"/>
    <x v="5"/>
    <x v="6"/>
    <x v="0"/>
    <x v="0"/>
    <x v="0"/>
    <x v="48"/>
    <n v="1.6"/>
    <n v="0.86396354073858084"/>
  </r>
  <r>
    <x v="0"/>
    <s v="May"/>
    <n v="21"/>
    <x v="5"/>
    <x v="6"/>
    <x v="0"/>
    <x v="0"/>
    <x v="0"/>
    <x v="1"/>
    <n v="1.1200000000000001"/>
    <n v="0.79654073736913988"/>
  </r>
  <r>
    <x v="0"/>
    <s v="May"/>
    <n v="21"/>
    <x v="5"/>
    <x v="6"/>
    <x v="0"/>
    <x v="0"/>
    <x v="0"/>
    <x v="19"/>
    <n v="1.74"/>
    <n v="0.89179548156956001"/>
  </r>
  <r>
    <x v="0"/>
    <s v="May"/>
    <n v="21"/>
    <x v="5"/>
    <x v="6"/>
    <x v="0"/>
    <x v="0"/>
    <x v="0"/>
    <x v="59"/>
    <n v="2.4700000000000002"/>
    <n v="0.94223022460937511"/>
  </r>
  <r>
    <x v="0"/>
    <s v="May"/>
    <n v="21"/>
    <x v="5"/>
    <x v="6"/>
    <x v="0"/>
    <x v="0"/>
    <x v="0"/>
    <x v="2"/>
    <n v="1.52"/>
    <n v="0.86552478134110788"/>
  </r>
  <r>
    <x v="0"/>
    <s v="May"/>
    <n v="21"/>
    <x v="5"/>
    <x v="6"/>
    <x v="0"/>
    <x v="0"/>
    <x v="0"/>
    <x v="47"/>
    <n v="2.29"/>
    <n v="0.83386436049157941"/>
  </r>
  <r>
    <x v="0"/>
    <s v="May"/>
    <n v="21"/>
    <x v="5"/>
    <x v="6"/>
    <x v="0"/>
    <x v="0"/>
    <x v="0"/>
    <x v="16"/>
    <n v="1.53"/>
    <n v="0.97165066300868774"/>
  </r>
  <r>
    <x v="0"/>
    <s v="May"/>
    <n v="21"/>
    <x v="5"/>
    <x v="6"/>
    <x v="0"/>
    <x v="0"/>
    <x v="0"/>
    <x v="68"/>
    <n v="2.65"/>
    <n v="0.9217519548098061"/>
  </r>
  <r>
    <x v="0"/>
    <s v="May"/>
    <n v="21"/>
    <x v="5"/>
    <x v="6"/>
    <x v="0"/>
    <x v="0"/>
    <x v="0"/>
    <x v="3"/>
    <n v="1.08"/>
    <n v="0.86399999999999999"/>
  </r>
  <r>
    <x v="0"/>
    <s v="May"/>
    <n v="21"/>
    <x v="5"/>
    <x v="6"/>
    <x v="0"/>
    <x v="0"/>
    <x v="0"/>
    <x v="26"/>
    <n v="2.14"/>
    <n v="0.9907407407407407"/>
  </r>
  <r>
    <x v="0"/>
    <s v="May"/>
    <n v="21"/>
    <x v="5"/>
    <x v="6"/>
    <x v="0"/>
    <x v="0"/>
    <x v="0"/>
    <x v="58"/>
    <n v="2.11"/>
    <n v="0.88533449699573696"/>
  </r>
  <r>
    <x v="0"/>
    <s v="May"/>
    <n v="21"/>
    <x v="5"/>
    <x v="6"/>
    <x v="0"/>
    <x v="0"/>
    <x v="0"/>
    <x v="18"/>
    <n v="1.08"/>
    <n v="0.81416649704864641"/>
  </r>
  <r>
    <x v="0"/>
    <s v="May"/>
    <n v="21"/>
    <x v="5"/>
    <x v="6"/>
    <x v="0"/>
    <x v="0"/>
    <x v="0"/>
    <x v="16"/>
    <n v="1.56"/>
    <n v="0.99070263679317172"/>
  </r>
  <r>
    <x v="0"/>
    <s v="May"/>
    <n v="21"/>
    <x v="5"/>
    <x v="6"/>
    <x v="0"/>
    <x v="0"/>
    <x v="0"/>
    <x v="19"/>
    <n v="1.66"/>
    <n v="0.85079339046291358"/>
  </r>
  <r>
    <x v="0"/>
    <s v="May"/>
    <n v="21"/>
    <x v="5"/>
    <x v="6"/>
    <x v="1"/>
    <x v="0"/>
    <x v="1"/>
    <x v="51"/>
    <n v="9.83"/>
    <n v="1.0130897795421823"/>
  </r>
  <r>
    <x v="0"/>
    <s v="May"/>
    <n v="21"/>
    <x v="5"/>
    <x v="6"/>
    <x v="1"/>
    <x v="0"/>
    <x v="1"/>
    <x v="34"/>
    <n v="10.83"/>
    <n v="1.1506685139695194"/>
  </r>
  <r>
    <x v="0"/>
    <s v="May"/>
    <n v="21"/>
    <x v="5"/>
    <x v="6"/>
    <x v="1"/>
    <x v="0"/>
    <x v="1"/>
    <x v="69"/>
    <n v="10.47"/>
    <n v="0.98661148427075573"/>
  </r>
  <r>
    <x v="0"/>
    <s v="May"/>
    <n v="21"/>
    <x v="5"/>
    <x v="6"/>
    <x v="1"/>
    <x v="0"/>
    <x v="1"/>
    <x v="51"/>
    <n v="10.64"/>
    <n v="1.0965692018645798"/>
  </r>
  <r>
    <x v="0"/>
    <s v="May"/>
    <n v="21"/>
    <x v="5"/>
    <x v="6"/>
    <x v="1"/>
    <x v="0"/>
    <x v="1"/>
    <x v="27"/>
    <n v="8.1999999999999993"/>
    <n v="0.95640763959760888"/>
  </r>
  <r>
    <x v="0"/>
    <s v="May"/>
    <n v="21"/>
    <x v="5"/>
    <x v="6"/>
    <x v="1"/>
    <x v="0"/>
    <x v="1"/>
    <x v="70"/>
    <n v="13.24"/>
    <n v="1.0510338871107048"/>
  </r>
  <r>
    <x v="0"/>
    <s v="May"/>
    <n v="21"/>
    <x v="5"/>
    <x v="6"/>
    <x v="1"/>
    <x v="0"/>
    <x v="1"/>
    <x v="71"/>
    <n v="4.1900000000000004"/>
    <n v="0.882938013115528"/>
  </r>
  <r>
    <x v="0"/>
    <s v="May"/>
    <n v="21"/>
    <x v="5"/>
    <x v="6"/>
    <x v="1"/>
    <x v="0"/>
    <x v="0"/>
    <x v="26"/>
    <n v="2.2400000000000002"/>
    <n v="1.0370370370370372"/>
  </r>
  <r>
    <x v="0"/>
    <s v="May"/>
    <n v="21"/>
    <x v="5"/>
    <x v="6"/>
    <x v="1"/>
    <x v="0"/>
    <x v="0"/>
    <x v="19"/>
    <n v="2.27"/>
    <n v="1.1634343351510927"/>
  </r>
  <r>
    <x v="0"/>
    <s v="May"/>
    <n v="21"/>
    <x v="5"/>
    <x v="6"/>
    <x v="1"/>
    <x v="0"/>
    <x v="0"/>
    <x v="2"/>
    <n v="1.97"/>
    <n v="1.1217656705539358"/>
  </r>
  <r>
    <x v="0"/>
    <s v="May"/>
    <n v="21"/>
    <x v="5"/>
    <x v="6"/>
    <x v="1"/>
    <x v="0"/>
    <x v="0"/>
    <x v="59"/>
    <n v="2.94"/>
    <n v="1.12152099609375"/>
  </r>
  <r>
    <x v="0"/>
    <s v="May"/>
    <n v="21"/>
    <x v="5"/>
    <x v="6"/>
    <x v="1"/>
    <x v="0"/>
    <x v="0"/>
    <x v="20"/>
    <n v="2.8"/>
    <n v="1.1197894795778394"/>
  </r>
  <r>
    <x v="0"/>
    <s v="May"/>
    <n v="21"/>
    <x v="5"/>
    <x v="6"/>
    <x v="1"/>
    <x v="0"/>
    <x v="0"/>
    <x v="56"/>
    <n v="2.4300000000000002"/>
    <n v="1.0705741890290379"/>
  </r>
  <r>
    <x v="0"/>
    <s v="May"/>
    <n v="21"/>
    <x v="5"/>
    <x v="6"/>
    <x v="1"/>
    <x v="0"/>
    <x v="0"/>
    <x v="57"/>
    <n v="2.69"/>
    <n v="1.3097736380058331"/>
  </r>
  <r>
    <x v="0"/>
    <s v="May"/>
    <n v="21"/>
    <x v="5"/>
    <x v="6"/>
    <x v="1"/>
    <x v="0"/>
    <x v="0"/>
    <x v="72"/>
    <n v="3.65"/>
    <n v="1.1608233258701404"/>
  </r>
  <r>
    <x v="0"/>
    <s v="May"/>
    <n v="21"/>
    <x v="5"/>
    <x v="6"/>
    <x v="1"/>
    <x v="0"/>
    <x v="0"/>
    <x v="26"/>
    <n v="2.4900000000000002"/>
    <n v="1.1527777777777779"/>
  </r>
  <r>
    <x v="0"/>
    <s v="May"/>
    <n v="21"/>
    <x v="5"/>
    <x v="6"/>
    <x v="1"/>
    <x v="0"/>
    <x v="0"/>
    <x v="59"/>
    <n v="2.93"/>
    <n v="1.117706298828125"/>
  </r>
  <r>
    <x v="0"/>
    <s v="May"/>
    <n v="21"/>
    <x v="5"/>
    <x v="6"/>
    <x v="1"/>
    <x v="0"/>
    <x v="0"/>
    <x v="56"/>
    <n v="2.59"/>
    <n v="1.1410646706111964"/>
  </r>
  <r>
    <x v="0"/>
    <s v="May"/>
    <n v="21"/>
    <x v="5"/>
    <x v="6"/>
    <x v="1"/>
    <x v="0"/>
    <x v="0"/>
    <x v="19"/>
    <n v="2.08"/>
    <n v="1.0660543687728075"/>
  </r>
  <r>
    <x v="0"/>
    <s v="May"/>
    <n v="21"/>
    <x v="5"/>
    <x v="6"/>
    <x v="1"/>
    <x v="0"/>
    <x v="0"/>
    <x v="10"/>
    <n v="0.75"/>
    <n v="1.0882024346715804"/>
  </r>
  <r>
    <x v="0"/>
    <s v="May"/>
    <n v="21"/>
    <x v="5"/>
    <x v="6"/>
    <x v="1"/>
    <x v="0"/>
    <x v="0"/>
    <x v="59"/>
    <n v="2.92"/>
    <n v="1.1138916015625"/>
  </r>
  <r>
    <x v="0"/>
    <s v="May"/>
    <n v="21"/>
    <x v="5"/>
    <x v="6"/>
    <x v="1"/>
    <x v="0"/>
    <x v="0"/>
    <x v="0"/>
    <n v="1.1000000000000001"/>
    <n v="0.99464699074074092"/>
  </r>
  <r>
    <x v="0"/>
    <s v="May"/>
    <n v="21"/>
    <x v="5"/>
    <x v="6"/>
    <x v="1"/>
    <x v="0"/>
    <x v="0"/>
    <x v="2"/>
    <n v="1.97"/>
    <n v="1.1217656705539358"/>
  </r>
  <r>
    <x v="0"/>
    <s v="May"/>
    <n v="21"/>
    <x v="5"/>
    <x v="6"/>
    <x v="1"/>
    <x v="0"/>
    <x v="0"/>
    <x v="56"/>
    <n v="3.21"/>
    <n v="1.4142152867420621"/>
  </r>
  <r>
    <x v="0"/>
    <s v="May"/>
    <n v="21"/>
    <x v="5"/>
    <x v="6"/>
    <x v="2"/>
    <x v="0"/>
    <x v="0"/>
    <x v="59"/>
    <n v="2.72"/>
    <n v="1.03759765625"/>
  </r>
  <r>
    <x v="0"/>
    <s v="May"/>
    <n v="21"/>
    <x v="5"/>
    <x v="1"/>
    <x v="0"/>
    <x v="0"/>
    <x v="0"/>
    <x v="4"/>
    <n v="0.92"/>
    <n v="0.78198709721289594"/>
  </r>
  <r>
    <x v="0"/>
    <s v="May"/>
    <n v="21"/>
    <x v="5"/>
    <x v="1"/>
    <x v="0"/>
    <x v="0"/>
    <x v="0"/>
    <x v="5"/>
    <n v="0.72"/>
    <n v="0.79012345679012341"/>
  </r>
  <r>
    <x v="0"/>
    <s v="May"/>
    <n v="21"/>
    <x v="5"/>
    <x v="1"/>
    <x v="0"/>
    <x v="0"/>
    <x v="0"/>
    <x v="1"/>
    <n v="1.1299999999999999"/>
    <n v="0.80365270823850699"/>
  </r>
  <r>
    <x v="0"/>
    <s v="May"/>
    <n v="21"/>
    <x v="5"/>
    <x v="1"/>
    <x v="0"/>
    <x v="0"/>
    <x v="0"/>
    <x v="18"/>
    <n v="0.96"/>
    <n v="0.72370355293213018"/>
  </r>
  <r>
    <x v="0"/>
    <s v="May"/>
    <n v="21"/>
    <x v="5"/>
    <x v="1"/>
    <x v="0"/>
    <x v="0"/>
    <x v="0"/>
    <x v="26"/>
    <n v="2.2999999999999998"/>
    <n v="1.0648148148148147"/>
  </r>
  <r>
    <x v="0"/>
    <s v="May"/>
    <n v="21"/>
    <x v="5"/>
    <x v="1"/>
    <x v="1"/>
    <x v="0"/>
    <x v="0"/>
    <x v="0"/>
    <n v="1.29"/>
    <n v="1.1664496527777777"/>
  </r>
  <r>
    <x v="0"/>
    <s v="May"/>
    <n v="21"/>
    <x v="5"/>
    <x v="1"/>
    <x v="1"/>
    <x v="0"/>
    <x v="0"/>
    <x v="2"/>
    <n v="1.79"/>
    <n v="1.0192693148688046"/>
  </r>
  <r>
    <x v="0"/>
    <s v="May"/>
    <n v="21"/>
    <x v="5"/>
    <x v="1"/>
    <x v="1"/>
    <x v="0"/>
    <x v="0"/>
    <x v="4"/>
    <n v="1.25"/>
    <n v="1.0624824690392609"/>
  </r>
  <r>
    <x v="0"/>
    <s v="May"/>
    <n v="21"/>
    <x v="5"/>
    <x v="1"/>
    <x v="1"/>
    <x v="0"/>
    <x v="0"/>
    <x v="2"/>
    <n v="1.92"/>
    <n v="1.0932944606413995"/>
  </r>
  <r>
    <x v="0"/>
    <s v="May"/>
    <n v="21"/>
    <x v="5"/>
    <x v="1"/>
    <x v="1"/>
    <x v="0"/>
    <x v="0"/>
    <x v="58"/>
    <n v="2.7"/>
    <n v="1.1328924843073411"/>
  </r>
  <r>
    <x v="0"/>
    <s v="May"/>
    <n v="21"/>
    <x v="5"/>
    <x v="1"/>
    <x v="1"/>
    <x v="0"/>
    <x v="0"/>
    <x v="17"/>
    <n v="1.1299999999999999"/>
    <n v="1.0883908189900118"/>
  </r>
  <r>
    <x v="0"/>
    <s v="May"/>
    <n v="21"/>
    <x v="6"/>
    <x v="2"/>
    <x v="1"/>
    <x v="0"/>
    <x v="0"/>
    <x v="3"/>
    <n v="1.33"/>
    <n v="1.0640000000000001"/>
  </r>
  <r>
    <x v="0"/>
    <s v="May"/>
    <n v="21"/>
    <x v="6"/>
    <x v="2"/>
    <x v="1"/>
    <x v="0"/>
    <x v="0"/>
    <x v="3"/>
    <n v="1.25"/>
    <n v="1"/>
  </r>
  <r>
    <x v="0"/>
    <s v="May"/>
    <n v="21"/>
    <x v="6"/>
    <x v="2"/>
    <x v="1"/>
    <x v="0"/>
    <x v="0"/>
    <x v="1"/>
    <n v="1.46"/>
    <n v="1.0383477469276285"/>
  </r>
  <r>
    <x v="0"/>
    <s v="May"/>
    <n v="21"/>
    <x v="6"/>
    <x v="2"/>
    <x v="1"/>
    <x v="0"/>
    <x v="0"/>
    <x v="0"/>
    <n v="1.2"/>
    <n v="1.0850694444444444"/>
  </r>
  <r>
    <x v="0"/>
    <s v="May"/>
    <n v="21"/>
    <x v="6"/>
    <x v="3"/>
    <x v="1"/>
    <x v="0"/>
    <x v="0"/>
    <x v="5"/>
    <n v="0.92"/>
    <n v="1.0096021947873799"/>
  </r>
  <r>
    <x v="0"/>
    <s v="May"/>
    <n v="21"/>
    <x v="6"/>
    <x v="3"/>
    <x v="1"/>
    <x v="0"/>
    <x v="0"/>
    <x v="25"/>
    <n v="0.53"/>
    <n v="0.35599857600569595"/>
  </r>
  <r>
    <x v="0"/>
    <s v="May"/>
    <n v="21"/>
    <x v="6"/>
    <x v="3"/>
    <x v="1"/>
    <x v="0"/>
    <x v="0"/>
    <x v="3"/>
    <n v="1.25"/>
    <n v="1"/>
  </r>
  <r>
    <x v="0"/>
    <s v="May"/>
    <n v="21"/>
    <x v="6"/>
    <x v="3"/>
    <x v="1"/>
    <x v="0"/>
    <x v="0"/>
    <x v="5"/>
    <n v="0.94"/>
    <n v="1.0315500685871055"/>
  </r>
  <r>
    <x v="0"/>
    <s v="May"/>
    <n v="21"/>
    <x v="6"/>
    <x v="3"/>
    <x v="1"/>
    <x v="0"/>
    <x v="0"/>
    <x v="7"/>
    <n v="1.21"/>
    <n v="1.4204545454545454"/>
  </r>
  <r>
    <x v="0"/>
    <s v="May"/>
    <n v="21"/>
    <x v="6"/>
    <x v="3"/>
    <x v="1"/>
    <x v="0"/>
    <x v="0"/>
    <x v="17"/>
    <n v="0.96"/>
    <n v="0.92465060728354986"/>
  </r>
  <r>
    <x v="0"/>
    <s v="May"/>
    <n v="21"/>
    <x v="6"/>
    <x v="3"/>
    <x v="1"/>
    <x v="0"/>
    <x v="0"/>
    <x v="41"/>
    <n v="1.82"/>
    <n v="1.0939143501126971"/>
  </r>
  <r>
    <x v="0"/>
    <s v="May"/>
    <n v="21"/>
    <x v="6"/>
    <x v="3"/>
    <x v="1"/>
    <x v="0"/>
    <x v="0"/>
    <x v="48"/>
    <n v="1.93"/>
    <n v="1.0421560210159131"/>
  </r>
  <r>
    <x v="0"/>
    <s v="May"/>
    <n v="21"/>
    <x v="6"/>
    <x v="3"/>
    <x v="1"/>
    <x v="0"/>
    <x v="0"/>
    <x v="10"/>
    <n v="0.61"/>
    <n v="0.88507131353288548"/>
  </r>
  <r>
    <x v="0"/>
    <s v="May"/>
    <n v="21"/>
    <x v="6"/>
    <x v="3"/>
    <x v="1"/>
    <x v="0"/>
    <x v="0"/>
    <x v="5"/>
    <n v="0.99"/>
    <n v="1.0864197530864197"/>
  </r>
  <r>
    <x v="0"/>
    <s v="May"/>
    <n v="21"/>
    <x v="6"/>
    <x v="3"/>
    <x v="1"/>
    <x v="0"/>
    <x v="0"/>
    <x v="41"/>
    <n v="1.58"/>
    <n v="0.9496619083395943"/>
  </r>
  <r>
    <x v="0"/>
    <s v="May"/>
    <n v="21"/>
    <x v="6"/>
    <x v="3"/>
    <x v="1"/>
    <x v="0"/>
    <x v="0"/>
    <x v="13"/>
    <n v="0.63"/>
    <n v="0.984375"/>
  </r>
  <r>
    <x v="0"/>
    <s v="May"/>
    <n v="21"/>
    <x v="6"/>
    <x v="3"/>
    <x v="1"/>
    <x v="0"/>
    <x v="0"/>
    <x v="0"/>
    <n v="1.04"/>
    <n v="0.94039351851851849"/>
  </r>
  <r>
    <x v="0"/>
    <s v="May"/>
    <n v="21"/>
    <x v="6"/>
    <x v="3"/>
    <x v="1"/>
    <x v="0"/>
    <x v="0"/>
    <x v="6"/>
    <n v="1.05"/>
    <n v="1.0787375688337306"/>
  </r>
  <r>
    <x v="0"/>
    <s v="May"/>
    <n v="21"/>
    <x v="6"/>
    <x v="3"/>
    <x v="1"/>
    <x v="0"/>
    <x v="0"/>
    <x v="6"/>
    <n v="0.96"/>
    <n v="0.98627434864798225"/>
  </r>
  <r>
    <x v="0"/>
    <s v="May"/>
    <n v="21"/>
    <x v="6"/>
    <x v="3"/>
    <x v="1"/>
    <x v="0"/>
    <x v="0"/>
    <x v="4"/>
    <n v="1.02"/>
    <n v="0.86698569473603682"/>
  </r>
  <r>
    <x v="0"/>
    <s v="May"/>
    <n v="21"/>
    <x v="6"/>
    <x v="3"/>
    <x v="1"/>
    <x v="0"/>
    <x v="0"/>
    <x v="7"/>
    <n v="0.79"/>
    <n v="0.92740420736288509"/>
  </r>
  <r>
    <x v="0"/>
    <s v="May"/>
    <n v="21"/>
    <x v="6"/>
    <x v="3"/>
    <x v="1"/>
    <x v="0"/>
    <x v="0"/>
    <x v="9"/>
    <n v="0.93"/>
    <n v="1.2552640103660513"/>
  </r>
  <r>
    <x v="0"/>
    <s v="May"/>
    <n v="21"/>
    <x v="6"/>
    <x v="3"/>
    <x v="1"/>
    <x v="0"/>
    <x v="0"/>
    <x v="15"/>
    <n v="0.75"/>
    <n v="0.9433131673940659"/>
  </r>
  <r>
    <x v="0"/>
    <s v="May"/>
    <n v="21"/>
    <x v="6"/>
    <x v="3"/>
    <x v="1"/>
    <x v="0"/>
    <x v="0"/>
    <x v="0"/>
    <n v="1.02"/>
    <n v="0.92230902777777779"/>
  </r>
  <r>
    <x v="0"/>
    <s v="May"/>
    <n v="21"/>
    <x v="6"/>
    <x v="3"/>
    <x v="1"/>
    <x v="0"/>
    <x v="0"/>
    <x v="6"/>
    <n v="1.03"/>
    <n v="1.058190186570231"/>
  </r>
  <r>
    <x v="0"/>
    <s v="May"/>
    <n v="21"/>
    <x v="6"/>
    <x v="3"/>
    <x v="1"/>
    <x v="0"/>
    <x v="0"/>
    <x v="15"/>
    <n v="0.71"/>
    <n v="0.8930031317997158"/>
  </r>
  <r>
    <x v="0"/>
    <s v="May"/>
    <n v="21"/>
    <x v="6"/>
    <x v="3"/>
    <x v="1"/>
    <x v="0"/>
    <x v="0"/>
    <x v="15"/>
    <n v="0.86"/>
    <n v="1.0816657652785289"/>
  </r>
  <r>
    <x v="0"/>
    <s v="May"/>
    <n v="21"/>
    <x v="6"/>
    <x v="3"/>
    <x v="1"/>
    <x v="0"/>
    <x v="0"/>
    <x v="15"/>
    <n v="0.67"/>
    <n v="0.84269309620536559"/>
  </r>
  <r>
    <x v="0"/>
    <s v="May"/>
    <n v="21"/>
    <x v="6"/>
    <x v="8"/>
    <x v="0"/>
    <x v="0"/>
    <x v="0"/>
    <x v="43"/>
    <n v="0.53"/>
    <n v="1.3484632607368208"/>
  </r>
  <r>
    <x v="0"/>
    <s v="May"/>
    <n v="21"/>
    <x v="6"/>
    <x v="8"/>
    <x v="1"/>
    <x v="0"/>
    <x v="1"/>
    <x v="40"/>
    <n v="5.43"/>
    <n v="0.77024663495841661"/>
  </r>
  <r>
    <x v="0"/>
    <s v="May"/>
    <n v="21"/>
    <x v="6"/>
    <x v="8"/>
    <x v="1"/>
    <x v="0"/>
    <x v="1"/>
    <x v="32"/>
    <n v="22.32"/>
    <n v="1.142784"/>
  </r>
  <r>
    <x v="0"/>
    <s v="May"/>
    <n v="21"/>
    <x v="6"/>
    <x v="8"/>
    <x v="1"/>
    <x v="0"/>
    <x v="1"/>
    <x v="50"/>
    <n v="9.89"/>
    <n v="1.117847583912037"/>
  </r>
  <r>
    <x v="0"/>
    <s v="May"/>
    <n v="21"/>
    <x v="6"/>
    <x v="8"/>
    <x v="1"/>
    <x v="0"/>
    <x v="0"/>
    <x v="25"/>
    <n v="1.63"/>
    <n v="1.0948635450741215"/>
  </r>
  <r>
    <x v="0"/>
    <s v="May"/>
    <n v="21"/>
    <x v="6"/>
    <x v="8"/>
    <x v="1"/>
    <x v="0"/>
    <x v="0"/>
    <x v="56"/>
    <n v="3.11"/>
    <n v="1.3701587357532128"/>
  </r>
  <r>
    <x v="0"/>
    <s v="May"/>
    <n v="21"/>
    <x v="6"/>
    <x v="8"/>
    <x v="1"/>
    <x v="0"/>
    <x v="0"/>
    <x v="17"/>
    <n v="1.1499999999999999"/>
    <n v="1.107654373308419"/>
  </r>
  <r>
    <x v="0"/>
    <s v="May"/>
    <n v="21"/>
    <x v="6"/>
    <x v="8"/>
    <x v="1"/>
    <x v="0"/>
    <x v="0"/>
    <x v="41"/>
    <n v="1.76"/>
    <n v="1.0578512396694215"/>
  </r>
  <r>
    <x v="0"/>
    <s v="May"/>
    <n v="21"/>
    <x v="6"/>
    <x v="8"/>
    <x v="1"/>
    <x v="0"/>
    <x v="0"/>
    <x v="10"/>
    <n v="1.04"/>
    <n v="1.5089740427445917"/>
  </r>
  <r>
    <x v="0"/>
    <s v="May"/>
    <n v="21"/>
    <x v="6"/>
    <x v="0"/>
    <x v="1"/>
    <x v="0"/>
    <x v="1"/>
    <x v="39"/>
    <n v="8.58"/>
    <n v="1.1018533738801677"/>
  </r>
  <r>
    <x v="0"/>
    <s v="May"/>
    <n v="21"/>
    <x v="6"/>
    <x v="0"/>
    <x v="1"/>
    <x v="0"/>
    <x v="0"/>
    <x v="13"/>
    <n v="0.56999999999999995"/>
    <n v="0.89062499999999989"/>
  </r>
  <r>
    <x v="0"/>
    <s v="May"/>
    <n v="21"/>
    <x v="6"/>
    <x v="0"/>
    <x v="1"/>
    <x v="0"/>
    <x v="0"/>
    <x v="16"/>
    <n v="1.42"/>
    <n v="0.90179342579891275"/>
  </r>
  <r>
    <x v="0"/>
    <s v="May"/>
    <n v="21"/>
    <x v="6"/>
    <x v="0"/>
    <x v="1"/>
    <x v="0"/>
    <x v="0"/>
    <x v="41"/>
    <n v="1.67"/>
    <n v="1.0037565740045078"/>
  </r>
  <r>
    <x v="0"/>
    <s v="May"/>
    <n v="21"/>
    <x v="6"/>
    <x v="0"/>
    <x v="1"/>
    <x v="0"/>
    <x v="0"/>
    <x v="7"/>
    <n v="0.78"/>
    <n v="0.91566491359879787"/>
  </r>
  <r>
    <x v="0"/>
    <s v="May"/>
    <n v="21"/>
    <x v="6"/>
    <x v="0"/>
    <x v="1"/>
    <x v="0"/>
    <x v="0"/>
    <x v="6"/>
    <n v="1.03"/>
    <n v="1.058190186570231"/>
  </r>
  <r>
    <x v="0"/>
    <s v="May"/>
    <n v="21"/>
    <x v="6"/>
    <x v="0"/>
    <x v="1"/>
    <x v="0"/>
    <x v="0"/>
    <x v="17"/>
    <n v="1.1399999999999999"/>
    <n v="1.0980225961492154"/>
  </r>
  <r>
    <x v="0"/>
    <s v="May"/>
    <n v="21"/>
    <x v="6"/>
    <x v="0"/>
    <x v="1"/>
    <x v="0"/>
    <x v="0"/>
    <x v="5"/>
    <n v="1.1299999999999999"/>
    <n v="1.2400548696844991"/>
  </r>
  <r>
    <x v="0"/>
    <s v="May"/>
    <n v="21"/>
    <x v="6"/>
    <x v="0"/>
    <x v="1"/>
    <x v="0"/>
    <x v="0"/>
    <x v="48"/>
    <n v="2"/>
    <n v="1.0799544259232261"/>
  </r>
  <r>
    <x v="0"/>
    <s v="May"/>
    <n v="21"/>
    <x v="6"/>
    <x v="0"/>
    <x v="1"/>
    <x v="0"/>
    <x v="0"/>
    <x v="7"/>
    <n v="0.83"/>
    <n v="0.97436138241923365"/>
  </r>
  <r>
    <x v="0"/>
    <s v="May"/>
    <n v="21"/>
    <x v="6"/>
    <x v="0"/>
    <x v="1"/>
    <x v="0"/>
    <x v="0"/>
    <x v="0"/>
    <n v="0.78"/>
    <n v="0.70529513888888884"/>
  </r>
  <r>
    <x v="0"/>
    <s v="May"/>
    <n v="21"/>
    <x v="6"/>
    <x v="0"/>
    <x v="1"/>
    <x v="0"/>
    <x v="0"/>
    <x v="0"/>
    <n v="0.73"/>
    <n v="0.66008391203703709"/>
  </r>
  <r>
    <x v="0"/>
    <s v="May"/>
    <n v="21"/>
    <x v="6"/>
    <x v="0"/>
    <x v="1"/>
    <x v="0"/>
    <x v="0"/>
    <x v="25"/>
    <n v="1.75"/>
    <n v="1.1754669962452227"/>
  </r>
  <r>
    <x v="0"/>
    <s v="May"/>
    <n v="21"/>
    <x v="6"/>
    <x v="0"/>
    <x v="1"/>
    <x v="0"/>
    <x v="0"/>
    <x v="41"/>
    <n v="1.78"/>
    <n v="1.0698722764838466"/>
  </r>
  <r>
    <x v="0"/>
    <s v="May"/>
    <n v="21"/>
    <x v="6"/>
    <x v="0"/>
    <x v="1"/>
    <x v="0"/>
    <x v="0"/>
    <x v="6"/>
    <n v="1.01"/>
    <n v="1.0376428043067314"/>
  </r>
  <r>
    <x v="0"/>
    <s v="May"/>
    <n v="21"/>
    <x v="6"/>
    <x v="0"/>
    <x v="1"/>
    <x v="0"/>
    <x v="0"/>
    <x v="7"/>
    <n v="0.89"/>
    <n v="1.0447971450037565"/>
  </r>
  <r>
    <x v="0"/>
    <s v="May"/>
    <n v="21"/>
    <x v="6"/>
    <x v="0"/>
    <x v="1"/>
    <x v="0"/>
    <x v="0"/>
    <x v="18"/>
    <n v="1.31"/>
    <n v="0.98755380660530268"/>
  </r>
  <r>
    <x v="0"/>
    <s v="May"/>
    <n v="21"/>
    <x v="6"/>
    <x v="0"/>
    <x v="1"/>
    <x v="0"/>
    <x v="0"/>
    <x v="0"/>
    <n v="1.17"/>
    <n v="1.0579427083333333"/>
  </r>
  <r>
    <x v="0"/>
    <s v="May"/>
    <n v="21"/>
    <x v="6"/>
    <x v="0"/>
    <x v="1"/>
    <x v="0"/>
    <x v="0"/>
    <x v="3"/>
    <n v="1.17"/>
    <n v="0.93600000000000005"/>
  </r>
  <r>
    <x v="0"/>
    <s v="May"/>
    <n v="21"/>
    <x v="6"/>
    <x v="0"/>
    <x v="1"/>
    <x v="0"/>
    <x v="0"/>
    <x v="5"/>
    <n v="0.87"/>
    <n v="0.95473251028806583"/>
  </r>
  <r>
    <x v="0"/>
    <s v="May"/>
    <n v="21"/>
    <x v="6"/>
    <x v="0"/>
    <x v="1"/>
    <x v="0"/>
    <x v="0"/>
    <x v="3"/>
    <n v="1.31"/>
    <n v="1.048"/>
  </r>
  <r>
    <x v="0"/>
    <s v="May"/>
    <n v="21"/>
    <x v="6"/>
    <x v="0"/>
    <x v="1"/>
    <x v="0"/>
    <x v="0"/>
    <x v="13"/>
    <n v="0.6"/>
    <n v="0.9375"/>
  </r>
  <r>
    <x v="0"/>
    <s v="May"/>
    <n v="21"/>
    <x v="6"/>
    <x v="0"/>
    <x v="1"/>
    <x v="0"/>
    <x v="0"/>
    <x v="7"/>
    <n v="0.79"/>
    <n v="0.92740420736288509"/>
  </r>
  <r>
    <x v="0"/>
    <s v="May"/>
    <n v="21"/>
    <x v="6"/>
    <x v="7"/>
    <x v="0"/>
    <x v="0"/>
    <x v="0"/>
    <x v="0"/>
    <n v="0.98"/>
    <n v="0.88614004629629628"/>
  </r>
  <r>
    <x v="0"/>
    <s v="May"/>
    <n v="21"/>
    <x v="6"/>
    <x v="7"/>
    <x v="0"/>
    <x v="0"/>
    <x v="0"/>
    <x v="7"/>
    <n v="0.62"/>
    <n v="0.72783621337340343"/>
  </r>
  <r>
    <x v="0"/>
    <s v="May"/>
    <n v="21"/>
    <x v="6"/>
    <x v="7"/>
    <x v="0"/>
    <x v="0"/>
    <x v="0"/>
    <x v="41"/>
    <n v="1.31"/>
    <n v="0.78737791134485347"/>
  </r>
  <r>
    <x v="0"/>
    <s v="May"/>
    <n v="21"/>
    <x v="6"/>
    <x v="7"/>
    <x v="0"/>
    <x v="0"/>
    <x v="0"/>
    <x v="18"/>
    <n v="1.02"/>
    <n v="0.76893502499038835"/>
  </r>
  <r>
    <x v="0"/>
    <s v="May"/>
    <n v="21"/>
    <x v="6"/>
    <x v="7"/>
    <x v="0"/>
    <x v="0"/>
    <x v="0"/>
    <x v="41"/>
    <n v="1.35"/>
    <n v="0.81141998497370393"/>
  </r>
  <r>
    <x v="0"/>
    <s v="May"/>
    <n v="21"/>
    <x v="6"/>
    <x v="7"/>
    <x v="0"/>
    <x v="0"/>
    <x v="0"/>
    <x v="47"/>
    <n v="2.2599999999999998"/>
    <n v="0.82294037323623115"/>
  </r>
  <r>
    <x v="0"/>
    <s v="May"/>
    <n v="21"/>
    <x v="6"/>
    <x v="7"/>
    <x v="1"/>
    <x v="0"/>
    <x v="1"/>
    <x v="22"/>
    <n v="11.71"/>
    <n v="0.8115617400271814"/>
  </r>
  <r>
    <x v="0"/>
    <s v="May"/>
    <n v="21"/>
    <x v="6"/>
    <x v="7"/>
    <x v="1"/>
    <x v="0"/>
    <x v="0"/>
    <x v="7"/>
    <n v="0.95"/>
    <n v="1.1152329075882794"/>
  </r>
  <r>
    <x v="0"/>
    <s v="May"/>
    <n v="21"/>
    <x v="6"/>
    <x v="7"/>
    <x v="1"/>
    <x v="0"/>
    <x v="0"/>
    <x v="73"/>
    <n v="0.75"/>
    <n v="2.0869855580599381"/>
  </r>
  <r>
    <x v="0"/>
    <s v="May"/>
    <n v="21"/>
    <x v="6"/>
    <x v="7"/>
    <x v="1"/>
    <x v="0"/>
    <x v="0"/>
    <x v="6"/>
    <n v="0.99"/>
    <n v="1.0170954220432318"/>
  </r>
  <r>
    <x v="0"/>
    <s v="May"/>
    <n v="21"/>
    <x v="6"/>
    <x v="7"/>
    <x v="1"/>
    <x v="0"/>
    <x v="0"/>
    <x v="3"/>
    <n v="1.32"/>
    <n v="1.056"/>
  </r>
  <r>
    <x v="0"/>
    <s v="May"/>
    <n v="21"/>
    <x v="6"/>
    <x v="7"/>
    <x v="1"/>
    <x v="0"/>
    <x v="0"/>
    <x v="58"/>
    <n v="2.4900000000000002"/>
    <n v="1.0447786244167703"/>
  </r>
  <r>
    <x v="0"/>
    <s v="May"/>
    <n v="21"/>
    <x v="6"/>
    <x v="7"/>
    <x v="1"/>
    <x v="0"/>
    <x v="0"/>
    <x v="5"/>
    <n v="0.92"/>
    <n v="1.0096021947873799"/>
  </r>
  <r>
    <x v="0"/>
    <s v="May"/>
    <n v="21"/>
    <x v="6"/>
    <x v="7"/>
    <x v="1"/>
    <x v="0"/>
    <x v="0"/>
    <x v="16"/>
    <n v="1.55"/>
    <n v="0.98435197886501047"/>
  </r>
  <r>
    <x v="0"/>
    <s v="May"/>
    <n v="21"/>
    <x v="6"/>
    <x v="7"/>
    <x v="1"/>
    <x v="0"/>
    <x v="0"/>
    <x v="41"/>
    <n v="1.94"/>
    <n v="1.1660405709992487"/>
  </r>
  <r>
    <x v="0"/>
    <s v="May"/>
    <n v="21"/>
    <x v="6"/>
    <x v="7"/>
    <x v="1"/>
    <x v="0"/>
    <x v="0"/>
    <x v="0"/>
    <n v="1.18"/>
    <n v="1.0669849537037037"/>
  </r>
  <r>
    <x v="0"/>
    <s v="May"/>
    <n v="21"/>
    <x v="6"/>
    <x v="7"/>
    <x v="1"/>
    <x v="0"/>
    <x v="0"/>
    <x v="7"/>
    <n v="0.93"/>
    <n v="1.0917543200601052"/>
  </r>
  <r>
    <x v="0"/>
    <s v="May"/>
    <n v="21"/>
    <x v="6"/>
    <x v="7"/>
    <x v="1"/>
    <x v="0"/>
    <x v="0"/>
    <x v="13"/>
    <n v="0.63"/>
    <n v="0.984375"/>
  </r>
  <r>
    <x v="0"/>
    <s v="May"/>
    <n v="21"/>
    <x v="6"/>
    <x v="7"/>
    <x v="1"/>
    <x v="0"/>
    <x v="0"/>
    <x v="3"/>
    <n v="1.43"/>
    <n v="1.1439999999999999"/>
  </r>
  <r>
    <x v="0"/>
    <s v="May"/>
    <n v="21"/>
    <x v="6"/>
    <x v="7"/>
    <x v="1"/>
    <x v="0"/>
    <x v="0"/>
    <x v="15"/>
    <n v="0.89"/>
    <n v="1.1193982919742915"/>
  </r>
  <r>
    <x v="0"/>
    <s v="May"/>
    <n v="21"/>
    <x v="6"/>
    <x v="7"/>
    <x v="1"/>
    <x v="0"/>
    <x v="0"/>
    <x v="15"/>
    <n v="0.78"/>
    <n v="0.98104569408982856"/>
  </r>
  <r>
    <x v="0"/>
    <s v="May"/>
    <n v="21"/>
    <x v="6"/>
    <x v="7"/>
    <x v="1"/>
    <x v="0"/>
    <x v="0"/>
    <x v="3"/>
    <n v="1.33"/>
    <n v="1.0640000000000001"/>
  </r>
  <r>
    <x v="0"/>
    <s v="May"/>
    <n v="21"/>
    <x v="6"/>
    <x v="7"/>
    <x v="1"/>
    <x v="0"/>
    <x v="0"/>
    <x v="5"/>
    <n v="0.94"/>
    <n v="1.0315500685871055"/>
  </r>
  <r>
    <x v="0"/>
    <s v="May"/>
    <n v="21"/>
    <x v="6"/>
    <x v="7"/>
    <x v="1"/>
    <x v="0"/>
    <x v="0"/>
    <x v="47"/>
    <n v="2.9"/>
    <n v="1.0559854346836595"/>
  </r>
  <r>
    <x v="0"/>
    <s v="May"/>
    <n v="21"/>
    <x v="6"/>
    <x v="7"/>
    <x v="1"/>
    <x v="0"/>
    <x v="0"/>
    <x v="59"/>
    <n v="2.62"/>
    <n v="0.99945068359375"/>
  </r>
  <r>
    <x v="0"/>
    <s v="May"/>
    <n v="21"/>
    <x v="6"/>
    <x v="7"/>
    <x v="1"/>
    <x v="0"/>
    <x v="0"/>
    <x v="74"/>
    <n v="3.37"/>
    <n v="1.0258470848591668"/>
  </r>
  <r>
    <x v="0"/>
    <s v="May"/>
    <n v="21"/>
    <x v="6"/>
    <x v="7"/>
    <x v="1"/>
    <x v="0"/>
    <x v="0"/>
    <x v="25"/>
    <n v="1.44"/>
    <n v="0.96724141405321173"/>
  </r>
  <r>
    <x v="0"/>
    <s v="May"/>
    <n v="21"/>
    <x v="6"/>
    <x v="7"/>
    <x v="1"/>
    <x v="0"/>
    <x v="0"/>
    <x v="59"/>
    <n v="2.48"/>
    <n v="0.946044921875"/>
  </r>
  <r>
    <x v="0"/>
    <s v="May"/>
    <n v="21"/>
    <x v="6"/>
    <x v="7"/>
    <x v="1"/>
    <x v="0"/>
    <x v="0"/>
    <x v="6"/>
    <n v="1.06"/>
    <n v="1.0890112599654804"/>
  </r>
  <r>
    <x v="0"/>
    <s v="May"/>
    <n v="21"/>
    <x v="6"/>
    <x v="7"/>
    <x v="1"/>
    <x v="0"/>
    <x v="0"/>
    <x v="17"/>
    <n v="0.8"/>
    <n v="0.77054217273629155"/>
  </r>
  <r>
    <x v="0"/>
    <s v="May"/>
    <n v="21"/>
    <x v="6"/>
    <x v="4"/>
    <x v="1"/>
    <x v="0"/>
    <x v="0"/>
    <x v="15"/>
    <n v="0.81"/>
    <n v="1.0187782207855911"/>
  </r>
  <r>
    <x v="0"/>
    <s v="May"/>
    <n v="21"/>
    <x v="6"/>
    <x v="4"/>
    <x v="1"/>
    <x v="0"/>
    <x v="0"/>
    <x v="72"/>
    <n v="3.62"/>
    <n v="1.1512823122328517"/>
  </r>
  <r>
    <x v="0"/>
    <s v="May"/>
    <n v="21"/>
    <x v="6"/>
    <x v="4"/>
    <x v="1"/>
    <x v="0"/>
    <x v="0"/>
    <x v="6"/>
    <n v="0.98"/>
    <n v="1.006821730911482"/>
  </r>
  <r>
    <x v="0"/>
    <s v="May"/>
    <n v="22"/>
    <x v="7"/>
    <x v="10"/>
    <x v="0"/>
    <x v="0"/>
    <x v="0"/>
    <x v="3"/>
    <n v="1.1399999999999999"/>
    <n v="0.91199999999999992"/>
  </r>
  <r>
    <x v="0"/>
    <s v="May"/>
    <n v="22"/>
    <x v="7"/>
    <x v="10"/>
    <x v="1"/>
    <x v="0"/>
    <x v="0"/>
    <x v="19"/>
    <n v="1.85"/>
    <n v="0.94817335684119886"/>
  </r>
  <r>
    <x v="0"/>
    <s v="May"/>
    <n v="22"/>
    <x v="7"/>
    <x v="10"/>
    <x v="1"/>
    <x v="0"/>
    <x v="0"/>
    <x v="13"/>
    <n v="0.56000000000000005"/>
    <n v="0.87500000000000011"/>
  </r>
  <r>
    <x v="0"/>
    <s v="May"/>
    <n v="22"/>
    <x v="7"/>
    <x v="10"/>
    <x v="1"/>
    <x v="0"/>
    <x v="0"/>
    <x v="9"/>
    <n v="0.69"/>
    <n v="0.93132491091674763"/>
  </r>
  <r>
    <x v="0"/>
    <s v="May"/>
    <n v="22"/>
    <x v="7"/>
    <x v="10"/>
    <x v="1"/>
    <x v="0"/>
    <x v="0"/>
    <x v="9"/>
    <n v="0.72"/>
    <n v="0.97181729834791064"/>
  </r>
  <r>
    <x v="0"/>
    <s v="May"/>
    <n v="22"/>
    <x v="7"/>
    <x v="10"/>
    <x v="1"/>
    <x v="0"/>
    <x v="0"/>
    <x v="9"/>
    <n v="0.78"/>
    <n v="1.0528020732102366"/>
  </r>
  <r>
    <x v="0"/>
    <s v="May"/>
    <n v="22"/>
    <x v="7"/>
    <x v="10"/>
    <x v="1"/>
    <x v="0"/>
    <x v="0"/>
    <x v="75"/>
    <n v="2.76"/>
    <n v="0.91766606929708772"/>
  </r>
  <r>
    <x v="0"/>
    <s v="May"/>
    <n v="22"/>
    <x v="7"/>
    <x v="10"/>
    <x v="1"/>
    <x v="0"/>
    <x v="0"/>
    <x v="26"/>
    <n v="2.02"/>
    <n v="0.93518518518518523"/>
  </r>
  <r>
    <x v="0"/>
    <s v="May"/>
    <n v="22"/>
    <x v="7"/>
    <x v="10"/>
    <x v="1"/>
    <x v="0"/>
    <x v="0"/>
    <x v="13"/>
    <n v="0.64"/>
    <n v="1"/>
  </r>
  <r>
    <x v="0"/>
    <s v="May"/>
    <n v="22"/>
    <x v="7"/>
    <x v="10"/>
    <x v="1"/>
    <x v="0"/>
    <x v="0"/>
    <x v="9"/>
    <n v="1.06"/>
    <n v="1.4307310225677572"/>
  </r>
  <r>
    <x v="0"/>
    <s v="May"/>
    <n v="22"/>
    <x v="7"/>
    <x v="10"/>
    <x v="1"/>
    <x v="0"/>
    <x v="0"/>
    <x v="19"/>
    <n v="2.13"/>
    <n v="1.0916806757144615"/>
  </r>
  <r>
    <x v="0"/>
    <s v="May"/>
    <n v="22"/>
    <x v="7"/>
    <x v="10"/>
    <x v="1"/>
    <x v="0"/>
    <x v="0"/>
    <x v="14"/>
    <n v="0.54"/>
    <n v="0.9841084706225397"/>
  </r>
  <r>
    <x v="0"/>
    <s v="May"/>
    <n v="22"/>
    <x v="7"/>
    <x v="10"/>
    <x v="1"/>
    <x v="0"/>
    <x v="0"/>
    <x v="0"/>
    <n v="1.1200000000000001"/>
    <n v="1.0127314814814816"/>
  </r>
  <r>
    <x v="0"/>
    <s v="May"/>
    <n v="22"/>
    <x v="7"/>
    <x v="10"/>
    <x v="1"/>
    <x v="0"/>
    <x v="0"/>
    <x v="10"/>
    <n v="0.69"/>
    <n v="1.0011462398978541"/>
  </r>
  <r>
    <x v="0"/>
    <s v="May"/>
    <n v="22"/>
    <x v="7"/>
    <x v="10"/>
    <x v="1"/>
    <x v="0"/>
    <x v="0"/>
    <x v="0"/>
    <n v="1.02"/>
    <n v="0.92230902777777779"/>
  </r>
  <r>
    <x v="0"/>
    <s v="May"/>
    <n v="22"/>
    <x v="7"/>
    <x v="10"/>
    <x v="1"/>
    <x v="0"/>
    <x v="0"/>
    <x v="14"/>
    <n v="0.44"/>
    <n v="0.80186616124799537"/>
  </r>
  <r>
    <x v="0"/>
    <s v="May"/>
    <n v="22"/>
    <x v="7"/>
    <x v="10"/>
    <x v="1"/>
    <x v="0"/>
    <x v="0"/>
    <x v="14"/>
    <n v="0.5"/>
    <n v="0.91121154687272199"/>
  </r>
  <r>
    <x v="0"/>
    <s v="May"/>
    <n v="22"/>
    <x v="7"/>
    <x v="10"/>
    <x v="1"/>
    <x v="0"/>
    <x v="0"/>
    <x v="8"/>
    <n v="0.56000000000000005"/>
    <n v="0.94404828132638796"/>
  </r>
  <r>
    <x v="0"/>
    <s v="May"/>
    <n v="22"/>
    <x v="7"/>
    <x v="10"/>
    <x v="1"/>
    <x v="0"/>
    <x v="0"/>
    <x v="15"/>
    <n v="0.75"/>
    <n v="0.9433131673940659"/>
  </r>
  <r>
    <x v="0"/>
    <s v="May"/>
    <n v="22"/>
    <x v="7"/>
    <x v="10"/>
    <x v="1"/>
    <x v="0"/>
    <x v="0"/>
    <x v="8"/>
    <n v="0.53"/>
    <n v="0.89347426625533133"/>
  </r>
  <r>
    <x v="0"/>
    <s v="May"/>
    <n v="22"/>
    <x v="7"/>
    <x v="10"/>
    <x v="1"/>
    <x v="0"/>
    <x v="0"/>
    <x v="5"/>
    <n v="0.87"/>
    <n v="0.95473251028806583"/>
  </r>
  <r>
    <x v="0"/>
    <s v="May"/>
    <n v="22"/>
    <x v="7"/>
    <x v="10"/>
    <x v="1"/>
    <x v="0"/>
    <x v="0"/>
    <x v="6"/>
    <n v="0.91"/>
    <n v="0.93490589298923321"/>
  </r>
  <r>
    <x v="0"/>
    <s v="May"/>
    <n v="22"/>
    <x v="7"/>
    <x v="10"/>
    <x v="1"/>
    <x v="0"/>
    <x v="0"/>
    <x v="7"/>
    <n v="0.75"/>
    <n v="0.88044703230653643"/>
  </r>
  <r>
    <x v="0"/>
    <s v="May"/>
    <n v="22"/>
    <x v="7"/>
    <x v="10"/>
    <x v="1"/>
    <x v="0"/>
    <x v="0"/>
    <x v="0"/>
    <n v="1.1599999999999999"/>
    <n v="1.0489004629629628"/>
  </r>
  <r>
    <x v="0"/>
    <s v="May"/>
    <n v="22"/>
    <x v="7"/>
    <x v="10"/>
    <x v="1"/>
    <x v="0"/>
    <x v="0"/>
    <x v="7"/>
    <n v="0.75"/>
    <n v="0.88044703230653643"/>
  </r>
  <r>
    <x v="0"/>
    <s v="May"/>
    <n v="22"/>
    <x v="7"/>
    <x v="3"/>
    <x v="0"/>
    <x v="0"/>
    <x v="0"/>
    <x v="76"/>
    <n v="3.28"/>
    <n v="0.74719346843563206"/>
  </r>
  <r>
    <x v="0"/>
    <s v="May"/>
    <n v="22"/>
    <x v="7"/>
    <x v="3"/>
    <x v="1"/>
    <x v="0"/>
    <x v="1"/>
    <x v="77"/>
    <n v="5.42"/>
    <n v="1.0198686213521351"/>
  </r>
  <r>
    <x v="0"/>
    <s v="May"/>
    <n v="22"/>
    <x v="7"/>
    <x v="3"/>
    <x v="1"/>
    <x v="0"/>
    <x v="1"/>
    <x v="78"/>
    <n v="13.84"/>
    <n v="0.98510386297376096"/>
  </r>
  <r>
    <x v="0"/>
    <s v="May"/>
    <n v="22"/>
    <x v="7"/>
    <x v="3"/>
    <x v="1"/>
    <x v="0"/>
    <x v="1"/>
    <x v="64"/>
    <n v="9.5299999999999994"/>
    <n v="1.0441855954980588"/>
  </r>
  <r>
    <x v="0"/>
    <s v="May"/>
    <n v="22"/>
    <x v="7"/>
    <x v="3"/>
    <x v="1"/>
    <x v="0"/>
    <x v="1"/>
    <x v="37"/>
    <n v="3.6"/>
    <n v="1.0495626822157433"/>
  </r>
  <r>
    <x v="0"/>
    <s v="May"/>
    <n v="22"/>
    <x v="7"/>
    <x v="3"/>
    <x v="1"/>
    <x v="0"/>
    <x v="1"/>
    <x v="23"/>
    <n v="10.24"/>
    <n v="1.2328674763780665"/>
  </r>
  <r>
    <x v="0"/>
    <s v="May"/>
    <n v="22"/>
    <x v="7"/>
    <x v="3"/>
    <x v="1"/>
    <x v="0"/>
    <x v="1"/>
    <x v="39"/>
    <n v="8.2799999999999994"/>
    <n v="1.0633270321361057"/>
  </r>
  <r>
    <x v="0"/>
    <s v="May"/>
    <n v="22"/>
    <x v="7"/>
    <x v="3"/>
    <x v="1"/>
    <x v="0"/>
    <x v="0"/>
    <x v="3"/>
    <n v="1.23"/>
    <n v="0.98399999999999999"/>
  </r>
  <r>
    <x v="0"/>
    <s v="May"/>
    <n v="22"/>
    <x v="7"/>
    <x v="3"/>
    <x v="1"/>
    <x v="0"/>
    <x v="0"/>
    <x v="9"/>
    <n v="0.61"/>
    <n v="0.82334521110031311"/>
  </r>
  <r>
    <x v="0"/>
    <s v="May"/>
    <n v="22"/>
    <x v="7"/>
    <x v="3"/>
    <x v="1"/>
    <x v="0"/>
    <x v="0"/>
    <x v="14"/>
    <n v="0.44"/>
    <n v="0.80186616124799537"/>
  </r>
  <r>
    <x v="0"/>
    <s v="May"/>
    <n v="22"/>
    <x v="7"/>
    <x v="3"/>
    <x v="1"/>
    <x v="0"/>
    <x v="0"/>
    <x v="5"/>
    <n v="0.87"/>
    <n v="0.95473251028806583"/>
  </r>
  <r>
    <x v="0"/>
    <s v="May"/>
    <n v="22"/>
    <x v="7"/>
    <x v="3"/>
    <x v="1"/>
    <x v="0"/>
    <x v="0"/>
    <x v="18"/>
    <n v="1.33"/>
    <n v="1.0026309639580553"/>
  </r>
  <r>
    <x v="0"/>
    <s v="May"/>
    <n v="22"/>
    <x v="7"/>
    <x v="3"/>
    <x v="1"/>
    <x v="0"/>
    <x v="0"/>
    <x v="7"/>
    <n v="0.87"/>
    <n v="1.0213185574755823"/>
  </r>
  <r>
    <x v="0"/>
    <s v="May"/>
    <n v="22"/>
    <x v="7"/>
    <x v="3"/>
    <x v="1"/>
    <x v="0"/>
    <x v="0"/>
    <x v="41"/>
    <n v="1.58"/>
    <n v="0.9496619083395943"/>
  </r>
  <r>
    <x v="0"/>
    <s v="May"/>
    <n v="22"/>
    <x v="7"/>
    <x v="3"/>
    <x v="1"/>
    <x v="0"/>
    <x v="0"/>
    <x v="0"/>
    <n v="1.1100000000000001"/>
    <n v="1.0036892361111112"/>
  </r>
  <r>
    <x v="0"/>
    <s v="May"/>
    <n v="22"/>
    <x v="7"/>
    <x v="3"/>
    <x v="1"/>
    <x v="0"/>
    <x v="0"/>
    <x v="9"/>
    <n v="0.73"/>
    <n v="0.98531476082496494"/>
  </r>
  <r>
    <x v="0"/>
    <s v="May"/>
    <n v="22"/>
    <x v="7"/>
    <x v="3"/>
    <x v="1"/>
    <x v="0"/>
    <x v="0"/>
    <x v="10"/>
    <n v="0.94"/>
    <n v="1.3638803847883809"/>
  </r>
  <r>
    <x v="0"/>
    <s v="May"/>
    <n v="22"/>
    <x v="7"/>
    <x v="3"/>
    <x v="1"/>
    <x v="0"/>
    <x v="0"/>
    <x v="7"/>
    <n v="1.1000000000000001"/>
    <n v="1.2913223140495869"/>
  </r>
  <r>
    <x v="0"/>
    <s v="May"/>
    <n v="22"/>
    <x v="7"/>
    <x v="3"/>
    <x v="1"/>
    <x v="0"/>
    <x v="0"/>
    <x v="25"/>
    <n v="1.1499999999999999"/>
    <n v="0.77244974038971759"/>
  </r>
  <r>
    <x v="0"/>
    <s v="May"/>
    <n v="22"/>
    <x v="7"/>
    <x v="3"/>
    <x v="1"/>
    <x v="0"/>
    <x v="0"/>
    <x v="19"/>
    <n v="1.86"/>
    <n v="0.95329861822952966"/>
  </r>
  <r>
    <x v="0"/>
    <s v="May"/>
    <n v="22"/>
    <x v="7"/>
    <x v="3"/>
    <x v="1"/>
    <x v="0"/>
    <x v="0"/>
    <x v="59"/>
    <n v="2.5299999999999998"/>
    <n v="0.96511840820312489"/>
  </r>
  <r>
    <x v="0"/>
    <s v="May"/>
    <n v="22"/>
    <x v="7"/>
    <x v="3"/>
    <x v="1"/>
    <x v="0"/>
    <x v="0"/>
    <x v="41"/>
    <n v="1.51"/>
    <n v="0.90758827948910592"/>
  </r>
  <r>
    <x v="0"/>
    <s v="May"/>
    <n v="22"/>
    <x v="7"/>
    <x v="3"/>
    <x v="1"/>
    <x v="0"/>
    <x v="0"/>
    <x v="6"/>
    <n v="0.95"/>
    <n v="0.97600065751623244"/>
  </r>
  <r>
    <x v="0"/>
    <s v="May"/>
    <n v="22"/>
    <x v="7"/>
    <x v="3"/>
    <x v="1"/>
    <x v="0"/>
    <x v="0"/>
    <x v="7"/>
    <n v="0.9"/>
    <n v="1.0565364387678438"/>
  </r>
  <r>
    <x v="0"/>
    <s v="May"/>
    <n v="22"/>
    <x v="7"/>
    <x v="3"/>
    <x v="1"/>
    <x v="0"/>
    <x v="0"/>
    <x v="5"/>
    <n v="0.93"/>
    <n v="1.0205761316872428"/>
  </r>
  <r>
    <x v="0"/>
    <s v="May"/>
    <n v="22"/>
    <x v="7"/>
    <x v="11"/>
    <x v="1"/>
    <x v="0"/>
    <x v="0"/>
    <x v="5"/>
    <n v="0.9"/>
    <n v="0.98765432098765427"/>
  </r>
  <r>
    <x v="0"/>
    <s v="May"/>
    <n v="22"/>
    <x v="7"/>
    <x v="11"/>
    <x v="1"/>
    <x v="0"/>
    <x v="0"/>
    <x v="6"/>
    <n v="0.9"/>
    <n v="0.9246322018574834"/>
  </r>
  <r>
    <x v="0"/>
    <s v="May"/>
    <n v="22"/>
    <x v="7"/>
    <x v="11"/>
    <x v="1"/>
    <x v="0"/>
    <x v="0"/>
    <x v="25"/>
    <n v="1.59"/>
    <n v="1.067995728017088"/>
  </r>
  <r>
    <x v="0"/>
    <s v="May"/>
    <n v="22"/>
    <x v="7"/>
    <x v="11"/>
    <x v="1"/>
    <x v="0"/>
    <x v="0"/>
    <x v="71"/>
    <n v="4.6900000000000004"/>
    <n v="0.98830054451356242"/>
  </r>
  <r>
    <x v="0"/>
    <s v="May"/>
    <n v="22"/>
    <x v="7"/>
    <x v="11"/>
    <x v="1"/>
    <x v="0"/>
    <x v="0"/>
    <x v="41"/>
    <n v="1.66"/>
    <n v="0.99774605559729523"/>
  </r>
  <r>
    <x v="0"/>
    <s v="May"/>
    <n v="22"/>
    <x v="7"/>
    <x v="11"/>
    <x v="1"/>
    <x v="0"/>
    <x v="0"/>
    <x v="15"/>
    <n v="0.79"/>
    <n v="0.99362320298841611"/>
  </r>
  <r>
    <x v="0"/>
    <s v="May"/>
    <n v="22"/>
    <x v="7"/>
    <x v="11"/>
    <x v="1"/>
    <x v="0"/>
    <x v="0"/>
    <x v="48"/>
    <n v="2.08"/>
    <n v="1.1231526029601551"/>
  </r>
  <r>
    <x v="0"/>
    <s v="May"/>
    <n v="22"/>
    <x v="7"/>
    <x v="11"/>
    <x v="1"/>
    <x v="0"/>
    <x v="0"/>
    <x v="2"/>
    <n v="1.66"/>
    <n v="0.9452441690962099"/>
  </r>
  <r>
    <x v="0"/>
    <s v="May"/>
    <n v="22"/>
    <x v="7"/>
    <x v="11"/>
    <x v="1"/>
    <x v="0"/>
    <x v="0"/>
    <x v="0"/>
    <n v="1.1499999999999999"/>
    <n v="1.0398582175925926"/>
  </r>
  <r>
    <x v="0"/>
    <s v="May"/>
    <n v="22"/>
    <x v="7"/>
    <x v="11"/>
    <x v="1"/>
    <x v="0"/>
    <x v="0"/>
    <x v="5"/>
    <n v="0.88"/>
    <n v="0.96570644718792864"/>
  </r>
  <r>
    <x v="0"/>
    <s v="May"/>
    <n v="22"/>
    <x v="7"/>
    <x v="11"/>
    <x v="1"/>
    <x v="0"/>
    <x v="0"/>
    <x v="10"/>
    <n v="0.67"/>
    <n v="0.97212750830661188"/>
  </r>
  <r>
    <x v="0"/>
    <s v="May"/>
    <n v="22"/>
    <x v="7"/>
    <x v="11"/>
    <x v="1"/>
    <x v="0"/>
    <x v="0"/>
    <x v="13"/>
    <n v="0.54"/>
    <n v="0.84375"/>
  </r>
  <r>
    <x v="0"/>
    <s v="May"/>
    <n v="22"/>
    <x v="7"/>
    <x v="11"/>
    <x v="1"/>
    <x v="0"/>
    <x v="0"/>
    <x v="15"/>
    <n v="0.78"/>
    <n v="0.98104569408982856"/>
  </r>
  <r>
    <x v="0"/>
    <s v="May"/>
    <n v="22"/>
    <x v="7"/>
    <x v="11"/>
    <x v="1"/>
    <x v="0"/>
    <x v="0"/>
    <x v="16"/>
    <n v="1.55"/>
    <n v="0.98435197886501047"/>
  </r>
  <r>
    <x v="0"/>
    <s v="May"/>
    <n v="22"/>
    <x v="7"/>
    <x v="11"/>
    <x v="1"/>
    <x v="0"/>
    <x v="0"/>
    <x v="41"/>
    <n v="1.48"/>
    <n v="0.88955672426746812"/>
  </r>
  <r>
    <x v="0"/>
    <s v="May"/>
    <n v="22"/>
    <x v="7"/>
    <x v="11"/>
    <x v="1"/>
    <x v="0"/>
    <x v="0"/>
    <x v="5"/>
    <n v="0.85"/>
    <n v="0.9327846364883402"/>
  </r>
  <r>
    <x v="0"/>
    <s v="May"/>
    <n v="22"/>
    <x v="7"/>
    <x v="11"/>
    <x v="1"/>
    <x v="0"/>
    <x v="0"/>
    <x v="4"/>
    <n v="1.26"/>
    <n v="1.070982328791575"/>
  </r>
  <r>
    <x v="0"/>
    <s v="May"/>
    <n v="22"/>
    <x v="7"/>
    <x v="11"/>
    <x v="1"/>
    <x v="0"/>
    <x v="0"/>
    <x v="5"/>
    <n v="0.84"/>
    <n v="0.92181069958847739"/>
  </r>
  <r>
    <x v="0"/>
    <s v="May"/>
    <n v="22"/>
    <x v="7"/>
    <x v="11"/>
    <x v="1"/>
    <x v="0"/>
    <x v="0"/>
    <x v="6"/>
    <n v="0.98"/>
    <n v="1.006821730911482"/>
  </r>
  <r>
    <x v="0"/>
    <s v="May"/>
    <n v="22"/>
    <x v="7"/>
    <x v="11"/>
    <x v="1"/>
    <x v="0"/>
    <x v="0"/>
    <x v="17"/>
    <n v="1.04"/>
    <n v="1.0017048245571791"/>
  </r>
  <r>
    <x v="0"/>
    <s v="May"/>
    <n v="22"/>
    <x v="7"/>
    <x v="11"/>
    <x v="1"/>
    <x v="0"/>
    <x v="0"/>
    <x v="13"/>
    <n v="0.55000000000000004"/>
    <n v="0.85937500000000011"/>
  </r>
  <r>
    <x v="0"/>
    <s v="May"/>
    <n v="22"/>
    <x v="7"/>
    <x v="11"/>
    <x v="1"/>
    <x v="0"/>
    <x v="0"/>
    <x v="4"/>
    <n v="1.1000000000000001"/>
    <n v="0.93498457275454971"/>
  </r>
  <r>
    <x v="0"/>
    <s v="May"/>
    <n v="22"/>
    <x v="7"/>
    <x v="11"/>
    <x v="1"/>
    <x v="0"/>
    <x v="0"/>
    <x v="4"/>
    <n v="1.1200000000000001"/>
    <n v="0.9519842922591778"/>
  </r>
  <r>
    <x v="0"/>
    <s v="May"/>
    <n v="22"/>
    <x v="7"/>
    <x v="11"/>
    <x v="1"/>
    <x v="0"/>
    <x v="1"/>
    <x v="61"/>
    <n v="8.74"/>
    <n v="1.086582201684078"/>
  </r>
  <r>
    <x v="0"/>
    <s v="May"/>
    <n v="22"/>
    <x v="7"/>
    <x v="2"/>
    <x v="0"/>
    <x v="0"/>
    <x v="0"/>
    <x v="15"/>
    <n v="0.49"/>
    <n v="0.61629793603078975"/>
  </r>
  <r>
    <x v="0"/>
    <s v="May"/>
    <n v="22"/>
    <x v="7"/>
    <x v="2"/>
    <x v="1"/>
    <x v="0"/>
    <x v="1"/>
    <x v="79"/>
    <n v="7.83"/>
    <n v="1.14898337716003"/>
  </r>
  <r>
    <x v="0"/>
    <s v="May"/>
    <n v="22"/>
    <x v="7"/>
    <x v="2"/>
    <x v="1"/>
    <x v="0"/>
    <x v="0"/>
    <x v="4"/>
    <n v="1.1000000000000001"/>
    <n v="0.93498457275454971"/>
  </r>
  <r>
    <x v="0"/>
    <s v="May"/>
    <n v="22"/>
    <x v="7"/>
    <x v="2"/>
    <x v="1"/>
    <x v="0"/>
    <x v="0"/>
    <x v="5"/>
    <n v="0.84"/>
    <n v="0.92181069958847739"/>
  </r>
  <r>
    <x v="0"/>
    <s v="May"/>
    <n v="22"/>
    <x v="7"/>
    <x v="2"/>
    <x v="1"/>
    <x v="0"/>
    <x v="0"/>
    <x v="25"/>
    <n v="1.64"/>
    <n v="1.10158049933838"/>
  </r>
  <r>
    <x v="0"/>
    <s v="May"/>
    <n v="22"/>
    <x v="7"/>
    <x v="2"/>
    <x v="1"/>
    <x v="0"/>
    <x v="0"/>
    <x v="25"/>
    <n v="1.62"/>
    <n v="1.0881465908098631"/>
  </r>
  <r>
    <x v="0"/>
    <s v="May"/>
    <n v="22"/>
    <x v="7"/>
    <x v="2"/>
    <x v="1"/>
    <x v="0"/>
    <x v="0"/>
    <x v="16"/>
    <n v="1.45"/>
    <n v="0.92084539958339684"/>
  </r>
  <r>
    <x v="0"/>
    <s v="May"/>
    <n v="22"/>
    <x v="7"/>
    <x v="2"/>
    <x v="1"/>
    <x v="0"/>
    <x v="0"/>
    <x v="1"/>
    <n v="1.33"/>
    <n v="0.94589212562585345"/>
  </r>
  <r>
    <x v="0"/>
    <s v="May"/>
    <n v="22"/>
    <x v="7"/>
    <x v="2"/>
    <x v="1"/>
    <x v="0"/>
    <x v="0"/>
    <x v="16"/>
    <n v="1.52"/>
    <n v="0.96530000508052638"/>
  </r>
  <r>
    <x v="0"/>
    <s v="May"/>
    <n v="22"/>
    <x v="7"/>
    <x v="2"/>
    <x v="1"/>
    <x v="0"/>
    <x v="0"/>
    <x v="6"/>
    <n v="1.02"/>
    <n v="1.0479164954384812"/>
  </r>
  <r>
    <x v="0"/>
    <s v="May"/>
    <n v="22"/>
    <x v="8"/>
    <x v="1"/>
    <x v="0"/>
    <x v="0"/>
    <x v="0"/>
    <x v="3"/>
    <n v="0.95"/>
    <n v="0.76"/>
  </r>
  <r>
    <x v="0"/>
    <s v="May"/>
    <n v="22"/>
    <x v="8"/>
    <x v="1"/>
    <x v="1"/>
    <x v="0"/>
    <x v="0"/>
    <x v="57"/>
    <n v="2.41"/>
    <n v="1.173440322525672"/>
  </r>
  <r>
    <x v="0"/>
    <s v="May"/>
    <n v="22"/>
    <x v="8"/>
    <x v="0"/>
    <x v="1"/>
    <x v="0"/>
    <x v="1"/>
    <x v="23"/>
    <n v="8.17"/>
    <n v="0.98364524238367224"/>
  </r>
  <r>
    <x v="0"/>
    <s v="May"/>
    <n v="22"/>
    <x v="8"/>
    <x v="0"/>
    <x v="1"/>
    <x v="0"/>
    <x v="0"/>
    <x v="18"/>
    <n v="1.55"/>
    <n v="1.1684796948383351"/>
  </r>
  <r>
    <x v="0"/>
    <s v="May"/>
    <n v="22"/>
    <x v="8"/>
    <x v="0"/>
    <x v="1"/>
    <x v="0"/>
    <x v="0"/>
    <x v="0"/>
    <n v="1.1399999999999999"/>
    <n v="1.0308159722222221"/>
  </r>
  <r>
    <x v="0"/>
    <s v="May"/>
    <n v="22"/>
    <x v="8"/>
    <x v="0"/>
    <x v="1"/>
    <x v="0"/>
    <x v="0"/>
    <x v="3"/>
    <n v="1.1100000000000001"/>
    <n v="0.88800000000000012"/>
  </r>
  <r>
    <x v="0"/>
    <s v="May"/>
    <n v="22"/>
    <x v="8"/>
    <x v="0"/>
    <x v="1"/>
    <x v="0"/>
    <x v="0"/>
    <x v="6"/>
    <n v="0.94"/>
    <n v="0.96572696638448263"/>
  </r>
  <r>
    <x v="0"/>
    <s v="May"/>
    <n v="22"/>
    <x v="8"/>
    <x v="0"/>
    <x v="1"/>
    <x v="0"/>
    <x v="0"/>
    <x v="59"/>
    <n v="3.03"/>
    <n v="1.155853271484375"/>
  </r>
  <r>
    <x v="0"/>
    <s v="May"/>
    <n v="22"/>
    <x v="8"/>
    <x v="0"/>
    <x v="1"/>
    <x v="0"/>
    <x v="0"/>
    <x v="20"/>
    <n v="2.68"/>
    <n v="1.0717985018816463"/>
  </r>
  <r>
    <x v="0"/>
    <s v="May"/>
    <n v="22"/>
    <x v="8"/>
    <x v="0"/>
    <x v="1"/>
    <x v="0"/>
    <x v="0"/>
    <x v="41"/>
    <n v="1.61"/>
    <n v="0.9676934635612322"/>
  </r>
  <r>
    <x v="0"/>
    <s v="May"/>
    <n v="22"/>
    <x v="8"/>
    <x v="0"/>
    <x v="1"/>
    <x v="0"/>
    <x v="0"/>
    <x v="25"/>
    <n v="1.54"/>
    <n v="1.034410956695796"/>
  </r>
  <r>
    <x v="0"/>
    <s v="May"/>
    <n v="22"/>
    <x v="8"/>
    <x v="0"/>
    <x v="1"/>
    <x v="0"/>
    <x v="0"/>
    <x v="0"/>
    <n v="1.21"/>
    <n v="1.0941116898148149"/>
  </r>
  <r>
    <x v="0"/>
    <s v="May"/>
    <n v="22"/>
    <x v="8"/>
    <x v="0"/>
    <x v="1"/>
    <x v="0"/>
    <x v="0"/>
    <x v="5"/>
    <n v="0.94"/>
    <n v="1.0315500685871055"/>
  </r>
  <r>
    <x v="0"/>
    <s v="May"/>
    <n v="22"/>
    <x v="8"/>
    <x v="0"/>
    <x v="1"/>
    <x v="0"/>
    <x v="0"/>
    <x v="20"/>
    <n v="2.68"/>
    <n v="1.0717985018816463"/>
  </r>
  <r>
    <x v="0"/>
    <s v="May"/>
    <n v="22"/>
    <x v="8"/>
    <x v="0"/>
    <x v="1"/>
    <x v="0"/>
    <x v="0"/>
    <x v="1"/>
    <n v="1.41"/>
    <n v="1.002787892580792"/>
  </r>
  <r>
    <x v="0"/>
    <s v="May"/>
    <n v="22"/>
    <x v="8"/>
    <x v="0"/>
    <x v="1"/>
    <x v="0"/>
    <x v="0"/>
    <x v="47"/>
    <n v="2.84"/>
    <n v="1.0341374601729632"/>
  </r>
  <r>
    <x v="0"/>
    <s v="May"/>
    <n v="22"/>
    <x v="8"/>
    <x v="0"/>
    <x v="1"/>
    <x v="0"/>
    <x v="0"/>
    <x v="47"/>
    <n v="2.74"/>
    <n v="0.99772416932180241"/>
  </r>
  <r>
    <x v="0"/>
    <s v="May"/>
    <n v="22"/>
    <x v="8"/>
    <x v="0"/>
    <x v="1"/>
    <x v="0"/>
    <x v="0"/>
    <x v="1"/>
    <n v="1.49"/>
    <n v="1.0596836595357306"/>
  </r>
  <r>
    <x v="0"/>
    <s v="May"/>
    <n v="22"/>
    <x v="8"/>
    <x v="5"/>
    <x v="1"/>
    <x v="0"/>
    <x v="1"/>
    <x v="52"/>
    <n v="10.77"/>
    <n v="1.0453255893180731"/>
  </r>
  <r>
    <x v="0"/>
    <s v="May"/>
    <n v="22"/>
    <x v="8"/>
    <x v="5"/>
    <x v="1"/>
    <x v="0"/>
    <x v="0"/>
    <x v="68"/>
    <n v="2.87"/>
    <n v="0.9982747586053371"/>
  </r>
  <r>
    <x v="0"/>
    <s v="May"/>
    <n v="22"/>
    <x v="8"/>
    <x v="5"/>
    <x v="1"/>
    <x v="0"/>
    <x v="0"/>
    <x v="13"/>
    <n v="0.67"/>
    <n v="1.046875"/>
  </r>
  <r>
    <x v="0"/>
    <s v="May"/>
    <n v="22"/>
    <x v="8"/>
    <x v="5"/>
    <x v="1"/>
    <x v="0"/>
    <x v="0"/>
    <x v="10"/>
    <n v="0.66"/>
    <n v="0.95761814251099087"/>
  </r>
  <r>
    <x v="0"/>
    <s v="May"/>
    <n v="22"/>
    <x v="8"/>
    <x v="6"/>
    <x v="0"/>
    <x v="0"/>
    <x v="0"/>
    <x v="26"/>
    <n v="1.96"/>
    <n v="0.90740740740740744"/>
  </r>
  <r>
    <x v="0"/>
    <s v="May"/>
    <n v="22"/>
    <x v="8"/>
    <x v="6"/>
    <x v="1"/>
    <x v="0"/>
    <x v="1"/>
    <x v="39"/>
    <n v="8.01"/>
    <n v="1.0286533245664502"/>
  </r>
  <r>
    <x v="0"/>
    <s v="May"/>
    <n v="22"/>
    <x v="8"/>
    <x v="6"/>
    <x v="1"/>
    <x v="0"/>
    <x v="0"/>
    <x v="75"/>
    <n v="1.25"/>
    <n v="0.41560963283382596"/>
  </r>
  <r>
    <x v="0"/>
    <s v="May"/>
    <n v="22"/>
    <x v="8"/>
    <x v="6"/>
    <x v="1"/>
    <x v="0"/>
    <x v="0"/>
    <x v="41"/>
    <n v="1.67"/>
    <n v="1.0037565740045078"/>
  </r>
  <r>
    <x v="0"/>
    <s v="May"/>
    <n v="22"/>
    <x v="8"/>
    <x v="6"/>
    <x v="1"/>
    <x v="0"/>
    <x v="0"/>
    <x v="57"/>
    <n v="1.9"/>
    <n v="0.92511892647252159"/>
  </r>
  <r>
    <x v="0"/>
    <s v="May"/>
    <n v="22"/>
    <x v="8"/>
    <x v="7"/>
    <x v="0"/>
    <x v="0"/>
    <x v="0"/>
    <x v="16"/>
    <n v="1.24"/>
    <n v="0.78748158309200833"/>
  </r>
  <r>
    <x v="0"/>
    <s v="May"/>
    <n v="22"/>
    <x v="8"/>
    <x v="7"/>
    <x v="1"/>
    <x v="0"/>
    <x v="1"/>
    <x v="80"/>
    <n v="3.83"/>
    <n v="0.98453280962014511"/>
  </r>
  <r>
    <x v="0"/>
    <s v="May"/>
    <n v="22"/>
    <x v="8"/>
    <x v="7"/>
    <x v="1"/>
    <x v="0"/>
    <x v="0"/>
    <x v="6"/>
    <n v="1.03"/>
    <n v="1.058190186570231"/>
  </r>
  <r>
    <x v="0"/>
    <s v="May"/>
    <n v="22"/>
    <x v="8"/>
    <x v="7"/>
    <x v="1"/>
    <x v="0"/>
    <x v="0"/>
    <x v="57"/>
    <n v="2.14"/>
    <n v="1.0419760540269454"/>
  </r>
  <r>
    <x v="0"/>
    <s v="May"/>
    <n v="22"/>
    <x v="8"/>
    <x v="7"/>
    <x v="1"/>
    <x v="0"/>
    <x v="0"/>
    <x v="2"/>
    <n v="2.04"/>
    <n v="1.1616253644314869"/>
  </r>
  <r>
    <x v="0"/>
    <s v="May"/>
    <n v="22"/>
    <x v="8"/>
    <x v="7"/>
    <x v="1"/>
    <x v="0"/>
    <x v="0"/>
    <x v="3"/>
    <n v="1.26"/>
    <n v="1.008"/>
  </r>
  <r>
    <x v="0"/>
    <s v="May"/>
    <n v="22"/>
    <x v="8"/>
    <x v="7"/>
    <x v="1"/>
    <x v="0"/>
    <x v="0"/>
    <x v="56"/>
    <n v="2.1800000000000002"/>
    <n v="0.96043281155691462"/>
  </r>
  <r>
    <x v="0"/>
    <s v="May"/>
    <n v="22"/>
    <x v="8"/>
    <x v="7"/>
    <x v="1"/>
    <x v="0"/>
    <x v="0"/>
    <x v="5"/>
    <n v="0.8"/>
    <n v="0.87791495198902603"/>
  </r>
  <r>
    <x v="0"/>
    <s v="May"/>
    <n v="22"/>
    <x v="8"/>
    <x v="7"/>
    <x v="1"/>
    <x v="0"/>
    <x v="0"/>
    <x v="16"/>
    <n v="1.55"/>
    <n v="0.98435197886501047"/>
  </r>
  <r>
    <x v="0"/>
    <s v="May"/>
    <n v="22"/>
    <x v="8"/>
    <x v="7"/>
    <x v="1"/>
    <x v="0"/>
    <x v="0"/>
    <x v="7"/>
    <n v="0.83"/>
    <n v="0.97436138241923365"/>
  </r>
  <r>
    <x v="0"/>
    <s v="May"/>
    <n v="22"/>
    <x v="8"/>
    <x v="7"/>
    <x v="1"/>
    <x v="0"/>
    <x v="0"/>
    <x v="81"/>
    <n v="1.1000000000000001"/>
    <n v="9.040848195939839"/>
  </r>
  <r>
    <x v="0"/>
    <s v="May"/>
    <n v="22"/>
    <x v="8"/>
    <x v="7"/>
    <x v="1"/>
    <x v="0"/>
    <x v="0"/>
    <x v="19"/>
    <n v="1.89"/>
    <n v="0.96867440239452207"/>
  </r>
  <r>
    <x v="0"/>
    <s v="May"/>
    <n v="22"/>
    <x v="8"/>
    <x v="7"/>
    <x v="1"/>
    <x v="0"/>
    <x v="0"/>
    <x v="6"/>
    <n v="1"/>
    <n v="1.0273691131749816"/>
  </r>
  <r>
    <x v="0"/>
    <s v="May"/>
    <n v="22"/>
    <x v="8"/>
    <x v="7"/>
    <x v="1"/>
    <x v="0"/>
    <x v="0"/>
    <x v="3"/>
    <n v="3.25"/>
    <n v="2.6"/>
  </r>
  <r>
    <x v="0"/>
    <s v="May"/>
    <n v="22"/>
    <x v="8"/>
    <x v="7"/>
    <x v="1"/>
    <x v="0"/>
    <x v="0"/>
    <x v="19"/>
    <n v="1.71"/>
    <n v="0.8764196974045676"/>
  </r>
  <r>
    <x v="0"/>
    <s v="May"/>
    <n v="22"/>
    <x v="8"/>
    <x v="7"/>
    <x v="1"/>
    <x v="0"/>
    <x v="0"/>
    <x v="15"/>
    <n v="0.81"/>
    <n v="1.0187782207855911"/>
  </r>
  <r>
    <x v="0"/>
    <s v="May"/>
    <n v="22"/>
    <x v="8"/>
    <x v="7"/>
    <x v="1"/>
    <x v="0"/>
    <x v="0"/>
    <x v="1"/>
    <n v="1.34"/>
    <n v="0.95300409649522078"/>
  </r>
  <r>
    <x v="0"/>
    <s v="May"/>
    <n v="22"/>
    <x v="8"/>
    <x v="7"/>
    <x v="1"/>
    <x v="0"/>
    <x v="0"/>
    <x v="5"/>
    <n v="0.92"/>
    <n v="1.0096021947873799"/>
  </r>
  <r>
    <x v="0"/>
    <s v="May"/>
    <n v="22"/>
    <x v="8"/>
    <x v="7"/>
    <x v="1"/>
    <x v="0"/>
    <x v="0"/>
    <x v="20"/>
    <n v="2.61"/>
    <n v="1.0438037648922003"/>
  </r>
  <r>
    <x v="0"/>
    <s v="Jun"/>
    <n v="23"/>
    <x v="9"/>
    <x v="6"/>
    <x v="0"/>
    <x v="0"/>
    <x v="0"/>
    <x v="25"/>
    <n v="1.25"/>
    <n v="0.83961928303230182"/>
  </r>
  <r>
    <x v="0"/>
    <s v="Jun"/>
    <n v="23"/>
    <x v="9"/>
    <x v="6"/>
    <x v="2"/>
    <x v="0"/>
    <x v="1"/>
    <x v="37"/>
    <n v="3.54"/>
    <n v="1.032069970845481"/>
  </r>
  <r>
    <x v="0"/>
    <s v="Jun"/>
    <n v="23"/>
    <x v="9"/>
    <x v="6"/>
    <x v="2"/>
    <x v="0"/>
    <x v="0"/>
    <x v="47"/>
    <n v="2.29"/>
    <n v="0.83386436049157941"/>
  </r>
  <r>
    <x v="0"/>
    <s v="Jun"/>
    <n v="23"/>
    <x v="9"/>
    <x v="6"/>
    <x v="2"/>
    <x v="0"/>
    <x v="0"/>
    <x v="58"/>
    <n v="2.62"/>
    <n v="1.0993252995871237"/>
  </r>
  <r>
    <x v="0"/>
    <s v="Jun"/>
    <n v="23"/>
    <x v="9"/>
    <x v="6"/>
    <x v="1"/>
    <x v="0"/>
    <x v="1"/>
    <x v="37"/>
    <n v="3.83"/>
    <n v="1.1166180758017492"/>
  </r>
  <r>
    <x v="0"/>
    <s v="Jun"/>
    <n v="23"/>
    <x v="9"/>
    <x v="6"/>
    <x v="1"/>
    <x v="0"/>
    <x v="0"/>
    <x v="75"/>
    <n v="3.43"/>
    <n v="1.1404328324960185"/>
  </r>
  <r>
    <x v="0"/>
    <s v="Jun"/>
    <n v="23"/>
    <x v="9"/>
    <x v="7"/>
    <x v="1"/>
    <x v="0"/>
    <x v="0"/>
    <x v="15"/>
    <n v="1.08"/>
    <n v="1.358370961047455"/>
  </r>
  <r>
    <x v="0"/>
    <s v="Jun"/>
    <n v="23"/>
    <x v="9"/>
    <x v="7"/>
    <x v="1"/>
    <x v="0"/>
    <x v="0"/>
    <x v="56"/>
    <n v="2.44"/>
    <n v="1.0749798441279226"/>
  </r>
  <r>
    <x v="0"/>
    <s v="Jun"/>
    <n v="23"/>
    <x v="9"/>
    <x v="7"/>
    <x v="1"/>
    <x v="0"/>
    <x v="0"/>
    <x v="3"/>
    <n v="1.31"/>
    <n v="1.048"/>
  </r>
  <r>
    <x v="0"/>
    <s v="Jun"/>
    <n v="23"/>
    <x v="9"/>
    <x v="7"/>
    <x v="1"/>
    <x v="0"/>
    <x v="0"/>
    <x v="19"/>
    <n v="1.95"/>
    <n v="0.9994259707245069"/>
  </r>
  <r>
    <x v="0"/>
    <s v="Jun"/>
    <n v="23"/>
    <x v="9"/>
    <x v="7"/>
    <x v="1"/>
    <x v="0"/>
    <x v="0"/>
    <x v="19"/>
    <n v="2.17"/>
    <n v="1.1121817212677847"/>
  </r>
  <r>
    <x v="0"/>
    <s v="Jun"/>
    <n v="23"/>
    <x v="9"/>
    <x v="7"/>
    <x v="1"/>
    <x v="0"/>
    <x v="0"/>
    <x v="0"/>
    <n v="1.24"/>
    <n v="1.1212384259259258"/>
  </r>
  <r>
    <x v="0"/>
    <s v="Jun"/>
    <n v="23"/>
    <x v="9"/>
    <x v="7"/>
    <x v="1"/>
    <x v="0"/>
    <x v="0"/>
    <x v="3"/>
    <n v="1.39"/>
    <n v="1.1120000000000001"/>
  </r>
  <r>
    <x v="0"/>
    <s v="Jun"/>
    <n v="23"/>
    <x v="9"/>
    <x v="7"/>
    <x v="1"/>
    <x v="0"/>
    <x v="0"/>
    <x v="3"/>
    <n v="1.27"/>
    <n v="1.016"/>
  </r>
  <r>
    <x v="0"/>
    <s v="Jun"/>
    <n v="23"/>
    <x v="9"/>
    <x v="7"/>
    <x v="1"/>
    <x v="0"/>
    <x v="0"/>
    <x v="1"/>
    <n v="1.99"/>
    <n v="1.4152822030040966"/>
  </r>
  <r>
    <x v="0"/>
    <s v="Jun"/>
    <n v="23"/>
    <x v="9"/>
    <x v="7"/>
    <x v="1"/>
    <x v="0"/>
    <x v="0"/>
    <x v="3"/>
    <n v="1.26"/>
    <n v="1.008"/>
  </r>
  <r>
    <x v="0"/>
    <s v="Jun"/>
    <n v="23"/>
    <x v="9"/>
    <x v="7"/>
    <x v="1"/>
    <x v="0"/>
    <x v="0"/>
    <x v="25"/>
    <n v="1.58"/>
    <n v="1.0612787737528295"/>
  </r>
  <r>
    <x v="0"/>
    <s v="Jun"/>
    <n v="23"/>
    <x v="9"/>
    <x v="7"/>
    <x v="1"/>
    <x v="0"/>
    <x v="0"/>
    <x v="18"/>
    <n v="1.39"/>
    <n v="1.0478624360163136"/>
  </r>
  <r>
    <x v="0"/>
    <s v="Jun"/>
    <n v="23"/>
    <x v="9"/>
    <x v="7"/>
    <x v="1"/>
    <x v="0"/>
    <x v="0"/>
    <x v="6"/>
    <n v="1.08"/>
    <n v="1.10955864222898"/>
  </r>
  <r>
    <x v="0"/>
    <s v="Jun"/>
    <n v="23"/>
    <x v="9"/>
    <x v="7"/>
    <x v="1"/>
    <x v="0"/>
    <x v="0"/>
    <x v="58"/>
    <n v="1.83"/>
    <n v="0.76784935047497571"/>
  </r>
  <r>
    <x v="0"/>
    <s v="Jun"/>
    <n v="23"/>
    <x v="9"/>
    <x v="7"/>
    <x v="1"/>
    <x v="0"/>
    <x v="0"/>
    <x v="3"/>
    <n v="1.36"/>
    <n v="1.0880000000000001"/>
  </r>
  <r>
    <x v="0"/>
    <s v="Jun"/>
    <n v="23"/>
    <x v="9"/>
    <x v="7"/>
    <x v="1"/>
    <x v="0"/>
    <x v="0"/>
    <x v="41"/>
    <n v="1.83"/>
    <n v="1.0999248685199099"/>
  </r>
  <r>
    <x v="0"/>
    <s v="Jun"/>
    <n v="23"/>
    <x v="9"/>
    <x v="7"/>
    <x v="1"/>
    <x v="0"/>
    <x v="0"/>
    <x v="3"/>
    <n v="1.23"/>
    <n v="0.98399999999999999"/>
  </r>
  <r>
    <x v="0"/>
    <s v="Jun"/>
    <n v="23"/>
    <x v="9"/>
    <x v="7"/>
    <x v="1"/>
    <x v="0"/>
    <x v="0"/>
    <x v="16"/>
    <n v="1.68"/>
    <n v="1.0669105319311081"/>
  </r>
  <r>
    <x v="0"/>
    <s v="Jun"/>
    <n v="23"/>
    <x v="9"/>
    <x v="7"/>
    <x v="1"/>
    <x v="0"/>
    <x v="0"/>
    <x v="15"/>
    <n v="1.1299999999999999"/>
    <n v="1.4212585055403926"/>
  </r>
  <r>
    <x v="0"/>
    <s v="Jun"/>
    <n v="23"/>
    <x v="9"/>
    <x v="7"/>
    <x v="1"/>
    <x v="0"/>
    <x v="0"/>
    <x v="25"/>
    <n v="1.96"/>
    <n v="1.3165230357946494"/>
  </r>
  <r>
    <x v="0"/>
    <s v="Jun"/>
    <n v="23"/>
    <x v="9"/>
    <x v="7"/>
    <x v="1"/>
    <x v="0"/>
    <x v="0"/>
    <x v="3"/>
    <n v="1.4"/>
    <n v="1.1200000000000001"/>
  </r>
  <r>
    <x v="0"/>
    <s v="Jun"/>
    <n v="23"/>
    <x v="9"/>
    <x v="7"/>
    <x v="1"/>
    <x v="0"/>
    <x v="0"/>
    <x v="3"/>
    <n v="1.19"/>
    <n v="0.95199999999999996"/>
  </r>
  <r>
    <x v="0"/>
    <s v="Jun"/>
    <n v="23"/>
    <x v="9"/>
    <x v="1"/>
    <x v="2"/>
    <x v="0"/>
    <x v="0"/>
    <x v="41"/>
    <n v="1.81"/>
    <n v="1.0879038317054845"/>
  </r>
  <r>
    <x v="0"/>
    <s v="Jun"/>
    <n v="23"/>
    <x v="9"/>
    <x v="1"/>
    <x v="1"/>
    <x v="0"/>
    <x v="0"/>
    <x v="10"/>
    <n v="0.75"/>
    <n v="1.0882024346715804"/>
  </r>
  <r>
    <x v="0"/>
    <s v="Jun"/>
    <n v="23"/>
    <x v="9"/>
    <x v="1"/>
    <x v="1"/>
    <x v="0"/>
    <x v="0"/>
    <x v="20"/>
    <n v="2.77"/>
    <n v="1.1077917351537911"/>
  </r>
  <r>
    <x v="0"/>
    <s v="Jun"/>
    <n v="23"/>
    <x v="9"/>
    <x v="1"/>
    <x v="1"/>
    <x v="0"/>
    <x v="0"/>
    <x v="4"/>
    <n v="1.26"/>
    <n v="1.070982328791575"/>
  </r>
  <r>
    <x v="0"/>
    <s v="Jun"/>
    <n v="23"/>
    <x v="9"/>
    <x v="1"/>
    <x v="1"/>
    <x v="0"/>
    <x v="0"/>
    <x v="17"/>
    <n v="1.17"/>
    <n v="1.1269179276268264"/>
  </r>
  <r>
    <x v="0"/>
    <s v="Jun"/>
    <n v="23"/>
    <x v="9"/>
    <x v="1"/>
    <x v="1"/>
    <x v="0"/>
    <x v="0"/>
    <x v="48"/>
    <n v="1.99"/>
    <n v="1.0745546537936099"/>
  </r>
  <r>
    <x v="0"/>
    <s v="Jun"/>
    <n v="23"/>
    <x v="9"/>
    <x v="1"/>
    <x v="1"/>
    <x v="0"/>
    <x v="0"/>
    <x v="48"/>
    <n v="1.94"/>
    <n v="1.0475557931455293"/>
  </r>
  <r>
    <x v="0"/>
    <s v="Jun"/>
    <n v="23"/>
    <x v="9"/>
    <x v="1"/>
    <x v="1"/>
    <x v="0"/>
    <x v="0"/>
    <x v="0"/>
    <n v="1.26"/>
    <n v="1.1393229166666667"/>
  </r>
  <r>
    <x v="0"/>
    <s v="Jun"/>
    <n v="23"/>
    <x v="9"/>
    <x v="1"/>
    <x v="1"/>
    <x v="0"/>
    <x v="0"/>
    <x v="2"/>
    <n v="1.92"/>
    <n v="1.0932944606413995"/>
  </r>
  <r>
    <x v="0"/>
    <s v="Jun"/>
    <n v="23"/>
    <x v="9"/>
    <x v="1"/>
    <x v="1"/>
    <x v="0"/>
    <x v="0"/>
    <x v="58"/>
    <n v="1.69"/>
    <n v="0.70910677721459503"/>
  </r>
  <r>
    <x v="0"/>
    <s v="Jun"/>
    <n v="23"/>
    <x v="9"/>
    <x v="8"/>
    <x v="0"/>
    <x v="0"/>
    <x v="0"/>
    <x v="2"/>
    <n v="1.28"/>
    <n v="0.7288629737609329"/>
  </r>
  <r>
    <x v="0"/>
    <s v="Jun"/>
    <n v="23"/>
    <x v="9"/>
    <x v="8"/>
    <x v="2"/>
    <x v="0"/>
    <x v="0"/>
    <x v="58"/>
    <n v="3.19"/>
    <n v="1.3384914907186733"/>
  </r>
  <r>
    <x v="0"/>
    <s v="Jun"/>
    <n v="23"/>
    <x v="9"/>
    <x v="8"/>
    <x v="1"/>
    <x v="0"/>
    <x v="0"/>
    <x v="41"/>
    <n v="1.83"/>
    <n v="1.0999248685199099"/>
  </r>
  <r>
    <x v="0"/>
    <s v="Jun"/>
    <n v="23"/>
    <x v="9"/>
    <x v="8"/>
    <x v="1"/>
    <x v="0"/>
    <x v="0"/>
    <x v="19"/>
    <n v="2.2200000000000002"/>
    <n v="1.1378080282094389"/>
  </r>
  <r>
    <x v="0"/>
    <s v="Jun"/>
    <n v="23"/>
    <x v="9"/>
    <x v="8"/>
    <x v="1"/>
    <x v="0"/>
    <x v="0"/>
    <x v="48"/>
    <n v="1.97"/>
    <n v="1.0637551095343776"/>
  </r>
  <r>
    <x v="0"/>
    <s v="Jun"/>
    <n v="23"/>
    <x v="9"/>
    <x v="8"/>
    <x v="1"/>
    <x v="0"/>
    <x v="0"/>
    <x v="5"/>
    <n v="0.97"/>
    <n v="1.0644718792866941"/>
  </r>
  <r>
    <x v="0"/>
    <s v="Jun"/>
    <n v="23"/>
    <x v="9"/>
    <x v="8"/>
    <x v="1"/>
    <x v="0"/>
    <x v="0"/>
    <x v="13"/>
    <n v="0.68"/>
    <n v="1.0625"/>
  </r>
  <r>
    <x v="0"/>
    <s v="Jun"/>
    <n v="23"/>
    <x v="9"/>
    <x v="8"/>
    <x v="1"/>
    <x v="0"/>
    <x v="0"/>
    <x v="79"/>
    <n v="5.96"/>
    <n v="0.87457738542449281"/>
  </r>
  <r>
    <x v="0"/>
    <s v="Jun"/>
    <n v="23"/>
    <x v="9"/>
    <x v="8"/>
    <x v="1"/>
    <x v="0"/>
    <x v="0"/>
    <x v="56"/>
    <n v="2.2999999999999998"/>
    <n v="1.0133006727435334"/>
  </r>
  <r>
    <x v="0"/>
    <s v="Jun"/>
    <n v="23"/>
    <x v="9"/>
    <x v="8"/>
    <x v="1"/>
    <x v="0"/>
    <x v="0"/>
    <x v="4"/>
    <n v="1.27"/>
    <n v="1.079482188543889"/>
  </r>
  <r>
    <x v="0"/>
    <s v="Jun"/>
    <n v="23"/>
    <x v="9"/>
    <x v="8"/>
    <x v="1"/>
    <x v="0"/>
    <x v="0"/>
    <x v="4"/>
    <n v="1.2"/>
    <n v="1.0199831702776905"/>
  </r>
  <r>
    <x v="0"/>
    <s v="Jun"/>
    <n v="23"/>
    <x v="9"/>
    <x v="8"/>
    <x v="1"/>
    <x v="0"/>
    <x v="0"/>
    <x v="3"/>
    <n v="1.5"/>
    <n v="1.2"/>
  </r>
  <r>
    <x v="0"/>
    <s v="Jun"/>
    <n v="23"/>
    <x v="9"/>
    <x v="8"/>
    <x v="1"/>
    <x v="0"/>
    <x v="0"/>
    <x v="68"/>
    <n v="3.4"/>
    <n v="1.1826251495672984"/>
  </r>
  <r>
    <x v="0"/>
    <s v="Jun"/>
    <n v="23"/>
    <x v="9"/>
    <x v="8"/>
    <x v="1"/>
    <x v="0"/>
    <x v="0"/>
    <x v="19"/>
    <n v="1.83"/>
    <n v="0.93792283406453725"/>
  </r>
  <r>
    <x v="0"/>
    <s v="Jun"/>
    <n v="23"/>
    <x v="9"/>
    <x v="8"/>
    <x v="1"/>
    <x v="0"/>
    <x v="0"/>
    <x v="72"/>
    <n v="3.31"/>
    <n v="1.0526918379808672"/>
  </r>
  <r>
    <x v="0"/>
    <s v="Jun"/>
    <n v="23"/>
    <x v="9"/>
    <x v="8"/>
    <x v="1"/>
    <x v="0"/>
    <x v="0"/>
    <x v="2"/>
    <n v="3.33"/>
    <n v="1.896182580174927"/>
  </r>
  <r>
    <x v="0"/>
    <s v="Jun"/>
    <n v="23"/>
    <x v="9"/>
    <x v="8"/>
    <x v="1"/>
    <x v="0"/>
    <x v="0"/>
    <x v="1"/>
    <n v="1.64"/>
    <n v="1.1663632225762404"/>
  </r>
  <r>
    <x v="0"/>
    <s v="Jun"/>
    <n v="23"/>
    <x v="9"/>
    <x v="8"/>
    <x v="1"/>
    <x v="0"/>
    <x v="0"/>
    <x v="25"/>
    <n v="1.46"/>
    <n v="0.98067532258172851"/>
  </r>
  <r>
    <x v="0"/>
    <s v="Jun"/>
    <n v="23"/>
    <x v="9"/>
    <x v="0"/>
    <x v="1"/>
    <x v="0"/>
    <x v="1"/>
    <x v="67"/>
    <n v="6.13"/>
    <n v="0.93089932771756545"/>
  </r>
  <r>
    <x v="0"/>
    <s v="Jun"/>
    <n v="23"/>
    <x v="9"/>
    <x v="0"/>
    <x v="1"/>
    <x v="0"/>
    <x v="0"/>
    <x v="72"/>
    <n v="3.77"/>
    <n v="1.1989873804192956"/>
  </r>
  <r>
    <x v="0"/>
    <s v="Jun"/>
    <n v="23"/>
    <x v="9"/>
    <x v="0"/>
    <x v="1"/>
    <x v="0"/>
    <x v="0"/>
    <x v="25"/>
    <n v="1.5"/>
    <n v="1.0075431396387622"/>
  </r>
  <r>
    <x v="0"/>
    <s v="Jun"/>
    <n v="23"/>
    <x v="9"/>
    <x v="0"/>
    <x v="1"/>
    <x v="0"/>
    <x v="0"/>
    <x v="57"/>
    <n v="2.06"/>
    <n v="1.0030236781754707"/>
  </r>
  <r>
    <x v="0"/>
    <s v="Jun"/>
    <n v="23"/>
    <x v="9"/>
    <x v="0"/>
    <x v="1"/>
    <x v="0"/>
    <x v="0"/>
    <x v="47"/>
    <n v="2.94"/>
    <n v="1.0705507510241239"/>
  </r>
  <r>
    <x v="0"/>
    <s v="Jun"/>
    <n v="23"/>
    <x v="9"/>
    <x v="0"/>
    <x v="1"/>
    <x v="0"/>
    <x v="0"/>
    <x v="58"/>
    <n v="2.27"/>
    <n v="0.95246886643617201"/>
  </r>
  <r>
    <x v="0"/>
    <s v="Jun"/>
    <n v="23"/>
    <x v="9"/>
    <x v="0"/>
    <x v="1"/>
    <x v="0"/>
    <x v="0"/>
    <x v="41"/>
    <n v="1.8"/>
    <n v="1.081893313298272"/>
  </r>
  <r>
    <x v="0"/>
    <s v="Jun"/>
    <n v="23"/>
    <x v="9"/>
    <x v="0"/>
    <x v="1"/>
    <x v="0"/>
    <x v="0"/>
    <x v="72"/>
    <n v="3.6"/>
    <n v="1.1449216364746591"/>
  </r>
  <r>
    <x v="0"/>
    <s v="Jun"/>
    <n v="23"/>
    <x v="9"/>
    <x v="0"/>
    <x v="1"/>
    <x v="0"/>
    <x v="0"/>
    <x v="19"/>
    <n v="2.21"/>
    <n v="1.1326827668211079"/>
  </r>
  <r>
    <x v="0"/>
    <s v="Jun"/>
    <n v="23"/>
    <x v="9"/>
    <x v="0"/>
    <x v="1"/>
    <x v="0"/>
    <x v="0"/>
    <x v="48"/>
    <n v="1.94"/>
    <n v="1.0475557931455293"/>
  </r>
  <r>
    <x v="0"/>
    <s v="Jun"/>
    <n v="23"/>
    <x v="9"/>
    <x v="0"/>
    <x v="1"/>
    <x v="0"/>
    <x v="0"/>
    <x v="2"/>
    <n v="2.96"/>
    <n v="1.6854956268221575"/>
  </r>
  <r>
    <x v="0"/>
    <s v="Jun"/>
    <n v="23"/>
    <x v="9"/>
    <x v="12"/>
    <x v="1"/>
    <x v="0"/>
    <x v="0"/>
    <x v="11"/>
    <n v="1.1200000000000001"/>
    <n v="2.4005486968449934"/>
  </r>
  <r>
    <x v="0"/>
    <s v="Jun"/>
    <n v="23"/>
    <x v="9"/>
    <x v="12"/>
    <x v="1"/>
    <x v="0"/>
    <x v="0"/>
    <x v="25"/>
    <n v="1.85"/>
    <n v="1.2426365388878067"/>
  </r>
  <r>
    <x v="0"/>
    <s v="Jun"/>
    <n v="23"/>
    <x v="9"/>
    <x v="12"/>
    <x v="1"/>
    <x v="0"/>
    <x v="0"/>
    <x v="17"/>
    <n v="1.1599999999999999"/>
    <n v="1.1172861504676226"/>
  </r>
  <r>
    <x v="0"/>
    <s v="Jun"/>
    <n v="23"/>
    <x v="9"/>
    <x v="12"/>
    <x v="1"/>
    <x v="0"/>
    <x v="0"/>
    <x v="14"/>
    <n v="1.27"/>
    <n v="2.314477329056714"/>
  </r>
  <r>
    <x v="0"/>
    <s v="Jun"/>
    <n v="23"/>
    <x v="9"/>
    <x v="12"/>
    <x v="1"/>
    <x v="0"/>
    <x v="0"/>
    <x v="59"/>
    <n v="3.83"/>
    <n v="1.461029052734375"/>
  </r>
  <r>
    <x v="0"/>
    <s v="Jun"/>
    <n v="23"/>
    <x v="9"/>
    <x v="12"/>
    <x v="1"/>
    <x v="0"/>
    <x v="0"/>
    <x v="72"/>
    <n v="3.3"/>
    <n v="1.0495115001017707"/>
  </r>
  <r>
    <x v="0"/>
    <s v="Jun"/>
    <n v="23"/>
    <x v="9"/>
    <x v="12"/>
    <x v="1"/>
    <x v="0"/>
    <x v="0"/>
    <x v="18"/>
    <n v="1.41"/>
    <n v="1.0629395933690662"/>
  </r>
  <r>
    <x v="0"/>
    <s v="Jun"/>
    <n v="23"/>
    <x v="9"/>
    <x v="12"/>
    <x v="1"/>
    <x v="0"/>
    <x v="0"/>
    <x v="57"/>
    <n v="2.2599999999999998"/>
    <n v="1.1004046178041571"/>
  </r>
  <r>
    <x v="0"/>
    <s v="Jun"/>
    <n v="23"/>
    <x v="10"/>
    <x v="2"/>
    <x v="1"/>
    <x v="0"/>
    <x v="0"/>
    <x v="16"/>
    <n v="1.76"/>
    <n v="1.117715795356399"/>
  </r>
  <r>
    <x v="0"/>
    <s v="Jun"/>
    <n v="23"/>
    <x v="10"/>
    <x v="2"/>
    <x v="1"/>
    <x v="0"/>
    <x v="0"/>
    <x v="48"/>
    <n v="1.94"/>
    <n v="1.0475557931455293"/>
  </r>
  <r>
    <x v="0"/>
    <s v="Jun"/>
    <n v="23"/>
    <x v="10"/>
    <x v="2"/>
    <x v="1"/>
    <x v="0"/>
    <x v="0"/>
    <x v="25"/>
    <n v="1.73"/>
    <n v="1.1620330877167058"/>
  </r>
  <r>
    <x v="0"/>
    <s v="Jun"/>
    <n v="23"/>
    <x v="10"/>
    <x v="2"/>
    <x v="1"/>
    <x v="0"/>
    <x v="0"/>
    <x v="25"/>
    <n v="1.71"/>
    <n v="1.1485991791881889"/>
  </r>
  <r>
    <x v="0"/>
    <s v="Jun"/>
    <n v="23"/>
    <x v="10"/>
    <x v="6"/>
    <x v="0"/>
    <x v="0"/>
    <x v="1"/>
    <x v="82"/>
    <n v="8.26"/>
    <n v="1.9579259259259258"/>
  </r>
  <r>
    <x v="0"/>
    <s v="Jun"/>
    <n v="23"/>
    <x v="10"/>
    <x v="6"/>
    <x v="0"/>
    <x v="0"/>
    <x v="0"/>
    <x v="20"/>
    <n v="2.12"/>
    <n v="0.84784060596607835"/>
  </r>
  <r>
    <x v="0"/>
    <s v="Jun"/>
    <n v="23"/>
    <x v="10"/>
    <x v="6"/>
    <x v="0"/>
    <x v="0"/>
    <x v="0"/>
    <x v="75"/>
    <n v="2.71"/>
    <n v="0.90104168398373474"/>
  </r>
  <r>
    <x v="0"/>
    <s v="Jun"/>
    <n v="23"/>
    <x v="10"/>
    <x v="6"/>
    <x v="1"/>
    <x v="0"/>
    <x v="1"/>
    <x v="66"/>
    <n v="8.6"/>
    <n v="1.1412328765305459"/>
  </r>
  <r>
    <x v="0"/>
    <s v="Jun"/>
    <n v="23"/>
    <x v="10"/>
    <x v="6"/>
    <x v="1"/>
    <x v="0"/>
    <x v="1"/>
    <x v="67"/>
    <n v="7.55"/>
    <n v="1.1465399550191875"/>
  </r>
  <r>
    <x v="0"/>
    <s v="Jun"/>
    <n v="23"/>
    <x v="10"/>
    <x v="6"/>
    <x v="1"/>
    <x v="0"/>
    <x v="1"/>
    <x v="62"/>
    <n v="6.1"/>
    <n v="0.99328312639934868"/>
  </r>
  <r>
    <x v="0"/>
    <s v="Jun"/>
    <n v="23"/>
    <x v="10"/>
    <x v="6"/>
    <x v="1"/>
    <x v="0"/>
    <x v="1"/>
    <x v="40"/>
    <n v="7.9"/>
    <n v="1.1206166512286355"/>
  </r>
  <r>
    <x v="0"/>
    <s v="Jun"/>
    <n v="23"/>
    <x v="10"/>
    <x v="6"/>
    <x v="1"/>
    <x v="0"/>
    <x v="1"/>
    <x v="83"/>
    <n v="3.5"/>
    <n v="0.93771433470507548"/>
  </r>
  <r>
    <x v="0"/>
    <s v="Jun"/>
    <n v="23"/>
    <x v="10"/>
    <x v="6"/>
    <x v="1"/>
    <x v="0"/>
    <x v="1"/>
    <x v="84"/>
    <n v="4.72"/>
    <n v="1.3187636032421468"/>
  </r>
  <r>
    <x v="0"/>
    <s v="Jun"/>
    <n v="23"/>
    <x v="10"/>
    <x v="6"/>
    <x v="1"/>
    <x v="0"/>
    <x v="1"/>
    <x v="40"/>
    <n v="7.37"/>
    <n v="1.0454360404500056"/>
  </r>
  <r>
    <x v="0"/>
    <s v="Jun"/>
    <n v="23"/>
    <x v="10"/>
    <x v="6"/>
    <x v="1"/>
    <x v="0"/>
    <x v="1"/>
    <x v="67"/>
    <n v="6.99"/>
    <n v="1.0614985808720689"/>
  </r>
  <r>
    <x v="0"/>
    <s v="Jun"/>
    <n v="23"/>
    <x v="10"/>
    <x v="6"/>
    <x v="1"/>
    <x v="0"/>
    <x v="1"/>
    <x v="61"/>
    <n v="8.1999999999999993"/>
    <n v="1.0194478322436429"/>
  </r>
  <r>
    <x v="0"/>
    <s v="Jun"/>
    <n v="23"/>
    <x v="10"/>
    <x v="6"/>
    <x v="1"/>
    <x v="0"/>
    <x v="1"/>
    <x v="64"/>
    <n v="7.12"/>
    <n v="0.78012606924933681"/>
  </r>
  <r>
    <x v="0"/>
    <s v="Jun"/>
    <n v="23"/>
    <x v="10"/>
    <x v="6"/>
    <x v="1"/>
    <x v="0"/>
    <x v="1"/>
    <x v="78"/>
    <n v="16.079999999999998"/>
    <n v="1.1445426384839648"/>
  </r>
  <r>
    <x v="0"/>
    <s v="Jun"/>
    <n v="23"/>
    <x v="10"/>
    <x v="6"/>
    <x v="1"/>
    <x v="0"/>
    <x v="1"/>
    <x v="79"/>
    <n v="7.27"/>
    <n v="1.0668083208114201"/>
  </r>
  <r>
    <x v="0"/>
    <s v="Jun"/>
    <n v="23"/>
    <x v="10"/>
    <x v="6"/>
    <x v="1"/>
    <x v="0"/>
    <x v="1"/>
    <x v="24"/>
    <n v="5.36"/>
    <n v="1.046875"/>
  </r>
  <r>
    <x v="0"/>
    <s v="Jun"/>
    <n v="23"/>
    <x v="10"/>
    <x v="6"/>
    <x v="1"/>
    <x v="0"/>
    <x v="1"/>
    <x v="76"/>
    <n v="5.23"/>
    <n v="1.191409097536084"/>
  </r>
  <r>
    <x v="0"/>
    <s v="Jun"/>
    <n v="23"/>
    <x v="10"/>
    <x v="6"/>
    <x v="1"/>
    <x v="0"/>
    <x v="1"/>
    <x v="80"/>
    <n v="4.01"/>
    <n v="1.0308032810905436"/>
  </r>
  <r>
    <x v="0"/>
    <s v="Jun"/>
    <n v="23"/>
    <x v="10"/>
    <x v="6"/>
    <x v="1"/>
    <x v="0"/>
    <x v="1"/>
    <x v="61"/>
    <n v="9.19"/>
    <n v="1.1425275095511074"/>
  </r>
  <r>
    <x v="0"/>
    <s v="Jun"/>
    <n v="23"/>
    <x v="10"/>
    <x v="6"/>
    <x v="1"/>
    <x v="0"/>
    <x v="1"/>
    <x v="71"/>
    <n v="5.32"/>
    <n v="1.1210573340750856"/>
  </r>
  <r>
    <x v="0"/>
    <s v="Jun"/>
    <n v="23"/>
    <x v="10"/>
    <x v="6"/>
    <x v="1"/>
    <x v="0"/>
    <x v="1"/>
    <x v="77"/>
    <n v="5.44"/>
    <n v="1.023631974198453"/>
  </r>
  <r>
    <x v="0"/>
    <s v="Jun"/>
    <n v="23"/>
    <x v="10"/>
    <x v="6"/>
    <x v="1"/>
    <x v="0"/>
    <x v="0"/>
    <x v="47"/>
    <n v="3.06"/>
    <n v="1.1142467000455165"/>
  </r>
  <r>
    <x v="0"/>
    <s v="Jun"/>
    <n v="23"/>
    <x v="10"/>
    <x v="6"/>
    <x v="1"/>
    <x v="0"/>
    <x v="0"/>
    <x v="75"/>
    <n v="3.54"/>
    <n v="1.1770064801853952"/>
  </r>
  <r>
    <x v="0"/>
    <s v="Jun"/>
    <n v="23"/>
    <x v="10"/>
    <x v="6"/>
    <x v="1"/>
    <x v="0"/>
    <x v="0"/>
    <x v="47"/>
    <n v="2.75"/>
    <n v="1.0013654984069185"/>
  </r>
  <r>
    <x v="0"/>
    <s v="Jun"/>
    <n v="23"/>
    <x v="10"/>
    <x v="6"/>
    <x v="1"/>
    <x v="0"/>
    <x v="0"/>
    <x v="59"/>
    <n v="2.95"/>
    <n v="1.125335693359375"/>
  </r>
  <r>
    <x v="0"/>
    <s v="Jun"/>
    <n v="23"/>
    <x v="10"/>
    <x v="6"/>
    <x v="1"/>
    <x v="0"/>
    <x v="0"/>
    <x v="18"/>
    <n v="1.29"/>
    <n v="0.97247664925254995"/>
  </r>
  <r>
    <x v="0"/>
    <s v="Jun"/>
    <n v="23"/>
    <x v="10"/>
    <x v="6"/>
    <x v="2"/>
    <x v="0"/>
    <x v="1"/>
    <x v="50"/>
    <n v="10.74"/>
    <n v="1.2139214409722223"/>
  </r>
  <r>
    <x v="0"/>
    <s v="Jun"/>
    <n v="23"/>
    <x v="10"/>
    <x v="6"/>
    <x v="2"/>
    <x v="0"/>
    <x v="1"/>
    <x v="64"/>
    <n v="11.8"/>
    <n v="1.2929055642053615"/>
  </r>
  <r>
    <x v="0"/>
    <s v="Jun"/>
    <n v="23"/>
    <x v="10"/>
    <x v="6"/>
    <x v="2"/>
    <x v="0"/>
    <x v="1"/>
    <x v="64"/>
    <n v="11.48"/>
    <n v="1.2578437183964026"/>
  </r>
  <r>
    <x v="0"/>
    <s v="Jun"/>
    <n v="23"/>
    <x v="10"/>
    <x v="6"/>
    <x v="2"/>
    <x v="0"/>
    <x v="1"/>
    <x v="39"/>
    <n v="8.99"/>
    <n v="1.1545060409303856"/>
  </r>
  <r>
    <x v="0"/>
    <s v="Jun"/>
    <n v="23"/>
    <x v="10"/>
    <x v="6"/>
    <x v="2"/>
    <x v="0"/>
    <x v="1"/>
    <x v="23"/>
    <n v="9.24"/>
    <n v="1.1124702618880209"/>
  </r>
  <r>
    <x v="0"/>
    <s v="Jun"/>
    <n v="23"/>
    <x v="10"/>
    <x v="6"/>
    <x v="2"/>
    <x v="0"/>
    <x v="1"/>
    <x v="34"/>
    <n v="10.81"/>
    <n v="1.1485435490314411"/>
  </r>
  <r>
    <x v="0"/>
    <s v="Jun"/>
    <n v="23"/>
    <x v="10"/>
    <x v="6"/>
    <x v="2"/>
    <x v="0"/>
    <x v="1"/>
    <x v="39"/>
    <n v="9.19"/>
    <n v="1.1801902687597601"/>
  </r>
  <r>
    <x v="0"/>
    <s v="Jun"/>
    <n v="23"/>
    <x v="10"/>
    <x v="6"/>
    <x v="2"/>
    <x v="0"/>
    <x v="1"/>
    <x v="64"/>
    <n v="8.19"/>
    <n v="0.89736411617304335"/>
  </r>
  <r>
    <x v="0"/>
    <s v="Jun"/>
    <n v="23"/>
    <x v="10"/>
    <x v="6"/>
    <x v="2"/>
    <x v="0"/>
    <x v="1"/>
    <x v="64"/>
    <n v="9.0500000000000007"/>
    <n v="0.99159282678462068"/>
  </r>
  <r>
    <x v="0"/>
    <s v="Jun"/>
    <n v="23"/>
    <x v="10"/>
    <x v="6"/>
    <x v="2"/>
    <x v="0"/>
    <x v="1"/>
    <x v="50"/>
    <n v="11.42"/>
    <n v="1.2907805266203705"/>
  </r>
  <r>
    <x v="0"/>
    <s v="Jun"/>
    <n v="23"/>
    <x v="10"/>
    <x v="6"/>
    <x v="2"/>
    <x v="0"/>
    <x v="1"/>
    <x v="38"/>
    <n v="8.3699999999999992"/>
    <n v="1.1481481481481479"/>
  </r>
  <r>
    <x v="0"/>
    <s v="Jun"/>
    <n v="23"/>
    <x v="10"/>
    <x v="6"/>
    <x v="2"/>
    <x v="0"/>
    <x v="1"/>
    <x v="40"/>
    <n v="8.34"/>
    <n v="1.1830307431958"/>
  </r>
  <r>
    <x v="0"/>
    <s v="Jun"/>
    <n v="23"/>
    <x v="10"/>
    <x v="6"/>
    <x v="2"/>
    <x v="0"/>
    <x v="1"/>
    <x v="60"/>
    <n v="7.13"/>
    <n v="1.2029613432674657"/>
  </r>
  <r>
    <x v="0"/>
    <s v="Jun"/>
    <n v="23"/>
    <x v="10"/>
    <x v="6"/>
    <x v="2"/>
    <x v="0"/>
    <x v="1"/>
    <x v="62"/>
    <n v="5.85"/>
    <n v="0.95257480154691632"/>
  </r>
  <r>
    <x v="0"/>
    <s v="Jun"/>
    <n v="23"/>
    <x v="10"/>
    <x v="3"/>
    <x v="1"/>
    <x v="0"/>
    <x v="0"/>
    <x v="41"/>
    <n v="1.56"/>
    <n v="0.93764087152516906"/>
  </r>
  <r>
    <x v="0"/>
    <s v="Jun"/>
    <n v="23"/>
    <x v="10"/>
    <x v="3"/>
    <x v="1"/>
    <x v="0"/>
    <x v="0"/>
    <x v="20"/>
    <n v="2.17"/>
    <n v="0.86783684667282546"/>
  </r>
  <r>
    <x v="0"/>
    <s v="Jun"/>
    <n v="23"/>
    <x v="10"/>
    <x v="3"/>
    <x v="1"/>
    <x v="0"/>
    <x v="0"/>
    <x v="48"/>
    <n v="2.11"/>
    <n v="1.1393519193490034"/>
  </r>
  <r>
    <x v="0"/>
    <s v="Jun"/>
    <n v="23"/>
    <x v="10"/>
    <x v="3"/>
    <x v="1"/>
    <x v="0"/>
    <x v="0"/>
    <x v="68"/>
    <n v="2.75"/>
    <n v="0.95653504744413831"/>
  </r>
  <r>
    <x v="0"/>
    <s v="Jun"/>
    <n v="23"/>
    <x v="10"/>
    <x v="3"/>
    <x v="1"/>
    <x v="0"/>
    <x v="0"/>
    <x v="48"/>
    <n v="1.94"/>
    <n v="1.0475557931455293"/>
  </r>
  <r>
    <x v="0"/>
    <s v="Jun"/>
    <n v="23"/>
    <x v="10"/>
    <x v="3"/>
    <x v="1"/>
    <x v="0"/>
    <x v="0"/>
    <x v="18"/>
    <n v="1.21"/>
    <n v="0.91216801984153906"/>
  </r>
  <r>
    <x v="0"/>
    <s v="Jun"/>
    <n v="23"/>
    <x v="10"/>
    <x v="3"/>
    <x v="1"/>
    <x v="0"/>
    <x v="0"/>
    <x v="74"/>
    <n v="3.42"/>
    <n v="1.0410673680173146"/>
  </r>
  <r>
    <x v="0"/>
    <s v="Jun"/>
    <n v="23"/>
    <x v="10"/>
    <x v="3"/>
    <x v="1"/>
    <x v="0"/>
    <x v="0"/>
    <x v="75"/>
    <n v="3.08"/>
    <n v="1.0240621353025472"/>
  </r>
  <r>
    <x v="0"/>
    <s v="Jun"/>
    <n v="23"/>
    <x v="10"/>
    <x v="3"/>
    <x v="1"/>
    <x v="0"/>
    <x v="0"/>
    <x v="26"/>
    <n v="2.23"/>
    <n v="1.0324074074074074"/>
  </r>
  <r>
    <x v="0"/>
    <s v="Jun"/>
    <n v="23"/>
    <x v="10"/>
    <x v="3"/>
    <x v="1"/>
    <x v="0"/>
    <x v="0"/>
    <x v="47"/>
    <n v="3.08"/>
    <n v="1.1215293582157488"/>
  </r>
  <r>
    <x v="0"/>
    <s v="Jun"/>
    <n v="23"/>
    <x v="10"/>
    <x v="3"/>
    <x v="1"/>
    <x v="0"/>
    <x v="0"/>
    <x v="68"/>
    <n v="1.96"/>
    <n v="0.68174861563291311"/>
  </r>
  <r>
    <x v="0"/>
    <s v="Jun"/>
    <n v="23"/>
    <x v="10"/>
    <x v="3"/>
    <x v="1"/>
    <x v="0"/>
    <x v="0"/>
    <x v="41"/>
    <n v="1.72"/>
    <n v="1.033809166040571"/>
  </r>
  <r>
    <x v="0"/>
    <s v="Jun"/>
    <n v="23"/>
    <x v="10"/>
    <x v="3"/>
    <x v="1"/>
    <x v="0"/>
    <x v="0"/>
    <x v="20"/>
    <n v="2.66"/>
    <n v="1.0638000055989474"/>
  </r>
  <r>
    <x v="0"/>
    <s v="Jun"/>
    <n v="23"/>
    <x v="10"/>
    <x v="3"/>
    <x v="1"/>
    <x v="0"/>
    <x v="0"/>
    <x v="41"/>
    <n v="1.93"/>
    <n v="1.160030052592036"/>
  </r>
  <r>
    <x v="0"/>
    <s v="Jun"/>
    <n v="23"/>
    <x v="10"/>
    <x v="3"/>
    <x v="1"/>
    <x v="0"/>
    <x v="0"/>
    <x v="0"/>
    <n v="1.1100000000000001"/>
    <n v="1.0036892361111112"/>
  </r>
  <r>
    <x v="0"/>
    <s v="Jun"/>
    <n v="23"/>
    <x v="10"/>
    <x v="3"/>
    <x v="1"/>
    <x v="0"/>
    <x v="0"/>
    <x v="58"/>
    <n v="2.21"/>
    <n v="0.92729347789600891"/>
  </r>
  <r>
    <x v="0"/>
    <s v="Jun"/>
    <n v="23"/>
    <x v="10"/>
    <x v="3"/>
    <x v="1"/>
    <x v="0"/>
    <x v="0"/>
    <x v="58"/>
    <n v="2.77"/>
    <n v="1.1622637709375314"/>
  </r>
  <r>
    <x v="0"/>
    <s v="Jun"/>
    <n v="23"/>
    <x v="10"/>
    <x v="3"/>
    <x v="1"/>
    <x v="0"/>
    <x v="0"/>
    <x v="3"/>
    <n v="1.26"/>
    <n v="1.008"/>
  </r>
  <r>
    <x v="0"/>
    <s v="Jun"/>
    <n v="23"/>
    <x v="10"/>
    <x v="11"/>
    <x v="1"/>
    <x v="0"/>
    <x v="1"/>
    <x v="80"/>
    <n v="3.89"/>
    <n v="0.99995630011027792"/>
  </r>
  <r>
    <x v="0"/>
    <s v="Jun"/>
    <n v="23"/>
    <x v="10"/>
    <x v="11"/>
    <x v="1"/>
    <x v="0"/>
    <x v="1"/>
    <x v="84"/>
    <n v="3.3"/>
    <n v="0.92201692599556873"/>
  </r>
  <r>
    <x v="0"/>
    <s v="Jun"/>
    <n v="23"/>
    <x v="10"/>
    <x v="11"/>
    <x v="1"/>
    <x v="0"/>
    <x v="0"/>
    <x v="16"/>
    <n v="2.11"/>
    <n v="1.3399888228420465"/>
  </r>
  <r>
    <x v="0"/>
    <s v="Jun"/>
    <n v="23"/>
    <x v="10"/>
    <x v="11"/>
    <x v="1"/>
    <x v="0"/>
    <x v="0"/>
    <x v="19"/>
    <n v="3.4"/>
    <n v="1.7425888720324736"/>
  </r>
  <r>
    <x v="0"/>
    <s v="Jun"/>
    <n v="23"/>
    <x v="10"/>
    <x v="11"/>
    <x v="1"/>
    <x v="0"/>
    <x v="0"/>
    <x v="1"/>
    <n v="1.52"/>
    <n v="1.0810195721438325"/>
  </r>
  <r>
    <x v="0"/>
    <s v="Jun"/>
    <n v="23"/>
    <x v="10"/>
    <x v="11"/>
    <x v="1"/>
    <x v="0"/>
    <x v="0"/>
    <x v="57"/>
    <n v="1.91"/>
    <n v="0.9299879734539559"/>
  </r>
  <r>
    <x v="0"/>
    <s v="Jun"/>
    <n v="23"/>
    <x v="10"/>
    <x v="11"/>
    <x v="1"/>
    <x v="0"/>
    <x v="0"/>
    <x v="17"/>
    <n v="1.0900000000000001"/>
    <n v="1.0498637103531974"/>
  </r>
  <r>
    <x v="0"/>
    <s v="Jun"/>
    <n v="23"/>
    <x v="10"/>
    <x v="11"/>
    <x v="1"/>
    <x v="0"/>
    <x v="0"/>
    <x v="16"/>
    <n v="0.63"/>
    <n v="0.40009144947416553"/>
  </r>
  <r>
    <x v="0"/>
    <s v="Jun"/>
    <n v="23"/>
    <x v="10"/>
    <x v="11"/>
    <x v="1"/>
    <x v="0"/>
    <x v="0"/>
    <x v="5"/>
    <n v="0.99"/>
    <n v="1.0864197530864197"/>
  </r>
  <r>
    <x v="0"/>
    <s v="Jun"/>
    <n v="23"/>
    <x v="10"/>
    <x v="11"/>
    <x v="1"/>
    <x v="0"/>
    <x v="0"/>
    <x v="7"/>
    <n v="1.19"/>
    <n v="1.3969759579263712"/>
  </r>
  <r>
    <x v="0"/>
    <s v="Jun"/>
    <n v="23"/>
    <x v="10"/>
    <x v="11"/>
    <x v="1"/>
    <x v="0"/>
    <x v="0"/>
    <x v="68"/>
    <n v="2.83"/>
    <n v="0.98436152155160417"/>
  </r>
  <r>
    <x v="0"/>
    <s v="Jun"/>
    <n v="23"/>
    <x v="10"/>
    <x v="11"/>
    <x v="1"/>
    <x v="0"/>
    <x v="0"/>
    <x v="17"/>
    <n v="1.0900000000000001"/>
    <n v="1.0498637103531974"/>
  </r>
  <r>
    <x v="0"/>
    <s v="Jun"/>
    <n v="23"/>
    <x v="10"/>
    <x v="11"/>
    <x v="1"/>
    <x v="0"/>
    <x v="0"/>
    <x v="3"/>
    <n v="1.23"/>
    <n v="0.98399999999999999"/>
  </r>
  <r>
    <x v="0"/>
    <s v="Jun"/>
    <n v="23"/>
    <x v="10"/>
    <x v="11"/>
    <x v="1"/>
    <x v="0"/>
    <x v="0"/>
    <x v="3"/>
    <n v="2.23"/>
    <n v="1.784"/>
  </r>
  <r>
    <x v="0"/>
    <s v="Jun"/>
    <n v="23"/>
    <x v="10"/>
    <x v="11"/>
    <x v="1"/>
    <x v="0"/>
    <x v="0"/>
    <x v="20"/>
    <n v="2.62"/>
    <n v="1.0478030130335496"/>
  </r>
  <r>
    <x v="0"/>
    <s v="Jun"/>
    <n v="23"/>
    <x v="10"/>
    <x v="11"/>
    <x v="1"/>
    <x v="0"/>
    <x v="0"/>
    <x v="1"/>
    <n v="1.65"/>
    <n v="1.1734751934456076"/>
  </r>
  <r>
    <x v="0"/>
    <s v="Jun"/>
    <n v="23"/>
    <x v="10"/>
    <x v="11"/>
    <x v="1"/>
    <x v="0"/>
    <x v="0"/>
    <x v="41"/>
    <n v="1.83"/>
    <n v="1.0999248685199099"/>
  </r>
  <r>
    <x v="0"/>
    <s v="Jun"/>
    <n v="23"/>
    <x v="10"/>
    <x v="11"/>
    <x v="1"/>
    <x v="0"/>
    <x v="0"/>
    <x v="0"/>
    <n v="1.06"/>
    <n v="0.9584780092592593"/>
  </r>
  <r>
    <x v="0"/>
    <s v="Jun"/>
    <n v="23"/>
    <x v="10"/>
    <x v="11"/>
    <x v="1"/>
    <x v="0"/>
    <x v="0"/>
    <x v="1"/>
    <n v="1.5"/>
    <n v="1.0667956304050978"/>
  </r>
  <r>
    <x v="0"/>
    <s v="Jun"/>
    <n v="23"/>
    <x v="10"/>
    <x v="11"/>
    <x v="1"/>
    <x v="0"/>
    <x v="0"/>
    <x v="15"/>
    <n v="0.82"/>
    <n v="1.0313557296841787"/>
  </r>
  <r>
    <x v="0"/>
    <s v="Jun"/>
    <n v="23"/>
    <x v="10"/>
    <x v="11"/>
    <x v="1"/>
    <x v="0"/>
    <x v="0"/>
    <x v="1"/>
    <n v="1.4"/>
    <n v="0.99567592171142472"/>
  </r>
  <r>
    <x v="0"/>
    <s v="Jun"/>
    <n v="23"/>
    <x v="10"/>
    <x v="11"/>
    <x v="1"/>
    <x v="0"/>
    <x v="0"/>
    <x v="48"/>
    <n v="2.02"/>
    <n v="1.0907539701824582"/>
  </r>
  <r>
    <x v="0"/>
    <s v="Jun"/>
    <n v="23"/>
    <x v="10"/>
    <x v="11"/>
    <x v="1"/>
    <x v="0"/>
    <x v="0"/>
    <x v="48"/>
    <n v="2.2000000000000002"/>
    <n v="1.1879498685155487"/>
  </r>
  <r>
    <x v="0"/>
    <s v="Jun"/>
    <n v="23"/>
    <x v="10"/>
    <x v="10"/>
    <x v="1"/>
    <x v="0"/>
    <x v="0"/>
    <x v="19"/>
    <n v="1.95"/>
    <n v="0.9994259707245069"/>
  </r>
  <r>
    <x v="0"/>
    <s v="Jun"/>
    <n v="23"/>
    <x v="10"/>
    <x v="10"/>
    <x v="1"/>
    <x v="0"/>
    <x v="0"/>
    <x v="47"/>
    <n v="2.87"/>
    <n v="1.0450614474283113"/>
  </r>
  <r>
    <x v="0"/>
    <s v="Jun"/>
    <n v="23"/>
    <x v="10"/>
    <x v="10"/>
    <x v="1"/>
    <x v="0"/>
    <x v="0"/>
    <x v="57"/>
    <n v="2.15"/>
    <n v="1.0468451010083797"/>
  </r>
  <r>
    <x v="0"/>
    <s v="Jun"/>
    <n v="23"/>
    <x v="10"/>
    <x v="10"/>
    <x v="1"/>
    <x v="0"/>
    <x v="0"/>
    <x v="48"/>
    <n v="1.87"/>
    <n v="1.0097573882382163"/>
  </r>
  <r>
    <x v="0"/>
    <s v="Jun"/>
    <n v="23"/>
    <x v="10"/>
    <x v="10"/>
    <x v="1"/>
    <x v="0"/>
    <x v="0"/>
    <x v="20"/>
    <n v="1.56"/>
    <n v="0.62388271005051055"/>
  </r>
  <r>
    <x v="0"/>
    <s v="Jun"/>
    <n v="23"/>
    <x v="10"/>
    <x v="10"/>
    <x v="1"/>
    <x v="0"/>
    <x v="0"/>
    <x v="2"/>
    <n v="1.64"/>
    <n v="0.93385568513119532"/>
  </r>
  <r>
    <x v="0"/>
    <s v="Jun"/>
    <n v="23"/>
    <x v="10"/>
    <x v="10"/>
    <x v="1"/>
    <x v="0"/>
    <x v="0"/>
    <x v="2"/>
    <n v="1.7"/>
    <n v="0.96802113702623904"/>
  </r>
  <r>
    <x v="0"/>
    <s v="Jun"/>
    <n v="23"/>
    <x v="10"/>
    <x v="10"/>
    <x v="1"/>
    <x v="0"/>
    <x v="0"/>
    <x v="4"/>
    <n v="1.17"/>
    <n v="0.99448359102074813"/>
  </r>
  <r>
    <x v="0"/>
    <s v="Jun"/>
    <n v="23"/>
    <x v="10"/>
    <x v="10"/>
    <x v="1"/>
    <x v="0"/>
    <x v="0"/>
    <x v="3"/>
    <n v="1.26"/>
    <n v="1.008"/>
  </r>
  <r>
    <x v="0"/>
    <s v="Jun"/>
    <n v="23"/>
    <x v="10"/>
    <x v="10"/>
    <x v="1"/>
    <x v="0"/>
    <x v="0"/>
    <x v="17"/>
    <n v="0.98"/>
    <n v="0.94391416160195718"/>
  </r>
  <r>
    <x v="0"/>
    <s v="Jun"/>
    <n v="23"/>
    <x v="10"/>
    <x v="10"/>
    <x v="1"/>
    <x v="0"/>
    <x v="0"/>
    <x v="57"/>
    <n v="1.95"/>
    <n v="0.94946416137969314"/>
  </r>
  <r>
    <x v="0"/>
    <s v="Jun"/>
    <n v="23"/>
    <x v="10"/>
    <x v="10"/>
    <x v="1"/>
    <x v="0"/>
    <x v="0"/>
    <x v="4"/>
    <n v="1.1499999999999999"/>
    <n v="0.97748387151611982"/>
  </r>
  <r>
    <x v="0"/>
    <s v="Jun"/>
    <n v="23"/>
    <x v="10"/>
    <x v="10"/>
    <x v="1"/>
    <x v="0"/>
    <x v="0"/>
    <x v="26"/>
    <n v="2.13"/>
    <n v="0.98611111111111116"/>
  </r>
  <r>
    <x v="0"/>
    <s v="Jun"/>
    <n v="23"/>
    <x v="10"/>
    <x v="10"/>
    <x v="1"/>
    <x v="0"/>
    <x v="0"/>
    <x v="59"/>
    <n v="2.7"/>
    <n v="1.02996826171875"/>
  </r>
  <r>
    <x v="0"/>
    <s v="Jun"/>
    <n v="23"/>
    <x v="10"/>
    <x v="10"/>
    <x v="1"/>
    <x v="0"/>
    <x v="0"/>
    <x v="1"/>
    <n v="1.28"/>
    <n v="0.91033227127901684"/>
  </r>
  <r>
    <x v="0"/>
    <s v="Jun"/>
    <n v="24"/>
    <x v="11"/>
    <x v="1"/>
    <x v="1"/>
    <x v="0"/>
    <x v="0"/>
    <x v="59"/>
    <n v="2.82"/>
    <n v="1.07574462890625"/>
  </r>
  <r>
    <x v="0"/>
    <s v="Jun"/>
    <n v="24"/>
    <x v="11"/>
    <x v="1"/>
    <x v="1"/>
    <x v="0"/>
    <x v="0"/>
    <x v="19"/>
    <n v="2.3199999999999998"/>
    <n v="1.1890606420927465"/>
  </r>
  <r>
    <x v="0"/>
    <s v="Jun"/>
    <n v="24"/>
    <x v="11"/>
    <x v="1"/>
    <x v="1"/>
    <x v="0"/>
    <x v="0"/>
    <x v="3"/>
    <n v="1.43"/>
    <n v="1.1439999999999999"/>
  </r>
  <r>
    <x v="0"/>
    <s v="Jun"/>
    <n v="24"/>
    <x v="11"/>
    <x v="1"/>
    <x v="1"/>
    <x v="0"/>
    <x v="0"/>
    <x v="9"/>
    <n v="0.76"/>
    <n v="1.025807148256128"/>
  </r>
  <r>
    <x v="0"/>
    <s v="Jun"/>
    <n v="24"/>
    <x v="11"/>
    <x v="1"/>
    <x v="1"/>
    <x v="0"/>
    <x v="0"/>
    <x v="6"/>
    <n v="1.1599999999999999"/>
    <n v="1.1917481712829785"/>
  </r>
  <r>
    <x v="0"/>
    <s v="Jun"/>
    <n v="24"/>
    <x v="11"/>
    <x v="1"/>
    <x v="1"/>
    <x v="0"/>
    <x v="0"/>
    <x v="59"/>
    <n v="2.96"/>
    <n v="1.129150390625"/>
  </r>
  <r>
    <x v="0"/>
    <s v="Jun"/>
    <n v="24"/>
    <x v="11"/>
    <x v="0"/>
    <x v="1"/>
    <x v="0"/>
    <x v="0"/>
    <x v="19"/>
    <n v="2.29"/>
    <n v="1.1736848579277543"/>
  </r>
  <r>
    <x v="0"/>
    <s v="Jun"/>
    <n v="24"/>
    <x v="11"/>
    <x v="0"/>
    <x v="1"/>
    <x v="0"/>
    <x v="0"/>
    <x v="1"/>
    <n v="1.69"/>
    <n v="1.2019230769230769"/>
  </r>
  <r>
    <x v="0"/>
    <s v="Jun"/>
    <n v="24"/>
    <x v="11"/>
    <x v="0"/>
    <x v="1"/>
    <x v="0"/>
    <x v="0"/>
    <x v="17"/>
    <n v="1.1599999999999999"/>
    <n v="1.1172861504676226"/>
  </r>
  <r>
    <x v="0"/>
    <s v="Jun"/>
    <n v="24"/>
    <x v="11"/>
    <x v="0"/>
    <x v="1"/>
    <x v="0"/>
    <x v="0"/>
    <x v="7"/>
    <n v="0.91"/>
    <n v="1.068275732531931"/>
  </r>
  <r>
    <x v="0"/>
    <s v="Jun"/>
    <n v="24"/>
    <x v="11"/>
    <x v="0"/>
    <x v="1"/>
    <x v="0"/>
    <x v="0"/>
    <x v="25"/>
    <n v="1.76"/>
    <n v="1.1821839505094809"/>
  </r>
  <r>
    <x v="0"/>
    <s v="Jun"/>
    <n v="24"/>
    <x v="11"/>
    <x v="0"/>
    <x v="1"/>
    <x v="0"/>
    <x v="0"/>
    <x v="48"/>
    <n v="2.04"/>
    <n v="1.1015535144416906"/>
  </r>
  <r>
    <x v="0"/>
    <s v="Jun"/>
    <n v="24"/>
    <x v="11"/>
    <x v="0"/>
    <x v="1"/>
    <x v="0"/>
    <x v="0"/>
    <x v="18"/>
    <n v="1.47"/>
    <n v="1.1081710654273242"/>
  </r>
  <r>
    <x v="0"/>
    <s v="Jun"/>
    <n v="24"/>
    <x v="11"/>
    <x v="0"/>
    <x v="1"/>
    <x v="0"/>
    <x v="0"/>
    <x v="41"/>
    <n v="2.0699999999999998"/>
    <n v="1.2441773102930127"/>
  </r>
  <r>
    <x v="0"/>
    <s v="Jun"/>
    <n v="24"/>
    <x v="11"/>
    <x v="0"/>
    <x v="1"/>
    <x v="0"/>
    <x v="1"/>
    <x v="31"/>
    <n v="18.649999999999999"/>
    <n v="1.2262677734856577"/>
  </r>
  <r>
    <x v="0"/>
    <s v="Jun"/>
    <n v="24"/>
    <x v="11"/>
    <x v="6"/>
    <x v="1"/>
    <x v="0"/>
    <x v="1"/>
    <x v="82"/>
    <n v="4.67"/>
    <n v="1.1069629629629629"/>
  </r>
  <r>
    <x v="0"/>
    <s v="Jun"/>
    <n v="24"/>
    <x v="11"/>
    <x v="7"/>
    <x v="1"/>
    <x v="0"/>
    <x v="0"/>
    <x v="72"/>
    <n v="3.43"/>
    <n v="1.0908558925300225"/>
  </r>
  <r>
    <x v="0"/>
    <s v="Jun"/>
    <n v="24"/>
    <x v="11"/>
    <x v="7"/>
    <x v="1"/>
    <x v="0"/>
    <x v="0"/>
    <x v="2"/>
    <n v="2.11"/>
    <n v="1.201485058309038"/>
  </r>
  <r>
    <x v="0"/>
    <s v="Jun"/>
    <n v="24"/>
    <x v="11"/>
    <x v="7"/>
    <x v="1"/>
    <x v="0"/>
    <x v="0"/>
    <x v="16"/>
    <n v="1.84"/>
    <n v="1.1685210587816899"/>
  </r>
  <r>
    <x v="0"/>
    <s v="Jun"/>
    <n v="24"/>
    <x v="11"/>
    <x v="7"/>
    <x v="1"/>
    <x v="0"/>
    <x v="0"/>
    <x v="3"/>
    <n v="1.54"/>
    <n v="1.232"/>
  </r>
  <r>
    <x v="0"/>
    <s v="Jun"/>
    <n v="24"/>
    <x v="11"/>
    <x v="7"/>
    <x v="1"/>
    <x v="0"/>
    <x v="0"/>
    <x v="2"/>
    <n v="1.96"/>
    <n v="1.1160714285714286"/>
  </r>
  <r>
    <x v="0"/>
    <s v="Jun"/>
    <n v="24"/>
    <x v="11"/>
    <x v="7"/>
    <x v="1"/>
    <x v="0"/>
    <x v="0"/>
    <x v="0"/>
    <n v="1.37"/>
    <n v="1.2387876157407407"/>
  </r>
  <r>
    <x v="0"/>
    <s v="Jun"/>
    <n v="24"/>
    <x v="11"/>
    <x v="7"/>
    <x v="1"/>
    <x v="0"/>
    <x v="0"/>
    <x v="26"/>
    <n v="2.52"/>
    <n v="1.1666666666666667"/>
  </r>
  <r>
    <x v="0"/>
    <s v="Jun"/>
    <n v="24"/>
    <x v="11"/>
    <x v="7"/>
    <x v="1"/>
    <x v="0"/>
    <x v="0"/>
    <x v="25"/>
    <n v="1.68"/>
    <n v="1.1284483163954138"/>
  </r>
  <r>
    <x v="0"/>
    <s v="Jun"/>
    <n v="24"/>
    <x v="11"/>
    <x v="7"/>
    <x v="1"/>
    <x v="0"/>
    <x v="0"/>
    <x v="5"/>
    <n v="1.05"/>
    <n v="1.1522633744855968"/>
  </r>
  <r>
    <x v="0"/>
    <s v="Jun"/>
    <n v="24"/>
    <x v="11"/>
    <x v="7"/>
    <x v="1"/>
    <x v="0"/>
    <x v="0"/>
    <x v="26"/>
    <n v="2.4500000000000002"/>
    <n v="1.1342592592592593"/>
  </r>
  <r>
    <x v="0"/>
    <s v="Jun"/>
    <n v="24"/>
    <x v="11"/>
    <x v="7"/>
    <x v="1"/>
    <x v="0"/>
    <x v="0"/>
    <x v="5"/>
    <n v="1.1000000000000001"/>
    <n v="1.207133058984911"/>
  </r>
  <r>
    <x v="0"/>
    <s v="Jun"/>
    <n v="24"/>
    <x v="11"/>
    <x v="7"/>
    <x v="1"/>
    <x v="0"/>
    <x v="0"/>
    <x v="59"/>
    <n v="3.09"/>
    <n v="1.178741455078125"/>
  </r>
  <r>
    <x v="0"/>
    <s v="Jun"/>
    <n v="24"/>
    <x v="11"/>
    <x v="7"/>
    <x v="1"/>
    <x v="0"/>
    <x v="0"/>
    <x v="59"/>
    <n v="2.83"/>
    <n v="1.079559326171875"/>
  </r>
  <r>
    <x v="0"/>
    <s v="Jun"/>
    <n v="24"/>
    <x v="12"/>
    <x v="10"/>
    <x v="1"/>
    <x v="0"/>
    <x v="0"/>
    <x v="17"/>
    <n v="1.1499999999999999"/>
    <n v="1.107654373308419"/>
  </r>
  <r>
    <x v="0"/>
    <s v="Jun"/>
    <n v="24"/>
    <x v="12"/>
    <x v="10"/>
    <x v="1"/>
    <x v="0"/>
    <x v="0"/>
    <x v="26"/>
    <n v="2.21"/>
    <n v="1.0231481481481481"/>
  </r>
  <r>
    <x v="0"/>
    <s v="Jun"/>
    <n v="24"/>
    <x v="12"/>
    <x v="10"/>
    <x v="1"/>
    <x v="0"/>
    <x v="0"/>
    <x v="0"/>
    <n v="1.06"/>
    <n v="0.9584780092592593"/>
  </r>
  <r>
    <x v="0"/>
    <s v="Jun"/>
    <n v="24"/>
    <x v="12"/>
    <x v="10"/>
    <x v="1"/>
    <x v="0"/>
    <x v="0"/>
    <x v="3"/>
    <n v="1.34"/>
    <n v="1.0720000000000001"/>
  </r>
  <r>
    <x v="0"/>
    <s v="Jun"/>
    <n v="24"/>
    <x v="12"/>
    <x v="10"/>
    <x v="1"/>
    <x v="0"/>
    <x v="0"/>
    <x v="48"/>
    <n v="1.96"/>
    <n v="1.0583553374047616"/>
  </r>
  <r>
    <x v="0"/>
    <s v="Jun"/>
    <n v="24"/>
    <x v="12"/>
    <x v="10"/>
    <x v="1"/>
    <x v="0"/>
    <x v="0"/>
    <x v="3"/>
    <n v="1.1399999999999999"/>
    <n v="0.91199999999999992"/>
  </r>
  <r>
    <x v="0"/>
    <s v="Jun"/>
    <n v="24"/>
    <x v="12"/>
    <x v="10"/>
    <x v="1"/>
    <x v="0"/>
    <x v="0"/>
    <x v="58"/>
    <n v="2.2799999999999998"/>
    <n v="0.95666476452619909"/>
  </r>
  <r>
    <x v="0"/>
    <s v="Jun"/>
    <n v="24"/>
    <x v="12"/>
    <x v="10"/>
    <x v="1"/>
    <x v="0"/>
    <x v="0"/>
    <x v="8"/>
    <n v="0.49"/>
    <n v="0.82604224616058941"/>
  </r>
  <r>
    <x v="0"/>
    <s v="Jun"/>
    <n v="24"/>
    <x v="12"/>
    <x v="10"/>
    <x v="1"/>
    <x v="0"/>
    <x v="0"/>
    <x v="47"/>
    <n v="2.58"/>
    <n v="0.93946290395994536"/>
  </r>
  <r>
    <x v="0"/>
    <s v="Jun"/>
    <n v="24"/>
    <x v="12"/>
    <x v="10"/>
    <x v="1"/>
    <x v="0"/>
    <x v="0"/>
    <x v="0"/>
    <n v="1.05"/>
    <n v="0.94943576388888884"/>
  </r>
  <r>
    <x v="0"/>
    <s v="Jun"/>
    <n v="24"/>
    <x v="12"/>
    <x v="10"/>
    <x v="1"/>
    <x v="0"/>
    <x v="0"/>
    <x v="3"/>
    <n v="1.29"/>
    <n v="1.032"/>
  </r>
  <r>
    <x v="0"/>
    <s v="Jun"/>
    <n v="24"/>
    <x v="12"/>
    <x v="10"/>
    <x v="1"/>
    <x v="0"/>
    <x v="0"/>
    <x v="26"/>
    <n v="1.84"/>
    <n v="0.85185185185185186"/>
  </r>
  <r>
    <x v="0"/>
    <s v="Jun"/>
    <n v="24"/>
    <x v="12"/>
    <x v="10"/>
    <x v="1"/>
    <x v="0"/>
    <x v="0"/>
    <x v="19"/>
    <n v="1.78"/>
    <n v="0.91229652712288323"/>
  </r>
  <r>
    <x v="0"/>
    <s v="Jun"/>
    <n v="24"/>
    <x v="12"/>
    <x v="10"/>
    <x v="1"/>
    <x v="0"/>
    <x v="0"/>
    <x v="16"/>
    <n v="1.54"/>
    <n v="0.97800132093684911"/>
  </r>
  <r>
    <x v="0"/>
    <s v="Jun"/>
    <n v="24"/>
    <x v="12"/>
    <x v="10"/>
    <x v="1"/>
    <x v="0"/>
    <x v="0"/>
    <x v="25"/>
    <n v="1.43"/>
    <n v="0.96052445978895329"/>
  </r>
  <r>
    <x v="0"/>
    <s v="Jun"/>
    <n v="24"/>
    <x v="12"/>
    <x v="10"/>
    <x v="1"/>
    <x v="0"/>
    <x v="0"/>
    <x v="56"/>
    <n v="1.91"/>
    <n v="0.84148012388702143"/>
  </r>
  <r>
    <x v="0"/>
    <s v="Jun"/>
    <n v="24"/>
    <x v="12"/>
    <x v="10"/>
    <x v="1"/>
    <x v="0"/>
    <x v="0"/>
    <x v="0"/>
    <n v="1.0900000000000001"/>
    <n v="0.98560474537037046"/>
  </r>
  <r>
    <x v="0"/>
    <s v="Jun"/>
    <n v="24"/>
    <x v="12"/>
    <x v="10"/>
    <x v="1"/>
    <x v="0"/>
    <x v="0"/>
    <x v="6"/>
    <n v="0.99"/>
    <n v="1.0170954220432318"/>
  </r>
  <r>
    <x v="0"/>
    <s v="Jun"/>
    <n v="24"/>
    <x v="12"/>
    <x v="10"/>
    <x v="1"/>
    <x v="0"/>
    <x v="0"/>
    <x v="16"/>
    <n v="1.32"/>
    <n v="0.83828684651729923"/>
  </r>
  <r>
    <x v="0"/>
    <s v="Jun"/>
    <n v="24"/>
    <x v="12"/>
    <x v="13"/>
    <x v="1"/>
    <x v="0"/>
    <x v="0"/>
    <x v="74"/>
    <n v="6.8"/>
    <n v="2.069958509508111"/>
  </r>
  <r>
    <x v="0"/>
    <s v="Jun"/>
    <n v="24"/>
    <x v="12"/>
    <x v="13"/>
    <x v="1"/>
    <x v="0"/>
    <x v="0"/>
    <x v="25"/>
    <n v="1.72"/>
    <n v="1.1553161334524473"/>
  </r>
  <r>
    <x v="0"/>
    <s v="Jun"/>
    <n v="24"/>
    <x v="12"/>
    <x v="13"/>
    <x v="1"/>
    <x v="0"/>
    <x v="0"/>
    <x v="47"/>
    <n v="3.29"/>
    <n v="1.1979972690031861"/>
  </r>
  <r>
    <x v="0"/>
    <s v="Jun"/>
    <n v="24"/>
    <x v="12"/>
    <x v="13"/>
    <x v="1"/>
    <x v="0"/>
    <x v="0"/>
    <x v="1"/>
    <n v="1.54"/>
    <n v="1.0952435138825671"/>
  </r>
  <r>
    <x v="0"/>
    <s v="Jun"/>
    <n v="24"/>
    <x v="12"/>
    <x v="13"/>
    <x v="1"/>
    <x v="0"/>
    <x v="0"/>
    <x v="75"/>
    <n v="2.91"/>
    <n v="0.96753922523714686"/>
  </r>
  <r>
    <x v="0"/>
    <s v="Jun"/>
    <n v="24"/>
    <x v="12"/>
    <x v="13"/>
    <x v="1"/>
    <x v="0"/>
    <x v="0"/>
    <x v="41"/>
    <n v="1.59"/>
    <n v="0.95567242674680686"/>
  </r>
  <r>
    <x v="0"/>
    <s v="Jun"/>
    <n v="24"/>
    <x v="12"/>
    <x v="13"/>
    <x v="1"/>
    <x v="0"/>
    <x v="1"/>
    <x v="39"/>
    <n v="9"/>
    <n v="1.1557902523218542"/>
  </r>
  <r>
    <x v="0"/>
    <s v="Jun"/>
    <n v="24"/>
    <x v="12"/>
    <x v="13"/>
    <x v="1"/>
    <x v="0"/>
    <x v="1"/>
    <x v="61"/>
    <n v="8.48"/>
    <n v="1.0542582460275722"/>
  </r>
  <r>
    <x v="0"/>
    <s v="Jun"/>
    <n v="24"/>
    <x v="12"/>
    <x v="13"/>
    <x v="1"/>
    <x v="0"/>
    <x v="1"/>
    <x v="84"/>
    <n v="5.1100000000000003"/>
    <n v="1.4277292399507142"/>
  </r>
  <r>
    <x v="0"/>
    <s v="Jun"/>
    <n v="24"/>
    <x v="12"/>
    <x v="13"/>
    <x v="1"/>
    <x v="0"/>
    <x v="1"/>
    <x v="84"/>
    <n v="4.3"/>
    <n v="1.2014159944790743"/>
  </r>
  <r>
    <x v="0"/>
    <s v="Jun"/>
    <n v="24"/>
    <x v="12"/>
    <x v="13"/>
    <x v="1"/>
    <x v="0"/>
    <x v="1"/>
    <x v="85"/>
    <n v="5.07"/>
    <n v="1.1105440351518949"/>
  </r>
  <r>
    <x v="0"/>
    <s v="Jun"/>
    <n v="24"/>
    <x v="12"/>
    <x v="13"/>
    <x v="2"/>
    <x v="0"/>
    <x v="0"/>
    <x v="47"/>
    <n v="3.09"/>
    <n v="1.1251706873008649"/>
  </r>
  <r>
    <x v="0"/>
    <s v="Jun"/>
    <n v="24"/>
    <x v="12"/>
    <x v="13"/>
    <x v="2"/>
    <x v="0"/>
    <x v="0"/>
    <x v="2"/>
    <n v="2.0699999999999998"/>
    <n v="1.1787080903790086"/>
  </r>
  <r>
    <x v="0"/>
    <s v="Jun"/>
    <n v="24"/>
    <x v="12"/>
    <x v="13"/>
    <x v="2"/>
    <x v="0"/>
    <x v="0"/>
    <x v="75"/>
    <n v="3.05"/>
    <n v="1.0140875041145354"/>
  </r>
  <r>
    <x v="0"/>
    <s v="Jun"/>
    <n v="24"/>
    <x v="12"/>
    <x v="13"/>
    <x v="2"/>
    <x v="0"/>
    <x v="1"/>
    <x v="39"/>
    <n v="9.39"/>
    <n v="1.2058744965891346"/>
  </r>
  <r>
    <x v="0"/>
    <s v="Jun"/>
    <n v="24"/>
    <x v="12"/>
    <x v="13"/>
    <x v="2"/>
    <x v="0"/>
    <x v="1"/>
    <x v="23"/>
    <n v="9.94"/>
    <n v="1.1967483120310529"/>
  </r>
  <r>
    <x v="0"/>
    <s v="Jun"/>
    <n v="24"/>
    <x v="12"/>
    <x v="13"/>
    <x v="2"/>
    <x v="0"/>
    <x v="1"/>
    <x v="39"/>
    <n v="8.85"/>
    <n v="1.1365270814498234"/>
  </r>
  <r>
    <x v="0"/>
    <s v="Jun"/>
    <n v="24"/>
    <x v="12"/>
    <x v="13"/>
    <x v="2"/>
    <x v="0"/>
    <x v="1"/>
    <x v="62"/>
    <n v="7.17"/>
    <n v="1.1675147567677591"/>
  </r>
  <r>
    <x v="0"/>
    <s v="Jun"/>
    <n v="24"/>
    <x v="12"/>
    <x v="13"/>
    <x v="2"/>
    <x v="0"/>
    <x v="1"/>
    <x v="39"/>
    <n v="8.3000000000000007"/>
    <n v="1.0658954549190434"/>
  </r>
  <r>
    <x v="0"/>
    <s v="Jun"/>
    <n v="24"/>
    <x v="12"/>
    <x v="13"/>
    <x v="2"/>
    <x v="0"/>
    <x v="1"/>
    <x v="79"/>
    <n v="8.0399999999999991"/>
    <n v="1.1797990232907587"/>
  </r>
  <r>
    <x v="0"/>
    <s v="Jun"/>
    <n v="24"/>
    <x v="12"/>
    <x v="13"/>
    <x v="2"/>
    <x v="0"/>
    <x v="1"/>
    <x v="61"/>
    <n v="9.27"/>
    <n v="1.1524733420608013"/>
  </r>
  <r>
    <x v="0"/>
    <s v="Jun"/>
    <n v="24"/>
    <x v="12"/>
    <x v="13"/>
    <x v="2"/>
    <x v="0"/>
    <x v="1"/>
    <x v="66"/>
    <n v="8.6"/>
    <n v="1.1412328765305459"/>
  </r>
  <r>
    <x v="0"/>
    <s v="Jun"/>
    <n v="24"/>
    <x v="12"/>
    <x v="13"/>
    <x v="2"/>
    <x v="0"/>
    <x v="1"/>
    <x v="39"/>
    <n v="8.26"/>
    <n v="1.0607586093531685"/>
  </r>
  <r>
    <x v="0"/>
    <s v="Jun"/>
    <n v="24"/>
    <x v="12"/>
    <x v="13"/>
    <x v="2"/>
    <x v="0"/>
    <x v="1"/>
    <x v="39"/>
    <n v="8.93"/>
    <n v="1.1468007725815732"/>
  </r>
  <r>
    <x v="0"/>
    <s v="Jun"/>
    <n v="24"/>
    <x v="12"/>
    <x v="13"/>
    <x v="2"/>
    <x v="0"/>
    <x v="1"/>
    <x v="39"/>
    <n v="9.57"/>
    <n v="1.2289903016355717"/>
  </r>
  <r>
    <x v="0"/>
    <s v="Jun"/>
    <n v="24"/>
    <x v="12"/>
    <x v="13"/>
    <x v="2"/>
    <x v="0"/>
    <x v="1"/>
    <x v="67"/>
    <n v="7.27"/>
    <n v="1.1040192679456282"/>
  </r>
  <r>
    <x v="0"/>
    <s v="Jun"/>
    <n v="24"/>
    <x v="12"/>
    <x v="13"/>
    <x v="2"/>
    <x v="0"/>
    <x v="1"/>
    <x v="37"/>
    <n v="3.88"/>
    <n v="1.1311953352769679"/>
  </r>
  <r>
    <x v="0"/>
    <s v="Jun"/>
    <n v="24"/>
    <x v="12"/>
    <x v="13"/>
    <x v="2"/>
    <x v="0"/>
    <x v="1"/>
    <x v="38"/>
    <n v="8.14"/>
    <n v="1.1165980795610426"/>
  </r>
  <r>
    <x v="0"/>
    <s v="Jun"/>
    <n v="24"/>
    <x v="12"/>
    <x v="13"/>
    <x v="2"/>
    <x v="0"/>
    <x v="1"/>
    <x v="38"/>
    <n v="7.95"/>
    <n v="1.0905349794238683"/>
  </r>
  <r>
    <x v="0"/>
    <s v="Jun"/>
    <n v="24"/>
    <x v="12"/>
    <x v="13"/>
    <x v="2"/>
    <x v="0"/>
    <x v="1"/>
    <x v="79"/>
    <n v="8.07"/>
    <n v="1.1842012584522914"/>
  </r>
  <r>
    <x v="0"/>
    <s v="Jun"/>
    <n v="24"/>
    <x v="12"/>
    <x v="13"/>
    <x v="2"/>
    <x v="0"/>
    <x v="1"/>
    <x v="62"/>
    <n v="6.52"/>
    <n v="1.0616731121514349"/>
  </r>
  <r>
    <x v="0"/>
    <s v="Jun"/>
    <n v="24"/>
    <x v="12"/>
    <x v="13"/>
    <x v="2"/>
    <x v="0"/>
    <x v="1"/>
    <x v="82"/>
    <n v="5.47"/>
    <n v="1.2965925925925925"/>
  </r>
  <r>
    <x v="0"/>
    <s v="Jun"/>
    <n v="24"/>
    <x v="12"/>
    <x v="13"/>
    <x v="2"/>
    <x v="0"/>
    <x v="1"/>
    <x v="79"/>
    <n v="8.1300000000000008"/>
    <n v="1.193005728775357"/>
  </r>
  <r>
    <x v="0"/>
    <s v="Jun"/>
    <n v="24"/>
    <x v="12"/>
    <x v="13"/>
    <x v="2"/>
    <x v="0"/>
    <x v="1"/>
    <x v="79"/>
    <n v="7.12"/>
    <n v="1.0447971450037565"/>
  </r>
  <r>
    <x v="0"/>
    <s v="Jun"/>
    <n v="24"/>
    <x v="12"/>
    <x v="13"/>
    <x v="2"/>
    <x v="0"/>
    <x v="1"/>
    <x v="39"/>
    <n v="9.0399999999999991"/>
    <n v="1.1609270978877289"/>
  </r>
  <r>
    <x v="0"/>
    <s v="Jun"/>
    <n v="24"/>
    <x v="12"/>
    <x v="11"/>
    <x v="1"/>
    <x v="0"/>
    <x v="0"/>
    <x v="16"/>
    <n v="1.53"/>
    <n v="0.97165066300868774"/>
  </r>
  <r>
    <x v="0"/>
    <s v="Jun"/>
    <n v="24"/>
    <x v="12"/>
    <x v="11"/>
    <x v="1"/>
    <x v="0"/>
    <x v="0"/>
    <x v="4"/>
    <n v="1.27"/>
    <n v="1.079482188543889"/>
  </r>
  <r>
    <x v="0"/>
    <s v="Jun"/>
    <n v="24"/>
    <x v="12"/>
    <x v="11"/>
    <x v="1"/>
    <x v="0"/>
    <x v="0"/>
    <x v="7"/>
    <n v="1.27"/>
    <n v="1.4908903080390683"/>
  </r>
  <r>
    <x v="0"/>
    <s v="Jun"/>
    <n v="24"/>
    <x v="12"/>
    <x v="11"/>
    <x v="1"/>
    <x v="0"/>
    <x v="0"/>
    <x v="6"/>
    <n v="1.41"/>
    <n v="1.4485904495767239"/>
  </r>
  <r>
    <x v="0"/>
    <s v="Jun"/>
    <n v="24"/>
    <x v="12"/>
    <x v="11"/>
    <x v="1"/>
    <x v="0"/>
    <x v="0"/>
    <x v="9"/>
    <n v="0.76"/>
    <n v="1.025807148256128"/>
  </r>
  <r>
    <x v="0"/>
    <s v="Jun"/>
    <n v="24"/>
    <x v="12"/>
    <x v="11"/>
    <x v="1"/>
    <x v="0"/>
    <x v="0"/>
    <x v="17"/>
    <n v="1.2"/>
    <n v="1.1558132591044374"/>
  </r>
  <r>
    <x v="0"/>
    <s v="Jun"/>
    <n v="24"/>
    <x v="12"/>
    <x v="11"/>
    <x v="1"/>
    <x v="0"/>
    <x v="0"/>
    <x v="18"/>
    <n v="1.33"/>
    <n v="1.0026309639580553"/>
  </r>
  <r>
    <x v="0"/>
    <s v="Jun"/>
    <n v="24"/>
    <x v="12"/>
    <x v="11"/>
    <x v="1"/>
    <x v="0"/>
    <x v="0"/>
    <x v="2"/>
    <n v="1.92"/>
    <n v="1.0932944606413995"/>
  </r>
  <r>
    <x v="0"/>
    <s v="Jun"/>
    <n v="24"/>
    <x v="12"/>
    <x v="11"/>
    <x v="1"/>
    <x v="0"/>
    <x v="0"/>
    <x v="4"/>
    <n v="1.31"/>
    <n v="1.1134816275531454"/>
  </r>
  <r>
    <x v="0"/>
    <s v="Jun"/>
    <n v="24"/>
    <x v="12"/>
    <x v="11"/>
    <x v="1"/>
    <x v="0"/>
    <x v="0"/>
    <x v="74"/>
    <n v="3.14"/>
    <n v="0.95583378233168648"/>
  </r>
  <r>
    <x v="0"/>
    <s v="Jun"/>
    <n v="24"/>
    <x v="12"/>
    <x v="11"/>
    <x v="1"/>
    <x v="0"/>
    <x v="0"/>
    <x v="16"/>
    <n v="1.68"/>
    <n v="1.0669105319311081"/>
  </r>
  <r>
    <x v="0"/>
    <s v="Jun"/>
    <n v="24"/>
    <x v="12"/>
    <x v="11"/>
    <x v="1"/>
    <x v="0"/>
    <x v="0"/>
    <x v="6"/>
    <n v="1.02"/>
    <n v="1.0479164954384812"/>
  </r>
  <r>
    <x v="0"/>
    <s v="Jun"/>
    <n v="24"/>
    <x v="12"/>
    <x v="11"/>
    <x v="1"/>
    <x v="0"/>
    <x v="0"/>
    <x v="17"/>
    <n v="1.04"/>
    <n v="1.0017048245571791"/>
  </r>
  <r>
    <x v="0"/>
    <s v="Jun"/>
    <n v="24"/>
    <x v="12"/>
    <x v="11"/>
    <x v="1"/>
    <x v="0"/>
    <x v="0"/>
    <x v="17"/>
    <n v="1.1000000000000001"/>
    <n v="1.059495487512401"/>
  </r>
  <r>
    <x v="0"/>
    <s v="Jun"/>
    <n v="24"/>
    <x v="12"/>
    <x v="11"/>
    <x v="1"/>
    <x v="0"/>
    <x v="0"/>
    <x v="0"/>
    <n v="1.18"/>
    <n v="1.0669849537037037"/>
  </r>
  <r>
    <x v="0"/>
    <s v="Jun"/>
    <n v="24"/>
    <x v="12"/>
    <x v="11"/>
    <x v="1"/>
    <x v="0"/>
    <x v="0"/>
    <x v="7"/>
    <n v="0.96"/>
    <n v="1.1269722013523666"/>
  </r>
  <r>
    <x v="0"/>
    <s v="Jun"/>
    <n v="24"/>
    <x v="12"/>
    <x v="11"/>
    <x v="1"/>
    <x v="0"/>
    <x v="0"/>
    <x v="6"/>
    <n v="0.86"/>
    <n v="0.88353743733048407"/>
  </r>
  <r>
    <x v="0"/>
    <s v="Jun"/>
    <n v="24"/>
    <x v="12"/>
    <x v="11"/>
    <x v="1"/>
    <x v="0"/>
    <x v="0"/>
    <x v="5"/>
    <n v="0.97"/>
    <n v="1.0644718792866941"/>
  </r>
  <r>
    <x v="0"/>
    <s v="Jun"/>
    <n v="24"/>
    <x v="12"/>
    <x v="11"/>
    <x v="1"/>
    <x v="0"/>
    <x v="0"/>
    <x v="16"/>
    <n v="1.85"/>
    <n v="1.1748717167098512"/>
  </r>
  <r>
    <x v="0"/>
    <s v="Jun"/>
    <n v="24"/>
    <x v="12"/>
    <x v="11"/>
    <x v="1"/>
    <x v="0"/>
    <x v="0"/>
    <x v="8"/>
    <n v="0.59"/>
    <n v="0.99462229639744437"/>
  </r>
  <r>
    <x v="0"/>
    <s v="Jun"/>
    <n v="24"/>
    <x v="12"/>
    <x v="11"/>
    <x v="1"/>
    <x v="0"/>
    <x v="0"/>
    <x v="6"/>
    <n v="1"/>
    <n v="1.0273691131749816"/>
  </r>
  <r>
    <x v="0"/>
    <s v="Jun"/>
    <n v="24"/>
    <x v="12"/>
    <x v="11"/>
    <x v="1"/>
    <x v="0"/>
    <x v="0"/>
    <x v="2"/>
    <n v="1.79"/>
    <n v="1.0192693148688046"/>
  </r>
  <r>
    <x v="0"/>
    <s v="Jun"/>
    <n v="24"/>
    <x v="12"/>
    <x v="11"/>
    <x v="1"/>
    <x v="0"/>
    <x v="0"/>
    <x v="75"/>
    <n v="3.5"/>
    <n v="1.1637069719347126"/>
  </r>
  <r>
    <x v="0"/>
    <s v="Jun"/>
    <n v="24"/>
    <x v="12"/>
    <x v="11"/>
    <x v="1"/>
    <x v="0"/>
    <x v="0"/>
    <x v="4"/>
    <n v="1.31"/>
    <n v="1.1134816275531454"/>
  </r>
  <r>
    <x v="0"/>
    <s v="Jun"/>
    <n v="24"/>
    <x v="12"/>
    <x v="11"/>
    <x v="2"/>
    <x v="0"/>
    <x v="1"/>
    <x v="23"/>
    <n v="10.08"/>
    <n v="1.2136039220596593"/>
  </r>
  <r>
    <x v="0"/>
    <s v="Jun"/>
    <n v="24"/>
    <x v="12"/>
    <x v="3"/>
    <x v="1"/>
    <x v="0"/>
    <x v="0"/>
    <x v="18"/>
    <n v="1.36"/>
    <n v="1.0252466999871843"/>
  </r>
  <r>
    <x v="0"/>
    <s v="Jun"/>
    <n v="24"/>
    <x v="12"/>
    <x v="2"/>
    <x v="1"/>
    <x v="0"/>
    <x v="1"/>
    <x v="38"/>
    <n v="8.24"/>
    <n v="1.1303155006858712"/>
  </r>
  <r>
    <x v="0"/>
    <s v="Jun"/>
    <n v="24"/>
    <x v="12"/>
    <x v="2"/>
    <x v="1"/>
    <x v="0"/>
    <x v="0"/>
    <x v="79"/>
    <n v="7.69"/>
    <n v="1.1284396130728775"/>
  </r>
  <r>
    <x v="0"/>
    <s v="Jun"/>
    <n v="24"/>
    <x v="12"/>
    <x v="2"/>
    <x v="1"/>
    <x v="0"/>
    <x v="0"/>
    <x v="68"/>
    <n v="3.07"/>
    <n v="1.0678409438740017"/>
  </r>
  <r>
    <x v="0"/>
    <s v="Jun"/>
    <n v="24"/>
    <x v="12"/>
    <x v="2"/>
    <x v="1"/>
    <x v="0"/>
    <x v="0"/>
    <x v="68"/>
    <n v="2.81"/>
    <n v="0.9774049030247377"/>
  </r>
  <r>
    <x v="0"/>
    <s v="Jun"/>
    <n v="24"/>
    <x v="12"/>
    <x v="11"/>
    <x v="2"/>
    <x v="0"/>
    <x v="1"/>
    <x v="23"/>
    <n v="10.08"/>
    <n v="1.2136039220596593"/>
  </r>
  <r>
    <x v="0"/>
    <s v="Jun"/>
    <n v="24"/>
    <x v="12"/>
    <x v="11"/>
    <x v="1"/>
    <x v="0"/>
    <x v="0"/>
    <x v="16"/>
    <n v="1.53"/>
    <n v="0.97165066300868774"/>
  </r>
  <r>
    <x v="0"/>
    <s v="Jun"/>
    <n v="24"/>
    <x v="12"/>
    <x v="11"/>
    <x v="1"/>
    <x v="0"/>
    <x v="0"/>
    <x v="4"/>
    <n v="1.27"/>
    <n v="1.079482188543889"/>
  </r>
  <r>
    <x v="0"/>
    <s v="Jun"/>
    <n v="24"/>
    <x v="12"/>
    <x v="11"/>
    <x v="1"/>
    <x v="0"/>
    <x v="0"/>
    <x v="7"/>
    <n v="1.27"/>
    <n v="1.4908903080390683"/>
  </r>
  <r>
    <x v="0"/>
    <s v="Jun"/>
    <n v="24"/>
    <x v="12"/>
    <x v="11"/>
    <x v="1"/>
    <x v="0"/>
    <x v="0"/>
    <x v="6"/>
    <n v="1.41"/>
    <n v="1.4485904495767239"/>
  </r>
  <r>
    <x v="0"/>
    <s v="Jun"/>
    <n v="24"/>
    <x v="12"/>
    <x v="11"/>
    <x v="1"/>
    <x v="0"/>
    <x v="0"/>
    <x v="9"/>
    <n v="0.76"/>
    <n v="1.025807148256128"/>
  </r>
  <r>
    <x v="0"/>
    <s v="Jun"/>
    <n v="24"/>
    <x v="12"/>
    <x v="11"/>
    <x v="1"/>
    <x v="0"/>
    <x v="0"/>
    <x v="17"/>
    <n v="1.2"/>
    <n v="1.1558132591044374"/>
  </r>
  <r>
    <x v="0"/>
    <s v="Jun"/>
    <n v="24"/>
    <x v="12"/>
    <x v="11"/>
    <x v="1"/>
    <x v="0"/>
    <x v="0"/>
    <x v="18"/>
    <n v="1.33"/>
    <n v="1.0026309639580553"/>
  </r>
  <r>
    <x v="0"/>
    <s v="Jun"/>
    <n v="24"/>
    <x v="12"/>
    <x v="11"/>
    <x v="1"/>
    <x v="0"/>
    <x v="0"/>
    <x v="2"/>
    <n v="1.92"/>
    <n v="1.0932944606413995"/>
  </r>
  <r>
    <x v="0"/>
    <s v="Jun"/>
    <n v="24"/>
    <x v="12"/>
    <x v="11"/>
    <x v="1"/>
    <x v="0"/>
    <x v="0"/>
    <x v="4"/>
    <n v="1.31"/>
    <n v="1.1134816275531454"/>
  </r>
  <r>
    <x v="0"/>
    <s v="Jun"/>
    <n v="24"/>
    <x v="12"/>
    <x v="11"/>
    <x v="1"/>
    <x v="0"/>
    <x v="0"/>
    <x v="74"/>
    <n v="3.14"/>
    <n v="0.95583378233168648"/>
  </r>
  <r>
    <x v="0"/>
    <s v="Jun"/>
    <n v="24"/>
    <x v="12"/>
    <x v="11"/>
    <x v="1"/>
    <x v="0"/>
    <x v="0"/>
    <x v="16"/>
    <n v="1.68"/>
    <n v="1.0669105319311081"/>
  </r>
  <r>
    <x v="0"/>
    <s v="Jun"/>
    <n v="24"/>
    <x v="12"/>
    <x v="11"/>
    <x v="1"/>
    <x v="0"/>
    <x v="0"/>
    <x v="6"/>
    <n v="1.02"/>
    <n v="1.0479164954384812"/>
  </r>
  <r>
    <x v="0"/>
    <s v="Jun"/>
    <n v="24"/>
    <x v="12"/>
    <x v="11"/>
    <x v="1"/>
    <x v="0"/>
    <x v="0"/>
    <x v="17"/>
    <n v="1.04"/>
    <n v="1.0017048245571791"/>
  </r>
  <r>
    <x v="0"/>
    <s v="Jun"/>
    <n v="24"/>
    <x v="12"/>
    <x v="11"/>
    <x v="1"/>
    <x v="0"/>
    <x v="0"/>
    <x v="17"/>
    <n v="1.1000000000000001"/>
    <n v="1.059495487512401"/>
  </r>
  <r>
    <x v="0"/>
    <s v="Jun"/>
    <n v="24"/>
    <x v="12"/>
    <x v="11"/>
    <x v="1"/>
    <x v="0"/>
    <x v="0"/>
    <x v="0"/>
    <n v="1.18"/>
    <n v="1.0669849537037037"/>
  </r>
  <r>
    <x v="0"/>
    <s v="Jun"/>
    <n v="24"/>
    <x v="12"/>
    <x v="11"/>
    <x v="1"/>
    <x v="0"/>
    <x v="0"/>
    <x v="7"/>
    <n v="0.96"/>
    <n v="1.1269722013523666"/>
  </r>
  <r>
    <x v="0"/>
    <s v="Jun"/>
    <n v="24"/>
    <x v="12"/>
    <x v="11"/>
    <x v="1"/>
    <x v="0"/>
    <x v="0"/>
    <x v="6"/>
    <n v="0.86"/>
    <n v="0.88353743733048407"/>
  </r>
  <r>
    <x v="0"/>
    <s v="Jun"/>
    <n v="24"/>
    <x v="12"/>
    <x v="11"/>
    <x v="1"/>
    <x v="0"/>
    <x v="0"/>
    <x v="5"/>
    <n v="0.97"/>
    <n v="1.0644718792866941"/>
  </r>
  <r>
    <x v="0"/>
    <s v="Jun"/>
    <n v="24"/>
    <x v="12"/>
    <x v="11"/>
    <x v="1"/>
    <x v="0"/>
    <x v="0"/>
    <x v="16"/>
    <n v="1.85"/>
    <n v="1.1748717167098512"/>
  </r>
  <r>
    <x v="0"/>
    <s v="Jun"/>
    <n v="24"/>
    <x v="12"/>
    <x v="11"/>
    <x v="1"/>
    <x v="0"/>
    <x v="0"/>
    <x v="8"/>
    <n v="0.59"/>
    <n v="0.99462229639744437"/>
  </r>
  <r>
    <x v="0"/>
    <s v="Jun"/>
    <n v="24"/>
    <x v="12"/>
    <x v="11"/>
    <x v="1"/>
    <x v="0"/>
    <x v="0"/>
    <x v="6"/>
    <n v="1"/>
    <n v="1.0273691131749816"/>
  </r>
  <r>
    <x v="0"/>
    <s v="Jun"/>
    <n v="24"/>
    <x v="12"/>
    <x v="11"/>
    <x v="1"/>
    <x v="0"/>
    <x v="0"/>
    <x v="2"/>
    <n v="1.79"/>
    <n v="1.0192693148688046"/>
  </r>
  <r>
    <x v="0"/>
    <s v="Jun"/>
    <n v="24"/>
    <x v="12"/>
    <x v="11"/>
    <x v="1"/>
    <x v="0"/>
    <x v="0"/>
    <x v="75"/>
    <n v="3.5"/>
    <n v="1.1637069719347126"/>
  </r>
  <r>
    <x v="0"/>
    <s v="Jun"/>
    <n v="24"/>
    <x v="12"/>
    <x v="11"/>
    <x v="1"/>
    <x v="0"/>
    <x v="0"/>
    <x v="4"/>
    <n v="1.31"/>
    <n v="1.1134816275531454"/>
  </r>
  <r>
    <x v="0"/>
    <s v="Jun"/>
    <n v="25"/>
    <x v="13"/>
    <x v="8"/>
    <x v="1"/>
    <x v="0"/>
    <x v="0"/>
    <x v="20"/>
    <n v="3.02"/>
    <n v="1.2077729386875267"/>
  </r>
  <r>
    <x v="0"/>
    <s v="Jun"/>
    <n v="25"/>
    <x v="13"/>
    <x v="8"/>
    <x v="1"/>
    <x v="0"/>
    <x v="0"/>
    <x v="41"/>
    <n v="1.83"/>
    <n v="1.0999248685199099"/>
  </r>
  <r>
    <x v="0"/>
    <s v="Jun"/>
    <n v="25"/>
    <x v="13"/>
    <x v="8"/>
    <x v="1"/>
    <x v="0"/>
    <x v="0"/>
    <x v="25"/>
    <n v="1.74"/>
    <n v="1.1687500419809642"/>
  </r>
  <r>
    <x v="0"/>
    <s v="Jun"/>
    <n v="25"/>
    <x v="13"/>
    <x v="8"/>
    <x v="1"/>
    <x v="0"/>
    <x v="0"/>
    <x v="25"/>
    <n v="2.16"/>
    <n v="1.4508621210798176"/>
  </r>
  <r>
    <x v="0"/>
    <s v="Jun"/>
    <n v="25"/>
    <x v="13"/>
    <x v="8"/>
    <x v="2"/>
    <x v="0"/>
    <x v="1"/>
    <x v="85"/>
    <n v="4.99"/>
    <n v="1.0930206578713915"/>
  </r>
  <r>
    <x v="0"/>
    <s v="Jun"/>
    <n v="25"/>
    <x v="13"/>
    <x v="8"/>
    <x v="2"/>
    <x v="0"/>
    <x v="1"/>
    <x v="86"/>
    <n v="5.13"/>
    <n v="1.2659664777999329"/>
  </r>
  <r>
    <x v="0"/>
    <s v="Jun"/>
    <n v="25"/>
    <x v="13"/>
    <x v="8"/>
    <x v="2"/>
    <x v="0"/>
    <x v="1"/>
    <x v="80"/>
    <n v="4.21"/>
    <n v="1.0822149160576531"/>
  </r>
  <r>
    <x v="0"/>
    <s v="Jun"/>
    <n v="25"/>
    <x v="13"/>
    <x v="8"/>
    <x v="2"/>
    <x v="0"/>
    <x v="0"/>
    <x v="75"/>
    <n v="3.02"/>
    <n v="1.0041128729265236"/>
  </r>
  <r>
    <x v="0"/>
    <s v="Jun"/>
    <n v="25"/>
    <x v="13"/>
    <x v="8"/>
    <x v="2"/>
    <x v="0"/>
    <x v="0"/>
    <x v="74"/>
    <n v="4.1399999999999997"/>
    <n v="1.2602394454946437"/>
  </r>
  <r>
    <x v="0"/>
    <s v="Jun"/>
    <n v="25"/>
    <x v="13"/>
    <x v="0"/>
    <x v="1"/>
    <x v="0"/>
    <x v="1"/>
    <x v="37"/>
    <n v="3.91"/>
    <n v="1.1399416909620992"/>
  </r>
  <r>
    <x v="0"/>
    <s v="Jun"/>
    <n v="25"/>
    <x v="13"/>
    <x v="0"/>
    <x v="1"/>
    <x v="0"/>
    <x v="1"/>
    <x v="40"/>
    <n v="7.17"/>
    <n v="1.017065998646749"/>
  </r>
  <r>
    <x v="0"/>
    <s v="Jun"/>
    <n v="25"/>
    <x v="13"/>
    <x v="0"/>
    <x v="1"/>
    <x v="0"/>
    <x v="1"/>
    <x v="85"/>
    <n v="4.63"/>
    <n v="1.0141654601091268"/>
  </r>
  <r>
    <x v="0"/>
    <s v="Jun"/>
    <n v="25"/>
    <x v="13"/>
    <x v="0"/>
    <x v="1"/>
    <x v="0"/>
    <x v="0"/>
    <x v="58"/>
    <n v="2.65"/>
    <n v="1.1119129938572052"/>
  </r>
  <r>
    <x v="0"/>
    <s v="Jun"/>
    <n v="25"/>
    <x v="13"/>
    <x v="0"/>
    <x v="1"/>
    <x v="0"/>
    <x v="0"/>
    <x v="0"/>
    <n v="1.2"/>
    <n v="1.0850694444444444"/>
  </r>
  <r>
    <x v="0"/>
    <s v="Jun"/>
    <n v="25"/>
    <x v="13"/>
    <x v="0"/>
    <x v="1"/>
    <x v="0"/>
    <x v="0"/>
    <x v="19"/>
    <n v="2.83"/>
    <n v="1.4504489728976178"/>
  </r>
  <r>
    <x v="0"/>
    <s v="Jun"/>
    <n v="25"/>
    <x v="13"/>
    <x v="0"/>
    <x v="1"/>
    <x v="0"/>
    <x v="0"/>
    <x v="0"/>
    <n v="1.06"/>
    <n v="0.9584780092592593"/>
  </r>
  <r>
    <x v="0"/>
    <s v="Jun"/>
    <n v="25"/>
    <x v="13"/>
    <x v="0"/>
    <x v="1"/>
    <x v="0"/>
    <x v="0"/>
    <x v="41"/>
    <n v="1.94"/>
    <n v="1.1660405709992487"/>
  </r>
  <r>
    <x v="0"/>
    <s v="Jun"/>
    <n v="25"/>
    <x v="13"/>
    <x v="0"/>
    <x v="1"/>
    <x v="0"/>
    <x v="0"/>
    <x v="58"/>
    <n v="2.77"/>
    <n v="1.1622637709375314"/>
  </r>
  <r>
    <x v="0"/>
    <s v="Jun"/>
    <n v="25"/>
    <x v="13"/>
    <x v="0"/>
    <x v="1"/>
    <x v="0"/>
    <x v="0"/>
    <x v="26"/>
    <n v="2.2599999999999998"/>
    <n v="1.0462962962962961"/>
  </r>
  <r>
    <x v="0"/>
    <s v="Jun"/>
    <n v="25"/>
    <x v="13"/>
    <x v="0"/>
    <x v="1"/>
    <x v="0"/>
    <x v="0"/>
    <x v="57"/>
    <n v="2.39"/>
    <n v="1.1637022285628034"/>
  </r>
  <r>
    <x v="0"/>
    <s v="Jun"/>
    <n v="25"/>
    <x v="13"/>
    <x v="0"/>
    <x v="1"/>
    <x v="0"/>
    <x v="0"/>
    <x v="41"/>
    <n v="1.75"/>
    <n v="1.051840721262209"/>
  </r>
  <r>
    <x v="0"/>
    <s v="Jun"/>
    <n v="25"/>
    <x v="13"/>
    <x v="0"/>
    <x v="1"/>
    <x v="0"/>
    <x v="0"/>
    <x v="68"/>
    <n v="3.13"/>
    <n v="1.088710799454601"/>
  </r>
  <r>
    <x v="0"/>
    <s v="Jun"/>
    <n v="25"/>
    <x v="13"/>
    <x v="0"/>
    <x v="1"/>
    <x v="0"/>
    <x v="0"/>
    <x v="19"/>
    <n v="2.2999999999999998"/>
    <n v="1.1788101193160849"/>
  </r>
  <r>
    <x v="0"/>
    <s v="Jun"/>
    <n v="25"/>
    <x v="13"/>
    <x v="0"/>
    <x v="1"/>
    <x v="0"/>
    <x v="0"/>
    <x v="6"/>
    <n v="1"/>
    <n v="1.0273691131749816"/>
  </r>
  <r>
    <x v="0"/>
    <s v="Jun"/>
    <n v="25"/>
    <x v="13"/>
    <x v="0"/>
    <x v="1"/>
    <x v="0"/>
    <x v="0"/>
    <x v="48"/>
    <n v="2.14"/>
    <n v="1.1555512357378519"/>
  </r>
  <r>
    <x v="0"/>
    <s v="Jun"/>
    <n v="25"/>
    <x v="13"/>
    <x v="0"/>
    <x v="1"/>
    <x v="0"/>
    <x v="0"/>
    <x v="57"/>
    <n v="2.38"/>
    <n v="1.1588331815813691"/>
  </r>
  <r>
    <x v="0"/>
    <s v="Jun"/>
    <n v="25"/>
    <x v="13"/>
    <x v="0"/>
    <x v="1"/>
    <x v="0"/>
    <x v="0"/>
    <x v="57"/>
    <n v="2.23"/>
    <n v="1.0857974768598542"/>
  </r>
  <r>
    <x v="0"/>
    <s v="Jun"/>
    <n v="25"/>
    <x v="13"/>
    <x v="0"/>
    <x v="1"/>
    <x v="0"/>
    <x v="0"/>
    <x v="2"/>
    <n v="1.92"/>
    <n v="1.0932944606413995"/>
  </r>
  <r>
    <x v="0"/>
    <s v="Jun"/>
    <n v="25"/>
    <x v="13"/>
    <x v="0"/>
    <x v="1"/>
    <x v="0"/>
    <x v="0"/>
    <x v="56"/>
    <n v="2.6"/>
    <n v="1.1454703257100816"/>
  </r>
  <r>
    <x v="0"/>
    <s v="Jun"/>
    <n v="25"/>
    <x v="13"/>
    <x v="0"/>
    <x v="1"/>
    <x v="0"/>
    <x v="0"/>
    <x v="17"/>
    <n v="1.1000000000000001"/>
    <n v="1.059495487512401"/>
  </r>
  <r>
    <x v="0"/>
    <s v="Jun"/>
    <n v="25"/>
    <x v="13"/>
    <x v="0"/>
    <x v="1"/>
    <x v="0"/>
    <x v="0"/>
    <x v="18"/>
    <n v="1.43"/>
    <n v="1.078016750721819"/>
  </r>
  <r>
    <x v="0"/>
    <s v="Jun"/>
    <n v="25"/>
    <x v="13"/>
    <x v="0"/>
    <x v="1"/>
    <x v="0"/>
    <x v="0"/>
    <x v="0"/>
    <n v="1.2"/>
    <n v="1.0850694444444444"/>
  </r>
  <r>
    <x v="0"/>
    <s v="Jun"/>
    <n v="25"/>
    <x v="13"/>
    <x v="0"/>
    <x v="1"/>
    <x v="0"/>
    <x v="0"/>
    <x v="7"/>
    <n v="1.83"/>
    <n v="2.1482907588279487"/>
  </r>
  <r>
    <x v="0"/>
    <s v="Jun"/>
    <n v="25"/>
    <x v="13"/>
    <x v="0"/>
    <x v="2"/>
    <x v="0"/>
    <x v="1"/>
    <x v="71"/>
    <n v="4.87"/>
    <n v="1.0262310558168546"/>
  </r>
  <r>
    <x v="0"/>
    <s v="Jun"/>
    <n v="25"/>
    <x v="13"/>
    <x v="0"/>
    <x v="2"/>
    <x v="0"/>
    <x v="1"/>
    <x v="37"/>
    <n v="3.94"/>
    <n v="1.1486880466472302"/>
  </r>
  <r>
    <x v="0"/>
    <s v="Jun"/>
    <n v="25"/>
    <x v="13"/>
    <x v="7"/>
    <x v="1"/>
    <x v="0"/>
    <x v="1"/>
    <x v="80"/>
    <n v="4.3899999999999997"/>
    <n v="1.1284853875280514"/>
  </r>
  <r>
    <x v="0"/>
    <s v="Jun"/>
    <n v="25"/>
    <x v="13"/>
    <x v="7"/>
    <x v="1"/>
    <x v="0"/>
    <x v="1"/>
    <x v="86"/>
    <n v="4.5599999999999996"/>
    <n v="1.1253035358221624"/>
  </r>
  <r>
    <x v="0"/>
    <s v="Jun"/>
    <n v="25"/>
    <x v="13"/>
    <x v="7"/>
    <x v="1"/>
    <x v="0"/>
    <x v="0"/>
    <x v="20"/>
    <n v="2.65"/>
    <n v="1.0598007574575981"/>
  </r>
  <r>
    <x v="0"/>
    <s v="Jun"/>
    <n v="25"/>
    <x v="13"/>
    <x v="7"/>
    <x v="1"/>
    <x v="0"/>
    <x v="0"/>
    <x v="41"/>
    <n v="1.91"/>
    <n v="1.1480090157776108"/>
  </r>
  <r>
    <x v="0"/>
    <s v="Jun"/>
    <n v="25"/>
    <x v="13"/>
    <x v="7"/>
    <x v="1"/>
    <x v="0"/>
    <x v="0"/>
    <x v="57"/>
    <n v="2.2999999999999998"/>
    <n v="1.1198808057298943"/>
  </r>
  <r>
    <x v="0"/>
    <s v="Jun"/>
    <n v="25"/>
    <x v="13"/>
    <x v="7"/>
    <x v="1"/>
    <x v="0"/>
    <x v="0"/>
    <x v="68"/>
    <n v="3.14"/>
    <n v="1.0921891087180344"/>
  </r>
  <r>
    <x v="0"/>
    <s v="Jun"/>
    <n v="25"/>
    <x v="13"/>
    <x v="7"/>
    <x v="1"/>
    <x v="0"/>
    <x v="0"/>
    <x v="59"/>
    <n v="2.98"/>
    <n v="1.13677978515625"/>
  </r>
  <r>
    <x v="0"/>
    <s v="Jun"/>
    <n v="25"/>
    <x v="13"/>
    <x v="7"/>
    <x v="1"/>
    <x v="0"/>
    <x v="0"/>
    <x v="72"/>
    <n v="3.69"/>
    <n v="1.1735446773865255"/>
  </r>
  <r>
    <x v="0"/>
    <s v="Jun"/>
    <n v="25"/>
    <x v="13"/>
    <x v="7"/>
    <x v="2"/>
    <x v="0"/>
    <x v="1"/>
    <x v="37"/>
    <n v="3.65"/>
    <n v="1.064139941690962"/>
  </r>
  <r>
    <x v="0"/>
    <s v="Jun"/>
    <n v="25"/>
    <x v="14"/>
    <x v="2"/>
    <x v="1"/>
    <x v="0"/>
    <x v="0"/>
    <x v="58"/>
    <n v="2.29"/>
    <n v="0.96086066261622638"/>
  </r>
  <r>
    <x v="0"/>
    <s v="Jun"/>
    <n v="25"/>
    <x v="14"/>
    <x v="2"/>
    <x v="1"/>
    <x v="0"/>
    <x v="0"/>
    <x v="41"/>
    <n v="1.83"/>
    <n v="1.0999248685199099"/>
  </r>
  <r>
    <x v="0"/>
    <s v="Jun"/>
    <n v="25"/>
    <x v="14"/>
    <x v="2"/>
    <x v="1"/>
    <x v="0"/>
    <x v="0"/>
    <x v="16"/>
    <n v="1.61"/>
    <n v="1.0224559264339785"/>
  </r>
  <r>
    <x v="0"/>
    <s v="Jun"/>
    <n v="25"/>
    <x v="14"/>
    <x v="2"/>
    <x v="2"/>
    <x v="0"/>
    <x v="0"/>
    <x v="4"/>
    <n v="1.22"/>
    <n v="1.0369828897823186"/>
  </r>
  <r>
    <x v="0"/>
    <s v="Jun"/>
    <n v="25"/>
    <x v="14"/>
    <x v="2"/>
    <x v="1"/>
    <x v="0"/>
    <x v="0"/>
    <x v="26"/>
    <n v="2.25"/>
    <n v="1.0416666666666667"/>
  </r>
  <r>
    <x v="0"/>
    <s v="Jun"/>
    <n v="25"/>
    <x v="14"/>
    <x v="2"/>
    <x v="1"/>
    <x v="0"/>
    <x v="0"/>
    <x v="68"/>
    <n v="3.39"/>
    <n v="1.1791468403038652"/>
  </r>
  <r>
    <x v="0"/>
    <s v="Jun"/>
    <n v="25"/>
    <x v="14"/>
    <x v="2"/>
    <x v="1"/>
    <x v="0"/>
    <x v="0"/>
    <x v="26"/>
    <n v="2.17"/>
    <n v="1.0046296296296295"/>
  </r>
  <r>
    <x v="0"/>
    <s v="Jun"/>
    <n v="25"/>
    <x v="14"/>
    <x v="2"/>
    <x v="2"/>
    <x v="0"/>
    <x v="0"/>
    <x v="75"/>
    <n v="3.29"/>
    <n v="1.0938845536186299"/>
  </r>
  <r>
    <x v="0"/>
    <s v="Jun"/>
    <n v="25"/>
    <x v="14"/>
    <x v="13"/>
    <x v="1"/>
    <x v="0"/>
    <x v="0"/>
    <x v="72"/>
    <n v="3.8"/>
    <n v="1.2085283940565845"/>
  </r>
  <r>
    <x v="0"/>
    <s v="Jun"/>
    <n v="25"/>
    <x v="14"/>
    <x v="13"/>
    <x v="1"/>
    <x v="0"/>
    <x v="0"/>
    <x v="57"/>
    <n v="2.19"/>
    <n v="1.0663212889341169"/>
  </r>
  <r>
    <x v="0"/>
    <s v="Jun"/>
    <n v="25"/>
    <x v="14"/>
    <x v="13"/>
    <x v="1"/>
    <x v="0"/>
    <x v="1"/>
    <x v="87"/>
    <n v="6.68"/>
    <n v="1.1682672043960425"/>
  </r>
  <r>
    <x v="0"/>
    <s v="Jun"/>
    <n v="25"/>
    <x v="14"/>
    <x v="13"/>
    <x v="2"/>
    <x v="0"/>
    <x v="0"/>
    <x v="57"/>
    <n v="2.44"/>
    <n v="1.1880474634699749"/>
  </r>
  <r>
    <x v="0"/>
    <s v="Jun"/>
    <n v="25"/>
    <x v="14"/>
    <x v="13"/>
    <x v="2"/>
    <x v="0"/>
    <x v="0"/>
    <x v="2"/>
    <n v="2.2799999999999998"/>
    <n v="1.2982871720116615"/>
  </r>
  <r>
    <x v="0"/>
    <s v="Jun"/>
    <n v="25"/>
    <x v="14"/>
    <x v="13"/>
    <x v="2"/>
    <x v="0"/>
    <x v="0"/>
    <x v="75"/>
    <n v="2.2400000000000002"/>
    <n v="0.74477246203821623"/>
  </r>
  <r>
    <x v="0"/>
    <s v="Jun"/>
    <n v="25"/>
    <x v="14"/>
    <x v="13"/>
    <x v="2"/>
    <x v="0"/>
    <x v="0"/>
    <x v="72"/>
    <n v="3.58"/>
    <n v="1.1385609607164666"/>
  </r>
  <r>
    <x v="0"/>
    <s v="Jun"/>
    <n v="25"/>
    <x v="14"/>
    <x v="13"/>
    <x v="2"/>
    <x v="0"/>
    <x v="0"/>
    <x v="74"/>
    <n v="3.12"/>
    <n v="0.94974566906842739"/>
  </r>
  <r>
    <x v="0"/>
    <s v="Jun"/>
    <n v="25"/>
    <x v="14"/>
    <x v="11"/>
    <x v="1"/>
    <x v="0"/>
    <x v="0"/>
    <x v="18"/>
    <n v="1.21"/>
    <n v="0.91216801984153906"/>
  </r>
  <r>
    <x v="0"/>
    <s v="Jun"/>
    <n v="25"/>
    <x v="14"/>
    <x v="11"/>
    <x v="1"/>
    <x v="0"/>
    <x v="0"/>
    <x v="18"/>
    <n v="1.3"/>
    <n v="0.98001522792892626"/>
  </r>
  <r>
    <x v="0"/>
    <s v="Jun"/>
    <n v="25"/>
    <x v="14"/>
    <x v="11"/>
    <x v="1"/>
    <x v="0"/>
    <x v="0"/>
    <x v="57"/>
    <n v="1.93"/>
    <n v="0.93972606741682452"/>
  </r>
  <r>
    <x v="0"/>
    <s v="Jun"/>
    <n v="25"/>
    <x v="14"/>
    <x v="11"/>
    <x v="1"/>
    <x v="0"/>
    <x v="0"/>
    <x v="2"/>
    <n v="1.77"/>
    <n v="1.0078808309037901"/>
  </r>
  <r>
    <x v="0"/>
    <s v="Jun"/>
    <n v="25"/>
    <x v="14"/>
    <x v="11"/>
    <x v="1"/>
    <x v="0"/>
    <x v="0"/>
    <x v="16"/>
    <n v="1.55"/>
    <n v="0.98435197886501047"/>
  </r>
  <r>
    <x v="0"/>
    <s v="Jun"/>
    <n v="25"/>
    <x v="14"/>
    <x v="11"/>
    <x v="1"/>
    <x v="0"/>
    <x v="0"/>
    <x v="48"/>
    <n v="1.97"/>
    <n v="1.0637551095343776"/>
  </r>
  <r>
    <x v="0"/>
    <s v="Jun"/>
    <n v="25"/>
    <x v="14"/>
    <x v="11"/>
    <x v="1"/>
    <x v="0"/>
    <x v="0"/>
    <x v="6"/>
    <n v="0.93"/>
    <n v="0.95545327525273283"/>
  </r>
  <r>
    <x v="0"/>
    <s v="Jun"/>
    <n v="25"/>
    <x v="14"/>
    <x v="11"/>
    <x v="1"/>
    <x v="0"/>
    <x v="0"/>
    <x v="25"/>
    <n v="1.45"/>
    <n v="0.97395836831747018"/>
  </r>
  <r>
    <x v="0"/>
    <s v="Jun"/>
    <n v="25"/>
    <x v="14"/>
    <x v="11"/>
    <x v="1"/>
    <x v="0"/>
    <x v="0"/>
    <x v="56"/>
    <n v="2.27"/>
    <n v="1.0000837074468789"/>
  </r>
  <r>
    <x v="0"/>
    <s v="Jun"/>
    <n v="25"/>
    <x v="14"/>
    <x v="11"/>
    <x v="1"/>
    <x v="0"/>
    <x v="0"/>
    <x v="3"/>
    <n v="1.21"/>
    <n v="0.96799999999999997"/>
  </r>
  <r>
    <x v="0"/>
    <s v="Jun"/>
    <n v="25"/>
    <x v="14"/>
    <x v="11"/>
    <x v="1"/>
    <x v="0"/>
    <x v="0"/>
    <x v="25"/>
    <n v="1.48"/>
    <n v="0.99410923111024541"/>
  </r>
  <r>
    <x v="0"/>
    <s v="Jun"/>
    <n v="25"/>
    <x v="14"/>
    <x v="11"/>
    <x v="1"/>
    <x v="0"/>
    <x v="0"/>
    <x v="25"/>
    <n v="1.36"/>
    <n v="0.91350577993914439"/>
  </r>
  <r>
    <x v="0"/>
    <s v="Jun"/>
    <n v="25"/>
    <x v="14"/>
    <x v="11"/>
    <x v="1"/>
    <x v="0"/>
    <x v="0"/>
    <x v="25"/>
    <n v="1.54"/>
    <n v="1.034410956695796"/>
  </r>
  <r>
    <x v="0"/>
    <s v="Jun"/>
    <n v="25"/>
    <x v="14"/>
    <x v="11"/>
    <x v="1"/>
    <x v="0"/>
    <x v="0"/>
    <x v="16"/>
    <n v="1.57"/>
    <n v="0.99705329472133308"/>
  </r>
  <r>
    <x v="0"/>
    <s v="Jun"/>
    <n v="25"/>
    <x v="14"/>
    <x v="11"/>
    <x v="1"/>
    <x v="0"/>
    <x v="0"/>
    <x v="18"/>
    <n v="1.31"/>
    <n v="0.98755380660530268"/>
  </r>
  <r>
    <x v="0"/>
    <s v="Jun"/>
    <n v="25"/>
    <x v="14"/>
    <x v="11"/>
    <x v="1"/>
    <x v="0"/>
    <x v="0"/>
    <x v="48"/>
    <n v="1.91"/>
    <n v="1.031356476756681"/>
  </r>
  <r>
    <x v="0"/>
    <s v="Jun"/>
    <n v="25"/>
    <x v="14"/>
    <x v="3"/>
    <x v="1"/>
    <x v="0"/>
    <x v="0"/>
    <x v="17"/>
    <n v="1.17"/>
    <n v="1.1269179276268264"/>
  </r>
  <r>
    <x v="0"/>
    <s v="Jun"/>
    <n v="25"/>
    <x v="14"/>
    <x v="3"/>
    <x v="1"/>
    <x v="0"/>
    <x v="0"/>
    <x v="1"/>
    <n v="1.62"/>
    <n v="1.1521392808375057"/>
  </r>
  <r>
    <x v="0"/>
    <s v="Jun"/>
    <n v="25"/>
    <x v="14"/>
    <x v="3"/>
    <x v="1"/>
    <x v="0"/>
    <x v="0"/>
    <x v="47"/>
    <n v="2.89"/>
    <n v="1.0523441055985434"/>
  </r>
  <r>
    <x v="0"/>
    <s v="Jun"/>
    <n v="25"/>
    <x v="14"/>
    <x v="3"/>
    <x v="1"/>
    <x v="0"/>
    <x v="0"/>
    <x v="26"/>
    <n v="2.5299999999999998"/>
    <n v="1.1712962962962961"/>
  </r>
  <r>
    <x v="0"/>
    <s v="Jun"/>
    <n v="25"/>
    <x v="14"/>
    <x v="3"/>
    <x v="1"/>
    <x v="0"/>
    <x v="0"/>
    <x v="16"/>
    <n v="1.95"/>
    <n v="1.2383782959914647"/>
  </r>
  <r>
    <x v="0"/>
    <s v="Jun"/>
    <n v="25"/>
    <x v="14"/>
    <x v="3"/>
    <x v="1"/>
    <x v="0"/>
    <x v="0"/>
    <x v="19"/>
    <n v="2.63"/>
    <n v="1.3479437451310017"/>
  </r>
  <r>
    <x v="0"/>
    <s v="Jun"/>
    <n v="25"/>
    <x v="14"/>
    <x v="3"/>
    <x v="1"/>
    <x v="0"/>
    <x v="0"/>
    <x v="18"/>
    <n v="1.44"/>
    <n v="1.0855553293981952"/>
  </r>
  <r>
    <x v="0"/>
    <s v="Jun"/>
    <n v="25"/>
    <x v="14"/>
    <x v="3"/>
    <x v="2"/>
    <x v="0"/>
    <x v="0"/>
    <x v="47"/>
    <n v="2.84"/>
    <n v="1.0341374601729632"/>
  </r>
  <r>
    <x v="0"/>
    <s v="Jun"/>
    <n v="25"/>
    <x v="14"/>
    <x v="10"/>
    <x v="1"/>
    <x v="0"/>
    <x v="0"/>
    <x v="16"/>
    <n v="1.54"/>
    <n v="0.97800132093684911"/>
  </r>
  <r>
    <x v="0"/>
    <s v="Jun"/>
    <n v="25"/>
    <x v="14"/>
    <x v="10"/>
    <x v="1"/>
    <x v="0"/>
    <x v="0"/>
    <x v="74"/>
    <n v="3.47"/>
    <n v="1.0562876511754624"/>
  </r>
  <r>
    <x v="0"/>
    <s v="Jun"/>
    <n v="25"/>
    <x v="14"/>
    <x v="10"/>
    <x v="1"/>
    <x v="0"/>
    <x v="0"/>
    <x v="25"/>
    <n v="1.58"/>
    <n v="1.0612787737528295"/>
  </r>
  <r>
    <x v="0"/>
    <s v="Jun"/>
    <n v="25"/>
    <x v="14"/>
    <x v="10"/>
    <x v="1"/>
    <x v="0"/>
    <x v="0"/>
    <x v="1"/>
    <n v="1.49"/>
    <n v="1.0596836595357306"/>
  </r>
  <r>
    <x v="0"/>
    <s v="Jun"/>
    <n v="25"/>
    <x v="14"/>
    <x v="10"/>
    <x v="1"/>
    <x v="0"/>
    <x v="0"/>
    <x v="16"/>
    <n v="1.68"/>
    <n v="1.0669105319311081"/>
  </r>
  <r>
    <x v="0"/>
    <s v="Jun"/>
    <n v="25"/>
    <x v="14"/>
    <x v="10"/>
    <x v="1"/>
    <x v="0"/>
    <x v="0"/>
    <x v="68"/>
    <n v="2.75"/>
    <n v="0.95653504744413831"/>
  </r>
  <r>
    <x v="0"/>
    <s v="Jun"/>
    <n v="25"/>
    <x v="14"/>
    <x v="10"/>
    <x v="1"/>
    <x v="0"/>
    <x v="0"/>
    <x v="17"/>
    <n v="1.01"/>
    <n v="0.9728094930795681"/>
  </r>
  <r>
    <x v="0"/>
    <s v="Jun"/>
    <n v="25"/>
    <x v="14"/>
    <x v="10"/>
    <x v="1"/>
    <x v="0"/>
    <x v="0"/>
    <x v="1"/>
    <n v="2.44"/>
    <n v="1.7353208921256258"/>
  </r>
  <r>
    <x v="0"/>
    <s v="Jun"/>
    <n v="25"/>
    <x v="14"/>
    <x v="10"/>
    <x v="2"/>
    <x v="0"/>
    <x v="0"/>
    <x v="75"/>
    <n v="3.2"/>
    <n v="1.0639606600545946"/>
  </r>
  <r>
    <x v="0"/>
    <s v="Jun"/>
    <n v="26"/>
    <x v="15"/>
    <x v="1"/>
    <x v="1"/>
    <x v="0"/>
    <x v="0"/>
    <x v="19"/>
    <n v="2.2200000000000002"/>
    <n v="1.1378080282094389"/>
  </r>
  <r>
    <x v="0"/>
    <s v="Jun"/>
    <n v="26"/>
    <x v="15"/>
    <x v="1"/>
    <x v="1"/>
    <x v="0"/>
    <x v="0"/>
    <x v="58"/>
    <n v="2.87"/>
    <n v="1.2042227518378035"/>
  </r>
  <r>
    <x v="0"/>
    <s v="Jun"/>
    <n v="26"/>
    <x v="15"/>
    <x v="1"/>
    <x v="1"/>
    <x v="0"/>
    <x v="0"/>
    <x v="48"/>
    <n v="2.19"/>
    <n v="1.1825500963859326"/>
  </r>
  <r>
    <x v="0"/>
    <s v="Jun"/>
    <n v="26"/>
    <x v="15"/>
    <x v="5"/>
    <x v="0"/>
    <x v="0"/>
    <x v="0"/>
    <x v="19"/>
    <n v="1.8"/>
    <n v="0.92254704989954484"/>
  </r>
  <r>
    <x v="0"/>
    <s v="Jun"/>
    <n v="26"/>
    <x v="15"/>
    <x v="0"/>
    <x v="2"/>
    <x v="0"/>
    <x v="1"/>
    <x v="79"/>
    <n v="8.07"/>
    <n v="1.1842012584522914"/>
  </r>
  <r>
    <x v="0"/>
    <s v="Jun"/>
    <n v="26"/>
    <x v="15"/>
    <x v="0"/>
    <x v="2"/>
    <x v="0"/>
    <x v="1"/>
    <x v="37"/>
    <n v="3.85"/>
    <n v="1.1224489795918366"/>
  </r>
  <r>
    <x v="0"/>
    <s v="Jun"/>
    <n v="26"/>
    <x v="15"/>
    <x v="0"/>
    <x v="2"/>
    <x v="0"/>
    <x v="1"/>
    <x v="88"/>
    <n v="5.3"/>
    <n v="1.0749656720867924"/>
  </r>
  <r>
    <x v="0"/>
    <s v="Jun"/>
    <n v="26"/>
    <x v="15"/>
    <x v="0"/>
    <x v="2"/>
    <x v="0"/>
    <x v="0"/>
    <x v="48"/>
    <n v="2.08"/>
    <n v="1.1231526029601551"/>
  </r>
  <r>
    <x v="0"/>
    <s v="Jun"/>
    <n v="26"/>
    <x v="15"/>
    <x v="0"/>
    <x v="2"/>
    <x v="0"/>
    <x v="0"/>
    <x v="58"/>
    <n v="2.58"/>
    <n v="1.0825417072270149"/>
  </r>
  <r>
    <x v="0"/>
    <s v="Jun"/>
    <n v="26"/>
    <x v="15"/>
    <x v="0"/>
    <x v="2"/>
    <x v="0"/>
    <x v="0"/>
    <x v="20"/>
    <n v="2.64"/>
    <n v="1.0558015093162485"/>
  </r>
  <r>
    <x v="0"/>
    <s v="Jun"/>
    <n v="26"/>
    <x v="15"/>
    <x v="0"/>
    <x v="2"/>
    <x v="0"/>
    <x v="0"/>
    <x v="75"/>
    <n v="3.1"/>
    <n v="1.0307118894278884"/>
  </r>
  <r>
    <x v="0"/>
    <s v="Jun"/>
    <n v="26"/>
    <x v="15"/>
    <x v="0"/>
    <x v="2"/>
    <x v="0"/>
    <x v="0"/>
    <x v="47"/>
    <n v="2.2599999999999998"/>
    <n v="0.82294037323623115"/>
  </r>
  <r>
    <x v="0"/>
    <s v="Jun"/>
    <n v="26"/>
    <x v="15"/>
    <x v="0"/>
    <x v="2"/>
    <x v="0"/>
    <x v="0"/>
    <x v="16"/>
    <n v="1.75"/>
    <n v="1.1113651374282376"/>
  </r>
  <r>
    <x v="0"/>
    <s v="Jun"/>
    <n v="26"/>
    <x v="15"/>
    <x v="8"/>
    <x v="1"/>
    <x v="0"/>
    <x v="0"/>
    <x v="56"/>
    <n v="2.57"/>
    <n v="1.1322533604134266"/>
  </r>
  <r>
    <x v="0"/>
    <s v="Jun"/>
    <n v="26"/>
    <x v="15"/>
    <x v="8"/>
    <x v="2"/>
    <x v="0"/>
    <x v="1"/>
    <x v="24"/>
    <n v="5.91"/>
    <n v="1.154296875"/>
  </r>
  <r>
    <x v="0"/>
    <s v="Jun"/>
    <n v="26"/>
    <x v="15"/>
    <x v="6"/>
    <x v="2"/>
    <x v="0"/>
    <x v="1"/>
    <x v="40"/>
    <n v="8.17"/>
    <n v="1.1589162076630319"/>
  </r>
  <r>
    <x v="0"/>
    <s v="Jun"/>
    <n v="26"/>
    <x v="15"/>
    <x v="6"/>
    <x v="2"/>
    <x v="0"/>
    <x v="1"/>
    <x v="88"/>
    <n v="5.66"/>
    <n v="1.1479822083040083"/>
  </r>
  <r>
    <x v="0"/>
    <s v="Jun"/>
    <n v="26"/>
    <x v="15"/>
    <x v="6"/>
    <x v="2"/>
    <x v="0"/>
    <x v="1"/>
    <x v="88"/>
    <n v="4.45"/>
    <n v="0.90256551712947652"/>
  </r>
  <r>
    <x v="0"/>
    <s v="Jun"/>
    <n v="26"/>
    <x v="15"/>
    <x v="6"/>
    <x v="2"/>
    <x v="0"/>
    <x v="0"/>
    <x v="72"/>
    <n v="3.4"/>
    <n v="1.0813148788927336"/>
  </r>
  <r>
    <x v="0"/>
    <s v="Jun"/>
    <n v="26"/>
    <x v="16"/>
    <x v="13"/>
    <x v="1"/>
    <x v="0"/>
    <x v="1"/>
    <x v="84"/>
    <n v="3.89"/>
    <n v="1.0868623764008372"/>
  </r>
  <r>
    <x v="0"/>
    <s v="Jun"/>
    <n v="26"/>
    <x v="16"/>
    <x v="13"/>
    <x v="1"/>
    <x v="0"/>
    <x v="0"/>
    <x v="56"/>
    <n v="3.22"/>
    <n v="1.418620941840947"/>
  </r>
  <r>
    <x v="0"/>
    <s v="Jun"/>
    <n v="26"/>
    <x v="16"/>
    <x v="13"/>
    <x v="1"/>
    <x v="0"/>
    <x v="0"/>
    <x v="26"/>
    <n v="2.34"/>
    <n v="1.0833333333333333"/>
  </r>
  <r>
    <x v="0"/>
    <s v="Jun"/>
    <n v="26"/>
    <x v="16"/>
    <x v="13"/>
    <x v="1"/>
    <x v="0"/>
    <x v="0"/>
    <x v="59"/>
    <n v="2.83"/>
    <n v="1.079559326171875"/>
  </r>
  <r>
    <x v="0"/>
    <s v="Jun"/>
    <n v="26"/>
    <x v="16"/>
    <x v="13"/>
    <x v="1"/>
    <x v="0"/>
    <x v="0"/>
    <x v="25"/>
    <n v="1.45"/>
    <n v="0.97395836831747018"/>
  </r>
  <r>
    <x v="0"/>
    <s v="Jun"/>
    <n v="26"/>
    <x v="16"/>
    <x v="13"/>
    <x v="1"/>
    <x v="0"/>
    <x v="0"/>
    <x v="19"/>
    <n v="2"/>
    <n v="1.025052277666161"/>
  </r>
  <r>
    <x v="0"/>
    <s v="Jun"/>
    <n v="26"/>
    <x v="16"/>
    <x v="13"/>
    <x v="1"/>
    <x v="0"/>
    <x v="0"/>
    <x v="57"/>
    <n v="2.4500000000000002"/>
    <n v="1.1929165104514095"/>
  </r>
  <r>
    <x v="0"/>
    <s v="Jun"/>
    <n v="26"/>
    <x v="16"/>
    <x v="13"/>
    <x v="1"/>
    <x v="0"/>
    <x v="0"/>
    <x v="72"/>
    <n v="3.47"/>
    <n v="1.1035772440464076"/>
  </r>
  <r>
    <x v="0"/>
    <s v="Jun"/>
    <n v="26"/>
    <x v="16"/>
    <x v="13"/>
    <x v="1"/>
    <x v="0"/>
    <x v="0"/>
    <x v="72"/>
    <n v="3.25"/>
    <n v="1.0336098107062894"/>
  </r>
  <r>
    <x v="0"/>
    <s v="Jun"/>
    <n v="26"/>
    <x v="16"/>
    <x v="13"/>
    <x v="1"/>
    <x v="0"/>
    <x v="0"/>
    <x v="59"/>
    <n v="2.88"/>
    <n v="1.0986328125"/>
  </r>
  <r>
    <x v="0"/>
    <s v="Jun"/>
    <n v="26"/>
    <x v="16"/>
    <x v="13"/>
    <x v="1"/>
    <x v="0"/>
    <x v="0"/>
    <x v="26"/>
    <n v="2.5"/>
    <n v="1.1574074074074074"/>
  </r>
  <r>
    <x v="0"/>
    <s v="Jun"/>
    <n v="26"/>
    <x v="16"/>
    <x v="13"/>
    <x v="1"/>
    <x v="0"/>
    <x v="0"/>
    <x v="16"/>
    <n v="2.36"/>
    <n v="1.4987552710460803"/>
  </r>
  <r>
    <x v="0"/>
    <s v="Jun"/>
    <n v="26"/>
    <x v="16"/>
    <x v="13"/>
    <x v="1"/>
    <x v="0"/>
    <x v="0"/>
    <x v="47"/>
    <n v="2.98"/>
    <n v="1.0851160673645881"/>
  </r>
  <r>
    <x v="0"/>
    <s v="Jun"/>
    <n v="26"/>
    <x v="16"/>
    <x v="13"/>
    <x v="1"/>
    <x v="0"/>
    <x v="0"/>
    <x v="47"/>
    <n v="2.97"/>
    <n v="1.081474738279472"/>
  </r>
  <r>
    <x v="0"/>
    <s v="Jun"/>
    <n v="26"/>
    <x v="16"/>
    <x v="13"/>
    <x v="1"/>
    <x v="0"/>
    <x v="0"/>
    <x v="68"/>
    <n v="3.2"/>
    <n v="1.1130589642986337"/>
  </r>
  <r>
    <x v="0"/>
    <s v="Jun"/>
    <n v="26"/>
    <x v="16"/>
    <x v="13"/>
    <x v="2"/>
    <x v="0"/>
    <x v="1"/>
    <x v="80"/>
    <n v="3.95"/>
    <n v="1.0153797906004107"/>
  </r>
  <r>
    <x v="0"/>
    <s v="Jun"/>
    <n v="26"/>
    <x v="16"/>
    <x v="13"/>
    <x v="2"/>
    <x v="0"/>
    <x v="1"/>
    <x v="77"/>
    <n v="5.35"/>
    <n v="1.0066968863900225"/>
  </r>
  <r>
    <x v="0"/>
    <s v="Jun"/>
    <n v="26"/>
    <x v="16"/>
    <x v="13"/>
    <x v="2"/>
    <x v="0"/>
    <x v="1"/>
    <x v="71"/>
    <n v="5.26"/>
    <n v="1.1084138303073214"/>
  </r>
  <r>
    <x v="0"/>
    <s v="Jun"/>
    <n v="26"/>
    <x v="16"/>
    <x v="11"/>
    <x v="1"/>
    <x v="0"/>
    <x v="0"/>
    <x v="16"/>
    <n v="2.0099999999999998"/>
    <n v="1.2764822435604326"/>
  </r>
  <r>
    <x v="0"/>
    <s v="Jun"/>
    <n v="26"/>
    <x v="16"/>
    <x v="11"/>
    <x v="1"/>
    <x v="0"/>
    <x v="0"/>
    <x v="25"/>
    <n v="1.46"/>
    <n v="0.98067532258172851"/>
  </r>
  <r>
    <x v="0"/>
    <s v="Jun"/>
    <n v="26"/>
    <x v="16"/>
    <x v="11"/>
    <x v="1"/>
    <x v="0"/>
    <x v="0"/>
    <x v="3"/>
    <n v="1.2"/>
    <n v="0.96"/>
  </r>
  <r>
    <x v="0"/>
    <s v="Jun"/>
    <n v="26"/>
    <x v="16"/>
    <x v="11"/>
    <x v="1"/>
    <x v="0"/>
    <x v="0"/>
    <x v="25"/>
    <n v="1.51"/>
    <n v="1.0142600939030206"/>
  </r>
  <r>
    <x v="0"/>
    <s v="Jun"/>
    <n v="26"/>
    <x v="16"/>
    <x v="11"/>
    <x v="1"/>
    <x v="0"/>
    <x v="0"/>
    <x v="16"/>
    <n v="1.5"/>
    <n v="0.95259868922420365"/>
  </r>
  <r>
    <x v="0"/>
    <s v="Jun"/>
    <n v="26"/>
    <x v="16"/>
    <x v="11"/>
    <x v="1"/>
    <x v="0"/>
    <x v="0"/>
    <x v="68"/>
    <n v="2.72"/>
    <n v="0.94610011965383867"/>
  </r>
  <r>
    <x v="0"/>
    <s v="Jun"/>
    <n v="26"/>
    <x v="16"/>
    <x v="11"/>
    <x v="1"/>
    <x v="0"/>
    <x v="0"/>
    <x v="18"/>
    <n v="1.46"/>
    <n v="1.100632486750948"/>
  </r>
  <r>
    <x v="0"/>
    <s v="Jun"/>
    <n v="26"/>
    <x v="16"/>
    <x v="11"/>
    <x v="1"/>
    <x v="0"/>
    <x v="0"/>
    <x v="3"/>
    <n v="1.41"/>
    <n v="1.1279999999999999"/>
  </r>
  <r>
    <x v="0"/>
    <s v="Jun"/>
    <n v="26"/>
    <x v="16"/>
    <x v="11"/>
    <x v="1"/>
    <x v="0"/>
    <x v="0"/>
    <x v="1"/>
    <n v="1.47"/>
    <n v="1.045459717796996"/>
  </r>
  <r>
    <x v="0"/>
    <s v="Jun"/>
    <n v="26"/>
    <x v="16"/>
    <x v="11"/>
    <x v="1"/>
    <x v="0"/>
    <x v="0"/>
    <x v="26"/>
    <n v="2.27"/>
    <n v="1.0509259259259258"/>
  </r>
  <r>
    <x v="0"/>
    <s v="Jun"/>
    <n v="26"/>
    <x v="16"/>
    <x v="3"/>
    <x v="1"/>
    <x v="0"/>
    <x v="0"/>
    <x v="19"/>
    <n v="2.16"/>
    <n v="1.1070564598794539"/>
  </r>
  <r>
    <x v="0"/>
    <s v="Jun"/>
    <n v="26"/>
    <x v="16"/>
    <x v="3"/>
    <x v="1"/>
    <x v="0"/>
    <x v="0"/>
    <x v="48"/>
    <n v="2"/>
    <n v="1.0799544259232261"/>
  </r>
  <r>
    <x v="0"/>
    <s v="Jun"/>
    <n v="26"/>
    <x v="16"/>
    <x v="3"/>
    <x v="1"/>
    <x v="0"/>
    <x v="0"/>
    <x v="6"/>
    <n v="1.01"/>
    <n v="1.0376428043067314"/>
  </r>
  <r>
    <x v="0"/>
    <s v="Jun"/>
    <n v="26"/>
    <x v="16"/>
    <x v="10"/>
    <x v="1"/>
    <x v="0"/>
    <x v="0"/>
    <x v="26"/>
    <n v="2.21"/>
    <n v="1.0231481481481481"/>
  </r>
  <r>
    <x v="0"/>
    <s v="Jun"/>
    <n v="26"/>
    <x v="16"/>
    <x v="10"/>
    <x v="1"/>
    <x v="0"/>
    <x v="0"/>
    <x v="25"/>
    <n v="1.55"/>
    <n v="1.0411279109600542"/>
  </r>
  <r>
    <x v="0"/>
    <s v="Jun"/>
    <n v="26"/>
    <x v="16"/>
    <x v="10"/>
    <x v="1"/>
    <x v="0"/>
    <x v="0"/>
    <x v="18"/>
    <n v="1.37"/>
    <n v="1.0327852786635607"/>
  </r>
  <r>
    <x v="0"/>
    <s v="Jun"/>
    <n v="26"/>
    <x v="16"/>
    <x v="10"/>
    <x v="1"/>
    <x v="0"/>
    <x v="0"/>
    <x v="0"/>
    <n v="1.1100000000000001"/>
    <n v="1.0036892361111112"/>
  </r>
  <r>
    <x v="0"/>
    <s v="Jun"/>
    <n v="26"/>
    <x v="16"/>
    <x v="10"/>
    <x v="1"/>
    <x v="0"/>
    <x v="0"/>
    <x v="1"/>
    <n v="1.38"/>
    <n v="0.98145197997269007"/>
  </r>
  <r>
    <x v="0"/>
    <s v="Jun"/>
    <n v="26"/>
    <x v="16"/>
    <x v="10"/>
    <x v="1"/>
    <x v="0"/>
    <x v="0"/>
    <x v="4"/>
    <n v="1.2"/>
    <n v="1.0199831702776905"/>
  </r>
  <r>
    <x v="0"/>
    <s v="Jun"/>
    <n v="26"/>
    <x v="16"/>
    <x v="10"/>
    <x v="1"/>
    <x v="0"/>
    <x v="0"/>
    <x v="1"/>
    <n v="1.5"/>
    <n v="1.0667956304050978"/>
  </r>
  <r>
    <x v="0"/>
    <s v="Jun"/>
    <n v="26"/>
    <x v="16"/>
    <x v="10"/>
    <x v="1"/>
    <x v="0"/>
    <x v="0"/>
    <x v="18"/>
    <n v="1.3"/>
    <n v="0.98001522792892626"/>
  </r>
  <r>
    <x v="0"/>
    <s v="Jun"/>
    <n v="26"/>
    <x v="16"/>
    <x v="10"/>
    <x v="2"/>
    <x v="0"/>
    <x v="0"/>
    <x v="20"/>
    <n v="2.31"/>
    <n v="0.92382632065171744"/>
  </r>
  <r>
    <x v="0"/>
    <s v="Jul"/>
    <n v="27"/>
    <x v="17"/>
    <x v="7"/>
    <x v="1"/>
    <x v="0"/>
    <x v="0"/>
    <x v="47"/>
    <n v="3.38"/>
    <n v="1.2307692307692308"/>
  </r>
  <r>
    <x v="0"/>
    <s v="Jul"/>
    <n v="27"/>
    <x v="17"/>
    <x v="7"/>
    <x v="1"/>
    <x v="0"/>
    <x v="1"/>
    <x v="76"/>
    <n v="5.38"/>
    <n v="1.2255795305438111"/>
  </r>
  <r>
    <x v="0"/>
    <s v="Jul"/>
    <n v="27"/>
    <x v="17"/>
    <x v="7"/>
    <x v="2"/>
    <x v="0"/>
    <x v="1"/>
    <x v="84"/>
    <n v="4.08"/>
    <n v="1.1399481994127032"/>
  </r>
  <r>
    <x v="0"/>
    <s v="Jul"/>
    <n v="27"/>
    <x v="17"/>
    <x v="6"/>
    <x v="1"/>
    <x v="0"/>
    <x v="1"/>
    <x v="37"/>
    <n v="3.64"/>
    <n v="1.0612244897959184"/>
  </r>
  <r>
    <x v="0"/>
    <s v="Jul"/>
    <n v="27"/>
    <x v="17"/>
    <x v="6"/>
    <x v="1"/>
    <x v="0"/>
    <x v="1"/>
    <x v="83"/>
    <n v="4.51"/>
    <n v="1.2083118998628257"/>
  </r>
  <r>
    <x v="0"/>
    <s v="Jul"/>
    <n v="27"/>
    <x v="17"/>
    <x v="6"/>
    <x v="1"/>
    <x v="0"/>
    <x v="1"/>
    <x v="71"/>
    <n v="5.46"/>
    <n v="1.1505588428665352"/>
  </r>
  <r>
    <x v="0"/>
    <s v="Jul"/>
    <n v="27"/>
    <x v="17"/>
    <x v="6"/>
    <x v="1"/>
    <x v="0"/>
    <x v="0"/>
    <x v="74"/>
    <n v="3.12"/>
    <n v="0.94974566906842739"/>
  </r>
  <r>
    <x v="0"/>
    <s v="Jul"/>
    <n v="27"/>
    <x v="17"/>
    <x v="6"/>
    <x v="1"/>
    <x v="0"/>
    <x v="0"/>
    <x v="68"/>
    <n v="3.59"/>
    <n v="1.2487130255725296"/>
  </r>
  <r>
    <x v="0"/>
    <s v="Jul"/>
    <n v="27"/>
    <x v="17"/>
    <x v="1"/>
    <x v="1"/>
    <x v="0"/>
    <x v="0"/>
    <x v="19"/>
    <n v="2.78"/>
    <n v="1.4248226659559637"/>
  </r>
  <r>
    <x v="0"/>
    <s v="Jul"/>
    <n v="27"/>
    <x v="17"/>
    <x v="11"/>
    <x v="1"/>
    <x v="0"/>
    <x v="1"/>
    <x v="83"/>
    <n v="3.75"/>
    <n v="1.0046939300411524"/>
  </r>
  <r>
    <x v="0"/>
    <s v="Jul"/>
    <n v="27"/>
    <x v="17"/>
    <x v="11"/>
    <x v="1"/>
    <x v="0"/>
    <x v="1"/>
    <x v="84"/>
    <n v="4.0999999999999996"/>
    <n v="1.1455361807823732"/>
  </r>
  <r>
    <x v="0"/>
    <s v="Jul"/>
    <n v="27"/>
    <x v="17"/>
    <x v="11"/>
    <x v="1"/>
    <x v="0"/>
    <x v="1"/>
    <x v="84"/>
    <n v="4.2699999999999996"/>
    <n v="1.193034022424569"/>
  </r>
  <r>
    <x v="0"/>
    <s v="Jul"/>
    <n v="27"/>
    <x v="17"/>
    <x v="11"/>
    <x v="1"/>
    <x v="0"/>
    <x v="0"/>
    <x v="26"/>
    <n v="2.59"/>
    <n v="1.1990740740740742"/>
  </r>
  <r>
    <x v="0"/>
    <s v="Jul"/>
    <n v="27"/>
    <x v="17"/>
    <x v="11"/>
    <x v="1"/>
    <x v="0"/>
    <x v="0"/>
    <x v="25"/>
    <n v="1.67"/>
    <n v="1.1217313621311553"/>
  </r>
  <r>
    <x v="0"/>
    <s v="Jul"/>
    <n v="27"/>
    <x v="17"/>
    <x v="11"/>
    <x v="1"/>
    <x v="0"/>
    <x v="0"/>
    <x v="41"/>
    <n v="2.0299999999999998"/>
    <n v="1.220135236664162"/>
  </r>
  <r>
    <x v="0"/>
    <s v="Jul"/>
    <n v="27"/>
    <x v="17"/>
    <x v="11"/>
    <x v="1"/>
    <x v="0"/>
    <x v="0"/>
    <x v="3"/>
    <n v="1.36"/>
    <n v="1.0880000000000001"/>
  </r>
  <r>
    <x v="0"/>
    <s v="Jul"/>
    <n v="27"/>
    <x v="17"/>
    <x v="11"/>
    <x v="1"/>
    <x v="0"/>
    <x v="0"/>
    <x v="26"/>
    <n v="2.4"/>
    <n v="1.1111111111111112"/>
  </r>
  <r>
    <x v="0"/>
    <s v="Jul"/>
    <n v="27"/>
    <x v="17"/>
    <x v="11"/>
    <x v="1"/>
    <x v="0"/>
    <x v="0"/>
    <x v="9"/>
    <n v="0.79"/>
    <n v="1.0662995356872909"/>
  </r>
  <r>
    <x v="0"/>
    <s v="Jul"/>
    <n v="27"/>
    <x v="17"/>
    <x v="11"/>
    <x v="1"/>
    <x v="0"/>
    <x v="0"/>
    <x v="57"/>
    <n v="2.38"/>
    <n v="1.1588331815813691"/>
  </r>
  <r>
    <x v="0"/>
    <s v="Jul"/>
    <n v="27"/>
    <x v="17"/>
    <x v="11"/>
    <x v="1"/>
    <x v="0"/>
    <x v="0"/>
    <x v="41"/>
    <n v="1.78"/>
    <n v="1.0698722764838466"/>
  </r>
  <r>
    <x v="0"/>
    <s v="Jul"/>
    <n v="27"/>
    <x v="17"/>
    <x v="11"/>
    <x v="2"/>
    <x v="0"/>
    <x v="0"/>
    <x v="72"/>
    <n v="3.39"/>
    <n v="1.0781345410136374"/>
  </r>
  <r>
    <x v="0"/>
    <s v="Jul"/>
    <n v="27"/>
    <x v="17"/>
    <x v="0"/>
    <x v="2"/>
    <x v="0"/>
    <x v="1"/>
    <x v="83"/>
    <n v="4.47"/>
    <n v="1.1975951646090535"/>
  </r>
  <r>
    <x v="0"/>
    <s v="Jul"/>
    <n v="27"/>
    <x v="17"/>
    <x v="8"/>
    <x v="1"/>
    <x v="0"/>
    <x v="1"/>
    <x v="84"/>
    <n v="3.86"/>
    <n v="1.0784804043463319"/>
  </r>
  <r>
    <x v="0"/>
    <s v="Jul"/>
    <n v="27"/>
    <x v="17"/>
    <x v="8"/>
    <x v="1"/>
    <x v="0"/>
    <x v="0"/>
    <x v="2"/>
    <n v="2.2799999999999998"/>
    <n v="1.2982871720116615"/>
  </r>
  <r>
    <x v="0"/>
    <s v="Jul"/>
    <n v="27"/>
    <x v="17"/>
    <x v="8"/>
    <x v="1"/>
    <x v="0"/>
    <x v="0"/>
    <x v="56"/>
    <n v="2.86"/>
    <n v="1.2600173582810896"/>
  </r>
  <r>
    <x v="0"/>
    <s v="Jul"/>
    <n v="27"/>
    <x v="17"/>
    <x v="8"/>
    <x v="1"/>
    <x v="0"/>
    <x v="0"/>
    <x v="68"/>
    <n v="3.33"/>
    <n v="1.1582769847232657"/>
  </r>
  <r>
    <x v="0"/>
    <s v="Jul"/>
    <n v="27"/>
    <x v="17"/>
    <x v="8"/>
    <x v="1"/>
    <x v="0"/>
    <x v="0"/>
    <x v="56"/>
    <n v="2.68"/>
    <n v="1.1807155665011608"/>
  </r>
  <r>
    <x v="0"/>
    <s v="Jul"/>
    <n v="27"/>
    <x v="17"/>
    <x v="8"/>
    <x v="2"/>
    <x v="0"/>
    <x v="1"/>
    <x v="55"/>
    <n v="13.07"/>
    <n v="1.1290357412806393"/>
  </r>
  <r>
    <x v="0"/>
    <s v="Jul"/>
    <n v="27"/>
    <x v="17"/>
    <x v="8"/>
    <x v="2"/>
    <x v="0"/>
    <x v="1"/>
    <x v="84"/>
    <n v="4.07"/>
    <n v="1.1371542087278681"/>
  </r>
  <r>
    <x v="0"/>
    <s v="Jul"/>
    <n v="27"/>
    <x v="18"/>
    <x v="11"/>
    <x v="1"/>
    <x v="0"/>
    <x v="0"/>
    <x v="41"/>
    <n v="1.79"/>
    <n v="1.0758827948910594"/>
  </r>
  <r>
    <x v="0"/>
    <s v="Jul"/>
    <n v="27"/>
    <x v="18"/>
    <x v="11"/>
    <x v="1"/>
    <x v="0"/>
    <x v="0"/>
    <x v="16"/>
    <n v="1.65"/>
    <n v="1.047858558146624"/>
  </r>
  <r>
    <x v="0"/>
    <s v="Jul"/>
    <n v="27"/>
    <x v="18"/>
    <x v="11"/>
    <x v="2"/>
    <x v="0"/>
    <x v="1"/>
    <x v="34"/>
    <n v="10.64"/>
    <n v="1.1304813470577735"/>
  </r>
  <r>
    <x v="0"/>
    <s v="Jul"/>
    <n v="27"/>
    <x v="18"/>
    <x v="13"/>
    <x v="1"/>
    <x v="0"/>
    <x v="0"/>
    <x v="56"/>
    <n v="2.35"/>
    <n v="1.0353289482379582"/>
  </r>
  <r>
    <x v="0"/>
    <s v="Jul"/>
    <n v="27"/>
    <x v="18"/>
    <x v="13"/>
    <x v="1"/>
    <x v="0"/>
    <x v="0"/>
    <x v="41"/>
    <n v="0.82"/>
    <n v="0.492862509391435"/>
  </r>
  <r>
    <x v="0"/>
    <s v="Jul"/>
    <n v="27"/>
    <x v="18"/>
    <x v="13"/>
    <x v="1"/>
    <x v="0"/>
    <x v="0"/>
    <x v="56"/>
    <n v="2.39"/>
    <n v="1.052951568633498"/>
  </r>
  <r>
    <x v="0"/>
    <s v="Jul"/>
    <n v="27"/>
    <x v="18"/>
    <x v="13"/>
    <x v="1"/>
    <x v="0"/>
    <x v="0"/>
    <x v="41"/>
    <n v="1.52"/>
    <n v="0.91359879789631859"/>
  </r>
  <r>
    <x v="0"/>
    <s v="Jul"/>
    <n v="27"/>
    <x v="18"/>
    <x v="13"/>
    <x v="1"/>
    <x v="0"/>
    <x v="0"/>
    <x v="57"/>
    <n v="2.23"/>
    <n v="1.0857974768598542"/>
  </r>
  <r>
    <x v="0"/>
    <s v="Jul"/>
    <n v="27"/>
    <x v="18"/>
    <x v="13"/>
    <x v="1"/>
    <x v="0"/>
    <x v="0"/>
    <x v="72"/>
    <n v="2.13"/>
    <n v="0.6774119682475066"/>
  </r>
  <r>
    <x v="0"/>
    <s v="Jul"/>
    <n v="27"/>
    <x v="18"/>
    <x v="13"/>
    <x v="1"/>
    <x v="0"/>
    <x v="0"/>
    <x v="68"/>
    <n v="2.98"/>
    <n v="1.0365361605031027"/>
  </r>
  <r>
    <x v="0"/>
    <s v="Jul"/>
    <n v="27"/>
    <x v="18"/>
    <x v="13"/>
    <x v="1"/>
    <x v="0"/>
    <x v="0"/>
    <x v="58"/>
    <n v="2.68"/>
    <n v="1.1245006881272868"/>
  </r>
  <r>
    <x v="0"/>
    <s v="Jul"/>
    <n v="27"/>
    <x v="18"/>
    <x v="13"/>
    <x v="1"/>
    <x v="0"/>
    <x v="0"/>
    <x v="68"/>
    <n v="3.31"/>
    <n v="1.1513203661963993"/>
  </r>
  <r>
    <x v="0"/>
    <s v="Jul"/>
    <n v="27"/>
    <x v="18"/>
    <x v="13"/>
    <x v="1"/>
    <x v="0"/>
    <x v="0"/>
    <x v="58"/>
    <n v="2.44"/>
    <n v="1.0237991339666341"/>
  </r>
  <r>
    <x v="0"/>
    <s v="Jul"/>
    <n v="27"/>
    <x v="18"/>
    <x v="13"/>
    <x v="1"/>
    <x v="0"/>
    <x v="0"/>
    <x v="68"/>
    <n v="2.97"/>
    <n v="1.0330578512396693"/>
  </r>
  <r>
    <x v="0"/>
    <s v="Jul"/>
    <n v="27"/>
    <x v="18"/>
    <x v="13"/>
    <x v="1"/>
    <x v="0"/>
    <x v="0"/>
    <x v="2"/>
    <n v="1.68"/>
    <n v="0.95663265306122447"/>
  </r>
  <r>
    <x v="0"/>
    <s v="Jul"/>
    <n v="27"/>
    <x v="18"/>
    <x v="10"/>
    <x v="1"/>
    <x v="0"/>
    <x v="0"/>
    <x v="17"/>
    <n v="1.01"/>
    <n v="0.9728094930795681"/>
  </r>
  <r>
    <x v="0"/>
    <s v="Jul"/>
    <n v="27"/>
    <x v="18"/>
    <x v="10"/>
    <x v="1"/>
    <x v="0"/>
    <x v="0"/>
    <x v="17"/>
    <n v="1.1499999999999999"/>
    <n v="1.107654373308419"/>
  </r>
  <r>
    <x v="0"/>
    <s v="Jul"/>
    <n v="27"/>
    <x v="18"/>
    <x v="10"/>
    <x v="1"/>
    <x v="0"/>
    <x v="0"/>
    <x v="16"/>
    <n v="1.79"/>
    <n v="1.1367677691408831"/>
  </r>
  <r>
    <x v="0"/>
    <s v="Jul"/>
    <n v="27"/>
    <x v="18"/>
    <x v="10"/>
    <x v="1"/>
    <x v="0"/>
    <x v="0"/>
    <x v="4"/>
    <n v="1.19"/>
    <n v="1.0114833105253764"/>
  </r>
  <r>
    <x v="0"/>
    <s v="Jul"/>
    <n v="27"/>
    <x v="18"/>
    <x v="10"/>
    <x v="1"/>
    <x v="0"/>
    <x v="0"/>
    <x v="1"/>
    <n v="1.23"/>
    <n v="0.87477241693218022"/>
  </r>
  <r>
    <x v="0"/>
    <s v="Jul"/>
    <n v="27"/>
    <x v="18"/>
    <x v="10"/>
    <x v="1"/>
    <x v="0"/>
    <x v="0"/>
    <x v="6"/>
    <n v="0.92"/>
    <n v="0.94517958412098302"/>
  </r>
  <r>
    <x v="0"/>
    <s v="Jul"/>
    <n v="28"/>
    <x v="19"/>
    <x v="13"/>
    <x v="1"/>
    <x v="0"/>
    <x v="1"/>
    <x v="84"/>
    <n v="4.01"/>
    <n v="1.1203902646188577"/>
  </r>
  <r>
    <x v="0"/>
    <s v="Jul"/>
    <n v="28"/>
    <x v="19"/>
    <x v="13"/>
    <x v="1"/>
    <x v="0"/>
    <x v="1"/>
    <x v="82"/>
    <n v="4.2"/>
    <n v="0.99555555555555553"/>
  </r>
  <r>
    <x v="0"/>
    <s v="Jul"/>
    <n v="28"/>
    <x v="19"/>
    <x v="13"/>
    <x v="1"/>
    <x v="0"/>
    <x v="1"/>
    <x v="88"/>
    <n v="5.64"/>
    <n v="1.1439257340697186"/>
  </r>
  <r>
    <x v="0"/>
    <s v="Jul"/>
    <n v="28"/>
    <x v="19"/>
    <x v="13"/>
    <x v="1"/>
    <x v="0"/>
    <x v="1"/>
    <x v="23"/>
    <n v="9.3000000000000007"/>
    <n v="1.1196940947574239"/>
  </r>
  <r>
    <x v="0"/>
    <s v="Jul"/>
    <n v="28"/>
    <x v="19"/>
    <x v="13"/>
    <x v="1"/>
    <x v="0"/>
    <x v="0"/>
    <x v="19"/>
    <n v="2.02"/>
    <n v="1.0353028004428226"/>
  </r>
  <r>
    <x v="0"/>
    <s v="Jul"/>
    <n v="28"/>
    <x v="19"/>
    <x v="13"/>
    <x v="1"/>
    <x v="0"/>
    <x v="0"/>
    <x v="72"/>
    <n v="3.91"/>
    <n v="1.2435121107266436"/>
  </r>
  <r>
    <x v="0"/>
    <s v="Jul"/>
    <n v="28"/>
    <x v="19"/>
    <x v="13"/>
    <x v="1"/>
    <x v="0"/>
    <x v="0"/>
    <x v="75"/>
    <n v="3.07"/>
    <n v="1.0207372582398766"/>
  </r>
  <r>
    <x v="0"/>
    <s v="Jul"/>
    <n v="28"/>
    <x v="19"/>
    <x v="13"/>
    <x v="1"/>
    <x v="0"/>
    <x v="0"/>
    <x v="26"/>
    <n v="2.35"/>
    <n v="1.087962962962963"/>
  </r>
  <r>
    <x v="0"/>
    <s v="Jul"/>
    <n v="28"/>
    <x v="19"/>
    <x v="13"/>
    <x v="1"/>
    <x v="0"/>
    <x v="0"/>
    <x v="74"/>
    <n v="4.24"/>
    <n v="1.2906800118109398"/>
  </r>
  <r>
    <x v="0"/>
    <s v="Jul"/>
    <n v="28"/>
    <x v="19"/>
    <x v="13"/>
    <x v="1"/>
    <x v="0"/>
    <x v="0"/>
    <x v="74"/>
    <n v="3.43"/>
    <n v="1.0441114246489442"/>
  </r>
  <r>
    <x v="0"/>
    <s v="Jul"/>
    <n v="28"/>
    <x v="19"/>
    <x v="13"/>
    <x v="1"/>
    <x v="0"/>
    <x v="0"/>
    <x v="2"/>
    <n v="1.98"/>
    <n v="1.1274599125364431"/>
  </r>
  <r>
    <x v="0"/>
    <s v="Jul"/>
    <n v="28"/>
    <x v="19"/>
    <x v="13"/>
    <x v="1"/>
    <x v="0"/>
    <x v="0"/>
    <x v="56"/>
    <n v="2.36"/>
    <n v="1.0397346033368431"/>
  </r>
  <r>
    <x v="0"/>
    <s v="Jul"/>
    <n v="28"/>
    <x v="19"/>
    <x v="13"/>
    <x v="2"/>
    <x v="0"/>
    <x v="1"/>
    <x v="87"/>
    <n v="6.41"/>
    <n v="1.1210468233800348"/>
  </r>
  <r>
    <x v="0"/>
    <s v="Jul"/>
    <n v="28"/>
    <x v="19"/>
    <x v="13"/>
    <x v="2"/>
    <x v="0"/>
    <x v="1"/>
    <x v="84"/>
    <n v="3.48"/>
    <n v="0.97230875832259978"/>
  </r>
  <r>
    <x v="0"/>
    <s v="Jul"/>
    <n v="28"/>
    <x v="19"/>
    <x v="13"/>
    <x v="2"/>
    <x v="0"/>
    <x v="1"/>
    <x v="83"/>
    <n v="4.04"/>
    <n v="1.0823902606310014"/>
  </r>
  <r>
    <x v="0"/>
    <s v="Jul"/>
    <n v="28"/>
    <x v="19"/>
    <x v="13"/>
    <x v="2"/>
    <x v="0"/>
    <x v="1"/>
    <x v="84"/>
    <n v="3.87"/>
    <n v="1.081274395031167"/>
  </r>
  <r>
    <x v="0"/>
    <s v="Jul"/>
    <n v="28"/>
    <x v="19"/>
    <x v="11"/>
    <x v="1"/>
    <x v="0"/>
    <x v="0"/>
    <x v="75"/>
    <n v="3.03"/>
    <n v="1.0074377499891942"/>
  </r>
  <r>
    <x v="0"/>
    <s v="Jul"/>
    <n v="28"/>
    <x v="19"/>
    <x v="3"/>
    <x v="1"/>
    <x v="0"/>
    <x v="0"/>
    <x v="48"/>
    <n v="1.9"/>
    <n v="1.0259567046270648"/>
  </r>
  <r>
    <x v="0"/>
    <s v="Jul"/>
    <n v="28"/>
    <x v="19"/>
    <x v="3"/>
    <x v="1"/>
    <x v="0"/>
    <x v="0"/>
    <x v="19"/>
    <n v="1.93"/>
    <n v="0.98917544794784529"/>
  </r>
  <r>
    <x v="0"/>
    <s v="Jul"/>
    <n v="28"/>
    <x v="19"/>
    <x v="3"/>
    <x v="1"/>
    <x v="0"/>
    <x v="0"/>
    <x v="68"/>
    <n v="3.19"/>
    <n v="1.1095806550352005"/>
  </r>
  <r>
    <x v="0"/>
    <s v="Jul"/>
    <n v="28"/>
    <x v="19"/>
    <x v="3"/>
    <x v="1"/>
    <x v="0"/>
    <x v="0"/>
    <x v="25"/>
    <n v="1.55"/>
    <n v="1.0411279109600542"/>
  </r>
  <r>
    <x v="0"/>
    <s v="Jul"/>
    <n v="28"/>
    <x v="19"/>
    <x v="3"/>
    <x v="1"/>
    <x v="0"/>
    <x v="0"/>
    <x v="56"/>
    <n v="2.61"/>
    <n v="1.1498759808089665"/>
  </r>
  <r>
    <x v="0"/>
    <s v="Jul"/>
    <n v="28"/>
    <x v="19"/>
    <x v="3"/>
    <x v="1"/>
    <x v="0"/>
    <x v="0"/>
    <x v="68"/>
    <n v="3.08"/>
    <n v="1.0713192531374349"/>
  </r>
  <r>
    <x v="0"/>
    <s v="Jul"/>
    <n v="28"/>
    <x v="19"/>
    <x v="10"/>
    <x v="1"/>
    <x v="0"/>
    <x v="0"/>
    <x v="18"/>
    <n v="1.55"/>
    <n v="1.1684796948383351"/>
  </r>
  <r>
    <x v="0"/>
    <s v="Jul"/>
    <n v="28"/>
    <x v="19"/>
    <x v="10"/>
    <x v="1"/>
    <x v="0"/>
    <x v="0"/>
    <x v="16"/>
    <n v="1.52"/>
    <n v="0.96530000508052638"/>
  </r>
  <r>
    <x v="0"/>
    <s v="Jul"/>
    <n v="28"/>
    <x v="19"/>
    <x v="10"/>
    <x v="1"/>
    <x v="0"/>
    <x v="0"/>
    <x v="3"/>
    <n v="1.25"/>
    <n v="1"/>
  </r>
  <r>
    <x v="0"/>
    <s v="Jul"/>
    <n v="28"/>
    <x v="19"/>
    <x v="10"/>
    <x v="1"/>
    <x v="0"/>
    <x v="0"/>
    <x v="16"/>
    <n v="1.5"/>
    <n v="0.95259868922420365"/>
  </r>
  <r>
    <x v="0"/>
    <s v="Jul"/>
    <n v="28"/>
    <x v="19"/>
    <x v="10"/>
    <x v="1"/>
    <x v="0"/>
    <x v="0"/>
    <x v="26"/>
    <n v="2.13"/>
    <n v="0.98611111111111116"/>
  </r>
  <r>
    <x v="0"/>
    <s v="Jul"/>
    <n v="28"/>
    <x v="19"/>
    <x v="10"/>
    <x v="1"/>
    <x v="0"/>
    <x v="0"/>
    <x v="58"/>
    <n v="1.53"/>
    <n v="0.64197240777415998"/>
  </r>
  <r>
    <x v="0"/>
    <s v="Jul"/>
    <n v="28"/>
    <x v="19"/>
    <x v="10"/>
    <x v="1"/>
    <x v="0"/>
    <x v="0"/>
    <x v="59"/>
    <n v="2.65"/>
    <n v="1.010894775390625"/>
  </r>
  <r>
    <x v="0"/>
    <s v="Jul"/>
    <n v="28"/>
    <x v="19"/>
    <x v="7"/>
    <x v="2"/>
    <x v="0"/>
    <x v="1"/>
    <x v="82"/>
    <n v="4.26"/>
    <n v="1.0097777777777779"/>
  </r>
  <r>
    <x v="0"/>
    <s v="Jul"/>
    <n v="28"/>
    <x v="20"/>
    <x v="7"/>
    <x v="2"/>
    <x v="0"/>
    <x v="1"/>
    <x v="71"/>
    <n v="5.37"/>
    <n v="1.131593587214889"/>
  </r>
  <r>
    <x v="0"/>
    <s v="Jul"/>
    <n v="28"/>
    <x v="20"/>
    <x v="7"/>
    <x v="2"/>
    <x v="0"/>
    <x v="1"/>
    <x v="40"/>
    <n v="7.28"/>
    <n v="1.0326695216385402"/>
  </r>
  <r>
    <x v="0"/>
    <s v="Jul"/>
    <n v="28"/>
    <x v="20"/>
    <x v="6"/>
    <x v="1"/>
    <x v="0"/>
    <x v="1"/>
    <x v="84"/>
    <n v="4.47"/>
    <n v="1.2489138361212704"/>
  </r>
  <r>
    <x v="0"/>
    <s v="Jul"/>
    <n v="28"/>
    <x v="20"/>
    <x v="6"/>
    <x v="2"/>
    <x v="0"/>
    <x v="1"/>
    <x v="38"/>
    <n v="7.75"/>
    <n v="1.0631001371742113"/>
  </r>
  <r>
    <x v="0"/>
    <s v="Jul"/>
    <n v="28"/>
    <x v="20"/>
    <x v="6"/>
    <x v="2"/>
    <x v="0"/>
    <x v="1"/>
    <x v="39"/>
    <n v="9.8800000000000008"/>
    <n v="1.2688008547711023"/>
  </r>
  <r>
    <x v="0"/>
    <s v="Jul"/>
    <n v="28"/>
    <x v="20"/>
    <x v="1"/>
    <x v="1"/>
    <x v="0"/>
    <x v="1"/>
    <x v="71"/>
    <n v="5.0599999999999996"/>
    <n v="1.0662688177481077"/>
  </r>
  <r>
    <x v="0"/>
    <s v="Jul"/>
    <n v="28"/>
    <x v="20"/>
    <x v="1"/>
    <x v="1"/>
    <x v="0"/>
    <x v="1"/>
    <x v="86"/>
    <n v="4.25"/>
    <n v="1.0488026375535506"/>
  </r>
  <r>
    <x v="0"/>
    <s v="Jul"/>
    <n v="28"/>
    <x v="20"/>
    <x v="1"/>
    <x v="1"/>
    <x v="0"/>
    <x v="1"/>
    <x v="86"/>
    <n v="4.3899999999999997"/>
    <n v="1.0833514303200205"/>
  </r>
  <r>
    <x v="0"/>
    <s v="Jul"/>
    <n v="28"/>
    <x v="20"/>
    <x v="1"/>
    <x v="1"/>
    <x v="0"/>
    <x v="1"/>
    <x v="37"/>
    <n v="4"/>
    <n v="1.1661807580174928"/>
  </r>
  <r>
    <x v="0"/>
    <s v="Jul"/>
    <n v="28"/>
    <x v="20"/>
    <x v="1"/>
    <x v="1"/>
    <x v="0"/>
    <x v="0"/>
    <x v="47"/>
    <n v="3.3"/>
    <n v="1.2016385980883022"/>
  </r>
  <r>
    <x v="0"/>
    <s v="Jul"/>
    <n v="28"/>
    <x v="20"/>
    <x v="1"/>
    <x v="1"/>
    <x v="0"/>
    <x v="0"/>
    <x v="72"/>
    <n v="3.16"/>
    <n v="1.004986769794423"/>
  </r>
  <r>
    <x v="0"/>
    <s v="Jul"/>
    <n v="28"/>
    <x v="20"/>
    <x v="1"/>
    <x v="1"/>
    <x v="0"/>
    <x v="0"/>
    <x v="75"/>
    <n v="3.6"/>
    <n v="1.1969557425614188"/>
  </r>
  <r>
    <x v="0"/>
    <s v="Jul"/>
    <n v="28"/>
    <x v="20"/>
    <x v="8"/>
    <x v="1"/>
    <x v="0"/>
    <x v="1"/>
    <x v="82"/>
    <n v="5.22"/>
    <n v="1.2373333333333334"/>
  </r>
  <r>
    <x v="0"/>
    <s v="Jul"/>
    <n v="28"/>
    <x v="20"/>
    <x v="8"/>
    <x v="2"/>
    <x v="0"/>
    <x v="1"/>
    <x v="85"/>
    <n v="5.0599999999999996"/>
    <n v="1.1083536129918319"/>
  </r>
  <r>
    <x v="0"/>
    <s v="Jul"/>
    <n v="28"/>
    <x v="20"/>
    <x v="8"/>
    <x v="2"/>
    <x v="0"/>
    <x v="1"/>
    <x v="77"/>
    <n v="5.67"/>
    <n v="1.0669105319311081"/>
  </r>
  <r>
    <x v="0"/>
    <s v="Jul"/>
    <n v="28"/>
    <x v="20"/>
    <x v="5"/>
    <x v="1"/>
    <x v="0"/>
    <x v="0"/>
    <x v="75"/>
    <n v="3.34"/>
    <n v="1.1105089389319829"/>
  </r>
  <r>
    <x v="0"/>
    <s v="Jul"/>
    <n v="28"/>
    <x v="20"/>
    <x v="5"/>
    <x v="1"/>
    <x v="0"/>
    <x v="0"/>
    <x v="41"/>
    <n v="1.97"/>
    <n v="1.1840721262208866"/>
  </r>
  <r>
    <x v="0"/>
    <s v="Jul"/>
    <n v="28"/>
    <x v="20"/>
    <x v="5"/>
    <x v="1"/>
    <x v="0"/>
    <x v="0"/>
    <x v="41"/>
    <n v="3.2"/>
    <n v="1.9233658903080391"/>
  </r>
  <r>
    <x v="0"/>
    <s v="Jul"/>
    <n v="28"/>
    <x v="20"/>
    <x v="5"/>
    <x v="1"/>
    <x v="0"/>
    <x v="0"/>
    <x v="68"/>
    <n v="3.19"/>
    <n v="1.1095806550352005"/>
  </r>
  <r>
    <x v="0"/>
    <s v="Jul"/>
    <n v="28"/>
    <x v="20"/>
    <x v="5"/>
    <x v="1"/>
    <x v="0"/>
    <x v="1"/>
    <x v="37"/>
    <n v="3.92"/>
    <n v="1.1428571428571428"/>
  </r>
  <r>
    <x v="0"/>
    <s v="Jul"/>
    <n v="28"/>
    <x v="20"/>
    <x v="5"/>
    <x v="2"/>
    <x v="0"/>
    <x v="1"/>
    <x v="71"/>
    <n v="5"/>
    <n v="1.0536253139803435"/>
  </r>
  <r>
    <x v="0"/>
    <s v="Jul"/>
    <n v="28"/>
    <x v="20"/>
    <x v="5"/>
    <x v="2"/>
    <x v="0"/>
    <x v="1"/>
    <x v="38"/>
    <n v="7.68"/>
    <n v="1.0534979423868314"/>
  </r>
  <r>
    <x v="0"/>
    <s v="Jul"/>
    <n v="28"/>
    <x v="20"/>
    <x v="0"/>
    <x v="1"/>
    <x v="0"/>
    <x v="0"/>
    <x v="20"/>
    <n v="2.96"/>
    <n v="1.1837774498394302"/>
  </r>
  <r>
    <x v="0"/>
    <s v="Jul"/>
    <n v="28"/>
    <x v="20"/>
    <x v="0"/>
    <x v="1"/>
    <x v="0"/>
    <x v="0"/>
    <x v="68"/>
    <n v="3"/>
    <n v="1.0434927790299691"/>
  </r>
  <r>
    <x v="0"/>
    <s v="Jul"/>
    <n v="28"/>
    <x v="20"/>
    <x v="0"/>
    <x v="1"/>
    <x v="0"/>
    <x v="1"/>
    <x v="82"/>
    <n v="4.8"/>
    <n v="1.1377777777777778"/>
  </r>
  <r>
    <x v="0"/>
    <s v="Jul"/>
    <n v="28"/>
    <x v="20"/>
    <x v="0"/>
    <x v="1"/>
    <x v="0"/>
    <x v="1"/>
    <x v="84"/>
    <n v="4.29"/>
    <n v="1.1986220037942394"/>
  </r>
  <r>
    <x v="0"/>
    <s v="Jul"/>
    <n v="28"/>
    <x v="20"/>
    <x v="0"/>
    <x v="2"/>
    <x v="0"/>
    <x v="1"/>
    <x v="34"/>
    <n v="9.76"/>
    <n v="1.0369828897823186"/>
  </r>
  <r>
    <x v="0"/>
    <s v="Jul"/>
    <n v="29"/>
    <x v="21"/>
    <x v="0"/>
    <x v="1"/>
    <x v="0"/>
    <x v="0"/>
    <x v="74"/>
    <n v="3.64"/>
    <n v="1.1080366139131652"/>
  </r>
  <r>
    <x v="0"/>
    <s v="Jul"/>
    <n v="29"/>
    <x v="21"/>
    <x v="0"/>
    <x v="2"/>
    <x v="0"/>
    <x v="1"/>
    <x v="86"/>
    <n v="4.32"/>
    <n v="1.0660770339367855"/>
  </r>
  <r>
    <x v="0"/>
    <s v="Jul"/>
    <n v="29"/>
    <x v="21"/>
    <x v="0"/>
    <x v="2"/>
    <x v="0"/>
    <x v="1"/>
    <x v="24"/>
    <n v="5.48"/>
    <n v="1.0703125"/>
  </r>
  <r>
    <x v="0"/>
    <s v="Jul"/>
    <n v="29"/>
    <x v="21"/>
    <x v="0"/>
    <x v="2"/>
    <x v="0"/>
    <x v="1"/>
    <x v="82"/>
    <n v="4.3899999999999997"/>
    <n v="1.0405925925925925"/>
  </r>
  <r>
    <x v="0"/>
    <s v="Jul"/>
    <n v="29"/>
    <x v="21"/>
    <x v="7"/>
    <x v="2"/>
    <x v="0"/>
    <x v="1"/>
    <x v="62"/>
    <n v="6.62"/>
    <n v="1.0779564420924079"/>
  </r>
  <r>
    <x v="0"/>
    <s v="Jul"/>
    <n v="29"/>
    <x v="21"/>
    <x v="1"/>
    <x v="1"/>
    <x v="0"/>
    <x v="0"/>
    <x v="20"/>
    <n v="2.64"/>
    <n v="1.0558015093162485"/>
  </r>
  <r>
    <x v="0"/>
    <s v="Jul"/>
    <n v="29"/>
    <x v="21"/>
    <x v="8"/>
    <x v="1"/>
    <x v="0"/>
    <x v="1"/>
    <x v="86"/>
    <n v="4.25"/>
    <n v="1.0488026375535506"/>
  </r>
  <r>
    <x v="0"/>
    <s v="Jul"/>
    <n v="29"/>
    <x v="21"/>
    <x v="8"/>
    <x v="1"/>
    <x v="0"/>
    <x v="1"/>
    <x v="83"/>
    <n v="5.67"/>
    <n v="1.5190972222222223"/>
  </r>
  <r>
    <x v="0"/>
    <s v="Jul"/>
    <n v="29"/>
    <x v="22"/>
    <x v="2"/>
    <x v="1"/>
    <x v="0"/>
    <x v="0"/>
    <x v="58"/>
    <n v="3.22"/>
    <n v="1.3510791849887549"/>
  </r>
  <r>
    <x v="0"/>
    <s v="Jul"/>
    <n v="29"/>
    <x v="22"/>
    <x v="2"/>
    <x v="1"/>
    <x v="0"/>
    <x v="0"/>
    <x v="59"/>
    <n v="2.68"/>
    <n v="1.0223388671875"/>
  </r>
  <r>
    <x v="0"/>
    <s v="Jul"/>
    <n v="29"/>
    <x v="22"/>
    <x v="2"/>
    <x v="1"/>
    <x v="0"/>
    <x v="0"/>
    <x v="47"/>
    <n v="3.02"/>
    <n v="1.0996813837050523"/>
  </r>
  <r>
    <x v="0"/>
    <s v="Jul"/>
    <n v="29"/>
    <x v="22"/>
    <x v="2"/>
    <x v="1"/>
    <x v="0"/>
    <x v="0"/>
    <x v="59"/>
    <n v="2.78"/>
    <n v="1.06048583984375"/>
  </r>
  <r>
    <x v="0"/>
    <s v="Jul"/>
    <n v="29"/>
    <x v="22"/>
    <x v="2"/>
    <x v="1"/>
    <x v="0"/>
    <x v="0"/>
    <x v="26"/>
    <n v="2.09"/>
    <n v="0.96759259259259256"/>
  </r>
  <r>
    <x v="0"/>
    <s v="Jul"/>
    <n v="29"/>
    <x v="22"/>
    <x v="2"/>
    <x v="1"/>
    <x v="0"/>
    <x v="0"/>
    <x v="56"/>
    <n v="3.09"/>
    <n v="1.361347425555443"/>
  </r>
  <r>
    <x v="0"/>
    <s v="Jul"/>
    <n v="29"/>
    <x v="22"/>
    <x v="2"/>
    <x v="1"/>
    <x v="0"/>
    <x v="0"/>
    <x v="72"/>
    <n v="3.27"/>
    <n v="1.0399704864644821"/>
  </r>
  <r>
    <x v="0"/>
    <s v="Jul"/>
    <n v="29"/>
    <x v="22"/>
    <x v="2"/>
    <x v="1"/>
    <x v="0"/>
    <x v="1"/>
    <x v="83"/>
    <n v="3.42"/>
    <n v="0.91628086419753085"/>
  </r>
  <r>
    <x v="0"/>
    <s v="Jul"/>
    <n v="29"/>
    <x v="22"/>
    <x v="2"/>
    <x v="1"/>
    <x v="0"/>
    <x v="1"/>
    <x v="84"/>
    <n v="4.0999999999999996"/>
    <n v="1.1455361807823732"/>
  </r>
  <r>
    <x v="0"/>
    <s v="Jul"/>
    <n v="29"/>
    <x v="22"/>
    <x v="2"/>
    <x v="1"/>
    <x v="0"/>
    <x v="1"/>
    <x v="76"/>
    <n v="5.07"/>
    <n v="1.154960635661175"/>
  </r>
  <r>
    <x v="0"/>
    <s v="Jul"/>
    <n v="29"/>
    <x v="22"/>
    <x v="2"/>
    <x v="1"/>
    <x v="0"/>
    <x v="1"/>
    <x v="37"/>
    <n v="3.33"/>
    <n v="0.9708454810495627"/>
  </r>
  <r>
    <x v="0"/>
    <s v="Jul"/>
    <n v="29"/>
    <x v="22"/>
    <x v="2"/>
    <x v="1"/>
    <x v="0"/>
    <x v="1"/>
    <x v="37"/>
    <n v="3.75"/>
    <n v="1.0932944606413995"/>
  </r>
  <r>
    <x v="0"/>
    <s v="Jul"/>
    <n v="29"/>
    <x v="22"/>
    <x v="2"/>
    <x v="1"/>
    <x v="0"/>
    <x v="1"/>
    <x v="37"/>
    <n v="3.61"/>
    <n v="1.0524781341107872"/>
  </r>
  <r>
    <x v="0"/>
    <s v="Jul"/>
    <n v="29"/>
    <x v="22"/>
    <x v="13"/>
    <x v="2"/>
    <x v="0"/>
    <x v="1"/>
    <x v="83"/>
    <n v="4.26"/>
    <n v="1.1413323045267489"/>
  </r>
  <r>
    <x v="0"/>
    <s v="Jul"/>
    <n v="29"/>
    <x v="22"/>
    <x v="13"/>
    <x v="2"/>
    <x v="0"/>
    <x v="1"/>
    <x v="84"/>
    <n v="3.63"/>
    <n v="1.0142186185951256"/>
  </r>
  <r>
    <x v="0"/>
    <s v="Jul"/>
    <n v="29"/>
    <x v="22"/>
    <x v="13"/>
    <x v="2"/>
    <x v="0"/>
    <x v="1"/>
    <x v="24"/>
    <n v="6.01"/>
    <n v="1.173828125"/>
  </r>
  <r>
    <x v="0"/>
    <s v="Jul"/>
    <n v="29"/>
    <x v="22"/>
    <x v="13"/>
    <x v="1"/>
    <x v="0"/>
    <x v="1"/>
    <x v="37"/>
    <n v="3.88"/>
    <n v="1.1311953352769679"/>
  </r>
  <r>
    <x v="0"/>
    <s v="Jul"/>
    <n v="29"/>
    <x v="22"/>
    <x v="13"/>
    <x v="1"/>
    <x v="0"/>
    <x v="1"/>
    <x v="37"/>
    <n v="3.77"/>
    <n v="1.0991253644314869"/>
  </r>
  <r>
    <x v="0"/>
    <s v="Jul"/>
    <n v="29"/>
    <x v="22"/>
    <x v="13"/>
    <x v="1"/>
    <x v="0"/>
    <x v="1"/>
    <x v="62"/>
    <n v="6.74"/>
    <n v="1.0974964380215755"/>
  </r>
  <r>
    <x v="0"/>
    <s v="Jul"/>
    <n v="29"/>
    <x v="22"/>
    <x v="13"/>
    <x v="1"/>
    <x v="0"/>
    <x v="0"/>
    <x v="41"/>
    <n v="1.88"/>
    <n v="1.1299774605559729"/>
  </r>
  <r>
    <x v="0"/>
    <s v="Jul"/>
    <n v="29"/>
    <x v="22"/>
    <x v="13"/>
    <x v="1"/>
    <x v="0"/>
    <x v="0"/>
    <x v="59"/>
    <n v="3.01"/>
    <n v="1.148223876953125"/>
  </r>
  <r>
    <x v="0"/>
    <s v="Jul"/>
    <n v="29"/>
    <x v="22"/>
    <x v="13"/>
    <x v="1"/>
    <x v="0"/>
    <x v="0"/>
    <x v="72"/>
    <n v="3.72"/>
    <n v="1.1830856910238143"/>
  </r>
  <r>
    <x v="0"/>
    <s v="Jul"/>
    <n v="29"/>
    <x v="22"/>
    <x v="13"/>
    <x v="1"/>
    <x v="0"/>
    <x v="0"/>
    <x v="59"/>
    <n v="2.81"/>
    <n v="1.071929931640625"/>
  </r>
  <r>
    <x v="0"/>
    <s v="Jul"/>
    <n v="29"/>
    <x v="22"/>
    <x v="13"/>
    <x v="1"/>
    <x v="0"/>
    <x v="0"/>
    <x v="26"/>
    <n v="3.44"/>
    <n v="1.5925925925925926"/>
  </r>
  <r>
    <x v="0"/>
    <s v="Jul"/>
    <n v="29"/>
    <x v="22"/>
    <x v="13"/>
    <x v="1"/>
    <x v="0"/>
    <x v="0"/>
    <x v="68"/>
    <n v="3.23"/>
    <n v="1.1234938920889335"/>
  </r>
  <r>
    <x v="0"/>
    <s v="Jul"/>
    <n v="29"/>
    <x v="22"/>
    <x v="13"/>
    <x v="1"/>
    <x v="0"/>
    <x v="0"/>
    <x v="57"/>
    <n v="3.96"/>
    <n v="1.9281426046479921"/>
  </r>
  <r>
    <x v="0"/>
    <s v="Jul"/>
    <n v="29"/>
    <x v="22"/>
    <x v="13"/>
    <x v="1"/>
    <x v="0"/>
    <x v="0"/>
    <x v="56"/>
    <n v="2.4700000000000002"/>
    <n v="1.0881968094245775"/>
  </r>
  <r>
    <x v="0"/>
    <s v="Jul"/>
    <n v="29"/>
    <x v="22"/>
    <x v="13"/>
    <x v="1"/>
    <x v="0"/>
    <x v="1"/>
    <x v="83"/>
    <n v="4.9800000000000004"/>
    <n v="1.3342335390946503"/>
  </r>
  <r>
    <x v="0"/>
    <s v="Aug"/>
    <n v="34"/>
    <x v="23"/>
    <x v="2"/>
    <x v="1"/>
    <x v="0"/>
    <x v="1"/>
    <x v="82"/>
    <n v="4.88"/>
    <n v="1.1567407407407408"/>
  </r>
  <r>
    <x v="0"/>
    <s v="Aug"/>
    <n v="34"/>
    <x v="23"/>
    <x v="2"/>
    <x v="1"/>
    <x v="0"/>
    <x v="1"/>
    <x v="84"/>
    <n v="4.1399999999999997"/>
    <n v="1.1567121435217134"/>
  </r>
  <r>
    <x v="0"/>
    <s v="Aug"/>
    <n v="34"/>
    <x v="23"/>
    <x v="2"/>
    <x v="1"/>
    <x v="0"/>
    <x v="1"/>
    <x v="80"/>
    <n v="4.6100000000000003"/>
    <n v="1.1850381859918719"/>
  </r>
  <r>
    <x v="0"/>
    <s v="Aug"/>
    <n v="34"/>
    <x v="23"/>
    <x v="2"/>
    <x v="1"/>
    <x v="0"/>
    <x v="1"/>
    <x v="37"/>
    <n v="3.79"/>
    <n v="1.1049562682215743"/>
  </r>
  <r>
    <x v="0"/>
    <s v="Aug"/>
    <n v="34"/>
    <x v="23"/>
    <x v="2"/>
    <x v="1"/>
    <x v="0"/>
    <x v="0"/>
    <x v="56"/>
    <n v="2.62"/>
    <n v="1.1542816359078514"/>
  </r>
  <r>
    <x v="0"/>
    <s v="Aug"/>
    <n v="34"/>
    <x v="23"/>
    <x v="2"/>
    <x v="1"/>
    <x v="0"/>
    <x v="0"/>
    <x v="47"/>
    <n v="3.28"/>
    <n v="1.1943559399180701"/>
  </r>
  <r>
    <x v="0"/>
    <s v="Aug"/>
    <n v="34"/>
    <x v="23"/>
    <x v="2"/>
    <x v="1"/>
    <x v="0"/>
    <x v="0"/>
    <x v="74"/>
    <n v="3.27"/>
    <n v="0.99540651854287099"/>
  </r>
  <r>
    <x v="0"/>
    <s v="Aug"/>
    <n v="34"/>
    <x v="23"/>
    <x v="2"/>
    <x v="1"/>
    <x v="0"/>
    <x v="0"/>
    <x v="68"/>
    <n v="3.35"/>
    <n v="1.1652336032501323"/>
  </r>
  <r>
    <x v="0"/>
    <s v="Aug"/>
    <n v="34"/>
    <x v="23"/>
    <x v="2"/>
    <x v="1"/>
    <x v="0"/>
    <x v="0"/>
    <x v="72"/>
    <n v="3.83"/>
    <n v="1.2180694076938734"/>
  </r>
  <r>
    <x v="0"/>
    <s v="Aug"/>
    <n v="34"/>
    <x v="23"/>
    <x v="2"/>
    <x v="1"/>
    <x v="0"/>
    <x v="0"/>
    <x v="56"/>
    <n v="2.5499999999999998"/>
    <n v="1.1234420502156568"/>
  </r>
  <r>
    <x v="0"/>
    <s v="Aug"/>
    <n v="34"/>
    <x v="23"/>
    <x v="2"/>
    <x v="1"/>
    <x v="0"/>
    <x v="0"/>
    <x v="75"/>
    <n v="3.57"/>
    <n v="1.186981111373407"/>
  </r>
  <r>
    <x v="0"/>
    <s v="Aug"/>
    <n v="34"/>
    <x v="23"/>
    <x v="2"/>
    <x v="1"/>
    <x v="0"/>
    <x v="0"/>
    <x v="72"/>
    <n v="3.57"/>
    <n v="1.1353806228373702"/>
  </r>
  <r>
    <x v="0"/>
    <s v="Aug"/>
    <n v="34"/>
    <x v="23"/>
    <x v="2"/>
    <x v="1"/>
    <x v="0"/>
    <x v="0"/>
    <x v="59"/>
    <n v="3.11"/>
    <n v="1.186370849609375"/>
  </r>
  <r>
    <x v="0"/>
    <s v="Aug"/>
    <n v="34"/>
    <x v="23"/>
    <x v="13"/>
    <x v="1"/>
    <x v="0"/>
    <x v="0"/>
    <x v="74"/>
    <n v="3.42"/>
    <n v="1.0410673680173146"/>
  </r>
  <r>
    <x v="0"/>
    <s v="Aug"/>
    <n v="34"/>
    <x v="23"/>
    <x v="13"/>
    <x v="1"/>
    <x v="0"/>
    <x v="0"/>
    <x v="72"/>
    <n v="3.71"/>
    <n v="1.1799053531447181"/>
  </r>
  <r>
    <x v="0"/>
    <s v="Aug"/>
    <n v="34"/>
    <x v="23"/>
    <x v="13"/>
    <x v="1"/>
    <x v="0"/>
    <x v="0"/>
    <x v="75"/>
    <n v="3.43"/>
    <n v="1.1404328324960185"/>
  </r>
  <r>
    <x v="0"/>
    <s v="Aug"/>
    <n v="34"/>
    <x v="23"/>
    <x v="3"/>
    <x v="1"/>
    <x v="0"/>
    <x v="0"/>
    <x v="59"/>
    <n v="2.73"/>
    <n v="1.041412353515625"/>
  </r>
  <r>
    <x v="0"/>
    <s v="Aug"/>
    <n v="34"/>
    <x v="23"/>
    <x v="3"/>
    <x v="1"/>
    <x v="0"/>
    <x v="0"/>
    <x v="19"/>
    <n v="3.49"/>
    <n v="1.7887162245274508"/>
  </r>
  <r>
    <x v="0"/>
    <s v="Aug"/>
    <n v="34"/>
    <x v="23"/>
    <x v="3"/>
    <x v="1"/>
    <x v="0"/>
    <x v="0"/>
    <x v="18"/>
    <n v="1.99"/>
    <n v="1.5001771565988948"/>
  </r>
  <r>
    <x v="0"/>
    <s v="Aug"/>
    <n v="34"/>
    <x v="23"/>
    <x v="11"/>
    <x v="0"/>
    <x v="0"/>
    <x v="1"/>
    <x v="21"/>
    <n v="7.31"/>
    <n v="0.73099999999999998"/>
  </r>
  <r>
    <x v="0"/>
    <s v="Aug"/>
    <n v="35"/>
    <x v="24"/>
    <x v="8"/>
    <x v="1"/>
    <x v="0"/>
    <x v="1"/>
    <x v="80"/>
    <m/>
    <s v=""/>
  </r>
  <r>
    <x v="0"/>
    <s v="Aug"/>
    <n v="35"/>
    <x v="24"/>
    <x v="8"/>
    <x v="1"/>
    <x v="0"/>
    <x v="1"/>
    <x v="80"/>
    <m/>
    <s v=""/>
  </r>
  <r>
    <x v="0"/>
    <s v="Aug"/>
    <n v="35"/>
    <x v="24"/>
    <x v="8"/>
    <x v="1"/>
    <x v="0"/>
    <x v="1"/>
    <x v="24"/>
    <m/>
    <s v=""/>
  </r>
  <r>
    <x v="0"/>
    <s v="Aug"/>
    <n v="35"/>
    <x v="24"/>
    <x v="8"/>
    <x v="1"/>
    <x v="0"/>
    <x v="1"/>
    <x v="86"/>
    <m/>
    <s v=""/>
  </r>
  <r>
    <x v="0"/>
    <s v="Aug"/>
    <n v="35"/>
    <x v="24"/>
    <x v="8"/>
    <x v="1"/>
    <x v="0"/>
    <x v="0"/>
    <x v="20"/>
    <m/>
    <s v=""/>
  </r>
  <r>
    <x v="0"/>
    <s v="Aug"/>
    <n v="35"/>
    <x v="24"/>
    <x v="8"/>
    <x v="1"/>
    <x v="0"/>
    <x v="0"/>
    <x v="75"/>
    <m/>
    <s v=""/>
  </r>
  <r>
    <x v="0"/>
    <s v="Aug"/>
    <n v="35"/>
    <x v="24"/>
    <x v="8"/>
    <x v="2"/>
    <x v="0"/>
    <x v="1"/>
    <x v="38"/>
    <m/>
    <s v=""/>
  </r>
  <r>
    <x v="0"/>
    <s v="Aug"/>
    <n v="35"/>
    <x v="24"/>
    <x v="0"/>
    <x v="1"/>
    <x v="0"/>
    <x v="0"/>
    <x v="72"/>
    <m/>
    <s v=""/>
  </r>
  <r>
    <x v="0"/>
    <s v="Aug"/>
    <n v="35"/>
    <x v="24"/>
    <x v="0"/>
    <x v="1"/>
    <x v="0"/>
    <x v="1"/>
    <x v="84"/>
    <m/>
    <s v=""/>
  </r>
  <r>
    <x v="0"/>
    <s v="Aug"/>
    <n v="35"/>
    <x v="24"/>
    <x v="0"/>
    <x v="1"/>
    <x v="0"/>
    <x v="1"/>
    <x v="86"/>
    <m/>
    <s v=""/>
  </r>
  <r>
    <x v="0"/>
    <s v="Aug"/>
    <n v="35"/>
    <x v="25"/>
    <x v="13"/>
    <x v="1"/>
    <x v="0"/>
    <x v="1"/>
    <x v="37"/>
    <m/>
    <s v=""/>
  </r>
  <r>
    <x v="0"/>
    <s v="Aug"/>
    <n v="35"/>
    <x v="25"/>
    <x v="13"/>
    <x v="1"/>
    <x v="0"/>
    <x v="1"/>
    <x v="37"/>
    <m/>
    <s v=""/>
  </r>
  <r>
    <x v="0"/>
    <s v="Aug"/>
    <n v="35"/>
    <x v="25"/>
    <x v="13"/>
    <x v="1"/>
    <x v="0"/>
    <x v="1"/>
    <x v="83"/>
    <m/>
    <s v=""/>
  </r>
  <r>
    <x v="0"/>
    <s v="Aug"/>
    <n v="35"/>
    <x v="25"/>
    <x v="13"/>
    <x v="1"/>
    <x v="0"/>
    <x v="1"/>
    <x v="83"/>
    <m/>
    <s v=""/>
  </r>
  <r>
    <x v="0"/>
    <s v="Aug"/>
    <n v="35"/>
    <x v="25"/>
    <x v="13"/>
    <x v="1"/>
    <x v="0"/>
    <x v="0"/>
    <x v="26"/>
    <m/>
    <s v=""/>
  </r>
  <r>
    <x v="0"/>
    <s v="Aug"/>
    <n v="35"/>
    <x v="25"/>
    <x v="13"/>
    <x v="1"/>
    <x v="0"/>
    <x v="0"/>
    <x v="58"/>
    <m/>
    <s v=""/>
  </r>
  <r>
    <x v="0"/>
    <s v="Aug"/>
    <n v="35"/>
    <x v="25"/>
    <x v="13"/>
    <x v="1"/>
    <x v="0"/>
    <x v="0"/>
    <x v="59"/>
    <m/>
    <s v=""/>
  </r>
  <r>
    <x v="0"/>
    <s v="Aug"/>
    <n v="35"/>
    <x v="25"/>
    <x v="13"/>
    <x v="1"/>
    <x v="0"/>
    <x v="0"/>
    <x v="59"/>
    <m/>
    <s v=""/>
  </r>
  <r>
    <x v="0"/>
    <s v="Aug"/>
    <n v="35"/>
    <x v="25"/>
    <x v="13"/>
    <x v="2"/>
    <x v="0"/>
    <x v="1"/>
    <x v="37"/>
    <m/>
    <s v=""/>
  </r>
  <r>
    <x v="0"/>
    <s v="Aug"/>
    <n v="35"/>
    <x v="25"/>
    <x v="2"/>
    <x v="1"/>
    <x v="0"/>
    <x v="0"/>
    <x v="75"/>
    <m/>
    <s v=""/>
  </r>
  <r>
    <x v="0"/>
    <s v="Aug"/>
    <n v="35"/>
    <x v="25"/>
    <x v="2"/>
    <x v="1"/>
    <x v="0"/>
    <x v="0"/>
    <x v="59"/>
    <m/>
    <s v=""/>
  </r>
  <r>
    <x v="0"/>
    <s v="Aug"/>
    <n v="35"/>
    <x v="25"/>
    <x v="11"/>
    <x v="1"/>
    <x v="0"/>
    <x v="0"/>
    <x v="75"/>
    <m/>
    <s v=""/>
  </r>
  <r>
    <x v="0"/>
    <s v="Aug"/>
    <n v="35"/>
    <x v="25"/>
    <x v="11"/>
    <x v="1"/>
    <x v="0"/>
    <x v="0"/>
    <x v="48"/>
    <m/>
    <s v=""/>
  </r>
  <r>
    <x v="0"/>
    <s v="Aug"/>
    <n v="35"/>
    <x v="25"/>
    <x v="11"/>
    <x v="1"/>
    <x v="0"/>
    <x v="0"/>
    <x v="47"/>
    <m/>
    <s v=""/>
  </r>
  <r>
    <x v="0"/>
    <s v="Aug"/>
    <n v="35"/>
    <x v="25"/>
    <x v="11"/>
    <x v="1"/>
    <x v="0"/>
    <x v="0"/>
    <x v="68"/>
    <m/>
    <s v=""/>
  </r>
  <r>
    <x v="0"/>
    <s v="Aug"/>
    <n v="35"/>
    <x v="25"/>
    <x v="11"/>
    <x v="1"/>
    <x v="0"/>
    <x v="0"/>
    <x v="58"/>
    <m/>
    <s v=""/>
  </r>
  <r>
    <x v="0"/>
    <s v="Aug"/>
    <n v="35"/>
    <x v="25"/>
    <x v="11"/>
    <x v="1"/>
    <x v="0"/>
    <x v="0"/>
    <x v="56"/>
    <m/>
    <s v=""/>
  </r>
  <r>
    <x v="0"/>
    <s v="Aug"/>
    <n v="35"/>
    <x v="25"/>
    <x v="11"/>
    <x v="1"/>
    <x v="0"/>
    <x v="0"/>
    <x v="47"/>
    <m/>
    <s v=""/>
  </r>
  <r>
    <x v="0"/>
    <s v="Aug"/>
    <n v="35"/>
    <x v="25"/>
    <x v="11"/>
    <x v="1"/>
    <x v="0"/>
    <x v="0"/>
    <x v="58"/>
    <m/>
    <s v=""/>
  </r>
  <r>
    <x v="0"/>
    <s v="Aug"/>
    <n v="35"/>
    <x v="25"/>
    <x v="11"/>
    <x v="1"/>
    <x v="0"/>
    <x v="0"/>
    <x v="1"/>
    <m/>
    <s v=""/>
  </r>
  <r>
    <x v="0"/>
    <s v="Aug"/>
    <n v="35"/>
    <x v="25"/>
    <x v="11"/>
    <x v="1"/>
    <x v="0"/>
    <x v="0"/>
    <x v="68"/>
    <m/>
    <s v=""/>
  </r>
  <r>
    <x v="0"/>
    <s v="Aug"/>
    <n v="35"/>
    <x v="25"/>
    <x v="11"/>
    <x v="1"/>
    <x v="0"/>
    <x v="0"/>
    <x v="58"/>
    <m/>
    <s v=""/>
  </r>
  <r>
    <x v="0"/>
    <s v="Aug"/>
    <n v="35"/>
    <x v="25"/>
    <x v="11"/>
    <x v="1"/>
    <x v="0"/>
    <x v="0"/>
    <x v="20"/>
    <m/>
    <s v=""/>
  </r>
  <r>
    <x v="0"/>
    <s v="Aug"/>
    <n v="35"/>
    <x v="25"/>
    <x v="11"/>
    <x v="1"/>
    <x v="0"/>
    <x v="0"/>
    <x v="58"/>
    <m/>
    <s v=""/>
  </r>
  <r>
    <x v="0"/>
    <s v="Aug"/>
    <n v="35"/>
    <x v="25"/>
    <x v="11"/>
    <x v="1"/>
    <x v="0"/>
    <x v="0"/>
    <x v="20"/>
    <m/>
    <s v=""/>
  </r>
  <r>
    <x v="0"/>
    <s v="Aug"/>
    <n v="35"/>
    <x v="25"/>
    <x v="11"/>
    <x v="1"/>
    <x v="0"/>
    <x v="0"/>
    <x v="48"/>
    <m/>
    <s v=""/>
  </r>
  <r>
    <x v="0"/>
    <s v="Aug"/>
    <n v="35"/>
    <x v="25"/>
    <x v="11"/>
    <x v="1"/>
    <x v="0"/>
    <x v="0"/>
    <x v="3"/>
    <m/>
    <s v=""/>
  </r>
  <r>
    <x v="0"/>
    <s v="Aug"/>
    <n v="35"/>
    <x v="25"/>
    <x v="11"/>
    <x v="1"/>
    <x v="0"/>
    <x v="1"/>
    <x v="80"/>
    <m/>
    <s v=""/>
  </r>
  <r>
    <x v="0"/>
    <s v="Aug"/>
    <n v="35"/>
    <x v="25"/>
    <x v="11"/>
    <x v="1"/>
    <x v="0"/>
    <x v="1"/>
    <x v="84"/>
    <m/>
    <s v=""/>
  </r>
  <r>
    <x v="0"/>
    <s v="Aug"/>
    <n v="35"/>
    <x v="25"/>
    <x v="11"/>
    <x v="1"/>
    <x v="0"/>
    <x v="1"/>
    <x v="37"/>
    <m/>
    <s v=""/>
  </r>
  <r>
    <x v="0"/>
    <s v="Aug"/>
    <n v="35"/>
    <x v="25"/>
    <x v="11"/>
    <x v="1"/>
    <x v="0"/>
    <x v="1"/>
    <x v="83"/>
    <m/>
    <s v=""/>
  </r>
  <r>
    <x v="0"/>
    <s v="Aug"/>
    <n v="35"/>
    <x v="25"/>
    <x v="11"/>
    <x v="1"/>
    <x v="0"/>
    <x v="1"/>
    <x v="37"/>
    <m/>
    <s v=""/>
  </r>
  <r>
    <x v="0"/>
    <s v="Aug"/>
    <n v="35"/>
    <x v="25"/>
    <x v="11"/>
    <x v="1"/>
    <x v="0"/>
    <x v="1"/>
    <x v="83"/>
    <m/>
    <s v=""/>
  </r>
  <r>
    <x v="0"/>
    <s v="Aug"/>
    <n v="35"/>
    <x v="25"/>
    <x v="11"/>
    <x v="1"/>
    <x v="0"/>
    <x v="1"/>
    <x v="80"/>
    <m/>
    <s v=""/>
  </r>
  <r>
    <x v="0"/>
    <s v="Aug"/>
    <n v="35"/>
    <x v="25"/>
    <x v="11"/>
    <x v="1"/>
    <x v="0"/>
    <x v="1"/>
    <x v="80"/>
    <m/>
    <s v=""/>
  </r>
  <r>
    <x v="0"/>
    <s v="Aug"/>
    <n v="31"/>
    <x v="26"/>
    <x v="6"/>
    <x v="2"/>
    <x v="0"/>
    <x v="1"/>
    <x v="40"/>
    <m/>
    <s v=""/>
  </r>
  <r>
    <x v="0"/>
    <s v="Aug"/>
    <n v="31"/>
    <x v="26"/>
    <x v="8"/>
    <x v="2"/>
    <x v="0"/>
    <x v="1"/>
    <x v="34"/>
    <m/>
    <s v=""/>
  </r>
  <r>
    <x v="0"/>
    <s v="Aug"/>
    <n v="31"/>
    <x v="26"/>
    <x v="8"/>
    <x v="1"/>
    <x v="0"/>
    <x v="1"/>
    <x v="80"/>
    <m/>
    <s v=""/>
  </r>
  <r>
    <x v="0"/>
    <s v="Aug"/>
    <n v="31"/>
    <x v="26"/>
    <x v="0"/>
    <x v="1"/>
    <x v="0"/>
    <x v="1"/>
    <x v="80"/>
    <m/>
    <s v=""/>
  </r>
  <r>
    <x v="0"/>
    <s v="Aug"/>
    <n v="31"/>
    <x v="26"/>
    <x v="0"/>
    <x v="1"/>
    <x v="0"/>
    <x v="1"/>
    <x v="84"/>
    <m/>
    <s v=""/>
  </r>
  <r>
    <x v="0"/>
    <s v="Aug"/>
    <n v="31"/>
    <x v="26"/>
    <x v="0"/>
    <x v="1"/>
    <x v="0"/>
    <x v="1"/>
    <x v="71"/>
    <m/>
    <s v=""/>
  </r>
  <r>
    <x v="0"/>
    <s v="Aug"/>
    <n v="31"/>
    <x v="26"/>
    <x v="5"/>
    <x v="1"/>
    <x v="0"/>
    <x v="0"/>
    <x v="58"/>
    <m/>
    <s v=""/>
  </r>
  <r>
    <x v="0"/>
    <s v="Aug"/>
    <n v="31"/>
    <x v="26"/>
    <x v="5"/>
    <x v="1"/>
    <x v="0"/>
    <x v="0"/>
    <x v="74"/>
    <m/>
    <s v=""/>
  </r>
  <r>
    <x v="0"/>
    <s v="Aug"/>
    <n v="31"/>
    <x v="26"/>
    <x v="5"/>
    <x v="1"/>
    <x v="0"/>
    <x v="0"/>
    <x v="59"/>
    <m/>
    <s v=""/>
  </r>
  <r>
    <x v="0"/>
    <s v="Aug"/>
    <n v="32"/>
    <x v="27"/>
    <x v="5"/>
    <x v="1"/>
    <x v="0"/>
    <x v="1"/>
    <x v="37"/>
    <m/>
    <s v=""/>
  </r>
  <r>
    <x v="0"/>
    <s v="Aug"/>
    <n v="32"/>
    <x v="27"/>
    <x v="5"/>
    <x v="1"/>
    <x v="0"/>
    <x v="1"/>
    <x v="84"/>
    <m/>
    <s v=""/>
  </r>
  <r>
    <x v="0"/>
    <s v="Aug"/>
    <n v="32"/>
    <x v="27"/>
    <x v="5"/>
    <x v="1"/>
    <x v="0"/>
    <x v="1"/>
    <x v="83"/>
    <m/>
    <s v=""/>
  </r>
  <r>
    <x v="0"/>
    <s v="Aug"/>
    <n v="32"/>
    <x v="27"/>
    <x v="5"/>
    <x v="1"/>
    <x v="0"/>
    <x v="1"/>
    <x v="37"/>
    <m/>
    <s v=""/>
  </r>
  <r>
    <x v="0"/>
    <s v="Aug"/>
    <n v="32"/>
    <x v="27"/>
    <x v="5"/>
    <x v="1"/>
    <x v="0"/>
    <x v="0"/>
    <x v="59"/>
    <m/>
    <s v=""/>
  </r>
  <r>
    <x v="0"/>
    <s v="Aug"/>
    <n v="32"/>
    <x v="27"/>
    <x v="5"/>
    <x v="1"/>
    <x v="0"/>
    <x v="0"/>
    <x v="74"/>
    <m/>
    <s v=""/>
  </r>
  <r>
    <x v="0"/>
    <s v="Aug"/>
    <n v="32"/>
    <x v="27"/>
    <x v="5"/>
    <x v="1"/>
    <x v="0"/>
    <x v="0"/>
    <x v="47"/>
    <m/>
    <s v=""/>
  </r>
  <r>
    <x v="0"/>
    <s v="Aug"/>
    <n v="32"/>
    <x v="27"/>
    <x v="8"/>
    <x v="1"/>
    <x v="0"/>
    <x v="1"/>
    <x v="79"/>
    <m/>
    <s v=""/>
  </r>
  <r>
    <x v="0"/>
    <s v="Aug"/>
    <n v="32"/>
    <x v="27"/>
    <x v="2"/>
    <x v="1"/>
    <x v="0"/>
    <x v="1"/>
    <x v="86"/>
    <m/>
    <s v=""/>
  </r>
  <r>
    <x v="0"/>
    <s v="Aug"/>
    <n v="32"/>
    <x v="27"/>
    <x v="2"/>
    <x v="1"/>
    <x v="0"/>
    <x v="1"/>
    <x v="83"/>
    <m/>
    <s v=""/>
  </r>
  <r>
    <x v="0"/>
    <s v="Aug"/>
    <n v="32"/>
    <x v="27"/>
    <x v="2"/>
    <x v="1"/>
    <x v="0"/>
    <x v="1"/>
    <x v="80"/>
    <m/>
    <s v=""/>
  </r>
  <r>
    <x v="0"/>
    <s v="Aug"/>
    <n v="32"/>
    <x v="27"/>
    <x v="2"/>
    <x v="1"/>
    <x v="0"/>
    <x v="1"/>
    <x v="82"/>
    <m/>
    <s v=""/>
  </r>
  <r>
    <x v="0"/>
    <s v="Aug"/>
    <n v="32"/>
    <x v="27"/>
    <x v="2"/>
    <x v="1"/>
    <x v="0"/>
    <x v="1"/>
    <x v="76"/>
    <m/>
    <s v=""/>
  </r>
  <r>
    <x v="0"/>
    <s v="Aug"/>
    <n v="32"/>
    <x v="27"/>
    <x v="2"/>
    <x v="1"/>
    <x v="0"/>
    <x v="1"/>
    <x v="84"/>
    <m/>
    <s v=""/>
  </r>
  <r>
    <x v="0"/>
    <s v="Aug"/>
    <n v="32"/>
    <x v="27"/>
    <x v="2"/>
    <x v="1"/>
    <x v="0"/>
    <x v="1"/>
    <x v="62"/>
    <m/>
    <s v=""/>
  </r>
  <r>
    <x v="0"/>
    <s v="Aug"/>
    <n v="32"/>
    <x v="27"/>
    <x v="2"/>
    <x v="1"/>
    <x v="0"/>
    <x v="1"/>
    <x v="71"/>
    <m/>
    <s v=""/>
  </r>
  <r>
    <x v="0"/>
    <s v="Aug"/>
    <n v="32"/>
    <x v="27"/>
    <x v="2"/>
    <x v="1"/>
    <x v="0"/>
    <x v="1"/>
    <x v="37"/>
    <m/>
    <s v=""/>
  </r>
  <r>
    <x v="0"/>
    <s v="Aug"/>
    <n v="32"/>
    <x v="27"/>
    <x v="2"/>
    <x v="1"/>
    <x v="0"/>
    <x v="1"/>
    <x v="71"/>
    <m/>
    <s v=""/>
  </r>
  <r>
    <x v="0"/>
    <s v="Aug"/>
    <n v="32"/>
    <x v="27"/>
    <x v="2"/>
    <x v="1"/>
    <x v="0"/>
    <x v="1"/>
    <x v="85"/>
    <m/>
    <s v=""/>
  </r>
  <r>
    <x v="0"/>
    <s v="Aug"/>
    <n v="32"/>
    <x v="27"/>
    <x v="2"/>
    <x v="1"/>
    <x v="0"/>
    <x v="1"/>
    <x v="86"/>
    <m/>
    <s v=""/>
  </r>
  <r>
    <x v="0"/>
    <s v="Aug"/>
    <n v="32"/>
    <x v="27"/>
    <x v="2"/>
    <x v="1"/>
    <x v="0"/>
    <x v="1"/>
    <x v="76"/>
    <m/>
    <s v=""/>
  </r>
  <r>
    <x v="0"/>
    <s v="Aug"/>
    <n v="32"/>
    <x v="27"/>
    <x v="2"/>
    <x v="1"/>
    <x v="0"/>
    <x v="0"/>
    <x v="47"/>
    <m/>
    <s v=""/>
  </r>
  <r>
    <x v="0"/>
    <s v="Aug"/>
    <n v="32"/>
    <x v="27"/>
    <x v="2"/>
    <x v="1"/>
    <x v="0"/>
    <x v="0"/>
    <x v="74"/>
    <m/>
    <s v=""/>
  </r>
  <r>
    <x v="0"/>
    <s v="Aug"/>
    <n v="32"/>
    <x v="27"/>
    <x v="2"/>
    <x v="1"/>
    <x v="0"/>
    <x v="0"/>
    <x v="47"/>
    <m/>
    <s v=""/>
  </r>
  <r>
    <x v="0"/>
    <s v="Aug"/>
    <n v="32"/>
    <x v="27"/>
    <x v="2"/>
    <x v="1"/>
    <x v="0"/>
    <x v="0"/>
    <x v="74"/>
    <m/>
    <s v=""/>
  </r>
  <r>
    <x v="0"/>
    <s v="Aug"/>
    <n v="32"/>
    <x v="27"/>
    <x v="2"/>
    <x v="1"/>
    <x v="0"/>
    <x v="0"/>
    <x v="74"/>
    <m/>
    <s v=""/>
  </r>
  <r>
    <x v="0"/>
    <s v="Aug"/>
    <n v="32"/>
    <x v="27"/>
    <x v="2"/>
    <x v="1"/>
    <x v="0"/>
    <x v="0"/>
    <x v="74"/>
    <m/>
    <s v=""/>
  </r>
  <r>
    <x v="0"/>
    <s v="Aug"/>
    <n v="32"/>
    <x v="27"/>
    <x v="2"/>
    <x v="1"/>
    <x v="0"/>
    <x v="0"/>
    <x v="47"/>
    <m/>
    <s v=""/>
  </r>
  <r>
    <x v="0"/>
    <s v="Aug"/>
    <n v="32"/>
    <x v="27"/>
    <x v="2"/>
    <x v="1"/>
    <x v="0"/>
    <x v="0"/>
    <x v="74"/>
    <m/>
    <s v=""/>
  </r>
  <r>
    <x v="0"/>
    <s v="Aug"/>
    <n v="32"/>
    <x v="27"/>
    <x v="2"/>
    <x v="1"/>
    <x v="0"/>
    <x v="0"/>
    <x v="74"/>
    <m/>
    <s v=""/>
  </r>
  <r>
    <x v="0"/>
    <s v="Aug"/>
    <n v="32"/>
    <x v="27"/>
    <x v="2"/>
    <x v="1"/>
    <x v="0"/>
    <x v="0"/>
    <x v="58"/>
    <m/>
    <s v=""/>
  </r>
  <r>
    <x v="0"/>
    <s v="Aug"/>
    <n v="32"/>
    <x v="27"/>
    <x v="2"/>
    <x v="1"/>
    <x v="0"/>
    <x v="0"/>
    <x v="47"/>
    <m/>
    <s v=""/>
  </r>
  <r>
    <x v="0"/>
    <s v="Aug"/>
    <n v="32"/>
    <x v="27"/>
    <x v="13"/>
    <x v="1"/>
    <x v="0"/>
    <x v="1"/>
    <x v="77"/>
    <m/>
    <s v=""/>
  </r>
  <r>
    <x v="0"/>
    <s v="Aug"/>
    <n v="32"/>
    <x v="27"/>
    <x v="13"/>
    <x v="1"/>
    <x v="0"/>
    <x v="1"/>
    <x v="76"/>
    <m/>
    <s v=""/>
  </r>
  <r>
    <x v="0"/>
    <s v="Aug"/>
    <n v="32"/>
    <x v="27"/>
    <x v="13"/>
    <x v="1"/>
    <x v="0"/>
    <x v="1"/>
    <x v="83"/>
    <m/>
    <s v=""/>
  </r>
  <r>
    <x v="0"/>
    <s v="Aug"/>
    <n v="32"/>
    <x v="27"/>
    <x v="13"/>
    <x v="1"/>
    <x v="0"/>
    <x v="1"/>
    <x v="37"/>
    <m/>
    <s v=""/>
  </r>
  <r>
    <x v="0"/>
    <s v="Aug"/>
    <n v="32"/>
    <x v="27"/>
    <x v="13"/>
    <x v="1"/>
    <x v="0"/>
    <x v="1"/>
    <x v="88"/>
    <m/>
    <s v=""/>
  </r>
  <r>
    <x v="0"/>
    <s v="Aug"/>
    <n v="32"/>
    <x v="27"/>
    <x v="13"/>
    <x v="1"/>
    <x v="0"/>
    <x v="1"/>
    <x v="86"/>
    <m/>
    <s v=""/>
  </r>
  <r>
    <x v="0"/>
    <s v="Aug"/>
    <n v="32"/>
    <x v="27"/>
    <x v="13"/>
    <x v="1"/>
    <x v="0"/>
    <x v="0"/>
    <x v="25"/>
    <m/>
    <s v=""/>
  </r>
  <r>
    <x v="0"/>
    <s v="Aug"/>
    <n v="32"/>
    <x v="27"/>
    <x v="11"/>
    <x v="1"/>
    <x v="0"/>
    <x v="1"/>
    <x v="86"/>
    <m/>
    <s v=""/>
  </r>
  <r>
    <x v="0"/>
    <s v="Aug"/>
    <n v="32"/>
    <x v="27"/>
    <x v="11"/>
    <x v="1"/>
    <x v="0"/>
    <x v="1"/>
    <x v="85"/>
    <m/>
    <s v=""/>
  </r>
  <r>
    <x v="0"/>
    <s v="Aug"/>
    <n v="32"/>
    <x v="27"/>
    <x v="11"/>
    <x v="1"/>
    <x v="0"/>
    <x v="0"/>
    <x v="47"/>
    <m/>
    <s v=""/>
  </r>
  <r>
    <x v="0"/>
    <s v="Aug"/>
    <n v="32"/>
    <x v="27"/>
    <x v="11"/>
    <x v="1"/>
    <x v="0"/>
    <x v="0"/>
    <x v="59"/>
    <m/>
    <s v=""/>
  </r>
  <r>
    <x v="0"/>
    <s v="Aug"/>
    <n v="32"/>
    <x v="27"/>
    <x v="3"/>
    <x v="1"/>
    <x v="0"/>
    <x v="0"/>
    <x v="20"/>
    <m/>
    <s v=""/>
  </r>
  <r>
    <x v="0"/>
    <s v="Aug"/>
    <n v="32"/>
    <x v="27"/>
    <x v="3"/>
    <x v="1"/>
    <x v="0"/>
    <x v="0"/>
    <x v="1"/>
    <m/>
    <s v=""/>
  </r>
  <r>
    <x v="0"/>
    <s v="Aug"/>
    <n v="33"/>
    <x v="28"/>
    <x v="1"/>
    <x v="1"/>
    <x v="0"/>
    <x v="1"/>
    <x v="76"/>
    <m/>
    <s v=""/>
  </r>
  <r>
    <x v="0"/>
    <s v="Aug"/>
    <n v="33"/>
    <x v="28"/>
    <x v="1"/>
    <x v="1"/>
    <x v="0"/>
    <x v="1"/>
    <x v="82"/>
    <m/>
    <s v=""/>
  </r>
  <r>
    <x v="0"/>
    <s v="Aug"/>
    <n v="33"/>
    <x v="28"/>
    <x v="1"/>
    <x v="1"/>
    <x v="0"/>
    <x v="1"/>
    <x v="86"/>
    <m/>
    <s v=""/>
  </r>
  <r>
    <x v="0"/>
    <s v="Aug"/>
    <n v="33"/>
    <x v="28"/>
    <x v="8"/>
    <x v="1"/>
    <x v="0"/>
    <x v="1"/>
    <x v="88"/>
    <m/>
    <s v=""/>
  </r>
  <r>
    <x v="0"/>
    <s v="Aug"/>
    <n v="33"/>
    <x v="28"/>
    <x v="8"/>
    <x v="2"/>
    <x v="0"/>
    <x v="1"/>
    <x v="38"/>
    <m/>
    <s v=""/>
  </r>
  <r>
    <x v="0"/>
    <s v="Aug"/>
    <n v="33"/>
    <x v="28"/>
    <x v="8"/>
    <x v="2"/>
    <x v="0"/>
    <x v="1"/>
    <x v="38"/>
    <m/>
    <s v=""/>
  </r>
  <r>
    <x v="0"/>
    <s v="Aug"/>
    <n v="33"/>
    <x v="28"/>
    <x v="8"/>
    <x v="2"/>
    <x v="0"/>
    <x v="1"/>
    <x v="34"/>
    <m/>
    <s v=""/>
  </r>
  <r>
    <x v="0"/>
    <s v="Aug"/>
    <n v="33"/>
    <x v="28"/>
    <x v="0"/>
    <x v="1"/>
    <x v="0"/>
    <x v="1"/>
    <x v="88"/>
    <m/>
    <s v=""/>
  </r>
  <r>
    <x v="0"/>
    <s v="Aug"/>
    <n v="33"/>
    <x v="28"/>
    <x v="0"/>
    <x v="1"/>
    <x v="0"/>
    <x v="1"/>
    <x v="79"/>
    <m/>
    <s v=""/>
  </r>
  <r>
    <x v="0"/>
    <s v="Aug"/>
    <n v="33"/>
    <x v="28"/>
    <x v="0"/>
    <x v="1"/>
    <x v="0"/>
    <x v="1"/>
    <x v="84"/>
    <m/>
    <s v=""/>
  </r>
  <r>
    <x v="0"/>
    <s v="Aug"/>
    <n v="33"/>
    <x v="28"/>
    <x v="0"/>
    <x v="1"/>
    <x v="0"/>
    <x v="1"/>
    <x v="71"/>
    <m/>
    <s v=""/>
  </r>
  <r>
    <x v="0"/>
    <s v="Aug"/>
    <n v="33"/>
    <x v="28"/>
    <x v="0"/>
    <x v="1"/>
    <x v="0"/>
    <x v="1"/>
    <x v="46"/>
    <m/>
    <s v=""/>
  </r>
  <r>
    <x v="0"/>
    <s v="Aug"/>
    <n v="33"/>
    <x v="28"/>
    <x v="0"/>
    <x v="1"/>
    <x v="0"/>
    <x v="1"/>
    <x v="62"/>
    <m/>
    <s v=""/>
  </r>
  <r>
    <x v="0"/>
    <s v="Aug"/>
    <n v="33"/>
    <x v="28"/>
    <x v="0"/>
    <x v="1"/>
    <x v="0"/>
    <x v="1"/>
    <x v="82"/>
    <m/>
    <s v=""/>
  </r>
  <r>
    <x v="0"/>
    <s v="Aug"/>
    <n v="33"/>
    <x v="28"/>
    <x v="0"/>
    <x v="1"/>
    <x v="0"/>
    <x v="1"/>
    <x v="87"/>
    <m/>
    <s v=""/>
  </r>
  <r>
    <x v="0"/>
    <s v="Aug"/>
    <n v="33"/>
    <x v="28"/>
    <x v="0"/>
    <x v="1"/>
    <x v="0"/>
    <x v="1"/>
    <x v="37"/>
    <m/>
    <s v=""/>
  </r>
  <r>
    <x v="0"/>
    <s v="Aug"/>
    <n v="33"/>
    <x v="28"/>
    <x v="0"/>
    <x v="1"/>
    <x v="0"/>
    <x v="1"/>
    <x v="62"/>
    <m/>
    <s v=""/>
  </r>
  <r>
    <x v="0"/>
    <s v="Aug"/>
    <n v="33"/>
    <x v="28"/>
    <x v="0"/>
    <x v="1"/>
    <x v="0"/>
    <x v="1"/>
    <x v="46"/>
    <m/>
    <s v=""/>
  </r>
  <r>
    <x v="0"/>
    <s v="Aug"/>
    <n v="33"/>
    <x v="28"/>
    <x v="5"/>
    <x v="2"/>
    <x v="0"/>
    <x v="0"/>
    <x v="21"/>
    <m/>
    <s v=""/>
  </r>
  <r>
    <x v="0"/>
    <s v="Aug"/>
    <n v="33"/>
    <x v="28"/>
    <x v="13"/>
    <x v="1"/>
    <x v="0"/>
    <x v="1"/>
    <x v="82"/>
    <m/>
    <s v=""/>
  </r>
  <r>
    <x v="0"/>
    <s v="Aug"/>
    <n v="33"/>
    <x v="28"/>
    <x v="13"/>
    <x v="1"/>
    <x v="0"/>
    <x v="0"/>
    <x v="68"/>
    <m/>
    <s v=""/>
  </r>
  <r>
    <x v="0"/>
    <s v="Aug"/>
    <n v="33"/>
    <x v="28"/>
    <x v="2"/>
    <x v="1"/>
    <x v="0"/>
    <x v="1"/>
    <x v="77"/>
    <m/>
    <s v=""/>
  </r>
  <r>
    <x v="0"/>
    <s v="Aug"/>
    <n v="33"/>
    <x v="28"/>
    <x v="2"/>
    <x v="1"/>
    <x v="0"/>
    <x v="1"/>
    <x v="86"/>
    <m/>
    <s v=""/>
  </r>
  <r>
    <x v="0"/>
    <s v="Aug"/>
    <n v="33"/>
    <x v="28"/>
    <x v="2"/>
    <x v="1"/>
    <x v="0"/>
    <x v="1"/>
    <x v="87"/>
    <m/>
    <s v=""/>
  </r>
  <r>
    <x v="0"/>
    <s v="Aug"/>
    <n v="33"/>
    <x v="28"/>
    <x v="2"/>
    <x v="1"/>
    <x v="0"/>
    <x v="1"/>
    <x v="85"/>
    <m/>
    <s v=""/>
  </r>
  <r>
    <x v="0"/>
    <s v="Aug"/>
    <n v="33"/>
    <x v="28"/>
    <x v="10"/>
    <x v="1"/>
    <x v="0"/>
    <x v="0"/>
    <x v="26"/>
    <m/>
    <s v=""/>
  </r>
  <r>
    <x v="0"/>
    <s v="Aug"/>
    <n v="33"/>
    <x v="28"/>
    <x v="10"/>
    <x v="1"/>
    <x v="0"/>
    <x v="0"/>
    <x v="1"/>
    <m/>
    <s v=""/>
  </r>
  <r>
    <x v="0"/>
    <s v="Aug"/>
    <n v="33"/>
    <x v="28"/>
    <x v="3"/>
    <x v="1"/>
    <x v="0"/>
    <x v="0"/>
    <x v="20"/>
    <m/>
    <s v=""/>
  </r>
  <r>
    <x v="0"/>
    <s v="Aug"/>
    <n v="33"/>
    <x v="28"/>
    <x v="3"/>
    <x v="1"/>
    <x v="0"/>
    <x v="0"/>
    <x v="26"/>
    <m/>
    <s v=""/>
  </r>
  <r>
    <x v="0"/>
    <s v="Aug"/>
    <n v="35"/>
    <x v="29"/>
    <x v="9"/>
    <x v="1"/>
    <x v="0"/>
    <x v="1"/>
    <x v="31"/>
    <m/>
    <s v=""/>
  </r>
  <r>
    <x v="0"/>
    <s v="Aug"/>
    <n v="35"/>
    <x v="29"/>
    <x v="13"/>
    <x v="1"/>
    <x v="0"/>
    <x v="1"/>
    <x v="67"/>
    <m/>
    <s v=""/>
  </r>
  <r>
    <x v="0"/>
    <s v="Aug"/>
    <n v="35"/>
    <x v="29"/>
    <x v="11"/>
    <x v="1"/>
    <x v="0"/>
    <x v="1"/>
    <x v="86"/>
    <m/>
    <s v=""/>
  </r>
  <r>
    <x v="0"/>
    <s v="Aug"/>
    <n v="35"/>
    <x v="29"/>
    <x v="11"/>
    <x v="1"/>
    <x v="0"/>
    <x v="1"/>
    <x v="80"/>
    <m/>
    <s v=""/>
  </r>
  <r>
    <x v="0"/>
    <s v="Aug"/>
    <n v="35"/>
    <x v="29"/>
    <x v="11"/>
    <x v="1"/>
    <x v="0"/>
    <x v="1"/>
    <x v="83"/>
    <m/>
    <s v=""/>
  </r>
  <r>
    <x v="0"/>
    <s v="Aug"/>
    <n v="35"/>
    <x v="29"/>
    <x v="11"/>
    <x v="1"/>
    <x v="0"/>
    <x v="1"/>
    <x v="24"/>
    <m/>
    <s v=""/>
  </r>
  <r>
    <x v="0"/>
    <s v="Aug"/>
    <n v="35"/>
    <x v="29"/>
    <x v="11"/>
    <x v="1"/>
    <x v="0"/>
    <x v="1"/>
    <x v="88"/>
    <m/>
    <s v=""/>
  </r>
  <r>
    <x v="0"/>
    <s v="Aug"/>
    <n v="35"/>
    <x v="29"/>
    <x v="11"/>
    <x v="1"/>
    <x v="0"/>
    <x v="1"/>
    <x v="82"/>
    <m/>
    <s v=""/>
  </r>
  <r>
    <x v="0"/>
    <s v="Aug"/>
    <n v="35"/>
    <x v="29"/>
    <x v="11"/>
    <x v="1"/>
    <x v="0"/>
    <x v="1"/>
    <x v="77"/>
    <m/>
    <s v=""/>
  </r>
  <r>
    <x v="0"/>
    <s v="Aug"/>
    <n v="35"/>
    <x v="29"/>
    <x v="11"/>
    <x v="1"/>
    <x v="0"/>
    <x v="1"/>
    <x v="84"/>
    <m/>
    <s v=""/>
  </r>
  <r>
    <x v="0"/>
    <s v="Aug"/>
    <n v="35"/>
    <x v="29"/>
    <x v="11"/>
    <x v="1"/>
    <x v="0"/>
    <x v="1"/>
    <x v="88"/>
    <m/>
    <s v=""/>
  </r>
  <r>
    <x v="0"/>
    <s v="Aug"/>
    <n v="35"/>
    <x v="29"/>
    <x v="11"/>
    <x v="1"/>
    <x v="0"/>
    <x v="1"/>
    <x v="88"/>
    <m/>
    <s v=""/>
  </r>
  <r>
    <x v="0"/>
    <s v="Aug"/>
    <n v="35"/>
    <x v="29"/>
    <x v="11"/>
    <x v="1"/>
    <x v="0"/>
    <x v="1"/>
    <x v="82"/>
    <m/>
    <s v=""/>
  </r>
  <r>
    <x v="0"/>
    <s v="Aug"/>
    <n v="35"/>
    <x v="29"/>
    <x v="11"/>
    <x v="1"/>
    <x v="0"/>
    <x v="1"/>
    <x v="85"/>
    <m/>
    <s v=""/>
  </r>
  <r>
    <x v="0"/>
    <s v="Aug"/>
    <n v="35"/>
    <x v="29"/>
    <x v="11"/>
    <x v="1"/>
    <x v="0"/>
    <x v="1"/>
    <x v="60"/>
    <m/>
    <s v=""/>
  </r>
  <r>
    <x v="0"/>
    <s v="Aug"/>
    <n v="35"/>
    <x v="29"/>
    <x v="11"/>
    <x v="1"/>
    <x v="0"/>
    <x v="1"/>
    <x v="60"/>
    <m/>
    <s v=""/>
  </r>
  <r>
    <x v="0"/>
    <s v="Aug"/>
    <n v="35"/>
    <x v="29"/>
    <x v="11"/>
    <x v="1"/>
    <x v="0"/>
    <x v="1"/>
    <x v="82"/>
    <m/>
    <s v=""/>
  </r>
  <r>
    <x v="0"/>
    <s v="Aug"/>
    <n v="35"/>
    <x v="29"/>
    <x v="11"/>
    <x v="1"/>
    <x v="0"/>
    <x v="0"/>
    <x v="48"/>
    <m/>
    <s v=""/>
  </r>
  <r>
    <x v="0"/>
    <s v="Aug"/>
    <n v="35"/>
    <x v="29"/>
    <x v="11"/>
    <x v="1"/>
    <x v="0"/>
    <x v="0"/>
    <x v="74"/>
    <m/>
    <s v=""/>
  </r>
  <r>
    <x v="0"/>
    <s v="Aug"/>
    <n v="35"/>
    <x v="29"/>
    <x v="11"/>
    <x v="1"/>
    <x v="0"/>
    <x v="0"/>
    <x v="75"/>
    <m/>
    <s v=""/>
  </r>
  <r>
    <x v="0"/>
    <s v="Aug"/>
    <n v="35"/>
    <x v="29"/>
    <x v="11"/>
    <x v="1"/>
    <x v="0"/>
    <x v="0"/>
    <x v="58"/>
    <m/>
    <s v=""/>
  </r>
  <r>
    <x v="0"/>
    <s v="Aug"/>
    <n v="35"/>
    <x v="29"/>
    <x v="11"/>
    <x v="1"/>
    <x v="0"/>
    <x v="0"/>
    <x v="47"/>
    <m/>
    <s v=""/>
  </r>
  <r>
    <x v="0"/>
    <s v="Aug"/>
    <n v="35"/>
    <x v="29"/>
    <x v="3"/>
    <x v="1"/>
    <x v="0"/>
    <x v="0"/>
    <x v="68"/>
    <m/>
    <s v=""/>
  </r>
  <r>
    <x v="0"/>
    <s v="Aug"/>
    <n v="35"/>
    <x v="29"/>
    <x v="3"/>
    <x v="1"/>
    <x v="0"/>
    <x v="0"/>
    <x v="26"/>
    <m/>
    <s v=""/>
  </r>
  <r>
    <x v="0"/>
    <s v="Aug"/>
    <n v="35"/>
    <x v="29"/>
    <x v="3"/>
    <x v="1"/>
    <x v="0"/>
    <x v="0"/>
    <x v="26"/>
    <m/>
    <s v=""/>
  </r>
  <r>
    <x v="0"/>
    <s v="Aug"/>
    <n v="35"/>
    <x v="29"/>
    <x v="10"/>
    <x v="1"/>
    <x v="0"/>
    <x v="0"/>
    <x v="47"/>
    <m/>
    <s v=""/>
  </r>
  <r>
    <x v="0"/>
    <s v="Aug"/>
    <n v="35"/>
    <x v="29"/>
    <x v="10"/>
    <x v="1"/>
    <x v="0"/>
    <x v="0"/>
    <x v="19"/>
    <m/>
    <s v=""/>
  </r>
  <r>
    <x v="0"/>
    <s v="Sep"/>
    <n v="36"/>
    <x v="30"/>
    <x v="6"/>
    <x v="2"/>
    <x v="0"/>
    <x v="1"/>
    <x v="30"/>
    <m/>
    <s v=""/>
  </r>
  <r>
    <x v="0"/>
    <s v="Sep"/>
    <n v="36"/>
    <x v="30"/>
    <x v="6"/>
    <x v="2"/>
    <x v="0"/>
    <x v="1"/>
    <x v="53"/>
    <m/>
    <s v=""/>
  </r>
  <r>
    <x v="0"/>
    <s v="Sep"/>
    <n v="36"/>
    <x v="30"/>
    <x v="6"/>
    <x v="2"/>
    <x v="0"/>
    <x v="1"/>
    <x v="89"/>
    <m/>
    <s v=""/>
  </r>
  <r>
    <x v="0"/>
    <s v="Sep"/>
    <n v="36"/>
    <x v="30"/>
    <x v="6"/>
    <x v="2"/>
    <x v="0"/>
    <x v="1"/>
    <x v="55"/>
    <m/>
    <s v=""/>
  </r>
  <r>
    <x v="0"/>
    <s v="Sep"/>
    <n v="36"/>
    <x v="30"/>
    <x v="6"/>
    <x v="2"/>
    <x v="0"/>
    <x v="1"/>
    <x v="70"/>
    <m/>
    <s v=""/>
  </r>
  <r>
    <x v="0"/>
    <s v="Sep"/>
    <n v="36"/>
    <x v="30"/>
    <x v="0"/>
    <x v="1"/>
    <x v="0"/>
    <x v="1"/>
    <x v="37"/>
    <m/>
    <s v=""/>
  </r>
  <r>
    <x v="0"/>
    <s v="Sep"/>
    <n v="36"/>
    <x v="30"/>
    <x v="5"/>
    <x v="1"/>
    <x v="0"/>
    <x v="1"/>
    <x v="76"/>
    <m/>
    <s v=""/>
  </r>
  <r>
    <x v="0"/>
    <s v="Sep"/>
    <n v="36"/>
    <x v="30"/>
    <x v="5"/>
    <x v="1"/>
    <x v="0"/>
    <x v="1"/>
    <x v="83"/>
    <m/>
    <s v=""/>
  </r>
  <r>
    <x v="0"/>
    <s v="Sep"/>
    <n v="36"/>
    <x v="30"/>
    <x v="5"/>
    <x v="1"/>
    <x v="0"/>
    <x v="1"/>
    <x v="77"/>
    <m/>
    <s v=""/>
  </r>
  <r>
    <x v="0"/>
    <s v="Sep"/>
    <n v="36"/>
    <x v="30"/>
    <x v="5"/>
    <x v="2"/>
    <x v="0"/>
    <x v="1"/>
    <x v="24"/>
    <m/>
    <s v=""/>
  </r>
  <r>
    <x v="0"/>
    <s v="Sep"/>
    <n v="36"/>
    <x v="30"/>
    <x v="10"/>
    <x v="1"/>
    <x v="0"/>
    <x v="0"/>
    <x v="58"/>
    <m/>
    <s v=""/>
  </r>
  <r>
    <x v="0"/>
    <s v="Sep"/>
    <n v="36"/>
    <x v="30"/>
    <x v="10"/>
    <x v="1"/>
    <x v="0"/>
    <x v="0"/>
    <x v="74"/>
    <m/>
    <s v=""/>
  </r>
  <r>
    <x v="0"/>
    <s v="Sep"/>
    <n v="36"/>
    <x v="30"/>
    <x v="10"/>
    <x v="1"/>
    <x v="0"/>
    <x v="1"/>
    <x v="86"/>
    <m/>
    <s v=""/>
  </r>
  <r>
    <x v="0"/>
    <s v="Sep"/>
    <n v="36"/>
    <x v="30"/>
    <x v="11"/>
    <x v="1"/>
    <x v="0"/>
    <x v="1"/>
    <x v="86"/>
    <m/>
    <s v=""/>
  </r>
  <r>
    <x v="0"/>
    <s v="Sep"/>
    <n v="36"/>
    <x v="30"/>
    <x v="13"/>
    <x v="1"/>
    <x v="0"/>
    <x v="1"/>
    <x v="90"/>
    <m/>
    <s v=""/>
  </r>
  <r>
    <x v="0"/>
    <s v="Sep"/>
    <n v="36"/>
    <x v="30"/>
    <x v="13"/>
    <x v="1"/>
    <x v="0"/>
    <x v="1"/>
    <x v="77"/>
    <m/>
    <s v=""/>
  </r>
  <r>
    <x v="0"/>
    <s v="Sep"/>
    <n v="36"/>
    <x v="30"/>
    <x v="13"/>
    <x v="1"/>
    <x v="0"/>
    <x v="1"/>
    <x v="46"/>
    <m/>
    <s v=""/>
  </r>
  <r>
    <x v="0"/>
    <s v="Sep"/>
    <n v="36"/>
    <x v="30"/>
    <x v="13"/>
    <x v="1"/>
    <x v="0"/>
    <x v="1"/>
    <x v="90"/>
    <m/>
    <s v=""/>
  </r>
  <r>
    <x v="0"/>
    <s v="Sep"/>
    <n v="36"/>
    <x v="30"/>
    <x v="13"/>
    <x v="1"/>
    <x v="0"/>
    <x v="1"/>
    <x v="40"/>
    <m/>
    <s v=""/>
  </r>
  <r>
    <x v="0"/>
    <s v="Sep"/>
    <n v="36"/>
    <x v="30"/>
    <x v="2"/>
    <x v="1"/>
    <x v="0"/>
    <x v="1"/>
    <x v="62"/>
    <m/>
    <s v=""/>
  </r>
  <r>
    <x v="0"/>
    <s v="Sep"/>
    <n v="36"/>
    <x v="30"/>
    <x v="2"/>
    <x v="1"/>
    <x v="0"/>
    <x v="1"/>
    <x v="60"/>
    <m/>
    <s v=""/>
  </r>
  <r>
    <x v="0"/>
    <s v="Sep"/>
    <n v="36"/>
    <x v="30"/>
    <x v="2"/>
    <x v="1"/>
    <x v="0"/>
    <x v="1"/>
    <x v="24"/>
    <m/>
    <s v=""/>
  </r>
  <r>
    <x v="0"/>
    <s v="Sep"/>
    <n v="36"/>
    <x v="30"/>
    <x v="2"/>
    <x v="1"/>
    <x v="0"/>
    <x v="1"/>
    <x v="88"/>
    <m/>
    <s v=""/>
  </r>
  <r>
    <x v="0"/>
    <s v="Sep"/>
    <n v="36"/>
    <x v="30"/>
    <x v="2"/>
    <x v="1"/>
    <x v="0"/>
    <x v="1"/>
    <x v="62"/>
    <m/>
    <s v=""/>
  </r>
  <r>
    <x v="0"/>
    <s v="Sep"/>
    <n v="36"/>
    <x v="30"/>
    <x v="2"/>
    <x v="1"/>
    <x v="0"/>
    <x v="1"/>
    <x v="87"/>
    <m/>
    <s v=""/>
  </r>
  <r>
    <x v="0"/>
    <s v="Sep"/>
    <n v="36"/>
    <x v="30"/>
    <x v="2"/>
    <x v="1"/>
    <x v="0"/>
    <x v="1"/>
    <x v="40"/>
    <m/>
    <s v=""/>
  </r>
  <r>
    <x v="0"/>
    <s v="Sep"/>
    <n v="36"/>
    <x v="30"/>
    <x v="2"/>
    <x v="1"/>
    <x v="0"/>
    <x v="1"/>
    <x v="87"/>
    <m/>
    <s v=""/>
  </r>
  <r>
    <x v="0"/>
    <s v="Sep"/>
    <n v="36"/>
    <x v="30"/>
    <x v="2"/>
    <x v="1"/>
    <x v="0"/>
    <x v="1"/>
    <x v="38"/>
    <m/>
    <s v=""/>
  </r>
  <r>
    <x v="0"/>
    <s v="Sep"/>
    <n v="37"/>
    <x v="31"/>
    <x v="1"/>
    <x v="1"/>
    <x v="0"/>
    <x v="1"/>
    <x v="46"/>
    <m/>
    <s v=""/>
  </r>
  <r>
    <x v="0"/>
    <s v="Jul"/>
    <n v="28"/>
    <x v="20"/>
    <x v="1"/>
    <x v="1"/>
    <x v="0"/>
    <x v="1"/>
    <x v="46"/>
    <m/>
    <s v=""/>
  </r>
  <r>
    <x v="0"/>
    <s v="Jul"/>
    <n v="28"/>
    <x v="20"/>
    <x v="1"/>
    <x v="1"/>
    <x v="0"/>
    <x v="1"/>
    <x v="87"/>
    <m/>
    <s v=""/>
  </r>
  <r>
    <x v="0"/>
    <s v="Jul"/>
    <n v="28"/>
    <x v="20"/>
    <x v="8"/>
    <x v="1"/>
    <x v="0"/>
    <x v="1"/>
    <x v="86"/>
    <m/>
    <s v=""/>
  </r>
  <r>
    <x v="0"/>
    <s v="Jul"/>
    <n v="28"/>
    <x v="20"/>
    <x v="2"/>
    <x v="1"/>
    <x v="0"/>
    <x v="1"/>
    <x v="77"/>
    <m/>
    <s v=""/>
  </r>
  <r>
    <x v="0"/>
    <s v="Jul"/>
    <n v="28"/>
    <x v="20"/>
    <x v="2"/>
    <x v="1"/>
    <x v="0"/>
    <x v="1"/>
    <x v="79"/>
    <m/>
    <s v=""/>
  </r>
  <r>
    <x v="0"/>
    <s v="Jul"/>
    <n v="28"/>
    <x v="20"/>
    <x v="2"/>
    <x v="1"/>
    <x v="0"/>
    <x v="1"/>
    <x v="87"/>
    <m/>
    <s v=""/>
  </r>
  <r>
    <x v="0"/>
    <s v="Jul"/>
    <n v="28"/>
    <x v="20"/>
    <x v="2"/>
    <x v="1"/>
    <x v="0"/>
    <x v="1"/>
    <x v="38"/>
    <m/>
    <s v=""/>
  </r>
  <r>
    <x v="1"/>
    <s v="Feb"/>
    <n v="9"/>
    <x v="32"/>
    <x v="14"/>
    <x v="1"/>
    <x v="0"/>
    <x v="0"/>
    <x v="8"/>
    <m/>
    <s v=""/>
  </r>
  <r>
    <x v="1"/>
    <s v="Feb"/>
    <n v="9"/>
    <x v="32"/>
    <x v="14"/>
    <x v="1"/>
    <x v="0"/>
    <x v="0"/>
    <x v="11"/>
    <m/>
    <s v=""/>
  </r>
  <r>
    <x v="1"/>
    <s v="Feb"/>
    <n v="9"/>
    <x v="32"/>
    <x v="14"/>
    <x v="1"/>
    <x v="0"/>
    <x v="0"/>
    <x v="9"/>
    <m/>
    <s v=""/>
  </r>
  <r>
    <x v="1"/>
    <s v="Feb"/>
    <n v="9"/>
    <x v="32"/>
    <x v="14"/>
    <x v="0"/>
    <x v="0"/>
    <x v="0"/>
    <x v="12"/>
    <m/>
    <s v=""/>
  </r>
  <r>
    <x v="1"/>
    <s v="Mar"/>
    <n v="10"/>
    <x v="33"/>
    <x v="0"/>
    <x v="1"/>
    <x v="0"/>
    <x v="0"/>
    <x v="13"/>
    <m/>
    <s v=""/>
  </r>
  <r>
    <x v="1"/>
    <s v="Mar"/>
    <n v="10"/>
    <x v="33"/>
    <x v="15"/>
    <x v="1"/>
    <x v="0"/>
    <x v="0"/>
    <x v="7"/>
    <m/>
    <s v=""/>
  </r>
  <r>
    <x v="1"/>
    <s v="Mar"/>
    <n v="10"/>
    <x v="33"/>
    <x v="15"/>
    <x v="1"/>
    <x v="0"/>
    <x v="0"/>
    <x v="73"/>
    <m/>
    <s v=""/>
  </r>
  <r>
    <x v="1"/>
    <s v="Mar"/>
    <n v="10"/>
    <x v="33"/>
    <x v="7"/>
    <x v="1"/>
    <x v="0"/>
    <x v="0"/>
    <x v="91"/>
    <m/>
    <s v=""/>
  </r>
  <r>
    <x v="1"/>
    <s v="Mar"/>
    <n v="10"/>
    <x v="33"/>
    <x v="7"/>
    <x v="1"/>
    <x v="0"/>
    <x v="0"/>
    <x v="91"/>
    <m/>
    <s v=""/>
  </r>
  <r>
    <x v="1"/>
    <s v="Mar"/>
    <n v="11"/>
    <x v="34"/>
    <x v="0"/>
    <x v="1"/>
    <x v="0"/>
    <x v="0"/>
    <x v="7"/>
    <m/>
    <s v=""/>
  </r>
  <r>
    <x v="1"/>
    <s v="Mar"/>
    <n v="11"/>
    <x v="34"/>
    <x v="0"/>
    <x v="1"/>
    <x v="0"/>
    <x v="0"/>
    <x v="13"/>
    <m/>
    <s v=""/>
  </r>
  <r>
    <x v="1"/>
    <s v="Mar"/>
    <n v="11"/>
    <x v="34"/>
    <x v="12"/>
    <x v="1"/>
    <x v="0"/>
    <x v="0"/>
    <x v="43"/>
    <m/>
    <s v=""/>
  </r>
  <r>
    <x v="1"/>
    <s v="Mar"/>
    <n v="11"/>
    <x v="34"/>
    <x v="12"/>
    <x v="1"/>
    <x v="0"/>
    <x v="0"/>
    <x v="13"/>
    <m/>
    <s v=""/>
  </r>
  <r>
    <x v="1"/>
    <s v="Mar"/>
    <n v="11"/>
    <x v="34"/>
    <x v="12"/>
    <x v="1"/>
    <x v="0"/>
    <x v="0"/>
    <x v="15"/>
    <m/>
    <s v=""/>
  </r>
  <r>
    <x v="1"/>
    <s v="Mar"/>
    <n v="11"/>
    <x v="34"/>
    <x v="12"/>
    <x v="1"/>
    <x v="0"/>
    <x v="0"/>
    <x v="14"/>
    <m/>
    <s v=""/>
  </r>
  <r>
    <x v="1"/>
    <s v="Mar"/>
    <n v="11"/>
    <x v="34"/>
    <x v="7"/>
    <x v="1"/>
    <x v="0"/>
    <x v="0"/>
    <x v="10"/>
    <m/>
    <s v=""/>
  </r>
  <r>
    <x v="1"/>
    <s v="Mar"/>
    <n v="11"/>
    <x v="34"/>
    <x v="15"/>
    <x v="1"/>
    <x v="0"/>
    <x v="0"/>
    <x v="8"/>
    <m/>
    <s v=""/>
  </r>
  <r>
    <x v="1"/>
    <s v="Mar"/>
    <n v="11"/>
    <x v="34"/>
    <x v="7"/>
    <x v="1"/>
    <x v="0"/>
    <x v="0"/>
    <x v="7"/>
    <m/>
    <s v=""/>
  </r>
  <r>
    <x v="1"/>
    <s v="Mar"/>
    <n v="11"/>
    <x v="34"/>
    <x v="7"/>
    <x v="1"/>
    <x v="0"/>
    <x v="0"/>
    <x v="8"/>
    <m/>
    <s v=""/>
  </r>
  <r>
    <x v="1"/>
    <s v="Mar"/>
    <n v="13"/>
    <x v="35"/>
    <x v="5"/>
    <x v="1"/>
    <x v="0"/>
    <x v="0"/>
    <x v="7"/>
    <m/>
    <s v=""/>
  </r>
  <r>
    <x v="1"/>
    <s v="Mar"/>
    <n v="13"/>
    <x v="35"/>
    <x v="12"/>
    <x v="1"/>
    <x v="0"/>
    <x v="0"/>
    <x v="42"/>
    <m/>
    <s v=""/>
  </r>
  <r>
    <x v="1"/>
    <s v="Mar"/>
    <n v="13"/>
    <x v="35"/>
    <x v="12"/>
    <x v="1"/>
    <x v="0"/>
    <x v="0"/>
    <x v="13"/>
    <m/>
    <s v=""/>
  </r>
  <r>
    <x v="1"/>
    <s v="Mar"/>
    <n v="13"/>
    <x v="35"/>
    <x v="12"/>
    <x v="1"/>
    <x v="0"/>
    <x v="0"/>
    <x v="17"/>
    <m/>
    <s v=""/>
  </r>
  <r>
    <x v="1"/>
    <s v="Mar"/>
    <n v="13"/>
    <x v="35"/>
    <x v="12"/>
    <x v="0"/>
    <x v="0"/>
    <x v="0"/>
    <x v="9"/>
    <m/>
    <s v=""/>
  </r>
  <r>
    <x v="1"/>
    <s v="Apr"/>
    <n v="15"/>
    <x v="36"/>
    <x v="12"/>
    <x v="1"/>
    <x v="0"/>
    <x v="0"/>
    <x v="9"/>
    <m/>
    <s v=""/>
  </r>
  <r>
    <x v="1"/>
    <s v="Apr"/>
    <n v="15"/>
    <x v="36"/>
    <x v="12"/>
    <x v="1"/>
    <x v="0"/>
    <x v="0"/>
    <x v="10"/>
    <m/>
    <s v=""/>
  </r>
  <r>
    <x v="1"/>
    <s v="Apr"/>
    <n v="15"/>
    <x v="36"/>
    <x v="12"/>
    <x v="0"/>
    <x v="0"/>
    <x v="0"/>
    <x v="7"/>
    <m/>
    <s v=""/>
  </r>
  <r>
    <x v="1"/>
    <s v="Apr"/>
    <n v="15"/>
    <x v="36"/>
    <x v="15"/>
    <x v="1"/>
    <x v="0"/>
    <x v="0"/>
    <x v="16"/>
    <m/>
    <s v=""/>
  </r>
  <r>
    <x v="1"/>
    <s v="Apr"/>
    <n v="15"/>
    <x v="36"/>
    <x v="15"/>
    <x v="1"/>
    <x v="0"/>
    <x v="0"/>
    <x v="5"/>
    <m/>
    <s v=""/>
  </r>
  <r>
    <x v="1"/>
    <s v="Apr"/>
    <n v="15"/>
    <x v="36"/>
    <x v="15"/>
    <x v="1"/>
    <x v="0"/>
    <x v="0"/>
    <x v="16"/>
    <m/>
    <s v=""/>
  </r>
  <r>
    <x v="1"/>
    <s v="Apr"/>
    <n v="16"/>
    <x v="37"/>
    <x v="16"/>
    <x v="1"/>
    <x v="0"/>
    <x v="0"/>
    <x v="43"/>
    <m/>
    <s v=""/>
  </r>
  <r>
    <x v="1"/>
    <s v="Apr"/>
    <n v="16"/>
    <x v="37"/>
    <x v="16"/>
    <x v="1"/>
    <x v="0"/>
    <x v="0"/>
    <x v="12"/>
    <m/>
    <s v=""/>
  </r>
  <r>
    <x v="1"/>
    <s v="Apr"/>
    <n v="16"/>
    <x v="37"/>
    <x v="16"/>
    <x v="1"/>
    <x v="0"/>
    <x v="0"/>
    <x v="73"/>
    <m/>
    <s v=""/>
  </r>
  <r>
    <x v="1"/>
    <s v="Apr"/>
    <n v="16"/>
    <x v="37"/>
    <x v="16"/>
    <x v="1"/>
    <x v="0"/>
    <x v="0"/>
    <x v="14"/>
    <m/>
    <s v=""/>
  </r>
  <r>
    <x v="1"/>
    <s v="Apr"/>
    <n v="16"/>
    <x v="37"/>
    <x v="16"/>
    <x v="1"/>
    <x v="0"/>
    <x v="0"/>
    <x v="5"/>
    <m/>
    <s v=""/>
  </r>
  <r>
    <x v="1"/>
    <s v="Apr"/>
    <n v="16"/>
    <x v="37"/>
    <x v="16"/>
    <x v="1"/>
    <x v="0"/>
    <x v="0"/>
    <x v="43"/>
    <m/>
    <s v=""/>
  </r>
  <r>
    <x v="1"/>
    <s v="Apr"/>
    <n v="16"/>
    <x v="37"/>
    <x v="16"/>
    <x v="1"/>
    <x v="0"/>
    <x v="0"/>
    <x v="73"/>
    <m/>
    <s v=""/>
  </r>
  <r>
    <x v="1"/>
    <s v="Apr"/>
    <n v="16"/>
    <x v="37"/>
    <x v="16"/>
    <x v="1"/>
    <x v="0"/>
    <x v="0"/>
    <x v="91"/>
    <m/>
    <s v=""/>
  </r>
  <r>
    <x v="1"/>
    <s v="Apr"/>
    <n v="16"/>
    <x v="37"/>
    <x v="16"/>
    <x v="1"/>
    <x v="0"/>
    <x v="0"/>
    <x v="8"/>
    <m/>
    <s v=""/>
  </r>
  <r>
    <x v="1"/>
    <s v="Apr"/>
    <n v="16"/>
    <x v="37"/>
    <x v="16"/>
    <x v="1"/>
    <x v="0"/>
    <x v="0"/>
    <x v="5"/>
    <m/>
    <s v=""/>
  </r>
  <r>
    <x v="1"/>
    <s v="Apr"/>
    <n v="16"/>
    <x v="37"/>
    <x v="16"/>
    <x v="1"/>
    <x v="0"/>
    <x v="0"/>
    <x v="8"/>
    <m/>
    <s v=""/>
  </r>
  <r>
    <x v="1"/>
    <s v="Apr"/>
    <n v="16"/>
    <x v="37"/>
    <x v="16"/>
    <x v="1"/>
    <x v="0"/>
    <x v="0"/>
    <x v="43"/>
    <m/>
    <s v=""/>
  </r>
  <r>
    <x v="1"/>
    <s v="Apr"/>
    <n v="16"/>
    <x v="37"/>
    <x v="16"/>
    <x v="1"/>
    <x v="0"/>
    <x v="0"/>
    <x v="42"/>
    <m/>
    <s v=""/>
  </r>
  <r>
    <x v="1"/>
    <s v="Apr"/>
    <n v="16"/>
    <x v="37"/>
    <x v="16"/>
    <x v="1"/>
    <x v="0"/>
    <x v="0"/>
    <x v="11"/>
    <m/>
    <s v=""/>
  </r>
  <r>
    <x v="1"/>
    <s v="Apr"/>
    <n v="16"/>
    <x v="37"/>
    <x v="16"/>
    <x v="1"/>
    <x v="0"/>
    <x v="0"/>
    <x v="17"/>
    <m/>
    <s v=""/>
  </r>
  <r>
    <x v="1"/>
    <s v="Apr"/>
    <n v="16"/>
    <x v="37"/>
    <x v="16"/>
    <x v="1"/>
    <x v="0"/>
    <x v="0"/>
    <x v="11"/>
    <m/>
    <s v=""/>
  </r>
  <r>
    <x v="1"/>
    <s v="Apr"/>
    <n v="16"/>
    <x v="37"/>
    <x v="16"/>
    <x v="1"/>
    <x v="0"/>
    <x v="0"/>
    <x v="11"/>
    <m/>
    <s v=""/>
  </r>
  <r>
    <x v="1"/>
    <s v="Apr"/>
    <n v="16"/>
    <x v="37"/>
    <x v="16"/>
    <x v="1"/>
    <x v="0"/>
    <x v="0"/>
    <x v="42"/>
    <m/>
    <s v=""/>
  </r>
  <r>
    <x v="1"/>
    <s v="Apr"/>
    <n v="16"/>
    <x v="37"/>
    <x v="17"/>
    <x v="1"/>
    <x v="0"/>
    <x v="0"/>
    <x v="14"/>
    <m/>
    <s v=""/>
  </r>
  <r>
    <x v="1"/>
    <s v="Apr"/>
    <n v="16"/>
    <x v="37"/>
    <x v="17"/>
    <x v="1"/>
    <x v="0"/>
    <x v="0"/>
    <x v="12"/>
    <m/>
    <s v=""/>
  </r>
  <r>
    <x v="1"/>
    <s v="Apr"/>
    <n v="16"/>
    <x v="37"/>
    <x v="17"/>
    <x v="1"/>
    <x v="0"/>
    <x v="0"/>
    <x v="11"/>
    <m/>
    <s v=""/>
  </r>
  <r>
    <x v="1"/>
    <s v="Apr"/>
    <n v="16"/>
    <x v="37"/>
    <x v="17"/>
    <x v="1"/>
    <x v="0"/>
    <x v="0"/>
    <x v="42"/>
    <m/>
    <s v=""/>
  </r>
  <r>
    <x v="1"/>
    <s v="Apr"/>
    <n v="16"/>
    <x v="37"/>
    <x v="17"/>
    <x v="1"/>
    <x v="0"/>
    <x v="0"/>
    <x v="14"/>
    <m/>
    <s v=""/>
  </r>
  <r>
    <x v="1"/>
    <s v="Apr"/>
    <n v="16"/>
    <x v="37"/>
    <x v="17"/>
    <x v="1"/>
    <x v="0"/>
    <x v="0"/>
    <x v="43"/>
    <m/>
    <s v=""/>
  </r>
  <r>
    <x v="1"/>
    <s v="Apr"/>
    <n v="16"/>
    <x v="37"/>
    <x v="17"/>
    <x v="1"/>
    <x v="0"/>
    <x v="0"/>
    <x v="11"/>
    <m/>
    <s v=""/>
  </r>
  <r>
    <x v="1"/>
    <s v="Apr"/>
    <n v="16"/>
    <x v="37"/>
    <x v="17"/>
    <x v="1"/>
    <x v="0"/>
    <x v="0"/>
    <x v="8"/>
    <m/>
    <s v=""/>
  </r>
  <r>
    <x v="1"/>
    <s v="Apr"/>
    <n v="16"/>
    <x v="37"/>
    <x v="17"/>
    <x v="1"/>
    <x v="0"/>
    <x v="0"/>
    <x v="12"/>
    <m/>
    <s v=""/>
  </r>
  <r>
    <x v="1"/>
    <s v="Apr"/>
    <n v="16"/>
    <x v="37"/>
    <x v="17"/>
    <x v="1"/>
    <x v="0"/>
    <x v="0"/>
    <x v="13"/>
    <m/>
    <s v=""/>
  </r>
  <r>
    <x v="1"/>
    <s v="Apr"/>
    <n v="16"/>
    <x v="37"/>
    <x v="17"/>
    <x v="1"/>
    <x v="0"/>
    <x v="0"/>
    <x v="13"/>
    <m/>
    <s v=""/>
  </r>
  <r>
    <x v="1"/>
    <s v="Apr"/>
    <n v="16"/>
    <x v="37"/>
    <x v="17"/>
    <x v="1"/>
    <x v="0"/>
    <x v="0"/>
    <x v="10"/>
    <m/>
    <s v=""/>
  </r>
  <r>
    <x v="1"/>
    <s v="Apr"/>
    <n v="16"/>
    <x v="37"/>
    <x v="17"/>
    <x v="1"/>
    <x v="0"/>
    <x v="0"/>
    <x v="11"/>
    <m/>
    <s v=""/>
  </r>
  <r>
    <x v="1"/>
    <s v="Apr"/>
    <n v="16"/>
    <x v="37"/>
    <x v="17"/>
    <x v="1"/>
    <x v="0"/>
    <x v="0"/>
    <x v="10"/>
    <m/>
    <s v=""/>
  </r>
  <r>
    <x v="1"/>
    <s v="Apr"/>
    <n v="16"/>
    <x v="37"/>
    <x v="17"/>
    <x v="1"/>
    <x v="0"/>
    <x v="0"/>
    <x v="42"/>
    <m/>
    <s v=""/>
  </r>
  <r>
    <x v="1"/>
    <s v="Apr"/>
    <n v="16"/>
    <x v="37"/>
    <x v="17"/>
    <x v="1"/>
    <x v="0"/>
    <x v="0"/>
    <x v="13"/>
    <m/>
    <s v=""/>
  </r>
  <r>
    <x v="1"/>
    <s v="Apr"/>
    <n v="16"/>
    <x v="37"/>
    <x v="17"/>
    <x v="1"/>
    <x v="0"/>
    <x v="0"/>
    <x v="8"/>
    <m/>
    <s v=""/>
  </r>
  <r>
    <x v="1"/>
    <s v="Apr"/>
    <n v="16"/>
    <x v="37"/>
    <x v="17"/>
    <x v="1"/>
    <x v="0"/>
    <x v="0"/>
    <x v="92"/>
    <m/>
    <s v=""/>
  </r>
  <r>
    <x v="1"/>
    <s v="Apr"/>
    <n v="16"/>
    <x v="37"/>
    <x v="17"/>
    <x v="1"/>
    <x v="0"/>
    <x v="0"/>
    <x v="12"/>
    <m/>
    <s v=""/>
  </r>
  <r>
    <x v="1"/>
    <s v="Apr"/>
    <n v="16"/>
    <x v="37"/>
    <x v="17"/>
    <x v="1"/>
    <x v="0"/>
    <x v="0"/>
    <x v="12"/>
    <m/>
    <s v=""/>
  </r>
  <r>
    <x v="1"/>
    <s v="Apr"/>
    <n v="16"/>
    <x v="37"/>
    <x v="17"/>
    <x v="1"/>
    <x v="0"/>
    <x v="0"/>
    <x v="11"/>
    <m/>
    <s v=""/>
  </r>
  <r>
    <x v="1"/>
    <s v="Apr"/>
    <n v="16"/>
    <x v="37"/>
    <x v="17"/>
    <x v="1"/>
    <x v="0"/>
    <x v="0"/>
    <x v="13"/>
    <m/>
    <s v=""/>
  </r>
  <r>
    <x v="1"/>
    <s v="Apr"/>
    <n v="16"/>
    <x v="37"/>
    <x v="17"/>
    <x v="1"/>
    <x v="0"/>
    <x v="0"/>
    <x v="13"/>
    <m/>
    <s v=""/>
  </r>
  <r>
    <x v="1"/>
    <s v="Apr"/>
    <n v="16"/>
    <x v="37"/>
    <x v="17"/>
    <x v="1"/>
    <x v="0"/>
    <x v="0"/>
    <x v="11"/>
    <m/>
    <s v=""/>
  </r>
  <r>
    <x v="1"/>
    <s v="Apr"/>
    <n v="16"/>
    <x v="37"/>
    <x v="17"/>
    <x v="1"/>
    <x v="0"/>
    <x v="0"/>
    <x v="11"/>
    <m/>
    <s v=""/>
  </r>
  <r>
    <x v="1"/>
    <s v="Apr"/>
    <n v="16"/>
    <x v="37"/>
    <x v="17"/>
    <x v="1"/>
    <x v="0"/>
    <x v="0"/>
    <x v="12"/>
    <m/>
    <s v=""/>
  </r>
  <r>
    <x v="1"/>
    <s v="Apr"/>
    <n v="16"/>
    <x v="37"/>
    <x v="17"/>
    <x v="1"/>
    <x v="0"/>
    <x v="0"/>
    <x v="8"/>
    <m/>
    <s v=""/>
  </r>
  <r>
    <x v="1"/>
    <s v="Apr"/>
    <n v="16"/>
    <x v="37"/>
    <x v="17"/>
    <x v="1"/>
    <x v="0"/>
    <x v="0"/>
    <x v="8"/>
    <m/>
    <s v=""/>
  </r>
  <r>
    <x v="1"/>
    <s v="Apr"/>
    <n v="16"/>
    <x v="37"/>
    <x v="17"/>
    <x v="1"/>
    <x v="0"/>
    <x v="0"/>
    <x v="8"/>
    <m/>
    <s v=""/>
  </r>
  <r>
    <x v="1"/>
    <s v="Apr"/>
    <n v="16"/>
    <x v="37"/>
    <x v="17"/>
    <x v="1"/>
    <x v="0"/>
    <x v="0"/>
    <x v="13"/>
    <m/>
    <s v=""/>
  </r>
  <r>
    <x v="1"/>
    <s v="Apr"/>
    <n v="16"/>
    <x v="37"/>
    <x v="17"/>
    <x v="1"/>
    <x v="0"/>
    <x v="0"/>
    <x v="12"/>
    <m/>
    <s v=""/>
  </r>
  <r>
    <x v="1"/>
    <s v="Apr"/>
    <n v="16"/>
    <x v="37"/>
    <x v="17"/>
    <x v="1"/>
    <x v="0"/>
    <x v="0"/>
    <x v="8"/>
    <m/>
    <s v=""/>
  </r>
  <r>
    <x v="1"/>
    <s v="Apr"/>
    <n v="16"/>
    <x v="37"/>
    <x v="17"/>
    <x v="1"/>
    <x v="0"/>
    <x v="0"/>
    <x v="14"/>
    <m/>
    <s v=""/>
  </r>
  <r>
    <x v="1"/>
    <s v="Apr"/>
    <n v="16"/>
    <x v="37"/>
    <x v="17"/>
    <x v="1"/>
    <x v="0"/>
    <x v="0"/>
    <x v="9"/>
    <m/>
    <s v=""/>
  </r>
  <r>
    <x v="1"/>
    <s v="Apr"/>
    <n v="16"/>
    <x v="37"/>
    <x v="17"/>
    <x v="1"/>
    <x v="0"/>
    <x v="0"/>
    <x v="12"/>
    <m/>
    <s v=""/>
  </r>
  <r>
    <x v="1"/>
    <s v="Apr"/>
    <n v="16"/>
    <x v="37"/>
    <x v="17"/>
    <x v="1"/>
    <x v="0"/>
    <x v="0"/>
    <x v="9"/>
    <m/>
    <s v=""/>
  </r>
  <r>
    <x v="1"/>
    <s v="Apr"/>
    <n v="16"/>
    <x v="37"/>
    <x v="17"/>
    <x v="1"/>
    <x v="0"/>
    <x v="0"/>
    <x v="10"/>
    <m/>
    <s v=""/>
  </r>
  <r>
    <x v="1"/>
    <s v="Apr"/>
    <n v="16"/>
    <x v="37"/>
    <x v="17"/>
    <x v="1"/>
    <x v="0"/>
    <x v="0"/>
    <x v="8"/>
    <m/>
    <s v=""/>
  </r>
  <r>
    <x v="1"/>
    <s v="Apr"/>
    <n v="16"/>
    <x v="37"/>
    <x v="17"/>
    <x v="1"/>
    <x v="0"/>
    <x v="0"/>
    <x v="43"/>
    <m/>
    <s v=""/>
  </r>
  <r>
    <x v="1"/>
    <s v="Apr"/>
    <n v="16"/>
    <x v="37"/>
    <x v="17"/>
    <x v="1"/>
    <x v="0"/>
    <x v="0"/>
    <x v="42"/>
    <m/>
    <s v=""/>
  </r>
  <r>
    <x v="1"/>
    <s v="Apr"/>
    <n v="16"/>
    <x v="37"/>
    <x v="17"/>
    <x v="1"/>
    <x v="0"/>
    <x v="0"/>
    <x v="12"/>
    <m/>
    <s v=""/>
  </r>
  <r>
    <x v="1"/>
    <s v="Apr"/>
    <n v="16"/>
    <x v="37"/>
    <x v="17"/>
    <x v="1"/>
    <x v="0"/>
    <x v="0"/>
    <x v="14"/>
    <m/>
    <s v=""/>
  </r>
  <r>
    <x v="1"/>
    <s v="Apr"/>
    <n v="16"/>
    <x v="37"/>
    <x v="17"/>
    <x v="1"/>
    <x v="0"/>
    <x v="0"/>
    <x v="11"/>
    <m/>
    <s v=""/>
  </r>
  <r>
    <x v="1"/>
    <s v="Apr"/>
    <n v="16"/>
    <x v="37"/>
    <x v="17"/>
    <x v="1"/>
    <x v="0"/>
    <x v="0"/>
    <x v="15"/>
    <m/>
    <s v=""/>
  </r>
  <r>
    <x v="1"/>
    <s v="Apr"/>
    <n v="16"/>
    <x v="37"/>
    <x v="17"/>
    <x v="1"/>
    <x v="0"/>
    <x v="0"/>
    <x v="43"/>
    <m/>
    <s v=""/>
  </r>
  <r>
    <x v="1"/>
    <s v="Apr"/>
    <n v="16"/>
    <x v="37"/>
    <x v="17"/>
    <x v="1"/>
    <x v="0"/>
    <x v="0"/>
    <x v="12"/>
    <m/>
    <s v=""/>
  </r>
  <r>
    <x v="1"/>
    <s v="Apr"/>
    <n v="16"/>
    <x v="37"/>
    <x v="17"/>
    <x v="1"/>
    <x v="0"/>
    <x v="0"/>
    <x v="8"/>
    <m/>
    <s v=""/>
  </r>
  <r>
    <x v="1"/>
    <s v="Apr"/>
    <n v="16"/>
    <x v="37"/>
    <x v="17"/>
    <x v="1"/>
    <x v="0"/>
    <x v="0"/>
    <x v="9"/>
    <m/>
    <s v=""/>
  </r>
  <r>
    <x v="1"/>
    <s v="Apr"/>
    <n v="16"/>
    <x v="37"/>
    <x v="17"/>
    <x v="1"/>
    <x v="0"/>
    <x v="0"/>
    <x v="10"/>
    <m/>
    <s v=""/>
  </r>
  <r>
    <x v="1"/>
    <s v="Apr"/>
    <n v="16"/>
    <x v="37"/>
    <x v="17"/>
    <x v="1"/>
    <x v="0"/>
    <x v="0"/>
    <x v="8"/>
    <m/>
    <s v=""/>
  </r>
  <r>
    <x v="1"/>
    <s v="Apr"/>
    <n v="16"/>
    <x v="37"/>
    <x v="17"/>
    <x v="1"/>
    <x v="0"/>
    <x v="0"/>
    <x v="43"/>
    <m/>
    <s v=""/>
  </r>
  <r>
    <x v="1"/>
    <s v="Apr"/>
    <n v="16"/>
    <x v="37"/>
    <x v="17"/>
    <x v="1"/>
    <x v="0"/>
    <x v="0"/>
    <x v="12"/>
    <m/>
    <s v=""/>
  </r>
  <r>
    <x v="1"/>
    <s v="Apr"/>
    <n v="16"/>
    <x v="37"/>
    <x v="17"/>
    <x v="1"/>
    <x v="0"/>
    <x v="0"/>
    <x v="15"/>
    <m/>
    <s v=""/>
  </r>
  <r>
    <x v="1"/>
    <s v="Apr"/>
    <n v="16"/>
    <x v="37"/>
    <x v="17"/>
    <x v="1"/>
    <x v="0"/>
    <x v="0"/>
    <x v="10"/>
    <m/>
    <s v=""/>
  </r>
  <r>
    <x v="1"/>
    <s v="Apr"/>
    <n v="16"/>
    <x v="37"/>
    <x v="17"/>
    <x v="1"/>
    <x v="0"/>
    <x v="0"/>
    <x v="13"/>
    <m/>
    <s v=""/>
  </r>
  <r>
    <x v="1"/>
    <s v="Apr"/>
    <n v="16"/>
    <x v="37"/>
    <x v="17"/>
    <x v="1"/>
    <x v="0"/>
    <x v="0"/>
    <x v="8"/>
    <m/>
    <s v=""/>
  </r>
  <r>
    <x v="1"/>
    <s v="Apr"/>
    <n v="16"/>
    <x v="37"/>
    <x v="17"/>
    <x v="1"/>
    <x v="0"/>
    <x v="0"/>
    <x v="14"/>
    <m/>
    <s v=""/>
  </r>
  <r>
    <x v="1"/>
    <s v="Apr"/>
    <n v="16"/>
    <x v="37"/>
    <x v="17"/>
    <x v="1"/>
    <x v="0"/>
    <x v="0"/>
    <x v="12"/>
    <m/>
    <s v=""/>
  </r>
  <r>
    <x v="1"/>
    <s v="Apr"/>
    <n v="16"/>
    <x v="37"/>
    <x v="17"/>
    <x v="1"/>
    <x v="0"/>
    <x v="0"/>
    <x v="42"/>
    <m/>
    <s v=""/>
  </r>
  <r>
    <x v="1"/>
    <s v="Apr"/>
    <n v="16"/>
    <x v="37"/>
    <x v="17"/>
    <x v="1"/>
    <x v="0"/>
    <x v="0"/>
    <x v="11"/>
    <m/>
    <s v=""/>
  </r>
  <r>
    <x v="1"/>
    <s v="Apr"/>
    <n v="16"/>
    <x v="37"/>
    <x v="17"/>
    <x v="1"/>
    <x v="0"/>
    <x v="0"/>
    <x v="11"/>
    <m/>
    <s v=""/>
  </r>
  <r>
    <x v="1"/>
    <s v="Apr"/>
    <n v="16"/>
    <x v="37"/>
    <x v="17"/>
    <x v="1"/>
    <x v="0"/>
    <x v="0"/>
    <x v="14"/>
    <m/>
    <s v=""/>
  </r>
  <r>
    <x v="1"/>
    <s v="Apr"/>
    <n v="16"/>
    <x v="37"/>
    <x v="17"/>
    <x v="1"/>
    <x v="0"/>
    <x v="0"/>
    <x v="12"/>
    <m/>
    <s v=""/>
  </r>
  <r>
    <x v="1"/>
    <s v="Apr"/>
    <n v="16"/>
    <x v="37"/>
    <x v="17"/>
    <x v="1"/>
    <x v="0"/>
    <x v="0"/>
    <x v="11"/>
    <m/>
    <s v=""/>
  </r>
  <r>
    <x v="1"/>
    <s v="Apr"/>
    <n v="16"/>
    <x v="37"/>
    <x v="17"/>
    <x v="1"/>
    <x v="0"/>
    <x v="0"/>
    <x v="11"/>
    <m/>
    <s v=""/>
  </r>
  <r>
    <x v="1"/>
    <s v="Apr"/>
    <n v="16"/>
    <x v="37"/>
    <x v="17"/>
    <x v="1"/>
    <x v="0"/>
    <x v="0"/>
    <x v="42"/>
    <m/>
    <s v=""/>
  </r>
  <r>
    <x v="1"/>
    <s v="Apr"/>
    <n v="16"/>
    <x v="37"/>
    <x v="17"/>
    <x v="1"/>
    <x v="0"/>
    <x v="0"/>
    <x v="8"/>
    <m/>
    <s v=""/>
  </r>
  <r>
    <x v="1"/>
    <s v="Apr"/>
    <n v="16"/>
    <x v="37"/>
    <x v="17"/>
    <x v="1"/>
    <x v="0"/>
    <x v="0"/>
    <x v="8"/>
    <m/>
    <s v=""/>
  </r>
  <r>
    <x v="1"/>
    <s v="Apr"/>
    <n v="16"/>
    <x v="37"/>
    <x v="17"/>
    <x v="1"/>
    <x v="0"/>
    <x v="0"/>
    <x v="8"/>
    <m/>
    <s v=""/>
  </r>
  <r>
    <x v="1"/>
    <s v="Apr"/>
    <n v="16"/>
    <x v="37"/>
    <x v="17"/>
    <x v="1"/>
    <x v="0"/>
    <x v="0"/>
    <x v="43"/>
    <m/>
    <s v=""/>
  </r>
  <r>
    <x v="1"/>
    <s v="Apr"/>
    <n v="16"/>
    <x v="37"/>
    <x v="17"/>
    <x v="1"/>
    <x v="0"/>
    <x v="0"/>
    <x v="11"/>
    <m/>
    <s v=""/>
  </r>
  <r>
    <x v="1"/>
    <s v="Apr"/>
    <n v="16"/>
    <x v="37"/>
    <x v="17"/>
    <x v="1"/>
    <x v="0"/>
    <x v="0"/>
    <x v="8"/>
    <m/>
    <s v=""/>
  </r>
  <r>
    <x v="1"/>
    <s v="Apr"/>
    <n v="16"/>
    <x v="37"/>
    <x v="17"/>
    <x v="1"/>
    <x v="0"/>
    <x v="0"/>
    <x v="12"/>
    <m/>
    <s v=""/>
  </r>
  <r>
    <x v="1"/>
    <s v="Apr"/>
    <n v="16"/>
    <x v="37"/>
    <x v="17"/>
    <x v="1"/>
    <x v="0"/>
    <x v="0"/>
    <x v="8"/>
    <m/>
    <s v=""/>
  </r>
  <r>
    <x v="1"/>
    <s v="Apr"/>
    <n v="16"/>
    <x v="37"/>
    <x v="17"/>
    <x v="1"/>
    <x v="0"/>
    <x v="0"/>
    <x v="42"/>
    <m/>
    <s v=""/>
  </r>
  <r>
    <x v="1"/>
    <s v="Apr"/>
    <n v="16"/>
    <x v="37"/>
    <x v="17"/>
    <x v="1"/>
    <x v="0"/>
    <x v="0"/>
    <x v="5"/>
    <m/>
    <s v=""/>
  </r>
  <r>
    <x v="1"/>
    <s v="Apr"/>
    <n v="16"/>
    <x v="37"/>
    <x v="17"/>
    <x v="1"/>
    <x v="0"/>
    <x v="0"/>
    <x v="15"/>
    <m/>
    <s v=""/>
  </r>
  <r>
    <x v="1"/>
    <s v="Apr"/>
    <n v="16"/>
    <x v="37"/>
    <x v="17"/>
    <x v="1"/>
    <x v="0"/>
    <x v="0"/>
    <x v="42"/>
    <m/>
    <s v=""/>
  </r>
  <r>
    <x v="1"/>
    <s v="Apr"/>
    <n v="16"/>
    <x v="37"/>
    <x v="17"/>
    <x v="1"/>
    <x v="0"/>
    <x v="0"/>
    <x v="11"/>
    <m/>
    <s v=""/>
  </r>
  <r>
    <x v="1"/>
    <s v="Apr"/>
    <n v="16"/>
    <x v="37"/>
    <x v="17"/>
    <x v="1"/>
    <x v="0"/>
    <x v="0"/>
    <x v="8"/>
    <m/>
    <s v=""/>
  </r>
  <r>
    <x v="1"/>
    <s v="Apr"/>
    <n v="16"/>
    <x v="37"/>
    <x v="17"/>
    <x v="1"/>
    <x v="0"/>
    <x v="0"/>
    <x v="12"/>
    <m/>
    <s v=""/>
  </r>
  <r>
    <x v="1"/>
    <s v="Apr"/>
    <n v="16"/>
    <x v="37"/>
    <x v="17"/>
    <x v="1"/>
    <x v="0"/>
    <x v="0"/>
    <x v="13"/>
    <m/>
    <s v=""/>
  </r>
  <r>
    <x v="1"/>
    <s v="Apr"/>
    <n v="16"/>
    <x v="37"/>
    <x v="17"/>
    <x v="1"/>
    <x v="0"/>
    <x v="0"/>
    <x v="13"/>
    <m/>
    <s v=""/>
  </r>
  <r>
    <x v="1"/>
    <s v="Apr"/>
    <n v="16"/>
    <x v="37"/>
    <x v="17"/>
    <x v="1"/>
    <x v="0"/>
    <x v="0"/>
    <x v="12"/>
    <m/>
    <s v=""/>
  </r>
  <r>
    <x v="1"/>
    <s v="Apr"/>
    <n v="16"/>
    <x v="37"/>
    <x v="17"/>
    <x v="1"/>
    <x v="0"/>
    <x v="0"/>
    <x v="12"/>
    <m/>
    <s v=""/>
  </r>
  <r>
    <x v="1"/>
    <s v="Apr"/>
    <n v="16"/>
    <x v="37"/>
    <x v="17"/>
    <x v="1"/>
    <x v="0"/>
    <x v="0"/>
    <x v="11"/>
    <m/>
    <s v=""/>
  </r>
  <r>
    <x v="1"/>
    <s v="Apr"/>
    <n v="16"/>
    <x v="37"/>
    <x v="17"/>
    <x v="1"/>
    <x v="0"/>
    <x v="0"/>
    <x v="9"/>
    <m/>
    <s v=""/>
  </r>
  <r>
    <x v="1"/>
    <s v="Apr"/>
    <n v="16"/>
    <x v="37"/>
    <x v="14"/>
    <x v="1"/>
    <x v="0"/>
    <x v="0"/>
    <x v="15"/>
    <m/>
    <m/>
  </r>
  <r>
    <x v="1"/>
    <s v="Apr"/>
    <n v="16"/>
    <x v="37"/>
    <x v="14"/>
    <x v="1"/>
    <x v="0"/>
    <x v="0"/>
    <x v="43"/>
    <m/>
    <m/>
  </r>
  <r>
    <x v="1"/>
    <s v="Apr"/>
    <n v="16"/>
    <x v="37"/>
    <x v="14"/>
    <x v="1"/>
    <x v="0"/>
    <x v="0"/>
    <x v="12"/>
    <m/>
    <m/>
  </r>
  <r>
    <x v="1"/>
    <s v="Apr"/>
    <n v="16"/>
    <x v="37"/>
    <x v="14"/>
    <x v="1"/>
    <x v="0"/>
    <x v="0"/>
    <x v="8"/>
    <m/>
    <m/>
  </r>
  <r>
    <x v="1"/>
    <s v="Apr"/>
    <n v="16"/>
    <x v="37"/>
    <x v="14"/>
    <x v="1"/>
    <x v="0"/>
    <x v="0"/>
    <x v="9"/>
    <m/>
    <m/>
  </r>
  <r>
    <x v="1"/>
    <s v="Apr"/>
    <n v="16"/>
    <x v="37"/>
    <x v="14"/>
    <x v="1"/>
    <x v="0"/>
    <x v="0"/>
    <x v="10"/>
    <m/>
    <m/>
  </r>
  <r>
    <x v="1"/>
    <s v="Apr"/>
    <n v="16"/>
    <x v="37"/>
    <x v="14"/>
    <x v="1"/>
    <x v="0"/>
    <x v="0"/>
    <x v="8"/>
    <m/>
    <m/>
  </r>
  <r>
    <x v="1"/>
    <s v="Apr"/>
    <n v="16"/>
    <x v="37"/>
    <x v="14"/>
    <x v="1"/>
    <x v="0"/>
    <x v="0"/>
    <x v="43"/>
    <m/>
    <m/>
  </r>
  <r>
    <x v="1"/>
    <s v="Apr"/>
    <n v="16"/>
    <x v="37"/>
    <x v="14"/>
    <x v="1"/>
    <x v="0"/>
    <x v="0"/>
    <x v="12"/>
    <m/>
    <m/>
  </r>
  <r>
    <x v="1"/>
    <s v="Apr"/>
    <n v="16"/>
    <x v="37"/>
    <x v="14"/>
    <x v="1"/>
    <x v="0"/>
    <x v="0"/>
    <x v="15"/>
    <m/>
    <m/>
  </r>
  <r>
    <x v="1"/>
    <s v="Apr"/>
    <n v="16"/>
    <x v="37"/>
    <x v="14"/>
    <x v="1"/>
    <x v="0"/>
    <x v="0"/>
    <x v="10"/>
    <m/>
    <m/>
  </r>
  <r>
    <x v="1"/>
    <s v="Apr"/>
    <n v="16"/>
    <x v="37"/>
    <x v="14"/>
    <x v="1"/>
    <x v="0"/>
    <x v="0"/>
    <x v="13"/>
    <m/>
    <m/>
  </r>
  <r>
    <x v="1"/>
    <s v="Apr"/>
    <n v="16"/>
    <x v="37"/>
    <x v="14"/>
    <x v="1"/>
    <x v="0"/>
    <x v="0"/>
    <x v="8"/>
    <m/>
    <m/>
  </r>
  <r>
    <x v="1"/>
    <s v="Apr"/>
    <n v="16"/>
    <x v="37"/>
    <x v="14"/>
    <x v="1"/>
    <x v="0"/>
    <x v="0"/>
    <x v="14"/>
    <m/>
    <m/>
  </r>
  <r>
    <x v="1"/>
    <s v="Apr"/>
    <n v="16"/>
    <x v="37"/>
    <x v="14"/>
    <x v="1"/>
    <x v="0"/>
    <x v="0"/>
    <x v="12"/>
    <m/>
    <m/>
  </r>
  <r>
    <x v="1"/>
    <s v="Apr"/>
    <n v="16"/>
    <x v="37"/>
    <x v="14"/>
    <x v="1"/>
    <x v="0"/>
    <x v="0"/>
    <x v="42"/>
    <m/>
    <m/>
  </r>
  <r>
    <x v="1"/>
    <s v="Apr"/>
    <n v="16"/>
    <x v="37"/>
    <x v="14"/>
    <x v="1"/>
    <x v="0"/>
    <x v="0"/>
    <x v="11"/>
    <m/>
    <m/>
  </r>
  <r>
    <x v="1"/>
    <s v="Apr"/>
    <n v="16"/>
    <x v="37"/>
    <x v="14"/>
    <x v="1"/>
    <x v="0"/>
    <x v="0"/>
    <x v="11"/>
    <m/>
    <m/>
  </r>
  <r>
    <x v="1"/>
    <s v="Apr"/>
    <n v="16"/>
    <x v="37"/>
    <x v="14"/>
    <x v="1"/>
    <x v="0"/>
    <x v="0"/>
    <x v="14"/>
    <m/>
    <m/>
  </r>
  <r>
    <x v="1"/>
    <s v="Apr"/>
    <n v="16"/>
    <x v="37"/>
    <x v="14"/>
    <x v="1"/>
    <x v="0"/>
    <x v="0"/>
    <x v="12"/>
    <m/>
    <m/>
  </r>
  <r>
    <x v="1"/>
    <s v="Apr"/>
    <n v="16"/>
    <x v="37"/>
    <x v="14"/>
    <x v="1"/>
    <x v="0"/>
    <x v="0"/>
    <x v="11"/>
    <m/>
    <m/>
  </r>
  <r>
    <x v="1"/>
    <s v="Apr"/>
    <n v="16"/>
    <x v="37"/>
    <x v="14"/>
    <x v="1"/>
    <x v="0"/>
    <x v="0"/>
    <x v="11"/>
    <m/>
    <m/>
  </r>
  <r>
    <x v="1"/>
    <s v="Apr"/>
    <n v="16"/>
    <x v="37"/>
    <x v="14"/>
    <x v="1"/>
    <x v="0"/>
    <x v="0"/>
    <x v="42"/>
    <m/>
    <m/>
  </r>
  <r>
    <x v="1"/>
    <s v="Apr"/>
    <n v="16"/>
    <x v="37"/>
    <x v="14"/>
    <x v="1"/>
    <x v="0"/>
    <x v="0"/>
    <x v="8"/>
    <m/>
    <m/>
  </r>
  <r>
    <x v="1"/>
    <s v="Apr"/>
    <n v="16"/>
    <x v="37"/>
    <x v="14"/>
    <x v="1"/>
    <x v="0"/>
    <x v="0"/>
    <x v="8"/>
    <m/>
    <m/>
  </r>
  <r>
    <x v="1"/>
    <s v="Apr"/>
    <n v="16"/>
    <x v="37"/>
    <x v="14"/>
    <x v="1"/>
    <x v="0"/>
    <x v="0"/>
    <x v="8"/>
    <m/>
    <m/>
  </r>
  <r>
    <x v="1"/>
    <s v="Apr"/>
    <n v="16"/>
    <x v="37"/>
    <x v="14"/>
    <x v="1"/>
    <x v="0"/>
    <x v="0"/>
    <x v="43"/>
    <m/>
    <m/>
  </r>
  <r>
    <x v="1"/>
    <s v="Apr"/>
    <n v="16"/>
    <x v="37"/>
    <x v="14"/>
    <x v="1"/>
    <x v="0"/>
    <x v="0"/>
    <x v="11"/>
    <m/>
    <m/>
  </r>
  <r>
    <x v="1"/>
    <s v="Apr"/>
    <n v="16"/>
    <x v="37"/>
    <x v="14"/>
    <x v="1"/>
    <x v="0"/>
    <x v="0"/>
    <x v="8"/>
    <m/>
    <m/>
  </r>
  <r>
    <x v="1"/>
    <s v="Apr"/>
    <n v="16"/>
    <x v="37"/>
    <x v="14"/>
    <x v="1"/>
    <x v="0"/>
    <x v="0"/>
    <x v="12"/>
    <m/>
    <m/>
  </r>
  <r>
    <x v="1"/>
    <s v="Apr"/>
    <n v="16"/>
    <x v="37"/>
    <x v="14"/>
    <x v="1"/>
    <x v="0"/>
    <x v="0"/>
    <x v="8"/>
    <m/>
    <m/>
  </r>
  <r>
    <x v="1"/>
    <s v="Apr"/>
    <n v="16"/>
    <x v="37"/>
    <x v="14"/>
    <x v="1"/>
    <x v="0"/>
    <x v="0"/>
    <x v="42"/>
    <m/>
    <m/>
  </r>
  <r>
    <x v="1"/>
    <s v="Apr"/>
    <n v="16"/>
    <x v="37"/>
    <x v="14"/>
    <x v="1"/>
    <x v="0"/>
    <x v="0"/>
    <x v="5"/>
    <m/>
    <m/>
  </r>
  <r>
    <x v="1"/>
    <s v="Apr"/>
    <n v="16"/>
    <x v="37"/>
    <x v="14"/>
    <x v="1"/>
    <x v="0"/>
    <x v="0"/>
    <x v="15"/>
    <m/>
    <m/>
  </r>
  <r>
    <x v="1"/>
    <s v="Apr"/>
    <n v="16"/>
    <x v="37"/>
    <x v="14"/>
    <x v="1"/>
    <x v="0"/>
    <x v="0"/>
    <x v="42"/>
    <m/>
    <m/>
  </r>
  <r>
    <x v="1"/>
    <s v="Apr"/>
    <n v="16"/>
    <x v="37"/>
    <x v="14"/>
    <x v="1"/>
    <x v="0"/>
    <x v="0"/>
    <x v="11"/>
    <m/>
    <m/>
  </r>
  <r>
    <x v="1"/>
    <s v="Apr"/>
    <n v="16"/>
    <x v="37"/>
    <x v="14"/>
    <x v="1"/>
    <x v="0"/>
    <x v="0"/>
    <x v="8"/>
    <m/>
    <m/>
  </r>
  <r>
    <x v="1"/>
    <s v="Apr"/>
    <n v="16"/>
    <x v="37"/>
    <x v="14"/>
    <x v="1"/>
    <x v="0"/>
    <x v="0"/>
    <x v="12"/>
    <m/>
    <m/>
  </r>
  <r>
    <x v="1"/>
    <s v="Apr"/>
    <n v="16"/>
    <x v="37"/>
    <x v="14"/>
    <x v="1"/>
    <x v="0"/>
    <x v="0"/>
    <x v="13"/>
    <m/>
    <m/>
  </r>
  <r>
    <x v="1"/>
    <s v="Apr"/>
    <n v="16"/>
    <x v="37"/>
    <x v="14"/>
    <x v="1"/>
    <x v="0"/>
    <x v="0"/>
    <x v="13"/>
    <m/>
    <m/>
  </r>
  <r>
    <x v="1"/>
    <s v="Apr"/>
    <n v="16"/>
    <x v="37"/>
    <x v="14"/>
    <x v="1"/>
    <x v="0"/>
    <x v="0"/>
    <x v="12"/>
    <m/>
    <m/>
  </r>
  <r>
    <x v="1"/>
    <s v="Apr"/>
    <n v="16"/>
    <x v="37"/>
    <x v="14"/>
    <x v="1"/>
    <x v="0"/>
    <x v="0"/>
    <x v="12"/>
    <m/>
    <m/>
  </r>
  <r>
    <x v="1"/>
    <s v="Apr"/>
    <n v="16"/>
    <x v="37"/>
    <x v="14"/>
    <x v="1"/>
    <x v="0"/>
    <x v="0"/>
    <x v="9"/>
    <m/>
    <m/>
  </r>
  <r>
    <x v="1"/>
    <s v="Apr"/>
    <n v="16"/>
    <x v="37"/>
    <x v="15"/>
    <x v="0"/>
    <x v="0"/>
    <x v="0"/>
    <x v="16"/>
    <m/>
    <s v=""/>
  </r>
  <r>
    <x v="1"/>
    <s v="Apr"/>
    <n v="16"/>
    <x v="37"/>
    <x v="15"/>
    <x v="0"/>
    <x v="0"/>
    <x v="0"/>
    <x v="0"/>
    <m/>
    <s v=""/>
  </r>
  <r>
    <x v="1"/>
    <s v="Apr"/>
    <n v="16"/>
    <x v="37"/>
    <x v="15"/>
    <x v="0"/>
    <x v="0"/>
    <x v="0"/>
    <x v="4"/>
    <m/>
    <s v=""/>
  </r>
  <r>
    <x v="1"/>
    <s v="Apr"/>
    <n v="16"/>
    <x v="37"/>
    <x v="15"/>
    <x v="0"/>
    <x v="0"/>
    <x v="0"/>
    <x v="4"/>
    <m/>
    <s v=""/>
  </r>
  <r>
    <x v="1"/>
    <s v="Apr"/>
    <n v="16"/>
    <x v="37"/>
    <x v="15"/>
    <x v="0"/>
    <x v="0"/>
    <x v="0"/>
    <x v="6"/>
    <m/>
    <s v=""/>
  </r>
  <r>
    <x v="1"/>
    <s v="Apr"/>
    <n v="16"/>
    <x v="37"/>
    <x v="15"/>
    <x v="0"/>
    <x v="0"/>
    <x v="0"/>
    <x v="1"/>
    <m/>
    <s v=""/>
  </r>
  <r>
    <x v="1"/>
    <s v="Apr"/>
    <n v="16"/>
    <x v="37"/>
    <x v="15"/>
    <x v="0"/>
    <x v="0"/>
    <x v="0"/>
    <x v="6"/>
    <m/>
    <s v=""/>
  </r>
  <r>
    <x v="1"/>
    <s v="Apr"/>
    <n v="16"/>
    <x v="37"/>
    <x v="15"/>
    <x v="0"/>
    <x v="0"/>
    <x v="0"/>
    <x v="18"/>
    <m/>
    <s v=""/>
  </r>
  <r>
    <x v="1"/>
    <s v="Apr"/>
    <n v="16"/>
    <x v="37"/>
    <x v="15"/>
    <x v="0"/>
    <x v="0"/>
    <x v="0"/>
    <x v="6"/>
    <m/>
    <s v=""/>
  </r>
  <r>
    <x v="1"/>
    <s v="Apr"/>
    <n v="16"/>
    <x v="37"/>
    <x v="15"/>
    <x v="0"/>
    <x v="0"/>
    <x v="0"/>
    <x v="0"/>
    <m/>
    <s v=""/>
  </r>
  <r>
    <x v="1"/>
    <s v="Apr"/>
    <n v="16"/>
    <x v="37"/>
    <x v="15"/>
    <x v="0"/>
    <x v="0"/>
    <x v="0"/>
    <x v="4"/>
    <m/>
    <s v=""/>
  </r>
  <r>
    <x v="1"/>
    <s v="Apr"/>
    <n v="16"/>
    <x v="37"/>
    <x v="15"/>
    <x v="0"/>
    <x v="0"/>
    <x v="0"/>
    <x v="3"/>
    <m/>
    <s v=""/>
  </r>
  <r>
    <x v="1"/>
    <s v="Apr"/>
    <n v="16"/>
    <x v="37"/>
    <x v="15"/>
    <x v="1"/>
    <x v="0"/>
    <x v="0"/>
    <x v="1"/>
    <m/>
    <s v=""/>
  </r>
  <r>
    <x v="1"/>
    <s v="Apr"/>
    <n v="16"/>
    <x v="37"/>
    <x v="15"/>
    <x v="1"/>
    <x v="0"/>
    <x v="0"/>
    <x v="17"/>
    <m/>
    <s v=""/>
  </r>
  <r>
    <x v="1"/>
    <s v="Apr"/>
    <n v="16"/>
    <x v="37"/>
    <x v="15"/>
    <x v="1"/>
    <x v="0"/>
    <x v="0"/>
    <x v="18"/>
    <m/>
    <s v=""/>
  </r>
  <r>
    <x v="1"/>
    <s v="Apr"/>
    <n v="16"/>
    <x v="37"/>
    <x v="15"/>
    <x v="1"/>
    <x v="0"/>
    <x v="0"/>
    <x v="41"/>
    <m/>
    <s v=""/>
  </r>
  <r>
    <x v="1"/>
    <s v="Apr"/>
    <n v="16"/>
    <x v="37"/>
    <x v="14"/>
    <x v="1"/>
    <x v="0"/>
    <x v="0"/>
    <x v="11"/>
    <m/>
    <s v=""/>
  </r>
  <r>
    <x v="1"/>
    <s v="Apr"/>
    <n v="16"/>
    <x v="37"/>
    <x v="14"/>
    <x v="1"/>
    <x v="0"/>
    <x v="0"/>
    <x v="11"/>
    <m/>
    <s v=""/>
  </r>
  <r>
    <x v="1"/>
    <s v="Apr"/>
    <n v="16"/>
    <x v="37"/>
    <x v="14"/>
    <x v="1"/>
    <x v="0"/>
    <x v="0"/>
    <x v="14"/>
    <m/>
    <s v=""/>
  </r>
  <r>
    <x v="1"/>
    <s v="Apr"/>
    <n v="16"/>
    <x v="37"/>
    <x v="14"/>
    <x v="1"/>
    <x v="0"/>
    <x v="0"/>
    <x v="43"/>
    <m/>
    <s v=""/>
  </r>
  <r>
    <x v="1"/>
    <s v="Apr"/>
    <n v="16"/>
    <x v="37"/>
    <x v="14"/>
    <x v="1"/>
    <x v="0"/>
    <x v="0"/>
    <x v="14"/>
    <m/>
    <s v=""/>
  </r>
  <r>
    <x v="1"/>
    <s v="Apr"/>
    <n v="16"/>
    <x v="37"/>
    <x v="14"/>
    <x v="1"/>
    <x v="0"/>
    <x v="0"/>
    <x v="11"/>
    <m/>
    <s v=""/>
  </r>
  <r>
    <x v="1"/>
    <s v="Apr"/>
    <n v="16"/>
    <x v="37"/>
    <x v="14"/>
    <x v="1"/>
    <x v="0"/>
    <x v="0"/>
    <x v="12"/>
    <m/>
    <s v=""/>
  </r>
  <r>
    <x v="1"/>
    <s v="Apr"/>
    <n v="16"/>
    <x v="37"/>
    <x v="14"/>
    <x v="1"/>
    <x v="0"/>
    <x v="0"/>
    <x v="14"/>
    <m/>
    <s v=""/>
  </r>
  <r>
    <x v="1"/>
    <s v="Apr"/>
    <n v="16"/>
    <x v="37"/>
    <x v="14"/>
    <x v="1"/>
    <x v="0"/>
    <x v="0"/>
    <x v="5"/>
    <m/>
    <s v=""/>
  </r>
  <r>
    <x v="1"/>
    <s v="Apr"/>
    <n v="16"/>
    <x v="37"/>
    <x v="14"/>
    <x v="1"/>
    <x v="0"/>
    <x v="0"/>
    <x v="11"/>
    <m/>
    <s v=""/>
  </r>
  <r>
    <x v="1"/>
    <s v="Apr"/>
    <n v="16"/>
    <x v="37"/>
    <x v="14"/>
    <x v="1"/>
    <x v="0"/>
    <x v="0"/>
    <x v="42"/>
    <m/>
    <s v=""/>
  </r>
  <r>
    <x v="1"/>
    <s v="Apr"/>
    <n v="16"/>
    <x v="37"/>
    <x v="14"/>
    <x v="1"/>
    <x v="0"/>
    <x v="0"/>
    <x v="42"/>
    <m/>
    <s v=""/>
  </r>
  <r>
    <x v="1"/>
    <s v="Apr"/>
    <n v="16"/>
    <x v="37"/>
    <x v="14"/>
    <x v="1"/>
    <x v="0"/>
    <x v="0"/>
    <x v="12"/>
    <m/>
    <s v=""/>
  </r>
  <r>
    <x v="1"/>
    <s v="Apr"/>
    <n v="16"/>
    <x v="38"/>
    <x v="14"/>
    <x v="1"/>
    <x v="0"/>
    <x v="0"/>
    <x v="12"/>
    <m/>
    <s v=""/>
  </r>
  <r>
    <x v="1"/>
    <s v="Apr"/>
    <n v="16"/>
    <x v="38"/>
    <x v="14"/>
    <x v="1"/>
    <x v="0"/>
    <x v="0"/>
    <x v="12"/>
    <m/>
    <s v=""/>
  </r>
  <r>
    <x v="1"/>
    <s v="Apr"/>
    <n v="16"/>
    <x v="38"/>
    <x v="14"/>
    <x v="1"/>
    <x v="0"/>
    <x v="0"/>
    <x v="15"/>
    <m/>
    <s v=""/>
  </r>
  <r>
    <x v="1"/>
    <s v="Apr"/>
    <n v="16"/>
    <x v="38"/>
    <x v="14"/>
    <x v="1"/>
    <x v="0"/>
    <x v="0"/>
    <x v="10"/>
    <m/>
    <s v=""/>
  </r>
  <r>
    <x v="1"/>
    <s v="Apr"/>
    <n v="16"/>
    <x v="38"/>
    <x v="14"/>
    <x v="1"/>
    <x v="0"/>
    <x v="0"/>
    <x v="15"/>
    <m/>
    <s v=""/>
  </r>
  <r>
    <x v="1"/>
    <s v="Apr"/>
    <n v="16"/>
    <x v="38"/>
    <x v="14"/>
    <x v="1"/>
    <x v="0"/>
    <x v="0"/>
    <x v="14"/>
    <m/>
    <s v=""/>
  </r>
  <r>
    <x v="1"/>
    <s v="Apr"/>
    <n v="16"/>
    <x v="38"/>
    <x v="14"/>
    <x v="1"/>
    <x v="0"/>
    <x v="0"/>
    <x v="9"/>
    <m/>
    <s v=""/>
  </r>
  <r>
    <x v="1"/>
    <s v="Apr"/>
    <n v="16"/>
    <x v="38"/>
    <x v="14"/>
    <x v="1"/>
    <x v="0"/>
    <x v="0"/>
    <x v="1"/>
    <m/>
    <s v=""/>
  </r>
  <r>
    <x v="1"/>
    <s v="Apr"/>
    <n v="16"/>
    <x v="38"/>
    <x v="14"/>
    <x v="1"/>
    <x v="0"/>
    <x v="0"/>
    <x v="8"/>
    <m/>
    <s v=""/>
  </r>
  <r>
    <x v="1"/>
    <s v="Apr"/>
    <n v="16"/>
    <x v="38"/>
    <x v="14"/>
    <x v="1"/>
    <x v="0"/>
    <x v="0"/>
    <x v="14"/>
    <m/>
    <s v=""/>
  </r>
  <r>
    <x v="1"/>
    <s v="Apr"/>
    <n v="16"/>
    <x v="38"/>
    <x v="14"/>
    <x v="1"/>
    <x v="0"/>
    <x v="0"/>
    <x v="9"/>
    <m/>
    <s v=""/>
  </r>
  <r>
    <x v="1"/>
    <s v="Apr"/>
    <n v="16"/>
    <x v="38"/>
    <x v="14"/>
    <x v="1"/>
    <x v="0"/>
    <x v="0"/>
    <x v="10"/>
    <m/>
    <s v=""/>
  </r>
  <r>
    <x v="1"/>
    <s v="Apr"/>
    <n v="16"/>
    <x v="38"/>
    <x v="14"/>
    <x v="1"/>
    <x v="0"/>
    <x v="0"/>
    <x v="8"/>
    <m/>
    <s v=""/>
  </r>
  <r>
    <x v="1"/>
    <s v="Apr"/>
    <n v="16"/>
    <x v="38"/>
    <x v="14"/>
    <x v="1"/>
    <x v="0"/>
    <x v="0"/>
    <x v="9"/>
    <m/>
    <s v=""/>
  </r>
  <r>
    <x v="1"/>
    <s v="Apr"/>
    <n v="16"/>
    <x v="38"/>
    <x v="14"/>
    <x v="1"/>
    <x v="0"/>
    <x v="0"/>
    <x v="14"/>
    <m/>
    <s v=""/>
  </r>
  <r>
    <x v="1"/>
    <s v="Apr"/>
    <n v="16"/>
    <x v="38"/>
    <x v="14"/>
    <x v="1"/>
    <x v="0"/>
    <x v="0"/>
    <x v="14"/>
    <m/>
    <s v=""/>
  </r>
  <r>
    <x v="1"/>
    <s v="Apr"/>
    <n v="16"/>
    <x v="38"/>
    <x v="14"/>
    <x v="1"/>
    <x v="0"/>
    <x v="0"/>
    <x v="6"/>
    <m/>
    <s v=""/>
  </r>
  <r>
    <x v="1"/>
    <s v="Apr"/>
    <n v="16"/>
    <x v="38"/>
    <x v="14"/>
    <x v="1"/>
    <x v="0"/>
    <x v="0"/>
    <x v="0"/>
    <m/>
    <s v=""/>
  </r>
  <r>
    <x v="1"/>
    <s v="Apr"/>
    <n v="16"/>
    <x v="38"/>
    <x v="14"/>
    <x v="1"/>
    <x v="0"/>
    <x v="0"/>
    <x v="8"/>
    <m/>
    <s v=""/>
  </r>
  <r>
    <x v="1"/>
    <s v="Apr"/>
    <n v="16"/>
    <x v="38"/>
    <x v="14"/>
    <x v="1"/>
    <x v="0"/>
    <x v="0"/>
    <x v="42"/>
    <m/>
    <s v=""/>
  </r>
  <r>
    <x v="1"/>
    <s v="Apr"/>
    <n v="16"/>
    <x v="38"/>
    <x v="14"/>
    <x v="1"/>
    <x v="0"/>
    <x v="0"/>
    <x v="13"/>
    <m/>
    <s v=""/>
  </r>
  <r>
    <x v="1"/>
    <s v="Apr"/>
    <n v="16"/>
    <x v="38"/>
    <x v="14"/>
    <x v="1"/>
    <x v="0"/>
    <x v="0"/>
    <x v="93"/>
    <m/>
    <s v=""/>
  </r>
  <r>
    <x v="1"/>
    <s v="Apr"/>
    <n v="16"/>
    <x v="38"/>
    <x v="14"/>
    <x v="1"/>
    <x v="0"/>
    <x v="0"/>
    <x v="9"/>
    <m/>
    <s v=""/>
  </r>
  <r>
    <x v="1"/>
    <s v="Apr"/>
    <n v="16"/>
    <x v="38"/>
    <x v="14"/>
    <x v="1"/>
    <x v="0"/>
    <x v="0"/>
    <x v="12"/>
    <m/>
    <s v=""/>
  </r>
  <r>
    <x v="1"/>
    <s v="Apr"/>
    <n v="16"/>
    <x v="38"/>
    <x v="14"/>
    <x v="1"/>
    <x v="0"/>
    <x v="0"/>
    <x v="8"/>
    <m/>
    <s v=""/>
  </r>
  <r>
    <x v="1"/>
    <s v="Apr"/>
    <n v="16"/>
    <x v="38"/>
    <x v="14"/>
    <x v="1"/>
    <x v="0"/>
    <x v="0"/>
    <x v="8"/>
    <m/>
    <s v=""/>
  </r>
  <r>
    <x v="1"/>
    <s v="Apr"/>
    <n v="16"/>
    <x v="38"/>
    <x v="14"/>
    <x v="1"/>
    <x v="0"/>
    <x v="0"/>
    <x v="12"/>
    <m/>
    <s v=""/>
  </r>
  <r>
    <x v="1"/>
    <s v="Apr"/>
    <n v="16"/>
    <x v="38"/>
    <x v="14"/>
    <x v="1"/>
    <x v="0"/>
    <x v="0"/>
    <x v="10"/>
    <m/>
    <s v=""/>
  </r>
  <r>
    <x v="1"/>
    <s v="Apr"/>
    <n v="16"/>
    <x v="38"/>
    <x v="14"/>
    <x v="1"/>
    <x v="0"/>
    <x v="0"/>
    <x v="8"/>
    <m/>
    <s v=""/>
  </r>
  <r>
    <x v="1"/>
    <s v="Apr"/>
    <n v="16"/>
    <x v="38"/>
    <x v="14"/>
    <x v="1"/>
    <x v="0"/>
    <x v="0"/>
    <x v="42"/>
    <m/>
    <s v=""/>
  </r>
  <r>
    <x v="1"/>
    <s v="Apr"/>
    <n v="16"/>
    <x v="38"/>
    <x v="14"/>
    <x v="1"/>
    <x v="0"/>
    <x v="0"/>
    <x v="9"/>
    <m/>
    <s v=""/>
  </r>
  <r>
    <x v="1"/>
    <s v="Apr"/>
    <n v="16"/>
    <x v="38"/>
    <x v="14"/>
    <x v="1"/>
    <x v="0"/>
    <x v="0"/>
    <x v="12"/>
    <m/>
    <s v=""/>
  </r>
  <r>
    <x v="1"/>
    <s v="Apr"/>
    <n v="16"/>
    <x v="38"/>
    <x v="14"/>
    <x v="1"/>
    <x v="0"/>
    <x v="0"/>
    <x v="8"/>
    <m/>
    <s v=""/>
  </r>
  <r>
    <x v="1"/>
    <s v="Apr"/>
    <n v="16"/>
    <x v="38"/>
    <x v="14"/>
    <x v="1"/>
    <x v="0"/>
    <x v="0"/>
    <x v="9"/>
    <m/>
    <s v=""/>
  </r>
  <r>
    <x v="1"/>
    <s v="Apr"/>
    <n v="16"/>
    <x v="38"/>
    <x v="14"/>
    <x v="1"/>
    <x v="0"/>
    <x v="0"/>
    <x v="9"/>
    <m/>
    <s v=""/>
  </r>
  <r>
    <x v="1"/>
    <s v="Apr"/>
    <n v="16"/>
    <x v="38"/>
    <x v="14"/>
    <x v="1"/>
    <x v="0"/>
    <x v="0"/>
    <x v="14"/>
    <m/>
    <s v=""/>
  </r>
  <r>
    <x v="1"/>
    <s v="Apr"/>
    <n v="16"/>
    <x v="38"/>
    <x v="14"/>
    <x v="1"/>
    <x v="0"/>
    <x v="0"/>
    <x v="16"/>
    <m/>
    <s v=""/>
  </r>
  <r>
    <x v="1"/>
    <s v="Apr"/>
    <n v="16"/>
    <x v="38"/>
    <x v="14"/>
    <x v="1"/>
    <x v="0"/>
    <x v="0"/>
    <x v="10"/>
    <m/>
    <s v=""/>
  </r>
  <r>
    <x v="1"/>
    <s v="Apr"/>
    <n v="16"/>
    <x v="38"/>
    <x v="14"/>
    <x v="1"/>
    <x v="0"/>
    <x v="0"/>
    <x v="12"/>
    <m/>
    <s v=""/>
  </r>
  <r>
    <x v="1"/>
    <s v="Apr"/>
    <n v="16"/>
    <x v="38"/>
    <x v="14"/>
    <x v="1"/>
    <x v="0"/>
    <x v="0"/>
    <x v="13"/>
    <m/>
    <s v=""/>
  </r>
  <r>
    <x v="1"/>
    <s v="Apr"/>
    <n v="16"/>
    <x v="38"/>
    <x v="18"/>
    <x v="1"/>
    <x v="0"/>
    <x v="0"/>
    <x v="11"/>
    <m/>
    <s v=""/>
  </r>
  <r>
    <x v="1"/>
    <s v="Apr"/>
    <n v="16"/>
    <x v="38"/>
    <x v="18"/>
    <x v="1"/>
    <x v="0"/>
    <x v="0"/>
    <x v="11"/>
    <m/>
    <s v=""/>
  </r>
  <r>
    <x v="1"/>
    <s v="Apr"/>
    <n v="16"/>
    <x v="38"/>
    <x v="18"/>
    <x v="1"/>
    <x v="0"/>
    <x v="0"/>
    <x v="14"/>
    <m/>
    <s v=""/>
  </r>
  <r>
    <x v="1"/>
    <s v="Apr"/>
    <n v="16"/>
    <x v="38"/>
    <x v="18"/>
    <x v="1"/>
    <x v="0"/>
    <x v="0"/>
    <x v="43"/>
    <m/>
    <s v=""/>
  </r>
  <r>
    <x v="1"/>
    <s v="Apr"/>
    <n v="16"/>
    <x v="38"/>
    <x v="18"/>
    <x v="1"/>
    <x v="0"/>
    <x v="0"/>
    <x v="14"/>
    <m/>
    <s v=""/>
  </r>
  <r>
    <x v="1"/>
    <s v="Apr"/>
    <n v="16"/>
    <x v="38"/>
    <x v="18"/>
    <x v="1"/>
    <x v="0"/>
    <x v="0"/>
    <x v="11"/>
    <m/>
    <s v=""/>
  </r>
  <r>
    <x v="1"/>
    <s v="Apr"/>
    <n v="16"/>
    <x v="38"/>
    <x v="18"/>
    <x v="1"/>
    <x v="0"/>
    <x v="0"/>
    <x v="12"/>
    <m/>
    <s v=""/>
  </r>
  <r>
    <x v="1"/>
    <s v="Apr"/>
    <n v="16"/>
    <x v="38"/>
    <x v="18"/>
    <x v="1"/>
    <x v="0"/>
    <x v="0"/>
    <x v="14"/>
    <m/>
    <s v=""/>
  </r>
  <r>
    <x v="1"/>
    <s v="Apr"/>
    <n v="16"/>
    <x v="38"/>
    <x v="18"/>
    <x v="1"/>
    <x v="0"/>
    <x v="0"/>
    <x v="5"/>
    <m/>
    <s v=""/>
  </r>
  <r>
    <x v="1"/>
    <s v="Apr"/>
    <n v="16"/>
    <x v="38"/>
    <x v="18"/>
    <x v="1"/>
    <x v="0"/>
    <x v="0"/>
    <x v="11"/>
    <m/>
    <s v=""/>
  </r>
  <r>
    <x v="1"/>
    <s v="Apr"/>
    <n v="16"/>
    <x v="38"/>
    <x v="18"/>
    <x v="1"/>
    <x v="0"/>
    <x v="0"/>
    <x v="42"/>
    <m/>
    <s v=""/>
  </r>
  <r>
    <x v="1"/>
    <s v="Apr"/>
    <n v="16"/>
    <x v="38"/>
    <x v="18"/>
    <x v="1"/>
    <x v="0"/>
    <x v="0"/>
    <x v="42"/>
    <m/>
    <s v=""/>
  </r>
  <r>
    <x v="1"/>
    <s v="Apr"/>
    <n v="16"/>
    <x v="38"/>
    <x v="18"/>
    <x v="1"/>
    <x v="0"/>
    <x v="0"/>
    <x v="12"/>
    <m/>
    <s v=""/>
  </r>
  <r>
    <x v="1"/>
    <s v="Apr"/>
    <n v="16"/>
    <x v="38"/>
    <x v="16"/>
    <x v="1"/>
    <x v="0"/>
    <x v="0"/>
    <x v="92"/>
    <m/>
    <s v=""/>
  </r>
  <r>
    <x v="1"/>
    <s v="Apr"/>
    <n v="16"/>
    <x v="38"/>
    <x v="16"/>
    <x v="1"/>
    <x v="0"/>
    <x v="0"/>
    <x v="10"/>
    <m/>
    <s v=""/>
  </r>
  <r>
    <x v="1"/>
    <s v="Apr"/>
    <n v="16"/>
    <x v="38"/>
    <x v="16"/>
    <x v="1"/>
    <x v="0"/>
    <x v="0"/>
    <x v="7"/>
    <m/>
    <s v=""/>
  </r>
  <r>
    <x v="1"/>
    <s v="Apr"/>
    <n v="16"/>
    <x v="38"/>
    <x v="16"/>
    <x v="1"/>
    <x v="0"/>
    <x v="0"/>
    <x v="7"/>
    <m/>
    <s v=""/>
  </r>
  <r>
    <x v="1"/>
    <s v="Apr"/>
    <n v="16"/>
    <x v="38"/>
    <x v="16"/>
    <x v="1"/>
    <x v="0"/>
    <x v="0"/>
    <x v="4"/>
    <m/>
    <s v=""/>
  </r>
  <r>
    <x v="1"/>
    <s v="Apr"/>
    <n v="16"/>
    <x v="38"/>
    <x v="16"/>
    <x v="1"/>
    <x v="0"/>
    <x v="0"/>
    <x v="9"/>
    <m/>
    <s v=""/>
  </r>
  <r>
    <x v="1"/>
    <s v="Apr"/>
    <n v="16"/>
    <x v="38"/>
    <x v="16"/>
    <x v="1"/>
    <x v="0"/>
    <x v="0"/>
    <x v="0"/>
    <m/>
    <s v=""/>
  </r>
  <r>
    <x v="1"/>
    <s v="Apr"/>
    <n v="16"/>
    <x v="38"/>
    <x v="16"/>
    <x v="1"/>
    <x v="0"/>
    <x v="0"/>
    <x v="15"/>
    <m/>
    <s v=""/>
  </r>
  <r>
    <x v="1"/>
    <s v="Apr"/>
    <n v="16"/>
    <x v="38"/>
    <x v="16"/>
    <x v="1"/>
    <x v="0"/>
    <x v="0"/>
    <x v="13"/>
    <m/>
    <s v=""/>
  </r>
  <r>
    <x v="1"/>
    <s v="Apr"/>
    <n v="16"/>
    <x v="38"/>
    <x v="16"/>
    <x v="1"/>
    <x v="0"/>
    <x v="0"/>
    <x v="17"/>
    <m/>
    <s v=""/>
  </r>
  <r>
    <x v="1"/>
    <s v="Apr"/>
    <n v="16"/>
    <x v="38"/>
    <x v="16"/>
    <x v="1"/>
    <x v="0"/>
    <x v="0"/>
    <x v="5"/>
    <m/>
    <s v=""/>
  </r>
  <r>
    <x v="1"/>
    <s v="Apr"/>
    <n v="16"/>
    <x v="38"/>
    <x v="16"/>
    <x v="1"/>
    <x v="0"/>
    <x v="0"/>
    <x v="12"/>
    <m/>
    <s v=""/>
  </r>
  <r>
    <x v="1"/>
    <s v="Apr"/>
    <n v="16"/>
    <x v="38"/>
    <x v="16"/>
    <x v="1"/>
    <x v="0"/>
    <x v="0"/>
    <x v="9"/>
    <m/>
    <s v=""/>
  </r>
  <r>
    <x v="1"/>
    <s v="Apr"/>
    <n v="16"/>
    <x v="38"/>
    <x v="16"/>
    <x v="1"/>
    <x v="0"/>
    <x v="0"/>
    <x v="1"/>
    <m/>
    <s v=""/>
  </r>
  <r>
    <x v="1"/>
    <s v="Apr"/>
    <n v="16"/>
    <x v="38"/>
    <x v="16"/>
    <x v="1"/>
    <x v="0"/>
    <x v="0"/>
    <x v="5"/>
    <m/>
    <s v=""/>
  </r>
  <r>
    <x v="1"/>
    <s v="Apr"/>
    <n v="16"/>
    <x v="38"/>
    <x v="16"/>
    <x v="1"/>
    <x v="0"/>
    <x v="0"/>
    <x v="12"/>
    <m/>
    <s v=""/>
  </r>
  <r>
    <x v="1"/>
    <s v="Apr"/>
    <n v="16"/>
    <x v="38"/>
    <x v="16"/>
    <x v="1"/>
    <x v="0"/>
    <x v="0"/>
    <x v="15"/>
    <m/>
    <s v=""/>
  </r>
  <r>
    <x v="1"/>
    <s v="Apr"/>
    <n v="16"/>
    <x v="38"/>
    <x v="16"/>
    <x v="1"/>
    <x v="0"/>
    <x v="0"/>
    <x v="14"/>
    <m/>
    <s v=""/>
  </r>
  <r>
    <x v="1"/>
    <s v="Apr"/>
    <n v="16"/>
    <x v="38"/>
    <x v="16"/>
    <x v="1"/>
    <x v="0"/>
    <x v="0"/>
    <x v="11"/>
    <m/>
    <s v=""/>
  </r>
  <r>
    <x v="1"/>
    <s v="Apr"/>
    <n v="16"/>
    <x v="38"/>
    <x v="16"/>
    <x v="1"/>
    <x v="0"/>
    <x v="0"/>
    <x v="42"/>
    <m/>
    <s v=""/>
  </r>
  <r>
    <x v="1"/>
    <s v="Apr"/>
    <n v="16"/>
    <x v="38"/>
    <x v="17"/>
    <x v="1"/>
    <x v="0"/>
    <x v="0"/>
    <x v="9"/>
    <m/>
    <s v=""/>
  </r>
  <r>
    <x v="1"/>
    <s v="Apr"/>
    <n v="16"/>
    <x v="38"/>
    <x v="17"/>
    <x v="1"/>
    <x v="0"/>
    <x v="0"/>
    <x v="7"/>
    <m/>
    <s v=""/>
  </r>
  <r>
    <x v="1"/>
    <s v="Apr"/>
    <n v="16"/>
    <x v="38"/>
    <x v="17"/>
    <x v="1"/>
    <x v="0"/>
    <x v="0"/>
    <x v="14"/>
    <m/>
    <s v=""/>
  </r>
  <r>
    <x v="1"/>
    <s v="Apr"/>
    <n v="16"/>
    <x v="38"/>
    <x v="17"/>
    <x v="1"/>
    <x v="0"/>
    <x v="0"/>
    <x v="17"/>
    <m/>
    <s v=""/>
  </r>
  <r>
    <x v="1"/>
    <s v="Apr"/>
    <n v="16"/>
    <x v="38"/>
    <x v="17"/>
    <x v="1"/>
    <x v="0"/>
    <x v="0"/>
    <x v="5"/>
    <m/>
    <s v=""/>
  </r>
  <r>
    <x v="1"/>
    <s v="Apr"/>
    <n v="16"/>
    <x v="38"/>
    <x v="19"/>
    <x v="1"/>
    <x v="0"/>
    <x v="0"/>
    <x v="42"/>
    <m/>
    <s v=""/>
  </r>
  <r>
    <x v="1"/>
    <s v="Apr"/>
    <n v="16"/>
    <x v="38"/>
    <x v="19"/>
    <x v="1"/>
    <x v="0"/>
    <x v="0"/>
    <x v="9"/>
    <m/>
    <s v=""/>
  </r>
  <r>
    <x v="1"/>
    <s v="Apr"/>
    <n v="16"/>
    <x v="38"/>
    <x v="19"/>
    <x v="1"/>
    <x v="0"/>
    <x v="0"/>
    <x v="14"/>
    <m/>
    <s v=""/>
  </r>
  <r>
    <x v="1"/>
    <s v="Apr"/>
    <n v="16"/>
    <x v="38"/>
    <x v="19"/>
    <x v="1"/>
    <x v="0"/>
    <x v="0"/>
    <x v="9"/>
    <m/>
    <s v=""/>
  </r>
  <r>
    <x v="1"/>
    <s v="Apr"/>
    <n v="16"/>
    <x v="38"/>
    <x v="19"/>
    <x v="1"/>
    <x v="0"/>
    <x v="0"/>
    <x v="9"/>
    <m/>
    <s v=""/>
  </r>
  <r>
    <x v="1"/>
    <s v="Apr"/>
    <n v="16"/>
    <x v="38"/>
    <x v="19"/>
    <x v="1"/>
    <x v="0"/>
    <x v="0"/>
    <x v="10"/>
    <m/>
    <s v=""/>
  </r>
  <r>
    <x v="1"/>
    <s v="Apr"/>
    <n v="16"/>
    <x v="38"/>
    <x v="19"/>
    <x v="1"/>
    <x v="0"/>
    <x v="0"/>
    <x v="5"/>
    <m/>
    <s v=""/>
  </r>
  <r>
    <x v="1"/>
    <s v="Apr"/>
    <n v="16"/>
    <x v="38"/>
    <x v="19"/>
    <x v="1"/>
    <x v="0"/>
    <x v="0"/>
    <x v="9"/>
    <m/>
    <s v=""/>
  </r>
  <r>
    <x v="1"/>
    <s v="Apr"/>
    <n v="16"/>
    <x v="38"/>
    <x v="19"/>
    <x v="0"/>
    <x v="0"/>
    <x v="0"/>
    <x v="9"/>
    <m/>
    <s v=""/>
  </r>
  <r>
    <x v="1"/>
    <s v="Apr"/>
    <n v="16"/>
    <x v="38"/>
    <x v="19"/>
    <x v="0"/>
    <x v="0"/>
    <x v="0"/>
    <x v="15"/>
    <m/>
    <s v=""/>
  </r>
  <r>
    <x v="1"/>
    <s v="Apr"/>
    <n v="16"/>
    <x v="38"/>
    <x v="19"/>
    <x v="0"/>
    <x v="0"/>
    <x v="0"/>
    <x v="11"/>
    <m/>
    <s v=""/>
  </r>
  <r>
    <x v="1"/>
    <s v="Apr"/>
    <n v="16"/>
    <x v="38"/>
    <x v="19"/>
    <x v="0"/>
    <x v="0"/>
    <x v="0"/>
    <x v="14"/>
    <m/>
    <s v=""/>
  </r>
  <r>
    <x v="1"/>
    <s v="Apr"/>
    <n v="16"/>
    <x v="38"/>
    <x v="19"/>
    <x v="2"/>
    <x v="0"/>
    <x v="0"/>
    <x v="43"/>
    <m/>
    <s v=""/>
  </r>
  <r>
    <x v="1"/>
    <s v="Apr"/>
    <n v="16"/>
    <x v="38"/>
    <x v="12"/>
    <x v="0"/>
    <x v="0"/>
    <x v="0"/>
    <x v="0"/>
    <m/>
    <s v=""/>
  </r>
  <r>
    <x v="1"/>
    <s v="Apr"/>
    <n v="16"/>
    <x v="38"/>
    <x v="12"/>
    <x v="0"/>
    <x v="0"/>
    <x v="0"/>
    <x v="8"/>
    <m/>
    <s v=""/>
  </r>
  <r>
    <x v="1"/>
    <s v="Apr"/>
    <n v="16"/>
    <x v="38"/>
    <x v="12"/>
    <x v="1"/>
    <x v="0"/>
    <x v="0"/>
    <x v="0"/>
    <m/>
    <s v=""/>
  </r>
  <r>
    <x v="1"/>
    <s v="Apr"/>
    <n v="16"/>
    <x v="38"/>
    <x v="15"/>
    <x v="0"/>
    <x v="0"/>
    <x v="0"/>
    <x v="18"/>
    <m/>
    <s v=""/>
  </r>
  <r>
    <x v="1"/>
    <s v="Apr"/>
    <n v="16"/>
    <x v="38"/>
    <x v="15"/>
    <x v="0"/>
    <x v="0"/>
    <x v="0"/>
    <x v="6"/>
    <m/>
    <s v=""/>
  </r>
  <r>
    <x v="1"/>
    <s v="Apr"/>
    <n v="16"/>
    <x v="38"/>
    <x v="15"/>
    <x v="0"/>
    <x v="0"/>
    <x v="0"/>
    <x v="7"/>
    <m/>
    <s v=""/>
  </r>
  <r>
    <x v="1"/>
    <s v="Apr"/>
    <n v="16"/>
    <x v="38"/>
    <x v="15"/>
    <x v="1"/>
    <x v="0"/>
    <x v="0"/>
    <x v="5"/>
    <m/>
    <s v=""/>
  </r>
  <r>
    <x v="1"/>
    <s v="Apr"/>
    <n v="16"/>
    <x v="38"/>
    <x v="15"/>
    <x v="1"/>
    <x v="0"/>
    <x v="0"/>
    <x v="0"/>
    <m/>
    <s v=""/>
  </r>
  <r>
    <x v="1"/>
    <s v="Apr"/>
    <n v="16"/>
    <x v="38"/>
    <x v="15"/>
    <x v="1"/>
    <x v="0"/>
    <x v="0"/>
    <x v="17"/>
    <m/>
    <s v=""/>
  </r>
  <r>
    <x v="1"/>
    <s v="Apr"/>
    <n v="16"/>
    <x v="38"/>
    <x v="20"/>
    <x v="2"/>
    <x v="0"/>
    <x v="0"/>
    <x v="19"/>
    <m/>
    <s v=""/>
  </r>
  <r>
    <x v="1"/>
    <s v="Apr"/>
    <n v="16"/>
    <x v="38"/>
    <x v="20"/>
    <x v="0"/>
    <x v="0"/>
    <x v="0"/>
    <x v="8"/>
    <m/>
    <s v=""/>
  </r>
  <r>
    <x v="1"/>
    <s v="Apr"/>
    <n v="17"/>
    <x v="39"/>
    <x v="21"/>
    <x v="1"/>
    <x v="0"/>
    <x v="0"/>
    <x v="11"/>
    <m/>
    <s v=""/>
  </r>
  <r>
    <x v="1"/>
    <s v="Apr"/>
    <n v="17"/>
    <x v="39"/>
    <x v="21"/>
    <x v="1"/>
    <x v="0"/>
    <x v="0"/>
    <x v="12"/>
    <m/>
    <s v=""/>
  </r>
  <r>
    <x v="1"/>
    <s v="Apr"/>
    <n v="17"/>
    <x v="39"/>
    <x v="21"/>
    <x v="1"/>
    <x v="0"/>
    <x v="0"/>
    <x v="8"/>
    <m/>
    <s v=""/>
  </r>
  <r>
    <x v="1"/>
    <s v="Apr"/>
    <n v="17"/>
    <x v="39"/>
    <x v="21"/>
    <x v="1"/>
    <x v="0"/>
    <x v="0"/>
    <x v="8"/>
    <m/>
    <s v=""/>
  </r>
  <r>
    <x v="1"/>
    <s v="Apr"/>
    <n v="17"/>
    <x v="39"/>
    <x v="21"/>
    <x v="1"/>
    <x v="0"/>
    <x v="0"/>
    <x v="13"/>
    <m/>
    <s v=""/>
  </r>
  <r>
    <x v="1"/>
    <s v="Apr"/>
    <n v="17"/>
    <x v="39"/>
    <x v="21"/>
    <x v="1"/>
    <x v="0"/>
    <x v="0"/>
    <x v="14"/>
    <m/>
    <s v=""/>
  </r>
  <r>
    <x v="1"/>
    <s v="Apr"/>
    <n v="17"/>
    <x v="39"/>
    <x v="21"/>
    <x v="1"/>
    <x v="0"/>
    <x v="0"/>
    <x v="8"/>
    <m/>
    <s v=""/>
  </r>
  <r>
    <x v="1"/>
    <s v="Apr"/>
    <n v="17"/>
    <x v="39"/>
    <x v="21"/>
    <x v="1"/>
    <x v="0"/>
    <x v="0"/>
    <x v="8"/>
    <m/>
    <s v=""/>
  </r>
  <r>
    <x v="1"/>
    <s v="Apr"/>
    <n v="17"/>
    <x v="39"/>
    <x v="21"/>
    <x v="1"/>
    <x v="0"/>
    <x v="0"/>
    <x v="14"/>
    <m/>
    <s v=""/>
  </r>
  <r>
    <x v="1"/>
    <s v="Apr"/>
    <n v="17"/>
    <x v="39"/>
    <x v="21"/>
    <x v="1"/>
    <x v="0"/>
    <x v="0"/>
    <x v="10"/>
    <m/>
    <s v=""/>
  </r>
  <r>
    <x v="1"/>
    <s v="Apr"/>
    <n v="17"/>
    <x v="39"/>
    <x v="21"/>
    <x v="1"/>
    <x v="0"/>
    <x v="0"/>
    <x v="13"/>
    <m/>
    <s v=""/>
  </r>
  <r>
    <x v="1"/>
    <s v="Apr"/>
    <n v="17"/>
    <x v="39"/>
    <x v="21"/>
    <x v="1"/>
    <x v="0"/>
    <x v="0"/>
    <x v="8"/>
    <m/>
    <s v=""/>
  </r>
  <r>
    <x v="1"/>
    <s v="Apr"/>
    <n v="17"/>
    <x v="39"/>
    <x v="21"/>
    <x v="1"/>
    <x v="0"/>
    <x v="0"/>
    <x v="14"/>
    <m/>
    <s v=""/>
  </r>
  <r>
    <x v="1"/>
    <s v="Apr"/>
    <n v="17"/>
    <x v="39"/>
    <x v="21"/>
    <x v="1"/>
    <x v="0"/>
    <x v="0"/>
    <x v="15"/>
    <m/>
    <s v=""/>
  </r>
  <r>
    <x v="1"/>
    <s v="Apr"/>
    <n v="17"/>
    <x v="39"/>
    <x v="21"/>
    <x v="1"/>
    <x v="0"/>
    <x v="0"/>
    <x v="10"/>
    <m/>
    <s v=""/>
  </r>
  <r>
    <x v="1"/>
    <s v="Apr"/>
    <n v="17"/>
    <x v="39"/>
    <x v="21"/>
    <x v="2"/>
    <x v="0"/>
    <x v="0"/>
    <x v="14"/>
    <m/>
    <s v=""/>
  </r>
  <r>
    <x v="1"/>
    <s v="Apr"/>
    <n v="17"/>
    <x v="39"/>
    <x v="21"/>
    <x v="2"/>
    <x v="0"/>
    <x v="0"/>
    <x v="8"/>
    <m/>
    <s v=""/>
  </r>
  <r>
    <x v="1"/>
    <s v="Apr"/>
    <n v="17"/>
    <x v="39"/>
    <x v="22"/>
    <x v="1"/>
    <x v="0"/>
    <x v="0"/>
    <x v="11"/>
    <m/>
    <s v=""/>
  </r>
  <r>
    <x v="1"/>
    <s v="Apr"/>
    <n v="17"/>
    <x v="39"/>
    <x v="23"/>
    <x v="1"/>
    <x v="0"/>
    <x v="0"/>
    <x v="43"/>
    <m/>
    <s v=""/>
  </r>
  <r>
    <x v="1"/>
    <s v="Apr"/>
    <n v="17"/>
    <x v="39"/>
    <x v="23"/>
    <x v="1"/>
    <x v="0"/>
    <x v="0"/>
    <x v="42"/>
    <m/>
    <s v=""/>
  </r>
  <r>
    <x v="1"/>
    <s v="Apr"/>
    <n v="17"/>
    <x v="39"/>
    <x v="24"/>
    <x v="1"/>
    <x v="0"/>
    <x v="0"/>
    <x v="11"/>
    <m/>
    <s v=""/>
  </r>
  <r>
    <x v="1"/>
    <s v="Apr"/>
    <n v="17"/>
    <x v="39"/>
    <x v="24"/>
    <x v="1"/>
    <x v="0"/>
    <x v="0"/>
    <x v="42"/>
    <m/>
    <s v=""/>
  </r>
  <r>
    <x v="1"/>
    <s v="Apr"/>
    <n v="17"/>
    <x v="39"/>
    <x v="24"/>
    <x v="1"/>
    <x v="0"/>
    <x v="0"/>
    <x v="43"/>
    <m/>
    <s v=""/>
  </r>
  <r>
    <x v="1"/>
    <s v="Apr"/>
    <n v="17"/>
    <x v="39"/>
    <x v="24"/>
    <x v="1"/>
    <x v="0"/>
    <x v="0"/>
    <x v="11"/>
    <m/>
    <s v=""/>
  </r>
  <r>
    <x v="1"/>
    <s v="Apr"/>
    <n v="17"/>
    <x v="39"/>
    <x v="24"/>
    <x v="1"/>
    <x v="0"/>
    <x v="0"/>
    <x v="43"/>
    <m/>
    <s v=""/>
  </r>
  <r>
    <x v="1"/>
    <s v="Apr"/>
    <n v="17"/>
    <x v="39"/>
    <x v="24"/>
    <x v="1"/>
    <x v="0"/>
    <x v="0"/>
    <x v="11"/>
    <m/>
    <s v=""/>
  </r>
  <r>
    <x v="1"/>
    <s v="Apr"/>
    <n v="17"/>
    <x v="39"/>
    <x v="24"/>
    <x v="1"/>
    <x v="0"/>
    <x v="0"/>
    <x v="14"/>
    <m/>
    <s v=""/>
  </r>
  <r>
    <x v="1"/>
    <s v="Apr"/>
    <n v="17"/>
    <x v="39"/>
    <x v="24"/>
    <x v="1"/>
    <x v="0"/>
    <x v="0"/>
    <x v="12"/>
    <m/>
    <s v=""/>
  </r>
  <r>
    <x v="1"/>
    <s v="Apr"/>
    <n v="17"/>
    <x v="39"/>
    <x v="24"/>
    <x v="1"/>
    <x v="0"/>
    <x v="0"/>
    <x v="11"/>
    <m/>
    <s v=""/>
  </r>
  <r>
    <x v="1"/>
    <s v="Apr"/>
    <n v="17"/>
    <x v="39"/>
    <x v="24"/>
    <x v="1"/>
    <x v="0"/>
    <x v="0"/>
    <x v="12"/>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11"/>
    <m/>
    <s v=""/>
  </r>
  <r>
    <x v="1"/>
    <s v="Apr"/>
    <n v="17"/>
    <x v="39"/>
    <x v="24"/>
    <x v="1"/>
    <x v="0"/>
    <x v="0"/>
    <x v="42"/>
    <m/>
    <s v=""/>
  </r>
  <r>
    <x v="1"/>
    <s v="Apr"/>
    <n v="17"/>
    <x v="39"/>
    <x v="24"/>
    <x v="1"/>
    <x v="0"/>
    <x v="0"/>
    <x v="42"/>
    <m/>
    <s v=""/>
  </r>
  <r>
    <x v="1"/>
    <s v="Apr"/>
    <n v="17"/>
    <x v="39"/>
    <x v="24"/>
    <x v="1"/>
    <x v="0"/>
    <x v="0"/>
    <x v="12"/>
    <m/>
    <s v=""/>
  </r>
  <r>
    <x v="1"/>
    <s v="Apr"/>
    <n v="17"/>
    <x v="39"/>
    <x v="24"/>
    <x v="1"/>
    <x v="0"/>
    <x v="0"/>
    <x v="42"/>
    <m/>
    <s v=""/>
  </r>
  <r>
    <x v="1"/>
    <s v="Apr"/>
    <n v="17"/>
    <x v="39"/>
    <x v="24"/>
    <x v="1"/>
    <x v="0"/>
    <x v="0"/>
    <x v="12"/>
    <m/>
    <s v=""/>
  </r>
  <r>
    <x v="1"/>
    <s v="Apr"/>
    <n v="17"/>
    <x v="39"/>
    <x v="24"/>
    <x v="1"/>
    <x v="0"/>
    <x v="0"/>
    <x v="11"/>
    <m/>
    <s v=""/>
  </r>
  <r>
    <x v="1"/>
    <s v="Apr"/>
    <n v="17"/>
    <x v="39"/>
    <x v="24"/>
    <x v="1"/>
    <x v="0"/>
    <x v="0"/>
    <x v="11"/>
    <m/>
    <s v=""/>
  </r>
  <r>
    <x v="1"/>
    <s v="Apr"/>
    <n v="17"/>
    <x v="39"/>
    <x v="24"/>
    <x v="1"/>
    <x v="0"/>
    <x v="0"/>
    <x v="11"/>
    <m/>
    <s v=""/>
  </r>
  <r>
    <x v="1"/>
    <s v="Apr"/>
    <n v="17"/>
    <x v="39"/>
    <x v="24"/>
    <x v="1"/>
    <x v="0"/>
    <x v="0"/>
    <x v="42"/>
    <m/>
    <s v=""/>
  </r>
  <r>
    <x v="1"/>
    <s v="Apr"/>
    <n v="17"/>
    <x v="39"/>
    <x v="24"/>
    <x v="1"/>
    <x v="0"/>
    <x v="0"/>
    <x v="11"/>
    <m/>
    <s v=""/>
  </r>
  <r>
    <x v="1"/>
    <s v="Apr"/>
    <n v="17"/>
    <x v="39"/>
    <x v="24"/>
    <x v="1"/>
    <x v="0"/>
    <x v="0"/>
    <x v="12"/>
    <m/>
    <s v=""/>
  </r>
  <r>
    <x v="1"/>
    <s v="Apr"/>
    <n v="17"/>
    <x v="39"/>
    <x v="24"/>
    <x v="1"/>
    <x v="0"/>
    <x v="0"/>
    <x v="11"/>
    <m/>
    <s v=""/>
  </r>
  <r>
    <x v="1"/>
    <s v="Apr"/>
    <n v="17"/>
    <x v="39"/>
    <x v="24"/>
    <x v="1"/>
    <x v="0"/>
    <x v="0"/>
    <x v="42"/>
    <m/>
    <s v=""/>
  </r>
  <r>
    <x v="1"/>
    <s v="Apr"/>
    <n v="17"/>
    <x v="39"/>
    <x v="24"/>
    <x v="1"/>
    <x v="0"/>
    <x v="0"/>
    <x v="43"/>
    <m/>
    <s v=""/>
  </r>
  <r>
    <x v="1"/>
    <s v="Apr"/>
    <n v="17"/>
    <x v="39"/>
    <x v="24"/>
    <x v="1"/>
    <x v="0"/>
    <x v="0"/>
    <x v="11"/>
    <m/>
    <s v=""/>
  </r>
  <r>
    <x v="1"/>
    <s v="Apr"/>
    <n v="17"/>
    <x v="39"/>
    <x v="24"/>
    <x v="1"/>
    <x v="0"/>
    <x v="0"/>
    <x v="11"/>
    <m/>
    <s v=""/>
  </r>
  <r>
    <x v="1"/>
    <s v="Apr"/>
    <n v="17"/>
    <x v="39"/>
    <x v="24"/>
    <x v="1"/>
    <x v="0"/>
    <x v="0"/>
    <x v="42"/>
    <m/>
    <s v=""/>
  </r>
  <r>
    <x v="1"/>
    <s v="Apr"/>
    <n v="17"/>
    <x v="39"/>
    <x v="24"/>
    <x v="1"/>
    <x v="0"/>
    <x v="0"/>
    <x v="12"/>
    <m/>
    <s v=""/>
  </r>
  <r>
    <x v="1"/>
    <s v="Apr"/>
    <n v="17"/>
    <x v="39"/>
    <x v="24"/>
    <x v="1"/>
    <x v="0"/>
    <x v="0"/>
    <x v="42"/>
    <m/>
    <s v=""/>
  </r>
  <r>
    <x v="1"/>
    <s v="Apr"/>
    <n v="17"/>
    <x v="39"/>
    <x v="24"/>
    <x v="1"/>
    <x v="0"/>
    <x v="0"/>
    <x v="42"/>
    <m/>
    <s v=""/>
  </r>
  <r>
    <x v="1"/>
    <s v="Apr"/>
    <n v="17"/>
    <x v="39"/>
    <x v="24"/>
    <x v="1"/>
    <x v="0"/>
    <x v="0"/>
    <x v="42"/>
    <m/>
    <s v=""/>
  </r>
  <r>
    <x v="1"/>
    <s v="Apr"/>
    <n v="17"/>
    <x v="39"/>
    <x v="24"/>
    <x v="1"/>
    <x v="0"/>
    <x v="0"/>
    <x v="11"/>
    <m/>
    <s v=""/>
  </r>
  <r>
    <x v="1"/>
    <s v="Apr"/>
    <n v="17"/>
    <x v="39"/>
    <x v="24"/>
    <x v="1"/>
    <x v="0"/>
    <x v="0"/>
    <x v="43"/>
    <m/>
    <s v=""/>
  </r>
  <r>
    <x v="1"/>
    <s v="Apr"/>
    <n v="17"/>
    <x v="39"/>
    <x v="24"/>
    <x v="1"/>
    <x v="0"/>
    <x v="0"/>
    <x v="11"/>
    <m/>
    <s v=""/>
  </r>
  <r>
    <x v="1"/>
    <s v="Apr"/>
    <n v="17"/>
    <x v="39"/>
    <x v="24"/>
    <x v="1"/>
    <x v="0"/>
    <x v="0"/>
    <x v="11"/>
    <m/>
    <s v=""/>
  </r>
  <r>
    <x v="1"/>
    <s v="Apr"/>
    <n v="18"/>
    <x v="40"/>
    <x v="14"/>
    <x v="1"/>
    <x v="0"/>
    <x v="0"/>
    <x v="11"/>
    <n v="0.4"/>
    <n v="0.85733882030178321"/>
  </r>
  <r>
    <x v="1"/>
    <s v="Apr"/>
    <n v="18"/>
    <x v="40"/>
    <x v="14"/>
    <x v="1"/>
    <x v="0"/>
    <x v="0"/>
    <x v="4"/>
    <n v="1.36"/>
    <n v="1.1559809263147158"/>
  </r>
  <r>
    <x v="1"/>
    <s v="Apr"/>
    <n v="18"/>
    <x v="40"/>
    <x v="14"/>
    <x v="1"/>
    <x v="0"/>
    <x v="0"/>
    <x v="8"/>
    <n v="0.65"/>
    <n v="1.0957703265395573"/>
  </r>
  <r>
    <x v="1"/>
    <s v="Apr"/>
    <n v="18"/>
    <x v="40"/>
    <x v="14"/>
    <x v="1"/>
    <x v="0"/>
    <x v="0"/>
    <x v="11"/>
    <n v="0.45"/>
    <n v="0.96450617283950613"/>
  </r>
  <r>
    <x v="1"/>
    <s v="Apr"/>
    <n v="18"/>
    <x v="40"/>
    <x v="14"/>
    <x v="1"/>
    <x v="0"/>
    <x v="0"/>
    <x v="14"/>
    <n v="0.56999999999999995"/>
    <n v="1.0387811634349029"/>
  </r>
  <r>
    <x v="1"/>
    <s v="Apr"/>
    <n v="18"/>
    <x v="40"/>
    <x v="14"/>
    <x v="1"/>
    <x v="0"/>
    <x v="0"/>
    <x v="14"/>
    <n v="0.53"/>
    <n v="0.9658842396850853"/>
  </r>
  <r>
    <x v="1"/>
    <s v="Apr"/>
    <n v="18"/>
    <x v="40"/>
    <x v="16"/>
    <x v="1"/>
    <x v="0"/>
    <x v="0"/>
    <x v="11"/>
    <n v="0.31"/>
    <n v="0.66443758573388201"/>
  </r>
  <r>
    <x v="1"/>
    <s v="Apr"/>
    <n v="18"/>
    <x v="40"/>
    <x v="16"/>
    <x v="1"/>
    <x v="0"/>
    <x v="0"/>
    <x v="10"/>
    <n v="0.63"/>
    <n v="0.91409004512412761"/>
  </r>
  <r>
    <x v="1"/>
    <s v="Apr"/>
    <n v="18"/>
    <x v="40"/>
    <x v="16"/>
    <x v="1"/>
    <x v="0"/>
    <x v="0"/>
    <x v="9"/>
    <n v="0.7"/>
    <n v="0.94482237339380193"/>
  </r>
  <r>
    <x v="1"/>
    <s v="Apr"/>
    <n v="18"/>
    <x v="40"/>
    <x v="16"/>
    <x v="1"/>
    <x v="0"/>
    <x v="0"/>
    <x v="5"/>
    <n v="0.91"/>
    <n v="0.99862825788751719"/>
  </r>
  <r>
    <x v="1"/>
    <s v="Apr"/>
    <n v="18"/>
    <x v="40"/>
    <x v="16"/>
    <x v="1"/>
    <x v="0"/>
    <x v="0"/>
    <x v="12"/>
    <n v="0.41"/>
    <n v="0.80942885910015205"/>
  </r>
  <r>
    <x v="1"/>
    <s v="Apr"/>
    <n v="18"/>
    <x v="40"/>
    <x v="16"/>
    <x v="1"/>
    <x v="0"/>
    <x v="0"/>
    <x v="12"/>
    <n v="0.43"/>
    <n v="0.8489131936904033"/>
  </r>
  <r>
    <x v="1"/>
    <s v="Apr"/>
    <n v="18"/>
    <x v="40"/>
    <x v="16"/>
    <x v="1"/>
    <x v="0"/>
    <x v="0"/>
    <x v="11"/>
    <n v="0.43"/>
    <n v="0.92163923182441698"/>
  </r>
  <r>
    <x v="1"/>
    <s v="Apr"/>
    <n v="18"/>
    <x v="40"/>
    <x v="16"/>
    <x v="1"/>
    <x v="0"/>
    <x v="0"/>
    <x v="12"/>
    <n v="0.47"/>
    <n v="0.92788186287090602"/>
  </r>
  <r>
    <x v="1"/>
    <s v="Apr"/>
    <n v="18"/>
    <x v="40"/>
    <x v="16"/>
    <x v="1"/>
    <x v="0"/>
    <x v="0"/>
    <x v="17"/>
    <n v="1.03"/>
    <n v="0.99207304739797542"/>
  </r>
  <r>
    <x v="1"/>
    <s v="Apr"/>
    <n v="18"/>
    <x v="40"/>
    <x v="16"/>
    <x v="1"/>
    <x v="0"/>
    <x v="0"/>
    <x v="12"/>
    <n v="0.38"/>
    <n v="0.75020235721477502"/>
  </r>
  <r>
    <x v="1"/>
    <s v="Apr"/>
    <n v="18"/>
    <x v="40"/>
    <x v="16"/>
    <x v="1"/>
    <x v="0"/>
    <x v="0"/>
    <x v="12"/>
    <n v="0.43"/>
    <n v="0.8489131936904033"/>
  </r>
  <r>
    <x v="1"/>
    <s v="Apr"/>
    <n v="18"/>
    <x v="40"/>
    <x v="16"/>
    <x v="1"/>
    <x v="0"/>
    <x v="0"/>
    <x v="14"/>
    <n v="0.4"/>
    <n v="0.72896923749817755"/>
  </r>
  <r>
    <x v="1"/>
    <s v="Apr"/>
    <n v="18"/>
    <x v="40"/>
    <x v="16"/>
    <x v="1"/>
    <x v="0"/>
    <x v="0"/>
    <x v="7"/>
    <n v="0.97"/>
    <n v="1.1387114951164539"/>
  </r>
  <r>
    <x v="1"/>
    <s v="Apr"/>
    <n v="18"/>
    <x v="40"/>
    <x v="17"/>
    <x v="1"/>
    <x v="0"/>
    <x v="0"/>
    <x v="14"/>
    <n v="0.51"/>
    <n v="0.92943577781017639"/>
  </r>
  <r>
    <x v="1"/>
    <s v="Apr"/>
    <n v="18"/>
    <x v="40"/>
    <x v="17"/>
    <x v="1"/>
    <x v="0"/>
    <x v="0"/>
    <x v="12"/>
    <n v="0.36"/>
    <n v="0.71071802262452377"/>
  </r>
  <r>
    <x v="1"/>
    <s v="Apr"/>
    <n v="18"/>
    <x v="40"/>
    <x v="17"/>
    <x v="1"/>
    <x v="0"/>
    <x v="0"/>
    <x v="11"/>
    <n v="0.4"/>
    <n v="0.85733882030178321"/>
  </r>
  <r>
    <x v="1"/>
    <s v="Apr"/>
    <n v="18"/>
    <x v="40"/>
    <x v="17"/>
    <x v="1"/>
    <x v="0"/>
    <x v="0"/>
    <x v="14"/>
    <n v="0.26"/>
    <n v="0.47383000437381545"/>
  </r>
  <r>
    <x v="1"/>
    <s v="Apr"/>
    <n v="18"/>
    <x v="40"/>
    <x v="17"/>
    <x v="1"/>
    <x v="0"/>
    <x v="0"/>
    <x v="9"/>
    <n v="0.69"/>
    <n v="0.93132491091674763"/>
  </r>
  <r>
    <x v="1"/>
    <s v="Apr"/>
    <n v="18"/>
    <x v="40"/>
    <x v="17"/>
    <x v="1"/>
    <x v="0"/>
    <x v="0"/>
    <x v="8"/>
    <n v="0.47"/>
    <n v="0.7923262361132184"/>
  </r>
  <r>
    <x v="1"/>
    <s v="Apr"/>
    <n v="18"/>
    <x v="40"/>
    <x v="17"/>
    <x v="1"/>
    <x v="0"/>
    <x v="0"/>
    <x v="8"/>
    <n v="0.55000000000000004"/>
    <n v="0.92719027630270245"/>
  </r>
  <r>
    <x v="1"/>
    <s v="Apr"/>
    <n v="18"/>
    <x v="40"/>
    <x v="17"/>
    <x v="1"/>
    <x v="0"/>
    <x v="0"/>
    <x v="14"/>
    <n v="0.72"/>
    <n v="1.3121446274967197"/>
  </r>
  <r>
    <x v="1"/>
    <s v="Apr"/>
    <n v="18"/>
    <x v="40"/>
    <x v="17"/>
    <x v="1"/>
    <x v="0"/>
    <x v="0"/>
    <x v="13"/>
    <n v="0.44"/>
    <n v="0.6875"/>
  </r>
  <r>
    <x v="1"/>
    <s v="Apr"/>
    <n v="18"/>
    <x v="40"/>
    <x v="17"/>
    <x v="1"/>
    <x v="0"/>
    <x v="0"/>
    <x v="15"/>
    <n v="0.83"/>
    <n v="1.0439332385827662"/>
  </r>
  <r>
    <x v="1"/>
    <s v="Apr"/>
    <n v="18"/>
    <x v="40"/>
    <x v="17"/>
    <x v="1"/>
    <x v="0"/>
    <x v="0"/>
    <x v="8"/>
    <n v="0.49"/>
    <n v="0.82604224616058941"/>
  </r>
  <r>
    <x v="1"/>
    <s v="Apr"/>
    <n v="18"/>
    <x v="40"/>
    <x v="17"/>
    <x v="1"/>
    <x v="0"/>
    <x v="0"/>
    <x v="12"/>
    <n v="0.26"/>
    <n v="0.51329634967326709"/>
  </r>
  <r>
    <x v="1"/>
    <s v="Apr"/>
    <n v="18"/>
    <x v="40"/>
    <x v="17"/>
    <x v="1"/>
    <x v="0"/>
    <x v="0"/>
    <x v="7"/>
    <n v="0.71"/>
    <n v="0.83348985725018787"/>
  </r>
  <r>
    <x v="1"/>
    <s v="Apr"/>
    <n v="18"/>
    <x v="40"/>
    <x v="17"/>
    <x v="1"/>
    <x v="0"/>
    <x v="0"/>
    <x v="8"/>
    <n v="0.36"/>
    <n v="0.60688818085267793"/>
  </r>
  <r>
    <x v="1"/>
    <s v="Apr"/>
    <n v="18"/>
    <x v="40"/>
    <x v="17"/>
    <x v="1"/>
    <x v="0"/>
    <x v="0"/>
    <x v="8"/>
    <n v="0.5"/>
    <n v="0.84290025118427481"/>
  </r>
  <r>
    <x v="1"/>
    <s v="Apr"/>
    <n v="18"/>
    <x v="40"/>
    <x v="17"/>
    <x v="1"/>
    <x v="0"/>
    <x v="0"/>
    <x v="8"/>
    <n v="0.45"/>
    <n v="0.75861022606584738"/>
  </r>
  <r>
    <x v="1"/>
    <s v="Apr"/>
    <n v="18"/>
    <x v="40"/>
    <x v="17"/>
    <x v="1"/>
    <x v="0"/>
    <x v="0"/>
    <x v="3"/>
    <n v="1.24"/>
    <n v="0.99199999999999999"/>
  </r>
  <r>
    <x v="1"/>
    <s v="Apr"/>
    <n v="18"/>
    <x v="40"/>
    <x v="17"/>
    <x v="1"/>
    <x v="0"/>
    <x v="0"/>
    <x v="13"/>
    <n v="0.44"/>
    <n v="0.6875"/>
  </r>
  <r>
    <x v="1"/>
    <s v="Apr"/>
    <n v="18"/>
    <x v="40"/>
    <x v="17"/>
    <x v="1"/>
    <x v="0"/>
    <x v="0"/>
    <x v="11"/>
    <n v="0.33"/>
    <n v="0.70730452674897115"/>
  </r>
  <r>
    <x v="1"/>
    <s v="Apr"/>
    <n v="18"/>
    <x v="40"/>
    <x v="17"/>
    <x v="1"/>
    <x v="0"/>
    <x v="0"/>
    <x v="12"/>
    <n v="0.42"/>
    <n v="0.82917102639527762"/>
  </r>
  <r>
    <x v="1"/>
    <s v="Apr"/>
    <n v="18"/>
    <x v="40"/>
    <x v="25"/>
    <x v="1"/>
    <x v="0"/>
    <x v="0"/>
    <x v="9"/>
    <n v="0.47"/>
    <n v="0.63438073642155279"/>
  </r>
  <r>
    <x v="1"/>
    <s v="Apr"/>
    <n v="18"/>
    <x v="40"/>
    <x v="25"/>
    <x v="1"/>
    <x v="0"/>
    <x v="0"/>
    <x v="12"/>
    <n v="0.47"/>
    <n v="0.92788186287090602"/>
  </r>
  <r>
    <x v="1"/>
    <s v="Apr"/>
    <n v="18"/>
    <x v="40"/>
    <x v="25"/>
    <x v="1"/>
    <x v="0"/>
    <x v="0"/>
    <x v="12"/>
    <n v="0.37"/>
    <n v="0.73046018991964934"/>
  </r>
  <r>
    <x v="1"/>
    <s v="Apr"/>
    <n v="18"/>
    <x v="40"/>
    <x v="25"/>
    <x v="1"/>
    <x v="0"/>
    <x v="0"/>
    <x v="8"/>
    <n v="0.33"/>
    <n v="0.55631416578162141"/>
  </r>
  <r>
    <x v="1"/>
    <s v="Apr"/>
    <n v="18"/>
    <x v="40"/>
    <x v="25"/>
    <x v="1"/>
    <x v="0"/>
    <x v="0"/>
    <x v="12"/>
    <n v="0.41"/>
    <n v="0.80942885910015205"/>
  </r>
  <r>
    <x v="1"/>
    <s v="Apr"/>
    <n v="18"/>
    <x v="40"/>
    <x v="25"/>
    <x v="1"/>
    <x v="0"/>
    <x v="0"/>
    <x v="10"/>
    <n v="0.51"/>
    <n v="0.73997765557667472"/>
  </r>
  <r>
    <x v="1"/>
    <s v="Apr"/>
    <n v="18"/>
    <x v="40"/>
    <x v="25"/>
    <x v="1"/>
    <x v="0"/>
    <x v="0"/>
    <x v="14"/>
    <n v="0.33"/>
    <n v="0.60139962093599653"/>
  </r>
  <r>
    <x v="1"/>
    <s v="Apr"/>
    <n v="18"/>
    <x v="40"/>
    <x v="25"/>
    <x v="1"/>
    <x v="0"/>
    <x v="0"/>
    <x v="7"/>
    <n v="0.62"/>
    <n v="0.72783621337340343"/>
  </r>
  <r>
    <x v="1"/>
    <s v="Apr"/>
    <n v="18"/>
    <x v="40"/>
    <x v="25"/>
    <x v="1"/>
    <x v="0"/>
    <x v="0"/>
    <x v="7"/>
    <n v="0.61"/>
    <n v="0.71609691960931632"/>
  </r>
  <r>
    <x v="1"/>
    <s v="Apr"/>
    <n v="18"/>
    <x v="40"/>
    <x v="25"/>
    <x v="1"/>
    <x v="0"/>
    <x v="0"/>
    <x v="10"/>
    <n v="0.54"/>
    <n v="0.78350575296353797"/>
  </r>
  <r>
    <x v="1"/>
    <s v="Apr"/>
    <n v="18"/>
    <x v="40"/>
    <x v="25"/>
    <x v="1"/>
    <x v="0"/>
    <x v="0"/>
    <x v="12"/>
    <n v="0.45"/>
    <n v="0.88839752828065466"/>
  </r>
  <r>
    <x v="1"/>
    <s v="Apr"/>
    <n v="18"/>
    <x v="40"/>
    <x v="25"/>
    <x v="1"/>
    <x v="0"/>
    <x v="0"/>
    <x v="8"/>
    <n v="0.51"/>
    <n v="0.85975825620796031"/>
  </r>
  <r>
    <x v="1"/>
    <s v="Apr"/>
    <n v="18"/>
    <x v="40"/>
    <x v="25"/>
    <x v="1"/>
    <x v="0"/>
    <x v="0"/>
    <x v="12"/>
    <n v="0.49"/>
    <n v="0.96736619746115726"/>
  </r>
  <r>
    <x v="1"/>
    <s v="Apr"/>
    <n v="18"/>
    <x v="40"/>
    <x v="25"/>
    <x v="1"/>
    <x v="0"/>
    <x v="0"/>
    <x v="15"/>
    <n v="0.69"/>
    <n v="0.86784811400254069"/>
  </r>
  <r>
    <x v="1"/>
    <s v="Apr"/>
    <n v="18"/>
    <x v="40"/>
    <x v="25"/>
    <x v="1"/>
    <x v="0"/>
    <x v="0"/>
    <x v="6"/>
    <n v="0.9"/>
    <n v="0.9246322018574834"/>
  </r>
  <r>
    <x v="1"/>
    <s v="Apr"/>
    <n v="18"/>
    <x v="40"/>
    <x v="25"/>
    <x v="1"/>
    <x v="0"/>
    <x v="0"/>
    <x v="11"/>
    <n v="0.35"/>
    <n v="0.75017146776406041"/>
  </r>
  <r>
    <x v="1"/>
    <s v="Apr"/>
    <n v="18"/>
    <x v="40"/>
    <x v="25"/>
    <x v="1"/>
    <x v="0"/>
    <x v="0"/>
    <x v="11"/>
    <n v="0.27"/>
    <n v="0.57870370370370372"/>
  </r>
  <r>
    <x v="1"/>
    <s v="Apr"/>
    <n v="18"/>
    <x v="40"/>
    <x v="25"/>
    <x v="1"/>
    <x v="0"/>
    <x v="0"/>
    <x v="8"/>
    <n v="0.42"/>
    <n v="0.70803621099479086"/>
  </r>
  <r>
    <x v="1"/>
    <s v="Apr"/>
    <n v="18"/>
    <x v="40"/>
    <x v="26"/>
    <x v="1"/>
    <x v="0"/>
    <x v="0"/>
    <x v="12"/>
    <n v="0.44"/>
    <n v="0.86865536098552898"/>
  </r>
  <r>
    <x v="1"/>
    <s v="Apr"/>
    <n v="18"/>
    <x v="40"/>
    <x v="26"/>
    <x v="1"/>
    <x v="0"/>
    <x v="0"/>
    <x v="12"/>
    <n v="0.44"/>
    <n v="0.86865536098552898"/>
  </r>
  <r>
    <x v="1"/>
    <s v="Apr"/>
    <n v="18"/>
    <x v="40"/>
    <x v="26"/>
    <x v="1"/>
    <x v="0"/>
    <x v="0"/>
    <x v="42"/>
    <n v="0.44"/>
    <n v="1.0262390670553936"/>
  </r>
  <r>
    <x v="1"/>
    <s v="Apr"/>
    <n v="18"/>
    <x v="40"/>
    <x v="26"/>
    <x v="1"/>
    <x v="0"/>
    <x v="0"/>
    <x v="43"/>
    <n v="0.28000000000000003"/>
    <n v="0.71239568491756577"/>
  </r>
  <r>
    <x v="1"/>
    <s v="Apr"/>
    <n v="18"/>
    <x v="40"/>
    <x v="26"/>
    <x v="1"/>
    <x v="0"/>
    <x v="0"/>
    <x v="13"/>
    <n v="0.54"/>
    <n v="0.84375"/>
  </r>
  <r>
    <x v="1"/>
    <s v="Apr"/>
    <n v="18"/>
    <x v="40"/>
    <x v="26"/>
    <x v="1"/>
    <x v="0"/>
    <x v="0"/>
    <x v="43"/>
    <n v="0.28000000000000003"/>
    <n v="0.71239568491756577"/>
  </r>
  <r>
    <x v="1"/>
    <s v="Apr"/>
    <n v="18"/>
    <x v="40"/>
    <x v="26"/>
    <x v="1"/>
    <x v="0"/>
    <x v="0"/>
    <x v="14"/>
    <n v="0.47"/>
    <n v="0.85653885406035868"/>
  </r>
  <r>
    <x v="1"/>
    <s v="Apr"/>
    <n v="18"/>
    <x v="40"/>
    <x v="26"/>
    <x v="0"/>
    <x v="0"/>
    <x v="0"/>
    <x v="15"/>
    <n v="0.83"/>
    <n v="1.0439332385827662"/>
  </r>
  <r>
    <x v="1"/>
    <s v="Apr"/>
    <n v="18"/>
    <x v="40"/>
    <x v="26"/>
    <x v="0"/>
    <x v="0"/>
    <x v="0"/>
    <x v="15"/>
    <n v="0.61"/>
    <n v="0.76722804281384027"/>
  </r>
  <r>
    <x v="1"/>
    <s v="Apr"/>
    <n v="18"/>
    <x v="40"/>
    <x v="27"/>
    <x v="1"/>
    <x v="0"/>
    <x v="0"/>
    <x v="12"/>
    <n v="0.47"/>
    <n v="0.92788186287090602"/>
  </r>
  <r>
    <x v="1"/>
    <s v="Apr"/>
    <n v="18"/>
    <x v="40"/>
    <x v="27"/>
    <x v="1"/>
    <x v="0"/>
    <x v="0"/>
    <x v="7"/>
    <n v="0.66"/>
    <n v="0.77479338842975209"/>
  </r>
  <r>
    <x v="1"/>
    <s v="Apr"/>
    <n v="18"/>
    <x v="40"/>
    <x v="27"/>
    <x v="1"/>
    <x v="0"/>
    <x v="0"/>
    <x v="11"/>
    <n v="0.37"/>
    <n v="0.79303840877914955"/>
  </r>
  <r>
    <x v="1"/>
    <s v="Apr"/>
    <n v="18"/>
    <x v="40"/>
    <x v="27"/>
    <x v="1"/>
    <x v="0"/>
    <x v="0"/>
    <x v="11"/>
    <n v="0.33"/>
    <n v="0.70730452674897115"/>
  </r>
  <r>
    <x v="1"/>
    <s v="Apr"/>
    <n v="18"/>
    <x v="40"/>
    <x v="27"/>
    <x v="1"/>
    <x v="0"/>
    <x v="0"/>
    <x v="11"/>
    <n v="0.28999999999999998"/>
    <n v="0.62157064471879275"/>
  </r>
  <r>
    <x v="1"/>
    <s v="Apr"/>
    <n v="18"/>
    <x v="40"/>
    <x v="27"/>
    <x v="1"/>
    <x v="0"/>
    <x v="0"/>
    <x v="11"/>
    <n v="0.4"/>
    <n v="0.85733882030178321"/>
  </r>
  <r>
    <x v="1"/>
    <s v="Apr"/>
    <n v="18"/>
    <x v="40"/>
    <x v="27"/>
    <x v="1"/>
    <x v="0"/>
    <x v="0"/>
    <x v="14"/>
    <n v="0.39"/>
    <n v="0.71074500656072315"/>
  </r>
  <r>
    <x v="1"/>
    <s v="Apr"/>
    <n v="18"/>
    <x v="40"/>
    <x v="27"/>
    <x v="1"/>
    <x v="0"/>
    <x v="0"/>
    <x v="43"/>
    <n v="0.34"/>
    <n v="0.86505190311418689"/>
  </r>
  <r>
    <x v="1"/>
    <s v="Apr"/>
    <n v="18"/>
    <x v="40"/>
    <x v="27"/>
    <x v="1"/>
    <x v="0"/>
    <x v="0"/>
    <x v="8"/>
    <n v="0.42"/>
    <n v="0.70803621099479086"/>
  </r>
  <r>
    <x v="1"/>
    <s v="Apr"/>
    <n v="18"/>
    <x v="40"/>
    <x v="27"/>
    <x v="1"/>
    <x v="0"/>
    <x v="0"/>
    <x v="11"/>
    <n v="0.28000000000000003"/>
    <n v="0.60013717421124835"/>
  </r>
  <r>
    <x v="1"/>
    <s v="Apr"/>
    <n v="18"/>
    <x v="40"/>
    <x v="27"/>
    <x v="1"/>
    <x v="0"/>
    <x v="0"/>
    <x v="10"/>
    <n v="0.55000000000000004"/>
    <n v="0.79801511875915909"/>
  </r>
  <r>
    <x v="1"/>
    <s v="Apr"/>
    <n v="18"/>
    <x v="40"/>
    <x v="27"/>
    <x v="1"/>
    <x v="0"/>
    <x v="0"/>
    <x v="12"/>
    <n v="0.41"/>
    <n v="0.80942885910015205"/>
  </r>
  <r>
    <x v="1"/>
    <s v="Apr"/>
    <n v="18"/>
    <x v="40"/>
    <x v="27"/>
    <x v="1"/>
    <x v="0"/>
    <x v="0"/>
    <x v="91"/>
    <n v="0.33"/>
    <n v="1.007080078125"/>
  </r>
  <r>
    <x v="1"/>
    <s v="Apr"/>
    <n v="18"/>
    <x v="40"/>
    <x v="27"/>
    <x v="1"/>
    <x v="0"/>
    <x v="0"/>
    <x v="11"/>
    <n v="0.38"/>
    <n v="0.81447187928669407"/>
  </r>
  <r>
    <x v="1"/>
    <s v="Apr"/>
    <n v="18"/>
    <x v="40"/>
    <x v="27"/>
    <x v="1"/>
    <x v="0"/>
    <x v="0"/>
    <x v="8"/>
    <n v="0.43"/>
    <n v="0.72489421601847637"/>
  </r>
  <r>
    <x v="1"/>
    <s v="Apr"/>
    <n v="18"/>
    <x v="40"/>
    <x v="12"/>
    <x v="1"/>
    <x v="0"/>
    <x v="0"/>
    <x v="8"/>
    <n v="0.51"/>
    <n v="0.85975825620796031"/>
  </r>
  <r>
    <x v="1"/>
    <s v="Apr"/>
    <n v="18"/>
    <x v="40"/>
    <x v="15"/>
    <x v="0"/>
    <x v="0"/>
    <x v="0"/>
    <x v="41"/>
    <n v="1.27"/>
    <n v="0.763335837716003"/>
  </r>
  <r>
    <x v="1"/>
    <s v="Apr"/>
    <n v="18"/>
    <x v="40"/>
    <x v="15"/>
    <x v="1"/>
    <x v="0"/>
    <x v="0"/>
    <x v="59"/>
    <n v="2.68"/>
    <n v="1.0223388671875"/>
  </r>
  <r>
    <x v="1"/>
    <s v="Apr"/>
    <n v="18"/>
    <x v="40"/>
    <x v="15"/>
    <x v="1"/>
    <x v="0"/>
    <x v="0"/>
    <x v="20"/>
    <n v="2.2599999999999998"/>
    <n v="0.90383007994497022"/>
  </r>
  <r>
    <x v="1"/>
    <s v="Apr"/>
    <n v="18"/>
    <x v="40"/>
    <x v="15"/>
    <x v="1"/>
    <x v="0"/>
    <x v="0"/>
    <x v="41"/>
    <n v="1.84"/>
    <n v="1.1059353869271225"/>
  </r>
  <r>
    <x v="1"/>
    <s v="Apr"/>
    <n v="18"/>
    <x v="40"/>
    <x v="15"/>
    <x v="1"/>
    <x v="0"/>
    <x v="0"/>
    <x v="74"/>
    <n v="3.28"/>
    <n v="0.99845057517450053"/>
  </r>
  <r>
    <x v="1"/>
    <s v="Apr"/>
    <n v="18"/>
    <x v="40"/>
    <x v="15"/>
    <x v="1"/>
    <x v="0"/>
    <x v="0"/>
    <x v="16"/>
    <n v="1.76"/>
    <n v="1.117715795356399"/>
  </r>
  <r>
    <x v="1"/>
    <s v="Apr"/>
    <n v="18"/>
    <x v="40"/>
    <x v="15"/>
    <x v="1"/>
    <x v="0"/>
    <x v="0"/>
    <x v="19"/>
    <n v="1.49"/>
    <n v="0.76366394686128991"/>
  </r>
  <r>
    <x v="1"/>
    <s v="Apr"/>
    <n v="18"/>
    <x v="40"/>
    <x v="15"/>
    <x v="1"/>
    <x v="0"/>
    <x v="0"/>
    <x v="48"/>
    <n v="1.96"/>
    <n v="1.0583553374047616"/>
  </r>
  <r>
    <x v="1"/>
    <s v="Apr"/>
    <n v="18"/>
    <x v="40"/>
    <x v="15"/>
    <x v="1"/>
    <x v="0"/>
    <x v="0"/>
    <x v="2"/>
    <n v="1.9"/>
    <n v="1.0819059766763848"/>
  </r>
  <r>
    <x v="1"/>
    <s v="Apr"/>
    <n v="18"/>
    <x v="40"/>
    <x v="15"/>
    <x v="1"/>
    <x v="0"/>
    <x v="0"/>
    <x v="18"/>
    <n v="1.36"/>
    <n v="1.0252466999871843"/>
  </r>
  <r>
    <x v="1"/>
    <s v="Apr"/>
    <n v="18"/>
    <x v="40"/>
    <x v="15"/>
    <x v="1"/>
    <x v="0"/>
    <x v="0"/>
    <x v="7"/>
    <n v="0.85"/>
    <n v="0.99783996994740798"/>
  </r>
  <r>
    <x v="1"/>
    <s v="Apr"/>
    <n v="18"/>
    <x v="40"/>
    <x v="15"/>
    <x v="1"/>
    <x v="0"/>
    <x v="0"/>
    <x v="47"/>
    <n v="2.6"/>
    <n v="0.94674556213017746"/>
  </r>
  <r>
    <x v="1"/>
    <s v="Apr"/>
    <n v="18"/>
    <x v="40"/>
    <x v="15"/>
    <x v="1"/>
    <x v="0"/>
    <x v="0"/>
    <x v="17"/>
    <n v="1.18"/>
    <n v="1.13654970478603"/>
  </r>
  <r>
    <x v="1"/>
    <s v="Apr"/>
    <n v="18"/>
    <x v="40"/>
    <x v="15"/>
    <x v="1"/>
    <x v="0"/>
    <x v="0"/>
    <x v="18"/>
    <n v="1.28"/>
    <n v="0.96493807057617353"/>
  </r>
  <r>
    <x v="1"/>
    <s v="Apr"/>
    <n v="18"/>
    <x v="40"/>
    <x v="15"/>
    <x v="1"/>
    <x v="0"/>
    <x v="0"/>
    <x v="0"/>
    <n v="1.1399999999999999"/>
    <n v="1.0308159722222221"/>
  </r>
  <r>
    <x v="1"/>
    <s v="Apr"/>
    <n v="18"/>
    <x v="40"/>
    <x v="15"/>
    <x v="1"/>
    <x v="0"/>
    <x v="0"/>
    <x v="16"/>
    <n v="1.5"/>
    <n v="0.95259868922420365"/>
  </r>
  <r>
    <x v="1"/>
    <s v="Apr"/>
    <n v="18"/>
    <x v="40"/>
    <x v="15"/>
    <x v="1"/>
    <x v="0"/>
    <x v="0"/>
    <x v="4"/>
    <n v="1.07"/>
    <n v="0.90948499349760725"/>
  </r>
  <r>
    <x v="1"/>
    <s v="Apr"/>
    <n v="18"/>
    <x v="40"/>
    <x v="15"/>
    <x v="1"/>
    <x v="0"/>
    <x v="0"/>
    <x v="2"/>
    <n v="1.67"/>
    <n v="0.95093841107871724"/>
  </r>
  <r>
    <x v="1"/>
    <s v="Apr"/>
    <n v="18"/>
    <x v="40"/>
    <x v="15"/>
    <x v="1"/>
    <x v="0"/>
    <x v="0"/>
    <x v="25"/>
    <n v="1.39"/>
    <n v="0.93365664273191962"/>
  </r>
  <r>
    <x v="1"/>
    <s v="Apr"/>
    <n v="18"/>
    <x v="40"/>
    <x v="15"/>
    <x v="1"/>
    <x v="0"/>
    <x v="0"/>
    <x v="4"/>
    <n v="1.23"/>
    <n v="1.0454827495346326"/>
  </r>
  <r>
    <x v="1"/>
    <s v="Apr"/>
    <n v="18"/>
    <x v="40"/>
    <x v="15"/>
    <x v="1"/>
    <x v="0"/>
    <x v="0"/>
    <x v="2"/>
    <n v="1.85"/>
    <n v="1.0534347667638484"/>
  </r>
  <r>
    <x v="1"/>
    <s v="Apr"/>
    <n v="18"/>
    <x v="40"/>
    <x v="15"/>
    <x v="1"/>
    <x v="0"/>
    <x v="0"/>
    <x v="16"/>
    <n v="1.63"/>
    <n v="1.0351572422903013"/>
  </r>
  <r>
    <x v="1"/>
    <s v="Apr"/>
    <n v="18"/>
    <x v="40"/>
    <x v="15"/>
    <x v="1"/>
    <x v="0"/>
    <x v="0"/>
    <x v="25"/>
    <n v="1.52"/>
    <n v="1.0209770481672791"/>
  </r>
  <r>
    <x v="1"/>
    <s v="Apr"/>
    <n v="18"/>
    <x v="40"/>
    <x v="15"/>
    <x v="1"/>
    <x v="0"/>
    <x v="0"/>
    <x v="41"/>
    <n v="1.88"/>
    <n v="1.1299774605559729"/>
  </r>
  <r>
    <x v="1"/>
    <s v="Apr"/>
    <n v="18"/>
    <x v="40"/>
    <x v="15"/>
    <x v="1"/>
    <x v="0"/>
    <x v="0"/>
    <x v="16"/>
    <n v="1.66"/>
    <n v="1.0542092160747853"/>
  </r>
  <r>
    <x v="1"/>
    <s v="Apr"/>
    <n v="18"/>
    <x v="40"/>
    <x v="28"/>
    <x v="2"/>
    <x v="0"/>
    <x v="0"/>
    <x v="1"/>
    <n v="1.1599999999999999"/>
    <n v="0.82498862084660896"/>
  </r>
  <r>
    <x v="1"/>
    <s v="Apr"/>
    <n v="18"/>
    <x v="40"/>
    <x v="28"/>
    <x v="1"/>
    <x v="0"/>
    <x v="0"/>
    <x v="15"/>
    <n v="0.82"/>
    <n v="1.0313557296841787"/>
  </r>
  <r>
    <x v="1"/>
    <s v="Apr"/>
    <n v="18"/>
    <x v="40"/>
    <x v="28"/>
    <x v="1"/>
    <x v="0"/>
    <x v="0"/>
    <x v="11"/>
    <n v="0.39"/>
    <n v="0.83590534979423869"/>
  </r>
  <r>
    <x v="1"/>
    <s v="Apr"/>
    <n v="18"/>
    <x v="40"/>
    <x v="28"/>
    <x v="1"/>
    <x v="0"/>
    <x v="0"/>
    <x v="11"/>
    <n v="0.42"/>
    <n v="0.90020576131687247"/>
  </r>
  <r>
    <x v="1"/>
    <s v="Apr"/>
    <n v="18"/>
    <x v="40"/>
    <x v="28"/>
    <x v="1"/>
    <x v="0"/>
    <x v="0"/>
    <x v="11"/>
    <n v="0.33"/>
    <n v="0.70730452674897115"/>
  </r>
  <r>
    <x v="1"/>
    <s v="Apr"/>
    <n v="18"/>
    <x v="40"/>
    <x v="28"/>
    <x v="1"/>
    <x v="0"/>
    <x v="0"/>
    <x v="12"/>
    <n v="0.56000000000000005"/>
    <n v="1.1055613685270371"/>
  </r>
  <r>
    <x v="1"/>
    <s v="Apr"/>
    <n v="18"/>
    <x v="40"/>
    <x v="28"/>
    <x v="1"/>
    <x v="0"/>
    <x v="0"/>
    <x v="12"/>
    <n v="0.43"/>
    <n v="0.8489131936904033"/>
  </r>
  <r>
    <x v="1"/>
    <s v="Apr"/>
    <n v="18"/>
    <x v="40"/>
    <x v="28"/>
    <x v="1"/>
    <x v="0"/>
    <x v="0"/>
    <x v="9"/>
    <n v="0.53"/>
    <n v="0.7153655112838786"/>
  </r>
  <r>
    <x v="1"/>
    <s v="Apr"/>
    <n v="18"/>
    <x v="40"/>
    <x v="28"/>
    <x v="1"/>
    <x v="0"/>
    <x v="0"/>
    <x v="14"/>
    <n v="0.42"/>
    <n v="0.76541769937308646"/>
  </r>
  <r>
    <x v="1"/>
    <s v="Apr"/>
    <n v="18"/>
    <x v="40"/>
    <x v="28"/>
    <x v="1"/>
    <x v="0"/>
    <x v="0"/>
    <x v="5"/>
    <n v="0.65"/>
    <n v="0.71330589849108372"/>
  </r>
  <r>
    <x v="1"/>
    <s v="Apr"/>
    <n v="18"/>
    <x v="40"/>
    <x v="28"/>
    <x v="1"/>
    <x v="0"/>
    <x v="0"/>
    <x v="11"/>
    <n v="0.41"/>
    <n v="0.87877229080932784"/>
  </r>
  <r>
    <x v="1"/>
    <s v="Apr"/>
    <n v="18"/>
    <x v="40"/>
    <x v="28"/>
    <x v="1"/>
    <x v="0"/>
    <x v="0"/>
    <x v="11"/>
    <n v="0.34"/>
    <n v="0.72873799725651578"/>
  </r>
  <r>
    <x v="1"/>
    <s v="Apr"/>
    <n v="18"/>
    <x v="40"/>
    <x v="28"/>
    <x v="1"/>
    <x v="0"/>
    <x v="0"/>
    <x v="12"/>
    <n v="0.28000000000000003"/>
    <n v="0.55278068426351856"/>
  </r>
  <r>
    <x v="1"/>
    <s v="Apr"/>
    <n v="18"/>
    <x v="40"/>
    <x v="28"/>
    <x v="1"/>
    <x v="0"/>
    <x v="0"/>
    <x v="14"/>
    <n v="0.38"/>
    <n v="0.69252077562326875"/>
  </r>
  <r>
    <x v="1"/>
    <s v="Apr"/>
    <n v="18"/>
    <x v="40"/>
    <x v="28"/>
    <x v="1"/>
    <x v="0"/>
    <x v="0"/>
    <x v="9"/>
    <n v="0.48"/>
    <n v="0.64787819889860709"/>
  </r>
  <r>
    <x v="1"/>
    <s v="Apr"/>
    <n v="18"/>
    <x v="40"/>
    <x v="28"/>
    <x v="1"/>
    <x v="0"/>
    <x v="0"/>
    <x v="14"/>
    <n v="0.4"/>
    <n v="0.72896923749817755"/>
  </r>
  <r>
    <x v="1"/>
    <s v="Apr"/>
    <n v="18"/>
    <x v="40"/>
    <x v="28"/>
    <x v="1"/>
    <x v="0"/>
    <x v="0"/>
    <x v="8"/>
    <n v="0.41"/>
    <n v="0.69117820597110535"/>
  </r>
  <r>
    <x v="1"/>
    <s v="Apr"/>
    <n v="18"/>
    <x v="40"/>
    <x v="28"/>
    <x v="1"/>
    <x v="0"/>
    <x v="0"/>
    <x v="8"/>
    <n v="0.45"/>
    <n v="0.75861022606584738"/>
  </r>
  <r>
    <x v="1"/>
    <s v="Apr"/>
    <n v="18"/>
    <x v="40"/>
    <x v="28"/>
    <x v="1"/>
    <x v="0"/>
    <x v="0"/>
    <x v="5"/>
    <n v="0.63"/>
    <n v="0.69135802469135799"/>
  </r>
  <r>
    <x v="1"/>
    <s v="Apr"/>
    <n v="18"/>
    <x v="40"/>
    <x v="28"/>
    <x v="1"/>
    <x v="0"/>
    <x v="0"/>
    <x v="17"/>
    <n v="1"/>
    <n v="0.9631777159203645"/>
  </r>
  <r>
    <x v="1"/>
    <s v="Apr"/>
    <n v="18"/>
    <x v="40"/>
    <x v="28"/>
    <x v="1"/>
    <x v="0"/>
    <x v="0"/>
    <x v="75"/>
    <n v="2.35"/>
    <n v="0.78134610972759277"/>
  </r>
  <r>
    <x v="1"/>
    <s v="Apr"/>
    <n v="18"/>
    <x v="40"/>
    <x v="28"/>
    <x v="1"/>
    <x v="0"/>
    <x v="0"/>
    <x v="12"/>
    <n v="0.38"/>
    <n v="0.75020235721477502"/>
  </r>
  <r>
    <x v="1"/>
    <s v="Apr"/>
    <n v="18"/>
    <x v="40"/>
    <x v="28"/>
    <x v="1"/>
    <x v="0"/>
    <x v="0"/>
    <x v="15"/>
    <n v="0.39"/>
    <n v="0.49052284704491428"/>
  </r>
  <r>
    <x v="1"/>
    <s v="Apr"/>
    <n v="18"/>
    <x v="40"/>
    <x v="28"/>
    <x v="1"/>
    <x v="0"/>
    <x v="0"/>
    <x v="16"/>
    <n v="0.89"/>
    <n v="0.56520855560636085"/>
  </r>
  <r>
    <x v="1"/>
    <s v="Apr"/>
    <n v="18"/>
    <x v="40"/>
    <x v="28"/>
    <x v="1"/>
    <x v="0"/>
    <x v="0"/>
    <x v="11"/>
    <n v="0.36"/>
    <n v="0.77160493827160492"/>
  </r>
  <r>
    <x v="1"/>
    <s v="Apr"/>
    <n v="18"/>
    <x v="40"/>
    <x v="28"/>
    <x v="0"/>
    <x v="0"/>
    <x v="0"/>
    <x v="9"/>
    <n v="0.56000000000000005"/>
    <n v="0.75585789871504172"/>
  </r>
  <r>
    <x v="1"/>
    <s v="Apr"/>
    <n v="18"/>
    <x v="40"/>
    <x v="28"/>
    <x v="0"/>
    <x v="0"/>
    <x v="0"/>
    <x v="7"/>
    <n v="0.63"/>
    <n v="0.73957550713749065"/>
  </r>
  <r>
    <x v="1"/>
    <s v="Apr"/>
    <n v="18"/>
    <x v="40"/>
    <x v="28"/>
    <x v="0"/>
    <x v="0"/>
    <x v="0"/>
    <x v="13"/>
    <m/>
    <s v=""/>
  </r>
  <r>
    <x v="1"/>
    <s v="May"/>
    <n v="19"/>
    <x v="41"/>
    <x v="29"/>
    <x v="1"/>
    <x v="0"/>
    <x v="0"/>
    <x v="93"/>
    <m/>
    <s v=""/>
  </r>
  <r>
    <x v="1"/>
    <s v="May"/>
    <n v="19"/>
    <x v="41"/>
    <x v="29"/>
    <x v="1"/>
    <x v="0"/>
    <x v="0"/>
    <x v="92"/>
    <m/>
    <s v=""/>
  </r>
  <r>
    <x v="1"/>
    <s v="May"/>
    <n v="19"/>
    <x v="41"/>
    <x v="29"/>
    <x v="1"/>
    <x v="0"/>
    <x v="0"/>
    <x v="42"/>
    <m/>
    <s v=""/>
  </r>
  <r>
    <x v="1"/>
    <s v="May"/>
    <n v="19"/>
    <x v="41"/>
    <x v="29"/>
    <x v="1"/>
    <x v="0"/>
    <x v="0"/>
    <x v="92"/>
    <m/>
    <s v=""/>
  </r>
  <r>
    <x v="1"/>
    <s v="May"/>
    <n v="19"/>
    <x v="41"/>
    <x v="29"/>
    <x v="1"/>
    <x v="0"/>
    <x v="0"/>
    <x v="91"/>
    <m/>
    <s v=""/>
  </r>
  <r>
    <x v="1"/>
    <s v="May"/>
    <n v="19"/>
    <x v="41"/>
    <x v="29"/>
    <x v="1"/>
    <x v="0"/>
    <x v="0"/>
    <x v="43"/>
    <m/>
    <s v=""/>
  </r>
  <r>
    <x v="1"/>
    <s v="May"/>
    <n v="19"/>
    <x v="41"/>
    <x v="29"/>
    <x v="1"/>
    <x v="0"/>
    <x v="0"/>
    <x v="91"/>
    <m/>
    <s v=""/>
  </r>
  <r>
    <x v="1"/>
    <s v="May"/>
    <n v="19"/>
    <x v="41"/>
    <x v="29"/>
    <x v="1"/>
    <x v="0"/>
    <x v="0"/>
    <x v="73"/>
    <m/>
    <s v=""/>
  </r>
  <r>
    <x v="1"/>
    <s v="May"/>
    <n v="19"/>
    <x v="41"/>
    <x v="16"/>
    <x v="1"/>
    <x v="0"/>
    <x v="0"/>
    <x v="9"/>
    <n v="0.76"/>
    <n v="1.025807148256128"/>
  </r>
  <r>
    <x v="1"/>
    <s v="May"/>
    <n v="19"/>
    <x v="41"/>
    <x v="16"/>
    <x v="1"/>
    <x v="0"/>
    <x v="0"/>
    <x v="15"/>
    <n v="0.83"/>
    <n v="1.0439332385827662"/>
  </r>
  <r>
    <x v="1"/>
    <s v="May"/>
    <n v="19"/>
    <x v="41"/>
    <x v="16"/>
    <x v="1"/>
    <x v="0"/>
    <x v="0"/>
    <x v="14"/>
    <n v="0.47"/>
    <n v="0.85653885406035868"/>
  </r>
  <r>
    <x v="1"/>
    <s v="May"/>
    <n v="19"/>
    <x v="41"/>
    <x v="16"/>
    <x v="1"/>
    <x v="0"/>
    <x v="0"/>
    <x v="14"/>
    <n v="0.55000000000000004"/>
    <n v="1.0023327015599943"/>
  </r>
  <r>
    <x v="1"/>
    <s v="May"/>
    <n v="19"/>
    <x v="41"/>
    <x v="16"/>
    <x v="1"/>
    <x v="0"/>
    <x v="0"/>
    <x v="42"/>
    <n v="0.55000000000000004"/>
    <n v="1.2827988338192422"/>
  </r>
  <r>
    <x v="1"/>
    <s v="May"/>
    <n v="19"/>
    <x v="41"/>
    <x v="16"/>
    <x v="1"/>
    <x v="0"/>
    <x v="0"/>
    <x v="8"/>
    <n v="0.49"/>
    <n v="0.82604224616058941"/>
  </r>
  <r>
    <x v="1"/>
    <s v="May"/>
    <n v="19"/>
    <x v="41"/>
    <x v="16"/>
    <x v="1"/>
    <x v="0"/>
    <x v="0"/>
    <x v="13"/>
    <n v="1.04"/>
    <n v="1.625"/>
  </r>
  <r>
    <x v="1"/>
    <s v="May"/>
    <n v="19"/>
    <x v="41"/>
    <x v="16"/>
    <x v="1"/>
    <x v="0"/>
    <x v="0"/>
    <x v="10"/>
    <n v="0.56999999999999995"/>
    <n v="0.82703385035040111"/>
  </r>
  <r>
    <x v="1"/>
    <s v="May"/>
    <n v="19"/>
    <x v="41"/>
    <x v="17"/>
    <x v="1"/>
    <x v="0"/>
    <x v="0"/>
    <x v="14"/>
    <n v="0.49"/>
    <n v="0.89298731593526748"/>
  </r>
  <r>
    <x v="1"/>
    <s v="May"/>
    <n v="19"/>
    <x v="41"/>
    <x v="17"/>
    <x v="1"/>
    <x v="0"/>
    <x v="0"/>
    <x v="12"/>
    <n v="0.44"/>
    <n v="0.86865536098552898"/>
  </r>
  <r>
    <x v="1"/>
    <s v="May"/>
    <n v="19"/>
    <x v="41"/>
    <x v="17"/>
    <x v="1"/>
    <x v="0"/>
    <x v="0"/>
    <x v="11"/>
    <n v="0.38"/>
    <n v="0.81447187928669407"/>
  </r>
  <r>
    <x v="1"/>
    <s v="May"/>
    <n v="19"/>
    <x v="41"/>
    <x v="17"/>
    <x v="1"/>
    <x v="0"/>
    <x v="0"/>
    <x v="12"/>
    <n v="0.4"/>
    <n v="0.78968669180502638"/>
  </r>
  <r>
    <x v="1"/>
    <s v="May"/>
    <n v="19"/>
    <x v="41"/>
    <x v="17"/>
    <x v="1"/>
    <x v="0"/>
    <x v="0"/>
    <x v="14"/>
    <n v="0.56999999999999995"/>
    <n v="1.0387811634349029"/>
  </r>
  <r>
    <x v="1"/>
    <s v="May"/>
    <n v="19"/>
    <x v="41"/>
    <x v="17"/>
    <x v="1"/>
    <x v="0"/>
    <x v="0"/>
    <x v="8"/>
    <n v="0.25"/>
    <n v="0.4214501255921374"/>
  </r>
  <r>
    <x v="1"/>
    <s v="May"/>
    <n v="19"/>
    <x v="41"/>
    <x v="17"/>
    <x v="1"/>
    <x v="0"/>
    <x v="0"/>
    <x v="12"/>
    <n v="0.38"/>
    <n v="0.75020235721477502"/>
  </r>
  <r>
    <x v="1"/>
    <s v="May"/>
    <n v="19"/>
    <x v="41"/>
    <x v="17"/>
    <x v="1"/>
    <x v="0"/>
    <x v="0"/>
    <x v="5"/>
    <n v="1.05"/>
    <n v="1.1522633744855968"/>
  </r>
  <r>
    <x v="1"/>
    <s v="May"/>
    <n v="19"/>
    <x v="41"/>
    <x v="17"/>
    <x v="1"/>
    <x v="0"/>
    <x v="0"/>
    <x v="14"/>
    <n v="0.59"/>
    <n v="1.0752296253098119"/>
  </r>
  <r>
    <x v="1"/>
    <s v="May"/>
    <n v="19"/>
    <x v="41"/>
    <x v="17"/>
    <x v="1"/>
    <x v="0"/>
    <x v="0"/>
    <x v="8"/>
    <n v="0.55000000000000004"/>
    <n v="0.92719027630270245"/>
  </r>
  <r>
    <x v="1"/>
    <s v="May"/>
    <n v="19"/>
    <x v="41"/>
    <x v="17"/>
    <x v="1"/>
    <x v="0"/>
    <x v="0"/>
    <x v="10"/>
    <n v="0.64"/>
    <n v="0.92859941091974874"/>
  </r>
  <r>
    <x v="1"/>
    <s v="May"/>
    <n v="19"/>
    <x v="41"/>
    <x v="17"/>
    <x v="1"/>
    <x v="0"/>
    <x v="0"/>
    <x v="14"/>
    <n v="0.26"/>
    <n v="0.47383000437381545"/>
  </r>
  <r>
    <x v="1"/>
    <s v="May"/>
    <n v="19"/>
    <x v="41"/>
    <x v="17"/>
    <x v="1"/>
    <x v="0"/>
    <x v="0"/>
    <x v="6"/>
    <n v="1.01"/>
    <n v="1.0376428043067314"/>
  </r>
  <r>
    <x v="1"/>
    <s v="May"/>
    <n v="19"/>
    <x v="41"/>
    <x v="17"/>
    <x v="1"/>
    <x v="0"/>
    <x v="0"/>
    <x v="14"/>
    <n v="0.52"/>
    <n v="0.9476600087476309"/>
  </r>
  <r>
    <x v="1"/>
    <s v="May"/>
    <n v="19"/>
    <x v="41"/>
    <x v="17"/>
    <x v="1"/>
    <x v="0"/>
    <x v="0"/>
    <x v="8"/>
    <n v="0.5"/>
    <n v="0.84290025118427481"/>
  </r>
  <r>
    <x v="1"/>
    <s v="May"/>
    <n v="19"/>
    <x v="41"/>
    <x v="17"/>
    <x v="1"/>
    <x v="0"/>
    <x v="0"/>
    <x v="10"/>
    <n v="0.63"/>
    <n v="0.91409004512412761"/>
  </r>
  <r>
    <x v="1"/>
    <s v="May"/>
    <n v="19"/>
    <x v="41"/>
    <x v="17"/>
    <x v="1"/>
    <x v="0"/>
    <x v="0"/>
    <x v="7"/>
    <n v="0.85"/>
    <n v="0.99783996994740798"/>
  </r>
  <r>
    <x v="1"/>
    <s v="May"/>
    <n v="19"/>
    <x v="41"/>
    <x v="17"/>
    <x v="1"/>
    <x v="0"/>
    <x v="0"/>
    <x v="11"/>
    <n v="0.44"/>
    <n v="0.94307270233196161"/>
  </r>
  <r>
    <x v="1"/>
    <s v="May"/>
    <n v="19"/>
    <x v="41"/>
    <x v="17"/>
    <x v="1"/>
    <x v="0"/>
    <x v="0"/>
    <x v="10"/>
    <n v="0.68"/>
    <n v="0.986636874102233"/>
  </r>
  <r>
    <x v="1"/>
    <s v="May"/>
    <n v="19"/>
    <x v="41"/>
    <x v="17"/>
    <x v="1"/>
    <x v="0"/>
    <x v="0"/>
    <x v="13"/>
    <n v="0.55000000000000004"/>
    <n v="0.85937500000000011"/>
  </r>
  <r>
    <x v="1"/>
    <s v="May"/>
    <n v="19"/>
    <x v="41"/>
    <x v="17"/>
    <x v="1"/>
    <x v="0"/>
    <x v="0"/>
    <x v="42"/>
    <n v="0.3"/>
    <n v="0.69970845481049559"/>
  </r>
  <r>
    <x v="1"/>
    <s v="May"/>
    <n v="19"/>
    <x v="41"/>
    <x v="17"/>
    <x v="1"/>
    <x v="0"/>
    <x v="0"/>
    <x v="7"/>
    <n v="0.56999999999999995"/>
    <n v="0.66913974455296765"/>
  </r>
  <r>
    <x v="1"/>
    <s v="May"/>
    <n v="19"/>
    <x v="41"/>
    <x v="17"/>
    <x v="1"/>
    <x v="0"/>
    <x v="0"/>
    <x v="14"/>
    <n v="0.62"/>
    <n v="1.1299023181221752"/>
  </r>
  <r>
    <x v="1"/>
    <s v="May"/>
    <n v="19"/>
    <x v="41"/>
    <x v="17"/>
    <x v="1"/>
    <x v="0"/>
    <x v="0"/>
    <x v="13"/>
    <n v="0.69"/>
    <n v="1.078125"/>
  </r>
  <r>
    <x v="1"/>
    <s v="May"/>
    <n v="19"/>
    <x v="41"/>
    <x v="17"/>
    <x v="1"/>
    <x v="0"/>
    <x v="0"/>
    <x v="14"/>
    <n v="0.44"/>
    <n v="0.80186616124799537"/>
  </r>
  <r>
    <x v="1"/>
    <s v="May"/>
    <n v="19"/>
    <x v="41"/>
    <x v="17"/>
    <x v="1"/>
    <x v="0"/>
    <x v="0"/>
    <x v="11"/>
    <n v="0.5"/>
    <n v="1.0716735253772292"/>
  </r>
  <r>
    <x v="1"/>
    <s v="May"/>
    <n v="19"/>
    <x v="41"/>
    <x v="17"/>
    <x v="1"/>
    <x v="0"/>
    <x v="0"/>
    <x v="17"/>
    <n v="0.94"/>
    <n v="0.90538705296514255"/>
  </r>
  <r>
    <x v="1"/>
    <s v="May"/>
    <n v="19"/>
    <x v="41"/>
    <x v="17"/>
    <x v="1"/>
    <x v="0"/>
    <x v="0"/>
    <x v="8"/>
    <n v="0.54"/>
    <n v="0.91033227127901684"/>
  </r>
  <r>
    <x v="1"/>
    <s v="May"/>
    <n v="19"/>
    <x v="41"/>
    <x v="17"/>
    <x v="1"/>
    <x v="0"/>
    <x v="0"/>
    <x v="5"/>
    <n v="0.93"/>
    <n v="1.0205761316872428"/>
  </r>
  <r>
    <x v="1"/>
    <s v="May"/>
    <n v="19"/>
    <x v="41"/>
    <x v="17"/>
    <x v="1"/>
    <x v="0"/>
    <x v="0"/>
    <x v="9"/>
    <n v="0.44"/>
    <n v="0.59388834899038978"/>
  </r>
  <r>
    <x v="1"/>
    <s v="May"/>
    <n v="19"/>
    <x v="41"/>
    <x v="17"/>
    <x v="1"/>
    <x v="0"/>
    <x v="0"/>
    <x v="5"/>
    <n v="1.02"/>
    <n v="1.1193415637860082"/>
  </r>
  <r>
    <x v="1"/>
    <s v="May"/>
    <n v="19"/>
    <x v="41"/>
    <x v="17"/>
    <x v="1"/>
    <x v="0"/>
    <x v="0"/>
    <x v="6"/>
    <n v="1.07"/>
    <n v="1.0992849510972302"/>
  </r>
  <r>
    <x v="1"/>
    <s v="May"/>
    <n v="19"/>
    <x v="41"/>
    <x v="17"/>
    <x v="1"/>
    <x v="0"/>
    <x v="0"/>
    <x v="14"/>
    <n v="0.38"/>
    <n v="0.69252077562326875"/>
  </r>
  <r>
    <x v="1"/>
    <s v="May"/>
    <n v="19"/>
    <x v="41"/>
    <x v="17"/>
    <x v="1"/>
    <x v="0"/>
    <x v="0"/>
    <x v="18"/>
    <n v="1.1100000000000001"/>
    <n v="0.83678223307777566"/>
  </r>
  <r>
    <x v="1"/>
    <s v="May"/>
    <n v="19"/>
    <x v="41"/>
    <x v="17"/>
    <x v="1"/>
    <x v="0"/>
    <x v="0"/>
    <x v="14"/>
    <n v="0.5"/>
    <n v="0.91121154687272199"/>
  </r>
  <r>
    <x v="1"/>
    <s v="May"/>
    <n v="19"/>
    <x v="41"/>
    <x v="17"/>
    <x v="1"/>
    <x v="0"/>
    <x v="0"/>
    <x v="10"/>
    <n v="0.77"/>
    <n v="1.1172211662628226"/>
  </r>
  <r>
    <x v="1"/>
    <s v="May"/>
    <n v="19"/>
    <x v="41"/>
    <x v="17"/>
    <x v="1"/>
    <x v="0"/>
    <x v="0"/>
    <x v="8"/>
    <n v="0.48"/>
    <n v="0.8091842411369039"/>
  </r>
  <r>
    <x v="1"/>
    <s v="May"/>
    <n v="19"/>
    <x v="41"/>
    <x v="17"/>
    <x v="1"/>
    <x v="0"/>
    <x v="0"/>
    <x v="12"/>
    <n v="0.45"/>
    <n v="0.88839752828065466"/>
  </r>
  <r>
    <x v="1"/>
    <s v="May"/>
    <n v="19"/>
    <x v="41"/>
    <x v="17"/>
    <x v="1"/>
    <x v="0"/>
    <x v="0"/>
    <x v="14"/>
    <n v="0.56999999999999995"/>
    <n v="1.0387811634349029"/>
  </r>
  <r>
    <x v="1"/>
    <s v="May"/>
    <n v="19"/>
    <x v="41"/>
    <x v="17"/>
    <x v="1"/>
    <x v="0"/>
    <x v="0"/>
    <x v="0"/>
    <n v="1.2"/>
    <n v="1.0850694444444444"/>
  </r>
  <r>
    <x v="1"/>
    <s v="May"/>
    <n v="19"/>
    <x v="41"/>
    <x v="14"/>
    <x v="1"/>
    <x v="0"/>
    <x v="0"/>
    <x v="9"/>
    <n v="0.68"/>
    <n v="0.91782744843969333"/>
  </r>
  <r>
    <x v="1"/>
    <s v="May"/>
    <n v="19"/>
    <x v="41"/>
    <x v="14"/>
    <x v="1"/>
    <x v="0"/>
    <x v="0"/>
    <x v="8"/>
    <n v="0.47"/>
    <n v="0.7923262361132184"/>
  </r>
  <r>
    <x v="1"/>
    <s v="May"/>
    <n v="19"/>
    <x v="41"/>
    <x v="14"/>
    <x v="1"/>
    <x v="0"/>
    <x v="0"/>
    <x v="11"/>
    <n v="0.4"/>
    <n v="0.85733882030178321"/>
  </r>
  <r>
    <x v="1"/>
    <s v="May"/>
    <n v="19"/>
    <x v="41"/>
    <x v="14"/>
    <x v="1"/>
    <x v="0"/>
    <x v="0"/>
    <x v="15"/>
    <n v="0.5"/>
    <n v="0.6288754449293773"/>
  </r>
  <r>
    <x v="1"/>
    <s v="May"/>
    <n v="19"/>
    <x v="41"/>
    <x v="14"/>
    <x v="1"/>
    <x v="0"/>
    <x v="0"/>
    <x v="9"/>
    <n v="0.53"/>
    <n v="0.7153655112838786"/>
  </r>
  <r>
    <x v="1"/>
    <s v="May"/>
    <n v="19"/>
    <x v="41"/>
    <x v="14"/>
    <x v="1"/>
    <x v="0"/>
    <x v="0"/>
    <x v="11"/>
    <n v="0.47"/>
    <n v="1.0073731138545954"/>
  </r>
  <r>
    <x v="1"/>
    <s v="May"/>
    <n v="19"/>
    <x v="41"/>
    <x v="14"/>
    <x v="1"/>
    <x v="0"/>
    <x v="0"/>
    <x v="6"/>
    <n v="0.75"/>
    <n v="0.77052683488123608"/>
  </r>
  <r>
    <x v="1"/>
    <s v="May"/>
    <n v="19"/>
    <x v="41"/>
    <x v="14"/>
    <x v="1"/>
    <x v="0"/>
    <x v="0"/>
    <x v="11"/>
    <n v="0.42"/>
    <n v="0.90020576131687247"/>
  </r>
  <r>
    <x v="1"/>
    <s v="May"/>
    <n v="19"/>
    <x v="41"/>
    <x v="14"/>
    <x v="1"/>
    <x v="0"/>
    <x v="0"/>
    <x v="10"/>
    <n v="0.46"/>
    <n v="0.66743082659856934"/>
  </r>
  <r>
    <x v="1"/>
    <s v="May"/>
    <n v="19"/>
    <x v="41"/>
    <x v="14"/>
    <x v="1"/>
    <x v="0"/>
    <x v="0"/>
    <x v="15"/>
    <n v="0.77"/>
    <n v="0.968468185191241"/>
  </r>
  <r>
    <x v="1"/>
    <s v="May"/>
    <n v="19"/>
    <x v="41"/>
    <x v="14"/>
    <x v="1"/>
    <x v="0"/>
    <x v="0"/>
    <x v="7"/>
    <n v="0.78"/>
    <n v="0.91566491359879787"/>
  </r>
  <r>
    <x v="1"/>
    <s v="May"/>
    <n v="19"/>
    <x v="41"/>
    <x v="14"/>
    <x v="1"/>
    <x v="0"/>
    <x v="0"/>
    <x v="10"/>
    <n v="0.52"/>
    <n v="0.75448702137229584"/>
  </r>
  <r>
    <x v="1"/>
    <s v="May"/>
    <n v="19"/>
    <x v="41"/>
    <x v="14"/>
    <x v="1"/>
    <x v="0"/>
    <x v="0"/>
    <x v="13"/>
    <n v="0.48"/>
    <n v="0.75"/>
  </r>
  <r>
    <x v="1"/>
    <s v="May"/>
    <n v="19"/>
    <x v="41"/>
    <x v="14"/>
    <x v="1"/>
    <x v="0"/>
    <x v="0"/>
    <x v="7"/>
    <n v="0.66"/>
    <n v="0.77479338842975209"/>
  </r>
  <r>
    <x v="1"/>
    <s v="May"/>
    <n v="19"/>
    <x v="41"/>
    <x v="14"/>
    <x v="1"/>
    <x v="0"/>
    <x v="0"/>
    <x v="9"/>
    <n v="0.51"/>
    <n v="0.68837058632977"/>
  </r>
  <r>
    <x v="1"/>
    <s v="May"/>
    <n v="19"/>
    <x v="41"/>
    <x v="14"/>
    <x v="1"/>
    <x v="0"/>
    <x v="0"/>
    <x v="12"/>
    <n v="0.52"/>
    <n v="1.0265926993465342"/>
  </r>
  <r>
    <x v="1"/>
    <s v="May"/>
    <n v="19"/>
    <x v="41"/>
    <x v="14"/>
    <x v="1"/>
    <x v="0"/>
    <x v="0"/>
    <x v="12"/>
    <n v="0.36"/>
    <n v="0.71071802262452377"/>
  </r>
  <r>
    <x v="1"/>
    <s v="May"/>
    <n v="19"/>
    <x v="41"/>
    <x v="28"/>
    <x v="2"/>
    <x v="0"/>
    <x v="0"/>
    <x v="5"/>
    <n v="0.78"/>
    <n v="0.8559670781893004"/>
  </r>
  <r>
    <x v="1"/>
    <s v="May"/>
    <n v="19"/>
    <x v="41"/>
    <x v="28"/>
    <x v="2"/>
    <x v="0"/>
    <x v="0"/>
    <x v="73"/>
    <n v="0.64"/>
    <n v="1.7808943428778139"/>
  </r>
  <r>
    <x v="1"/>
    <s v="May"/>
    <n v="19"/>
    <x v="41"/>
    <x v="28"/>
    <x v="2"/>
    <x v="0"/>
    <x v="0"/>
    <x v="15"/>
    <n v="0.66"/>
    <n v="0.83011558730677804"/>
  </r>
  <r>
    <x v="1"/>
    <s v="May"/>
    <n v="19"/>
    <x v="41"/>
    <x v="28"/>
    <x v="1"/>
    <x v="0"/>
    <x v="0"/>
    <x v="12"/>
    <n v="0.37"/>
    <n v="0.73046018991964934"/>
  </r>
  <r>
    <x v="1"/>
    <s v="May"/>
    <n v="19"/>
    <x v="41"/>
    <x v="28"/>
    <x v="1"/>
    <x v="0"/>
    <x v="0"/>
    <x v="25"/>
    <n v="1.36"/>
    <n v="0.91350577993914439"/>
  </r>
  <r>
    <x v="1"/>
    <s v="May"/>
    <n v="19"/>
    <x v="41"/>
    <x v="28"/>
    <x v="1"/>
    <x v="0"/>
    <x v="0"/>
    <x v="92"/>
    <n v="0.31"/>
    <n v="1.0405827263267429"/>
  </r>
  <r>
    <x v="1"/>
    <s v="May"/>
    <n v="19"/>
    <x v="41"/>
    <x v="28"/>
    <x v="1"/>
    <x v="0"/>
    <x v="0"/>
    <x v="10"/>
    <n v="0.66"/>
    <n v="0.95761814251099087"/>
  </r>
  <r>
    <x v="1"/>
    <s v="May"/>
    <n v="19"/>
    <x v="41"/>
    <x v="28"/>
    <x v="1"/>
    <x v="0"/>
    <x v="0"/>
    <x v="91"/>
    <n v="0.54"/>
    <n v="1.64794921875"/>
  </r>
  <r>
    <x v="1"/>
    <s v="May"/>
    <n v="19"/>
    <x v="41"/>
    <x v="28"/>
    <x v="1"/>
    <x v="0"/>
    <x v="0"/>
    <x v="42"/>
    <n v="0.36"/>
    <n v="0.83965014577259478"/>
  </r>
  <r>
    <x v="1"/>
    <s v="May"/>
    <n v="19"/>
    <x v="41"/>
    <x v="28"/>
    <x v="1"/>
    <x v="0"/>
    <x v="0"/>
    <x v="12"/>
    <n v="0.39"/>
    <n v="0.7699445245099007"/>
  </r>
  <r>
    <x v="1"/>
    <s v="May"/>
    <n v="19"/>
    <x v="41"/>
    <x v="28"/>
    <x v="1"/>
    <x v="0"/>
    <x v="0"/>
    <x v="14"/>
    <n v="0.43"/>
    <n v="0.78364193031054086"/>
  </r>
  <r>
    <x v="1"/>
    <s v="May"/>
    <n v="19"/>
    <x v="41"/>
    <x v="28"/>
    <x v="1"/>
    <x v="0"/>
    <x v="0"/>
    <x v="11"/>
    <n v="0.34"/>
    <n v="0.72873799725651578"/>
  </r>
  <r>
    <x v="1"/>
    <s v="May"/>
    <n v="19"/>
    <x v="41"/>
    <x v="28"/>
    <x v="1"/>
    <x v="0"/>
    <x v="0"/>
    <x v="13"/>
    <n v="0.64"/>
    <n v="1"/>
  </r>
  <r>
    <x v="1"/>
    <s v="May"/>
    <n v="19"/>
    <x v="41"/>
    <x v="28"/>
    <x v="1"/>
    <x v="0"/>
    <x v="0"/>
    <x v="8"/>
    <n v="0.55000000000000004"/>
    <n v="0.92719027630270245"/>
  </r>
  <r>
    <x v="1"/>
    <s v="May"/>
    <n v="19"/>
    <x v="41"/>
    <x v="28"/>
    <x v="1"/>
    <x v="0"/>
    <x v="0"/>
    <x v="42"/>
    <n v="0.52"/>
    <n v="1.2128279883381925"/>
  </r>
  <r>
    <x v="1"/>
    <s v="May"/>
    <n v="19"/>
    <x v="41"/>
    <x v="28"/>
    <x v="1"/>
    <x v="0"/>
    <x v="0"/>
    <x v="12"/>
    <n v="0.48"/>
    <n v="0.94762403016603158"/>
  </r>
  <r>
    <x v="1"/>
    <s v="May"/>
    <n v="19"/>
    <x v="41"/>
    <x v="28"/>
    <x v="1"/>
    <x v="0"/>
    <x v="0"/>
    <x v="42"/>
    <n v="0.36"/>
    <n v="0.83965014577259478"/>
  </r>
  <r>
    <x v="1"/>
    <s v="May"/>
    <n v="19"/>
    <x v="41"/>
    <x v="28"/>
    <x v="1"/>
    <x v="0"/>
    <x v="0"/>
    <x v="9"/>
    <n v="0.65"/>
    <n v="0.87733506100853043"/>
  </r>
  <r>
    <x v="1"/>
    <s v="May"/>
    <n v="19"/>
    <x v="41"/>
    <x v="28"/>
    <x v="1"/>
    <x v="0"/>
    <x v="0"/>
    <x v="11"/>
    <n v="0.37"/>
    <n v="0.79303840877914955"/>
  </r>
  <r>
    <x v="1"/>
    <s v="May"/>
    <n v="19"/>
    <x v="41"/>
    <x v="28"/>
    <x v="1"/>
    <x v="0"/>
    <x v="0"/>
    <x v="14"/>
    <n v="0.51"/>
    <n v="0.92943577781017639"/>
  </r>
  <r>
    <x v="1"/>
    <s v="May"/>
    <n v="19"/>
    <x v="41"/>
    <x v="28"/>
    <x v="1"/>
    <x v="0"/>
    <x v="0"/>
    <x v="12"/>
    <n v="0.41"/>
    <n v="0.80942885910015205"/>
  </r>
  <r>
    <x v="1"/>
    <s v="May"/>
    <n v="19"/>
    <x v="41"/>
    <x v="28"/>
    <x v="1"/>
    <x v="0"/>
    <x v="0"/>
    <x v="8"/>
    <n v="0.47"/>
    <n v="0.7923262361132184"/>
  </r>
  <r>
    <x v="1"/>
    <s v="May"/>
    <n v="19"/>
    <x v="41"/>
    <x v="28"/>
    <x v="1"/>
    <x v="0"/>
    <x v="0"/>
    <x v="8"/>
    <n v="0.33"/>
    <n v="0.55631416578162141"/>
  </r>
  <r>
    <x v="1"/>
    <s v="May"/>
    <n v="19"/>
    <x v="41"/>
    <x v="15"/>
    <x v="2"/>
    <x v="0"/>
    <x v="0"/>
    <x v="47"/>
    <n v="2.02"/>
    <n v="0.73554847519344557"/>
  </r>
  <r>
    <x v="1"/>
    <s v="May"/>
    <n v="19"/>
    <x v="41"/>
    <x v="15"/>
    <x v="2"/>
    <x v="0"/>
    <x v="0"/>
    <x v="57"/>
    <n v="1.87"/>
    <n v="0.91051178552821854"/>
  </r>
  <r>
    <x v="1"/>
    <s v="May"/>
    <n v="19"/>
    <x v="41"/>
    <x v="15"/>
    <x v="2"/>
    <x v="0"/>
    <x v="0"/>
    <x v="2"/>
    <n v="1.62"/>
    <n v="0.92246720116618075"/>
  </r>
  <r>
    <x v="1"/>
    <s v="May"/>
    <n v="19"/>
    <x v="41"/>
    <x v="15"/>
    <x v="2"/>
    <x v="0"/>
    <x v="0"/>
    <x v="48"/>
    <n v="2.02"/>
    <n v="1.0907539701824582"/>
  </r>
  <r>
    <x v="1"/>
    <s v="May"/>
    <n v="19"/>
    <x v="41"/>
    <x v="15"/>
    <x v="2"/>
    <x v="0"/>
    <x v="0"/>
    <x v="57"/>
    <n v="1.72"/>
    <n v="0.83747608080670366"/>
  </r>
  <r>
    <x v="1"/>
    <s v="May"/>
    <n v="19"/>
    <x v="41"/>
    <x v="15"/>
    <x v="2"/>
    <x v="0"/>
    <x v="0"/>
    <x v="2"/>
    <n v="1.4"/>
    <n v="0.79719387755102045"/>
  </r>
  <r>
    <x v="1"/>
    <s v="May"/>
    <n v="19"/>
    <x v="41"/>
    <x v="15"/>
    <x v="1"/>
    <x v="0"/>
    <x v="0"/>
    <x v="48"/>
    <n v="1.55"/>
    <n v="0.83696468009050018"/>
  </r>
  <r>
    <x v="1"/>
    <s v="May"/>
    <n v="19"/>
    <x v="41"/>
    <x v="15"/>
    <x v="1"/>
    <x v="0"/>
    <x v="0"/>
    <x v="3"/>
    <n v="1.1499999999999999"/>
    <n v="0.91999999999999993"/>
  </r>
  <r>
    <x v="1"/>
    <s v="May"/>
    <n v="19"/>
    <x v="41"/>
    <x v="15"/>
    <x v="1"/>
    <x v="0"/>
    <x v="0"/>
    <x v="57"/>
    <n v="1.51"/>
    <n v="0.73522609419658291"/>
  </r>
  <r>
    <x v="1"/>
    <s v="May"/>
    <n v="19"/>
    <x v="41"/>
    <x v="15"/>
    <x v="1"/>
    <x v="0"/>
    <x v="0"/>
    <x v="20"/>
    <n v="1.94"/>
    <n v="0.77585413942178871"/>
  </r>
  <r>
    <x v="1"/>
    <s v="May"/>
    <n v="19"/>
    <x v="42"/>
    <x v="30"/>
    <x v="2"/>
    <x v="0"/>
    <x v="0"/>
    <x v="59"/>
    <n v="2.14"/>
    <n v="0.81634521484375"/>
  </r>
  <r>
    <x v="1"/>
    <s v="May"/>
    <n v="19"/>
    <x v="42"/>
    <x v="30"/>
    <x v="1"/>
    <x v="0"/>
    <x v="0"/>
    <x v="0"/>
    <n v="1.01"/>
    <n v="0.91326678240740744"/>
  </r>
  <r>
    <x v="1"/>
    <s v="May"/>
    <n v="19"/>
    <x v="42"/>
    <x v="30"/>
    <x v="1"/>
    <x v="0"/>
    <x v="0"/>
    <x v="12"/>
    <n v="0.45"/>
    <n v="0.88839752828065466"/>
  </r>
  <r>
    <x v="1"/>
    <s v="May"/>
    <n v="19"/>
    <x v="42"/>
    <x v="19"/>
    <x v="1"/>
    <x v="0"/>
    <x v="0"/>
    <x v="10"/>
    <n v="0.54"/>
    <n v="0.78350575296353797"/>
  </r>
  <r>
    <x v="1"/>
    <s v="May"/>
    <n v="19"/>
    <x v="42"/>
    <x v="19"/>
    <x v="1"/>
    <x v="0"/>
    <x v="0"/>
    <x v="11"/>
    <n v="0.36"/>
    <n v="0.77160493827160492"/>
  </r>
  <r>
    <x v="1"/>
    <s v="May"/>
    <n v="19"/>
    <x v="42"/>
    <x v="19"/>
    <x v="1"/>
    <x v="0"/>
    <x v="0"/>
    <x v="11"/>
    <n v="0.41"/>
    <n v="0.87877229080932784"/>
  </r>
  <r>
    <x v="1"/>
    <s v="May"/>
    <n v="19"/>
    <x v="42"/>
    <x v="19"/>
    <x v="1"/>
    <x v="0"/>
    <x v="0"/>
    <x v="8"/>
    <n v="0.42"/>
    <n v="0.70803621099479086"/>
  </r>
  <r>
    <x v="1"/>
    <s v="May"/>
    <n v="19"/>
    <x v="42"/>
    <x v="19"/>
    <x v="1"/>
    <x v="0"/>
    <x v="0"/>
    <x v="8"/>
    <n v="0.5"/>
    <n v="0.84290025118427481"/>
  </r>
  <r>
    <x v="1"/>
    <s v="May"/>
    <n v="19"/>
    <x v="42"/>
    <x v="19"/>
    <x v="1"/>
    <x v="0"/>
    <x v="0"/>
    <x v="13"/>
    <n v="0.57999999999999996"/>
    <n v="0.90624999999999989"/>
  </r>
  <r>
    <x v="1"/>
    <s v="May"/>
    <n v="19"/>
    <x v="42"/>
    <x v="19"/>
    <x v="1"/>
    <x v="0"/>
    <x v="0"/>
    <x v="12"/>
    <n v="0.46"/>
    <n v="0.90813969557578034"/>
  </r>
  <r>
    <x v="1"/>
    <s v="May"/>
    <n v="19"/>
    <x v="42"/>
    <x v="19"/>
    <x v="1"/>
    <x v="0"/>
    <x v="0"/>
    <x v="9"/>
    <n v="0.56999999999999995"/>
    <n v="0.7693553611920958"/>
  </r>
  <r>
    <x v="1"/>
    <s v="May"/>
    <n v="19"/>
    <x v="42"/>
    <x v="19"/>
    <x v="1"/>
    <x v="0"/>
    <x v="0"/>
    <x v="11"/>
    <n v="0.47"/>
    <n v="1.0073731138545954"/>
  </r>
  <r>
    <x v="1"/>
    <s v="May"/>
    <n v="19"/>
    <x v="42"/>
    <x v="19"/>
    <x v="1"/>
    <x v="0"/>
    <x v="0"/>
    <x v="8"/>
    <n v="0.59"/>
    <n v="0.99462229639744437"/>
  </r>
  <r>
    <x v="1"/>
    <s v="May"/>
    <n v="19"/>
    <x v="42"/>
    <x v="19"/>
    <x v="1"/>
    <x v="0"/>
    <x v="0"/>
    <x v="13"/>
    <n v="0.55000000000000004"/>
    <n v="0.85937500000000011"/>
  </r>
  <r>
    <x v="1"/>
    <s v="May"/>
    <n v="19"/>
    <x v="42"/>
    <x v="19"/>
    <x v="1"/>
    <x v="0"/>
    <x v="0"/>
    <x v="10"/>
    <n v="0.64"/>
    <n v="0.92859941091974874"/>
  </r>
  <r>
    <x v="1"/>
    <s v="May"/>
    <n v="19"/>
    <x v="42"/>
    <x v="19"/>
    <x v="1"/>
    <x v="0"/>
    <x v="0"/>
    <x v="7"/>
    <n v="0.63"/>
    <n v="0.73957550713749065"/>
  </r>
  <r>
    <x v="1"/>
    <s v="May"/>
    <n v="19"/>
    <x v="42"/>
    <x v="19"/>
    <x v="1"/>
    <x v="0"/>
    <x v="0"/>
    <x v="17"/>
    <n v="0.54"/>
    <n v="0.52011596659699677"/>
  </r>
  <r>
    <x v="1"/>
    <s v="May"/>
    <n v="19"/>
    <x v="42"/>
    <x v="19"/>
    <x v="1"/>
    <x v="0"/>
    <x v="0"/>
    <x v="9"/>
    <n v="0.34"/>
    <n v="0.45891372421984666"/>
  </r>
  <r>
    <x v="1"/>
    <s v="May"/>
    <n v="19"/>
    <x v="42"/>
    <x v="19"/>
    <x v="1"/>
    <x v="0"/>
    <x v="0"/>
    <x v="15"/>
    <n v="0.72"/>
    <n v="0.90558064069830324"/>
  </r>
  <r>
    <x v="1"/>
    <s v="May"/>
    <n v="19"/>
    <x v="42"/>
    <x v="19"/>
    <x v="1"/>
    <x v="0"/>
    <x v="0"/>
    <x v="9"/>
    <n v="0.56000000000000005"/>
    <n v="0.75585789871504172"/>
  </r>
  <r>
    <x v="1"/>
    <s v="May"/>
    <n v="19"/>
    <x v="42"/>
    <x v="19"/>
    <x v="2"/>
    <x v="0"/>
    <x v="0"/>
    <x v="8"/>
    <n v="0.43"/>
    <n v="0.72489421601847637"/>
  </r>
  <r>
    <x v="1"/>
    <s v="May"/>
    <n v="19"/>
    <x v="42"/>
    <x v="14"/>
    <x v="1"/>
    <x v="0"/>
    <x v="0"/>
    <x v="12"/>
    <n v="0.51"/>
    <n v="1.0068505320514085"/>
  </r>
  <r>
    <x v="1"/>
    <s v="May"/>
    <n v="19"/>
    <x v="42"/>
    <x v="14"/>
    <x v="1"/>
    <x v="0"/>
    <x v="0"/>
    <x v="12"/>
    <n v="0.62"/>
    <n v="1.2240143722977908"/>
  </r>
  <r>
    <x v="1"/>
    <s v="May"/>
    <n v="19"/>
    <x v="42"/>
    <x v="14"/>
    <x v="1"/>
    <x v="0"/>
    <x v="0"/>
    <x v="13"/>
    <n v="0.68"/>
    <n v="1.0625"/>
  </r>
  <r>
    <x v="1"/>
    <s v="May"/>
    <n v="19"/>
    <x v="42"/>
    <x v="14"/>
    <x v="1"/>
    <x v="0"/>
    <x v="0"/>
    <x v="12"/>
    <n v="0.5"/>
    <n v="0.98710836475628294"/>
  </r>
  <r>
    <x v="1"/>
    <s v="May"/>
    <n v="19"/>
    <x v="42"/>
    <x v="14"/>
    <x v="1"/>
    <x v="0"/>
    <x v="0"/>
    <x v="14"/>
    <n v="0.53"/>
    <n v="0.9658842396850853"/>
  </r>
  <r>
    <x v="1"/>
    <s v="May"/>
    <n v="19"/>
    <x v="42"/>
    <x v="14"/>
    <x v="1"/>
    <x v="0"/>
    <x v="0"/>
    <x v="8"/>
    <n v="0.66"/>
    <n v="1.1126283315632428"/>
  </r>
  <r>
    <x v="1"/>
    <s v="May"/>
    <n v="19"/>
    <x v="42"/>
    <x v="14"/>
    <x v="1"/>
    <x v="0"/>
    <x v="0"/>
    <x v="7"/>
    <n v="0.89"/>
    <n v="1.0447971450037565"/>
  </r>
  <r>
    <x v="1"/>
    <s v="May"/>
    <n v="19"/>
    <x v="42"/>
    <x v="14"/>
    <x v="1"/>
    <x v="0"/>
    <x v="0"/>
    <x v="4"/>
    <n v="0.64"/>
    <n v="0.54399102414810152"/>
  </r>
  <r>
    <x v="1"/>
    <s v="May"/>
    <n v="19"/>
    <x v="42"/>
    <x v="14"/>
    <x v="1"/>
    <x v="0"/>
    <x v="0"/>
    <x v="7"/>
    <n v="0.95"/>
    <n v="1.1152329075882794"/>
  </r>
  <r>
    <x v="1"/>
    <s v="May"/>
    <n v="19"/>
    <x v="42"/>
    <x v="14"/>
    <x v="1"/>
    <x v="0"/>
    <x v="0"/>
    <x v="14"/>
    <n v="0.56000000000000005"/>
    <n v="1.0205569324974488"/>
  </r>
  <r>
    <x v="1"/>
    <s v="May"/>
    <n v="19"/>
    <x v="42"/>
    <x v="14"/>
    <x v="1"/>
    <x v="0"/>
    <x v="0"/>
    <x v="10"/>
    <n v="0.71"/>
    <n v="1.0301649714890961"/>
  </r>
  <r>
    <x v="1"/>
    <s v="May"/>
    <n v="19"/>
    <x v="42"/>
    <x v="14"/>
    <x v="1"/>
    <x v="0"/>
    <x v="0"/>
    <x v="15"/>
    <n v="0.95"/>
    <n v="1.1948633453658168"/>
  </r>
  <r>
    <x v="1"/>
    <s v="May"/>
    <n v="19"/>
    <x v="42"/>
    <x v="14"/>
    <x v="1"/>
    <x v="0"/>
    <x v="0"/>
    <x v="5"/>
    <n v="1.02"/>
    <n v="1.1193415637860082"/>
  </r>
  <r>
    <x v="1"/>
    <s v="May"/>
    <n v="19"/>
    <x v="42"/>
    <x v="14"/>
    <x v="1"/>
    <x v="0"/>
    <x v="0"/>
    <x v="12"/>
    <n v="0.54"/>
    <n v="1.0660770339367855"/>
  </r>
  <r>
    <x v="1"/>
    <s v="May"/>
    <n v="19"/>
    <x v="42"/>
    <x v="14"/>
    <x v="1"/>
    <x v="0"/>
    <x v="0"/>
    <x v="8"/>
    <n v="0.59"/>
    <n v="0.99462229639744437"/>
  </r>
  <r>
    <x v="1"/>
    <s v="May"/>
    <n v="19"/>
    <x v="42"/>
    <x v="14"/>
    <x v="1"/>
    <x v="0"/>
    <x v="0"/>
    <x v="14"/>
    <n v="0.54"/>
    <n v="0.9841084706225397"/>
  </r>
  <r>
    <x v="1"/>
    <s v="May"/>
    <n v="19"/>
    <x v="42"/>
    <x v="14"/>
    <x v="1"/>
    <x v="0"/>
    <x v="0"/>
    <x v="11"/>
    <n v="0.49"/>
    <n v="1.0502400548696844"/>
  </r>
  <r>
    <x v="1"/>
    <s v="May"/>
    <n v="19"/>
    <x v="42"/>
    <x v="14"/>
    <x v="1"/>
    <x v="0"/>
    <x v="0"/>
    <x v="13"/>
    <n v="0.75"/>
    <n v="1.171875"/>
  </r>
  <r>
    <x v="1"/>
    <s v="May"/>
    <n v="19"/>
    <x v="42"/>
    <x v="14"/>
    <x v="1"/>
    <x v="0"/>
    <x v="0"/>
    <x v="15"/>
    <n v="0.9"/>
    <n v="1.1319758008728791"/>
  </r>
  <r>
    <x v="1"/>
    <s v="May"/>
    <n v="19"/>
    <x v="42"/>
    <x v="14"/>
    <x v="1"/>
    <x v="0"/>
    <x v="0"/>
    <x v="8"/>
    <n v="0.6"/>
    <n v="1.0114803014211298"/>
  </r>
  <r>
    <x v="1"/>
    <s v="May"/>
    <n v="19"/>
    <x v="42"/>
    <x v="14"/>
    <x v="1"/>
    <x v="0"/>
    <x v="0"/>
    <x v="5"/>
    <n v="1.07"/>
    <n v="1.1742112482853224"/>
  </r>
  <r>
    <x v="1"/>
    <s v="May"/>
    <n v="19"/>
    <x v="42"/>
    <x v="14"/>
    <x v="1"/>
    <x v="0"/>
    <x v="0"/>
    <x v="16"/>
    <n v="1.03"/>
    <n v="0.65411776660061982"/>
  </r>
  <r>
    <x v="1"/>
    <s v="May"/>
    <n v="19"/>
    <x v="42"/>
    <x v="14"/>
    <x v="1"/>
    <x v="0"/>
    <x v="0"/>
    <x v="12"/>
    <n v="0.56000000000000005"/>
    <n v="1.1055613685270371"/>
  </r>
  <r>
    <x v="1"/>
    <s v="May"/>
    <n v="19"/>
    <x v="42"/>
    <x v="16"/>
    <x v="1"/>
    <x v="0"/>
    <x v="0"/>
    <x v="12"/>
    <m/>
    <s v=""/>
  </r>
  <r>
    <x v="1"/>
    <s v="May"/>
    <n v="19"/>
    <x v="42"/>
    <x v="16"/>
    <x v="1"/>
    <x v="0"/>
    <x v="0"/>
    <x v="14"/>
    <m/>
    <s v=""/>
  </r>
  <r>
    <x v="1"/>
    <s v="May"/>
    <n v="19"/>
    <x v="42"/>
    <x v="16"/>
    <x v="1"/>
    <x v="0"/>
    <x v="0"/>
    <x v="8"/>
    <m/>
    <s v=""/>
  </r>
  <r>
    <x v="1"/>
    <s v="May"/>
    <n v="19"/>
    <x v="42"/>
    <x v="17"/>
    <x v="1"/>
    <x v="0"/>
    <x v="0"/>
    <x v="8"/>
    <n v="0.54"/>
    <n v="0.91033227127901684"/>
  </r>
  <r>
    <x v="1"/>
    <s v="May"/>
    <n v="19"/>
    <x v="42"/>
    <x v="17"/>
    <x v="1"/>
    <x v="0"/>
    <x v="0"/>
    <x v="10"/>
    <n v="0.65"/>
    <n v="0.94310877671536975"/>
  </r>
  <r>
    <x v="1"/>
    <s v="May"/>
    <n v="19"/>
    <x v="42"/>
    <x v="17"/>
    <x v="1"/>
    <x v="0"/>
    <x v="0"/>
    <x v="8"/>
    <n v="0.47"/>
    <n v="0.7923262361132184"/>
  </r>
  <r>
    <x v="1"/>
    <s v="May"/>
    <n v="19"/>
    <x v="42"/>
    <x v="17"/>
    <x v="1"/>
    <x v="0"/>
    <x v="0"/>
    <x v="14"/>
    <n v="0.48"/>
    <n v="0.87476308499781308"/>
  </r>
  <r>
    <x v="1"/>
    <s v="May"/>
    <n v="19"/>
    <x v="42"/>
    <x v="17"/>
    <x v="1"/>
    <x v="0"/>
    <x v="0"/>
    <x v="0"/>
    <n v="0.8"/>
    <n v="0.72337962962962965"/>
  </r>
  <r>
    <x v="1"/>
    <s v="May"/>
    <n v="19"/>
    <x v="42"/>
    <x v="17"/>
    <x v="1"/>
    <x v="0"/>
    <x v="0"/>
    <x v="6"/>
    <n v="1.02"/>
    <n v="1.0479164954384812"/>
  </r>
  <r>
    <x v="1"/>
    <s v="May"/>
    <n v="19"/>
    <x v="42"/>
    <x v="17"/>
    <x v="1"/>
    <x v="0"/>
    <x v="0"/>
    <x v="0"/>
    <n v="1.23"/>
    <n v="1.1121961805555556"/>
  </r>
  <r>
    <x v="1"/>
    <s v="May"/>
    <n v="19"/>
    <x v="42"/>
    <x v="17"/>
    <x v="1"/>
    <x v="0"/>
    <x v="0"/>
    <x v="0"/>
    <n v="1.18"/>
    <n v="1.0669849537037037"/>
  </r>
  <r>
    <x v="1"/>
    <s v="May"/>
    <n v="19"/>
    <x v="42"/>
    <x v="17"/>
    <x v="1"/>
    <x v="0"/>
    <x v="0"/>
    <x v="10"/>
    <n v="0.56000000000000005"/>
    <n v="0.81252448455478021"/>
  </r>
  <r>
    <x v="1"/>
    <s v="May"/>
    <n v="19"/>
    <x v="42"/>
    <x v="17"/>
    <x v="1"/>
    <x v="0"/>
    <x v="0"/>
    <x v="7"/>
    <n v="0.98"/>
    <n v="1.1504507888805409"/>
  </r>
  <r>
    <x v="1"/>
    <s v="May"/>
    <n v="19"/>
    <x v="42"/>
    <x v="17"/>
    <x v="1"/>
    <x v="0"/>
    <x v="0"/>
    <x v="13"/>
    <n v="0.66"/>
    <n v="1.03125"/>
  </r>
  <r>
    <x v="1"/>
    <s v="May"/>
    <n v="19"/>
    <x v="42"/>
    <x v="17"/>
    <x v="1"/>
    <x v="0"/>
    <x v="0"/>
    <x v="4"/>
    <n v="1.1599999999999999"/>
    <n v="0.98598373126843397"/>
  </r>
  <r>
    <x v="1"/>
    <s v="May"/>
    <n v="19"/>
    <x v="42"/>
    <x v="17"/>
    <x v="1"/>
    <x v="0"/>
    <x v="0"/>
    <x v="9"/>
    <n v="0.94"/>
    <n v="1.2687614728431056"/>
  </r>
  <r>
    <x v="1"/>
    <s v="May"/>
    <n v="19"/>
    <x v="42"/>
    <x v="17"/>
    <x v="1"/>
    <x v="0"/>
    <x v="0"/>
    <x v="5"/>
    <n v="0.93"/>
    <n v="1.0205761316872428"/>
  </r>
  <r>
    <x v="1"/>
    <s v="May"/>
    <n v="19"/>
    <x v="42"/>
    <x v="17"/>
    <x v="1"/>
    <x v="0"/>
    <x v="0"/>
    <x v="1"/>
    <n v="1.63"/>
    <n v="1.1592512517068729"/>
  </r>
  <r>
    <x v="1"/>
    <s v="May"/>
    <n v="19"/>
    <x v="42"/>
    <x v="17"/>
    <x v="1"/>
    <x v="0"/>
    <x v="0"/>
    <x v="13"/>
    <n v="0.54"/>
    <n v="0.84375"/>
  </r>
  <r>
    <x v="1"/>
    <s v="May"/>
    <n v="19"/>
    <x v="42"/>
    <x v="17"/>
    <x v="1"/>
    <x v="0"/>
    <x v="0"/>
    <x v="10"/>
    <n v="0.63"/>
    <n v="0.91409004512412761"/>
  </r>
  <r>
    <x v="1"/>
    <s v="May"/>
    <n v="19"/>
    <x v="42"/>
    <x v="17"/>
    <x v="1"/>
    <x v="0"/>
    <x v="0"/>
    <x v="17"/>
    <n v="1.08"/>
    <n v="1.0402319331939935"/>
  </r>
  <r>
    <x v="1"/>
    <s v="May"/>
    <n v="19"/>
    <x v="42"/>
    <x v="17"/>
    <x v="1"/>
    <x v="0"/>
    <x v="0"/>
    <x v="6"/>
    <n v="1.08"/>
    <n v="1.10955864222898"/>
  </r>
  <r>
    <x v="1"/>
    <s v="May"/>
    <n v="19"/>
    <x v="42"/>
    <x v="17"/>
    <x v="1"/>
    <x v="0"/>
    <x v="0"/>
    <x v="4"/>
    <n v="0.53"/>
    <n v="0.4504925668726466"/>
  </r>
  <r>
    <x v="1"/>
    <s v="May"/>
    <n v="19"/>
    <x v="42"/>
    <x v="17"/>
    <x v="1"/>
    <x v="0"/>
    <x v="0"/>
    <x v="6"/>
    <n v="1"/>
    <n v="1.0273691131749816"/>
  </r>
  <r>
    <x v="1"/>
    <s v="May"/>
    <n v="19"/>
    <x v="42"/>
    <x v="17"/>
    <x v="1"/>
    <x v="0"/>
    <x v="0"/>
    <x v="10"/>
    <n v="0.64"/>
    <n v="0.92859941091974874"/>
  </r>
  <r>
    <x v="1"/>
    <s v="May"/>
    <n v="19"/>
    <x v="42"/>
    <x v="17"/>
    <x v="1"/>
    <x v="0"/>
    <x v="0"/>
    <x v="6"/>
    <n v="1.1399999999999999"/>
    <n v="1.1712007890194787"/>
  </r>
  <r>
    <x v="1"/>
    <s v="May"/>
    <n v="19"/>
    <x v="42"/>
    <x v="17"/>
    <x v="1"/>
    <x v="0"/>
    <x v="0"/>
    <x v="10"/>
    <n v="0.61"/>
    <n v="0.88507131353288548"/>
  </r>
  <r>
    <x v="1"/>
    <s v="May"/>
    <n v="19"/>
    <x v="42"/>
    <x v="17"/>
    <x v="1"/>
    <x v="0"/>
    <x v="0"/>
    <x v="15"/>
    <n v="0.83"/>
    <n v="1.0439332385827662"/>
  </r>
  <r>
    <x v="1"/>
    <s v="May"/>
    <n v="19"/>
    <x v="42"/>
    <x v="17"/>
    <x v="1"/>
    <x v="0"/>
    <x v="0"/>
    <x v="11"/>
    <n v="0.42"/>
    <n v="0.90020576131687247"/>
  </r>
  <r>
    <x v="1"/>
    <s v="May"/>
    <n v="19"/>
    <x v="42"/>
    <x v="17"/>
    <x v="1"/>
    <x v="0"/>
    <x v="0"/>
    <x v="8"/>
    <n v="0.51"/>
    <n v="0.85975825620796031"/>
  </r>
  <r>
    <x v="1"/>
    <s v="May"/>
    <n v="19"/>
    <x v="42"/>
    <x v="17"/>
    <x v="1"/>
    <x v="0"/>
    <x v="0"/>
    <x v="41"/>
    <n v="1.7"/>
    <n v="1.0217881292261457"/>
  </r>
  <r>
    <x v="1"/>
    <s v="May"/>
    <n v="19"/>
    <x v="42"/>
    <x v="17"/>
    <x v="1"/>
    <x v="0"/>
    <x v="0"/>
    <x v="14"/>
    <n v="0.54"/>
    <n v="0.9841084706225397"/>
  </r>
  <r>
    <x v="1"/>
    <s v="May"/>
    <n v="19"/>
    <x v="42"/>
    <x v="17"/>
    <x v="1"/>
    <x v="0"/>
    <x v="0"/>
    <x v="7"/>
    <n v="0.91"/>
    <n v="1.068275732531931"/>
  </r>
  <r>
    <x v="1"/>
    <s v="May"/>
    <n v="19"/>
    <x v="42"/>
    <x v="17"/>
    <x v="1"/>
    <x v="0"/>
    <x v="0"/>
    <x v="10"/>
    <n v="0.77"/>
    <n v="1.1172211662628226"/>
  </r>
  <r>
    <x v="1"/>
    <s v="May"/>
    <n v="19"/>
    <x v="42"/>
    <x v="17"/>
    <x v="1"/>
    <x v="0"/>
    <x v="0"/>
    <x v="5"/>
    <n v="1.1399999999999999"/>
    <n v="1.251028806584362"/>
  </r>
  <r>
    <x v="1"/>
    <s v="May"/>
    <n v="19"/>
    <x v="42"/>
    <x v="17"/>
    <x v="1"/>
    <x v="0"/>
    <x v="0"/>
    <x v="9"/>
    <n v="0.75"/>
    <n v="1.0123096857790734"/>
  </r>
  <r>
    <x v="1"/>
    <s v="May"/>
    <n v="19"/>
    <x v="42"/>
    <x v="17"/>
    <x v="1"/>
    <x v="0"/>
    <x v="0"/>
    <x v="9"/>
    <n v="0.79"/>
    <n v="1.0662995356872909"/>
  </r>
  <r>
    <x v="1"/>
    <s v="May"/>
    <n v="19"/>
    <x v="42"/>
    <x v="17"/>
    <x v="1"/>
    <x v="0"/>
    <x v="0"/>
    <x v="3"/>
    <n v="1.29"/>
    <n v="1.032"/>
  </r>
  <r>
    <x v="1"/>
    <s v="May"/>
    <n v="19"/>
    <x v="42"/>
    <x v="28"/>
    <x v="2"/>
    <x v="0"/>
    <x v="0"/>
    <x v="3"/>
    <n v="1.19"/>
    <n v="0.95199999999999996"/>
  </r>
  <r>
    <x v="1"/>
    <s v="May"/>
    <n v="19"/>
    <x v="42"/>
    <x v="28"/>
    <x v="2"/>
    <x v="0"/>
    <x v="0"/>
    <x v="0"/>
    <n v="1.17"/>
    <n v="1.0579427083333333"/>
  </r>
  <r>
    <x v="1"/>
    <s v="May"/>
    <n v="19"/>
    <x v="42"/>
    <x v="28"/>
    <x v="2"/>
    <x v="0"/>
    <x v="0"/>
    <x v="1"/>
    <n v="1.49"/>
    <n v="1.0596836595357306"/>
  </r>
  <r>
    <x v="1"/>
    <s v="May"/>
    <n v="19"/>
    <x v="42"/>
    <x v="28"/>
    <x v="2"/>
    <x v="0"/>
    <x v="0"/>
    <x v="25"/>
    <n v="1.53"/>
    <n v="1.0276940024315375"/>
  </r>
  <r>
    <x v="1"/>
    <s v="May"/>
    <n v="19"/>
    <x v="42"/>
    <x v="28"/>
    <x v="1"/>
    <x v="0"/>
    <x v="0"/>
    <x v="94"/>
    <n v="0.45"/>
    <n v="2.2862368541380889"/>
  </r>
  <r>
    <x v="1"/>
    <s v="May"/>
    <n v="19"/>
    <x v="42"/>
    <x v="28"/>
    <x v="1"/>
    <x v="0"/>
    <x v="0"/>
    <x v="42"/>
    <n v="0.37"/>
    <n v="0.86297376093294464"/>
  </r>
  <r>
    <x v="1"/>
    <s v="May"/>
    <n v="19"/>
    <x v="42"/>
    <x v="28"/>
    <x v="1"/>
    <x v="0"/>
    <x v="0"/>
    <x v="42"/>
    <n v="0.49"/>
    <n v="1.1428571428571428"/>
  </r>
  <r>
    <x v="1"/>
    <s v="May"/>
    <n v="19"/>
    <x v="42"/>
    <x v="28"/>
    <x v="1"/>
    <x v="0"/>
    <x v="0"/>
    <x v="43"/>
    <n v="0.33"/>
    <n v="0.8396092000814166"/>
  </r>
  <r>
    <x v="1"/>
    <s v="May"/>
    <n v="19"/>
    <x v="42"/>
    <x v="28"/>
    <x v="1"/>
    <x v="0"/>
    <x v="0"/>
    <x v="73"/>
    <n v="0.51"/>
    <n v="1.4191501794807579"/>
  </r>
  <r>
    <x v="1"/>
    <s v="May"/>
    <n v="19"/>
    <x v="42"/>
    <x v="28"/>
    <x v="1"/>
    <x v="0"/>
    <x v="0"/>
    <x v="11"/>
    <n v="0.49"/>
    <n v="1.0502400548696844"/>
  </r>
  <r>
    <x v="1"/>
    <s v="May"/>
    <n v="19"/>
    <x v="42"/>
    <x v="15"/>
    <x v="2"/>
    <x v="0"/>
    <x v="0"/>
    <x v="18"/>
    <n v="1.04"/>
    <n v="0.78401218234314107"/>
  </r>
  <r>
    <x v="1"/>
    <s v="May"/>
    <n v="19"/>
    <x v="42"/>
    <x v="15"/>
    <x v="2"/>
    <x v="0"/>
    <x v="0"/>
    <x v="2"/>
    <n v="1.81"/>
    <n v="1.0306577988338192"/>
  </r>
  <r>
    <x v="1"/>
    <s v="May"/>
    <n v="19"/>
    <x v="42"/>
    <x v="15"/>
    <x v="2"/>
    <x v="0"/>
    <x v="0"/>
    <x v="41"/>
    <n v="1.79"/>
    <n v="1.0758827948910594"/>
  </r>
  <r>
    <x v="1"/>
    <s v="May"/>
    <n v="19"/>
    <x v="42"/>
    <x v="15"/>
    <x v="2"/>
    <x v="0"/>
    <x v="0"/>
    <x v="56"/>
    <n v="2.36"/>
    <n v="1.0397346033368431"/>
  </r>
  <r>
    <x v="1"/>
    <s v="May"/>
    <n v="19"/>
    <x v="42"/>
    <x v="15"/>
    <x v="2"/>
    <x v="0"/>
    <x v="0"/>
    <x v="9"/>
    <n v="0.83"/>
    <n v="1.1202893855955081"/>
  </r>
  <r>
    <x v="1"/>
    <s v="May"/>
    <n v="19"/>
    <x v="42"/>
    <x v="15"/>
    <x v="2"/>
    <x v="0"/>
    <x v="0"/>
    <x v="15"/>
    <n v="0.71"/>
    <n v="0.8930031317997158"/>
  </r>
  <r>
    <x v="1"/>
    <s v="May"/>
    <n v="19"/>
    <x v="42"/>
    <x v="15"/>
    <x v="2"/>
    <x v="0"/>
    <x v="0"/>
    <x v="48"/>
    <n v="2.16"/>
    <n v="1.166350779997084"/>
  </r>
  <r>
    <x v="1"/>
    <s v="May"/>
    <n v="19"/>
    <x v="42"/>
    <x v="15"/>
    <x v="2"/>
    <x v="0"/>
    <x v="0"/>
    <x v="1"/>
    <n v="1.59"/>
    <n v="1.1308033682294036"/>
  </r>
  <r>
    <x v="1"/>
    <s v="May"/>
    <n v="19"/>
    <x v="42"/>
    <x v="15"/>
    <x v="2"/>
    <x v="0"/>
    <x v="0"/>
    <x v="5"/>
    <n v="0.74"/>
    <n v="0.81207133058984915"/>
  </r>
  <r>
    <x v="1"/>
    <s v="May"/>
    <n v="19"/>
    <x v="42"/>
    <x v="15"/>
    <x v="2"/>
    <x v="0"/>
    <x v="0"/>
    <x v="16"/>
    <n v="1.59"/>
    <n v="1.0097546105776558"/>
  </r>
  <r>
    <x v="1"/>
    <s v="May"/>
    <n v="19"/>
    <x v="42"/>
    <x v="15"/>
    <x v="2"/>
    <x v="0"/>
    <x v="0"/>
    <x v="17"/>
    <n v="1.03"/>
    <n v="0.99207304739797542"/>
  </r>
  <r>
    <x v="1"/>
    <s v="May"/>
    <n v="19"/>
    <x v="42"/>
    <x v="15"/>
    <x v="2"/>
    <x v="0"/>
    <x v="0"/>
    <x v="58"/>
    <n v="2.23"/>
    <n v="0.93568527407606328"/>
  </r>
  <r>
    <x v="1"/>
    <s v="May"/>
    <n v="19"/>
    <x v="42"/>
    <x v="15"/>
    <x v="2"/>
    <x v="0"/>
    <x v="0"/>
    <x v="17"/>
    <n v="1.02"/>
    <n v="0.9824412702387717"/>
  </r>
  <r>
    <x v="1"/>
    <s v="May"/>
    <n v="19"/>
    <x v="42"/>
    <x v="15"/>
    <x v="2"/>
    <x v="0"/>
    <x v="0"/>
    <x v="2"/>
    <n v="1.89"/>
    <n v="1.0762117346938775"/>
  </r>
  <r>
    <x v="1"/>
    <s v="May"/>
    <n v="19"/>
    <x v="42"/>
    <x v="15"/>
    <x v="2"/>
    <x v="0"/>
    <x v="0"/>
    <x v="41"/>
    <n v="1.74"/>
    <n v="1.0458302028549962"/>
  </r>
  <r>
    <x v="1"/>
    <s v="May"/>
    <n v="19"/>
    <x v="42"/>
    <x v="15"/>
    <x v="2"/>
    <x v="0"/>
    <x v="0"/>
    <x v="17"/>
    <n v="0.76"/>
    <n v="0.73201506409947703"/>
  </r>
  <r>
    <x v="1"/>
    <s v="May"/>
    <n v="19"/>
    <x v="42"/>
    <x v="15"/>
    <x v="2"/>
    <x v="0"/>
    <x v="0"/>
    <x v="5"/>
    <n v="0.84"/>
    <n v="0.92181069958847739"/>
  </r>
  <r>
    <x v="1"/>
    <s v="May"/>
    <n v="19"/>
    <x v="42"/>
    <x v="15"/>
    <x v="2"/>
    <x v="0"/>
    <x v="0"/>
    <x v="2"/>
    <n v="1.65"/>
    <n v="0.93954992711370267"/>
  </r>
  <r>
    <x v="1"/>
    <s v="May"/>
    <n v="19"/>
    <x v="42"/>
    <x v="15"/>
    <x v="2"/>
    <x v="0"/>
    <x v="0"/>
    <x v="17"/>
    <n v="1.17"/>
    <n v="1.1269179276268264"/>
  </r>
  <r>
    <x v="1"/>
    <s v="May"/>
    <n v="19"/>
    <x v="42"/>
    <x v="15"/>
    <x v="1"/>
    <x v="0"/>
    <x v="0"/>
    <x v="5"/>
    <n v="0.86"/>
    <n v="0.94375857338820301"/>
  </r>
  <r>
    <x v="1"/>
    <s v="May"/>
    <n v="19"/>
    <x v="42"/>
    <x v="15"/>
    <x v="1"/>
    <x v="0"/>
    <x v="0"/>
    <x v="18"/>
    <n v="0.76"/>
    <n v="0.57293197940460305"/>
  </r>
  <r>
    <x v="1"/>
    <s v="May"/>
    <n v="19"/>
    <x v="42"/>
    <x v="15"/>
    <x v="1"/>
    <x v="0"/>
    <x v="0"/>
    <x v="41"/>
    <n v="1.78"/>
    <n v="1.0698722764838466"/>
  </r>
  <r>
    <x v="1"/>
    <s v="May"/>
    <n v="19"/>
    <x v="42"/>
    <x v="15"/>
    <x v="0"/>
    <x v="0"/>
    <x v="0"/>
    <x v="7"/>
    <n v="0.59"/>
    <n v="0.69261833208114199"/>
  </r>
  <r>
    <x v="1"/>
    <s v="May"/>
    <n v="19"/>
    <x v="42"/>
    <x v="15"/>
    <x v="0"/>
    <x v="0"/>
    <x v="0"/>
    <x v="15"/>
    <n v="0.54"/>
    <n v="0.67918548052372751"/>
  </r>
  <r>
    <x v="1"/>
    <s v="May"/>
    <n v="19"/>
    <x v="42"/>
    <x v="15"/>
    <x v="0"/>
    <x v="0"/>
    <x v="0"/>
    <x v="7"/>
    <n v="0.71"/>
    <n v="0.83348985725018787"/>
  </r>
  <r>
    <x v="1"/>
    <s v="May"/>
    <n v="19"/>
    <x v="42"/>
    <x v="15"/>
    <x v="0"/>
    <x v="0"/>
    <x v="0"/>
    <x v="18"/>
    <n v="1.0900000000000001"/>
    <n v="0.82170507572502294"/>
  </r>
  <r>
    <x v="1"/>
    <s v="May"/>
    <n v="21"/>
    <x v="43"/>
    <x v="14"/>
    <x v="1"/>
    <x v="0"/>
    <x v="0"/>
    <x v="10"/>
    <n v="0.71"/>
    <n v="1.0301649714890961"/>
  </r>
  <r>
    <x v="1"/>
    <s v="May"/>
    <n v="21"/>
    <x v="43"/>
    <x v="14"/>
    <x v="1"/>
    <x v="0"/>
    <x v="0"/>
    <x v="15"/>
    <n v="0.82"/>
    <n v="1.0313557296841787"/>
  </r>
  <r>
    <x v="1"/>
    <s v="May"/>
    <n v="21"/>
    <x v="43"/>
    <x v="14"/>
    <x v="1"/>
    <x v="0"/>
    <x v="0"/>
    <x v="15"/>
    <n v="0.89"/>
    <n v="1.1193982919742915"/>
  </r>
  <r>
    <x v="1"/>
    <s v="May"/>
    <n v="21"/>
    <x v="43"/>
    <x v="14"/>
    <x v="1"/>
    <x v="0"/>
    <x v="0"/>
    <x v="13"/>
    <n v="0.74"/>
    <n v="1.15625"/>
  </r>
  <r>
    <x v="1"/>
    <s v="May"/>
    <n v="21"/>
    <x v="43"/>
    <x v="14"/>
    <x v="1"/>
    <x v="0"/>
    <x v="0"/>
    <x v="5"/>
    <n v="1.02"/>
    <n v="1.1193415637860082"/>
  </r>
  <r>
    <x v="1"/>
    <s v="May"/>
    <n v="21"/>
    <x v="43"/>
    <x v="14"/>
    <x v="1"/>
    <x v="0"/>
    <x v="0"/>
    <x v="15"/>
    <n v="0.94"/>
    <n v="1.1822858364672293"/>
  </r>
  <r>
    <x v="1"/>
    <s v="May"/>
    <n v="21"/>
    <x v="43"/>
    <x v="14"/>
    <x v="1"/>
    <x v="0"/>
    <x v="0"/>
    <x v="5"/>
    <n v="1.04"/>
    <n v="1.1412894375857339"/>
  </r>
  <r>
    <x v="1"/>
    <s v="May"/>
    <n v="21"/>
    <x v="43"/>
    <x v="14"/>
    <x v="1"/>
    <x v="0"/>
    <x v="0"/>
    <x v="14"/>
    <n v="0.54"/>
    <n v="0.9841084706225397"/>
  </r>
  <r>
    <x v="1"/>
    <s v="May"/>
    <n v="21"/>
    <x v="43"/>
    <x v="14"/>
    <x v="1"/>
    <x v="0"/>
    <x v="0"/>
    <x v="5"/>
    <n v="0.97"/>
    <n v="1.0644718792866941"/>
  </r>
  <r>
    <x v="1"/>
    <s v="May"/>
    <n v="21"/>
    <x v="43"/>
    <x v="14"/>
    <x v="1"/>
    <x v="0"/>
    <x v="0"/>
    <x v="12"/>
    <n v="0.5"/>
    <n v="0.98710836475628294"/>
  </r>
  <r>
    <x v="1"/>
    <s v="May"/>
    <n v="21"/>
    <x v="43"/>
    <x v="14"/>
    <x v="1"/>
    <x v="0"/>
    <x v="0"/>
    <x v="7"/>
    <n v="1"/>
    <n v="1.1739293764087153"/>
  </r>
  <r>
    <x v="1"/>
    <s v="May"/>
    <n v="21"/>
    <x v="43"/>
    <x v="14"/>
    <x v="1"/>
    <x v="0"/>
    <x v="0"/>
    <x v="18"/>
    <n v="1.58"/>
    <n v="1.1910954308674642"/>
  </r>
  <r>
    <x v="1"/>
    <s v="May"/>
    <n v="21"/>
    <x v="43"/>
    <x v="14"/>
    <x v="1"/>
    <x v="0"/>
    <x v="0"/>
    <x v="10"/>
    <n v="0.7"/>
    <n v="1.0156556056934751"/>
  </r>
  <r>
    <x v="1"/>
    <s v="May"/>
    <n v="21"/>
    <x v="43"/>
    <x v="14"/>
    <x v="1"/>
    <x v="0"/>
    <x v="0"/>
    <x v="10"/>
    <n v="0.77"/>
    <n v="1.1172211662628226"/>
  </r>
  <r>
    <x v="1"/>
    <s v="May"/>
    <n v="21"/>
    <x v="43"/>
    <x v="14"/>
    <x v="1"/>
    <x v="0"/>
    <x v="0"/>
    <x v="5"/>
    <n v="1.1499999999999999"/>
    <n v="1.2620027434842247"/>
  </r>
  <r>
    <x v="1"/>
    <s v="May"/>
    <n v="21"/>
    <x v="43"/>
    <x v="14"/>
    <x v="1"/>
    <x v="0"/>
    <x v="0"/>
    <x v="3"/>
    <n v="1.43"/>
    <n v="1.1439999999999999"/>
  </r>
  <r>
    <x v="1"/>
    <s v="May"/>
    <n v="21"/>
    <x v="43"/>
    <x v="14"/>
    <x v="1"/>
    <x v="0"/>
    <x v="0"/>
    <x v="10"/>
    <n v="0.72"/>
    <n v="1.0446743372847174"/>
  </r>
  <r>
    <x v="1"/>
    <s v="May"/>
    <n v="21"/>
    <x v="43"/>
    <x v="14"/>
    <x v="1"/>
    <x v="0"/>
    <x v="0"/>
    <x v="6"/>
    <n v="1.02"/>
    <n v="1.0479164954384812"/>
  </r>
  <r>
    <x v="1"/>
    <s v="May"/>
    <n v="21"/>
    <x v="43"/>
    <x v="14"/>
    <x v="1"/>
    <x v="0"/>
    <x v="0"/>
    <x v="7"/>
    <n v="1"/>
    <n v="1.1739293764087153"/>
  </r>
  <r>
    <x v="1"/>
    <s v="May"/>
    <n v="21"/>
    <x v="43"/>
    <x v="14"/>
    <x v="1"/>
    <x v="0"/>
    <x v="0"/>
    <x v="0"/>
    <n v="1.33"/>
    <n v="1.2026186342592593"/>
  </r>
  <r>
    <x v="1"/>
    <s v="May"/>
    <n v="21"/>
    <x v="43"/>
    <x v="14"/>
    <x v="1"/>
    <x v="0"/>
    <x v="0"/>
    <x v="17"/>
    <n v="1.1200000000000001"/>
    <n v="1.0787590418308084"/>
  </r>
  <r>
    <x v="1"/>
    <s v="May"/>
    <n v="21"/>
    <x v="43"/>
    <x v="14"/>
    <x v="1"/>
    <x v="0"/>
    <x v="0"/>
    <x v="3"/>
    <n v="1.47"/>
    <n v="1.1759999999999999"/>
  </r>
  <r>
    <x v="1"/>
    <s v="May"/>
    <n v="21"/>
    <x v="43"/>
    <x v="14"/>
    <x v="1"/>
    <x v="0"/>
    <x v="0"/>
    <x v="15"/>
    <n v="0.87"/>
    <n v="1.0942432741771164"/>
  </r>
  <r>
    <x v="1"/>
    <s v="May"/>
    <n v="21"/>
    <x v="43"/>
    <x v="14"/>
    <x v="1"/>
    <x v="0"/>
    <x v="0"/>
    <x v="15"/>
    <n v="0.82"/>
    <n v="1.0313557296841787"/>
  </r>
  <r>
    <x v="1"/>
    <s v="May"/>
    <n v="21"/>
    <x v="43"/>
    <x v="17"/>
    <x v="1"/>
    <x v="0"/>
    <x v="0"/>
    <x v="15"/>
    <n v="0.96"/>
    <n v="1.2074408542644044"/>
  </r>
  <r>
    <x v="1"/>
    <s v="May"/>
    <n v="21"/>
    <x v="43"/>
    <x v="17"/>
    <x v="1"/>
    <x v="0"/>
    <x v="0"/>
    <x v="10"/>
    <n v="0.64"/>
    <n v="0.92859941091974874"/>
  </r>
  <r>
    <x v="1"/>
    <s v="May"/>
    <n v="21"/>
    <x v="43"/>
    <x v="17"/>
    <x v="1"/>
    <x v="0"/>
    <x v="0"/>
    <x v="5"/>
    <n v="0.7"/>
    <n v="0.76817558299039779"/>
  </r>
  <r>
    <x v="1"/>
    <s v="May"/>
    <n v="21"/>
    <x v="43"/>
    <x v="17"/>
    <x v="1"/>
    <x v="0"/>
    <x v="0"/>
    <x v="20"/>
    <n v="2.58"/>
    <n v="1.0318060204681521"/>
  </r>
  <r>
    <x v="1"/>
    <s v="May"/>
    <n v="21"/>
    <x v="43"/>
    <x v="17"/>
    <x v="1"/>
    <x v="0"/>
    <x v="0"/>
    <x v="15"/>
    <n v="0.78"/>
    <n v="0.98104569408982856"/>
  </r>
  <r>
    <x v="1"/>
    <s v="May"/>
    <n v="21"/>
    <x v="43"/>
    <x v="17"/>
    <x v="1"/>
    <x v="0"/>
    <x v="0"/>
    <x v="41"/>
    <n v="1.56"/>
    <n v="0.93764087152516906"/>
  </r>
  <r>
    <x v="1"/>
    <s v="May"/>
    <n v="21"/>
    <x v="43"/>
    <x v="17"/>
    <x v="1"/>
    <x v="0"/>
    <x v="0"/>
    <x v="26"/>
    <n v="1.99"/>
    <n v="0.92129629629629628"/>
  </r>
  <r>
    <x v="1"/>
    <s v="May"/>
    <n v="21"/>
    <x v="43"/>
    <x v="17"/>
    <x v="1"/>
    <x v="0"/>
    <x v="0"/>
    <x v="41"/>
    <n v="1.4"/>
    <n v="0.84147257700976708"/>
  </r>
  <r>
    <x v="1"/>
    <s v="May"/>
    <n v="21"/>
    <x v="43"/>
    <x v="17"/>
    <x v="1"/>
    <x v="0"/>
    <x v="0"/>
    <x v="48"/>
    <n v="1.77"/>
    <n v="0.95575966694205505"/>
  </r>
  <r>
    <x v="1"/>
    <s v="May"/>
    <n v="21"/>
    <x v="43"/>
    <x v="17"/>
    <x v="1"/>
    <x v="0"/>
    <x v="0"/>
    <x v="15"/>
    <n v="0.61"/>
    <n v="0.76722804281384027"/>
  </r>
  <r>
    <x v="1"/>
    <s v="May"/>
    <n v="21"/>
    <x v="43"/>
    <x v="17"/>
    <x v="1"/>
    <x v="0"/>
    <x v="0"/>
    <x v="7"/>
    <n v="0.75"/>
    <n v="0.88044703230653643"/>
  </r>
  <r>
    <x v="1"/>
    <s v="May"/>
    <n v="21"/>
    <x v="43"/>
    <x v="17"/>
    <x v="1"/>
    <x v="0"/>
    <x v="0"/>
    <x v="11"/>
    <n v="0.43"/>
    <n v="0.92163923182441698"/>
  </r>
  <r>
    <x v="1"/>
    <s v="May"/>
    <n v="21"/>
    <x v="43"/>
    <x v="17"/>
    <x v="1"/>
    <x v="0"/>
    <x v="0"/>
    <x v="17"/>
    <n v="0.9"/>
    <n v="0.86685994432832802"/>
  </r>
  <r>
    <x v="1"/>
    <s v="May"/>
    <n v="21"/>
    <x v="43"/>
    <x v="17"/>
    <x v="1"/>
    <x v="0"/>
    <x v="0"/>
    <x v="5"/>
    <n v="0.79"/>
    <n v="0.86694101508916321"/>
  </r>
  <r>
    <x v="1"/>
    <s v="May"/>
    <n v="21"/>
    <x v="43"/>
    <x v="17"/>
    <x v="1"/>
    <x v="0"/>
    <x v="0"/>
    <x v="5"/>
    <n v="0.72"/>
    <n v="0.79012345679012341"/>
  </r>
  <r>
    <x v="1"/>
    <s v="May"/>
    <n v="21"/>
    <x v="43"/>
    <x v="17"/>
    <x v="1"/>
    <x v="0"/>
    <x v="0"/>
    <x v="13"/>
    <n v="0.51"/>
    <n v="0.796875"/>
  </r>
  <r>
    <x v="1"/>
    <s v="May"/>
    <n v="21"/>
    <x v="43"/>
    <x v="17"/>
    <x v="1"/>
    <x v="0"/>
    <x v="0"/>
    <x v="9"/>
    <n v="0.69"/>
    <n v="0.93132491091674763"/>
  </r>
  <r>
    <x v="1"/>
    <s v="May"/>
    <n v="21"/>
    <x v="43"/>
    <x v="17"/>
    <x v="1"/>
    <x v="0"/>
    <x v="0"/>
    <x v="10"/>
    <n v="0.62"/>
    <n v="0.8995806793285066"/>
  </r>
  <r>
    <x v="1"/>
    <s v="May"/>
    <n v="21"/>
    <x v="43"/>
    <x v="17"/>
    <x v="1"/>
    <x v="0"/>
    <x v="0"/>
    <x v="56"/>
    <n v="2.34"/>
    <n v="1.0309232931390733"/>
  </r>
  <r>
    <x v="1"/>
    <s v="May"/>
    <n v="21"/>
    <x v="43"/>
    <x v="17"/>
    <x v="1"/>
    <x v="0"/>
    <x v="0"/>
    <x v="9"/>
    <n v="0.75"/>
    <n v="1.0123096857790734"/>
  </r>
  <r>
    <x v="1"/>
    <s v="May"/>
    <n v="21"/>
    <x v="43"/>
    <x v="17"/>
    <x v="1"/>
    <x v="0"/>
    <x v="0"/>
    <x v="41"/>
    <n v="1.68"/>
    <n v="1.0097670924117206"/>
  </r>
  <r>
    <x v="1"/>
    <s v="May"/>
    <n v="21"/>
    <x v="43"/>
    <x v="17"/>
    <x v="1"/>
    <x v="0"/>
    <x v="0"/>
    <x v="7"/>
    <n v="0.85"/>
    <n v="0.99783996994740798"/>
  </r>
  <r>
    <x v="1"/>
    <s v="May"/>
    <n v="21"/>
    <x v="43"/>
    <x v="17"/>
    <x v="1"/>
    <x v="0"/>
    <x v="0"/>
    <x v="5"/>
    <n v="0.66"/>
    <n v="0.72427983539094654"/>
  </r>
  <r>
    <x v="1"/>
    <s v="May"/>
    <n v="21"/>
    <x v="43"/>
    <x v="17"/>
    <x v="1"/>
    <x v="0"/>
    <x v="0"/>
    <x v="9"/>
    <n v="0.72"/>
    <n v="0.97181729834791064"/>
  </r>
  <r>
    <x v="1"/>
    <s v="May"/>
    <n v="21"/>
    <x v="43"/>
    <x v="18"/>
    <x v="1"/>
    <x v="0"/>
    <x v="0"/>
    <x v="3"/>
    <n v="1.45"/>
    <n v="1.1599999999999999"/>
  </r>
  <r>
    <x v="1"/>
    <s v="May"/>
    <n v="21"/>
    <x v="43"/>
    <x v="18"/>
    <x v="1"/>
    <x v="0"/>
    <x v="0"/>
    <x v="6"/>
    <n v="0.96"/>
    <n v="0.98627434864798225"/>
  </r>
  <r>
    <x v="1"/>
    <s v="May"/>
    <n v="21"/>
    <x v="43"/>
    <x v="18"/>
    <x v="1"/>
    <x v="0"/>
    <x v="0"/>
    <x v="14"/>
    <n v="0.5"/>
    <n v="0.91121154687272199"/>
  </r>
  <r>
    <x v="1"/>
    <s v="May"/>
    <n v="21"/>
    <x v="43"/>
    <x v="18"/>
    <x v="1"/>
    <x v="0"/>
    <x v="0"/>
    <x v="9"/>
    <n v="0.7"/>
    <n v="0.94482237339380193"/>
  </r>
  <r>
    <x v="1"/>
    <s v="May"/>
    <n v="21"/>
    <x v="43"/>
    <x v="18"/>
    <x v="1"/>
    <x v="0"/>
    <x v="0"/>
    <x v="4"/>
    <n v="1.34"/>
    <n v="1.1389812068100877"/>
  </r>
  <r>
    <x v="1"/>
    <s v="May"/>
    <n v="21"/>
    <x v="43"/>
    <x v="18"/>
    <x v="1"/>
    <x v="0"/>
    <x v="0"/>
    <x v="9"/>
    <n v="0.67"/>
    <n v="0.90432998596263903"/>
  </r>
  <r>
    <x v="1"/>
    <s v="May"/>
    <n v="21"/>
    <x v="43"/>
    <x v="18"/>
    <x v="1"/>
    <x v="0"/>
    <x v="0"/>
    <x v="5"/>
    <n v="0.96"/>
    <n v="1.0534979423868314"/>
  </r>
  <r>
    <x v="1"/>
    <s v="May"/>
    <n v="21"/>
    <x v="43"/>
    <x v="18"/>
    <x v="1"/>
    <x v="0"/>
    <x v="0"/>
    <x v="5"/>
    <n v="0.88"/>
    <n v="0.96570644718792864"/>
  </r>
  <r>
    <x v="1"/>
    <s v="May"/>
    <n v="21"/>
    <x v="43"/>
    <x v="18"/>
    <x v="1"/>
    <x v="0"/>
    <x v="0"/>
    <x v="6"/>
    <n v="0.9"/>
    <n v="0.9246322018574834"/>
  </r>
  <r>
    <x v="1"/>
    <s v="May"/>
    <n v="21"/>
    <x v="43"/>
    <x v="18"/>
    <x v="1"/>
    <x v="0"/>
    <x v="0"/>
    <x v="4"/>
    <n v="1.22"/>
    <n v="1.0369828897823186"/>
  </r>
  <r>
    <x v="1"/>
    <s v="May"/>
    <n v="21"/>
    <x v="43"/>
    <x v="18"/>
    <x v="1"/>
    <x v="0"/>
    <x v="0"/>
    <x v="17"/>
    <n v="1.03"/>
    <n v="0.99207304739797542"/>
  </r>
  <r>
    <x v="1"/>
    <s v="May"/>
    <n v="21"/>
    <x v="43"/>
    <x v="18"/>
    <x v="1"/>
    <x v="0"/>
    <x v="0"/>
    <x v="7"/>
    <n v="0.84"/>
    <n v="0.98610067618332076"/>
  </r>
  <r>
    <x v="1"/>
    <s v="May"/>
    <n v="21"/>
    <x v="43"/>
    <x v="18"/>
    <x v="1"/>
    <x v="0"/>
    <x v="0"/>
    <x v="59"/>
    <n v="3.13"/>
    <n v="1.194000244140625"/>
  </r>
  <r>
    <x v="1"/>
    <s v="May"/>
    <n v="21"/>
    <x v="44"/>
    <x v="6"/>
    <x v="1"/>
    <x v="0"/>
    <x v="1"/>
    <x v="55"/>
    <n v="12.65"/>
    <n v="1.0927545621423171"/>
  </r>
  <r>
    <x v="1"/>
    <s v="May"/>
    <n v="21"/>
    <x v="44"/>
    <x v="6"/>
    <x v="1"/>
    <x v="0"/>
    <x v="1"/>
    <x v="21"/>
    <n v="9.6999999999999993"/>
    <n v="0.96999999999999986"/>
  </r>
  <r>
    <x v="1"/>
    <s v="May"/>
    <n v="21"/>
    <x v="44"/>
    <x v="6"/>
    <x v="1"/>
    <x v="0"/>
    <x v="1"/>
    <x v="28"/>
    <n v="11.52"/>
    <n v="0.86551465063861754"/>
  </r>
  <r>
    <x v="1"/>
    <s v="May"/>
    <n v="22"/>
    <x v="45"/>
    <x v="17"/>
    <x v="1"/>
    <x v="0"/>
    <x v="0"/>
    <x v="95"/>
    <m/>
    <s v=""/>
  </r>
  <r>
    <x v="1"/>
    <s v="May"/>
    <n v="22"/>
    <x v="45"/>
    <x v="16"/>
    <x v="1"/>
    <x v="0"/>
    <x v="0"/>
    <x v="95"/>
    <m/>
    <s v=""/>
  </r>
  <r>
    <x v="1"/>
    <s v="May"/>
    <n v="22"/>
    <x v="45"/>
    <x v="16"/>
    <x v="1"/>
    <x v="0"/>
    <x v="0"/>
    <x v="95"/>
    <m/>
    <s v=""/>
  </r>
  <r>
    <x v="1"/>
    <s v="May"/>
    <n v="22"/>
    <x v="45"/>
    <x v="12"/>
    <x v="1"/>
    <x v="0"/>
    <x v="0"/>
    <x v="8"/>
    <n v="0.63"/>
    <n v="1.0620543164921863"/>
  </r>
  <r>
    <x v="1"/>
    <s v="May"/>
    <n v="22"/>
    <x v="45"/>
    <x v="0"/>
    <x v="0"/>
    <x v="0"/>
    <x v="0"/>
    <x v="16"/>
    <n v="1.17"/>
    <n v="0.74302697759487879"/>
  </r>
  <r>
    <x v="1"/>
    <s v="May"/>
    <n v="22"/>
    <x v="45"/>
    <x v="0"/>
    <x v="1"/>
    <x v="0"/>
    <x v="0"/>
    <x v="9"/>
    <n v="0.74"/>
    <n v="0.99881222330201924"/>
  </r>
  <r>
    <x v="1"/>
    <s v="May"/>
    <n v="22"/>
    <x v="45"/>
    <x v="0"/>
    <x v="2"/>
    <x v="0"/>
    <x v="0"/>
    <x v="41"/>
    <n v="1.49"/>
    <n v="0.89556724267468069"/>
  </r>
  <r>
    <x v="1"/>
    <s v="May"/>
    <n v="22"/>
    <x v="45"/>
    <x v="0"/>
    <x v="2"/>
    <x v="0"/>
    <x v="0"/>
    <x v="75"/>
    <n v="3.04"/>
    <n v="1.0107626270518648"/>
  </r>
  <r>
    <x v="1"/>
    <s v="May"/>
    <n v="22"/>
    <x v="45"/>
    <x v="0"/>
    <x v="2"/>
    <x v="0"/>
    <x v="0"/>
    <x v="59"/>
    <n v="2.27"/>
    <n v="0.865936279296875"/>
  </r>
  <r>
    <x v="1"/>
    <s v="May"/>
    <n v="22"/>
    <x v="45"/>
    <x v="0"/>
    <x v="2"/>
    <x v="0"/>
    <x v="0"/>
    <x v="47"/>
    <n v="2.62"/>
    <n v="0.95402822030040968"/>
  </r>
  <r>
    <x v="1"/>
    <s v="May"/>
    <n v="22"/>
    <x v="45"/>
    <x v="0"/>
    <x v="2"/>
    <x v="0"/>
    <x v="0"/>
    <x v="47"/>
    <n v="2.54"/>
    <n v="0.92489758761948115"/>
  </r>
  <r>
    <x v="1"/>
    <s v="May"/>
    <n v="22"/>
    <x v="45"/>
    <x v="0"/>
    <x v="2"/>
    <x v="0"/>
    <x v="0"/>
    <x v="20"/>
    <n v="2.6"/>
    <n v="1.0398045167508509"/>
  </r>
  <r>
    <x v="1"/>
    <s v="May"/>
    <n v="22"/>
    <x v="45"/>
    <x v="15"/>
    <x v="1"/>
    <x v="0"/>
    <x v="1"/>
    <x v="63"/>
    <n v="14.05"/>
    <n v="1.0273238907278353"/>
  </r>
  <r>
    <x v="1"/>
    <s v="May"/>
    <n v="22"/>
    <x v="45"/>
    <x v="15"/>
    <x v="1"/>
    <x v="0"/>
    <x v="1"/>
    <x v="34"/>
    <n v="10.35"/>
    <n v="1.0996693554556349"/>
  </r>
  <r>
    <x v="1"/>
    <s v="May"/>
    <n v="22"/>
    <x v="45"/>
    <x v="28"/>
    <x v="2"/>
    <x v="0"/>
    <x v="0"/>
    <x v="18"/>
    <n v="1.21"/>
    <n v="0.91216801984153906"/>
  </r>
  <r>
    <x v="1"/>
    <s v="May"/>
    <n v="22"/>
    <x v="45"/>
    <x v="28"/>
    <x v="2"/>
    <x v="0"/>
    <x v="0"/>
    <x v="17"/>
    <n v="0.94"/>
    <n v="0.90538705296514255"/>
  </r>
  <r>
    <x v="1"/>
    <s v="May"/>
    <n v="22"/>
    <x v="45"/>
    <x v="28"/>
    <x v="2"/>
    <x v="0"/>
    <x v="0"/>
    <x v="12"/>
    <n v="0.33"/>
    <n v="0.65149152073914673"/>
  </r>
  <r>
    <x v="1"/>
    <s v="May"/>
    <n v="22"/>
    <x v="45"/>
    <x v="28"/>
    <x v="2"/>
    <x v="0"/>
    <x v="0"/>
    <x v="13"/>
    <n v="0.66"/>
    <n v="1.03125"/>
  </r>
  <r>
    <x v="1"/>
    <s v="May"/>
    <n v="22"/>
    <x v="45"/>
    <x v="28"/>
    <x v="1"/>
    <x v="0"/>
    <x v="1"/>
    <x v="64"/>
    <n v="9.67"/>
    <n v="1.0595251530394785"/>
  </r>
  <r>
    <x v="1"/>
    <s v="May"/>
    <n v="22"/>
    <x v="45"/>
    <x v="28"/>
    <x v="1"/>
    <x v="0"/>
    <x v="0"/>
    <x v="5"/>
    <n v="0.74"/>
    <n v="0.81207133058984915"/>
  </r>
  <r>
    <x v="1"/>
    <s v="May"/>
    <n v="22"/>
    <x v="45"/>
    <x v="28"/>
    <x v="1"/>
    <x v="0"/>
    <x v="0"/>
    <x v="14"/>
    <n v="0.53"/>
    <n v="0.9658842396850853"/>
  </r>
  <r>
    <x v="1"/>
    <s v="May"/>
    <n v="22"/>
    <x v="45"/>
    <x v="28"/>
    <x v="1"/>
    <x v="0"/>
    <x v="0"/>
    <x v="14"/>
    <n v="0.49"/>
    <n v="0.89298731593526748"/>
  </r>
  <r>
    <x v="1"/>
    <s v="May"/>
    <n v="22"/>
    <x v="45"/>
    <x v="28"/>
    <x v="1"/>
    <x v="0"/>
    <x v="0"/>
    <x v="13"/>
    <n v="0.56999999999999995"/>
    <n v="0.89062499999999989"/>
  </r>
  <r>
    <x v="1"/>
    <s v="May"/>
    <n v="22"/>
    <x v="45"/>
    <x v="28"/>
    <x v="1"/>
    <x v="0"/>
    <x v="0"/>
    <x v="15"/>
    <n v="0.87"/>
    <n v="1.0942432741771164"/>
  </r>
  <r>
    <x v="1"/>
    <s v="May"/>
    <n v="22"/>
    <x v="45"/>
    <x v="28"/>
    <x v="1"/>
    <x v="0"/>
    <x v="0"/>
    <x v="7"/>
    <n v="0.71"/>
    <n v="0.83348985725018787"/>
  </r>
  <r>
    <x v="1"/>
    <s v="May"/>
    <n v="22"/>
    <x v="45"/>
    <x v="28"/>
    <x v="1"/>
    <x v="0"/>
    <x v="0"/>
    <x v="10"/>
    <n v="0.62"/>
    <n v="0.8995806793285066"/>
  </r>
  <r>
    <x v="1"/>
    <s v="May"/>
    <n v="22"/>
    <x v="45"/>
    <x v="28"/>
    <x v="1"/>
    <x v="0"/>
    <x v="0"/>
    <x v="10"/>
    <n v="0.63"/>
    <n v="0.91409004512412761"/>
  </r>
  <r>
    <x v="1"/>
    <s v="May"/>
    <n v="22"/>
    <x v="45"/>
    <x v="28"/>
    <x v="1"/>
    <x v="0"/>
    <x v="0"/>
    <x v="15"/>
    <n v="0.78"/>
    <n v="0.98104569408982856"/>
  </r>
  <r>
    <x v="1"/>
    <s v="May"/>
    <n v="22"/>
    <x v="45"/>
    <x v="28"/>
    <x v="1"/>
    <x v="0"/>
    <x v="0"/>
    <x v="7"/>
    <n v="0.73"/>
    <n v="0.85696844477836209"/>
  </r>
  <r>
    <x v="1"/>
    <s v="May"/>
    <n v="22"/>
    <x v="45"/>
    <x v="28"/>
    <x v="1"/>
    <x v="0"/>
    <x v="0"/>
    <x v="9"/>
    <n v="0.63"/>
    <n v="0.85034013605442171"/>
  </r>
  <r>
    <x v="1"/>
    <s v="May"/>
    <n v="22"/>
    <x v="45"/>
    <x v="28"/>
    <x v="1"/>
    <x v="0"/>
    <x v="0"/>
    <x v="5"/>
    <n v="0.9"/>
    <n v="0.98765432098765427"/>
  </r>
  <r>
    <x v="1"/>
    <s v="May"/>
    <n v="22"/>
    <x v="45"/>
    <x v="28"/>
    <x v="1"/>
    <x v="0"/>
    <x v="0"/>
    <x v="9"/>
    <n v="0.77"/>
    <n v="1.0393046107331823"/>
  </r>
  <r>
    <x v="1"/>
    <s v="May"/>
    <n v="22"/>
    <x v="45"/>
    <x v="28"/>
    <x v="1"/>
    <x v="0"/>
    <x v="0"/>
    <x v="8"/>
    <n v="0.56999999999999995"/>
    <n v="0.96090628635007325"/>
  </r>
  <r>
    <x v="1"/>
    <s v="May"/>
    <n v="22"/>
    <x v="45"/>
    <x v="28"/>
    <x v="1"/>
    <x v="0"/>
    <x v="0"/>
    <x v="8"/>
    <n v="0.54"/>
    <n v="0.91033227127901684"/>
  </r>
  <r>
    <x v="1"/>
    <s v="May"/>
    <n v="22"/>
    <x v="45"/>
    <x v="28"/>
    <x v="1"/>
    <x v="0"/>
    <x v="0"/>
    <x v="12"/>
    <n v="0.64"/>
    <n v="1.2634987068880421"/>
  </r>
  <r>
    <x v="1"/>
    <s v="May"/>
    <n v="22"/>
    <x v="45"/>
    <x v="28"/>
    <x v="1"/>
    <x v="0"/>
    <x v="0"/>
    <x v="11"/>
    <n v="0.47"/>
    <n v="1.0073731138545954"/>
  </r>
  <r>
    <x v="1"/>
    <s v="May"/>
    <n v="22"/>
    <x v="45"/>
    <x v="28"/>
    <x v="1"/>
    <x v="0"/>
    <x v="0"/>
    <x v="9"/>
    <n v="0.7"/>
    <n v="0.94482237339380193"/>
  </r>
  <r>
    <x v="1"/>
    <s v="May"/>
    <n v="22"/>
    <x v="45"/>
    <x v="28"/>
    <x v="1"/>
    <x v="0"/>
    <x v="0"/>
    <x v="8"/>
    <n v="0.59"/>
    <n v="0.99462229639744437"/>
  </r>
  <r>
    <x v="1"/>
    <s v="May"/>
    <n v="22"/>
    <x v="45"/>
    <x v="28"/>
    <x v="1"/>
    <x v="0"/>
    <x v="0"/>
    <x v="7"/>
    <n v="0.75"/>
    <n v="0.88044703230653643"/>
  </r>
  <r>
    <x v="1"/>
    <s v="May"/>
    <n v="22"/>
    <x v="45"/>
    <x v="28"/>
    <x v="1"/>
    <x v="0"/>
    <x v="0"/>
    <x v="11"/>
    <n v="0.38"/>
    <n v="0.81447187928669407"/>
  </r>
  <r>
    <x v="1"/>
    <s v="May"/>
    <n v="22"/>
    <x v="45"/>
    <x v="28"/>
    <x v="1"/>
    <x v="0"/>
    <x v="0"/>
    <x v="10"/>
    <n v="0.62"/>
    <n v="0.8995806793285066"/>
  </r>
  <r>
    <x v="1"/>
    <s v="May"/>
    <n v="22"/>
    <x v="45"/>
    <x v="28"/>
    <x v="1"/>
    <x v="0"/>
    <x v="0"/>
    <x v="7"/>
    <n v="0.87"/>
    <n v="1.0213185574755823"/>
  </r>
  <r>
    <x v="1"/>
    <s v="Nov"/>
    <n v="45"/>
    <x v="46"/>
    <x v="31"/>
    <x v="1"/>
    <x v="0"/>
    <x v="1"/>
    <x v="51"/>
    <n v="11.16"/>
    <n v="1.1501609297752549"/>
  </r>
  <r>
    <x v="2"/>
    <s v="Mar"/>
    <n v="11"/>
    <x v="47"/>
    <x v="28"/>
    <x v="2"/>
    <x v="0"/>
    <x v="0"/>
    <x v="9"/>
    <n v="0.49"/>
    <n v="0.66137566137566139"/>
  </r>
  <r>
    <x v="2"/>
    <s v="Mar"/>
    <n v="12"/>
    <x v="48"/>
    <x v="28"/>
    <x v="2"/>
    <x v="0"/>
    <x v="0"/>
    <x v="9"/>
    <n v="0.64"/>
    <n v="0.86383759853147613"/>
  </r>
  <r>
    <x v="2"/>
    <s v="Mar"/>
    <n v="12"/>
    <x v="48"/>
    <x v="28"/>
    <x v="2"/>
    <x v="0"/>
    <x v="0"/>
    <x v="10"/>
    <n v="0.63"/>
    <n v="0.91409004512412761"/>
  </r>
  <r>
    <x v="2"/>
    <s v="Mar"/>
    <n v="12"/>
    <x v="48"/>
    <x v="19"/>
    <x v="1"/>
    <x v="0"/>
    <x v="0"/>
    <x v="15"/>
    <m/>
    <s v=""/>
  </r>
  <r>
    <x v="2"/>
    <s v="Mar"/>
    <n v="12"/>
    <x v="48"/>
    <x v="19"/>
    <x v="1"/>
    <x v="0"/>
    <x v="0"/>
    <x v="10"/>
    <m/>
    <s v=""/>
  </r>
  <r>
    <x v="2"/>
    <s v="Mar"/>
    <n v="13"/>
    <x v="49"/>
    <x v="6"/>
    <x v="2"/>
    <x v="0"/>
    <x v="0"/>
    <x v="13"/>
    <n v="0.56999999999999995"/>
    <n v="0.89062499999999989"/>
  </r>
  <r>
    <x v="2"/>
    <s v="Mar"/>
    <n v="13"/>
    <x v="49"/>
    <x v="28"/>
    <x v="0"/>
    <x v="0"/>
    <x v="0"/>
    <x v="6"/>
    <n v="0.7"/>
    <n v="0.71915837922248704"/>
  </r>
  <r>
    <x v="2"/>
    <s v="Mar"/>
    <n v="13"/>
    <x v="49"/>
    <x v="28"/>
    <x v="0"/>
    <x v="0"/>
    <x v="0"/>
    <x v="9"/>
    <n v="0.55000000000000004"/>
    <n v="0.74236043623798731"/>
  </r>
  <r>
    <x v="2"/>
    <s v="Mar"/>
    <n v="13"/>
    <x v="49"/>
    <x v="28"/>
    <x v="0"/>
    <x v="0"/>
    <x v="0"/>
    <x v="10"/>
    <n v="0.49"/>
    <n v="0.71095892398543259"/>
  </r>
  <r>
    <x v="2"/>
    <s v="Mar"/>
    <n v="13"/>
    <x v="49"/>
    <x v="28"/>
    <x v="0"/>
    <x v="0"/>
    <x v="0"/>
    <x v="9"/>
    <n v="0.51"/>
    <n v="0.68837058632977"/>
  </r>
  <r>
    <x v="2"/>
    <s v="Mar"/>
    <n v="13"/>
    <x v="49"/>
    <x v="28"/>
    <x v="1"/>
    <x v="0"/>
    <x v="0"/>
    <x v="7"/>
    <n v="0.59"/>
    <n v="0.69261833208114199"/>
  </r>
  <r>
    <x v="2"/>
    <s v="Mar"/>
    <n v="13"/>
    <x v="49"/>
    <x v="28"/>
    <x v="2"/>
    <x v="0"/>
    <x v="0"/>
    <x v="13"/>
    <n v="0.57999999999999996"/>
    <n v="0.90624999999999989"/>
  </r>
  <r>
    <x v="2"/>
    <s v="Mar"/>
    <n v="13"/>
    <x v="49"/>
    <x v="28"/>
    <x v="2"/>
    <x v="0"/>
    <x v="0"/>
    <x v="9"/>
    <n v="0.57999999999999996"/>
    <n v="0.7828528236691501"/>
  </r>
  <r>
    <x v="2"/>
    <s v="Mar"/>
    <n v="13"/>
    <x v="49"/>
    <x v="28"/>
    <x v="2"/>
    <x v="0"/>
    <x v="0"/>
    <x v="15"/>
    <n v="0.6"/>
    <n v="0.75465053391525272"/>
  </r>
  <r>
    <x v="2"/>
    <s v="Mar"/>
    <n v="13"/>
    <x v="49"/>
    <x v="28"/>
    <x v="2"/>
    <x v="0"/>
    <x v="0"/>
    <x v="15"/>
    <n v="0.66"/>
    <n v="0.83011558730677804"/>
  </r>
  <r>
    <x v="2"/>
    <s v="Mar"/>
    <n v="13"/>
    <x v="49"/>
    <x v="28"/>
    <x v="2"/>
    <x v="0"/>
    <x v="0"/>
    <x v="9"/>
    <n v="0.62"/>
    <n v="0.83684267357736741"/>
  </r>
  <r>
    <x v="2"/>
    <s v="Mar"/>
    <n v="13"/>
    <x v="49"/>
    <x v="28"/>
    <x v="2"/>
    <x v="0"/>
    <x v="0"/>
    <x v="9"/>
    <n v="0.56000000000000005"/>
    <n v="0.75585789871504172"/>
  </r>
  <r>
    <x v="2"/>
    <s v="Mar"/>
    <n v="13"/>
    <x v="49"/>
    <x v="15"/>
    <x v="2"/>
    <x v="0"/>
    <x v="0"/>
    <x v="10"/>
    <n v="0.54"/>
    <n v="0.78350575296353797"/>
  </r>
  <r>
    <x v="2"/>
    <s v="Mar"/>
    <n v="13"/>
    <x v="49"/>
    <x v="5"/>
    <x v="0"/>
    <x v="0"/>
    <x v="0"/>
    <x v="7"/>
    <n v="0.55000000000000004"/>
    <n v="0.64566115702479343"/>
  </r>
  <r>
    <x v="2"/>
    <s v="Mar"/>
    <n v="13"/>
    <x v="49"/>
    <x v="5"/>
    <x v="2"/>
    <x v="0"/>
    <x v="0"/>
    <x v="9"/>
    <n v="0.53"/>
    <n v="0.7153655112838786"/>
  </r>
  <r>
    <x v="2"/>
    <s v="Mar"/>
    <n v="13"/>
    <x v="49"/>
    <x v="5"/>
    <x v="2"/>
    <x v="0"/>
    <x v="0"/>
    <x v="15"/>
    <n v="0.68"/>
    <n v="0.85527060510395314"/>
  </r>
  <r>
    <x v="2"/>
    <s v="Mar"/>
    <n v="13"/>
    <x v="49"/>
    <x v="0"/>
    <x v="2"/>
    <x v="0"/>
    <x v="0"/>
    <x v="15"/>
    <n v="0.56999999999999995"/>
    <n v="0.71691800721949006"/>
  </r>
  <r>
    <x v="2"/>
    <s v="Mar"/>
    <n v="13"/>
    <x v="49"/>
    <x v="0"/>
    <x v="2"/>
    <x v="0"/>
    <x v="0"/>
    <x v="13"/>
    <n v="0.46"/>
    <n v="0.71875"/>
  </r>
  <r>
    <x v="2"/>
    <s v="Apr"/>
    <n v="15"/>
    <x v="50"/>
    <x v="14"/>
    <x v="1"/>
    <x v="0"/>
    <x v="0"/>
    <x v="14"/>
    <n v="0.45"/>
    <n v="0.82009039218544977"/>
  </r>
  <r>
    <x v="2"/>
    <s v="Apr"/>
    <n v="15"/>
    <x v="50"/>
    <x v="14"/>
    <x v="1"/>
    <x v="0"/>
    <x v="0"/>
    <x v="14"/>
    <n v="0.6"/>
    <n v="1.0934538562472664"/>
  </r>
  <r>
    <x v="2"/>
    <s v="Apr"/>
    <n v="15"/>
    <x v="50"/>
    <x v="14"/>
    <x v="1"/>
    <x v="0"/>
    <x v="0"/>
    <x v="14"/>
    <n v="0.53"/>
    <n v="0.9658842396850853"/>
  </r>
  <r>
    <x v="2"/>
    <s v="Apr"/>
    <n v="15"/>
    <x v="50"/>
    <x v="14"/>
    <x v="1"/>
    <x v="0"/>
    <x v="0"/>
    <x v="8"/>
    <n v="0.4"/>
    <n v="0.67432020094741985"/>
  </r>
  <r>
    <x v="2"/>
    <s v="Apr"/>
    <n v="15"/>
    <x v="50"/>
    <x v="14"/>
    <x v="1"/>
    <x v="0"/>
    <x v="0"/>
    <x v="12"/>
    <n v="0.39"/>
    <n v="0.7699445245099007"/>
  </r>
  <r>
    <x v="2"/>
    <s v="Apr"/>
    <n v="15"/>
    <x v="50"/>
    <x v="14"/>
    <x v="1"/>
    <x v="0"/>
    <x v="0"/>
    <x v="14"/>
    <n v="0.39"/>
    <n v="0.71074500656072315"/>
  </r>
  <r>
    <x v="2"/>
    <s v="Apr"/>
    <n v="15"/>
    <x v="50"/>
    <x v="14"/>
    <x v="1"/>
    <x v="0"/>
    <x v="0"/>
    <x v="12"/>
    <n v="0.42"/>
    <n v="0.82917102639527762"/>
  </r>
  <r>
    <x v="2"/>
    <s v="Apr"/>
    <n v="15"/>
    <x v="50"/>
    <x v="14"/>
    <x v="1"/>
    <x v="0"/>
    <x v="0"/>
    <x v="14"/>
    <n v="0.37"/>
    <n v="0.67429654468581424"/>
  </r>
  <r>
    <x v="2"/>
    <s v="Apr"/>
    <n v="15"/>
    <x v="50"/>
    <x v="14"/>
    <x v="1"/>
    <x v="0"/>
    <x v="0"/>
    <x v="14"/>
    <n v="0.38"/>
    <n v="0.69252077562326875"/>
  </r>
  <r>
    <x v="2"/>
    <s v="Apr"/>
    <n v="15"/>
    <x v="50"/>
    <x v="14"/>
    <x v="1"/>
    <x v="0"/>
    <x v="0"/>
    <x v="11"/>
    <n v="0.39"/>
    <n v="0.83590534979423869"/>
  </r>
  <r>
    <x v="2"/>
    <s v="Apr"/>
    <n v="15"/>
    <x v="50"/>
    <x v="14"/>
    <x v="1"/>
    <x v="0"/>
    <x v="0"/>
    <x v="8"/>
    <n v="0.48"/>
    <n v="0.8091842411369039"/>
  </r>
  <r>
    <x v="2"/>
    <s v="Apr"/>
    <n v="15"/>
    <x v="50"/>
    <x v="14"/>
    <x v="1"/>
    <x v="0"/>
    <x v="0"/>
    <x v="12"/>
    <n v="0.4"/>
    <n v="0.78968669180502638"/>
  </r>
  <r>
    <x v="2"/>
    <s v="Apr"/>
    <n v="15"/>
    <x v="50"/>
    <x v="14"/>
    <x v="1"/>
    <x v="0"/>
    <x v="0"/>
    <x v="13"/>
    <n v="0.44"/>
    <n v="0.6875"/>
  </r>
  <r>
    <x v="2"/>
    <s v="Apr"/>
    <n v="15"/>
    <x v="50"/>
    <x v="14"/>
    <x v="1"/>
    <x v="0"/>
    <x v="0"/>
    <x v="14"/>
    <n v="0.42"/>
    <n v="0.76541769937308646"/>
  </r>
  <r>
    <x v="2"/>
    <s v="Apr"/>
    <n v="15"/>
    <x v="50"/>
    <x v="14"/>
    <x v="1"/>
    <x v="0"/>
    <x v="0"/>
    <x v="15"/>
    <n v="0.62"/>
    <n v="0.77980555171242782"/>
  </r>
  <r>
    <x v="2"/>
    <s v="Apr"/>
    <n v="15"/>
    <x v="50"/>
    <x v="14"/>
    <x v="1"/>
    <x v="0"/>
    <x v="0"/>
    <x v="14"/>
    <n v="0.41"/>
    <n v="0.74719346843563206"/>
  </r>
  <r>
    <x v="2"/>
    <s v="Apr"/>
    <n v="15"/>
    <x v="50"/>
    <x v="14"/>
    <x v="1"/>
    <x v="0"/>
    <x v="0"/>
    <x v="12"/>
    <n v="0.42"/>
    <n v="0.82917102639527762"/>
  </r>
  <r>
    <x v="2"/>
    <s v="Apr"/>
    <n v="15"/>
    <x v="50"/>
    <x v="14"/>
    <x v="1"/>
    <x v="0"/>
    <x v="0"/>
    <x v="8"/>
    <n v="0.48"/>
    <n v="0.8091842411369039"/>
  </r>
  <r>
    <x v="2"/>
    <s v="Apr"/>
    <n v="15"/>
    <x v="50"/>
    <x v="14"/>
    <x v="1"/>
    <x v="0"/>
    <x v="0"/>
    <x v="12"/>
    <n v="0.38"/>
    <n v="0.75020235721477502"/>
  </r>
  <r>
    <x v="2"/>
    <s v="Apr"/>
    <n v="15"/>
    <x v="50"/>
    <x v="14"/>
    <x v="1"/>
    <x v="0"/>
    <x v="0"/>
    <x v="8"/>
    <n v="0.51"/>
    <n v="0.85975825620796031"/>
  </r>
  <r>
    <x v="2"/>
    <s v="Apr"/>
    <n v="15"/>
    <x v="50"/>
    <x v="18"/>
    <x v="1"/>
    <x v="0"/>
    <x v="0"/>
    <x v="12"/>
    <n v="0.51"/>
    <n v="1.0068505320514085"/>
  </r>
  <r>
    <x v="2"/>
    <s v="Apr"/>
    <n v="15"/>
    <x v="50"/>
    <x v="18"/>
    <x v="1"/>
    <x v="0"/>
    <x v="0"/>
    <x v="8"/>
    <n v="0.56000000000000005"/>
    <n v="0.94404828132638796"/>
  </r>
  <r>
    <x v="2"/>
    <s v="Apr"/>
    <n v="15"/>
    <x v="50"/>
    <x v="18"/>
    <x v="1"/>
    <x v="0"/>
    <x v="0"/>
    <x v="11"/>
    <n v="0.44"/>
    <n v="0.94307270233196161"/>
  </r>
  <r>
    <x v="2"/>
    <s v="Apr"/>
    <n v="15"/>
    <x v="50"/>
    <x v="18"/>
    <x v="1"/>
    <x v="0"/>
    <x v="0"/>
    <x v="13"/>
    <n v="0.5"/>
    <n v="0.78125"/>
  </r>
  <r>
    <x v="2"/>
    <s v="Apr"/>
    <n v="15"/>
    <x v="50"/>
    <x v="18"/>
    <x v="1"/>
    <x v="0"/>
    <x v="0"/>
    <x v="4"/>
    <n v="1.19"/>
    <n v="1.0114833105253764"/>
  </r>
  <r>
    <x v="2"/>
    <s v="Apr"/>
    <n v="15"/>
    <x v="50"/>
    <x v="18"/>
    <x v="1"/>
    <x v="0"/>
    <x v="0"/>
    <x v="10"/>
    <n v="0.64"/>
    <n v="0.92859941091974874"/>
  </r>
  <r>
    <x v="2"/>
    <s v="Apr"/>
    <n v="15"/>
    <x v="50"/>
    <x v="18"/>
    <x v="1"/>
    <x v="0"/>
    <x v="0"/>
    <x v="8"/>
    <n v="0.48"/>
    <n v="0.8091842411369039"/>
  </r>
  <r>
    <x v="2"/>
    <s v="Apr"/>
    <n v="15"/>
    <x v="50"/>
    <x v="18"/>
    <x v="1"/>
    <x v="0"/>
    <x v="0"/>
    <x v="14"/>
    <n v="0.5"/>
    <n v="0.91121154687272199"/>
  </r>
  <r>
    <x v="2"/>
    <s v="Apr"/>
    <n v="15"/>
    <x v="50"/>
    <x v="18"/>
    <x v="1"/>
    <x v="0"/>
    <x v="0"/>
    <x v="11"/>
    <n v="0.59"/>
    <n v="1.2645747599451302"/>
  </r>
  <r>
    <x v="2"/>
    <s v="Apr"/>
    <n v="15"/>
    <x v="50"/>
    <x v="18"/>
    <x v="1"/>
    <x v="0"/>
    <x v="0"/>
    <x v="8"/>
    <n v="0.56000000000000005"/>
    <n v="0.94404828132638796"/>
  </r>
  <r>
    <x v="2"/>
    <s v="Apr"/>
    <n v="15"/>
    <x v="50"/>
    <x v="18"/>
    <x v="1"/>
    <x v="0"/>
    <x v="0"/>
    <x v="14"/>
    <n v="0.6"/>
    <n v="1.0934538562472664"/>
  </r>
  <r>
    <x v="2"/>
    <s v="Apr"/>
    <n v="15"/>
    <x v="50"/>
    <x v="18"/>
    <x v="1"/>
    <x v="0"/>
    <x v="0"/>
    <x v="42"/>
    <n v="0.32"/>
    <n v="0.74635568513119532"/>
  </r>
  <r>
    <x v="2"/>
    <s v="Apr"/>
    <n v="15"/>
    <x v="50"/>
    <x v="18"/>
    <x v="1"/>
    <x v="0"/>
    <x v="0"/>
    <x v="14"/>
    <n v="0.49"/>
    <n v="0.89298731593526748"/>
  </r>
  <r>
    <x v="2"/>
    <s v="Apr"/>
    <n v="15"/>
    <x v="50"/>
    <x v="18"/>
    <x v="1"/>
    <x v="0"/>
    <x v="0"/>
    <x v="13"/>
    <n v="0.55000000000000004"/>
    <n v="0.85937500000000011"/>
  </r>
  <r>
    <x v="2"/>
    <s v="Apr"/>
    <n v="15"/>
    <x v="50"/>
    <x v="18"/>
    <x v="1"/>
    <x v="0"/>
    <x v="0"/>
    <x v="14"/>
    <n v="0.55000000000000004"/>
    <n v="1.0023327015599943"/>
  </r>
  <r>
    <x v="2"/>
    <s v="Apr"/>
    <n v="15"/>
    <x v="50"/>
    <x v="18"/>
    <x v="1"/>
    <x v="0"/>
    <x v="0"/>
    <x v="13"/>
    <n v="0.57999999999999996"/>
    <n v="0.90624999999999989"/>
  </r>
  <r>
    <x v="2"/>
    <s v="Apr"/>
    <n v="15"/>
    <x v="50"/>
    <x v="18"/>
    <x v="1"/>
    <x v="0"/>
    <x v="0"/>
    <x v="8"/>
    <n v="0.53"/>
    <n v="0.89347426625533133"/>
  </r>
  <r>
    <x v="2"/>
    <s v="Apr"/>
    <n v="15"/>
    <x v="50"/>
    <x v="18"/>
    <x v="1"/>
    <x v="0"/>
    <x v="0"/>
    <x v="13"/>
    <n v="0.56000000000000005"/>
    <n v="0.87500000000000011"/>
  </r>
  <r>
    <x v="2"/>
    <s v="Apr"/>
    <n v="15"/>
    <x v="50"/>
    <x v="18"/>
    <x v="1"/>
    <x v="0"/>
    <x v="0"/>
    <x v="13"/>
    <n v="0.62"/>
    <n v="0.96875"/>
  </r>
  <r>
    <x v="2"/>
    <s v="Apr"/>
    <n v="15"/>
    <x v="50"/>
    <x v="18"/>
    <x v="1"/>
    <x v="0"/>
    <x v="0"/>
    <x v="14"/>
    <n v="0.47"/>
    <n v="0.85653885406035868"/>
  </r>
  <r>
    <x v="2"/>
    <s v="Apr"/>
    <n v="15"/>
    <x v="50"/>
    <x v="18"/>
    <x v="1"/>
    <x v="0"/>
    <x v="0"/>
    <x v="13"/>
    <n v="0.55000000000000004"/>
    <n v="0.85937500000000011"/>
  </r>
  <r>
    <x v="2"/>
    <s v="Apr"/>
    <n v="15"/>
    <x v="50"/>
    <x v="18"/>
    <x v="1"/>
    <x v="0"/>
    <x v="0"/>
    <x v="8"/>
    <n v="0.51"/>
    <n v="0.85975825620796031"/>
  </r>
  <r>
    <x v="2"/>
    <s v="Apr"/>
    <n v="15"/>
    <x v="50"/>
    <x v="18"/>
    <x v="1"/>
    <x v="0"/>
    <x v="0"/>
    <x v="8"/>
    <n v="0.53"/>
    <n v="0.89347426625533133"/>
  </r>
  <r>
    <x v="2"/>
    <s v="Apr"/>
    <n v="15"/>
    <x v="50"/>
    <x v="18"/>
    <x v="1"/>
    <x v="0"/>
    <x v="0"/>
    <x v="14"/>
    <n v="0.54"/>
    <n v="0.9841084706225397"/>
  </r>
  <r>
    <x v="2"/>
    <s v="Apr"/>
    <n v="15"/>
    <x v="50"/>
    <x v="18"/>
    <x v="1"/>
    <x v="0"/>
    <x v="0"/>
    <x v="8"/>
    <n v="0.53"/>
    <n v="0.89347426625533133"/>
  </r>
  <r>
    <x v="2"/>
    <s v="Apr"/>
    <n v="15"/>
    <x v="50"/>
    <x v="18"/>
    <x v="1"/>
    <x v="0"/>
    <x v="0"/>
    <x v="14"/>
    <n v="0.54"/>
    <n v="0.9841084706225397"/>
  </r>
  <r>
    <x v="2"/>
    <s v="Apr"/>
    <n v="15"/>
    <x v="50"/>
    <x v="18"/>
    <x v="1"/>
    <x v="0"/>
    <x v="0"/>
    <x v="14"/>
    <n v="0.43"/>
    <n v="0.78364193031054086"/>
  </r>
  <r>
    <x v="2"/>
    <s v="Apr"/>
    <n v="15"/>
    <x v="50"/>
    <x v="18"/>
    <x v="1"/>
    <x v="0"/>
    <x v="0"/>
    <x v="13"/>
    <n v="0.49"/>
    <n v="0.765625"/>
  </r>
  <r>
    <x v="2"/>
    <s v="Apr"/>
    <n v="15"/>
    <x v="50"/>
    <x v="18"/>
    <x v="1"/>
    <x v="0"/>
    <x v="0"/>
    <x v="14"/>
    <n v="0.49"/>
    <n v="0.89298731593526748"/>
  </r>
  <r>
    <x v="2"/>
    <s v="Apr"/>
    <n v="15"/>
    <x v="50"/>
    <x v="18"/>
    <x v="2"/>
    <x v="0"/>
    <x v="0"/>
    <x v="14"/>
    <n v="0.48"/>
    <n v="0.87476308499781308"/>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95"/>
    <m/>
    <m/>
  </r>
  <r>
    <x v="3"/>
    <m/>
    <m/>
    <x v="51"/>
    <x v="32"/>
    <x v="3"/>
    <x v="1"/>
    <x v="2"/>
    <x v="13"/>
    <m/>
    <m/>
  </r>
  <r>
    <x v="2"/>
    <m/>
    <n v="18"/>
    <x v="52"/>
    <x v="8"/>
    <x v="1"/>
    <x v="0"/>
    <x v="0"/>
    <x v="10"/>
    <n v="0.57999999999999996"/>
    <n v="0.84154321614602212"/>
  </r>
  <r>
    <x v="2"/>
    <m/>
    <n v="18"/>
    <x v="52"/>
    <x v="0"/>
    <x v="0"/>
    <x v="0"/>
    <x v="0"/>
    <x v="9"/>
    <n v="0.54"/>
    <n v="0.7288629737609329"/>
  </r>
  <r>
    <x v="2"/>
    <m/>
    <n v="18"/>
    <x v="52"/>
    <x v="0"/>
    <x v="0"/>
    <x v="0"/>
    <x v="0"/>
    <x v="1"/>
    <n v="0.86"/>
    <n v="0.61162949476558948"/>
  </r>
  <r>
    <x v="2"/>
    <m/>
    <n v="18"/>
    <x v="52"/>
    <x v="0"/>
    <x v="1"/>
    <x v="0"/>
    <x v="0"/>
    <x v="15"/>
    <n v="0.69"/>
    <n v="0.86784811400254069"/>
  </r>
  <r>
    <x v="2"/>
    <m/>
    <n v="18"/>
    <x v="52"/>
    <x v="0"/>
    <x v="1"/>
    <x v="0"/>
    <x v="0"/>
    <x v="14"/>
    <n v="0.46"/>
    <n v="0.83831462312290417"/>
  </r>
  <r>
    <x v="2"/>
    <m/>
    <n v="18"/>
    <x v="52"/>
    <x v="0"/>
    <x v="1"/>
    <x v="0"/>
    <x v="0"/>
    <x v="1"/>
    <n v="1.46"/>
    <n v="1.0383477469276285"/>
  </r>
  <r>
    <x v="2"/>
    <m/>
    <n v="18"/>
    <x v="52"/>
    <x v="0"/>
    <x v="1"/>
    <x v="0"/>
    <x v="0"/>
    <x v="10"/>
    <n v="0.56999999999999995"/>
    <n v="0.82703385035040111"/>
  </r>
  <r>
    <x v="2"/>
    <m/>
    <n v="18"/>
    <x v="52"/>
    <x v="0"/>
    <x v="1"/>
    <x v="0"/>
    <x v="0"/>
    <x v="8"/>
    <n v="0.54"/>
    <n v="0.91033227127901684"/>
  </r>
  <r>
    <x v="2"/>
    <m/>
    <n v="18"/>
    <x v="52"/>
    <x v="0"/>
    <x v="1"/>
    <x v="0"/>
    <x v="0"/>
    <x v="8"/>
    <n v="0.51"/>
    <n v="0.85975825620796031"/>
  </r>
  <r>
    <x v="2"/>
    <m/>
    <n v="18"/>
    <x v="52"/>
    <x v="0"/>
    <x v="1"/>
    <x v="0"/>
    <x v="0"/>
    <x v="10"/>
    <n v="0.56000000000000005"/>
    <n v="0.81252448455478021"/>
  </r>
  <r>
    <x v="2"/>
    <m/>
    <n v="18"/>
    <x v="52"/>
    <x v="0"/>
    <x v="1"/>
    <x v="0"/>
    <x v="0"/>
    <x v="14"/>
    <n v="0.46"/>
    <n v="0.83831462312290417"/>
  </r>
  <r>
    <x v="2"/>
    <m/>
    <n v="18"/>
    <x v="52"/>
    <x v="0"/>
    <x v="1"/>
    <x v="0"/>
    <x v="0"/>
    <x v="8"/>
    <n v="0.4"/>
    <n v="0.67432020094741985"/>
  </r>
  <r>
    <x v="2"/>
    <m/>
    <n v="18"/>
    <x v="52"/>
    <x v="0"/>
    <x v="1"/>
    <x v="0"/>
    <x v="0"/>
    <x v="12"/>
    <n v="0.4"/>
    <n v="0.78968669180502638"/>
  </r>
  <r>
    <x v="2"/>
    <m/>
    <n v="18"/>
    <x v="52"/>
    <x v="0"/>
    <x v="1"/>
    <x v="0"/>
    <x v="0"/>
    <x v="8"/>
    <n v="0.53"/>
    <n v="0.89347426625533133"/>
  </r>
  <r>
    <x v="2"/>
    <m/>
    <n v="18"/>
    <x v="52"/>
    <x v="0"/>
    <x v="1"/>
    <x v="0"/>
    <x v="0"/>
    <x v="10"/>
    <n v="0.49"/>
    <n v="0.71095892398543259"/>
  </r>
  <r>
    <x v="2"/>
    <m/>
    <n v="18"/>
    <x v="52"/>
    <x v="0"/>
    <x v="1"/>
    <x v="0"/>
    <x v="0"/>
    <x v="7"/>
    <n v="0.66"/>
    <n v="0.77479338842975209"/>
  </r>
  <r>
    <x v="2"/>
    <m/>
    <n v="18"/>
    <x v="52"/>
    <x v="0"/>
    <x v="1"/>
    <x v="0"/>
    <x v="0"/>
    <x v="15"/>
    <n v="0.52"/>
    <n v="0.65403046272655241"/>
  </r>
  <r>
    <x v="2"/>
    <m/>
    <n v="18"/>
    <x v="52"/>
    <x v="0"/>
    <x v="1"/>
    <x v="0"/>
    <x v="0"/>
    <x v="7"/>
    <n v="0.68"/>
    <n v="0.79827197595792632"/>
  </r>
  <r>
    <x v="2"/>
    <m/>
    <n v="18"/>
    <x v="52"/>
    <x v="0"/>
    <x v="1"/>
    <x v="0"/>
    <x v="0"/>
    <x v="43"/>
    <n v="0.36"/>
    <n v="0.91593730917972727"/>
  </r>
  <r>
    <x v="2"/>
    <m/>
    <n v="18"/>
    <x v="52"/>
    <x v="0"/>
    <x v="1"/>
    <x v="0"/>
    <x v="0"/>
    <x v="13"/>
    <n v="0.41"/>
    <n v="0.640625"/>
  </r>
  <r>
    <x v="2"/>
    <m/>
    <n v="18"/>
    <x v="52"/>
    <x v="0"/>
    <x v="2"/>
    <x v="0"/>
    <x v="0"/>
    <x v="6"/>
    <n v="0.85"/>
    <n v="0.87326374619873426"/>
  </r>
  <r>
    <x v="2"/>
    <m/>
    <n v="18"/>
    <x v="52"/>
    <x v="0"/>
    <x v="2"/>
    <x v="0"/>
    <x v="0"/>
    <x v="20"/>
    <n v="2.36"/>
    <n v="0.94382256135846465"/>
  </r>
  <r>
    <x v="2"/>
    <m/>
    <n v="18"/>
    <x v="52"/>
    <x v="0"/>
    <x v="2"/>
    <x v="0"/>
    <x v="0"/>
    <x v="16"/>
    <n v="1.64"/>
    <n v="1.0415079002184626"/>
  </r>
  <r>
    <x v="2"/>
    <m/>
    <n v="18"/>
    <x v="52"/>
    <x v="0"/>
    <x v="0"/>
    <x v="0"/>
    <x v="0"/>
    <x v="26"/>
    <n v="1.42"/>
    <n v="0.65740740740740744"/>
  </r>
  <r>
    <x v="2"/>
    <m/>
    <n v="18"/>
    <x v="52"/>
    <x v="0"/>
    <x v="0"/>
    <x v="0"/>
    <x v="0"/>
    <x v="57"/>
    <n v="1.56"/>
    <n v="0.75957132910375447"/>
  </r>
  <r>
    <x v="2"/>
    <m/>
    <n v="18"/>
    <x v="52"/>
    <x v="0"/>
    <x v="0"/>
    <x v="0"/>
    <x v="0"/>
    <x v="57"/>
    <n v="2.08"/>
    <n v="1.0127617721383393"/>
  </r>
  <r>
    <x v="2"/>
    <m/>
    <n v="18"/>
    <x v="52"/>
    <x v="0"/>
    <x v="0"/>
    <x v="0"/>
    <x v="0"/>
    <x v="47"/>
    <n v="2.08"/>
    <n v="0.75739644970414199"/>
  </r>
  <r>
    <x v="2"/>
    <m/>
    <n v="18"/>
    <x v="52"/>
    <x v="0"/>
    <x v="0"/>
    <x v="0"/>
    <x v="0"/>
    <x v="59"/>
    <n v="2.25"/>
    <n v="0.858306884765625"/>
  </r>
  <r>
    <x v="2"/>
    <m/>
    <n v="18"/>
    <x v="52"/>
    <x v="0"/>
    <x v="0"/>
    <x v="0"/>
    <x v="0"/>
    <x v="25"/>
    <n v="1.05"/>
    <n v="0.70528019774713357"/>
  </r>
  <r>
    <x v="2"/>
    <m/>
    <n v="18"/>
    <x v="52"/>
    <x v="0"/>
    <x v="0"/>
    <x v="0"/>
    <x v="0"/>
    <x v="4"/>
    <n v="0.75"/>
    <n v="0.63748948142355655"/>
  </r>
  <r>
    <x v="2"/>
    <m/>
    <n v="18"/>
    <x v="52"/>
    <x v="0"/>
    <x v="0"/>
    <x v="0"/>
    <x v="0"/>
    <x v="25"/>
    <n v="1.03"/>
    <n v="0.69184628921861668"/>
  </r>
  <r>
    <x v="2"/>
    <m/>
    <n v="18"/>
    <x v="52"/>
    <x v="0"/>
    <x v="0"/>
    <x v="0"/>
    <x v="0"/>
    <x v="7"/>
    <n v="0.56000000000000005"/>
    <n v="0.65740045078888065"/>
  </r>
  <r>
    <x v="2"/>
    <m/>
    <n v="18"/>
    <x v="52"/>
    <x v="0"/>
    <x v="1"/>
    <x v="0"/>
    <x v="0"/>
    <x v="41"/>
    <n v="1.48"/>
    <n v="0.88955672426746812"/>
  </r>
  <r>
    <x v="2"/>
    <m/>
    <n v="18"/>
    <x v="52"/>
    <x v="0"/>
    <x v="1"/>
    <x v="0"/>
    <x v="0"/>
    <x v="14"/>
    <n v="0.39"/>
    <n v="0.71074500656072315"/>
  </r>
  <r>
    <x v="2"/>
    <m/>
    <n v="18"/>
    <x v="52"/>
    <x v="0"/>
    <x v="1"/>
    <x v="0"/>
    <x v="0"/>
    <x v="5"/>
    <n v="0.84"/>
    <n v="0.92181069958847739"/>
  </r>
  <r>
    <x v="2"/>
    <m/>
    <n v="18"/>
    <x v="52"/>
    <x v="0"/>
    <x v="1"/>
    <x v="0"/>
    <x v="0"/>
    <x v="16"/>
    <n v="1.6"/>
    <n v="1.0161052685058172"/>
  </r>
  <r>
    <x v="2"/>
    <m/>
    <n v="18"/>
    <x v="52"/>
    <x v="0"/>
    <x v="1"/>
    <x v="0"/>
    <x v="0"/>
    <x v="4"/>
    <n v="1.08"/>
    <n v="0.91798485324992141"/>
  </r>
  <r>
    <x v="2"/>
    <m/>
    <n v="18"/>
    <x v="52"/>
    <x v="0"/>
    <x v="1"/>
    <x v="0"/>
    <x v="0"/>
    <x v="13"/>
    <n v="0.49"/>
    <n v="0.765625"/>
  </r>
  <r>
    <x v="2"/>
    <m/>
    <n v="18"/>
    <x v="52"/>
    <x v="0"/>
    <x v="1"/>
    <x v="0"/>
    <x v="0"/>
    <x v="1"/>
    <n v="1.28"/>
    <n v="0.91033227127901684"/>
  </r>
  <r>
    <x v="2"/>
    <m/>
    <n v="18"/>
    <x v="52"/>
    <x v="0"/>
    <x v="1"/>
    <x v="0"/>
    <x v="0"/>
    <x v="25"/>
    <n v="1.46"/>
    <n v="0.98067532258172851"/>
  </r>
  <r>
    <x v="2"/>
    <m/>
    <n v="18"/>
    <x v="52"/>
    <x v="0"/>
    <x v="1"/>
    <x v="0"/>
    <x v="0"/>
    <x v="4"/>
    <n v="0.97"/>
    <n v="0.82448639597446638"/>
  </r>
  <r>
    <x v="2"/>
    <m/>
    <n v="18"/>
    <x v="52"/>
    <x v="0"/>
    <x v="2"/>
    <x v="0"/>
    <x v="0"/>
    <x v="2"/>
    <n v="1.61"/>
    <n v="0.91677295918367352"/>
  </r>
  <r>
    <x v="2"/>
    <m/>
    <n v="18"/>
    <x v="52"/>
    <x v="0"/>
    <x v="2"/>
    <x v="0"/>
    <x v="0"/>
    <x v="48"/>
    <n v="1.8"/>
    <n v="0.97195898333090347"/>
  </r>
  <r>
    <x v="2"/>
    <m/>
    <n v="18"/>
    <x v="52"/>
    <x v="0"/>
    <x v="2"/>
    <x v="0"/>
    <x v="0"/>
    <x v="57"/>
    <n v="1.82"/>
    <n v="0.88616655062104699"/>
  </r>
  <r>
    <x v="2"/>
    <m/>
    <n v="18"/>
    <x v="52"/>
    <x v="0"/>
    <x v="2"/>
    <x v="0"/>
    <x v="0"/>
    <x v="19"/>
    <n v="2.0699999999999998"/>
    <n v="1.0609291073844764"/>
  </r>
  <r>
    <x v="2"/>
    <m/>
    <n v="18"/>
    <x v="52"/>
    <x v="0"/>
    <x v="2"/>
    <x v="0"/>
    <x v="0"/>
    <x v="41"/>
    <n v="1.36"/>
    <n v="0.81743050338091661"/>
  </r>
  <r>
    <x v="2"/>
    <m/>
    <n v="18"/>
    <x v="52"/>
    <x v="0"/>
    <x v="2"/>
    <x v="0"/>
    <x v="0"/>
    <x v="3"/>
    <n v="1.37"/>
    <n v="1.0960000000000001"/>
  </r>
  <r>
    <x v="2"/>
    <m/>
    <n v="18"/>
    <x v="52"/>
    <x v="0"/>
    <x v="2"/>
    <x v="0"/>
    <x v="0"/>
    <x v="4"/>
    <n v="1.26"/>
    <n v="1.070982328791575"/>
  </r>
  <r>
    <x v="2"/>
    <m/>
    <n v="18"/>
    <x v="52"/>
    <x v="0"/>
    <x v="2"/>
    <x v="0"/>
    <x v="0"/>
    <x v="19"/>
    <n v="1.72"/>
    <n v="0.8815449587928984"/>
  </r>
  <r>
    <x v="2"/>
    <m/>
    <n v="19"/>
    <x v="53"/>
    <x v="31"/>
    <x v="1"/>
    <x v="0"/>
    <x v="0"/>
    <x v="9"/>
    <n v="0.69"/>
    <n v="0.93132491091674763"/>
  </r>
  <r>
    <x v="2"/>
    <m/>
    <n v="19"/>
    <x v="53"/>
    <x v="31"/>
    <x v="1"/>
    <x v="0"/>
    <x v="0"/>
    <x v="14"/>
    <n v="0.4"/>
    <n v="0.72896923749817755"/>
  </r>
  <r>
    <x v="2"/>
    <m/>
    <n v="19"/>
    <x v="53"/>
    <x v="31"/>
    <x v="1"/>
    <x v="0"/>
    <x v="0"/>
    <x v="14"/>
    <n v="0.52"/>
    <n v="0.9476600087476309"/>
  </r>
  <r>
    <x v="2"/>
    <m/>
    <n v="19"/>
    <x v="53"/>
    <x v="31"/>
    <x v="1"/>
    <x v="0"/>
    <x v="0"/>
    <x v="0"/>
    <n v="0.84"/>
    <n v="0.75954861111111116"/>
  </r>
  <r>
    <x v="2"/>
    <m/>
    <n v="19"/>
    <x v="53"/>
    <x v="31"/>
    <x v="1"/>
    <x v="0"/>
    <x v="0"/>
    <x v="9"/>
    <n v="0.55000000000000004"/>
    <n v="0.74236043623798731"/>
  </r>
  <r>
    <x v="2"/>
    <m/>
    <n v="19"/>
    <x v="53"/>
    <x v="31"/>
    <x v="1"/>
    <x v="0"/>
    <x v="0"/>
    <x v="17"/>
    <n v="0.77"/>
    <n v="0.74164684125868063"/>
  </r>
  <r>
    <x v="2"/>
    <m/>
    <n v="19"/>
    <x v="53"/>
    <x v="31"/>
    <x v="1"/>
    <x v="0"/>
    <x v="0"/>
    <x v="15"/>
    <n v="0.69"/>
    <n v="0.86784811400254069"/>
  </r>
  <r>
    <x v="2"/>
    <m/>
    <n v="19"/>
    <x v="53"/>
    <x v="31"/>
    <x v="1"/>
    <x v="0"/>
    <x v="0"/>
    <x v="12"/>
    <n v="0.39"/>
    <n v="0.7699445245099007"/>
  </r>
  <r>
    <x v="2"/>
    <m/>
    <n v="19"/>
    <x v="53"/>
    <x v="29"/>
    <x v="1"/>
    <x v="0"/>
    <x v="0"/>
    <x v="25"/>
    <m/>
    <s v=""/>
  </r>
  <r>
    <x v="2"/>
    <m/>
    <n v="19"/>
    <x v="53"/>
    <x v="29"/>
    <x v="1"/>
    <x v="0"/>
    <x v="0"/>
    <x v="13"/>
    <m/>
    <s v=""/>
  </r>
  <r>
    <x v="2"/>
    <m/>
    <n v="19"/>
    <x v="53"/>
    <x v="29"/>
    <x v="1"/>
    <x v="0"/>
    <x v="0"/>
    <x v="13"/>
    <m/>
    <s v=""/>
  </r>
  <r>
    <x v="2"/>
    <m/>
    <n v="19"/>
    <x v="53"/>
    <x v="29"/>
    <x v="1"/>
    <x v="0"/>
    <x v="0"/>
    <x v="3"/>
    <m/>
    <s v=""/>
  </r>
  <r>
    <x v="2"/>
    <m/>
    <n v="19"/>
    <x v="53"/>
    <x v="29"/>
    <x v="1"/>
    <x v="0"/>
    <x v="0"/>
    <x v="5"/>
    <m/>
    <s v=""/>
  </r>
  <r>
    <x v="2"/>
    <m/>
    <n v="19"/>
    <x v="53"/>
    <x v="29"/>
    <x v="1"/>
    <x v="0"/>
    <x v="0"/>
    <x v="15"/>
    <m/>
    <s v=""/>
  </r>
  <r>
    <x v="2"/>
    <m/>
    <n v="19"/>
    <x v="53"/>
    <x v="29"/>
    <x v="1"/>
    <x v="0"/>
    <x v="0"/>
    <x v="5"/>
    <m/>
    <s v=""/>
  </r>
  <r>
    <x v="2"/>
    <m/>
    <n v="19"/>
    <x v="53"/>
    <x v="29"/>
    <x v="1"/>
    <x v="0"/>
    <x v="0"/>
    <x v="9"/>
    <m/>
    <s v=""/>
  </r>
  <r>
    <x v="2"/>
    <m/>
    <n v="19"/>
    <x v="53"/>
    <x v="29"/>
    <x v="1"/>
    <x v="0"/>
    <x v="0"/>
    <x v="8"/>
    <m/>
    <s v=""/>
  </r>
  <r>
    <x v="2"/>
    <m/>
    <n v="19"/>
    <x v="53"/>
    <x v="29"/>
    <x v="1"/>
    <x v="0"/>
    <x v="0"/>
    <x v="7"/>
    <m/>
    <s v=""/>
  </r>
  <r>
    <x v="2"/>
    <m/>
    <n v="19"/>
    <x v="53"/>
    <x v="29"/>
    <x v="1"/>
    <x v="0"/>
    <x v="0"/>
    <x v="12"/>
    <m/>
    <s v=""/>
  </r>
  <r>
    <x v="2"/>
    <m/>
    <n v="19"/>
    <x v="53"/>
    <x v="29"/>
    <x v="1"/>
    <x v="0"/>
    <x v="0"/>
    <x v="8"/>
    <m/>
    <s v=""/>
  </r>
  <r>
    <x v="2"/>
    <m/>
    <n v="19"/>
    <x v="53"/>
    <x v="29"/>
    <x v="1"/>
    <x v="0"/>
    <x v="0"/>
    <x v="9"/>
    <m/>
    <s v=""/>
  </r>
  <r>
    <x v="2"/>
    <m/>
    <n v="19"/>
    <x v="53"/>
    <x v="29"/>
    <x v="1"/>
    <x v="0"/>
    <x v="0"/>
    <x v="12"/>
    <m/>
    <s v=""/>
  </r>
  <r>
    <x v="2"/>
    <m/>
    <n v="19"/>
    <x v="53"/>
    <x v="29"/>
    <x v="1"/>
    <x v="0"/>
    <x v="0"/>
    <x v="8"/>
    <m/>
    <s v=""/>
  </r>
  <r>
    <x v="2"/>
    <m/>
    <n v="19"/>
    <x v="53"/>
    <x v="29"/>
    <x v="1"/>
    <x v="0"/>
    <x v="0"/>
    <x v="18"/>
    <m/>
    <s v=""/>
  </r>
  <r>
    <x v="2"/>
    <m/>
    <n v="19"/>
    <x v="53"/>
    <x v="29"/>
    <x v="1"/>
    <x v="0"/>
    <x v="0"/>
    <x v="13"/>
    <m/>
    <s v=""/>
  </r>
  <r>
    <x v="2"/>
    <m/>
    <n v="19"/>
    <x v="53"/>
    <x v="29"/>
    <x v="1"/>
    <x v="0"/>
    <x v="0"/>
    <x v="10"/>
    <m/>
    <s v=""/>
  </r>
  <r>
    <x v="2"/>
    <m/>
    <n v="19"/>
    <x v="53"/>
    <x v="29"/>
    <x v="1"/>
    <x v="0"/>
    <x v="0"/>
    <x v="6"/>
    <m/>
    <s v=""/>
  </r>
  <r>
    <x v="2"/>
    <m/>
    <n v="19"/>
    <x v="53"/>
    <x v="29"/>
    <x v="1"/>
    <x v="0"/>
    <x v="0"/>
    <x v="7"/>
    <m/>
    <s v=""/>
  </r>
  <r>
    <x v="2"/>
    <m/>
    <n v="19"/>
    <x v="53"/>
    <x v="29"/>
    <x v="1"/>
    <x v="0"/>
    <x v="0"/>
    <x v="5"/>
    <m/>
    <s v=""/>
  </r>
  <r>
    <x v="2"/>
    <m/>
    <n v="19"/>
    <x v="53"/>
    <x v="29"/>
    <x v="1"/>
    <x v="0"/>
    <x v="0"/>
    <x v="13"/>
    <m/>
    <s v=""/>
  </r>
  <r>
    <x v="2"/>
    <m/>
    <n v="19"/>
    <x v="53"/>
    <x v="29"/>
    <x v="1"/>
    <x v="0"/>
    <x v="0"/>
    <x v="8"/>
    <m/>
    <s v=""/>
  </r>
  <r>
    <x v="2"/>
    <m/>
    <n v="19"/>
    <x v="53"/>
    <x v="29"/>
    <x v="1"/>
    <x v="0"/>
    <x v="0"/>
    <x v="8"/>
    <m/>
    <s v=""/>
  </r>
  <r>
    <x v="2"/>
    <m/>
    <n v="19"/>
    <x v="53"/>
    <x v="29"/>
    <x v="1"/>
    <x v="0"/>
    <x v="0"/>
    <x v="1"/>
    <m/>
    <s v=""/>
  </r>
  <r>
    <x v="2"/>
    <m/>
    <n v="19"/>
    <x v="53"/>
    <x v="29"/>
    <x v="1"/>
    <x v="0"/>
    <x v="0"/>
    <x v="4"/>
    <m/>
    <s v=""/>
  </r>
  <r>
    <x v="2"/>
    <m/>
    <n v="19"/>
    <x v="53"/>
    <x v="29"/>
    <x v="1"/>
    <x v="0"/>
    <x v="0"/>
    <x v="7"/>
    <m/>
    <s v=""/>
  </r>
  <r>
    <x v="2"/>
    <m/>
    <n v="19"/>
    <x v="53"/>
    <x v="29"/>
    <x v="1"/>
    <x v="0"/>
    <x v="0"/>
    <x v="13"/>
    <m/>
    <s v=""/>
  </r>
  <r>
    <x v="2"/>
    <m/>
    <n v="19"/>
    <x v="53"/>
    <x v="29"/>
    <x v="1"/>
    <x v="0"/>
    <x v="0"/>
    <x v="6"/>
    <m/>
    <s v=""/>
  </r>
  <r>
    <x v="2"/>
    <m/>
    <n v="19"/>
    <x v="53"/>
    <x v="29"/>
    <x v="1"/>
    <x v="0"/>
    <x v="0"/>
    <x v="7"/>
    <m/>
    <s v=""/>
  </r>
  <r>
    <x v="2"/>
    <m/>
    <n v="19"/>
    <x v="53"/>
    <x v="29"/>
    <x v="1"/>
    <x v="0"/>
    <x v="0"/>
    <x v="15"/>
    <m/>
    <s v=""/>
  </r>
  <r>
    <x v="2"/>
    <m/>
    <n v="19"/>
    <x v="53"/>
    <x v="29"/>
    <x v="1"/>
    <x v="0"/>
    <x v="0"/>
    <x v="10"/>
    <m/>
    <s v=""/>
  </r>
  <r>
    <x v="2"/>
    <m/>
    <n v="19"/>
    <x v="53"/>
    <x v="29"/>
    <x v="1"/>
    <x v="0"/>
    <x v="0"/>
    <x v="5"/>
    <m/>
    <s v=""/>
  </r>
  <r>
    <x v="2"/>
    <m/>
    <n v="19"/>
    <x v="53"/>
    <x v="29"/>
    <x v="1"/>
    <x v="0"/>
    <x v="0"/>
    <x v="16"/>
    <m/>
    <s v=""/>
  </r>
  <r>
    <x v="2"/>
    <m/>
    <n v="19"/>
    <x v="53"/>
    <x v="29"/>
    <x v="1"/>
    <x v="0"/>
    <x v="0"/>
    <x v="15"/>
    <m/>
    <s v=""/>
  </r>
  <r>
    <x v="2"/>
    <m/>
    <n v="19"/>
    <x v="53"/>
    <x v="28"/>
    <x v="1"/>
    <x v="0"/>
    <x v="0"/>
    <x v="11"/>
    <n v="0.35"/>
    <n v="0.75017146776406041"/>
  </r>
  <r>
    <x v="2"/>
    <m/>
    <n v="19"/>
    <x v="53"/>
    <x v="28"/>
    <x v="1"/>
    <x v="0"/>
    <x v="0"/>
    <x v="3"/>
    <n v="1.24"/>
    <n v="0.99199999999999999"/>
  </r>
  <r>
    <x v="2"/>
    <m/>
    <n v="19"/>
    <x v="53"/>
    <x v="28"/>
    <x v="2"/>
    <x v="0"/>
    <x v="0"/>
    <x v="13"/>
    <n v="0.48"/>
    <n v="0.75"/>
  </r>
  <r>
    <x v="2"/>
    <m/>
    <n v="19"/>
    <x v="53"/>
    <x v="28"/>
    <x v="2"/>
    <x v="0"/>
    <x v="0"/>
    <x v="0"/>
    <n v="0.89"/>
    <n v="0.80475983796296291"/>
  </r>
  <r>
    <x v="2"/>
    <m/>
    <n v="19"/>
    <x v="53"/>
    <x v="28"/>
    <x v="2"/>
    <x v="0"/>
    <x v="0"/>
    <x v="18"/>
    <n v="1.18"/>
    <n v="0.88955228381241003"/>
  </r>
  <r>
    <x v="2"/>
    <m/>
    <n v="19"/>
    <x v="53"/>
    <x v="28"/>
    <x v="2"/>
    <x v="0"/>
    <x v="0"/>
    <x v="17"/>
    <n v="0.41"/>
    <n v="0.39490286352734943"/>
  </r>
  <r>
    <x v="2"/>
    <m/>
    <n v="19"/>
    <x v="53"/>
    <x v="28"/>
    <x v="2"/>
    <x v="0"/>
    <x v="0"/>
    <x v="8"/>
    <n v="0.35"/>
    <n v="0.59003017582899242"/>
  </r>
  <r>
    <x v="2"/>
    <m/>
    <n v="19"/>
    <x v="53"/>
    <x v="28"/>
    <x v="2"/>
    <x v="0"/>
    <x v="0"/>
    <x v="8"/>
    <n v="0.53"/>
    <n v="0.89347426625533133"/>
  </r>
  <r>
    <x v="2"/>
    <m/>
    <n v="19"/>
    <x v="53"/>
    <x v="6"/>
    <x v="1"/>
    <x v="0"/>
    <x v="0"/>
    <x v="13"/>
    <n v="0.34"/>
    <n v="0.53125"/>
  </r>
  <r>
    <x v="2"/>
    <m/>
    <n v="19"/>
    <x v="53"/>
    <x v="15"/>
    <x v="0"/>
    <x v="0"/>
    <x v="0"/>
    <x v="3"/>
    <n v="1.06"/>
    <n v="0.84799999999999998"/>
  </r>
  <r>
    <x v="2"/>
    <m/>
    <n v="19"/>
    <x v="53"/>
    <x v="15"/>
    <x v="0"/>
    <x v="0"/>
    <x v="0"/>
    <x v="59"/>
    <n v="2.2000000000000002"/>
    <n v="0.83923339843750011"/>
  </r>
  <r>
    <x v="2"/>
    <m/>
    <n v="19"/>
    <x v="53"/>
    <x v="15"/>
    <x v="0"/>
    <x v="0"/>
    <x v="0"/>
    <x v="19"/>
    <n v="1.76"/>
    <n v="0.90204600434622162"/>
  </r>
  <r>
    <x v="2"/>
    <m/>
    <n v="19"/>
    <x v="53"/>
    <x v="15"/>
    <x v="0"/>
    <x v="0"/>
    <x v="0"/>
    <x v="25"/>
    <n v="1.2"/>
    <n v="0.8060345117110097"/>
  </r>
  <r>
    <x v="2"/>
    <m/>
    <n v="19"/>
    <x v="53"/>
    <x v="15"/>
    <x v="0"/>
    <x v="0"/>
    <x v="0"/>
    <x v="96"/>
    <n v="1.71"/>
    <n v="0.92336103416435866"/>
  </r>
  <r>
    <x v="2"/>
    <m/>
    <n v="19"/>
    <x v="53"/>
    <x v="15"/>
    <x v="0"/>
    <x v="0"/>
    <x v="0"/>
    <x v="57"/>
    <n v="1.86"/>
    <n v="0.90564273854678423"/>
  </r>
  <r>
    <x v="2"/>
    <m/>
    <n v="19"/>
    <x v="53"/>
    <x v="15"/>
    <x v="0"/>
    <x v="0"/>
    <x v="0"/>
    <x v="97"/>
    <n v="1.56"/>
    <n v="0.88830174927113659"/>
  </r>
  <r>
    <x v="2"/>
    <m/>
    <n v="19"/>
    <x v="53"/>
    <x v="15"/>
    <x v="0"/>
    <x v="0"/>
    <x v="0"/>
    <x v="15"/>
    <n v="0.6"/>
    <n v="0.75465053391525272"/>
  </r>
  <r>
    <x v="2"/>
    <m/>
    <n v="19"/>
    <x v="53"/>
    <x v="15"/>
    <x v="0"/>
    <x v="0"/>
    <x v="0"/>
    <x v="57"/>
    <n v="1.76"/>
    <n v="0.85695226873244101"/>
  </r>
  <r>
    <x v="2"/>
    <m/>
    <n v="19"/>
    <x v="53"/>
    <x v="15"/>
    <x v="0"/>
    <x v="0"/>
    <x v="0"/>
    <x v="18"/>
    <n v="1.08"/>
    <n v="0.81416649704864641"/>
  </r>
  <r>
    <x v="2"/>
    <m/>
    <n v="19"/>
    <x v="53"/>
    <x v="15"/>
    <x v="0"/>
    <x v="0"/>
    <x v="0"/>
    <x v="7"/>
    <n v="0.77"/>
    <n v="0.90392561983471076"/>
  </r>
  <r>
    <x v="2"/>
    <m/>
    <n v="19"/>
    <x v="53"/>
    <x v="15"/>
    <x v="0"/>
    <x v="0"/>
    <x v="0"/>
    <x v="18"/>
    <n v="1.08"/>
    <n v="0.81416649704864641"/>
  </r>
  <r>
    <x v="2"/>
    <m/>
    <n v="19"/>
    <x v="53"/>
    <x v="15"/>
    <x v="0"/>
    <x v="0"/>
    <x v="0"/>
    <x v="97"/>
    <n v="1.51"/>
    <n v="0.85983053935860021"/>
  </r>
  <r>
    <x v="2"/>
    <m/>
    <n v="19"/>
    <x v="53"/>
    <x v="15"/>
    <x v="0"/>
    <x v="0"/>
    <x v="0"/>
    <x v="37"/>
    <n v="2.89"/>
    <n v="0.8425655976676385"/>
  </r>
  <r>
    <x v="2"/>
    <m/>
    <n v="19"/>
    <x v="53"/>
    <x v="15"/>
    <x v="0"/>
    <x v="0"/>
    <x v="0"/>
    <x v="56"/>
    <n v="2.06"/>
    <n v="0.90756495037029528"/>
  </r>
  <r>
    <x v="2"/>
    <m/>
    <n v="19"/>
    <x v="53"/>
    <x v="15"/>
    <x v="0"/>
    <x v="0"/>
    <x v="0"/>
    <x v="25"/>
    <n v="1.27"/>
    <n v="0.85305319156081871"/>
  </r>
  <r>
    <x v="2"/>
    <m/>
    <n v="19"/>
    <x v="53"/>
    <x v="15"/>
    <x v="0"/>
    <x v="0"/>
    <x v="0"/>
    <x v="97"/>
    <n v="1.46"/>
    <n v="0.83135932944606372"/>
  </r>
  <r>
    <x v="2"/>
    <m/>
    <n v="19"/>
    <x v="53"/>
    <x v="15"/>
    <x v="0"/>
    <x v="0"/>
    <x v="0"/>
    <x v="47"/>
    <n v="0.28999999999999998"/>
    <n v="0.10559854346836595"/>
  </r>
  <r>
    <x v="2"/>
    <m/>
    <n v="19"/>
    <x v="53"/>
    <x v="15"/>
    <x v="0"/>
    <x v="0"/>
    <x v="0"/>
    <x v="56"/>
    <n v="2.02"/>
    <n v="0.88994232997475564"/>
  </r>
  <r>
    <x v="2"/>
    <m/>
    <n v="19"/>
    <x v="53"/>
    <x v="15"/>
    <x v="0"/>
    <x v="0"/>
    <x v="0"/>
    <x v="84"/>
    <n v="3.15"/>
    <n v="0.88010706572304287"/>
  </r>
  <r>
    <x v="2"/>
    <m/>
    <n v="19"/>
    <x v="53"/>
    <x v="15"/>
    <x v="0"/>
    <x v="0"/>
    <x v="0"/>
    <x v="26"/>
    <n v="1.89"/>
    <n v="0.875"/>
  </r>
  <r>
    <x v="2"/>
    <m/>
    <n v="19"/>
    <x v="53"/>
    <x v="15"/>
    <x v="0"/>
    <x v="0"/>
    <x v="0"/>
    <x v="18"/>
    <n v="1.32"/>
    <n v="0.99509238528167898"/>
  </r>
  <r>
    <x v="2"/>
    <m/>
    <n v="19"/>
    <x v="53"/>
    <x v="15"/>
    <x v="0"/>
    <x v="0"/>
    <x v="0"/>
    <x v="26"/>
    <n v="1.8"/>
    <n v="0.83333333333333337"/>
  </r>
  <r>
    <x v="2"/>
    <m/>
    <n v="19"/>
    <x v="53"/>
    <x v="15"/>
    <x v="0"/>
    <x v="0"/>
    <x v="0"/>
    <x v="96"/>
    <n v="1.65"/>
    <n v="0.89096240138666194"/>
  </r>
  <r>
    <x v="2"/>
    <m/>
    <n v="19"/>
    <x v="53"/>
    <x v="15"/>
    <x v="1"/>
    <x v="0"/>
    <x v="0"/>
    <x v="1"/>
    <n v="1.24"/>
    <n v="0.88188438780154754"/>
  </r>
  <r>
    <x v="2"/>
    <m/>
    <n v="19"/>
    <x v="53"/>
    <x v="15"/>
    <x v="1"/>
    <x v="0"/>
    <x v="0"/>
    <x v="98"/>
    <n v="1.8"/>
    <n v="1.0818933132982715"/>
  </r>
  <r>
    <x v="2"/>
    <m/>
    <n v="19"/>
    <x v="53"/>
    <x v="15"/>
    <x v="1"/>
    <x v="0"/>
    <x v="0"/>
    <x v="18"/>
    <n v="1.41"/>
    <n v="1.0629395933690662"/>
  </r>
  <r>
    <x v="2"/>
    <m/>
    <n v="19"/>
    <x v="53"/>
    <x v="15"/>
    <x v="2"/>
    <x v="0"/>
    <x v="0"/>
    <x v="57"/>
    <n v="1.9"/>
    <n v="0.92511892647252159"/>
  </r>
  <r>
    <x v="2"/>
    <m/>
    <n v="19"/>
    <x v="53"/>
    <x v="15"/>
    <x v="2"/>
    <x v="0"/>
    <x v="0"/>
    <x v="26"/>
    <n v="0.23"/>
    <n v="0.10648148148148148"/>
  </r>
  <r>
    <x v="2"/>
    <m/>
    <n v="19"/>
    <x v="53"/>
    <x v="15"/>
    <x v="2"/>
    <x v="0"/>
    <x v="0"/>
    <x v="18"/>
    <n v="1.1100000000000001"/>
    <n v="0.83678223307777566"/>
  </r>
  <r>
    <x v="2"/>
    <m/>
    <n v="19"/>
    <x v="53"/>
    <x v="15"/>
    <x v="2"/>
    <x v="0"/>
    <x v="0"/>
    <x v="6"/>
    <n v="0.94"/>
    <n v="0.96572696638448263"/>
  </r>
  <r>
    <x v="2"/>
    <m/>
    <n v="19"/>
    <x v="53"/>
    <x v="15"/>
    <x v="2"/>
    <x v="0"/>
    <x v="0"/>
    <x v="58"/>
    <n v="2.21"/>
    <n v="0.92729347789600891"/>
  </r>
  <r>
    <x v="2"/>
    <m/>
    <n v="19"/>
    <x v="53"/>
    <x v="15"/>
    <x v="2"/>
    <x v="0"/>
    <x v="0"/>
    <x v="4"/>
    <n v="1.1499999999999999"/>
    <n v="0.97748387151611982"/>
  </r>
  <r>
    <x v="2"/>
    <m/>
    <n v="19"/>
    <x v="53"/>
    <x v="15"/>
    <x v="2"/>
    <x v="0"/>
    <x v="0"/>
    <x v="68"/>
    <n v="2.81"/>
    <n v="0.9774049030247377"/>
  </r>
  <r>
    <x v="2"/>
    <m/>
    <n v="19"/>
    <x v="53"/>
    <x v="15"/>
    <x v="2"/>
    <x v="0"/>
    <x v="0"/>
    <x v="18"/>
    <n v="1.29"/>
    <n v="0.97247664925254995"/>
  </r>
  <r>
    <x v="2"/>
    <m/>
    <n v="19"/>
    <x v="53"/>
    <x v="15"/>
    <x v="2"/>
    <x v="0"/>
    <x v="0"/>
    <x v="26"/>
    <n v="2.1"/>
    <n v="0.97222222222222221"/>
  </r>
  <r>
    <x v="2"/>
    <m/>
    <n v="19"/>
    <x v="54"/>
    <x v="16"/>
    <x v="1"/>
    <x v="0"/>
    <x v="0"/>
    <x v="13"/>
    <n v="0.57999999999999996"/>
    <n v="0.90624999999999989"/>
  </r>
  <r>
    <x v="2"/>
    <m/>
    <n v="19"/>
    <x v="54"/>
    <x v="16"/>
    <x v="1"/>
    <x v="0"/>
    <x v="0"/>
    <x v="8"/>
    <n v="0.53"/>
    <n v="0.89347426625533133"/>
  </r>
  <r>
    <x v="2"/>
    <m/>
    <n v="19"/>
    <x v="54"/>
    <x v="16"/>
    <x v="1"/>
    <x v="0"/>
    <x v="0"/>
    <x v="10"/>
    <n v="0.66"/>
    <n v="0.95761814251099087"/>
  </r>
  <r>
    <x v="2"/>
    <m/>
    <n v="19"/>
    <x v="54"/>
    <x v="16"/>
    <x v="1"/>
    <x v="0"/>
    <x v="0"/>
    <x v="13"/>
    <n v="0.5"/>
    <n v="0.78125"/>
  </r>
  <r>
    <x v="2"/>
    <m/>
    <n v="19"/>
    <x v="54"/>
    <x v="16"/>
    <x v="1"/>
    <x v="0"/>
    <x v="0"/>
    <x v="8"/>
    <n v="0.56999999999999995"/>
    <n v="0.96090628635007325"/>
  </r>
  <r>
    <x v="2"/>
    <m/>
    <n v="19"/>
    <x v="54"/>
    <x v="16"/>
    <x v="1"/>
    <x v="0"/>
    <x v="0"/>
    <x v="9"/>
    <n v="0.61"/>
    <n v="0.82334521110031311"/>
  </r>
  <r>
    <x v="2"/>
    <m/>
    <n v="19"/>
    <x v="54"/>
    <x v="16"/>
    <x v="1"/>
    <x v="0"/>
    <x v="0"/>
    <x v="13"/>
    <n v="0.53"/>
    <n v="0.828125"/>
  </r>
  <r>
    <x v="2"/>
    <m/>
    <n v="19"/>
    <x v="54"/>
    <x v="16"/>
    <x v="1"/>
    <x v="0"/>
    <x v="0"/>
    <x v="9"/>
    <n v="0.64"/>
    <n v="0.86383759853147613"/>
  </r>
  <r>
    <x v="2"/>
    <m/>
    <n v="19"/>
    <x v="54"/>
    <x v="16"/>
    <x v="1"/>
    <x v="0"/>
    <x v="0"/>
    <x v="15"/>
    <n v="0.62"/>
    <n v="0.77980555171242782"/>
  </r>
  <r>
    <x v="2"/>
    <m/>
    <n v="19"/>
    <x v="54"/>
    <x v="16"/>
    <x v="1"/>
    <x v="0"/>
    <x v="0"/>
    <x v="6"/>
    <n v="1.02"/>
    <n v="1.0479164954384812"/>
  </r>
  <r>
    <x v="2"/>
    <m/>
    <n v="19"/>
    <x v="54"/>
    <x v="16"/>
    <x v="1"/>
    <x v="0"/>
    <x v="0"/>
    <x v="15"/>
    <n v="0.64"/>
    <n v="0.80496056950960293"/>
  </r>
  <r>
    <x v="2"/>
    <m/>
    <n v="19"/>
    <x v="54"/>
    <x v="16"/>
    <x v="1"/>
    <x v="0"/>
    <x v="0"/>
    <x v="15"/>
    <n v="0.75"/>
    <n v="0.9433131673940659"/>
  </r>
  <r>
    <x v="2"/>
    <m/>
    <n v="19"/>
    <x v="54"/>
    <x v="16"/>
    <x v="1"/>
    <x v="0"/>
    <x v="0"/>
    <x v="7"/>
    <n v="0.8"/>
    <n v="0.9391435011269722"/>
  </r>
  <r>
    <x v="2"/>
    <m/>
    <n v="19"/>
    <x v="54"/>
    <x v="16"/>
    <x v="1"/>
    <x v="0"/>
    <x v="0"/>
    <x v="12"/>
    <n v="0.42"/>
    <n v="0.82917102639527762"/>
  </r>
  <r>
    <x v="2"/>
    <m/>
    <n v="19"/>
    <x v="54"/>
    <x v="16"/>
    <x v="1"/>
    <x v="0"/>
    <x v="0"/>
    <x v="8"/>
    <n v="0.47"/>
    <n v="0.7923262361132184"/>
  </r>
  <r>
    <x v="2"/>
    <m/>
    <n v="19"/>
    <x v="54"/>
    <x v="16"/>
    <x v="1"/>
    <x v="0"/>
    <x v="0"/>
    <x v="14"/>
    <n v="0.41"/>
    <n v="0.74719346843563206"/>
  </r>
  <r>
    <x v="2"/>
    <m/>
    <n v="19"/>
    <x v="54"/>
    <x v="16"/>
    <x v="1"/>
    <x v="0"/>
    <x v="0"/>
    <x v="7"/>
    <n v="0.73"/>
    <n v="0.85696844477836209"/>
  </r>
  <r>
    <x v="2"/>
    <m/>
    <n v="19"/>
    <x v="54"/>
    <x v="16"/>
    <x v="1"/>
    <x v="0"/>
    <x v="0"/>
    <x v="15"/>
    <n v="0.65"/>
    <n v="0.81753807840819048"/>
  </r>
  <r>
    <x v="2"/>
    <m/>
    <n v="19"/>
    <x v="54"/>
    <x v="16"/>
    <x v="1"/>
    <x v="0"/>
    <x v="0"/>
    <x v="25"/>
    <n v="1.58"/>
    <n v="1.0612787737528295"/>
  </r>
  <r>
    <x v="2"/>
    <m/>
    <n v="19"/>
    <x v="54"/>
    <x v="16"/>
    <x v="1"/>
    <x v="0"/>
    <x v="0"/>
    <x v="13"/>
    <n v="0.61"/>
    <n v="0.953125"/>
  </r>
  <r>
    <x v="2"/>
    <m/>
    <n v="19"/>
    <x v="54"/>
    <x v="16"/>
    <x v="1"/>
    <x v="0"/>
    <x v="0"/>
    <x v="10"/>
    <n v="0.66"/>
    <n v="0.95761814251099087"/>
  </r>
  <r>
    <x v="2"/>
    <m/>
    <n v="19"/>
    <x v="54"/>
    <x v="16"/>
    <x v="1"/>
    <x v="0"/>
    <x v="0"/>
    <x v="6"/>
    <n v="1.04"/>
    <n v="1.0684638777019808"/>
  </r>
  <r>
    <x v="2"/>
    <m/>
    <n v="19"/>
    <x v="54"/>
    <x v="16"/>
    <x v="1"/>
    <x v="0"/>
    <x v="0"/>
    <x v="9"/>
    <n v="0.66"/>
    <n v="0.89083252348558473"/>
  </r>
  <r>
    <x v="2"/>
    <m/>
    <n v="19"/>
    <x v="54"/>
    <x v="16"/>
    <x v="1"/>
    <x v="0"/>
    <x v="0"/>
    <x v="15"/>
    <n v="0.73"/>
    <n v="0.91815814959689079"/>
  </r>
  <r>
    <x v="2"/>
    <m/>
    <n v="19"/>
    <x v="54"/>
    <x v="33"/>
    <x v="1"/>
    <x v="0"/>
    <x v="0"/>
    <x v="1"/>
    <n v="1.0900000000000001"/>
    <n v="0.77520482476103791"/>
  </r>
  <r>
    <x v="2"/>
    <m/>
    <n v="19"/>
    <x v="54"/>
    <x v="33"/>
    <x v="1"/>
    <x v="0"/>
    <x v="0"/>
    <x v="17"/>
    <n v="0.98"/>
    <n v="0.94391416160195718"/>
  </r>
  <r>
    <x v="2"/>
    <m/>
    <n v="19"/>
    <x v="54"/>
    <x v="33"/>
    <x v="1"/>
    <x v="0"/>
    <x v="0"/>
    <x v="14"/>
    <n v="0.47"/>
    <n v="0.85653885406035868"/>
  </r>
  <r>
    <x v="2"/>
    <m/>
    <n v="19"/>
    <x v="54"/>
    <x v="33"/>
    <x v="1"/>
    <x v="0"/>
    <x v="0"/>
    <x v="9"/>
    <n v="0.66"/>
    <n v="0.89083252348558473"/>
  </r>
  <r>
    <x v="2"/>
    <m/>
    <n v="19"/>
    <x v="54"/>
    <x v="33"/>
    <x v="1"/>
    <x v="0"/>
    <x v="0"/>
    <x v="8"/>
    <n v="0.46"/>
    <n v="0.77546823108953289"/>
  </r>
  <r>
    <x v="2"/>
    <m/>
    <n v="19"/>
    <x v="54"/>
    <x v="33"/>
    <x v="1"/>
    <x v="0"/>
    <x v="0"/>
    <x v="12"/>
    <n v="0.47"/>
    <n v="0.92788186287090602"/>
  </r>
  <r>
    <x v="2"/>
    <m/>
    <n v="19"/>
    <x v="54"/>
    <x v="33"/>
    <x v="1"/>
    <x v="0"/>
    <x v="0"/>
    <x v="17"/>
    <n v="1.02"/>
    <n v="0.9824412702387717"/>
  </r>
  <r>
    <x v="2"/>
    <m/>
    <n v="19"/>
    <x v="54"/>
    <x v="33"/>
    <x v="1"/>
    <x v="0"/>
    <x v="0"/>
    <x v="15"/>
    <n v="0.67"/>
    <n v="0.84269309620536559"/>
  </r>
  <r>
    <x v="2"/>
    <m/>
    <n v="19"/>
    <x v="54"/>
    <x v="33"/>
    <x v="1"/>
    <x v="0"/>
    <x v="0"/>
    <x v="12"/>
    <n v="0.43"/>
    <n v="0.8489131936904033"/>
  </r>
  <r>
    <x v="2"/>
    <m/>
    <n v="19"/>
    <x v="54"/>
    <x v="33"/>
    <x v="1"/>
    <x v="0"/>
    <x v="0"/>
    <x v="12"/>
    <n v="0.43"/>
    <n v="0.8489131936904033"/>
  </r>
  <r>
    <x v="2"/>
    <m/>
    <n v="19"/>
    <x v="54"/>
    <x v="33"/>
    <x v="1"/>
    <x v="0"/>
    <x v="0"/>
    <x v="2"/>
    <n v="1.93"/>
    <n v="1.0989887026239067"/>
  </r>
  <r>
    <x v="2"/>
    <m/>
    <n v="19"/>
    <x v="54"/>
    <x v="33"/>
    <x v="1"/>
    <x v="0"/>
    <x v="0"/>
    <x v="9"/>
    <n v="0.66"/>
    <n v="0.89083252348558473"/>
  </r>
  <r>
    <x v="2"/>
    <m/>
    <n v="19"/>
    <x v="54"/>
    <x v="33"/>
    <x v="1"/>
    <x v="0"/>
    <x v="0"/>
    <x v="10"/>
    <n v="0.64"/>
    <n v="0.92859941091974874"/>
  </r>
  <r>
    <x v="2"/>
    <m/>
    <n v="19"/>
    <x v="54"/>
    <x v="33"/>
    <x v="1"/>
    <x v="0"/>
    <x v="0"/>
    <x v="14"/>
    <n v="0.49"/>
    <n v="0.89298731593526748"/>
  </r>
  <r>
    <x v="2"/>
    <m/>
    <n v="19"/>
    <x v="54"/>
    <x v="33"/>
    <x v="1"/>
    <x v="0"/>
    <x v="0"/>
    <x v="5"/>
    <n v="0.87"/>
    <n v="0.95473251028806583"/>
  </r>
  <r>
    <x v="2"/>
    <m/>
    <n v="19"/>
    <x v="54"/>
    <x v="33"/>
    <x v="1"/>
    <x v="0"/>
    <x v="0"/>
    <x v="17"/>
    <n v="1.02"/>
    <n v="0.9824412702387717"/>
  </r>
  <r>
    <x v="2"/>
    <m/>
    <n v="19"/>
    <x v="54"/>
    <x v="33"/>
    <x v="1"/>
    <x v="0"/>
    <x v="0"/>
    <x v="6"/>
    <n v="0.89"/>
    <n v="0.91435851072573349"/>
  </r>
  <r>
    <x v="2"/>
    <m/>
    <n v="19"/>
    <x v="54"/>
    <x v="33"/>
    <x v="1"/>
    <x v="0"/>
    <x v="0"/>
    <x v="15"/>
    <n v="0.8"/>
    <n v="1.0062007118870036"/>
  </r>
  <r>
    <x v="2"/>
    <m/>
    <n v="19"/>
    <x v="54"/>
    <x v="33"/>
    <x v="1"/>
    <x v="0"/>
    <x v="0"/>
    <x v="25"/>
    <n v="1.64"/>
    <n v="1.10158049933838"/>
  </r>
  <r>
    <x v="2"/>
    <m/>
    <n v="19"/>
    <x v="54"/>
    <x v="33"/>
    <x v="1"/>
    <x v="0"/>
    <x v="0"/>
    <x v="8"/>
    <n v="0.43"/>
    <n v="0.72489421601847637"/>
  </r>
  <r>
    <x v="2"/>
    <m/>
    <n v="19"/>
    <x v="54"/>
    <x v="33"/>
    <x v="1"/>
    <x v="0"/>
    <x v="0"/>
    <x v="12"/>
    <n v="0.38"/>
    <n v="0.75020235721477502"/>
  </r>
  <r>
    <x v="2"/>
    <m/>
    <n v="19"/>
    <x v="54"/>
    <x v="33"/>
    <x v="1"/>
    <x v="0"/>
    <x v="0"/>
    <x v="4"/>
    <n v="1.22"/>
    <n v="1.0369828897823186"/>
  </r>
  <r>
    <x v="2"/>
    <m/>
    <n v="19"/>
    <x v="54"/>
    <x v="33"/>
    <x v="1"/>
    <x v="0"/>
    <x v="0"/>
    <x v="13"/>
    <n v="0.56000000000000005"/>
    <n v="0.87500000000000011"/>
  </r>
  <r>
    <x v="2"/>
    <m/>
    <n v="19"/>
    <x v="54"/>
    <x v="33"/>
    <x v="1"/>
    <x v="0"/>
    <x v="0"/>
    <x v="25"/>
    <n v="1.46"/>
    <n v="0.98067532258172851"/>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33"/>
    <x v="1"/>
    <x v="0"/>
    <x v="0"/>
    <x v="95"/>
    <m/>
    <s v=""/>
  </r>
  <r>
    <x v="2"/>
    <m/>
    <n v="19"/>
    <x v="54"/>
    <x v="0"/>
    <x v="0"/>
    <x v="0"/>
    <x v="0"/>
    <x v="13"/>
    <n v="0.41"/>
    <n v="0.640625"/>
  </r>
  <r>
    <x v="2"/>
    <m/>
    <n v="19"/>
    <x v="54"/>
    <x v="0"/>
    <x v="2"/>
    <x v="0"/>
    <x v="0"/>
    <x v="57"/>
    <n v="1.79"/>
    <n v="0.87155940967674395"/>
  </r>
  <r>
    <x v="2"/>
    <m/>
    <n v="19"/>
    <x v="54"/>
    <x v="0"/>
    <x v="1"/>
    <x v="0"/>
    <x v="0"/>
    <x v="8"/>
    <n v="0.56000000000000005"/>
    <n v="0.94404828132638796"/>
  </r>
  <r>
    <x v="2"/>
    <m/>
    <n v="19"/>
    <x v="54"/>
    <x v="0"/>
    <x v="1"/>
    <x v="0"/>
    <x v="0"/>
    <x v="12"/>
    <n v="0.33"/>
    <n v="0.65149152073914673"/>
  </r>
  <r>
    <x v="2"/>
    <m/>
    <n v="19"/>
    <x v="54"/>
    <x v="0"/>
    <x v="1"/>
    <x v="0"/>
    <x v="0"/>
    <x v="15"/>
    <n v="0.65"/>
    <n v="0.81753807840819048"/>
  </r>
  <r>
    <x v="2"/>
    <m/>
    <n v="19"/>
    <x v="54"/>
    <x v="0"/>
    <x v="1"/>
    <x v="0"/>
    <x v="0"/>
    <x v="8"/>
    <n v="0.55000000000000004"/>
    <n v="0.92719027630270245"/>
  </r>
  <r>
    <x v="2"/>
    <m/>
    <n v="19"/>
    <x v="54"/>
    <x v="0"/>
    <x v="1"/>
    <x v="0"/>
    <x v="0"/>
    <x v="15"/>
    <n v="0.83"/>
    <n v="1.0439332385827662"/>
  </r>
  <r>
    <x v="2"/>
    <m/>
    <n v="19"/>
    <x v="54"/>
    <x v="0"/>
    <x v="1"/>
    <x v="0"/>
    <x v="0"/>
    <x v="13"/>
    <n v="0.55000000000000004"/>
    <n v="0.85937500000000011"/>
  </r>
  <r>
    <x v="2"/>
    <m/>
    <n v="19"/>
    <x v="54"/>
    <x v="0"/>
    <x v="1"/>
    <x v="0"/>
    <x v="0"/>
    <x v="9"/>
    <n v="0.77"/>
    <n v="1.0393046107331823"/>
  </r>
  <r>
    <x v="2"/>
    <m/>
    <n v="19"/>
    <x v="54"/>
    <x v="0"/>
    <x v="1"/>
    <x v="0"/>
    <x v="0"/>
    <x v="14"/>
    <n v="0.41"/>
    <n v="0.74719346843563206"/>
  </r>
  <r>
    <x v="2"/>
    <m/>
    <n v="19"/>
    <x v="54"/>
    <x v="0"/>
    <x v="1"/>
    <x v="0"/>
    <x v="0"/>
    <x v="13"/>
    <n v="0.51"/>
    <n v="0.796875"/>
  </r>
  <r>
    <x v="2"/>
    <m/>
    <n v="19"/>
    <x v="54"/>
    <x v="0"/>
    <x v="1"/>
    <x v="0"/>
    <x v="0"/>
    <x v="15"/>
    <n v="0.6"/>
    <n v="0.75465053391525272"/>
  </r>
  <r>
    <x v="2"/>
    <m/>
    <n v="19"/>
    <x v="54"/>
    <x v="0"/>
    <x v="1"/>
    <x v="0"/>
    <x v="0"/>
    <x v="1"/>
    <n v="1.28"/>
    <n v="0.91033227127901684"/>
  </r>
  <r>
    <x v="2"/>
    <m/>
    <n v="19"/>
    <x v="54"/>
    <x v="0"/>
    <x v="1"/>
    <x v="0"/>
    <x v="0"/>
    <x v="8"/>
    <n v="0.51"/>
    <n v="0.85975825620796031"/>
  </r>
  <r>
    <x v="2"/>
    <m/>
    <n v="19"/>
    <x v="54"/>
    <x v="0"/>
    <x v="1"/>
    <x v="0"/>
    <x v="0"/>
    <x v="6"/>
    <n v="0.97"/>
    <n v="0.99654803977973205"/>
  </r>
  <r>
    <x v="2"/>
    <m/>
    <n v="19"/>
    <x v="54"/>
    <x v="0"/>
    <x v="1"/>
    <x v="0"/>
    <x v="0"/>
    <x v="14"/>
    <n v="0.42"/>
    <n v="0.76541769937308646"/>
  </r>
  <r>
    <x v="2"/>
    <m/>
    <n v="19"/>
    <x v="54"/>
    <x v="0"/>
    <x v="1"/>
    <x v="0"/>
    <x v="0"/>
    <x v="13"/>
    <n v="0.49"/>
    <n v="0.765625"/>
  </r>
  <r>
    <x v="2"/>
    <m/>
    <n v="19"/>
    <x v="54"/>
    <x v="0"/>
    <x v="1"/>
    <x v="0"/>
    <x v="0"/>
    <x v="13"/>
    <n v="0.5"/>
    <n v="0.78125"/>
  </r>
  <r>
    <x v="2"/>
    <m/>
    <n v="19"/>
    <x v="54"/>
    <x v="0"/>
    <x v="1"/>
    <x v="0"/>
    <x v="0"/>
    <x v="10"/>
    <n v="0.55000000000000004"/>
    <n v="0.79801511875915909"/>
  </r>
  <r>
    <x v="2"/>
    <m/>
    <n v="19"/>
    <x v="54"/>
    <x v="0"/>
    <x v="1"/>
    <x v="0"/>
    <x v="0"/>
    <x v="6"/>
    <n v="0.84"/>
    <n v="0.86299005506698445"/>
  </r>
  <r>
    <x v="2"/>
    <m/>
    <n v="19"/>
    <x v="54"/>
    <x v="0"/>
    <x v="1"/>
    <x v="0"/>
    <x v="0"/>
    <x v="9"/>
    <n v="0.64"/>
    <n v="0.86383759853147613"/>
  </r>
  <r>
    <x v="2"/>
    <m/>
    <n v="19"/>
    <x v="54"/>
    <x v="0"/>
    <x v="1"/>
    <x v="0"/>
    <x v="0"/>
    <x v="10"/>
    <n v="0.54"/>
    <n v="0.78350575296353797"/>
  </r>
  <r>
    <x v="2"/>
    <m/>
    <n v="19"/>
    <x v="54"/>
    <x v="0"/>
    <x v="1"/>
    <x v="0"/>
    <x v="0"/>
    <x v="9"/>
    <n v="0.66"/>
    <n v="0.89083252348558473"/>
  </r>
  <r>
    <x v="2"/>
    <m/>
    <n v="19"/>
    <x v="54"/>
    <x v="0"/>
    <x v="2"/>
    <x v="0"/>
    <x v="0"/>
    <x v="41"/>
    <n v="1.28"/>
    <n v="0.76934635612321567"/>
  </r>
  <r>
    <x v="2"/>
    <m/>
    <n v="19"/>
    <x v="54"/>
    <x v="0"/>
    <x v="2"/>
    <x v="0"/>
    <x v="0"/>
    <x v="48"/>
    <n v="1.55"/>
    <n v="0.83696468009050018"/>
  </r>
  <r>
    <x v="2"/>
    <m/>
    <n v="19"/>
    <x v="54"/>
    <x v="0"/>
    <x v="2"/>
    <x v="0"/>
    <x v="0"/>
    <x v="56"/>
    <n v="2.15"/>
    <n v="0.94721584626025968"/>
  </r>
  <r>
    <x v="2"/>
    <m/>
    <n v="19"/>
    <x v="54"/>
    <x v="0"/>
    <x v="2"/>
    <x v="0"/>
    <x v="0"/>
    <x v="25"/>
    <n v="1.19"/>
    <n v="0.79931755744675137"/>
  </r>
  <r>
    <x v="2"/>
    <m/>
    <n v="19"/>
    <x v="54"/>
    <x v="0"/>
    <x v="2"/>
    <x v="0"/>
    <x v="0"/>
    <x v="3"/>
    <n v="0.92"/>
    <n v="0.73599999999999999"/>
  </r>
  <r>
    <x v="2"/>
    <m/>
    <n v="19"/>
    <x v="54"/>
    <x v="8"/>
    <x v="1"/>
    <x v="0"/>
    <x v="0"/>
    <x v="15"/>
    <n v="0.71"/>
    <n v="0.8930031317997158"/>
  </r>
  <r>
    <x v="2"/>
    <m/>
    <n v="19"/>
    <x v="54"/>
    <x v="8"/>
    <x v="1"/>
    <x v="0"/>
    <x v="0"/>
    <x v="10"/>
    <n v="0.46"/>
    <n v="0.66743082659856934"/>
  </r>
  <r>
    <x v="2"/>
    <m/>
    <n v="19"/>
    <x v="54"/>
    <x v="8"/>
    <x v="1"/>
    <x v="0"/>
    <x v="0"/>
    <x v="7"/>
    <n v="0.56999999999999995"/>
    <n v="0.66913974455296765"/>
  </r>
  <r>
    <x v="2"/>
    <m/>
    <n v="19"/>
    <x v="54"/>
    <x v="8"/>
    <x v="1"/>
    <x v="0"/>
    <x v="0"/>
    <x v="9"/>
    <n v="0.57999999999999996"/>
    <n v="0.7828528236691501"/>
  </r>
  <r>
    <x v="2"/>
    <m/>
    <n v="19"/>
    <x v="54"/>
    <x v="8"/>
    <x v="1"/>
    <x v="0"/>
    <x v="0"/>
    <x v="10"/>
    <n v="0.44"/>
    <n v="0.63841209500732721"/>
  </r>
  <r>
    <x v="2"/>
    <m/>
    <n v="19"/>
    <x v="54"/>
    <x v="8"/>
    <x v="1"/>
    <x v="0"/>
    <x v="0"/>
    <x v="5"/>
    <n v="0.74"/>
    <n v="0.81207133058984915"/>
  </r>
  <r>
    <x v="2"/>
    <m/>
    <n v="19"/>
    <x v="54"/>
    <x v="8"/>
    <x v="1"/>
    <x v="0"/>
    <x v="0"/>
    <x v="14"/>
    <n v="0.39"/>
    <n v="0.71074500656072315"/>
  </r>
  <r>
    <x v="2"/>
    <m/>
    <n v="19"/>
    <x v="54"/>
    <x v="8"/>
    <x v="1"/>
    <x v="0"/>
    <x v="0"/>
    <x v="13"/>
    <n v="0.48"/>
    <n v="0.75"/>
  </r>
  <r>
    <x v="2"/>
    <m/>
    <n v="19"/>
    <x v="54"/>
    <x v="8"/>
    <x v="1"/>
    <x v="0"/>
    <x v="0"/>
    <x v="8"/>
    <n v="0.41"/>
    <n v="0.69117820597110535"/>
  </r>
  <r>
    <x v="2"/>
    <m/>
    <n v="19"/>
    <x v="54"/>
    <x v="8"/>
    <x v="1"/>
    <x v="0"/>
    <x v="0"/>
    <x v="17"/>
    <n v="0.89"/>
    <n v="0.85722816716912442"/>
  </r>
  <r>
    <x v="2"/>
    <m/>
    <n v="19"/>
    <x v="54"/>
    <x v="8"/>
    <x v="1"/>
    <x v="0"/>
    <x v="0"/>
    <x v="7"/>
    <n v="0.6"/>
    <n v="0.7043576258452291"/>
  </r>
  <r>
    <x v="2"/>
    <m/>
    <n v="19"/>
    <x v="54"/>
    <x v="8"/>
    <x v="1"/>
    <x v="0"/>
    <x v="0"/>
    <x v="4"/>
    <n v="0.67"/>
    <n v="0.56949060340504387"/>
  </r>
  <r>
    <x v="2"/>
    <m/>
    <n v="19"/>
    <x v="54"/>
    <x v="8"/>
    <x v="1"/>
    <x v="0"/>
    <x v="0"/>
    <x v="6"/>
    <n v="0.88"/>
    <n v="0.90408481959398368"/>
  </r>
  <r>
    <x v="2"/>
    <m/>
    <n v="19"/>
    <x v="54"/>
    <x v="8"/>
    <x v="1"/>
    <x v="0"/>
    <x v="0"/>
    <x v="9"/>
    <n v="0.56999999999999995"/>
    <n v="0.7693553611920958"/>
  </r>
  <r>
    <x v="2"/>
    <m/>
    <n v="19"/>
    <x v="54"/>
    <x v="8"/>
    <x v="1"/>
    <x v="0"/>
    <x v="0"/>
    <x v="9"/>
    <n v="0.85"/>
    <n v="1.1472843105496167"/>
  </r>
  <r>
    <x v="2"/>
    <m/>
    <n v="19"/>
    <x v="54"/>
    <x v="8"/>
    <x v="0"/>
    <x v="0"/>
    <x v="0"/>
    <x v="26"/>
    <n v="1.65"/>
    <n v="0.76388888888888884"/>
  </r>
  <r>
    <x v="2"/>
    <m/>
    <n v="19"/>
    <x v="54"/>
    <x v="8"/>
    <x v="0"/>
    <x v="0"/>
    <x v="0"/>
    <x v="41"/>
    <n v="1.44"/>
    <n v="0.86551465063861754"/>
  </r>
  <r>
    <x v="2"/>
    <m/>
    <n v="19"/>
    <x v="54"/>
    <x v="8"/>
    <x v="0"/>
    <x v="0"/>
    <x v="0"/>
    <x v="48"/>
    <n v="1.53"/>
    <n v="0.82616513583126794"/>
  </r>
  <r>
    <x v="2"/>
    <m/>
    <n v="19"/>
    <x v="54"/>
    <x v="8"/>
    <x v="0"/>
    <x v="0"/>
    <x v="0"/>
    <x v="15"/>
    <n v="1.58"/>
    <n v="1.9872464059768322"/>
  </r>
  <r>
    <x v="2"/>
    <m/>
    <n v="19"/>
    <x v="54"/>
    <x v="8"/>
    <x v="0"/>
    <x v="0"/>
    <x v="0"/>
    <x v="13"/>
    <n v="0.48"/>
    <n v="0.75"/>
  </r>
  <r>
    <x v="2"/>
    <m/>
    <n v="19"/>
    <x v="54"/>
    <x v="8"/>
    <x v="0"/>
    <x v="0"/>
    <x v="0"/>
    <x v="18"/>
    <n v="1.01"/>
    <n v="0.76139644631401193"/>
  </r>
  <r>
    <x v="2"/>
    <m/>
    <n v="19"/>
    <x v="54"/>
    <x v="8"/>
    <x v="0"/>
    <x v="0"/>
    <x v="0"/>
    <x v="19"/>
    <n v="1.45"/>
    <n v="0.74316290130796669"/>
  </r>
  <r>
    <x v="2"/>
    <m/>
    <n v="19"/>
    <x v="54"/>
    <x v="8"/>
    <x v="0"/>
    <x v="0"/>
    <x v="0"/>
    <x v="73"/>
    <n v="0.37"/>
    <n v="1.0295795419762361"/>
  </r>
  <r>
    <x v="2"/>
    <m/>
    <n v="19"/>
    <x v="54"/>
    <x v="8"/>
    <x v="0"/>
    <x v="0"/>
    <x v="0"/>
    <x v="25"/>
    <n v="1.52"/>
    <n v="1.0209770481672791"/>
  </r>
  <r>
    <x v="2"/>
    <m/>
    <n v="19"/>
    <x v="54"/>
    <x v="8"/>
    <x v="0"/>
    <x v="0"/>
    <x v="0"/>
    <x v="16"/>
    <n v="1.43"/>
    <n v="0.90814408372707411"/>
  </r>
  <r>
    <x v="2"/>
    <m/>
    <n v="19"/>
    <x v="54"/>
    <x v="8"/>
    <x v="0"/>
    <x v="0"/>
    <x v="0"/>
    <x v="0"/>
    <n v="1.01"/>
    <n v="0.91326678240740744"/>
  </r>
  <r>
    <x v="2"/>
    <m/>
    <n v="19"/>
    <x v="54"/>
    <x v="8"/>
    <x v="0"/>
    <x v="0"/>
    <x v="0"/>
    <x v="41"/>
    <n v="1.1599999999999999"/>
    <n v="0.69722013523666404"/>
  </r>
  <r>
    <x v="2"/>
    <m/>
    <n v="19"/>
    <x v="54"/>
    <x v="8"/>
    <x v="0"/>
    <x v="0"/>
    <x v="0"/>
    <x v="9"/>
    <n v="0.52"/>
    <n v="0.7018680488068243"/>
  </r>
  <r>
    <x v="2"/>
    <m/>
    <n v="19"/>
    <x v="54"/>
    <x v="8"/>
    <x v="0"/>
    <x v="0"/>
    <x v="0"/>
    <x v="3"/>
    <n v="0.93"/>
    <n v="0.74399999999999999"/>
  </r>
  <r>
    <x v="2"/>
    <m/>
    <n v="19"/>
    <x v="54"/>
    <x v="8"/>
    <x v="0"/>
    <x v="0"/>
    <x v="0"/>
    <x v="9"/>
    <n v="0.52"/>
    <n v="0.7018680488068243"/>
  </r>
  <r>
    <x v="2"/>
    <m/>
    <n v="19"/>
    <x v="54"/>
    <x v="8"/>
    <x v="0"/>
    <x v="0"/>
    <x v="0"/>
    <x v="5"/>
    <n v="0.67"/>
    <n v="0.73525377229080935"/>
  </r>
  <r>
    <x v="2"/>
    <m/>
    <n v="19"/>
    <x v="54"/>
    <x v="8"/>
    <x v="0"/>
    <x v="0"/>
    <x v="0"/>
    <x v="57"/>
    <n v="1.65"/>
    <n v="0.80339275193666349"/>
  </r>
  <r>
    <x v="2"/>
    <m/>
    <n v="19"/>
    <x v="54"/>
    <x v="8"/>
    <x v="0"/>
    <x v="0"/>
    <x v="0"/>
    <x v="19"/>
    <n v="1.54"/>
    <n v="0.78929025380294393"/>
  </r>
  <r>
    <x v="2"/>
    <m/>
    <n v="19"/>
    <x v="54"/>
    <x v="8"/>
    <x v="0"/>
    <x v="0"/>
    <x v="0"/>
    <x v="57"/>
    <n v="1.64"/>
    <n v="0.79852370495522906"/>
  </r>
  <r>
    <x v="2"/>
    <m/>
    <n v="19"/>
    <x v="54"/>
    <x v="8"/>
    <x v="0"/>
    <x v="0"/>
    <x v="0"/>
    <x v="3"/>
    <n v="0.91"/>
    <n v="0.72799999999999998"/>
  </r>
  <r>
    <x v="2"/>
    <m/>
    <n v="19"/>
    <x v="54"/>
    <x v="8"/>
    <x v="0"/>
    <x v="0"/>
    <x v="0"/>
    <x v="16"/>
    <n v="1.2"/>
    <n v="0.76207895137936288"/>
  </r>
  <r>
    <x v="2"/>
    <m/>
    <n v="19"/>
    <x v="54"/>
    <x v="8"/>
    <x v="0"/>
    <x v="0"/>
    <x v="0"/>
    <x v="10"/>
    <n v="0.47"/>
    <n v="0.68194019239419046"/>
  </r>
  <r>
    <x v="2"/>
    <m/>
    <n v="19"/>
    <x v="54"/>
    <x v="8"/>
    <x v="0"/>
    <x v="0"/>
    <x v="0"/>
    <x v="10"/>
    <n v="0.53"/>
    <n v="0.76899638716791685"/>
  </r>
  <r>
    <x v="2"/>
    <m/>
    <n v="19"/>
    <x v="54"/>
    <x v="8"/>
    <x v="0"/>
    <x v="0"/>
    <x v="0"/>
    <x v="9"/>
    <n v="0.49"/>
    <n v="0.66137566137566139"/>
  </r>
  <r>
    <x v="2"/>
    <m/>
    <n v="19"/>
    <x v="54"/>
    <x v="8"/>
    <x v="1"/>
    <x v="0"/>
    <x v="1"/>
    <x v="99"/>
    <n v="2.58"/>
    <n v="67958.83275173216"/>
  </r>
  <r>
    <x v="2"/>
    <m/>
    <n v="19"/>
    <x v="54"/>
    <x v="8"/>
    <x v="1"/>
    <x v="0"/>
    <x v="0"/>
    <x v="7"/>
    <n v="0.68"/>
    <n v="0.79827197595792632"/>
  </r>
  <r>
    <x v="2"/>
    <m/>
    <n v="19"/>
    <x v="54"/>
    <x v="8"/>
    <x v="1"/>
    <x v="0"/>
    <x v="0"/>
    <x v="8"/>
    <n v="0.44"/>
    <n v="0.74175222104216187"/>
  </r>
  <r>
    <x v="2"/>
    <m/>
    <n v="19"/>
    <x v="54"/>
    <x v="8"/>
    <x v="1"/>
    <x v="0"/>
    <x v="0"/>
    <x v="12"/>
    <n v="0.36"/>
    <n v="0.71071802262452377"/>
  </r>
  <r>
    <x v="2"/>
    <m/>
    <n v="19"/>
    <x v="54"/>
    <x v="8"/>
    <x v="2"/>
    <x v="0"/>
    <x v="0"/>
    <x v="59"/>
    <n v="0.6"/>
    <n v="0.2288818359375"/>
  </r>
  <r>
    <x v="2"/>
    <m/>
    <n v="19"/>
    <x v="54"/>
    <x v="8"/>
    <x v="2"/>
    <x v="0"/>
    <x v="0"/>
    <x v="25"/>
    <n v="1.38"/>
    <n v="0.92693968846766117"/>
  </r>
  <r>
    <x v="2"/>
    <m/>
    <n v="19"/>
    <x v="54"/>
    <x v="8"/>
    <x v="2"/>
    <x v="0"/>
    <x v="0"/>
    <x v="59"/>
    <n v="2.54"/>
    <n v="0.96893310546875"/>
  </r>
  <r>
    <x v="2"/>
    <m/>
    <n v="19"/>
    <x v="54"/>
    <x v="8"/>
    <x v="2"/>
    <x v="0"/>
    <x v="0"/>
    <x v="20"/>
    <n v="2.6"/>
    <n v="1.0398045167508509"/>
  </r>
  <r>
    <x v="2"/>
    <m/>
    <n v="19"/>
    <x v="54"/>
    <x v="8"/>
    <x v="2"/>
    <x v="0"/>
    <x v="1"/>
    <x v="100"/>
    <n v="16.829999999999998"/>
    <n v="0.95000962428050728"/>
  </r>
  <r>
    <x v="2"/>
    <m/>
    <n v="19"/>
    <x v="54"/>
    <x v="8"/>
    <x v="2"/>
    <x v="0"/>
    <x v="0"/>
    <x v="6"/>
    <n v="0.85"/>
    <n v="0.87326374619873426"/>
  </r>
  <r>
    <x v="2"/>
    <m/>
    <n v="19"/>
    <x v="54"/>
    <x v="34"/>
    <x v="1"/>
    <x v="0"/>
    <x v="0"/>
    <x v="0"/>
    <n v="1.06"/>
    <n v="0.9584780092592593"/>
  </r>
  <r>
    <x v="2"/>
    <m/>
    <n v="19"/>
    <x v="54"/>
    <x v="34"/>
    <x v="1"/>
    <x v="0"/>
    <x v="0"/>
    <x v="3"/>
    <n v="1.35"/>
    <n v="1.08"/>
  </r>
  <r>
    <x v="2"/>
    <m/>
    <n v="19"/>
    <x v="54"/>
    <x v="34"/>
    <x v="1"/>
    <x v="0"/>
    <x v="0"/>
    <x v="14"/>
    <n v="0.46"/>
    <n v="0.83831462312290417"/>
  </r>
  <r>
    <x v="2"/>
    <m/>
    <n v="19"/>
    <x v="54"/>
    <x v="34"/>
    <x v="1"/>
    <x v="0"/>
    <x v="0"/>
    <x v="8"/>
    <n v="0.45"/>
    <n v="0.75861022606584738"/>
  </r>
  <r>
    <x v="2"/>
    <m/>
    <n v="19"/>
    <x v="54"/>
    <x v="34"/>
    <x v="1"/>
    <x v="0"/>
    <x v="0"/>
    <x v="8"/>
    <n v="0.52"/>
    <n v="0.87661626123164582"/>
  </r>
  <r>
    <x v="2"/>
    <m/>
    <n v="19"/>
    <x v="54"/>
    <x v="34"/>
    <x v="1"/>
    <x v="0"/>
    <x v="0"/>
    <x v="15"/>
    <n v="0.67"/>
    <n v="0.84269309620536559"/>
  </r>
  <r>
    <x v="2"/>
    <m/>
    <n v="19"/>
    <x v="54"/>
    <x v="34"/>
    <x v="1"/>
    <x v="0"/>
    <x v="0"/>
    <x v="42"/>
    <n v="0.3"/>
    <n v="0.69970845481049559"/>
  </r>
  <r>
    <x v="2"/>
    <m/>
    <n v="19"/>
    <x v="54"/>
    <x v="34"/>
    <x v="1"/>
    <x v="0"/>
    <x v="0"/>
    <x v="9"/>
    <n v="0.56999999999999995"/>
    <n v="0.7693553611920958"/>
  </r>
  <r>
    <x v="2"/>
    <m/>
    <n v="19"/>
    <x v="54"/>
    <x v="34"/>
    <x v="1"/>
    <x v="0"/>
    <x v="0"/>
    <x v="8"/>
    <n v="0.43"/>
    <n v="0.72489421601847637"/>
  </r>
  <r>
    <x v="2"/>
    <m/>
    <n v="19"/>
    <x v="54"/>
    <x v="34"/>
    <x v="1"/>
    <x v="0"/>
    <x v="0"/>
    <x v="4"/>
    <n v="1.23"/>
    <n v="1.0454827495346326"/>
  </r>
  <r>
    <x v="2"/>
    <m/>
    <n v="19"/>
    <x v="54"/>
    <x v="34"/>
    <x v="1"/>
    <x v="0"/>
    <x v="0"/>
    <x v="13"/>
    <n v="0.52"/>
    <n v="0.8125"/>
  </r>
  <r>
    <x v="2"/>
    <m/>
    <n v="19"/>
    <x v="54"/>
    <x v="34"/>
    <x v="1"/>
    <x v="0"/>
    <x v="0"/>
    <x v="42"/>
    <n v="0.32"/>
    <n v="0.74635568513119532"/>
  </r>
  <r>
    <x v="2"/>
    <m/>
    <n v="19"/>
    <x v="54"/>
    <x v="34"/>
    <x v="1"/>
    <x v="0"/>
    <x v="0"/>
    <x v="8"/>
    <n v="0.44"/>
    <n v="0.74175222104216187"/>
  </r>
  <r>
    <x v="2"/>
    <m/>
    <n v="19"/>
    <x v="54"/>
    <x v="34"/>
    <x v="1"/>
    <x v="0"/>
    <x v="0"/>
    <x v="14"/>
    <n v="0.4"/>
    <n v="0.72896923749817755"/>
  </r>
  <r>
    <x v="2"/>
    <m/>
    <n v="19"/>
    <x v="54"/>
    <x v="34"/>
    <x v="1"/>
    <x v="0"/>
    <x v="0"/>
    <x v="13"/>
    <n v="0.52"/>
    <n v="0.8125"/>
  </r>
  <r>
    <x v="2"/>
    <m/>
    <n v="19"/>
    <x v="54"/>
    <x v="34"/>
    <x v="1"/>
    <x v="0"/>
    <x v="0"/>
    <x v="14"/>
    <n v="0.44"/>
    <n v="0.80186616124799537"/>
  </r>
  <r>
    <x v="2"/>
    <m/>
    <n v="19"/>
    <x v="54"/>
    <x v="34"/>
    <x v="1"/>
    <x v="0"/>
    <x v="0"/>
    <x v="13"/>
    <n v="0.55000000000000004"/>
    <n v="0.85937500000000011"/>
  </r>
  <r>
    <x v="2"/>
    <m/>
    <n v="19"/>
    <x v="54"/>
    <x v="34"/>
    <x v="1"/>
    <x v="0"/>
    <x v="0"/>
    <x v="10"/>
    <n v="0.65"/>
    <n v="0.94310877671536975"/>
  </r>
  <r>
    <x v="2"/>
    <m/>
    <n v="19"/>
    <x v="54"/>
    <x v="34"/>
    <x v="1"/>
    <x v="0"/>
    <x v="0"/>
    <x v="14"/>
    <n v="0.44"/>
    <n v="0.80186616124799537"/>
  </r>
  <r>
    <x v="2"/>
    <m/>
    <n v="19"/>
    <x v="54"/>
    <x v="34"/>
    <x v="1"/>
    <x v="0"/>
    <x v="0"/>
    <x v="15"/>
    <n v="0.81"/>
    <n v="1.0187782207855911"/>
  </r>
  <r>
    <x v="2"/>
    <m/>
    <n v="19"/>
    <x v="54"/>
    <x v="34"/>
    <x v="1"/>
    <x v="0"/>
    <x v="0"/>
    <x v="8"/>
    <n v="0.46"/>
    <n v="0.77546823108953289"/>
  </r>
  <r>
    <x v="2"/>
    <m/>
    <n v="19"/>
    <x v="54"/>
    <x v="34"/>
    <x v="1"/>
    <x v="0"/>
    <x v="0"/>
    <x v="8"/>
    <n v="0.46"/>
    <n v="0.77546823108953289"/>
  </r>
  <r>
    <x v="2"/>
    <m/>
    <n v="19"/>
    <x v="54"/>
    <x v="34"/>
    <x v="1"/>
    <x v="0"/>
    <x v="0"/>
    <x v="13"/>
    <n v="0.52"/>
    <n v="0.8125"/>
  </r>
  <r>
    <x v="2"/>
    <m/>
    <n v="19"/>
    <x v="54"/>
    <x v="34"/>
    <x v="1"/>
    <x v="0"/>
    <x v="0"/>
    <x v="8"/>
    <n v="0.44"/>
    <n v="0.74175222104216187"/>
  </r>
  <r>
    <x v="2"/>
    <m/>
    <n v="20"/>
    <x v="55"/>
    <x v="6"/>
    <x v="0"/>
    <x v="0"/>
    <x v="0"/>
    <x v="18"/>
    <n v="0.93"/>
    <n v="0.70108781690300115"/>
  </r>
  <r>
    <x v="2"/>
    <m/>
    <n v="20"/>
    <x v="55"/>
    <x v="6"/>
    <x v="1"/>
    <x v="0"/>
    <x v="0"/>
    <x v="9"/>
    <n v="0.63"/>
    <n v="0.85034013605442171"/>
  </r>
  <r>
    <x v="2"/>
    <m/>
    <n v="20"/>
    <x v="55"/>
    <x v="6"/>
    <x v="1"/>
    <x v="0"/>
    <x v="0"/>
    <x v="10"/>
    <n v="0.52"/>
    <n v="0.75448702137229584"/>
  </r>
  <r>
    <x v="2"/>
    <m/>
    <n v="20"/>
    <x v="55"/>
    <x v="6"/>
    <x v="1"/>
    <x v="0"/>
    <x v="0"/>
    <x v="10"/>
    <n v="0.55000000000000004"/>
    <n v="0.79801511875915909"/>
  </r>
  <r>
    <x v="2"/>
    <m/>
    <n v="20"/>
    <x v="55"/>
    <x v="6"/>
    <x v="1"/>
    <x v="0"/>
    <x v="0"/>
    <x v="17"/>
    <n v="0.78"/>
    <n v="0.75127861841788424"/>
  </r>
  <r>
    <x v="2"/>
    <m/>
    <n v="20"/>
    <x v="55"/>
    <x v="6"/>
    <x v="1"/>
    <x v="0"/>
    <x v="0"/>
    <x v="15"/>
    <n v="0.73"/>
    <n v="0.91815814959689079"/>
  </r>
  <r>
    <x v="2"/>
    <m/>
    <n v="20"/>
    <x v="55"/>
    <x v="6"/>
    <x v="1"/>
    <x v="0"/>
    <x v="0"/>
    <x v="17"/>
    <n v="1.06"/>
    <n v="1.0209683788755863"/>
  </r>
  <r>
    <x v="2"/>
    <m/>
    <n v="20"/>
    <x v="55"/>
    <x v="6"/>
    <x v="1"/>
    <x v="0"/>
    <x v="0"/>
    <x v="10"/>
    <n v="0.54"/>
    <n v="0.78350575296353797"/>
  </r>
  <r>
    <x v="2"/>
    <m/>
    <n v="20"/>
    <x v="55"/>
    <x v="6"/>
    <x v="1"/>
    <x v="0"/>
    <x v="0"/>
    <x v="8"/>
    <n v="0.45"/>
    <n v="0.75861022606584738"/>
  </r>
  <r>
    <x v="2"/>
    <m/>
    <n v="20"/>
    <x v="55"/>
    <x v="6"/>
    <x v="1"/>
    <x v="0"/>
    <x v="0"/>
    <x v="13"/>
    <n v="0.56999999999999995"/>
    <n v="0.89062499999999989"/>
  </r>
  <r>
    <x v="2"/>
    <m/>
    <n v="20"/>
    <x v="55"/>
    <x v="6"/>
    <x v="1"/>
    <x v="0"/>
    <x v="0"/>
    <x v="14"/>
    <n v="0.36"/>
    <n v="0.65607231374835984"/>
  </r>
  <r>
    <x v="2"/>
    <m/>
    <n v="20"/>
    <x v="55"/>
    <x v="6"/>
    <x v="1"/>
    <x v="0"/>
    <x v="0"/>
    <x v="15"/>
    <n v="0.7"/>
    <n v="0.88042562290112825"/>
  </r>
  <r>
    <x v="2"/>
    <m/>
    <n v="20"/>
    <x v="55"/>
    <x v="6"/>
    <x v="1"/>
    <x v="0"/>
    <x v="0"/>
    <x v="14"/>
    <n v="0.47"/>
    <n v="0.85653885406035868"/>
  </r>
  <r>
    <x v="2"/>
    <m/>
    <n v="20"/>
    <x v="55"/>
    <x v="6"/>
    <x v="1"/>
    <x v="0"/>
    <x v="0"/>
    <x v="9"/>
    <n v="0.62"/>
    <n v="0.83684267357736741"/>
  </r>
  <r>
    <x v="2"/>
    <m/>
    <n v="20"/>
    <x v="55"/>
    <x v="6"/>
    <x v="1"/>
    <x v="0"/>
    <x v="0"/>
    <x v="4"/>
    <n v="1.6"/>
    <n v="1.359977560370254"/>
  </r>
  <r>
    <x v="2"/>
    <m/>
    <n v="20"/>
    <x v="55"/>
    <x v="6"/>
    <x v="1"/>
    <x v="0"/>
    <x v="0"/>
    <x v="9"/>
    <n v="0.71"/>
    <n v="0.95831983587085623"/>
  </r>
  <r>
    <x v="2"/>
    <m/>
    <n v="20"/>
    <x v="55"/>
    <x v="6"/>
    <x v="1"/>
    <x v="0"/>
    <x v="0"/>
    <x v="9"/>
    <n v="0.55000000000000004"/>
    <n v="0.74236043623798731"/>
  </r>
  <r>
    <x v="2"/>
    <m/>
    <n v="20"/>
    <x v="55"/>
    <x v="6"/>
    <x v="1"/>
    <x v="0"/>
    <x v="0"/>
    <x v="12"/>
    <n v="0.37"/>
    <n v="0.73046018991964934"/>
  </r>
  <r>
    <x v="2"/>
    <m/>
    <n v="20"/>
    <x v="55"/>
    <x v="6"/>
    <x v="1"/>
    <x v="0"/>
    <x v="0"/>
    <x v="8"/>
    <n v="0.49"/>
    <n v="0.82604224616058941"/>
  </r>
  <r>
    <x v="2"/>
    <m/>
    <n v="20"/>
    <x v="55"/>
    <x v="6"/>
    <x v="1"/>
    <x v="0"/>
    <x v="0"/>
    <x v="17"/>
    <n v="0.89"/>
    <n v="0.85722816716912442"/>
  </r>
  <r>
    <x v="2"/>
    <m/>
    <n v="20"/>
    <x v="55"/>
    <x v="6"/>
    <x v="1"/>
    <x v="0"/>
    <x v="0"/>
    <x v="3"/>
    <n v="1.26"/>
    <n v="1.008"/>
  </r>
  <r>
    <x v="2"/>
    <m/>
    <n v="20"/>
    <x v="55"/>
    <x v="6"/>
    <x v="1"/>
    <x v="0"/>
    <x v="0"/>
    <x v="9"/>
    <n v="0.71"/>
    <n v="0.95831983587085623"/>
  </r>
  <r>
    <x v="2"/>
    <m/>
    <n v="20"/>
    <x v="55"/>
    <x v="6"/>
    <x v="1"/>
    <x v="0"/>
    <x v="0"/>
    <x v="5"/>
    <n v="0.86"/>
    <n v="0.94375857338820301"/>
  </r>
  <r>
    <x v="2"/>
    <m/>
    <n v="20"/>
    <x v="55"/>
    <x v="6"/>
    <x v="1"/>
    <x v="0"/>
    <x v="0"/>
    <x v="6"/>
    <n v="0.99"/>
    <n v="1.0170954220432318"/>
  </r>
  <r>
    <x v="2"/>
    <m/>
    <n v="20"/>
    <x v="55"/>
    <x v="6"/>
    <x v="1"/>
    <x v="0"/>
    <x v="0"/>
    <x v="6"/>
    <n v="0.96"/>
    <n v="0.98627434864798225"/>
  </r>
  <r>
    <x v="2"/>
    <m/>
    <n v="20"/>
    <x v="55"/>
    <x v="6"/>
    <x v="2"/>
    <x v="0"/>
    <x v="0"/>
    <x v="41"/>
    <n v="1.43"/>
    <n v="0.85950413223140498"/>
  </r>
  <r>
    <x v="2"/>
    <m/>
    <n v="20"/>
    <x v="55"/>
    <x v="6"/>
    <x v="2"/>
    <x v="0"/>
    <x v="0"/>
    <x v="57"/>
    <n v="1.92"/>
    <n v="0.93485702043539021"/>
  </r>
  <r>
    <x v="2"/>
    <m/>
    <n v="20"/>
    <x v="55"/>
    <x v="6"/>
    <x v="2"/>
    <x v="0"/>
    <x v="0"/>
    <x v="26"/>
    <n v="2.9"/>
    <n v="1.3425925925925926"/>
  </r>
  <r>
    <x v="2"/>
    <m/>
    <n v="20"/>
    <x v="55"/>
    <x v="6"/>
    <x v="2"/>
    <x v="0"/>
    <x v="0"/>
    <x v="58"/>
    <n v="2.2000000000000002"/>
    <n v="0.92309757980598184"/>
  </r>
  <r>
    <x v="2"/>
    <m/>
    <n v="20"/>
    <x v="55"/>
    <x v="6"/>
    <x v="2"/>
    <x v="0"/>
    <x v="0"/>
    <x v="48"/>
    <n v="1.92"/>
    <n v="1.0367562488862969"/>
  </r>
  <r>
    <x v="2"/>
    <m/>
    <n v="20"/>
    <x v="55"/>
    <x v="6"/>
    <x v="2"/>
    <x v="0"/>
    <x v="0"/>
    <x v="4"/>
    <n v="0.94"/>
    <n v="0.79898681671752414"/>
  </r>
  <r>
    <x v="2"/>
    <m/>
    <n v="20"/>
    <x v="55"/>
    <x v="8"/>
    <x v="1"/>
    <x v="0"/>
    <x v="0"/>
    <x v="41"/>
    <n v="1.6"/>
    <n v="0.96168294515401953"/>
  </r>
  <r>
    <x v="2"/>
    <m/>
    <n v="20"/>
    <x v="55"/>
    <x v="8"/>
    <x v="1"/>
    <x v="0"/>
    <x v="0"/>
    <x v="13"/>
    <n v="0.56999999999999995"/>
    <n v="0.89062499999999989"/>
  </r>
  <r>
    <x v="2"/>
    <m/>
    <n v="20"/>
    <x v="55"/>
    <x v="8"/>
    <x v="1"/>
    <x v="0"/>
    <x v="0"/>
    <x v="8"/>
    <n v="0.47"/>
    <n v="0.7923262361132184"/>
  </r>
  <r>
    <x v="2"/>
    <m/>
    <n v="20"/>
    <x v="55"/>
    <x v="8"/>
    <x v="1"/>
    <x v="0"/>
    <x v="0"/>
    <x v="8"/>
    <n v="0.53"/>
    <n v="0.89347426625533133"/>
  </r>
  <r>
    <x v="2"/>
    <m/>
    <n v="20"/>
    <x v="55"/>
    <x v="8"/>
    <x v="1"/>
    <x v="0"/>
    <x v="0"/>
    <x v="14"/>
    <n v="0.49"/>
    <n v="0.89298731593526748"/>
  </r>
  <r>
    <x v="2"/>
    <m/>
    <n v="20"/>
    <x v="55"/>
    <x v="8"/>
    <x v="1"/>
    <x v="0"/>
    <x v="0"/>
    <x v="11"/>
    <n v="0.4"/>
    <n v="0.85733882030178321"/>
  </r>
  <r>
    <x v="2"/>
    <m/>
    <n v="20"/>
    <x v="55"/>
    <x v="8"/>
    <x v="1"/>
    <x v="0"/>
    <x v="0"/>
    <x v="12"/>
    <n v="0.4"/>
    <n v="0.78968669180502638"/>
  </r>
  <r>
    <x v="2"/>
    <m/>
    <n v="20"/>
    <x v="55"/>
    <x v="8"/>
    <x v="1"/>
    <x v="0"/>
    <x v="0"/>
    <x v="5"/>
    <n v="0.8"/>
    <n v="0.87791495198902603"/>
  </r>
  <r>
    <x v="2"/>
    <m/>
    <n v="20"/>
    <x v="55"/>
    <x v="8"/>
    <x v="1"/>
    <x v="0"/>
    <x v="0"/>
    <x v="7"/>
    <n v="0.88"/>
    <n v="1.0330578512396693"/>
  </r>
  <r>
    <x v="2"/>
    <m/>
    <n v="20"/>
    <x v="55"/>
    <x v="8"/>
    <x v="1"/>
    <x v="0"/>
    <x v="0"/>
    <x v="14"/>
    <n v="0.46"/>
    <n v="0.83831462312290417"/>
  </r>
  <r>
    <x v="2"/>
    <m/>
    <n v="20"/>
    <x v="55"/>
    <x v="8"/>
    <x v="1"/>
    <x v="0"/>
    <x v="0"/>
    <x v="15"/>
    <n v="0.79"/>
    <n v="0.99362320298841611"/>
  </r>
  <r>
    <x v="2"/>
    <m/>
    <n v="20"/>
    <x v="55"/>
    <x v="8"/>
    <x v="1"/>
    <x v="0"/>
    <x v="0"/>
    <x v="8"/>
    <n v="0.57999999999999996"/>
    <n v="0.97776429137375875"/>
  </r>
  <r>
    <x v="2"/>
    <m/>
    <n v="20"/>
    <x v="55"/>
    <x v="8"/>
    <x v="1"/>
    <x v="0"/>
    <x v="0"/>
    <x v="12"/>
    <n v="0.41"/>
    <n v="0.80942885910015205"/>
  </r>
  <r>
    <x v="2"/>
    <m/>
    <n v="20"/>
    <x v="55"/>
    <x v="8"/>
    <x v="1"/>
    <x v="0"/>
    <x v="0"/>
    <x v="12"/>
    <n v="0.41"/>
    <n v="0.80942885910015205"/>
  </r>
  <r>
    <x v="2"/>
    <m/>
    <n v="20"/>
    <x v="55"/>
    <x v="8"/>
    <x v="1"/>
    <x v="0"/>
    <x v="0"/>
    <x v="9"/>
    <n v="0.68"/>
    <n v="0.91782744843969333"/>
  </r>
  <r>
    <x v="2"/>
    <m/>
    <n v="20"/>
    <x v="55"/>
    <x v="8"/>
    <x v="1"/>
    <x v="0"/>
    <x v="0"/>
    <x v="14"/>
    <n v="0.4"/>
    <n v="0.72896923749817755"/>
  </r>
  <r>
    <x v="2"/>
    <m/>
    <n v="20"/>
    <x v="55"/>
    <x v="8"/>
    <x v="1"/>
    <x v="0"/>
    <x v="0"/>
    <x v="12"/>
    <n v="0.42"/>
    <n v="0.82917102639527762"/>
  </r>
  <r>
    <x v="2"/>
    <m/>
    <n v="20"/>
    <x v="55"/>
    <x v="8"/>
    <x v="1"/>
    <x v="0"/>
    <x v="0"/>
    <x v="8"/>
    <n v="0.51"/>
    <n v="0.85975825620796031"/>
  </r>
  <r>
    <x v="2"/>
    <m/>
    <n v="20"/>
    <x v="55"/>
    <x v="8"/>
    <x v="1"/>
    <x v="0"/>
    <x v="0"/>
    <x v="42"/>
    <n v="0.33"/>
    <n v="0.76967930029154519"/>
  </r>
  <r>
    <x v="2"/>
    <m/>
    <n v="20"/>
    <x v="55"/>
    <x v="8"/>
    <x v="1"/>
    <x v="0"/>
    <x v="0"/>
    <x v="42"/>
    <n v="0.38"/>
    <n v="0.88629737609329451"/>
  </r>
  <r>
    <x v="2"/>
    <m/>
    <n v="20"/>
    <x v="55"/>
    <x v="8"/>
    <x v="1"/>
    <x v="0"/>
    <x v="0"/>
    <x v="13"/>
    <n v="0.54"/>
    <n v="0.84375"/>
  </r>
  <r>
    <x v="2"/>
    <m/>
    <n v="20"/>
    <x v="55"/>
    <x v="8"/>
    <x v="1"/>
    <x v="0"/>
    <x v="0"/>
    <x v="10"/>
    <n v="0.53"/>
    <n v="0.76899638716791685"/>
  </r>
  <r>
    <x v="2"/>
    <m/>
    <n v="20"/>
    <x v="55"/>
    <x v="8"/>
    <x v="1"/>
    <x v="0"/>
    <x v="0"/>
    <x v="12"/>
    <n v="0.4"/>
    <n v="0.78968669180502638"/>
  </r>
  <r>
    <x v="2"/>
    <m/>
    <n v="20"/>
    <x v="55"/>
    <x v="8"/>
    <x v="1"/>
    <x v="0"/>
    <x v="0"/>
    <x v="14"/>
    <n v="0.44"/>
    <n v="0.80186616124799537"/>
  </r>
  <r>
    <x v="2"/>
    <m/>
    <n v="20"/>
    <x v="55"/>
    <x v="8"/>
    <x v="2"/>
    <x v="0"/>
    <x v="0"/>
    <x v="20"/>
    <n v="2.7"/>
    <n v="1.0797969981643452"/>
  </r>
  <r>
    <x v="2"/>
    <m/>
    <n v="20"/>
    <x v="55"/>
    <x v="8"/>
    <x v="2"/>
    <x v="0"/>
    <x v="1"/>
    <x v="37"/>
    <n v="3.9"/>
    <n v="1.1370262390670554"/>
  </r>
  <r>
    <x v="2"/>
    <m/>
    <n v="20"/>
    <x v="55"/>
    <x v="8"/>
    <x v="2"/>
    <x v="0"/>
    <x v="0"/>
    <x v="72"/>
    <n v="3.36"/>
    <n v="1.0685935273763485"/>
  </r>
  <r>
    <x v="2"/>
    <m/>
    <n v="20"/>
    <x v="55"/>
    <x v="8"/>
    <x v="2"/>
    <x v="0"/>
    <x v="0"/>
    <x v="2"/>
    <n v="1.23"/>
    <n v="0.70039176384839652"/>
  </r>
  <r>
    <x v="2"/>
    <m/>
    <n v="20"/>
    <x v="55"/>
    <x v="8"/>
    <x v="2"/>
    <x v="0"/>
    <x v="0"/>
    <x v="20"/>
    <n v="2.2599999999999998"/>
    <n v="0.90383007994497022"/>
  </r>
  <r>
    <x v="2"/>
    <m/>
    <n v="20"/>
    <x v="55"/>
    <x v="8"/>
    <x v="2"/>
    <x v="0"/>
    <x v="0"/>
    <x v="1"/>
    <n v="1.26"/>
    <n v="0.89610832954028219"/>
  </r>
  <r>
    <x v="2"/>
    <m/>
    <n v="20"/>
    <x v="55"/>
    <x v="8"/>
    <x v="2"/>
    <x v="0"/>
    <x v="0"/>
    <x v="26"/>
    <n v="2.13"/>
    <n v="0.98611111111111116"/>
  </r>
  <r>
    <x v="2"/>
    <m/>
    <n v="20"/>
    <x v="55"/>
    <x v="6"/>
    <x v="0"/>
    <x v="0"/>
    <x v="0"/>
    <x v="74"/>
    <n v="2.6"/>
    <n v="0.79145472422368945"/>
  </r>
  <r>
    <x v="2"/>
    <m/>
    <n v="20"/>
    <x v="55"/>
    <x v="6"/>
    <x v="0"/>
    <x v="0"/>
    <x v="1"/>
    <x v="82"/>
    <n v="2.75"/>
    <n v="0.6518518518518519"/>
  </r>
  <r>
    <x v="2"/>
    <m/>
    <n v="20"/>
    <x v="55"/>
    <x v="6"/>
    <x v="0"/>
    <x v="0"/>
    <x v="0"/>
    <x v="26"/>
    <n v="1.6"/>
    <n v="0.7407407407407407"/>
  </r>
  <r>
    <x v="2"/>
    <m/>
    <n v="20"/>
    <x v="55"/>
    <x v="6"/>
    <x v="0"/>
    <x v="0"/>
    <x v="1"/>
    <x v="37"/>
    <n v="2.23"/>
    <n v="0.65014577259475215"/>
  </r>
  <r>
    <x v="2"/>
    <m/>
    <n v="20"/>
    <x v="55"/>
    <x v="6"/>
    <x v="0"/>
    <x v="0"/>
    <x v="0"/>
    <x v="75"/>
    <n v="2.4"/>
    <n v="0.79797049504094586"/>
  </r>
  <r>
    <x v="2"/>
    <m/>
    <n v="20"/>
    <x v="55"/>
    <x v="6"/>
    <x v="0"/>
    <x v="0"/>
    <x v="0"/>
    <x v="48"/>
    <n v="1.52"/>
    <n v="0.82076536370165176"/>
  </r>
  <r>
    <x v="2"/>
    <m/>
    <n v="20"/>
    <x v="55"/>
    <x v="6"/>
    <x v="0"/>
    <x v="0"/>
    <x v="0"/>
    <x v="59"/>
    <n v="1.97"/>
    <n v="0.751495361328125"/>
  </r>
  <r>
    <x v="2"/>
    <m/>
    <n v="20"/>
    <x v="55"/>
    <x v="6"/>
    <x v="0"/>
    <x v="0"/>
    <x v="1"/>
    <x v="37"/>
    <n v="2.5299999999999998"/>
    <n v="0.73760932944606405"/>
  </r>
  <r>
    <x v="2"/>
    <m/>
    <n v="20"/>
    <x v="55"/>
    <x v="6"/>
    <x v="0"/>
    <x v="0"/>
    <x v="0"/>
    <x v="47"/>
    <n v="1.19"/>
    <n v="0.433318161128812"/>
  </r>
  <r>
    <x v="2"/>
    <m/>
    <n v="20"/>
    <x v="55"/>
    <x v="6"/>
    <x v="0"/>
    <x v="0"/>
    <x v="0"/>
    <x v="75"/>
    <n v="1.98"/>
    <n v="0.65832565840878032"/>
  </r>
  <r>
    <x v="2"/>
    <m/>
    <n v="20"/>
    <x v="55"/>
    <x v="6"/>
    <x v="0"/>
    <x v="0"/>
    <x v="0"/>
    <x v="75"/>
    <n v="2.02"/>
    <n v="0.67162516665946281"/>
  </r>
  <r>
    <x v="2"/>
    <m/>
    <n v="20"/>
    <x v="55"/>
    <x v="6"/>
    <x v="0"/>
    <x v="0"/>
    <x v="0"/>
    <x v="20"/>
    <n v="1.51"/>
    <n v="0.60388646934376333"/>
  </r>
  <r>
    <x v="2"/>
    <m/>
    <n v="20"/>
    <x v="55"/>
    <x v="6"/>
    <x v="0"/>
    <x v="0"/>
    <x v="0"/>
    <x v="56"/>
    <n v="1.22"/>
    <n v="0.53748992206396129"/>
  </r>
  <r>
    <x v="2"/>
    <m/>
    <n v="20"/>
    <x v="55"/>
    <x v="6"/>
    <x v="0"/>
    <x v="0"/>
    <x v="0"/>
    <x v="20"/>
    <n v="1.59"/>
    <n v="0.63588045447455877"/>
  </r>
  <r>
    <x v="2"/>
    <m/>
    <n v="20"/>
    <x v="55"/>
    <x v="6"/>
    <x v="0"/>
    <x v="0"/>
    <x v="0"/>
    <x v="26"/>
    <n v="2.0499999999999998"/>
    <n v="0.94907407407407396"/>
  </r>
  <r>
    <x v="2"/>
    <m/>
    <n v="20"/>
    <x v="55"/>
    <x v="6"/>
    <x v="0"/>
    <x v="0"/>
    <x v="0"/>
    <x v="57"/>
    <n v="1.23"/>
    <n v="0.59889277871642188"/>
  </r>
  <r>
    <x v="2"/>
    <m/>
    <n v="20"/>
    <x v="55"/>
    <x v="6"/>
    <x v="0"/>
    <x v="0"/>
    <x v="0"/>
    <x v="68"/>
    <n v="2.02"/>
    <n v="0.70261847121351251"/>
  </r>
  <r>
    <x v="2"/>
    <m/>
    <n v="20"/>
    <x v="55"/>
    <x v="6"/>
    <x v="0"/>
    <x v="0"/>
    <x v="0"/>
    <x v="75"/>
    <n v="2.23"/>
    <n v="0.74144758497554553"/>
  </r>
  <r>
    <x v="2"/>
    <m/>
    <n v="20"/>
    <x v="55"/>
    <x v="6"/>
    <x v="0"/>
    <x v="0"/>
    <x v="0"/>
    <x v="57"/>
    <n v="1.52"/>
    <n v="0.74009514117801722"/>
  </r>
  <r>
    <x v="2"/>
    <m/>
    <n v="20"/>
    <x v="55"/>
    <x v="6"/>
    <x v="0"/>
    <x v="0"/>
    <x v="0"/>
    <x v="75"/>
    <n v="2.23"/>
    <n v="0.74144758497554553"/>
  </r>
  <r>
    <x v="2"/>
    <m/>
    <n v="20"/>
    <x v="55"/>
    <x v="6"/>
    <x v="0"/>
    <x v="0"/>
    <x v="0"/>
    <x v="59"/>
    <n v="1.71"/>
    <n v="0.652313232421875"/>
  </r>
  <r>
    <x v="2"/>
    <m/>
    <n v="20"/>
    <x v="55"/>
    <x v="6"/>
    <x v="0"/>
    <x v="0"/>
    <x v="1"/>
    <x v="83"/>
    <n v="2.36"/>
    <n v="0.63228737997256512"/>
  </r>
  <r>
    <x v="2"/>
    <m/>
    <n v="20"/>
    <x v="55"/>
    <x v="6"/>
    <x v="0"/>
    <x v="0"/>
    <x v="0"/>
    <x v="26"/>
    <n v="1.36"/>
    <n v="0.62962962962962965"/>
  </r>
  <r>
    <x v="2"/>
    <m/>
    <n v="20"/>
    <x v="55"/>
    <x v="6"/>
    <x v="0"/>
    <x v="0"/>
    <x v="0"/>
    <x v="56"/>
    <n v="1.76"/>
    <n v="0.77539529740374746"/>
  </r>
  <r>
    <x v="2"/>
    <m/>
    <n v="20"/>
    <x v="55"/>
    <x v="6"/>
    <x v="1"/>
    <x v="0"/>
    <x v="1"/>
    <x v="37"/>
    <n v="2.77"/>
    <n v="0.80758017492711365"/>
  </r>
  <r>
    <x v="2"/>
    <m/>
    <n v="20"/>
    <x v="55"/>
    <x v="6"/>
    <x v="1"/>
    <x v="0"/>
    <x v="1"/>
    <x v="24"/>
    <n v="4.0999999999999996"/>
    <n v="0.80078124999999989"/>
  </r>
  <r>
    <x v="2"/>
    <m/>
    <n v="20"/>
    <x v="55"/>
    <x v="6"/>
    <x v="1"/>
    <x v="0"/>
    <x v="0"/>
    <x v="58"/>
    <n v="1.9"/>
    <n v="0.797220637105166"/>
  </r>
  <r>
    <x v="2"/>
    <m/>
    <n v="20"/>
    <x v="55"/>
    <x v="6"/>
    <x v="1"/>
    <x v="0"/>
    <x v="0"/>
    <x v="20"/>
    <n v="2.2000000000000002"/>
    <n v="0.8798345910968739"/>
  </r>
  <r>
    <x v="2"/>
    <m/>
    <n v="20"/>
    <x v="55"/>
    <x v="6"/>
    <x v="1"/>
    <x v="0"/>
    <x v="1"/>
    <x v="101"/>
    <n v="14.47"/>
    <n v="0.353271484375"/>
  </r>
  <r>
    <x v="2"/>
    <m/>
    <n v="20"/>
    <x v="55"/>
    <x v="6"/>
    <x v="1"/>
    <x v="0"/>
    <x v="1"/>
    <x v="102"/>
    <n v="10.3"/>
    <n v="0.86480786152327094"/>
  </r>
  <r>
    <x v="2"/>
    <m/>
    <n v="20"/>
    <x v="55"/>
    <x v="6"/>
    <x v="1"/>
    <x v="0"/>
    <x v="1"/>
    <x v="103"/>
    <n v="9.93"/>
    <n v="0.58926190347617047"/>
  </r>
  <r>
    <x v="2"/>
    <m/>
    <n v="20"/>
    <x v="55"/>
    <x v="6"/>
    <x v="1"/>
    <x v="0"/>
    <x v="0"/>
    <x v="74"/>
    <n v="3.46"/>
    <n v="1.053243594543833"/>
  </r>
  <r>
    <x v="2"/>
    <m/>
    <n v="20"/>
    <x v="55"/>
    <x v="6"/>
    <x v="1"/>
    <x v="0"/>
    <x v="0"/>
    <x v="75"/>
    <n v="2.57"/>
    <n v="0.85449340510634608"/>
  </r>
  <r>
    <x v="2"/>
    <m/>
    <n v="20"/>
    <x v="55"/>
    <x v="6"/>
    <x v="1"/>
    <x v="0"/>
    <x v="1"/>
    <x v="104"/>
    <n v="11.4"/>
    <n v="1.0134558488848429"/>
  </r>
  <r>
    <x v="2"/>
    <m/>
    <n v="20"/>
    <x v="55"/>
    <x v="6"/>
    <x v="1"/>
    <x v="0"/>
    <x v="1"/>
    <x v="84"/>
    <n v="2.98"/>
    <n v="0.83260922408084692"/>
  </r>
  <r>
    <x v="2"/>
    <m/>
    <n v="20"/>
    <x v="55"/>
    <x v="6"/>
    <x v="1"/>
    <x v="0"/>
    <x v="1"/>
    <x v="53"/>
    <n v="11.86"/>
    <n v="0.7218362149976385"/>
  </r>
  <r>
    <x v="2"/>
    <m/>
    <n v="20"/>
    <x v="55"/>
    <x v="6"/>
    <x v="1"/>
    <x v="0"/>
    <x v="1"/>
    <x v="32"/>
    <n v="15.65"/>
    <n v="0.80127999999999999"/>
  </r>
  <r>
    <x v="2"/>
    <m/>
    <n v="20"/>
    <x v="55"/>
    <x v="6"/>
    <x v="1"/>
    <x v="0"/>
    <x v="1"/>
    <x v="38"/>
    <n v="5.46"/>
    <n v="0.74897119341563789"/>
  </r>
  <r>
    <x v="2"/>
    <m/>
    <n v="20"/>
    <x v="55"/>
    <x v="6"/>
    <x v="1"/>
    <x v="0"/>
    <x v="1"/>
    <x v="45"/>
    <n v="13.4"/>
    <n v="0.73794722906322552"/>
  </r>
  <r>
    <x v="2"/>
    <m/>
    <n v="20"/>
    <x v="55"/>
    <x v="6"/>
    <x v="1"/>
    <x v="0"/>
    <x v="1"/>
    <x v="103"/>
    <n v="12.19"/>
    <n v="0.72337387747981052"/>
  </r>
  <r>
    <x v="2"/>
    <m/>
    <n v="20"/>
    <x v="55"/>
    <x v="6"/>
    <x v="1"/>
    <x v="0"/>
    <x v="1"/>
    <x v="105"/>
    <n v="22.76"/>
    <n v="0.76222779492455417"/>
  </r>
  <r>
    <x v="2"/>
    <m/>
    <n v="20"/>
    <x v="55"/>
    <x v="6"/>
    <x v="1"/>
    <x v="0"/>
    <x v="1"/>
    <x v="32"/>
    <n v="14.95"/>
    <n v="0.76544000000000001"/>
  </r>
  <r>
    <x v="2"/>
    <m/>
    <n v="20"/>
    <x v="55"/>
    <x v="6"/>
    <x v="1"/>
    <x v="0"/>
    <x v="1"/>
    <x v="45"/>
    <n v="13.11"/>
    <n v="0.72197672932976764"/>
  </r>
  <r>
    <x v="2"/>
    <m/>
    <n v="20"/>
    <x v="55"/>
    <x v="6"/>
    <x v="1"/>
    <x v="0"/>
    <x v="1"/>
    <x v="104"/>
    <n v="8.7899999999999991"/>
    <n v="0.78142779927173411"/>
  </r>
  <r>
    <x v="2"/>
    <m/>
    <n v="20"/>
    <x v="55"/>
    <x v="6"/>
    <x v="1"/>
    <x v="0"/>
    <x v="1"/>
    <x v="31"/>
    <n v="11.76"/>
    <n v="0.77323908934001806"/>
  </r>
  <r>
    <x v="2"/>
    <m/>
    <n v="20"/>
    <x v="55"/>
    <x v="6"/>
    <x v="2"/>
    <x v="0"/>
    <x v="1"/>
    <x v="80"/>
    <n v="2.96"/>
    <n v="0.76089219751321924"/>
  </r>
  <r>
    <x v="2"/>
    <m/>
    <n v="20"/>
    <x v="55"/>
    <x v="6"/>
    <x v="2"/>
    <x v="0"/>
    <x v="0"/>
    <x v="59"/>
    <n v="1.98"/>
    <n v="0.75531005859375"/>
  </r>
  <r>
    <x v="2"/>
    <m/>
    <n v="20"/>
    <x v="55"/>
    <x v="6"/>
    <x v="2"/>
    <x v="0"/>
    <x v="0"/>
    <x v="41"/>
    <n v="1.33"/>
    <n v="0.7993989481592787"/>
  </r>
  <r>
    <x v="2"/>
    <m/>
    <n v="20"/>
    <x v="55"/>
    <x v="6"/>
    <x v="2"/>
    <x v="0"/>
    <x v="0"/>
    <x v="74"/>
    <n v="2.5299999999999998"/>
    <n v="0.77014632780228232"/>
  </r>
  <r>
    <x v="2"/>
    <m/>
    <n v="20"/>
    <x v="55"/>
    <x v="6"/>
    <x v="2"/>
    <x v="0"/>
    <x v="0"/>
    <x v="19"/>
    <n v="2.3199999999999998"/>
    <n v="1.1890606420927465"/>
  </r>
  <r>
    <x v="2"/>
    <m/>
    <n v="20"/>
    <x v="55"/>
    <x v="6"/>
    <x v="2"/>
    <x v="0"/>
    <x v="1"/>
    <x v="84"/>
    <n v="3.7"/>
    <n v="1.0337765533889709"/>
  </r>
  <r>
    <x v="2"/>
    <m/>
    <n v="20"/>
    <x v="55"/>
    <x v="6"/>
    <x v="2"/>
    <x v="0"/>
    <x v="0"/>
    <x v="72"/>
    <n v="2.65"/>
    <n v="0.84278953796051292"/>
  </r>
  <r>
    <x v="2"/>
    <m/>
    <n v="20"/>
    <x v="55"/>
    <x v="6"/>
    <x v="2"/>
    <x v="0"/>
    <x v="0"/>
    <x v="74"/>
    <n v="2.58"/>
    <n v="0.78536661096043026"/>
  </r>
  <r>
    <x v="2"/>
    <m/>
    <n v="20"/>
    <x v="55"/>
    <x v="6"/>
    <x v="2"/>
    <x v="0"/>
    <x v="0"/>
    <x v="20"/>
    <n v="2.37"/>
    <n v="0.94782180949981398"/>
  </r>
  <r>
    <x v="2"/>
    <m/>
    <n v="20"/>
    <x v="55"/>
    <x v="6"/>
    <x v="2"/>
    <x v="0"/>
    <x v="0"/>
    <x v="75"/>
    <n v="2.31"/>
    <n v="0.7680466014769104"/>
  </r>
  <r>
    <x v="2"/>
    <m/>
    <n v="20"/>
    <x v="55"/>
    <x v="6"/>
    <x v="2"/>
    <x v="0"/>
    <x v="0"/>
    <x v="68"/>
    <n v="2.2999999999999998"/>
    <n v="0.8000111305896429"/>
  </r>
  <r>
    <x v="2"/>
    <m/>
    <n v="20"/>
    <x v="55"/>
    <x v="6"/>
    <x v="2"/>
    <x v="0"/>
    <x v="0"/>
    <x v="20"/>
    <n v="2.2000000000000002"/>
    <n v="0.8798345910968739"/>
  </r>
  <r>
    <x v="2"/>
    <m/>
    <n v="20"/>
    <x v="55"/>
    <x v="6"/>
    <x v="2"/>
    <x v="0"/>
    <x v="1"/>
    <x v="80"/>
    <n v="2.81"/>
    <n v="0.72233347128788716"/>
  </r>
  <r>
    <x v="2"/>
    <m/>
    <n v="20"/>
    <x v="55"/>
    <x v="6"/>
    <x v="2"/>
    <x v="0"/>
    <x v="0"/>
    <x v="59"/>
    <n v="1.65"/>
    <n v="0.629425048828125"/>
  </r>
  <r>
    <x v="2"/>
    <m/>
    <n v="20"/>
    <x v="55"/>
    <x v="6"/>
    <x v="2"/>
    <x v="0"/>
    <x v="0"/>
    <x v="74"/>
    <n v="2.74"/>
    <n v="0.83407151706650351"/>
  </r>
  <r>
    <x v="2"/>
    <m/>
    <n v="20"/>
    <x v="55"/>
    <x v="6"/>
    <x v="2"/>
    <x v="0"/>
    <x v="0"/>
    <x v="47"/>
    <n v="2.34"/>
    <n v="0.85207100591715978"/>
  </r>
  <r>
    <x v="2"/>
    <m/>
    <n v="20"/>
    <x v="55"/>
    <x v="6"/>
    <x v="2"/>
    <x v="0"/>
    <x v="0"/>
    <x v="68"/>
    <n v="2.33"/>
    <n v="0.81044605837994266"/>
  </r>
  <r>
    <x v="2"/>
    <m/>
    <n v="20"/>
    <x v="55"/>
    <x v="6"/>
    <x v="2"/>
    <x v="0"/>
    <x v="1"/>
    <x v="71"/>
    <n v="3.61"/>
    <n v="0.76071747669380807"/>
  </r>
  <r>
    <x v="2"/>
    <m/>
    <n v="20"/>
    <x v="55"/>
    <x v="6"/>
    <x v="2"/>
    <x v="0"/>
    <x v="0"/>
    <x v="74"/>
    <n v="3.01"/>
    <n v="0.91626104612050208"/>
  </r>
  <r>
    <x v="2"/>
    <m/>
    <n v="20"/>
    <x v="55"/>
    <x v="6"/>
    <x v="2"/>
    <x v="0"/>
    <x v="1"/>
    <x v="24"/>
    <n v="4.04"/>
    <n v="0.7890625"/>
  </r>
  <r>
    <x v="2"/>
    <m/>
    <n v="20"/>
    <x v="55"/>
    <x v="6"/>
    <x v="2"/>
    <x v="0"/>
    <x v="0"/>
    <x v="58"/>
    <n v="1.67"/>
    <n v="0.70071498103454066"/>
  </r>
  <r>
    <x v="2"/>
    <m/>
    <n v="20"/>
    <x v="55"/>
    <x v="6"/>
    <x v="2"/>
    <x v="0"/>
    <x v="1"/>
    <x v="86"/>
    <n v="3.2"/>
    <n v="0.78968669180502638"/>
  </r>
  <r>
    <x v="2"/>
    <m/>
    <n v="20"/>
    <x v="55"/>
    <x v="6"/>
    <x v="2"/>
    <x v="0"/>
    <x v="0"/>
    <x v="74"/>
    <n v="2.63"/>
    <n v="0.8005868941185782"/>
  </r>
  <r>
    <x v="2"/>
    <m/>
    <n v="20"/>
    <x v="55"/>
    <x v="6"/>
    <x v="2"/>
    <x v="0"/>
    <x v="0"/>
    <x v="47"/>
    <n v="2.25"/>
    <n v="0.81929904415111521"/>
  </r>
  <r>
    <x v="2"/>
    <m/>
    <n v="20"/>
    <x v="55"/>
    <x v="28"/>
    <x v="1"/>
    <x v="0"/>
    <x v="0"/>
    <x v="8"/>
    <n v="0.43"/>
    <n v="0.72489421601847637"/>
  </r>
  <r>
    <x v="2"/>
    <m/>
    <n v="20"/>
    <x v="55"/>
    <x v="28"/>
    <x v="1"/>
    <x v="0"/>
    <x v="0"/>
    <x v="0"/>
    <n v="0.88"/>
    <n v="0.79571759259259256"/>
  </r>
  <r>
    <x v="2"/>
    <m/>
    <n v="20"/>
    <x v="55"/>
    <x v="28"/>
    <x v="1"/>
    <x v="0"/>
    <x v="0"/>
    <x v="10"/>
    <n v="0.49"/>
    <n v="0.71095892398543259"/>
  </r>
  <r>
    <x v="2"/>
    <m/>
    <n v="20"/>
    <x v="55"/>
    <x v="28"/>
    <x v="1"/>
    <x v="0"/>
    <x v="0"/>
    <x v="9"/>
    <n v="0.52"/>
    <n v="0.7018680488068243"/>
  </r>
  <r>
    <x v="2"/>
    <m/>
    <n v="20"/>
    <x v="55"/>
    <x v="28"/>
    <x v="1"/>
    <x v="0"/>
    <x v="0"/>
    <x v="7"/>
    <n v="0.72"/>
    <n v="0.84522915101427498"/>
  </r>
  <r>
    <x v="2"/>
    <m/>
    <n v="20"/>
    <x v="55"/>
    <x v="28"/>
    <x v="1"/>
    <x v="0"/>
    <x v="0"/>
    <x v="10"/>
    <n v="0.46"/>
    <n v="0.66743082659856934"/>
  </r>
  <r>
    <x v="2"/>
    <m/>
    <n v="20"/>
    <x v="55"/>
    <x v="28"/>
    <x v="1"/>
    <x v="0"/>
    <x v="0"/>
    <x v="13"/>
    <n v="0.51"/>
    <n v="0.796875"/>
  </r>
  <r>
    <x v="2"/>
    <m/>
    <n v="20"/>
    <x v="55"/>
    <x v="28"/>
    <x v="1"/>
    <x v="0"/>
    <x v="0"/>
    <x v="10"/>
    <n v="0.56999999999999995"/>
    <n v="0.82703385035040111"/>
  </r>
  <r>
    <x v="2"/>
    <m/>
    <n v="20"/>
    <x v="55"/>
    <x v="28"/>
    <x v="1"/>
    <x v="0"/>
    <x v="0"/>
    <x v="9"/>
    <n v="0.67"/>
    <n v="0.90432998596263903"/>
  </r>
  <r>
    <x v="2"/>
    <m/>
    <n v="20"/>
    <x v="55"/>
    <x v="28"/>
    <x v="1"/>
    <x v="0"/>
    <x v="0"/>
    <x v="17"/>
    <n v="0.94"/>
    <n v="0.90538705296514255"/>
  </r>
  <r>
    <x v="2"/>
    <m/>
    <n v="20"/>
    <x v="55"/>
    <x v="28"/>
    <x v="1"/>
    <x v="0"/>
    <x v="0"/>
    <x v="11"/>
    <n v="0.43"/>
    <n v="0.92163923182441698"/>
  </r>
  <r>
    <x v="2"/>
    <m/>
    <n v="20"/>
    <x v="55"/>
    <x v="28"/>
    <x v="1"/>
    <x v="0"/>
    <x v="0"/>
    <x v="0"/>
    <n v="1"/>
    <n v="0.90422453703703709"/>
  </r>
  <r>
    <x v="2"/>
    <m/>
    <n v="20"/>
    <x v="55"/>
    <x v="28"/>
    <x v="1"/>
    <x v="0"/>
    <x v="0"/>
    <x v="17"/>
    <n v="0.98"/>
    <n v="0.94391416160195718"/>
  </r>
  <r>
    <x v="2"/>
    <m/>
    <n v="20"/>
    <x v="55"/>
    <x v="28"/>
    <x v="1"/>
    <x v="0"/>
    <x v="0"/>
    <x v="15"/>
    <n v="0.69"/>
    <n v="0.86784811400254069"/>
  </r>
  <r>
    <x v="2"/>
    <m/>
    <n v="20"/>
    <x v="55"/>
    <x v="28"/>
    <x v="1"/>
    <x v="0"/>
    <x v="0"/>
    <x v="14"/>
    <n v="0.41"/>
    <n v="0.74719346843563206"/>
  </r>
  <r>
    <x v="2"/>
    <m/>
    <n v="20"/>
    <x v="55"/>
    <x v="28"/>
    <x v="1"/>
    <x v="0"/>
    <x v="0"/>
    <x v="15"/>
    <n v="0.65"/>
    <n v="0.81753807840819048"/>
  </r>
  <r>
    <x v="2"/>
    <m/>
    <n v="20"/>
    <x v="55"/>
    <x v="28"/>
    <x v="1"/>
    <x v="0"/>
    <x v="0"/>
    <x v="6"/>
    <n v="0.8"/>
    <n v="0.82189529053998522"/>
  </r>
  <r>
    <x v="2"/>
    <m/>
    <n v="20"/>
    <x v="55"/>
    <x v="28"/>
    <x v="1"/>
    <x v="0"/>
    <x v="0"/>
    <x v="0"/>
    <n v="0.97"/>
    <n v="0.87709780092592593"/>
  </r>
  <r>
    <x v="2"/>
    <m/>
    <n v="20"/>
    <x v="55"/>
    <x v="28"/>
    <x v="1"/>
    <x v="0"/>
    <x v="0"/>
    <x v="17"/>
    <n v="0.97"/>
    <n v="0.93428238444275358"/>
  </r>
  <r>
    <x v="2"/>
    <m/>
    <n v="20"/>
    <x v="55"/>
    <x v="28"/>
    <x v="1"/>
    <x v="0"/>
    <x v="0"/>
    <x v="15"/>
    <n v="0.67"/>
    <n v="0.84269309620536559"/>
  </r>
  <r>
    <x v="2"/>
    <m/>
    <n v="20"/>
    <x v="55"/>
    <x v="28"/>
    <x v="1"/>
    <x v="0"/>
    <x v="0"/>
    <x v="15"/>
    <n v="0.6"/>
    <n v="0.75465053391525272"/>
  </r>
  <r>
    <x v="2"/>
    <m/>
    <n v="20"/>
    <x v="55"/>
    <x v="28"/>
    <x v="1"/>
    <x v="0"/>
    <x v="0"/>
    <x v="7"/>
    <n v="0.54"/>
    <n v="0.63392186326070621"/>
  </r>
  <r>
    <x v="2"/>
    <m/>
    <n v="20"/>
    <x v="55"/>
    <x v="28"/>
    <x v="1"/>
    <x v="0"/>
    <x v="0"/>
    <x v="10"/>
    <n v="0.5"/>
    <n v="0.72546828978105371"/>
  </r>
  <r>
    <x v="2"/>
    <m/>
    <n v="20"/>
    <x v="55"/>
    <x v="28"/>
    <x v="1"/>
    <x v="0"/>
    <x v="0"/>
    <x v="13"/>
    <n v="0.48"/>
    <n v="0.75"/>
  </r>
  <r>
    <x v="2"/>
    <m/>
    <n v="20"/>
    <x v="55"/>
    <x v="28"/>
    <x v="2"/>
    <x v="0"/>
    <x v="0"/>
    <x v="25"/>
    <n v="1.24"/>
    <n v="0.83290232876804338"/>
  </r>
  <r>
    <x v="2"/>
    <m/>
    <n v="20"/>
    <x v="55"/>
    <x v="28"/>
    <x v="2"/>
    <x v="0"/>
    <x v="0"/>
    <x v="16"/>
    <n v="1.45"/>
    <n v="0.92084539958339684"/>
  </r>
  <r>
    <x v="2"/>
    <m/>
    <n v="20"/>
    <x v="55"/>
    <x v="28"/>
    <x v="2"/>
    <x v="0"/>
    <x v="0"/>
    <x v="59"/>
    <n v="2.56"/>
    <n v="0.9765625"/>
  </r>
  <r>
    <x v="2"/>
    <m/>
    <n v="20"/>
    <x v="55"/>
    <x v="28"/>
    <x v="2"/>
    <x v="0"/>
    <x v="0"/>
    <x v="16"/>
    <n v="1.48"/>
    <n v="0.93989737336788093"/>
  </r>
  <r>
    <x v="2"/>
    <m/>
    <n v="20"/>
    <x v="55"/>
    <x v="28"/>
    <x v="2"/>
    <x v="0"/>
    <x v="0"/>
    <x v="20"/>
    <n v="2.62"/>
    <n v="1.0478030130335496"/>
  </r>
  <r>
    <x v="2"/>
    <m/>
    <n v="20"/>
    <x v="55"/>
    <x v="28"/>
    <x v="2"/>
    <x v="0"/>
    <x v="0"/>
    <x v="20"/>
    <n v="2.2799999999999998"/>
    <n v="0.91182857622766911"/>
  </r>
  <r>
    <x v="2"/>
    <m/>
    <n v="20"/>
    <x v="55"/>
    <x v="28"/>
    <x v="2"/>
    <x v="0"/>
    <x v="0"/>
    <x v="3"/>
    <n v="1.1100000000000001"/>
    <n v="0.88800000000000012"/>
  </r>
  <r>
    <x v="2"/>
    <m/>
    <n v="20"/>
    <x v="55"/>
    <x v="28"/>
    <x v="2"/>
    <x v="0"/>
    <x v="0"/>
    <x v="14"/>
    <n v="0.36"/>
    <n v="0.65607231374835984"/>
  </r>
  <r>
    <x v="2"/>
    <m/>
    <n v="20"/>
    <x v="55"/>
    <x v="28"/>
    <x v="2"/>
    <x v="0"/>
    <x v="0"/>
    <x v="20"/>
    <n v="2.42"/>
    <n v="0.9678180502065612"/>
  </r>
  <r>
    <x v="2"/>
    <m/>
    <n v="20"/>
    <x v="55"/>
    <x v="28"/>
    <x v="2"/>
    <x v="0"/>
    <x v="0"/>
    <x v="0"/>
    <n v="0.97"/>
    <n v="0.87709780092592593"/>
  </r>
  <r>
    <x v="2"/>
    <m/>
    <n v="20"/>
    <x v="55"/>
    <x v="28"/>
    <x v="2"/>
    <x v="0"/>
    <x v="0"/>
    <x v="17"/>
    <n v="0.94"/>
    <n v="0.90538705296514255"/>
  </r>
  <r>
    <x v="2"/>
    <m/>
    <n v="20"/>
    <x v="55"/>
    <x v="28"/>
    <x v="2"/>
    <x v="0"/>
    <x v="0"/>
    <x v="5"/>
    <n v="0.81"/>
    <n v="0.88888888888888884"/>
  </r>
  <r>
    <x v="2"/>
    <m/>
    <n v="20"/>
    <x v="55"/>
    <x v="28"/>
    <x v="2"/>
    <x v="0"/>
    <x v="0"/>
    <x v="58"/>
    <n v="2.2200000000000002"/>
    <n v="0.93148937598603621"/>
  </r>
  <r>
    <x v="2"/>
    <m/>
    <n v="20"/>
    <x v="55"/>
    <x v="28"/>
    <x v="2"/>
    <x v="0"/>
    <x v="0"/>
    <x v="0"/>
    <n v="0.93"/>
    <n v="0.84092881944444442"/>
  </r>
  <r>
    <x v="2"/>
    <m/>
    <n v="20"/>
    <x v="55"/>
    <x v="7"/>
    <x v="0"/>
    <x v="0"/>
    <x v="0"/>
    <x v="10"/>
    <n v="0.44"/>
    <n v="0.63841209500732721"/>
  </r>
  <r>
    <x v="2"/>
    <m/>
    <n v="20"/>
    <x v="55"/>
    <x v="7"/>
    <x v="0"/>
    <x v="0"/>
    <x v="0"/>
    <x v="0"/>
    <n v="0.76"/>
    <n v="0.68721064814814814"/>
  </r>
  <r>
    <x v="2"/>
    <m/>
    <n v="20"/>
    <x v="55"/>
    <x v="7"/>
    <x v="0"/>
    <x v="0"/>
    <x v="0"/>
    <x v="17"/>
    <n v="0.77"/>
    <n v="0.74164684125868063"/>
  </r>
  <r>
    <x v="2"/>
    <m/>
    <n v="20"/>
    <x v="55"/>
    <x v="7"/>
    <x v="0"/>
    <x v="0"/>
    <x v="0"/>
    <x v="17"/>
    <n v="0.7"/>
    <n v="0.67422440114425508"/>
  </r>
  <r>
    <x v="2"/>
    <m/>
    <n v="20"/>
    <x v="55"/>
    <x v="7"/>
    <x v="0"/>
    <x v="0"/>
    <x v="0"/>
    <x v="0"/>
    <n v="0.7"/>
    <n v="0.63295717592592593"/>
  </r>
  <r>
    <x v="2"/>
    <m/>
    <n v="20"/>
    <x v="55"/>
    <x v="7"/>
    <x v="1"/>
    <x v="0"/>
    <x v="0"/>
    <x v="9"/>
    <n v="0.68"/>
    <n v="0.91782744843969333"/>
  </r>
  <r>
    <x v="2"/>
    <m/>
    <n v="20"/>
    <x v="55"/>
    <x v="7"/>
    <x v="1"/>
    <x v="0"/>
    <x v="0"/>
    <x v="14"/>
    <n v="0.49"/>
    <n v="0.89298731593526748"/>
  </r>
  <r>
    <x v="2"/>
    <m/>
    <n v="20"/>
    <x v="55"/>
    <x v="7"/>
    <x v="1"/>
    <x v="0"/>
    <x v="0"/>
    <x v="8"/>
    <n v="0.5"/>
    <n v="0.84290025118427481"/>
  </r>
  <r>
    <x v="2"/>
    <m/>
    <n v="20"/>
    <x v="55"/>
    <x v="7"/>
    <x v="1"/>
    <x v="0"/>
    <x v="0"/>
    <x v="14"/>
    <n v="0.46"/>
    <n v="0.83831462312290417"/>
  </r>
  <r>
    <x v="2"/>
    <m/>
    <n v="20"/>
    <x v="55"/>
    <x v="7"/>
    <x v="1"/>
    <x v="0"/>
    <x v="0"/>
    <x v="8"/>
    <n v="0.51"/>
    <n v="0.85975825620796031"/>
  </r>
  <r>
    <x v="2"/>
    <m/>
    <n v="20"/>
    <x v="55"/>
    <x v="7"/>
    <x v="1"/>
    <x v="0"/>
    <x v="0"/>
    <x v="15"/>
    <n v="0.79"/>
    <n v="0.99362320298841611"/>
  </r>
  <r>
    <x v="2"/>
    <m/>
    <n v="20"/>
    <x v="55"/>
    <x v="7"/>
    <x v="1"/>
    <x v="0"/>
    <x v="0"/>
    <x v="15"/>
    <n v="1.01"/>
    <n v="1.2703283987573422"/>
  </r>
  <r>
    <x v="2"/>
    <m/>
    <n v="20"/>
    <x v="55"/>
    <x v="7"/>
    <x v="1"/>
    <x v="0"/>
    <x v="0"/>
    <x v="15"/>
    <n v="1.04"/>
    <n v="1.3080609254531048"/>
  </r>
  <r>
    <x v="2"/>
    <m/>
    <n v="20"/>
    <x v="55"/>
    <x v="7"/>
    <x v="1"/>
    <x v="0"/>
    <x v="0"/>
    <x v="10"/>
    <n v="0.59"/>
    <n v="0.85605258194164335"/>
  </r>
  <r>
    <x v="2"/>
    <m/>
    <n v="20"/>
    <x v="55"/>
    <x v="7"/>
    <x v="1"/>
    <x v="0"/>
    <x v="0"/>
    <x v="17"/>
    <n v="1.03"/>
    <n v="0.99207304739797542"/>
  </r>
  <r>
    <x v="2"/>
    <m/>
    <n v="20"/>
    <x v="55"/>
    <x v="7"/>
    <x v="1"/>
    <x v="0"/>
    <x v="0"/>
    <x v="8"/>
    <n v="0.49"/>
    <n v="0.82604224616058941"/>
  </r>
  <r>
    <x v="2"/>
    <m/>
    <n v="20"/>
    <x v="55"/>
    <x v="7"/>
    <x v="1"/>
    <x v="0"/>
    <x v="0"/>
    <x v="9"/>
    <n v="0.78"/>
    <n v="1.0528020732102366"/>
  </r>
  <r>
    <x v="2"/>
    <m/>
    <n v="20"/>
    <x v="55"/>
    <x v="7"/>
    <x v="1"/>
    <x v="0"/>
    <x v="1"/>
    <x v="69"/>
    <n v="10.52"/>
    <n v="0.99132309594349077"/>
  </r>
  <r>
    <x v="2"/>
    <m/>
    <n v="20"/>
    <x v="55"/>
    <x v="7"/>
    <x v="1"/>
    <x v="0"/>
    <x v="0"/>
    <x v="8"/>
    <n v="0.48"/>
    <n v="0.8091842411369039"/>
  </r>
  <r>
    <x v="2"/>
    <m/>
    <n v="20"/>
    <x v="55"/>
    <x v="7"/>
    <x v="1"/>
    <x v="0"/>
    <x v="0"/>
    <x v="7"/>
    <n v="0.79"/>
    <n v="0.92740420736288509"/>
  </r>
  <r>
    <x v="2"/>
    <m/>
    <n v="20"/>
    <x v="55"/>
    <x v="7"/>
    <x v="1"/>
    <x v="0"/>
    <x v="1"/>
    <x v="55"/>
    <n v="11.48"/>
    <n v="0.99168556311413458"/>
  </r>
  <r>
    <x v="2"/>
    <m/>
    <n v="20"/>
    <x v="55"/>
    <x v="7"/>
    <x v="1"/>
    <x v="0"/>
    <x v="0"/>
    <x v="15"/>
    <n v="0.77"/>
    <n v="0.968468185191241"/>
  </r>
  <r>
    <x v="2"/>
    <m/>
    <n v="20"/>
    <x v="55"/>
    <x v="7"/>
    <x v="1"/>
    <x v="0"/>
    <x v="0"/>
    <x v="4"/>
    <n v="0.57999999999999996"/>
    <n v="0.49299186563421699"/>
  </r>
  <r>
    <x v="2"/>
    <m/>
    <n v="20"/>
    <x v="55"/>
    <x v="7"/>
    <x v="1"/>
    <x v="0"/>
    <x v="0"/>
    <x v="8"/>
    <n v="0.56999999999999995"/>
    <n v="0.96090628635007325"/>
  </r>
  <r>
    <x v="2"/>
    <m/>
    <n v="20"/>
    <x v="55"/>
    <x v="7"/>
    <x v="1"/>
    <x v="0"/>
    <x v="0"/>
    <x v="7"/>
    <n v="0.73"/>
    <n v="0.85696844477836209"/>
  </r>
  <r>
    <x v="2"/>
    <m/>
    <n v="20"/>
    <x v="55"/>
    <x v="7"/>
    <x v="1"/>
    <x v="0"/>
    <x v="0"/>
    <x v="9"/>
    <n v="0.63"/>
    <n v="0.85034013605442171"/>
  </r>
  <r>
    <x v="2"/>
    <m/>
    <n v="20"/>
    <x v="55"/>
    <x v="7"/>
    <x v="1"/>
    <x v="0"/>
    <x v="0"/>
    <x v="14"/>
    <n v="1.97"/>
    <n v="3.5901734946785244"/>
  </r>
  <r>
    <x v="2"/>
    <m/>
    <n v="20"/>
    <x v="55"/>
    <x v="7"/>
    <x v="1"/>
    <x v="0"/>
    <x v="0"/>
    <x v="15"/>
    <n v="0.8"/>
    <n v="1.0062007118870036"/>
  </r>
  <r>
    <x v="2"/>
    <m/>
    <n v="20"/>
    <x v="55"/>
    <x v="7"/>
    <x v="1"/>
    <x v="0"/>
    <x v="0"/>
    <x v="8"/>
    <n v="0.54"/>
    <n v="0.91033227127901684"/>
  </r>
  <r>
    <x v="2"/>
    <m/>
    <n v="20"/>
    <x v="55"/>
    <x v="7"/>
    <x v="2"/>
    <x v="0"/>
    <x v="0"/>
    <x v="59"/>
    <n v="2.78"/>
    <n v="1.06048583984375"/>
  </r>
  <r>
    <x v="2"/>
    <m/>
    <n v="20"/>
    <x v="55"/>
    <x v="7"/>
    <x v="2"/>
    <x v="0"/>
    <x v="0"/>
    <x v="74"/>
    <n v="3.42"/>
    <n v="1.0410673680173146"/>
  </r>
  <r>
    <x v="2"/>
    <m/>
    <n v="20"/>
    <x v="55"/>
    <x v="7"/>
    <x v="2"/>
    <x v="0"/>
    <x v="0"/>
    <x v="57"/>
    <n v="2.2400000000000002"/>
    <n v="1.0906665238412887"/>
  </r>
  <r>
    <x v="2"/>
    <m/>
    <n v="20"/>
    <x v="55"/>
    <x v="7"/>
    <x v="2"/>
    <x v="0"/>
    <x v="0"/>
    <x v="16"/>
    <n v="1.61"/>
    <n v="1.0224559264339785"/>
  </r>
  <r>
    <x v="2"/>
    <m/>
    <n v="20"/>
    <x v="55"/>
    <x v="7"/>
    <x v="2"/>
    <x v="0"/>
    <x v="0"/>
    <x v="19"/>
    <n v="1.91"/>
    <n v="0.97892492517118368"/>
  </r>
  <r>
    <x v="2"/>
    <m/>
    <n v="20"/>
    <x v="55"/>
    <x v="7"/>
    <x v="2"/>
    <x v="0"/>
    <x v="0"/>
    <x v="19"/>
    <n v="1.86"/>
    <n v="0.95329861822952966"/>
  </r>
  <r>
    <x v="2"/>
    <m/>
    <n v="20"/>
    <x v="55"/>
    <x v="7"/>
    <x v="2"/>
    <x v="0"/>
    <x v="0"/>
    <x v="57"/>
    <n v="2.0099999999999998"/>
    <n v="0.978678443268299"/>
  </r>
  <r>
    <x v="2"/>
    <m/>
    <n v="20"/>
    <x v="55"/>
    <x v="7"/>
    <x v="2"/>
    <x v="0"/>
    <x v="0"/>
    <x v="74"/>
    <n v="2.38"/>
    <n v="0.72448547832783883"/>
  </r>
  <r>
    <x v="2"/>
    <m/>
    <n v="20"/>
    <x v="55"/>
    <x v="7"/>
    <x v="2"/>
    <x v="0"/>
    <x v="0"/>
    <x v="19"/>
    <n v="1.73"/>
    <n v="0.88667022018122921"/>
  </r>
  <r>
    <x v="2"/>
    <m/>
    <n v="20"/>
    <x v="55"/>
    <x v="7"/>
    <x v="2"/>
    <x v="0"/>
    <x v="0"/>
    <x v="18"/>
    <n v="1.24"/>
    <n v="0.9347837558706682"/>
  </r>
  <r>
    <x v="2"/>
    <m/>
    <n v="20"/>
    <x v="55"/>
    <x v="7"/>
    <x v="2"/>
    <x v="0"/>
    <x v="0"/>
    <x v="1"/>
    <n v="1.34"/>
    <n v="0.95300409649522078"/>
  </r>
  <r>
    <x v="2"/>
    <m/>
    <n v="20"/>
    <x v="55"/>
    <x v="7"/>
    <x v="2"/>
    <x v="0"/>
    <x v="0"/>
    <x v="57"/>
    <n v="2.14"/>
    <n v="1.0419760540269454"/>
  </r>
  <r>
    <x v="2"/>
    <m/>
    <n v="20"/>
    <x v="55"/>
    <x v="7"/>
    <x v="2"/>
    <x v="0"/>
    <x v="0"/>
    <x v="58"/>
    <n v="2.2599999999999998"/>
    <n v="0.94827296834614472"/>
  </r>
  <r>
    <x v="2"/>
    <m/>
    <n v="20"/>
    <x v="55"/>
    <x v="7"/>
    <x v="2"/>
    <x v="0"/>
    <x v="0"/>
    <x v="57"/>
    <n v="2.25"/>
    <n v="1.0955355708227228"/>
  </r>
  <r>
    <x v="2"/>
    <m/>
    <n v="20"/>
    <x v="55"/>
    <x v="7"/>
    <x v="2"/>
    <x v="0"/>
    <x v="0"/>
    <x v="26"/>
    <n v="2.04"/>
    <n v="0.94444444444444442"/>
  </r>
  <r>
    <x v="2"/>
    <m/>
    <n v="20"/>
    <x v="55"/>
    <x v="7"/>
    <x v="2"/>
    <x v="0"/>
    <x v="1"/>
    <x v="84"/>
    <n v="3.49"/>
    <n v="0.97510274900743477"/>
  </r>
  <r>
    <x v="2"/>
    <m/>
    <n v="20"/>
    <x v="55"/>
    <x v="15"/>
    <x v="0"/>
    <x v="0"/>
    <x v="0"/>
    <x v="15"/>
    <n v="0.57999999999999996"/>
    <n v="0.72949551611807761"/>
  </r>
  <r>
    <x v="2"/>
    <m/>
    <n v="20"/>
    <x v="55"/>
    <x v="15"/>
    <x v="0"/>
    <x v="0"/>
    <x v="0"/>
    <x v="3"/>
    <n v="0.86"/>
    <n v="0.68799999999999994"/>
  </r>
  <r>
    <x v="2"/>
    <m/>
    <n v="20"/>
    <x v="55"/>
    <x v="15"/>
    <x v="1"/>
    <x v="0"/>
    <x v="0"/>
    <x v="11"/>
    <n v="0.43"/>
    <n v="0.92163923182441698"/>
  </r>
  <r>
    <x v="2"/>
    <m/>
    <n v="20"/>
    <x v="55"/>
    <x v="15"/>
    <x v="1"/>
    <x v="0"/>
    <x v="0"/>
    <x v="9"/>
    <n v="0.74"/>
    <n v="0.99881222330201924"/>
  </r>
  <r>
    <x v="2"/>
    <m/>
    <n v="20"/>
    <x v="55"/>
    <x v="15"/>
    <x v="1"/>
    <x v="0"/>
    <x v="0"/>
    <x v="5"/>
    <n v="0.96"/>
    <n v="1.0534979423868314"/>
  </r>
  <r>
    <x v="2"/>
    <m/>
    <n v="20"/>
    <x v="55"/>
    <x v="15"/>
    <x v="1"/>
    <x v="0"/>
    <x v="0"/>
    <x v="6"/>
    <n v="0.86"/>
    <n v="0.88353743733048407"/>
  </r>
  <r>
    <x v="2"/>
    <m/>
    <n v="20"/>
    <x v="55"/>
    <x v="15"/>
    <x v="1"/>
    <x v="0"/>
    <x v="0"/>
    <x v="57"/>
    <n v="2.2799999999999998"/>
    <n v="1.1101427117670257"/>
  </r>
  <r>
    <x v="2"/>
    <m/>
    <n v="20"/>
    <x v="55"/>
    <x v="15"/>
    <x v="1"/>
    <x v="0"/>
    <x v="0"/>
    <x v="13"/>
    <n v="0.61"/>
    <n v="0.953125"/>
  </r>
  <r>
    <x v="2"/>
    <m/>
    <n v="20"/>
    <x v="55"/>
    <x v="15"/>
    <x v="1"/>
    <x v="0"/>
    <x v="0"/>
    <x v="10"/>
    <n v="0.6"/>
    <n v="0.87056194773726436"/>
  </r>
  <r>
    <x v="2"/>
    <m/>
    <n v="20"/>
    <x v="55"/>
    <x v="15"/>
    <x v="1"/>
    <x v="0"/>
    <x v="0"/>
    <x v="5"/>
    <n v="0.92"/>
    <n v="1.0096021947873799"/>
  </r>
  <r>
    <x v="2"/>
    <m/>
    <n v="20"/>
    <x v="55"/>
    <x v="15"/>
    <x v="1"/>
    <x v="0"/>
    <x v="0"/>
    <x v="10"/>
    <n v="0.64"/>
    <n v="0.92859941091974874"/>
  </r>
  <r>
    <x v="2"/>
    <m/>
    <n v="20"/>
    <x v="55"/>
    <x v="15"/>
    <x v="1"/>
    <x v="0"/>
    <x v="0"/>
    <x v="8"/>
    <n v="0.52"/>
    <n v="0.87661626123164582"/>
  </r>
  <r>
    <x v="2"/>
    <m/>
    <n v="20"/>
    <x v="55"/>
    <x v="15"/>
    <x v="1"/>
    <x v="0"/>
    <x v="0"/>
    <x v="41"/>
    <n v="1.1599999999999999"/>
    <n v="0.69722013523666404"/>
  </r>
  <r>
    <x v="2"/>
    <m/>
    <n v="20"/>
    <x v="55"/>
    <x v="15"/>
    <x v="1"/>
    <x v="0"/>
    <x v="0"/>
    <x v="41"/>
    <n v="1.89"/>
    <n v="1.1359879789631855"/>
  </r>
  <r>
    <x v="2"/>
    <m/>
    <n v="20"/>
    <x v="55"/>
    <x v="15"/>
    <x v="1"/>
    <x v="0"/>
    <x v="0"/>
    <x v="13"/>
    <n v="0.59"/>
    <n v="0.921875"/>
  </r>
  <r>
    <x v="2"/>
    <m/>
    <n v="20"/>
    <x v="55"/>
    <x v="15"/>
    <x v="1"/>
    <x v="0"/>
    <x v="1"/>
    <x v="104"/>
    <n v="10.86"/>
    <n v="0.96545004551661351"/>
  </r>
  <r>
    <x v="2"/>
    <m/>
    <n v="20"/>
    <x v="55"/>
    <x v="15"/>
    <x v="1"/>
    <x v="0"/>
    <x v="0"/>
    <x v="13"/>
    <n v="0.65"/>
    <n v="1.015625"/>
  </r>
  <r>
    <x v="2"/>
    <m/>
    <n v="20"/>
    <x v="55"/>
    <x v="15"/>
    <x v="1"/>
    <x v="0"/>
    <x v="0"/>
    <x v="6"/>
    <n v="1.22"/>
    <n v="1.2533903180734773"/>
  </r>
  <r>
    <x v="2"/>
    <m/>
    <n v="20"/>
    <x v="55"/>
    <x v="15"/>
    <x v="1"/>
    <x v="0"/>
    <x v="0"/>
    <x v="13"/>
    <n v="0.69"/>
    <n v="1.078125"/>
  </r>
  <r>
    <x v="2"/>
    <m/>
    <n v="20"/>
    <x v="55"/>
    <x v="15"/>
    <x v="1"/>
    <x v="0"/>
    <x v="0"/>
    <x v="9"/>
    <n v="0.65"/>
    <n v="0.87733506100853043"/>
  </r>
  <r>
    <x v="2"/>
    <m/>
    <n v="20"/>
    <x v="55"/>
    <x v="15"/>
    <x v="1"/>
    <x v="0"/>
    <x v="0"/>
    <x v="8"/>
    <n v="0.47"/>
    <n v="0.7923262361132184"/>
  </r>
  <r>
    <x v="2"/>
    <m/>
    <n v="20"/>
    <x v="55"/>
    <x v="15"/>
    <x v="1"/>
    <x v="0"/>
    <x v="0"/>
    <x v="8"/>
    <n v="0.49"/>
    <n v="0.82604224616058941"/>
  </r>
  <r>
    <x v="2"/>
    <m/>
    <n v="20"/>
    <x v="55"/>
    <x v="15"/>
    <x v="1"/>
    <x v="0"/>
    <x v="0"/>
    <x v="8"/>
    <n v="0.47"/>
    <n v="0.7923262361132184"/>
  </r>
  <r>
    <x v="2"/>
    <m/>
    <n v="20"/>
    <x v="55"/>
    <x v="15"/>
    <x v="1"/>
    <x v="0"/>
    <x v="0"/>
    <x v="10"/>
    <n v="0.64"/>
    <n v="0.92859941091974874"/>
  </r>
  <r>
    <x v="2"/>
    <m/>
    <n v="20"/>
    <x v="55"/>
    <x v="15"/>
    <x v="1"/>
    <x v="0"/>
    <x v="0"/>
    <x v="5"/>
    <n v="0.97"/>
    <n v="1.0644718792866941"/>
  </r>
  <r>
    <x v="2"/>
    <m/>
    <n v="20"/>
    <x v="55"/>
    <x v="15"/>
    <x v="1"/>
    <x v="0"/>
    <x v="0"/>
    <x v="5"/>
    <n v="0.85"/>
    <n v="0.9327846364883402"/>
  </r>
  <r>
    <x v="2"/>
    <m/>
    <n v="20"/>
    <x v="55"/>
    <x v="15"/>
    <x v="2"/>
    <x v="0"/>
    <x v="0"/>
    <x v="47"/>
    <n v="3.03"/>
    <n v="1.1033227127901684"/>
  </r>
  <r>
    <x v="2"/>
    <m/>
    <n v="20"/>
    <x v="55"/>
    <x v="15"/>
    <x v="2"/>
    <x v="0"/>
    <x v="0"/>
    <x v="56"/>
    <n v="2.5299999999999998"/>
    <n v="1.1146307400178868"/>
  </r>
  <r>
    <x v="2"/>
    <m/>
    <n v="20"/>
    <x v="55"/>
    <x v="15"/>
    <x v="2"/>
    <x v="0"/>
    <x v="0"/>
    <x v="41"/>
    <n v="1.66"/>
    <n v="0.99774605559729523"/>
  </r>
  <r>
    <x v="2"/>
    <m/>
    <n v="20"/>
    <x v="55"/>
    <x v="15"/>
    <x v="2"/>
    <x v="0"/>
    <x v="0"/>
    <x v="56"/>
    <n v="2.5"/>
    <n v="1.1014137747212323"/>
  </r>
  <r>
    <x v="2"/>
    <m/>
    <n v="20"/>
    <x v="55"/>
    <x v="15"/>
    <x v="2"/>
    <x v="0"/>
    <x v="0"/>
    <x v="26"/>
    <n v="2.2000000000000002"/>
    <n v="1.0185185185185186"/>
  </r>
  <r>
    <x v="2"/>
    <m/>
    <n v="20"/>
    <x v="55"/>
    <x v="15"/>
    <x v="2"/>
    <x v="0"/>
    <x v="0"/>
    <x v="1"/>
    <n v="1.44"/>
    <n v="1.0241238051888939"/>
  </r>
  <r>
    <x v="2"/>
    <m/>
    <n v="20"/>
    <x v="55"/>
    <x v="15"/>
    <x v="2"/>
    <x v="0"/>
    <x v="0"/>
    <x v="19"/>
    <n v="1.99"/>
    <n v="1.0199270162778302"/>
  </r>
  <r>
    <x v="2"/>
    <m/>
    <n v="20"/>
    <x v="55"/>
    <x v="15"/>
    <x v="2"/>
    <x v="0"/>
    <x v="0"/>
    <x v="1"/>
    <n v="1.28"/>
    <n v="0.91033227127901684"/>
  </r>
  <r>
    <x v="2"/>
    <m/>
    <n v="20"/>
    <x v="55"/>
    <x v="15"/>
    <x v="2"/>
    <x v="0"/>
    <x v="0"/>
    <x v="25"/>
    <n v="1.63"/>
    <n v="1.0948635450741215"/>
  </r>
  <r>
    <x v="2"/>
    <m/>
    <n v="20"/>
    <x v="55"/>
    <x v="15"/>
    <x v="2"/>
    <x v="0"/>
    <x v="0"/>
    <x v="3"/>
    <n v="1.31"/>
    <n v="1.048"/>
  </r>
  <r>
    <x v="2"/>
    <m/>
    <n v="20"/>
    <x v="55"/>
    <x v="15"/>
    <x v="2"/>
    <x v="0"/>
    <x v="0"/>
    <x v="41"/>
    <n v="1.72"/>
    <n v="1.033809166040571"/>
  </r>
  <r>
    <x v="2"/>
    <m/>
    <n v="20"/>
    <x v="55"/>
    <x v="15"/>
    <x v="2"/>
    <x v="0"/>
    <x v="0"/>
    <x v="41"/>
    <n v="1.79"/>
    <n v="1.0758827948910594"/>
  </r>
  <r>
    <x v="2"/>
    <m/>
    <n v="20"/>
    <x v="55"/>
    <x v="15"/>
    <x v="2"/>
    <x v="0"/>
    <x v="0"/>
    <x v="57"/>
    <n v="2.06"/>
    <n v="1.0030236781754707"/>
  </r>
  <r>
    <x v="2"/>
    <m/>
    <n v="20"/>
    <x v="55"/>
    <x v="15"/>
    <x v="2"/>
    <x v="0"/>
    <x v="0"/>
    <x v="3"/>
    <n v="1.18"/>
    <n v="0.94399999999999995"/>
  </r>
  <r>
    <x v="2"/>
    <m/>
    <n v="20"/>
    <x v="55"/>
    <x v="15"/>
    <x v="2"/>
    <x v="0"/>
    <x v="0"/>
    <x v="74"/>
    <n v="3.41"/>
    <n v="1.0380233113856849"/>
  </r>
  <r>
    <x v="2"/>
    <m/>
    <n v="20"/>
    <x v="55"/>
    <x v="15"/>
    <x v="2"/>
    <x v="0"/>
    <x v="0"/>
    <x v="58"/>
    <n v="2.39"/>
    <n v="1.0028196435164982"/>
  </r>
  <r>
    <x v="2"/>
    <m/>
    <n v="21"/>
    <x v="56"/>
    <x v="28"/>
    <x v="1"/>
    <x v="0"/>
    <x v="0"/>
    <x v="4"/>
    <n v="1.1299999999999999"/>
    <n v="0.96048415201149173"/>
  </r>
  <r>
    <x v="2"/>
    <m/>
    <n v="21"/>
    <x v="56"/>
    <x v="28"/>
    <x v="1"/>
    <x v="0"/>
    <x v="0"/>
    <x v="12"/>
    <n v="0.4"/>
    <n v="0.78968669180502638"/>
  </r>
  <r>
    <x v="2"/>
    <m/>
    <n v="21"/>
    <x v="56"/>
    <x v="28"/>
    <x v="1"/>
    <x v="0"/>
    <x v="0"/>
    <x v="13"/>
    <n v="0.5"/>
    <n v="0.78125"/>
  </r>
  <r>
    <x v="2"/>
    <m/>
    <n v="21"/>
    <x v="56"/>
    <x v="28"/>
    <x v="2"/>
    <x v="0"/>
    <x v="0"/>
    <x v="8"/>
    <n v="0.44"/>
    <n v="0.74175222104216187"/>
  </r>
  <r>
    <x v="2"/>
    <m/>
    <n v="21"/>
    <x v="56"/>
    <x v="29"/>
    <x v="1"/>
    <x v="0"/>
    <x v="0"/>
    <x v="9"/>
    <n v="0.52"/>
    <n v="0.7018680488068243"/>
  </r>
  <r>
    <x v="2"/>
    <m/>
    <n v="21"/>
    <x v="56"/>
    <x v="29"/>
    <x v="1"/>
    <x v="0"/>
    <x v="0"/>
    <x v="13"/>
    <n v="0.48"/>
    <n v="0.75"/>
  </r>
  <r>
    <x v="2"/>
    <m/>
    <n v="21"/>
    <x v="56"/>
    <x v="29"/>
    <x v="1"/>
    <x v="0"/>
    <x v="0"/>
    <x v="8"/>
    <n v="0.38"/>
    <n v="0.64060419090004894"/>
  </r>
  <r>
    <x v="2"/>
    <m/>
    <n v="21"/>
    <x v="56"/>
    <x v="29"/>
    <x v="1"/>
    <x v="0"/>
    <x v="0"/>
    <x v="5"/>
    <n v="0.74"/>
    <n v="0.81207133058984915"/>
  </r>
  <r>
    <x v="2"/>
    <m/>
    <n v="21"/>
    <x v="56"/>
    <x v="29"/>
    <x v="1"/>
    <x v="0"/>
    <x v="0"/>
    <x v="9"/>
    <n v="0.59"/>
    <n v="0.79635028614620451"/>
  </r>
  <r>
    <x v="2"/>
    <m/>
    <n v="21"/>
    <x v="56"/>
    <x v="29"/>
    <x v="1"/>
    <x v="0"/>
    <x v="0"/>
    <x v="14"/>
    <n v="0.43"/>
    <n v="0.78364193031054086"/>
  </r>
  <r>
    <x v="2"/>
    <m/>
    <n v="21"/>
    <x v="56"/>
    <x v="29"/>
    <x v="1"/>
    <x v="0"/>
    <x v="0"/>
    <x v="13"/>
    <n v="0.47"/>
    <n v="0.734375"/>
  </r>
  <r>
    <x v="2"/>
    <m/>
    <n v="21"/>
    <x v="56"/>
    <x v="29"/>
    <x v="1"/>
    <x v="0"/>
    <x v="0"/>
    <x v="13"/>
    <n v="0.45"/>
    <n v="0.703125"/>
  </r>
  <r>
    <x v="2"/>
    <m/>
    <n v="21"/>
    <x v="56"/>
    <x v="29"/>
    <x v="1"/>
    <x v="0"/>
    <x v="0"/>
    <x v="13"/>
    <n v="0.56999999999999995"/>
    <n v="0.89062499999999989"/>
  </r>
  <r>
    <x v="2"/>
    <m/>
    <n v="21"/>
    <x v="56"/>
    <x v="29"/>
    <x v="1"/>
    <x v="0"/>
    <x v="0"/>
    <x v="14"/>
    <n v="0.49"/>
    <n v="0.89298731593526748"/>
  </r>
  <r>
    <x v="2"/>
    <m/>
    <n v="21"/>
    <x v="56"/>
    <x v="29"/>
    <x v="1"/>
    <x v="0"/>
    <x v="0"/>
    <x v="8"/>
    <n v="0.48"/>
    <n v="0.8091842411369039"/>
  </r>
  <r>
    <x v="2"/>
    <m/>
    <n v="21"/>
    <x v="56"/>
    <x v="29"/>
    <x v="1"/>
    <x v="0"/>
    <x v="0"/>
    <x v="10"/>
    <n v="0.68"/>
    <n v="0.986636874102233"/>
  </r>
  <r>
    <x v="2"/>
    <m/>
    <n v="21"/>
    <x v="56"/>
    <x v="29"/>
    <x v="1"/>
    <x v="0"/>
    <x v="0"/>
    <x v="7"/>
    <n v="0.86"/>
    <n v="1.0095792637114951"/>
  </r>
  <r>
    <x v="2"/>
    <m/>
    <n v="21"/>
    <x v="56"/>
    <x v="29"/>
    <x v="1"/>
    <x v="0"/>
    <x v="0"/>
    <x v="8"/>
    <n v="0.53"/>
    <n v="0.89347426625533133"/>
  </r>
  <r>
    <x v="2"/>
    <m/>
    <n v="21"/>
    <x v="56"/>
    <x v="29"/>
    <x v="1"/>
    <x v="0"/>
    <x v="0"/>
    <x v="15"/>
    <n v="0.73"/>
    <n v="0.91815814959689079"/>
  </r>
  <r>
    <x v="2"/>
    <m/>
    <n v="21"/>
    <x v="56"/>
    <x v="29"/>
    <x v="1"/>
    <x v="0"/>
    <x v="0"/>
    <x v="9"/>
    <n v="0.69"/>
    <n v="0.93132491091674763"/>
  </r>
  <r>
    <x v="2"/>
    <m/>
    <n v="21"/>
    <x v="56"/>
    <x v="29"/>
    <x v="1"/>
    <x v="0"/>
    <x v="0"/>
    <x v="9"/>
    <n v="0.76"/>
    <n v="1.025807148256128"/>
  </r>
  <r>
    <x v="2"/>
    <m/>
    <n v="21"/>
    <x v="56"/>
    <x v="29"/>
    <x v="1"/>
    <x v="0"/>
    <x v="0"/>
    <x v="15"/>
    <n v="0.82"/>
    <n v="1.0313557296841787"/>
  </r>
  <r>
    <x v="2"/>
    <m/>
    <n v="21"/>
    <x v="56"/>
    <x v="29"/>
    <x v="1"/>
    <x v="0"/>
    <x v="0"/>
    <x v="5"/>
    <n v="0.87"/>
    <n v="0.95473251028806583"/>
  </r>
  <r>
    <x v="2"/>
    <m/>
    <n v="21"/>
    <x v="56"/>
    <x v="29"/>
    <x v="1"/>
    <x v="0"/>
    <x v="0"/>
    <x v="15"/>
    <n v="0.77"/>
    <n v="0.968468185191241"/>
  </r>
  <r>
    <x v="2"/>
    <m/>
    <n v="21"/>
    <x v="56"/>
    <x v="29"/>
    <x v="1"/>
    <x v="0"/>
    <x v="0"/>
    <x v="15"/>
    <n v="0.75"/>
    <n v="0.9433131673940659"/>
  </r>
  <r>
    <x v="2"/>
    <m/>
    <n v="21"/>
    <x v="56"/>
    <x v="29"/>
    <x v="1"/>
    <x v="0"/>
    <x v="0"/>
    <x v="12"/>
    <n v="0.45"/>
    <n v="0.88839752828065466"/>
  </r>
  <r>
    <x v="2"/>
    <m/>
    <n v="21"/>
    <x v="56"/>
    <x v="29"/>
    <x v="1"/>
    <x v="0"/>
    <x v="0"/>
    <x v="14"/>
    <n v="0.48"/>
    <n v="0.87476308499781308"/>
  </r>
  <r>
    <x v="2"/>
    <m/>
    <n v="21"/>
    <x v="56"/>
    <x v="29"/>
    <x v="1"/>
    <x v="0"/>
    <x v="0"/>
    <x v="12"/>
    <n v="0.49"/>
    <n v="0.96736619746115726"/>
  </r>
  <r>
    <x v="2"/>
    <m/>
    <n v="21"/>
    <x v="56"/>
    <x v="6"/>
    <x v="2"/>
    <x v="0"/>
    <x v="0"/>
    <x v="58"/>
    <n v="2.29"/>
    <n v="0.96086066261622638"/>
  </r>
  <r>
    <x v="2"/>
    <m/>
    <n v="21"/>
    <x v="56"/>
    <x v="6"/>
    <x v="2"/>
    <x v="0"/>
    <x v="0"/>
    <x v="47"/>
    <n v="2.69"/>
    <n v="0.97951752389622215"/>
  </r>
  <r>
    <x v="2"/>
    <m/>
    <n v="21"/>
    <x v="56"/>
    <x v="6"/>
    <x v="2"/>
    <x v="0"/>
    <x v="0"/>
    <x v="20"/>
    <n v="2.29"/>
    <n v="0.91582782436901866"/>
  </r>
  <r>
    <x v="2"/>
    <m/>
    <n v="21"/>
    <x v="56"/>
    <x v="6"/>
    <x v="2"/>
    <x v="0"/>
    <x v="0"/>
    <x v="18"/>
    <n v="1.45"/>
    <n v="1.0930939080745716"/>
  </r>
  <r>
    <x v="2"/>
    <m/>
    <n v="21"/>
    <x v="56"/>
    <x v="7"/>
    <x v="1"/>
    <x v="0"/>
    <x v="0"/>
    <x v="9"/>
    <n v="0.65"/>
    <n v="0.87733506100853043"/>
  </r>
  <r>
    <x v="2"/>
    <m/>
    <n v="21"/>
    <x v="56"/>
    <x v="7"/>
    <x v="1"/>
    <x v="0"/>
    <x v="0"/>
    <x v="10"/>
    <n v="0.51"/>
    <n v="0.73997765557667472"/>
  </r>
  <r>
    <x v="2"/>
    <m/>
    <n v="21"/>
    <x v="56"/>
    <x v="7"/>
    <x v="1"/>
    <x v="0"/>
    <x v="0"/>
    <x v="12"/>
    <n v="0.5"/>
    <n v="0.98710836475628294"/>
  </r>
  <r>
    <x v="2"/>
    <m/>
    <n v="21"/>
    <x v="56"/>
    <x v="7"/>
    <x v="1"/>
    <x v="0"/>
    <x v="0"/>
    <x v="12"/>
    <n v="0.43"/>
    <n v="0.8489131936904033"/>
  </r>
  <r>
    <x v="2"/>
    <m/>
    <n v="21"/>
    <x v="56"/>
    <x v="7"/>
    <x v="1"/>
    <x v="0"/>
    <x v="0"/>
    <x v="5"/>
    <n v="0.82"/>
    <n v="0.89986282578875176"/>
  </r>
  <r>
    <x v="2"/>
    <m/>
    <n v="21"/>
    <x v="56"/>
    <x v="7"/>
    <x v="1"/>
    <x v="0"/>
    <x v="0"/>
    <x v="9"/>
    <n v="0.67"/>
    <n v="0.90432998596263903"/>
  </r>
  <r>
    <x v="2"/>
    <m/>
    <n v="21"/>
    <x v="56"/>
    <x v="7"/>
    <x v="1"/>
    <x v="0"/>
    <x v="0"/>
    <x v="15"/>
    <n v="0.77"/>
    <n v="0.968468185191241"/>
  </r>
  <r>
    <x v="2"/>
    <m/>
    <n v="21"/>
    <x v="56"/>
    <x v="7"/>
    <x v="1"/>
    <x v="0"/>
    <x v="0"/>
    <x v="7"/>
    <n v="0.8"/>
    <n v="0.9391435011269722"/>
  </r>
  <r>
    <x v="2"/>
    <m/>
    <n v="21"/>
    <x v="56"/>
    <x v="7"/>
    <x v="1"/>
    <x v="0"/>
    <x v="0"/>
    <x v="9"/>
    <n v="0.73"/>
    <n v="0.98531476082496494"/>
  </r>
  <r>
    <x v="2"/>
    <m/>
    <n v="21"/>
    <x v="56"/>
    <x v="7"/>
    <x v="1"/>
    <x v="0"/>
    <x v="0"/>
    <x v="10"/>
    <n v="0.67"/>
    <n v="0.97212750830661188"/>
  </r>
  <r>
    <x v="2"/>
    <m/>
    <n v="21"/>
    <x v="56"/>
    <x v="7"/>
    <x v="1"/>
    <x v="0"/>
    <x v="0"/>
    <x v="15"/>
    <n v="0.7"/>
    <n v="0.88042562290112825"/>
  </r>
  <r>
    <x v="2"/>
    <m/>
    <n v="21"/>
    <x v="56"/>
    <x v="7"/>
    <x v="1"/>
    <x v="0"/>
    <x v="0"/>
    <x v="7"/>
    <n v="0.73"/>
    <n v="0.85696844477836209"/>
  </r>
  <r>
    <x v="2"/>
    <m/>
    <n v="21"/>
    <x v="56"/>
    <x v="7"/>
    <x v="1"/>
    <x v="0"/>
    <x v="0"/>
    <x v="7"/>
    <n v="0.79"/>
    <n v="0.92740420736288509"/>
  </r>
  <r>
    <x v="2"/>
    <m/>
    <n v="21"/>
    <x v="56"/>
    <x v="7"/>
    <x v="1"/>
    <x v="0"/>
    <x v="0"/>
    <x v="13"/>
    <n v="0.56999999999999995"/>
    <n v="0.89062499999999989"/>
  </r>
  <r>
    <x v="2"/>
    <m/>
    <n v="21"/>
    <x v="56"/>
    <x v="7"/>
    <x v="1"/>
    <x v="0"/>
    <x v="0"/>
    <x v="13"/>
    <n v="0.52"/>
    <n v="0.8125"/>
  </r>
  <r>
    <x v="2"/>
    <m/>
    <n v="21"/>
    <x v="56"/>
    <x v="7"/>
    <x v="1"/>
    <x v="0"/>
    <x v="0"/>
    <x v="4"/>
    <n v="1.06"/>
    <n v="0.90098513374529321"/>
  </r>
  <r>
    <x v="2"/>
    <m/>
    <n v="21"/>
    <x v="56"/>
    <x v="7"/>
    <x v="1"/>
    <x v="0"/>
    <x v="0"/>
    <x v="18"/>
    <n v="1.29"/>
    <n v="0.97247664925254995"/>
  </r>
  <r>
    <x v="2"/>
    <m/>
    <n v="21"/>
    <x v="56"/>
    <x v="7"/>
    <x v="1"/>
    <x v="0"/>
    <x v="0"/>
    <x v="7"/>
    <n v="0.71"/>
    <n v="0.83348985725018787"/>
  </r>
  <r>
    <x v="2"/>
    <m/>
    <n v="21"/>
    <x v="56"/>
    <x v="7"/>
    <x v="1"/>
    <x v="0"/>
    <x v="0"/>
    <x v="5"/>
    <n v="0.81"/>
    <n v="0.88888888888888884"/>
  </r>
  <r>
    <x v="2"/>
    <m/>
    <n v="21"/>
    <x v="56"/>
    <x v="7"/>
    <x v="1"/>
    <x v="0"/>
    <x v="0"/>
    <x v="6"/>
    <n v="0.91"/>
    <n v="0.93490589298923321"/>
  </r>
  <r>
    <x v="2"/>
    <m/>
    <n v="21"/>
    <x v="56"/>
    <x v="7"/>
    <x v="1"/>
    <x v="0"/>
    <x v="0"/>
    <x v="15"/>
    <n v="0.76"/>
    <n v="0.95589067629265345"/>
  </r>
  <r>
    <x v="2"/>
    <m/>
    <n v="21"/>
    <x v="56"/>
    <x v="7"/>
    <x v="1"/>
    <x v="0"/>
    <x v="0"/>
    <x v="13"/>
    <n v="0.57999999999999996"/>
    <n v="0.90624999999999989"/>
  </r>
  <r>
    <x v="2"/>
    <m/>
    <n v="21"/>
    <x v="56"/>
    <x v="7"/>
    <x v="1"/>
    <x v="0"/>
    <x v="0"/>
    <x v="5"/>
    <n v="0.84"/>
    <n v="0.92181069958847739"/>
  </r>
  <r>
    <x v="2"/>
    <m/>
    <n v="21"/>
    <x v="56"/>
    <x v="7"/>
    <x v="1"/>
    <x v="0"/>
    <x v="0"/>
    <x v="7"/>
    <n v="0.81"/>
    <n v="0.95088279489105931"/>
  </r>
  <r>
    <x v="2"/>
    <m/>
    <n v="21"/>
    <x v="56"/>
    <x v="7"/>
    <x v="2"/>
    <x v="0"/>
    <x v="0"/>
    <x v="47"/>
    <n v="2.63"/>
    <n v="0.95766954938552573"/>
  </r>
  <r>
    <x v="2"/>
    <m/>
    <n v="21"/>
    <x v="56"/>
    <x v="7"/>
    <x v="2"/>
    <x v="0"/>
    <x v="0"/>
    <x v="2"/>
    <n v="1.61"/>
    <n v="0.91677295918367352"/>
  </r>
  <r>
    <x v="2"/>
    <m/>
    <n v="21"/>
    <x v="56"/>
    <x v="7"/>
    <x v="2"/>
    <x v="0"/>
    <x v="0"/>
    <x v="12"/>
    <n v="0.44"/>
    <n v="0.86865536098552898"/>
  </r>
  <r>
    <x v="2"/>
    <m/>
    <n v="21"/>
    <x v="56"/>
    <x v="15"/>
    <x v="0"/>
    <x v="0"/>
    <x v="0"/>
    <x v="4"/>
    <n v="0.86"/>
    <n v="0.73098793869901146"/>
  </r>
  <r>
    <x v="2"/>
    <m/>
    <n v="21"/>
    <x v="56"/>
    <x v="15"/>
    <x v="0"/>
    <x v="0"/>
    <x v="0"/>
    <x v="20"/>
    <n v="1.97"/>
    <n v="0.78785188384583693"/>
  </r>
  <r>
    <x v="2"/>
    <m/>
    <n v="21"/>
    <x v="56"/>
    <x v="15"/>
    <x v="0"/>
    <x v="0"/>
    <x v="0"/>
    <x v="56"/>
    <n v="1.94"/>
    <n v="0.85469708918367615"/>
  </r>
  <r>
    <x v="2"/>
    <m/>
    <n v="21"/>
    <x v="56"/>
    <x v="15"/>
    <x v="0"/>
    <x v="0"/>
    <x v="0"/>
    <x v="25"/>
    <n v="1.18"/>
    <n v="0.79260060318249292"/>
  </r>
  <r>
    <x v="2"/>
    <m/>
    <n v="21"/>
    <x v="56"/>
    <x v="15"/>
    <x v="0"/>
    <x v="0"/>
    <x v="0"/>
    <x v="48"/>
    <n v="1.46"/>
    <n v="0.78836673092395504"/>
  </r>
  <r>
    <x v="2"/>
    <m/>
    <n v="21"/>
    <x v="56"/>
    <x v="15"/>
    <x v="0"/>
    <x v="0"/>
    <x v="0"/>
    <x v="75"/>
    <n v="2.44"/>
    <n v="0.81127000329162824"/>
  </r>
  <r>
    <x v="2"/>
    <m/>
    <n v="21"/>
    <x v="56"/>
    <x v="15"/>
    <x v="1"/>
    <x v="0"/>
    <x v="0"/>
    <x v="10"/>
    <n v="0.67"/>
    <n v="0.97212750830661188"/>
  </r>
  <r>
    <x v="2"/>
    <m/>
    <n v="21"/>
    <x v="56"/>
    <x v="15"/>
    <x v="1"/>
    <x v="0"/>
    <x v="0"/>
    <x v="13"/>
    <n v="0.57999999999999996"/>
    <n v="0.90624999999999989"/>
  </r>
  <r>
    <x v="2"/>
    <m/>
    <n v="21"/>
    <x v="56"/>
    <x v="15"/>
    <x v="1"/>
    <x v="0"/>
    <x v="0"/>
    <x v="14"/>
    <n v="0.49"/>
    <n v="0.89298731593526748"/>
  </r>
  <r>
    <x v="2"/>
    <m/>
    <n v="21"/>
    <x v="56"/>
    <x v="15"/>
    <x v="1"/>
    <x v="0"/>
    <x v="0"/>
    <x v="9"/>
    <n v="0.67"/>
    <n v="0.90432998596263903"/>
  </r>
  <r>
    <x v="2"/>
    <m/>
    <n v="21"/>
    <x v="56"/>
    <x v="15"/>
    <x v="1"/>
    <x v="0"/>
    <x v="0"/>
    <x v="5"/>
    <n v="0.83"/>
    <n v="0.91083676268861458"/>
  </r>
  <r>
    <x v="2"/>
    <m/>
    <n v="21"/>
    <x v="56"/>
    <x v="15"/>
    <x v="1"/>
    <x v="0"/>
    <x v="0"/>
    <x v="9"/>
    <n v="0.69"/>
    <n v="0.93132491091674763"/>
  </r>
  <r>
    <x v="2"/>
    <m/>
    <n v="21"/>
    <x v="56"/>
    <x v="15"/>
    <x v="1"/>
    <x v="0"/>
    <x v="0"/>
    <x v="17"/>
    <n v="1.06"/>
    <n v="1.0209683788755863"/>
  </r>
  <r>
    <x v="2"/>
    <m/>
    <n v="21"/>
    <x v="56"/>
    <x v="15"/>
    <x v="1"/>
    <x v="0"/>
    <x v="0"/>
    <x v="5"/>
    <n v="0.86"/>
    <n v="0.94375857338820301"/>
  </r>
  <r>
    <x v="2"/>
    <m/>
    <n v="21"/>
    <x v="56"/>
    <x v="15"/>
    <x v="1"/>
    <x v="0"/>
    <x v="0"/>
    <x v="10"/>
    <n v="0.56000000000000005"/>
    <n v="0.81252448455478021"/>
  </r>
  <r>
    <x v="2"/>
    <m/>
    <n v="21"/>
    <x v="56"/>
    <x v="15"/>
    <x v="1"/>
    <x v="0"/>
    <x v="0"/>
    <x v="13"/>
    <n v="0.61"/>
    <n v="0.953125"/>
  </r>
  <r>
    <x v="2"/>
    <m/>
    <n v="21"/>
    <x v="56"/>
    <x v="15"/>
    <x v="1"/>
    <x v="0"/>
    <x v="0"/>
    <x v="15"/>
    <n v="0.81"/>
    <n v="1.0187782207855911"/>
  </r>
  <r>
    <x v="2"/>
    <m/>
    <n v="21"/>
    <x v="56"/>
    <x v="15"/>
    <x v="2"/>
    <x v="0"/>
    <x v="0"/>
    <x v="20"/>
    <n v="2.36"/>
    <n v="0.94382256135846465"/>
  </r>
  <r>
    <x v="2"/>
    <m/>
    <n v="21"/>
    <x v="56"/>
    <x v="15"/>
    <x v="2"/>
    <x v="0"/>
    <x v="0"/>
    <x v="1"/>
    <n v="1.48"/>
    <n v="1.0525716886663632"/>
  </r>
  <r>
    <x v="2"/>
    <m/>
    <n v="21"/>
    <x v="56"/>
    <x v="15"/>
    <x v="2"/>
    <x v="0"/>
    <x v="0"/>
    <x v="19"/>
    <n v="1.86"/>
    <n v="0.95329861822952966"/>
  </r>
  <r>
    <x v="2"/>
    <m/>
    <n v="21"/>
    <x v="56"/>
    <x v="15"/>
    <x v="2"/>
    <x v="0"/>
    <x v="0"/>
    <x v="1"/>
    <n v="1.34"/>
    <n v="0.95300409649522078"/>
  </r>
  <r>
    <x v="2"/>
    <m/>
    <n v="21"/>
    <x v="56"/>
    <x v="15"/>
    <x v="2"/>
    <x v="0"/>
    <x v="0"/>
    <x v="57"/>
    <n v="2.12"/>
    <n v="1.0322379600640768"/>
  </r>
  <r>
    <x v="2"/>
    <m/>
    <n v="21"/>
    <x v="56"/>
    <x v="15"/>
    <x v="2"/>
    <x v="0"/>
    <x v="0"/>
    <x v="58"/>
    <n v="2.3199999999999998"/>
    <n v="0.97344835688630782"/>
  </r>
  <r>
    <x v="2"/>
    <m/>
    <n v="21"/>
    <x v="56"/>
    <x v="15"/>
    <x v="2"/>
    <x v="0"/>
    <x v="0"/>
    <x v="41"/>
    <n v="1.6"/>
    <n v="0.96168294515401953"/>
  </r>
  <r>
    <x v="2"/>
    <m/>
    <n v="21"/>
    <x v="56"/>
    <x v="15"/>
    <x v="2"/>
    <x v="0"/>
    <x v="0"/>
    <x v="57"/>
    <n v="2.12"/>
    <n v="1.0322379600640768"/>
  </r>
  <r>
    <x v="2"/>
    <m/>
    <n v="21"/>
    <x v="56"/>
    <x v="15"/>
    <x v="2"/>
    <x v="0"/>
    <x v="0"/>
    <x v="59"/>
    <n v="2.4700000000000002"/>
    <n v="0.94223022460937511"/>
  </r>
  <r>
    <x v="2"/>
    <m/>
    <n v="21"/>
    <x v="56"/>
    <x v="35"/>
    <x v="0"/>
    <x v="0"/>
    <x v="0"/>
    <x v="74"/>
    <n v="2.62"/>
    <n v="0.79754283748694865"/>
  </r>
  <r>
    <x v="2"/>
    <m/>
    <n v="21"/>
    <x v="56"/>
    <x v="35"/>
    <x v="1"/>
    <x v="0"/>
    <x v="0"/>
    <x v="15"/>
    <n v="0.74"/>
    <n v="0.93073565849547835"/>
  </r>
  <r>
    <x v="2"/>
    <m/>
    <n v="21"/>
    <x v="56"/>
    <x v="35"/>
    <x v="1"/>
    <x v="0"/>
    <x v="0"/>
    <x v="15"/>
    <n v="0.35"/>
    <n v="0.44021281145056412"/>
  </r>
  <r>
    <x v="2"/>
    <m/>
    <n v="21"/>
    <x v="56"/>
    <x v="35"/>
    <x v="1"/>
    <x v="0"/>
    <x v="0"/>
    <x v="48"/>
    <n v="1.78"/>
    <n v="0.96115943907167123"/>
  </r>
  <r>
    <x v="2"/>
    <m/>
    <n v="21"/>
    <x v="56"/>
    <x v="35"/>
    <x v="1"/>
    <x v="0"/>
    <x v="0"/>
    <x v="9"/>
    <n v="0.69"/>
    <n v="0.93132491091674763"/>
  </r>
  <r>
    <x v="2"/>
    <m/>
    <n v="21"/>
    <x v="56"/>
    <x v="35"/>
    <x v="1"/>
    <x v="0"/>
    <x v="0"/>
    <x v="0"/>
    <n v="1.06"/>
    <n v="0.9584780092592593"/>
  </r>
  <r>
    <x v="2"/>
    <m/>
    <n v="21"/>
    <x v="56"/>
    <x v="35"/>
    <x v="1"/>
    <x v="0"/>
    <x v="0"/>
    <x v="8"/>
    <n v="0.44"/>
    <n v="0.74175222104216187"/>
  </r>
  <r>
    <x v="2"/>
    <m/>
    <n v="21"/>
    <x v="56"/>
    <x v="35"/>
    <x v="1"/>
    <x v="0"/>
    <x v="0"/>
    <x v="7"/>
    <n v="0.81"/>
    <n v="0.95088279489105931"/>
  </r>
  <r>
    <x v="2"/>
    <m/>
    <n v="21"/>
    <x v="56"/>
    <x v="35"/>
    <x v="1"/>
    <x v="0"/>
    <x v="0"/>
    <x v="15"/>
    <n v="0.76"/>
    <n v="0.95589067629265345"/>
  </r>
  <r>
    <x v="2"/>
    <m/>
    <n v="21"/>
    <x v="56"/>
    <x v="35"/>
    <x v="1"/>
    <x v="0"/>
    <x v="0"/>
    <x v="8"/>
    <n v="0.55000000000000004"/>
    <n v="0.92719027630270245"/>
  </r>
  <r>
    <x v="2"/>
    <m/>
    <n v="21"/>
    <x v="56"/>
    <x v="35"/>
    <x v="1"/>
    <x v="0"/>
    <x v="0"/>
    <x v="15"/>
    <n v="0.82"/>
    <n v="1.0313557296841787"/>
  </r>
  <r>
    <x v="2"/>
    <m/>
    <n v="21"/>
    <x v="56"/>
    <x v="35"/>
    <x v="1"/>
    <x v="0"/>
    <x v="0"/>
    <x v="6"/>
    <n v="0.9"/>
    <n v="0.9246322018574834"/>
  </r>
  <r>
    <x v="2"/>
    <m/>
    <n v="21"/>
    <x v="56"/>
    <x v="35"/>
    <x v="1"/>
    <x v="0"/>
    <x v="0"/>
    <x v="13"/>
    <n v="0.6"/>
    <n v="0.9375"/>
  </r>
  <r>
    <x v="2"/>
    <m/>
    <n v="21"/>
    <x v="56"/>
    <x v="35"/>
    <x v="1"/>
    <x v="0"/>
    <x v="0"/>
    <x v="17"/>
    <n v="1"/>
    <n v="0.9631777159203645"/>
  </r>
  <r>
    <x v="2"/>
    <m/>
    <n v="21"/>
    <x v="56"/>
    <x v="35"/>
    <x v="1"/>
    <x v="0"/>
    <x v="0"/>
    <x v="10"/>
    <n v="0.6"/>
    <n v="0.87056194773726436"/>
  </r>
  <r>
    <x v="2"/>
    <m/>
    <n v="21"/>
    <x v="56"/>
    <x v="35"/>
    <x v="1"/>
    <x v="0"/>
    <x v="1"/>
    <x v="103"/>
    <n v="16.79"/>
    <n v="0.99634515200049367"/>
  </r>
  <r>
    <x v="2"/>
    <m/>
    <n v="21"/>
    <x v="56"/>
    <x v="35"/>
    <x v="1"/>
    <x v="0"/>
    <x v="0"/>
    <x v="13"/>
    <n v="0.6"/>
    <n v="0.9375"/>
  </r>
  <r>
    <x v="2"/>
    <m/>
    <n v="21"/>
    <x v="56"/>
    <x v="35"/>
    <x v="1"/>
    <x v="0"/>
    <x v="0"/>
    <x v="8"/>
    <n v="0.56000000000000005"/>
    <n v="0.94404828132638796"/>
  </r>
  <r>
    <x v="2"/>
    <m/>
    <n v="21"/>
    <x v="56"/>
    <x v="35"/>
    <x v="1"/>
    <x v="0"/>
    <x v="0"/>
    <x v="7"/>
    <n v="0.73"/>
    <n v="0.85696844477836209"/>
  </r>
  <r>
    <x v="2"/>
    <m/>
    <n v="21"/>
    <x v="56"/>
    <x v="35"/>
    <x v="1"/>
    <x v="0"/>
    <x v="0"/>
    <x v="14"/>
    <n v="0.37"/>
    <n v="0.67429654468581424"/>
  </r>
  <r>
    <x v="2"/>
    <m/>
    <n v="21"/>
    <x v="56"/>
    <x v="35"/>
    <x v="1"/>
    <x v="0"/>
    <x v="0"/>
    <x v="7"/>
    <n v="0.82"/>
    <n v="0.96262208865514653"/>
  </r>
  <r>
    <x v="2"/>
    <m/>
    <n v="21"/>
    <x v="56"/>
    <x v="35"/>
    <x v="2"/>
    <x v="0"/>
    <x v="0"/>
    <x v="19"/>
    <n v="1.72"/>
    <n v="0.8815449587928984"/>
  </r>
  <r>
    <x v="2"/>
    <m/>
    <n v="21"/>
    <x v="56"/>
    <x v="35"/>
    <x v="2"/>
    <x v="0"/>
    <x v="0"/>
    <x v="57"/>
    <n v="2.0699999999999998"/>
    <n v="1.007892725156905"/>
  </r>
  <r>
    <x v="2"/>
    <m/>
    <n v="21"/>
    <x v="56"/>
    <x v="35"/>
    <x v="2"/>
    <x v="0"/>
    <x v="0"/>
    <x v="19"/>
    <n v="1.97"/>
    <n v="1.0096764935011686"/>
  </r>
  <r>
    <x v="2"/>
    <m/>
    <n v="21"/>
    <x v="56"/>
    <x v="35"/>
    <x v="2"/>
    <x v="0"/>
    <x v="0"/>
    <x v="68"/>
    <n v="2.5499999999999998"/>
    <n v="0.88696886217547366"/>
  </r>
  <r>
    <x v="2"/>
    <m/>
    <n v="21"/>
    <x v="56"/>
    <x v="35"/>
    <x v="2"/>
    <x v="0"/>
    <x v="0"/>
    <x v="26"/>
    <n v="2"/>
    <n v="0.92592592592592593"/>
  </r>
  <r>
    <x v="2"/>
    <m/>
    <n v="21"/>
    <x v="56"/>
    <x v="35"/>
    <x v="2"/>
    <x v="0"/>
    <x v="0"/>
    <x v="26"/>
    <n v="1.78"/>
    <n v="0.82407407407407407"/>
  </r>
  <r>
    <x v="2"/>
    <m/>
    <n v="21"/>
    <x v="56"/>
    <x v="35"/>
    <x v="2"/>
    <x v="0"/>
    <x v="0"/>
    <x v="26"/>
    <n v="2.1"/>
    <n v="0.97222222222222221"/>
  </r>
  <r>
    <x v="2"/>
    <m/>
    <n v="21"/>
    <x v="56"/>
    <x v="35"/>
    <x v="2"/>
    <x v="0"/>
    <x v="0"/>
    <x v="47"/>
    <n v="2.66"/>
    <n v="0.96859353664087389"/>
  </r>
  <r>
    <x v="2"/>
    <m/>
    <n v="21"/>
    <x v="56"/>
    <x v="35"/>
    <x v="2"/>
    <x v="0"/>
    <x v="0"/>
    <x v="68"/>
    <n v="2.95"/>
    <n v="1.026101232712803"/>
  </r>
  <r>
    <x v="2"/>
    <m/>
    <n v="21"/>
    <x v="56"/>
    <x v="35"/>
    <x v="2"/>
    <x v="0"/>
    <x v="0"/>
    <x v="0"/>
    <n v="1.07"/>
    <n v="0.96752025462962965"/>
  </r>
  <r>
    <x v="2"/>
    <m/>
    <n v="21"/>
    <x v="56"/>
    <x v="35"/>
    <x v="2"/>
    <x v="0"/>
    <x v="0"/>
    <x v="48"/>
    <n v="1.68"/>
    <n v="0.90716171777550991"/>
  </r>
  <r>
    <x v="2"/>
    <m/>
    <n v="21"/>
    <x v="56"/>
    <x v="35"/>
    <x v="2"/>
    <x v="0"/>
    <x v="0"/>
    <x v="59"/>
    <n v="2.4500000000000002"/>
    <n v="0.93460083007812511"/>
  </r>
  <r>
    <x v="2"/>
    <m/>
    <n v="21"/>
    <x v="56"/>
    <x v="35"/>
    <x v="2"/>
    <x v="0"/>
    <x v="1"/>
    <x v="84"/>
    <n v="3.22"/>
    <n v="0.89966500051688825"/>
  </r>
  <r>
    <x v="2"/>
    <m/>
    <n v="21"/>
    <x v="56"/>
    <x v="35"/>
    <x v="2"/>
    <x v="0"/>
    <x v="0"/>
    <x v="18"/>
    <n v="1.44"/>
    <n v="1.0855553293981952"/>
  </r>
  <r>
    <x v="2"/>
    <m/>
    <n v="21"/>
    <x v="56"/>
    <x v="35"/>
    <x v="2"/>
    <x v="0"/>
    <x v="0"/>
    <x v="68"/>
    <n v="2.68"/>
    <n v="0.93218688260010574"/>
  </r>
  <r>
    <x v="2"/>
    <m/>
    <n v="21"/>
    <x v="56"/>
    <x v="35"/>
    <x v="2"/>
    <x v="0"/>
    <x v="0"/>
    <x v="15"/>
    <n v="0.74"/>
    <n v="0.93073565849547835"/>
  </r>
  <r>
    <x v="2"/>
    <m/>
    <n v="21"/>
    <x v="56"/>
    <x v="8"/>
    <x v="0"/>
    <x v="0"/>
    <x v="0"/>
    <x v="0"/>
    <n v="0.75"/>
    <n v="0.67816840277777779"/>
  </r>
  <r>
    <x v="2"/>
    <m/>
    <n v="21"/>
    <x v="56"/>
    <x v="8"/>
    <x v="0"/>
    <x v="0"/>
    <x v="0"/>
    <x v="47"/>
    <n v="1.72"/>
    <n v="0.62630860263996357"/>
  </r>
  <r>
    <x v="2"/>
    <m/>
    <n v="21"/>
    <x v="56"/>
    <x v="8"/>
    <x v="1"/>
    <x v="0"/>
    <x v="0"/>
    <x v="9"/>
    <n v="0.81"/>
    <n v="1.0932944606413995"/>
  </r>
  <r>
    <x v="2"/>
    <m/>
    <n v="21"/>
    <x v="56"/>
    <x v="8"/>
    <x v="1"/>
    <x v="0"/>
    <x v="0"/>
    <x v="15"/>
    <n v="0.68"/>
    <n v="0.85527060510395314"/>
  </r>
  <r>
    <x v="2"/>
    <m/>
    <n v="21"/>
    <x v="56"/>
    <x v="8"/>
    <x v="1"/>
    <x v="0"/>
    <x v="0"/>
    <x v="11"/>
    <n v="0.28000000000000003"/>
    <n v="0.60013717421124835"/>
  </r>
  <r>
    <x v="2"/>
    <m/>
    <n v="21"/>
    <x v="56"/>
    <x v="8"/>
    <x v="1"/>
    <x v="0"/>
    <x v="0"/>
    <x v="13"/>
    <n v="0.43"/>
    <n v="0.671875"/>
  </r>
  <r>
    <x v="2"/>
    <m/>
    <n v="21"/>
    <x v="56"/>
    <x v="8"/>
    <x v="1"/>
    <x v="0"/>
    <x v="0"/>
    <x v="9"/>
    <n v="0.56000000000000005"/>
    <n v="0.75585789871504172"/>
  </r>
  <r>
    <x v="2"/>
    <m/>
    <n v="21"/>
    <x v="56"/>
    <x v="8"/>
    <x v="1"/>
    <x v="0"/>
    <x v="0"/>
    <x v="12"/>
    <n v="0.36"/>
    <n v="0.71071802262452377"/>
  </r>
  <r>
    <x v="2"/>
    <m/>
    <n v="21"/>
    <x v="56"/>
    <x v="8"/>
    <x v="1"/>
    <x v="0"/>
    <x v="0"/>
    <x v="14"/>
    <n v="0.46"/>
    <n v="0.83831462312290417"/>
  </r>
  <r>
    <x v="2"/>
    <m/>
    <n v="21"/>
    <x v="56"/>
    <x v="8"/>
    <x v="1"/>
    <x v="0"/>
    <x v="0"/>
    <x v="13"/>
    <n v="0.56000000000000005"/>
    <n v="0.87500000000000011"/>
  </r>
  <r>
    <x v="2"/>
    <m/>
    <n v="21"/>
    <x v="56"/>
    <x v="8"/>
    <x v="1"/>
    <x v="0"/>
    <x v="0"/>
    <x v="14"/>
    <n v="0.45"/>
    <n v="0.82009039218544977"/>
  </r>
  <r>
    <x v="2"/>
    <m/>
    <n v="21"/>
    <x v="56"/>
    <x v="8"/>
    <x v="1"/>
    <x v="0"/>
    <x v="0"/>
    <x v="13"/>
    <n v="0.59"/>
    <n v="0.921875"/>
  </r>
  <r>
    <x v="2"/>
    <m/>
    <n v="21"/>
    <x v="56"/>
    <x v="8"/>
    <x v="1"/>
    <x v="0"/>
    <x v="0"/>
    <x v="9"/>
    <n v="0.71"/>
    <n v="0.95831983587085623"/>
  </r>
  <r>
    <x v="2"/>
    <m/>
    <n v="21"/>
    <x v="56"/>
    <x v="8"/>
    <x v="1"/>
    <x v="0"/>
    <x v="0"/>
    <x v="13"/>
    <n v="0.55000000000000004"/>
    <n v="0.85937500000000011"/>
  </r>
  <r>
    <x v="2"/>
    <m/>
    <n v="21"/>
    <x v="56"/>
    <x v="8"/>
    <x v="1"/>
    <x v="0"/>
    <x v="0"/>
    <x v="14"/>
    <n v="0.41"/>
    <n v="0.74719346843563206"/>
  </r>
  <r>
    <x v="2"/>
    <m/>
    <n v="21"/>
    <x v="56"/>
    <x v="8"/>
    <x v="1"/>
    <x v="0"/>
    <x v="0"/>
    <x v="13"/>
    <n v="0.55000000000000004"/>
    <n v="0.85937500000000011"/>
  </r>
  <r>
    <x v="2"/>
    <m/>
    <n v="21"/>
    <x v="56"/>
    <x v="8"/>
    <x v="1"/>
    <x v="0"/>
    <x v="0"/>
    <x v="12"/>
    <n v="0.48"/>
    <n v="0.94762403016603158"/>
  </r>
  <r>
    <x v="2"/>
    <m/>
    <n v="21"/>
    <x v="56"/>
    <x v="8"/>
    <x v="1"/>
    <x v="0"/>
    <x v="0"/>
    <x v="6"/>
    <n v="0.98"/>
    <n v="1.006821730911482"/>
  </r>
  <r>
    <x v="2"/>
    <m/>
    <n v="21"/>
    <x v="56"/>
    <x v="8"/>
    <x v="1"/>
    <x v="0"/>
    <x v="0"/>
    <x v="12"/>
    <n v="0.4"/>
    <n v="0.78968669180502638"/>
  </r>
  <r>
    <x v="2"/>
    <m/>
    <n v="21"/>
    <x v="56"/>
    <x v="8"/>
    <x v="1"/>
    <x v="0"/>
    <x v="0"/>
    <x v="17"/>
    <n v="0.5"/>
    <n v="0.48158885796018225"/>
  </r>
  <r>
    <x v="2"/>
    <m/>
    <n v="21"/>
    <x v="56"/>
    <x v="8"/>
    <x v="1"/>
    <x v="0"/>
    <x v="0"/>
    <x v="8"/>
    <n v="0.46"/>
    <n v="0.77546823108953289"/>
  </r>
  <r>
    <x v="2"/>
    <m/>
    <n v="21"/>
    <x v="56"/>
    <x v="8"/>
    <x v="1"/>
    <x v="0"/>
    <x v="0"/>
    <x v="8"/>
    <n v="0.59"/>
    <n v="0.99462229639744437"/>
  </r>
  <r>
    <x v="2"/>
    <m/>
    <n v="21"/>
    <x v="56"/>
    <x v="8"/>
    <x v="1"/>
    <x v="0"/>
    <x v="0"/>
    <x v="42"/>
    <n v="0.31"/>
    <n v="0.72303206997084546"/>
  </r>
  <r>
    <x v="2"/>
    <m/>
    <n v="21"/>
    <x v="56"/>
    <x v="8"/>
    <x v="1"/>
    <x v="0"/>
    <x v="0"/>
    <x v="8"/>
    <n v="0.44"/>
    <n v="0.74175222104216187"/>
  </r>
  <r>
    <x v="2"/>
    <m/>
    <n v="21"/>
    <x v="56"/>
    <x v="8"/>
    <x v="1"/>
    <x v="0"/>
    <x v="0"/>
    <x v="14"/>
    <n v="0.4"/>
    <n v="0.72896923749817755"/>
  </r>
  <r>
    <x v="2"/>
    <m/>
    <n v="21"/>
    <x v="56"/>
    <x v="8"/>
    <x v="1"/>
    <x v="0"/>
    <x v="0"/>
    <x v="14"/>
    <n v="0.42"/>
    <n v="0.76541769937308646"/>
  </r>
  <r>
    <x v="2"/>
    <m/>
    <n v="21"/>
    <x v="56"/>
    <x v="8"/>
    <x v="2"/>
    <x v="0"/>
    <x v="0"/>
    <x v="72"/>
    <n v="3.37"/>
    <n v="1.0717738652554447"/>
  </r>
  <r>
    <x v="2"/>
    <m/>
    <n v="21"/>
    <x v="56"/>
    <x v="8"/>
    <x v="2"/>
    <x v="0"/>
    <x v="0"/>
    <x v="24"/>
    <n v="4.92"/>
    <n v="0.9609375"/>
  </r>
  <r>
    <x v="2"/>
    <m/>
    <n v="21"/>
    <x v="56"/>
    <x v="8"/>
    <x v="2"/>
    <x v="0"/>
    <x v="0"/>
    <x v="72"/>
    <n v="3.41"/>
    <n v="1.0844952167718298"/>
  </r>
  <r>
    <x v="2"/>
    <m/>
    <n v="21"/>
    <x v="56"/>
    <x v="8"/>
    <x v="2"/>
    <x v="0"/>
    <x v="0"/>
    <x v="83"/>
    <n v="3.57"/>
    <n v="0.95646862139917699"/>
  </r>
  <r>
    <x v="2"/>
    <m/>
    <n v="21"/>
    <x v="56"/>
    <x v="8"/>
    <x v="2"/>
    <x v="0"/>
    <x v="0"/>
    <x v="84"/>
    <n v="3.58"/>
    <n v="1.0002486651709503"/>
  </r>
  <r>
    <x v="2"/>
    <m/>
    <n v="21"/>
    <x v="56"/>
    <x v="8"/>
    <x v="2"/>
    <x v="0"/>
    <x v="0"/>
    <x v="74"/>
    <n v="3.28"/>
    <n v="0.99845057517450053"/>
  </r>
  <r>
    <x v="2"/>
    <m/>
    <n v="21"/>
    <x v="56"/>
    <x v="8"/>
    <x v="2"/>
    <x v="0"/>
    <x v="0"/>
    <x v="102"/>
    <n v="10.72"/>
    <n v="0.90007187141062761"/>
  </r>
  <r>
    <x v="2"/>
    <m/>
    <n v="21"/>
    <x v="56"/>
    <x v="8"/>
    <x v="2"/>
    <x v="0"/>
    <x v="0"/>
    <x v="72"/>
    <n v="2.91"/>
    <n v="0.92547832281701603"/>
  </r>
  <r>
    <x v="2"/>
    <m/>
    <n v="21"/>
    <x v="56"/>
    <x v="8"/>
    <x v="2"/>
    <x v="0"/>
    <x v="0"/>
    <x v="58"/>
    <n v="2.13"/>
    <n v="0.89372629317579133"/>
  </r>
  <r>
    <x v="2"/>
    <m/>
    <n v="21"/>
    <x v="56"/>
    <x v="8"/>
    <x v="2"/>
    <x v="0"/>
    <x v="0"/>
    <x v="26"/>
    <n v="2.11"/>
    <n v="0.97685185185185186"/>
  </r>
  <r>
    <x v="2"/>
    <m/>
    <n v="21"/>
    <x v="56"/>
    <x v="8"/>
    <x v="2"/>
    <x v="0"/>
    <x v="0"/>
    <x v="26"/>
    <n v="1.92"/>
    <n v="0.88888888888888884"/>
  </r>
  <r>
    <x v="2"/>
    <m/>
    <n v="21"/>
    <x v="56"/>
    <x v="8"/>
    <x v="2"/>
    <x v="0"/>
    <x v="0"/>
    <x v="83"/>
    <n v="3.18"/>
    <n v="0.85198045267489708"/>
  </r>
  <r>
    <x v="2"/>
    <m/>
    <n v="21"/>
    <x v="56"/>
    <x v="8"/>
    <x v="2"/>
    <x v="0"/>
    <x v="0"/>
    <x v="72"/>
    <n v="2.91"/>
    <n v="0.92547832281701603"/>
  </r>
  <r>
    <x v="2"/>
    <m/>
    <n v="21"/>
    <x v="56"/>
    <x v="8"/>
    <x v="2"/>
    <x v="0"/>
    <x v="0"/>
    <x v="56"/>
    <n v="2.27"/>
    <n v="1.0000837074468789"/>
  </r>
  <r>
    <x v="2"/>
    <m/>
    <n v="21"/>
    <x v="56"/>
    <x v="8"/>
    <x v="2"/>
    <x v="0"/>
    <x v="0"/>
    <x v="56"/>
    <n v="2.1"/>
    <n v="0.92518757076583502"/>
  </r>
  <r>
    <x v="2"/>
    <m/>
    <n v="21"/>
    <x v="56"/>
    <x v="8"/>
    <x v="2"/>
    <x v="0"/>
    <x v="0"/>
    <x v="57"/>
    <n v="1.93"/>
    <n v="0.93972606741682452"/>
  </r>
  <r>
    <x v="2"/>
    <m/>
    <n v="21"/>
    <x v="56"/>
    <x v="8"/>
    <x v="2"/>
    <x v="0"/>
    <x v="0"/>
    <x v="18"/>
    <n v="1.68"/>
    <n v="1.2664812176312279"/>
  </r>
  <r>
    <x v="2"/>
    <m/>
    <n v="21"/>
    <x v="56"/>
    <x v="8"/>
    <x v="2"/>
    <x v="0"/>
    <x v="0"/>
    <x v="26"/>
    <n v="2"/>
    <n v="0.92592592592592593"/>
  </r>
  <r>
    <x v="2"/>
    <m/>
    <n v="21"/>
    <x v="56"/>
    <x v="0"/>
    <x v="0"/>
    <x v="0"/>
    <x v="0"/>
    <x v="48"/>
    <n v="1.38"/>
    <n v="0.74516855388702596"/>
  </r>
  <r>
    <x v="2"/>
    <m/>
    <n v="21"/>
    <x v="56"/>
    <x v="0"/>
    <x v="1"/>
    <x v="0"/>
    <x v="0"/>
    <x v="5"/>
    <n v="0.77"/>
    <n v="0.84499314128943759"/>
  </r>
  <r>
    <x v="2"/>
    <m/>
    <n v="21"/>
    <x v="56"/>
    <x v="0"/>
    <x v="1"/>
    <x v="0"/>
    <x v="0"/>
    <x v="14"/>
    <n v="0.53"/>
    <n v="0.9658842396850853"/>
  </r>
  <r>
    <x v="2"/>
    <m/>
    <n v="21"/>
    <x v="56"/>
    <x v="0"/>
    <x v="1"/>
    <x v="0"/>
    <x v="0"/>
    <x v="7"/>
    <n v="0.87"/>
    <n v="1.0213185574755823"/>
  </r>
  <r>
    <x v="2"/>
    <m/>
    <n v="21"/>
    <x v="56"/>
    <x v="0"/>
    <x v="1"/>
    <x v="0"/>
    <x v="0"/>
    <x v="6"/>
    <n v="1.08"/>
    <n v="1.10955864222898"/>
  </r>
  <r>
    <x v="2"/>
    <m/>
    <n v="21"/>
    <x v="56"/>
    <x v="0"/>
    <x v="1"/>
    <x v="0"/>
    <x v="0"/>
    <x v="13"/>
    <n v="0.6"/>
    <n v="0.9375"/>
  </r>
  <r>
    <x v="2"/>
    <m/>
    <n v="21"/>
    <x v="56"/>
    <x v="0"/>
    <x v="1"/>
    <x v="0"/>
    <x v="0"/>
    <x v="9"/>
    <n v="0.66"/>
    <n v="0.89083252348558473"/>
  </r>
  <r>
    <x v="2"/>
    <m/>
    <n v="21"/>
    <x v="56"/>
    <x v="0"/>
    <x v="1"/>
    <x v="0"/>
    <x v="0"/>
    <x v="17"/>
    <n v="1.05"/>
    <n v="1.0113366017163827"/>
  </r>
  <r>
    <x v="2"/>
    <m/>
    <n v="21"/>
    <x v="56"/>
    <x v="0"/>
    <x v="1"/>
    <x v="0"/>
    <x v="0"/>
    <x v="5"/>
    <n v="0.84"/>
    <n v="0.92181069958847739"/>
  </r>
  <r>
    <x v="2"/>
    <m/>
    <n v="21"/>
    <x v="56"/>
    <x v="0"/>
    <x v="1"/>
    <x v="0"/>
    <x v="0"/>
    <x v="7"/>
    <n v="0.84"/>
    <n v="0.98610067618332076"/>
  </r>
  <r>
    <x v="2"/>
    <m/>
    <n v="21"/>
    <x v="56"/>
    <x v="0"/>
    <x v="1"/>
    <x v="0"/>
    <x v="0"/>
    <x v="9"/>
    <n v="0.68"/>
    <n v="0.91782744843969333"/>
  </r>
  <r>
    <x v="2"/>
    <m/>
    <n v="21"/>
    <x v="56"/>
    <x v="0"/>
    <x v="1"/>
    <x v="0"/>
    <x v="0"/>
    <x v="4"/>
    <n v="1"/>
    <n v="0.84998597523140873"/>
  </r>
  <r>
    <x v="2"/>
    <m/>
    <n v="21"/>
    <x v="56"/>
    <x v="0"/>
    <x v="1"/>
    <x v="0"/>
    <x v="0"/>
    <x v="5"/>
    <n v="0.9"/>
    <n v="0.98765432098765427"/>
  </r>
  <r>
    <x v="2"/>
    <m/>
    <n v="21"/>
    <x v="56"/>
    <x v="0"/>
    <x v="1"/>
    <x v="0"/>
    <x v="0"/>
    <x v="9"/>
    <n v="0.71"/>
    <n v="0.95831983587085623"/>
  </r>
  <r>
    <x v="2"/>
    <m/>
    <n v="21"/>
    <x v="56"/>
    <x v="0"/>
    <x v="1"/>
    <x v="0"/>
    <x v="0"/>
    <x v="14"/>
    <n v="0.47"/>
    <n v="0.85653885406035868"/>
  </r>
  <r>
    <x v="2"/>
    <m/>
    <n v="21"/>
    <x v="56"/>
    <x v="0"/>
    <x v="1"/>
    <x v="0"/>
    <x v="0"/>
    <x v="9"/>
    <n v="0.74"/>
    <n v="0.99881222330201924"/>
  </r>
  <r>
    <x v="2"/>
    <m/>
    <n v="21"/>
    <x v="56"/>
    <x v="0"/>
    <x v="1"/>
    <x v="0"/>
    <x v="0"/>
    <x v="5"/>
    <n v="0.86"/>
    <n v="0.94375857338820301"/>
  </r>
  <r>
    <x v="2"/>
    <m/>
    <n v="21"/>
    <x v="56"/>
    <x v="0"/>
    <x v="1"/>
    <x v="0"/>
    <x v="0"/>
    <x v="15"/>
    <n v="0.73"/>
    <n v="0.91815814959689079"/>
  </r>
  <r>
    <x v="2"/>
    <m/>
    <n v="21"/>
    <x v="56"/>
    <x v="0"/>
    <x v="1"/>
    <x v="0"/>
    <x v="0"/>
    <x v="9"/>
    <n v="0.69"/>
    <n v="0.93132491091674763"/>
  </r>
  <r>
    <x v="2"/>
    <m/>
    <n v="21"/>
    <x v="56"/>
    <x v="0"/>
    <x v="1"/>
    <x v="0"/>
    <x v="0"/>
    <x v="14"/>
    <n v="0.42"/>
    <n v="0.76541769937308646"/>
  </r>
  <r>
    <x v="2"/>
    <m/>
    <n v="21"/>
    <x v="56"/>
    <x v="0"/>
    <x v="1"/>
    <x v="0"/>
    <x v="0"/>
    <x v="18"/>
    <n v="1.21"/>
    <n v="0.91216801984153906"/>
  </r>
  <r>
    <x v="2"/>
    <m/>
    <n v="21"/>
    <x v="56"/>
    <x v="0"/>
    <x v="1"/>
    <x v="0"/>
    <x v="0"/>
    <x v="5"/>
    <n v="0.91"/>
    <n v="0.99862825788751719"/>
  </r>
  <r>
    <x v="2"/>
    <m/>
    <n v="21"/>
    <x v="56"/>
    <x v="0"/>
    <x v="1"/>
    <x v="0"/>
    <x v="0"/>
    <x v="15"/>
    <n v="0.76"/>
    <n v="0.95589067629265345"/>
  </r>
  <r>
    <x v="2"/>
    <m/>
    <n v="21"/>
    <x v="56"/>
    <x v="0"/>
    <x v="1"/>
    <x v="0"/>
    <x v="0"/>
    <x v="10"/>
    <n v="0.56000000000000005"/>
    <n v="0.81252448455478021"/>
  </r>
  <r>
    <x v="2"/>
    <m/>
    <n v="21"/>
    <x v="56"/>
    <x v="0"/>
    <x v="1"/>
    <x v="0"/>
    <x v="0"/>
    <x v="10"/>
    <n v="0.63"/>
    <n v="0.91409004512412761"/>
  </r>
  <r>
    <x v="2"/>
    <m/>
    <n v="21"/>
    <x v="56"/>
    <x v="0"/>
    <x v="2"/>
    <x v="0"/>
    <x v="0"/>
    <x v="57"/>
    <n v="2.02"/>
    <n v="0.98354749024973342"/>
  </r>
  <r>
    <x v="2"/>
    <m/>
    <n v="21"/>
    <x v="56"/>
    <x v="0"/>
    <x v="2"/>
    <x v="0"/>
    <x v="0"/>
    <x v="58"/>
    <n v="2.44"/>
    <n v="1.0237991339666341"/>
  </r>
  <r>
    <x v="2"/>
    <m/>
    <n v="21"/>
    <x v="56"/>
    <x v="0"/>
    <x v="2"/>
    <x v="0"/>
    <x v="0"/>
    <x v="59"/>
    <n v="2.63"/>
    <n v="1.003265380859375"/>
  </r>
  <r>
    <x v="2"/>
    <m/>
    <n v="21"/>
    <x v="56"/>
    <x v="0"/>
    <x v="2"/>
    <x v="0"/>
    <x v="0"/>
    <x v="72"/>
    <n v="3.2"/>
    <n v="1.0177081213108081"/>
  </r>
  <r>
    <x v="2"/>
    <m/>
    <n v="21"/>
    <x v="56"/>
    <x v="0"/>
    <x v="2"/>
    <x v="0"/>
    <x v="0"/>
    <x v="58"/>
    <n v="2.1800000000000002"/>
    <n v="0.91470578362592747"/>
  </r>
  <r>
    <x v="2"/>
    <m/>
    <n v="21"/>
    <x v="56"/>
    <x v="0"/>
    <x v="2"/>
    <x v="0"/>
    <x v="0"/>
    <x v="75"/>
    <n v="2.85"/>
    <n v="0.94758996286112318"/>
  </r>
  <r>
    <x v="2"/>
    <m/>
    <n v="21"/>
    <x v="56"/>
    <x v="0"/>
    <x v="2"/>
    <x v="0"/>
    <x v="0"/>
    <x v="59"/>
    <n v="2.56"/>
    <n v="0.9765625"/>
  </r>
  <r>
    <x v="2"/>
    <m/>
    <n v="21"/>
    <x v="56"/>
    <x v="0"/>
    <x v="2"/>
    <x v="0"/>
    <x v="0"/>
    <x v="2"/>
    <n v="1.76"/>
    <n v="1.0021865889212829"/>
  </r>
  <r>
    <x v="2"/>
    <m/>
    <n v="21"/>
    <x v="56"/>
    <x v="0"/>
    <x v="2"/>
    <x v="0"/>
    <x v="0"/>
    <x v="41"/>
    <n v="1.5"/>
    <n v="0.90157776108189336"/>
  </r>
  <r>
    <x v="2"/>
    <m/>
    <n v="21"/>
    <x v="56"/>
    <x v="0"/>
    <x v="2"/>
    <x v="0"/>
    <x v="0"/>
    <x v="56"/>
    <n v="2.16"/>
    <n v="0.95162150135914458"/>
  </r>
  <r>
    <x v="2"/>
    <m/>
    <n v="21"/>
    <x v="56"/>
    <x v="0"/>
    <x v="2"/>
    <x v="0"/>
    <x v="0"/>
    <x v="48"/>
    <n v="1.78"/>
    <n v="0.96115943907167123"/>
  </r>
  <r>
    <x v="2"/>
    <m/>
    <n v="21"/>
    <x v="56"/>
    <x v="16"/>
    <x v="1"/>
    <x v="0"/>
    <x v="0"/>
    <x v="8"/>
    <n v="0.65"/>
    <n v="1.0957703265395573"/>
  </r>
  <r>
    <x v="2"/>
    <m/>
    <n v="21"/>
    <x v="56"/>
    <x v="16"/>
    <x v="1"/>
    <x v="0"/>
    <x v="0"/>
    <x v="10"/>
    <n v="0.63"/>
    <n v="0.91409004512412761"/>
  </r>
  <r>
    <x v="2"/>
    <m/>
    <n v="21"/>
    <x v="56"/>
    <x v="16"/>
    <x v="1"/>
    <x v="0"/>
    <x v="0"/>
    <x v="3"/>
    <n v="1.26"/>
    <n v="1.008"/>
  </r>
  <r>
    <x v="2"/>
    <m/>
    <n v="21"/>
    <x v="56"/>
    <x v="16"/>
    <x v="1"/>
    <x v="0"/>
    <x v="0"/>
    <x v="9"/>
    <n v="0.75"/>
    <n v="1.0123096857790734"/>
  </r>
  <r>
    <x v="2"/>
    <m/>
    <n v="21"/>
    <x v="56"/>
    <x v="16"/>
    <x v="1"/>
    <x v="0"/>
    <x v="0"/>
    <x v="1"/>
    <n v="1.52"/>
    <n v="1.0810195721438325"/>
  </r>
  <r>
    <x v="2"/>
    <m/>
    <n v="21"/>
    <x v="56"/>
    <x v="16"/>
    <x v="1"/>
    <x v="0"/>
    <x v="0"/>
    <x v="16"/>
    <n v="1.68"/>
    <n v="1.0669105319311081"/>
  </r>
  <r>
    <x v="2"/>
    <m/>
    <n v="21"/>
    <x v="56"/>
    <x v="16"/>
    <x v="1"/>
    <x v="0"/>
    <x v="0"/>
    <x v="41"/>
    <n v="1.76"/>
    <n v="1.0578512396694215"/>
  </r>
  <r>
    <x v="2"/>
    <m/>
    <n v="21"/>
    <x v="56"/>
    <x v="16"/>
    <x v="1"/>
    <x v="0"/>
    <x v="0"/>
    <x v="41"/>
    <n v="1.58"/>
    <n v="0.9496619083395943"/>
  </r>
  <r>
    <x v="2"/>
    <m/>
    <n v="21"/>
    <x v="56"/>
    <x v="16"/>
    <x v="1"/>
    <x v="0"/>
    <x v="0"/>
    <x v="9"/>
    <n v="0.77"/>
    <n v="1.0393046107331823"/>
  </r>
  <r>
    <x v="2"/>
    <m/>
    <n v="21"/>
    <x v="56"/>
    <x v="16"/>
    <x v="1"/>
    <x v="0"/>
    <x v="0"/>
    <x v="8"/>
    <n v="0.74"/>
    <n v="1.2474923717527269"/>
  </r>
  <r>
    <x v="2"/>
    <m/>
    <n v="21"/>
    <x v="56"/>
    <x v="16"/>
    <x v="1"/>
    <x v="0"/>
    <x v="0"/>
    <x v="10"/>
    <n v="0.65"/>
    <n v="0.94310877671536975"/>
  </r>
  <r>
    <x v="2"/>
    <m/>
    <n v="21"/>
    <x v="56"/>
    <x v="16"/>
    <x v="1"/>
    <x v="0"/>
    <x v="0"/>
    <x v="25"/>
    <n v="1.52"/>
    <n v="1.0209770481672791"/>
  </r>
  <r>
    <x v="2"/>
    <m/>
    <n v="21"/>
    <x v="56"/>
    <x v="16"/>
    <x v="1"/>
    <x v="0"/>
    <x v="0"/>
    <x v="16"/>
    <n v="1.45"/>
    <n v="0.92084539958339684"/>
  </r>
  <r>
    <x v="2"/>
    <m/>
    <n v="21"/>
    <x v="56"/>
    <x v="16"/>
    <x v="1"/>
    <x v="0"/>
    <x v="0"/>
    <x v="17"/>
    <n v="1.0900000000000001"/>
    <n v="1.0498637103531974"/>
  </r>
  <r>
    <x v="2"/>
    <m/>
    <n v="21"/>
    <x v="56"/>
    <x v="16"/>
    <x v="1"/>
    <x v="0"/>
    <x v="0"/>
    <x v="3"/>
    <n v="1.28"/>
    <n v="1.024"/>
  </r>
  <r>
    <x v="2"/>
    <m/>
    <n v="21"/>
    <x v="56"/>
    <x v="16"/>
    <x v="1"/>
    <x v="0"/>
    <x v="0"/>
    <x v="17"/>
    <n v="1.1100000000000001"/>
    <n v="1.0691272646716048"/>
  </r>
  <r>
    <x v="2"/>
    <m/>
    <n v="21"/>
    <x v="56"/>
    <x v="16"/>
    <x v="1"/>
    <x v="0"/>
    <x v="0"/>
    <x v="6"/>
    <n v="1"/>
    <n v="1.0273691131749816"/>
  </r>
  <r>
    <x v="2"/>
    <m/>
    <n v="21"/>
    <x v="56"/>
    <x v="16"/>
    <x v="1"/>
    <x v="0"/>
    <x v="0"/>
    <x v="13"/>
    <n v="0.64"/>
    <n v="1"/>
  </r>
  <r>
    <x v="2"/>
    <m/>
    <n v="21"/>
    <x v="56"/>
    <x v="16"/>
    <x v="1"/>
    <x v="0"/>
    <x v="0"/>
    <x v="8"/>
    <n v="0.52"/>
    <n v="0.87661626123164582"/>
  </r>
  <r>
    <x v="2"/>
    <m/>
    <n v="21"/>
    <x v="56"/>
    <x v="16"/>
    <x v="1"/>
    <x v="0"/>
    <x v="0"/>
    <x v="9"/>
    <n v="0.61"/>
    <n v="0.82334521110031311"/>
  </r>
  <r>
    <x v="2"/>
    <m/>
    <n v="21"/>
    <x v="56"/>
    <x v="16"/>
    <x v="1"/>
    <x v="0"/>
    <x v="0"/>
    <x v="5"/>
    <n v="0.91"/>
    <n v="0.99862825788751719"/>
  </r>
  <r>
    <x v="2"/>
    <m/>
    <n v="21"/>
    <x v="56"/>
    <x v="16"/>
    <x v="1"/>
    <x v="0"/>
    <x v="0"/>
    <x v="17"/>
    <n v="0.94"/>
    <n v="0.90538705296514255"/>
  </r>
  <r>
    <x v="2"/>
    <m/>
    <n v="21"/>
    <x v="56"/>
    <x v="16"/>
    <x v="1"/>
    <x v="0"/>
    <x v="0"/>
    <x v="5"/>
    <n v="0.96"/>
    <n v="1.0534979423868314"/>
  </r>
  <r>
    <x v="2"/>
    <m/>
    <n v="21"/>
    <x v="56"/>
    <x v="16"/>
    <x v="1"/>
    <x v="0"/>
    <x v="0"/>
    <x v="5"/>
    <n v="0.9"/>
    <n v="0.98765432098765427"/>
  </r>
  <r>
    <x v="2"/>
    <m/>
    <n v="21"/>
    <x v="57"/>
    <x v="28"/>
    <x v="1"/>
    <x v="0"/>
    <x v="0"/>
    <x v="9"/>
    <n v="0.61"/>
    <n v="0.82334521110031311"/>
  </r>
  <r>
    <x v="2"/>
    <m/>
    <n v="21"/>
    <x v="57"/>
    <x v="28"/>
    <x v="1"/>
    <x v="0"/>
    <x v="0"/>
    <x v="7"/>
    <n v="0.79"/>
    <n v="0.92740420736288509"/>
  </r>
  <r>
    <x v="2"/>
    <m/>
    <n v="21"/>
    <x v="57"/>
    <x v="28"/>
    <x v="1"/>
    <x v="0"/>
    <x v="0"/>
    <x v="5"/>
    <n v="0.81"/>
    <n v="0.88888888888888884"/>
  </r>
  <r>
    <x v="2"/>
    <m/>
    <n v="21"/>
    <x v="57"/>
    <x v="28"/>
    <x v="1"/>
    <x v="0"/>
    <x v="0"/>
    <x v="5"/>
    <n v="0.87"/>
    <n v="0.95473251028806583"/>
  </r>
  <r>
    <x v="2"/>
    <m/>
    <n v="21"/>
    <x v="57"/>
    <x v="28"/>
    <x v="1"/>
    <x v="0"/>
    <x v="0"/>
    <x v="7"/>
    <n v="0.8"/>
    <n v="0.9391435011269722"/>
  </r>
  <r>
    <x v="2"/>
    <m/>
    <n v="21"/>
    <x v="57"/>
    <x v="28"/>
    <x v="1"/>
    <x v="0"/>
    <x v="0"/>
    <x v="10"/>
    <n v="0.63"/>
    <n v="0.91409004512412761"/>
  </r>
  <r>
    <x v="2"/>
    <m/>
    <n v="21"/>
    <x v="57"/>
    <x v="28"/>
    <x v="1"/>
    <x v="0"/>
    <x v="0"/>
    <x v="18"/>
    <n v="1.28"/>
    <n v="0.96493807057617353"/>
  </r>
  <r>
    <x v="2"/>
    <m/>
    <n v="21"/>
    <x v="57"/>
    <x v="28"/>
    <x v="1"/>
    <x v="0"/>
    <x v="0"/>
    <x v="7"/>
    <n v="0.82"/>
    <n v="0.96262208865514653"/>
  </r>
  <r>
    <x v="2"/>
    <m/>
    <n v="21"/>
    <x v="57"/>
    <x v="28"/>
    <x v="1"/>
    <x v="0"/>
    <x v="0"/>
    <x v="0"/>
    <n v="1.04"/>
    <n v="0.94039351851851849"/>
  </r>
  <r>
    <x v="2"/>
    <m/>
    <n v="21"/>
    <x v="57"/>
    <x v="28"/>
    <x v="1"/>
    <x v="0"/>
    <x v="0"/>
    <x v="7"/>
    <n v="0.85"/>
    <n v="0.99783996994740798"/>
  </r>
  <r>
    <x v="2"/>
    <m/>
    <n v="21"/>
    <x v="57"/>
    <x v="28"/>
    <x v="1"/>
    <x v="0"/>
    <x v="0"/>
    <x v="6"/>
    <n v="1.05"/>
    <n v="1.0787375688337306"/>
  </r>
  <r>
    <x v="2"/>
    <m/>
    <n v="21"/>
    <x v="57"/>
    <x v="28"/>
    <x v="1"/>
    <x v="0"/>
    <x v="0"/>
    <x v="6"/>
    <n v="0.89"/>
    <n v="0.91435851072573349"/>
  </r>
  <r>
    <x v="2"/>
    <m/>
    <n v="21"/>
    <x v="57"/>
    <x v="28"/>
    <x v="1"/>
    <x v="0"/>
    <x v="0"/>
    <x v="7"/>
    <n v="0.77"/>
    <n v="0.90392561983471076"/>
  </r>
  <r>
    <x v="2"/>
    <m/>
    <n v="21"/>
    <x v="57"/>
    <x v="28"/>
    <x v="1"/>
    <x v="0"/>
    <x v="0"/>
    <x v="13"/>
    <n v="0.64"/>
    <n v="1"/>
  </r>
  <r>
    <x v="2"/>
    <m/>
    <n v="21"/>
    <x v="57"/>
    <x v="28"/>
    <x v="1"/>
    <x v="0"/>
    <x v="0"/>
    <x v="7"/>
    <n v="0.79"/>
    <n v="0.92740420736288509"/>
  </r>
  <r>
    <x v="2"/>
    <m/>
    <n v="21"/>
    <x v="57"/>
    <x v="28"/>
    <x v="1"/>
    <x v="0"/>
    <x v="0"/>
    <x v="5"/>
    <n v="0.95"/>
    <n v="1.0425240054869684"/>
  </r>
  <r>
    <x v="2"/>
    <m/>
    <n v="21"/>
    <x v="57"/>
    <x v="28"/>
    <x v="1"/>
    <x v="0"/>
    <x v="0"/>
    <x v="10"/>
    <n v="0.61"/>
    <n v="0.88507131353288548"/>
  </r>
  <r>
    <x v="2"/>
    <m/>
    <n v="21"/>
    <x v="57"/>
    <x v="28"/>
    <x v="1"/>
    <x v="0"/>
    <x v="0"/>
    <x v="41"/>
    <n v="1.86"/>
    <n v="1.1179564237415478"/>
  </r>
  <r>
    <x v="2"/>
    <m/>
    <n v="21"/>
    <x v="57"/>
    <x v="28"/>
    <x v="1"/>
    <x v="0"/>
    <x v="0"/>
    <x v="6"/>
    <n v="1.1200000000000001"/>
    <n v="1.1506534067559795"/>
  </r>
  <r>
    <x v="2"/>
    <m/>
    <n v="21"/>
    <x v="57"/>
    <x v="28"/>
    <x v="1"/>
    <x v="0"/>
    <x v="0"/>
    <x v="4"/>
    <n v="1.1599999999999999"/>
    <n v="0.98598373126843397"/>
  </r>
  <r>
    <x v="2"/>
    <m/>
    <n v="21"/>
    <x v="57"/>
    <x v="28"/>
    <x v="1"/>
    <x v="0"/>
    <x v="0"/>
    <x v="41"/>
    <n v="1.85"/>
    <n v="1.111945905334335"/>
  </r>
  <r>
    <x v="2"/>
    <m/>
    <n v="21"/>
    <x v="57"/>
    <x v="28"/>
    <x v="1"/>
    <x v="0"/>
    <x v="0"/>
    <x v="41"/>
    <n v="1.49"/>
    <n v="0.89556724267468069"/>
  </r>
  <r>
    <x v="2"/>
    <m/>
    <n v="21"/>
    <x v="57"/>
    <x v="28"/>
    <x v="1"/>
    <x v="0"/>
    <x v="0"/>
    <x v="2"/>
    <n v="1.86"/>
    <n v="1.0591290087463556"/>
  </r>
  <r>
    <x v="2"/>
    <m/>
    <n v="21"/>
    <x v="57"/>
    <x v="28"/>
    <x v="1"/>
    <x v="0"/>
    <x v="0"/>
    <x v="5"/>
    <n v="0.91"/>
    <n v="0.99862825788751719"/>
  </r>
  <r>
    <x v="2"/>
    <m/>
    <n v="21"/>
    <x v="57"/>
    <x v="29"/>
    <x v="1"/>
    <x v="0"/>
    <x v="0"/>
    <x v="19"/>
    <n v="1.9"/>
    <n v="0.97379966378285288"/>
  </r>
  <r>
    <x v="2"/>
    <m/>
    <n v="21"/>
    <x v="57"/>
    <x v="29"/>
    <x v="1"/>
    <x v="0"/>
    <x v="0"/>
    <x v="8"/>
    <n v="0.46"/>
    <n v="0.77546823108953289"/>
  </r>
  <r>
    <x v="2"/>
    <m/>
    <n v="21"/>
    <x v="57"/>
    <x v="29"/>
    <x v="1"/>
    <x v="0"/>
    <x v="0"/>
    <x v="15"/>
    <n v="0.68"/>
    <n v="0.85527060510395314"/>
  </r>
  <r>
    <x v="2"/>
    <m/>
    <n v="21"/>
    <x v="57"/>
    <x v="29"/>
    <x v="1"/>
    <x v="0"/>
    <x v="0"/>
    <x v="7"/>
    <n v="0.64"/>
    <n v="0.75131480090157776"/>
  </r>
  <r>
    <x v="2"/>
    <m/>
    <n v="21"/>
    <x v="57"/>
    <x v="29"/>
    <x v="1"/>
    <x v="0"/>
    <x v="0"/>
    <x v="9"/>
    <n v="0.64"/>
    <n v="0.86383759853147613"/>
  </r>
  <r>
    <x v="2"/>
    <m/>
    <n v="21"/>
    <x v="57"/>
    <x v="29"/>
    <x v="1"/>
    <x v="0"/>
    <x v="0"/>
    <x v="13"/>
    <n v="0.62"/>
    <n v="0.96875"/>
  </r>
  <r>
    <x v="2"/>
    <m/>
    <n v="21"/>
    <x v="57"/>
    <x v="29"/>
    <x v="1"/>
    <x v="0"/>
    <x v="0"/>
    <x v="8"/>
    <n v="0.6"/>
    <n v="1.0114803014211298"/>
  </r>
  <r>
    <x v="2"/>
    <m/>
    <n v="21"/>
    <x v="57"/>
    <x v="29"/>
    <x v="1"/>
    <x v="0"/>
    <x v="0"/>
    <x v="8"/>
    <n v="0.53"/>
    <n v="0.89347426625533133"/>
  </r>
  <r>
    <x v="2"/>
    <m/>
    <n v="21"/>
    <x v="57"/>
    <x v="29"/>
    <x v="1"/>
    <x v="0"/>
    <x v="0"/>
    <x v="8"/>
    <n v="0.36"/>
    <n v="0.60688818085267793"/>
  </r>
  <r>
    <x v="2"/>
    <m/>
    <n v="21"/>
    <x v="57"/>
    <x v="29"/>
    <x v="1"/>
    <x v="0"/>
    <x v="0"/>
    <x v="7"/>
    <n v="0.8"/>
    <n v="0.9391435011269722"/>
  </r>
  <r>
    <x v="2"/>
    <m/>
    <n v="21"/>
    <x v="57"/>
    <x v="29"/>
    <x v="1"/>
    <x v="0"/>
    <x v="0"/>
    <x v="10"/>
    <n v="0.56999999999999995"/>
    <n v="0.82703385035040111"/>
  </r>
  <r>
    <x v="2"/>
    <m/>
    <n v="21"/>
    <x v="57"/>
    <x v="29"/>
    <x v="1"/>
    <x v="0"/>
    <x v="0"/>
    <x v="0"/>
    <n v="0.82"/>
    <n v="0.74146412037037035"/>
  </r>
  <r>
    <x v="2"/>
    <m/>
    <n v="21"/>
    <x v="57"/>
    <x v="29"/>
    <x v="1"/>
    <x v="0"/>
    <x v="0"/>
    <x v="13"/>
    <n v="0.61"/>
    <n v="0.953125"/>
  </r>
  <r>
    <x v="2"/>
    <m/>
    <n v="21"/>
    <x v="57"/>
    <x v="29"/>
    <x v="1"/>
    <x v="0"/>
    <x v="0"/>
    <x v="14"/>
    <n v="0.53"/>
    <n v="0.9658842396850853"/>
  </r>
  <r>
    <x v="2"/>
    <m/>
    <n v="21"/>
    <x v="57"/>
    <x v="29"/>
    <x v="1"/>
    <x v="0"/>
    <x v="0"/>
    <x v="12"/>
    <n v="0.5"/>
    <n v="0.98710836475628294"/>
  </r>
  <r>
    <x v="2"/>
    <m/>
    <n v="21"/>
    <x v="57"/>
    <x v="29"/>
    <x v="1"/>
    <x v="0"/>
    <x v="0"/>
    <x v="13"/>
    <n v="0.56000000000000005"/>
    <n v="0.87500000000000011"/>
  </r>
  <r>
    <x v="2"/>
    <m/>
    <n v="21"/>
    <x v="57"/>
    <x v="29"/>
    <x v="1"/>
    <x v="0"/>
    <x v="0"/>
    <x v="12"/>
    <n v="0.43"/>
    <n v="0.8489131936904033"/>
  </r>
  <r>
    <x v="2"/>
    <m/>
    <n v="21"/>
    <x v="57"/>
    <x v="29"/>
    <x v="1"/>
    <x v="0"/>
    <x v="0"/>
    <x v="8"/>
    <n v="0.42"/>
    <n v="0.70803621099479086"/>
  </r>
  <r>
    <x v="2"/>
    <m/>
    <n v="21"/>
    <x v="57"/>
    <x v="29"/>
    <x v="1"/>
    <x v="0"/>
    <x v="0"/>
    <x v="13"/>
    <n v="0.9"/>
    <n v="1.40625"/>
  </r>
  <r>
    <x v="2"/>
    <m/>
    <n v="21"/>
    <x v="57"/>
    <x v="29"/>
    <x v="1"/>
    <x v="0"/>
    <x v="0"/>
    <x v="8"/>
    <n v="0.56000000000000005"/>
    <n v="0.94404828132638796"/>
  </r>
  <r>
    <x v="2"/>
    <m/>
    <n v="21"/>
    <x v="57"/>
    <x v="29"/>
    <x v="1"/>
    <x v="0"/>
    <x v="0"/>
    <x v="13"/>
    <n v="0.55000000000000004"/>
    <n v="0.85937500000000011"/>
  </r>
  <r>
    <x v="2"/>
    <m/>
    <n v="21"/>
    <x v="57"/>
    <x v="29"/>
    <x v="1"/>
    <x v="0"/>
    <x v="0"/>
    <x v="9"/>
    <n v="0.76"/>
    <n v="1.025807148256128"/>
  </r>
  <r>
    <x v="2"/>
    <m/>
    <n v="21"/>
    <x v="57"/>
    <x v="29"/>
    <x v="1"/>
    <x v="0"/>
    <x v="0"/>
    <x v="4"/>
    <n v="1.03"/>
    <n v="0.87548555448835097"/>
  </r>
  <r>
    <x v="2"/>
    <m/>
    <n v="21"/>
    <x v="57"/>
    <x v="29"/>
    <x v="1"/>
    <x v="0"/>
    <x v="0"/>
    <x v="5"/>
    <n v="0.83"/>
    <n v="0.91083676268861458"/>
  </r>
  <r>
    <x v="2"/>
    <m/>
    <n v="21"/>
    <x v="57"/>
    <x v="34"/>
    <x v="1"/>
    <x v="0"/>
    <x v="0"/>
    <x v="17"/>
    <n v="0.62"/>
    <n v="0.59717018387062593"/>
  </r>
  <r>
    <x v="2"/>
    <m/>
    <n v="21"/>
    <x v="57"/>
    <x v="34"/>
    <x v="1"/>
    <x v="0"/>
    <x v="0"/>
    <x v="48"/>
    <n v="2.2000000000000002"/>
    <n v="1.1879498685155487"/>
  </r>
  <r>
    <x v="2"/>
    <m/>
    <n v="21"/>
    <x v="57"/>
    <x v="34"/>
    <x v="1"/>
    <x v="0"/>
    <x v="0"/>
    <x v="13"/>
    <n v="0.6"/>
    <n v="0.9375"/>
  </r>
  <r>
    <x v="2"/>
    <m/>
    <n v="21"/>
    <x v="57"/>
    <x v="34"/>
    <x v="1"/>
    <x v="0"/>
    <x v="0"/>
    <x v="6"/>
    <n v="0.99"/>
    <n v="1.0170954220432318"/>
  </r>
  <r>
    <x v="2"/>
    <m/>
    <n v="21"/>
    <x v="57"/>
    <x v="34"/>
    <x v="1"/>
    <x v="0"/>
    <x v="0"/>
    <x v="18"/>
    <n v="1.42"/>
    <n v="1.0704781720454426"/>
  </r>
  <r>
    <x v="2"/>
    <m/>
    <n v="21"/>
    <x v="57"/>
    <x v="34"/>
    <x v="1"/>
    <x v="0"/>
    <x v="0"/>
    <x v="10"/>
    <n v="0.7"/>
    <n v="1.0156556056934751"/>
  </r>
  <r>
    <x v="2"/>
    <m/>
    <n v="21"/>
    <x v="57"/>
    <x v="34"/>
    <x v="1"/>
    <x v="0"/>
    <x v="0"/>
    <x v="9"/>
    <n v="0.69"/>
    <n v="0.93132491091674763"/>
  </r>
  <r>
    <x v="2"/>
    <m/>
    <n v="21"/>
    <x v="57"/>
    <x v="34"/>
    <x v="1"/>
    <x v="0"/>
    <x v="0"/>
    <x v="8"/>
    <n v="0.44"/>
    <n v="0.74175222104216187"/>
  </r>
  <r>
    <x v="2"/>
    <m/>
    <n v="21"/>
    <x v="57"/>
    <x v="34"/>
    <x v="1"/>
    <x v="0"/>
    <x v="0"/>
    <x v="47"/>
    <n v="3.29"/>
    <n v="1.1979972690031861"/>
  </r>
  <r>
    <x v="2"/>
    <m/>
    <n v="21"/>
    <x v="57"/>
    <x v="34"/>
    <x v="1"/>
    <x v="0"/>
    <x v="0"/>
    <x v="4"/>
    <n v="1.34"/>
    <n v="1.1389812068100877"/>
  </r>
  <r>
    <x v="2"/>
    <m/>
    <n v="21"/>
    <x v="57"/>
    <x v="34"/>
    <x v="1"/>
    <x v="0"/>
    <x v="0"/>
    <x v="25"/>
    <n v="1.6"/>
    <n v="1.0747126822813464"/>
  </r>
  <r>
    <x v="2"/>
    <m/>
    <n v="21"/>
    <x v="57"/>
    <x v="34"/>
    <x v="1"/>
    <x v="0"/>
    <x v="0"/>
    <x v="10"/>
    <n v="0.63"/>
    <n v="0.91409004512412761"/>
  </r>
  <r>
    <x v="2"/>
    <m/>
    <n v="21"/>
    <x v="57"/>
    <x v="34"/>
    <x v="1"/>
    <x v="0"/>
    <x v="0"/>
    <x v="8"/>
    <n v="0.56999999999999995"/>
    <n v="0.96090628635007325"/>
  </r>
  <r>
    <x v="2"/>
    <m/>
    <n v="21"/>
    <x v="57"/>
    <x v="34"/>
    <x v="1"/>
    <x v="0"/>
    <x v="0"/>
    <x v="25"/>
    <n v="1.59"/>
    <n v="1.067995728017088"/>
  </r>
  <r>
    <x v="2"/>
    <m/>
    <n v="21"/>
    <x v="57"/>
    <x v="34"/>
    <x v="1"/>
    <x v="0"/>
    <x v="0"/>
    <x v="7"/>
    <n v="0.82"/>
    <n v="0.96262208865514653"/>
  </r>
  <r>
    <x v="2"/>
    <m/>
    <n v="21"/>
    <x v="57"/>
    <x v="34"/>
    <x v="1"/>
    <x v="0"/>
    <x v="0"/>
    <x v="8"/>
    <n v="0.56999999999999995"/>
    <n v="0.96090628635007325"/>
  </r>
  <r>
    <x v="2"/>
    <m/>
    <n v="21"/>
    <x v="57"/>
    <x v="34"/>
    <x v="1"/>
    <x v="0"/>
    <x v="0"/>
    <x v="7"/>
    <n v="0.94"/>
    <n v="1.1034936138241924"/>
  </r>
  <r>
    <x v="2"/>
    <m/>
    <n v="21"/>
    <x v="57"/>
    <x v="34"/>
    <x v="1"/>
    <x v="0"/>
    <x v="0"/>
    <x v="0"/>
    <n v="1.19"/>
    <n v="1.0760271990740742"/>
  </r>
  <r>
    <x v="2"/>
    <m/>
    <n v="21"/>
    <x v="57"/>
    <x v="34"/>
    <x v="1"/>
    <x v="0"/>
    <x v="0"/>
    <x v="8"/>
    <n v="0.55000000000000004"/>
    <n v="0.92719027630270245"/>
  </r>
  <r>
    <x v="2"/>
    <m/>
    <n v="21"/>
    <x v="57"/>
    <x v="34"/>
    <x v="1"/>
    <x v="0"/>
    <x v="0"/>
    <x v="7"/>
    <n v="1.91"/>
    <n v="2.2422051089406461"/>
  </r>
  <r>
    <x v="2"/>
    <m/>
    <n v="21"/>
    <x v="57"/>
    <x v="34"/>
    <x v="1"/>
    <x v="0"/>
    <x v="0"/>
    <x v="13"/>
    <n v="0.56000000000000005"/>
    <n v="0.87500000000000011"/>
  </r>
  <r>
    <x v="2"/>
    <m/>
    <n v="21"/>
    <x v="57"/>
    <x v="34"/>
    <x v="1"/>
    <x v="0"/>
    <x v="0"/>
    <x v="1"/>
    <n v="1.47"/>
    <n v="1.045459717796996"/>
  </r>
  <r>
    <x v="2"/>
    <m/>
    <n v="21"/>
    <x v="57"/>
    <x v="34"/>
    <x v="1"/>
    <x v="0"/>
    <x v="0"/>
    <x v="6"/>
    <n v="0.97"/>
    <n v="0.99654803977973205"/>
  </r>
  <r>
    <x v="2"/>
    <m/>
    <n v="21"/>
    <x v="57"/>
    <x v="34"/>
    <x v="1"/>
    <x v="0"/>
    <x v="0"/>
    <x v="1"/>
    <n v="1.71"/>
    <n v="1.2161470186618115"/>
  </r>
  <r>
    <x v="2"/>
    <m/>
    <n v="21"/>
    <x v="57"/>
    <x v="33"/>
    <x v="1"/>
    <x v="0"/>
    <x v="0"/>
    <x v="8"/>
    <n v="0.55000000000000004"/>
    <n v="0.92719027630270245"/>
  </r>
  <r>
    <x v="2"/>
    <m/>
    <n v="21"/>
    <x v="57"/>
    <x v="33"/>
    <x v="1"/>
    <x v="0"/>
    <x v="0"/>
    <x v="12"/>
    <n v="0.51"/>
    <n v="1.0068505320514085"/>
  </r>
  <r>
    <x v="2"/>
    <m/>
    <n v="21"/>
    <x v="57"/>
    <x v="33"/>
    <x v="1"/>
    <x v="0"/>
    <x v="0"/>
    <x v="14"/>
    <n v="0.37"/>
    <n v="0.67429654468581424"/>
  </r>
  <r>
    <x v="2"/>
    <m/>
    <n v="21"/>
    <x v="57"/>
    <x v="33"/>
    <x v="1"/>
    <x v="0"/>
    <x v="0"/>
    <x v="14"/>
    <n v="0.42"/>
    <n v="0.76541769937308646"/>
  </r>
  <r>
    <x v="2"/>
    <m/>
    <n v="21"/>
    <x v="57"/>
    <x v="33"/>
    <x v="1"/>
    <x v="0"/>
    <x v="0"/>
    <x v="14"/>
    <n v="0.44"/>
    <n v="0.80186616124799537"/>
  </r>
  <r>
    <x v="2"/>
    <m/>
    <n v="21"/>
    <x v="57"/>
    <x v="33"/>
    <x v="1"/>
    <x v="0"/>
    <x v="0"/>
    <x v="8"/>
    <n v="0.46"/>
    <n v="0.77546823108953289"/>
  </r>
  <r>
    <x v="2"/>
    <m/>
    <n v="21"/>
    <x v="57"/>
    <x v="33"/>
    <x v="1"/>
    <x v="0"/>
    <x v="0"/>
    <x v="13"/>
    <n v="0.56000000000000005"/>
    <n v="0.87500000000000011"/>
  </r>
  <r>
    <x v="2"/>
    <m/>
    <n v="21"/>
    <x v="57"/>
    <x v="33"/>
    <x v="1"/>
    <x v="0"/>
    <x v="0"/>
    <x v="5"/>
    <n v="0.8"/>
    <n v="0.87791495198902603"/>
  </r>
  <r>
    <x v="2"/>
    <m/>
    <n v="21"/>
    <x v="57"/>
    <x v="33"/>
    <x v="1"/>
    <x v="0"/>
    <x v="0"/>
    <x v="7"/>
    <n v="0.79"/>
    <n v="0.92740420736288509"/>
  </r>
  <r>
    <x v="2"/>
    <m/>
    <n v="21"/>
    <x v="57"/>
    <x v="33"/>
    <x v="1"/>
    <x v="0"/>
    <x v="0"/>
    <x v="3"/>
    <n v="1.25"/>
    <n v="1"/>
  </r>
  <r>
    <x v="2"/>
    <m/>
    <n v="21"/>
    <x v="57"/>
    <x v="33"/>
    <x v="1"/>
    <x v="0"/>
    <x v="0"/>
    <x v="7"/>
    <n v="0.74"/>
    <n v="0.86870773854244931"/>
  </r>
  <r>
    <x v="2"/>
    <m/>
    <n v="21"/>
    <x v="57"/>
    <x v="33"/>
    <x v="1"/>
    <x v="0"/>
    <x v="0"/>
    <x v="7"/>
    <n v="0.76"/>
    <n v="0.89218632607062354"/>
  </r>
  <r>
    <x v="2"/>
    <m/>
    <n v="21"/>
    <x v="57"/>
    <x v="33"/>
    <x v="1"/>
    <x v="0"/>
    <x v="0"/>
    <x v="7"/>
    <n v="0.77"/>
    <n v="0.90392561983471076"/>
  </r>
  <r>
    <x v="2"/>
    <m/>
    <n v="21"/>
    <x v="57"/>
    <x v="33"/>
    <x v="1"/>
    <x v="0"/>
    <x v="0"/>
    <x v="8"/>
    <n v="0.54"/>
    <n v="0.91033227127901684"/>
  </r>
  <r>
    <x v="2"/>
    <m/>
    <n v="21"/>
    <x v="57"/>
    <x v="33"/>
    <x v="1"/>
    <x v="0"/>
    <x v="0"/>
    <x v="9"/>
    <n v="0.7"/>
    <n v="0.94482237339380193"/>
  </r>
  <r>
    <x v="2"/>
    <m/>
    <n v="21"/>
    <x v="57"/>
    <x v="33"/>
    <x v="1"/>
    <x v="0"/>
    <x v="0"/>
    <x v="14"/>
    <n v="0.44"/>
    <n v="0.80186616124799537"/>
  </r>
  <r>
    <x v="2"/>
    <m/>
    <n v="21"/>
    <x v="57"/>
    <x v="33"/>
    <x v="1"/>
    <x v="0"/>
    <x v="0"/>
    <x v="8"/>
    <n v="0.53"/>
    <n v="0.89347426625533133"/>
  </r>
  <r>
    <x v="2"/>
    <m/>
    <n v="21"/>
    <x v="57"/>
    <x v="33"/>
    <x v="1"/>
    <x v="0"/>
    <x v="0"/>
    <x v="0"/>
    <n v="0.99"/>
    <n v="0.89518229166666663"/>
  </r>
  <r>
    <x v="2"/>
    <m/>
    <n v="21"/>
    <x v="57"/>
    <x v="33"/>
    <x v="1"/>
    <x v="0"/>
    <x v="0"/>
    <x v="47"/>
    <n v="2.96"/>
    <n v="1.077833409194356"/>
  </r>
  <r>
    <x v="2"/>
    <m/>
    <n v="21"/>
    <x v="57"/>
    <x v="33"/>
    <x v="1"/>
    <x v="0"/>
    <x v="0"/>
    <x v="16"/>
    <n v="1.51"/>
    <n v="0.95894934715236502"/>
  </r>
  <r>
    <x v="2"/>
    <m/>
    <n v="22"/>
    <x v="58"/>
    <x v="2"/>
    <x v="2"/>
    <x v="0"/>
    <x v="0"/>
    <x v="19"/>
    <n v="2.04"/>
    <n v="1.0455533232194842"/>
  </r>
  <r>
    <x v="2"/>
    <m/>
    <n v="22"/>
    <x v="58"/>
    <x v="13"/>
    <x v="0"/>
    <x v="0"/>
    <x v="0"/>
    <x v="25"/>
    <n v="1.1299999999999999"/>
    <n v="0.75901583186120081"/>
  </r>
  <r>
    <x v="2"/>
    <m/>
    <n v="22"/>
    <x v="58"/>
    <x v="13"/>
    <x v="1"/>
    <x v="0"/>
    <x v="0"/>
    <x v="9"/>
    <n v="0.55000000000000004"/>
    <n v="0.74236043623798731"/>
  </r>
  <r>
    <x v="2"/>
    <m/>
    <n v="22"/>
    <x v="58"/>
    <x v="13"/>
    <x v="1"/>
    <x v="0"/>
    <x v="0"/>
    <x v="17"/>
    <n v="0.9"/>
    <n v="0.86685994432832802"/>
  </r>
  <r>
    <x v="2"/>
    <m/>
    <n v="22"/>
    <x v="58"/>
    <x v="13"/>
    <x v="1"/>
    <x v="0"/>
    <x v="0"/>
    <x v="25"/>
    <n v="1.46"/>
    <n v="0.98067532258172851"/>
  </r>
  <r>
    <x v="2"/>
    <m/>
    <n v="22"/>
    <x v="58"/>
    <x v="13"/>
    <x v="1"/>
    <x v="0"/>
    <x v="0"/>
    <x v="17"/>
    <n v="0.94"/>
    <n v="0.90538705296514255"/>
  </r>
  <r>
    <x v="2"/>
    <m/>
    <n v="22"/>
    <x v="58"/>
    <x v="13"/>
    <x v="1"/>
    <x v="0"/>
    <x v="0"/>
    <x v="15"/>
    <n v="0.52"/>
    <n v="0.65403046272655241"/>
  </r>
  <r>
    <x v="2"/>
    <m/>
    <n v="22"/>
    <x v="58"/>
    <x v="13"/>
    <x v="1"/>
    <x v="0"/>
    <x v="0"/>
    <x v="0"/>
    <n v="0.98"/>
    <n v="0.88614004629629628"/>
  </r>
  <r>
    <x v="2"/>
    <m/>
    <n v="22"/>
    <x v="58"/>
    <x v="13"/>
    <x v="1"/>
    <x v="0"/>
    <x v="0"/>
    <x v="25"/>
    <n v="1.28"/>
    <n v="0.85977014582507705"/>
  </r>
  <r>
    <x v="2"/>
    <m/>
    <n v="22"/>
    <x v="58"/>
    <x v="13"/>
    <x v="1"/>
    <x v="0"/>
    <x v="0"/>
    <x v="13"/>
    <n v="0.65"/>
    <n v="1.015625"/>
  </r>
  <r>
    <x v="2"/>
    <m/>
    <n v="22"/>
    <x v="58"/>
    <x v="13"/>
    <x v="1"/>
    <x v="0"/>
    <x v="0"/>
    <x v="15"/>
    <n v="0.67"/>
    <n v="0.84269309620536559"/>
  </r>
  <r>
    <x v="2"/>
    <m/>
    <n v="22"/>
    <x v="58"/>
    <x v="13"/>
    <x v="2"/>
    <x v="0"/>
    <x v="0"/>
    <x v="18"/>
    <n v="1.78"/>
    <n v="1.3418670043949914"/>
  </r>
  <r>
    <x v="2"/>
    <m/>
    <n v="22"/>
    <x v="58"/>
    <x v="13"/>
    <x v="2"/>
    <x v="0"/>
    <x v="0"/>
    <x v="25"/>
    <n v="1.56"/>
    <n v="1.0478448652243126"/>
  </r>
  <r>
    <x v="2"/>
    <m/>
    <n v="22"/>
    <x v="58"/>
    <x v="13"/>
    <x v="2"/>
    <x v="0"/>
    <x v="0"/>
    <x v="20"/>
    <n v="3.05"/>
    <n v="1.2197706831115751"/>
  </r>
  <r>
    <x v="2"/>
    <m/>
    <n v="22"/>
    <x v="58"/>
    <x v="13"/>
    <x v="2"/>
    <x v="0"/>
    <x v="0"/>
    <x v="25"/>
    <n v="1.77"/>
    <n v="1.1889009047737393"/>
  </r>
  <r>
    <x v="2"/>
    <m/>
    <n v="22"/>
    <x v="58"/>
    <x v="13"/>
    <x v="2"/>
    <x v="0"/>
    <x v="0"/>
    <x v="41"/>
    <n v="1.69"/>
    <n v="1.0157776108189331"/>
  </r>
  <r>
    <x v="2"/>
    <m/>
    <n v="22"/>
    <x v="58"/>
    <x v="13"/>
    <x v="2"/>
    <x v="0"/>
    <x v="0"/>
    <x v="26"/>
    <n v="2.14"/>
    <n v="0.9907407407407407"/>
  </r>
  <r>
    <x v="2"/>
    <m/>
    <n v="22"/>
    <x v="58"/>
    <x v="13"/>
    <x v="2"/>
    <x v="0"/>
    <x v="0"/>
    <x v="2"/>
    <n v="1.76"/>
    <n v="1.0021865889212829"/>
  </r>
  <r>
    <x v="2"/>
    <m/>
    <n v="22"/>
    <x v="59"/>
    <x v="11"/>
    <x v="1"/>
    <x v="0"/>
    <x v="0"/>
    <x v="15"/>
    <n v="0.64"/>
    <n v="0.80496056950960293"/>
  </r>
  <r>
    <x v="2"/>
    <m/>
    <n v="22"/>
    <x v="59"/>
    <x v="11"/>
    <x v="1"/>
    <x v="0"/>
    <x v="0"/>
    <x v="13"/>
    <n v="0.6"/>
    <n v="0.9375"/>
  </r>
  <r>
    <x v="2"/>
    <m/>
    <n v="22"/>
    <x v="59"/>
    <x v="11"/>
    <x v="1"/>
    <x v="0"/>
    <x v="0"/>
    <x v="15"/>
    <n v="1.2"/>
    <n v="1.5093010678305054"/>
  </r>
  <r>
    <x v="2"/>
    <m/>
    <n v="22"/>
    <x v="59"/>
    <x v="11"/>
    <x v="1"/>
    <x v="0"/>
    <x v="0"/>
    <x v="17"/>
    <n v="0.97"/>
    <n v="0.93428238444275358"/>
  </r>
  <r>
    <x v="2"/>
    <m/>
    <n v="22"/>
    <x v="59"/>
    <x v="11"/>
    <x v="1"/>
    <x v="0"/>
    <x v="0"/>
    <x v="14"/>
    <n v="0.41"/>
    <n v="0.74719346843563206"/>
  </r>
  <r>
    <x v="2"/>
    <m/>
    <n v="22"/>
    <x v="59"/>
    <x v="11"/>
    <x v="1"/>
    <x v="0"/>
    <x v="0"/>
    <x v="10"/>
    <n v="0.65"/>
    <n v="0.94310877671536975"/>
  </r>
  <r>
    <x v="2"/>
    <m/>
    <n v="22"/>
    <x v="59"/>
    <x v="11"/>
    <x v="1"/>
    <x v="0"/>
    <x v="0"/>
    <x v="9"/>
    <n v="0.62"/>
    <n v="0.83684267357736741"/>
  </r>
  <r>
    <x v="2"/>
    <m/>
    <n v="22"/>
    <x v="59"/>
    <x v="11"/>
    <x v="1"/>
    <x v="0"/>
    <x v="0"/>
    <x v="8"/>
    <n v="0.54"/>
    <n v="0.91033227127901684"/>
  </r>
  <r>
    <x v="2"/>
    <m/>
    <n v="22"/>
    <x v="59"/>
    <x v="11"/>
    <x v="1"/>
    <x v="0"/>
    <x v="0"/>
    <x v="8"/>
    <n v="0.49"/>
    <n v="0.82604224616058941"/>
  </r>
  <r>
    <x v="2"/>
    <m/>
    <n v="22"/>
    <x v="59"/>
    <x v="11"/>
    <x v="1"/>
    <x v="0"/>
    <x v="0"/>
    <x v="15"/>
    <n v="0.63"/>
    <n v="0.79238306061101538"/>
  </r>
  <r>
    <x v="2"/>
    <m/>
    <n v="22"/>
    <x v="59"/>
    <x v="11"/>
    <x v="1"/>
    <x v="0"/>
    <x v="0"/>
    <x v="7"/>
    <n v="0.76"/>
    <n v="0.89218632607062354"/>
  </r>
  <r>
    <x v="2"/>
    <m/>
    <n v="22"/>
    <x v="59"/>
    <x v="11"/>
    <x v="1"/>
    <x v="0"/>
    <x v="0"/>
    <x v="14"/>
    <n v="0.44"/>
    <n v="0.80186616124799537"/>
  </r>
  <r>
    <x v="2"/>
    <m/>
    <n v="22"/>
    <x v="59"/>
    <x v="11"/>
    <x v="1"/>
    <x v="0"/>
    <x v="0"/>
    <x v="9"/>
    <n v="0.6"/>
    <n v="0.80984774862325881"/>
  </r>
  <r>
    <x v="2"/>
    <m/>
    <n v="22"/>
    <x v="59"/>
    <x v="11"/>
    <x v="1"/>
    <x v="0"/>
    <x v="0"/>
    <x v="6"/>
    <n v="0.92"/>
    <n v="0.94517958412098302"/>
  </r>
  <r>
    <x v="2"/>
    <m/>
    <n v="22"/>
    <x v="59"/>
    <x v="11"/>
    <x v="1"/>
    <x v="0"/>
    <x v="0"/>
    <x v="15"/>
    <n v="0.68"/>
    <n v="0.85527060510395314"/>
  </r>
  <r>
    <x v="2"/>
    <m/>
    <n v="22"/>
    <x v="59"/>
    <x v="11"/>
    <x v="1"/>
    <x v="0"/>
    <x v="0"/>
    <x v="7"/>
    <n v="0.76"/>
    <n v="0.89218632607062354"/>
  </r>
  <r>
    <x v="2"/>
    <m/>
    <n v="22"/>
    <x v="59"/>
    <x v="11"/>
    <x v="1"/>
    <x v="0"/>
    <x v="0"/>
    <x v="13"/>
    <n v="0.53"/>
    <n v="0.828125"/>
  </r>
  <r>
    <x v="2"/>
    <m/>
    <n v="22"/>
    <x v="59"/>
    <x v="11"/>
    <x v="1"/>
    <x v="0"/>
    <x v="0"/>
    <x v="17"/>
    <n v="0.76"/>
    <n v="0.73201506409947703"/>
  </r>
  <r>
    <x v="2"/>
    <m/>
    <n v="22"/>
    <x v="59"/>
    <x v="11"/>
    <x v="1"/>
    <x v="0"/>
    <x v="0"/>
    <x v="8"/>
    <n v="0.47"/>
    <n v="0.7923262361132184"/>
  </r>
  <r>
    <x v="2"/>
    <m/>
    <n v="22"/>
    <x v="59"/>
    <x v="11"/>
    <x v="1"/>
    <x v="0"/>
    <x v="0"/>
    <x v="12"/>
    <n v="0.37"/>
    <n v="0.73046018991964934"/>
  </r>
  <r>
    <x v="2"/>
    <m/>
    <n v="22"/>
    <x v="59"/>
    <x v="11"/>
    <x v="2"/>
    <x v="0"/>
    <x v="0"/>
    <x v="2"/>
    <n v="1.75"/>
    <n v="0.99649234693877553"/>
  </r>
  <r>
    <x v="2"/>
    <m/>
    <n v="22"/>
    <x v="59"/>
    <x v="11"/>
    <x v="2"/>
    <x v="0"/>
    <x v="0"/>
    <x v="48"/>
    <n v="1.64"/>
    <n v="0.88556262925704532"/>
  </r>
  <r>
    <x v="2"/>
    <m/>
    <n v="22"/>
    <x v="59"/>
    <x v="36"/>
    <x v="2"/>
    <x v="0"/>
    <x v="0"/>
    <x v="58"/>
    <n v="2.2000000000000002"/>
    <n v="0.92309757980598184"/>
  </r>
  <r>
    <x v="2"/>
    <m/>
    <n v="22"/>
    <x v="59"/>
    <x v="36"/>
    <x v="2"/>
    <x v="0"/>
    <x v="0"/>
    <x v="48"/>
    <n v="1.78"/>
    <n v="0.96115943907167123"/>
  </r>
  <r>
    <x v="2"/>
    <m/>
    <n v="22"/>
    <x v="59"/>
    <x v="9"/>
    <x v="2"/>
    <x v="0"/>
    <x v="0"/>
    <x v="47"/>
    <n v="2.6"/>
    <n v="0.94674556213017746"/>
  </r>
  <r>
    <x v="2"/>
    <m/>
    <n v="22"/>
    <x v="59"/>
    <x v="36"/>
    <x v="2"/>
    <x v="0"/>
    <x v="0"/>
    <x v="58"/>
    <n v="2.31"/>
    <n v="0.96925245879628075"/>
  </r>
  <r>
    <x v="2"/>
    <m/>
    <n v="22"/>
    <x v="59"/>
    <x v="36"/>
    <x v="1"/>
    <x v="0"/>
    <x v="0"/>
    <x v="13"/>
    <n v="0.45"/>
    <n v="0.703125"/>
  </r>
  <r>
    <x v="2"/>
    <m/>
    <n v="22"/>
    <x v="59"/>
    <x v="36"/>
    <x v="1"/>
    <x v="0"/>
    <x v="0"/>
    <x v="18"/>
    <n v="1.53"/>
    <n v="1.1534025374855825"/>
  </r>
  <r>
    <x v="2"/>
    <m/>
    <n v="22"/>
    <x v="59"/>
    <x v="36"/>
    <x v="1"/>
    <x v="0"/>
    <x v="0"/>
    <x v="5"/>
    <n v="0.92"/>
    <n v="1.0096021947873799"/>
  </r>
  <r>
    <x v="2"/>
    <m/>
    <n v="22"/>
    <x v="59"/>
    <x v="36"/>
    <x v="1"/>
    <x v="0"/>
    <x v="0"/>
    <x v="9"/>
    <n v="0.62"/>
    <n v="0.83684267357736741"/>
  </r>
  <r>
    <x v="2"/>
    <m/>
    <n v="22"/>
    <x v="59"/>
    <x v="36"/>
    <x v="1"/>
    <x v="0"/>
    <x v="0"/>
    <x v="14"/>
    <n v="0.43"/>
    <n v="0.78364193031054086"/>
  </r>
  <r>
    <x v="2"/>
    <m/>
    <n v="22"/>
    <x v="59"/>
    <x v="36"/>
    <x v="1"/>
    <x v="0"/>
    <x v="0"/>
    <x v="5"/>
    <n v="0.91"/>
    <n v="0.99862825788751719"/>
  </r>
  <r>
    <x v="2"/>
    <m/>
    <n v="22"/>
    <x v="59"/>
    <x v="36"/>
    <x v="1"/>
    <x v="0"/>
    <x v="0"/>
    <x v="6"/>
    <n v="1.01"/>
    <n v="1.0376428043067314"/>
  </r>
  <r>
    <x v="2"/>
    <m/>
    <n v="22"/>
    <x v="59"/>
    <x v="36"/>
    <x v="1"/>
    <x v="0"/>
    <x v="0"/>
    <x v="13"/>
    <n v="0.62"/>
    <n v="0.96875"/>
  </r>
  <r>
    <x v="2"/>
    <m/>
    <n v="22"/>
    <x v="59"/>
    <x v="36"/>
    <x v="1"/>
    <x v="0"/>
    <x v="0"/>
    <x v="13"/>
    <n v="0.62"/>
    <n v="0.96875"/>
  </r>
  <r>
    <x v="2"/>
    <m/>
    <n v="22"/>
    <x v="59"/>
    <x v="36"/>
    <x v="1"/>
    <x v="0"/>
    <x v="0"/>
    <x v="10"/>
    <n v="0.64"/>
    <n v="0.92859941091974874"/>
  </r>
  <r>
    <x v="2"/>
    <m/>
    <n v="22"/>
    <x v="59"/>
    <x v="36"/>
    <x v="1"/>
    <x v="0"/>
    <x v="0"/>
    <x v="14"/>
    <n v="0.53"/>
    <n v="0.9658842396850853"/>
  </r>
  <r>
    <x v="2"/>
    <m/>
    <n v="22"/>
    <x v="59"/>
    <x v="36"/>
    <x v="1"/>
    <x v="0"/>
    <x v="0"/>
    <x v="5"/>
    <n v="0.83"/>
    <n v="0.91083676268861458"/>
  </r>
  <r>
    <x v="2"/>
    <m/>
    <n v="22"/>
    <x v="59"/>
    <x v="36"/>
    <x v="1"/>
    <x v="0"/>
    <x v="0"/>
    <x v="42"/>
    <n v="0.37"/>
    <n v="0.86297376093294464"/>
  </r>
  <r>
    <x v="2"/>
    <m/>
    <n v="22"/>
    <x v="59"/>
    <x v="36"/>
    <x v="1"/>
    <x v="0"/>
    <x v="0"/>
    <x v="17"/>
    <n v="1.1000000000000001"/>
    <n v="1.059495487512401"/>
  </r>
  <r>
    <x v="2"/>
    <m/>
    <n v="22"/>
    <x v="59"/>
    <x v="36"/>
    <x v="1"/>
    <x v="0"/>
    <x v="0"/>
    <x v="5"/>
    <n v="0.88"/>
    <n v="0.96570644718792864"/>
  </r>
  <r>
    <x v="2"/>
    <m/>
    <n v="22"/>
    <x v="59"/>
    <x v="36"/>
    <x v="1"/>
    <x v="0"/>
    <x v="0"/>
    <x v="4"/>
    <n v="1.1599999999999999"/>
    <n v="0.98598373126843397"/>
  </r>
  <r>
    <x v="2"/>
    <m/>
    <n v="22"/>
    <x v="59"/>
    <x v="36"/>
    <x v="1"/>
    <x v="0"/>
    <x v="0"/>
    <x v="3"/>
    <n v="1.26"/>
    <n v="1.008"/>
  </r>
  <r>
    <x v="2"/>
    <m/>
    <n v="22"/>
    <x v="59"/>
    <x v="36"/>
    <x v="1"/>
    <x v="0"/>
    <x v="0"/>
    <x v="9"/>
    <n v="0.7"/>
    <n v="0.94482237339380193"/>
  </r>
  <r>
    <x v="2"/>
    <m/>
    <n v="22"/>
    <x v="59"/>
    <x v="36"/>
    <x v="1"/>
    <x v="0"/>
    <x v="0"/>
    <x v="3"/>
    <n v="1.23"/>
    <n v="0.98399999999999999"/>
  </r>
  <r>
    <x v="2"/>
    <m/>
    <n v="22"/>
    <x v="59"/>
    <x v="36"/>
    <x v="1"/>
    <x v="0"/>
    <x v="0"/>
    <x v="41"/>
    <n v="1.81"/>
    <n v="1.0879038317054845"/>
  </r>
  <r>
    <x v="2"/>
    <m/>
    <n v="22"/>
    <x v="59"/>
    <x v="36"/>
    <x v="1"/>
    <x v="0"/>
    <x v="0"/>
    <x v="0"/>
    <n v="1.18"/>
    <n v="1.0669849537037037"/>
  </r>
  <r>
    <x v="2"/>
    <m/>
    <n v="22"/>
    <x v="59"/>
    <x v="36"/>
    <x v="1"/>
    <x v="0"/>
    <x v="0"/>
    <x v="0"/>
    <n v="1.1599999999999999"/>
    <n v="1.0489004629629628"/>
  </r>
  <r>
    <x v="2"/>
    <m/>
    <n v="22"/>
    <x v="59"/>
    <x v="36"/>
    <x v="1"/>
    <x v="0"/>
    <x v="0"/>
    <x v="0"/>
    <n v="1.1599999999999999"/>
    <n v="1.0489004629629628"/>
  </r>
  <r>
    <x v="2"/>
    <m/>
    <n v="22"/>
    <x v="59"/>
    <x v="36"/>
    <x v="1"/>
    <x v="0"/>
    <x v="0"/>
    <x v="16"/>
    <n v="1.66"/>
    <n v="1.0542092160747853"/>
  </r>
  <r>
    <x v="2"/>
    <m/>
    <n v="22"/>
    <x v="60"/>
    <x v="13"/>
    <x v="0"/>
    <x v="0"/>
    <x v="0"/>
    <x v="19"/>
    <n v="1.55"/>
    <n v="0.79441551519127473"/>
  </r>
  <r>
    <x v="2"/>
    <m/>
    <n v="22"/>
    <x v="60"/>
    <x v="13"/>
    <x v="0"/>
    <x v="0"/>
    <x v="0"/>
    <x v="41"/>
    <n v="1.34"/>
    <n v="0.80540946656649137"/>
  </r>
  <r>
    <x v="2"/>
    <m/>
    <n v="22"/>
    <x v="60"/>
    <x v="13"/>
    <x v="1"/>
    <x v="0"/>
    <x v="0"/>
    <x v="0"/>
    <n v="1.1599999999999999"/>
    <n v="1.0489004629629628"/>
  </r>
  <r>
    <x v="2"/>
    <m/>
    <n v="22"/>
    <x v="60"/>
    <x v="13"/>
    <x v="1"/>
    <x v="0"/>
    <x v="0"/>
    <x v="1"/>
    <n v="1.49"/>
    <n v="1.0596836595357306"/>
  </r>
  <r>
    <x v="2"/>
    <m/>
    <n v="22"/>
    <x v="60"/>
    <x v="13"/>
    <x v="1"/>
    <x v="0"/>
    <x v="0"/>
    <x v="8"/>
    <n v="0.56000000000000005"/>
    <n v="0.94404828132638796"/>
  </r>
  <r>
    <x v="2"/>
    <m/>
    <n v="22"/>
    <x v="60"/>
    <x v="13"/>
    <x v="1"/>
    <x v="0"/>
    <x v="0"/>
    <x v="10"/>
    <n v="0.67"/>
    <n v="0.97212750830661188"/>
  </r>
  <r>
    <x v="2"/>
    <m/>
    <n v="22"/>
    <x v="60"/>
    <x v="13"/>
    <x v="1"/>
    <x v="0"/>
    <x v="0"/>
    <x v="17"/>
    <n v="1.05"/>
    <n v="1.0113366017163827"/>
  </r>
  <r>
    <x v="2"/>
    <m/>
    <n v="22"/>
    <x v="60"/>
    <x v="13"/>
    <x v="1"/>
    <x v="0"/>
    <x v="0"/>
    <x v="6"/>
    <n v="1.1399999999999999"/>
    <n v="1.1712007890194787"/>
  </r>
  <r>
    <x v="2"/>
    <m/>
    <n v="22"/>
    <x v="60"/>
    <x v="13"/>
    <x v="1"/>
    <x v="0"/>
    <x v="0"/>
    <x v="3"/>
    <n v="1.28"/>
    <n v="1.024"/>
  </r>
  <r>
    <x v="2"/>
    <m/>
    <n v="22"/>
    <x v="60"/>
    <x v="13"/>
    <x v="1"/>
    <x v="0"/>
    <x v="0"/>
    <x v="17"/>
    <n v="1.06"/>
    <n v="1.0209683788755863"/>
  </r>
  <r>
    <x v="2"/>
    <m/>
    <n v="22"/>
    <x v="60"/>
    <x v="13"/>
    <x v="1"/>
    <x v="0"/>
    <x v="0"/>
    <x v="1"/>
    <n v="1.4"/>
    <n v="0.99567592171142472"/>
  </r>
  <r>
    <x v="2"/>
    <m/>
    <n v="22"/>
    <x v="60"/>
    <x v="13"/>
    <x v="1"/>
    <x v="0"/>
    <x v="0"/>
    <x v="7"/>
    <n v="0.91"/>
    <n v="1.068275732531931"/>
  </r>
  <r>
    <x v="2"/>
    <m/>
    <n v="22"/>
    <x v="60"/>
    <x v="13"/>
    <x v="1"/>
    <x v="0"/>
    <x v="0"/>
    <x v="41"/>
    <n v="1.83"/>
    <n v="1.0999248685199099"/>
  </r>
  <r>
    <x v="2"/>
    <m/>
    <n v="22"/>
    <x v="60"/>
    <x v="13"/>
    <x v="1"/>
    <x v="0"/>
    <x v="0"/>
    <x v="0"/>
    <n v="1.23"/>
    <n v="1.1121961805555556"/>
  </r>
  <r>
    <x v="2"/>
    <m/>
    <n v="22"/>
    <x v="60"/>
    <x v="13"/>
    <x v="1"/>
    <x v="0"/>
    <x v="0"/>
    <x v="18"/>
    <n v="1.36"/>
    <n v="1.0252466999871843"/>
  </r>
  <r>
    <x v="2"/>
    <m/>
    <n v="22"/>
    <x v="60"/>
    <x v="13"/>
    <x v="1"/>
    <x v="0"/>
    <x v="0"/>
    <x v="1"/>
    <n v="1.48"/>
    <n v="1.0525716886663632"/>
  </r>
  <r>
    <x v="2"/>
    <m/>
    <n v="22"/>
    <x v="60"/>
    <x v="13"/>
    <x v="1"/>
    <x v="0"/>
    <x v="0"/>
    <x v="17"/>
    <n v="1.05"/>
    <n v="1.0113366017163827"/>
  </r>
  <r>
    <x v="2"/>
    <m/>
    <n v="22"/>
    <x v="60"/>
    <x v="13"/>
    <x v="1"/>
    <x v="0"/>
    <x v="0"/>
    <x v="18"/>
    <n v="1.35"/>
    <n v="1.0177081213108081"/>
  </r>
  <r>
    <x v="2"/>
    <m/>
    <n v="22"/>
    <x v="60"/>
    <x v="13"/>
    <x v="1"/>
    <x v="0"/>
    <x v="0"/>
    <x v="3"/>
    <n v="1.31"/>
    <n v="1.048"/>
  </r>
  <r>
    <x v="2"/>
    <m/>
    <n v="22"/>
    <x v="60"/>
    <x v="13"/>
    <x v="1"/>
    <x v="0"/>
    <x v="0"/>
    <x v="16"/>
    <n v="1.66"/>
    <n v="1.0542092160747853"/>
  </r>
  <r>
    <x v="2"/>
    <m/>
    <n v="22"/>
    <x v="60"/>
    <x v="13"/>
    <x v="1"/>
    <x v="0"/>
    <x v="0"/>
    <x v="18"/>
    <n v="1.42"/>
    <n v="1.0704781720454426"/>
  </r>
  <r>
    <x v="2"/>
    <m/>
    <n v="22"/>
    <x v="60"/>
    <x v="13"/>
    <x v="1"/>
    <x v="0"/>
    <x v="0"/>
    <x v="19"/>
    <n v="1.9"/>
    <n v="0.97379966378285288"/>
  </r>
  <r>
    <x v="2"/>
    <m/>
    <n v="22"/>
    <x v="60"/>
    <x v="13"/>
    <x v="1"/>
    <x v="0"/>
    <x v="0"/>
    <x v="5"/>
    <n v="0.94"/>
    <n v="1.0315500685871055"/>
  </r>
  <r>
    <x v="2"/>
    <m/>
    <n v="22"/>
    <x v="60"/>
    <x v="13"/>
    <x v="1"/>
    <x v="0"/>
    <x v="0"/>
    <x v="3"/>
    <n v="1.37"/>
    <n v="1.0960000000000001"/>
  </r>
  <r>
    <x v="2"/>
    <m/>
    <n v="22"/>
    <x v="60"/>
    <x v="13"/>
    <x v="1"/>
    <x v="0"/>
    <x v="0"/>
    <x v="41"/>
    <n v="1.66"/>
    <n v="0.99774605559729523"/>
  </r>
  <r>
    <x v="2"/>
    <m/>
    <n v="22"/>
    <x v="60"/>
    <x v="13"/>
    <x v="1"/>
    <x v="0"/>
    <x v="0"/>
    <x v="10"/>
    <n v="0.72"/>
    <n v="1.0446743372847174"/>
  </r>
  <r>
    <x v="2"/>
    <m/>
    <n v="22"/>
    <x v="60"/>
    <x v="13"/>
    <x v="2"/>
    <x v="0"/>
    <x v="0"/>
    <x v="20"/>
    <n v="2.7"/>
    <n v="1.0797969981643452"/>
  </r>
  <r>
    <x v="2"/>
    <m/>
    <n v="22"/>
    <x v="60"/>
    <x v="13"/>
    <x v="2"/>
    <x v="0"/>
    <x v="0"/>
    <x v="58"/>
    <n v="2.41"/>
    <n v="1.0112114396965526"/>
  </r>
  <r>
    <x v="2"/>
    <m/>
    <n v="22"/>
    <x v="60"/>
    <x v="13"/>
    <x v="2"/>
    <x v="2"/>
    <x v="1"/>
    <x v="46"/>
    <n v="5.98"/>
    <n v="1.0845750932226752"/>
  </r>
  <r>
    <x v="2"/>
    <m/>
    <n v="22"/>
    <x v="60"/>
    <x v="13"/>
    <x v="2"/>
    <x v="0"/>
    <x v="0"/>
    <x v="48"/>
    <n v="1.66"/>
    <n v="0.89636217351627756"/>
  </r>
  <r>
    <x v="2"/>
    <m/>
    <n v="22"/>
    <x v="60"/>
    <x v="13"/>
    <x v="2"/>
    <x v="0"/>
    <x v="0"/>
    <x v="59"/>
    <n v="2.66"/>
    <n v="1.01470947265625"/>
  </r>
  <r>
    <x v="2"/>
    <m/>
    <n v="22"/>
    <x v="60"/>
    <x v="13"/>
    <x v="2"/>
    <x v="0"/>
    <x v="0"/>
    <x v="26"/>
    <n v="2.06"/>
    <n v="0.95370370370370372"/>
  </r>
  <r>
    <x v="2"/>
    <m/>
    <n v="22"/>
    <x v="60"/>
    <x v="13"/>
    <x v="2"/>
    <x v="0"/>
    <x v="0"/>
    <x v="58"/>
    <n v="2.52"/>
    <n v="1.0573663186868518"/>
  </r>
  <r>
    <x v="2"/>
    <m/>
    <n v="22"/>
    <x v="60"/>
    <x v="13"/>
    <x v="2"/>
    <x v="0"/>
    <x v="0"/>
    <x v="56"/>
    <n v="2.2799999999999998"/>
    <n v="1.0044893625457636"/>
  </r>
  <r>
    <x v="2"/>
    <m/>
    <n v="22"/>
    <x v="60"/>
    <x v="13"/>
    <x v="2"/>
    <x v="0"/>
    <x v="0"/>
    <x v="26"/>
    <n v="2.2200000000000002"/>
    <n v="1.0277777777777779"/>
  </r>
  <r>
    <x v="2"/>
    <m/>
    <n v="22"/>
    <x v="60"/>
    <x v="13"/>
    <x v="2"/>
    <x v="0"/>
    <x v="0"/>
    <x v="58"/>
    <n v="2.5499999999999998"/>
    <n v="1.0699540129569332"/>
  </r>
  <r>
    <x v="2"/>
    <m/>
    <n v="22"/>
    <x v="60"/>
    <x v="13"/>
    <x v="2"/>
    <x v="0"/>
    <x v="0"/>
    <x v="75"/>
    <n v="3.49"/>
    <n v="1.160382094872042"/>
  </r>
  <r>
    <x v="2"/>
    <m/>
    <n v="22"/>
    <x v="60"/>
    <x v="13"/>
    <x v="2"/>
    <x v="0"/>
    <x v="0"/>
    <x v="2"/>
    <n v="1.92"/>
    <n v="1.0932944606413995"/>
  </r>
  <r>
    <x v="2"/>
    <m/>
    <n v="22"/>
    <x v="60"/>
    <x v="13"/>
    <x v="2"/>
    <x v="0"/>
    <x v="0"/>
    <x v="56"/>
    <n v="2.4300000000000002"/>
    <n v="1.0705741890290379"/>
  </r>
  <r>
    <x v="2"/>
    <m/>
    <n v="22"/>
    <x v="60"/>
    <x v="13"/>
    <x v="2"/>
    <x v="0"/>
    <x v="0"/>
    <x v="59"/>
    <n v="2.94"/>
    <n v="1.12152099609375"/>
  </r>
  <r>
    <x v="2"/>
    <m/>
    <n v="22"/>
    <x v="60"/>
    <x v="13"/>
    <x v="2"/>
    <x v="2"/>
    <x v="1"/>
    <x v="38"/>
    <n v="7.54"/>
    <n v="1.0342935528120714"/>
  </r>
  <r>
    <x v="2"/>
    <m/>
    <n v="22"/>
    <x v="60"/>
    <x v="13"/>
    <x v="2"/>
    <x v="2"/>
    <x v="1"/>
    <x v="84"/>
    <n v="3.63"/>
    <n v="1.0142186185951256"/>
  </r>
  <r>
    <x v="2"/>
    <m/>
    <n v="22"/>
    <x v="60"/>
    <x v="13"/>
    <x v="2"/>
    <x v="0"/>
    <x v="0"/>
    <x v="19"/>
    <n v="1.97"/>
    <n v="1.0096764935011686"/>
  </r>
  <r>
    <x v="2"/>
    <m/>
    <n v="22"/>
    <x v="60"/>
    <x v="13"/>
    <x v="2"/>
    <x v="0"/>
    <x v="0"/>
    <x v="57"/>
    <n v="2.17"/>
    <n v="1.0565831949712483"/>
  </r>
  <r>
    <x v="2"/>
    <m/>
    <n v="22"/>
    <x v="60"/>
    <x v="13"/>
    <x v="2"/>
    <x v="0"/>
    <x v="0"/>
    <x v="68"/>
    <n v="3.09"/>
    <n v="1.0747975624008681"/>
  </r>
  <r>
    <x v="2"/>
    <m/>
    <n v="22"/>
    <x v="60"/>
    <x v="13"/>
    <x v="2"/>
    <x v="0"/>
    <x v="0"/>
    <x v="75"/>
    <n v="2.56"/>
    <n v="0.8511685280436756"/>
  </r>
  <r>
    <x v="2"/>
    <m/>
    <n v="22"/>
    <x v="60"/>
    <x v="13"/>
    <x v="2"/>
    <x v="0"/>
    <x v="0"/>
    <x v="20"/>
    <n v="2.81"/>
    <n v="1.1237887277191887"/>
  </r>
  <r>
    <x v="2"/>
    <m/>
    <n v="22"/>
    <x v="60"/>
    <x v="13"/>
    <x v="2"/>
    <x v="2"/>
    <x v="1"/>
    <x v="62"/>
    <n v="6.45"/>
    <n v="1.050274781192754"/>
  </r>
  <r>
    <x v="2"/>
    <m/>
    <n v="22"/>
    <x v="60"/>
    <x v="13"/>
    <x v="2"/>
    <x v="2"/>
    <x v="1"/>
    <x v="38"/>
    <n v="7.77"/>
    <n v="1.0658436213991769"/>
  </r>
  <r>
    <x v="2"/>
    <m/>
    <n v="22"/>
    <x v="60"/>
    <x v="13"/>
    <x v="2"/>
    <x v="2"/>
    <x v="1"/>
    <x v="38"/>
    <n v="7.84"/>
    <n v="1.075445816186557"/>
  </r>
  <r>
    <x v="2"/>
    <m/>
    <n v="22"/>
    <x v="60"/>
    <x v="13"/>
    <x v="4"/>
    <x v="0"/>
    <x v="0"/>
    <x v="4"/>
    <n v="0.84"/>
    <n v="0.71398821919438327"/>
  </r>
  <r>
    <x v="2"/>
    <m/>
    <n v="24"/>
    <x v="61"/>
    <x v="6"/>
    <x v="2"/>
    <x v="2"/>
    <x v="1"/>
    <x v="79"/>
    <n v="7.16"/>
    <n v="1.0506667918858001"/>
  </r>
  <r>
    <x v="2"/>
    <m/>
    <n v="24"/>
    <x v="61"/>
    <x v="6"/>
    <x v="2"/>
    <x v="2"/>
    <x v="1"/>
    <x v="24"/>
    <n v="5.21"/>
    <n v="1.017578125"/>
  </r>
  <r>
    <x v="2"/>
    <m/>
    <n v="24"/>
    <x v="61"/>
    <x v="6"/>
    <x v="2"/>
    <x v="2"/>
    <x v="1"/>
    <x v="61"/>
    <n v="8.25"/>
    <n v="1.0256639775622018"/>
  </r>
  <r>
    <x v="2"/>
    <m/>
    <n v="24"/>
    <x v="61"/>
    <x v="6"/>
    <x v="2"/>
    <x v="2"/>
    <x v="1"/>
    <x v="84"/>
    <n v="3.73"/>
    <n v="1.0421585254434762"/>
  </r>
  <r>
    <x v="2"/>
    <m/>
    <n v="24"/>
    <x v="61"/>
    <x v="6"/>
    <x v="2"/>
    <x v="0"/>
    <x v="0"/>
    <x v="20"/>
    <n v="2.52"/>
    <n v="1.0078105316200554"/>
  </r>
  <r>
    <x v="2"/>
    <m/>
    <n v="24"/>
    <x v="61"/>
    <x v="6"/>
    <x v="2"/>
    <x v="2"/>
    <x v="1"/>
    <x v="38"/>
    <n v="7.37"/>
    <n v="1.0109739368998629"/>
  </r>
  <r>
    <x v="2"/>
    <m/>
    <n v="24"/>
    <x v="61"/>
    <x v="6"/>
    <x v="2"/>
    <x v="2"/>
    <x v="1"/>
    <x v="67"/>
    <n v="7.13"/>
    <n v="1.0827589244088485"/>
  </r>
  <r>
    <x v="2"/>
    <m/>
    <n v="24"/>
    <x v="61"/>
    <x v="6"/>
    <x v="2"/>
    <x v="2"/>
    <x v="1"/>
    <x v="82"/>
    <n v="4.59"/>
    <n v="1.0880000000000001"/>
  </r>
  <r>
    <x v="2"/>
    <m/>
    <n v="24"/>
    <x v="61"/>
    <x v="6"/>
    <x v="2"/>
    <x v="2"/>
    <x v="1"/>
    <x v="34"/>
    <n v="8.66"/>
    <n v="0.92010981818799986"/>
  </r>
  <r>
    <x v="2"/>
    <m/>
    <n v="24"/>
    <x v="61"/>
    <x v="6"/>
    <x v="2"/>
    <x v="2"/>
    <x v="1"/>
    <x v="24"/>
    <n v="4.88"/>
    <n v="0.953125"/>
  </r>
  <r>
    <x v="2"/>
    <m/>
    <n v="24"/>
    <x v="61"/>
    <x v="6"/>
    <x v="2"/>
    <x v="2"/>
    <x v="1"/>
    <x v="85"/>
    <n v="3.38"/>
    <n v="0.74036269010126321"/>
  </r>
  <r>
    <x v="2"/>
    <m/>
    <n v="24"/>
    <x v="61"/>
    <x v="6"/>
    <x v="2"/>
    <x v="2"/>
    <x v="1"/>
    <x v="61"/>
    <n v="8"/>
    <n v="0.99458325096940792"/>
  </r>
  <r>
    <x v="2"/>
    <m/>
    <n v="24"/>
    <x v="61"/>
    <x v="6"/>
    <x v="2"/>
    <x v="2"/>
    <x v="1"/>
    <x v="84"/>
    <n v="4.01"/>
    <n v="1.1203902646188577"/>
  </r>
  <r>
    <x v="2"/>
    <m/>
    <n v="24"/>
    <x v="61"/>
    <x v="6"/>
    <x v="2"/>
    <x v="2"/>
    <x v="1"/>
    <x v="79"/>
    <n v="7.08"/>
    <n v="1.0389274981217129"/>
  </r>
  <r>
    <x v="2"/>
    <m/>
    <n v="24"/>
    <x v="61"/>
    <x v="6"/>
    <x v="2"/>
    <x v="2"/>
    <x v="1"/>
    <x v="82"/>
    <n v="4.43"/>
    <n v="1.0500740740740742"/>
  </r>
  <r>
    <x v="2"/>
    <m/>
    <n v="24"/>
    <x v="61"/>
    <x v="6"/>
    <x v="2"/>
    <x v="0"/>
    <x v="0"/>
    <x v="48"/>
    <n v="2.08"/>
    <n v="1.1231526029601551"/>
  </r>
  <r>
    <x v="2"/>
    <m/>
    <n v="24"/>
    <x v="61"/>
    <x v="6"/>
    <x v="2"/>
    <x v="0"/>
    <x v="0"/>
    <x v="58"/>
    <n v="2.4900000000000002"/>
    <n v="1.0447786244167703"/>
  </r>
  <r>
    <x v="2"/>
    <m/>
    <n v="24"/>
    <x v="61"/>
    <x v="6"/>
    <x v="2"/>
    <x v="2"/>
    <x v="1"/>
    <x v="80"/>
    <n v="4.0199999999999996"/>
    <n v="1.0333738628388989"/>
  </r>
  <r>
    <x v="2"/>
    <m/>
    <n v="24"/>
    <x v="61"/>
    <x v="6"/>
    <x v="2"/>
    <x v="0"/>
    <x v="0"/>
    <x v="59"/>
    <n v="2.2400000000000002"/>
    <n v="0.85449218750000011"/>
  </r>
  <r>
    <x v="2"/>
    <m/>
    <n v="24"/>
    <x v="61"/>
    <x v="6"/>
    <x v="2"/>
    <x v="2"/>
    <x v="1"/>
    <x v="84"/>
    <n v="4.3099999999999996"/>
    <n v="1.2042099851639092"/>
  </r>
  <r>
    <x v="2"/>
    <m/>
    <n v="24"/>
    <x v="61"/>
    <x v="6"/>
    <x v="2"/>
    <x v="2"/>
    <x v="1"/>
    <x v="38"/>
    <n v="7.37"/>
    <n v="1.0109739368998629"/>
  </r>
  <r>
    <x v="2"/>
    <m/>
    <n v="24"/>
    <x v="61"/>
    <x v="6"/>
    <x v="2"/>
    <x v="2"/>
    <x v="1"/>
    <x v="40"/>
    <n v="7.07"/>
    <n v="1.0028809777451206"/>
  </r>
  <r>
    <x v="2"/>
    <m/>
    <n v="24"/>
    <x v="61"/>
    <x v="6"/>
    <x v="2"/>
    <x v="2"/>
    <x v="1"/>
    <x v="86"/>
    <n v="4.16"/>
    <n v="1.0265926993465342"/>
  </r>
  <r>
    <x v="2"/>
    <m/>
    <n v="24"/>
    <x v="61"/>
    <x v="6"/>
    <x v="2"/>
    <x v="2"/>
    <x v="1"/>
    <x v="80"/>
    <n v="4.2300000000000004"/>
    <n v="1.0873560795543642"/>
  </r>
  <r>
    <x v="2"/>
    <m/>
    <n v="24"/>
    <x v="61"/>
    <x v="6"/>
    <x v="1"/>
    <x v="0"/>
    <x v="0"/>
    <x v="1"/>
    <n v="1.39"/>
    <n v="0.98856395084205739"/>
  </r>
  <r>
    <x v="2"/>
    <m/>
    <n v="24"/>
    <x v="61"/>
    <x v="6"/>
    <x v="1"/>
    <x v="0"/>
    <x v="0"/>
    <x v="25"/>
    <n v="1.61"/>
    <n v="1.0814296365456049"/>
  </r>
  <r>
    <x v="2"/>
    <m/>
    <n v="24"/>
    <x v="61"/>
    <x v="6"/>
    <x v="1"/>
    <x v="0"/>
    <x v="0"/>
    <x v="7"/>
    <n v="0.88"/>
    <n v="1.0330578512396693"/>
  </r>
  <r>
    <x v="2"/>
    <m/>
    <n v="24"/>
    <x v="61"/>
    <x v="6"/>
    <x v="0"/>
    <x v="0"/>
    <x v="1"/>
    <x v="87"/>
    <n v="4.7699999999999996"/>
    <n v="0.83422673128280278"/>
  </r>
  <r>
    <x v="2"/>
    <m/>
    <n v="24"/>
    <x v="61"/>
    <x v="6"/>
    <x v="0"/>
    <x v="0"/>
    <x v="1"/>
    <x v="83"/>
    <n v="2.27"/>
    <n v="0.60817472565157749"/>
  </r>
  <r>
    <x v="2"/>
    <m/>
    <n v="24"/>
    <x v="61"/>
    <x v="7"/>
    <x v="2"/>
    <x v="2"/>
    <x v="1"/>
    <x v="76"/>
    <n v="5.05"/>
    <n v="1.1504045779268115"/>
  </r>
  <r>
    <x v="2"/>
    <m/>
    <n v="24"/>
    <x v="61"/>
    <x v="7"/>
    <x v="2"/>
    <x v="0"/>
    <x v="0"/>
    <x v="74"/>
    <n v="3.93"/>
    <n v="1.196314256230423"/>
  </r>
  <r>
    <x v="2"/>
    <m/>
    <n v="24"/>
    <x v="61"/>
    <x v="7"/>
    <x v="2"/>
    <x v="0"/>
    <x v="0"/>
    <x v="20"/>
    <n v="2.4900000000000002"/>
    <n v="0.9958127871960073"/>
  </r>
  <r>
    <x v="2"/>
    <m/>
    <n v="24"/>
    <x v="61"/>
    <x v="7"/>
    <x v="2"/>
    <x v="2"/>
    <x v="1"/>
    <x v="80"/>
    <n v="4.54"/>
    <n v="1.1670441137533836"/>
  </r>
  <r>
    <x v="2"/>
    <m/>
    <n v="24"/>
    <x v="61"/>
    <x v="7"/>
    <x v="2"/>
    <x v="2"/>
    <x v="1"/>
    <x v="37"/>
    <n v="4.08"/>
    <n v="1.1895043731778425"/>
  </r>
  <r>
    <x v="2"/>
    <m/>
    <n v="24"/>
    <x v="61"/>
    <x v="7"/>
    <x v="2"/>
    <x v="2"/>
    <x v="1"/>
    <x v="77"/>
    <n v="6.45"/>
    <n v="1.2136812929375038"/>
  </r>
  <r>
    <x v="2"/>
    <m/>
    <n v="24"/>
    <x v="61"/>
    <x v="7"/>
    <x v="2"/>
    <x v="0"/>
    <x v="0"/>
    <x v="58"/>
    <n v="2.64"/>
    <n v="1.107717095767178"/>
  </r>
  <r>
    <x v="2"/>
    <m/>
    <n v="24"/>
    <x v="61"/>
    <x v="7"/>
    <x v="2"/>
    <x v="0"/>
    <x v="0"/>
    <x v="58"/>
    <n v="2.99"/>
    <n v="1.2545735289181297"/>
  </r>
  <r>
    <x v="2"/>
    <m/>
    <n v="24"/>
    <x v="61"/>
    <x v="7"/>
    <x v="2"/>
    <x v="0"/>
    <x v="0"/>
    <x v="57"/>
    <n v="2.4700000000000002"/>
    <n v="1.2026546044142781"/>
  </r>
  <r>
    <x v="2"/>
    <m/>
    <n v="24"/>
    <x v="61"/>
    <x v="7"/>
    <x v="2"/>
    <x v="2"/>
    <x v="1"/>
    <x v="71"/>
    <n v="4.97"/>
    <n v="1.0473035620964615"/>
  </r>
  <r>
    <x v="2"/>
    <m/>
    <n v="24"/>
    <x v="61"/>
    <x v="7"/>
    <x v="2"/>
    <x v="2"/>
    <x v="1"/>
    <x v="38"/>
    <n v="7.69"/>
    <n v="1.0548696844993142"/>
  </r>
  <r>
    <x v="2"/>
    <m/>
    <n v="24"/>
    <x v="61"/>
    <x v="31"/>
    <x v="1"/>
    <x v="0"/>
    <x v="0"/>
    <x v="5"/>
    <n v="0.98"/>
    <n v="1.075445816186557"/>
  </r>
  <r>
    <x v="2"/>
    <m/>
    <n v="24"/>
    <x v="61"/>
    <x v="31"/>
    <x v="1"/>
    <x v="0"/>
    <x v="0"/>
    <x v="16"/>
    <n v="1.74"/>
    <n v="1.1050144795000763"/>
  </r>
  <r>
    <x v="2"/>
    <m/>
    <n v="24"/>
    <x v="61"/>
    <x v="31"/>
    <x v="1"/>
    <x v="0"/>
    <x v="0"/>
    <x v="17"/>
    <n v="1.1499999999999999"/>
    <n v="1.107654373308419"/>
  </r>
  <r>
    <x v="2"/>
    <m/>
    <n v="24"/>
    <x v="61"/>
    <x v="31"/>
    <x v="1"/>
    <x v="0"/>
    <x v="0"/>
    <x v="7"/>
    <n v="0.95"/>
    <n v="1.1152329075882794"/>
  </r>
  <r>
    <x v="2"/>
    <m/>
    <n v="24"/>
    <x v="61"/>
    <x v="31"/>
    <x v="1"/>
    <x v="0"/>
    <x v="0"/>
    <x v="5"/>
    <n v="0.92"/>
    <n v="1.0096021947873799"/>
  </r>
  <r>
    <x v="2"/>
    <m/>
    <n v="24"/>
    <x v="61"/>
    <x v="31"/>
    <x v="1"/>
    <x v="0"/>
    <x v="0"/>
    <x v="5"/>
    <n v="0.84"/>
    <n v="0.92181069958847739"/>
  </r>
  <r>
    <x v="2"/>
    <m/>
    <n v="24"/>
    <x v="61"/>
    <x v="31"/>
    <x v="1"/>
    <x v="0"/>
    <x v="0"/>
    <x v="5"/>
    <n v="0.99"/>
    <n v="1.0864197530864197"/>
  </r>
  <r>
    <x v="2"/>
    <m/>
    <n v="24"/>
    <x v="61"/>
    <x v="31"/>
    <x v="1"/>
    <x v="0"/>
    <x v="0"/>
    <x v="9"/>
    <n v="0.68"/>
    <n v="0.91782744843969333"/>
  </r>
  <r>
    <x v="2"/>
    <m/>
    <n v="24"/>
    <x v="61"/>
    <x v="31"/>
    <x v="1"/>
    <x v="0"/>
    <x v="0"/>
    <x v="14"/>
    <n v="0.4"/>
    <n v="0.72896923749817755"/>
  </r>
  <r>
    <x v="2"/>
    <m/>
    <n v="24"/>
    <x v="61"/>
    <x v="31"/>
    <x v="1"/>
    <x v="0"/>
    <x v="0"/>
    <x v="7"/>
    <n v="0.86"/>
    <n v="1.0095792637114951"/>
  </r>
  <r>
    <x v="2"/>
    <m/>
    <n v="24"/>
    <x v="61"/>
    <x v="31"/>
    <x v="1"/>
    <x v="0"/>
    <x v="0"/>
    <x v="5"/>
    <n v="0.98"/>
    <n v="1.075445816186557"/>
  </r>
  <r>
    <x v="2"/>
    <m/>
    <n v="24"/>
    <x v="61"/>
    <x v="31"/>
    <x v="1"/>
    <x v="0"/>
    <x v="0"/>
    <x v="6"/>
    <n v="1.22"/>
    <n v="1.2533903180734773"/>
  </r>
  <r>
    <x v="2"/>
    <m/>
    <n v="24"/>
    <x v="61"/>
    <x v="31"/>
    <x v="1"/>
    <x v="0"/>
    <x v="0"/>
    <x v="5"/>
    <n v="1.05"/>
    <n v="1.1522633744855968"/>
  </r>
  <r>
    <x v="2"/>
    <m/>
    <n v="24"/>
    <x v="61"/>
    <x v="31"/>
    <x v="1"/>
    <x v="0"/>
    <x v="0"/>
    <x v="9"/>
    <n v="0.89"/>
    <n v="1.2012741604578339"/>
  </r>
  <r>
    <x v="2"/>
    <m/>
    <n v="24"/>
    <x v="61"/>
    <x v="31"/>
    <x v="1"/>
    <x v="0"/>
    <x v="0"/>
    <x v="7"/>
    <n v="0.64"/>
    <n v="0.75131480090157776"/>
  </r>
  <r>
    <x v="2"/>
    <m/>
    <n v="24"/>
    <x v="61"/>
    <x v="31"/>
    <x v="1"/>
    <x v="0"/>
    <x v="0"/>
    <x v="6"/>
    <n v="1"/>
    <n v="1.0273691131749816"/>
  </r>
  <r>
    <x v="2"/>
    <m/>
    <n v="24"/>
    <x v="61"/>
    <x v="31"/>
    <x v="1"/>
    <x v="0"/>
    <x v="0"/>
    <x v="2"/>
    <n v="1.81"/>
    <n v="1.0306577988338192"/>
  </r>
  <r>
    <x v="2"/>
    <m/>
    <n v="24"/>
    <x v="61"/>
    <x v="31"/>
    <x v="1"/>
    <x v="0"/>
    <x v="0"/>
    <x v="25"/>
    <n v="1.6"/>
    <n v="1.0747126822813464"/>
  </r>
  <r>
    <x v="2"/>
    <m/>
    <n v="24"/>
    <x v="61"/>
    <x v="31"/>
    <x v="1"/>
    <x v="0"/>
    <x v="0"/>
    <x v="41"/>
    <n v="1.78"/>
    <n v="1.0698722764838466"/>
  </r>
  <r>
    <x v="2"/>
    <m/>
    <n v="24"/>
    <x v="61"/>
    <x v="31"/>
    <x v="1"/>
    <x v="0"/>
    <x v="0"/>
    <x v="12"/>
    <n v="0.43"/>
    <n v="0.8489131936904033"/>
  </r>
  <r>
    <x v="2"/>
    <m/>
    <n v="24"/>
    <x v="61"/>
    <x v="31"/>
    <x v="1"/>
    <x v="0"/>
    <x v="0"/>
    <x v="16"/>
    <n v="1.68"/>
    <n v="1.0669105319311081"/>
  </r>
  <r>
    <x v="2"/>
    <m/>
    <n v="24"/>
    <x v="61"/>
    <x v="31"/>
    <x v="1"/>
    <x v="0"/>
    <x v="0"/>
    <x v="13"/>
    <n v="0.66"/>
    <n v="1.03125"/>
  </r>
  <r>
    <x v="2"/>
    <m/>
    <n v="24"/>
    <x v="61"/>
    <x v="31"/>
    <x v="1"/>
    <x v="0"/>
    <x v="0"/>
    <x v="8"/>
    <n v="0.59"/>
    <n v="0.99462229639744437"/>
  </r>
  <r>
    <x v="2"/>
    <m/>
    <n v="24"/>
    <x v="61"/>
    <x v="31"/>
    <x v="1"/>
    <x v="0"/>
    <x v="0"/>
    <x v="41"/>
    <n v="1.89"/>
    <n v="1.1359879789631855"/>
  </r>
  <r>
    <x v="2"/>
    <m/>
    <n v="24"/>
    <x v="61"/>
    <x v="28"/>
    <x v="1"/>
    <x v="0"/>
    <x v="0"/>
    <x v="10"/>
    <n v="0.55000000000000004"/>
    <n v="0.79801511875915909"/>
  </r>
  <r>
    <x v="2"/>
    <m/>
    <n v="24"/>
    <x v="61"/>
    <x v="28"/>
    <x v="1"/>
    <x v="0"/>
    <x v="0"/>
    <x v="10"/>
    <n v="0.81"/>
    <n v="1.1752586294453069"/>
  </r>
  <r>
    <x v="2"/>
    <m/>
    <n v="24"/>
    <x v="61"/>
    <x v="28"/>
    <x v="1"/>
    <x v="0"/>
    <x v="0"/>
    <x v="1"/>
    <n v="1.44"/>
    <n v="1.0241238051888939"/>
  </r>
  <r>
    <x v="2"/>
    <m/>
    <n v="24"/>
    <x v="61"/>
    <x v="28"/>
    <x v="1"/>
    <x v="0"/>
    <x v="0"/>
    <x v="17"/>
    <n v="0.95"/>
    <n v="0.91501883012434626"/>
  </r>
  <r>
    <x v="2"/>
    <m/>
    <n v="24"/>
    <x v="61"/>
    <x v="28"/>
    <x v="1"/>
    <x v="0"/>
    <x v="0"/>
    <x v="5"/>
    <n v="0.89"/>
    <n v="0.97668038408779145"/>
  </r>
  <r>
    <x v="2"/>
    <m/>
    <n v="24"/>
    <x v="61"/>
    <x v="28"/>
    <x v="1"/>
    <x v="0"/>
    <x v="0"/>
    <x v="0"/>
    <n v="0.95"/>
    <n v="0.85901331018518523"/>
  </r>
  <r>
    <x v="2"/>
    <m/>
    <n v="24"/>
    <x v="61"/>
    <x v="28"/>
    <x v="1"/>
    <x v="0"/>
    <x v="0"/>
    <x v="9"/>
    <n v="0.66"/>
    <n v="0.89083252348558473"/>
  </r>
  <r>
    <x v="2"/>
    <m/>
    <n v="24"/>
    <x v="61"/>
    <x v="28"/>
    <x v="1"/>
    <x v="0"/>
    <x v="0"/>
    <x v="6"/>
    <n v="0.93"/>
    <n v="0.95545327525273283"/>
  </r>
  <r>
    <x v="2"/>
    <m/>
    <n v="24"/>
    <x v="61"/>
    <x v="28"/>
    <x v="1"/>
    <x v="0"/>
    <x v="0"/>
    <x v="16"/>
    <n v="1.55"/>
    <n v="0.98435197886501047"/>
  </r>
  <r>
    <x v="2"/>
    <m/>
    <n v="24"/>
    <x v="61"/>
    <x v="28"/>
    <x v="1"/>
    <x v="0"/>
    <x v="0"/>
    <x v="1"/>
    <n v="1.52"/>
    <n v="1.0810195721438325"/>
  </r>
  <r>
    <x v="2"/>
    <m/>
    <n v="24"/>
    <x v="61"/>
    <x v="28"/>
    <x v="1"/>
    <x v="0"/>
    <x v="0"/>
    <x v="8"/>
    <n v="0.44"/>
    <n v="0.74175222104216187"/>
  </r>
  <r>
    <x v="2"/>
    <m/>
    <n v="24"/>
    <x v="61"/>
    <x v="28"/>
    <x v="1"/>
    <x v="0"/>
    <x v="0"/>
    <x v="7"/>
    <n v="1.28"/>
    <n v="1.5026296018031555"/>
  </r>
  <r>
    <x v="2"/>
    <m/>
    <n v="24"/>
    <x v="61"/>
    <x v="28"/>
    <x v="1"/>
    <x v="0"/>
    <x v="0"/>
    <x v="0"/>
    <n v="0.99"/>
    <n v="0.89518229166666663"/>
  </r>
  <r>
    <x v="2"/>
    <m/>
    <n v="24"/>
    <x v="61"/>
    <x v="28"/>
    <x v="1"/>
    <x v="0"/>
    <x v="0"/>
    <x v="5"/>
    <n v="0.81"/>
    <n v="0.88888888888888884"/>
  </r>
  <r>
    <x v="2"/>
    <m/>
    <n v="24"/>
    <x v="61"/>
    <x v="28"/>
    <x v="1"/>
    <x v="0"/>
    <x v="0"/>
    <x v="41"/>
    <n v="1.72"/>
    <n v="1.033809166040571"/>
  </r>
  <r>
    <x v="2"/>
    <m/>
    <n v="24"/>
    <x v="61"/>
    <x v="28"/>
    <x v="1"/>
    <x v="0"/>
    <x v="0"/>
    <x v="0"/>
    <n v="1.05"/>
    <n v="0.94943576388888884"/>
  </r>
  <r>
    <x v="2"/>
    <m/>
    <n v="24"/>
    <x v="61"/>
    <x v="28"/>
    <x v="1"/>
    <x v="0"/>
    <x v="0"/>
    <x v="3"/>
    <n v="1.21"/>
    <n v="0.96799999999999997"/>
  </r>
  <r>
    <x v="2"/>
    <m/>
    <n v="24"/>
    <x v="61"/>
    <x v="28"/>
    <x v="1"/>
    <x v="0"/>
    <x v="0"/>
    <x v="41"/>
    <n v="1.56"/>
    <n v="0.93764087152516906"/>
  </r>
  <r>
    <x v="2"/>
    <m/>
    <n v="24"/>
    <x v="61"/>
    <x v="28"/>
    <x v="1"/>
    <x v="0"/>
    <x v="0"/>
    <x v="4"/>
    <n v="1.26"/>
    <n v="1.070982328791575"/>
  </r>
  <r>
    <x v="2"/>
    <m/>
    <n v="24"/>
    <x v="61"/>
    <x v="28"/>
    <x v="1"/>
    <x v="0"/>
    <x v="0"/>
    <x v="7"/>
    <n v="0.75"/>
    <n v="0.88044703230653643"/>
  </r>
  <r>
    <x v="2"/>
    <m/>
    <n v="24"/>
    <x v="61"/>
    <x v="28"/>
    <x v="1"/>
    <x v="0"/>
    <x v="0"/>
    <x v="25"/>
    <n v="1.43"/>
    <n v="0.96052445978895329"/>
  </r>
  <r>
    <x v="2"/>
    <m/>
    <n v="24"/>
    <x v="61"/>
    <x v="28"/>
    <x v="1"/>
    <x v="0"/>
    <x v="0"/>
    <x v="41"/>
    <n v="1.83"/>
    <n v="1.0999248685199099"/>
  </r>
  <r>
    <x v="2"/>
    <m/>
    <n v="24"/>
    <x v="61"/>
    <x v="28"/>
    <x v="1"/>
    <x v="0"/>
    <x v="0"/>
    <x v="0"/>
    <n v="1.08"/>
    <n v="0.9765625"/>
  </r>
  <r>
    <x v="2"/>
    <m/>
    <n v="24"/>
    <x v="61"/>
    <x v="28"/>
    <x v="1"/>
    <x v="0"/>
    <x v="0"/>
    <x v="10"/>
    <n v="0.59"/>
    <n v="0.85605258194164335"/>
  </r>
  <r>
    <x v="2"/>
    <m/>
    <n v="24"/>
    <x v="61"/>
    <x v="1"/>
    <x v="2"/>
    <x v="0"/>
    <x v="0"/>
    <x v="24"/>
    <n v="5.07"/>
    <n v="0.990234375"/>
  </r>
  <r>
    <x v="2"/>
    <m/>
    <n v="24"/>
    <x v="61"/>
    <x v="1"/>
    <x v="2"/>
    <x v="0"/>
    <x v="1"/>
    <x v="51"/>
    <n v="10.47"/>
    <n v="1.0790488292783977"/>
  </r>
  <r>
    <x v="2"/>
    <m/>
    <n v="24"/>
    <x v="61"/>
    <x v="1"/>
    <x v="2"/>
    <x v="0"/>
    <x v="1"/>
    <x v="82"/>
    <n v="4.99"/>
    <n v="1.1828148148148148"/>
  </r>
  <r>
    <x v="2"/>
    <m/>
    <n v="24"/>
    <x v="61"/>
    <x v="1"/>
    <x v="2"/>
    <x v="0"/>
    <x v="1"/>
    <x v="66"/>
    <n v="7.4"/>
    <n v="0.9819910798053535"/>
  </r>
  <r>
    <x v="2"/>
    <m/>
    <n v="24"/>
    <x v="61"/>
    <x v="1"/>
    <x v="2"/>
    <x v="0"/>
    <x v="0"/>
    <x v="75"/>
    <n v="3.34"/>
    <n v="1.1105089389319829"/>
  </r>
  <r>
    <x v="2"/>
    <m/>
    <n v="24"/>
    <x v="61"/>
    <x v="1"/>
    <x v="2"/>
    <x v="0"/>
    <x v="0"/>
    <x v="10"/>
    <n v="7.43"/>
    <n v="10.780458786146458"/>
  </r>
  <r>
    <x v="2"/>
    <m/>
    <n v="24"/>
    <x v="61"/>
    <x v="1"/>
    <x v="2"/>
    <x v="0"/>
    <x v="1"/>
    <x v="37"/>
    <n v="3.72"/>
    <n v="1.0845481049562682"/>
  </r>
  <r>
    <x v="2"/>
    <m/>
    <n v="24"/>
    <x v="61"/>
    <x v="1"/>
    <x v="2"/>
    <x v="0"/>
    <x v="1"/>
    <x v="38"/>
    <n v="7.98"/>
    <n v="1.0946502057613168"/>
  </r>
  <r>
    <x v="2"/>
    <m/>
    <n v="24"/>
    <x v="61"/>
    <x v="1"/>
    <x v="2"/>
    <x v="0"/>
    <x v="1"/>
    <x v="67"/>
    <n v="6.59"/>
    <n v="1.0007547421955556"/>
  </r>
  <r>
    <x v="2"/>
    <m/>
    <n v="24"/>
    <x v="61"/>
    <x v="1"/>
    <x v="2"/>
    <x v="0"/>
    <x v="0"/>
    <x v="57"/>
    <n v="2.56"/>
    <n v="1.2464760272471869"/>
  </r>
  <r>
    <x v="2"/>
    <m/>
    <n v="24"/>
    <x v="61"/>
    <x v="1"/>
    <x v="2"/>
    <x v="0"/>
    <x v="1"/>
    <x v="80"/>
    <n v="4.4400000000000004"/>
    <n v="1.1413382962698291"/>
  </r>
  <r>
    <x v="2"/>
    <m/>
    <n v="24"/>
    <x v="61"/>
    <x v="1"/>
    <x v="2"/>
    <x v="0"/>
    <x v="1"/>
    <x v="61"/>
    <n v="8.2799999999999994"/>
    <n v="1.029393664753337"/>
  </r>
  <r>
    <x v="2"/>
    <m/>
    <n v="24"/>
    <x v="61"/>
    <x v="1"/>
    <x v="2"/>
    <x v="0"/>
    <x v="1"/>
    <x v="27"/>
    <n v="8.32"/>
    <n v="0.97040384895757403"/>
  </r>
  <r>
    <x v="2"/>
    <m/>
    <n v="24"/>
    <x v="61"/>
    <x v="1"/>
    <x v="2"/>
    <x v="0"/>
    <x v="1"/>
    <x v="83"/>
    <n v="4.1900000000000004"/>
    <n v="1.1225780178326477"/>
  </r>
  <r>
    <x v="2"/>
    <m/>
    <n v="24"/>
    <x v="61"/>
    <x v="1"/>
    <x v="2"/>
    <x v="0"/>
    <x v="1"/>
    <x v="46"/>
    <n v="5.69"/>
    <n v="1.0319786422135488"/>
  </r>
  <r>
    <x v="2"/>
    <m/>
    <n v="24"/>
    <x v="61"/>
    <x v="1"/>
    <x v="2"/>
    <x v="0"/>
    <x v="1"/>
    <x v="50"/>
    <n v="9.2899999999999991"/>
    <n v="1.0500307436342591"/>
  </r>
  <r>
    <x v="2"/>
    <m/>
    <n v="24"/>
    <x v="61"/>
    <x v="1"/>
    <x v="2"/>
    <x v="0"/>
    <x v="0"/>
    <x v="75"/>
    <n v="3.64"/>
    <n v="1.2102552508121012"/>
  </r>
  <r>
    <x v="2"/>
    <m/>
    <n v="24"/>
    <x v="61"/>
    <x v="1"/>
    <x v="2"/>
    <x v="0"/>
    <x v="1"/>
    <x v="62"/>
    <n v="7.11"/>
    <n v="1.1577447588031753"/>
  </r>
  <r>
    <x v="2"/>
    <m/>
    <n v="24"/>
    <x v="61"/>
    <x v="1"/>
    <x v="2"/>
    <x v="0"/>
    <x v="1"/>
    <x v="38"/>
    <n v="7.68"/>
    <n v="1.0534979423868314"/>
  </r>
  <r>
    <x v="2"/>
    <m/>
    <n v="24"/>
    <x v="61"/>
    <x v="1"/>
    <x v="2"/>
    <x v="0"/>
    <x v="1"/>
    <x v="62"/>
    <n v="6.89"/>
    <n v="1.1219214329330347"/>
  </r>
  <r>
    <x v="2"/>
    <m/>
    <n v="24"/>
    <x v="61"/>
    <x v="1"/>
    <x v="2"/>
    <x v="0"/>
    <x v="0"/>
    <x v="75"/>
    <n v="3.31"/>
    <n v="1.1005343077439711"/>
  </r>
  <r>
    <x v="2"/>
    <m/>
    <n v="24"/>
    <x v="61"/>
    <x v="1"/>
    <x v="2"/>
    <x v="0"/>
    <x v="1"/>
    <x v="60"/>
    <n v="7.7"/>
    <n v="1.2991307634164777"/>
  </r>
  <r>
    <x v="2"/>
    <m/>
    <n v="24"/>
    <x v="61"/>
    <x v="1"/>
    <x v="2"/>
    <x v="0"/>
    <x v="1"/>
    <x v="83"/>
    <n v="3.93"/>
    <n v="1.0529192386831276"/>
  </r>
  <r>
    <x v="2"/>
    <m/>
    <n v="24"/>
    <x v="61"/>
    <x v="1"/>
    <x v="2"/>
    <x v="0"/>
    <x v="1"/>
    <x v="27"/>
    <n v="8.98"/>
    <n v="1.0473830004373816"/>
  </r>
  <r>
    <x v="2"/>
    <m/>
    <n v="24"/>
    <x v="61"/>
    <x v="8"/>
    <x v="0"/>
    <x v="0"/>
    <x v="0"/>
    <x v="26"/>
    <n v="1.84"/>
    <n v="0.85185185185185186"/>
  </r>
  <r>
    <x v="2"/>
    <m/>
    <n v="24"/>
    <x v="61"/>
    <x v="8"/>
    <x v="0"/>
    <x v="0"/>
    <x v="1"/>
    <x v="80"/>
    <n v="3.43"/>
    <n v="0.88170953968592636"/>
  </r>
  <r>
    <x v="2"/>
    <m/>
    <n v="24"/>
    <x v="61"/>
    <x v="8"/>
    <x v="2"/>
    <x v="0"/>
    <x v="0"/>
    <x v="56"/>
    <n v="2.52"/>
    <n v="1.1102250849190021"/>
  </r>
  <r>
    <x v="2"/>
    <m/>
    <n v="24"/>
    <x v="61"/>
    <x v="8"/>
    <x v="2"/>
    <x v="0"/>
    <x v="0"/>
    <x v="58"/>
    <n v="2.8"/>
    <n v="1.174851465207613"/>
  </r>
  <r>
    <x v="2"/>
    <m/>
    <n v="24"/>
    <x v="61"/>
    <x v="8"/>
    <x v="2"/>
    <x v="0"/>
    <x v="0"/>
    <x v="75"/>
    <n v="3.34"/>
    <n v="1.1105089389319829"/>
  </r>
  <r>
    <x v="2"/>
    <m/>
    <n v="24"/>
    <x v="61"/>
    <x v="8"/>
    <x v="2"/>
    <x v="0"/>
    <x v="0"/>
    <x v="68"/>
    <n v="2.96"/>
    <n v="1.0295795419762361"/>
  </r>
  <r>
    <x v="2"/>
    <m/>
    <n v="24"/>
    <x v="61"/>
    <x v="8"/>
    <x v="2"/>
    <x v="0"/>
    <x v="0"/>
    <x v="25"/>
    <n v="1.67"/>
    <n v="1.1217313621311553"/>
  </r>
  <r>
    <x v="2"/>
    <m/>
    <n v="24"/>
    <x v="61"/>
    <x v="8"/>
    <x v="2"/>
    <x v="0"/>
    <x v="1"/>
    <x v="84"/>
    <n v="3.49"/>
    <n v="0.97510274900743477"/>
  </r>
  <r>
    <x v="2"/>
    <m/>
    <n v="24"/>
    <x v="61"/>
    <x v="8"/>
    <x v="2"/>
    <x v="0"/>
    <x v="0"/>
    <x v="59"/>
    <n v="2.94"/>
    <n v="1.12152099609375"/>
  </r>
  <r>
    <x v="2"/>
    <m/>
    <n v="24"/>
    <x v="61"/>
    <x v="8"/>
    <x v="2"/>
    <x v="0"/>
    <x v="0"/>
    <x v="59"/>
    <n v="2.62"/>
    <n v="0.99945068359375"/>
  </r>
  <r>
    <x v="2"/>
    <m/>
    <n v="24"/>
    <x v="61"/>
    <x v="8"/>
    <x v="2"/>
    <x v="0"/>
    <x v="0"/>
    <x v="20"/>
    <n v="2.72"/>
    <n v="1.087795494447044"/>
  </r>
  <r>
    <x v="2"/>
    <m/>
    <n v="24"/>
    <x v="61"/>
    <x v="8"/>
    <x v="2"/>
    <x v="0"/>
    <x v="0"/>
    <x v="57"/>
    <n v="2.41"/>
    <n v="1.173440322525672"/>
  </r>
  <r>
    <x v="2"/>
    <m/>
    <n v="24"/>
    <x v="61"/>
    <x v="8"/>
    <x v="2"/>
    <x v="0"/>
    <x v="0"/>
    <x v="68"/>
    <n v="3.06"/>
    <n v="1.0643626346105686"/>
  </r>
  <r>
    <x v="2"/>
    <m/>
    <n v="24"/>
    <x v="61"/>
    <x v="8"/>
    <x v="2"/>
    <x v="0"/>
    <x v="0"/>
    <x v="72"/>
    <n v="3.51"/>
    <n v="1.1162985955627927"/>
  </r>
  <r>
    <x v="2"/>
    <m/>
    <n v="24"/>
    <x v="61"/>
    <x v="8"/>
    <x v="2"/>
    <x v="0"/>
    <x v="0"/>
    <x v="72"/>
    <n v="3.33"/>
    <n v="1.0590525137390596"/>
  </r>
  <r>
    <x v="2"/>
    <m/>
    <n v="24"/>
    <x v="61"/>
    <x v="8"/>
    <x v="2"/>
    <x v="0"/>
    <x v="1"/>
    <x v="37"/>
    <n v="3.97"/>
    <n v="1.1574344023323615"/>
  </r>
  <r>
    <x v="2"/>
    <m/>
    <n v="24"/>
    <x v="61"/>
    <x v="8"/>
    <x v="2"/>
    <x v="0"/>
    <x v="1"/>
    <x v="80"/>
    <n v="4.03"/>
    <n v="1.0359444445872545"/>
  </r>
  <r>
    <x v="2"/>
    <m/>
    <n v="24"/>
    <x v="61"/>
    <x v="8"/>
    <x v="2"/>
    <x v="0"/>
    <x v="0"/>
    <x v="17"/>
    <n v="1.19"/>
    <n v="1.1461814819452336"/>
  </r>
  <r>
    <x v="2"/>
    <m/>
    <n v="24"/>
    <x v="61"/>
    <x v="8"/>
    <x v="2"/>
    <x v="0"/>
    <x v="1"/>
    <x v="88"/>
    <n v="5.31"/>
    <n v="1.0769939092039371"/>
  </r>
  <r>
    <x v="2"/>
    <m/>
    <n v="24"/>
    <x v="61"/>
    <x v="8"/>
    <x v="2"/>
    <x v="0"/>
    <x v="1"/>
    <x v="84"/>
    <n v="5.05"/>
    <n v="1.4109652958417036"/>
  </r>
  <r>
    <x v="2"/>
    <m/>
    <n v="24"/>
    <x v="61"/>
    <x v="8"/>
    <x v="2"/>
    <x v="0"/>
    <x v="1"/>
    <x v="39"/>
    <n v="8.1999999999999993"/>
    <n v="1.0530533410043559"/>
  </r>
  <r>
    <x v="2"/>
    <m/>
    <n v="24"/>
    <x v="61"/>
    <x v="8"/>
    <x v="2"/>
    <x v="0"/>
    <x v="0"/>
    <x v="58"/>
    <n v="5.01"/>
    <n v="2.1021449431036219"/>
  </r>
  <r>
    <x v="2"/>
    <m/>
    <n v="24"/>
    <x v="61"/>
    <x v="8"/>
    <x v="2"/>
    <x v="0"/>
    <x v="0"/>
    <x v="19"/>
    <n v="1.88"/>
    <n v="0.96354914100619127"/>
  </r>
  <r>
    <x v="2"/>
    <m/>
    <n v="24"/>
    <x v="61"/>
    <x v="8"/>
    <x v="2"/>
    <x v="0"/>
    <x v="1"/>
    <x v="88"/>
    <n v="2.64"/>
    <n v="0.53545459892625125"/>
  </r>
  <r>
    <x v="2"/>
    <m/>
    <n v="24"/>
    <x v="61"/>
    <x v="8"/>
    <x v="2"/>
    <x v="0"/>
    <x v="0"/>
    <x v="72"/>
    <n v="3.61"/>
    <n v="1.1481019743537553"/>
  </r>
  <r>
    <x v="2"/>
    <m/>
    <n v="24"/>
    <x v="61"/>
    <x v="8"/>
    <x v="2"/>
    <x v="0"/>
    <x v="0"/>
    <x v="47"/>
    <n v="3.15"/>
    <n v="1.1470186618115612"/>
  </r>
  <r>
    <x v="2"/>
    <m/>
    <n v="24"/>
    <x v="61"/>
    <x v="0"/>
    <x v="1"/>
    <x v="0"/>
    <x v="0"/>
    <x v="18"/>
    <n v="1.57"/>
    <n v="1.183556852191088"/>
  </r>
  <r>
    <x v="2"/>
    <m/>
    <n v="24"/>
    <x v="61"/>
    <x v="0"/>
    <x v="2"/>
    <x v="0"/>
    <x v="0"/>
    <x v="59"/>
    <n v="2.4500000000000002"/>
    <n v="0.93460083007812511"/>
  </r>
  <r>
    <x v="2"/>
    <m/>
    <n v="24"/>
    <x v="61"/>
    <x v="0"/>
    <x v="2"/>
    <x v="0"/>
    <x v="0"/>
    <x v="59"/>
    <n v="2.59"/>
    <n v="0.988006591796875"/>
  </r>
  <r>
    <x v="2"/>
    <m/>
    <n v="24"/>
    <x v="61"/>
    <x v="0"/>
    <x v="2"/>
    <x v="0"/>
    <x v="0"/>
    <x v="72"/>
    <n v="3.52"/>
    <n v="1.1194789334418889"/>
  </r>
  <r>
    <x v="2"/>
    <m/>
    <n v="24"/>
    <x v="61"/>
    <x v="0"/>
    <x v="2"/>
    <x v="0"/>
    <x v="0"/>
    <x v="72"/>
    <n v="3.57"/>
    <n v="1.1353806228373702"/>
  </r>
  <r>
    <x v="2"/>
    <m/>
    <n v="24"/>
    <x v="61"/>
    <x v="0"/>
    <x v="2"/>
    <x v="0"/>
    <x v="1"/>
    <x v="77"/>
    <n v="4.7300000000000004"/>
    <n v="0.89003294815416967"/>
  </r>
  <r>
    <x v="2"/>
    <m/>
    <n v="24"/>
    <x v="61"/>
    <x v="0"/>
    <x v="2"/>
    <x v="0"/>
    <x v="1"/>
    <x v="86"/>
    <n v="3.93"/>
    <n v="0.96983396837304803"/>
  </r>
  <r>
    <x v="2"/>
    <m/>
    <n v="24"/>
    <x v="61"/>
    <x v="0"/>
    <x v="2"/>
    <x v="0"/>
    <x v="0"/>
    <x v="75"/>
    <n v="3.17"/>
    <n v="1.0539860288665825"/>
  </r>
  <r>
    <x v="2"/>
    <m/>
    <n v="24"/>
    <x v="61"/>
    <x v="0"/>
    <x v="2"/>
    <x v="0"/>
    <x v="0"/>
    <x v="72"/>
    <n v="3.27"/>
    <n v="1.0399704864644821"/>
  </r>
  <r>
    <x v="2"/>
    <m/>
    <n v="24"/>
    <x v="61"/>
    <x v="0"/>
    <x v="2"/>
    <x v="0"/>
    <x v="0"/>
    <x v="47"/>
    <n v="4.92"/>
    <n v="1.791533909877105"/>
  </r>
  <r>
    <x v="2"/>
    <m/>
    <n v="24"/>
    <x v="61"/>
    <x v="0"/>
    <x v="2"/>
    <x v="0"/>
    <x v="1"/>
    <x v="46"/>
    <n v="5.46"/>
    <n v="0.9902642155511383"/>
  </r>
  <r>
    <x v="2"/>
    <m/>
    <n v="24"/>
    <x v="61"/>
    <x v="0"/>
    <x v="2"/>
    <x v="0"/>
    <x v="0"/>
    <x v="74"/>
    <n v="3.43"/>
    <n v="1.0441114246489442"/>
  </r>
  <r>
    <x v="2"/>
    <m/>
    <n v="24"/>
    <x v="61"/>
    <x v="0"/>
    <x v="2"/>
    <x v="0"/>
    <x v="1"/>
    <x v="60"/>
    <n v="6.19"/>
    <n v="1.0443661591620774"/>
  </r>
  <r>
    <x v="2"/>
    <m/>
    <n v="24"/>
    <x v="61"/>
    <x v="0"/>
    <x v="2"/>
    <x v="0"/>
    <x v="0"/>
    <x v="47"/>
    <n v="3"/>
    <n v="1.0923987255348202"/>
  </r>
  <r>
    <x v="2"/>
    <m/>
    <n v="24"/>
    <x v="61"/>
    <x v="0"/>
    <x v="2"/>
    <x v="0"/>
    <x v="0"/>
    <x v="68"/>
    <n v="3.02"/>
    <n v="1.0504493975568356"/>
  </r>
  <r>
    <x v="2"/>
    <m/>
    <n v="24"/>
    <x v="61"/>
    <x v="0"/>
    <x v="2"/>
    <x v="0"/>
    <x v="0"/>
    <x v="72"/>
    <n v="3.41"/>
    <n v="1.0844952167718298"/>
  </r>
  <r>
    <x v="2"/>
    <m/>
    <n v="24"/>
    <x v="61"/>
    <x v="0"/>
    <x v="2"/>
    <x v="0"/>
    <x v="1"/>
    <x v="83"/>
    <n v="4.29"/>
    <n v="1.1493698559670782"/>
  </r>
  <r>
    <x v="2"/>
    <m/>
    <n v="24"/>
    <x v="61"/>
    <x v="0"/>
    <x v="2"/>
    <x v="0"/>
    <x v="0"/>
    <x v="59"/>
    <n v="2.67"/>
    <n v="1.018524169921875"/>
  </r>
  <r>
    <x v="2"/>
    <m/>
    <n v="24"/>
    <x v="61"/>
    <x v="35"/>
    <x v="0"/>
    <x v="0"/>
    <x v="0"/>
    <x v="47"/>
    <n v="2.36"/>
    <n v="0.85935366408739189"/>
  </r>
  <r>
    <x v="2"/>
    <m/>
    <n v="24"/>
    <x v="61"/>
    <x v="35"/>
    <x v="1"/>
    <x v="0"/>
    <x v="0"/>
    <x v="2"/>
    <n v="2.2799999999999998"/>
    <n v="1.2982871720116615"/>
  </r>
  <r>
    <x v="2"/>
    <m/>
    <n v="24"/>
    <x v="61"/>
    <x v="35"/>
    <x v="1"/>
    <x v="0"/>
    <x v="0"/>
    <x v="74"/>
    <n v="3.57"/>
    <n v="1.0867282174917583"/>
  </r>
  <r>
    <x v="2"/>
    <m/>
    <n v="24"/>
    <x v="61"/>
    <x v="35"/>
    <x v="2"/>
    <x v="0"/>
    <x v="0"/>
    <x v="59"/>
    <n v="2.65"/>
    <n v="1.010894775390625"/>
  </r>
  <r>
    <x v="2"/>
    <m/>
    <n v="24"/>
    <x v="61"/>
    <x v="35"/>
    <x v="2"/>
    <x v="0"/>
    <x v="0"/>
    <x v="47"/>
    <n v="2.76"/>
    <n v="1.0050068274920345"/>
  </r>
  <r>
    <x v="2"/>
    <m/>
    <n v="24"/>
    <x v="61"/>
    <x v="35"/>
    <x v="2"/>
    <x v="0"/>
    <x v="1"/>
    <x v="37"/>
    <n v="4.21"/>
    <n v="1.227405247813411"/>
  </r>
  <r>
    <x v="2"/>
    <m/>
    <n v="24"/>
    <x v="61"/>
    <x v="35"/>
    <x v="2"/>
    <x v="0"/>
    <x v="1"/>
    <x v="84"/>
    <n v="4.0199999999999996"/>
    <n v="1.1231842553036926"/>
  </r>
  <r>
    <x v="2"/>
    <m/>
    <n v="24"/>
    <x v="61"/>
    <x v="35"/>
    <x v="2"/>
    <x v="0"/>
    <x v="1"/>
    <x v="85"/>
    <n v="4.93"/>
    <n v="1.0798781249110141"/>
  </r>
  <r>
    <x v="2"/>
    <m/>
    <n v="24"/>
    <x v="61"/>
    <x v="35"/>
    <x v="2"/>
    <x v="0"/>
    <x v="0"/>
    <x v="74"/>
    <n v="3.96"/>
    <n v="1.2054464261253117"/>
  </r>
  <r>
    <x v="2"/>
    <m/>
    <n v="24"/>
    <x v="61"/>
    <x v="35"/>
    <x v="2"/>
    <x v="0"/>
    <x v="1"/>
    <x v="37"/>
    <n v="3.81"/>
    <n v="1.1107871720116618"/>
  </r>
  <r>
    <x v="2"/>
    <m/>
    <n v="24"/>
    <x v="61"/>
    <x v="35"/>
    <x v="2"/>
    <x v="0"/>
    <x v="0"/>
    <x v="74"/>
    <n v="3.79"/>
    <n v="1.1536974633876089"/>
  </r>
  <r>
    <x v="2"/>
    <m/>
    <n v="24"/>
    <x v="61"/>
    <x v="35"/>
    <x v="2"/>
    <x v="0"/>
    <x v="0"/>
    <x v="26"/>
    <n v="2.12"/>
    <n v="0.98148148148148151"/>
  </r>
  <r>
    <x v="2"/>
    <m/>
    <n v="24"/>
    <x v="61"/>
    <x v="35"/>
    <x v="2"/>
    <x v="0"/>
    <x v="1"/>
    <x v="67"/>
    <n v="6.82"/>
    <n v="1.0356824494345509"/>
  </r>
  <r>
    <x v="2"/>
    <m/>
    <n v="24"/>
    <x v="61"/>
    <x v="35"/>
    <x v="2"/>
    <x v="0"/>
    <x v="0"/>
    <x v="75"/>
    <n v="3.59"/>
    <n v="1.1936308654987482"/>
  </r>
  <r>
    <x v="2"/>
    <m/>
    <n v="24"/>
    <x v="61"/>
    <x v="35"/>
    <x v="2"/>
    <x v="0"/>
    <x v="1"/>
    <x v="80"/>
    <n v="4.3"/>
    <n v="1.1053501517928523"/>
  </r>
  <r>
    <x v="2"/>
    <m/>
    <n v="24"/>
    <x v="61"/>
    <x v="35"/>
    <x v="2"/>
    <x v="0"/>
    <x v="1"/>
    <x v="80"/>
    <n v="4.1500000000000004"/>
    <n v="1.0667914255675204"/>
  </r>
  <r>
    <x v="2"/>
    <m/>
    <n v="24"/>
    <x v="61"/>
    <x v="35"/>
    <x v="2"/>
    <x v="0"/>
    <x v="1"/>
    <x v="27"/>
    <n v="8.91"/>
    <n v="1.0392185449774018"/>
  </r>
  <r>
    <x v="2"/>
    <m/>
    <n v="24"/>
    <x v="61"/>
    <x v="0"/>
    <x v="0"/>
    <x v="0"/>
    <x v="0"/>
    <x v="84"/>
    <n v="3.19"/>
    <n v="0.89128302846238305"/>
  </r>
  <r>
    <x v="2"/>
    <m/>
    <n v="24"/>
    <x v="61"/>
    <x v="0"/>
    <x v="0"/>
    <x v="0"/>
    <x v="0"/>
    <x v="68"/>
    <n v="2.23"/>
    <n v="0.77566296574561033"/>
  </r>
  <r>
    <x v="2"/>
    <m/>
    <n v="24"/>
    <x v="62"/>
    <x v="0"/>
    <x v="0"/>
    <x v="0"/>
    <x v="0"/>
    <x v="75"/>
    <n v="2.77"/>
    <n v="0.92099094635975831"/>
  </r>
  <r>
    <x v="2"/>
    <m/>
    <n v="24"/>
    <x v="62"/>
    <x v="0"/>
    <x v="0"/>
    <x v="0"/>
    <x v="0"/>
    <x v="37"/>
    <n v="2.8"/>
    <n v="0.81632653061224492"/>
  </r>
  <r>
    <x v="2"/>
    <m/>
    <n v="24"/>
    <x v="62"/>
    <x v="0"/>
    <x v="0"/>
    <x v="0"/>
    <x v="0"/>
    <x v="83"/>
    <n v="2.91"/>
    <n v="0.77964248971193417"/>
  </r>
  <r>
    <x v="2"/>
    <m/>
    <n v="24"/>
    <x v="62"/>
    <x v="0"/>
    <x v="0"/>
    <x v="0"/>
    <x v="0"/>
    <x v="87"/>
    <n v="2.7"/>
    <n v="0.47220381016007706"/>
  </r>
  <r>
    <x v="2"/>
    <m/>
    <n v="24"/>
    <x v="62"/>
    <x v="0"/>
    <x v="1"/>
    <x v="0"/>
    <x v="0"/>
    <x v="48"/>
    <n v="1.93"/>
    <n v="1.0421560210159131"/>
  </r>
  <r>
    <x v="2"/>
    <m/>
    <n v="24"/>
    <x v="62"/>
    <x v="0"/>
    <x v="1"/>
    <x v="0"/>
    <x v="0"/>
    <x v="20"/>
    <n v="2.72"/>
    <n v="1.087795494447044"/>
  </r>
  <r>
    <x v="2"/>
    <m/>
    <n v="24"/>
    <x v="62"/>
    <x v="0"/>
    <x v="1"/>
    <x v="0"/>
    <x v="0"/>
    <x v="2"/>
    <n v="1.9"/>
    <n v="1.0819059766763848"/>
  </r>
  <r>
    <x v="2"/>
    <m/>
    <n v="24"/>
    <x v="62"/>
    <x v="0"/>
    <x v="1"/>
    <x v="0"/>
    <x v="0"/>
    <x v="56"/>
    <n v="1.46"/>
    <n v="0.64322564443719954"/>
  </r>
  <r>
    <x v="2"/>
    <m/>
    <n v="24"/>
    <x v="62"/>
    <x v="0"/>
    <x v="1"/>
    <x v="0"/>
    <x v="0"/>
    <x v="48"/>
    <n v="2.0099999999999998"/>
    <n v="1.0853541980528421"/>
  </r>
  <r>
    <x v="2"/>
    <m/>
    <n v="24"/>
    <x v="62"/>
    <x v="0"/>
    <x v="1"/>
    <x v="0"/>
    <x v="0"/>
    <x v="17"/>
    <n v="1.1599999999999999"/>
    <n v="1.1172861504676226"/>
  </r>
  <r>
    <x v="2"/>
    <m/>
    <n v="24"/>
    <x v="62"/>
    <x v="0"/>
    <x v="1"/>
    <x v="0"/>
    <x v="0"/>
    <x v="26"/>
    <n v="2.6"/>
    <n v="1.2037037037037037"/>
  </r>
  <r>
    <x v="2"/>
    <m/>
    <n v="24"/>
    <x v="62"/>
    <x v="0"/>
    <x v="1"/>
    <x v="0"/>
    <x v="0"/>
    <x v="72"/>
    <n v="3.25"/>
    <n v="1.0336098107062894"/>
  </r>
  <r>
    <x v="2"/>
    <m/>
    <n v="24"/>
    <x v="62"/>
    <x v="0"/>
    <x v="1"/>
    <x v="0"/>
    <x v="0"/>
    <x v="18"/>
    <n v="1.51"/>
    <n v="1.1383253801328297"/>
  </r>
  <r>
    <x v="2"/>
    <m/>
    <n v="24"/>
    <x v="62"/>
    <x v="0"/>
    <x v="1"/>
    <x v="0"/>
    <x v="0"/>
    <x v="57"/>
    <n v="2.39"/>
    <n v="1.1637022285628034"/>
  </r>
  <r>
    <x v="2"/>
    <m/>
    <n v="24"/>
    <x v="62"/>
    <x v="0"/>
    <x v="1"/>
    <x v="0"/>
    <x v="0"/>
    <x v="57"/>
    <n v="2.25"/>
    <n v="1.0955355708227228"/>
  </r>
  <r>
    <x v="2"/>
    <m/>
    <n v="24"/>
    <x v="62"/>
    <x v="0"/>
    <x v="1"/>
    <x v="0"/>
    <x v="0"/>
    <x v="58"/>
    <n v="2.4500000000000002"/>
    <n v="1.0279950320566615"/>
  </r>
  <r>
    <x v="2"/>
    <m/>
    <n v="24"/>
    <x v="62"/>
    <x v="0"/>
    <x v="1"/>
    <x v="0"/>
    <x v="0"/>
    <x v="16"/>
    <n v="1.73"/>
    <n v="1.0986638215719149"/>
  </r>
  <r>
    <x v="2"/>
    <m/>
    <n v="24"/>
    <x v="62"/>
    <x v="0"/>
    <x v="1"/>
    <x v="0"/>
    <x v="0"/>
    <x v="17"/>
    <n v="1.1399999999999999"/>
    <n v="1.0980225961492154"/>
  </r>
  <r>
    <x v="2"/>
    <m/>
    <n v="24"/>
    <x v="62"/>
    <x v="0"/>
    <x v="1"/>
    <x v="0"/>
    <x v="0"/>
    <x v="26"/>
    <n v="2.2200000000000002"/>
    <n v="1.0277777777777779"/>
  </r>
  <r>
    <x v="2"/>
    <m/>
    <n v="24"/>
    <x v="62"/>
    <x v="0"/>
    <x v="1"/>
    <x v="0"/>
    <x v="0"/>
    <x v="16"/>
    <n v="1.63"/>
    <n v="1.0351572422903013"/>
  </r>
  <r>
    <x v="2"/>
    <m/>
    <n v="24"/>
    <x v="62"/>
    <x v="0"/>
    <x v="2"/>
    <x v="0"/>
    <x v="0"/>
    <x v="39"/>
    <n v="7.92"/>
    <n v="1.0170954220432318"/>
  </r>
  <r>
    <x v="2"/>
    <m/>
    <n v="24"/>
    <x v="62"/>
    <x v="0"/>
    <x v="2"/>
    <x v="0"/>
    <x v="0"/>
    <x v="27"/>
    <n v="8.4499999999999993"/>
    <n v="0.9855664090975359"/>
  </r>
  <r>
    <x v="2"/>
    <m/>
    <n v="24"/>
    <x v="62"/>
    <x v="0"/>
    <x v="2"/>
    <x v="0"/>
    <x v="0"/>
    <x v="90"/>
    <n v="5.9"/>
    <n v="0.92759128127083146"/>
  </r>
  <r>
    <x v="2"/>
    <m/>
    <n v="24"/>
    <x v="62"/>
    <x v="0"/>
    <x v="2"/>
    <x v="0"/>
    <x v="0"/>
    <x v="86"/>
    <n v="4.62"/>
    <n v="1.1401101612935067"/>
  </r>
  <r>
    <x v="2"/>
    <m/>
    <n v="24"/>
    <x v="62"/>
    <x v="0"/>
    <x v="2"/>
    <x v="0"/>
    <x v="0"/>
    <x v="85"/>
    <n v="4.55"/>
    <n v="0.99664208282862354"/>
  </r>
  <r>
    <x v="2"/>
    <m/>
    <n v="24"/>
    <x v="62"/>
    <x v="0"/>
    <x v="2"/>
    <x v="0"/>
    <x v="0"/>
    <x v="31"/>
    <n v="11.84"/>
    <n v="0.77849921919947396"/>
  </r>
  <r>
    <x v="2"/>
    <m/>
    <n v="24"/>
    <x v="62"/>
    <x v="0"/>
    <x v="2"/>
    <x v="0"/>
    <x v="0"/>
    <x v="79"/>
    <n v="6.81"/>
    <n v="0.99930738166791888"/>
  </r>
  <r>
    <x v="2"/>
    <m/>
    <n v="24"/>
    <x v="62"/>
    <x v="0"/>
    <x v="2"/>
    <x v="0"/>
    <x v="0"/>
    <x v="66"/>
    <n v="7.68"/>
    <n v="1.0191474990412317"/>
  </r>
  <r>
    <x v="2"/>
    <m/>
    <n v="24"/>
    <x v="62"/>
    <x v="0"/>
    <x v="2"/>
    <x v="0"/>
    <x v="0"/>
    <x v="66"/>
    <n v="8.4600000000000009"/>
    <n v="1.122654666912607"/>
  </r>
  <r>
    <x v="2"/>
    <m/>
    <n v="24"/>
    <x v="62"/>
    <x v="0"/>
    <x v="2"/>
    <x v="0"/>
    <x v="0"/>
    <x v="85"/>
    <n v="4.84"/>
    <n v="1.0601643254704478"/>
  </r>
  <r>
    <x v="2"/>
    <m/>
    <n v="24"/>
    <x v="62"/>
    <x v="0"/>
    <x v="2"/>
    <x v="0"/>
    <x v="0"/>
    <x v="82"/>
    <n v="4.37"/>
    <n v="1.0358518518518518"/>
  </r>
  <r>
    <x v="2"/>
    <m/>
    <n v="24"/>
    <x v="62"/>
    <x v="0"/>
    <x v="2"/>
    <x v="0"/>
    <x v="0"/>
    <x v="64"/>
    <n v="9.67"/>
    <n v="1.0595251530394785"/>
  </r>
  <r>
    <x v="2"/>
    <m/>
    <n v="24"/>
    <x v="62"/>
    <x v="0"/>
    <x v="2"/>
    <x v="0"/>
    <x v="0"/>
    <x v="88"/>
    <n v="5.04"/>
    <n v="1.0222315070410251"/>
  </r>
  <r>
    <x v="2"/>
    <m/>
    <n v="24"/>
    <x v="62"/>
    <x v="0"/>
    <x v="2"/>
    <x v="0"/>
    <x v="0"/>
    <x v="27"/>
    <n v="8.69"/>
    <n v="1.0135588278174661"/>
  </r>
  <r>
    <x v="2"/>
    <m/>
    <n v="24"/>
    <x v="62"/>
    <x v="0"/>
    <x v="2"/>
    <x v="0"/>
    <x v="0"/>
    <x v="67"/>
    <n v="6.49"/>
    <n v="0.98556878252642732"/>
  </r>
  <r>
    <x v="2"/>
    <m/>
    <n v="24"/>
    <x v="62"/>
    <x v="0"/>
    <x v="2"/>
    <x v="0"/>
    <x v="0"/>
    <x v="37"/>
    <n v="3.45"/>
    <n v="1.0058309037900874"/>
  </r>
  <r>
    <x v="2"/>
    <m/>
    <n v="24"/>
    <x v="62"/>
    <x v="0"/>
    <x v="2"/>
    <x v="0"/>
    <x v="0"/>
    <x v="39"/>
    <n v="7.32"/>
    <n v="0.94004273855510811"/>
  </r>
  <r>
    <x v="2"/>
    <m/>
    <n v="24"/>
    <x v="62"/>
    <x v="0"/>
    <x v="2"/>
    <x v="0"/>
    <x v="0"/>
    <x v="72"/>
    <n v="3.25"/>
    <n v="1.0336098107062894"/>
  </r>
  <r>
    <x v="2"/>
    <m/>
    <n v="24"/>
    <x v="62"/>
    <x v="0"/>
    <x v="2"/>
    <x v="0"/>
    <x v="0"/>
    <x v="75"/>
    <n v="3.89"/>
    <n v="1.2933771773788665"/>
  </r>
  <r>
    <x v="2"/>
    <m/>
    <n v="24"/>
    <x v="62"/>
    <x v="0"/>
    <x v="2"/>
    <x v="0"/>
    <x v="0"/>
    <x v="87"/>
    <n v="5.67"/>
    <n v="0.99162800133616191"/>
  </r>
  <r>
    <x v="2"/>
    <m/>
    <n v="24"/>
    <x v="62"/>
    <x v="0"/>
    <x v="2"/>
    <x v="0"/>
    <x v="0"/>
    <x v="86"/>
    <n v="3.73"/>
    <n v="0.92047855013523383"/>
  </r>
  <r>
    <x v="2"/>
    <m/>
    <n v="24"/>
    <x v="62"/>
    <x v="0"/>
    <x v="2"/>
    <x v="0"/>
    <x v="0"/>
    <x v="86"/>
    <n v="4.4800000000000004"/>
    <n v="1.1055613685270371"/>
  </r>
  <r>
    <x v="2"/>
    <m/>
    <n v="24"/>
    <x v="62"/>
    <x v="0"/>
    <x v="2"/>
    <x v="0"/>
    <x v="0"/>
    <x v="39"/>
    <n v="7.69"/>
    <n v="0.98755856003945097"/>
  </r>
  <r>
    <x v="2"/>
    <m/>
    <n v="24"/>
    <x v="62"/>
    <x v="0"/>
    <x v="2"/>
    <x v="0"/>
    <x v="0"/>
    <x v="59"/>
    <n v="2.4"/>
    <n v="0.91552734375"/>
  </r>
  <r>
    <x v="2"/>
    <m/>
    <n v="24"/>
    <x v="62"/>
    <x v="16"/>
    <x v="1"/>
    <x v="0"/>
    <x v="0"/>
    <x v="48"/>
    <n v="1.93"/>
    <n v="1.0421560210159131"/>
  </r>
  <r>
    <x v="2"/>
    <m/>
    <n v="24"/>
    <x v="62"/>
    <x v="16"/>
    <x v="1"/>
    <x v="0"/>
    <x v="0"/>
    <x v="16"/>
    <n v="1.91"/>
    <n v="1.2129756642788192"/>
  </r>
  <r>
    <x v="2"/>
    <m/>
    <n v="24"/>
    <x v="62"/>
    <x v="16"/>
    <x v="1"/>
    <x v="0"/>
    <x v="0"/>
    <x v="3"/>
    <n v="1.46"/>
    <n v="1.1679999999999999"/>
  </r>
  <r>
    <x v="2"/>
    <m/>
    <n v="24"/>
    <x v="62"/>
    <x v="16"/>
    <x v="1"/>
    <x v="0"/>
    <x v="0"/>
    <x v="3"/>
    <n v="1.28"/>
    <n v="1.024"/>
  </r>
  <r>
    <x v="2"/>
    <m/>
    <n v="24"/>
    <x v="62"/>
    <x v="16"/>
    <x v="1"/>
    <x v="0"/>
    <x v="0"/>
    <x v="41"/>
    <n v="2.09"/>
    <n v="1.2561983471074381"/>
  </r>
  <r>
    <x v="2"/>
    <m/>
    <n v="24"/>
    <x v="62"/>
    <x v="16"/>
    <x v="1"/>
    <x v="0"/>
    <x v="0"/>
    <x v="25"/>
    <n v="1.57"/>
    <n v="1.0545618194885711"/>
  </r>
  <r>
    <x v="2"/>
    <m/>
    <n v="24"/>
    <x v="62"/>
    <x v="16"/>
    <x v="1"/>
    <x v="0"/>
    <x v="0"/>
    <x v="15"/>
    <n v="1.28"/>
    <n v="1.6099211390192059"/>
  </r>
  <r>
    <x v="2"/>
    <m/>
    <n v="24"/>
    <x v="62"/>
    <x v="16"/>
    <x v="1"/>
    <x v="0"/>
    <x v="0"/>
    <x v="3"/>
    <n v="0.76"/>
    <n v="0.60799999999999998"/>
  </r>
  <r>
    <x v="2"/>
    <m/>
    <n v="24"/>
    <x v="62"/>
    <x v="16"/>
    <x v="1"/>
    <x v="0"/>
    <x v="0"/>
    <x v="9"/>
    <n v="0.82"/>
    <n v="1.1067919231184538"/>
  </r>
  <r>
    <x v="2"/>
    <m/>
    <n v="24"/>
    <x v="62"/>
    <x v="16"/>
    <x v="1"/>
    <x v="0"/>
    <x v="0"/>
    <x v="17"/>
    <n v="1.08"/>
    <n v="1.0402319331939935"/>
  </r>
  <r>
    <x v="2"/>
    <m/>
    <n v="24"/>
    <x v="62"/>
    <x v="16"/>
    <x v="1"/>
    <x v="0"/>
    <x v="0"/>
    <x v="2"/>
    <n v="2.0099999999999998"/>
    <n v="1.1445426384839648"/>
  </r>
  <r>
    <x v="2"/>
    <m/>
    <n v="24"/>
    <x v="62"/>
    <x v="16"/>
    <x v="1"/>
    <x v="0"/>
    <x v="0"/>
    <x v="19"/>
    <n v="2.13"/>
    <n v="1.0916806757144615"/>
  </r>
  <r>
    <x v="2"/>
    <m/>
    <n v="24"/>
    <x v="62"/>
    <x v="16"/>
    <x v="1"/>
    <x v="0"/>
    <x v="0"/>
    <x v="0"/>
    <n v="0.89"/>
    <n v="0.80475983796296291"/>
  </r>
  <r>
    <x v="2"/>
    <m/>
    <n v="24"/>
    <x v="62"/>
    <x v="16"/>
    <x v="1"/>
    <x v="0"/>
    <x v="0"/>
    <x v="48"/>
    <n v="1.46"/>
    <n v="0.78836673092395504"/>
  </r>
  <r>
    <x v="2"/>
    <m/>
    <n v="24"/>
    <x v="62"/>
    <x v="16"/>
    <x v="1"/>
    <x v="0"/>
    <x v="0"/>
    <x v="1"/>
    <n v="1.9"/>
    <n v="1.3512744651797906"/>
  </r>
  <r>
    <x v="2"/>
    <m/>
    <n v="24"/>
    <x v="62"/>
    <x v="16"/>
    <x v="1"/>
    <x v="0"/>
    <x v="0"/>
    <x v="7"/>
    <n v="0.93"/>
    <n v="1.0917543200601052"/>
  </r>
  <r>
    <x v="2"/>
    <m/>
    <n v="24"/>
    <x v="62"/>
    <x v="16"/>
    <x v="1"/>
    <x v="0"/>
    <x v="0"/>
    <x v="3"/>
    <n v="1.39"/>
    <n v="1.1120000000000001"/>
  </r>
  <r>
    <x v="2"/>
    <m/>
    <n v="24"/>
    <x v="62"/>
    <x v="16"/>
    <x v="1"/>
    <x v="0"/>
    <x v="0"/>
    <x v="9"/>
    <n v="0.76"/>
    <n v="1.025807148256128"/>
  </r>
  <r>
    <x v="2"/>
    <m/>
    <n v="24"/>
    <x v="62"/>
    <x v="16"/>
    <x v="1"/>
    <x v="0"/>
    <x v="0"/>
    <x v="0"/>
    <n v="1.21"/>
    <n v="1.0941116898148149"/>
  </r>
  <r>
    <x v="2"/>
    <m/>
    <n v="24"/>
    <x v="62"/>
    <x v="16"/>
    <x v="1"/>
    <x v="0"/>
    <x v="0"/>
    <x v="1"/>
    <n v="1.43"/>
    <n v="1.0170118343195267"/>
  </r>
  <r>
    <x v="2"/>
    <m/>
    <n v="24"/>
    <x v="62"/>
    <x v="16"/>
    <x v="1"/>
    <x v="0"/>
    <x v="0"/>
    <x v="20"/>
    <n v="2.6"/>
    <n v="1.0398045167508509"/>
  </r>
  <r>
    <x v="2"/>
    <m/>
    <n v="24"/>
    <x v="62"/>
    <x v="16"/>
    <x v="1"/>
    <x v="0"/>
    <x v="0"/>
    <x v="59"/>
    <n v="2.56"/>
    <n v="0.9765625"/>
  </r>
  <r>
    <x v="2"/>
    <m/>
    <n v="24"/>
    <x v="62"/>
    <x v="16"/>
    <x v="1"/>
    <x v="0"/>
    <x v="0"/>
    <x v="48"/>
    <n v="2.14"/>
    <n v="1.1555512357378519"/>
  </r>
  <r>
    <x v="2"/>
    <m/>
    <n v="24"/>
    <x v="62"/>
    <x v="16"/>
    <x v="1"/>
    <x v="0"/>
    <x v="0"/>
    <x v="10"/>
    <n v="0.84"/>
    <n v="1.2187867268321702"/>
  </r>
  <r>
    <x v="2"/>
    <m/>
    <n v="24"/>
    <x v="62"/>
    <x v="17"/>
    <x v="1"/>
    <x v="0"/>
    <x v="0"/>
    <x v="68"/>
    <n v="2.89"/>
    <n v="1.0052313771322037"/>
  </r>
  <r>
    <x v="2"/>
    <m/>
    <n v="24"/>
    <x v="62"/>
    <x v="17"/>
    <x v="1"/>
    <x v="0"/>
    <x v="0"/>
    <x v="41"/>
    <n v="1.54"/>
    <n v="0.92561983471074383"/>
  </r>
  <r>
    <x v="2"/>
    <m/>
    <n v="24"/>
    <x v="62"/>
    <x v="17"/>
    <x v="1"/>
    <x v="0"/>
    <x v="0"/>
    <x v="5"/>
    <n v="0.82"/>
    <n v="0.89986282578875176"/>
  </r>
  <r>
    <x v="2"/>
    <m/>
    <n v="24"/>
    <x v="62"/>
    <x v="17"/>
    <x v="1"/>
    <x v="0"/>
    <x v="0"/>
    <x v="15"/>
    <n v="0.75"/>
    <n v="0.9433131673940659"/>
  </r>
  <r>
    <x v="2"/>
    <m/>
    <n v="24"/>
    <x v="62"/>
    <x v="17"/>
    <x v="1"/>
    <x v="0"/>
    <x v="0"/>
    <x v="10"/>
    <n v="0.56999999999999995"/>
    <n v="0.82703385035040111"/>
  </r>
  <r>
    <x v="2"/>
    <m/>
    <n v="24"/>
    <x v="62"/>
    <x v="17"/>
    <x v="1"/>
    <x v="0"/>
    <x v="0"/>
    <x v="17"/>
    <n v="1.06"/>
    <n v="1.0209683788755863"/>
  </r>
  <r>
    <x v="2"/>
    <m/>
    <n v="24"/>
    <x v="62"/>
    <x v="17"/>
    <x v="1"/>
    <x v="0"/>
    <x v="0"/>
    <x v="17"/>
    <n v="1.01"/>
    <n v="0.9728094930795681"/>
  </r>
  <r>
    <x v="2"/>
    <m/>
    <n v="24"/>
    <x v="62"/>
    <x v="17"/>
    <x v="1"/>
    <x v="0"/>
    <x v="0"/>
    <x v="8"/>
    <n v="0.5"/>
    <n v="0.84290025118427481"/>
  </r>
  <r>
    <x v="2"/>
    <m/>
    <n v="24"/>
    <x v="62"/>
    <x v="17"/>
    <x v="1"/>
    <x v="0"/>
    <x v="0"/>
    <x v="9"/>
    <n v="0.67"/>
    <n v="0.90432998596263903"/>
  </r>
  <r>
    <x v="2"/>
    <m/>
    <n v="24"/>
    <x v="62"/>
    <x v="17"/>
    <x v="1"/>
    <x v="0"/>
    <x v="0"/>
    <x v="5"/>
    <n v="0.88"/>
    <n v="0.96570644718792864"/>
  </r>
  <r>
    <x v="2"/>
    <m/>
    <n v="24"/>
    <x v="62"/>
    <x v="17"/>
    <x v="1"/>
    <x v="0"/>
    <x v="0"/>
    <x v="16"/>
    <n v="1.61"/>
    <n v="1.0224559264339785"/>
  </r>
  <r>
    <x v="2"/>
    <m/>
    <n v="24"/>
    <x v="62"/>
    <x v="17"/>
    <x v="1"/>
    <x v="0"/>
    <x v="0"/>
    <x v="7"/>
    <n v="0.77"/>
    <n v="0.90392561983471076"/>
  </r>
  <r>
    <x v="2"/>
    <m/>
    <n v="24"/>
    <x v="62"/>
    <x v="17"/>
    <x v="1"/>
    <x v="0"/>
    <x v="0"/>
    <x v="7"/>
    <n v="0.9"/>
    <n v="1.0565364387678438"/>
  </r>
  <r>
    <x v="2"/>
    <m/>
    <n v="24"/>
    <x v="62"/>
    <x v="17"/>
    <x v="1"/>
    <x v="0"/>
    <x v="0"/>
    <x v="25"/>
    <n v="1.57"/>
    <n v="1.0545618194885711"/>
  </r>
  <r>
    <x v="2"/>
    <m/>
    <n v="24"/>
    <x v="62"/>
    <x v="17"/>
    <x v="1"/>
    <x v="0"/>
    <x v="0"/>
    <x v="9"/>
    <n v="0.73"/>
    <n v="0.98531476082496494"/>
  </r>
  <r>
    <x v="2"/>
    <m/>
    <n v="24"/>
    <x v="62"/>
    <x v="17"/>
    <x v="1"/>
    <x v="0"/>
    <x v="0"/>
    <x v="0"/>
    <n v="1.05"/>
    <n v="0.94943576388888884"/>
  </r>
  <r>
    <x v="2"/>
    <m/>
    <n v="24"/>
    <x v="62"/>
    <x v="17"/>
    <x v="1"/>
    <x v="0"/>
    <x v="0"/>
    <x v="6"/>
    <n v="0.98"/>
    <n v="1.006821730911482"/>
  </r>
  <r>
    <x v="2"/>
    <m/>
    <n v="24"/>
    <x v="62"/>
    <x v="17"/>
    <x v="1"/>
    <x v="0"/>
    <x v="0"/>
    <x v="48"/>
    <n v="1.86"/>
    <n v="1.0043576161086003"/>
  </r>
  <r>
    <x v="2"/>
    <m/>
    <n v="24"/>
    <x v="62"/>
    <x v="17"/>
    <x v="1"/>
    <x v="0"/>
    <x v="0"/>
    <x v="4"/>
    <n v="1.21"/>
    <n v="1.0284830300300045"/>
  </r>
  <r>
    <x v="2"/>
    <m/>
    <n v="24"/>
    <x v="62"/>
    <x v="17"/>
    <x v="1"/>
    <x v="0"/>
    <x v="0"/>
    <x v="17"/>
    <n v="1.01"/>
    <n v="0.9728094930795681"/>
  </r>
  <r>
    <x v="2"/>
    <m/>
    <n v="24"/>
    <x v="62"/>
    <x v="17"/>
    <x v="1"/>
    <x v="0"/>
    <x v="0"/>
    <x v="0"/>
    <n v="1.1200000000000001"/>
    <n v="1.0127314814814816"/>
  </r>
  <r>
    <x v="2"/>
    <m/>
    <n v="24"/>
    <x v="62"/>
    <x v="13"/>
    <x v="1"/>
    <x v="0"/>
    <x v="0"/>
    <x v="1"/>
    <n v="1.34"/>
    <n v="0.95300409649522078"/>
  </r>
  <r>
    <x v="2"/>
    <m/>
    <n v="24"/>
    <x v="62"/>
    <x v="13"/>
    <x v="1"/>
    <x v="0"/>
    <x v="0"/>
    <x v="16"/>
    <n v="1.67"/>
    <n v="1.0605598740029467"/>
  </r>
  <r>
    <x v="2"/>
    <m/>
    <n v="24"/>
    <x v="62"/>
    <x v="13"/>
    <x v="1"/>
    <x v="0"/>
    <x v="0"/>
    <x v="18"/>
    <n v="1.4"/>
    <n v="1.0554010146926898"/>
  </r>
  <r>
    <x v="2"/>
    <m/>
    <n v="24"/>
    <x v="62"/>
    <x v="13"/>
    <x v="2"/>
    <x v="0"/>
    <x v="0"/>
    <x v="68"/>
    <n v="3.01"/>
    <n v="1.0469710882934022"/>
  </r>
  <r>
    <x v="2"/>
    <m/>
    <n v="24"/>
    <x v="62"/>
    <x v="13"/>
    <x v="2"/>
    <x v="0"/>
    <x v="0"/>
    <x v="90"/>
    <n v="6.28"/>
    <n v="0.98733444853912233"/>
  </r>
  <r>
    <x v="2"/>
    <m/>
    <n v="24"/>
    <x v="62"/>
    <x v="13"/>
    <x v="2"/>
    <x v="0"/>
    <x v="0"/>
    <x v="39"/>
    <n v="8.02"/>
    <n v="1.029937535957919"/>
  </r>
  <r>
    <x v="2"/>
    <m/>
    <n v="24"/>
    <x v="62"/>
    <x v="13"/>
    <x v="2"/>
    <x v="0"/>
    <x v="0"/>
    <x v="46"/>
    <n v="5.79"/>
    <n v="1.0501153494580753"/>
  </r>
  <r>
    <x v="2"/>
    <m/>
    <n v="24"/>
    <x v="62"/>
    <x v="13"/>
    <x v="2"/>
    <x v="0"/>
    <x v="0"/>
    <x v="77"/>
    <n v="4.7699999999999996"/>
    <n v="0.89755965384680514"/>
  </r>
  <r>
    <x v="2"/>
    <m/>
    <n v="24"/>
    <x v="62"/>
    <x v="13"/>
    <x v="2"/>
    <x v="0"/>
    <x v="0"/>
    <x v="79"/>
    <n v="6.77"/>
    <n v="0.99343773478587527"/>
  </r>
  <r>
    <x v="2"/>
    <m/>
    <n v="24"/>
    <x v="62"/>
    <x v="13"/>
    <x v="2"/>
    <x v="0"/>
    <x v="0"/>
    <x v="83"/>
    <n v="3.64"/>
    <n v="0.9752229080932785"/>
  </r>
  <r>
    <x v="2"/>
    <m/>
    <n v="24"/>
    <x v="62"/>
    <x v="13"/>
    <x v="2"/>
    <x v="0"/>
    <x v="0"/>
    <x v="34"/>
    <n v="8.93"/>
    <n v="0.94879684485205995"/>
  </r>
  <r>
    <x v="2"/>
    <m/>
    <n v="24"/>
    <x v="62"/>
    <x v="13"/>
    <x v="2"/>
    <x v="0"/>
    <x v="0"/>
    <x v="79"/>
    <n v="6.74"/>
    <n v="0.98903549962434256"/>
  </r>
  <r>
    <x v="2"/>
    <m/>
    <n v="24"/>
    <x v="62"/>
    <x v="13"/>
    <x v="2"/>
    <x v="0"/>
    <x v="0"/>
    <x v="40"/>
    <n v="6.99"/>
    <n v="0.99153296102381805"/>
  </r>
  <r>
    <x v="2"/>
    <m/>
    <n v="24"/>
    <x v="62"/>
    <x v="13"/>
    <x v="2"/>
    <x v="0"/>
    <x v="0"/>
    <x v="67"/>
    <n v="6.08"/>
    <n v="0.92330634788300125"/>
  </r>
  <r>
    <x v="2"/>
    <m/>
    <n v="24"/>
    <x v="62"/>
    <x v="13"/>
    <x v="2"/>
    <x v="0"/>
    <x v="0"/>
    <x v="38"/>
    <n v="6.94"/>
    <n v="0.9519890260631001"/>
  </r>
  <r>
    <x v="2"/>
    <m/>
    <n v="24"/>
    <x v="62"/>
    <x v="13"/>
    <x v="2"/>
    <x v="0"/>
    <x v="0"/>
    <x v="40"/>
    <n v="7.51"/>
    <n v="1.0652950697122852"/>
  </r>
  <r>
    <x v="2"/>
    <m/>
    <n v="24"/>
    <x v="62"/>
    <x v="13"/>
    <x v="2"/>
    <x v="0"/>
    <x v="0"/>
    <x v="87"/>
    <n v="5.71"/>
    <n v="0.99862361333853344"/>
  </r>
  <r>
    <x v="2"/>
    <m/>
    <n v="24"/>
    <x v="62"/>
    <x v="13"/>
    <x v="2"/>
    <x v="0"/>
    <x v="0"/>
    <x v="59"/>
    <n v="2.61"/>
    <n v="0.995635986328125"/>
  </r>
  <r>
    <x v="2"/>
    <m/>
    <n v="24"/>
    <x v="62"/>
    <x v="13"/>
    <x v="2"/>
    <x v="0"/>
    <x v="0"/>
    <x v="66"/>
    <n v="7.49"/>
    <n v="0.99393421455974285"/>
  </r>
  <r>
    <x v="2"/>
    <m/>
    <n v="24"/>
    <x v="62"/>
    <x v="13"/>
    <x v="2"/>
    <x v="0"/>
    <x v="0"/>
    <x v="38"/>
    <n v="7.82"/>
    <n v="1.0727023319615911"/>
  </r>
  <r>
    <x v="2"/>
    <m/>
    <n v="24"/>
    <x v="62"/>
    <x v="13"/>
    <x v="2"/>
    <x v="0"/>
    <x v="0"/>
    <x v="79"/>
    <n v="7.18"/>
    <n v="1.0536016153268219"/>
  </r>
  <r>
    <x v="2"/>
    <m/>
    <n v="24"/>
    <x v="62"/>
    <x v="13"/>
    <x v="2"/>
    <x v="0"/>
    <x v="0"/>
    <x v="40"/>
    <n v="6.61"/>
    <n v="0.9376298815976305"/>
  </r>
  <r>
    <x v="2"/>
    <m/>
    <n v="24"/>
    <x v="62"/>
    <x v="13"/>
    <x v="2"/>
    <x v="0"/>
    <x v="0"/>
    <x v="20"/>
    <n v="2.34"/>
    <n v="0.93582406507576577"/>
  </r>
  <r>
    <x v="2"/>
    <m/>
    <n v="24"/>
    <x v="62"/>
    <x v="13"/>
    <x v="2"/>
    <x v="0"/>
    <x v="0"/>
    <x v="79"/>
    <n v="6.78"/>
    <n v="0.99490514650638617"/>
  </r>
  <r>
    <x v="2"/>
    <m/>
    <n v="24"/>
    <x v="62"/>
    <x v="13"/>
    <x v="2"/>
    <x v="0"/>
    <x v="0"/>
    <x v="66"/>
    <n v="7.2"/>
    <n v="0.95545078035115472"/>
  </r>
  <r>
    <x v="2"/>
    <m/>
    <n v="24"/>
    <x v="62"/>
    <x v="13"/>
    <x v="2"/>
    <x v="0"/>
    <x v="0"/>
    <x v="87"/>
    <n v="5.59"/>
    <n v="0.97763677733141885"/>
  </r>
  <r>
    <x v="2"/>
    <m/>
    <n v="24"/>
    <x v="62"/>
    <x v="13"/>
    <x v="2"/>
    <x v="0"/>
    <x v="0"/>
    <x v="83"/>
    <n v="3.95"/>
    <n v="1.0582776063100137"/>
  </r>
  <r>
    <x v="2"/>
    <m/>
    <n v="24"/>
    <x v="62"/>
    <x v="11"/>
    <x v="1"/>
    <x v="0"/>
    <x v="0"/>
    <x v="4"/>
    <n v="1.24"/>
    <n v="1.0539826092869469"/>
  </r>
  <r>
    <x v="2"/>
    <m/>
    <n v="24"/>
    <x v="62"/>
    <x v="11"/>
    <x v="1"/>
    <x v="0"/>
    <x v="0"/>
    <x v="5"/>
    <n v="0.91"/>
    <n v="0.99862825788751719"/>
  </r>
  <r>
    <x v="2"/>
    <m/>
    <n v="24"/>
    <x v="62"/>
    <x v="11"/>
    <x v="1"/>
    <x v="0"/>
    <x v="0"/>
    <x v="17"/>
    <n v="1.04"/>
    <n v="1.0017048245571791"/>
  </r>
  <r>
    <x v="2"/>
    <m/>
    <n v="24"/>
    <x v="62"/>
    <x v="11"/>
    <x v="1"/>
    <x v="0"/>
    <x v="0"/>
    <x v="1"/>
    <n v="1.53"/>
    <n v="1.0881315430131999"/>
  </r>
  <r>
    <x v="2"/>
    <m/>
    <n v="24"/>
    <x v="62"/>
    <x v="11"/>
    <x v="1"/>
    <x v="0"/>
    <x v="0"/>
    <x v="18"/>
    <n v="1.41"/>
    <n v="1.0629395933690662"/>
  </r>
  <r>
    <x v="2"/>
    <m/>
    <n v="24"/>
    <x v="62"/>
    <x v="11"/>
    <x v="1"/>
    <x v="0"/>
    <x v="0"/>
    <x v="2"/>
    <n v="1.84"/>
    <n v="1.0477405247813412"/>
  </r>
  <r>
    <x v="2"/>
    <m/>
    <n v="24"/>
    <x v="62"/>
    <x v="11"/>
    <x v="1"/>
    <x v="0"/>
    <x v="0"/>
    <x v="8"/>
    <n v="0.47"/>
    <n v="0.7923262361132184"/>
  </r>
  <r>
    <x v="2"/>
    <m/>
    <n v="24"/>
    <x v="62"/>
    <x v="11"/>
    <x v="1"/>
    <x v="0"/>
    <x v="0"/>
    <x v="7"/>
    <n v="0.93"/>
    <n v="1.0917543200601052"/>
  </r>
  <r>
    <x v="2"/>
    <m/>
    <n v="24"/>
    <x v="62"/>
    <x v="11"/>
    <x v="1"/>
    <x v="0"/>
    <x v="0"/>
    <x v="48"/>
    <n v="2.06"/>
    <n v="1.1123530587009227"/>
  </r>
  <r>
    <x v="2"/>
    <m/>
    <n v="24"/>
    <x v="62"/>
    <x v="11"/>
    <x v="1"/>
    <x v="0"/>
    <x v="0"/>
    <x v="16"/>
    <n v="1.64"/>
    <n v="1.0415079002184626"/>
  </r>
  <r>
    <x v="2"/>
    <m/>
    <n v="24"/>
    <x v="62"/>
    <x v="11"/>
    <x v="1"/>
    <x v="0"/>
    <x v="0"/>
    <x v="18"/>
    <n v="1.43"/>
    <n v="1.078016750721819"/>
  </r>
  <r>
    <x v="2"/>
    <m/>
    <n v="24"/>
    <x v="62"/>
    <x v="11"/>
    <x v="1"/>
    <x v="0"/>
    <x v="0"/>
    <x v="16"/>
    <n v="1.56"/>
    <n v="0.99070263679317172"/>
  </r>
  <r>
    <x v="2"/>
    <m/>
    <n v="24"/>
    <x v="62"/>
    <x v="11"/>
    <x v="1"/>
    <x v="0"/>
    <x v="0"/>
    <x v="0"/>
    <n v="1.18"/>
    <n v="1.0669849537037037"/>
  </r>
  <r>
    <x v="2"/>
    <m/>
    <n v="24"/>
    <x v="62"/>
    <x v="11"/>
    <x v="1"/>
    <x v="0"/>
    <x v="0"/>
    <x v="0"/>
    <n v="0.93"/>
    <n v="0.84092881944444442"/>
  </r>
  <r>
    <x v="2"/>
    <m/>
    <n v="24"/>
    <x v="62"/>
    <x v="11"/>
    <x v="1"/>
    <x v="0"/>
    <x v="0"/>
    <x v="7"/>
    <n v="0.93"/>
    <n v="1.0917543200601052"/>
  </r>
  <r>
    <x v="2"/>
    <m/>
    <n v="24"/>
    <x v="62"/>
    <x v="11"/>
    <x v="1"/>
    <x v="0"/>
    <x v="0"/>
    <x v="7"/>
    <n v="0.92"/>
    <n v="1.080015026296018"/>
  </r>
  <r>
    <x v="2"/>
    <m/>
    <n v="24"/>
    <x v="62"/>
    <x v="11"/>
    <x v="1"/>
    <x v="0"/>
    <x v="0"/>
    <x v="8"/>
    <n v="0.6"/>
    <n v="1.0114803014211298"/>
  </r>
  <r>
    <x v="2"/>
    <m/>
    <n v="24"/>
    <x v="62"/>
    <x v="11"/>
    <x v="1"/>
    <x v="0"/>
    <x v="0"/>
    <x v="25"/>
    <n v="1.54"/>
    <n v="1.034410956695796"/>
  </r>
  <r>
    <x v="2"/>
    <m/>
    <n v="24"/>
    <x v="62"/>
    <x v="11"/>
    <x v="1"/>
    <x v="0"/>
    <x v="0"/>
    <x v="3"/>
    <n v="1.31"/>
    <n v="1.048"/>
  </r>
  <r>
    <x v="2"/>
    <m/>
    <n v="24"/>
    <x v="62"/>
    <x v="11"/>
    <x v="1"/>
    <x v="0"/>
    <x v="0"/>
    <x v="58"/>
    <n v="2.4500000000000002"/>
    <n v="1.0279950320566615"/>
  </r>
  <r>
    <x v="2"/>
    <m/>
    <n v="24"/>
    <x v="62"/>
    <x v="11"/>
    <x v="1"/>
    <x v="0"/>
    <x v="0"/>
    <x v="18"/>
    <n v="1.42"/>
    <n v="1.0704781720454426"/>
  </r>
  <r>
    <x v="2"/>
    <m/>
    <n v="24"/>
    <x v="62"/>
    <x v="11"/>
    <x v="1"/>
    <x v="0"/>
    <x v="0"/>
    <x v="59"/>
    <n v="2.96"/>
    <n v="1.129150390625"/>
  </r>
  <r>
    <x v="2"/>
    <m/>
    <n v="24"/>
    <x v="62"/>
    <x v="2"/>
    <x v="0"/>
    <x v="0"/>
    <x v="0"/>
    <x v="79"/>
    <n v="4.74"/>
    <n v="0.69555315552216379"/>
  </r>
  <r>
    <x v="2"/>
    <m/>
    <n v="24"/>
    <x v="62"/>
    <x v="2"/>
    <x v="1"/>
    <x v="0"/>
    <x v="0"/>
    <x v="2"/>
    <n v="1.79"/>
    <n v="1.0192693148688046"/>
  </r>
  <r>
    <x v="2"/>
    <m/>
    <n v="24"/>
    <x v="62"/>
    <x v="2"/>
    <x v="1"/>
    <x v="0"/>
    <x v="0"/>
    <x v="16"/>
    <n v="1.56"/>
    <n v="0.99070263679317172"/>
  </r>
  <r>
    <x v="2"/>
    <m/>
    <n v="24"/>
    <x v="62"/>
    <x v="2"/>
    <x v="1"/>
    <x v="0"/>
    <x v="0"/>
    <x v="41"/>
    <n v="1.66"/>
    <n v="0.99774605559729523"/>
  </r>
  <r>
    <x v="2"/>
    <m/>
    <n v="24"/>
    <x v="62"/>
    <x v="2"/>
    <x v="2"/>
    <x v="0"/>
    <x v="0"/>
    <x v="47"/>
    <n v="2.5499999999999998"/>
    <n v="0.92853891670459709"/>
  </r>
  <r>
    <x v="2"/>
    <m/>
    <n v="24"/>
    <x v="62"/>
    <x v="2"/>
    <x v="2"/>
    <x v="0"/>
    <x v="0"/>
    <x v="59"/>
    <n v="2.72"/>
    <n v="1.03759765625"/>
  </r>
  <r>
    <x v="2"/>
    <m/>
    <n v="24"/>
    <x v="62"/>
    <x v="2"/>
    <x v="2"/>
    <x v="0"/>
    <x v="0"/>
    <x v="26"/>
    <n v="2.11"/>
    <n v="0.97685185185185186"/>
  </r>
  <r>
    <x v="2"/>
    <m/>
    <n v="24"/>
    <x v="62"/>
    <x v="2"/>
    <x v="2"/>
    <x v="0"/>
    <x v="0"/>
    <x v="72"/>
    <n v="2.93"/>
    <n v="0.93183899857520858"/>
  </r>
  <r>
    <x v="2"/>
    <m/>
    <n v="24"/>
    <x v="62"/>
    <x v="2"/>
    <x v="2"/>
    <x v="0"/>
    <x v="1"/>
    <x v="38"/>
    <n v="7.1"/>
    <n v="0.97393689986282583"/>
  </r>
  <r>
    <x v="2"/>
    <m/>
    <n v="24"/>
    <x v="62"/>
    <x v="2"/>
    <x v="2"/>
    <x v="0"/>
    <x v="1"/>
    <x v="80"/>
    <n v="3.68"/>
    <n v="0.94597408339481304"/>
  </r>
  <r>
    <x v="2"/>
    <m/>
    <n v="24"/>
    <x v="62"/>
    <x v="2"/>
    <x v="2"/>
    <x v="0"/>
    <x v="1"/>
    <x v="37"/>
    <n v="3.21"/>
    <n v="0.93586005830903785"/>
  </r>
  <r>
    <x v="2"/>
    <m/>
    <n v="24"/>
    <x v="62"/>
    <x v="36"/>
    <x v="1"/>
    <x v="0"/>
    <x v="0"/>
    <x v="16"/>
    <n v="1.65"/>
    <n v="1.047858558146624"/>
  </r>
  <r>
    <x v="2"/>
    <m/>
    <n v="24"/>
    <x v="62"/>
    <x v="36"/>
    <x v="1"/>
    <x v="0"/>
    <x v="0"/>
    <x v="17"/>
    <n v="1.08"/>
    <n v="1.0402319331939935"/>
  </r>
  <r>
    <x v="2"/>
    <m/>
    <n v="24"/>
    <x v="62"/>
    <x v="36"/>
    <x v="1"/>
    <x v="0"/>
    <x v="0"/>
    <x v="4"/>
    <n v="1.07"/>
    <n v="0.90948499349760725"/>
  </r>
  <r>
    <x v="2"/>
    <m/>
    <n v="24"/>
    <x v="62"/>
    <x v="36"/>
    <x v="1"/>
    <x v="0"/>
    <x v="0"/>
    <x v="0"/>
    <n v="1.3"/>
    <n v="1.1754918981481481"/>
  </r>
  <r>
    <x v="2"/>
    <m/>
    <n v="24"/>
    <x v="62"/>
    <x v="36"/>
    <x v="1"/>
    <x v="0"/>
    <x v="0"/>
    <x v="6"/>
    <n v="1.01"/>
    <n v="1.0376428043067314"/>
  </r>
  <r>
    <x v="2"/>
    <m/>
    <n v="24"/>
    <x v="62"/>
    <x v="36"/>
    <x v="1"/>
    <x v="0"/>
    <x v="0"/>
    <x v="3"/>
    <n v="1.28"/>
    <n v="1.024"/>
  </r>
  <r>
    <x v="2"/>
    <m/>
    <n v="24"/>
    <x v="62"/>
    <x v="36"/>
    <x v="1"/>
    <x v="0"/>
    <x v="0"/>
    <x v="41"/>
    <n v="1.74"/>
    <n v="1.0458302028549962"/>
  </r>
  <r>
    <x v="2"/>
    <m/>
    <n v="24"/>
    <x v="62"/>
    <x v="36"/>
    <x v="1"/>
    <x v="0"/>
    <x v="0"/>
    <x v="25"/>
    <n v="1.67"/>
    <n v="1.1217313621311553"/>
  </r>
  <r>
    <x v="2"/>
    <m/>
    <n v="24"/>
    <x v="62"/>
    <x v="36"/>
    <x v="1"/>
    <x v="0"/>
    <x v="0"/>
    <x v="3"/>
    <n v="0.97"/>
    <n v="0.77600000000000002"/>
  </r>
  <r>
    <x v="2"/>
    <m/>
    <n v="24"/>
    <x v="62"/>
    <x v="36"/>
    <x v="1"/>
    <x v="0"/>
    <x v="0"/>
    <x v="16"/>
    <n v="1.48"/>
    <n v="0.93989737336788093"/>
  </r>
  <r>
    <x v="2"/>
    <m/>
    <n v="24"/>
    <x v="62"/>
    <x v="36"/>
    <x v="1"/>
    <x v="0"/>
    <x v="0"/>
    <x v="1"/>
    <n v="1.24"/>
    <n v="0.88188438780154754"/>
  </r>
  <r>
    <x v="2"/>
    <m/>
    <n v="24"/>
    <x v="62"/>
    <x v="36"/>
    <x v="1"/>
    <x v="0"/>
    <x v="0"/>
    <x v="3"/>
    <n v="1.26"/>
    <n v="1.008"/>
  </r>
  <r>
    <x v="2"/>
    <m/>
    <n v="24"/>
    <x v="62"/>
    <x v="36"/>
    <x v="1"/>
    <x v="0"/>
    <x v="0"/>
    <x v="9"/>
    <n v="0.9"/>
    <n v="1.2147716229348882"/>
  </r>
  <r>
    <x v="2"/>
    <m/>
    <n v="24"/>
    <x v="62"/>
    <x v="36"/>
    <x v="1"/>
    <x v="0"/>
    <x v="0"/>
    <x v="17"/>
    <n v="1.19"/>
    <n v="1.1461814819452336"/>
  </r>
  <r>
    <x v="2"/>
    <m/>
    <n v="24"/>
    <x v="62"/>
    <x v="36"/>
    <x v="1"/>
    <x v="0"/>
    <x v="0"/>
    <x v="18"/>
    <n v="1.41"/>
    <n v="1.0629395933690662"/>
  </r>
  <r>
    <x v="2"/>
    <m/>
    <n v="24"/>
    <x v="62"/>
    <x v="36"/>
    <x v="1"/>
    <x v="0"/>
    <x v="0"/>
    <x v="17"/>
    <n v="1.1499999999999999"/>
    <n v="1.107654373308419"/>
  </r>
  <r>
    <x v="2"/>
    <m/>
    <n v="24"/>
    <x v="62"/>
    <x v="36"/>
    <x v="1"/>
    <x v="0"/>
    <x v="0"/>
    <x v="16"/>
    <n v="1.1599999999999999"/>
    <n v="0.73667631966671743"/>
  </r>
  <r>
    <x v="2"/>
    <m/>
    <n v="24"/>
    <x v="62"/>
    <x v="36"/>
    <x v="1"/>
    <x v="0"/>
    <x v="0"/>
    <x v="17"/>
    <n v="1.07"/>
    <n v="1.0306001560347899"/>
  </r>
  <r>
    <x v="2"/>
    <m/>
    <n v="24"/>
    <x v="62"/>
    <x v="36"/>
    <x v="1"/>
    <x v="0"/>
    <x v="0"/>
    <x v="4"/>
    <n v="1.22"/>
    <n v="1.0369828897823186"/>
  </r>
  <r>
    <x v="2"/>
    <m/>
    <n v="24"/>
    <x v="62"/>
    <x v="36"/>
    <x v="1"/>
    <x v="0"/>
    <x v="0"/>
    <x v="0"/>
    <n v="1.08"/>
    <n v="0.9765625"/>
  </r>
  <r>
    <x v="2"/>
    <m/>
    <n v="25"/>
    <x v="63"/>
    <x v="13"/>
    <x v="1"/>
    <x v="0"/>
    <x v="0"/>
    <x v="56"/>
    <n v="2.2999999999999998"/>
    <n v="1.0133006727435334"/>
  </r>
  <r>
    <x v="2"/>
    <m/>
    <n v="25"/>
    <x v="63"/>
    <x v="13"/>
    <x v="1"/>
    <x v="0"/>
    <x v="0"/>
    <x v="0"/>
    <n v="1.08"/>
    <n v="0.9765625"/>
  </r>
  <r>
    <x v="2"/>
    <m/>
    <n v="25"/>
    <x v="63"/>
    <x v="13"/>
    <x v="1"/>
    <x v="0"/>
    <x v="0"/>
    <x v="1"/>
    <n v="1.3"/>
    <n v="0.92455621301775148"/>
  </r>
  <r>
    <x v="2"/>
    <m/>
    <n v="25"/>
    <x v="63"/>
    <x v="13"/>
    <x v="1"/>
    <x v="0"/>
    <x v="0"/>
    <x v="26"/>
    <n v="2.0699999999999998"/>
    <n v="0.95833333333333315"/>
  </r>
  <r>
    <x v="2"/>
    <m/>
    <n v="25"/>
    <x v="63"/>
    <x v="13"/>
    <x v="1"/>
    <x v="0"/>
    <x v="0"/>
    <x v="7"/>
    <n v="0.7"/>
    <n v="0.82175056348610065"/>
  </r>
  <r>
    <x v="2"/>
    <m/>
    <n v="25"/>
    <x v="63"/>
    <x v="13"/>
    <x v="1"/>
    <x v="0"/>
    <x v="0"/>
    <x v="56"/>
    <n v="2.2400000000000002"/>
    <n v="0.98686674215022419"/>
  </r>
  <r>
    <x v="2"/>
    <m/>
    <n v="25"/>
    <x v="63"/>
    <x v="13"/>
    <x v="1"/>
    <x v="0"/>
    <x v="0"/>
    <x v="58"/>
    <n v="2.48"/>
    <n v="1.0405827263267429"/>
  </r>
  <r>
    <x v="2"/>
    <m/>
    <n v="25"/>
    <x v="63"/>
    <x v="13"/>
    <x v="1"/>
    <x v="0"/>
    <x v="0"/>
    <x v="0"/>
    <n v="1.1000000000000001"/>
    <n v="0.99464699074074092"/>
  </r>
  <r>
    <x v="2"/>
    <m/>
    <n v="25"/>
    <x v="63"/>
    <x v="13"/>
    <x v="1"/>
    <x v="0"/>
    <x v="0"/>
    <x v="58"/>
    <n v="2.36"/>
    <n v="0.99023194924641667"/>
  </r>
  <r>
    <x v="2"/>
    <m/>
    <n v="25"/>
    <x v="63"/>
    <x v="13"/>
    <x v="2"/>
    <x v="0"/>
    <x v="0"/>
    <x v="75"/>
    <n v="2.94"/>
    <n v="0.97751385642515864"/>
  </r>
  <r>
    <x v="2"/>
    <m/>
    <n v="25"/>
    <x v="63"/>
    <x v="13"/>
    <x v="2"/>
    <x v="0"/>
    <x v="1"/>
    <x v="86"/>
    <n v="4.09"/>
    <n v="1.0093183029632993"/>
  </r>
  <r>
    <x v="2"/>
    <m/>
    <n v="25"/>
    <x v="63"/>
    <x v="13"/>
    <x v="2"/>
    <x v="0"/>
    <x v="0"/>
    <x v="1"/>
    <n v="1.65"/>
    <n v="1.1734751934456076"/>
  </r>
  <r>
    <x v="2"/>
    <m/>
    <n v="25"/>
    <x v="63"/>
    <x v="16"/>
    <x v="1"/>
    <x v="0"/>
    <x v="0"/>
    <x v="3"/>
    <n v="1.4"/>
    <n v="1.1200000000000001"/>
  </r>
  <r>
    <x v="2"/>
    <m/>
    <n v="25"/>
    <x v="63"/>
    <x v="16"/>
    <x v="1"/>
    <x v="0"/>
    <x v="0"/>
    <x v="26"/>
    <n v="2.35"/>
    <n v="1.087962962962963"/>
  </r>
  <r>
    <x v="2"/>
    <m/>
    <n v="25"/>
    <x v="63"/>
    <x v="16"/>
    <x v="1"/>
    <x v="0"/>
    <x v="0"/>
    <x v="59"/>
    <n v="3.06"/>
    <n v="1.16729736328125"/>
  </r>
  <r>
    <x v="2"/>
    <m/>
    <n v="25"/>
    <x v="63"/>
    <x v="16"/>
    <x v="1"/>
    <x v="0"/>
    <x v="0"/>
    <x v="6"/>
    <n v="1.05"/>
    <n v="1.0787375688337306"/>
  </r>
  <r>
    <x v="2"/>
    <m/>
    <n v="25"/>
    <x v="63"/>
    <x v="16"/>
    <x v="1"/>
    <x v="0"/>
    <x v="0"/>
    <x v="47"/>
    <n v="3.16"/>
    <n v="1.1506599908966773"/>
  </r>
  <r>
    <x v="2"/>
    <m/>
    <n v="25"/>
    <x v="63"/>
    <x v="16"/>
    <x v="1"/>
    <x v="0"/>
    <x v="0"/>
    <x v="17"/>
    <n v="1.1200000000000001"/>
    <n v="1.0787590418308084"/>
  </r>
  <r>
    <x v="2"/>
    <m/>
    <n v="25"/>
    <x v="63"/>
    <x v="16"/>
    <x v="1"/>
    <x v="0"/>
    <x v="0"/>
    <x v="48"/>
    <n v="2.0699999999999998"/>
    <n v="1.1177528308305389"/>
  </r>
  <r>
    <x v="2"/>
    <m/>
    <n v="25"/>
    <x v="63"/>
    <x v="16"/>
    <x v="1"/>
    <x v="0"/>
    <x v="0"/>
    <x v="48"/>
    <n v="2.08"/>
    <n v="1.1231526029601551"/>
  </r>
  <r>
    <x v="2"/>
    <m/>
    <n v="25"/>
    <x v="63"/>
    <x v="16"/>
    <x v="1"/>
    <x v="0"/>
    <x v="0"/>
    <x v="2"/>
    <n v="2.23"/>
    <n v="1.2698159620991254"/>
  </r>
  <r>
    <x v="2"/>
    <m/>
    <n v="25"/>
    <x v="63"/>
    <x v="16"/>
    <x v="1"/>
    <x v="0"/>
    <x v="0"/>
    <x v="48"/>
    <n v="2.0499999999999998"/>
    <n v="1.1069532865713065"/>
  </r>
  <r>
    <x v="2"/>
    <m/>
    <n v="25"/>
    <x v="63"/>
    <x v="16"/>
    <x v="1"/>
    <x v="0"/>
    <x v="0"/>
    <x v="3"/>
    <n v="1.52"/>
    <n v="1.216"/>
  </r>
  <r>
    <x v="2"/>
    <m/>
    <n v="25"/>
    <x v="63"/>
    <x v="16"/>
    <x v="1"/>
    <x v="0"/>
    <x v="0"/>
    <x v="57"/>
    <n v="2.37"/>
    <n v="1.1539641345999347"/>
  </r>
  <r>
    <x v="2"/>
    <m/>
    <n v="25"/>
    <x v="63"/>
    <x v="16"/>
    <x v="1"/>
    <x v="0"/>
    <x v="0"/>
    <x v="58"/>
    <n v="2.73"/>
    <n v="1.1454801785774227"/>
  </r>
  <r>
    <x v="2"/>
    <m/>
    <n v="25"/>
    <x v="63"/>
    <x v="16"/>
    <x v="1"/>
    <x v="0"/>
    <x v="0"/>
    <x v="80"/>
    <n v="4.54"/>
    <n v="1.1670441137533836"/>
  </r>
  <r>
    <x v="2"/>
    <m/>
    <n v="25"/>
    <x v="63"/>
    <x v="16"/>
    <x v="1"/>
    <x v="0"/>
    <x v="0"/>
    <x v="20"/>
    <n v="3"/>
    <n v="1.199774442404828"/>
  </r>
  <r>
    <x v="2"/>
    <m/>
    <n v="25"/>
    <x v="63"/>
    <x v="16"/>
    <x v="1"/>
    <x v="0"/>
    <x v="0"/>
    <x v="72"/>
    <n v="3.38"/>
    <n v="1.0749542031345409"/>
  </r>
  <r>
    <x v="2"/>
    <m/>
    <n v="25"/>
    <x v="63"/>
    <x v="16"/>
    <x v="1"/>
    <x v="0"/>
    <x v="0"/>
    <x v="56"/>
    <n v="2.88"/>
    <n v="1.2688286684788594"/>
  </r>
  <r>
    <x v="2"/>
    <m/>
    <n v="25"/>
    <x v="63"/>
    <x v="16"/>
    <x v="1"/>
    <x v="0"/>
    <x v="0"/>
    <x v="68"/>
    <n v="3.5"/>
    <n v="1.2174082422016306"/>
  </r>
  <r>
    <x v="2"/>
    <m/>
    <n v="25"/>
    <x v="63"/>
    <x v="16"/>
    <x v="1"/>
    <x v="0"/>
    <x v="0"/>
    <x v="25"/>
    <n v="1.71"/>
    <n v="1.1485991791881889"/>
  </r>
  <r>
    <x v="2"/>
    <m/>
    <n v="25"/>
    <x v="63"/>
    <x v="16"/>
    <x v="1"/>
    <x v="0"/>
    <x v="0"/>
    <x v="20"/>
    <n v="3.19"/>
    <n v="1.2757601570904671"/>
  </r>
  <r>
    <x v="2"/>
    <m/>
    <n v="25"/>
    <x v="63"/>
    <x v="16"/>
    <x v="1"/>
    <x v="0"/>
    <x v="0"/>
    <x v="68"/>
    <n v="3.76"/>
    <n v="1.3078442830508947"/>
  </r>
  <r>
    <x v="2"/>
    <m/>
    <n v="25"/>
    <x v="63"/>
    <x v="16"/>
    <x v="1"/>
    <x v="0"/>
    <x v="0"/>
    <x v="84"/>
    <n v="4.5999999999999996"/>
    <n v="1.285235715024126"/>
  </r>
  <r>
    <x v="2"/>
    <m/>
    <n v="25"/>
    <x v="63"/>
    <x v="16"/>
    <x v="1"/>
    <x v="0"/>
    <x v="0"/>
    <x v="72"/>
    <n v="3.87"/>
    <n v="1.2307907592102585"/>
  </r>
  <r>
    <x v="2"/>
    <m/>
    <n v="25"/>
    <x v="63"/>
    <x v="16"/>
    <x v="1"/>
    <x v="0"/>
    <x v="0"/>
    <x v="25"/>
    <n v="1.71"/>
    <n v="1.1485991791881889"/>
  </r>
  <r>
    <x v="2"/>
    <m/>
    <n v="25"/>
    <x v="63"/>
    <x v="2"/>
    <x v="0"/>
    <x v="0"/>
    <x v="0"/>
    <x v="72"/>
    <n v="2.4500000000000002"/>
    <n v="0.77918278037858746"/>
  </r>
  <r>
    <x v="2"/>
    <m/>
    <n v="25"/>
    <x v="63"/>
    <x v="2"/>
    <x v="1"/>
    <x v="0"/>
    <x v="0"/>
    <x v="3"/>
    <n v="1.43"/>
    <n v="1.1439999999999999"/>
  </r>
  <r>
    <x v="2"/>
    <m/>
    <n v="25"/>
    <x v="63"/>
    <x v="2"/>
    <x v="1"/>
    <x v="0"/>
    <x v="0"/>
    <x v="1"/>
    <n v="1.37"/>
    <n v="0.97434000910332275"/>
  </r>
  <r>
    <x v="2"/>
    <m/>
    <n v="25"/>
    <x v="63"/>
    <x v="2"/>
    <x v="1"/>
    <x v="0"/>
    <x v="0"/>
    <x v="6"/>
    <n v="1.01"/>
    <n v="1.0376428043067314"/>
  </r>
  <r>
    <x v="2"/>
    <m/>
    <n v="25"/>
    <x v="63"/>
    <x v="2"/>
    <x v="1"/>
    <x v="0"/>
    <x v="0"/>
    <x v="25"/>
    <n v="1.47"/>
    <n v="0.98739227684598696"/>
  </r>
  <r>
    <x v="2"/>
    <m/>
    <n v="25"/>
    <x v="63"/>
    <x v="2"/>
    <x v="1"/>
    <x v="0"/>
    <x v="0"/>
    <x v="56"/>
    <n v="2.39"/>
    <n v="1.052951568633498"/>
  </r>
  <r>
    <x v="2"/>
    <m/>
    <n v="25"/>
    <x v="63"/>
    <x v="2"/>
    <x v="1"/>
    <x v="0"/>
    <x v="0"/>
    <x v="20"/>
    <n v="2.4700000000000002"/>
    <n v="0.98781429091330841"/>
  </r>
  <r>
    <x v="2"/>
    <m/>
    <n v="25"/>
    <x v="63"/>
    <x v="2"/>
    <x v="1"/>
    <x v="0"/>
    <x v="0"/>
    <x v="41"/>
    <n v="1.74"/>
    <n v="1.0458302028549962"/>
  </r>
  <r>
    <x v="2"/>
    <m/>
    <n v="25"/>
    <x v="63"/>
    <x v="11"/>
    <x v="1"/>
    <x v="0"/>
    <x v="0"/>
    <x v="15"/>
    <n v="0.74"/>
    <n v="0.93073565849547835"/>
  </r>
  <r>
    <x v="2"/>
    <m/>
    <n v="25"/>
    <x v="63"/>
    <x v="11"/>
    <x v="1"/>
    <x v="0"/>
    <x v="0"/>
    <x v="1"/>
    <n v="2.0099999999999998"/>
    <n v="1.429506144742831"/>
  </r>
  <r>
    <x v="2"/>
    <m/>
    <n v="25"/>
    <x v="63"/>
    <x v="11"/>
    <x v="1"/>
    <x v="0"/>
    <x v="0"/>
    <x v="3"/>
    <n v="1.17"/>
    <n v="0.93600000000000005"/>
  </r>
  <r>
    <x v="2"/>
    <m/>
    <n v="25"/>
    <x v="63"/>
    <x v="11"/>
    <x v="1"/>
    <x v="0"/>
    <x v="0"/>
    <x v="4"/>
    <n v="1.1299999999999999"/>
    <n v="0.96048415201149173"/>
  </r>
  <r>
    <x v="2"/>
    <m/>
    <n v="25"/>
    <x v="63"/>
    <x v="11"/>
    <x v="1"/>
    <x v="0"/>
    <x v="0"/>
    <x v="19"/>
    <n v="1.9"/>
    <n v="0.97379966378285288"/>
  </r>
  <r>
    <x v="2"/>
    <m/>
    <n v="25"/>
    <x v="63"/>
    <x v="11"/>
    <x v="1"/>
    <x v="0"/>
    <x v="0"/>
    <x v="1"/>
    <n v="1.4"/>
    <n v="0.99567592171142472"/>
  </r>
  <r>
    <x v="2"/>
    <m/>
    <n v="25"/>
    <x v="63"/>
    <x v="11"/>
    <x v="1"/>
    <x v="0"/>
    <x v="0"/>
    <x v="6"/>
    <n v="0.94"/>
    <n v="0.96572696638448263"/>
  </r>
  <r>
    <x v="2"/>
    <m/>
    <n v="25"/>
    <x v="63"/>
    <x v="11"/>
    <x v="1"/>
    <x v="0"/>
    <x v="0"/>
    <x v="13"/>
    <n v="0.65"/>
    <n v="1.015625"/>
  </r>
  <r>
    <x v="2"/>
    <m/>
    <n v="25"/>
    <x v="63"/>
    <x v="11"/>
    <x v="1"/>
    <x v="0"/>
    <x v="0"/>
    <x v="16"/>
    <n v="1.44"/>
    <n v="0.91449474165523548"/>
  </r>
  <r>
    <x v="2"/>
    <m/>
    <n v="25"/>
    <x v="63"/>
    <x v="11"/>
    <x v="1"/>
    <x v="0"/>
    <x v="0"/>
    <x v="1"/>
    <n v="1.31"/>
    <n v="0.93166818388711881"/>
  </r>
  <r>
    <x v="2"/>
    <m/>
    <n v="25"/>
    <x v="63"/>
    <x v="11"/>
    <x v="1"/>
    <x v="0"/>
    <x v="0"/>
    <x v="41"/>
    <n v="1.54"/>
    <n v="0.92561983471074383"/>
  </r>
  <r>
    <x v="2"/>
    <m/>
    <n v="25"/>
    <x v="63"/>
    <x v="11"/>
    <x v="1"/>
    <x v="0"/>
    <x v="0"/>
    <x v="25"/>
    <n v="1.44"/>
    <n v="0.96724141405321173"/>
  </r>
  <r>
    <x v="2"/>
    <m/>
    <n v="25"/>
    <x v="63"/>
    <x v="11"/>
    <x v="1"/>
    <x v="0"/>
    <x v="0"/>
    <x v="25"/>
    <n v="1.55"/>
    <n v="1.0411279109600542"/>
  </r>
  <r>
    <x v="2"/>
    <m/>
    <n v="25"/>
    <x v="63"/>
    <x v="11"/>
    <x v="1"/>
    <x v="0"/>
    <x v="0"/>
    <x v="7"/>
    <n v="0.83"/>
    <n v="0.97436138241923365"/>
  </r>
  <r>
    <x v="2"/>
    <m/>
    <n v="25"/>
    <x v="63"/>
    <x v="11"/>
    <x v="1"/>
    <x v="0"/>
    <x v="0"/>
    <x v="1"/>
    <n v="1.39"/>
    <n v="0.98856395084205739"/>
  </r>
  <r>
    <x v="2"/>
    <m/>
    <n v="25"/>
    <x v="63"/>
    <x v="11"/>
    <x v="1"/>
    <x v="0"/>
    <x v="0"/>
    <x v="7"/>
    <n v="0.74"/>
    <n v="0.86870773854244931"/>
  </r>
  <r>
    <x v="2"/>
    <m/>
    <n v="25"/>
    <x v="63"/>
    <x v="11"/>
    <x v="1"/>
    <x v="0"/>
    <x v="0"/>
    <x v="41"/>
    <n v="1.67"/>
    <n v="1.0037565740045078"/>
  </r>
  <r>
    <x v="2"/>
    <m/>
    <n v="25"/>
    <x v="63"/>
    <x v="11"/>
    <x v="1"/>
    <x v="0"/>
    <x v="0"/>
    <x v="5"/>
    <n v="0.81"/>
    <n v="0.88888888888888884"/>
  </r>
  <r>
    <x v="2"/>
    <m/>
    <n v="25"/>
    <x v="63"/>
    <x v="11"/>
    <x v="1"/>
    <x v="0"/>
    <x v="0"/>
    <x v="41"/>
    <n v="1.68"/>
    <n v="1.0097670924117206"/>
  </r>
  <r>
    <x v="2"/>
    <m/>
    <n v="25"/>
    <x v="63"/>
    <x v="36"/>
    <x v="1"/>
    <x v="0"/>
    <x v="0"/>
    <x v="57"/>
    <n v="2.02"/>
    <n v="0.98354749024973342"/>
  </r>
  <r>
    <x v="2"/>
    <m/>
    <n v="25"/>
    <x v="63"/>
    <x v="36"/>
    <x v="1"/>
    <x v="0"/>
    <x v="0"/>
    <x v="15"/>
    <n v="0.77"/>
    <n v="0.968468185191241"/>
  </r>
  <r>
    <x v="2"/>
    <m/>
    <n v="25"/>
    <x v="63"/>
    <x v="36"/>
    <x v="1"/>
    <x v="0"/>
    <x v="0"/>
    <x v="16"/>
    <n v="1.79"/>
    <n v="1.1367677691408831"/>
  </r>
  <r>
    <x v="2"/>
    <m/>
    <n v="25"/>
    <x v="63"/>
    <x v="36"/>
    <x v="1"/>
    <x v="0"/>
    <x v="0"/>
    <x v="4"/>
    <n v="0.83"/>
    <n v="0.70548835944206922"/>
  </r>
  <r>
    <x v="2"/>
    <m/>
    <n v="25"/>
    <x v="63"/>
    <x v="36"/>
    <x v="1"/>
    <x v="0"/>
    <x v="0"/>
    <x v="6"/>
    <n v="1.01"/>
    <n v="1.0376428043067314"/>
  </r>
  <r>
    <x v="2"/>
    <m/>
    <n v="25"/>
    <x v="63"/>
    <x v="36"/>
    <x v="1"/>
    <x v="0"/>
    <x v="0"/>
    <x v="3"/>
    <n v="1.29"/>
    <n v="1.032"/>
  </r>
  <r>
    <x v="2"/>
    <m/>
    <n v="25"/>
    <x v="63"/>
    <x v="36"/>
    <x v="1"/>
    <x v="0"/>
    <x v="0"/>
    <x v="16"/>
    <n v="1.48"/>
    <n v="0.93989737336788093"/>
  </r>
  <r>
    <x v="2"/>
    <m/>
    <n v="25"/>
    <x v="63"/>
    <x v="36"/>
    <x v="1"/>
    <x v="0"/>
    <x v="0"/>
    <x v="18"/>
    <n v="1.28"/>
    <n v="0.96493807057617353"/>
  </r>
  <r>
    <x v="2"/>
    <m/>
    <n v="25"/>
    <x v="63"/>
    <x v="36"/>
    <x v="1"/>
    <x v="0"/>
    <x v="0"/>
    <x v="56"/>
    <n v="2.27"/>
    <n v="1.0000837074468789"/>
  </r>
  <r>
    <x v="2"/>
    <m/>
    <n v="25"/>
    <x v="63"/>
    <x v="36"/>
    <x v="1"/>
    <x v="0"/>
    <x v="0"/>
    <x v="2"/>
    <n v="1.68"/>
    <n v="0.95663265306122447"/>
  </r>
  <r>
    <x v="2"/>
    <m/>
    <n v="25"/>
    <x v="63"/>
    <x v="36"/>
    <x v="1"/>
    <x v="0"/>
    <x v="0"/>
    <x v="2"/>
    <n v="1.74"/>
    <n v="0.99079810495626819"/>
  </r>
  <r>
    <x v="2"/>
    <m/>
    <n v="25"/>
    <x v="63"/>
    <x v="36"/>
    <x v="1"/>
    <x v="0"/>
    <x v="0"/>
    <x v="18"/>
    <n v="1.31"/>
    <n v="0.98755380660530268"/>
  </r>
  <r>
    <x v="2"/>
    <m/>
    <n v="25"/>
    <x v="63"/>
    <x v="36"/>
    <x v="1"/>
    <x v="0"/>
    <x v="0"/>
    <x v="20"/>
    <n v="2.44"/>
    <n v="0.97581654648925997"/>
  </r>
  <r>
    <x v="2"/>
    <m/>
    <n v="25"/>
    <x v="63"/>
    <x v="36"/>
    <x v="1"/>
    <x v="0"/>
    <x v="0"/>
    <x v="0"/>
    <n v="1.1100000000000001"/>
    <n v="1.0036892361111112"/>
  </r>
  <r>
    <x v="2"/>
    <m/>
    <n v="25"/>
    <x v="63"/>
    <x v="36"/>
    <x v="1"/>
    <x v="0"/>
    <x v="0"/>
    <x v="3"/>
    <n v="1.32"/>
    <n v="1.056"/>
  </r>
  <r>
    <x v="2"/>
    <m/>
    <n v="25"/>
    <x v="63"/>
    <x v="36"/>
    <x v="1"/>
    <x v="0"/>
    <x v="0"/>
    <x v="4"/>
    <n v="1.2"/>
    <n v="1.0199831702776905"/>
  </r>
  <r>
    <x v="2"/>
    <m/>
    <n v="25"/>
    <x v="63"/>
    <x v="36"/>
    <x v="1"/>
    <x v="0"/>
    <x v="0"/>
    <x v="16"/>
    <n v="1.5"/>
    <n v="0.95259868922420365"/>
  </r>
  <r>
    <x v="2"/>
    <m/>
    <n v="25"/>
    <x v="63"/>
    <x v="36"/>
    <x v="1"/>
    <x v="0"/>
    <x v="0"/>
    <x v="17"/>
    <n v="1.1000000000000001"/>
    <n v="1.059495487512401"/>
  </r>
  <r>
    <x v="2"/>
    <m/>
    <n v="25"/>
    <x v="63"/>
    <x v="36"/>
    <x v="1"/>
    <x v="0"/>
    <x v="0"/>
    <x v="1"/>
    <n v="1.4"/>
    <n v="0.99567592171142472"/>
  </r>
  <r>
    <x v="2"/>
    <m/>
    <n v="25"/>
    <x v="63"/>
    <x v="36"/>
    <x v="1"/>
    <x v="0"/>
    <x v="0"/>
    <x v="4"/>
    <n v="1.18"/>
    <n v="1.0029834507730622"/>
  </r>
  <r>
    <x v="2"/>
    <m/>
    <n v="25"/>
    <x v="63"/>
    <x v="36"/>
    <x v="1"/>
    <x v="0"/>
    <x v="0"/>
    <x v="41"/>
    <n v="1.69"/>
    <n v="1.0157776108189331"/>
  </r>
  <r>
    <x v="2"/>
    <m/>
    <n v="25"/>
    <x v="63"/>
    <x v="36"/>
    <x v="1"/>
    <x v="0"/>
    <x v="0"/>
    <x v="16"/>
    <n v="1.88"/>
    <n v="1.1939236904943351"/>
  </r>
  <r>
    <x v="2"/>
    <m/>
    <n v="25"/>
    <x v="63"/>
    <x v="36"/>
    <x v="1"/>
    <x v="0"/>
    <x v="0"/>
    <x v="58"/>
    <n v="2.4700000000000002"/>
    <n v="1.0363868282367159"/>
  </r>
  <r>
    <x v="2"/>
    <m/>
    <n v="25"/>
    <x v="63"/>
    <x v="36"/>
    <x v="1"/>
    <x v="0"/>
    <x v="0"/>
    <x v="3"/>
    <n v="1.31"/>
    <n v="1.048"/>
  </r>
  <r>
    <x v="2"/>
    <m/>
    <n v="25"/>
    <x v="63"/>
    <x v="36"/>
    <x v="2"/>
    <x v="0"/>
    <x v="1"/>
    <x v="84"/>
    <n v="3.61"/>
    <n v="1.0086306372254554"/>
  </r>
  <r>
    <x v="2"/>
    <m/>
    <n v="25"/>
    <x v="63"/>
    <x v="36"/>
    <x v="2"/>
    <x v="0"/>
    <x v="0"/>
    <x v="20"/>
    <n v="2.58"/>
    <n v="1.0318060204681521"/>
  </r>
  <r>
    <x v="2"/>
    <m/>
    <n v="26"/>
    <x v="64"/>
    <x v="6"/>
    <x v="0"/>
    <x v="0"/>
    <x v="0"/>
    <x v="37"/>
    <n v="2.9"/>
    <n v="0.84548104956268222"/>
  </r>
  <r>
    <x v="2"/>
    <m/>
    <n v="26"/>
    <x v="64"/>
    <x v="6"/>
    <x v="2"/>
    <x v="0"/>
    <x v="1"/>
    <x v="37"/>
    <n v="3.89"/>
    <n v="1.1341107871720117"/>
  </r>
  <r>
    <x v="2"/>
    <m/>
    <n v="26"/>
    <x v="64"/>
    <x v="6"/>
    <x v="2"/>
    <x v="0"/>
    <x v="1"/>
    <x v="67"/>
    <n v="7.7"/>
    <n v="1.1693188945228798"/>
  </r>
  <r>
    <x v="2"/>
    <m/>
    <n v="26"/>
    <x v="64"/>
    <x v="6"/>
    <x v="2"/>
    <x v="0"/>
    <x v="1"/>
    <x v="80"/>
    <n v="4.28"/>
    <n v="1.1002089882961412"/>
  </r>
  <r>
    <x v="2"/>
    <m/>
    <n v="26"/>
    <x v="64"/>
    <x v="6"/>
    <x v="2"/>
    <x v="0"/>
    <x v="1"/>
    <x v="39"/>
    <n v="8.74"/>
    <n v="1.1224007561436673"/>
  </r>
  <r>
    <x v="2"/>
    <m/>
    <n v="26"/>
    <x v="64"/>
    <x v="6"/>
    <x v="2"/>
    <x v="0"/>
    <x v="1"/>
    <x v="83"/>
    <n v="4.22"/>
    <n v="1.1306155692729767"/>
  </r>
  <r>
    <x v="2"/>
    <m/>
    <n v="26"/>
    <x v="64"/>
    <x v="6"/>
    <x v="2"/>
    <x v="0"/>
    <x v="1"/>
    <x v="88"/>
    <n v="5.52"/>
    <n v="1.1195868886639799"/>
  </r>
  <r>
    <x v="2"/>
    <m/>
    <n v="26"/>
    <x v="64"/>
    <x v="6"/>
    <x v="2"/>
    <x v="0"/>
    <x v="1"/>
    <x v="27"/>
    <n v="8.81"/>
    <n v="1.0275550371774311"/>
  </r>
  <r>
    <x v="2"/>
    <m/>
    <n v="26"/>
    <x v="64"/>
    <x v="6"/>
    <x v="2"/>
    <x v="0"/>
    <x v="1"/>
    <x v="83"/>
    <n v="5.26"/>
    <n v="1.4092506858710563"/>
  </r>
  <r>
    <x v="2"/>
    <m/>
    <n v="26"/>
    <x v="64"/>
    <x v="6"/>
    <x v="2"/>
    <x v="0"/>
    <x v="1"/>
    <x v="23"/>
    <n v="8.8800000000000008"/>
    <n v="1.0691272646716048"/>
  </r>
  <r>
    <x v="2"/>
    <m/>
    <n v="26"/>
    <x v="64"/>
    <x v="6"/>
    <x v="2"/>
    <x v="0"/>
    <x v="1"/>
    <x v="82"/>
    <n v="4.45"/>
    <n v="1.0548148148148149"/>
  </r>
  <r>
    <x v="2"/>
    <m/>
    <n v="26"/>
    <x v="64"/>
    <x v="6"/>
    <x v="2"/>
    <x v="0"/>
    <x v="0"/>
    <x v="68"/>
    <n v="3.28"/>
    <n v="1.1408854384060996"/>
  </r>
  <r>
    <x v="2"/>
    <m/>
    <n v="26"/>
    <x v="64"/>
    <x v="6"/>
    <x v="2"/>
    <x v="0"/>
    <x v="1"/>
    <x v="85"/>
    <n v="5.4"/>
    <n v="1.1828279664339709"/>
  </r>
  <r>
    <x v="2"/>
    <m/>
    <n v="26"/>
    <x v="64"/>
    <x v="6"/>
    <x v="2"/>
    <x v="0"/>
    <x v="1"/>
    <x v="67"/>
    <n v="7.29"/>
    <n v="1.1070564598794539"/>
  </r>
  <r>
    <x v="2"/>
    <m/>
    <n v="26"/>
    <x v="64"/>
    <x v="6"/>
    <x v="2"/>
    <x v="0"/>
    <x v="1"/>
    <x v="88"/>
    <n v="5.23"/>
    <n v="1.0607680122667782"/>
  </r>
  <r>
    <x v="2"/>
    <m/>
    <n v="26"/>
    <x v="64"/>
    <x v="6"/>
    <x v="2"/>
    <x v="0"/>
    <x v="1"/>
    <x v="71"/>
    <n v="5.28"/>
    <n v="1.1126283315632428"/>
  </r>
  <r>
    <x v="2"/>
    <m/>
    <n v="26"/>
    <x v="64"/>
    <x v="6"/>
    <x v="2"/>
    <x v="0"/>
    <x v="1"/>
    <x v="88"/>
    <n v="5.31"/>
    <n v="1.0769939092039371"/>
  </r>
  <r>
    <x v="2"/>
    <m/>
    <n v="26"/>
    <x v="64"/>
    <x v="6"/>
    <x v="2"/>
    <x v="0"/>
    <x v="1"/>
    <x v="27"/>
    <n v="9.2799999999999994"/>
    <n v="1.082373523837294"/>
  </r>
  <r>
    <x v="2"/>
    <m/>
    <n v="26"/>
    <x v="64"/>
    <x v="6"/>
    <x v="2"/>
    <x v="0"/>
    <x v="0"/>
    <x v="75"/>
    <n v="3.49"/>
    <n v="1.160382094872042"/>
  </r>
  <r>
    <x v="2"/>
    <m/>
    <n v="26"/>
    <x v="64"/>
    <x v="6"/>
    <x v="2"/>
    <x v="0"/>
    <x v="1"/>
    <x v="88"/>
    <n v="5.1100000000000003"/>
    <n v="1.0364291668610395"/>
  </r>
  <r>
    <x v="2"/>
    <m/>
    <n v="26"/>
    <x v="64"/>
    <x v="6"/>
    <x v="2"/>
    <x v="0"/>
    <x v="0"/>
    <x v="57"/>
    <n v="2.16"/>
    <n v="1.051714147989814"/>
  </r>
  <r>
    <x v="2"/>
    <m/>
    <n v="26"/>
    <x v="64"/>
    <x v="6"/>
    <x v="2"/>
    <x v="0"/>
    <x v="1"/>
    <x v="80"/>
    <n v="4.47"/>
    <n v="1.1490500415148952"/>
  </r>
  <r>
    <x v="2"/>
    <m/>
    <n v="26"/>
    <x v="64"/>
    <x v="7"/>
    <x v="1"/>
    <x v="0"/>
    <x v="0"/>
    <x v="59"/>
    <n v="3"/>
    <n v="1.1444091796875"/>
  </r>
  <r>
    <x v="2"/>
    <m/>
    <n v="26"/>
    <x v="64"/>
    <x v="7"/>
    <x v="2"/>
    <x v="0"/>
    <x v="1"/>
    <x v="77"/>
    <n v="5.7"/>
    <n v="1.0725555612005848"/>
  </r>
  <r>
    <x v="2"/>
    <m/>
    <n v="26"/>
    <x v="64"/>
    <x v="7"/>
    <x v="2"/>
    <x v="0"/>
    <x v="1"/>
    <x v="39"/>
    <n v="8.1300000000000008"/>
    <n v="1.0440638612640751"/>
  </r>
  <r>
    <x v="2"/>
    <m/>
    <n v="26"/>
    <x v="64"/>
    <x v="7"/>
    <x v="2"/>
    <x v="0"/>
    <x v="1"/>
    <x v="37"/>
    <n v="4.0199999999999996"/>
    <n v="1.17201166180758"/>
  </r>
  <r>
    <x v="2"/>
    <m/>
    <n v="26"/>
    <x v="64"/>
    <x v="7"/>
    <x v="2"/>
    <x v="0"/>
    <x v="1"/>
    <x v="62"/>
    <n v="7.22"/>
    <n v="1.1756564217382455"/>
  </r>
  <r>
    <x v="2"/>
    <m/>
    <n v="26"/>
    <x v="64"/>
    <x v="7"/>
    <x v="2"/>
    <x v="0"/>
    <x v="0"/>
    <x v="68"/>
    <n v="3.35"/>
    <n v="1.1652336032501323"/>
  </r>
  <r>
    <x v="2"/>
    <m/>
    <n v="26"/>
    <x v="64"/>
    <x v="7"/>
    <x v="2"/>
    <x v="0"/>
    <x v="0"/>
    <x v="72"/>
    <n v="3.91"/>
    <n v="1.2435121107266436"/>
  </r>
  <r>
    <x v="2"/>
    <m/>
    <n v="26"/>
    <x v="64"/>
    <x v="7"/>
    <x v="2"/>
    <x v="0"/>
    <x v="1"/>
    <x v="82"/>
    <n v="5.03"/>
    <n v="1.1922962962962962"/>
  </r>
  <r>
    <x v="2"/>
    <m/>
    <n v="26"/>
    <x v="64"/>
    <x v="7"/>
    <x v="2"/>
    <x v="0"/>
    <x v="0"/>
    <x v="74"/>
    <n v="5.03"/>
    <n v="1.5311604857096761"/>
  </r>
  <r>
    <x v="2"/>
    <m/>
    <n v="26"/>
    <x v="64"/>
    <x v="7"/>
    <x v="2"/>
    <x v="0"/>
    <x v="0"/>
    <x v="74"/>
    <n v="4.0999999999999996"/>
    <n v="1.2480632189681256"/>
  </r>
  <r>
    <x v="2"/>
    <m/>
    <n v="26"/>
    <x v="64"/>
    <x v="7"/>
    <x v="2"/>
    <x v="0"/>
    <x v="1"/>
    <x v="82"/>
    <n v="4.8499999999999996"/>
    <n v="1.1496296296296296"/>
  </r>
  <r>
    <x v="2"/>
    <m/>
    <n v="26"/>
    <x v="64"/>
    <x v="7"/>
    <x v="2"/>
    <x v="0"/>
    <x v="1"/>
    <x v="85"/>
    <n v="5.12"/>
    <n v="1.1214961459522095"/>
  </r>
  <r>
    <x v="2"/>
    <m/>
    <n v="26"/>
    <x v="64"/>
    <x v="7"/>
    <x v="2"/>
    <x v="0"/>
    <x v="1"/>
    <x v="82"/>
    <n v="4.22"/>
    <n v="1.0002962962962962"/>
  </r>
  <r>
    <x v="2"/>
    <m/>
    <n v="26"/>
    <x v="64"/>
    <x v="28"/>
    <x v="1"/>
    <x v="0"/>
    <x v="0"/>
    <x v="57"/>
    <n v="2.06"/>
    <n v="1.0030236781754707"/>
  </r>
  <r>
    <x v="2"/>
    <m/>
    <n v="26"/>
    <x v="64"/>
    <x v="28"/>
    <x v="1"/>
    <x v="0"/>
    <x v="0"/>
    <x v="59"/>
    <n v="3.03"/>
    <n v="1.155853271484375"/>
  </r>
  <r>
    <x v="2"/>
    <m/>
    <n v="26"/>
    <x v="64"/>
    <x v="28"/>
    <x v="1"/>
    <x v="0"/>
    <x v="1"/>
    <x v="76"/>
    <n v="5.23"/>
    <n v="1.191409097536084"/>
  </r>
  <r>
    <x v="2"/>
    <m/>
    <n v="26"/>
    <x v="64"/>
    <x v="28"/>
    <x v="1"/>
    <x v="0"/>
    <x v="0"/>
    <x v="11"/>
    <n v="0.43"/>
    <n v="0.92163923182441698"/>
  </r>
  <r>
    <x v="2"/>
    <m/>
    <n v="26"/>
    <x v="64"/>
    <x v="28"/>
    <x v="1"/>
    <x v="0"/>
    <x v="1"/>
    <x v="82"/>
    <n v="4.1100000000000003"/>
    <n v="0.97422222222222232"/>
  </r>
  <r>
    <x v="2"/>
    <m/>
    <n v="26"/>
    <x v="64"/>
    <x v="28"/>
    <x v="1"/>
    <x v="0"/>
    <x v="0"/>
    <x v="15"/>
    <n v="0.7"/>
    <n v="0.88042562290112825"/>
  </r>
  <r>
    <x v="2"/>
    <m/>
    <n v="26"/>
    <x v="64"/>
    <x v="28"/>
    <x v="1"/>
    <x v="0"/>
    <x v="0"/>
    <x v="7"/>
    <n v="0.84"/>
    <n v="0.98610067618332076"/>
  </r>
  <r>
    <x v="2"/>
    <m/>
    <n v="26"/>
    <x v="64"/>
    <x v="28"/>
    <x v="1"/>
    <x v="0"/>
    <x v="0"/>
    <x v="14"/>
    <n v="0.44"/>
    <n v="0.80186616124799537"/>
  </r>
  <r>
    <x v="2"/>
    <m/>
    <n v="26"/>
    <x v="64"/>
    <x v="28"/>
    <x v="1"/>
    <x v="0"/>
    <x v="0"/>
    <x v="26"/>
    <n v="2.4900000000000002"/>
    <n v="1.1527777777777779"/>
  </r>
  <r>
    <x v="2"/>
    <m/>
    <n v="26"/>
    <x v="64"/>
    <x v="28"/>
    <x v="1"/>
    <x v="0"/>
    <x v="0"/>
    <x v="17"/>
    <n v="1.19"/>
    <n v="1.1461814819452336"/>
  </r>
  <r>
    <x v="2"/>
    <m/>
    <n v="26"/>
    <x v="64"/>
    <x v="28"/>
    <x v="1"/>
    <x v="0"/>
    <x v="0"/>
    <x v="2"/>
    <n v="1.4"/>
    <n v="0.79719387755102045"/>
  </r>
  <r>
    <x v="2"/>
    <m/>
    <n v="26"/>
    <x v="64"/>
    <x v="28"/>
    <x v="1"/>
    <x v="0"/>
    <x v="0"/>
    <x v="15"/>
    <n v="0.78"/>
    <n v="0.98104569408982856"/>
  </r>
  <r>
    <x v="2"/>
    <m/>
    <n v="26"/>
    <x v="64"/>
    <x v="28"/>
    <x v="1"/>
    <x v="0"/>
    <x v="0"/>
    <x v="16"/>
    <n v="1.69"/>
    <n v="1.0732611898592694"/>
  </r>
  <r>
    <x v="2"/>
    <m/>
    <n v="26"/>
    <x v="64"/>
    <x v="28"/>
    <x v="1"/>
    <x v="0"/>
    <x v="0"/>
    <x v="58"/>
    <n v="2.5"/>
    <n v="1.0489745225067975"/>
  </r>
  <r>
    <x v="2"/>
    <m/>
    <n v="26"/>
    <x v="64"/>
    <x v="28"/>
    <x v="1"/>
    <x v="0"/>
    <x v="0"/>
    <x v="15"/>
    <n v="0.69"/>
    <n v="0.86784811400254069"/>
  </r>
  <r>
    <x v="2"/>
    <m/>
    <n v="26"/>
    <x v="64"/>
    <x v="28"/>
    <x v="1"/>
    <x v="0"/>
    <x v="1"/>
    <x v="83"/>
    <n v="3.7"/>
    <n v="0.99129801097393688"/>
  </r>
  <r>
    <x v="2"/>
    <m/>
    <n v="26"/>
    <x v="64"/>
    <x v="28"/>
    <x v="1"/>
    <x v="0"/>
    <x v="0"/>
    <x v="15"/>
    <n v="0.86"/>
    <n v="1.0816657652785289"/>
  </r>
  <r>
    <x v="2"/>
    <m/>
    <n v="26"/>
    <x v="64"/>
    <x v="28"/>
    <x v="1"/>
    <x v="0"/>
    <x v="1"/>
    <x v="80"/>
    <n v="4.33"/>
    <n v="1.1130618970379187"/>
  </r>
  <r>
    <x v="2"/>
    <m/>
    <n v="26"/>
    <x v="64"/>
    <x v="28"/>
    <x v="1"/>
    <x v="0"/>
    <x v="0"/>
    <x v="15"/>
    <n v="0.84"/>
    <n v="1.0565107474813538"/>
  </r>
  <r>
    <x v="2"/>
    <m/>
    <n v="26"/>
    <x v="64"/>
    <x v="28"/>
    <x v="1"/>
    <x v="0"/>
    <x v="0"/>
    <x v="47"/>
    <n v="2.91"/>
    <n v="1.0596267637687755"/>
  </r>
  <r>
    <x v="2"/>
    <m/>
    <n v="26"/>
    <x v="64"/>
    <x v="28"/>
    <x v="1"/>
    <x v="0"/>
    <x v="0"/>
    <x v="59"/>
    <n v="3.1"/>
    <n v="1.18255615234375"/>
  </r>
  <r>
    <x v="2"/>
    <m/>
    <n v="26"/>
    <x v="64"/>
    <x v="28"/>
    <x v="1"/>
    <x v="0"/>
    <x v="0"/>
    <x v="4"/>
    <n v="1.27"/>
    <n v="1.079482188543889"/>
  </r>
  <r>
    <x v="2"/>
    <m/>
    <n v="26"/>
    <x v="64"/>
    <x v="28"/>
    <x v="1"/>
    <x v="0"/>
    <x v="0"/>
    <x v="26"/>
    <n v="2.36"/>
    <n v="1.0925925925925926"/>
  </r>
  <r>
    <x v="2"/>
    <m/>
    <n v="26"/>
    <x v="64"/>
    <x v="28"/>
    <x v="1"/>
    <x v="0"/>
    <x v="0"/>
    <x v="57"/>
    <n v="2.27"/>
    <n v="1.1052736647855914"/>
  </r>
  <r>
    <x v="2"/>
    <m/>
    <n v="26"/>
    <x v="64"/>
    <x v="28"/>
    <x v="2"/>
    <x v="0"/>
    <x v="0"/>
    <x v="47"/>
    <n v="2.8"/>
    <n v="1.0195721438324989"/>
  </r>
  <r>
    <x v="2"/>
    <m/>
    <n v="26"/>
    <x v="64"/>
    <x v="31"/>
    <x v="1"/>
    <x v="0"/>
    <x v="0"/>
    <x v="8"/>
    <n v="0.56999999999999995"/>
    <n v="0.96090628635007325"/>
  </r>
  <r>
    <x v="2"/>
    <m/>
    <n v="26"/>
    <x v="64"/>
    <x v="31"/>
    <x v="1"/>
    <x v="0"/>
    <x v="0"/>
    <x v="3"/>
    <n v="1.49"/>
    <n v="1.1919999999999999"/>
  </r>
  <r>
    <x v="2"/>
    <m/>
    <n v="26"/>
    <x v="64"/>
    <x v="31"/>
    <x v="1"/>
    <x v="0"/>
    <x v="0"/>
    <x v="48"/>
    <n v="2.2999999999999998"/>
    <n v="1.2419475898117098"/>
  </r>
  <r>
    <x v="2"/>
    <m/>
    <n v="26"/>
    <x v="64"/>
    <x v="31"/>
    <x v="1"/>
    <x v="0"/>
    <x v="0"/>
    <x v="2"/>
    <n v="2.0499999999999998"/>
    <n v="1.1673196064139939"/>
  </r>
  <r>
    <x v="2"/>
    <m/>
    <n v="26"/>
    <x v="64"/>
    <x v="31"/>
    <x v="1"/>
    <x v="0"/>
    <x v="0"/>
    <x v="0"/>
    <n v="1.23"/>
    <n v="1.1121961805555556"/>
  </r>
  <r>
    <x v="2"/>
    <m/>
    <n v="26"/>
    <x v="64"/>
    <x v="31"/>
    <x v="1"/>
    <x v="0"/>
    <x v="0"/>
    <x v="19"/>
    <n v="2.1800000000000002"/>
    <n v="1.1173069826561157"/>
  </r>
  <r>
    <x v="2"/>
    <m/>
    <n v="26"/>
    <x v="64"/>
    <x v="31"/>
    <x v="1"/>
    <x v="0"/>
    <x v="0"/>
    <x v="14"/>
    <n v="0.56000000000000005"/>
    <n v="1.0205569324974488"/>
  </r>
  <r>
    <x v="2"/>
    <m/>
    <n v="26"/>
    <x v="64"/>
    <x v="31"/>
    <x v="1"/>
    <x v="0"/>
    <x v="0"/>
    <x v="6"/>
    <n v="1.19"/>
    <n v="1.2225692446782279"/>
  </r>
  <r>
    <x v="2"/>
    <m/>
    <n v="26"/>
    <x v="64"/>
    <x v="31"/>
    <x v="1"/>
    <x v="0"/>
    <x v="0"/>
    <x v="3"/>
    <n v="1.38"/>
    <n v="1.1040000000000001"/>
  </r>
  <r>
    <x v="2"/>
    <m/>
    <n v="26"/>
    <x v="64"/>
    <x v="31"/>
    <x v="1"/>
    <x v="0"/>
    <x v="0"/>
    <x v="1"/>
    <n v="1.66"/>
    <n v="1.180587164314975"/>
  </r>
  <r>
    <x v="2"/>
    <m/>
    <n v="26"/>
    <x v="64"/>
    <x v="31"/>
    <x v="1"/>
    <x v="0"/>
    <x v="0"/>
    <x v="5"/>
    <n v="1.03"/>
    <n v="1.1303155006858712"/>
  </r>
  <r>
    <x v="2"/>
    <m/>
    <n v="26"/>
    <x v="64"/>
    <x v="31"/>
    <x v="1"/>
    <x v="0"/>
    <x v="0"/>
    <x v="7"/>
    <n v="0.99"/>
    <n v="1.1621900826446281"/>
  </r>
  <r>
    <x v="2"/>
    <m/>
    <n v="26"/>
    <x v="64"/>
    <x v="31"/>
    <x v="1"/>
    <x v="0"/>
    <x v="0"/>
    <x v="57"/>
    <n v="2.38"/>
    <n v="1.1588331815813691"/>
  </r>
  <r>
    <x v="2"/>
    <m/>
    <n v="26"/>
    <x v="64"/>
    <x v="31"/>
    <x v="1"/>
    <x v="0"/>
    <x v="0"/>
    <x v="1"/>
    <n v="1.55"/>
    <n v="1.1023554847519346"/>
  </r>
  <r>
    <x v="2"/>
    <m/>
    <n v="26"/>
    <x v="64"/>
    <x v="31"/>
    <x v="1"/>
    <x v="0"/>
    <x v="0"/>
    <x v="7"/>
    <n v="0.98"/>
    <n v="1.1504507888805409"/>
  </r>
  <r>
    <x v="2"/>
    <m/>
    <n v="26"/>
    <x v="64"/>
    <x v="31"/>
    <x v="1"/>
    <x v="0"/>
    <x v="0"/>
    <x v="19"/>
    <n v="2.2799999999999998"/>
    <n v="1.1685595965394233"/>
  </r>
  <r>
    <x v="2"/>
    <m/>
    <n v="26"/>
    <x v="64"/>
    <x v="31"/>
    <x v="1"/>
    <x v="0"/>
    <x v="0"/>
    <x v="4"/>
    <n v="1.34"/>
    <n v="1.1389812068100877"/>
  </r>
  <r>
    <x v="2"/>
    <m/>
    <n v="26"/>
    <x v="64"/>
    <x v="31"/>
    <x v="1"/>
    <x v="0"/>
    <x v="0"/>
    <x v="16"/>
    <n v="1.86"/>
    <n v="1.1812223746380126"/>
  </r>
  <r>
    <x v="2"/>
    <m/>
    <n v="26"/>
    <x v="64"/>
    <x v="31"/>
    <x v="1"/>
    <x v="0"/>
    <x v="0"/>
    <x v="3"/>
    <n v="1.37"/>
    <n v="1.0960000000000001"/>
  </r>
  <r>
    <x v="2"/>
    <m/>
    <n v="26"/>
    <x v="64"/>
    <x v="31"/>
    <x v="1"/>
    <x v="0"/>
    <x v="0"/>
    <x v="48"/>
    <n v="2.11"/>
    <n v="1.1393519193490034"/>
  </r>
  <r>
    <x v="2"/>
    <m/>
    <n v="26"/>
    <x v="64"/>
    <x v="31"/>
    <x v="1"/>
    <x v="0"/>
    <x v="0"/>
    <x v="0"/>
    <n v="1.27"/>
    <n v="1.148365162037037"/>
  </r>
  <r>
    <x v="2"/>
    <m/>
    <n v="26"/>
    <x v="64"/>
    <x v="31"/>
    <x v="1"/>
    <x v="0"/>
    <x v="0"/>
    <x v="3"/>
    <n v="1.58"/>
    <n v="1.264"/>
  </r>
  <r>
    <x v="2"/>
    <m/>
    <n v="26"/>
    <x v="64"/>
    <x v="31"/>
    <x v="1"/>
    <x v="0"/>
    <x v="0"/>
    <x v="48"/>
    <n v="2.17"/>
    <n v="1.1717505521267002"/>
  </r>
  <r>
    <x v="2"/>
    <m/>
    <n v="26"/>
    <x v="64"/>
    <x v="31"/>
    <x v="1"/>
    <x v="0"/>
    <x v="0"/>
    <x v="57"/>
    <n v="1.37"/>
    <n v="0.66705943645650234"/>
  </r>
  <r>
    <x v="2"/>
    <m/>
    <n v="26"/>
    <x v="64"/>
    <x v="29"/>
    <x v="1"/>
    <x v="0"/>
    <x v="0"/>
    <x v="3"/>
    <n v="1.51"/>
    <n v="1.208"/>
  </r>
  <r>
    <x v="2"/>
    <m/>
    <n v="26"/>
    <x v="64"/>
    <x v="29"/>
    <x v="1"/>
    <x v="0"/>
    <x v="0"/>
    <x v="1"/>
    <n v="2.0299999999999998"/>
    <n v="1.4437300864815656"/>
  </r>
  <r>
    <x v="2"/>
    <m/>
    <n v="26"/>
    <x v="64"/>
    <x v="29"/>
    <x v="1"/>
    <x v="0"/>
    <x v="0"/>
    <x v="5"/>
    <n v="1.1399999999999999"/>
    <n v="1.251028806584362"/>
  </r>
  <r>
    <x v="2"/>
    <m/>
    <n v="26"/>
    <x v="64"/>
    <x v="29"/>
    <x v="1"/>
    <x v="0"/>
    <x v="0"/>
    <x v="18"/>
    <n v="1.31"/>
    <n v="0.98755380660530268"/>
  </r>
  <r>
    <x v="2"/>
    <m/>
    <n v="26"/>
    <x v="64"/>
    <x v="29"/>
    <x v="1"/>
    <x v="0"/>
    <x v="0"/>
    <x v="17"/>
    <n v="1.1299999999999999"/>
    <n v="1.0883908189900118"/>
  </r>
  <r>
    <x v="2"/>
    <m/>
    <n v="26"/>
    <x v="64"/>
    <x v="29"/>
    <x v="1"/>
    <x v="0"/>
    <x v="0"/>
    <x v="6"/>
    <n v="1.06"/>
    <n v="1.0890112599654804"/>
  </r>
  <r>
    <x v="2"/>
    <m/>
    <n v="26"/>
    <x v="64"/>
    <x v="29"/>
    <x v="1"/>
    <x v="0"/>
    <x v="0"/>
    <x v="4"/>
    <n v="1.31"/>
    <n v="1.1134816275531454"/>
  </r>
  <r>
    <x v="2"/>
    <m/>
    <n v="26"/>
    <x v="64"/>
    <x v="29"/>
    <x v="1"/>
    <x v="0"/>
    <x v="0"/>
    <x v="15"/>
    <n v="0.83"/>
    <n v="1.0439332385827662"/>
  </r>
  <r>
    <x v="2"/>
    <m/>
    <n v="26"/>
    <x v="64"/>
    <x v="29"/>
    <x v="1"/>
    <x v="0"/>
    <x v="0"/>
    <x v="4"/>
    <n v="1.38"/>
    <n v="1.1729806458193439"/>
  </r>
  <r>
    <x v="2"/>
    <m/>
    <n v="26"/>
    <x v="64"/>
    <x v="29"/>
    <x v="1"/>
    <x v="0"/>
    <x v="0"/>
    <x v="17"/>
    <n v="1.17"/>
    <n v="1.1269179276268264"/>
  </r>
  <r>
    <x v="2"/>
    <m/>
    <n v="26"/>
    <x v="64"/>
    <x v="29"/>
    <x v="1"/>
    <x v="0"/>
    <x v="0"/>
    <x v="11"/>
    <n v="0.34"/>
    <n v="0.72873799725651578"/>
  </r>
  <r>
    <x v="2"/>
    <m/>
    <n v="26"/>
    <x v="64"/>
    <x v="29"/>
    <x v="1"/>
    <x v="0"/>
    <x v="0"/>
    <x v="7"/>
    <n v="0.92"/>
    <n v="1.080015026296018"/>
  </r>
  <r>
    <x v="2"/>
    <m/>
    <n v="26"/>
    <x v="64"/>
    <x v="29"/>
    <x v="1"/>
    <x v="0"/>
    <x v="0"/>
    <x v="6"/>
    <n v="1.05"/>
    <n v="1.0787375688337306"/>
  </r>
  <r>
    <x v="2"/>
    <m/>
    <n v="26"/>
    <x v="64"/>
    <x v="29"/>
    <x v="1"/>
    <x v="0"/>
    <x v="0"/>
    <x v="6"/>
    <n v="1.1000000000000001"/>
    <n v="1.1301060244924799"/>
  </r>
  <r>
    <x v="2"/>
    <m/>
    <n v="26"/>
    <x v="64"/>
    <x v="29"/>
    <x v="1"/>
    <x v="0"/>
    <x v="0"/>
    <x v="5"/>
    <n v="1.03"/>
    <n v="1.1303155006858712"/>
  </r>
  <r>
    <x v="2"/>
    <m/>
    <n v="26"/>
    <x v="64"/>
    <x v="29"/>
    <x v="1"/>
    <x v="0"/>
    <x v="0"/>
    <x v="0"/>
    <n v="1.34"/>
    <n v="1.2116608796296295"/>
  </r>
  <r>
    <x v="2"/>
    <m/>
    <n v="26"/>
    <x v="64"/>
    <x v="29"/>
    <x v="1"/>
    <x v="0"/>
    <x v="0"/>
    <x v="11"/>
    <n v="0.51"/>
    <n v="1.0931069958847737"/>
  </r>
  <r>
    <x v="2"/>
    <m/>
    <n v="26"/>
    <x v="64"/>
    <x v="29"/>
    <x v="1"/>
    <x v="0"/>
    <x v="0"/>
    <x v="56"/>
    <n v="2.85"/>
    <n v="1.2556117031822047"/>
  </r>
  <r>
    <x v="2"/>
    <m/>
    <n v="26"/>
    <x v="64"/>
    <x v="29"/>
    <x v="1"/>
    <x v="0"/>
    <x v="0"/>
    <x v="0"/>
    <n v="1.25"/>
    <n v="1.1302806712962963"/>
  </r>
  <r>
    <x v="2"/>
    <m/>
    <n v="26"/>
    <x v="64"/>
    <x v="29"/>
    <x v="1"/>
    <x v="0"/>
    <x v="0"/>
    <x v="4"/>
    <n v="1.36"/>
    <n v="1.1559809263147158"/>
  </r>
  <r>
    <x v="2"/>
    <m/>
    <n v="26"/>
    <x v="64"/>
    <x v="29"/>
    <x v="1"/>
    <x v="0"/>
    <x v="0"/>
    <x v="4"/>
    <n v="1.31"/>
    <n v="1.1134816275531454"/>
  </r>
  <r>
    <x v="2"/>
    <m/>
    <n v="26"/>
    <x v="64"/>
    <x v="29"/>
    <x v="1"/>
    <x v="0"/>
    <x v="0"/>
    <x v="18"/>
    <n v="1.47"/>
    <n v="1.1081710654273242"/>
  </r>
  <r>
    <x v="2"/>
    <m/>
    <n v="26"/>
    <x v="64"/>
    <x v="29"/>
    <x v="1"/>
    <x v="0"/>
    <x v="0"/>
    <x v="25"/>
    <n v="1.93"/>
    <n v="1.296372173001874"/>
  </r>
  <r>
    <x v="2"/>
    <m/>
    <n v="26"/>
    <x v="64"/>
    <x v="29"/>
    <x v="1"/>
    <x v="0"/>
    <x v="0"/>
    <x v="1"/>
    <n v="1.72"/>
    <n v="1.223258989531179"/>
  </r>
  <r>
    <x v="2"/>
    <m/>
    <n v="26"/>
    <x v="64"/>
    <x v="15"/>
    <x v="1"/>
    <x v="0"/>
    <x v="0"/>
    <x v="26"/>
    <n v="2.41"/>
    <n v="1.1157407407407407"/>
  </r>
  <r>
    <x v="2"/>
    <m/>
    <n v="26"/>
    <x v="64"/>
    <x v="15"/>
    <x v="1"/>
    <x v="0"/>
    <x v="0"/>
    <x v="57"/>
    <n v="2.35"/>
    <n v="1.1442260406370661"/>
  </r>
  <r>
    <x v="2"/>
    <m/>
    <n v="26"/>
    <x v="64"/>
    <x v="15"/>
    <x v="1"/>
    <x v="0"/>
    <x v="1"/>
    <x v="37"/>
    <n v="3.96"/>
    <n v="1.1545189504373179"/>
  </r>
  <r>
    <x v="2"/>
    <m/>
    <n v="26"/>
    <x v="64"/>
    <x v="15"/>
    <x v="1"/>
    <x v="0"/>
    <x v="0"/>
    <x v="68"/>
    <n v="2.98"/>
    <n v="1.0365361605031027"/>
  </r>
  <r>
    <x v="2"/>
    <m/>
    <n v="26"/>
    <x v="64"/>
    <x v="15"/>
    <x v="1"/>
    <x v="0"/>
    <x v="0"/>
    <x v="2"/>
    <n v="1.96"/>
    <n v="1.1160714285714286"/>
  </r>
  <r>
    <x v="2"/>
    <m/>
    <n v="26"/>
    <x v="64"/>
    <x v="15"/>
    <x v="1"/>
    <x v="0"/>
    <x v="0"/>
    <x v="58"/>
    <n v="2.62"/>
    <n v="1.0993252995871237"/>
  </r>
  <r>
    <x v="2"/>
    <m/>
    <n v="26"/>
    <x v="64"/>
    <x v="15"/>
    <x v="1"/>
    <x v="0"/>
    <x v="0"/>
    <x v="58"/>
    <n v="2.42"/>
    <n v="1.0154073377865798"/>
  </r>
  <r>
    <x v="2"/>
    <m/>
    <n v="26"/>
    <x v="64"/>
    <x v="15"/>
    <x v="2"/>
    <x v="0"/>
    <x v="1"/>
    <x v="24"/>
    <n v="5.74"/>
    <n v="1.12109375"/>
  </r>
  <r>
    <x v="2"/>
    <m/>
    <n v="26"/>
    <x v="64"/>
    <x v="15"/>
    <x v="2"/>
    <x v="0"/>
    <x v="1"/>
    <x v="37"/>
    <n v="3.64"/>
    <n v="1.0612244897959184"/>
  </r>
  <r>
    <x v="2"/>
    <m/>
    <n v="26"/>
    <x v="64"/>
    <x v="15"/>
    <x v="2"/>
    <x v="0"/>
    <x v="1"/>
    <x v="82"/>
    <n v="4.71"/>
    <n v="1.1164444444444444"/>
  </r>
  <r>
    <x v="2"/>
    <m/>
    <n v="26"/>
    <x v="64"/>
    <x v="15"/>
    <x v="2"/>
    <x v="0"/>
    <x v="0"/>
    <x v="75"/>
    <n v="3.24"/>
    <n v="1.0772601683052769"/>
  </r>
  <r>
    <x v="2"/>
    <m/>
    <n v="26"/>
    <x v="64"/>
    <x v="15"/>
    <x v="2"/>
    <x v="0"/>
    <x v="1"/>
    <x v="82"/>
    <n v="4.46"/>
    <n v="1.0571851851851852"/>
  </r>
  <r>
    <x v="2"/>
    <m/>
    <n v="26"/>
    <x v="64"/>
    <x v="15"/>
    <x v="2"/>
    <x v="0"/>
    <x v="1"/>
    <x v="24"/>
    <n v="6.3"/>
    <n v="1.23046875"/>
  </r>
  <r>
    <x v="2"/>
    <m/>
    <n v="26"/>
    <x v="64"/>
    <x v="15"/>
    <x v="2"/>
    <x v="0"/>
    <x v="1"/>
    <x v="82"/>
    <n v="4.78"/>
    <n v="1.1330370370370371"/>
  </r>
  <r>
    <x v="2"/>
    <m/>
    <n v="26"/>
    <x v="64"/>
    <x v="15"/>
    <x v="2"/>
    <x v="0"/>
    <x v="1"/>
    <x v="80"/>
    <n v="4.24"/>
    <n v="1.0899266613027194"/>
  </r>
  <r>
    <x v="2"/>
    <m/>
    <n v="26"/>
    <x v="64"/>
    <x v="15"/>
    <x v="2"/>
    <x v="0"/>
    <x v="0"/>
    <x v="72"/>
    <n v="3.12"/>
    <n v="0.99226541827803783"/>
  </r>
  <r>
    <x v="2"/>
    <m/>
    <n v="26"/>
    <x v="64"/>
    <x v="15"/>
    <x v="2"/>
    <x v="0"/>
    <x v="0"/>
    <x v="59"/>
    <n v="3.02"/>
    <n v="1.15203857421875"/>
  </r>
  <r>
    <x v="2"/>
    <m/>
    <n v="26"/>
    <x v="64"/>
    <x v="15"/>
    <x v="2"/>
    <x v="0"/>
    <x v="1"/>
    <x v="86"/>
    <n v="4.5599999999999996"/>
    <n v="1.1253035358221624"/>
  </r>
  <r>
    <x v="2"/>
    <m/>
    <n v="26"/>
    <x v="64"/>
    <x v="15"/>
    <x v="2"/>
    <x v="0"/>
    <x v="1"/>
    <x v="88"/>
    <n v="6.02"/>
    <n v="1.2209987445212245"/>
  </r>
  <r>
    <x v="2"/>
    <m/>
    <n v="26"/>
    <x v="64"/>
    <x v="15"/>
    <x v="2"/>
    <x v="0"/>
    <x v="1"/>
    <x v="76"/>
    <n v="5.01"/>
    <n v="1.1412924624580842"/>
  </r>
  <r>
    <x v="2"/>
    <m/>
    <n v="26"/>
    <x v="64"/>
    <x v="15"/>
    <x v="2"/>
    <x v="0"/>
    <x v="0"/>
    <x v="72"/>
    <n v="3.35"/>
    <n v="1.0654131894972523"/>
  </r>
  <r>
    <x v="2"/>
    <m/>
    <n v="26"/>
    <x v="64"/>
    <x v="15"/>
    <x v="2"/>
    <x v="0"/>
    <x v="0"/>
    <x v="20"/>
    <n v="2.91"/>
    <n v="1.1637812091326831"/>
  </r>
  <r>
    <x v="2"/>
    <m/>
    <n v="26"/>
    <x v="64"/>
    <x v="15"/>
    <x v="2"/>
    <x v="0"/>
    <x v="1"/>
    <x v="80"/>
    <n v="4.2"/>
    <n v="1.0796443343092976"/>
  </r>
  <r>
    <x v="2"/>
    <m/>
    <n v="26"/>
    <x v="64"/>
    <x v="15"/>
    <x v="2"/>
    <x v="0"/>
    <x v="1"/>
    <x v="85"/>
    <n v="5.21"/>
    <n v="1.1412099453927755"/>
  </r>
  <r>
    <x v="2"/>
    <m/>
    <n v="26"/>
    <x v="64"/>
    <x v="15"/>
    <x v="2"/>
    <x v="0"/>
    <x v="0"/>
    <x v="20"/>
    <n v="5.75"/>
    <n v="2.2995676812759203"/>
  </r>
  <r>
    <x v="2"/>
    <m/>
    <n v="26"/>
    <x v="64"/>
    <x v="15"/>
    <x v="2"/>
    <x v="0"/>
    <x v="1"/>
    <x v="86"/>
    <n v="4.68"/>
    <n v="1.1549167867648511"/>
  </r>
  <r>
    <x v="2"/>
    <m/>
    <n v="26"/>
    <x v="64"/>
    <x v="15"/>
    <x v="2"/>
    <x v="0"/>
    <x v="1"/>
    <x v="71"/>
    <n v="5.12"/>
    <n v="1.0789123215158718"/>
  </r>
  <r>
    <x v="2"/>
    <m/>
    <n v="26"/>
    <x v="64"/>
    <x v="15"/>
    <x v="2"/>
    <x v="0"/>
    <x v="1"/>
    <x v="80"/>
    <n v="4.53"/>
    <n v="1.1644735320050281"/>
  </r>
  <r>
    <x v="2"/>
    <m/>
    <n v="26"/>
    <x v="64"/>
    <x v="15"/>
    <x v="2"/>
    <x v="0"/>
    <x v="1"/>
    <x v="84"/>
    <n v="4.16"/>
    <n v="1.1623001248913836"/>
  </r>
  <r>
    <x v="2"/>
    <m/>
    <n v="26"/>
    <x v="64"/>
    <x v="15"/>
    <x v="2"/>
    <x v="0"/>
    <x v="1"/>
    <x v="71"/>
    <n v="5.2"/>
    <n v="1.0957703265395573"/>
  </r>
  <r>
    <x v="2"/>
    <m/>
    <n v="26"/>
    <x v="64"/>
    <x v="15"/>
    <x v="2"/>
    <x v="0"/>
    <x v="0"/>
    <x v="75"/>
    <n v="3.34"/>
    <n v="1.1105089389319829"/>
  </r>
  <r>
    <x v="2"/>
    <m/>
    <n v="26"/>
    <x v="64"/>
    <x v="8"/>
    <x v="2"/>
    <x v="0"/>
    <x v="1"/>
    <x v="50"/>
    <n v="8.3000000000000007"/>
    <n v="0.93813295717592604"/>
  </r>
  <r>
    <x v="2"/>
    <m/>
    <n v="26"/>
    <x v="64"/>
    <x v="8"/>
    <x v="2"/>
    <x v="0"/>
    <x v="1"/>
    <x v="37"/>
    <n v="3.88"/>
    <n v="1.1311953352769679"/>
  </r>
  <r>
    <x v="2"/>
    <m/>
    <n v="26"/>
    <x v="64"/>
    <x v="8"/>
    <x v="2"/>
    <x v="0"/>
    <x v="1"/>
    <x v="76"/>
    <n v="4.72"/>
    <n v="1.0752296253098119"/>
  </r>
  <r>
    <x v="2"/>
    <m/>
    <n v="26"/>
    <x v="64"/>
    <x v="8"/>
    <x v="2"/>
    <x v="0"/>
    <x v="0"/>
    <x v="72"/>
    <n v="3.17"/>
    <n v="1.0081671076735192"/>
  </r>
  <r>
    <x v="2"/>
    <m/>
    <n v="26"/>
    <x v="64"/>
    <x v="8"/>
    <x v="2"/>
    <x v="0"/>
    <x v="1"/>
    <x v="87"/>
    <n v="5.98"/>
    <n v="1.045843994354541"/>
  </r>
  <r>
    <x v="2"/>
    <m/>
    <n v="26"/>
    <x v="64"/>
    <x v="8"/>
    <x v="2"/>
    <x v="0"/>
    <x v="0"/>
    <x v="74"/>
    <n v="3.58"/>
    <n v="1.0897722741233877"/>
  </r>
  <r>
    <x v="2"/>
    <m/>
    <n v="26"/>
    <x v="64"/>
    <x v="8"/>
    <x v="2"/>
    <x v="0"/>
    <x v="1"/>
    <x v="85"/>
    <n v="4.91"/>
    <n v="1.0754972805908882"/>
  </r>
  <r>
    <x v="2"/>
    <m/>
    <n v="26"/>
    <x v="64"/>
    <x v="8"/>
    <x v="2"/>
    <x v="0"/>
    <x v="1"/>
    <x v="82"/>
    <n v="4.3"/>
    <n v="1.0192592592592593"/>
  </r>
  <r>
    <x v="2"/>
    <m/>
    <n v="26"/>
    <x v="64"/>
    <x v="8"/>
    <x v="2"/>
    <x v="0"/>
    <x v="1"/>
    <x v="80"/>
    <n v="4.12"/>
    <n v="1.0590796803224538"/>
  </r>
  <r>
    <x v="2"/>
    <m/>
    <n v="26"/>
    <x v="65"/>
    <x v="8"/>
    <x v="1"/>
    <x v="0"/>
    <x v="0"/>
    <x v="3"/>
    <n v="1.27"/>
    <n v="1.016"/>
  </r>
  <r>
    <x v="2"/>
    <m/>
    <n v="26"/>
    <x v="65"/>
    <x v="8"/>
    <x v="1"/>
    <x v="0"/>
    <x v="0"/>
    <x v="1"/>
    <n v="1.5"/>
    <n v="1.0667956304050978"/>
  </r>
  <r>
    <x v="2"/>
    <m/>
    <n v="26"/>
    <x v="65"/>
    <x v="8"/>
    <x v="1"/>
    <x v="0"/>
    <x v="0"/>
    <x v="3"/>
    <n v="1.3"/>
    <n v="1.04"/>
  </r>
  <r>
    <x v="2"/>
    <m/>
    <n v="26"/>
    <x v="65"/>
    <x v="8"/>
    <x v="1"/>
    <x v="0"/>
    <x v="0"/>
    <x v="41"/>
    <n v="1.79"/>
    <n v="1.0758827948910594"/>
  </r>
  <r>
    <x v="2"/>
    <m/>
    <n v="26"/>
    <x v="65"/>
    <x v="8"/>
    <x v="1"/>
    <x v="0"/>
    <x v="0"/>
    <x v="4"/>
    <n v="1.25"/>
    <n v="1.0624824690392609"/>
  </r>
  <r>
    <x v="2"/>
    <m/>
    <n v="26"/>
    <x v="65"/>
    <x v="8"/>
    <x v="1"/>
    <x v="0"/>
    <x v="0"/>
    <x v="16"/>
    <n v="1.64"/>
    <n v="1.0415079002184626"/>
  </r>
  <r>
    <x v="2"/>
    <m/>
    <n v="26"/>
    <x v="65"/>
    <x v="8"/>
    <x v="1"/>
    <x v="0"/>
    <x v="0"/>
    <x v="1"/>
    <n v="1.6"/>
    <n v="1.1379153390987711"/>
  </r>
  <r>
    <x v="2"/>
    <m/>
    <n v="26"/>
    <x v="65"/>
    <x v="8"/>
    <x v="1"/>
    <x v="0"/>
    <x v="0"/>
    <x v="19"/>
    <n v="2.1800000000000002"/>
    <n v="1.1173069826561157"/>
  </r>
  <r>
    <x v="2"/>
    <m/>
    <n v="26"/>
    <x v="65"/>
    <x v="8"/>
    <x v="1"/>
    <x v="0"/>
    <x v="0"/>
    <x v="58"/>
    <n v="2.57"/>
    <n v="1.0783458091369875"/>
  </r>
  <r>
    <x v="2"/>
    <m/>
    <n v="26"/>
    <x v="65"/>
    <x v="8"/>
    <x v="1"/>
    <x v="0"/>
    <x v="0"/>
    <x v="48"/>
    <n v="1.94"/>
    <n v="1.0475557931455293"/>
  </r>
  <r>
    <x v="2"/>
    <m/>
    <n v="26"/>
    <x v="65"/>
    <x v="8"/>
    <x v="1"/>
    <x v="0"/>
    <x v="0"/>
    <x v="2"/>
    <n v="1.95"/>
    <n v="1.1103771865889214"/>
  </r>
  <r>
    <x v="2"/>
    <m/>
    <n v="26"/>
    <x v="65"/>
    <x v="8"/>
    <x v="1"/>
    <x v="0"/>
    <x v="0"/>
    <x v="18"/>
    <n v="1.37"/>
    <n v="1.0327852786635607"/>
  </r>
  <r>
    <x v="2"/>
    <m/>
    <n v="26"/>
    <x v="65"/>
    <x v="8"/>
    <x v="1"/>
    <x v="0"/>
    <x v="0"/>
    <x v="16"/>
    <n v="1.74"/>
    <n v="1.1050144795000763"/>
  </r>
  <r>
    <x v="2"/>
    <m/>
    <n v="26"/>
    <x v="65"/>
    <x v="8"/>
    <x v="1"/>
    <x v="0"/>
    <x v="0"/>
    <x v="2"/>
    <n v="1.78"/>
    <n v="1.0135750728862973"/>
  </r>
  <r>
    <x v="2"/>
    <m/>
    <n v="26"/>
    <x v="65"/>
    <x v="8"/>
    <x v="1"/>
    <x v="0"/>
    <x v="1"/>
    <x v="82"/>
    <n v="4.32"/>
    <n v="1.024"/>
  </r>
  <r>
    <x v="2"/>
    <m/>
    <n v="26"/>
    <x v="65"/>
    <x v="8"/>
    <x v="1"/>
    <x v="0"/>
    <x v="0"/>
    <x v="2"/>
    <n v="1.9"/>
    <n v="1.0819059766763848"/>
  </r>
  <r>
    <x v="2"/>
    <m/>
    <n v="26"/>
    <x v="65"/>
    <x v="8"/>
    <x v="1"/>
    <x v="0"/>
    <x v="0"/>
    <x v="18"/>
    <n v="1.43"/>
    <n v="1.078016750721819"/>
  </r>
  <r>
    <x v="2"/>
    <m/>
    <n v="26"/>
    <x v="65"/>
    <x v="8"/>
    <x v="1"/>
    <x v="0"/>
    <x v="0"/>
    <x v="17"/>
    <n v="1.06"/>
    <n v="1.0209683788755863"/>
  </r>
  <r>
    <x v="2"/>
    <m/>
    <n v="26"/>
    <x v="65"/>
    <x v="8"/>
    <x v="1"/>
    <x v="0"/>
    <x v="0"/>
    <x v="41"/>
    <n v="1.84"/>
    <n v="1.1059353869271225"/>
  </r>
  <r>
    <x v="2"/>
    <m/>
    <n v="26"/>
    <x v="65"/>
    <x v="8"/>
    <x v="1"/>
    <x v="0"/>
    <x v="0"/>
    <x v="16"/>
    <n v="1.65"/>
    <n v="1.047858558146624"/>
  </r>
  <r>
    <x v="2"/>
    <m/>
    <n v="26"/>
    <x v="65"/>
    <x v="8"/>
    <x v="1"/>
    <x v="0"/>
    <x v="0"/>
    <x v="48"/>
    <n v="2.02"/>
    <n v="1.0907539701824582"/>
  </r>
  <r>
    <x v="2"/>
    <m/>
    <n v="26"/>
    <x v="65"/>
    <x v="8"/>
    <x v="1"/>
    <x v="0"/>
    <x v="0"/>
    <x v="0"/>
    <n v="1.1599999999999999"/>
    <n v="1.0489004629629628"/>
  </r>
  <r>
    <x v="2"/>
    <m/>
    <n v="26"/>
    <x v="65"/>
    <x v="8"/>
    <x v="1"/>
    <x v="0"/>
    <x v="0"/>
    <x v="26"/>
    <n v="2.79"/>
    <n v="1.2916666666666667"/>
  </r>
  <r>
    <x v="2"/>
    <m/>
    <n v="26"/>
    <x v="65"/>
    <x v="8"/>
    <x v="1"/>
    <x v="0"/>
    <x v="0"/>
    <x v="25"/>
    <n v="1.7"/>
    <n v="1.1418822249239304"/>
  </r>
  <r>
    <x v="2"/>
    <m/>
    <n v="26"/>
    <x v="65"/>
    <x v="8"/>
    <x v="2"/>
    <x v="0"/>
    <x v="1"/>
    <x v="82"/>
    <n v="4.88"/>
    <n v="1.1567407407407408"/>
  </r>
  <r>
    <x v="2"/>
    <m/>
    <n v="26"/>
    <x v="65"/>
    <x v="0"/>
    <x v="1"/>
    <x v="0"/>
    <x v="0"/>
    <x v="75"/>
    <n v="3.35"/>
    <n v="1.1138338159946537"/>
  </r>
  <r>
    <x v="2"/>
    <m/>
    <n v="26"/>
    <x v="65"/>
    <x v="0"/>
    <x v="1"/>
    <x v="0"/>
    <x v="0"/>
    <x v="16"/>
    <n v="1.58"/>
    <n v="1.0034039526494944"/>
  </r>
  <r>
    <x v="2"/>
    <m/>
    <n v="26"/>
    <x v="65"/>
    <x v="0"/>
    <x v="2"/>
    <x v="0"/>
    <x v="1"/>
    <x v="84"/>
    <n v="3.76"/>
    <n v="1.0505404974979813"/>
  </r>
  <r>
    <x v="2"/>
    <m/>
    <n v="26"/>
    <x v="65"/>
    <x v="0"/>
    <x v="2"/>
    <x v="0"/>
    <x v="1"/>
    <x v="86"/>
    <n v="4.4000000000000004"/>
    <n v="1.0858192012319114"/>
  </r>
  <r>
    <x v="2"/>
    <m/>
    <n v="26"/>
    <x v="65"/>
    <x v="13"/>
    <x v="1"/>
    <x v="0"/>
    <x v="0"/>
    <x v="75"/>
    <n v="2.88"/>
    <n v="0.95756459404913508"/>
  </r>
  <r>
    <x v="2"/>
    <m/>
    <n v="26"/>
    <x v="65"/>
    <x v="13"/>
    <x v="1"/>
    <x v="0"/>
    <x v="0"/>
    <x v="20"/>
    <n v="2.73"/>
    <n v="1.0917947425883934"/>
  </r>
  <r>
    <x v="2"/>
    <m/>
    <n v="26"/>
    <x v="65"/>
    <x v="13"/>
    <x v="1"/>
    <x v="0"/>
    <x v="1"/>
    <x v="83"/>
    <n v="4.51"/>
    <n v="1.2083118998628257"/>
  </r>
  <r>
    <x v="2"/>
    <m/>
    <n v="26"/>
    <x v="65"/>
    <x v="13"/>
    <x v="1"/>
    <x v="0"/>
    <x v="0"/>
    <x v="59"/>
    <n v="2.96"/>
    <n v="1.129150390625"/>
  </r>
  <r>
    <x v="2"/>
    <m/>
    <n v="26"/>
    <x v="65"/>
    <x v="13"/>
    <x v="1"/>
    <x v="0"/>
    <x v="0"/>
    <x v="47"/>
    <n v="2.73"/>
    <n v="0.99408284023668636"/>
  </r>
  <r>
    <x v="2"/>
    <m/>
    <n v="26"/>
    <x v="65"/>
    <x v="13"/>
    <x v="2"/>
    <x v="0"/>
    <x v="0"/>
    <x v="74"/>
    <n v="3.7"/>
    <n v="1.1263009537029427"/>
  </r>
  <r>
    <x v="2"/>
    <m/>
    <n v="26"/>
    <x v="65"/>
    <x v="13"/>
    <x v="2"/>
    <x v="0"/>
    <x v="1"/>
    <x v="87"/>
    <n v="5.96"/>
    <n v="1.0423461883533554"/>
  </r>
  <r>
    <x v="2"/>
    <m/>
    <n v="26"/>
    <x v="65"/>
    <x v="13"/>
    <x v="2"/>
    <x v="0"/>
    <x v="1"/>
    <x v="39"/>
    <n v="8.41"/>
    <n v="1.0800217802251992"/>
  </r>
  <r>
    <x v="2"/>
    <m/>
    <n v="26"/>
    <x v="65"/>
    <x v="13"/>
    <x v="2"/>
    <x v="0"/>
    <x v="1"/>
    <x v="37"/>
    <n v="4.03"/>
    <n v="1.1749271137026238"/>
  </r>
  <r>
    <x v="2"/>
    <m/>
    <n v="26"/>
    <x v="65"/>
    <x v="13"/>
    <x v="2"/>
    <x v="0"/>
    <x v="1"/>
    <x v="83"/>
    <n v="4.0199999999999996"/>
    <n v="1.0770318930041152"/>
  </r>
  <r>
    <x v="2"/>
    <m/>
    <n v="26"/>
    <x v="65"/>
    <x v="13"/>
    <x v="2"/>
    <x v="0"/>
    <x v="1"/>
    <x v="80"/>
    <n v="4.37"/>
    <n v="1.1233442240313405"/>
  </r>
  <r>
    <x v="2"/>
    <m/>
    <n v="26"/>
    <x v="65"/>
    <x v="13"/>
    <x v="2"/>
    <x v="0"/>
    <x v="1"/>
    <x v="76"/>
    <n v="5.05"/>
    <n v="1.1504045779268115"/>
  </r>
  <r>
    <x v="2"/>
    <m/>
    <n v="26"/>
    <x v="65"/>
    <x v="13"/>
    <x v="2"/>
    <x v="0"/>
    <x v="1"/>
    <x v="80"/>
    <n v="4.3499999999999996"/>
    <n v="1.1182030605346294"/>
  </r>
  <r>
    <x v="2"/>
    <m/>
    <n v="26"/>
    <x v="65"/>
    <x v="13"/>
    <x v="2"/>
    <x v="0"/>
    <x v="0"/>
    <x v="47"/>
    <n v="3.06"/>
    <n v="1.1142467000455165"/>
  </r>
  <r>
    <x v="2"/>
    <m/>
    <n v="26"/>
    <x v="65"/>
    <x v="13"/>
    <x v="2"/>
    <x v="0"/>
    <x v="0"/>
    <x v="57"/>
    <n v="2.14"/>
    <n v="1.0419760540269454"/>
  </r>
  <r>
    <x v="2"/>
    <m/>
    <n v="28"/>
    <x v="66"/>
    <x v="7"/>
    <x v="2"/>
    <x v="2"/>
    <x v="1"/>
    <x v="87"/>
    <n v="6.33"/>
    <n v="1.1070555993752917"/>
  </r>
  <r>
    <x v="2"/>
    <m/>
    <n v="28"/>
    <x v="66"/>
    <x v="7"/>
    <x v="2"/>
    <x v="2"/>
    <x v="1"/>
    <x v="88"/>
    <n v="5.46"/>
    <n v="1.1074174659611107"/>
  </r>
  <r>
    <x v="2"/>
    <m/>
    <n v="28"/>
    <x v="66"/>
    <x v="7"/>
    <x v="2"/>
    <x v="2"/>
    <x v="1"/>
    <x v="90"/>
    <n v="7"/>
    <n v="1.1005320286264102"/>
  </r>
  <r>
    <x v="2"/>
    <m/>
    <n v="28"/>
    <x v="66"/>
    <x v="7"/>
    <x v="2"/>
    <x v="2"/>
    <x v="1"/>
    <x v="37"/>
    <n v="3.53"/>
    <n v="1.0291545189504374"/>
  </r>
  <r>
    <x v="2"/>
    <m/>
    <n v="28"/>
    <x v="66"/>
    <x v="7"/>
    <x v="2"/>
    <x v="2"/>
    <x v="1"/>
    <x v="85"/>
    <n v="5.01"/>
    <n v="1.0974015021915173"/>
  </r>
  <r>
    <x v="2"/>
    <m/>
    <n v="28"/>
    <x v="66"/>
    <x v="7"/>
    <x v="2"/>
    <x v="2"/>
    <x v="1"/>
    <x v="87"/>
    <n v="6.22"/>
    <n v="1.0878176663687702"/>
  </r>
  <r>
    <x v="2"/>
    <m/>
    <n v="28"/>
    <x v="66"/>
    <x v="7"/>
    <x v="2"/>
    <x v="2"/>
    <x v="1"/>
    <x v="77"/>
    <n v="5.67"/>
    <n v="1.0669105319311081"/>
  </r>
  <r>
    <x v="2"/>
    <m/>
    <n v="28"/>
    <x v="66"/>
    <x v="7"/>
    <x v="2"/>
    <x v="0"/>
    <x v="0"/>
    <x v="72"/>
    <n v="3.12"/>
    <n v="0.99226541827803783"/>
  </r>
  <r>
    <x v="2"/>
    <m/>
    <n v="28"/>
    <x v="66"/>
    <x v="7"/>
    <x v="2"/>
    <x v="2"/>
    <x v="1"/>
    <x v="39"/>
    <n v="8.66"/>
    <n v="1.1121270650119175"/>
  </r>
  <r>
    <x v="2"/>
    <m/>
    <n v="28"/>
    <x v="66"/>
    <x v="7"/>
    <x v="2"/>
    <x v="2"/>
    <x v="1"/>
    <x v="80"/>
    <n v="4.29"/>
    <n v="1.1027795700444967"/>
  </r>
  <r>
    <x v="2"/>
    <m/>
    <n v="28"/>
    <x v="66"/>
    <x v="7"/>
    <x v="2"/>
    <x v="2"/>
    <x v="1"/>
    <x v="60"/>
    <n v="6.54"/>
    <n v="1.1034175574991902"/>
  </r>
  <r>
    <x v="2"/>
    <m/>
    <n v="28"/>
    <x v="66"/>
    <x v="7"/>
    <x v="2"/>
    <x v="2"/>
    <x v="1"/>
    <x v="82"/>
    <n v="4.5999999999999996"/>
    <n v="1.0903703703703702"/>
  </r>
  <r>
    <x v="2"/>
    <m/>
    <n v="28"/>
    <x v="66"/>
    <x v="7"/>
    <x v="2"/>
    <x v="2"/>
    <x v="1"/>
    <x v="23"/>
    <n v="9.11"/>
    <n v="1.096818624004315"/>
  </r>
  <r>
    <x v="2"/>
    <m/>
    <n v="28"/>
    <x v="66"/>
    <x v="7"/>
    <x v="2"/>
    <x v="2"/>
    <x v="1"/>
    <x v="24"/>
    <n v="5.54"/>
    <n v="1.08203125"/>
  </r>
  <r>
    <x v="2"/>
    <m/>
    <n v="28"/>
    <x v="66"/>
    <x v="29"/>
    <x v="1"/>
    <x v="0"/>
    <x v="0"/>
    <x v="48"/>
    <n v="1.97"/>
    <n v="1.0637551095343776"/>
  </r>
  <r>
    <x v="2"/>
    <m/>
    <n v="28"/>
    <x v="66"/>
    <x v="29"/>
    <x v="1"/>
    <x v="0"/>
    <x v="0"/>
    <x v="41"/>
    <n v="1.79"/>
    <n v="1.0758827948910594"/>
  </r>
  <r>
    <x v="2"/>
    <m/>
    <n v="28"/>
    <x v="66"/>
    <x v="29"/>
    <x v="1"/>
    <x v="0"/>
    <x v="0"/>
    <x v="58"/>
    <n v="2.96"/>
    <n v="1.2419858346480481"/>
  </r>
  <r>
    <x v="2"/>
    <m/>
    <n v="28"/>
    <x v="66"/>
    <x v="29"/>
    <x v="1"/>
    <x v="0"/>
    <x v="0"/>
    <x v="2"/>
    <n v="2.02"/>
    <n v="1.1502368804664722"/>
  </r>
  <r>
    <x v="2"/>
    <m/>
    <n v="28"/>
    <x v="66"/>
    <x v="29"/>
    <x v="1"/>
    <x v="0"/>
    <x v="0"/>
    <x v="3"/>
    <n v="1.3"/>
    <n v="1.04"/>
  </r>
  <r>
    <x v="2"/>
    <m/>
    <n v="28"/>
    <x v="66"/>
    <x v="29"/>
    <x v="1"/>
    <x v="0"/>
    <x v="0"/>
    <x v="48"/>
    <n v="2.0099999999999998"/>
    <n v="1.0853541980528421"/>
  </r>
  <r>
    <x v="2"/>
    <m/>
    <n v="28"/>
    <x v="66"/>
    <x v="29"/>
    <x v="1"/>
    <x v="0"/>
    <x v="0"/>
    <x v="19"/>
    <n v="2.25"/>
    <n v="1.1531838123744311"/>
  </r>
  <r>
    <x v="2"/>
    <m/>
    <n v="28"/>
    <x v="66"/>
    <x v="29"/>
    <x v="1"/>
    <x v="0"/>
    <x v="0"/>
    <x v="47"/>
    <n v="2.99"/>
    <n v="1.0887573964497042"/>
  </r>
  <r>
    <x v="2"/>
    <m/>
    <n v="28"/>
    <x v="66"/>
    <x v="29"/>
    <x v="1"/>
    <x v="0"/>
    <x v="0"/>
    <x v="2"/>
    <n v="1.85"/>
    <n v="1.0534347667638484"/>
  </r>
  <r>
    <x v="2"/>
    <m/>
    <n v="28"/>
    <x v="66"/>
    <x v="29"/>
    <x v="1"/>
    <x v="0"/>
    <x v="0"/>
    <x v="25"/>
    <n v="1.6"/>
    <n v="1.0747126822813464"/>
  </r>
  <r>
    <x v="2"/>
    <m/>
    <n v="28"/>
    <x v="66"/>
    <x v="29"/>
    <x v="1"/>
    <x v="0"/>
    <x v="0"/>
    <x v="59"/>
    <n v="3.07"/>
    <n v="1.171112060546875"/>
  </r>
  <r>
    <x v="2"/>
    <m/>
    <n v="28"/>
    <x v="66"/>
    <x v="29"/>
    <x v="1"/>
    <x v="0"/>
    <x v="0"/>
    <x v="41"/>
    <n v="1.74"/>
    <n v="1.0458302028549962"/>
  </r>
  <r>
    <x v="2"/>
    <m/>
    <n v="28"/>
    <x v="66"/>
    <x v="29"/>
    <x v="1"/>
    <x v="0"/>
    <x v="0"/>
    <x v="57"/>
    <n v="2.37"/>
    <n v="1.1539641345999347"/>
  </r>
  <r>
    <x v="2"/>
    <m/>
    <n v="28"/>
    <x v="66"/>
    <x v="29"/>
    <x v="1"/>
    <x v="0"/>
    <x v="0"/>
    <x v="2"/>
    <n v="2.04"/>
    <n v="1.1616253644314869"/>
  </r>
  <r>
    <x v="2"/>
    <m/>
    <n v="28"/>
    <x v="66"/>
    <x v="29"/>
    <x v="1"/>
    <x v="0"/>
    <x v="0"/>
    <x v="19"/>
    <n v="2.35"/>
    <n v="1.2044364262577392"/>
  </r>
  <r>
    <x v="2"/>
    <m/>
    <n v="28"/>
    <x v="66"/>
    <x v="29"/>
    <x v="1"/>
    <x v="0"/>
    <x v="0"/>
    <x v="57"/>
    <n v="2.27"/>
    <n v="1.1052736647855914"/>
  </r>
  <r>
    <x v="2"/>
    <m/>
    <n v="28"/>
    <x v="66"/>
    <x v="29"/>
    <x v="1"/>
    <x v="0"/>
    <x v="0"/>
    <x v="1"/>
    <n v="1.47"/>
    <n v="1.045459717796996"/>
  </r>
  <r>
    <x v="2"/>
    <m/>
    <n v="28"/>
    <x v="66"/>
    <x v="29"/>
    <x v="1"/>
    <x v="0"/>
    <x v="0"/>
    <x v="3"/>
    <n v="1.3"/>
    <n v="1.04"/>
  </r>
  <r>
    <x v="2"/>
    <m/>
    <n v="28"/>
    <x v="66"/>
    <x v="29"/>
    <x v="1"/>
    <x v="0"/>
    <x v="0"/>
    <x v="26"/>
    <n v="2.5499999999999998"/>
    <n v="1.1805555555555554"/>
  </r>
  <r>
    <x v="2"/>
    <m/>
    <n v="28"/>
    <x v="66"/>
    <x v="29"/>
    <x v="1"/>
    <x v="0"/>
    <x v="1"/>
    <x v="83"/>
    <n v="4.2699999999999996"/>
    <n v="1.144011488340192"/>
  </r>
  <r>
    <x v="2"/>
    <m/>
    <n v="28"/>
    <x v="66"/>
    <x v="29"/>
    <x v="1"/>
    <x v="0"/>
    <x v="0"/>
    <x v="4"/>
    <n v="1.26"/>
    <n v="1.070982328791575"/>
  </r>
  <r>
    <x v="2"/>
    <m/>
    <n v="28"/>
    <x v="66"/>
    <x v="29"/>
    <x v="1"/>
    <x v="0"/>
    <x v="0"/>
    <x v="18"/>
    <n v="1.34"/>
    <n v="1.0101695426344317"/>
  </r>
  <r>
    <x v="2"/>
    <m/>
    <n v="28"/>
    <x v="66"/>
    <x v="29"/>
    <x v="1"/>
    <x v="0"/>
    <x v="0"/>
    <x v="2"/>
    <n v="2.06"/>
    <n v="1.1730138483965014"/>
  </r>
  <r>
    <x v="2"/>
    <m/>
    <n v="28"/>
    <x v="66"/>
    <x v="29"/>
    <x v="1"/>
    <x v="0"/>
    <x v="0"/>
    <x v="25"/>
    <n v="1.55"/>
    <n v="1.0411279109600542"/>
  </r>
  <r>
    <x v="2"/>
    <m/>
    <n v="28"/>
    <x v="66"/>
    <x v="6"/>
    <x v="1"/>
    <x v="0"/>
    <x v="0"/>
    <x v="2"/>
    <n v="1.96"/>
    <n v="1.1160714285714286"/>
  </r>
  <r>
    <x v="2"/>
    <m/>
    <n v="28"/>
    <x v="66"/>
    <x v="6"/>
    <x v="2"/>
    <x v="0"/>
    <x v="1"/>
    <x v="87"/>
    <n v="6.65"/>
    <n v="1.163020495394264"/>
  </r>
  <r>
    <x v="2"/>
    <m/>
    <n v="28"/>
    <x v="66"/>
    <x v="6"/>
    <x v="2"/>
    <x v="0"/>
    <x v="1"/>
    <x v="86"/>
    <n v="4.8"/>
    <n v="1.1845300377075396"/>
  </r>
  <r>
    <x v="2"/>
    <m/>
    <n v="28"/>
    <x v="66"/>
    <x v="6"/>
    <x v="2"/>
    <x v="0"/>
    <x v="1"/>
    <x v="77"/>
    <n v="5.9"/>
    <n v="1.1101890896637632"/>
  </r>
  <r>
    <x v="2"/>
    <m/>
    <n v="28"/>
    <x v="66"/>
    <x v="6"/>
    <x v="2"/>
    <x v="0"/>
    <x v="1"/>
    <x v="56"/>
    <n v="2.9"/>
    <n v="1.2776399786766293"/>
  </r>
  <r>
    <x v="2"/>
    <m/>
    <n v="28"/>
    <x v="66"/>
    <x v="6"/>
    <x v="2"/>
    <x v="0"/>
    <x v="1"/>
    <x v="67"/>
    <n v="6.95"/>
    <n v="1.0554241970044176"/>
  </r>
  <r>
    <x v="2"/>
    <m/>
    <n v="28"/>
    <x v="66"/>
    <x v="6"/>
    <x v="2"/>
    <x v="0"/>
    <x v="1"/>
    <x v="80"/>
    <n v="6.7"/>
    <n v="1.7222897713981651"/>
  </r>
  <r>
    <x v="2"/>
    <m/>
    <n v="28"/>
    <x v="66"/>
    <x v="6"/>
    <x v="2"/>
    <x v="0"/>
    <x v="1"/>
    <x v="61"/>
    <n v="9.31"/>
    <n v="1.1574462583156484"/>
  </r>
  <r>
    <x v="2"/>
    <m/>
    <n v="28"/>
    <x v="66"/>
    <x v="6"/>
    <x v="2"/>
    <x v="0"/>
    <x v="1"/>
    <x v="76"/>
    <n v="5.76"/>
    <n v="1.3121446274967197"/>
  </r>
  <r>
    <x v="2"/>
    <m/>
    <n v="28"/>
    <x v="66"/>
    <x v="6"/>
    <x v="2"/>
    <x v="0"/>
    <x v="1"/>
    <x v="71"/>
    <n v="5.3"/>
    <n v="1.1168428328191642"/>
  </r>
  <r>
    <x v="2"/>
    <m/>
    <n v="28"/>
    <x v="66"/>
    <x v="6"/>
    <x v="2"/>
    <x v="0"/>
    <x v="1"/>
    <x v="37"/>
    <n v="3.68"/>
    <n v="1.0728862973760933"/>
  </r>
  <r>
    <x v="2"/>
    <m/>
    <n v="28"/>
    <x v="66"/>
    <x v="6"/>
    <x v="2"/>
    <x v="0"/>
    <x v="0"/>
    <x v="26"/>
    <n v="2.35"/>
    <n v="1.087962962962963"/>
  </r>
  <r>
    <x v="2"/>
    <m/>
    <n v="28"/>
    <x v="66"/>
    <x v="6"/>
    <x v="2"/>
    <x v="0"/>
    <x v="1"/>
    <x v="87"/>
    <n v="7.72"/>
    <n v="1.3501531164577019"/>
  </r>
  <r>
    <x v="2"/>
    <m/>
    <n v="28"/>
    <x v="66"/>
    <x v="6"/>
    <x v="2"/>
    <x v="0"/>
    <x v="1"/>
    <x v="67"/>
    <n v="7.67"/>
    <n v="1.1647631066221413"/>
  </r>
  <r>
    <x v="2"/>
    <m/>
    <n v="28"/>
    <x v="66"/>
    <x v="6"/>
    <x v="2"/>
    <x v="0"/>
    <x v="1"/>
    <x v="60"/>
    <n v="6.51"/>
    <n v="1.0983560090702948"/>
  </r>
  <r>
    <x v="2"/>
    <m/>
    <n v="28"/>
    <x v="66"/>
    <x v="6"/>
    <x v="2"/>
    <x v="0"/>
    <x v="1"/>
    <x v="24"/>
    <n v="5.95"/>
    <n v="1.162109375"/>
  </r>
  <r>
    <x v="2"/>
    <m/>
    <n v="28"/>
    <x v="66"/>
    <x v="11"/>
    <x v="1"/>
    <x v="0"/>
    <x v="0"/>
    <x v="75"/>
    <n v="3.39"/>
    <n v="1.1271333242453361"/>
  </r>
  <r>
    <x v="2"/>
    <m/>
    <n v="28"/>
    <x v="66"/>
    <x v="11"/>
    <x v="1"/>
    <x v="0"/>
    <x v="0"/>
    <x v="17"/>
    <n v="1.1299999999999999"/>
    <n v="1.0883908189900118"/>
  </r>
  <r>
    <x v="2"/>
    <m/>
    <n v="28"/>
    <x v="66"/>
    <x v="11"/>
    <x v="1"/>
    <x v="0"/>
    <x v="0"/>
    <x v="16"/>
    <n v="1.72"/>
    <n v="1.0923131636437535"/>
  </r>
  <r>
    <x v="2"/>
    <m/>
    <n v="28"/>
    <x v="66"/>
    <x v="11"/>
    <x v="1"/>
    <x v="0"/>
    <x v="0"/>
    <x v="15"/>
    <n v="0.76"/>
    <n v="0.95589067629265345"/>
  </r>
  <r>
    <x v="2"/>
    <m/>
    <n v="28"/>
    <x v="66"/>
    <x v="11"/>
    <x v="1"/>
    <x v="0"/>
    <x v="0"/>
    <x v="6"/>
    <n v="1.08"/>
    <n v="1.10955864222898"/>
  </r>
  <r>
    <x v="2"/>
    <m/>
    <n v="28"/>
    <x v="66"/>
    <x v="11"/>
    <x v="1"/>
    <x v="0"/>
    <x v="0"/>
    <x v="5"/>
    <n v="1.06"/>
    <n v="1.1632373113854595"/>
  </r>
  <r>
    <x v="2"/>
    <m/>
    <n v="28"/>
    <x v="66"/>
    <x v="11"/>
    <x v="1"/>
    <x v="0"/>
    <x v="0"/>
    <x v="25"/>
    <n v="1.55"/>
    <n v="1.0411279109600542"/>
  </r>
  <r>
    <x v="2"/>
    <m/>
    <n v="28"/>
    <x v="66"/>
    <x v="11"/>
    <x v="1"/>
    <x v="0"/>
    <x v="0"/>
    <x v="2"/>
    <n v="2.13"/>
    <n v="1.2128735422740524"/>
  </r>
  <r>
    <x v="2"/>
    <m/>
    <n v="28"/>
    <x v="66"/>
    <x v="11"/>
    <x v="1"/>
    <x v="0"/>
    <x v="0"/>
    <x v="41"/>
    <n v="1.99"/>
    <n v="1.1960931630353118"/>
  </r>
  <r>
    <x v="2"/>
    <m/>
    <n v="28"/>
    <x v="66"/>
    <x v="11"/>
    <x v="1"/>
    <x v="0"/>
    <x v="0"/>
    <x v="57"/>
    <n v="2.2599999999999998"/>
    <n v="1.1004046178041571"/>
  </r>
  <r>
    <x v="2"/>
    <m/>
    <n v="28"/>
    <x v="66"/>
    <x v="11"/>
    <x v="1"/>
    <x v="0"/>
    <x v="0"/>
    <x v="1"/>
    <n v="1.65"/>
    <n v="1.1734751934456076"/>
  </r>
  <r>
    <x v="2"/>
    <m/>
    <n v="28"/>
    <x v="66"/>
    <x v="11"/>
    <x v="1"/>
    <x v="0"/>
    <x v="0"/>
    <x v="18"/>
    <n v="1.42"/>
    <n v="1.0704781720454426"/>
  </r>
  <r>
    <x v="2"/>
    <m/>
    <n v="28"/>
    <x v="66"/>
    <x v="11"/>
    <x v="1"/>
    <x v="0"/>
    <x v="0"/>
    <x v="10"/>
    <n v="0.73"/>
    <n v="1.0591837030803384"/>
  </r>
  <r>
    <x v="2"/>
    <m/>
    <n v="28"/>
    <x v="66"/>
    <x v="11"/>
    <x v="1"/>
    <x v="0"/>
    <x v="0"/>
    <x v="25"/>
    <n v="1.66"/>
    <n v="1.1150144078668969"/>
  </r>
  <r>
    <x v="2"/>
    <m/>
    <n v="28"/>
    <x v="66"/>
    <x v="11"/>
    <x v="1"/>
    <x v="0"/>
    <x v="0"/>
    <x v="16"/>
    <n v="1.69"/>
    <n v="1.0732611898592694"/>
  </r>
  <r>
    <x v="2"/>
    <m/>
    <n v="28"/>
    <x v="66"/>
    <x v="11"/>
    <x v="1"/>
    <x v="0"/>
    <x v="0"/>
    <x v="75"/>
    <n v="3.45"/>
    <n v="1.1470825866213596"/>
  </r>
  <r>
    <x v="2"/>
    <m/>
    <n v="28"/>
    <x v="66"/>
    <x v="11"/>
    <x v="1"/>
    <x v="0"/>
    <x v="0"/>
    <x v="5"/>
    <n v="0.96"/>
    <n v="1.0534979423868314"/>
  </r>
  <r>
    <x v="2"/>
    <m/>
    <n v="28"/>
    <x v="66"/>
    <x v="11"/>
    <x v="1"/>
    <x v="0"/>
    <x v="0"/>
    <x v="25"/>
    <n v="1.61"/>
    <n v="1.0814296365456049"/>
  </r>
  <r>
    <x v="2"/>
    <m/>
    <n v="28"/>
    <x v="66"/>
    <x v="11"/>
    <x v="1"/>
    <x v="0"/>
    <x v="0"/>
    <x v="18"/>
    <n v="1.41"/>
    <n v="1.0629395933690662"/>
  </r>
  <r>
    <x v="2"/>
    <m/>
    <n v="28"/>
    <x v="66"/>
    <x v="11"/>
    <x v="1"/>
    <x v="0"/>
    <x v="0"/>
    <x v="47"/>
    <n v="3.1"/>
    <n v="1.1288120163859809"/>
  </r>
  <r>
    <x v="2"/>
    <m/>
    <n v="28"/>
    <x v="66"/>
    <x v="11"/>
    <x v="1"/>
    <x v="0"/>
    <x v="0"/>
    <x v="41"/>
    <n v="1.9"/>
    <n v="1.1419984973703983"/>
  </r>
  <r>
    <x v="2"/>
    <m/>
    <n v="28"/>
    <x v="66"/>
    <x v="11"/>
    <x v="1"/>
    <x v="0"/>
    <x v="0"/>
    <x v="26"/>
    <n v="2.23"/>
    <n v="1.0324074074074074"/>
  </r>
  <r>
    <x v="2"/>
    <m/>
    <n v="28"/>
    <x v="66"/>
    <x v="11"/>
    <x v="1"/>
    <x v="0"/>
    <x v="0"/>
    <x v="26"/>
    <n v="2.2999999999999998"/>
    <n v="1.0648148148148147"/>
  </r>
  <r>
    <x v="2"/>
    <m/>
    <n v="28"/>
    <x v="66"/>
    <x v="11"/>
    <x v="1"/>
    <x v="0"/>
    <x v="0"/>
    <x v="58"/>
    <n v="2.6"/>
    <n v="1.0909335034070693"/>
  </r>
  <r>
    <x v="2"/>
    <m/>
    <n v="28"/>
    <x v="66"/>
    <x v="15"/>
    <x v="1"/>
    <x v="0"/>
    <x v="0"/>
    <x v="7"/>
    <n v="0.84"/>
    <n v="0.98610067618332076"/>
  </r>
  <r>
    <x v="2"/>
    <m/>
    <n v="28"/>
    <x v="66"/>
    <x v="15"/>
    <x v="1"/>
    <x v="0"/>
    <x v="0"/>
    <x v="68"/>
    <n v="3.64"/>
    <n v="1.2661045718896959"/>
  </r>
  <r>
    <x v="2"/>
    <m/>
    <n v="28"/>
    <x v="66"/>
    <x v="15"/>
    <x v="1"/>
    <x v="0"/>
    <x v="1"/>
    <x v="83"/>
    <n v="4.2"/>
    <n v="1.1252572016460904"/>
  </r>
  <r>
    <x v="2"/>
    <m/>
    <n v="28"/>
    <x v="66"/>
    <x v="15"/>
    <x v="2"/>
    <x v="0"/>
    <x v="1"/>
    <x v="90"/>
    <n v="6.98"/>
    <n v="1.0973876514017633"/>
  </r>
  <r>
    <x v="2"/>
    <m/>
    <n v="28"/>
    <x v="66"/>
    <x v="15"/>
    <x v="2"/>
    <x v="0"/>
    <x v="1"/>
    <x v="60"/>
    <n v="6.16"/>
    <n v="1.0393046107331823"/>
  </r>
  <r>
    <x v="2"/>
    <m/>
    <n v="28"/>
    <x v="66"/>
    <x v="15"/>
    <x v="2"/>
    <x v="0"/>
    <x v="1"/>
    <x v="60"/>
    <n v="7.02"/>
    <n v="1.184402332361516"/>
  </r>
  <r>
    <x v="2"/>
    <m/>
    <n v="28"/>
    <x v="66"/>
    <x v="15"/>
    <x v="2"/>
    <x v="0"/>
    <x v="1"/>
    <x v="86"/>
    <n v="4.24"/>
    <n v="1.0463348666416599"/>
  </r>
  <r>
    <x v="2"/>
    <m/>
    <n v="28"/>
    <x v="66"/>
    <x v="8"/>
    <x v="1"/>
    <x v="0"/>
    <x v="1"/>
    <x v="80"/>
    <n v="4.09"/>
    <n v="1.0513679350773875"/>
  </r>
  <r>
    <x v="2"/>
    <m/>
    <n v="28"/>
    <x v="66"/>
    <x v="8"/>
    <x v="1"/>
    <x v="0"/>
    <x v="0"/>
    <x v="56"/>
    <n v="2.61"/>
    <n v="1.1498759808089665"/>
  </r>
  <r>
    <x v="2"/>
    <m/>
    <n v="28"/>
    <x v="66"/>
    <x v="8"/>
    <x v="1"/>
    <x v="0"/>
    <x v="1"/>
    <x v="80"/>
    <n v="4.22"/>
    <n v="1.0847854978060085"/>
  </r>
  <r>
    <x v="2"/>
    <m/>
    <n v="28"/>
    <x v="66"/>
    <x v="8"/>
    <x v="1"/>
    <x v="0"/>
    <x v="1"/>
    <x v="82"/>
    <n v="4.91"/>
    <n v="1.1638518518518519"/>
  </r>
  <r>
    <x v="2"/>
    <m/>
    <n v="28"/>
    <x v="66"/>
    <x v="8"/>
    <x v="1"/>
    <x v="0"/>
    <x v="1"/>
    <x v="80"/>
    <n v="4.57"/>
    <n v="1.1747558589984499"/>
  </r>
  <r>
    <x v="2"/>
    <m/>
    <n v="28"/>
    <x v="66"/>
    <x v="8"/>
    <x v="1"/>
    <x v="0"/>
    <x v="0"/>
    <x v="47"/>
    <n v="3"/>
    <n v="1.0923987255348202"/>
  </r>
  <r>
    <x v="2"/>
    <m/>
    <n v="28"/>
    <x v="66"/>
    <x v="8"/>
    <x v="1"/>
    <x v="0"/>
    <x v="0"/>
    <x v="72"/>
    <n v="3.53"/>
    <n v="1.1226592713209851"/>
  </r>
  <r>
    <x v="2"/>
    <m/>
    <n v="28"/>
    <x v="66"/>
    <x v="8"/>
    <x v="1"/>
    <x v="0"/>
    <x v="0"/>
    <x v="75"/>
    <n v="3.29"/>
    <n v="1.0938845536186299"/>
  </r>
  <r>
    <x v="2"/>
    <m/>
    <n v="28"/>
    <x v="66"/>
    <x v="8"/>
    <x v="2"/>
    <x v="0"/>
    <x v="1"/>
    <x v="60"/>
    <n v="6.61"/>
    <n v="1.1152278371666127"/>
  </r>
  <r>
    <x v="2"/>
    <m/>
    <n v="28"/>
    <x v="66"/>
    <x v="8"/>
    <x v="2"/>
    <x v="0"/>
    <x v="1"/>
    <x v="60"/>
    <n v="6.78"/>
    <n v="1.1439099449303531"/>
  </r>
  <r>
    <x v="2"/>
    <m/>
    <n v="28"/>
    <x v="66"/>
    <x v="8"/>
    <x v="2"/>
    <x v="0"/>
    <x v="1"/>
    <x v="84"/>
    <n v="5.13"/>
    <n v="1.4333172213203842"/>
  </r>
  <r>
    <x v="2"/>
    <m/>
    <n v="28"/>
    <x v="66"/>
    <x v="8"/>
    <x v="2"/>
    <x v="0"/>
    <x v="1"/>
    <x v="88"/>
    <n v="5.24"/>
    <n v="1.0627962493839229"/>
  </r>
  <r>
    <x v="2"/>
    <m/>
    <n v="28"/>
    <x v="66"/>
    <x v="8"/>
    <x v="2"/>
    <x v="0"/>
    <x v="1"/>
    <x v="46"/>
    <n v="5.98"/>
    <n v="1.0845750932226752"/>
  </r>
  <r>
    <x v="2"/>
    <m/>
    <n v="28"/>
    <x v="66"/>
    <x v="8"/>
    <x v="2"/>
    <x v="0"/>
    <x v="1"/>
    <x v="82"/>
    <n v="3.8"/>
    <n v="0.90074074074074073"/>
  </r>
  <r>
    <x v="2"/>
    <m/>
    <n v="28"/>
    <x v="66"/>
    <x v="8"/>
    <x v="2"/>
    <x v="0"/>
    <x v="1"/>
    <x v="86"/>
    <n v="4.33"/>
    <n v="1.0685448048486763"/>
  </r>
  <r>
    <x v="2"/>
    <m/>
    <n v="28"/>
    <x v="66"/>
    <x v="8"/>
    <x v="2"/>
    <x v="0"/>
    <x v="1"/>
    <x v="67"/>
    <n v="7.17"/>
    <n v="1.0888333082764998"/>
  </r>
  <r>
    <x v="2"/>
    <m/>
    <n v="28"/>
    <x v="66"/>
    <x v="35"/>
    <x v="1"/>
    <x v="0"/>
    <x v="0"/>
    <x v="57"/>
    <n v="1.97"/>
    <n v="0.95920225534256176"/>
  </r>
  <r>
    <x v="2"/>
    <m/>
    <n v="28"/>
    <x v="66"/>
    <x v="35"/>
    <x v="1"/>
    <x v="0"/>
    <x v="0"/>
    <x v="74"/>
    <n v="3.53"/>
    <n v="1.0745519909652399"/>
  </r>
  <r>
    <x v="2"/>
    <m/>
    <n v="28"/>
    <x v="66"/>
    <x v="35"/>
    <x v="1"/>
    <x v="0"/>
    <x v="0"/>
    <x v="75"/>
    <n v="3.45"/>
    <n v="1.1470825866213596"/>
  </r>
  <r>
    <x v="2"/>
    <m/>
    <n v="28"/>
    <x v="66"/>
    <x v="35"/>
    <x v="1"/>
    <x v="0"/>
    <x v="1"/>
    <x v="84"/>
    <n v="4.0199999999999996"/>
    <n v="1.1231842553036926"/>
  </r>
  <r>
    <x v="2"/>
    <m/>
    <n v="28"/>
    <x v="66"/>
    <x v="35"/>
    <x v="1"/>
    <x v="0"/>
    <x v="1"/>
    <x v="80"/>
    <n v="4.68"/>
    <n v="1.2030322582303601"/>
  </r>
  <r>
    <x v="2"/>
    <m/>
    <n v="28"/>
    <x v="66"/>
    <x v="35"/>
    <x v="1"/>
    <x v="0"/>
    <x v="0"/>
    <x v="75"/>
    <n v="3.2"/>
    <n v="1.0639606600545946"/>
  </r>
  <r>
    <x v="2"/>
    <m/>
    <n v="28"/>
    <x v="66"/>
    <x v="35"/>
    <x v="1"/>
    <x v="0"/>
    <x v="0"/>
    <x v="19"/>
    <n v="2.2799999999999998"/>
    <n v="1.1685595965394233"/>
  </r>
  <r>
    <x v="2"/>
    <m/>
    <n v="28"/>
    <x v="66"/>
    <x v="35"/>
    <x v="1"/>
    <x v="0"/>
    <x v="0"/>
    <x v="47"/>
    <n v="2.97"/>
    <n v="1.081474738279472"/>
  </r>
  <r>
    <x v="2"/>
    <m/>
    <n v="28"/>
    <x v="66"/>
    <x v="35"/>
    <x v="1"/>
    <x v="0"/>
    <x v="1"/>
    <x v="37"/>
    <n v="3.78"/>
    <n v="1.1020408163265305"/>
  </r>
  <r>
    <x v="2"/>
    <m/>
    <n v="28"/>
    <x v="66"/>
    <x v="35"/>
    <x v="1"/>
    <x v="0"/>
    <x v="0"/>
    <x v="68"/>
    <n v="3.2"/>
    <n v="1.1130589642986337"/>
  </r>
  <r>
    <x v="2"/>
    <m/>
    <n v="28"/>
    <x v="66"/>
    <x v="35"/>
    <x v="1"/>
    <x v="0"/>
    <x v="0"/>
    <x v="20"/>
    <n v="2.6"/>
    <n v="1.0398045167508509"/>
  </r>
  <r>
    <x v="2"/>
    <m/>
    <n v="28"/>
    <x v="66"/>
    <x v="35"/>
    <x v="1"/>
    <x v="0"/>
    <x v="1"/>
    <x v="84"/>
    <n v="4.1399999999999997"/>
    <n v="1.1567121435217134"/>
  </r>
  <r>
    <x v="2"/>
    <m/>
    <n v="28"/>
    <x v="66"/>
    <x v="35"/>
    <x v="1"/>
    <x v="0"/>
    <x v="1"/>
    <x v="71"/>
    <n v="5.49"/>
    <n v="1.1568805947504173"/>
  </r>
  <r>
    <x v="2"/>
    <m/>
    <n v="28"/>
    <x v="66"/>
    <x v="35"/>
    <x v="2"/>
    <x v="0"/>
    <x v="1"/>
    <x v="90"/>
    <n v="6.97"/>
    <n v="1.0958154627894399"/>
  </r>
  <r>
    <x v="2"/>
    <m/>
    <n v="28"/>
    <x v="66"/>
    <x v="0"/>
    <x v="2"/>
    <x v="0"/>
    <x v="0"/>
    <x v="72"/>
    <n v="3.56"/>
    <n v="1.132200284958274"/>
  </r>
  <r>
    <x v="2"/>
    <m/>
    <n v="28"/>
    <x v="66"/>
    <x v="0"/>
    <x v="2"/>
    <x v="0"/>
    <x v="1"/>
    <x v="77"/>
    <n v="6.57"/>
    <n v="1.236261410015411"/>
  </r>
  <r>
    <x v="2"/>
    <m/>
    <n v="28"/>
    <x v="67"/>
    <x v="13"/>
    <x v="1"/>
    <x v="0"/>
    <x v="1"/>
    <x v="84"/>
    <n v="4.16"/>
    <n v="1.1623001248913836"/>
  </r>
  <r>
    <x v="2"/>
    <m/>
    <n v="28"/>
    <x v="67"/>
    <x v="13"/>
    <x v="1"/>
    <x v="0"/>
    <x v="0"/>
    <x v="19"/>
    <n v="2.16"/>
    <n v="1.1070564598794539"/>
  </r>
  <r>
    <x v="2"/>
    <m/>
    <n v="28"/>
    <x v="67"/>
    <x v="13"/>
    <x v="1"/>
    <x v="0"/>
    <x v="1"/>
    <x v="84"/>
    <n v="4.03"/>
    <n v="1.1259782459885279"/>
  </r>
  <r>
    <x v="2"/>
    <m/>
    <n v="28"/>
    <x v="67"/>
    <x v="13"/>
    <x v="1"/>
    <x v="0"/>
    <x v="0"/>
    <x v="75"/>
    <n v="3.42"/>
    <n v="1.1371079554333479"/>
  </r>
  <r>
    <x v="2"/>
    <m/>
    <n v="28"/>
    <x v="67"/>
    <x v="13"/>
    <x v="1"/>
    <x v="0"/>
    <x v="0"/>
    <x v="2"/>
    <n v="1.89"/>
    <n v="1.0762117346938775"/>
  </r>
  <r>
    <x v="2"/>
    <m/>
    <n v="28"/>
    <x v="67"/>
    <x v="13"/>
    <x v="1"/>
    <x v="0"/>
    <x v="0"/>
    <x v="19"/>
    <n v="2.06"/>
    <n v="1.0558038459961459"/>
  </r>
  <r>
    <x v="2"/>
    <m/>
    <n v="28"/>
    <x v="67"/>
    <x v="13"/>
    <x v="1"/>
    <x v="0"/>
    <x v="1"/>
    <x v="86"/>
    <n v="4.4000000000000004"/>
    <n v="1.0858192012319114"/>
  </r>
  <r>
    <x v="2"/>
    <m/>
    <n v="28"/>
    <x v="67"/>
    <x v="13"/>
    <x v="1"/>
    <x v="0"/>
    <x v="0"/>
    <x v="25"/>
    <n v="1.6"/>
    <n v="1.0747126822813464"/>
  </r>
  <r>
    <x v="2"/>
    <m/>
    <n v="28"/>
    <x v="67"/>
    <x v="13"/>
    <x v="1"/>
    <x v="0"/>
    <x v="1"/>
    <x v="82"/>
    <n v="4.63"/>
    <n v="1.0974814814814815"/>
  </r>
  <r>
    <x v="2"/>
    <m/>
    <n v="28"/>
    <x v="67"/>
    <x v="13"/>
    <x v="1"/>
    <x v="0"/>
    <x v="0"/>
    <x v="68"/>
    <n v="3.14"/>
    <n v="1.0921891087180344"/>
  </r>
  <r>
    <x v="2"/>
    <m/>
    <n v="28"/>
    <x v="67"/>
    <x v="13"/>
    <x v="1"/>
    <x v="0"/>
    <x v="1"/>
    <x v="37"/>
    <n v="3.93"/>
    <n v="1.1457725947521866"/>
  </r>
  <r>
    <x v="2"/>
    <m/>
    <n v="28"/>
    <x v="67"/>
    <x v="13"/>
    <x v="1"/>
    <x v="0"/>
    <x v="1"/>
    <x v="82"/>
    <n v="4.83"/>
    <n v="1.1448888888888888"/>
  </r>
  <r>
    <x v="2"/>
    <m/>
    <n v="28"/>
    <x v="67"/>
    <x v="13"/>
    <x v="1"/>
    <x v="0"/>
    <x v="0"/>
    <x v="26"/>
    <n v="2.36"/>
    <n v="1.0925925925925926"/>
  </r>
  <r>
    <x v="2"/>
    <m/>
    <n v="28"/>
    <x v="67"/>
    <x v="13"/>
    <x v="1"/>
    <x v="0"/>
    <x v="1"/>
    <x v="83"/>
    <n v="4.17"/>
    <n v="1.1172196502057614"/>
  </r>
  <r>
    <x v="2"/>
    <m/>
    <n v="28"/>
    <x v="67"/>
    <x v="13"/>
    <x v="1"/>
    <x v="0"/>
    <x v="1"/>
    <x v="86"/>
    <n v="4.5"/>
    <n v="1.1104969103508182"/>
  </r>
  <r>
    <x v="2"/>
    <m/>
    <n v="28"/>
    <x v="67"/>
    <x v="13"/>
    <x v="1"/>
    <x v="0"/>
    <x v="0"/>
    <x v="74"/>
    <n v="3.77"/>
    <n v="1.1476093501243496"/>
  </r>
  <r>
    <x v="2"/>
    <m/>
    <n v="28"/>
    <x v="67"/>
    <x v="13"/>
    <x v="1"/>
    <x v="0"/>
    <x v="0"/>
    <x v="68"/>
    <n v="3.12"/>
    <n v="1.0852324901911679"/>
  </r>
  <r>
    <x v="2"/>
    <m/>
    <n v="28"/>
    <x v="67"/>
    <x v="13"/>
    <x v="1"/>
    <x v="0"/>
    <x v="0"/>
    <x v="68"/>
    <n v="3.25"/>
    <n v="1.1304505106157998"/>
  </r>
  <r>
    <x v="2"/>
    <m/>
    <n v="28"/>
    <x v="67"/>
    <x v="13"/>
    <x v="1"/>
    <x v="0"/>
    <x v="1"/>
    <x v="37"/>
    <n v="3.95"/>
    <n v="1.1516034985422741"/>
  </r>
  <r>
    <x v="2"/>
    <m/>
    <n v="28"/>
    <x v="67"/>
    <x v="13"/>
    <x v="1"/>
    <x v="0"/>
    <x v="0"/>
    <x v="74"/>
    <n v="3.45"/>
    <n v="1.0501995379122033"/>
  </r>
  <r>
    <x v="2"/>
    <m/>
    <n v="28"/>
    <x v="67"/>
    <x v="13"/>
    <x v="1"/>
    <x v="0"/>
    <x v="0"/>
    <x v="72"/>
    <n v="3.46"/>
    <n v="1.1003969061673111"/>
  </r>
  <r>
    <x v="2"/>
    <m/>
    <n v="28"/>
    <x v="67"/>
    <x v="13"/>
    <x v="1"/>
    <x v="0"/>
    <x v="0"/>
    <x v="75"/>
    <n v="3.47"/>
    <n v="1.1537323407467008"/>
  </r>
  <r>
    <x v="2"/>
    <m/>
    <n v="28"/>
    <x v="67"/>
    <x v="13"/>
    <x v="1"/>
    <x v="0"/>
    <x v="0"/>
    <x v="47"/>
    <n v="3.04"/>
    <n v="1.1069640418752844"/>
  </r>
  <r>
    <x v="2"/>
    <m/>
    <n v="28"/>
    <x v="67"/>
    <x v="13"/>
    <x v="1"/>
    <x v="0"/>
    <x v="0"/>
    <x v="74"/>
    <n v="3.42"/>
    <n v="1.0410673680173146"/>
  </r>
  <r>
    <x v="2"/>
    <m/>
    <n v="28"/>
    <x v="67"/>
    <x v="13"/>
    <x v="2"/>
    <x v="0"/>
    <x v="1"/>
    <x v="76"/>
    <n v="4.9800000000000004"/>
    <n v="1.134458375856539"/>
  </r>
  <r>
    <x v="2"/>
    <m/>
    <n v="28"/>
    <x v="67"/>
    <x v="13"/>
    <x v="2"/>
    <x v="0"/>
    <x v="1"/>
    <x v="62"/>
    <n v="6.14"/>
    <n v="0.99979645837573783"/>
  </r>
  <r>
    <x v="2"/>
    <m/>
    <n v="28"/>
    <x v="67"/>
    <x v="13"/>
    <x v="2"/>
    <x v="0"/>
    <x v="1"/>
    <x v="37"/>
    <n v="4.16"/>
    <n v="1.2128279883381925"/>
  </r>
  <r>
    <x v="2"/>
    <m/>
    <n v="28"/>
    <x v="67"/>
    <x v="13"/>
    <x v="2"/>
    <x v="0"/>
    <x v="0"/>
    <x v="2"/>
    <n v="2.92"/>
    <n v="1.6627186588921283"/>
  </r>
  <r>
    <x v="2"/>
    <m/>
    <n v="28"/>
    <x v="67"/>
    <x v="13"/>
    <x v="2"/>
    <x v="0"/>
    <x v="1"/>
    <x v="84"/>
    <n v="3.59"/>
    <n v="1.0030426558557854"/>
  </r>
  <r>
    <x v="2"/>
    <m/>
    <n v="28"/>
    <x v="67"/>
    <x v="13"/>
    <x v="2"/>
    <x v="0"/>
    <x v="1"/>
    <x v="80"/>
    <n v="4.21"/>
    <n v="1.0822149160576531"/>
  </r>
  <r>
    <x v="2"/>
    <m/>
    <n v="28"/>
    <x v="67"/>
    <x v="13"/>
    <x v="2"/>
    <x v="0"/>
    <x v="1"/>
    <x v="46"/>
    <n v="5.5"/>
    <n v="0.99751889844894881"/>
  </r>
  <r>
    <x v="2"/>
    <m/>
    <n v="28"/>
    <x v="67"/>
    <x v="13"/>
    <x v="2"/>
    <x v="0"/>
    <x v="1"/>
    <x v="84"/>
    <n v="3.85"/>
    <n v="1.0756864136614968"/>
  </r>
  <r>
    <x v="2"/>
    <m/>
    <n v="28"/>
    <x v="67"/>
    <x v="13"/>
    <x v="2"/>
    <x v="0"/>
    <x v="1"/>
    <x v="86"/>
    <n v="4.05"/>
    <n v="0.99944721931573643"/>
  </r>
  <r>
    <x v="2"/>
    <m/>
    <n v="28"/>
    <x v="67"/>
    <x v="13"/>
    <x v="2"/>
    <x v="0"/>
    <x v="0"/>
    <x v="75"/>
    <n v="3.02"/>
    <n v="1.0041128729265236"/>
  </r>
  <r>
    <x v="2"/>
    <m/>
    <n v="28"/>
    <x v="67"/>
    <x v="13"/>
    <x v="2"/>
    <x v="0"/>
    <x v="1"/>
    <x v="82"/>
    <n v="4.8"/>
    <n v="1.1377777777777778"/>
  </r>
  <r>
    <x v="2"/>
    <m/>
    <n v="28"/>
    <x v="67"/>
    <x v="2"/>
    <x v="1"/>
    <x v="0"/>
    <x v="0"/>
    <x v="56"/>
    <n v="2.4700000000000002"/>
    <n v="1.0881968094245775"/>
  </r>
  <r>
    <x v="2"/>
    <m/>
    <n v="28"/>
    <x v="67"/>
    <x v="2"/>
    <x v="1"/>
    <x v="0"/>
    <x v="0"/>
    <x v="47"/>
    <n v="3.07"/>
    <n v="1.1178880291306328"/>
  </r>
  <r>
    <x v="2"/>
    <m/>
    <n v="28"/>
    <x v="67"/>
    <x v="2"/>
    <x v="1"/>
    <x v="0"/>
    <x v="1"/>
    <x v="82"/>
    <n v="4.66"/>
    <n v="1.1045925925925926"/>
  </r>
  <r>
    <x v="2"/>
    <m/>
    <n v="28"/>
    <x v="67"/>
    <x v="2"/>
    <x v="1"/>
    <x v="0"/>
    <x v="0"/>
    <x v="47"/>
    <n v="2.75"/>
    <n v="1.0013654984069185"/>
  </r>
  <r>
    <x v="2"/>
    <m/>
    <n v="28"/>
    <x v="67"/>
    <x v="2"/>
    <x v="2"/>
    <x v="0"/>
    <x v="1"/>
    <x v="82"/>
    <n v="4.5599999999999996"/>
    <n v="1.0808888888888888"/>
  </r>
  <r>
    <x v="2"/>
    <m/>
    <n v="28"/>
    <x v="67"/>
    <x v="2"/>
    <x v="2"/>
    <x v="0"/>
    <x v="1"/>
    <x v="77"/>
    <n v="5.73"/>
    <n v="1.0782005904700616"/>
  </r>
  <r>
    <x v="2"/>
    <m/>
    <n v="28"/>
    <x v="67"/>
    <x v="11"/>
    <x v="1"/>
    <x v="0"/>
    <x v="0"/>
    <x v="25"/>
    <n v="2.13"/>
    <n v="1.4307112582870423"/>
  </r>
  <r>
    <x v="2"/>
    <m/>
    <n v="28"/>
    <x v="67"/>
    <x v="11"/>
    <x v="1"/>
    <x v="0"/>
    <x v="0"/>
    <x v="4"/>
    <n v="1.1299999999999999"/>
    <n v="0.96048415201149173"/>
  </r>
  <r>
    <x v="2"/>
    <m/>
    <n v="28"/>
    <x v="67"/>
    <x v="11"/>
    <x v="1"/>
    <x v="0"/>
    <x v="0"/>
    <x v="6"/>
    <n v="0.98"/>
    <n v="1.006821730911482"/>
  </r>
  <r>
    <x v="2"/>
    <m/>
    <n v="28"/>
    <x v="67"/>
    <x v="11"/>
    <x v="1"/>
    <x v="0"/>
    <x v="0"/>
    <x v="5"/>
    <n v="0.93"/>
    <n v="1.0205761316872428"/>
  </r>
  <r>
    <x v="2"/>
    <m/>
    <n v="28"/>
    <x v="67"/>
    <x v="11"/>
    <x v="1"/>
    <x v="0"/>
    <x v="0"/>
    <x v="41"/>
    <n v="1.95"/>
    <n v="1.1720510894064613"/>
  </r>
  <r>
    <x v="2"/>
    <m/>
    <n v="28"/>
    <x v="67"/>
    <x v="11"/>
    <x v="1"/>
    <x v="0"/>
    <x v="0"/>
    <x v="1"/>
    <n v="1.53"/>
    <n v="1.0881315430131999"/>
  </r>
  <r>
    <x v="2"/>
    <m/>
    <n v="28"/>
    <x v="67"/>
    <x v="11"/>
    <x v="1"/>
    <x v="0"/>
    <x v="0"/>
    <x v="25"/>
    <n v="1.69"/>
    <n v="1.135165270659672"/>
  </r>
  <r>
    <x v="2"/>
    <m/>
    <n v="28"/>
    <x v="67"/>
    <x v="11"/>
    <x v="1"/>
    <x v="0"/>
    <x v="0"/>
    <x v="1"/>
    <n v="1.53"/>
    <n v="1.0881315430131999"/>
  </r>
  <r>
    <x v="2"/>
    <m/>
    <n v="28"/>
    <x v="67"/>
    <x v="11"/>
    <x v="1"/>
    <x v="0"/>
    <x v="0"/>
    <x v="15"/>
    <n v="0.79"/>
    <n v="0.99362320298841611"/>
  </r>
  <r>
    <x v="2"/>
    <m/>
    <n v="28"/>
    <x v="67"/>
    <x v="11"/>
    <x v="1"/>
    <x v="0"/>
    <x v="0"/>
    <x v="17"/>
    <n v="1.01"/>
    <n v="0.9728094930795681"/>
  </r>
  <r>
    <x v="2"/>
    <m/>
    <n v="28"/>
    <x v="67"/>
    <x v="11"/>
    <x v="1"/>
    <x v="0"/>
    <x v="0"/>
    <x v="41"/>
    <n v="1.82"/>
    <n v="1.0939143501126971"/>
  </r>
  <r>
    <x v="2"/>
    <m/>
    <n v="28"/>
    <x v="67"/>
    <x v="11"/>
    <x v="1"/>
    <x v="0"/>
    <x v="0"/>
    <x v="4"/>
    <n v="1.21"/>
    <n v="1.0284830300300045"/>
  </r>
  <r>
    <x v="2"/>
    <m/>
    <n v="28"/>
    <x v="67"/>
    <x v="11"/>
    <x v="1"/>
    <x v="0"/>
    <x v="0"/>
    <x v="4"/>
    <n v="1.1100000000000001"/>
    <n v="0.94348443250686376"/>
  </r>
  <r>
    <x v="2"/>
    <m/>
    <n v="28"/>
    <x v="67"/>
    <x v="11"/>
    <x v="1"/>
    <x v="0"/>
    <x v="0"/>
    <x v="1"/>
    <n v="1.66"/>
    <n v="1.180587164314975"/>
  </r>
  <r>
    <x v="2"/>
    <m/>
    <n v="28"/>
    <x v="67"/>
    <x v="11"/>
    <x v="1"/>
    <x v="0"/>
    <x v="0"/>
    <x v="25"/>
    <n v="1.7"/>
    <n v="1.1418822249239304"/>
  </r>
  <r>
    <x v="2"/>
    <m/>
    <n v="28"/>
    <x v="67"/>
    <x v="11"/>
    <x v="2"/>
    <x v="0"/>
    <x v="0"/>
    <x v="59"/>
    <n v="2.85"/>
    <n v="1.087188720703125"/>
  </r>
  <r>
    <x v="2"/>
    <m/>
    <n v="28"/>
    <x v="67"/>
    <x v="13"/>
    <x v="1"/>
    <x v="0"/>
    <x v="0"/>
    <x v="20"/>
    <n v="2.93"/>
    <n v="1.171779705415382"/>
  </r>
  <r>
    <x v="2"/>
    <m/>
    <n v="28"/>
    <x v="67"/>
    <x v="13"/>
    <x v="1"/>
    <x v="0"/>
    <x v="0"/>
    <x v="26"/>
    <n v="2.57"/>
    <n v="1.1898148148148147"/>
  </r>
  <r>
    <x v="2"/>
    <m/>
    <n v="28"/>
    <x v="67"/>
    <x v="13"/>
    <x v="1"/>
    <x v="0"/>
    <x v="0"/>
    <x v="48"/>
    <n v="2.2400000000000002"/>
    <n v="1.2095489570340132"/>
  </r>
  <r>
    <x v="2"/>
    <m/>
    <n v="28"/>
    <x v="67"/>
    <x v="13"/>
    <x v="1"/>
    <x v="0"/>
    <x v="0"/>
    <x v="19"/>
    <n v="2.2400000000000002"/>
    <n v="1.1480585509861005"/>
  </r>
  <r>
    <x v="2"/>
    <m/>
    <n v="28"/>
    <x v="67"/>
    <x v="13"/>
    <x v="1"/>
    <x v="0"/>
    <x v="0"/>
    <x v="68"/>
    <n v="3.48"/>
    <n v="1.2104516236747642"/>
  </r>
  <r>
    <x v="2"/>
    <m/>
    <n v="28"/>
    <x v="67"/>
    <x v="13"/>
    <x v="1"/>
    <x v="0"/>
    <x v="0"/>
    <x v="4"/>
    <n v="1.44"/>
    <n v="1.2239798043332284"/>
  </r>
  <r>
    <x v="2"/>
    <m/>
    <n v="28"/>
    <x v="67"/>
    <x v="13"/>
    <x v="1"/>
    <x v="0"/>
    <x v="0"/>
    <x v="58"/>
    <n v="2.98"/>
    <n v="1.2503776308281025"/>
  </r>
  <r>
    <x v="2"/>
    <m/>
    <n v="28"/>
    <x v="67"/>
    <x v="13"/>
    <x v="1"/>
    <x v="0"/>
    <x v="0"/>
    <x v="68"/>
    <n v="3.38"/>
    <n v="1.1756685310404318"/>
  </r>
  <r>
    <x v="2"/>
    <m/>
    <n v="28"/>
    <x v="67"/>
    <x v="13"/>
    <x v="1"/>
    <x v="0"/>
    <x v="0"/>
    <x v="16"/>
    <n v="1.84"/>
    <n v="1.1685210587816899"/>
  </r>
  <r>
    <x v="2"/>
    <m/>
    <n v="28"/>
    <x v="67"/>
    <x v="13"/>
    <x v="1"/>
    <x v="0"/>
    <x v="0"/>
    <x v="2"/>
    <n v="2.23"/>
    <n v="1.2698159620991254"/>
  </r>
  <r>
    <x v="2"/>
    <m/>
    <n v="28"/>
    <x v="67"/>
    <x v="13"/>
    <x v="1"/>
    <x v="0"/>
    <x v="0"/>
    <x v="1"/>
    <n v="1.69"/>
    <n v="1.2019230769230769"/>
  </r>
  <r>
    <x v="2"/>
    <m/>
    <n v="28"/>
    <x v="67"/>
    <x v="13"/>
    <x v="1"/>
    <x v="0"/>
    <x v="0"/>
    <x v="57"/>
    <n v="2.4500000000000002"/>
    <n v="1.1929165104514095"/>
  </r>
  <r>
    <x v="2"/>
    <m/>
    <n v="28"/>
    <x v="67"/>
    <x v="13"/>
    <x v="1"/>
    <x v="0"/>
    <x v="0"/>
    <x v="57"/>
    <n v="2.4700000000000002"/>
    <n v="1.2026546044142781"/>
  </r>
  <r>
    <x v="2"/>
    <m/>
    <n v="28"/>
    <x v="67"/>
    <x v="13"/>
    <x v="1"/>
    <x v="0"/>
    <x v="0"/>
    <x v="59"/>
    <n v="3.18"/>
    <n v="1.21307373046875"/>
  </r>
  <r>
    <x v="2"/>
    <m/>
    <n v="28"/>
    <x v="67"/>
    <x v="13"/>
    <x v="1"/>
    <x v="0"/>
    <x v="0"/>
    <x v="47"/>
    <n v="3.64"/>
    <n v="1.3254437869822486"/>
  </r>
  <r>
    <x v="2"/>
    <m/>
    <n v="28"/>
    <x v="67"/>
    <x v="13"/>
    <x v="1"/>
    <x v="0"/>
    <x v="0"/>
    <x v="25"/>
    <n v="1.67"/>
    <n v="1.1217313621311553"/>
  </r>
  <r>
    <x v="2"/>
    <m/>
    <n v="28"/>
    <x v="67"/>
    <x v="13"/>
    <x v="1"/>
    <x v="0"/>
    <x v="0"/>
    <x v="16"/>
    <n v="1.8"/>
    <n v="1.1431184270690444"/>
  </r>
  <r>
    <x v="2"/>
    <m/>
    <n v="28"/>
    <x v="67"/>
    <x v="13"/>
    <x v="1"/>
    <x v="0"/>
    <x v="0"/>
    <x v="68"/>
    <n v="3.41"/>
    <n v="1.1861034588307315"/>
  </r>
  <r>
    <x v="2"/>
    <m/>
    <n v="28"/>
    <x v="67"/>
    <x v="13"/>
    <x v="1"/>
    <x v="0"/>
    <x v="0"/>
    <x v="19"/>
    <n v="2.4"/>
    <n v="1.2300627331993932"/>
  </r>
  <r>
    <x v="2"/>
    <m/>
    <n v="28"/>
    <x v="67"/>
    <x v="13"/>
    <x v="1"/>
    <x v="0"/>
    <x v="0"/>
    <x v="18"/>
    <n v="1.57"/>
    <n v="1.183556852191088"/>
  </r>
  <r>
    <x v="2"/>
    <m/>
    <n v="28"/>
    <x v="67"/>
    <x v="13"/>
    <x v="1"/>
    <x v="0"/>
    <x v="0"/>
    <x v="19"/>
    <n v="2.2999999999999998"/>
    <n v="1.1788101193160849"/>
  </r>
  <r>
    <x v="2"/>
    <m/>
    <n v="28"/>
    <x v="67"/>
    <x v="13"/>
    <x v="1"/>
    <x v="0"/>
    <x v="0"/>
    <x v="72"/>
    <n v="4.12"/>
    <n v="1.3102992061876655"/>
  </r>
  <r>
    <x v="2"/>
    <m/>
    <n v="28"/>
    <x v="67"/>
    <x v="13"/>
    <x v="1"/>
    <x v="0"/>
    <x v="1"/>
    <x v="37"/>
    <n v="4.04"/>
    <n v="1.1778425655976676"/>
  </r>
  <r>
    <x v="2"/>
    <m/>
    <n v="28"/>
    <x v="67"/>
    <x v="13"/>
    <x v="1"/>
    <x v="0"/>
    <x v="0"/>
    <x v="4"/>
    <n v="1.32"/>
    <n v="1.1219814873054594"/>
  </r>
  <r>
    <x v="2"/>
    <m/>
    <n v="28"/>
    <x v="67"/>
    <x v="36"/>
    <x v="1"/>
    <x v="0"/>
    <x v="0"/>
    <x v="68"/>
    <n v="3.57"/>
    <n v="1.2417564070456633"/>
  </r>
  <r>
    <x v="2"/>
    <m/>
    <n v="28"/>
    <x v="67"/>
    <x v="36"/>
    <x v="1"/>
    <x v="0"/>
    <x v="0"/>
    <x v="47"/>
    <n v="3.17"/>
    <n v="1.1543013199817933"/>
  </r>
  <r>
    <x v="2"/>
    <m/>
    <n v="28"/>
    <x v="67"/>
    <x v="36"/>
    <x v="1"/>
    <x v="0"/>
    <x v="0"/>
    <x v="2"/>
    <n v="1.99"/>
    <n v="1.1331541545189505"/>
  </r>
  <r>
    <x v="2"/>
    <m/>
    <n v="28"/>
    <x v="67"/>
    <x v="36"/>
    <x v="1"/>
    <x v="0"/>
    <x v="0"/>
    <x v="57"/>
    <n v="2.2799999999999998"/>
    <n v="1.1101427117670257"/>
  </r>
  <r>
    <x v="2"/>
    <m/>
    <n v="28"/>
    <x v="67"/>
    <x v="36"/>
    <x v="1"/>
    <x v="0"/>
    <x v="0"/>
    <x v="58"/>
    <n v="2.74"/>
    <n v="1.1496760766674499"/>
  </r>
  <r>
    <x v="2"/>
    <m/>
    <n v="28"/>
    <x v="67"/>
    <x v="36"/>
    <x v="1"/>
    <x v="0"/>
    <x v="0"/>
    <x v="75"/>
    <n v="3.17"/>
    <n v="1.0539860288665825"/>
  </r>
  <r>
    <x v="2"/>
    <m/>
    <n v="28"/>
    <x v="67"/>
    <x v="36"/>
    <x v="1"/>
    <x v="0"/>
    <x v="0"/>
    <x v="41"/>
    <n v="1.86"/>
    <n v="1.1179564237415478"/>
  </r>
  <r>
    <x v="2"/>
    <m/>
    <n v="28"/>
    <x v="67"/>
    <x v="36"/>
    <x v="1"/>
    <x v="0"/>
    <x v="0"/>
    <x v="56"/>
    <n v="3.28"/>
    <n v="1.4450548724342567"/>
  </r>
  <r>
    <x v="2"/>
    <m/>
    <n v="28"/>
    <x v="67"/>
    <x v="36"/>
    <x v="1"/>
    <x v="0"/>
    <x v="0"/>
    <x v="72"/>
    <n v="3.61"/>
    <n v="1.1481019743537553"/>
  </r>
  <r>
    <x v="2"/>
    <m/>
    <n v="28"/>
    <x v="67"/>
    <x v="36"/>
    <x v="1"/>
    <x v="0"/>
    <x v="0"/>
    <x v="74"/>
    <n v="3.7"/>
    <n v="1.1263009537029427"/>
  </r>
  <r>
    <x v="2"/>
    <m/>
    <n v="28"/>
    <x v="67"/>
    <x v="36"/>
    <x v="1"/>
    <x v="0"/>
    <x v="0"/>
    <x v="26"/>
    <n v="2.37"/>
    <n v="1.0972222222222223"/>
  </r>
  <r>
    <x v="2"/>
    <m/>
    <n v="28"/>
    <x v="67"/>
    <x v="36"/>
    <x v="1"/>
    <x v="0"/>
    <x v="0"/>
    <x v="26"/>
    <n v="2.4900000000000002"/>
    <n v="1.1527777777777779"/>
  </r>
  <r>
    <x v="2"/>
    <m/>
    <n v="28"/>
    <x v="67"/>
    <x v="36"/>
    <x v="1"/>
    <x v="0"/>
    <x v="1"/>
    <x v="83"/>
    <n v="4.21"/>
    <n v="1.1279363854595337"/>
  </r>
  <r>
    <x v="2"/>
    <m/>
    <n v="28"/>
    <x v="67"/>
    <x v="36"/>
    <x v="1"/>
    <x v="0"/>
    <x v="0"/>
    <x v="2"/>
    <n v="2.3199999999999998"/>
    <n v="1.3210641399416907"/>
  </r>
  <r>
    <x v="2"/>
    <m/>
    <n v="28"/>
    <x v="67"/>
    <x v="36"/>
    <x v="1"/>
    <x v="0"/>
    <x v="0"/>
    <x v="48"/>
    <n v="1.99"/>
    <n v="1.0745546537936099"/>
  </r>
  <r>
    <x v="2"/>
    <m/>
    <n v="28"/>
    <x v="67"/>
    <x v="36"/>
    <x v="1"/>
    <x v="0"/>
    <x v="0"/>
    <x v="19"/>
    <n v="2.16"/>
    <n v="1.1070564598794539"/>
  </r>
  <r>
    <x v="2"/>
    <m/>
    <n v="28"/>
    <x v="67"/>
    <x v="36"/>
    <x v="1"/>
    <x v="0"/>
    <x v="0"/>
    <x v="47"/>
    <n v="3.16"/>
    <n v="1.1506599908966773"/>
  </r>
  <r>
    <x v="2"/>
    <m/>
    <n v="28"/>
    <x v="67"/>
    <x v="36"/>
    <x v="1"/>
    <x v="0"/>
    <x v="0"/>
    <x v="26"/>
    <n v="2.56"/>
    <n v="1.1851851851851851"/>
  </r>
  <r>
    <x v="2"/>
    <m/>
    <n v="29"/>
    <x v="68"/>
    <x v="6"/>
    <x v="2"/>
    <x v="0"/>
    <x v="1"/>
    <x v="79"/>
    <n v="7.55"/>
    <n v="1.1078958489857251"/>
  </r>
  <r>
    <x v="2"/>
    <m/>
    <n v="29"/>
    <x v="68"/>
    <x v="6"/>
    <x v="2"/>
    <x v="0"/>
    <x v="1"/>
    <x v="40"/>
    <n v="7.66"/>
    <n v="1.0865726010647276"/>
  </r>
  <r>
    <x v="2"/>
    <m/>
    <n v="29"/>
    <x v="68"/>
    <x v="6"/>
    <x v="2"/>
    <x v="0"/>
    <x v="1"/>
    <x v="66"/>
    <n v="8.31"/>
    <n v="1.1027494423219577"/>
  </r>
  <r>
    <x v="2"/>
    <m/>
    <n v="29"/>
    <x v="68"/>
    <x v="6"/>
    <x v="2"/>
    <x v="0"/>
    <x v="1"/>
    <x v="76"/>
    <n v="5.0199999999999996"/>
    <n v="1.143570491325266"/>
  </r>
  <r>
    <x v="2"/>
    <m/>
    <n v="29"/>
    <x v="68"/>
    <x v="7"/>
    <x v="2"/>
    <x v="2"/>
    <x v="1"/>
    <x v="37"/>
    <n v="3.65"/>
    <n v="1.064139941690962"/>
  </r>
  <r>
    <x v="2"/>
    <m/>
    <n v="29"/>
    <x v="68"/>
    <x v="8"/>
    <x v="1"/>
    <x v="0"/>
    <x v="0"/>
    <x v="18"/>
    <n v="1.43"/>
    <n v="1.078016750721819"/>
  </r>
  <r>
    <x v="2"/>
    <m/>
    <n v="29"/>
    <x v="68"/>
    <x v="8"/>
    <x v="1"/>
    <x v="0"/>
    <x v="0"/>
    <x v="26"/>
    <n v="6.95"/>
    <n v="3.2175925925925926"/>
  </r>
  <r>
    <x v="2"/>
    <m/>
    <n v="29"/>
    <x v="68"/>
    <x v="8"/>
    <x v="2"/>
    <x v="2"/>
    <x v="1"/>
    <x v="77"/>
    <n v="5.69"/>
    <n v="1.070673884777426"/>
  </r>
  <r>
    <x v="2"/>
    <m/>
    <n v="29"/>
    <x v="68"/>
    <x v="8"/>
    <x v="2"/>
    <x v="2"/>
    <x v="1"/>
    <x v="79"/>
    <n v="6.95"/>
    <n v="1.0198511457550714"/>
  </r>
  <r>
    <x v="2"/>
    <m/>
    <n v="29"/>
    <x v="68"/>
    <x v="0"/>
    <x v="1"/>
    <x v="0"/>
    <x v="0"/>
    <x v="2"/>
    <n v="1.68"/>
    <n v="0.95663265306122447"/>
  </r>
  <r>
    <x v="2"/>
    <m/>
    <n v="29"/>
    <x v="68"/>
    <x v="0"/>
    <x v="2"/>
    <x v="0"/>
    <x v="1"/>
    <x v="69"/>
    <n v="14.27"/>
    <n v="1.3446939713986326"/>
  </r>
  <r>
    <x v="2"/>
    <m/>
    <n v="29"/>
    <x v="69"/>
    <x v="13"/>
    <x v="1"/>
    <x v="0"/>
    <x v="0"/>
    <x v="75"/>
    <n v="3.23"/>
    <n v="1.0739352912426063"/>
  </r>
  <r>
    <x v="2"/>
    <m/>
    <n v="29"/>
    <x v="69"/>
    <x v="13"/>
    <x v="1"/>
    <x v="0"/>
    <x v="0"/>
    <x v="59"/>
    <n v="2.81"/>
    <n v="1.071929931640625"/>
  </r>
  <r>
    <x v="2"/>
    <m/>
    <n v="29"/>
    <x v="69"/>
    <x v="13"/>
    <x v="1"/>
    <x v="0"/>
    <x v="0"/>
    <x v="72"/>
    <n v="3.61"/>
    <n v="1.1481019743537553"/>
  </r>
  <r>
    <x v="2"/>
    <m/>
    <n v="29"/>
    <x v="69"/>
    <x v="13"/>
    <x v="1"/>
    <x v="0"/>
    <x v="0"/>
    <x v="47"/>
    <n v="3.13"/>
    <n v="1.1397360036413291"/>
  </r>
  <r>
    <x v="2"/>
    <m/>
    <n v="29"/>
    <x v="69"/>
    <x v="13"/>
    <x v="1"/>
    <x v="0"/>
    <x v="0"/>
    <x v="56"/>
    <n v="2.59"/>
    <n v="1.1410646706111964"/>
  </r>
  <r>
    <x v="2"/>
    <m/>
    <n v="29"/>
    <x v="69"/>
    <x v="13"/>
    <x v="1"/>
    <x v="0"/>
    <x v="1"/>
    <x v="83"/>
    <n v="4.29"/>
    <n v="1.1493698559670782"/>
  </r>
  <r>
    <x v="2"/>
    <m/>
    <n v="29"/>
    <x v="69"/>
    <x v="13"/>
    <x v="1"/>
    <x v="0"/>
    <x v="0"/>
    <x v="26"/>
    <n v="2.2200000000000002"/>
    <n v="1.0277777777777779"/>
  </r>
  <r>
    <x v="2"/>
    <m/>
    <n v="29"/>
    <x v="69"/>
    <x v="13"/>
    <x v="1"/>
    <x v="0"/>
    <x v="0"/>
    <x v="68"/>
    <n v="2.9"/>
    <n v="1.0087096863956369"/>
  </r>
  <r>
    <x v="2"/>
    <m/>
    <n v="29"/>
    <x v="69"/>
    <x v="13"/>
    <x v="1"/>
    <x v="0"/>
    <x v="1"/>
    <x v="37"/>
    <n v="3.69"/>
    <n v="1.0758017492711369"/>
  </r>
  <r>
    <x v="2"/>
    <m/>
    <n v="29"/>
    <x v="69"/>
    <x v="13"/>
    <x v="1"/>
    <x v="0"/>
    <x v="0"/>
    <x v="47"/>
    <n v="3.03"/>
    <n v="1.1033227127901684"/>
  </r>
  <r>
    <x v="2"/>
    <m/>
    <n v="29"/>
    <x v="69"/>
    <x v="13"/>
    <x v="1"/>
    <x v="0"/>
    <x v="0"/>
    <x v="75"/>
    <n v="3.07"/>
    <n v="1.0207372582398766"/>
  </r>
  <r>
    <x v="2"/>
    <m/>
    <n v="29"/>
    <x v="69"/>
    <x v="13"/>
    <x v="1"/>
    <x v="0"/>
    <x v="1"/>
    <x v="83"/>
    <n v="3.92"/>
    <n v="1.0502400548696844"/>
  </r>
  <r>
    <x v="2"/>
    <m/>
    <n v="29"/>
    <x v="69"/>
    <x v="13"/>
    <x v="1"/>
    <x v="0"/>
    <x v="0"/>
    <x v="17"/>
    <n v="0.99"/>
    <n v="0.95354593876116078"/>
  </r>
  <r>
    <x v="2"/>
    <m/>
    <n v="29"/>
    <x v="69"/>
    <x v="13"/>
    <x v="1"/>
    <x v="0"/>
    <x v="1"/>
    <x v="83"/>
    <n v="4.16"/>
    <n v="1.1145404663923182"/>
  </r>
  <r>
    <x v="2"/>
    <m/>
    <n v="29"/>
    <x v="69"/>
    <x v="2"/>
    <x v="1"/>
    <x v="0"/>
    <x v="0"/>
    <x v="16"/>
    <n v="1.81"/>
    <n v="1.1494690849972058"/>
  </r>
  <r>
    <x v="2"/>
    <m/>
    <n v="29"/>
    <x v="69"/>
    <x v="2"/>
    <x v="1"/>
    <x v="0"/>
    <x v="0"/>
    <x v="47"/>
    <n v="2.96"/>
    <n v="1.077833409194356"/>
  </r>
  <r>
    <x v="2"/>
    <m/>
    <n v="29"/>
    <x v="69"/>
    <x v="11"/>
    <x v="1"/>
    <x v="0"/>
    <x v="0"/>
    <x v="75"/>
    <n v="3.54"/>
    <n v="1.1770064801853952"/>
  </r>
  <r>
    <x v="2"/>
    <m/>
    <n v="29"/>
    <x v="69"/>
    <x v="11"/>
    <x v="1"/>
    <x v="0"/>
    <x v="0"/>
    <x v="1"/>
    <n v="1.51"/>
    <n v="1.0739076012744653"/>
  </r>
  <r>
    <x v="2"/>
    <m/>
    <n v="29"/>
    <x v="69"/>
    <x v="11"/>
    <x v="1"/>
    <x v="0"/>
    <x v="0"/>
    <x v="2"/>
    <n v="1.76"/>
    <n v="1.0021865889212829"/>
  </r>
  <r>
    <x v="2"/>
    <m/>
    <n v="29"/>
    <x v="69"/>
    <x v="11"/>
    <x v="1"/>
    <x v="0"/>
    <x v="0"/>
    <x v="16"/>
    <n v="1.67"/>
    <n v="1.0605598740029467"/>
  </r>
  <r>
    <x v="2"/>
    <m/>
    <n v="29"/>
    <x v="69"/>
    <x v="11"/>
    <x v="1"/>
    <x v="0"/>
    <x v="0"/>
    <x v="68"/>
    <n v="3.16"/>
    <n v="1.0991457272449008"/>
  </r>
  <r>
    <x v="2"/>
    <m/>
    <n v="29"/>
    <x v="69"/>
    <x v="11"/>
    <x v="1"/>
    <x v="0"/>
    <x v="0"/>
    <x v="26"/>
    <n v="2.1800000000000002"/>
    <n v="1.0092592592592593"/>
  </r>
  <r>
    <x v="2"/>
    <m/>
    <n v="29"/>
    <x v="69"/>
    <x v="11"/>
    <x v="1"/>
    <x v="0"/>
    <x v="0"/>
    <x v="16"/>
    <n v="1.68"/>
    <n v="1.0669105319311081"/>
  </r>
  <r>
    <x v="2"/>
    <m/>
    <n v="29"/>
    <x v="69"/>
    <x v="11"/>
    <x v="1"/>
    <x v="0"/>
    <x v="0"/>
    <x v="58"/>
    <n v="2.4"/>
    <n v="1.0070155416065254"/>
  </r>
  <r>
    <x v="2"/>
    <m/>
    <n v="29"/>
    <x v="69"/>
    <x v="11"/>
    <x v="1"/>
    <x v="0"/>
    <x v="0"/>
    <x v="19"/>
    <n v="2.12"/>
    <n v="1.0865554143261307"/>
  </r>
  <r>
    <x v="2"/>
    <m/>
    <n v="29"/>
    <x v="69"/>
    <x v="11"/>
    <x v="1"/>
    <x v="0"/>
    <x v="0"/>
    <x v="3"/>
    <n v="1.38"/>
    <n v="1.1040000000000001"/>
  </r>
  <r>
    <x v="2"/>
    <m/>
    <n v="29"/>
    <x v="69"/>
    <x v="11"/>
    <x v="1"/>
    <x v="0"/>
    <x v="0"/>
    <x v="56"/>
    <n v="2.33"/>
    <n v="1.0265176380401884"/>
  </r>
  <r>
    <x v="2"/>
    <m/>
    <n v="29"/>
    <x v="69"/>
    <x v="11"/>
    <x v="1"/>
    <x v="0"/>
    <x v="0"/>
    <x v="47"/>
    <n v="2.91"/>
    <n v="1.0596267637687755"/>
  </r>
  <r>
    <x v="2"/>
    <m/>
    <n v="29"/>
    <x v="69"/>
    <x v="11"/>
    <x v="1"/>
    <x v="0"/>
    <x v="0"/>
    <x v="72"/>
    <n v="3.19"/>
    <n v="1.0145277834317117"/>
  </r>
  <r>
    <x v="2"/>
    <m/>
    <n v="29"/>
    <x v="69"/>
    <x v="11"/>
    <x v="1"/>
    <x v="0"/>
    <x v="0"/>
    <x v="41"/>
    <n v="1.8"/>
    <n v="1.081893313298272"/>
  </r>
  <r>
    <x v="2"/>
    <m/>
    <n v="29"/>
    <x v="69"/>
    <x v="11"/>
    <x v="1"/>
    <x v="0"/>
    <x v="0"/>
    <x v="19"/>
    <n v="1.96"/>
    <n v="1.0045512321128378"/>
  </r>
  <r>
    <x v="2"/>
    <m/>
    <n v="29"/>
    <x v="69"/>
    <x v="36"/>
    <x v="1"/>
    <x v="0"/>
    <x v="0"/>
    <x v="75"/>
    <n v="3.45"/>
    <n v="1.1470825866213596"/>
  </r>
  <r>
    <x v="2"/>
    <m/>
    <n v="29"/>
    <x v="69"/>
    <x v="36"/>
    <x v="1"/>
    <x v="0"/>
    <x v="0"/>
    <x v="74"/>
    <n v="3.6"/>
    <n v="1.095860387386647"/>
  </r>
  <r>
    <x v="2"/>
    <m/>
    <n v="29"/>
    <x v="69"/>
    <x v="36"/>
    <x v="1"/>
    <x v="0"/>
    <x v="0"/>
    <x v="56"/>
    <n v="2.56"/>
    <n v="1.1278477053145417"/>
  </r>
  <r>
    <x v="2"/>
    <m/>
    <n v="29"/>
    <x v="69"/>
    <x v="36"/>
    <x v="1"/>
    <x v="0"/>
    <x v="1"/>
    <x v="37"/>
    <n v="4"/>
    <n v="1.1661807580174928"/>
  </r>
  <r>
    <x v="2"/>
    <m/>
    <n v="29"/>
    <x v="69"/>
    <x v="36"/>
    <x v="1"/>
    <x v="0"/>
    <x v="0"/>
    <x v="59"/>
    <n v="3"/>
    <n v="1.1444091796875"/>
  </r>
  <r>
    <x v="2"/>
    <m/>
    <n v="29"/>
    <x v="69"/>
    <x v="36"/>
    <x v="1"/>
    <x v="0"/>
    <x v="0"/>
    <x v="20"/>
    <n v="2.69"/>
    <n v="1.0757977500229956"/>
  </r>
  <r>
    <x v="2"/>
    <m/>
    <n v="29"/>
    <x v="69"/>
    <x v="36"/>
    <x v="1"/>
    <x v="0"/>
    <x v="0"/>
    <x v="59"/>
    <n v="3.06"/>
    <n v="1.16729736328125"/>
  </r>
  <r>
    <x v="2"/>
    <m/>
    <n v="29"/>
    <x v="69"/>
    <x v="36"/>
    <x v="1"/>
    <x v="0"/>
    <x v="0"/>
    <x v="68"/>
    <n v="3.21"/>
    <n v="1.1165372735620669"/>
  </r>
  <r>
    <x v="2"/>
    <m/>
    <n v="29"/>
    <x v="69"/>
    <x v="36"/>
    <x v="1"/>
    <x v="0"/>
    <x v="0"/>
    <x v="2"/>
    <n v="1.7"/>
    <n v="0.96802113702623904"/>
  </r>
  <r>
    <x v="2"/>
    <m/>
    <n v="29"/>
    <x v="69"/>
    <x v="36"/>
    <x v="1"/>
    <x v="0"/>
    <x v="0"/>
    <x v="47"/>
    <n v="3.08"/>
    <n v="1.1215293582157488"/>
  </r>
  <r>
    <x v="2"/>
    <m/>
    <n v="29"/>
    <x v="69"/>
    <x v="36"/>
    <x v="1"/>
    <x v="0"/>
    <x v="0"/>
    <x v="75"/>
    <n v="3.05"/>
    <n v="1.0140875041145354"/>
  </r>
  <r>
    <x v="2"/>
    <m/>
    <n v="29"/>
    <x v="69"/>
    <x v="36"/>
    <x v="1"/>
    <x v="0"/>
    <x v="0"/>
    <x v="3"/>
    <n v="1.21"/>
    <n v="0.96799999999999997"/>
  </r>
  <r>
    <x v="2"/>
    <m/>
    <n v="29"/>
    <x v="69"/>
    <x v="36"/>
    <x v="1"/>
    <x v="0"/>
    <x v="0"/>
    <x v="58"/>
    <n v="2.4900000000000002"/>
    <n v="1.0447786244167703"/>
  </r>
  <r>
    <x v="2"/>
    <m/>
    <n v="29"/>
    <x v="69"/>
    <x v="36"/>
    <x v="1"/>
    <x v="0"/>
    <x v="0"/>
    <x v="20"/>
    <n v="2.91"/>
    <n v="1.1637812091326831"/>
  </r>
  <r>
    <x v="2"/>
    <m/>
    <n v="29"/>
    <x v="69"/>
    <x v="36"/>
    <x v="1"/>
    <x v="0"/>
    <x v="1"/>
    <x v="82"/>
    <n v="4.46"/>
    <n v="1.0571851851851852"/>
  </r>
  <r>
    <x v="2"/>
    <m/>
    <n v="29"/>
    <x v="69"/>
    <x v="36"/>
    <x v="1"/>
    <x v="0"/>
    <x v="0"/>
    <x v="59"/>
    <n v="2.87"/>
    <n v="1.094818115234375"/>
  </r>
  <r>
    <x v="2"/>
    <m/>
    <n v="29"/>
    <x v="69"/>
    <x v="36"/>
    <x v="1"/>
    <x v="0"/>
    <x v="1"/>
    <x v="85"/>
    <n v="5.16"/>
    <n v="1.130257834592461"/>
  </r>
  <r>
    <x v="2"/>
    <m/>
    <n v="29"/>
    <x v="69"/>
    <x v="36"/>
    <x v="1"/>
    <x v="0"/>
    <x v="0"/>
    <x v="59"/>
    <n v="2.86"/>
    <n v="1.09100341796875"/>
  </r>
  <r>
    <x v="2"/>
    <m/>
    <n v="29"/>
    <x v="69"/>
    <x v="36"/>
    <x v="1"/>
    <x v="0"/>
    <x v="0"/>
    <x v="20"/>
    <n v="2.59"/>
    <n v="1.0358052686095014"/>
  </r>
  <r>
    <x v="2"/>
    <m/>
    <n v="29"/>
    <x v="69"/>
    <x v="36"/>
    <x v="1"/>
    <x v="0"/>
    <x v="0"/>
    <x v="56"/>
    <n v="2.67"/>
    <n v="1.1763099114022759"/>
  </r>
  <r>
    <x v="2"/>
    <m/>
    <n v="29"/>
    <x v="69"/>
    <x v="36"/>
    <x v="1"/>
    <x v="0"/>
    <x v="0"/>
    <x v="74"/>
    <n v="3.4"/>
    <n v="1.0349792547540555"/>
  </r>
  <r>
    <x v="2"/>
    <m/>
    <n v="29"/>
    <x v="69"/>
    <x v="36"/>
    <x v="1"/>
    <x v="0"/>
    <x v="0"/>
    <x v="75"/>
    <n v="3.35"/>
    <n v="1.1138338159946537"/>
  </r>
  <r>
    <x v="2"/>
    <m/>
    <n v="29"/>
    <x v="69"/>
    <x v="36"/>
    <x v="1"/>
    <x v="0"/>
    <x v="0"/>
    <x v="20"/>
    <n v="2.64"/>
    <n v="1.0558015093162485"/>
  </r>
  <r>
    <x v="2"/>
    <m/>
    <n v="29"/>
    <x v="69"/>
    <x v="36"/>
    <x v="1"/>
    <x v="0"/>
    <x v="1"/>
    <x v="85"/>
    <n v="5.14"/>
    <n v="1.1258769902723351"/>
  </r>
  <r>
    <x v="2"/>
    <m/>
    <n v="29"/>
    <x v="69"/>
    <x v="36"/>
    <x v="2"/>
    <x v="0"/>
    <x v="1"/>
    <x v="82"/>
    <n v="4.59"/>
    <n v="1.0880000000000001"/>
  </r>
  <r>
    <x v="2"/>
    <m/>
    <n v="29"/>
    <x v="69"/>
    <x v="36"/>
    <x v="2"/>
    <x v="0"/>
    <x v="1"/>
    <x v="82"/>
    <n v="4.03"/>
    <n v="0.95525925925925925"/>
  </r>
  <r>
    <x v="2"/>
    <m/>
    <n v="29"/>
    <x v="69"/>
    <x v="16"/>
    <x v="1"/>
    <x v="0"/>
    <x v="0"/>
    <x v="47"/>
    <n v="3.05"/>
    <n v="1.1106053709604005"/>
  </r>
  <r>
    <x v="2"/>
    <m/>
    <n v="29"/>
    <x v="69"/>
    <x v="16"/>
    <x v="1"/>
    <x v="0"/>
    <x v="0"/>
    <x v="75"/>
    <n v="3.36"/>
    <n v="1.1171586930573243"/>
  </r>
  <r>
    <x v="2"/>
    <m/>
    <n v="29"/>
    <x v="69"/>
    <x v="16"/>
    <x v="1"/>
    <x v="0"/>
    <x v="0"/>
    <x v="68"/>
    <n v="3.2"/>
    <n v="1.1130589642986337"/>
  </r>
  <r>
    <x v="2"/>
    <m/>
    <n v="29"/>
    <x v="69"/>
    <x v="16"/>
    <x v="1"/>
    <x v="0"/>
    <x v="0"/>
    <x v="74"/>
    <n v="3.56"/>
    <n v="1.0836841608601286"/>
  </r>
  <r>
    <x v="2"/>
    <m/>
    <n v="29"/>
    <x v="69"/>
    <x v="16"/>
    <x v="1"/>
    <x v="0"/>
    <x v="0"/>
    <x v="26"/>
    <n v="2.44"/>
    <n v="1.1296296296296295"/>
  </r>
  <r>
    <x v="2"/>
    <m/>
    <n v="29"/>
    <x v="69"/>
    <x v="16"/>
    <x v="1"/>
    <x v="0"/>
    <x v="0"/>
    <x v="16"/>
    <n v="1.65"/>
    <n v="1.047858558146624"/>
  </r>
  <r>
    <x v="2"/>
    <m/>
    <n v="29"/>
    <x v="69"/>
    <x v="16"/>
    <x v="1"/>
    <x v="0"/>
    <x v="0"/>
    <x v="74"/>
    <n v="3.41"/>
    <n v="1.0380233113856849"/>
  </r>
  <r>
    <x v="2"/>
    <m/>
    <n v="29"/>
    <x v="69"/>
    <x v="16"/>
    <x v="1"/>
    <x v="0"/>
    <x v="0"/>
    <x v="19"/>
    <n v="2.25"/>
    <n v="1.1531838123744311"/>
  </r>
  <r>
    <x v="2"/>
    <m/>
    <n v="29"/>
    <x v="69"/>
    <x v="16"/>
    <x v="1"/>
    <x v="0"/>
    <x v="0"/>
    <x v="20"/>
    <n v="2.66"/>
    <n v="1.0638000055989474"/>
  </r>
  <r>
    <x v="2"/>
    <m/>
    <n v="29"/>
    <x v="69"/>
    <x v="16"/>
    <x v="1"/>
    <x v="0"/>
    <x v="0"/>
    <x v="4"/>
    <n v="1.39"/>
    <n v="1.181480505571658"/>
  </r>
  <r>
    <x v="2"/>
    <m/>
    <n v="29"/>
    <x v="69"/>
    <x v="16"/>
    <x v="1"/>
    <x v="0"/>
    <x v="0"/>
    <x v="41"/>
    <n v="1.86"/>
    <n v="1.1179564237415478"/>
  </r>
  <r>
    <x v="2"/>
    <m/>
    <n v="29"/>
    <x v="69"/>
    <x v="16"/>
    <x v="1"/>
    <x v="0"/>
    <x v="0"/>
    <x v="48"/>
    <n v="2.0499999999999998"/>
    <n v="1.1069532865713065"/>
  </r>
  <r>
    <x v="2"/>
    <m/>
    <n v="29"/>
    <x v="69"/>
    <x v="16"/>
    <x v="1"/>
    <x v="0"/>
    <x v="0"/>
    <x v="74"/>
    <n v="3.53"/>
    <n v="1.0745519909652399"/>
  </r>
  <r>
    <x v="2"/>
    <m/>
    <n v="29"/>
    <x v="69"/>
    <x v="16"/>
    <x v="1"/>
    <x v="0"/>
    <x v="0"/>
    <x v="56"/>
    <n v="2.2799999999999998"/>
    <n v="1.0044893625457636"/>
  </r>
  <r>
    <x v="2"/>
    <m/>
    <n v="29"/>
    <x v="69"/>
    <x v="16"/>
    <x v="1"/>
    <x v="0"/>
    <x v="0"/>
    <x v="19"/>
    <n v="2.17"/>
    <n v="1.1121817212677847"/>
  </r>
  <r>
    <x v="2"/>
    <m/>
    <n v="29"/>
    <x v="69"/>
    <x v="16"/>
    <x v="1"/>
    <x v="0"/>
    <x v="0"/>
    <x v="47"/>
    <n v="2.85"/>
    <n v="1.0377787892580792"/>
  </r>
  <r>
    <x v="2"/>
    <m/>
    <n v="29"/>
    <x v="69"/>
    <x v="16"/>
    <x v="1"/>
    <x v="0"/>
    <x v="0"/>
    <x v="20"/>
    <n v="2.68"/>
    <n v="1.0717985018816463"/>
  </r>
  <r>
    <x v="2"/>
    <m/>
    <n v="29"/>
    <x v="69"/>
    <x v="16"/>
    <x v="1"/>
    <x v="0"/>
    <x v="0"/>
    <x v="20"/>
    <n v="2.82"/>
    <n v="1.1277879758605382"/>
  </r>
  <r>
    <x v="2"/>
    <m/>
    <n v="29"/>
    <x v="69"/>
    <x v="16"/>
    <x v="1"/>
    <x v="0"/>
    <x v="0"/>
    <x v="20"/>
    <n v="2.81"/>
    <n v="1.1237887277191887"/>
  </r>
  <r>
    <x v="2"/>
    <m/>
    <n v="29"/>
    <x v="69"/>
    <x v="16"/>
    <x v="1"/>
    <x v="0"/>
    <x v="0"/>
    <x v="57"/>
    <n v="2.15"/>
    <n v="1.0468451010083797"/>
  </r>
  <r>
    <x v="2"/>
    <m/>
    <n v="29"/>
    <x v="69"/>
    <x v="16"/>
    <x v="1"/>
    <x v="0"/>
    <x v="0"/>
    <x v="58"/>
    <n v="2.65"/>
    <n v="1.1119129938572052"/>
  </r>
  <r>
    <x v="2"/>
    <m/>
    <n v="29"/>
    <x v="69"/>
    <x v="16"/>
    <x v="1"/>
    <x v="0"/>
    <x v="0"/>
    <x v="41"/>
    <n v="1.78"/>
    <n v="1.0698722764838466"/>
  </r>
  <r>
    <x v="2"/>
    <m/>
    <n v="29"/>
    <x v="69"/>
    <x v="16"/>
    <x v="1"/>
    <x v="0"/>
    <x v="0"/>
    <x v="48"/>
    <n v="2"/>
    <n v="1.0799544259232261"/>
  </r>
  <r>
    <x v="2"/>
    <m/>
    <n v="29"/>
    <x v="69"/>
    <x v="16"/>
    <x v="1"/>
    <x v="0"/>
    <x v="0"/>
    <x v="2"/>
    <n v="2"/>
    <n v="1.1388483965014577"/>
  </r>
  <r>
    <x v="2"/>
    <m/>
    <n v="29"/>
    <x v="69"/>
    <x v="12"/>
    <x v="1"/>
    <x v="0"/>
    <x v="0"/>
    <x v="47"/>
    <n v="3.15"/>
    <n v="1.1470186618115612"/>
  </r>
  <r>
    <x v="2"/>
    <m/>
    <n v="29"/>
    <x v="69"/>
    <x v="12"/>
    <x v="1"/>
    <x v="0"/>
    <x v="0"/>
    <x v="74"/>
    <n v="3.75"/>
    <n v="1.1415212368610905"/>
  </r>
  <r>
    <x v="2"/>
    <m/>
    <n v="29"/>
    <x v="69"/>
    <x v="12"/>
    <x v="2"/>
    <x v="0"/>
    <x v="1"/>
    <x v="77"/>
    <n v="5.01"/>
    <n v="0.9427198880026193"/>
  </r>
  <r>
    <x v="2"/>
    <m/>
    <n v="29"/>
    <x v="69"/>
    <x v="29"/>
    <x v="1"/>
    <x v="0"/>
    <x v="0"/>
    <x v="47"/>
    <n v="3.34"/>
    <n v="1.2162039144287664"/>
  </r>
  <r>
    <x v="2"/>
    <m/>
    <n v="29"/>
    <x v="69"/>
    <x v="29"/>
    <x v="1"/>
    <x v="0"/>
    <x v="0"/>
    <x v="58"/>
    <n v="2.82"/>
    <n v="1.1832432613876673"/>
  </r>
  <r>
    <x v="2"/>
    <m/>
    <n v="29"/>
    <x v="69"/>
    <x v="29"/>
    <x v="1"/>
    <x v="0"/>
    <x v="0"/>
    <x v="20"/>
    <n v="3.11"/>
    <n v="1.2437661719596715"/>
  </r>
  <r>
    <x v="2"/>
    <m/>
    <n v="29"/>
    <x v="69"/>
    <x v="29"/>
    <x v="1"/>
    <x v="0"/>
    <x v="0"/>
    <x v="58"/>
    <n v="2.62"/>
    <n v="1.0993252995871237"/>
  </r>
  <r>
    <x v="2"/>
    <m/>
    <n v="29"/>
    <x v="69"/>
    <x v="29"/>
    <x v="1"/>
    <x v="0"/>
    <x v="0"/>
    <x v="26"/>
    <n v="2.4900000000000002"/>
    <n v="1.1527777777777779"/>
  </r>
  <r>
    <x v="2"/>
    <m/>
    <n v="29"/>
    <x v="69"/>
    <x v="29"/>
    <x v="1"/>
    <x v="0"/>
    <x v="0"/>
    <x v="2"/>
    <n v="2.19"/>
    <n v="1.2470389941690962"/>
  </r>
  <r>
    <x v="2"/>
    <m/>
    <n v="29"/>
    <x v="69"/>
    <x v="29"/>
    <x v="1"/>
    <x v="0"/>
    <x v="0"/>
    <x v="41"/>
    <n v="1.87"/>
    <n v="1.1239669421487604"/>
  </r>
  <r>
    <x v="2"/>
    <m/>
    <n v="29"/>
    <x v="69"/>
    <x v="29"/>
    <x v="1"/>
    <x v="0"/>
    <x v="0"/>
    <x v="58"/>
    <n v="2.84"/>
    <n v="1.1916350575677217"/>
  </r>
  <r>
    <x v="2"/>
    <m/>
    <n v="29"/>
    <x v="69"/>
    <x v="29"/>
    <x v="1"/>
    <x v="0"/>
    <x v="0"/>
    <x v="57"/>
    <n v="2.3199999999999998"/>
    <n v="1.129618899692763"/>
  </r>
  <r>
    <x v="2"/>
    <m/>
    <n v="29"/>
    <x v="69"/>
    <x v="29"/>
    <x v="1"/>
    <x v="0"/>
    <x v="0"/>
    <x v="41"/>
    <n v="1.8"/>
    <n v="1.081893313298272"/>
  </r>
  <r>
    <x v="2"/>
    <m/>
    <n v="29"/>
    <x v="69"/>
    <x v="29"/>
    <x v="1"/>
    <x v="0"/>
    <x v="0"/>
    <x v="2"/>
    <n v="2.08"/>
    <n v="1.184402332361516"/>
  </r>
  <r>
    <x v="2"/>
    <m/>
    <n v="29"/>
    <x v="69"/>
    <x v="29"/>
    <x v="1"/>
    <x v="0"/>
    <x v="0"/>
    <x v="20"/>
    <n v="2.9"/>
    <n v="1.1597819609913336"/>
  </r>
  <r>
    <x v="2"/>
    <m/>
    <n v="29"/>
    <x v="69"/>
    <x v="29"/>
    <x v="1"/>
    <x v="0"/>
    <x v="0"/>
    <x v="74"/>
    <n v="4.1100000000000003"/>
    <n v="1.2511072755997554"/>
  </r>
  <r>
    <x v="2"/>
    <m/>
    <n v="29"/>
    <x v="69"/>
    <x v="29"/>
    <x v="1"/>
    <x v="0"/>
    <x v="0"/>
    <x v="72"/>
    <n v="3.64"/>
    <n v="1.1576429879910441"/>
  </r>
  <r>
    <x v="2"/>
    <m/>
    <n v="29"/>
    <x v="69"/>
    <x v="29"/>
    <x v="1"/>
    <x v="0"/>
    <x v="0"/>
    <x v="56"/>
    <n v="2.78"/>
    <n v="1.2247721174900101"/>
  </r>
  <r>
    <x v="2"/>
    <m/>
    <n v="29"/>
    <x v="69"/>
    <x v="29"/>
    <x v="1"/>
    <x v="0"/>
    <x v="1"/>
    <x v="86"/>
    <n v="4.9000000000000004"/>
    <n v="1.2092077468264468"/>
  </r>
  <r>
    <x v="2"/>
    <m/>
    <n v="29"/>
    <x v="69"/>
    <x v="29"/>
    <x v="1"/>
    <x v="0"/>
    <x v="0"/>
    <x v="1"/>
    <n v="1.54"/>
    <n v="1.0952435138825671"/>
  </r>
  <r>
    <x v="2"/>
    <m/>
    <n v="29"/>
    <x v="69"/>
    <x v="29"/>
    <x v="1"/>
    <x v="0"/>
    <x v="1"/>
    <x v="76"/>
    <n v="5"/>
    <n v="1.1390144335909025"/>
  </r>
  <r>
    <x v="2"/>
    <m/>
    <n v="29"/>
    <x v="69"/>
    <x v="29"/>
    <x v="1"/>
    <x v="0"/>
    <x v="0"/>
    <x v="3"/>
    <n v="1.32"/>
    <n v="1.056"/>
  </r>
  <r>
    <x v="2"/>
    <m/>
    <n v="29"/>
    <x v="69"/>
    <x v="29"/>
    <x v="1"/>
    <x v="0"/>
    <x v="0"/>
    <x v="75"/>
    <n v="3.42"/>
    <n v="1.1371079554333479"/>
  </r>
  <r>
    <x v="2"/>
    <m/>
    <n v="29"/>
    <x v="69"/>
    <x v="29"/>
    <x v="1"/>
    <x v="0"/>
    <x v="1"/>
    <x v="82"/>
    <n v="5.16"/>
    <n v="1.223111111111111"/>
  </r>
  <r>
    <x v="2"/>
    <m/>
    <n v="29"/>
    <x v="69"/>
    <x v="29"/>
    <x v="1"/>
    <x v="0"/>
    <x v="0"/>
    <x v="2"/>
    <n v="2.06"/>
    <n v="1.1730138483965014"/>
  </r>
  <r>
    <x v="2"/>
    <m/>
    <n v="29"/>
    <x v="69"/>
    <x v="29"/>
    <x v="1"/>
    <x v="0"/>
    <x v="1"/>
    <x v="82"/>
    <n v="5.04"/>
    <n v="1.1946666666666668"/>
  </r>
  <r>
    <x v="2"/>
    <m/>
    <n v="29"/>
    <x v="69"/>
    <x v="29"/>
    <x v="1"/>
    <x v="0"/>
    <x v="0"/>
    <x v="57"/>
    <n v="2.4300000000000002"/>
    <n v="1.1831784164885408"/>
  </r>
  <r>
    <x v="2"/>
    <m/>
    <n v="29"/>
    <x v="69"/>
    <x v="28"/>
    <x v="1"/>
    <x v="0"/>
    <x v="0"/>
    <x v="48"/>
    <n v="2.0099999999999998"/>
    <n v="1.0853541980528421"/>
  </r>
  <r>
    <x v="2"/>
    <m/>
    <n v="29"/>
    <x v="69"/>
    <x v="28"/>
    <x v="1"/>
    <x v="0"/>
    <x v="0"/>
    <x v="75"/>
    <n v="3.32"/>
    <n v="1.1038591848066417"/>
  </r>
  <r>
    <x v="2"/>
    <m/>
    <n v="29"/>
    <x v="69"/>
    <x v="28"/>
    <x v="1"/>
    <x v="0"/>
    <x v="0"/>
    <x v="41"/>
    <n v="1.92"/>
    <n v="1.1540195341848234"/>
  </r>
  <r>
    <x v="2"/>
    <m/>
    <n v="29"/>
    <x v="69"/>
    <x v="28"/>
    <x v="1"/>
    <x v="0"/>
    <x v="0"/>
    <x v="80"/>
    <n v="4.42"/>
    <n v="1.136197132773118"/>
  </r>
  <r>
    <x v="2"/>
    <m/>
    <n v="29"/>
    <x v="69"/>
    <x v="28"/>
    <x v="1"/>
    <x v="0"/>
    <x v="0"/>
    <x v="0"/>
    <n v="1.1100000000000001"/>
    <n v="1.0036892361111112"/>
  </r>
  <r>
    <x v="2"/>
    <m/>
    <n v="29"/>
    <x v="69"/>
    <x v="28"/>
    <x v="1"/>
    <x v="0"/>
    <x v="1"/>
    <x v="37"/>
    <n v="3.85"/>
    <n v="1.1224489795918366"/>
  </r>
  <r>
    <x v="2"/>
    <m/>
    <n v="29"/>
    <x v="69"/>
    <x v="28"/>
    <x v="1"/>
    <x v="0"/>
    <x v="0"/>
    <x v="2"/>
    <n v="1.92"/>
    <n v="1.0932944606413995"/>
  </r>
  <r>
    <x v="2"/>
    <m/>
    <n v="29"/>
    <x v="69"/>
    <x v="28"/>
    <x v="1"/>
    <x v="0"/>
    <x v="1"/>
    <x v="37"/>
    <n v="4.1500000000000004"/>
    <n v="1.2099125364431489"/>
  </r>
  <r>
    <x v="2"/>
    <m/>
    <n v="29"/>
    <x v="69"/>
    <x v="28"/>
    <x v="1"/>
    <x v="0"/>
    <x v="0"/>
    <x v="68"/>
    <n v="3.18"/>
    <n v="1.1061023457717674"/>
  </r>
  <r>
    <x v="2"/>
    <m/>
    <n v="29"/>
    <x v="69"/>
    <x v="28"/>
    <x v="1"/>
    <x v="0"/>
    <x v="0"/>
    <x v="26"/>
    <n v="2.41"/>
    <n v="1.1157407407407407"/>
  </r>
  <r>
    <x v="2"/>
    <m/>
    <n v="29"/>
    <x v="69"/>
    <x v="28"/>
    <x v="1"/>
    <x v="0"/>
    <x v="0"/>
    <x v="4"/>
    <n v="1.23"/>
    <n v="1.0454827495346326"/>
  </r>
  <r>
    <x v="2"/>
    <m/>
    <n v="29"/>
    <x v="69"/>
    <x v="28"/>
    <x v="1"/>
    <x v="0"/>
    <x v="1"/>
    <x v="80"/>
    <n v="4.47"/>
    <n v="1.1490500415148952"/>
  </r>
  <r>
    <x v="2"/>
    <m/>
    <n v="29"/>
    <x v="69"/>
    <x v="28"/>
    <x v="1"/>
    <x v="0"/>
    <x v="1"/>
    <x v="84"/>
    <n v="4.04"/>
    <n v="1.128772236673363"/>
  </r>
  <r>
    <x v="2"/>
    <m/>
    <n v="29"/>
    <x v="69"/>
    <x v="28"/>
    <x v="1"/>
    <x v="0"/>
    <x v="0"/>
    <x v="1"/>
    <n v="1.62"/>
    <n v="1.1521392808375057"/>
  </r>
  <r>
    <x v="2"/>
    <m/>
    <n v="29"/>
    <x v="69"/>
    <x v="28"/>
    <x v="1"/>
    <x v="0"/>
    <x v="1"/>
    <x v="37"/>
    <n v="4.01"/>
    <n v="1.1690962099125364"/>
  </r>
  <r>
    <x v="2"/>
    <m/>
    <n v="29"/>
    <x v="69"/>
    <x v="28"/>
    <x v="1"/>
    <x v="0"/>
    <x v="0"/>
    <x v="58"/>
    <n v="2.72"/>
    <n v="1.1412842804873955"/>
  </r>
  <r>
    <x v="2"/>
    <m/>
    <n v="29"/>
    <x v="69"/>
    <x v="28"/>
    <x v="1"/>
    <x v="0"/>
    <x v="0"/>
    <x v="59"/>
    <n v="2.86"/>
    <n v="1.09100341796875"/>
  </r>
  <r>
    <x v="2"/>
    <m/>
    <n v="29"/>
    <x v="69"/>
    <x v="28"/>
    <x v="1"/>
    <x v="0"/>
    <x v="0"/>
    <x v="1"/>
    <n v="1.54"/>
    <n v="1.0952435138825671"/>
  </r>
  <r>
    <x v="2"/>
    <m/>
    <n v="29"/>
    <x v="69"/>
    <x v="28"/>
    <x v="1"/>
    <x v="0"/>
    <x v="0"/>
    <x v="48"/>
    <n v="1.88"/>
    <n v="1.0151571603678324"/>
  </r>
  <r>
    <x v="2"/>
    <m/>
    <n v="29"/>
    <x v="69"/>
    <x v="28"/>
    <x v="1"/>
    <x v="0"/>
    <x v="0"/>
    <x v="4"/>
    <n v="1.24"/>
    <n v="1.0539826092869469"/>
  </r>
  <r>
    <x v="2"/>
    <m/>
    <n v="29"/>
    <x v="69"/>
    <x v="28"/>
    <x v="1"/>
    <x v="0"/>
    <x v="0"/>
    <x v="41"/>
    <n v="1.73"/>
    <n v="1.0398196844477836"/>
  </r>
  <r>
    <x v="2"/>
    <m/>
    <n v="29"/>
    <x v="69"/>
    <x v="28"/>
    <x v="1"/>
    <x v="0"/>
    <x v="0"/>
    <x v="1"/>
    <n v="1.56"/>
    <n v="1.1094674556213018"/>
  </r>
  <r>
    <x v="2"/>
    <m/>
    <n v="29"/>
    <x v="69"/>
    <x v="28"/>
    <x v="1"/>
    <x v="0"/>
    <x v="0"/>
    <x v="16"/>
    <n v="1.76"/>
    <n v="1.117715795356399"/>
  </r>
  <r>
    <x v="2"/>
    <m/>
    <n v="29"/>
    <x v="69"/>
    <x v="28"/>
    <x v="1"/>
    <x v="0"/>
    <x v="0"/>
    <x v="75"/>
    <n v="3.42"/>
    <n v="1.1371079554333479"/>
  </r>
  <r>
    <x v="2"/>
    <m/>
    <n v="30"/>
    <x v="70"/>
    <x v="16"/>
    <x v="1"/>
    <x v="0"/>
    <x v="0"/>
    <x v="47"/>
    <n v="3.19"/>
    <n v="1.1615839781520254"/>
  </r>
  <r>
    <x v="2"/>
    <m/>
    <n v="30"/>
    <x v="70"/>
    <x v="16"/>
    <x v="1"/>
    <x v="0"/>
    <x v="0"/>
    <x v="47"/>
    <n v="2.94"/>
    <n v="1.0705507510241239"/>
  </r>
  <r>
    <x v="2"/>
    <m/>
    <n v="30"/>
    <x v="70"/>
    <x v="16"/>
    <x v="1"/>
    <x v="0"/>
    <x v="1"/>
    <x v="86"/>
    <n v="4.3499999999999996"/>
    <n v="1.0734803466724576"/>
  </r>
  <r>
    <x v="2"/>
    <m/>
    <n v="30"/>
    <x v="70"/>
    <x v="16"/>
    <x v="1"/>
    <x v="0"/>
    <x v="1"/>
    <x v="80"/>
    <n v="4.58"/>
    <n v="1.1773264407468054"/>
  </r>
  <r>
    <x v="2"/>
    <m/>
    <n v="30"/>
    <x v="70"/>
    <x v="16"/>
    <x v="1"/>
    <x v="0"/>
    <x v="1"/>
    <x v="86"/>
    <n v="4.9800000000000004"/>
    <n v="1.2289499141215725"/>
  </r>
  <r>
    <x v="2"/>
    <m/>
    <n v="30"/>
    <x v="70"/>
    <x v="16"/>
    <x v="1"/>
    <x v="0"/>
    <x v="0"/>
    <x v="2"/>
    <n v="1.82"/>
    <n v="1.0363520408163265"/>
  </r>
  <r>
    <x v="2"/>
    <m/>
    <n v="30"/>
    <x v="70"/>
    <x v="16"/>
    <x v="1"/>
    <x v="0"/>
    <x v="0"/>
    <x v="56"/>
    <n v="2.5099999999999998"/>
    <n v="1.1058194298201169"/>
  </r>
  <r>
    <x v="2"/>
    <m/>
    <n v="30"/>
    <x v="70"/>
    <x v="16"/>
    <x v="1"/>
    <x v="0"/>
    <x v="0"/>
    <x v="72"/>
    <n v="3.7"/>
    <n v="1.1767250152656219"/>
  </r>
  <r>
    <x v="2"/>
    <m/>
    <n v="30"/>
    <x v="70"/>
    <x v="16"/>
    <x v="1"/>
    <x v="0"/>
    <x v="0"/>
    <x v="74"/>
    <n v="3.78"/>
    <n v="1.1506534067559793"/>
  </r>
  <r>
    <x v="2"/>
    <m/>
    <n v="30"/>
    <x v="70"/>
    <x v="16"/>
    <x v="1"/>
    <x v="0"/>
    <x v="0"/>
    <x v="20"/>
    <n v="2.93"/>
    <n v="1.171779705415382"/>
  </r>
  <r>
    <x v="2"/>
    <m/>
    <n v="30"/>
    <x v="70"/>
    <x v="16"/>
    <x v="1"/>
    <x v="0"/>
    <x v="0"/>
    <x v="47"/>
    <n v="3.01"/>
    <n v="1.0960400546199363"/>
  </r>
  <r>
    <x v="2"/>
    <m/>
    <n v="30"/>
    <x v="70"/>
    <x v="16"/>
    <x v="1"/>
    <x v="0"/>
    <x v="0"/>
    <x v="26"/>
    <n v="2.19"/>
    <n v="1.0138888888888888"/>
  </r>
  <r>
    <x v="2"/>
    <m/>
    <n v="30"/>
    <x v="70"/>
    <x v="16"/>
    <x v="1"/>
    <x v="0"/>
    <x v="0"/>
    <x v="26"/>
    <n v="2.5099999999999998"/>
    <n v="1.162037037037037"/>
  </r>
  <r>
    <x v="2"/>
    <m/>
    <n v="30"/>
    <x v="70"/>
    <x v="16"/>
    <x v="1"/>
    <x v="0"/>
    <x v="0"/>
    <x v="56"/>
    <n v="2.61"/>
    <n v="1.1498759808089665"/>
  </r>
  <r>
    <x v="2"/>
    <m/>
    <n v="30"/>
    <x v="70"/>
    <x v="16"/>
    <x v="1"/>
    <x v="0"/>
    <x v="1"/>
    <x v="37"/>
    <n v="3.83"/>
    <n v="1.1166180758017492"/>
  </r>
  <r>
    <x v="2"/>
    <m/>
    <n v="30"/>
    <x v="70"/>
    <x v="16"/>
    <x v="1"/>
    <x v="0"/>
    <x v="0"/>
    <x v="19"/>
    <n v="2.34"/>
    <n v="1.1993111648694084"/>
  </r>
  <r>
    <x v="2"/>
    <m/>
    <n v="30"/>
    <x v="70"/>
    <x v="16"/>
    <x v="1"/>
    <x v="0"/>
    <x v="1"/>
    <x v="82"/>
    <n v="4.63"/>
    <n v="1.0974814814814815"/>
  </r>
  <r>
    <x v="2"/>
    <m/>
    <n v="30"/>
    <x v="70"/>
    <x v="16"/>
    <x v="1"/>
    <x v="0"/>
    <x v="0"/>
    <x v="57"/>
    <n v="2.5299999999999998"/>
    <n v="1.2318688863028837"/>
  </r>
  <r>
    <x v="2"/>
    <m/>
    <n v="30"/>
    <x v="70"/>
    <x v="16"/>
    <x v="1"/>
    <x v="0"/>
    <x v="0"/>
    <x v="58"/>
    <n v="1.99"/>
    <n v="0.83498371991541065"/>
  </r>
  <r>
    <x v="2"/>
    <m/>
    <n v="30"/>
    <x v="70"/>
    <x v="16"/>
    <x v="1"/>
    <x v="0"/>
    <x v="0"/>
    <x v="19"/>
    <n v="2.2400000000000002"/>
    <n v="1.1480585509861005"/>
  </r>
  <r>
    <x v="2"/>
    <m/>
    <n v="30"/>
    <x v="70"/>
    <x v="16"/>
    <x v="1"/>
    <x v="0"/>
    <x v="0"/>
    <x v="47"/>
    <n v="3.1"/>
    <n v="1.1288120163859809"/>
  </r>
  <r>
    <x v="2"/>
    <m/>
    <n v="30"/>
    <x v="70"/>
    <x v="16"/>
    <x v="1"/>
    <x v="0"/>
    <x v="1"/>
    <x v="82"/>
    <n v="4.18"/>
    <n v="0.99081481481481481"/>
  </r>
  <r>
    <x v="2"/>
    <m/>
    <n v="30"/>
    <x v="70"/>
    <x v="16"/>
    <x v="1"/>
    <x v="0"/>
    <x v="0"/>
    <x v="20"/>
    <n v="2.89"/>
    <n v="1.1557827128499842"/>
  </r>
  <r>
    <x v="2"/>
    <m/>
    <n v="30"/>
    <x v="70"/>
    <x v="16"/>
    <x v="1"/>
    <x v="0"/>
    <x v="0"/>
    <x v="20"/>
    <n v="3.31"/>
    <n v="1.3237511347866602"/>
  </r>
  <r>
    <x v="2"/>
    <m/>
    <n v="30"/>
    <x v="70"/>
    <x v="33"/>
    <x v="1"/>
    <x v="0"/>
    <x v="0"/>
    <x v="18"/>
    <n v="1.29"/>
    <n v="0.97247664925254995"/>
  </r>
  <r>
    <x v="2"/>
    <m/>
    <n v="30"/>
    <x v="70"/>
    <x v="33"/>
    <x v="1"/>
    <x v="0"/>
    <x v="0"/>
    <x v="41"/>
    <n v="1.83"/>
    <n v="1.0999248685199099"/>
  </r>
  <r>
    <x v="2"/>
    <m/>
    <n v="30"/>
    <x v="70"/>
    <x v="33"/>
    <x v="1"/>
    <x v="0"/>
    <x v="0"/>
    <x v="2"/>
    <n v="1.88"/>
    <n v="1.0705174927113703"/>
  </r>
  <r>
    <x v="2"/>
    <m/>
    <n v="30"/>
    <x v="70"/>
    <x v="33"/>
    <x v="1"/>
    <x v="0"/>
    <x v="0"/>
    <x v="4"/>
    <n v="1.29"/>
    <n v="1.0964819080485173"/>
  </r>
  <r>
    <x v="2"/>
    <m/>
    <n v="30"/>
    <x v="70"/>
    <x v="33"/>
    <x v="1"/>
    <x v="0"/>
    <x v="0"/>
    <x v="25"/>
    <n v="1.64"/>
    <n v="1.10158049933838"/>
  </r>
  <r>
    <x v="2"/>
    <m/>
    <n v="30"/>
    <x v="70"/>
    <x v="7"/>
    <x v="1"/>
    <x v="0"/>
    <x v="1"/>
    <x v="83"/>
    <n v="4.21"/>
    <n v="1.1279363854595337"/>
  </r>
  <r>
    <x v="2"/>
    <m/>
    <n v="30"/>
    <x v="70"/>
    <x v="7"/>
    <x v="1"/>
    <x v="0"/>
    <x v="0"/>
    <x v="74"/>
    <n v="3.9"/>
    <n v="1.1871820863355342"/>
  </r>
  <r>
    <x v="2"/>
    <m/>
    <n v="30"/>
    <x v="70"/>
    <x v="7"/>
    <x v="1"/>
    <x v="0"/>
    <x v="0"/>
    <x v="26"/>
    <n v="2.58"/>
    <n v="1.1944444444444444"/>
  </r>
  <r>
    <x v="2"/>
    <m/>
    <n v="30"/>
    <x v="70"/>
    <x v="7"/>
    <x v="1"/>
    <x v="0"/>
    <x v="1"/>
    <x v="80"/>
    <n v="4.4400000000000004"/>
    <n v="1.1413382962698291"/>
  </r>
  <r>
    <x v="2"/>
    <m/>
    <n v="30"/>
    <x v="70"/>
    <x v="7"/>
    <x v="1"/>
    <x v="0"/>
    <x v="0"/>
    <x v="68"/>
    <n v="4.09"/>
    <n v="1.4226284887441911"/>
  </r>
  <r>
    <x v="2"/>
    <m/>
    <n v="30"/>
    <x v="70"/>
    <x v="7"/>
    <x v="1"/>
    <x v="0"/>
    <x v="1"/>
    <x v="37"/>
    <n v="3.95"/>
    <n v="1.1516034985422741"/>
  </r>
  <r>
    <x v="2"/>
    <m/>
    <n v="30"/>
    <x v="70"/>
    <x v="7"/>
    <x v="1"/>
    <x v="0"/>
    <x v="0"/>
    <x v="26"/>
    <n v="2.3199999999999998"/>
    <n v="1.074074074074074"/>
  </r>
  <r>
    <x v="2"/>
    <m/>
    <n v="30"/>
    <x v="70"/>
    <x v="31"/>
    <x v="1"/>
    <x v="0"/>
    <x v="0"/>
    <x v="20"/>
    <n v="2.58"/>
    <n v="1.0318060204681521"/>
  </r>
  <r>
    <x v="2"/>
    <m/>
    <n v="30"/>
    <x v="70"/>
    <x v="31"/>
    <x v="1"/>
    <x v="0"/>
    <x v="0"/>
    <x v="75"/>
    <n v="3.59"/>
    <n v="1.1936308654987482"/>
  </r>
  <r>
    <x v="2"/>
    <m/>
    <n v="30"/>
    <x v="70"/>
    <x v="31"/>
    <x v="1"/>
    <x v="0"/>
    <x v="0"/>
    <x v="58"/>
    <n v="2.8"/>
    <n v="1.174851465207613"/>
  </r>
  <r>
    <x v="2"/>
    <m/>
    <n v="30"/>
    <x v="70"/>
    <x v="31"/>
    <x v="1"/>
    <x v="0"/>
    <x v="0"/>
    <x v="1"/>
    <n v="1.54"/>
    <n v="1.0952435138825671"/>
  </r>
  <r>
    <x v="2"/>
    <m/>
    <n v="30"/>
    <x v="70"/>
    <x v="31"/>
    <x v="1"/>
    <x v="0"/>
    <x v="0"/>
    <x v="2"/>
    <n v="2.09"/>
    <n v="1.1900965743440233"/>
  </r>
  <r>
    <x v="2"/>
    <m/>
    <n v="30"/>
    <x v="70"/>
    <x v="31"/>
    <x v="1"/>
    <x v="0"/>
    <x v="0"/>
    <x v="41"/>
    <n v="2.0299999999999998"/>
    <n v="1.220135236664162"/>
  </r>
  <r>
    <x v="2"/>
    <m/>
    <n v="30"/>
    <x v="70"/>
    <x v="31"/>
    <x v="1"/>
    <x v="0"/>
    <x v="0"/>
    <x v="56"/>
    <n v="2.64"/>
    <n v="1.1630929461056212"/>
  </r>
  <r>
    <x v="2"/>
    <m/>
    <n v="30"/>
    <x v="70"/>
    <x v="31"/>
    <x v="1"/>
    <x v="0"/>
    <x v="0"/>
    <x v="20"/>
    <n v="2.95"/>
    <n v="1.1797782016980807"/>
  </r>
  <r>
    <x v="2"/>
    <m/>
    <n v="30"/>
    <x v="70"/>
    <x v="31"/>
    <x v="1"/>
    <x v="0"/>
    <x v="0"/>
    <x v="72"/>
    <n v="3.82"/>
    <n v="1.2148890698147772"/>
  </r>
  <r>
    <x v="2"/>
    <m/>
    <n v="30"/>
    <x v="70"/>
    <x v="31"/>
    <x v="1"/>
    <x v="0"/>
    <x v="0"/>
    <x v="4"/>
    <n v="1.47"/>
    <n v="1.2494793835901707"/>
  </r>
  <r>
    <x v="2"/>
    <m/>
    <n v="30"/>
    <x v="70"/>
    <x v="31"/>
    <x v="1"/>
    <x v="0"/>
    <x v="1"/>
    <x v="37"/>
    <n v="4.22"/>
    <n v="1.2303206997084548"/>
  </r>
  <r>
    <x v="2"/>
    <m/>
    <n v="30"/>
    <x v="70"/>
    <x v="31"/>
    <x v="1"/>
    <x v="0"/>
    <x v="0"/>
    <x v="1"/>
    <n v="1.67"/>
    <n v="1.1876991351843422"/>
  </r>
  <r>
    <x v="2"/>
    <m/>
    <n v="30"/>
    <x v="70"/>
    <x v="31"/>
    <x v="1"/>
    <x v="0"/>
    <x v="1"/>
    <x v="86"/>
    <n v="4.93"/>
    <n v="1.2166110595621187"/>
  </r>
  <r>
    <x v="2"/>
    <m/>
    <n v="30"/>
    <x v="70"/>
    <x v="31"/>
    <x v="1"/>
    <x v="0"/>
    <x v="0"/>
    <x v="2"/>
    <n v="2.14"/>
    <n v="1.2185677842565599"/>
  </r>
  <r>
    <x v="2"/>
    <m/>
    <n v="30"/>
    <x v="70"/>
    <x v="31"/>
    <x v="1"/>
    <x v="0"/>
    <x v="1"/>
    <x v="83"/>
    <n v="4.26"/>
    <n v="1.1413323045267489"/>
  </r>
  <r>
    <x v="2"/>
    <m/>
    <n v="30"/>
    <x v="70"/>
    <x v="31"/>
    <x v="1"/>
    <x v="0"/>
    <x v="0"/>
    <x v="74"/>
    <n v="4.1100000000000003"/>
    <n v="1.2511072755997554"/>
  </r>
  <r>
    <x v="2"/>
    <m/>
    <n v="30"/>
    <x v="70"/>
    <x v="31"/>
    <x v="1"/>
    <x v="0"/>
    <x v="0"/>
    <x v="3"/>
    <n v="1.36"/>
    <n v="1.0880000000000001"/>
  </r>
  <r>
    <x v="2"/>
    <m/>
    <n v="30"/>
    <x v="70"/>
    <x v="31"/>
    <x v="1"/>
    <x v="0"/>
    <x v="0"/>
    <x v="57"/>
    <n v="2.33"/>
    <n v="1.1344879466741975"/>
  </r>
  <r>
    <x v="2"/>
    <m/>
    <n v="30"/>
    <x v="70"/>
    <x v="31"/>
    <x v="1"/>
    <x v="0"/>
    <x v="0"/>
    <x v="47"/>
    <n v="3.51"/>
    <n v="1.2781065088757397"/>
  </r>
  <r>
    <x v="2"/>
    <m/>
    <n v="30"/>
    <x v="70"/>
    <x v="31"/>
    <x v="1"/>
    <x v="0"/>
    <x v="0"/>
    <x v="2"/>
    <n v="2.04"/>
    <n v="1.1616253644314869"/>
  </r>
  <r>
    <x v="2"/>
    <m/>
    <n v="30"/>
    <x v="70"/>
    <x v="31"/>
    <x v="1"/>
    <x v="0"/>
    <x v="0"/>
    <x v="68"/>
    <n v="3.51"/>
    <n v="1.2208865514650638"/>
  </r>
  <r>
    <x v="2"/>
    <m/>
    <n v="30"/>
    <x v="70"/>
    <x v="31"/>
    <x v="1"/>
    <x v="0"/>
    <x v="0"/>
    <x v="74"/>
    <n v="3.95"/>
    <n v="1.2024023694936821"/>
  </r>
  <r>
    <x v="2"/>
    <m/>
    <n v="30"/>
    <x v="70"/>
    <x v="31"/>
    <x v="1"/>
    <x v="0"/>
    <x v="0"/>
    <x v="16"/>
    <n v="1.83"/>
    <n v="1.1621704008535285"/>
  </r>
  <r>
    <x v="2"/>
    <m/>
    <n v="30"/>
    <x v="70"/>
    <x v="31"/>
    <x v="1"/>
    <x v="0"/>
    <x v="0"/>
    <x v="2"/>
    <n v="2.15"/>
    <n v="1.2242620262390671"/>
  </r>
  <r>
    <x v="2"/>
    <m/>
    <n v="30"/>
    <x v="70"/>
    <x v="6"/>
    <x v="2"/>
    <x v="0"/>
    <x v="1"/>
    <x v="82"/>
    <n v="4.46"/>
    <n v="1.0571851851851852"/>
  </r>
  <r>
    <x v="2"/>
    <m/>
    <n v="30"/>
    <x v="70"/>
    <x v="6"/>
    <x v="2"/>
    <x v="0"/>
    <x v="1"/>
    <x v="39"/>
    <n v="8.24"/>
    <n v="1.058190186570231"/>
  </r>
  <r>
    <x v="2"/>
    <m/>
    <n v="30"/>
    <x v="70"/>
    <x v="6"/>
    <x v="2"/>
    <x v="0"/>
    <x v="1"/>
    <x v="77"/>
    <n v="5.48"/>
    <n v="1.0311586798910886"/>
  </r>
  <r>
    <x v="2"/>
    <m/>
    <n v="30"/>
    <x v="70"/>
    <x v="6"/>
    <x v="2"/>
    <x v="0"/>
    <x v="1"/>
    <x v="85"/>
    <n v="4.8600000000000003"/>
    <n v="1.0645451697905739"/>
  </r>
  <r>
    <x v="2"/>
    <m/>
    <n v="30"/>
    <x v="70"/>
    <x v="6"/>
    <x v="2"/>
    <x v="0"/>
    <x v="1"/>
    <x v="71"/>
    <n v="5.26"/>
    <n v="1.1084138303073214"/>
  </r>
  <r>
    <x v="2"/>
    <m/>
    <n v="30"/>
    <x v="70"/>
    <x v="6"/>
    <x v="2"/>
    <x v="0"/>
    <x v="1"/>
    <x v="49"/>
    <n v="13.02"/>
    <n v="1.0053828910395057"/>
  </r>
  <r>
    <x v="2"/>
    <m/>
    <n v="30"/>
    <x v="70"/>
    <x v="28"/>
    <x v="1"/>
    <x v="0"/>
    <x v="0"/>
    <x v="58"/>
    <n v="2.6"/>
    <n v="1.0909335034070693"/>
  </r>
  <r>
    <x v="2"/>
    <m/>
    <n v="30"/>
    <x v="70"/>
    <x v="28"/>
    <x v="1"/>
    <x v="0"/>
    <x v="0"/>
    <x v="16"/>
    <n v="1.77"/>
    <n v="1.1240664532845603"/>
  </r>
  <r>
    <x v="2"/>
    <m/>
    <n v="30"/>
    <x v="70"/>
    <x v="28"/>
    <x v="1"/>
    <x v="0"/>
    <x v="0"/>
    <x v="16"/>
    <n v="1.66"/>
    <n v="1.0542092160747853"/>
  </r>
  <r>
    <x v="2"/>
    <m/>
    <n v="30"/>
    <x v="70"/>
    <x v="28"/>
    <x v="1"/>
    <x v="0"/>
    <x v="0"/>
    <x v="58"/>
    <n v="2.71"/>
    <n v="1.1370883823973683"/>
  </r>
  <r>
    <x v="2"/>
    <m/>
    <n v="30"/>
    <x v="70"/>
    <x v="28"/>
    <x v="1"/>
    <x v="0"/>
    <x v="0"/>
    <x v="26"/>
    <n v="2.3199999999999998"/>
    <n v="1.074074074074074"/>
  </r>
  <r>
    <x v="2"/>
    <m/>
    <n v="30"/>
    <x v="70"/>
    <x v="28"/>
    <x v="1"/>
    <x v="0"/>
    <x v="0"/>
    <x v="41"/>
    <n v="2.89"/>
    <n v="1.7370398196844479"/>
  </r>
  <r>
    <x v="2"/>
    <m/>
    <n v="30"/>
    <x v="70"/>
    <x v="28"/>
    <x v="1"/>
    <x v="0"/>
    <x v="0"/>
    <x v="18"/>
    <n v="1.52"/>
    <n v="1.1458639588092061"/>
  </r>
  <r>
    <x v="2"/>
    <m/>
    <n v="30"/>
    <x v="70"/>
    <x v="28"/>
    <x v="1"/>
    <x v="0"/>
    <x v="0"/>
    <x v="6"/>
    <n v="1.1200000000000001"/>
    <n v="1.1506534067559795"/>
  </r>
  <r>
    <x v="2"/>
    <m/>
    <n v="30"/>
    <x v="70"/>
    <x v="28"/>
    <x v="1"/>
    <x v="0"/>
    <x v="0"/>
    <x v="47"/>
    <n v="1.34"/>
    <n v="0.48793809740555305"/>
  </r>
  <r>
    <x v="2"/>
    <m/>
    <n v="30"/>
    <x v="70"/>
    <x v="28"/>
    <x v="1"/>
    <x v="0"/>
    <x v="0"/>
    <x v="58"/>
    <n v="3.03"/>
    <n v="1.2713571212782384"/>
  </r>
  <r>
    <x v="2"/>
    <m/>
    <n v="30"/>
    <x v="70"/>
    <x v="28"/>
    <x v="1"/>
    <x v="0"/>
    <x v="0"/>
    <x v="26"/>
    <n v="2.2400000000000002"/>
    <n v="1.0370370370370372"/>
  </r>
  <r>
    <x v="2"/>
    <m/>
    <n v="30"/>
    <x v="70"/>
    <x v="28"/>
    <x v="1"/>
    <x v="0"/>
    <x v="0"/>
    <x v="2"/>
    <n v="1.97"/>
    <n v="1.1217656705539358"/>
  </r>
  <r>
    <x v="2"/>
    <m/>
    <n v="30"/>
    <x v="70"/>
    <x v="28"/>
    <x v="1"/>
    <x v="0"/>
    <x v="0"/>
    <x v="72"/>
    <n v="3.48"/>
    <n v="1.1067575819255038"/>
  </r>
  <r>
    <x v="2"/>
    <m/>
    <n v="30"/>
    <x v="70"/>
    <x v="28"/>
    <x v="1"/>
    <x v="0"/>
    <x v="0"/>
    <x v="19"/>
    <n v="2.06"/>
    <n v="1.0558038459961459"/>
  </r>
  <r>
    <x v="2"/>
    <m/>
    <n v="30"/>
    <x v="70"/>
    <x v="28"/>
    <x v="1"/>
    <x v="0"/>
    <x v="0"/>
    <x v="25"/>
    <n v="1.59"/>
    <n v="1.067995728017088"/>
  </r>
  <r>
    <x v="2"/>
    <m/>
    <n v="30"/>
    <x v="70"/>
    <x v="28"/>
    <x v="1"/>
    <x v="0"/>
    <x v="0"/>
    <x v="25"/>
    <n v="1.5"/>
    <n v="1.0075431396387622"/>
  </r>
  <r>
    <x v="2"/>
    <m/>
    <n v="30"/>
    <x v="70"/>
    <x v="28"/>
    <x v="1"/>
    <x v="0"/>
    <x v="0"/>
    <x v="41"/>
    <n v="1.8"/>
    <n v="1.081893313298272"/>
  </r>
  <r>
    <x v="2"/>
    <m/>
    <n v="30"/>
    <x v="70"/>
    <x v="28"/>
    <x v="1"/>
    <x v="0"/>
    <x v="0"/>
    <x v="47"/>
    <n v="3.11"/>
    <n v="1.132453345471097"/>
  </r>
  <r>
    <x v="2"/>
    <m/>
    <n v="30"/>
    <x v="70"/>
    <x v="16"/>
    <x v="1"/>
    <x v="0"/>
    <x v="0"/>
    <x v="59"/>
    <n v="2.93"/>
    <n v="1.117706298828125"/>
  </r>
  <r>
    <x v="2"/>
    <m/>
    <n v="30"/>
    <x v="70"/>
    <x v="16"/>
    <x v="1"/>
    <x v="0"/>
    <x v="0"/>
    <x v="58"/>
    <n v="2.78"/>
    <n v="1.1664596690275586"/>
  </r>
  <r>
    <x v="2"/>
    <m/>
    <n v="30"/>
    <x v="70"/>
    <x v="16"/>
    <x v="1"/>
    <x v="0"/>
    <x v="0"/>
    <x v="19"/>
    <n v="2.21"/>
    <n v="1.1326827668211079"/>
  </r>
  <r>
    <x v="2"/>
    <m/>
    <n v="30"/>
    <x v="70"/>
    <x v="16"/>
    <x v="1"/>
    <x v="0"/>
    <x v="0"/>
    <x v="47"/>
    <n v="3.16"/>
    <n v="1.1506599908966773"/>
  </r>
  <r>
    <x v="2"/>
    <m/>
    <n v="30"/>
    <x v="70"/>
    <x v="16"/>
    <x v="1"/>
    <x v="0"/>
    <x v="0"/>
    <x v="41"/>
    <n v="1.96"/>
    <n v="1.1780616078136739"/>
  </r>
  <r>
    <x v="2"/>
    <m/>
    <n v="30"/>
    <x v="70"/>
    <x v="16"/>
    <x v="1"/>
    <x v="0"/>
    <x v="1"/>
    <x v="82"/>
    <n v="4.72"/>
    <n v="1.1188148148148147"/>
  </r>
  <r>
    <x v="2"/>
    <m/>
    <n v="30"/>
    <x v="70"/>
    <x v="16"/>
    <x v="1"/>
    <x v="0"/>
    <x v="0"/>
    <x v="25"/>
    <n v="1.59"/>
    <n v="1.067995728017088"/>
  </r>
  <r>
    <x v="2"/>
    <m/>
    <n v="30"/>
    <x v="70"/>
    <x v="16"/>
    <x v="1"/>
    <x v="0"/>
    <x v="0"/>
    <x v="19"/>
    <n v="2.16"/>
    <n v="1.1070564598794539"/>
  </r>
  <r>
    <x v="2"/>
    <m/>
    <n v="30"/>
    <x v="70"/>
    <x v="16"/>
    <x v="1"/>
    <x v="0"/>
    <x v="0"/>
    <x v="25"/>
    <n v="1.68"/>
    <n v="1.1284483163954138"/>
  </r>
  <r>
    <x v="2"/>
    <m/>
    <n v="30"/>
    <x v="70"/>
    <x v="16"/>
    <x v="1"/>
    <x v="0"/>
    <x v="0"/>
    <x v="2"/>
    <n v="1.98"/>
    <n v="1.1274599125364431"/>
  </r>
  <r>
    <x v="2"/>
    <m/>
    <n v="30"/>
    <x v="70"/>
    <x v="16"/>
    <x v="1"/>
    <x v="0"/>
    <x v="0"/>
    <x v="47"/>
    <n v="3.33"/>
    <n v="1.2125625853436504"/>
  </r>
  <r>
    <x v="2"/>
    <m/>
    <n v="30"/>
    <x v="70"/>
    <x v="16"/>
    <x v="1"/>
    <x v="0"/>
    <x v="0"/>
    <x v="74"/>
    <n v="4.01"/>
    <n v="1.2206667092834596"/>
  </r>
  <r>
    <x v="2"/>
    <m/>
    <n v="30"/>
    <x v="70"/>
    <x v="16"/>
    <x v="1"/>
    <x v="0"/>
    <x v="0"/>
    <x v="16"/>
    <n v="1.74"/>
    <n v="1.1050144795000763"/>
  </r>
  <r>
    <x v="2"/>
    <m/>
    <n v="30"/>
    <x v="70"/>
    <x v="16"/>
    <x v="1"/>
    <x v="0"/>
    <x v="0"/>
    <x v="59"/>
    <n v="2.97"/>
    <n v="1.132965087890625"/>
  </r>
  <r>
    <x v="2"/>
    <m/>
    <n v="30"/>
    <x v="70"/>
    <x v="16"/>
    <x v="1"/>
    <x v="0"/>
    <x v="0"/>
    <x v="25"/>
    <n v="1.72"/>
    <n v="1.1553161334524473"/>
  </r>
  <r>
    <x v="2"/>
    <m/>
    <n v="30"/>
    <x v="70"/>
    <x v="16"/>
    <x v="1"/>
    <x v="0"/>
    <x v="0"/>
    <x v="48"/>
    <n v="2.17"/>
    <n v="1.1717505521267002"/>
  </r>
  <r>
    <x v="2"/>
    <m/>
    <n v="30"/>
    <x v="70"/>
    <x v="16"/>
    <x v="1"/>
    <x v="0"/>
    <x v="0"/>
    <x v="19"/>
    <n v="2.19"/>
    <n v="1.1224322440444463"/>
  </r>
  <r>
    <x v="2"/>
    <m/>
    <n v="30"/>
    <x v="70"/>
    <x v="16"/>
    <x v="1"/>
    <x v="0"/>
    <x v="0"/>
    <x v="48"/>
    <n v="2.06"/>
    <n v="1.1123530587009227"/>
  </r>
  <r>
    <x v="2"/>
    <m/>
    <n v="30"/>
    <x v="70"/>
    <x v="16"/>
    <x v="1"/>
    <x v="0"/>
    <x v="0"/>
    <x v="19"/>
    <n v="2.21"/>
    <n v="1.1326827668211079"/>
  </r>
  <r>
    <x v="2"/>
    <m/>
    <n v="30"/>
    <x v="70"/>
    <x v="16"/>
    <x v="1"/>
    <x v="0"/>
    <x v="0"/>
    <x v="16"/>
    <n v="1.85"/>
    <n v="1.1748717167098512"/>
  </r>
  <r>
    <x v="2"/>
    <m/>
    <n v="30"/>
    <x v="70"/>
    <x v="16"/>
    <x v="1"/>
    <x v="0"/>
    <x v="0"/>
    <x v="48"/>
    <n v="1.83"/>
    <n v="0.98815829971975178"/>
  </r>
  <r>
    <x v="2"/>
    <m/>
    <n v="30"/>
    <x v="70"/>
    <x v="16"/>
    <x v="1"/>
    <x v="0"/>
    <x v="0"/>
    <x v="19"/>
    <n v="2.25"/>
    <n v="1.1531838123744311"/>
  </r>
  <r>
    <x v="2"/>
    <m/>
    <n v="30"/>
    <x v="70"/>
    <x v="16"/>
    <x v="1"/>
    <x v="0"/>
    <x v="0"/>
    <x v="26"/>
    <n v="2.2799999999999998"/>
    <n v="1.0555555555555554"/>
  </r>
  <r>
    <x v="2"/>
    <m/>
    <n v="30"/>
    <x v="70"/>
    <x v="16"/>
    <x v="1"/>
    <x v="0"/>
    <x v="0"/>
    <x v="18"/>
    <n v="1.47"/>
    <n v="1.1081710654273242"/>
  </r>
  <r>
    <x v="2"/>
    <m/>
    <n v="30"/>
    <x v="70"/>
    <x v="15"/>
    <x v="2"/>
    <x v="0"/>
    <x v="1"/>
    <x v="38"/>
    <n v="8.74"/>
    <n v="1.1989026063100137"/>
  </r>
  <r>
    <x v="2"/>
    <m/>
    <n v="30"/>
    <x v="70"/>
    <x v="15"/>
    <x v="2"/>
    <x v="0"/>
    <x v="1"/>
    <x v="76"/>
    <n v="4.96"/>
    <n v="1.1299023181221752"/>
  </r>
  <r>
    <x v="2"/>
    <m/>
    <n v="30"/>
    <x v="70"/>
    <x v="15"/>
    <x v="2"/>
    <x v="0"/>
    <x v="1"/>
    <x v="86"/>
    <n v="4.8"/>
    <n v="1.1845300377075396"/>
  </r>
  <r>
    <x v="2"/>
    <m/>
    <n v="30"/>
    <x v="70"/>
    <x v="15"/>
    <x v="2"/>
    <x v="0"/>
    <x v="1"/>
    <x v="62"/>
    <n v="6.66"/>
    <n v="1.084469774068797"/>
  </r>
  <r>
    <x v="2"/>
    <m/>
    <n v="30"/>
    <x v="70"/>
    <x v="15"/>
    <x v="2"/>
    <x v="0"/>
    <x v="1"/>
    <x v="60"/>
    <n v="6.27"/>
    <n v="1.0578636216391319"/>
  </r>
  <r>
    <x v="2"/>
    <m/>
    <n v="30"/>
    <x v="70"/>
    <x v="12"/>
    <x v="1"/>
    <x v="0"/>
    <x v="1"/>
    <x v="79"/>
    <n v="6.35"/>
    <n v="0.93180644252441769"/>
  </r>
  <r>
    <x v="2"/>
    <m/>
    <n v="30"/>
    <x v="70"/>
    <x v="12"/>
    <x v="1"/>
    <x v="0"/>
    <x v="1"/>
    <x v="84"/>
    <n v="3.88"/>
    <n v="1.0840683857160021"/>
  </r>
  <r>
    <x v="2"/>
    <m/>
    <n v="30"/>
    <x v="70"/>
    <x v="12"/>
    <x v="1"/>
    <x v="0"/>
    <x v="1"/>
    <x v="37"/>
    <n v="3.41"/>
    <n v="0.99416909620991256"/>
  </r>
  <r>
    <x v="2"/>
    <m/>
    <n v="30"/>
    <x v="70"/>
    <x v="12"/>
    <x v="1"/>
    <x v="0"/>
    <x v="0"/>
    <x v="47"/>
    <n v="3.03"/>
    <n v="1.1033227127901684"/>
  </r>
  <r>
    <x v="2"/>
    <m/>
    <n v="30"/>
    <x v="70"/>
    <x v="12"/>
    <x v="1"/>
    <x v="0"/>
    <x v="1"/>
    <x v="82"/>
    <n v="4.53"/>
    <n v="1.0737777777777777"/>
  </r>
  <r>
    <x v="2"/>
    <m/>
    <n v="30"/>
    <x v="70"/>
    <x v="12"/>
    <x v="1"/>
    <x v="0"/>
    <x v="1"/>
    <x v="82"/>
    <n v="4.7"/>
    <n v="1.114074074074074"/>
  </r>
  <r>
    <x v="2"/>
    <m/>
    <n v="30"/>
    <x v="70"/>
    <x v="12"/>
    <x v="1"/>
    <x v="0"/>
    <x v="0"/>
    <x v="59"/>
    <n v="2.72"/>
    <n v="1.03759765625"/>
  </r>
  <r>
    <x v="2"/>
    <m/>
    <n v="30"/>
    <x v="70"/>
    <x v="12"/>
    <x v="1"/>
    <x v="0"/>
    <x v="1"/>
    <x v="82"/>
    <n v="4.47"/>
    <n v="1.0595555555555556"/>
  </r>
  <r>
    <x v="2"/>
    <m/>
    <n v="30"/>
    <x v="70"/>
    <x v="12"/>
    <x v="1"/>
    <x v="0"/>
    <x v="1"/>
    <x v="76"/>
    <n v="4.92"/>
    <n v="1.120790202653448"/>
  </r>
  <r>
    <x v="2"/>
    <m/>
    <n v="30"/>
    <x v="70"/>
    <x v="12"/>
    <x v="1"/>
    <x v="0"/>
    <x v="1"/>
    <x v="84"/>
    <n v="4.3600000000000003"/>
    <n v="1.2181799385880849"/>
  </r>
  <r>
    <x v="2"/>
    <m/>
    <n v="30"/>
    <x v="71"/>
    <x v="8"/>
    <x v="1"/>
    <x v="0"/>
    <x v="1"/>
    <x v="86"/>
    <n v="4.59"/>
    <n v="1.1327068485578347"/>
  </r>
  <r>
    <x v="2"/>
    <m/>
    <n v="30"/>
    <x v="71"/>
    <x v="8"/>
    <x v="1"/>
    <x v="0"/>
    <x v="0"/>
    <x v="74"/>
    <n v="3.58"/>
    <n v="1.0897722741233877"/>
  </r>
  <r>
    <x v="2"/>
    <m/>
    <n v="30"/>
    <x v="71"/>
    <x v="8"/>
    <x v="1"/>
    <x v="0"/>
    <x v="0"/>
    <x v="26"/>
    <n v="2.46"/>
    <n v="1.1388888888888888"/>
  </r>
  <r>
    <x v="2"/>
    <m/>
    <n v="30"/>
    <x v="71"/>
    <x v="8"/>
    <x v="1"/>
    <x v="0"/>
    <x v="0"/>
    <x v="75"/>
    <n v="3.34"/>
    <n v="1.1105089389319829"/>
  </r>
  <r>
    <x v="2"/>
    <m/>
    <n v="30"/>
    <x v="71"/>
    <x v="8"/>
    <x v="1"/>
    <x v="0"/>
    <x v="0"/>
    <x v="68"/>
    <n v="3.37"/>
    <n v="1.1721902217769986"/>
  </r>
  <r>
    <x v="2"/>
    <m/>
    <n v="30"/>
    <x v="71"/>
    <x v="0"/>
    <x v="2"/>
    <x v="0"/>
    <x v="1"/>
    <x v="80"/>
    <n v="4.3499999999999996"/>
    <n v="1.1182030605346294"/>
  </r>
  <r>
    <x v="2"/>
    <m/>
    <n v="30"/>
    <x v="71"/>
    <x v="0"/>
    <x v="2"/>
    <x v="0"/>
    <x v="1"/>
    <x v="90"/>
    <n v="7.7"/>
    <n v="1.2105852314890513"/>
  </r>
  <r>
    <x v="2"/>
    <m/>
    <n v="30"/>
    <x v="71"/>
    <x v="0"/>
    <x v="2"/>
    <x v="0"/>
    <x v="1"/>
    <x v="52"/>
    <n v="11.76"/>
    <n v="1.1414140139629099"/>
  </r>
  <r>
    <x v="2"/>
    <m/>
    <n v="30"/>
    <x v="71"/>
    <x v="0"/>
    <x v="2"/>
    <x v="0"/>
    <x v="1"/>
    <x v="62"/>
    <n v="7.13"/>
    <n v="1.1610014247913698"/>
  </r>
  <r>
    <x v="2"/>
    <m/>
    <n v="30"/>
    <x v="71"/>
    <x v="0"/>
    <x v="2"/>
    <x v="0"/>
    <x v="1"/>
    <x v="60"/>
    <n v="6.84"/>
    <n v="1.1540330417881439"/>
  </r>
  <r>
    <x v="2"/>
    <m/>
    <n v="30"/>
    <x v="71"/>
    <x v="0"/>
    <x v="2"/>
    <x v="0"/>
    <x v="1"/>
    <x v="46"/>
    <n v="8.9"/>
    <n v="1.6141669447628444"/>
  </r>
  <r>
    <x v="2"/>
    <m/>
    <n v="30"/>
    <x v="71"/>
    <x v="0"/>
    <x v="2"/>
    <x v="0"/>
    <x v="1"/>
    <x v="90"/>
    <n v="7.21"/>
    <n v="1.1335479894852025"/>
  </r>
  <r>
    <x v="2"/>
    <m/>
    <n v="30"/>
    <x v="71"/>
    <x v="0"/>
    <x v="2"/>
    <x v="0"/>
    <x v="1"/>
    <x v="90"/>
    <n v="7.01"/>
    <n v="1.1021042172387336"/>
  </r>
  <r>
    <x v="2"/>
    <m/>
    <n v="30"/>
    <x v="71"/>
    <x v="0"/>
    <x v="2"/>
    <x v="0"/>
    <x v="1"/>
    <x v="69"/>
    <n v="11.39"/>
    <n v="1.0733051390490838"/>
  </r>
  <r>
    <x v="2"/>
    <m/>
    <n v="30"/>
    <x v="71"/>
    <x v="0"/>
    <x v="2"/>
    <x v="0"/>
    <x v="1"/>
    <x v="67"/>
    <n v="6.95"/>
    <n v="1.0554241970044176"/>
  </r>
  <r>
    <x v="2"/>
    <m/>
    <n v="30"/>
    <x v="71"/>
    <x v="0"/>
    <x v="2"/>
    <x v="0"/>
    <x v="1"/>
    <x v="87"/>
    <n v="6.18"/>
    <n v="1.0808220543663987"/>
  </r>
  <r>
    <x v="2"/>
    <m/>
    <n v="30"/>
    <x v="71"/>
    <x v="0"/>
    <x v="2"/>
    <x v="0"/>
    <x v="1"/>
    <x v="62"/>
    <n v="6.43"/>
    <n v="1.0470181152045592"/>
  </r>
  <r>
    <x v="2"/>
    <m/>
    <n v="30"/>
    <x v="71"/>
    <x v="0"/>
    <x v="2"/>
    <x v="0"/>
    <x v="1"/>
    <x v="34"/>
    <n v="11.05"/>
    <n v="1.1740431282883832"/>
  </r>
  <r>
    <x v="2"/>
    <m/>
    <n v="30"/>
    <x v="71"/>
    <x v="0"/>
    <x v="2"/>
    <x v="0"/>
    <x v="1"/>
    <x v="61"/>
    <n v="9.2100000000000009"/>
    <n v="1.1450139676785309"/>
  </r>
  <r>
    <x v="2"/>
    <m/>
    <n v="30"/>
    <x v="71"/>
    <x v="0"/>
    <x v="2"/>
    <x v="0"/>
    <x v="1"/>
    <x v="24"/>
    <n v="5.92"/>
    <n v="1.15625"/>
  </r>
  <r>
    <x v="2"/>
    <m/>
    <n v="30"/>
    <x v="71"/>
    <x v="0"/>
    <x v="2"/>
    <x v="0"/>
    <x v="1"/>
    <x v="88"/>
    <n v="5.37"/>
    <n v="1.0891633319068066"/>
  </r>
  <r>
    <x v="2"/>
    <m/>
    <n v="30"/>
    <x v="71"/>
    <x v="0"/>
    <x v="2"/>
    <x v="0"/>
    <x v="1"/>
    <x v="66"/>
    <n v="8.5500000000000007"/>
    <n v="1.1345978016669964"/>
  </r>
  <r>
    <x v="2"/>
    <m/>
    <n v="30"/>
    <x v="71"/>
    <x v="0"/>
    <x v="2"/>
    <x v="0"/>
    <x v="1"/>
    <x v="61"/>
    <n v="9.6"/>
    <n v="1.1934999011632894"/>
  </r>
  <r>
    <x v="2"/>
    <m/>
    <n v="30"/>
    <x v="71"/>
    <x v="0"/>
    <x v="2"/>
    <x v="0"/>
    <x v="1"/>
    <x v="37"/>
    <n v="3.56"/>
    <n v="1.0379008746355685"/>
  </r>
  <r>
    <x v="2"/>
    <m/>
    <n v="30"/>
    <x v="71"/>
    <x v="0"/>
    <x v="2"/>
    <x v="0"/>
    <x v="1"/>
    <x v="87"/>
    <n v="6.36"/>
    <n v="1.1123023083770704"/>
  </r>
  <r>
    <x v="2"/>
    <m/>
    <n v="30"/>
    <x v="71"/>
    <x v="0"/>
    <x v="2"/>
    <x v="0"/>
    <x v="1"/>
    <x v="80"/>
    <n v="3.98"/>
    <n v="1.0230915358454773"/>
  </r>
  <r>
    <x v="2"/>
    <m/>
    <n v="30"/>
    <x v="71"/>
    <x v="0"/>
    <x v="2"/>
    <x v="0"/>
    <x v="1"/>
    <x v="62"/>
    <n v="6.71"/>
    <n v="1.0926114390392836"/>
  </r>
  <r>
    <x v="2"/>
    <m/>
    <n v="30"/>
    <x v="71"/>
    <x v="13"/>
    <x v="1"/>
    <x v="0"/>
    <x v="1"/>
    <x v="86"/>
    <n v="4.53"/>
    <n v="1.1179002230864905"/>
  </r>
  <r>
    <x v="2"/>
    <m/>
    <n v="30"/>
    <x v="71"/>
    <x v="13"/>
    <x v="1"/>
    <x v="0"/>
    <x v="1"/>
    <x v="83"/>
    <n v="3.91"/>
    <n v="1.0475608710562414"/>
  </r>
  <r>
    <x v="2"/>
    <m/>
    <n v="30"/>
    <x v="71"/>
    <x v="13"/>
    <x v="1"/>
    <x v="0"/>
    <x v="1"/>
    <x v="84"/>
    <n v="3.82"/>
    <n v="1.0673044416069917"/>
  </r>
  <r>
    <x v="2"/>
    <m/>
    <n v="30"/>
    <x v="71"/>
    <x v="13"/>
    <x v="1"/>
    <x v="0"/>
    <x v="0"/>
    <x v="68"/>
    <n v="3.05"/>
    <n v="1.0608843253471352"/>
  </r>
  <r>
    <x v="2"/>
    <m/>
    <n v="30"/>
    <x v="71"/>
    <x v="13"/>
    <x v="2"/>
    <x v="0"/>
    <x v="1"/>
    <x v="90"/>
    <n v="6.74"/>
    <n v="1.0596551247060007"/>
  </r>
  <r>
    <x v="2"/>
    <m/>
    <n v="30"/>
    <x v="71"/>
    <x v="13"/>
    <x v="2"/>
    <x v="0"/>
    <x v="1"/>
    <x v="60"/>
    <n v="6.34"/>
    <n v="1.0696739013065544"/>
  </r>
  <r>
    <x v="2"/>
    <m/>
    <n v="30"/>
    <x v="71"/>
    <x v="11"/>
    <x v="1"/>
    <x v="0"/>
    <x v="0"/>
    <x v="20"/>
    <n v="2.8"/>
    <n v="1.1197894795778394"/>
  </r>
  <r>
    <x v="2"/>
    <m/>
    <n v="30"/>
    <x v="71"/>
    <x v="11"/>
    <x v="1"/>
    <x v="0"/>
    <x v="0"/>
    <x v="47"/>
    <n v="3.18"/>
    <n v="1.1579426490669094"/>
  </r>
  <r>
    <x v="2"/>
    <m/>
    <n v="30"/>
    <x v="71"/>
    <x v="11"/>
    <x v="1"/>
    <x v="0"/>
    <x v="1"/>
    <x v="86"/>
    <n v="4.9800000000000004"/>
    <n v="1.2289499141215725"/>
  </r>
  <r>
    <x v="2"/>
    <m/>
    <n v="30"/>
    <x v="71"/>
    <x v="11"/>
    <x v="1"/>
    <x v="0"/>
    <x v="0"/>
    <x v="0"/>
    <n v="1.18"/>
    <n v="1.0669849537037037"/>
  </r>
  <r>
    <x v="2"/>
    <m/>
    <n v="30"/>
    <x v="71"/>
    <x v="11"/>
    <x v="1"/>
    <x v="0"/>
    <x v="0"/>
    <x v="20"/>
    <n v="2.89"/>
    <n v="1.1557827128499842"/>
  </r>
  <r>
    <x v="2"/>
    <m/>
    <n v="30"/>
    <x v="71"/>
    <x v="11"/>
    <x v="1"/>
    <x v="0"/>
    <x v="1"/>
    <x v="37"/>
    <n v="4.04"/>
    <n v="1.1778425655976676"/>
  </r>
  <r>
    <x v="2"/>
    <m/>
    <n v="30"/>
    <x v="71"/>
    <x v="11"/>
    <x v="1"/>
    <x v="0"/>
    <x v="1"/>
    <x v="37"/>
    <n v="3.81"/>
    <n v="1.1107871720116618"/>
  </r>
  <r>
    <x v="2"/>
    <m/>
    <n v="30"/>
    <x v="71"/>
    <x v="11"/>
    <x v="1"/>
    <x v="0"/>
    <x v="0"/>
    <x v="1"/>
    <n v="1.53"/>
    <n v="1.0881315430131999"/>
  </r>
  <r>
    <x v="2"/>
    <m/>
    <n v="30"/>
    <x v="71"/>
    <x v="11"/>
    <x v="1"/>
    <x v="0"/>
    <x v="0"/>
    <x v="3"/>
    <n v="1.32"/>
    <n v="1.056"/>
  </r>
  <r>
    <x v="2"/>
    <m/>
    <n v="30"/>
    <x v="71"/>
    <x v="11"/>
    <x v="1"/>
    <x v="0"/>
    <x v="0"/>
    <x v="75"/>
    <n v="3.36"/>
    <n v="1.1171586930573243"/>
  </r>
  <r>
    <x v="2"/>
    <m/>
    <n v="30"/>
    <x v="71"/>
    <x v="11"/>
    <x v="1"/>
    <x v="0"/>
    <x v="0"/>
    <x v="19"/>
    <n v="2.12"/>
    <n v="1.0865554143261307"/>
  </r>
  <r>
    <x v="2"/>
    <m/>
    <n v="30"/>
    <x v="71"/>
    <x v="11"/>
    <x v="1"/>
    <x v="0"/>
    <x v="0"/>
    <x v="25"/>
    <n v="1.81"/>
    <n v="1.2157687218307731"/>
  </r>
  <r>
    <x v="2"/>
    <m/>
    <n v="30"/>
    <x v="71"/>
    <x v="11"/>
    <x v="1"/>
    <x v="0"/>
    <x v="0"/>
    <x v="58"/>
    <n v="2.7"/>
    <n v="1.1328924843073411"/>
  </r>
  <r>
    <x v="2"/>
    <m/>
    <n v="30"/>
    <x v="71"/>
    <x v="11"/>
    <x v="1"/>
    <x v="0"/>
    <x v="1"/>
    <x v="84"/>
    <n v="3.93"/>
    <n v="1.0980383391401773"/>
  </r>
  <r>
    <x v="2"/>
    <m/>
    <n v="30"/>
    <x v="71"/>
    <x v="11"/>
    <x v="1"/>
    <x v="0"/>
    <x v="0"/>
    <x v="68"/>
    <n v="3.01"/>
    <n v="1.0469710882934022"/>
  </r>
  <r>
    <x v="2"/>
    <m/>
    <n v="30"/>
    <x v="71"/>
    <x v="11"/>
    <x v="1"/>
    <x v="0"/>
    <x v="0"/>
    <x v="3"/>
    <n v="1.36"/>
    <n v="1.0880000000000001"/>
  </r>
  <r>
    <x v="2"/>
    <m/>
    <n v="30"/>
    <x v="71"/>
    <x v="11"/>
    <x v="1"/>
    <x v="0"/>
    <x v="0"/>
    <x v="26"/>
    <n v="2.4"/>
    <n v="1.1111111111111112"/>
  </r>
  <r>
    <x v="2"/>
    <m/>
    <n v="30"/>
    <x v="71"/>
    <x v="11"/>
    <x v="1"/>
    <x v="0"/>
    <x v="1"/>
    <x v="37"/>
    <n v="3.68"/>
    <n v="1.0728862973760933"/>
  </r>
  <r>
    <x v="2"/>
    <m/>
    <n v="30"/>
    <x v="71"/>
    <x v="11"/>
    <x v="1"/>
    <x v="0"/>
    <x v="0"/>
    <x v="58"/>
    <n v="2.78"/>
    <n v="1.1664596690275586"/>
  </r>
  <r>
    <x v="2"/>
    <m/>
    <n v="30"/>
    <x v="71"/>
    <x v="11"/>
    <x v="1"/>
    <x v="0"/>
    <x v="0"/>
    <x v="4"/>
    <n v="1.35"/>
    <n v="1.1474810665624018"/>
  </r>
  <r>
    <x v="2"/>
    <m/>
    <n v="30"/>
    <x v="71"/>
    <x v="11"/>
    <x v="1"/>
    <x v="0"/>
    <x v="0"/>
    <x v="16"/>
    <n v="1.74"/>
    <n v="1.1050144795000763"/>
  </r>
  <r>
    <x v="2"/>
    <m/>
    <n v="30"/>
    <x v="71"/>
    <x v="11"/>
    <x v="1"/>
    <x v="0"/>
    <x v="0"/>
    <x v="48"/>
    <n v="2.14"/>
    <n v="1.1555512357378519"/>
  </r>
  <r>
    <x v="2"/>
    <m/>
    <n v="30"/>
    <x v="71"/>
    <x v="11"/>
    <x v="1"/>
    <x v="0"/>
    <x v="1"/>
    <x v="71"/>
    <n v="5.35"/>
    <n v="1.1273790859589676"/>
  </r>
  <r>
    <x v="2"/>
    <m/>
    <n v="30"/>
    <x v="71"/>
    <x v="11"/>
    <x v="1"/>
    <x v="0"/>
    <x v="0"/>
    <x v="72"/>
    <n v="3.55"/>
    <n v="1.1290199470791777"/>
  </r>
  <r>
    <x v="2"/>
    <m/>
    <n v="30"/>
    <x v="71"/>
    <x v="36"/>
    <x v="1"/>
    <x v="0"/>
    <x v="1"/>
    <x v="82"/>
    <n v="4.7699999999999996"/>
    <n v="1.1306666666666665"/>
  </r>
  <r>
    <x v="2"/>
    <m/>
    <n v="30"/>
    <x v="71"/>
    <x v="36"/>
    <x v="1"/>
    <x v="0"/>
    <x v="1"/>
    <x v="80"/>
    <n v="4.41"/>
    <n v="1.1336265510247625"/>
  </r>
  <r>
    <x v="2"/>
    <m/>
    <n v="30"/>
    <x v="71"/>
    <x v="36"/>
    <x v="1"/>
    <x v="0"/>
    <x v="0"/>
    <x v="59"/>
    <n v="3.01"/>
    <n v="1.148223876953125"/>
  </r>
  <r>
    <x v="2"/>
    <m/>
    <n v="30"/>
    <x v="71"/>
    <x v="36"/>
    <x v="1"/>
    <x v="0"/>
    <x v="1"/>
    <x v="82"/>
    <n v="4.3600000000000003"/>
    <n v="1.0334814814814817"/>
  </r>
  <r>
    <x v="2"/>
    <m/>
    <n v="30"/>
    <x v="71"/>
    <x v="36"/>
    <x v="1"/>
    <x v="0"/>
    <x v="0"/>
    <x v="16"/>
    <n v="1.73"/>
    <n v="1.0986638215719149"/>
  </r>
  <r>
    <x v="2"/>
    <m/>
    <n v="30"/>
    <x v="71"/>
    <x v="36"/>
    <x v="1"/>
    <x v="0"/>
    <x v="1"/>
    <x v="82"/>
    <n v="4.88"/>
    <n v="1.1567407407407408"/>
  </r>
  <r>
    <x v="2"/>
    <m/>
    <n v="30"/>
    <x v="71"/>
    <x v="36"/>
    <x v="1"/>
    <x v="0"/>
    <x v="1"/>
    <x v="84"/>
    <n v="3.97"/>
    <n v="1.1092143018795175"/>
  </r>
  <r>
    <x v="2"/>
    <m/>
    <n v="30"/>
    <x v="71"/>
    <x v="36"/>
    <x v="1"/>
    <x v="0"/>
    <x v="1"/>
    <x v="76"/>
    <n v="4.97"/>
    <n v="1.132180346989357"/>
  </r>
  <r>
    <x v="2"/>
    <m/>
    <n v="30"/>
    <x v="71"/>
    <x v="36"/>
    <x v="1"/>
    <x v="0"/>
    <x v="0"/>
    <x v="68"/>
    <n v="3.56"/>
    <n v="1.2382780977822301"/>
  </r>
  <r>
    <x v="2"/>
    <m/>
    <n v="30"/>
    <x v="71"/>
    <x v="36"/>
    <x v="1"/>
    <x v="0"/>
    <x v="0"/>
    <x v="68"/>
    <n v="3.28"/>
    <n v="1.1408854384060996"/>
  </r>
  <r>
    <x v="2"/>
    <m/>
    <n v="30"/>
    <x v="71"/>
    <x v="36"/>
    <x v="1"/>
    <x v="0"/>
    <x v="0"/>
    <x v="48"/>
    <n v="2.0499999999999998"/>
    <n v="1.1069532865713065"/>
  </r>
  <r>
    <x v="2"/>
    <m/>
    <n v="30"/>
    <x v="71"/>
    <x v="36"/>
    <x v="1"/>
    <x v="0"/>
    <x v="0"/>
    <x v="74"/>
    <n v="3.88"/>
    <n v="1.1810939730722749"/>
  </r>
  <r>
    <x v="2"/>
    <m/>
    <n v="30"/>
    <x v="71"/>
    <x v="36"/>
    <x v="1"/>
    <x v="0"/>
    <x v="0"/>
    <x v="26"/>
    <n v="2.5299999999999998"/>
    <n v="1.1712962962962961"/>
  </r>
  <r>
    <x v="2"/>
    <m/>
    <n v="30"/>
    <x v="71"/>
    <x v="36"/>
    <x v="1"/>
    <x v="0"/>
    <x v="1"/>
    <x v="76"/>
    <n v="4.9000000000000004"/>
    <n v="1.1162341449190845"/>
  </r>
  <r>
    <x v="2"/>
    <m/>
    <n v="30"/>
    <x v="71"/>
    <x v="36"/>
    <x v="1"/>
    <x v="0"/>
    <x v="0"/>
    <x v="75"/>
    <n v="3.51"/>
    <n v="1.1670318489973832"/>
  </r>
  <r>
    <x v="2"/>
    <m/>
    <n v="30"/>
    <x v="71"/>
    <x v="36"/>
    <x v="1"/>
    <x v="0"/>
    <x v="1"/>
    <x v="37"/>
    <n v="3.78"/>
    <n v="1.1020408163265305"/>
  </r>
  <r>
    <x v="2"/>
    <m/>
    <n v="30"/>
    <x v="71"/>
    <x v="36"/>
    <x v="1"/>
    <x v="0"/>
    <x v="1"/>
    <x v="82"/>
    <n v="4.87"/>
    <n v="1.1543703703703703"/>
  </r>
  <r>
    <x v="2"/>
    <m/>
    <n v="30"/>
    <x v="71"/>
    <x v="36"/>
    <x v="1"/>
    <x v="0"/>
    <x v="1"/>
    <x v="37"/>
    <n v="3.96"/>
    <n v="1.1545189504373179"/>
  </r>
  <r>
    <x v="2"/>
    <m/>
    <n v="30"/>
    <x v="71"/>
    <x v="36"/>
    <x v="2"/>
    <x v="0"/>
    <x v="1"/>
    <x v="84"/>
    <n v="3.78"/>
    <n v="1.0561284788676515"/>
  </r>
  <r>
    <x v="2"/>
    <m/>
    <n v="30"/>
    <x v="71"/>
    <x v="36"/>
    <x v="2"/>
    <x v="0"/>
    <x v="1"/>
    <x v="76"/>
    <n v="4.6900000000000004"/>
    <n v="1.0683955387082666"/>
  </r>
  <r>
    <x v="2"/>
    <m/>
    <n v="31"/>
    <x v="72"/>
    <x v="16"/>
    <x v="1"/>
    <x v="0"/>
    <x v="1"/>
    <x v="37"/>
    <n v="4.3499999999999996"/>
    <n v="1.2682215743440231"/>
  </r>
  <r>
    <x v="2"/>
    <m/>
    <n v="31"/>
    <x v="72"/>
    <x v="16"/>
    <x v="1"/>
    <x v="0"/>
    <x v="1"/>
    <x v="77"/>
    <n v="6.04"/>
    <n v="1.136532559587988"/>
  </r>
  <r>
    <x v="2"/>
    <m/>
    <n v="31"/>
    <x v="72"/>
    <x v="16"/>
    <x v="1"/>
    <x v="0"/>
    <x v="1"/>
    <x v="76"/>
    <n v="5.46"/>
    <n v="1.2438037614812656"/>
  </r>
  <r>
    <x v="2"/>
    <m/>
    <n v="31"/>
    <x v="72"/>
    <x v="16"/>
    <x v="1"/>
    <x v="0"/>
    <x v="0"/>
    <x v="68"/>
    <n v="3.37"/>
    <n v="1.1721902217769986"/>
  </r>
  <r>
    <x v="2"/>
    <m/>
    <n v="31"/>
    <x v="72"/>
    <x v="16"/>
    <x v="1"/>
    <x v="0"/>
    <x v="1"/>
    <x v="82"/>
    <n v="4.5199999999999996"/>
    <n v="1.0714074074074074"/>
  </r>
  <r>
    <x v="2"/>
    <m/>
    <n v="31"/>
    <x v="72"/>
    <x v="16"/>
    <x v="1"/>
    <x v="0"/>
    <x v="1"/>
    <x v="37"/>
    <n v="3.8"/>
    <n v="1.1078717201166182"/>
  </r>
  <r>
    <x v="2"/>
    <m/>
    <n v="31"/>
    <x v="72"/>
    <x v="16"/>
    <x v="1"/>
    <x v="0"/>
    <x v="1"/>
    <x v="84"/>
    <n v="4.13"/>
    <n v="1.1539181528368785"/>
  </r>
  <r>
    <x v="2"/>
    <m/>
    <n v="31"/>
    <x v="72"/>
    <x v="16"/>
    <x v="1"/>
    <x v="0"/>
    <x v="0"/>
    <x v="20"/>
    <n v="2.66"/>
    <n v="1.0638000055989474"/>
  </r>
  <r>
    <x v="2"/>
    <m/>
    <n v="31"/>
    <x v="72"/>
    <x v="16"/>
    <x v="1"/>
    <x v="0"/>
    <x v="1"/>
    <x v="82"/>
    <n v="5.09"/>
    <n v="1.2065185185185185"/>
  </r>
  <r>
    <x v="2"/>
    <m/>
    <n v="31"/>
    <x v="72"/>
    <x v="16"/>
    <x v="1"/>
    <x v="0"/>
    <x v="0"/>
    <x v="72"/>
    <n v="3.67"/>
    <n v="1.167184001628333"/>
  </r>
  <r>
    <x v="2"/>
    <m/>
    <n v="31"/>
    <x v="72"/>
    <x v="16"/>
    <x v="1"/>
    <x v="0"/>
    <x v="1"/>
    <x v="76"/>
    <n v="4.7699999999999996"/>
    <n v="1.0866197696457207"/>
  </r>
  <r>
    <x v="2"/>
    <m/>
    <n v="31"/>
    <x v="72"/>
    <x v="16"/>
    <x v="1"/>
    <x v="0"/>
    <x v="1"/>
    <x v="24"/>
    <n v="6.02"/>
    <n v="1.17578125"/>
  </r>
  <r>
    <x v="2"/>
    <m/>
    <n v="31"/>
    <x v="72"/>
    <x v="16"/>
    <x v="1"/>
    <x v="0"/>
    <x v="0"/>
    <x v="59"/>
    <n v="3.12"/>
    <n v="1.190185546875"/>
  </r>
  <r>
    <x v="2"/>
    <m/>
    <n v="31"/>
    <x v="72"/>
    <x v="16"/>
    <x v="1"/>
    <x v="0"/>
    <x v="1"/>
    <x v="82"/>
    <n v="3.95"/>
    <n v="0.93629629629629629"/>
  </r>
  <r>
    <x v="2"/>
    <m/>
    <n v="31"/>
    <x v="72"/>
    <x v="16"/>
    <x v="1"/>
    <x v="0"/>
    <x v="1"/>
    <x v="86"/>
    <n v="4.62"/>
    <n v="1.1401101612935067"/>
  </r>
  <r>
    <x v="2"/>
    <m/>
    <n v="31"/>
    <x v="72"/>
    <x v="16"/>
    <x v="1"/>
    <x v="0"/>
    <x v="0"/>
    <x v="72"/>
    <n v="3.29"/>
    <n v="1.0463311622226745"/>
  </r>
  <r>
    <x v="2"/>
    <m/>
    <n v="31"/>
    <x v="72"/>
    <x v="16"/>
    <x v="1"/>
    <x v="0"/>
    <x v="0"/>
    <x v="57"/>
    <n v="2.34"/>
    <n v="1.1393569936556318"/>
  </r>
  <r>
    <x v="2"/>
    <m/>
    <n v="31"/>
    <x v="72"/>
    <x v="16"/>
    <x v="1"/>
    <x v="0"/>
    <x v="1"/>
    <x v="80"/>
    <n v="4.58"/>
    <n v="1.1773264407468054"/>
  </r>
  <r>
    <x v="2"/>
    <m/>
    <n v="31"/>
    <x v="72"/>
    <x v="16"/>
    <x v="1"/>
    <x v="0"/>
    <x v="0"/>
    <x v="47"/>
    <n v="3.05"/>
    <n v="1.1106053709604005"/>
  </r>
  <r>
    <x v="2"/>
    <m/>
    <n v="31"/>
    <x v="72"/>
    <x v="16"/>
    <x v="1"/>
    <x v="0"/>
    <x v="0"/>
    <x v="74"/>
    <n v="3.52"/>
    <n v="1.0715079343336102"/>
  </r>
  <r>
    <x v="2"/>
    <m/>
    <n v="31"/>
    <x v="72"/>
    <x v="16"/>
    <x v="1"/>
    <x v="0"/>
    <x v="1"/>
    <x v="37"/>
    <n v="4.1399999999999997"/>
    <n v="1.2069970845481048"/>
  </r>
  <r>
    <x v="2"/>
    <m/>
    <n v="31"/>
    <x v="72"/>
    <x v="16"/>
    <x v="1"/>
    <x v="0"/>
    <x v="0"/>
    <x v="20"/>
    <n v="2.34"/>
    <n v="0.93582406507576577"/>
  </r>
  <r>
    <x v="2"/>
    <m/>
    <n v="31"/>
    <x v="72"/>
    <x v="16"/>
    <x v="1"/>
    <x v="0"/>
    <x v="0"/>
    <x v="58"/>
    <n v="2.7"/>
    <n v="1.1328924843073411"/>
  </r>
  <r>
    <x v="2"/>
    <m/>
    <n v="31"/>
    <x v="72"/>
    <x v="16"/>
    <x v="1"/>
    <x v="0"/>
    <x v="1"/>
    <x v="37"/>
    <n v="3.84"/>
    <n v="1.119533527696793"/>
  </r>
  <r>
    <x v="2"/>
    <m/>
    <n v="31"/>
    <x v="72"/>
    <x v="6"/>
    <x v="2"/>
    <x v="0"/>
    <x v="1"/>
    <x v="51"/>
    <n v="11.12"/>
    <n v="1.1460384891667414"/>
  </r>
  <r>
    <x v="2"/>
    <m/>
    <n v="31"/>
    <x v="72"/>
    <x v="6"/>
    <x v="2"/>
    <x v="0"/>
    <x v="1"/>
    <x v="27"/>
    <n v="9.16"/>
    <n v="1.068377314477329"/>
  </r>
  <r>
    <x v="2"/>
    <m/>
    <n v="31"/>
    <x v="72"/>
    <x v="6"/>
    <x v="2"/>
    <x v="0"/>
    <x v="1"/>
    <x v="24"/>
    <n v="4.9000000000000004"/>
    <n v="0.95703125000000011"/>
  </r>
  <r>
    <x v="2"/>
    <m/>
    <n v="31"/>
    <x v="72"/>
    <x v="6"/>
    <x v="2"/>
    <x v="0"/>
    <x v="1"/>
    <x v="23"/>
    <n v="9.48"/>
    <n v="1.1413655933656319"/>
  </r>
  <r>
    <x v="2"/>
    <m/>
    <n v="31"/>
    <x v="72"/>
    <x v="6"/>
    <x v="2"/>
    <x v="0"/>
    <x v="1"/>
    <x v="40"/>
    <n v="7.97"/>
    <n v="1.1305461658597753"/>
  </r>
  <r>
    <x v="2"/>
    <m/>
    <n v="31"/>
    <x v="72"/>
    <x v="6"/>
    <x v="2"/>
    <x v="0"/>
    <x v="1"/>
    <x v="23"/>
    <n v="9.0500000000000007"/>
    <n v="1.0895947911349124"/>
  </r>
  <r>
    <x v="2"/>
    <m/>
    <n v="31"/>
    <x v="72"/>
    <x v="6"/>
    <x v="2"/>
    <x v="0"/>
    <x v="1"/>
    <x v="64"/>
    <n v="9.65"/>
    <n v="1.0573337876764186"/>
  </r>
  <r>
    <x v="2"/>
    <m/>
    <n v="31"/>
    <x v="72"/>
    <x v="6"/>
    <x v="2"/>
    <x v="0"/>
    <x v="1"/>
    <x v="90"/>
    <n v="7.23"/>
    <n v="1.1366923667098494"/>
  </r>
  <r>
    <x v="2"/>
    <m/>
    <n v="31"/>
    <x v="72"/>
    <x v="6"/>
    <x v="2"/>
    <x v="0"/>
    <x v="1"/>
    <x v="82"/>
    <n v="4.5599999999999996"/>
    <n v="1.0808888888888888"/>
  </r>
  <r>
    <x v="2"/>
    <m/>
    <n v="31"/>
    <x v="72"/>
    <x v="6"/>
    <x v="2"/>
    <x v="0"/>
    <x v="1"/>
    <x v="79"/>
    <n v="7.1"/>
    <n v="1.0418623215627347"/>
  </r>
  <r>
    <x v="2"/>
    <m/>
    <n v="31"/>
    <x v="72"/>
    <x v="6"/>
    <x v="2"/>
    <x v="0"/>
    <x v="1"/>
    <x v="60"/>
    <n v="6.6"/>
    <n v="1.1135406543569808"/>
  </r>
  <r>
    <x v="2"/>
    <m/>
    <n v="31"/>
    <x v="72"/>
    <x v="6"/>
    <x v="2"/>
    <x v="0"/>
    <x v="1"/>
    <x v="38"/>
    <n v="8.1199999999999992"/>
    <n v="1.1138545953360766"/>
  </r>
  <r>
    <x v="2"/>
    <m/>
    <n v="31"/>
    <x v="72"/>
    <x v="6"/>
    <x v="2"/>
    <x v="0"/>
    <x v="1"/>
    <x v="38"/>
    <n v="8.08"/>
    <n v="1.1083676268861453"/>
  </r>
  <r>
    <x v="2"/>
    <m/>
    <n v="31"/>
    <x v="72"/>
    <x v="8"/>
    <x v="1"/>
    <x v="0"/>
    <x v="1"/>
    <x v="83"/>
    <n v="3.95"/>
    <n v="1.0582776063100137"/>
  </r>
  <r>
    <x v="2"/>
    <m/>
    <n v="31"/>
    <x v="72"/>
    <x v="8"/>
    <x v="1"/>
    <x v="0"/>
    <x v="1"/>
    <x v="80"/>
    <n v="4.0599999999999996"/>
    <n v="1.0436561898323209"/>
  </r>
  <r>
    <x v="2"/>
    <m/>
    <n v="31"/>
    <x v="72"/>
    <x v="8"/>
    <x v="1"/>
    <x v="0"/>
    <x v="1"/>
    <x v="80"/>
    <n v="4.66"/>
    <n v="1.1978910947336492"/>
  </r>
  <r>
    <x v="2"/>
    <m/>
    <n v="31"/>
    <x v="72"/>
    <x v="8"/>
    <x v="1"/>
    <x v="0"/>
    <x v="1"/>
    <x v="84"/>
    <n v="4.09"/>
    <n v="1.1427421900975383"/>
  </r>
  <r>
    <x v="2"/>
    <m/>
    <n v="31"/>
    <x v="72"/>
    <x v="8"/>
    <x v="2"/>
    <x v="0"/>
    <x v="1"/>
    <x v="66"/>
    <n v="8.1300000000000008"/>
    <n v="1.078863172813179"/>
  </r>
  <r>
    <x v="2"/>
    <m/>
    <n v="31"/>
    <x v="72"/>
    <x v="8"/>
    <x v="2"/>
    <x v="0"/>
    <x v="1"/>
    <x v="62"/>
    <n v="7.16"/>
    <n v="1.1658864237736617"/>
  </r>
  <r>
    <x v="2"/>
    <m/>
    <n v="31"/>
    <x v="72"/>
    <x v="8"/>
    <x v="2"/>
    <x v="0"/>
    <x v="1"/>
    <x v="85"/>
    <n v="4.95"/>
    <n v="1.08425896923114"/>
  </r>
  <r>
    <x v="2"/>
    <m/>
    <n v="31"/>
    <x v="72"/>
    <x v="8"/>
    <x v="2"/>
    <x v="0"/>
    <x v="1"/>
    <x v="38"/>
    <n v="7.96"/>
    <n v="1.0919067215363512"/>
  </r>
  <r>
    <x v="2"/>
    <m/>
    <n v="31"/>
    <x v="72"/>
    <x v="8"/>
    <x v="2"/>
    <x v="0"/>
    <x v="1"/>
    <x v="27"/>
    <n v="9.7899999999999991"/>
    <n v="1.1418574136171453"/>
  </r>
  <r>
    <x v="2"/>
    <m/>
    <n v="31"/>
    <x v="72"/>
    <x v="0"/>
    <x v="1"/>
    <x v="0"/>
    <x v="0"/>
    <x v="84"/>
    <n v="3.22"/>
    <n v="0.89966500051688825"/>
  </r>
  <r>
    <x v="2"/>
    <m/>
    <n v="31"/>
    <x v="72"/>
    <x v="0"/>
    <x v="1"/>
    <x v="0"/>
    <x v="1"/>
    <x v="47"/>
    <n v="3.18"/>
    <n v="1.1579426490669094"/>
  </r>
  <r>
    <x v="2"/>
    <m/>
    <n v="31"/>
    <x v="72"/>
    <x v="0"/>
    <x v="2"/>
    <x v="0"/>
    <x v="1"/>
    <x v="24"/>
    <n v="5.58"/>
    <n v="1.08984375"/>
  </r>
  <r>
    <x v="2"/>
    <m/>
    <n v="31"/>
    <x v="72"/>
    <x v="0"/>
    <x v="2"/>
    <x v="0"/>
    <x v="1"/>
    <x v="79"/>
    <n v="7.9"/>
    <n v="1.1592552592036063"/>
  </r>
  <r>
    <x v="2"/>
    <m/>
    <n v="31"/>
    <x v="72"/>
    <x v="28"/>
    <x v="1"/>
    <x v="0"/>
    <x v="0"/>
    <x v="48"/>
    <n v="2.02"/>
    <n v="1.0907539701824582"/>
  </r>
  <r>
    <x v="2"/>
    <m/>
    <n v="31"/>
    <x v="72"/>
    <x v="28"/>
    <x v="1"/>
    <x v="0"/>
    <x v="1"/>
    <x v="76"/>
    <n v="5.44"/>
    <n v="1.2392477037469019"/>
  </r>
  <r>
    <x v="2"/>
    <m/>
    <n v="31"/>
    <x v="72"/>
    <x v="28"/>
    <x v="1"/>
    <x v="0"/>
    <x v="0"/>
    <x v="19"/>
    <n v="2.27"/>
    <n v="1.1634343351510927"/>
  </r>
  <r>
    <x v="2"/>
    <m/>
    <n v="31"/>
    <x v="72"/>
    <x v="28"/>
    <x v="1"/>
    <x v="0"/>
    <x v="0"/>
    <x v="59"/>
    <n v="3.02"/>
    <n v="1.15203857421875"/>
  </r>
  <r>
    <x v="2"/>
    <m/>
    <n v="31"/>
    <x v="72"/>
    <x v="28"/>
    <x v="1"/>
    <x v="0"/>
    <x v="1"/>
    <x v="86"/>
    <n v="4.95"/>
    <n v="1.2215466013859002"/>
  </r>
  <r>
    <x v="2"/>
    <m/>
    <n v="31"/>
    <x v="72"/>
    <x v="28"/>
    <x v="1"/>
    <x v="0"/>
    <x v="0"/>
    <x v="56"/>
    <n v="2.4"/>
    <n v="1.0573572237323829"/>
  </r>
  <r>
    <x v="2"/>
    <m/>
    <n v="31"/>
    <x v="72"/>
    <x v="28"/>
    <x v="1"/>
    <x v="0"/>
    <x v="1"/>
    <x v="80"/>
    <n v="4.91"/>
    <n v="1.2621556384425359"/>
  </r>
  <r>
    <x v="2"/>
    <m/>
    <n v="31"/>
    <x v="72"/>
    <x v="28"/>
    <x v="1"/>
    <x v="0"/>
    <x v="0"/>
    <x v="1"/>
    <n v="1.62"/>
    <n v="1.1521392808375057"/>
  </r>
  <r>
    <x v="2"/>
    <m/>
    <n v="31"/>
    <x v="72"/>
    <x v="28"/>
    <x v="1"/>
    <x v="0"/>
    <x v="0"/>
    <x v="59"/>
    <n v="2.99"/>
    <n v="1.140594482421875"/>
  </r>
  <r>
    <x v="2"/>
    <m/>
    <n v="31"/>
    <x v="72"/>
    <x v="28"/>
    <x v="1"/>
    <x v="0"/>
    <x v="0"/>
    <x v="20"/>
    <n v="2.65"/>
    <n v="1.0598007574575981"/>
  </r>
  <r>
    <x v="2"/>
    <m/>
    <n v="31"/>
    <x v="72"/>
    <x v="28"/>
    <x v="1"/>
    <x v="0"/>
    <x v="0"/>
    <x v="56"/>
    <n v="2.63"/>
    <n v="1.1586872910067363"/>
  </r>
  <r>
    <x v="2"/>
    <m/>
    <n v="31"/>
    <x v="72"/>
    <x v="28"/>
    <x v="1"/>
    <x v="0"/>
    <x v="0"/>
    <x v="4"/>
    <n v="1.29"/>
    <n v="1.0964819080485173"/>
  </r>
  <r>
    <x v="2"/>
    <m/>
    <n v="31"/>
    <x v="72"/>
    <x v="28"/>
    <x v="1"/>
    <x v="0"/>
    <x v="1"/>
    <x v="80"/>
    <n v="4.9800000000000004"/>
    <n v="1.2801497106810245"/>
  </r>
  <r>
    <x v="2"/>
    <m/>
    <n v="31"/>
    <x v="72"/>
    <x v="28"/>
    <x v="1"/>
    <x v="0"/>
    <x v="0"/>
    <x v="57"/>
    <n v="2.0699999999999998"/>
    <n v="1.007892725156905"/>
  </r>
  <r>
    <x v="2"/>
    <m/>
    <n v="31"/>
    <x v="72"/>
    <x v="28"/>
    <x v="1"/>
    <x v="0"/>
    <x v="0"/>
    <x v="1"/>
    <n v="1.45"/>
    <n v="1.0312357760582613"/>
  </r>
  <r>
    <x v="2"/>
    <m/>
    <n v="31"/>
    <x v="72"/>
    <x v="28"/>
    <x v="1"/>
    <x v="0"/>
    <x v="0"/>
    <x v="68"/>
    <n v="3.49"/>
    <n v="1.2139299329381974"/>
  </r>
  <r>
    <x v="2"/>
    <m/>
    <n v="31"/>
    <x v="72"/>
    <x v="28"/>
    <x v="1"/>
    <x v="0"/>
    <x v="1"/>
    <x v="80"/>
    <n v="4.3"/>
    <n v="1.1053501517928523"/>
  </r>
  <r>
    <x v="2"/>
    <m/>
    <n v="31"/>
    <x v="72"/>
    <x v="28"/>
    <x v="1"/>
    <x v="0"/>
    <x v="0"/>
    <x v="1"/>
    <n v="1.67"/>
    <n v="1.1876991351843422"/>
  </r>
  <r>
    <x v="2"/>
    <m/>
    <n v="31"/>
    <x v="72"/>
    <x v="28"/>
    <x v="1"/>
    <x v="0"/>
    <x v="0"/>
    <x v="19"/>
    <n v="2.1"/>
    <n v="1.0763048915494691"/>
  </r>
  <r>
    <x v="2"/>
    <m/>
    <n v="31"/>
    <x v="72"/>
    <x v="28"/>
    <x v="1"/>
    <x v="0"/>
    <x v="0"/>
    <x v="59"/>
    <n v="3.07"/>
    <n v="1.171112060546875"/>
  </r>
  <r>
    <x v="2"/>
    <m/>
    <n v="31"/>
    <x v="72"/>
    <x v="28"/>
    <x v="1"/>
    <x v="0"/>
    <x v="1"/>
    <x v="77"/>
    <n v="5.88"/>
    <n v="1.1064257368174455"/>
  </r>
  <r>
    <x v="2"/>
    <m/>
    <n v="31"/>
    <x v="72"/>
    <x v="28"/>
    <x v="1"/>
    <x v="0"/>
    <x v="1"/>
    <x v="76"/>
    <n v="5.0599999999999996"/>
    <n v="1.1526826067939933"/>
  </r>
  <r>
    <x v="2"/>
    <m/>
    <n v="31"/>
    <x v="72"/>
    <x v="28"/>
    <x v="1"/>
    <x v="0"/>
    <x v="1"/>
    <x v="37"/>
    <n v="4.0999999999999996"/>
    <n v="1.19533527696793"/>
  </r>
  <r>
    <x v="2"/>
    <m/>
    <n v="31"/>
    <x v="72"/>
    <x v="28"/>
    <x v="1"/>
    <x v="0"/>
    <x v="1"/>
    <x v="80"/>
    <n v="4.62"/>
    <n v="1.1876087677402274"/>
  </r>
  <r>
    <x v="2"/>
    <m/>
    <n v="31"/>
    <x v="72"/>
    <x v="37"/>
    <x v="1"/>
    <x v="0"/>
    <x v="0"/>
    <x v="26"/>
    <n v="2.4"/>
    <n v="1.1111111111111112"/>
  </r>
  <r>
    <x v="2"/>
    <m/>
    <n v="31"/>
    <x v="72"/>
    <x v="37"/>
    <x v="1"/>
    <x v="0"/>
    <x v="0"/>
    <x v="56"/>
    <n v="2.5"/>
    <n v="1.1014137747212323"/>
  </r>
  <r>
    <x v="2"/>
    <m/>
    <n v="31"/>
    <x v="72"/>
    <x v="37"/>
    <x v="1"/>
    <x v="0"/>
    <x v="0"/>
    <x v="56"/>
    <n v="2.57"/>
    <n v="1.1322533604134266"/>
  </r>
  <r>
    <x v="2"/>
    <m/>
    <n v="31"/>
    <x v="72"/>
    <x v="37"/>
    <x v="1"/>
    <x v="0"/>
    <x v="0"/>
    <x v="2"/>
    <n v="1.98"/>
    <n v="1.1274599125364431"/>
  </r>
  <r>
    <x v="2"/>
    <m/>
    <n v="31"/>
    <x v="72"/>
    <x v="37"/>
    <x v="1"/>
    <x v="0"/>
    <x v="0"/>
    <x v="26"/>
    <n v="2.4300000000000002"/>
    <n v="1.1250000000000002"/>
  </r>
  <r>
    <x v="2"/>
    <m/>
    <n v="31"/>
    <x v="72"/>
    <x v="37"/>
    <x v="1"/>
    <x v="0"/>
    <x v="0"/>
    <x v="56"/>
    <n v="2.5499999999999998"/>
    <n v="1.1234420502156568"/>
  </r>
  <r>
    <x v="2"/>
    <m/>
    <n v="31"/>
    <x v="72"/>
    <x v="37"/>
    <x v="1"/>
    <x v="0"/>
    <x v="0"/>
    <x v="59"/>
    <n v="2.95"/>
    <n v="1.125335693359375"/>
  </r>
  <r>
    <x v="2"/>
    <m/>
    <n v="31"/>
    <x v="72"/>
    <x v="37"/>
    <x v="1"/>
    <x v="0"/>
    <x v="0"/>
    <x v="16"/>
    <n v="1.82"/>
    <n v="1.1558197429253672"/>
  </r>
  <r>
    <x v="2"/>
    <m/>
    <n v="31"/>
    <x v="72"/>
    <x v="37"/>
    <x v="1"/>
    <x v="0"/>
    <x v="0"/>
    <x v="47"/>
    <n v="3.29"/>
    <n v="1.1979972690031861"/>
  </r>
  <r>
    <x v="2"/>
    <m/>
    <n v="31"/>
    <x v="72"/>
    <x v="37"/>
    <x v="1"/>
    <x v="0"/>
    <x v="1"/>
    <x v="37"/>
    <n v="3.94"/>
    <n v="1.1486880466472302"/>
  </r>
  <r>
    <x v="2"/>
    <m/>
    <n v="31"/>
    <x v="72"/>
    <x v="37"/>
    <x v="1"/>
    <x v="0"/>
    <x v="0"/>
    <x v="48"/>
    <n v="1.96"/>
    <n v="1.0583553374047616"/>
  </r>
  <r>
    <x v="2"/>
    <m/>
    <n v="31"/>
    <x v="72"/>
    <x v="37"/>
    <x v="1"/>
    <x v="0"/>
    <x v="1"/>
    <x v="84"/>
    <n v="3.63"/>
    <n v="1.0142186185951256"/>
  </r>
  <r>
    <x v="2"/>
    <m/>
    <n v="31"/>
    <x v="72"/>
    <x v="37"/>
    <x v="1"/>
    <x v="0"/>
    <x v="0"/>
    <x v="20"/>
    <n v="2.84"/>
    <n v="1.1357864721432371"/>
  </r>
  <r>
    <x v="2"/>
    <m/>
    <n v="31"/>
    <x v="72"/>
    <x v="37"/>
    <x v="1"/>
    <x v="0"/>
    <x v="0"/>
    <x v="68"/>
    <n v="3.52"/>
    <n v="1.2243648607284972"/>
  </r>
  <r>
    <x v="2"/>
    <m/>
    <n v="31"/>
    <x v="72"/>
    <x v="37"/>
    <x v="1"/>
    <x v="0"/>
    <x v="1"/>
    <x v="84"/>
    <n v="4.2"/>
    <n v="1.1734760876307238"/>
  </r>
  <r>
    <x v="2"/>
    <m/>
    <n v="31"/>
    <x v="72"/>
    <x v="37"/>
    <x v="1"/>
    <x v="0"/>
    <x v="0"/>
    <x v="41"/>
    <n v="1.68"/>
    <n v="1.0097670924117206"/>
  </r>
  <r>
    <x v="2"/>
    <m/>
    <n v="31"/>
    <x v="72"/>
    <x v="37"/>
    <x v="1"/>
    <x v="0"/>
    <x v="1"/>
    <x v="86"/>
    <n v="5.05"/>
    <n v="1.2462243105048072"/>
  </r>
  <r>
    <x v="2"/>
    <m/>
    <n v="31"/>
    <x v="72"/>
    <x v="37"/>
    <x v="1"/>
    <x v="0"/>
    <x v="0"/>
    <x v="68"/>
    <n v="3.3"/>
    <n v="1.1478420569329659"/>
  </r>
  <r>
    <x v="2"/>
    <m/>
    <n v="31"/>
    <x v="72"/>
    <x v="37"/>
    <x v="1"/>
    <x v="0"/>
    <x v="0"/>
    <x v="1"/>
    <n v="1.37"/>
    <n v="0.97434000910332275"/>
  </r>
  <r>
    <x v="2"/>
    <m/>
    <n v="31"/>
    <x v="72"/>
    <x v="37"/>
    <x v="1"/>
    <x v="0"/>
    <x v="0"/>
    <x v="26"/>
    <n v="2.36"/>
    <n v="1.0925925925925926"/>
  </r>
  <r>
    <x v="2"/>
    <m/>
    <n v="31"/>
    <x v="72"/>
    <x v="37"/>
    <x v="1"/>
    <x v="0"/>
    <x v="0"/>
    <x v="41"/>
    <n v="1.66"/>
    <n v="0.99774605559729523"/>
  </r>
  <r>
    <x v="2"/>
    <m/>
    <n v="31"/>
    <x v="72"/>
    <x v="37"/>
    <x v="1"/>
    <x v="0"/>
    <x v="1"/>
    <x v="83"/>
    <n v="4.62"/>
    <n v="1.2377829218106995"/>
  </r>
  <r>
    <x v="2"/>
    <m/>
    <n v="31"/>
    <x v="72"/>
    <x v="37"/>
    <x v="1"/>
    <x v="0"/>
    <x v="1"/>
    <x v="84"/>
    <n v="4.1500000000000004"/>
    <n v="1.1595061342065487"/>
  </r>
  <r>
    <x v="2"/>
    <m/>
    <n v="31"/>
    <x v="72"/>
    <x v="37"/>
    <x v="1"/>
    <x v="0"/>
    <x v="0"/>
    <x v="56"/>
    <n v="2.67"/>
    <n v="1.1763099114022759"/>
  </r>
  <r>
    <x v="2"/>
    <m/>
    <n v="31"/>
    <x v="73"/>
    <x v="2"/>
    <x v="1"/>
    <x v="0"/>
    <x v="0"/>
    <x v="47"/>
    <n v="2.99"/>
    <n v="1.0887573964497042"/>
  </r>
  <r>
    <x v="2"/>
    <m/>
    <n v="31"/>
    <x v="73"/>
    <x v="2"/>
    <x v="1"/>
    <x v="0"/>
    <x v="1"/>
    <x v="82"/>
    <n v="5.08"/>
    <n v="1.2041481481481482"/>
  </r>
  <r>
    <x v="2"/>
    <m/>
    <n v="31"/>
    <x v="73"/>
    <x v="2"/>
    <x v="1"/>
    <x v="0"/>
    <x v="1"/>
    <x v="82"/>
    <n v="4.79"/>
    <n v="1.1354074074074074"/>
  </r>
  <r>
    <x v="2"/>
    <m/>
    <n v="31"/>
    <x v="73"/>
    <x v="2"/>
    <x v="1"/>
    <x v="0"/>
    <x v="1"/>
    <x v="82"/>
    <n v="4.51"/>
    <n v="1.069037037037037"/>
  </r>
  <r>
    <x v="2"/>
    <m/>
    <n v="31"/>
    <x v="73"/>
    <x v="2"/>
    <x v="1"/>
    <x v="0"/>
    <x v="0"/>
    <x v="74"/>
    <n v="3.39"/>
    <n v="1.0319351981224258"/>
  </r>
  <r>
    <x v="2"/>
    <m/>
    <n v="31"/>
    <x v="73"/>
    <x v="2"/>
    <x v="1"/>
    <x v="0"/>
    <x v="1"/>
    <x v="80"/>
    <n v="4.38"/>
    <n v="1.1259148057796959"/>
  </r>
  <r>
    <x v="2"/>
    <m/>
    <n v="31"/>
    <x v="73"/>
    <x v="2"/>
    <x v="1"/>
    <x v="0"/>
    <x v="0"/>
    <x v="72"/>
    <n v="3.47"/>
    <n v="1.1035772440464076"/>
  </r>
  <r>
    <x v="2"/>
    <m/>
    <n v="31"/>
    <x v="73"/>
    <x v="2"/>
    <x v="1"/>
    <x v="0"/>
    <x v="0"/>
    <x v="75"/>
    <n v="3.55"/>
    <n v="1.1803313572480658"/>
  </r>
  <r>
    <x v="2"/>
    <m/>
    <n v="31"/>
    <x v="73"/>
    <x v="2"/>
    <x v="1"/>
    <x v="0"/>
    <x v="0"/>
    <x v="47"/>
    <n v="3.08"/>
    <n v="1.1215293582157488"/>
  </r>
  <r>
    <x v="2"/>
    <m/>
    <n v="31"/>
    <x v="73"/>
    <x v="2"/>
    <x v="1"/>
    <x v="0"/>
    <x v="1"/>
    <x v="86"/>
    <n v="4.22"/>
    <n v="1.0413993248178786"/>
  </r>
  <r>
    <x v="2"/>
    <m/>
    <n v="31"/>
    <x v="73"/>
    <x v="2"/>
    <x v="1"/>
    <x v="0"/>
    <x v="0"/>
    <x v="68"/>
    <n v="3.35"/>
    <n v="1.1652336032501323"/>
  </r>
  <r>
    <x v="2"/>
    <m/>
    <n v="31"/>
    <x v="73"/>
    <x v="2"/>
    <x v="1"/>
    <x v="0"/>
    <x v="1"/>
    <x v="37"/>
    <n v="3.81"/>
    <n v="1.1107871720116618"/>
  </r>
  <r>
    <x v="2"/>
    <m/>
    <n v="31"/>
    <x v="73"/>
    <x v="2"/>
    <x v="1"/>
    <x v="0"/>
    <x v="1"/>
    <x v="82"/>
    <n v="4.72"/>
    <n v="1.1188148148148147"/>
  </r>
  <r>
    <x v="2"/>
    <m/>
    <n v="31"/>
    <x v="73"/>
    <x v="2"/>
    <x v="1"/>
    <x v="0"/>
    <x v="1"/>
    <x v="86"/>
    <n v="4.34"/>
    <n v="1.0710125757605671"/>
  </r>
  <r>
    <x v="2"/>
    <m/>
    <n v="31"/>
    <x v="73"/>
    <x v="2"/>
    <x v="1"/>
    <x v="0"/>
    <x v="0"/>
    <x v="74"/>
    <n v="3.52"/>
    <n v="1.0715079343336102"/>
  </r>
  <r>
    <x v="2"/>
    <m/>
    <n v="31"/>
    <x v="73"/>
    <x v="2"/>
    <x v="1"/>
    <x v="0"/>
    <x v="1"/>
    <x v="37"/>
    <n v="3.94"/>
    <n v="1.1486880466472302"/>
  </r>
  <r>
    <x v="2"/>
    <m/>
    <n v="31"/>
    <x v="73"/>
    <x v="2"/>
    <x v="1"/>
    <x v="0"/>
    <x v="1"/>
    <x v="24"/>
    <n v="5.92"/>
    <n v="1.15625"/>
  </r>
  <r>
    <x v="2"/>
    <m/>
    <n v="31"/>
    <x v="73"/>
    <x v="2"/>
    <x v="1"/>
    <x v="0"/>
    <x v="0"/>
    <x v="74"/>
    <n v="3.66"/>
    <n v="1.1141247271764243"/>
  </r>
  <r>
    <x v="2"/>
    <m/>
    <n v="31"/>
    <x v="73"/>
    <x v="2"/>
    <x v="1"/>
    <x v="0"/>
    <x v="1"/>
    <x v="82"/>
    <n v="4.6900000000000004"/>
    <n v="1.1117037037037039"/>
  </r>
  <r>
    <x v="2"/>
    <m/>
    <n v="31"/>
    <x v="73"/>
    <x v="2"/>
    <x v="1"/>
    <x v="0"/>
    <x v="1"/>
    <x v="71"/>
    <n v="5.09"/>
    <n v="1.0725905696319897"/>
  </r>
  <r>
    <x v="2"/>
    <m/>
    <n v="31"/>
    <x v="73"/>
    <x v="2"/>
    <x v="1"/>
    <x v="0"/>
    <x v="1"/>
    <x v="77"/>
    <n v="6"/>
    <n v="1.1290058538953525"/>
  </r>
  <r>
    <x v="2"/>
    <m/>
    <n v="31"/>
    <x v="73"/>
    <x v="2"/>
    <x v="1"/>
    <x v="0"/>
    <x v="0"/>
    <x v="72"/>
    <n v="3.66"/>
    <n v="1.1640036637492368"/>
  </r>
  <r>
    <x v="2"/>
    <m/>
    <n v="31"/>
    <x v="73"/>
    <x v="2"/>
    <x v="1"/>
    <x v="0"/>
    <x v="1"/>
    <x v="85"/>
    <n v="5.29"/>
    <n v="1.1587333226732788"/>
  </r>
  <r>
    <x v="2"/>
    <m/>
    <n v="31"/>
    <x v="73"/>
    <x v="2"/>
    <x v="1"/>
    <x v="0"/>
    <x v="1"/>
    <x v="85"/>
    <n v="5.29"/>
    <n v="1.1587333226732788"/>
  </r>
  <r>
    <x v="2"/>
    <m/>
    <n v="31"/>
    <x v="73"/>
    <x v="13"/>
    <x v="1"/>
    <x v="0"/>
    <x v="1"/>
    <x v="86"/>
    <n v="4.62"/>
    <n v="1.1401101612935067"/>
  </r>
  <r>
    <x v="2"/>
    <m/>
    <n v="31"/>
    <x v="73"/>
    <x v="13"/>
    <x v="1"/>
    <x v="0"/>
    <x v="1"/>
    <x v="80"/>
    <n v="4.58"/>
    <n v="1.1773264407468054"/>
  </r>
  <r>
    <x v="2"/>
    <m/>
    <n v="31"/>
    <x v="73"/>
    <x v="13"/>
    <x v="1"/>
    <x v="0"/>
    <x v="1"/>
    <x v="37"/>
    <n v="4.24"/>
    <n v="1.2361516034985423"/>
  </r>
  <r>
    <x v="2"/>
    <m/>
    <n v="31"/>
    <x v="73"/>
    <x v="13"/>
    <x v="1"/>
    <x v="0"/>
    <x v="1"/>
    <x v="82"/>
    <n v="4.5999999999999996"/>
    <n v="1.0903703703703702"/>
  </r>
  <r>
    <x v="2"/>
    <m/>
    <n v="31"/>
    <x v="73"/>
    <x v="13"/>
    <x v="1"/>
    <x v="0"/>
    <x v="1"/>
    <x v="24"/>
    <n v="6.02"/>
    <n v="1.17578125"/>
  </r>
  <r>
    <x v="2"/>
    <m/>
    <n v="31"/>
    <x v="73"/>
    <x v="13"/>
    <x v="1"/>
    <x v="0"/>
    <x v="0"/>
    <x v="59"/>
    <n v="3.02"/>
    <n v="1.15203857421875"/>
  </r>
  <r>
    <x v="2"/>
    <m/>
    <n v="31"/>
    <x v="73"/>
    <x v="13"/>
    <x v="1"/>
    <x v="0"/>
    <x v="1"/>
    <x v="46"/>
    <n v="6.2"/>
    <n v="1.1244758491606333"/>
  </r>
  <r>
    <x v="2"/>
    <m/>
    <n v="31"/>
    <x v="73"/>
    <x v="13"/>
    <x v="2"/>
    <x v="0"/>
    <x v="1"/>
    <x v="106"/>
    <n v="19.18"/>
    <n v="1.0307023554074526"/>
  </r>
  <r>
    <x v="2"/>
    <m/>
    <n v="31"/>
    <x v="73"/>
    <x v="11"/>
    <x v="1"/>
    <x v="0"/>
    <x v="0"/>
    <x v="3"/>
    <n v="1.45"/>
    <n v="1.1599999999999999"/>
  </r>
  <r>
    <x v="2"/>
    <m/>
    <n v="31"/>
    <x v="73"/>
    <x v="11"/>
    <x v="1"/>
    <x v="0"/>
    <x v="0"/>
    <x v="58"/>
    <n v="2.67"/>
    <n v="1.1203047900372596"/>
  </r>
  <r>
    <x v="2"/>
    <m/>
    <n v="31"/>
    <x v="73"/>
    <x v="11"/>
    <x v="1"/>
    <x v="0"/>
    <x v="0"/>
    <x v="19"/>
    <n v="2.2799999999999998"/>
    <n v="1.1685595965394233"/>
  </r>
  <r>
    <x v="2"/>
    <m/>
    <n v="31"/>
    <x v="73"/>
    <x v="11"/>
    <x v="1"/>
    <x v="0"/>
    <x v="0"/>
    <x v="1"/>
    <n v="1.47"/>
    <n v="1.045459717796996"/>
  </r>
  <r>
    <x v="2"/>
    <m/>
    <n v="31"/>
    <x v="73"/>
    <x v="11"/>
    <x v="1"/>
    <x v="0"/>
    <x v="0"/>
    <x v="41"/>
    <n v="1.86"/>
    <n v="1.1179564237415478"/>
  </r>
  <r>
    <x v="2"/>
    <m/>
    <n v="31"/>
    <x v="73"/>
    <x v="11"/>
    <x v="1"/>
    <x v="0"/>
    <x v="0"/>
    <x v="41"/>
    <n v="1.76"/>
    <n v="1.0578512396694215"/>
  </r>
  <r>
    <x v="2"/>
    <m/>
    <n v="31"/>
    <x v="73"/>
    <x v="11"/>
    <x v="1"/>
    <x v="0"/>
    <x v="0"/>
    <x v="19"/>
    <n v="2.1"/>
    <n v="1.0763048915494691"/>
  </r>
  <r>
    <x v="2"/>
    <m/>
    <n v="31"/>
    <x v="73"/>
    <x v="11"/>
    <x v="1"/>
    <x v="0"/>
    <x v="0"/>
    <x v="68"/>
    <n v="3.36"/>
    <n v="1.1687119125135654"/>
  </r>
  <r>
    <x v="2"/>
    <m/>
    <n v="31"/>
    <x v="73"/>
    <x v="11"/>
    <x v="1"/>
    <x v="0"/>
    <x v="0"/>
    <x v="26"/>
    <n v="2.2200000000000002"/>
    <n v="1.0277777777777779"/>
  </r>
  <r>
    <x v="2"/>
    <m/>
    <n v="31"/>
    <x v="73"/>
    <x v="11"/>
    <x v="1"/>
    <x v="0"/>
    <x v="0"/>
    <x v="19"/>
    <n v="2.34"/>
    <n v="1.1993111648694084"/>
  </r>
  <r>
    <x v="2"/>
    <m/>
    <n v="31"/>
    <x v="73"/>
    <x v="11"/>
    <x v="1"/>
    <x v="0"/>
    <x v="0"/>
    <x v="41"/>
    <n v="2.0499999999999998"/>
    <n v="1.2321562734785874"/>
  </r>
  <r>
    <x v="2"/>
    <m/>
    <n v="31"/>
    <x v="73"/>
    <x v="11"/>
    <x v="1"/>
    <x v="0"/>
    <x v="0"/>
    <x v="26"/>
    <n v="2.4300000000000002"/>
    <n v="1.1250000000000002"/>
  </r>
  <r>
    <x v="2"/>
    <m/>
    <n v="31"/>
    <x v="73"/>
    <x v="11"/>
    <x v="1"/>
    <x v="0"/>
    <x v="0"/>
    <x v="19"/>
    <n v="2.14"/>
    <n v="1.0968059371027923"/>
  </r>
  <r>
    <x v="2"/>
    <m/>
    <n v="34"/>
    <x v="74"/>
    <x v="16"/>
    <x v="1"/>
    <x v="0"/>
    <x v="1"/>
    <x v="24"/>
    <n v="5.96"/>
    <n v="1.1640625"/>
  </r>
  <r>
    <x v="2"/>
    <m/>
    <n v="34"/>
    <x v="74"/>
    <x v="16"/>
    <x v="1"/>
    <x v="0"/>
    <x v="1"/>
    <x v="24"/>
    <n v="5.43"/>
    <n v="1.060546875"/>
  </r>
  <r>
    <x v="2"/>
    <m/>
    <n v="34"/>
    <x v="74"/>
    <x v="16"/>
    <x v="1"/>
    <x v="0"/>
    <x v="1"/>
    <x v="37"/>
    <n v="4.01"/>
    <n v="1.1690962099125364"/>
  </r>
  <r>
    <x v="2"/>
    <m/>
    <n v="34"/>
    <x v="74"/>
    <x v="16"/>
    <x v="1"/>
    <x v="0"/>
    <x v="0"/>
    <x v="20"/>
    <n v="2.85"/>
    <n v="1.1397857202845865"/>
  </r>
  <r>
    <x v="2"/>
    <m/>
    <n v="34"/>
    <x v="74"/>
    <x v="16"/>
    <x v="1"/>
    <x v="0"/>
    <x v="1"/>
    <x v="37"/>
    <n v="3.79"/>
    <n v="1.1049562682215743"/>
  </r>
  <r>
    <x v="2"/>
    <m/>
    <n v="34"/>
    <x v="74"/>
    <x v="16"/>
    <x v="1"/>
    <x v="0"/>
    <x v="1"/>
    <x v="86"/>
    <n v="4.2"/>
    <n v="1.036463782994097"/>
  </r>
  <r>
    <x v="2"/>
    <m/>
    <n v="34"/>
    <x v="74"/>
    <x v="16"/>
    <x v="1"/>
    <x v="0"/>
    <x v="0"/>
    <x v="59"/>
    <n v="3.07"/>
    <n v="1.171112060546875"/>
  </r>
  <r>
    <x v="2"/>
    <m/>
    <n v="34"/>
    <x v="74"/>
    <x v="16"/>
    <x v="1"/>
    <x v="0"/>
    <x v="0"/>
    <x v="72"/>
    <n v="3.59"/>
    <n v="1.1417412985955628"/>
  </r>
  <r>
    <x v="2"/>
    <m/>
    <n v="34"/>
    <x v="74"/>
    <x v="16"/>
    <x v="1"/>
    <x v="0"/>
    <x v="1"/>
    <x v="86"/>
    <n v="4.58"/>
    <n v="1.1302390776459439"/>
  </r>
  <r>
    <x v="2"/>
    <m/>
    <n v="34"/>
    <x v="74"/>
    <x v="16"/>
    <x v="1"/>
    <x v="0"/>
    <x v="1"/>
    <x v="82"/>
    <n v="4.6100000000000003"/>
    <n v="1.0927407407407408"/>
  </r>
  <r>
    <x v="2"/>
    <m/>
    <n v="34"/>
    <x v="74"/>
    <x v="16"/>
    <x v="1"/>
    <x v="0"/>
    <x v="1"/>
    <x v="71"/>
    <n v="5.12"/>
    <n v="1.0789123215158718"/>
  </r>
  <r>
    <x v="2"/>
    <m/>
    <n v="34"/>
    <x v="74"/>
    <x v="16"/>
    <x v="1"/>
    <x v="0"/>
    <x v="1"/>
    <x v="80"/>
    <n v="4.42"/>
    <n v="1.136197132773118"/>
  </r>
  <r>
    <x v="2"/>
    <m/>
    <n v="34"/>
    <x v="74"/>
    <x v="16"/>
    <x v="1"/>
    <x v="0"/>
    <x v="0"/>
    <x v="72"/>
    <n v="3.38"/>
    <n v="1.0749542031345409"/>
  </r>
  <r>
    <x v="2"/>
    <m/>
    <n v="34"/>
    <x v="74"/>
    <x v="16"/>
    <x v="1"/>
    <x v="0"/>
    <x v="0"/>
    <x v="75"/>
    <n v="3.03"/>
    <n v="1.0074377499891942"/>
  </r>
  <r>
    <x v="2"/>
    <m/>
    <n v="34"/>
    <x v="74"/>
    <x v="6"/>
    <x v="2"/>
    <x v="0"/>
    <x v="1"/>
    <x v="69"/>
    <n v="12.27"/>
    <n v="1.1562295044892237"/>
  </r>
  <r>
    <x v="2"/>
    <m/>
    <n v="34"/>
    <x v="74"/>
    <x v="6"/>
    <x v="2"/>
    <x v="0"/>
    <x v="1"/>
    <x v="54"/>
    <n v="16.97"/>
    <n v="1.0871960719996721"/>
  </r>
  <r>
    <x v="2"/>
    <m/>
    <n v="34"/>
    <x v="74"/>
    <x v="6"/>
    <x v="2"/>
    <x v="0"/>
    <x v="1"/>
    <x v="28"/>
    <n v="10.57"/>
    <n v="0.79413974455296765"/>
  </r>
  <r>
    <x v="2"/>
    <m/>
    <n v="34"/>
    <x v="74"/>
    <x v="6"/>
    <x v="2"/>
    <x v="0"/>
    <x v="1"/>
    <x v="51"/>
    <n v="10.57"/>
    <n v="1.0893549307996813"/>
  </r>
  <r>
    <x v="2"/>
    <m/>
    <n v="34"/>
    <x v="74"/>
    <x v="8"/>
    <x v="2"/>
    <x v="0"/>
    <x v="1"/>
    <x v="61"/>
    <n v="8.82"/>
    <n v="1.0965280341937722"/>
  </r>
  <r>
    <x v="2"/>
    <m/>
    <n v="34"/>
    <x v="74"/>
    <x v="8"/>
    <x v="2"/>
    <x v="0"/>
    <x v="1"/>
    <x v="46"/>
    <n v="5.96"/>
    <n v="1.08094775177377"/>
  </r>
  <r>
    <x v="2"/>
    <m/>
    <n v="34"/>
    <x v="74"/>
    <x v="8"/>
    <x v="2"/>
    <x v="0"/>
    <x v="1"/>
    <x v="52"/>
    <n v="12.5"/>
    <n v="1.2132376849095556"/>
  </r>
  <r>
    <x v="2"/>
    <m/>
    <n v="34"/>
    <x v="74"/>
    <x v="8"/>
    <x v="2"/>
    <x v="0"/>
    <x v="1"/>
    <x v="54"/>
    <n v="18.18"/>
    <n v="1.1647156504981755"/>
  </r>
  <r>
    <x v="2"/>
    <m/>
    <n v="34"/>
    <x v="74"/>
    <x v="5"/>
    <x v="1"/>
    <x v="0"/>
    <x v="1"/>
    <x v="76"/>
    <n v="5.01"/>
    <n v="1.1412924624580842"/>
  </r>
  <r>
    <x v="2"/>
    <m/>
    <n v="34"/>
    <x v="74"/>
    <x v="5"/>
    <x v="2"/>
    <x v="0"/>
    <x v="1"/>
    <x v="76"/>
    <n v="5.28"/>
    <n v="1.2027992418719931"/>
  </r>
  <r>
    <x v="2"/>
    <m/>
    <n v="34"/>
    <x v="74"/>
    <x v="5"/>
    <x v="2"/>
    <x v="0"/>
    <x v="1"/>
    <x v="39"/>
    <n v="8.4"/>
    <n v="1.0787375688337306"/>
  </r>
  <r>
    <x v="2"/>
    <m/>
    <n v="34"/>
    <x v="74"/>
    <x v="28"/>
    <x v="1"/>
    <x v="0"/>
    <x v="0"/>
    <x v="75"/>
    <n v="3.34"/>
    <n v="1.1105089389319829"/>
  </r>
  <r>
    <x v="2"/>
    <m/>
    <n v="34"/>
    <x v="74"/>
    <x v="28"/>
    <x v="1"/>
    <x v="0"/>
    <x v="0"/>
    <x v="75"/>
    <n v="3.32"/>
    <n v="1.1038591848066417"/>
  </r>
  <r>
    <x v="2"/>
    <m/>
    <n v="34"/>
    <x v="74"/>
    <x v="28"/>
    <x v="1"/>
    <x v="0"/>
    <x v="0"/>
    <x v="74"/>
    <n v="3.4"/>
    <n v="1.0349792547540555"/>
  </r>
  <r>
    <x v="2"/>
    <m/>
    <n v="34"/>
    <x v="74"/>
    <x v="28"/>
    <x v="1"/>
    <x v="0"/>
    <x v="0"/>
    <x v="26"/>
    <n v="2.4900000000000002"/>
    <n v="1.1527777777777779"/>
  </r>
  <r>
    <x v="2"/>
    <m/>
    <n v="34"/>
    <x v="74"/>
    <x v="28"/>
    <x v="1"/>
    <x v="0"/>
    <x v="0"/>
    <x v="47"/>
    <n v="3.29"/>
    <n v="1.1979972690031861"/>
  </r>
  <r>
    <x v="2"/>
    <m/>
    <n v="34"/>
    <x v="74"/>
    <x v="28"/>
    <x v="1"/>
    <x v="0"/>
    <x v="1"/>
    <x v="24"/>
    <n v="6.08"/>
    <n v="1.1875"/>
  </r>
  <r>
    <x v="2"/>
    <m/>
    <n v="34"/>
    <x v="74"/>
    <x v="28"/>
    <x v="1"/>
    <x v="0"/>
    <x v="0"/>
    <x v="59"/>
    <n v="3.15"/>
    <n v="1.201629638671875"/>
  </r>
  <r>
    <x v="2"/>
    <m/>
    <n v="34"/>
    <x v="74"/>
    <x v="28"/>
    <x v="1"/>
    <x v="0"/>
    <x v="1"/>
    <x v="24"/>
    <n v="5.78"/>
    <n v="1.12890625"/>
  </r>
  <r>
    <x v="2"/>
    <m/>
    <n v="34"/>
    <x v="74"/>
    <x v="28"/>
    <x v="1"/>
    <x v="0"/>
    <x v="0"/>
    <x v="75"/>
    <n v="3.49"/>
    <n v="1.160382094872042"/>
  </r>
  <r>
    <x v="2"/>
    <m/>
    <n v="34"/>
    <x v="74"/>
    <x v="28"/>
    <x v="1"/>
    <x v="0"/>
    <x v="1"/>
    <x v="62"/>
    <n v="7.55"/>
    <n v="1.2293914105434562"/>
  </r>
  <r>
    <x v="2"/>
    <m/>
    <n v="34"/>
    <x v="74"/>
    <x v="28"/>
    <x v="1"/>
    <x v="0"/>
    <x v="1"/>
    <x v="24"/>
    <n v="5.8"/>
    <n v="1.1328125"/>
  </r>
  <r>
    <x v="2"/>
    <m/>
    <n v="34"/>
    <x v="74"/>
    <x v="28"/>
    <x v="1"/>
    <x v="0"/>
    <x v="0"/>
    <x v="47"/>
    <n v="3.36"/>
    <n v="1.2234865725989987"/>
  </r>
  <r>
    <x v="2"/>
    <m/>
    <n v="34"/>
    <x v="74"/>
    <x v="28"/>
    <x v="1"/>
    <x v="0"/>
    <x v="0"/>
    <x v="19"/>
    <n v="2.15"/>
    <n v="1.1019311984911231"/>
  </r>
  <r>
    <x v="2"/>
    <m/>
    <n v="34"/>
    <x v="74"/>
    <x v="28"/>
    <x v="1"/>
    <x v="0"/>
    <x v="0"/>
    <x v="47"/>
    <n v="3.07"/>
    <n v="1.1178880291306328"/>
  </r>
  <r>
    <x v="2"/>
    <m/>
    <n v="34"/>
    <x v="74"/>
    <x v="28"/>
    <x v="1"/>
    <x v="0"/>
    <x v="0"/>
    <x v="56"/>
    <n v="2.4500000000000002"/>
    <n v="1.0793854992268077"/>
  </r>
  <r>
    <x v="2"/>
    <m/>
    <n v="34"/>
    <x v="74"/>
    <x v="28"/>
    <x v="1"/>
    <x v="0"/>
    <x v="0"/>
    <x v="59"/>
    <n v="2.84"/>
    <n v="1.0833740234375"/>
  </r>
  <r>
    <x v="2"/>
    <m/>
    <n v="34"/>
    <x v="74"/>
    <x v="28"/>
    <x v="1"/>
    <x v="0"/>
    <x v="0"/>
    <x v="62"/>
    <n v="7.26"/>
    <n v="1.1821697537146347"/>
  </r>
  <r>
    <x v="2"/>
    <m/>
    <n v="34"/>
    <x v="74"/>
    <x v="28"/>
    <x v="1"/>
    <x v="0"/>
    <x v="1"/>
    <x v="85"/>
    <n v="5.22"/>
    <n v="1.1434003675528384"/>
  </r>
  <r>
    <x v="2"/>
    <m/>
    <n v="34"/>
    <x v="74"/>
    <x v="28"/>
    <x v="1"/>
    <x v="0"/>
    <x v="1"/>
    <x v="37"/>
    <n v="4.03"/>
    <n v="1.1749271137026238"/>
  </r>
  <r>
    <x v="2"/>
    <m/>
    <n v="34"/>
    <x v="74"/>
    <x v="28"/>
    <x v="1"/>
    <x v="0"/>
    <x v="1"/>
    <x v="88"/>
    <n v="5.63"/>
    <n v="1.1418974969525737"/>
  </r>
  <r>
    <x v="2"/>
    <m/>
    <n v="34"/>
    <x v="74"/>
    <x v="28"/>
    <x v="1"/>
    <x v="0"/>
    <x v="0"/>
    <x v="72"/>
    <n v="4.4400000000000004"/>
    <n v="1.4120700183187465"/>
  </r>
  <r>
    <x v="2"/>
    <m/>
    <n v="34"/>
    <x v="74"/>
    <x v="28"/>
    <x v="1"/>
    <x v="0"/>
    <x v="1"/>
    <x v="38"/>
    <n v="8.59"/>
    <n v="1.1783264746227708"/>
  </r>
  <r>
    <x v="2"/>
    <m/>
    <n v="34"/>
    <x v="74"/>
    <x v="28"/>
    <x v="1"/>
    <x v="0"/>
    <x v="1"/>
    <x v="24"/>
    <n v="5.64"/>
    <n v="1.1015625"/>
  </r>
  <r>
    <x v="2"/>
    <m/>
    <n v="34"/>
    <x v="74"/>
    <x v="28"/>
    <x v="1"/>
    <x v="0"/>
    <x v="1"/>
    <x v="62"/>
    <n v="7.52"/>
    <n v="1.2245064115611644"/>
  </r>
  <r>
    <x v="2"/>
    <m/>
    <n v="34"/>
    <x v="74"/>
    <x v="37"/>
    <x v="1"/>
    <x v="0"/>
    <x v="1"/>
    <x v="80"/>
    <n v="4.34"/>
    <n v="1.1156324787862741"/>
  </r>
  <r>
    <x v="2"/>
    <m/>
    <n v="34"/>
    <x v="74"/>
    <x v="37"/>
    <x v="1"/>
    <x v="0"/>
    <x v="1"/>
    <x v="62"/>
    <n v="7.5"/>
    <n v="1.2212497455729696"/>
  </r>
  <r>
    <x v="2"/>
    <m/>
    <n v="34"/>
    <x v="74"/>
    <x v="37"/>
    <x v="1"/>
    <x v="0"/>
    <x v="0"/>
    <x v="16"/>
    <n v="1.73"/>
    <n v="1.0986638215719149"/>
  </r>
  <r>
    <x v="2"/>
    <m/>
    <n v="34"/>
    <x v="74"/>
    <x v="37"/>
    <x v="1"/>
    <x v="0"/>
    <x v="0"/>
    <x v="68"/>
    <n v="3.45"/>
    <n v="1.2000166958844645"/>
  </r>
  <r>
    <x v="2"/>
    <m/>
    <n v="34"/>
    <x v="74"/>
    <x v="37"/>
    <x v="1"/>
    <x v="0"/>
    <x v="1"/>
    <x v="84"/>
    <n v="4.1900000000000004"/>
    <n v="1.1706820969458889"/>
  </r>
  <r>
    <x v="2"/>
    <m/>
    <n v="34"/>
    <x v="74"/>
    <x v="37"/>
    <x v="1"/>
    <x v="0"/>
    <x v="0"/>
    <x v="74"/>
    <n v="3.86"/>
    <n v="1.1750058598090158"/>
  </r>
  <r>
    <x v="2"/>
    <m/>
    <n v="34"/>
    <x v="74"/>
    <x v="37"/>
    <x v="1"/>
    <x v="0"/>
    <x v="1"/>
    <x v="82"/>
    <n v="5.0999999999999996"/>
    <n v="1.2088888888888887"/>
  </r>
  <r>
    <x v="2"/>
    <m/>
    <n v="34"/>
    <x v="74"/>
    <x v="37"/>
    <x v="1"/>
    <x v="0"/>
    <x v="0"/>
    <x v="72"/>
    <n v="3.47"/>
    <n v="1.1035772440464076"/>
  </r>
  <r>
    <x v="2"/>
    <m/>
    <n v="34"/>
    <x v="74"/>
    <x v="37"/>
    <x v="1"/>
    <x v="0"/>
    <x v="0"/>
    <x v="74"/>
    <n v="3.9"/>
    <n v="1.1871820863355342"/>
  </r>
  <r>
    <x v="2"/>
    <m/>
    <n v="34"/>
    <x v="74"/>
    <x v="37"/>
    <x v="1"/>
    <x v="0"/>
    <x v="0"/>
    <x v="72"/>
    <n v="3.67"/>
    <n v="1.167184001628333"/>
  </r>
  <r>
    <x v="2"/>
    <m/>
    <n v="34"/>
    <x v="74"/>
    <x v="37"/>
    <x v="1"/>
    <x v="0"/>
    <x v="1"/>
    <x v="87"/>
    <n v="7.31"/>
    <n v="1.2784480934333939"/>
  </r>
  <r>
    <x v="2"/>
    <m/>
    <n v="34"/>
    <x v="74"/>
    <x v="37"/>
    <x v="1"/>
    <x v="0"/>
    <x v="1"/>
    <x v="84"/>
    <n v="4.04"/>
    <n v="1.128772236673363"/>
  </r>
  <r>
    <x v="2"/>
    <m/>
    <n v="34"/>
    <x v="74"/>
    <x v="37"/>
    <x v="1"/>
    <x v="0"/>
    <x v="1"/>
    <x v="24"/>
    <n v="6.22"/>
    <n v="1.21484375"/>
  </r>
  <r>
    <x v="2"/>
    <m/>
    <n v="34"/>
    <x v="74"/>
    <x v="37"/>
    <x v="1"/>
    <x v="0"/>
    <x v="0"/>
    <x v="47"/>
    <n v="2.92"/>
    <n v="1.0632680928538916"/>
  </r>
  <r>
    <x v="2"/>
    <m/>
    <n v="34"/>
    <x v="74"/>
    <x v="37"/>
    <x v="1"/>
    <x v="0"/>
    <x v="1"/>
    <x v="83"/>
    <n v="4.43"/>
    <n v="1.1868784293552812"/>
  </r>
  <r>
    <x v="2"/>
    <m/>
    <n v="34"/>
    <x v="74"/>
    <x v="37"/>
    <x v="1"/>
    <x v="0"/>
    <x v="1"/>
    <x v="76"/>
    <n v="5.42"/>
    <n v="1.2346916460125383"/>
  </r>
  <r>
    <x v="2"/>
    <m/>
    <n v="34"/>
    <x v="74"/>
    <x v="37"/>
    <x v="1"/>
    <x v="0"/>
    <x v="1"/>
    <x v="87"/>
    <n v="6.91"/>
    <n v="1.2084919734096788"/>
  </r>
  <r>
    <x v="2"/>
    <m/>
    <n v="34"/>
    <x v="74"/>
    <x v="37"/>
    <x v="1"/>
    <x v="0"/>
    <x v="1"/>
    <x v="84"/>
    <n v="4.32"/>
    <n v="1.2070039758487445"/>
  </r>
  <r>
    <x v="2"/>
    <m/>
    <n v="34"/>
    <x v="74"/>
    <x v="37"/>
    <x v="1"/>
    <x v="0"/>
    <x v="1"/>
    <x v="24"/>
    <n v="6.06"/>
    <n v="1.18359375"/>
  </r>
  <r>
    <x v="2"/>
    <m/>
    <n v="34"/>
    <x v="74"/>
    <x v="37"/>
    <x v="1"/>
    <x v="0"/>
    <x v="0"/>
    <x v="47"/>
    <n v="3.56"/>
    <n v="1.29631315430132"/>
  </r>
  <r>
    <x v="2"/>
    <m/>
    <n v="34"/>
    <x v="74"/>
    <x v="37"/>
    <x v="1"/>
    <x v="0"/>
    <x v="1"/>
    <x v="82"/>
    <n v="5.55"/>
    <n v="1.3155555555555556"/>
  </r>
  <r>
    <x v="2"/>
    <m/>
    <n v="34"/>
    <x v="74"/>
    <x v="37"/>
    <x v="1"/>
    <x v="0"/>
    <x v="0"/>
    <x v="26"/>
    <n v="2.52"/>
    <n v="1.1666666666666667"/>
  </r>
  <r>
    <x v="2"/>
    <m/>
    <n v="34"/>
    <x v="74"/>
    <x v="37"/>
    <x v="1"/>
    <x v="0"/>
    <x v="1"/>
    <x v="82"/>
    <n v="5"/>
    <n v="1.1851851851851851"/>
  </r>
  <r>
    <x v="2"/>
    <m/>
    <n v="34"/>
    <x v="74"/>
    <x v="37"/>
    <x v="1"/>
    <x v="0"/>
    <x v="1"/>
    <x v="83"/>
    <n v="4.53"/>
    <n v="1.213670267489712"/>
  </r>
  <r>
    <x v="2"/>
    <m/>
    <n v="35"/>
    <x v="75"/>
    <x v="6"/>
    <x v="2"/>
    <x v="0"/>
    <x v="1"/>
    <x v="106"/>
    <n v="21.08"/>
    <n v="1.1328052998951563"/>
  </r>
  <r>
    <x v="2"/>
    <m/>
    <n v="35"/>
    <x v="75"/>
    <x v="8"/>
    <x v="2"/>
    <x v="0"/>
    <x v="1"/>
    <x v="80"/>
    <n v="4.5199999999999996"/>
    <n v="1.1619029502566725"/>
  </r>
  <r>
    <x v="2"/>
    <m/>
    <n v="35"/>
    <x v="75"/>
    <x v="5"/>
    <x v="1"/>
    <x v="0"/>
    <x v="1"/>
    <x v="62"/>
    <n v="7.26"/>
    <n v="1.1821697537146347"/>
  </r>
  <r>
    <x v="2"/>
    <m/>
    <n v="35"/>
    <x v="75"/>
    <x v="5"/>
    <x v="1"/>
    <x v="0"/>
    <x v="1"/>
    <x v="71"/>
    <n v="5.25"/>
    <n v="1.1063065796793607"/>
  </r>
  <r>
    <x v="2"/>
    <m/>
    <n v="35"/>
    <x v="75"/>
    <x v="5"/>
    <x v="2"/>
    <x v="0"/>
    <x v="1"/>
    <x v="107"/>
    <n v="43.07"/>
    <n v="1.3020152366315201"/>
  </r>
  <r>
    <x v="2"/>
    <m/>
    <n v="35"/>
    <x v="75"/>
    <x v="5"/>
    <x v="2"/>
    <x v="0"/>
    <x v="1"/>
    <x v="102"/>
    <n v="13.13"/>
    <n v="1.1024201186214122"/>
  </r>
  <r>
    <x v="2"/>
    <m/>
    <n v="35"/>
    <x v="75"/>
    <x v="5"/>
    <x v="2"/>
    <x v="0"/>
    <x v="1"/>
    <x v="55"/>
    <n v="12.93"/>
    <n v="1.1169420149011986"/>
  </r>
  <r>
    <x v="2"/>
    <m/>
    <n v="35"/>
    <x v="75"/>
    <x v="5"/>
    <x v="2"/>
    <x v="0"/>
    <x v="1"/>
    <x v="55"/>
    <n v="12.98"/>
    <n v="1.121261202893856"/>
  </r>
  <r>
    <x v="2"/>
    <m/>
    <n v="35"/>
    <x v="75"/>
    <x v="12"/>
    <x v="1"/>
    <x v="0"/>
    <x v="1"/>
    <x v="77"/>
    <n v="5.5"/>
    <n v="1.0349220327374065"/>
  </r>
  <r>
    <x v="2"/>
    <m/>
    <n v="35"/>
    <x v="75"/>
    <x v="12"/>
    <x v="1"/>
    <x v="0"/>
    <x v="1"/>
    <x v="79"/>
    <n v="7.08"/>
    <n v="1.0389274981217129"/>
  </r>
  <r>
    <x v="2"/>
    <m/>
    <n v="35"/>
    <x v="75"/>
    <x v="12"/>
    <x v="1"/>
    <x v="0"/>
    <x v="1"/>
    <x v="60"/>
    <n v="6.57"/>
    <n v="1.1084791059280856"/>
  </r>
  <r>
    <x v="2"/>
    <m/>
    <n v="35"/>
    <x v="75"/>
    <x v="12"/>
    <x v="1"/>
    <x v="0"/>
    <x v="1"/>
    <x v="76"/>
    <n v="4.17"/>
    <n v="0.94993803761481266"/>
  </r>
  <r>
    <x v="2"/>
    <m/>
    <n v="35"/>
    <x v="75"/>
    <x v="12"/>
    <x v="1"/>
    <x v="0"/>
    <x v="1"/>
    <x v="24"/>
    <n v="4.88"/>
    <n v="0.953125"/>
  </r>
  <r>
    <x v="2"/>
    <m/>
    <n v="35"/>
    <x v="75"/>
    <x v="12"/>
    <x v="2"/>
    <x v="0"/>
    <x v="1"/>
    <x v="104"/>
    <n v="12.56"/>
    <n v="1.116579426490669"/>
  </r>
  <r>
    <x v="2"/>
    <m/>
    <n v="35"/>
    <x v="75"/>
    <x v="28"/>
    <x v="1"/>
    <x v="0"/>
    <x v="1"/>
    <x v="87"/>
    <n v="6.6"/>
    <n v="1.1542759803912996"/>
  </r>
  <r>
    <x v="2"/>
    <m/>
    <n v="35"/>
    <x v="75"/>
    <x v="28"/>
    <x v="1"/>
    <x v="0"/>
    <x v="0"/>
    <x v="75"/>
    <n v="3.19"/>
    <n v="1.060635782991924"/>
  </r>
  <r>
    <x v="2"/>
    <m/>
    <n v="35"/>
    <x v="75"/>
    <x v="28"/>
    <x v="1"/>
    <x v="0"/>
    <x v="0"/>
    <x v="2"/>
    <n v="2.0099999999999998"/>
    <n v="1.1445426384839648"/>
  </r>
  <r>
    <x v="2"/>
    <m/>
    <n v="35"/>
    <x v="75"/>
    <x v="28"/>
    <x v="1"/>
    <x v="0"/>
    <x v="0"/>
    <x v="74"/>
    <n v="3.39"/>
    <n v="1.0319351981224258"/>
  </r>
  <r>
    <x v="2"/>
    <m/>
    <n v="35"/>
    <x v="75"/>
    <x v="28"/>
    <x v="1"/>
    <x v="0"/>
    <x v="0"/>
    <x v="47"/>
    <n v="2.98"/>
    <n v="1.0851160673645881"/>
  </r>
  <r>
    <x v="2"/>
    <m/>
    <n v="35"/>
    <x v="75"/>
    <x v="28"/>
    <x v="1"/>
    <x v="0"/>
    <x v="1"/>
    <x v="77"/>
    <n v="6.1"/>
    <n v="1.1478226181269418"/>
  </r>
  <r>
    <x v="2"/>
    <m/>
    <n v="35"/>
    <x v="75"/>
    <x v="28"/>
    <x v="1"/>
    <x v="0"/>
    <x v="1"/>
    <x v="82"/>
    <n v="4.42"/>
    <n v="1.0477037037037038"/>
  </r>
  <r>
    <x v="2"/>
    <m/>
    <n v="35"/>
    <x v="75"/>
    <x v="28"/>
    <x v="1"/>
    <x v="0"/>
    <x v="1"/>
    <x v="37"/>
    <n v="3.97"/>
    <n v="1.1574344023323615"/>
  </r>
  <r>
    <x v="2"/>
    <m/>
    <n v="35"/>
    <x v="75"/>
    <x v="28"/>
    <x v="1"/>
    <x v="0"/>
    <x v="1"/>
    <x v="85"/>
    <n v="4.97"/>
    <n v="1.0886398135512658"/>
  </r>
  <r>
    <x v="2"/>
    <m/>
    <n v="35"/>
    <x v="75"/>
    <x v="28"/>
    <x v="1"/>
    <x v="0"/>
    <x v="0"/>
    <x v="68"/>
    <n v="3.17"/>
    <n v="1.102624036508334"/>
  </r>
  <r>
    <x v="2"/>
    <m/>
    <n v="35"/>
    <x v="75"/>
    <x v="28"/>
    <x v="1"/>
    <x v="0"/>
    <x v="0"/>
    <x v="56"/>
    <n v="2.57"/>
    <n v="1.1322533604134266"/>
  </r>
  <r>
    <x v="2"/>
    <m/>
    <n v="35"/>
    <x v="75"/>
    <x v="28"/>
    <x v="1"/>
    <x v="0"/>
    <x v="0"/>
    <x v="18"/>
    <n v="1.48"/>
    <n v="1.1157096441037007"/>
  </r>
  <r>
    <x v="2"/>
    <m/>
    <n v="35"/>
    <x v="75"/>
    <x v="28"/>
    <x v="1"/>
    <x v="0"/>
    <x v="0"/>
    <x v="58"/>
    <n v="2.4500000000000002"/>
    <n v="1.0279950320566615"/>
  </r>
  <r>
    <x v="2"/>
    <m/>
    <n v="35"/>
    <x v="75"/>
    <x v="28"/>
    <x v="1"/>
    <x v="0"/>
    <x v="1"/>
    <x v="87"/>
    <n v="6.6"/>
    <n v="1.1542759803912996"/>
  </r>
  <r>
    <x v="2"/>
    <m/>
    <n v="35"/>
    <x v="75"/>
    <x v="28"/>
    <x v="1"/>
    <x v="0"/>
    <x v="0"/>
    <x v="56"/>
    <n v="2.4500000000000002"/>
    <n v="1.0793854992268077"/>
  </r>
  <r>
    <x v="2"/>
    <m/>
    <n v="35"/>
    <x v="75"/>
    <x v="28"/>
    <x v="1"/>
    <x v="0"/>
    <x v="1"/>
    <x v="76"/>
    <n v="4.7699999999999996"/>
    <n v="1.0866197696457207"/>
  </r>
  <r>
    <x v="2"/>
    <m/>
    <n v="35"/>
    <x v="75"/>
    <x v="28"/>
    <x v="1"/>
    <x v="0"/>
    <x v="1"/>
    <x v="82"/>
    <n v="5.12"/>
    <n v="1.2136296296296296"/>
  </r>
  <r>
    <x v="2"/>
    <m/>
    <n v="35"/>
    <x v="75"/>
    <x v="28"/>
    <x v="1"/>
    <x v="0"/>
    <x v="1"/>
    <x v="84"/>
    <n v="3.94"/>
    <n v="1.1008323298250124"/>
  </r>
  <r>
    <x v="2"/>
    <m/>
    <n v="35"/>
    <x v="75"/>
    <x v="28"/>
    <x v="1"/>
    <x v="0"/>
    <x v="1"/>
    <x v="46"/>
    <n v="6.47"/>
    <n v="1.1734449587208544"/>
  </r>
  <r>
    <x v="2"/>
    <m/>
    <n v="35"/>
    <x v="75"/>
    <x v="28"/>
    <x v="1"/>
    <x v="0"/>
    <x v="0"/>
    <x v="56"/>
    <n v="2.2400000000000002"/>
    <n v="0.98686674215022419"/>
  </r>
  <r>
    <x v="2"/>
    <m/>
    <n v="35"/>
    <x v="75"/>
    <x v="28"/>
    <x v="1"/>
    <x v="0"/>
    <x v="0"/>
    <x v="26"/>
    <n v="2.27"/>
    <n v="1.0509259259259258"/>
  </r>
  <r>
    <x v="2"/>
    <m/>
    <n v="35"/>
    <x v="75"/>
    <x v="28"/>
    <x v="1"/>
    <x v="0"/>
    <x v="0"/>
    <x v="58"/>
    <n v="2.57"/>
    <n v="1.0783458091369875"/>
  </r>
  <r>
    <x v="2"/>
    <m/>
    <n v="35"/>
    <x v="75"/>
    <x v="28"/>
    <x v="1"/>
    <x v="0"/>
    <x v="1"/>
    <x v="46"/>
    <n v="6.46"/>
    <n v="1.1716312879964017"/>
  </r>
  <r>
    <x v="2"/>
    <m/>
    <n v="35"/>
    <x v="75"/>
    <x v="28"/>
    <x v="1"/>
    <x v="0"/>
    <x v="0"/>
    <x v="75"/>
    <n v="3.28"/>
    <n v="1.0905596765559593"/>
  </r>
  <r>
    <x v="2"/>
    <m/>
    <n v="35"/>
    <x v="75"/>
    <x v="36"/>
    <x v="1"/>
    <x v="0"/>
    <x v="1"/>
    <x v="24"/>
    <n v="5.49"/>
    <n v="1.072265625"/>
  </r>
  <r>
    <x v="2"/>
    <m/>
    <n v="35"/>
    <x v="75"/>
    <x v="36"/>
    <x v="1"/>
    <x v="0"/>
    <x v="1"/>
    <x v="88"/>
    <n v="5.17"/>
    <n v="1.0485985895639087"/>
  </r>
  <r>
    <x v="2"/>
    <m/>
    <n v="35"/>
    <x v="75"/>
    <x v="36"/>
    <x v="1"/>
    <x v="0"/>
    <x v="1"/>
    <x v="60"/>
    <n v="6.02"/>
    <n v="1.0156840513983372"/>
  </r>
  <r>
    <x v="2"/>
    <m/>
    <n v="35"/>
    <x v="75"/>
    <x v="36"/>
    <x v="1"/>
    <x v="0"/>
    <x v="1"/>
    <x v="67"/>
    <n v="6.89"/>
    <n v="1.0463126212029406"/>
  </r>
  <r>
    <x v="2"/>
    <m/>
    <n v="35"/>
    <x v="75"/>
    <x v="36"/>
    <x v="1"/>
    <x v="0"/>
    <x v="1"/>
    <x v="76"/>
    <n v="4.66"/>
    <n v="1.0615614521067211"/>
  </r>
  <r>
    <x v="2"/>
    <m/>
    <n v="35"/>
    <x v="75"/>
    <x v="36"/>
    <x v="1"/>
    <x v="0"/>
    <x v="1"/>
    <x v="80"/>
    <n v="4.0599999999999996"/>
    <n v="1.0436561898323209"/>
  </r>
  <r>
    <x v="2"/>
    <m/>
    <n v="35"/>
    <x v="75"/>
    <x v="36"/>
    <x v="1"/>
    <x v="0"/>
    <x v="1"/>
    <x v="80"/>
    <n v="4.22"/>
    <n v="1.0847854978060085"/>
  </r>
  <r>
    <x v="2"/>
    <m/>
    <n v="35"/>
    <x v="75"/>
    <x v="36"/>
    <x v="1"/>
    <x v="0"/>
    <x v="1"/>
    <x v="76"/>
    <n v="4.54"/>
    <n v="1.0342251057005394"/>
  </r>
  <r>
    <x v="2"/>
    <m/>
    <n v="35"/>
    <x v="75"/>
    <x v="36"/>
    <x v="1"/>
    <x v="0"/>
    <x v="1"/>
    <x v="71"/>
    <n v="5.33"/>
    <n v="1.1231645847030463"/>
  </r>
  <r>
    <x v="2"/>
    <m/>
    <n v="35"/>
    <x v="76"/>
    <x v="13"/>
    <x v="1"/>
    <x v="0"/>
    <x v="1"/>
    <x v="79"/>
    <n v="7.39"/>
    <n v="1.0844172614575507"/>
  </r>
  <r>
    <x v="2"/>
    <m/>
    <n v="35"/>
    <x v="76"/>
    <x v="13"/>
    <x v="1"/>
    <x v="0"/>
    <x v="1"/>
    <x v="86"/>
    <n v="3.83"/>
    <n v="0.94515625925414093"/>
  </r>
  <r>
    <x v="2"/>
    <m/>
    <n v="35"/>
    <x v="76"/>
    <x v="13"/>
    <x v="1"/>
    <x v="0"/>
    <x v="1"/>
    <x v="40"/>
    <n v="7.33"/>
    <n v="1.0397620320893544"/>
  </r>
  <r>
    <x v="2"/>
    <m/>
    <n v="35"/>
    <x v="76"/>
    <x v="13"/>
    <x v="1"/>
    <x v="0"/>
    <x v="1"/>
    <x v="77"/>
    <n v="5.7"/>
    <n v="1.0725555612005848"/>
  </r>
  <r>
    <x v="2"/>
    <m/>
    <n v="35"/>
    <x v="76"/>
    <x v="13"/>
    <x v="1"/>
    <x v="0"/>
    <x v="1"/>
    <x v="40"/>
    <n v="7.61"/>
    <n v="1.0794800906139135"/>
  </r>
  <r>
    <x v="2"/>
    <m/>
    <n v="35"/>
    <x v="76"/>
    <x v="13"/>
    <x v="1"/>
    <x v="0"/>
    <x v="1"/>
    <x v="67"/>
    <n v="7.14"/>
    <n v="1.0842775203757613"/>
  </r>
  <r>
    <x v="2"/>
    <m/>
    <n v="35"/>
    <x v="76"/>
    <x v="13"/>
    <x v="1"/>
    <x v="0"/>
    <x v="1"/>
    <x v="86"/>
    <n v="4.24"/>
    <n v="1.0463348666416599"/>
  </r>
  <r>
    <x v="2"/>
    <m/>
    <n v="35"/>
    <x v="76"/>
    <x v="13"/>
    <x v="1"/>
    <x v="0"/>
    <x v="1"/>
    <x v="62"/>
    <n v="6.45"/>
    <n v="1.050274781192754"/>
  </r>
  <r>
    <x v="2"/>
    <m/>
    <n v="35"/>
    <x v="76"/>
    <x v="13"/>
    <x v="1"/>
    <x v="0"/>
    <x v="1"/>
    <x v="88"/>
    <n v="5"/>
    <n v="1.0141185585724455"/>
  </r>
  <r>
    <x v="2"/>
    <m/>
    <n v="35"/>
    <x v="76"/>
    <x v="13"/>
    <x v="1"/>
    <x v="0"/>
    <x v="1"/>
    <x v="46"/>
    <n v="6.22"/>
    <n v="1.1281031906095385"/>
  </r>
  <r>
    <x v="2"/>
    <m/>
    <n v="35"/>
    <x v="76"/>
    <x v="13"/>
    <x v="1"/>
    <x v="0"/>
    <x v="0"/>
    <x v="47"/>
    <n v="2.8"/>
    <n v="1.0195721438324989"/>
  </r>
  <r>
    <x v="2"/>
    <m/>
    <n v="36"/>
    <x v="77"/>
    <x v="6"/>
    <x v="2"/>
    <x v="0"/>
    <x v="1"/>
    <x v="108"/>
    <n v="33.270000000000003"/>
    <n v="1.186848985506316"/>
  </r>
  <r>
    <x v="2"/>
    <m/>
    <n v="36"/>
    <x v="77"/>
    <x v="6"/>
    <x v="2"/>
    <x v="0"/>
    <x v="1"/>
    <x v="100"/>
    <n v="20.56"/>
    <n v="1.1605584001905662"/>
  </r>
  <r>
    <x v="2"/>
    <m/>
    <n v="36"/>
    <x v="77"/>
    <x v="6"/>
    <x v="2"/>
    <x v="0"/>
    <x v="1"/>
    <x v="70"/>
    <n v="13.8"/>
    <n v="1.0954884926078341"/>
  </r>
  <r>
    <x v="2"/>
    <m/>
    <n v="36"/>
    <x v="77"/>
    <x v="7"/>
    <x v="2"/>
    <x v="0"/>
    <x v="1"/>
    <x v="35"/>
    <n v="12.43"/>
    <n v="1.1375210825759774"/>
  </r>
  <r>
    <x v="2"/>
    <m/>
    <n v="36"/>
    <x v="77"/>
    <x v="5"/>
    <x v="1"/>
    <x v="0"/>
    <x v="1"/>
    <x v="71"/>
    <n v="4.99"/>
    <n v="1.0515180633523828"/>
  </r>
  <r>
    <x v="2"/>
    <m/>
    <n v="36"/>
    <x v="77"/>
    <x v="5"/>
    <x v="2"/>
    <x v="0"/>
    <x v="1"/>
    <x v="109"/>
    <n v="31.95"/>
    <n v="1.2157201172570615"/>
  </r>
  <r>
    <x v="2"/>
    <m/>
    <n v="36"/>
    <x v="78"/>
    <x v="16"/>
    <x v="1"/>
    <x v="0"/>
    <x v="1"/>
    <x v="90"/>
    <n v="6.72"/>
    <n v="1.0565107474813538"/>
  </r>
  <r>
    <x v="2"/>
    <m/>
    <n v="36"/>
    <x v="78"/>
    <x v="16"/>
    <x v="1"/>
    <x v="0"/>
    <x v="1"/>
    <x v="83"/>
    <n v="4.09"/>
    <n v="1.0957861796982167"/>
  </r>
  <r>
    <x v="2"/>
    <m/>
    <n v="36"/>
    <x v="78"/>
    <x v="16"/>
    <x v="1"/>
    <x v="0"/>
    <x v="1"/>
    <x v="76"/>
    <n v="5.32"/>
    <n v="1.2119113573407203"/>
  </r>
  <r>
    <x v="2"/>
    <m/>
    <n v="36"/>
    <x v="78"/>
    <x v="16"/>
    <x v="1"/>
    <x v="0"/>
    <x v="1"/>
    <x v="60"/>
    <n v="5.35"/>
    <n v="0.90264280315300727"/>
  </r>
  <r>
    <x v="2"/>
    <m/>
    <n v="36"/>
    <x v="78"/>
    <x v="16"/>
    <x v="1"/>
    <x v="0"/>
    <x v="0"/>
    <x v="68"/>
    <n v="2.83"/>
    <n v="0.98436152155160417"/>
  </r>
  <r>
    <x v="2"/>
    <m/>
    <n v="36"/>
    <x v="78"/>
    <x v="16"/>
    <x v="1"/>
    <x v="0"/>
    <x v="1"/>
    <x v="76"/>
    <n v="5.41"/>
    <n v="1.2324136171453566"/>
  </r>
  <r>
    <x v="2"/>
    <m/>
    <n v="36"/>
    <x v="78"/>
    <x v="16"/>
    <x v="1"/>
    <x v="0"/>
    <x v="1"/>
    <x v="77"/>
    <n v="5.73"/>
    <n v="1.0782005904700616"/>
  </r>
  <r>
    <x v="2"/>
    <m/>
    <n v="36"/>
    <x v="78"/>
    <x v="16"/>
    <x v="1"/>
    <x v="0"/>
    <x v="1"/>
    <x v="71"/>
    <n v="5.3"/>
    <n v="1.1168428328191642"/>
  </r>
  <r>
    <x v="2"/>
    <m/>
    <n v="36"/>
    <x v="78"/>
    <x v="16"/>
    <x v="1"/>
    <x v="0"/>
    <x v="1"/>
    <x v="24"/>
    <n v="5.79"/>
    <n v="1.130859375"/>
  </r>
  <r>
    <x v="2"/>
    <m/>
    <n v="36"/>
    <x v="78"/>
    <x v="16"/>
    <x v="1"/>
    <x v="0"/>
    <x v="1"/>
    <x v="62"/>
    <n v="6.69"/>
    <n v="1.0893547730510889"/>
  </r>
  <r>
    <x v="2"/>
    <m/>
    <n v="36"/>
    <x v="78"/>
    <x v="16"/>
    <x v="1"/>
    <x v="0"/>
    <x v="1"/>
    <x v="71"/>
    <n v="4.8"/>
    <n v="1.0114803014211298"/>
  </r>
  <r>
    <x v="2"/>
    <m/>
    <n v="36"/>
    <x v="78"/>
    <x v="16"/>
    <x v="1"/>
    <x v="0"/>
    <x v="1"/>
    <x v="71"/>
    <n v="4.7699999999999996"/>
    <n v="1.0051585495372477"/>
  </r>
  <r>
    <x v="2"/>
    <m/>
    <n v="36"/>
    <x v="78"/>
    <x v="16"/>
    <x v="1"/>
    <x v="0"/>
    <x v="0"/>
    <x v="68"/>
    <n v="2.72"/>
    <n v="0.94610011965383867"/>
  </r>
  <r>
    <x v="2"/>
    <m/>
    <n v="36"/>
    <x v="78"/>
    <x v="16"/>
    <x v="1"/>
    <x v="0"/>
    <x v="0"/>
    <x v="47"/>
    <n v="3.1"/>
    <n v="1.1288120163859809"/>
  </r>
  <r>
    <x v="2"/>
    <m/>
    <n v="36"/>
    <x v="78"/>
    <x v="16"/>
    <x v="1"/>
    <x v="0"/>
    <x v="1"/>
    <x v="87"/>
    <n v="5.73"/>
    <n v="1.0021214193397192"/>
  </r>
  <r>
    <x v="2"/>
    <m/>
    <n v="36"/>
    <x v="78"/>
    <x v="16"/>
    <x v="1"/>
    <x v="0"/>
    <x v="1"/>
    <x v="46"/>
    <n v="5.9"/>
    <n v="1.0700657274270542"/>
  </r>
  <r>
    <x v="2"/>
    <m/>
    <n v="36"/>
    <x v="78"/>
    <x v="7"/>
    <x v="1"/>
    <x v="0"/>
    <x v="0"/>
    <x v="20"/>
    <n v="2.7"/>
    <n v="1.0797969981643452"/>
  </r>
  <r>
    <x v="2"/>
    <m/>
    <n v="36"/>
    <x v="78"/>
    <x v="7"/>
    <x v="1"/>
    <x v="0"/>
    <x v="0"/>
    <x v="74"/>
    <n v="3.63"/>
    <n v="1.1049925572815356"/>
  </r>
  <r>
    <x v="2"/>
    <m/>
    <n v="36"/>
    <x v="78"/>
    <x v="7"/>
    <x v="1"/>
    <x v="0"/>
    <x v="0"/>
    <x v="20"/>
    <n v="2.77"/>
    <n v="1.1077917351537911"/>
  </r>
  <r>
    <x v="2"/>
    <m/>
    <n v="36"/>
    <x v="78"/>
    <x v="7"/>
    <x v="1"/>
    <x v="0"/>
    <x v="0"/>
    <x v="74"/>
    <n v="3.48"/>
    <n v="1.0593317078070921"/>
  </r>
  <r>
    <x v="2"/>
    <m/>
    <n v="36"/>
    <x v="78"/>
    <x v="7"/>
    <x v="1"/>
    <x v="0"/>
    <x v="1"/>
    <x v="85"/>
    <n v="5.44"/>
    <n v="1.1915896550742224"/>
  </r>
  <r>
    <x v="2"/>
    <m/>
    <n v="36"/>
    <x v="78"/>
    <x v="7"/>
    <x v="1"/>
    <x v="0"/>
    <x v="1"/>
    <x v="24"/>
    <n v="5.98"/>
    <n v="1.16796875"/>
  </r>
  <r>
    <x v="2"/>
    <m/>
    <n v="36"/>
    <x v="78"/>
    <x v="7"/>
    <x v="1"/>
    <x v="0"/>
    <x v="1"/>
    <x v="86"/>
    <n v="4.57"/>
    <n v="1.1277713067340533"/>
  </r>
  <r>
    <x v="2"/>
    <m/>
    <n v="36"/>
    <x v="78"/>
    <x v="7"/>
    <x v="1"/>
    <x v="0"/>
    <x v="0"/>
    <x v="72"/>
    <n v="3.38"/>
    <n v="1.0749542031345409"/>
  </r>
  <r>
    <x v="2"/>
    <m/>
    <n v="36"/>
    <x v="78"/>
    <x v="7"/>
    <x v="1"/>
    <x v="0"/>
    <x v="1"/>
    <x v="71"/>
    <n v="5.85"/>
    <n v="1.2327416173570021"/>
  </r>
  <r>
    <x v="2"/>
    <m/>
    <n v="36"/>
    <x v="78"/>
    <x v="7"/>
    <x v="1"/>
    <x v="0"/>
    <x v="0"/>
    <x v="56"/>
    <n v="2.52"/>
    <n v="1.1102250849190021"/>
  </r>
  <r>
    <x v="2"/>
    <m/>
    <n v="36"/>
    <x v="78"/>
    <x v="7"/>
    <x v="1"/>
    <x v="0"/>
    <x v="0"/>
    <x v="2"/>
    <n v="1.89"/>
    <n v="1.0762117346938775"/>
  </r>
  <r>
    <x v="2"/>
    <m/>
    <n v="36"/>
    <x v="78"/>
    <x v="7"/>
    <x v="1"/>
    <x v="0"/>
    <x v="1"/>
    <x v="37"/>
    <n v="4.07"/>
    <n v="1.1865889212827989"/>
  </r>
  <r>
    <x v="2"/>
    <m/>
    <n v="36"/>
    <x v="78"/>
    <x v="7"/>
    <x v="1"/>
    <x v="0"/>
    <x v="1"/>
    <x v="88"/>
    <n v="5.88"/>
    <n v="1.1926034248811961"/>
  </r>
  <r>
    <x v="2"/>
    <m/>
    <n v="36"/>
    <x v="78"/>
    <x v="7"/>
    <x v="1"/>
    <x v="0"/>
    <x v="1"/>
    <x v="88"/>
    <n v="5.58"/>
    <n v="1.1317563113668492"/>
  </r>
  <r>
    <x v="2"/>
    <m/>
    <n v="36"/>
    <x v="78"/>
    <x v="7"/>
    <x v="1"/>
    <x v="0"/>
    <x v="1"/>
    <x v="60"/>
    <n v="7.15"/>
    <n v="1.2063357088867293"/>
  </r>
  <r>
    <x v="2"/>
    <m/>
    <n v="36"/>
    <x v="78"/>
    <x v="7"/>
    <x v="1"/>
    <x v="0"/>
    <x v="1"/>
    <x v="24"/>
    <n v="6.2"/>
    <n v="1.2109375"/>
  </r>
  <r>
    <x v="2"/>
    <m/>
    <n v="36"/>
    <x v="78"/>
    <x v="7"/>
    <x v="1"/>
    <x v="0"/>
    <x v="1"/>
    <x v="82"/>
    <n v="4.71"/>
    <n v="1.1164444444444444"/>
  </r>
  <r>
    <x v="2"/>
    <m/>
    <n v="36"/>
    <x v="78"/>
    <x v="7"/>
    <x v="1"/>
    <x v="0"/>
    <x v="0"/>
    <x v="58"/>
    <n v="2.63"/>
    <n v="1.1035211976771508"/>
  </r>
  <r>
    <x v="2"/>
    <m/>
    <n v="36"/>
    <x v="78"/>
    <x v="7"/>
    <x v="1"/>
    <x v="0"/>
    <x v="1"/>
    <x v="37"/>
    <n v="4.21"/>
    <n v="1.227405247813411"/>
  </r>
  <r>
    <x v="2"/>
    <m/>
    <n v="36"/>
    <x v="78"/>
    <x v="7"/>
    <x v="1"/>
    <x v="0"/>
    <x v="1"/>
    <x v="86"/>
    <n v="4.66"/>
    <n v="1.1499812449410696"/>
  </r>
  <r>
    <x v="2"/>
    <m/>
    <n v="36"/>
    <x v="78"/>
    <x v="7"/>
    <x v="1"/>
    <x v="0"/>
    <x v="1"/>
    <x v="87"/>
    <n v="6.5"/>
    <n v="1.1367869503853707"/>
  </r>
  <r>
    <x v="2"/>
    <m/>
    <n v="36"/>
    <x v="78"/>
    <x v="7"/>
    <x v="1"/>
    <x v="0"/>
    <x v="0"/>
    <x v="74"/>
    <n v="3.8"/>
    <n v="1.1567415200192384"/>
  </r>
  <r>
    <x v="2"/>
    <m/>
    <n v="36"/>
    <x v="78"/>
    <x v="7"/>
    <x v="1"/>
    <x v="0"/>
    <x v="1"/>
    <x v="85"/>
    <n v="5.34"/>
    <n v="1.1696854334735933"/>
  </r>
  <r>
    <x v="2"/>
    <m/>
    <n v="36"/>
    <x v="78"/>
    <x v="7"/>
    <x v="1"/>
    <x v="0"/>
    <x v="1"/>
    <x v="46"/>
    <n v="5.92"/>
    <n v="1.0736930688759594"/>
  </r>
  <r>
    <x v="2"/>
    <m/>
    <n v="36"/>
    <x v="79"/>
    <x v="13"/>
    <x v="2"/>
    <x v="0"/>
    <x v="1"/>
    <x v="50"/>
    <n v="9.67"/>
    <n v="1.0929814091435186"/>
  </r>
  <r>
    <x v="2"/>
    <m/>
    <n v="36"/>
    <x v="79"/>
    <x v="13"/>
    <x v="1"/>
    <x v="0"/>
    <x v="1"/>
    <x v="60"/>
    <n v="6.99"/>
    <n v="1.1793407839326207"/>
  </r>
  <r>
    <x v="2"/>
    <m/>
    <n v="36"/>
    <x v="79"/>
    <x v="13"/>
    <x v="1"/>
    <x v="0"/>
    <x v="1"/>
    <x v="60"/>
    <n v="6.78"/>
    <n v="1.1439099449303531"/>
  </r>
  <r>
    <x v="2"/>
    <m/>
    <n v="36"/>
    <x v="79"/>
    <x v="13"/>
    <x v="1"/>
    <x v="0"/>
    <x v="1"/>
    <x v="71"/>
    <n v="5.52"/>
    <n v="1.1632023466342993"/>
  </r>
  <r>
    <x v="2"/>
    <m/>
    <n v="36"/>
    <x v="79"/>
    <x v="13"/>
    <x v="1"/>
    <x v="0"/>
    <x v="1"/>
    <x v="62"/>
    <n v="6.91"/>
    <n v="1.1251780989212294"/>
  </r>
  <r>
    <x v="2"/>
    <m/>
    <n v="36"/>
    <x v="79"/>
    <x v="13"/>
    <x v="1"/>
    <x v="0"/>
    <x v="1"/>
    <x v="40"/>
    <n v="8.14"/>
    <n v="1.1546607013925434"/>
  </r>
  <r>
    <x v="2"/>
    <m/>
    <n v="36"/>
    <x v="79"/>
    <x v="13"/>
    <x v="1"/>
    <x v="0"/>
    <x v="1"/>
    <x v="40"/>
    <n v="8.9600000000000009"/>
    <n v="1.2709778727858958"/>
  </r>
  <r>
    <x v="2"/>
    <m/>
    <n v="36"/>
    <x v="79"/>
    <x v="13"/>
    <x v="1"/>
    <x v="0"/>
    <x v="1"/>
    <x v="85"/>
    <n v="5.3"/>
    <n v="1.1609237448333418"/>
  </r>
  <r>
    <x v="2"/>
    <m/>
    <n v="36"/>
    <x v="79"/>
    <x v="13"/>
    <x v="1"/>
    <x v="0"/>
    <x v="1"/>
    <x v="46"/>
    <n v="6.38"/>
    <n v="1.1571219222007807"/>
  </r>
  <r>
    <x v="2"/>
    <m/>
    <n v="36"/>
    <x v="79"/>
    <x v="13"/>
    <x v="1"/>
    <x v="0"/>
    <x v="1"/>
    <x v="90"/>
    <n v="7.28"/>
    <n v="1.1445533097714666"/>
  </r>
  <r>
    <x v="2"/>
    <m/>
    <n v="36"/>
    <x v="79"/>
    <x v="13"/>
    <x v="1"/>
    <x v="0"/>
    <x v="1"/>
    <x v="62"/>
    <n v="6.48"/>
    <n v="1.0551597801750459"/>
  </r>
  <r>
    <x v="2"/>
    <m/>
    <n v="36"/>
    <x v="79"/>
    <x v="13"/>
    <x v="1"/>
    <x v="0"/>
    <x v="1"/>
    <x v="71"/>
    <n v="5.0999999999999996"/>
    <n v="1.0746978202599504"/>
  </r>
  <r>
    <x v="2"/>
    <m/>
    <n v="36"/>
    <x v="79"/>
    <x v="13"/>
    <x v="1"/>
    <x v="0"/>
    <x v="1"/>
    <x v="67"/>
    <n v="7.88"/>
    <n v="1.196653621927311"/>
  </r>
  <r>
    <x v="2"/>
    <m/>
    <n v="36"/>
    <x v="79"/>
    <x v="13"/>
    <x v="1"/>
    <x v="0"/>
    <x v="1"/>
    <x v="76"/>
    <n v="5.08"/>
    <n v="1.157238664528357"/>
  </r>
  <r>
    <x v="2"/>
    <m/>
    <n v="36"/>
    <x v="79"/>
    <x v="13"/>
    <x v="1"/>
    <x v="0"/>
    <x v="1"/>
    <x v="64"/>
    <n v="9.73"/>
    <n v="1.0660992491286583"/>
  </r>
  <r>
    <x v="2"/>
    <m/>
    <n v="36"/>
    <x v="79"/>
    <x v="13"/>
    <x v="1"/>
    <x v="0"/>
    <x v="1"/>
    <x v="35"/>
    <n v="12.78"/>
    <n v="1.169551040653338"/>
  </r>
  <r>
    <x v="2"/>
    <m/>
    <n v="36"/>
    <x v="79"/>
    <x v="13"/>
    <x v="1"/>
    <x v="0"/>
    <x v="1"/>
    <x v="46"/>
    <n v="6.19"/>
    <n v="1.1226621784361805"/>
  </r>
  <r>
    <x v="2"/>
    <m/>
    <n v="36"/>
    <x v="79"/>
    <x v="13"/>
    <x v="1"/>
    <x v="0"/>
    <x v="1"/>
    <x v="24"/>
    <n v="6.13"/>
    <n v="1.197265625"/>
  </r>
  <r>
    <x v="2"/>
    <m/>
    <n v="36"/>
    <x v="79"/>
    <x v="13"/>
    <x v="1"/>
    <x v="0"/>
    <x v="1"/>
    <x v="79"/>
    <n v="7.8"/>
    <n v="1.1445811419984975"/>
  </r>
  <r>
    <x v="2"/>
    <m/>
    <n v="36"/>
    <x v="79"/>
    <x v="13"/>
    <x v="1"/>
    <x v="0"/>
    <x v="1"/>
    <x v="50"/>
    <n v="10.8"/>
    <n v="1.220703125"/>
  </r>
  <r>
    <x v="2"/>
    <m/>
    <n v="36"/>
    <x v="79"/>
    <x v="13"/>
    <x v="1"/>
    <x v="0"/>
    <x v="0"/>
    <x v="74"/>
    <n v="3.44"/>
    <n v="1.0471554812805737"/>
  </r>
  <r>
    <x v="2"/>
    <m/>
    <n v="36"/>
    <x v="79"/>
    <x v="13"/>
    <x v="1"/>
    <x v="0"/>
    <x v="1"/>
    <x v="88"/>
    <n v="5.57"/>
    <n v="1.1297280742497045"/>
  </r>
  <r>
    <x v="2"/>
    <m/>
    <n v="36"/>
    <x v="79"/>
    <x v="13"/>
    <x v="1"/>
    <x v="0"/>
    <x v="1"/>
    <x v="67"/>
    <n v="7.46"/>
    <n v="1.1328725913169719"/>
  </r>
  <r>
    <x v="2"/>
    <m/>
    <n v="36"/>
    <x v="79"/>
    <x v="13"/>
    <x v="1"/>
    <x v="0"/>
    <x v="1"/>
    <x v="40"/>
    <n v="8.0299999999999994"/>
    <n v="1.1390571784007522"/>
  </r>
  <r>
    <x v="2"/>
    <m/>
    <n v="36"/>
    <x v="79"/>
    <x v="13"/>
    <x v="1"/>
    <x v="0"/>
    <x v="1"/>
    <x v="88"/>
    <n v="5.73"/>
    <n v="1.1621798681240227"/>
  </r>
  <r>
    <x v="2"/>
    <m/>
    <n v="36"/>
    <x v="79"/>
    <x v="2"/>
    <x v="1"/>
    <x v="0"/>
    <x v="1"/>
    <x v="84"/>
    <n v="4.41"/>
    <n v="1.23214989201226"/>
  </r>
  <r>
    <x v="2"/>
    <m/>
    <n v="36"/>
    <x v="79"/>
    <x v="2"/>
    <x v="1"/>
    <x v="0"/>
    <x v="1"/>
    <x v="88"/>
    <n v="5.41"/>
    <n v="1.0972762803753862"/>
  </r>
  <r>
    <x v="2"/>
    <m/>
    <n v="36"/>
    <x v="79"/>
    <x v="2"/>
    <x v="1"/>
    <x v="0"/>
    <x v="1"/>
    <x v="87"/>
    <n v="6.31"/>
    <n v="1.1035577933741061"/>
  </r>
  <r>
    <x v="2"/>
    <m/>
    <n v="36"/>
    <x v="79"/>
    <x v="2"/>
    <x v="1"/>
    <x v="0"/>
    <x v="1"/>
    <x v="46"/>
    <n v="5.72"/>
    <n v="1.0374196543869068"/>
  </r>
  <r>
    <x v="2"/>
    <m/>
    <n v="36"/>
    <x v="79"/>
    <x v="2"/>
    <x v="1"/>
    <x v="0"/>
    <x v="1"/>
    <x v="79"/>
    <n v="7.47"/>
    <n v="1.0961565552216379"/>
  </r>
  <r>
    <x v="2"/>
    <m/>
    <n v="36"/>
    <x v="79"/>
    <x v="2"/>
    <x v="1"/>
    <x v="0"/>
    <x v="1"/>
    <x v="82"/>
    <n v="4.4800000000000004"/>
    <n v="1.0619259259259262"/>
  </r>
  <r>
    <x v="2"/>
    <m/>
    <n v="36"/>
    <x v="79"/>
    <x v="2"/>
    <x v="1"/>
    <x v="0"/>
    <x v="1"/>
    <x v="71"/>
    <n v="5.08"/>
    <n v="1.070483319004029"/>
  </r>
  <r>
    <x v="2"/>
    <m/>
    <n v="36"/>
    <x v="79"/>
    <x v="2"/>
    <x v="1"/>
    <x v="0"/>
    <x v="1"/>
    <x v="60"/>
    <n v="6.02"/>
    <n v="1.0156840513983372"/>
  </r>
  <r>
    <x v="2"/>
    <m/>
    <n v="36"/>
    <x v="79"/>
    <x v="2"/>
    <x v="1"/>
    <x v="0"/>
    <x v="1"/>
    <x v="71"/>
    <n v="4.96"/>
    <n v="1.0451963114685008"/>
  </r>
  <r>
    <x v="2"/>
    <m/>
    <n v="36"/>
    <x v="79"/>
    <x v="2"/>
    <x v="1"/>
    <x v="0"/>
    <x v="1"/>
    <x v="87"/>
    <n v="6.35"/>
    <n v="1.1105534053764776"/>
  </r>
  <r>
    <x v="2"/>
    <m/>
    <n v="36"/>
    <x v="79"/>
    <x v="2"/>
    <x v="1"/>
    <x v="0"/>
    <x v="1"/>
    <x v="76"/>
    <n v="4.95"/>
    <n v="1.1276242892549935"/>
  </r>
  <r>
    <x v="2"/>
    <m/>
    <n v="36"/>
    <x v="79"/>
    <x v="2"/>
    <x v="1"/>
    <x v="0"/>
    <x v="1"/>
    <x v="88"/>
    <n v="5.19"/>
    <n v="1.0526550637981986"/>
  </r>
  <r>
    <x v="2"/>
    <m/>
    <n v="36"/>
    <x v="79"/>
    <x v="2"/>
    <x v="1"/>
    <x v="0"/>
    <x v="1"/>
    <x v="77"/>
    <n v="5.73"/>
    <n v="1.0782005904700616"/>
  </r>
  <r>
    <x v="2"/>
    <m/>
    <n v="36"/>
    <x v="79"/>
    <x v="2"/>
    <x v="1"/>
    <x v="0"/>
    <x v="1"/>
    <x v="85"/>
    <n v="4.9400000000000004"/>
    <n v="1.0820685470710771"/>
  </r>
  <r>
    <x v="2"/>
    <m/>
    <n v="36"/>
    <x v="79"/>
    <x v="2"/>
    <x v="1"/>
    <x v="0"/>
    <x v="1"/>
    <x v="80"/>
    <n v="6.17"/>
    <n v="1.5860489387353252"/>
  </r>
  <r>
    <x v="2"/>
    <m/>
    <n v="36"/>
    <x v="79"/>
    <x v="2"/>
    <x v="1"/>
    <x v="0"/>
    <x v="1"/>
    <x v="77"/>
    <n v="5.8"/>
    <n v="1.0913723254321741"/>
  </r>
  <r>
    <x v="2"/>
    <m/>
    <n v="36"/>
    <x v="79"/>
    <x v="2"/>
    <x v="1"/>
    <x v="0"/>
    <x v="1"/>
    <x v="24"/>
    <n v="5.73"/>
    <n v="1.119140625"/>
  </r>
  <r>
    <x v="2"/>
    <m/>
    <n v="36"/>
    <x v="79"/>
    <x v="2"/>
    <x v="1"/>
    <x v="0"/>
    <x v="1"/>
    <x v="90"/>
    <n v="6.42"/>
    <n v="1.0093450891116504"/>
  </r>
  <r>
    <x v="2"/>
    <m/>
    <n v="36"/>
    <x v="79"/>
    <x v="36"/>
    <x v="1"/>
    <x v="0"/>
    <x v="1"/>
    <x v="77"/>
    <n v="5.97"/>
    <n v="1.1233608246258757"/>
  </r>
  <r>
    <x v="2"/>
    <m/>
    <n v="36"/>
    <x v="79"/>
    <x v="36"/>
    <x v="1"/>
    <x v="0"/>
    <x v="1"/>
    <x v="46"/>
    <n v="5.89"/>
    <n v="1.0682520567026015"/>
  </r>
  <r>
    <x v="2"/>
    <m/>
    <n v="36"/>
    <x v="79"/>
    <x v="36"/>
    <x v="1"/>
    <x v="0"/>
    <x v="1"/>
    <x v="40"/>
    <n v="8.08"/>
    <n v="1.1461496888515665"/>
  </r>
  <r>
    <x v="2"/>
    <m/>
    <n v="36"/>
    <x v="79"/>
    <x v="36"/>
    <x v="1"/>
    <x v="0"/>
    <x v="1"/>
    <x v="21"/>
    <n v="10.82"/>
    <n v="1.0820000000000001"/>
  </r>
  <r>
    <x v="2"/>
    <m/>
    <n v="36"/>
    <x v="79"/>
    <x v="36"/>
    <x v="1"/>
    <x v="0"/>
    <x v="1"/>
    <x v="24"/>
    <n v="5.87"/>
    <n v="1.146484375"/>
  </r>
  <r>
    <x v="2"/>
    <m/>
    <n v="36"/>
    <x v="79"/>
    <x v="36"/>
    <x v="1"/>
    <x v="0"/>
    <x v="0"/>
    <x v="74"/>
    <n v="3.79"/>
    <n v="1.153697463387608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4">
  <r>
    <n v="17"/>
    <x v="0"/>
    <n v="4"/>
    <s v="Apr"/>
    <n v="23"/>
    <x v="0"/>
    <d v="1899-12-30T14:30:00"/>
    <x v="0"/>
    <s v="Pacheedah Shores Boat Ramp"/>
    <s v="Gordon Estuary"/>
    <n v="1"/>
    <s v="Coho"/>
    <s v="Wild"/>
    <s v="Fry"/>
    <n v="3"/>
    <n v="1"/>
    <n v="2"/>
    <n v="3"/>
    <s v="BS"/>
    <s v="Select tide"/>
    <m/>
    <s v="Lots of mycids (&quot;shrimp&quot;)"/>
  </r>
  <r>
    <n v="17"/>
    <x v="0"/>
    <n v="4"/>
    <s v="Apr"/>
    <n v="23"/>
    <x v="0"/>
    <d v="1899-12-30T14:30:00"/>
    <x v="0"/>
    <s v="Pacheedah Shores Boat Ramp"/>
    <s v="Gordon Estuary"/>
    <n v="1"/>
    <s v="Chum"/>
    <s v="Wild"/>
    <s v="Fry"/>
    <n v="2"/>
    <n v="1"/>
    <n v="2"/>
    <n v="44"/>
    <s v="BS"/>
    <s v="Select tide"/>
    <m/>
    <m/>
  </r>
  <r>
    <n v="17"/>
    <x v="0"/>
    <n v="4"/>
    <s v="Apr"/>
    <n v="23"/>
    <x v="0"/>
    <d v="1899-12-30T14:30:00"/>
    <x v="0"/>
    <s v="Pacheedah Shores Boat Ramp"/>
    <s v="Gordon Estuary"/>
    <n v="1"/>
    <s v="Sculpin"/>
    <s v="Wild"/>
    <s v="Non-salmonid juvenile"/>
    <n v="8"/>
    <n v="1"/>
    <n v="4"/>
    <n v="44"/>
    <s v="BS"/>
    <s v="Select tide"/>
    <m/>
    <m/>
  </r>
  <r>
    <n v="17"/>
    <x v="0"/>
    <n v="4"/>
    <s v="Apr"/>
    <n v="23"/>
    <x v="0"/>
    <d v="1899-12-30T14:30:00"/>
    <x v="0"/>
    <s v="Pacheedah Shores Boat Ramp"/>
    <s v="Gordon Estuary"/>
    <n v="1"/>
    <s v="Stickleback"/>
    <s v="Wild"/>
    <s v="Non-salmonid juvenile"/>
    <n v="9"/>
    <n v="1"/>
    <n v="4"/>
    <n v="3"/>
    <s v="BS"/>
    <s v="Select tide"/>
    <m/>
    <m/>
  </r>
  <r>
    <n v="17"/>
    <x v="0"/>
    <n v="4"/>
    <s v="Apr"/>
    <n v="23"/>
    <x v="0"/>
    <d v="1899-12-30T14:30:00"/>
    <x v="0"/>
    <s v="Pacheedah Shores Boat Ramp"/>
    <s v="Gordon Estuary"/>
    <n v="1"/>
    <s v="Pipefish"/>
    <s v="Wild"/>
    <s v="Non-salmonid juvenile"/>
    <n v="18"/>
    <n v="1"/>
    <n v="4"/>
    <n v="4"/>
    <s v="BS"/>
    <s v="Select tide"/>
    <m/>
    <m/>
  </r>
  <r>
    <n v="17"/>
    <x v="0"/>
    <n v="4"/>
    <s v="Apr"/>
    <n v="23"/>
    <x v="0"/>
    <d v="1899-12-30T14:30:00"/>
    <x v="0"/>
    <s v="Pacheedah Shores Boat Ramp"/>
    <s v="Gordon Estuary"/>
    <n v="1"/>
    <s v="Blennie/Gunnel"/>
    <s v="Wild"/>
    <s v="Non-salmonid juvenile"/>
    <n v="15"/>
    <n v="1"/>
    <n v="4"/>
    <n v="10"/>
    <s v="BS"/>
    <s v="Select tide"/>
    <m/>
    <m/>
  </r>
  <r>
    <n v="17"/>
    <x v="0"/>
    <n v="4"/>
    <s v="Apr"/>
    <n v="23"/>
    <x v="0"/>
    <d v="1899-12-30T14:30:00"/>
    <x v="0"/>
    <s v="Pacheedah Shores Boat Ramp"/>
    <s v="Gordon Estuary"/>
    <n v="1"/>
    <s v="Flounder"/>
    <s v="Wild"/>
    <s v="Non-salmonid juvenile"/>
    <n v="11"/>
    <n v="1"/>
    <n v="4"/>
    <n v="10"/>
    <s v="BS"/>
    <s v="Select tide"/>
    <m/>
    <m/>
  </r>
  <r>
    <n v="17"/>
    <x v="0"/>
    <n v="4"/>
    <s v="Apr"/>
    <n v="23"/>
    <x v="0"/>
    <d v="1899-12-30T14:30:00"/>
    <x v="0"/>
    <s v="Pacheedah Shores Boat Ramp"/>
    <s v="Gordon Estuary"/>
    <n v="1"/>
    <s v="Greenling"/>
    <s v="Wild"/>
    <s v="Non-salmonid juvenile"/>
    <n v="16"/>
    <n v="1"/>
    <n v="4"/>
    <n v="3"/>
    <s v="BS"/>
    <s v="Select tide"/>
    <m/>
    <m/>
  </r>
  <r>
    <n v="17"/>
    <x v="0"/>
    <n v="4"/>
    <s v="Apr"/>
    <n v="23"/>
    <x v="0"/>
    <d v="1899-12-30T14:30:00"/>
    <x v="0"/>
    <s v="Pacheedah Shores Boat Ramp"/>
    <s v="Gordon Estuary"/>
    <n v="1"/>
    <s v="Sandlance"/>
    <s v="Wild"/>
    <s v="not specified"/>
    <n v="14"/>
    <n v="1"/>
    <n v="5"/>
    <n v="1"/>
    <s v="BS"/>
    <s v="Select tide"/>
    <m/>
    <m/>
  </r>
  <r>
    <n v="17"/>
    <x v="0"/>
    <n v="4"/>
    <s v="Apr"/>
    <n v="23"/>
    <x v="0"/>
    <d v="1899-12-30T16:30:00"/>
    <x v="1"/>
    <s v="Gallaugher's"/>
    <s v="Gordon Estuary"/>
    <n v="1"/>
    <s v="Chum"/>
    <s v="Wild"/>
    <s v="Fry"/>
    <n v="2"/>
    <n v="1"/>
    <n v="2"/>
    <n v="4"/>
    <s v="BS"/>
    <s v="Select tide"/>
    <m/>
    <s v="Lots of mycids (&quot;shrimp&quot;)"/>
  </r>
  <r>
    <n v="17"/>
    <x v="0"/>
    <n v="4"/>
    <s v="Apr"/>
    <n v="23"/>
    <x v="0"/>
    <d v="1899-12-30T16:30:00"/>
    <x v="1"/>
    <s v="Gallaugher's"/>
    <s v="Gordon Estuary"/>
    <n v="1"/>
    <s v="Sculpin"/>
    <s v="Wild"/>
    <s v="Non-salmonid juvenile"/>
    <n v="8"/>
    <n v="1"/>
    <n v="4"/>
    <n v="26"/>
    <s v="BS"/>
    <s v="Select tide"/>
    <m/>
    <m/>
  </r>
  <r>
    <n v="17"/>
    <x v="0"/>
    <n v="4"/>
    <s v="Apr"/>
    <n v="23"/>
    <x v="0"/>
    <d v="1899-12-30T16:30:00"/>
    <x v="1"/>
    <s v="Gallaugher's"/>
    <s v="Gordon Estuary"/>
    <n v="1"/>
    <s v="Stickleback"/>
    <s v="Wild"/>
    <s v="Non-salmonid juvenile"/>
    <n v="9"/>
    <n v="1"/>
    <n v="4"/>
    <n v="18"/>
    <s v="BS"/>
    <s v="Select tide"/>
    <m/>
    <m/>
  </r>
  <r>
    <n v="17"/>
    <x v="0"/>
    <n v="4"/>
    <s v="Apr"/>
    <n v="23"/>
    <x v="0"/>
    <d v="1899-12-30T16:30:00"/>
    <x v="1"/>
    <s v="Gallaugher's"/>
    <s v="Gordon Estuary"/>
    <n v="1"/>
    <s v="Blennie/Gunnel"/>
    <s v="Wild"/>
    <s v="Non-salmonid juvenile"/>
    <n v="15"/>
    <n v="1"/>
    <n v="4"/>
    <n v="6"/>
    <s v="BS"/>
    <s v="Select tide"/>
    <m/>
    <m/>
  </r>
  <r>
    <n v="17"/>
    <x v="0"/>
    <n v="4"/>
    <s v="Apr"/>
    <n v="23"/>
    <x v="0"/>
    <d v="1899-12-30T16:30:00"/>
    <x v="1"/>
    <s v="Gallaugher's"/>
    <s v="Gordon Estuary"/>
    <n v="1"/>
    <s v="Flounder"/>
    <s v="Wild"/>
    <s v="Non-salmonid juvenile"/>
    <n v="11"/>
    <n v="1"/>
    <n v="4"/>
    <n v="5"/>
    <s v="BS"/>
    <s v="Select tide"/>
    <m/>
    <m/>
  </r>
  <r>
    <n v="17"/>
    <x v="0"/>
    <n v="4"/>
    <s v="Apr"/>
    <n v="24"/>
    <x v="1"/>
    <d v="1899-12-30T08:45:00"/>
    <x v="2"/>
    <s v="South Arm SJ (Old Mill)"/>
    <s v="San Juan Estuary"/>
    <n v="1"/>
    <s v="Coho"/>
    <s v="Wild"/>
    <s v="Fry"/>
    <n v="3"/>
    <n v="1"/>
    <n v="2"/>
    <n v="5"/>
    <s v="BS"/>
    <s v="Select tide"/>
    <m/>
    <s v="Lots of amphipods, isopods, etc."/>
  </r>
  <r>
    <n v="17"/>
    <x v="0"/>
    <n v="4"/>
    <s v="Apr"/>
    <n v="24"/>
    <x v="1"/>
    <d v="1899-12-30T08:45:00"/>
    <x v="2"/>
    <s v="South Arm SJ (Old Mill)"/>
    <s v="San Juan Estuary"/>
    <n v="1"/>
    <s v="Chum"/>
    <s v="Wild"/>
    <s v="Fry"/>
    <n v="2"/>
    <n v="1"/>
    <n v="2"/>
    <n v="9"/>
    <s v="BS"/>
    <s v="Select tide"/>
    <m/>
    <m/>
  </r>
  <r>
    <n v="17"/>
    <x v="0"/>
    <n v="4"/>
    <s v="Apr"/>
    <n v="24"/>
    <x v="1"/>
    <d v="1899-12-30T08:45:00"/>
    <x v="2"/>
    <s v="South Arm SJ (Old Mill)"/>
    <s v="San Juan Estuary"/>
    <n v="1"/>
    <s v="Sculpin"/>
    <s v="Wild"/>
    <s v="Non-salmonid juvenile"/>
    <n v="8"/>
    <n v="1"/>
    <n v="4"/>
    <n v="75"/>
    <s v="BS"/>
    <s v="Select tide"/>
    <m/>
    <m/>
  </r>
  <r>
    <n v="17"/>
    <x v="0"/>
    <n v="4"/>
    <s v="Apr"/>
    <n v="24"/>
    <x v="1"/>
    <d v="1899-12-30T08:45:00"/>
    <x v="2"/>
    <s v="South Arm SJ (Old Mill)"/>
    <s v="San Juan Estuary"/>
    <n v="1"/>
    <s v="Stickleback"/>
    <s v="Wild"/>
    <s v="Non-salmonid juvenile"/>
    <n v="9"/>
    <n v="1"/>
    <n v="4"/>
    <n v="20"/>
    <s v="BS"/>
    <s v="Select tide"/>
    <m/>
    <m/>
  </r>
  <r>
    <n v="17"/>
    <x v="0"/>
    <n v="4"/>
    <s v="Apr"/>
    <n v="24"/>
    <x v="1"/>
    <d v="1899-12-30T10:00:00"/>
    <x v="3"/>
    <s v="Central Arm SJ at Island Rd Bridge"/>
    <s v="San Juan Estuary"/>
    <n v="1"/>
    <s v="Chinook"/>
    <s v="Wild"/>
    <s v="Fry"/>
    <n v="5"/>
    <n v="1"/>
    <n v="2"/>
    <n v="2"/>
    <s v="BS"/>
    <s v="Select tide"/>
    <m/>
    <m/>
  </r>
  <r>
    <n v="17"/>
    <x v="0"/>
    <n v="4"/>
    <s v="Apr"/>
    <n v="24"/>
    <x v="1"/>
    <d v="1899-12-30T10:00:00"/>
    <x v="3"/>
    <s v="Central Arm SJ at Island Rd Bridge"/>
    <s v="San Juan Estuary"/>
    <n v="1"/>
    <s v="Coho"/>
    <s v="Wild"/>
    <s v="Fry"/>
    <n v="3"/>
    <n v="1"/>
    <n v="2"/>
    <n v="12"/>
    <s v="BS"/>
    <s v="Select tide"/>
    <m/>
    <m/>
  </r>
  <r>
    <n v="17"/>
    <x v="0"/>
    <n v="4"/>
    <s v="Apr"/>
    <n v="24"/>
    <x v="1"/>
    <d v="1899-12-30T10:00:00"/>
    <x v="3"/>
    <s v="Central Arm SJ at Island Rd Bridge"/>
    <s v="San Juan Estuary"/>
    <n v="1"/>
    <s v="Sculpin"/>
    <s v="Wild"/>
    <s v="Non-salmonid juvenile"/>
    <n v="8"/>
    <n v="1"/>
    <n v="4"/>
    <n v="3"/>
    <s v="BS"/>
    <s v="Select tide"/>
    <m/>
    <m/>
  </r>
  <r>
    <n v="17"/>
    <x v="0"/>
    <n v="4"/>
    <s v="Apr"/>
    <n v="24"/>
    <x v="1"/>
    <d v="1899-12-30T13:00:00"/>
    <x v="4"/>
    <s v="Butch's (Gordon R.)"/>
    <s v="Gordon Estuary"/>
    <n v="1"/>
    <s v="Sculpin"/>
    <s v="Wild"/>
    <s v="Non-salmonid juvenile"/>
    <n v="8"/>
    <n v="1"/>
    <n v="4"/>
    <n v="46"/>
    <s v="BS"/>
    <s v="Select tide"/>
    <m/>
    <m/>
  </r>
  <r>
    <n v="17"/>
    <x v="0"/>
    <n v="4"/>
    <s v="Apr"/>
    <n v="24"/>
    <x v="1"/>
    <d v="1899-12-30T13:00:00"/>
    <x v="4"/>
    <s v="Butch's (Gordon R.)"/>
    <s v="Gordon Estuary"/>
    <n v="1"/>
    <s v="Blennie/Gunnel"/>
    <s v="Wild"/>
    <s v="Non-salmonid juvenile"/>
    <n v="15"/>
    <n v="1"/>
    <n v="4"/>
    <n v="5"/>
    <s v="BS"/>
    <s v="Select tide"/>
    <m/>
    <m/>
  </r>
  <r>
    <n v="17"/>
    <x v="0"/>
    <n v="4"/>
    <s v="Apr"/>
    <n v="24"/>
    <x v="1"/>
    <d v="1899-12-30T13:00:00"/>
    <x v="4"/>
    <s v="Butch's (Gordon R.)"/>
    <s v="Gordon Estuary"/>
    <n v="1"/>
    <s v="Flounder"/>
    <s v="Wild"/>
    <s v="Non-salmonid juvenile"/>
    <n v="11"/>
    <n v="1"/>
    <n v="4"/>
    <n v="2"/>
    <s v="BS"/>
    <s v="Select tide"/>
    <m/>
    <m/>
  </r>
  <r>
    <n v="17"/>
    <x v="0"/>
    <n v="4"/>
    <s v="Apr"/>
    <n v="24"/>
    <x v="1"/>
    <d v="1899-12-30T14:15:00"/>
    <x v="5"/>
    <s v="Opposite Port Renfrew Marina"/>
    <s v="Gordon Estuary"/>
    <n v="1"/>
    <s v="Coho"/>
    <s v="Wild"/>
    <s v="Fry"/>
    <n v="3"/>
    <n v="1"/>
    <n v="2"/>
    <n v="2"/>
    <s v="BS"/>
    <s v="Select tide"/>
    <m/>
    <m/>
  </r>
  <r>
    <n v="17"/>
    <x v="0"/>
    <n v="4"/>
    <s v="Apr"/>
    <n v="24"/>
    <x v="1"/>
    <d v="1899-12-30T14:15:00"/>
    <x v="5"/>
    <s v="Opposite Port Renfrew Marina"/>
    <s v="Gordon Estuary"/>
    <n v="1"/>
    <s v="Chum"/>
    <s v="Wild"/>
    <s v="Fry"/>
    <n v="2"/>
    <n v="1"/>
    <n v="2"/>
    <n v="2"/>
    <s v="BS"/>
    <s v="Select tide"/>
    <m/>
    <m/>
  </r>
  <r>
    <n v="17"/>
    <x v="0"/>
    <n v="4"/>
    <s v="Apr"/>
    <n v="24"/>
    <x v="1"/>
    <d v="1899-12-30T14:15:00"/>
    <x v="5"/>
    <s v="Opposite Port Renfrew Marina"/>
    <s v="Gordon Estuary"/>
    <n v="1"/>
    <s v="Sculpin"/>
    <s v="Wild"/>
    <s v="Non-salmonid juvenile"/>
    <n v="8"/>
    <n v="1"/>
    <n v="4"/>
    <n v="34"/>
    <s v="BS"/>
    <s v="Select tide"/>
    <m/>
    <m/>
  </r>
  <r>
    <n v="17"/>
    <x v="0"/>
    <n v="4"/>
    <s v="Apr"/>
    <n v="24"/>
    <x v="1"/>
    <d v="1899-12-30T14:15:00"/>
    <x v="5"/>
    <s v="Opposite Port Renfrew Marina"/>
    <s v="Gordon Estuary"/>
    <n v="1"/>
    <s v="Flounder"/>
    <s v="Wild"/>
    <s v="Non-salmonid juvenile"/>
    <n v="11"/>
    <n v="1"/>
    <n v="4"/>
    <n v="9"/>
    <s v="BS"/>
    <s v="Select tide"/>
    <m/>
    <m/>
  </r>
  <r>
    <n v="17"/>
    <x v="0"/>
    <n v="4"/>
    <s v="Apr"/>
    <n v="24"/>
    <x v="1"/>
    <d v="1899-12-30T15:30:00"/>
    <x v="6"/>
    <s v="Smokies"/>
    <s v="Gordon Estuary"/>
    <n v="1"/>
    <s v="Coho"/>
    <s v="Wild"/>
    <s v="Fry"/>
    <n v="3"/>
    <n v="1"/>
    <n v="2"/>
    <n v="2"/>
    <s v="BS"/>
    <s v="Select tide"/>
    <m/>
    <m/>
  </r>
  <r>
    <n v="17"/>
    <x v="0"/>
    <n v="4"/>
    <s v="Apr"/>
    <n v="24"/>
    <x v="1"/>
    <d v="1899-12-30T15:30:00"/>
    <x v="6"/>
    <s v="Smokies"/>
    <s v="Gordon Estuary"/>
    <n v="1"/>
    <s v="Chum"/>
    <s v="Wild"/>
    <s v="Fry"/>
    <n v="2"/>
    <n v="1"/>
    <n v="2"/>
    <n v="14"/>
    <s v="BS"/>
    <s v="Select tide"/>
    <m/>
    <m/>
  </r>
  <r>
    <n v="17"/>
    <x v="0"/>
    <n v="4"/>
    <s v="Apr"/>
    <n v="24"/>
    <x v="1"/>
    <d v="1899-12-30T15:30:00"/>
    <x v="6"/>
    <s v="Smokies"/>
    <s v="Gordon Estuary"/>
    <n v="1"/>
    <s v="Sculpin"/>
    <s v="Wild"/>
    <s v="Non-salmonid juvenile"/>
    <n v="8"/>
    <n v="1"/>
    <n v="4"/>
    <n v="20"/>
    <s v="BS"/>
    <s v="Select tide"/>
    <m/>
    <m/>
  </r>
  <r>
    <n v="17"/>
    <x v="0"/>
    <n v="4"/>
    <s v="Apr"/>
    <n v="24"/>
    <x v="1"/>
    <d v="1899-12-30T15:30:00"/>
    <x v="6"/>
    <s v="Smokies"/>
    <s v="Gordon Estuary"/>
    <n v="1"/>
    <s v="Stickleback"/>
    <s v="Wild"/>
    <s v="Non-salmonid juvenile"/>
    <n v="9"/>
    <n v="1"/>
    <n v="4"/>
    <n v="10"/>
    <s v="BS"/>
    <s v="Select tide"/>
    <m/>
    <m/>
  </r>
  <r>
    <n v="17"/>
    <x v="0"/>
    <n v="4"/>
    <s v="Apr"/>
    <n v="24"/>
    <x v="1"/>
    <d v="1899-12-30T15:30:00"/>
    <x v="6"/>
    <s v="Smokies"/>
    <s v="Gordon Estuary"/>
    <n v="1"/>
    <s v="Pipefish"/>
    <s v="Wild"/>
    <s v="Non-salmonid juvenile"/>
    <n v="18"/>
    <n v="1"/>
    <n v="4"/>
    <n v="2"/>
    <s v="BS"/>
    <s v="Select tide"/>
    <m/>
    <m/>
  </r>
  <r>
    <n v="17"/>
    <x v="0"/>
    <n v="4"/>
    <s v="Apr"/>
    <n v="24"/>
    <x v="1"/>
    <d v="1899-12-30T15:30:00"/>
    <x v="6"/>
    <s v="Smokies"/>
    <s v="Gordon Estuary"/>
    <n v="1"/>
    <s v="Blennie/Gunnel"/>
    <s v="Wild"/>
    <s v="Non-salmonid juvenile"/>
    <n v="15"/>
    <n v="1"/>
    <n v="4"/>
    <n v="54"/>
    <s v="BS"/>
    <s v="Select tide"/>
    <m/>
    <m/>
  </r>
  <r>
    <n v="17"/>
    <x v="0"/>
    <n v="4"/>
    <s v="Apr"/>
    <n v="24"/>
    <x v="1"/>
    <d v="1899-12-30T15:30:00"/>
    <x v="6"/>
    <s v="Smokies"/>
    <s v="Gordon Estuary"/>
    <n v="1"/>
    <s v="Flounder"/>
    <s v="Wild"/>
    <s v="Non-salmonid juvenile"/>
    <n v="11"/>
    <n v="1"/>
    <n v="4"/>
    <n v="11"/>
    <s v="BS"/>
    <s v="Select tide"/>
    <m/>
    <m/>
  </r>
  <r>
    <n v="17"/>
    <x v="0"/>
    <n v="4"/>
    <s v="Apr"/>
    <n v="24"/>
    <x v="1"/>
    <d v="1899-12-30T15:30:00"/>
    <x v="6"/>
    <s v="Smokies"/>
    <s v="Gordon Estuary"/>
    <n v="1"/>
    <s v="Perch"/>
    <s v="Wild"/>
    <s v="Non-salmonid juvenile"/>
    <n v="13"/>
    <n v="1"/>
    <n v="4"/>
    <n v="6"/>
    <s v="BS"/>
    <s v="Select tide"/>
    <m/>
    <m/>
  </r>
  <r>
    <n v="17"/>
    <x v="0"/>
    <n v="4"/>
    <s v="Apr"/>
    <n v="24"/>
    <x v="1"/>
    <d v="1899-12-30T15:30:00"/>
    <x v="6"/>
    <s v="Smokies"/>
    <s v="Gordon Estuary"/>
    <n v="1"/>
    <s v="Crab"/>
    <s v="Wild"/>
    <s v="not specified"/>
    <n v="20"/>
    <n v="1"/>
    <n v="5"/>
    <n v="1"/>
    <s v="BS"/>
    <s v="Select tide"/>
    <m/>
    <m/>
  </r>
  <r>
    <n v="17"/>
    <x v="0"/>
    <n v="4"/>
    <s v="Apr"/>
    <n v="24"/>
    <x v="1"/>
    <d v="1899-12-30T16:30:00"/>
    <x v="7"/>
    <s v="Q08, Jeff's Boat Ramp"/>
    <s v="Gordon Estuary"/>
    <n v="1"/>
    <s v="Coho"/>
    <s v="Wild"/>
    <s v="Fry"/>
    <n v="3"/>
    <n v="1"/>
    <n v="2"/>
    <n v="1"/>
    <s v="BS"/>
    <s v="Select tide"/>
    <m/>
    <m/>
  </r>
  <r>
    <n v="17"/>
    <x v="0"/>
    <n v="4"/>
    <s v="Apr"/>
    <n v="24"/>
    <x v="1"/>
    <d v="1899-12-30T16:30:00"/>
    <x v="7"/>
    <s v="Q08, Jeff's Boat Ramp"/>
    <s v="Gordon Estuary"/>
    <n v="1"/>
    <s v="Sculpin"/>
    <s v="Wild"/>
    <s v="Non-salmonid juvenile"/>
    <n v="8"/>
    <n v="1"/>
    <n v="4"/>
    <n v="13"/>
    <s v="BS"/>
    <s v="Select tide"/>
    <m/>
    <m/>
  </r>
  <r>
    <n v="17"/>
    <x v="0"/>
    <n v="4"/>
    <s v="Apr"/>
    <n v="24"/>
    <x v="1"/>
    <d v="1899-12-30T16:30:00"/>
    <x v="7"/>
    <s v="Q08, Jeff's Boat Ramp"/>
    <s v="Gordon Estuary"/>
    <n v="1"/>
    <s v="Stickleback"/>
    <s v="Wild"/>
    <s v="Non-salmonid juvenile"/>
    <n v="9"/>
    <n v="1"/>
    <n v="4"/>
    <n v="6"/>
    <s v="BS"/>
    <s v="Select tide"/>
    <m/>
    <m/>
  </r>
  <r>
    <n v="17"/>
    <x v="0"/>
    <n v="4"/>
    <s v="Apr"/>
    <n v="24"/>
    <x v="1"/>
    <d v="1899-12-30T16:30:00"/>
    <x v="7"/>
    <s v="Q08, Jeff's Boat Ramp"/>
    <s v="Gordon Estuary"/>
    <n v="1"/>
    <s v="Blennie/Gunnel"/>
    <s v="Wild"/>
    <s v="Non-salmonid juvenile"/>
    <n v="15"/>
    <n v="1"/>
    <n v="4"/>
    <n v="7"/>
    <s v="BS"/>
    <s v="Select tide"/>
    <m/>
    <m/>
  </r>
  <r>
    <n v="19"/>
    <x v="0"/>
    <n v="5"/>
    <s v="May"/>
    <n v="9"/>
    <x v="2"/>
    <d v="1899-12-30T10:30:00"/>
    <x v="6"/>
    <s v="Smokies"/>
    <s v="Gordon Estuary"/>
    <n v="1"/>
    <s v="Coho"/>
    <s v="Wild"/>
    <s v="Smolt"/>
    <n v="3"/>
    <n v="1"/>
    <n v="3"/>
    <n v="3"/>
    <s v="BS"/>
    <s v="Select tide"/>
    <m/>
    <m/>
  </r>
  <r>
    <n v="19"/>
    <x v="0"/>
    <n v="5"/>
    <s v="May"/>
    <n v="9"/>
    <x v="2"/>
    <d v="1899-12-30T10:30:00"/>
    <x v="6"/>
    <s v="Smokies"/>
    <s v="Gordon Estuary"/>
    <n v="1"/>
    <s v="Coho"/>
    <s v="Wild"/>
    <s v="Fry"/>
    <n v="3"/>
    <n v="1"/>
    <n v="2"/>
    <n v="6"/>
    <s v="BS"/>
    <s v="Select tide"/>
    <m/>
    <m/>
  </r>
  <r>
    <n v="19"/>
    <x v="0"/>
    <n v="5"/>
    <s v="May"/>
    <n v="9"/>
    <x v="2"/>
    <d v="1899-12-30T10:30:00"/>
    <x v="6"/>
    <s v="Smokies"/>
    <s v="Gordon Estuary"/>
    <n v="1"/>
    <s v="Sculpin"/>
    <s v="Wild"/>
    <s v="Non-salmonid juvenile"/>
    <n v="8"/>
    <n v="1"/>
    <n v="4"/>
    <n v="25"/>
    <s v="BS"/>
    <s v="Select tide"/>
    <m/>
    <m/>
  </r>
  <r>
    <n v="19"/>
    <x v="0"/>
    <n v="5"/>
    <s v="May"/>
    <n v="9"/>
    <x v="2"/>
    <d v="1899-12-30T10:30:00"/>
    <x v="6"/>
    <s v="Smokies"/>
    <s v="Gordon Estuary"/>
    <n v="1"/>
    <s v="Stickleback"/>
    <s v="Wild"/>
    <s v="Non-salmonid juvenile"/>
    <n v="9"/>
    <n v="1"/>
    <n v="4"/>
    <n v="9"/>
    <s v="BS"/>
    <s v="Select tide"/>
    <m/>
    <m/>
  </r>
  <r>
    <n v="19"/>
    <x v="0"/>
    <n v="5"/>
    <s v="May"/>
    <n v="9"/>
    <x v="2"/>
    <d v="1899-12-30T10:30:00"/>
    <x v="6"/>
    <s v="Smokies"/>
    <s v="Gordon Estuary"/>
    <n v="1"/>
    <s v="Pipefish"/>
    <s v="Wild"/>
    <s v="Non-salmonid juvenile"/>
    <n v="18"/>
    <n v="1"/>
    <n v="4"/>
    <n v="5"/>
    <s v="BS"/>
    <s v="Select tide"/>
    <m/>
    <m/>
  </r>
  <r>
    <n v="19"/>
    <x v="0"/>
    <n v="5"/>
    <s v="May"/>
    <n v="9"/>
    <x v="2"/>
    <d v="1899-12-30T10:30:00"/>
    <x v="6"/>
    <s v="Smokies"/>
    <s v="Gordon Estuary"/>
    <n v="1"/>
    <s v="Blennie/Gunnel"/>
    <s v="Wild"/>
    <s v="Non-salmonid juvenile"/>
    <n v="15"/>
    <n v="1"/>
    <n v="4"/>
    <n v="140"/>
    <s v="BS"/>
    <s v="Select tide"/>
    <m/>
    <m/>
  </r>
  <r>
    <n v="19"/>
    <x v="0"/>
    <n v="5"/>
    <s v="May"/>
    <n v="9"/>
    <x v="2"/>
    <d v="1899-12-30T10:30:00"/>
    <x v="6"/>
    <s v="Smokies"/>
    <s v="Gordon Estuary"/>
    <n v="1"/>
    <s v="Flounder"/>
    <s v="Wild"/>
    <s v="Non-salmonid juvenile"/>
    <n v="11"/>
    <n v="1"/>
    <n v="4"/>
    <n v="50"/>
    <s v="BS"/>
    <s v="Select tide"/>
    <m/>
    <m/>
  </r>
  <r>
    <n v="19"/>
    <x v="0"/>
    <n v="5"/>
    <s v="May"/>
    <n v="9"/>
    <x v="2"/>
    <d v="1899-12-30T10:30:00"/>
    <x v="6"/>
    <s v="Smokies"/>
    <s v="Gordon Estuary"/>
    <n v="1"/>
    <s v="Perch"/>
    <s v="Wild"/>
    <s v="Non-salmonid juvenile"/>
    <n v="13"/>
    <n v="1"/>
    <n v="4"/>
    <n v="21"/>
    <s v="BS"/>
    <s v="Select tide"/>
    <m/>
    <s v="mycids, sandlance, isopods"/>
  </r>
  <r>
    <n v="19"/>
    <x v="0"/>
    <n v="5"/>
    <s v="May"/>
    <n v="9"/>
    <x v="2"/>
    <d v="1899-12-30T12:00:00"/>
    <x v="5"/>
    <s v="Opposite Port Renfrew Marina"/>
    <s v="Gordon Estuary"/>
    <n v="1"/>
    <s v="Coho"/>
    <s v="Wild"/>
    <s v="Smolt"/>
    <n v="3"/>
    <n v="1"/>
    <n v="3"/>
    <n v="2"/>
    <s v="BS"/>
    <s v="Select tide"/>
    <m/>
    <m/>
  </r>
  <r>
    <n v="19"/>
    <x v="0"/>
    <n v="5"/>
    <s v="May"/>
    <n v="9"/>
    <x v="2"/>
    <d v="1899-12-30T12:00:00"/>
    <x v="5"/>
    <s v="Opposite Port Renfrew Marina"/>
    <s v="Gordon Estuary"/>
    <n v="1"/>
    <s v="Coho"/>
    <s v="Wild"/>
    <s v="Fry"/>
    <n v="3"/>
    <n v="1"/>
    <n v="2"/>
    <n v="5"/>
    <s v="BS"/>
    <s v="Select tide"/>
    <m/>
    <m/>
  </r>
  <r>
    <n v="19"/>
    <x v="0"/>
    <n v="5"/>
    <s v="May"/>
    <n v="9"/>
    <x v="2"/>
    <d v="1899-12-30T12:00:00"/>
    <x v="5"/>
    <s v="Opposite Port Renfrew Marina"/>
    <s v="Gordon Estuary"/>
    <n v="1"/>
    <s v="Chum"/>
    <s v="Wild"/>
    <s v="Fry"/>
    <n v="2"/>
    <n v="1"/>
    <n v="2"/>
    <n v="10"/>
    <s v="BS"/>
    <s v="Select tide"/>
    <m/>
    <m/>
  </r>
  <r>
    <n v="19"/>
    <x v="0"/>
    <n v="5"/>
    <s v="May"/>
    <n v="9"/>
    <x v="2"/>
    <d v="1899-12-30T12:00:00"/>
    <x v="5"/>
    <s v="Opposite Port Renfrew Marina"/>
    <s v="Gordon Estuary"/>
    <n v="1"/>
    <s v="Sculpin"/>
    <s v="Wild"/>
    <s v="Non-salmonid juvenile"/>
    <n v="8"/>
    <n v="1"/>
    <n v="4"/>
    <n v="19"/>
    <s v="BS"/>
    <s v="Select tide"/>
    <m/>
    <s v="mycids, amphipods, isopods"/>
  </r>
  <r>
    <n v="19"/>
    <x v="0"/>
    <n v="5"/>
    <s v="May"/>
    <n v="9"/>
    <x v="2"/>
    <d v="1899-12-30T12:00:00"/>
    <x v="5"/>
    <s v="Opposite Port Renfrew Marina"/>
    <s v="Gordon Estuary"/>
    <n v="1"/>
    <s v="Stickleback"/>
    <s v="Wild"/>
    <s v="Non-salmonid juvenile"/>
    <n v="9"/>
    <n v="1"/>
    <n v="4"/>
    <n v="9"/>
    <s v="BS"/>
    <s v="Select tide"/>
    <m/>
    <m/>
  </r>
  <r>
    <n v="19"/>
    <x v="0"/>
    <n v="5"/>
    <s v="May"/>
    <n v="9"/>
    <x v="2"/>
    <d v="1899-12-30T12:00:00"/>
    <x v="5"/>
    <s v="Opposite Port Renfrew Marina"/>
    <s v="Gordon Estuary"/>
    <n v="1"/>
    <s v="Pipefish"/>
    <s v="Wild"/>
    <s v="Non-salmonid juvenile"/>
    <n v="18"/>
    <n v="1"/>
    <n v="4"/>
    <n v="23"/>
    <s v="BS"/>
    <s v="Select tide"/>
    <m/>
    <m/>
  </r>
  <r>
    <n v="19"/>
    <x v="0"/>
    <n v="5"/>
    <s v="May"/>
    <n v="9"/>
    <x v="2"/>
    <d v="1899-12-30T12:00:00"/>
    <x v="5"/>
    <s v="Opposite Port Renfrew Marina"/>
    <s v="Gordon Estuary"/>
    <n v="1"/>
    <s v="Blennie/Gunnel"/>
    <s v="Wild"/>
    <s v="Non-salmonid juvenile"/>
    <n v="15"/>
    <n v="1"/>
    <n v="4"/>
    <n v="97"/>
    <s v="BS"/>
    <s v="Select tide"/>
    <m/>
    <m/>
  </r>
  <r>
    <n v="19"/>
    <x v="0"/>
    <n v="5"/>
    <s v="May"/>
    <n v="9"/>
    <x v="2"/>
    <d v="1899-12-30T12:00:00"/>
    <x v="5"/>
    <s v="Opposite Port Renfrew Marina"/>
    <s v="Gordon Estuary"/>
    <n v="1"/>
    <s v="Perch"/>
    <s v="Wild"/>
    <s v="Non-salmonid juvenile"/>
    <n v="13"/>
    <n v="1"/>
    <n v="4"/>
    <n v="4"/>
    <s v="BS"/>
    <s v="Select tide"/>
    <m/>
    <m/>
  </r>
  <r>
    <n v="19"/>
    <x v="0"/>
    <n v="5"/>
    <s v="May"/>
    <n v="9"/>
    <x v="2"/>
    <d v="1899-12-30T12:00:00"/>
    <x v="5"/>
    <s v="Opposite Port Renfrew Marina"/>
    <s v="Gordon Estuary"/>
    <n v="1"/>
    <s v="Smelt"/>
    <s v="Wild"/>
    <s v="Non-salmonid juvenile"/>
    <n v="25"/>
    <n v="1"/>
    <n v="4"/>
    <n v="2"/>
    <s v="BS"/>
    <s v="Select tide"/>
    <m/>
    <m/>
  </r>
  <r>
    <n v="19"/>
    <x v="0"/>
    <n v="5"/>
    <s v="May"/>
    <n v="9"/>
    <x v="2"/>
    <d v="1899-12-30T13:00:00"/>
    <x v="5"/>
    <s v="Opposite Port Renfrew Marina"/>
    <s v="Gordon Estuary"/>
    <n v="1"/>
    <s v="Coho"/>
    <s v="Wild"/>
    <s v="Fry"/>
    <n v="3"/>
    <n v="1"/>
    <n v="2"/>
    <n v="4"/>
    <s v="BS"/>
    <s v="Select tide"/>
    <m/>
    <m/>
  </r>
  <r>
    <n v="19"/>
    <x v="0"/>
    <n v="5"/>
    <s v="May"/>
    <n v="9"/>
    <x v="2"/>
    <d v="1899-12-30T13:00:00"/>
    <x v="5"/>
    <s v="Opposite Port Renfrew Marina"/>
    <s v="Gordon Estuary"/>
    <n v="1"/>
    <s v="Sculpin"/>
    <s v="Wild"/>
    <s v="Non-salmonid juvenile"/>
    <n v="8"/>
    <n v="1"/>
    <n v="4"/>
    <n v="46"/>
    <s v="BS"/>
    <s v="Select tide"/>
    <m/>
    <m/>
  </r>
  <r>
    <n v="19"/>
    <x v="0"/>
    <n v="5"/>
    <s v="May"/>
    <n v="9"/>
    <x v="2"/>
    <d v="1899-12-30T13:00:00"/>
    <x v="5"/>
    <s v="Opposite Port Renfrew Marina"/>
    <s v="Gordon Estuary"/>
    <n v="1"/>
    <s v="Blennie/Gunnel"/>
    <s v="Wild"/>
    <s v="Non-salmonid juvenile"/>
    <n v="15"/>
    <n v="1"/>
    <n v="4"/>
    <n v="28"/>
    <s v="BS"/>
    <s v="Select tide"/>
    <m/>
    <m/>
  </r>
  <r>
    <n v="19"/>
    <x v="0"/>
    <n v="5"/>
    <s v="May"/>
    <n v="9"/>
    <x v="2"/>
    <d v="1899-12-30T14:05:00"/>
    <x v="2"/>
    <s v="South Arm SJ (Old Mill)"/>
    <s v="San Juan Estuary"/>
    <n v="1"/>
    <s v="Coho"/>
    <s v="Wild"/>
    <s v="Smolt"/>
    <n v="3"/>
    <n v="1"/>
    <n v="3"/>
    <n v="1"/>
    <s v="BS"/>
    <s v="Select tide"/>
    <m/>
    <m/>
  </r>
  <r>
    <n v="19"/>
    <x v="0"/>
    <n v="5"/>
    <s v="May"/>
    <n v="9"/>
    <x v="2"/>
    <d v="1899-12-30T14:05:00"/>
    <x v="2"/>
    <s v="South Arm SJ (Old Mill)"/>
    <s v="San Juan Estuary"/>
    <n v="1"/>
    <s v="Coho"/>
    <s v="Wild"/>
    <s v="Fry"/>
    <n v="3"/>
    <n v="1"/>
    <n v="2"/>
    <n v="32"/>
    <s v="BS"/>
    <s v="Select tide"/>
    <m/>
    <m/>
  </r>
  <r>
    <n v="19"/>
    <x v="0"/>
    <n v="5"/>
    <s v="May"/>
    <n v="9"/>
    <x v="2"/>
    <d v="1899-12-30T14:05:00"/>
    <x v="2"/>
    <s v="South Arm SJ (Old Mill)"/>
    <s v="San Juan Estuary"/>
    <n v="1"/>
    <s v="Chum"/>
    <s v="Wild"/>
    <s v="Fry"/>
    <n v="2"/>
    <n v="1"/>
    <n v="2"/>
    <n v="7"/>
    <s v="BS"/>
    <s v="Select tide"/>
    <m/>
    <m/>
  </r>
  <r>
    <n v="19"/>
    <x v="0"/>
    <n v="5"/>
    <s v="May"/>
    <n v="9"/>
    <x v="2"/>
    <d v="1899-12-30T14:05:00"/>
    <x v="2"/>
    <s v="South Arm SJ (Old Mill)"/>
    <s v="San Juan Estuary"/>
    <n v="1"/>
    <s v="Sculpin"/>
    <s v="Wild"/>
    <s v="Non-salmonid juvenile"/>
    <n v="8"/>
    <n v="1"/>
    <n v="4"/>
    <n v="40"/>
    <s v="BS"/>
    <s v="Select tide"/>
    <m/>
    <m/>
  </r>
  <r>
    <n v="19"/>
    <x v="0"/>
    <n v="5"/>
    <s v="May"/>
    <n v="9"/>
    <x v="2"/>
    <d v="1899-12-30T14:05:00"/>
    <x v="2"/>
    <s v="South Arm SJ (Old Mill)"/>
    <s v="San Juan Estuary"/>
    <n v="1"/>
    <s v="Stickleback"/>
    <s v="Wild"/>
    <s v="Non-salmonid juvenile"/>
    <n v="9"/>
    <n v="1"/>
    <n v="4"/>
    <n v="36"/>
    <s v="BS"/>
    <s v="Select tide"/>
    <m/>
    <m/>
  </r>
  <r>
    <n v="19"/>
    <x v="0"/>
    <n v="5"/>
    <s v="May"/>
    <n v="9"/>
    <x v="2"/>
    <d v="1899-12-30T14:05:00"/>
    <x v="2"/>
    <s v="South Arm SJ (Old Mill)"/>
    <s v="San Juan Estuary"/>
    <n v="1"/>
    <s v="Pipefish"/>
    <s v="Wild"/>
    <s v="Non-salmonid juvenile"/>
    <n v="18"/>
    <n v="1"/>
    <n v="4"/>
    <n v="2"/>
    <s v="BS"/>
    <s v="Select tide"/>
    <m/>
    <m/>
  </r>
  <r>
    <n v="19"/>
    <x v="0"/>
    <n v="5"/>
    <s v="May"/>
    <n v="9"/>
    <x v="2"/>
    <d v="1899-12-30T14:05:00"/>
    <x v="2"/>
    <s v="South Arm SJ (Old Mill)"/>
    <s v="San Juan Estuary"/>
    <n v="1"/>
    <s v="Blennie/Gunnel"/>
    <s v="Wild"/>
    <s v="Non-salmonid juvenile"/>
    <n v="15"/>
    <n v="1"/>
    <n v="4"/>
    <n v="11"/>
    <s v="BS"/>
    <s v="Select tide"/>
    <m/>
    <m/>
  </r>
  <r>
    <n v="19"/>
    <x v="0"/>
    <n v="5"/>
    <s v="May"/>
    <n v="9"/>
    <x v="2"/>
    <d v="1899-12-30T15:00:00"/>
    <x v="3"/>
    <s v="Central Arm SJ at Island Rd Bridge"/>
    <s v="San Juan Estuary"/>
    <n v="1"/>
    <s v="Coho"/>
    <s v="Wild"/>
    <s v="Smolt"/>
    <n v="3"/>
    <n v="1"/>
    <n v="3"/>
    <n v="1"/>
    <s v="BS"/>
    <s v="Select tide"/>
    <m/>
    <m/>
  </r>
  <r>
    <n v="19"/>
    <x v="0"/>
    <n v="5"/>
    <s v="May"/>
    <n v="9"/>
    <x v="2"/>
    <d v="1899-12-30T15:00:00"/>
    <x v="3"/>
    <s v="Central Arm SJ at Island Rd Bridge"/>
    <s v="San Juan Estuary"/>
    <n v="1"/>
    <s v="Coho"/>
    <s v="Wild"/>
    <s v="Fry"/>
    <n v="3"/>
    <n v="1"/>
    <n v="2"/>
    <n v="15"/>
    <s v="BS"/>
    <s v="Select tide"/>
    <m/>
    <m/>
  </r>
  <r>
    <n v="19"/>
    <x v="0"/>
    <n v="5"/>
    <s v="May"/>
    <n v="9"/>
    <x v="2"/>
    <d v="1899-12-30T15:00:00"/>
    <x v="3"/>
    <s v="Central Arm SJ at Island Rd Bridge"/>
    <s v="San Juan Estuary"/>
    <n v="1"/>
    <s v="Sculpin"/>
    <s v="Wild"/>
    <s v="Non-salmonid juvenile"/>
    <n v="8"/>
    <n v="1"/>
    <n v="4"/>
    <n v="51"/>
    <s v="BS"/>
    <s v="Select tide"/>
    <m/>
    <m/>
  </r>
  <r>
    <n v="19"/>
    <x v="0"/>
    <n v="5"/>
    <s v="May"/>
    <n v="9"/>
    <x v="2"/>
    <d v="1899-12-30T16:10:00"/>
    <x v="4"/>
    <s v="Butch's (Gordon R.)"/>
    <s v="Gordon Estuary"/>
    <n v="1"/>
    <s v="Coho"/>
    <s v="Wild"/>
    <s v="Smolt"/>
    <n v="3"/>
    <n v="1"/>
    <n v="3"/>
    <n v="11"/>
    <s v="BS"/>
    <s v="Select tide"/>
    <m/>
    <m/>
  </r>
  <r>
    <n v="19"/>
    <x v="0"/>
    <n v="5"/>
    <s v="May"/>
    <n v="9"/>
    <x v="2"/>
    <d v="1899-12-30T16:10:00"/>
    <x v="4"/>
    <s v="Butch's (Gordon R.)"/>
    <s v="Gordon Estuary"/>
    <n v="1"/>
    <s v="Coho"/>
    <s v="Wild"/>
    <s v="Fry"/>
    <n v="3"/>
    <n v="1"/>
    <n v="2"/>
    <n v="5"/>
    <s v="BS"/>
    <s v="Select tide"/>
    <m/>
    <m/>
  </r>
  <r>
    <n v="19"/>
    <x v="0"/>
    <n v="5"/>
    <s v="May"/>
    <n v="9"/>
    <x v="2"/>
    <d v="1899-12-30T16:10:00"/>
    <x v="4"/>
    <s v="Butch's (Gordon R.)"/>
    <s v="Gordon Estuary"/>
    <n v="1"/>
    <s v="Chum"/>
    <s v="Wild"/>
    <s v="Fry"/>
    <n v="2"/>
    <n v="1"/>
    <n v="2"/>
    <n v="6"/>
    <s v="BS"/>
    <s v="Select tide"/>
    <m/>
    <m/>
  </r>
  <r>
    <n v="19"/>
    <x v="0"/>
    <n v="5"/>
    <s v="May"/>
    <n v="9"/>
    <x v="2"/>
    <d v="1899-12-30T16:10:00"/>
    <x v="4"/>
    <s v="Butch's (Gordon R.)"/>
    <s v="Gordon Estuary"/>
    <n v="1"/>
    <s v="Sculpin"/>
    <s v="Wild"/>
    <s v="Non-salmonid juvenile"/>
    <n v="8"/>
    <n v="1"/>
    <n v="4"/>
    <n v="42"/>
    <s v="BS"/>
    <s v="Select tide"/>
    <m/>
    <s v="cragnon, mycids"/>
  </r>
  <r>
    <n v="19"/>
    <x v="0"/>
    <n v="5"/>
    <s v="May"/>
    <n v="9"/>
    <x v="2"/>
    <d v="1899-12-30T16:10:00"/>
    <x v="4"/>
    <s v="Butch's (Gordon R.)"/>
    <s v="Gordon Estuary"/>
    <n v="1"/>
    <s v="Stickleback"/>
    <s v="Wild"/>
    <s v="Non-salmonid juvenile"/>
    <n v="9"/>
    <n v="1"/>
    <n v="4"/>
    <n v="2"/>
    <s v="BS"/>
    <s v="Select tide"/>
    <m/>
    <m/>
  </r>
  <r>
    <n v="19"/>
    <x v="0"/>
    <n v="5"/>
    <s v="May"/>
    <n v="9"/>
    <x v="2"/>
    <d v="1899-12-30T16:10:00"/>
    <x v="4"/>
    <s v="Butch's (Gordon R.)"/>
    <s v="Gordon Estuary"/>
    <n v="1"/>
    <s v="Pipefish"/>
    <s v="Wild"/>
    <s v="Non-salmonid juvenile"/>
    <n v="18"/>
    <n v="1"/>
    <n v="4"/>
    <n v="5"/>
    <s v="BS"/>
    <s v="Select tide"/>
    <m/>
    <m/>
  </r>
  <r>
    <n v="19"/>
    <x v="0"/>
    <n v="5"/>
    <s v="May"/>
    <n v="9"/>
    <x v="2"/>
    <d v="1899-12-30T16:10:00"/>
    <x v="4"/>
    <s v="Butch's (Gordon R.)"/>
    <s v="Gordon Estuary"/>
    <n v="1"/>
    <s v="Blennie/Gunnel"/>
    <s v="Wild"/>
    <s v="Non-salmonid juvenile"/>
    <n v="15"/>
    <n v="1"/>
    <n v="4"/>
    <n v="3"/>
    <s v="BS"/>
    <s v="Select tide"/>
    <m/>
    <m/>
  </r>
  <r>
    <n v="19"/>
    <x v="0"/>
    <n v="5"/>
    <s v="May"/>
    <n v="9"/>
    <x v="2"/>
    <d v="1899-12-30T16:10:00"/>
    <x v="4"/>
    <s v="Butch's (Gordon R.)"/>
    <s v="Gordon Estuary"/>
    <n v="1"/>
    <s v="Flounder"/>
    <s v="Wild"/>
    <s v="Non-salmonid juvenile"/>
    <n v="11"/>
    <n v="1"/>
    <n v="4"/>
    <n v="2"/>
    <s v="BS"/>
    <s v="Select tide"/>
    <m/>
    <m/>
  </r>
  <r>
    <n v="19"/>
    <x v="0"/>
    <n v="5"/>
    <s v="May"/>
    <n v="9"/>
    <x v="2"/>
    <d v="1899-12-30T16:10:00"/>
    <x v="4"/>
    <s v="Butch's (Gordon R.)"/>
    <s v="Gordon Estuary"/>
    <n v="1"/>
    <s v="Perch"/>
    <s v="Wild"/>
    <s v="Non-salmonid juvenile"/>
    <n v="13"/>
    <n v="1"/>
    <n v="4"/>
    <n v="5"/>
    <s v="BS"/>
    <s v="Select tide"/>
    <m/>
    <m/>
  </r>
  <r>
    <n v="19"/>
    <x v="0"/>
    <n v="5"/>
    <s v="May"/>
    <n v="9"/>
    <x v="2"/>
    <d v="1899-12-30T17:05:00"/>
    <x v="1"/>
    <s v="Gallaugher's"/>
    <s v="Gordon Estuary"/>
    <n v="1"/>
    <s v="Coho"/>
    <s v="Wild"/>
    <s v="Fry"/>
    <n v="3"/>
    <n v="1"/>
    <n v="2"/>
    <n v="3"/>
    <s v="BS"/>
    <s v="Select tide"/>
    <m/>
    <m/>
  </r>
  <r>
    <n v="19"/>
    <x v="0"/>
    <n v="5"/>
    <s v="May"/>
    <n v="9"/>
    <x v="2"/>
    <d v="1899-12-30T17:05:00"/>
    <x v="1"/>
    <s v="Gallaugher's"/>
    <s v="Gordon Estuary"/>
    <n v="1"/>
    <s v="Chum"/>
    <s v="Wild"/>
    <s v="Fry"/>
    <n v="2"/>
    <n v="1"/>
    <n v="2"/>
    <n v="18"/>
    <s v="BS"/>
    <s v="Select tide"/>
    <m/>
    <m/>
  </r>
  <r>
    <n v="19"/>
    <x v="0"/>
    <n v="5"/>
    <s v="May"/>
    <n v="9"/>
    <x v="2"/>
    <d v="1899-12-30T17:05:00"/>
    <x v="1"/>
    <s v="Gallaugher's"/>
    <s v="Gordon Estuary"/>
    <n v="1"/>
    <s v="Sculpin"/>
    <s v="Wild"/>
    <s v="Non-salmonid juvenile"/>
    <n v="8"/>
    <n v="1"/>
    <n v="4"/>
    <n v="7"/>
    <s v="BS"/>
    <s v="Select tide"/>
    <m/>
    <m/>
  </r>
  <r>
    <n v="19"/>
    <x v="0"/>
    <n v="5"/>
    <s v="May"/>
    <n v="9"/>
    <x v="2"/>
    <d v="1899-12-30T17:05:00"/>
    <x v="1"/>
    <s v="Gallaugher's"/>
    <s v="Gordon Estuary"/>
    <n v="1"/>
    <s v="Stickleback"/>
    <s v="Wild"/>
    <s v="Non-salmonid juvenile"/>
    <n v="9"/>
    <n v="1"/>
    <n v="4"/>
    <n v="147"/>
    <s v="BS"/>
    <s v="Select tide"/>
    <m/>
    <m/>
  </r>
  <r>
    <n v="19"/>
    <x v="0"/>
    <n v="5"/>
    <s v="May"/>
    <n v="9"/>
    <x v="2"/>
    <d v="1899-12-30T17:05:00"/>
    <x v="1"/>
    <s v="Gallaugher's"/>
    <s v="Gordon Estuary"/>
    <n v="1"/>
    <s v="Pipefish"/>
    <s v="Wild"/>
    <s v="Non-salmonid juvenile"/>
    <n v="18"/>
    <n v="1"/>
    <n v="4"/>
    <n v="3"/>
    <s v="BS"/>
    <s v="Select tide"/>
    <m/>
    <m/>
  </r>
  <r>
    <n v="19"/>
    <x v="0"/>
    <n v="5"/>
    <s v="May"/>
    <n v="9"/>
    <x v="2"/>
    <d v="1899-12-30T17:05:00"/>
    <x v="1"/>
    <s v="Gallaugher's"/>
    <s v="Gordon Estuary"/>
    <n v="1"/>
    <s v="Blennie/Gunnel"/>
    <s v="Wild"/>
    <s v="Non-salmonid juvenile"/>
    <n v="15"/>
    <n v="1"/>
    <n v="4"/>
    <n v="20"/>
    <s v="BS"/>
    <s v="Select tide"/>
    <m/>
    <m/>
  </r>
  <r>
    <n v="19"/>
    <x v="0"/>
    <n v="5"/>
    <s v="May"/>
    <n v="9"/>
    <x v="2"/>
    <d v="1899-12-30T17:05:00"/>
    <x v="1"/>
    <s v="Gallaugher's"/>
    <s v="Gordon Estuary"/>
    <n v="1"/>
    <s v="Perch"/>
    <s v="Wild"/>
    <s v="Non-salmonid juvenile"/>
    <n v="13"/>
    <n v="1"/>
    <n v="4"/>
    <m/>
    <s v="BS"/>
    <s v="Select tide"/>
    <m/>
    <m/>
  </r>
  <r>
    <n v="20"/>
    <x v="0"/>
    <n v="5"/>
    <s v="May"/>
    <n v="13"/>
    <x v="3"/>
    <d v="1899-12-30T09:48:00"/>
    <x v="6"/>
    <s v="Smokies"/>
    <s v="Gordon Estuary"/>
    <n v="1"/>
    <s v="Coho"/>
    <s v="Wild"/>
    <s v="Smolt"/>
    <n v="3"/>
    <n v="1"/>
    <n v="3"/>
    <n v="1"/>
    <s v="BS"/>
    <s v="Select tide"/>
    <m/>
    <s v="isopods, amphipods"/>
  </r>
  <r>
    <n v="20"/>
    <x v="0"/>
    <n v="5"/>
    <s v="May"/>
    <n v="13"/>
    <x v="3"/>
    <d v="1899-12-30T09:48:00"/>
    <x v="6"/>
    <s v="Smokies"/>
    <s v="Gordon Estuary"/>
    <n v="1"/>
    <s v="Coho"/>
    <s v="Wild"/>
    <s v="Fry"/>
    <n v="3"/>
    <n v="1"/>
    <n v="2"/>
    <n v="12"/>
    <s v="BS"/>
    <s v="Select tide"/>
    <m/>
    <m/>
  </r>
  <r>
    <n v="20"/>
    <x v="0"/>
    <n v="5"/>
    <s v="May"/>
    <n v="13"/>
    <x v="3"/>
    <d v="1899-12-30T09:48:00"/>
    <x v="6"/>
    <s v="Smokies"/>
    <s v="Gordon Estuary"/>
    <n v="1"/>
    <s v="Chum"/>
    <s v="Wild"/>
    <s v="Fry"/>
    <n v="2"/>
    <n v="1"/>
    <n v="2"/>
    <n v="1"/>
    <s v="BS"/>
    <s v="Select tide"/>
    <m/>
    <m/>
  </r>
  <r>
    <n v="20"/>
    <x v="0"/>
    <n v="5"/>
    <s v="May"/>
    <n v="13"/>
    <x v="3"/>
    <d v="1899-12-30T09:48:00"/>
    <x v="6"/>
    <s v="Smokies"/>
    <s v="Gordon Estuary"/>
    <n v="1"/>
    <s v="Sculpin"/>
    <s v="Wild"/>
    <s v="Non-salmonid juvenile"/>
    <n v="8"/>
    <n v="1"/>
    <n v="4"/>
    <n v="1"/>
    <s v="BS"/>
    <s v="Select tide"/>
    <m/>
    <m/>
  </r>
  <r>
    <n v="20"/>
    <x v="0"/>
    <n v="5"/>
    <s v="May"/>
    <n v="13"/>
    <x v="3"/>
    <d v="1899-12-30T09:48:00"/>
    <x v="6"/>
    <s v="Smokies"/>
    <s v="Gordon Estuary"/>
    <n v="1"/>
    <s v="Stickleback"/>
    <s v="Wild"/>
    <s v="Non-salmonid juvenile"/>
    <n v="9"/>
    <n v="1"/>
    <n v="4"/>
    <n v="2"/>
    <s v="BS"/>
    <s v="Select tide"/>
    <m/>
    <m/>
  </r>
  <r>
    <n v="20"/>
    <x v="0"/>
    <n v="5"/>
    <s v="May"/>
    <n v="13"/>
    <x v="3"/>
    <d v="1899-12-30T09:48:00"/>
    <x v="6"/>
    <s v="Smokies"/>
    <s v="Gordon Estuary"/>
    <n v="1"/>
    <s v="Blennie/Gunnel"/>
    <s v="Wild"/>
    <s v="Non-salmonid juvenile"/>
    <n v="15"/>
    <n v="1"/>
    <n v="4"/>
    <n v="2"/>
    <s v="BS"/>
    <s v="Select tide"/>
    <m/>
    <m/>
  </r>
  <r>
    <n v="20"/>
    <x v="0"/>
    <n v="5"/>
    <s v="May"/>
    <n v="13"/>
    <x v="3"/>
    <d v="1899-12-30T09:48:00"/>
    <x v="6"/>
    <s v="Smokies"/>
    <s v="Gordon Estuary"/>
    <n v="1"/>
    <s v="Perch"/>
    <s v="Wild"/>
    <s v="Non-salmonid juvenile"/>
    <n v="13"/>
    <n v="1"/>
    <n v="4"/>
    <n v="8"/>
    <s v="BS"/>
    <s v="Select tide"/>
    <m/>
    <m/>
  </r>
  <r>
    <n v="20"/>
    <x v="0"/>
    <n v="5"/>
    <s v="May"/>
    <n v="13"/>
    <x v="3"/>
    <d v="1899-12-30T11:00:00"/>
    <x v="2"/>
    <s v="South Arm SJ (Old Mill)"/>
    <s v="San Juan Estuary"/>
    <n v="1"/>
    <s v="Coho"/>
    <s v="Wild"/>
    <s v="Smolt"/>
    <n v="3"/>
    <n v="1"/>
    <n v="3"/>
    <n v="4"/>
    <s v="BS"/>
    <s v="Select tide"/>
    <m/>
    <m/>
  </r>
  <r>
    <n v="20"/>
    <x v="0"/>
    <n v="5"/>
    <s v="May"/>
    <n v="13"/>
    <x v="3"/>
    <d v="1899-12-30T11:00:00"/>
    <x v="2"/>
    <s v="South Arm SJ (Old Mill)"/>
    <s v="San Juan Estuary"/>
    <n v="1"/>
    <s v="Coho"/>
    <s v="Wild"/>
    <s v="Fry"/>
    <n v="3"/>
    <n v="1"/>
    <n v="2"/>
    <n v="3"/>
    <s v="BS"/>
    <s v="Select tide"/>
    <m/>
    <m/>
  </r>
  <r>
    <n v="20"/>
    <x v="0"/>
    <n v="5"/>
    <s v="May"/>
    <n v="13"/>
    <x v="3"/>
    <d v="1899-12-30T11:00:00"/>
    <x v="2"/>
    <s v="South Arm SJ (Old Mill)"/>
    <s v="San Juan Estuary"/>
    <n v="1"/>
    <s v="Sculpin"/>
    <s v="Wild"/>
    <s v="Non-salmonid juvenile"/>
    <n v="8"/>
    <n v="1"/>
    <n v="4"/>
    <n v="44"/>
    <s v="BS"/>
    <s v="Select tide"/>
    <m/>
    <m/>
  </r>
  <r>
    <n v="20"/>
    <x v="0"/>
    <n v="5"/>
    <s v="May"/>
    <n v="13"/>
    <x v="3"/>
    <d v="1899-12-30T11:00:00"/>
    <x v="2"/>
    <s v="South Arm SJ (Old Mill)"/>
    <s v="San Juan Estuary"/>
    <n v="1"/>
    <s v="Stickleback"/>
    <s v="Wild"/>
    <s v="Non-salmonid juvenile"/>
    <n v="9"/>
    <n v="1"/>
    <n v="4"/>
    <n v="76"/>
    <s v="BS"/>
    <s v="Select tide"/>
    <m/>
    <m/>
  </r>
  <r>
    <n v="20"/>
    <x v="0"/>
    <n v="5"/>
    <s v="May"/>
    <n v="13"/>
    <x v="3"/>
    <d v="1899-12-30T11:00:00"/>
    <x v="2"/>
    <s v="South Arm SJ (Old Mill)"/>
    <s v="San Juan Estuary"/>
    <n v="1"/>
    <s v="Pipefish"/>
    <s v="Wild"/>
    <s v="Non-salmonid juvenile"/>
    <n v="18"/>
    <n v="1"/>
    <n v="4"/>
    <n v="11"/>
    <s v="BS"/>
    <s v="Select tide"/>
    <m/>
    <m/>
  </r>
  <r>
    <n v="20"/>
    <x v="0"/>
    <n v="5"/>
    <s v="May"/>
    <n v="13"/>
    <x v="3"/>
    <d v="1899-12-30T11:00:00"/>
    <x v="2"/>
    <s v="South Arm SJ (Old Mill)"/>
    <s v="San Juan Estuary"/>
    <n v="1"/>
    <s v="Blennie/Gunnel"/>
    <s v="Wild"/>
    <s v="Non-salmonid juvenile"/>
    <n v="15"/>
    <n v="1"/>
    <n v="4"/>
    <n v="16"/>
    <s v="BS"/>
    <s v="Select tide"/>
    <m/>
    <m/>
  </r>
  <r>
    <n v="20"/>
    <x v="0"/>
    <n v="5"/>
    <s v="May"/>
    <n v="13"/>
    <x v="3"/>
    <d v="1899-12-30T11:00:00"/>
    <x v="2"/>
    <s v="South Arm SJ (Old Mill)"/>
    <s v="San Juan Estuary"/>
    <n v="1"/>
    <s v="Perch"/>
    <s v="Wild"/>
    <s v="Non-salmonid juvenile"/>
    <n v="13"/>
    <n v="1"/>
    <n v="4"/>
    <n v="102"/>
    <s v="BS"/>
    <s v="Select tide"/>
    <m/>
    <m/>
  </r>
  <r>
    <n v="20"/>
    <x v="0"/>
    <n v="5"/>
    <s v="May"/>
    <n v="13"/>
    <x v="3"/>
    <d v="1899-12-30T12:10:00"/>
    <x v="3"/>
    <s v="Central Arm SJ at Island Rd Bridge"/>
    <s v="San Juan Estuary"/>
    <n v="1"/>
    <s v="Coho"/>
    <s v="Wild"/>
    <s v="Fry"/>
    <n v="3"/>
    <n v="1"/>
    <n v="2"/>
    <n v="89"/>
    <s v="BS"/>
    <s v="Select tide"/>
    <m/>
    <m/>
  </r>
  <r>
    <n v="20"/>
    <x v="0"/>
    <n v="5"/>
    <s v="May"/>
    <n v="13"/>
    <x v="3"/>
    <d v="1899-12-30T12:10:00"/>
    <x v="3"/>
    <s v="Central Arm SJ at Island Rd Bridge"/>
    <s v="San Juan Estuary"/>
    <n v="1"/>
    <s v="Sculpin"/>
    <s v="Wild"/>
    <s v="Non-salmonid juvenile"/>
    <n v="8"/>
    <n v="1"/>
    <n v="4"/>
    <m/>
    <s v="BS"/>
    <s v="Select tide"/>
    <m/>
    <m/>
  </r>
  <r>
    <n v="20"/>
    <x v="0"/>
    <n v="5"/>
    <s v="May"/>
    <n v="13"/>
    <x v="3"/>
    <d v="1899-12-30T13:10:00"/>
    <x v="8"/>
    <s v="Q01, left bank Gordon up from confluence"/>
    <s v="Gordon Estuary"/>
    <n v="1"/>
    <s v="Coho"/>
    <s v="Wild"/>
    <s v="Smolt"/>
    <n v="3"/>
    <n v="1"/>
    <n v="3"/>
    <n v="3"/>
    <s v="BS"/>
    <s v="Select tide"/>
    <m/>
    <m/>
  </r>
  <r>
    <n v="20"/>
    <x v="0"/>
    <n v="5"/>
    <s v="May"/>
    <n v="13"/>
    <x v="3"/>
    <d v="1899-12-30T13:10:00"/>
    <x v="8"/>
    <s v="Q01, left bank Gordon up from confluence"/>
    <s v="Gordon Estuary"/>
    <n v="1"/>
    <s v="Coho"/>
    <s v="Wild"/>
    <s v="Fry"/>
    <n v="3"/>
    <n v="1"/>
    <n v="2"/>
    <n v="3"/>
    <s v="BS"/>
    <s v="Select tide"/>
    <m/>
    <m/>
  </r>
  <r>
    <n v="20"/>
    <x v="0"/>
    <n v="5"/>
    <s v="May"/>
    <n v="13"/>
    <x v="3"/>
    <d v="1899-12-30T13:10:00"/>
    <x v="8"/>
    <s v="Q01, left bank Gordon up from confluence"/>
    <s v="Gordon Estuary"/>
    <n v="1"/>
    <s v="Chum"/>
    <s v="Wild"/>
    <s v="Fry"/>
    <n v="2"/>
    <n v="1"/>
    <n v="2"/>
    <n v="2"/>
    <s v="BS"/>
    <s v="Select tide"/>
    <m/>
    <m/>
  </r>
  <r>
    <n v="20"/>
    <x v="0"/>
    <n v="5"/>
    <s v="May"/>
    <n v="13"/>
    <x v="3"/>
    <d v="1899-12-30T13:10:00"/>
    <x v="8"/>
    <s v="Q01, left bank Gordon up from confluence"/>
    <s v="Gordon Estuary"/>
    <n v="1"/>
    <s v="Sandlance"/>
    <s v="Wild"/>
    <s v="not specified"/>
    <n v="14"/>
    <n v="1"/>
    <n v="5"/>
    <n v="360"/>
    <s v="BS"/>
    <s v="Select tide"/>
    <m/>
    <m/>
  </r>
  <r>
    <n v="20"/>
    <x v="0"/>
    <n v="5"/>
    <s v="May"/>
    <n v="13"/>
    <x v="3"/>
    <d v="1899-12-30T14:05:00"/>
    <x v="0"/>
    <s v="Pacheedah Shores Boat Ramp"/>
    <s v="Gordon Estuary"/>
    <n v="1"/>
    <s v="Coho"/>
    <s v="Wild"/>
    <s v="Smolt"/>
    <n v="3"/>
    <n v="1"/>
    <n v="3"/>
    <n v="8"/>
    <s v="BS"/>
    <s v="Select tide"/>
    <m/>
    <m/>
  </r>
  <r>
    <n v="20"/>
    <x v="0"/>
    <n v="5"/>
    <s v="May"/>
    <n v="13"/>
    <x v="3"/>
    <d v="1899-12-30T14:05:00"/>
    <x v="0"/>
    <s v="Pacheedah Shores Boat Ramp"/>
    <s v="Gordon Estuary"/>
    <n v="1"/>
    <s v="Coho"/>
    <s v="Wild"/>
    <s v="Fry"/>
    <n v="3"/>
    <n v="1"/>
    <n v="2"/>
    <n v="9"/>
    <s v="BS"/>
    <s v="Select tide"/>
    <m/>
    <m/>
  </r>
  <r>
    <n v="20"/>
    <x v="0"/>
    <n v="5"/>
    <s v="May"/>
    <n v="13"/>
    <x v="3"/>
    <d v="1899-12-30T14:05:00"/>
    <x v="0"/>
    <s v="Pacheedah Shores Boat Ramp"/>
    <s v="Gordon Estuary"/>
    <n v="1"/>
    <s v="Chum"/>
    <s v="Wild"/>
    <s v="Fry"/>
    <n v="2"/>
    <n v="1"/>
    <n v="2"/>
    <n v="3"/>
    <s v="BS"/>
    <s v="Select tide"/>
    <m/>
    <m/>
  </r>
  <r>
    <n v="20"/>
    <x v="0"/>
    <n v="5"/>
    <s v="May"/>
    <n v="13"/>
    <x v="3"/>
    <d v="1899-12-30T14:05:00"/>
    <x v="0"/>
    <s v="Pacheedah Shores Boat Ramp"/>
    <s v="Gordon Estuary"/>
    <n v="1"/>
    <s v="Sculpin"/>
    <s v="Wild"/>
    <s v="Non-salmonid juvenile"/>
    <n v="8"/>
    <n v="1"/>
    <n v="4"/>
    <n v="3"/>
    <s v="BS"/>
    <s v="Select tide"/>
    <m/>
    <m/>
  </r>
  <r>
    <n v="20"/>
    <x v="0"/>
    <n v="5"/>
    <s v="May"/>
    <n v="13"/>
    <x v="3"/>
    <d v="1899-12-30T14:05:00"/>
    <x v="0"/>
    <s v="Pacheedah Shores Boat Ramp"/>
    <s v="Gordon Estuary"/>
    <n v="1"/>
    <s v="Stickleback"/>
    <s v="Wild"/>
    <s v="Non-salmonid juvenile"/>
    <n v="9"/>
    <n v="1"/>
    <n v="4"/>
    <n v="2"/>
    <s v="BS"/>
    <s v="Select tide"/>
    <m/>
    <m/>
  </r>
  <r>
    <n v="20"/>
    <x v="0"/>
    <n v="5"/>
    <s v="May"/>
    <n v="13"/>
    <x v="3"/>
    <d v="1899-12-30T14:05:00"/>
    <x v="0"/>
    <s v="Pacheedah Shores Boat Ramp"/>
    <s v="Gordon Estuary"/>
    <n v="1"/>
    <s v="Blennie/Gunnel"/>
    <s v="Wild"/>
    <s v="Non-salmonid juvenile"/>
    <n v="15"/>
    <n v="1"/>
    <n v="4"/>
    <n v="6"/>
    <s v="BS"/>
    <s v="Select tide"/>
    <m/>
    <m/>
  </r>
  <r>
    <n v="20"/>
    <x v="0"/>
    <n v="5"/>
    <s v="May"/>
    <n v="13"/>
    <x v="3"/>
    <d v="1899-12-30T14:05:00"/>
    <x v="0"/>
    <s v="Pacheedah Shores Boat Ramp"/>
    <s v="Gordon Estuary"/>
    <n v="1"/>
    <s v="Flounder"/>
    <s v="Wild"/>
    <s v="Non-salmonid juvenile"/>
    <n v="11"/>
    <n v="1"/>
    <n v="4"/>
    <n v="12"/>
    <s v="BS"/>
    <s v="Select tide"/>
    <m/>
    <m/>
  </r>
  <r>
    <n v="20"/>
    <x v="0"/>
    <n v="5"/>
    <s v="May"/>
    <n v="13"/>
    <x v="3"/>
    <d v="1899-12-30T14:05:00"/>
    <x v="0"/>
    <s v="Pacheedah Shores Boat Ramp"/>
    <s v="Gordon Estuary"/>
    <n v="1"/>
    <s v="Perch"/>
    <s v="Wild"/>
    <s v="Non-salmonid juvenile"/>
    <n v="13"/>
    <n v="1"/>
    <n v="4"/>
    <n v="3"/>
    <s v="BS"/>
    <s v="Select tide"/>
    <m/>
    <s v="mycids, isopods, gellies"/>
  </r>
  <r>
    <n v="20"/>
    <x v="0"/>
    <n v="5"/>
    <s v="May"/>
    <n v="13"/>
    <x v="3"/>
    <d v="1899-12-30T14:05:00"/>
    <x v="0"/>
    <s v="Pacheedah Shores Boat Ramp"/>
    <s v="Gordon Estuary"/>
    <n v="1"/>
    <s v="Sandlance"/>
    <s v="Wild"/>
    <s v="not specified"/>
    <n v="14"/>
    <n v="1"/>
    <n v="5"/>
    <n v="407"/>
    <s v="BS"/>
    <s v="Select tide"/>
    <m/>
    <m/>
  </r>
  <r>
    <n v="20"/>
    <x v="0"/>
    <n v="5"/>
    <s v="May"/>
    <n v="13"/>
    <x v="3"/>
    <d v="1899-12-30T14:05:00"/>
    <x v="0"/>
    <s v="Pacheedah Shores Boat Ramp"/>
    <s v="Gordon Estuary"/>
    <n v="1"/>
    <s v="Crab"/>
    <s v="Wild"/>
    <s v="Non-salmonid juvenile"/>
    <n v="20"/>
    <n v="1"/>
    <n v="4"/>
    <n v="2"/>
    <s v="BS"/>
    <s v="Select tide"/>
    <m/>
    <m/>
  </r>
  <r>
    <n v="20"/>
    <x v="0"/>
    <n v="5"/>
    <s v="May"/>
    <n v="13"/>
    <x v="3"/>
    <d v="1899-12-30T14:05:00"/>
    <x v="0"/>
    <s v="Pacheedah Shores Boat Ramp"/>
    <s v="Gordon Estuary"/>
    <n v="1"/>
    <s v="Unidentified"/>
    <s v="Wild"/>
    <s v="Non-salmonid juvenile"/>
    <n v="10"/>
    <n v="1"/>
    <n v="4"/>
    <n v="54"/>
    <s v="BS"/>
    <s v="Select tide"/>
    <m/>
    <m/>
  </r>
  <r>
    <n v="20"/>
    <x v="0"/>
    <n v="5"/>
    <s v="May"/>
    <n v="14"/>
    <x v="4"/>
    <d v="1899-12-30T09:00:00"/>
    <x v="1"/>
    <s v="Gallaugher's"/>
    <s v="Gordon Estuary"/>
    <n v="1"/>
    <s v="Chinook"/>
    <s v="Wild"/>
    <s v="Fry"/>
    <n v="5"/>
    <n v="1"/>
    <n v="2"/>
    <n v="2"/>
    <s v="BS"/>
    <s v="Select tide"/>
    <m/>
    <m/>
  </r>
  <r>
    <n v="20"/>
    <x v="0"/>
    <n v="5"/>
    <s v="May"/>
    <n v="14"/>
    <x v="4"/>
    <d v="1899-12-30T09:00:00"/>
    <x v="1"/>
    <s v="Gallaugher's"/>
    <s v="Gordon Estuary"/>
    <n v="1"/>
    <s v="Coho"/>
    <s v="Wild"/>
    <s v="Smolt"/>
    <n v="3"/>
    <n v="1"/>
    <n v="3"/>
    <n v="1"/>
    <s v="BS"/>
    <s v="Select tide"/>
    <m/>
    <m/>
  </r>
  <r>
    <n v="20"/>
    <x v="0"/>
    <n v="5"/>
    <s v="May"/>
    <n v="14"/>
    <x v="4"/>
    <d v="1899-12-30T09:00:00"/>
    <x v="1"/>
    <s v="Gallaugher's"/>
    <s v="Gordon Estuary"/>
    <n v="1"/>
    <s v="Coho"/>
    <s v="Wild"/>
    <s v="Fry"/>
    <n v="3"/>
    <n v="1"/>
    <n v="2"/>
    <n v="6"/>
    <s v="BS"/>
    <s v="Select tide"/>
    <m/>
    <m/>
  </r>
  <r>
    <n v="20"/>
    <x v="0"/>
    <n v="5"/>
    <s v="May"/>
    <n v="14"/>
    <x v="4"/>
    <d v="1899-12-30T09:00:00"/>
    <x v="1"/>
    <s v="Gallaugher's"/>
    <s v="Gordon Estuary"/>
    <n v="1"/>
    <s v="Chum"/>
    <s v="Wild"/>
    <s v="Fry"/>
    <n v="2"/>
    <n v="1"/>
    <n v="2"/>
    <n v="6"/>
    <s v="BS"/>
    <s v="Select tide"/>
    <m/>
    <m/>
  </r>
  <r>
    <n v="20"/>
    <x v="0"/>
    <n v="5"/>
    <s v="May"/>
    <n v="14"/>
    <x v="4"/>
    <d v="1899-12-30T09:00:00"/>
    <x v="1"/>
    <s v="Gallaugher's"/>
    <s v="Gordon Estuary"/>
    <n v="1"/>
    <s v="Sculpin"/>
    <s v="Wild"/>
    <s v="Non-salmonid juvenile"/>
    <n v="8"/>
    <n v="1"/>
    <n v="4"/>
    <n v="10"/>
    <s v="BS"/>
    <s v="Select tide"/>
    <m/>
    <m/>
  </r>
  <r>
    <n v="20"/>
    <x v="0"/>
    <n v="5"/>
    <s v="May"/>
    <n v="14"/>
    <x v="4"/>
    <d v="1899-12-30T09:00:00"/>
    <x v="1"/>
    <s v="Gallaugher's"/>
    <s v="Gordon Estuary"/>
    <n v="1"/>
    <s v="Stickleback"/>
    <s v="Wild"/>
    <s v="Non-salmonid juvenile"/>
    <n v="9"/>
    <n v="1"/>
    <n v="4"/>
    <n v="39"/>
    <s v="BS"/>
    <s v="Select tide"/>
    <m/>
    <m/>
  </r>
  <r>
    <n v="20"/>
    <x v="0"/>
    <n v="5"/>
    <s v="May"/>
    <n v="14"/>
    <x v="4"/>
    <d v="1899-12-30T09:00:00"/>
    <x v="1"/>
    <s v="Gallaugher's"/>
    <s v="Gordon Estuary"/>
    <n v="1"/>
    <s v="Blennie/Gunnel"/>
    <s v="Wild"/>
    <s v="Non-salmonid juvenile"/>
    <n v="15"/>
    <n v="1"/>
    <n v="4"/>
    <n v="56"/>
    <s v="BS"/>
    <s v="Select tide"/>
    <m/>
    <m/>
  </r>
  <r>
    <n v="20"/>
    <x v="0"/>
    <n v="5"/>
    <s v="May"/>
    <n v="14"/>
    <x v="4"/>
    <d v="1899-12-30T09:00:00"/>
    <x v="1"/>
    <s v="Gallaugher's"/>
    <s v="Gordon Estuary"/>
    <n v="1"/>
    <s v="Flounder"/>
    <s v="Wild"/>
    <s v="Non-salmonid juvenile"/>
    <n v="11"/>
    <n v="1"/>
    <n v="4"/>
    <n v="3"/>
    <s v="BS"/>
    <s v="Select tide"/>
    <m/>
    <m/>
  </r>
  <r>
    <n v="20"/>
    <x v="0"/>
    <n v="5"/>
    <s v="May"/>
    <n v="14"/>
    <x v="4"/>
    <d v="1899-12-30T09:00:00"/>
    <x v="1"/>
    <s v="Gallaugher's"/>
    <s v="Gordon Estuary"/>
    <n v="1"/>
    <s v="Crab"/>
    <s v="Wild"/>
    <s v="Non-salmonid juvenile"/>
    <n v="20"/>
    <n v="1"/>
    <n v="4"/>
    <m/>
    <s v="BS"/>
    <s v="Select tide"/>
    <m/>
    <m/>
  </r>
  <r>
    <n v="20"/>
    <x v="0"/>
    <n v="5"/>
    <s v="May"/>
    <n v="14"/>
    <x v="4"/>
    <d v="1899-12-30T10:25:00"/>
    <x v="0"/>
    <s v="Pacheedah Shores Boat Ramp"/>
    <s v="Gordon Estuary"/>
    <n v="1"/>
    <s v="Chinook"/>
    <s v="Wild"/>
    <s v="Fry"/>
    <n v="5"/>
    <n v="1"/>
    <n v="2"/>
    <n v="2"/>
    <s v="BS"/>
    <s v="Select tide"/>
    <m/>
    <m/>
  </r>
  <r>
    <n v="20"/>
    <x v="0"/>
    <n v="5"/>
    <s v="May"/>
    <n v="14"/>
    <x v="4"/>
    <d v="1899-12-30T10:25:00"/>
    <x v="0"/>
    <s v="Pacheedah Shores Boat Ramp"/>
    <s v="Gordon Estuary"/>
    <n v="1"/>
    <s v="Coho"/>
    <s v="Wild"/>
    <s v="Smolt"/>
    <n v="3"/>
    <n v="1"/>
    <n v="3"/>
    <n v="2"/>
    <s v="BS"/>
    <s v="Select tide"/>
    <m/>
    <m/>
  </r>
  <r>
    <n v="20"/>
    <x v="0"/>
    <n v="5"/>
    <s v="May"/>
    <n v="14"/>
    <x v="4"/>
    <d v="1899-12-30T10:25:00"/>
    <x v="0"/>
    <s v="Pacheedah Shores Boat Ramp"/>
    <s v="Gordon Estuary"/>
    <n v="1"/>
    <s v="Coho"/>
    <s v="Wild"/>
    <s v="Fry"/>
    <n v="3"/>
    <n v="1"/>
    <n v="2"/>
    <n v="26"/>
    <s v="BS"/>
    <s v="Select tide"/>
    <m/>
    <m/>
  </r>
  <r>
    <n v="20"/>
    <x v="0"/>
    <n v="5"/>
    <s v="May"/>
    <n v="14"/>
    <x v="4"/>
    <d v="1899-12-30T10:25:00"/>
    <x v="0"/>
    <s v="Pacheedah Shores Boat Ramp"/>
    <s v="Gordon Estuary"/>
    <n v="1"/>
    <s v="Chum"/>
    <s v="Wild"/>
    <s v="Fry"/>
    <n v="2"/>
    <n v="1"/>
    <n v="2"/>
    <n v="4"/>
    <s v="BS"/>
    <s v="Select tide"/>
    <m/>
    <m/>
  </r>
  <r>
    <n v="20"/>
    <x v="0"/>
    <n v="5"/>
    <s v="May"/>
    <n v="14"/>
    <x v="4"/>
    <d v="1899-12-30T10:25:00"/>
    <x v="0"/>
    <s v="Pacheedah Shores Boat Ramp"/>
    <s v="Gordon Estuary"/>
    <n v="1"/>
    <s v="Sculpin"/>
    <s v="Wild"/>
    <s v="Non-salmonid juvenile"/>
    <n v="8"/>
    <n v="1"/>
    <n v="4"/>
    <n v="6"/>
    <s v="BS"/>
    <s v="Select tide"/>
    <m/>
    <m/>
  </r>
  <r>
    <n v="20"/>
    <x v="0"/>
    <n v="5"/>
    <s v="May"/>
    <n v="14"/>
    <x v="4"/>
    <d v="1899-12-30T10:25:00"/>
    <x v="0"/>
    <s v="Pacheedah Shores Boat Ramp"/>
    <s v="Gordon Estuary"/>
    <n v="1"/>
    <s v="Stickleback"/>
    <s v="Wild"/>
    <s v="Non-salmonid juvenile"/>
    <n v="9"/>
    <n v="1"/>
    <n v="4"/>
    <n v="13"/>
    <s v="BS"/>
    <s v="Select tide"/>
    <m/>
    <s v="juveniles"/>
  </r>
  <r>
    <n v="20"/>
    <x v="0"/>
    <n v="5"/>
    <s v="May"/>
    <n v="14"/>
    <x v="4"/>
    <d v="1899-12-30T10:25:00"/>
    <x v="0"/>
    <s v="Pacheedah Shores Boat Ramp"/>
    <s v="Gordon Estuary"/>
    <n v="1"/>
    <s v="Blennie/Gunnel"/>
    <s v="Wild"/>
    <s v="Non-salmonid juvenile"/>
    <n v="15"/>
    <n v="1"/>
    <n v="4"/>
    <n v="18"/>
    <s v="BS"/>
    <s v="Select tide"/>
    <m/>
    <s v="lots mycids, gellies, juve sculpin, flounders"/>
  </r>
  <r>
    <n v="20"/>
    <x v="0"/>
    <n v="5"/>
    <s v="May"/>
    <n v="14"/>
    <x v="4"/>
    <d v="1899-12-30T10:25:00"/>
    <x v="0"/>
    <s v="Pacheedah Shores Boat Ramp"/>
    <s v="Gordon Estuary"/>
    <n v="1"/>
    <s v="Flounder"/>
    <s v="Wild"/>
    <s v="Non-salmonid juvenile"/>
    <n v="11"/>
    <n v="1"/>
    <n v="4"/>
    <n v="1"/>
    <s v="BS"/>
    <s v="Select tide"/>
    <m/>
    <m/>
  </r>
  <r>
    <n v="20"/>
    <x v="0"/>
    <n v="5"/>
    <s v="May"/>
    <n v="14"/>
    <x v="4"/>
    <d v="1899-12-30T10:25:00"/>
    <x v="0"/>
    <s v="Pacheedah Shores Boat Ramp"/>
    <s v="Gordon Estuary"/>
    <n v="1"/>
    <s v="Perch"/>
    <s v="Wild"/>
    <s v="Non-salmonid juvenile"/>
    <n v="13"/>
    <n v="1"/>
    <n v="4"/>
    <n v="5"/>
    <s v="BS"/>
    <s v="Select tide"/>
    <m/>
    <m/>
  </r>
  <r>
    <n v="20"/>
    <x v="0"/>
    <n v="5"/>
    <s v="May"/>
    <n v="14"/>
    <x v="4"/>
    <d v="1899-12-30T10:25:00"/>
    <x v="0"/>
    <s v="Pacheedah Shores Boat Ramp"/>
    <s v="Gordon Estuary"/>
    <n v="1"/>
    <s v="Crab"/>
    <s v="Wild"/>
    <s v="Non-salmonid juvenile"/>
    <n v="20"/>
    <n v="1"/>
    <n v="4"/>
    <n v="4"/>
    <s v="BS"/>
    <s v="Select tide"/>
    <m/>
    <m/>
  </r>
  <r>
    <n v="20"/>
    <x v="0"/>
    <n v="5"/>
    <s v="May"/>
    <n v="14"/>
    <x v="4"/>
    <d v="1899-12-30T10:45:00"/>
    <x v="9"/>
    <s v="Q Jeff (right bank opposite N. Arm confl.)"/>
    <s v="Gordon Estuary"/>
    <n v="1"/>
    <s v="Coho"/>
    <s v="Wild"/>
    <s v="Smolt"/>
    <n v="3"/>
    <n v="1"/>
    <n v="3"/>
    <n v="5"/>
    <s v="BS"/>
    <s v="Select tide"/>
    <m/>
    <s v="juveniles"/>
  </r>
  <r>
    <n v="20"/>
    <x v="0"/>
    <n v="5"/>
    <s v="May"/>
    <n v="14"/>
    <x v="4"/>
    <d v="1899-12-30T10:45:00"/>
    <x v="9"/>
    <s v="Q Jeff (right bank opposite N. Arm confl.)"/>
    <s v="Gordon Estuary"/>
    <n v="1"/>
    <s v="Coho"/>
    <s v="Wild"/>
    <s v="Fry"/>
    <n v="3"/>
    <n v="1"/>
    <n v="2"/>
    <n v="19"/>
    <s v="BS"/>
    <s v="Select tide"/>
    <m/>
    <m/>
  </r>
  <r>
    <n v="20"/>
    <x v="0"/>
    <n v="5"/>
    <s v="May"/>
    <n v="14"/>
    <x v="4"/>
    <d v="1899-12-30T10:45:00"/>
    <x v="9"/>
    <s v="Q Jeff (right bank opposite N. Arm confl.)"/>
    <s v="Gordon Estuary"/>
    <n v="1"/>
    <s v="Pipefish"/>
    <s v="Wild"/>
    <s v="Non-salmonid juvenile"/>
    <n v="18"/>
    <n v="1"/>
    <n v="4"/>
    <n v="3"/>
    <s v="BS"/>
    <s v="Select tide"/>
    <m/>
    <m/>
  </r>
  <r>
    <n v="20"/>
    <x v="0"/>
    <n v="5"/>
    <s v="May"/>
    <n v="14"/>
    <x v="4"/>
    <d v="1899-12-30T10:45:00"/>
    <x v="9"/>
    <s v="Q Jeff (right bank opposite N. Arm confl.)"/>
    <s v="Gordon Estuary"/>
    <n v="1"/>
    <s v="Blennie/Gunnel"/>
    <s v="Wild"/>
    <s v="Non-salmonid juvenile"/>
    <n v="15"/>
    <n v="1"/>
    <n v="4"/>
    <n v="3"/>
    <s v="BS"/>
    <s v="Select tide"/>
    <m/>
    <m/>
  </r>
  <r>
    <n v="20"/>
    <x v="0"/>
    <n v="5"/>
    <s v="May"/>
    <n v="14"/>
    <x v="4"/>
    <d v="1899-12-30T10:45:00"/>
    <x v="9"/>
    <s v="Q Jeff (right bank opposite N. Arm confl.)"/>
    <s v="Gordon Estuary"/>
    <n v="1"/>
    <s v="Perch"/>
    <s v="Wild"/>
    <s v="Non-salmonid juvenile"/>
    <n v="13"/>
    <n v="1"/>
    <n v="4"/>
    <n v="3"/>
    <s v="BS"/>
    <s v="Select tide"/>
    <m/>
    <m/>
  </r>
  <r>
    <n v="20"/>
    <x v="0"/>
    <n v="5"/>
    <s v="May"/>
    <n v="14"/>
    <x v="4"/>
    <d v="1899-12-30T13:15:00"/>
    <x v="7"/>
    <s v="Q08, Jeff's Boat Ramp"/>
    <s v="Gordon Estuary"/>
    <n v="1"/>
    <s v="Coho"/>
    <s v="Wild"/>
    <s v="Smolt"/>
    <n v="3"/>
    <n v="1"/>
    <n v="3"/>
    <n v="15"/>
    <s v="BS"/>
    <s v="Select tide"/>
    <m/>
    <s v="juveniles"/>
  </r>
  <r>
    <n v="20"/>
    <x v="0"/>
    <n v="5"/>
    <s v="May"/>
    <n v="14"/>
    <x v="4"/>
    <d v="1899-12-30T13:15:00"/>
    <x v="7"/>
    <s v="Q08, Jeff's Boat Ramp"/>
    <s v="Gordon Estuary"/>
    <n v="1"/>
    <s v="Coho"/>
    <s v="Wild"/>
    <s v="Fry"/>
    <n v="3"/>
    <n v="1"/>
    <n v="2"/>
    <n v="7"/>
    <s v="BS"/>
    <s v="Select tide"/>
    <m/>
    <m/>
  </r>
  <r>
    <n v="20"/>
    <x v="0"/>
    <n v="5"/>
    <s v="May"/>
    <n v="14"/>
    <x v="4"/>
    <d v="1899-12-30T13:15:00"/>
    <x v="7"/>
    <s v="Q08, Jeff's Boat Ramp"/>
    <s v="Gordon Estuary"/>
    <n v="1"/>
    <s v="Chum"/>
    <s v="Wild"/>
    <s v="Fry"/>
    <n v="2"/>
    <n v="1"/>
    <n v="2"/>
    <n v="3"/>
    <s v="BS"/>
    <s v="Select tide"/>
    <m/>
    <m/>
  </r>
  <r>
    <n v="20"/>
    <x v="0"/>
    <n v="5"/>
    <s v="May"/>
    <n v="14"/>
    <x v="4"/>
    <d v="1899-12-30T13:15:00"/>
    <x v="7"/>
    <s v="Q08, Jeff's Boat Ramp"/>
    <s v="Gordon Estuary"/>
    <n v="1"/>
    <s v="Cutthroat"/>
    <s v="Wild"/>
    <s v="Smolt"/>
    <n v="6"/>
    <n v="1"/>
    <n v="3"/>
    <n v="1"/>
    <s v="BS"/>
    <s v="Select tide"/>
    <m/>
    <s v="additional 2 tubesnout"/>
  </r>
  <r>
    <n v="20"/>
    <x v="0"/>
    <n v="5"/>
    <s v="May"/>
    <n v="14"/>
    <x v="4"/>
    <d v="1899-12-30T13:15:00"/>
    <x v="7"/>
    <s v="Q08, Jeff's Boat Ramp"/>
    <s v="Gordon Estuary"/>
    <n v="1"/>
    <s v="Sculpin"/>
    <s v="Wild"/>
    <s v="Non-salmonid juvenile"/>
    <n v="8"/>
    <n v="1"/>
    <n v="4"/>
    <n v="30"/>
    <s v="BS"/>
    <s v="Select tide"/>
    <m/>
    <m/>
  </r>
  <r>
    <n v="20"/>
    <x v="0"/>
    <n v="5"/>
    <s v="May"/>
    <n v="14"/>
    <x v="4"/>
    <d v="1899-12-30T13:15:00"/>
    <x v="7"/>
    <s v="Q08, Jeff's Boat Ramp"/>
    <s v="Gordon Estuary"/>
    <n v="1"/>
    <s v="Stickleback"/>
    <s v="Wild"/>
    <s v="Non-salmonid juvenile"/>
    <n v="9"/>
    <n v="1"/>
    <n v="4"/>
    <n v="6"/>
    <s v="BS"/>
    <s v="Select tide"/>
    <m/>
    <m/>
  </r>
  <r>
    <n v="20"/>
    <x v="0"/>
    <n v="5"/>
    <s v="May"/>
    <n v="14"/>
    <x v="4"/>
    <d v="1899-12-30T13:15:00"/>
    <x v="7"/>
    <s v="Q08, Jeff's Boat Ramp"/>
    <s v="Gordon Estuary"/>
    <n v="1"/>
    <s v="Pipefish"/>
    <s v="Wild"/>
    <s v="Non-salmonid juvenile"/>
    <n v="18"/>
    <n v="1"/>
    <n v="4"/>
    <n v="1"/>
    <s v="BS"/>
    <s v="Select tide"/>
    <m/>
    <s v="juveniles, includes 2 greens "/>
  </r>
  <r>
    <n v="20"/>
    <x v="0"/>
    <n v="5"/>
    <s v="May"/>
    <n v="14"/>
    <x v="4"/>
    <d v="1899-12-30T13:15:00"/>
    <x v="7"/>
    <s v="Q08, Jeff's Boat Ramp"/>
    <s v="Gordon Estuary"/>
    <n v="1"/>
    <s v="Blennie/Gunnel"/>
    <s v="Wild"/>
    <s v="Non-salmonid juvenile"/>
    <n v="15"/>
    <n v="1"/>
    <n v="4"/>
    <m/>
    <s v="BS"/>
    <s v="Select tide"/>
    <m/>
    <m/>
  </r>
  <r>
    <n v="21"/>
    <x v="0"/>
    <n v="5"/>
    <s v="May"/>
    <n v="23"/>
    <x v="5"/>
    <d v="1899-12-30T13:05:00"/>
    <x v="6"/>
    <s v="Smokies"/>
    <s v="Gordon Estuary"/>
    <n v="1"/>
    <s v="Chinook"/>
    <s v="Wild"/>
    <s v="Smolt"/>
    <n v="5"/>
    <n v="1"/>
    <n v="3"/>
    <n v="1"/>
    <s v="BS"/>
    <s v="Select tide"/>
    <m/>
    <s v="includes 2 green"/>
  </r>
  <r>
    <n v="21"/>
    <x v="0"/>
    <n v="5"/>
    <s v="May"/>
    <n v="23"/>
    <x v="5"/>
    <d v="1899-12-30T13:05:00"/>
    <x v="6"/>
    <s v="Smokies"/>
    <s v="Gordon Estuary"/>
    <n v="1"/>
    <s v="Coho"/>
    <s v="Wild"/>
    <s v="Fry"/>
    <n v="3"/>
    <n v="1"/>
    <n v="2"/>
    <n v="5"/>
    <s v="BS"/>
    <s v="Select tide"/>
    <m/>
    <m/>
  </r>
  <r>
    <n v="21"/>
    <x v="0"/>
    <n v="5"/>
    <s v="May"/>
    <n v="23"/>
    <x v="5"/>
    <d v="1899-12-30T13:05:00"/>
    <x v="6"/>
    <s v="Smokies"/>
    <s v="Gordon Estuary"/>
    <n v="1"/>
    <s v="Chum"/>
    <s v="Wild"/>
    <s v="Fry"/>
    <n v="2"/>
    <n v="1"/>
    <n v="2"/>
    <n v="1"/>
    <s v="BS"/>
    <s v="Select tide"/>
    <m/>
    <m/>
  </r>
  <r>
    <n v="21"/>
    <x v="0"/>
    <n v="5"/>
    <s v="May"/>
    <n v="23"/>
    <x v="5"/>
    <d v="1899-12-30T13:05:00"/>
    <x v="6"/>
    <s v="Smokies"/>
    <s v="Gordon Estuary"/>
    <n v="1"/>
    <s v="Sculpin"/>
    <s v="Wild"/>
    <s v="Non-salmonid juvenile"/>
    <n v="8"/>
    <n v="1"/>
    <n v="4"/>
    <n v="11"/>
    <s v="BS"/>
    <s v="Select tide"/>
    <m/>
    <m/>
  </r>
  <r>
    <n v="21"/>
    <x v="0"/>
    <n v="5"/>
    <s v="May"/>
    <n v="23"/>
    <x v="5"/>
    <d v="1899-12-30T13:05:00"/>
    <x v="6"/>
    <s v="Smokies"/>
    <s v="Gordon Estuary"/>
    <n v="1"/>
    <s v="Stickleback"/>
    <s v="Wild"/>
    <s v="Non-salmonid juvenile"/>
    <n v="9"/>
    <n v="1"/>
    <n v="4"/>
    <n v="98"/>
    <s v="BS"/>
    <s v="Select tide"/>
    <m/>
    <m/>
  </r>
  <r>
    <n v="21"/>
    <x v="0"/>
    <n v="5"/>
    <s v="May"/>
    <n v="23"/>
    <x v="5"/>
    <d v="1899-12-30T13:05:00"/>
    <x v="6"/>
    <s v="Smokies"/>
    <s v="Gordon Estuary"/>
    <n v="1"/>
    <s v="Pipefish"/>
    <s v="Wild"/>
    <s v="Non-salmonid juvenile"/>
    <n v="18"/>
    <n v="1"/>
    <n v="4"/>
    <n v="7"/>
    <s v="BS"/>
    <s v="Select tide"/>
    <m/>
    <m/>
  </r>
  <r>
    <n v="21"/>
    <x v="0"/>
    <n v="5"/>
    <s v="May"/>
    <n v="23"/>
    <x v="5"/>
    <d v="1899-12-30T13:05:00"/>
    <x v="6"/>
    <s v="Smokies"/>
    <s v="Gordon Estuary"/>
    <n v="1"/>
    <s v="Blennie/Gunnel"/>
    <s v="Wild"/>
    <s v="Non-salmonid juvenile"/>
    <n v="15"/>
    <n v="1"/>
    <n v="4"/>
    <n v="54"/>
    <s v="BS"/>
    <s v="Select tide"/>
    <m/>
    <m/>
  </r>
  <r>
    <n v="21"/>
    <x v="0"/>
    <n v="5"/>
    <s v="May"/>
    <n v="23"/>
    <x v="5"/>
    <d v="1899-12-30T13:05:00"/>
    <x v="6"/>
    <s v="Smokies"/>
    <s v="Gordon Estuary"/>
    <n v="1"/>
    <s v="Flounder"/>
    <s v="Wild"/>
    <s v="Non-salmonid juvenile"/>
    <n v="11"/>
    <n v="1"/>
    <n v="4"/>
    <n v="8"/>
    <s v="BS"/>
    <s v="Select tide"/>
    <m/>
    <m/>
  </r>
  <r>
    <n v="21"/>
    <x v="0"/>
    <n v="5"/>
    <s v="May"/>
    <n v="23"/>
    <x v="5"/>
    <d v="1899-12-30T13:05:00"/>
    <x v="6"/>
    <s v="Smokies"/>
    <s v="Gordon Estuary"/>
    <n v="1"/>
    <s v="Perch"/>
    <s v="Wild"/>
    <s v="Non-salmonid juvenile"/>
    <n v="13"/>
    <n v="1"/>
    <n v="4"/>
    <n v="4"/>
    <s v="BS"/>
    <s v="Select tide"/>
    <m/>
    <m/>
  </r>
  <r>
    <n v="21"/>
    <x v="0"/>
    <n v="5"/>
    <s v="May"/>
    <n v="23"/>
    <x v="5"/>
    <d v="1899-12-30T13:05:00"/>
    <x v="6"/>
    <s v="Smokies"/>
    <s v="Gordon Estuary"/>
    <n v="1"/>
    <s v="Crab"/>
    <s v="Wild"/>
    <s v="Non-salmonid juvenile"/>
    <n v="20"/>
    <n v="1"/>
    <n v="4"/>
    <n v="1"/>
    <s v="BS"/>
    <s v="Select tide"/>
    <m/>
    <m/>
  </r>
  <r>
    <n v="21"/>
    <x v="0"/>
    <n v="5"/>
    <s v="May"/>
    <n v="23"/>
    <x v="5"/>
    <d v="1899-12-30T15:00:00"/>
    <x v="4"/>
    <s v="Butch's (Gordon R.)"/>
    <s v="Gordon Estuary"/>
    <n v="1"/>
    <s v="Chinook"/>
    <s v="Wild"/>
    <s v="Fry"/>
    <n v="5"/>
    <n v="1"/>
    <n v="2"/>
    <n v="7"/>
    <s v="BS"/>
    <s v="Select tide"/>
    <m/>
    <m/>
  </r>
  <r>
    <n v="21"/>
    <x v="0"/>
    <n v="5"/>
    <s v="May"/>
    <n v="23"/>
    <x v="5"/>
    <d v="1899-12-30T15:00:00"/>
    <x v="4"/>
    <s v="Butch's (Gordon R.)"/>
    <s v="Gordon Estuary"/>
    <n v="1"/>
    <s v="Coho"/>
    <s v="Wild"/>
    <s v="Fry"/>
    <n v="3"/>
    <n v="1"/>
    <n v="2"/>
    <n v="7"/>
    <s v="BS"/>
    <s v="Select tide"/>
    <m/>
    <m/>
  </r>
  <r>
    <n v="21"/>
    <x v="0"/>
    <n v="5"/>
    <s v="May"/>
    <n v="23"/>
    <x v="5"/>
    <d v="1899-12-30T15:00:00"/>
    <x v="4"/>
    <s v="Butch's (Gordon R.)"/>
    <s v="Gordon Estuary"/>
    <n v="1"/>
    <s v="Coho"/>
    <s v="Wild"/>
    <s v="Fry"/>
    <n v="3"/>
    <n v="1"/>
    <n v="2"/>
    <n v="24"/>
    <s v="BS"/>
    <s v="Select tide"/>
    <m/>
    <m/>
  </r>
  <r>
    <n v="21"/>
    <x v="0"/>
    <n v="5"/>
    <s v="May"/>
    <n v="23"/>
    <x v="5"/>
    <d v="1899-12-30T15:00:00"/>
    <x v="4"/>
    <s v="Butch's (Gordon R.)"/>
    <s v="Gordon Estuary"/>
    <n v="1"/>
    <s v="Chum"/>
    <s v="Wild"/>
    <s v="Fry"/>
    <n v="2"/>
    <n v="1"/>
    <n v="2"/>
    <n v="30"/>
    <s v="BS"/>
    <s v="Select tide"/>
    <m/>
    <m/>
  </r>
  <r>
    <n v="21"/>
    <x v="0"/>
    <n v="5"/>
    <s v="May"/>
    <n v="23"/>
    <x v="5"/>
    <d v="1899-12-30T15:00:00"/>
    <x v="4"/>
    <s v="Butch's (Gordon R.)"/>
    <s v="Gordon Estuary"/>
    <n v="1"/>
    <s v="Sculpin"/>
    <s v="Wild"/>
    <s v="Non-salmonid juvenile"/>
    <n v="8"/>
    <n v="1"/>
    <n v="4"/>
    <n v="19"/>
    <s v="BS"/>
    <s v="Select tide"/>
    <m/>
    <m/>
  </r>
  <r>
    <n v="21"/>
    <x v="0"/>
    <n v="5"/>
    <s v="May"/>
    <n v="23"/>
    <x v="5"/>
    <d v="1899-12-30T15:00:00"/>
    <x v="4"/>
    <s v="Butch's (Gordon R.)"/>
    <s v="Gordon Estuary"/>
    <n v="1"/>
    <s v="Stickleback"/>
    <s v="Wild"/>
    <s v="Non-salmonid juvenile"/>
    <n v="9"/>
    <n v="1"/>
    <n v="4"/>
    <n v="2"/>
    <s v="BS"/>
    <s v="Select tide"/>
    <m/>
    <s v="all juveniles"/>
  </r>
  <r>
    <n v="21"/>
    <x v="0"/>
    <n v="5"/>
    <s v="May"/>
    <n v="23"/>
    <x v="5"/>
    <d v="1899-12-30T15:00:00"/>
    <x v="4"/>
    <s v="Butch's (Gordon R.)"/>
    <s v="Gordon Estuary"/>
    <n v="1"/>
    <s v="Pipefish"/>
    <s v="Wild"/>
    <s v="Non-salmonid juvenile"/>
    <n v="18"/>
    <n v="1"/>
    <n v="4"/>
    <n v="1"/>
    <s v="BS"/>
    <s v="Select tide"/>
    <m/>
    <m/>
  </r>
  <r>
    <n v="21"/>
    <x v="0"/>
    <n v="5"/>
    <s v="May"/>
    <n v="23"/>
    <x v="5"/>
    <d v="1899-12-30T15:00:00"/>
    <x v="4"/>
    <s v="Butch's (Gordon R.)"/>
    <s v="Gordon Estuary"/>
    <n v="1"/>
    <s v="Flounder"/>
    <s v="Wild"/>
    <s v="Non-salmonid juvenile"/>
    <n v="11"/>
    <n v="1"/>
    <n v="4"/>
    <n v="27"/>
    <s v="BS"/>
    <s v="Select tide"/>
    <m/>
    <m/>
  </r>
  <r>
    <n v="21"/>
    <x v="0"/>
    <n v="5"/>
    <s v="May"/>
    <n v="23"/>
    <x v="5"/>
    <d v="1899-12-30T15:00:00"/>
    <x v="4"/>
    <s v="Butch's (Gordon R.)"/>
    <s v="Gordon Estuary"/>
    <n v="1"/>
    <s v="Perch"/>
    <s v="Wild"/>
    <s v="Non-salmonid juvenile"/>
    <n v="13"/>
    <n v="1"/>
    <n v="4"/>
    <n v="2"/>
    <s v="BS"/>
    <s v="Select tide"/>
    <m/>
    <m/>
  </r>
  <r>
    <n v="21"/>
    <x v="0"/>
    <n v="5"/>
    <s v="May"/>
    <n v="23"/>
    <x v="5"/>
    <d v="1899-12-30T15:00:00"/>
    <x v="4"/>
    <s v="Butch's (Gordon R.)"/>
    <s v="Gordon Estuary"/>
    <n v="1"/>
    <s v="Crab"/>
    <s v="Wild"/>
    <s v="Non-salmonid juvenile"/>
    <n v="20"/>
    <n v="1"/>
    <n v="4"/>
    <n v="1"/>
    <s v="BS"/>
    <s v="Select tide"/>
    <m/>
    <m/>
  </r>
  <r>
    <n v="21"/>
    <x v="0"/>
    <n v="5"/>
    <s v="May"/>
    <n v="23"/>
    <x v="5"/>
    <d v="1899-12-30T16:20:00"/>
    <x v="1"/>
    <s v="Gallaugher's"/>
    <s v="Gordon Estuary"/>
    <n v="1"/>
    <s v="Coho"/>
    <s v="Wild"/>
    <s v="Fry"/>
    <n v="3"/>
    <n v="1"/>
    <n v="2"/>
    <n v="6"/>
    <s v="BS"/>
    <s v="Select tide"/>
    <m/>
    <m/>
  </r>
  <r>
    <n v="21"/>
    <x v="0"/>
    <n v="5"/>
    <s v="May"/>
    <n v="23"/>
    <x v="5"/>
    <d v="1899-12-30T16:20:00"/>
    <x v="1"/>
    <s v="Gallaugher's"/>
    <s v="Gordon Estuary"/>
    <n v="1"/>
    <s v="Chum"/>
    <s v="Wild"/>
    <s v="Fry"/>
    <n v="2"/>
    <n v="1"/>
    <n v="2"/>
    <n v="5"/>
    <s v="BS"/>
    <s v="Select tide"/>
    <m/>
    <m/>
  </r>
  <r>
    <n v="21"/>
    <x v="0"/>
    <n v="5"/>
    <s v="May"/>
    <n v="23"/>
    <x v="5"/>
    <d v="1899-12-30T16:20:00"/>
    <x v="1"/>
    <s v="Gallaugher's"/>
    <s v="Gordon Estuary"/>
    <n v="1"/>
    <s v="Sculpin"/>
    <s v="Wild"/>
    <s v="Non-salmonid juvenile"/>
    <n v="8"/>
    <n v="1"/>
    <n v="4"/>
    <n v="9"/>
    <s v="BS"/>
    <s v="Select tide"/>
    <m/>
    <m/>
  </r>
  <r>
    <n v="21"/>
    <x v="0"/>
    <n v="5"/>
    <s v="May"/>
    <n v="23"/>
    <x v="5"/>
    <d v="1899-12-30T16:20:00"/>
    <x v="1"/>
    <s v="Gallaugher's"/>
    <s v="Gordon Estuary"/>
    <n v="1"/>
    <s v="Stickleback"/>
    <s v="Wild"/>
    <s v="Non-salmonid juvenile"/>
    <n v="9"/>
    <n v="1"/>
    <n v="4"/>
    <n v="80"/>
    <s v="BS"/>
    <s v="Select tide"/>
    <m/>
    <m/>
  </r>
  <r>
    <n v="21"/>
    <x v="0"/>
    <n v="5"/>
    <s v="May"/>
    <n v="23"/>
    <x v="5"/>
    <d v="1899-12-30T16:20:00"/>
    <x v="1"/>
    <s v="Gallaugher's"/>
    <s v="Gordon Estuary"/>
    <n v="1"/>
    <s v="Pipefish"/>
    <s v="Wild"/>
    <s v="Non-salmonid juvenile"/>
    <n v="18"/>
    <n v="1"/>
    <n v="4"/>
    <n v="2"/>
    <s v="BS"/>
    <s v="Select tide"/>
    <m/>
    <m/>
  </r>
  <r>
    <n v="21"/>
    <x v="0"/>
    <n v="5"/>
    <s v="May"/>
    <n v="23"/>
    <x v="5"/>
    <d v="1899-12-30T16:20:00"/>
    <x v="1"/>
    <s v="Gallaugher's"/>
    <s v="Gordon Estuary"/>
    <n v="1"/>
    <s v="Blennie/Gunnel"/>
    <s v="Wild"/>
    <s v="Non-salmonid juvenile"/>
    <n v="15"/>
    <n v="1"/>
    <n v="4"/>
    <n v="49"/>
    <s v="BS"/>
    <s v="Select tide"/>
    <m/>
    <m/>
  </r>
  <r>
    <n v="21"/>
    <x v="0"/>
    <n v="5"/>
    <s v="May"/>
    <n v="23"/>
    <x v="5"/>
    <d v="1899-12-30T16:20:00"/>
    <x v="1"/>
    <s v="Gallaugher's"/>
    <s v="Gordon Estuary"/>
    <n v="1"/>
    <s v="Flounder"/>
    <s v="Wild"/>
    <s v="Non-salmonid juvenile"/>
    <n v="11"/>
    <n v="1"/>
    <n v="4"/>
    <n v="2"/>
    <s v="BS"/>
    <s v="Select tide"/>
    <m/>
    <m/>
  </r>
  <r>
    <n v="21"/>
    <x v="0"/>
    <n v="5"/>
    <s v="May"/>
    <n v="23"/>
    <x v="5"/>
    <d v="1899-12-30T16:20:00"/>
    <x v="1"/>
    <s v="Gallaugher's"/>
    <s v="Gordon Estuary"/>
    <n v="1"/>
    <s v="Perch"/>
    <s v="Wild"/>
    <s v="Non-salmonid juvenile"/>
    <n v="13"/>
    <n v="1"/>
    <n v="4"/>
    <n v="7"/>
    <s v="BS"/>
    <s v="Select tide"/>
    <m/>
    <m/>
  </r>
  <r>
    <n v="21"/>
    <x v="0"/>
    <n v="5"/>
    <s v="May"/>
    <n v="23"/>
    <x v="5"/>
    <d v="1899-12-30T16:20:00"/>
    <x v="1"/>
    <s v="Gallaugher's"/>
    <s v="Gordon Estuary"/>
    <n v="1"/>
    <s v="Crab"/>
    <s v="Wild"/>
    <s v="Non-salmonid juvenile"/>
    <n v="20"/>
    <n v="1"/>
    <n v="4"/>
    <n v="3"/>
    <s v="BS"/>
    <s v="Select tide"/>
    <m/>
    <m/>
  </r>
  <r>
    <n v="21"/>
    <x v="0"/>
    <n v="5"/>
    <s v="May"/>
    <n v="23"/>
    <x v="5"/>
    <d v="1899-12-30T16:20:00"/>
    <x v="1"/>
    <s v="Gallaugher's"/>
    <s v="Gordon Estuary"/>
    <n v="1"/>
    <s v="Crab"/>
    <s v="Wild"/>
    <s v="Non-salmonid juvenile"/>
    <n v="20"/>
    <n v="1"/>
    <n v="4"/>
    <n v="1"/>
    <s v="BS"/>
    <s v="Select tide"/>
    <m/>
    <s v="green crab"/>
  </r>
  <r>
    <n v="21"/>
    <x v="0"/>
    <n v="5"/>
    <s v="May"/>
    <n v="24"/>
    <x v="6"/>
    <d v="1899-12-30T09:10:00"/>
    <x v="2"/>
    <s v="South Arm SJ (Old Mill)"/>
    <s v="San Juan Estuary"/>
    <n v="1"/>
    <s v="Coho"/>
    <s v="Wild"/>
    <s v="Fry"/>
    <n v="3"/>
    <n v="1"/>
    <n v="2"/>
    <n v="4"/>
    <s v="BS"/>
    <s v="Select tide"/>
    <m/>
    <m/>
  </r>
  <r>
    <n v="21"/>
    <x v="0"/>
    <n v="5"/>
    <s v="May"/>
    <n v="24"/>
    <x v="6"/>
    <d v="1899-12-30T09:10:00"/>
    <x v="2"/>
    <s v="South Arm SJ (Old Mill)"/>
    <s v="San Juan Estuary"/>
    <n v="1"/>
    <s v="Sculpin"/>
    <s v="Wild"/>
    <s v="Non-salmonid juvenile"/>
    <n v="8"/>
    <n v="1"/>
    <n v="4"/>
    <n v="23"/>
    <s v="BS"/>
    <s v="Select tide"/>
    <m/>
    <m/>
  </r>
  <r>
    <n v="21"/>
    <x v="0"/>
    <n v="5"/>
    <s v="May"/>
    <n v="24"/>
    <x v="6"/>
    <d v="1899-12-30T09:10:00"/>
    <x v="2"/>
    <s v="South Arm SJ (Old Mill)"/>
    <s v="San Juan Estuary"/>
    <n v="1"/>
    <s v="Stickleback"/>
    <s v="Wild"/>
    <s v="Non-salmonid juvenile"/>
    <n v="9"/>
    <n v="1"/>
    <n v="4"/>
    <n v="167"/>
    <s v="BS"/>
    <s v="Select tide"/>
    <m/>
    <m/>
  </r>
  <r>
    <n v="21"/>
    <x v="0"/>
    <n v="5"/>
    <s v="May"/>
    <n v="24"/>
    <x v="6"/>
    <d v="1899-12-30T09:10:00"/>
    <x v="2"/>
    <s v="South Arm SJ (Old Mill)"/>
    <s v="San Juan Estuary"/>
    <n v="1"/>
    <s v="Blennie/Gunnel"/>
    <s v="Wild"/>
    <s v="Non-salmonid juvenile"/>
    <n v="15"/>
    <n v="1"/>
    <n v="4"/>
    <n v="10"/>
    <s v="BS"/>
    <s v="Select tide"/>
    <m/>
    <m/>
  </r>
  <r>
    <n v="21"/>
    <x v="0"/>
    <n v="5"/>
    <s v="May"/>
    <n v="24"/>
    <x v="6"/>
    <d v="1899-12-30T09:10:00"/>
    <x v="2"/>
    <s v="South Arm SJ (Old Mill)"/>
    <s v="San Juan Estuary"/>
    <n v="1"/>
    <s v="Flounder"/>
    <s v="Wild"/>
    <s v="Non-salmonid juvenile"/>
    <n v="11"/>
    <n v="1"/>
    <n v="4"/>
    <n v="9"/>
    <s v="BS"/>
    <s v="Select tide"/>
    <m/>
    <m/>
  </r>
  <r>
    <n v="21"/>
    <x v="0"/>
    <n v="5"/>
    <s v="May"/>
    <n v="24"/>
    <x v="6"/>
    <d v="1899-12-30T09:10:00"/>
    <x v="2"/>
    <s v="South Arm SJ (Old Mill)"/>
    <s v="San Juan Estuary"/>
    <n v="1"/>
    <s v="Perch"/>
    <s v="Wild"/>
    <s v="Non-salmonid juvenile"/>
    <n v="13"/>
    <n v="1"/>
    <n v="4"/>
    <n v="42"/>
    <s v="BS"/>
    <s v="Select tide"/>
    <m/>
    <m/>
  </r>
  <r>
    <n v="21"/>
    <x v="0"/>
    <n v="5"/>
    <s v="May"/>
    <n v="24"/>
    <x v="6"/>
    <d v="1899-12-30T10:00:00"/>
    <x v="3"/>
    <s v="Central Arm SJ at Island Rd Bridge"/>
    <s v="San Juan Estuary"/>
    <n v="1"/>
    <s v="Coho"/>
    <s v="Wild"/>
    <s v="Fry"/>
    <n v="3"/>
    <n v="1"/>
    <n v="2"/>
    <n v="97"/>
    <s v="BS"/>
    <s v="Select tide"/>
    <m/>
    <m/>
  </r>
  <r>
    <n v="21"/>
    <x v="0"/>
    <n v="5"/>
    <s v="May"/>
    <n v="24"/>
    <x v="6"/>
    <d v="1899-12-30T10:00:00"/>
    <x v="3"/>
    <s v="Central Arm SJ at Island Rd Bridge"/>
    <s v="San Juan Estuary"/>
    <n v="1"/>
    <s v="Sculpin"/>
    <s v="Wild"/>
    <s v="Non-salmonid juvenile"/>
    <n v="8"/>
    <n v="1"/>
    <n v="4"/>
    <n v="34"/>
    <s v="BS"/>
    <s v="Select tide"/>
    <m/>
    <m/>
  </r>
  <r>
    <n v="21"/>
    <x v="0"/>
    <n v="5"/>
    <s v="May"/>
    <n v="24"/>
    <x v="6"/>
    <d v="1899-12-30T10:00:00"/>
    <x v="3"/>
    <s v="Central Arm SJ at Island Rd Bridge"/>
    <s v="San Juan Estuary"/>
    <n v="1"/>
    <s v="Pipefish"/>
    <s v="Wild"/>
    <s v="Non-salmonid juvenile"/>
    <n v="18"/>
    <n v="1"/>
    <n v="4"/>
    <n v="1"/>
    <s v="BS"/>
    <s v="Select tide"/>
    <m/>
    <m/>
  </r>
  <r>
    <n v="21"/>
    <x v="0"/>
    <n v="5"/>
    <s v="May"/>
    <n v="24"/>
    <x v="6"/>
    <d v="1899-12-30T11:45:00"/>
    <x v="9"/>
    <s v="Q Jeff (right bank opposite N. Arm confl.)"/>
    <s v="Gordon Estuary"/>
    <n v="1"/>
    <s v="Coho"/>
    <s v="Wild"/>
    <s v="Smolt"/>
    <n v="3"/>
    <n v="1"/>
    <n v="3"/>
    <n v="3"/>
    <s v="BS"/>
    <s v="Select tide"/>
    <m/>
    <m/>
  </r>
  <r>
    <n v="21"/>
    <x v="0"/>
    <n v="5"/>
    <s v="May"/>
    <n v="24"/>
    <x v="6"/>
    <d v="1899-12-30T11:45:00"/>
    <x v="9"/>
    <s v="Q Jeff (right bank opposite N. Arm confl.)"/>
    <s v="Gordon Estuary"/>
    <n v="1"/>
    <s v="Coho"/>
    <s v="Wild"/>
    <s v="Fry"/>
    <n v="3"/>
    <n v="1"/>
    <n v="2"/>
    <n v="5"/>
    <s v="BS"/>
    <s v="Select tide"/>
    <m/>
    <m/>
  </r>
  <r>
    <n v="21"/>
    <x v="0"/>
    <n v="5"/>
    <s v="May"/>
    <n v="24"/>
    <x v="6"/>
    <d v="1899-12-30T11:45:00"/>
    <x v="9"/>
    <s v="Q Jeff (right bank opposite N. Arm confl.)"/>
    <s v="Gordon Estuary"/>
    <n v="1"/>
    <s v="Chum"/>
    <s v="Wild"/>
    <s v="Fry"/>
    <n v="2"/>
    <n v="1"/>
    <n v="2"/>
    <n v="1"/>
    <s v="BS"/>
    <s v="Select tide"/>
    <m/>
    <m/>
  </r>
  <r>
    <n v="21"/>
    <x v="0"/>
    <n v="5"/>
    <s v="May"/>
    <n v="24"/>
    <x v="6"/>
    <d v="1899-12-30T11:45:00"/>
    <x v="9"/>
    <s v="Q Jeff (right bank opposite N. Arm confl.)"/>
    <s v="Gordon Estuary"/>
    <n v="1"/>
    <s v="Sculpin"/>
    <s v="Wild"/>
    <s v="Non-salmonid juvenile"/>
    <n v="8"/>
    <n v="1"/>
    <n v="4"/>
    <n v="32"/>
    <s v="BS"/>
    <s v="Select tide"/>
    <m/>
    <m/>
  </r>
  <r>
    <n v="21"/>
    <x v="0"/>
    <n v="5"/>
    <s v="May"/>
    <n v="24"/>
    <x v="6"/>
    <d v="1899-12-30T11:45:00"/>
    <x v="9"/>
    <s v="Q Jeff (right bank opposite N. Arm confl.)"/>
    <s v="Gordon Estuary"/>
    <n v="1"/>
    <s v="Stickleback"/>
    <s v="Wild"/>
    <s v="Non-salmonid juvenile"/>
    <n v="9"/>
    <n v="1"/>
    <n v="4"/>
    <n v="3"/>
    <s v="BS"/>
    <s v="Select tide"/>
    <m/>
    <m/>
  </r>
  <r>
    <n v="21"/>
    <x v="0"/>
    <n v="5"/>
    <s v="May"/>
    <n v="24"/>
    <x v="6"/>
    <d v="1899-12-30T11:45:00"/>
    <x v="9"/>
    <s v="Q Jeff (right bank opposite N. Arm confl.)"/>
    <s v="Gordon Estuary"/>
    <n v="1"/>
    <s v="Pipefish"/>
    <s v="Wild"/>
    <s v="Non-salmonid juvenile"/>
    <n v="18"/>
    <n v="1"/>
    <n v="4"/>
    <n v="11"/>
    <s v="BS"/>
    <s v="Select tide"/>
    <m/>
    <m/>
  </r>
  <r>
    <n v="21"/>
    <x v="0"/>
    <n v="5"/>
    <s v="May"/>
    <n v="24"/>
    <x v="6"/>
    <d v="1899-12-30T11:45:00"/>
    <x v="9"/>
    <s v="Q Jeff (right bank opposite N. Arm confl.)"/>
    <s v="Gordon Estuary"/>
    <n v="1"/>
    <s v="Blennie/Gunnel"/>
    <s v="Wild"/>
    <s v="Non-salmonid juvenile"/>
    <n v="15"/>
    <n v="1"/>
    <n v="4"/>
    <n v="37"/>
    <s v="BS"/>
    <s v="Select tide"/>
    <m/>
    <m/>
  </r>
  <r>
    <n v="21"/>
    <x v="0"/>
    <n v="5"/>
    <s v="May"/>
    <n v="24"/>
    <x v="6"/>
    <d v="1899-12-30T11:45:00"/>
    <x v="9"/>
    <s v="Q Jeff (right bank opposite N. Arm confl.)"/>
    <s v="Gordon Estuary"/>
    <n v="1"/>
    <s v="Perch"/>
    <s v="Wild"/>
    <s v="Non-salmonid juvenile"/>
    <n v="13"/>
    <n v="1"/>
    <n v="4"/>
    <n v="36"/>
    <s v="BS"/>
    <s v="Select tide"/>
    <m/>
    <m/>
  </r>
  <r>
    <n v="21"/>
    <x v="0"/>
    <n v="5"/>
    <s v="May"/>
    <n v="24"/>
    <x v="6"/>
    <d v="1899-12-30T13:05:00"/>
    <x v="0"/>
    <s v="Pacheedah Shores Boat Ramp"/>
    <s v="Gordon Estuary"/>
    <n v="1"/>
    <s v="Coho"/>
    <s v="Wild"/>
    <s v="Smolt"/>
    <n v="3"/>
    <n v="1"/>
    <n v="3"/>
    <n v="1"/>
    <s v="BS"/>
    <s v="Select tide"/>
    <m/>
    <m/>
  </r>
  <r>
    <n v="21"/>
    <x v="0"/>
    <n v="5"/>
    <s v="May"/>
    <n v="24"/>
    <x v="6"/>
    <d v="1899-12-30T13:05:00"/>
    <x v="0"/>
    <s v="Pacheedah Shores Boat Ramp"/>
    <s v="Gordon Estuary"/>
    <n v="1"/>
    <s v="Coho"/>
    <s v="Wild"/>
    <s v="Fry"/>
    <n v="3"/>
    <n v="1"/>
    <n v="2"/>
    <n v="22"/>
    <s v="BS"/>
    <s v="Select tide"/>
    <m/>
    <m/>
  </r>
  <r>
    <n v="21"/>
    <x v="0"/>
    <n v="5"/>
    <s v="May"/>
    <n v="24"/>
    <x v="6"/>
    <d v="1899-12-30T13:05:00"/>
    <x v="0"/>
    <s v="Pacheedah Shores Boat Ramp"/>
    <s v="Gordon Estuary"/>
    <n v="1"/>
    <s v="Sculpin"/>
    <s v="Wild"/>
    <s v="Non-salmonid juvenile"/>
    <n v="8"/>
    <n v="1"/>
    <n v="4"/>
    <n v="40"/>
    <s v="BS"/>
    <s v="Select tide"/>
    <m/>
    <m/>
  </r>
  <r>
    <n v="21"/>
    <x v="0"/>
    <n v="5"/>
    <s v="May"/>
    <n v="24"/>
    <x v="6"/>
    <d v="1899-12-30T13:05:00"/>
    <x v="0"/>
    <s v="Pacheedah Shores Boat Ramp"/>
    <s v="Gordon Estuary"/>
    <n v="1"/>
    <s v="Stickleback"/>
    <s v="Wild"/>
    <s v="Non-salmonid juvenile"/>
    <n v="9"/>
    <n v="1"/>
    <n v="4"/>
    <n v="30"/>
    <s v="BS"/>
    <s v="Select tide"/>
    <m/>
    <s v="small"/>
  </r>
  <r>
    <n v="21"/>
    <x v="0"/>
    <n v="5"/>
    <s v="May"/>
    <n v="24"/>
    <x v="6"/>
    <d v="1899-12-30T13:05:00"/>
    <x v="0"/>
    <s v="Pacheedah Shores Boat Ramp"/>
    <s v="Gordon Estuary"/>
    <n v="1"/>
    <s v="Stickleback"/>
    <s v="Wild"/>
    <s v="Non-salmonid juvenile"/>
    <n v="9"/>
    <n v="1"/>
    <n v="4"/>
    <n v="30"/>
    <s v="BS"/>
    <s v="Select tide"/>
    <m/>
    <s v="small"/>
  </r>
  <r>
    <n v="21"/>
    <x v="0"/>
    <n v="5"/>
    <s v="May"/>
    <n v="24"/>
    <x v="6"/>
    <d v="1899-12-30T13:05:00"/>
    <x v="0"/>
    <s v="Pacheedah Shores Boat Ramp"/>
    <s v="Gordon Estuary"/>
    <n v="1"/>
    <s v="Pipefish"/>
    <s v="Wild"/>
    <s v="Non-salmonid juvenile"/>
    <n v="18"/>
    <n v="1"/>
    <n v="4"/>
    <n v="37"/>
    <s v="BS"/>
    <s v="Select tide"/>
    <m/>
    <m/>
  </r>
  <r>
    <n v="21"/>
    <x v="0"/>
    <n v="5"/>
    <s v="May"/>
    <n v="24"/>
    <x v="6"/>
    <d v="1899-12-30T13:05:00"/>
    <x v="0"/>
    <s v="Pacheedah Shores Boat Ramp"/>
    <s v="Gordon Estuary"/>
    <n v="1"/>
    <s v="Blennie/Gunnel"/>
    <s v="Wild"/>
    <s v="Non-salmonid juvenile"/>
    <n v="15"/>
    <n v="1"/>
    <n v="4"/>
    <n v="56"/>
    <s v="BS"/>
    <s v="Select tide"/>
    <m/>
    <m/>
  </r>
  <r>
    <n v="21"/>
    <x v="0"/>
    <n v="5"/>
    <s v="May"/>
    <n v="24"/>
    <x v="6"/>
    <d v="1899-12-30T13:05:00"/>
    <x v="0"/>
    <s v="Pacheedah Shores Boat Ramp"/>
    <s v="Gordon Estuary"/>
    <n v="1"/>
    <s v="Flounder"/>
    <s v="Wild"/>
    <s v="Non-salmonid juvenile"/>
    <n v="11"/>
    <n v="1"/>
    <n v="4"/>
    <n v="8"/>
    <s v="BS"/>
    <s v="Select tide"/>
    <m/>
    <m/>
  </r>
  <r>
    <n v="21"/>
    <x v="0"/>
    <n v="5"/>
    <s v="May"/>
    <n v="24"/>
    <x v="6"/>
    <d v="1899-12-30T13:05:00"/>
    <x v="0"/>
    <s v="Pacheedah Shores Boat Ramp"/>
    <s v="Gordon Estuary"/>
    <n v="1"/>
    <s v="Perch"/>
    <s v="Wild"/>
    <s v="Non-salmonid juvenile"/>
    <n v="13"/>
    <n v="1"/>
    <n v="4"/>
    <n v="7"/>
    <s v="BS"/>
    <s v="Select tide"/>
    <m/>
    <m/>
  </r>
  <r>
    <n v="21"/>
    <x v="0"/>
    <n v="5"/>
    <s v="May"/>
    <n v="24"/>
    <x v="6"/>
    <d v="1899-12-30T14:05:00"/>
    <x v="8"/>
    <s v="Q01, left bank Gordon up from confluence"/>
    <s v="Gordon Estuary"/>
    <n v="1"/>
    <s v="Coho"/>
    <s v="Wild"/>
    <s v="Smolt"/>
    <n v="3"/>
    <n v="1"/>
    <n v="3"/>
    <n v="1"/>
    <s v="BS"/>
    <s v="Select tide"/>
    <m/>
    <m/>
  </r>
  <r>
    <n v="21"/>
    <x v="0"/>
    <n v="5"/>
    <s v="May"/>
    <n v="24"/>
    <x v="6"/>
    <d v="1899-12-30T14:05:00"/>
    <x v="8"/>
    <s v="Q01, left bank Gordon up from confluence"/>
    <s v="Gordon Estuary"/>
    <n v="1"/>
    <s v="Coho"/>
    <s v="Wild"/>
    <s v="Fry"/>
    <n v="3"/>
    <n v="1"/>
    <n v="2"/>
    <n v="44"/>
    <s v="BS"/>
    <s v="Select tide"/>
    <m/>
    <m/>
  </r>
  <r>
    <n v="21"/>
    <x v="0"/>
    <n v="5"/>
    <s v="May"/>
    <n v="24"/>
    <x v="6"/>
    <d v="1899-12-30T14:05:00"/>
    <x v="8"/>
    <s v="Q01, left bank Gordon up from confluence"/>
    <s v="Gordon Estuary"/>
    <n v="1"/>
    <s v="Chum"/>
    <s v="Wild"/>
    <s v="Fry"/>
    <n v="2"/>
    <n v="1"/>
    <n v="2"/>
    <n v="6"/>
    <s v="BS"/>
    <s v="Select tide"/>
    <m/>
    <m/>
  </r>
  <r>
    <n v="21"/>
    <x v="0"/>
    <n v="5"/>
    <s v="May"/>
    <n v="24"/>
    <x v="6"/>
    <d v="1899-12-30T14:05:00"/>
    <x v="8"/>
    <s v="Q01, left bank Gordon up from confluence"/>
    <s v="Gordon Estuary"/>
    <n v="1"/>
    <s v="Sculpin"/>
    <s v="Wild"/>
    <s v="Non-salmonid juvenile"/>
    <n v="8"/>
    <n v="1"/>
    <n v="4"/>
    <n v="10"/>
    <s v="BS"/>
    <s v="Select tide"/>
    <m/>
    <m/>
  </r>
  <r>
    <n v="21"/>
    <x v="0"/>
    <n v="5"/>
    <s v="May"/>
    <n v="24"/>
    <x v="6"/>
    <d v="1899-12-30T14:05:00"/>
    <x v="8"/>
    <s v="Q01, left bank Gordon up from confluence"/>
    <s v="Gordon Estuary"/>
    <n v="1"/>
    <s v="Stickleback"/>
    <s v="Wild"/>
    <s v="Non-salmonid juvenile"/>
    <n v="9"/>
    <n v="1"/>
    <n v="4"/>
    <n v="22"/>
    <s v="BS"/>
    <s v="Select tide"/>
    <m/>
    <m/>
  </r>
  <r>
    <n v="21"/>
    <x v="0"/>
    <n v="5"/>
    <s v="May"/>
    <n v="24"/>
    <x v="6"/>
    <d v="1899-12-30T14:05:00"/>
    <x v="8"/>
    <s v="Q01, left bank Gordon up from confluence"/>
    <s v="Gordon Estuary"/>
    <n v="1"/>
    <s v="Pipefish"/>
    <s v="Wild"/>
    <s v="Non-salmonid juvenile"/>
    <n v="18"/>
    <n v="1"/>
    <n v="4"/>
    <n v="3"/>
    <s v="BS"/>
    <s v="Select tide"/>
    <m/>
    <s v="small ones"/>
  </r>
  <r>
    <n v="21"/>
    <x v="0"/>
    <n v="5"/>
    <s v="May"/>
    <n v="24"/>
    <x v="6"/>
    <d v="1899-12-30T14:05:00"/>
    <x v="8"/>
    <s v="Q01, left bank Gordon up from confluence"/>
    <s v="Gordon Estuary"/>
    <n v="1"/>
    <s v="Blennie/Gunnel"/>
    <s v="Wild"/>
    <s v="Non-salmonid juvenile"/>
    <n v="15"/>
    <n v="1"/>
    <n v="4"/>
    <n v="22"/>
    <s v="BS"/>
    <s v="Select tide"/>
    <m/>
    <m/>
  </r>
  <r>
    <n v="21"/>
    <x v="0"/>
    <n v="5"/>
    <s v="May"/>
    <n v="24"/>
    <x v="6"/>
    <d v="1899-12-30T14:05:00"/>
    <x v="8"/>
    <s v="Q01, left bank Gordon up from confluence"/>
    <s v="Gordon Estuary"/>
    <n v="1"/>
    <s v="Perch"/>
    <s v="Wild"/>
    <s v="Non-salmonid juvenile"/>
    <n v="13"/>
    <n v="1"/>
    <n v="4"/>
    <n v="119"/>
    <s v="BS"/>
    <s v="Select tide"/>
    <m/>
    <m/>
  </r>
  <r>
    <n v="21"/>
    <x v="0"/>
    <n v="5"/>
    <s v="May"/>
    <n v="24"/>
    <x v="6"/>
    <d v="1899-12-30T15:05:00"/>
    <x v="5"/>
    <s v="Opposite Port Renfrew Marina"/>
    <s v="Gordon Estuary"/>
    <n v="1"/>
    <s v="Coho"/>
    <s v="Wild"/>
    <s v="Fry"/>
    <n v="3"/>
    <n v="1"/>
    <n v="2"/>
    <n v="3"/>
    <s v="BS"/>
    <s v="Select tide"/>
    <m/>
    <m/>
  </r>
  <r>
    <n v="21"/>
    <x v="0"/>
    <n v="5"/>
    <s v="May"/>
    <n v="24"/>
    <x v="6"/>
    <d v="1899-12-30T15:05:00"/>
    <x v="5"/>
    <s v="Opposite Port Renfrew Marina"/>
    <s v="Gordon Estuary"/>
    <n v="1"/>
    <s v="Sculpin"/>
    <s v="Wild"/>
    <s v="Non-salmonid juvenile"/>
    <n v="8"/>
    <n v="1"/>
    <n v="4"/>
    <n v="2"/>
    <s v="BS"/>
    <s v="Select tide"/>
    <m/>
    <m/>
  </r>
  <r>
    <n v="21"/>
    <x v="0"/>
    <n v="5"/>
    <s v="May"/>
    <n v="24"/>
    <x v="6"/>
    <d v="1899-12-30T15:05:00"/>
    <x v="5"/>
    <s v="Opposite Port Renfrew Marina"/>
    <s v="Gordon Estuary"/>
    <n v="1"/>
    <s v="Blennie/Gunnel"/>
    <s v="Wild"/>
    <s v="Non-salmonid juvenile"/>
    <n v="15"/>
    <n v="1"/>
    <n v="4"/>
    <n v="2"/>
    <s v="BS"/>
    <m/>
    <m/>
    <m/>
  </r>
  <r>
    <n v="21"/>
    <x v="0"/>
    <n v="5"/>
    <s v="May"/>
    <n v="24"/>
    <x v="6"/>
    <d v="1899-12-30T15:05:00"/>
    <x v="5"/>
    <s v="Opposite Port Renfrew Marina"/>
    <s v="Gordon Estuary"/>
    <n v="1"/>
    <s v="Flounder"/>
    <s v="Wild"/>
    <s v="Non-salmonid juvenile"/>
    <n v="11"/>
    <n v="1"/>
    <n v="4"/>
    <n v="6"/>
    <s v="BS"/>
    <s v="Select tide"/>
    <m/>
    <s v="amphipods"/>
  </r>
  <r>
    <n v="21"/>
    <x v="0"/>
    <n v="5"/>
    <s v="May"/>
    <n v="24"/>
    <x v="6"/>
    <d v="1899-12-30T15:05:00"/>
    <x v="5"/>
    <s v="Opposite Port Renfrew Marina"/>
    <s v="Gordon Estuary"/>
    <n v="1"/>
    <s v="Crab"/>
    <s v="Wild"/>
    <s v="Non-salmonid juvenile"/>
    <n v="20"/>
    <n v="1"/>
    <n v="4"/>
    <n v="1"/>
    <s v="BS"/>
    <s v="Select tide"/>
    <m/>
    <m/>
  </r>
  <r>
    <n v="22"/>
    <x v="0"/>
    <n v="5"/>
    <s v="May"/>
    <n v="27"/>
    <x v="7"/>
    <d v="1899-12-30T10:02:00"/>
    <x v="10"/>
    <s v="Q Helen, top of Island Road"/>
    <s v="San Juan Estuary"/>
    <n v="1"/>
    <s v="Chinook"/>
    <s v="Wild"/>
    <s v="Fry"/>
    <n v="5"/>
    <n v="1"/>
    <n v="2"/>
    <n v="1"/>
    <s v="BS"/>
    <s v="Select tide"/>
    <m/>
    <m/>
  </r>
  <r>
    <n v="22"/>
    <x v="0"/>
    <n v="5"/>
    <s v="May"/>
    <n v="27"/>
    <x v="7"/>
    <d v="1899-12-30T10:02:00"/>
    <x v="10"/>
    <s v="Q Helen, top of Island Road"/>
    <s v="San Juan Estuary"/>
    <n v="1"/>
    <s v="Coho"/>
    <s v="Wild"/>
    <s v="Fry"/>
    <n v="3"/>
    <n v="1"/>
    <n v="2"/>
    <n v="46"/>
    <s v="BS"/>
    <s v="Select tide"/>
    <m/>
    <m/>
  </r>
  <r>
    <n v="22"/>
    <x v="0"/>
    <n v="5"/>
    <s v="May"/>
    <n v="27"/>
    <x v="7"/>
    <d v="1899-12-30T10:02:00"/>
    <x v="10"/>
    <s v="Q Helen, top of Island Road"/>
    <s v="San Juan Estuary"/>
    <n v="1"/>
    <s v="Chum"/>
    <s v="Wild"/>
    <s v="Fry"/>
    <n v="2"/>
    <n v="1"/>
    <n v="2"/>
    <n v="1"/>
    <s v="BS"/>
    <s v="Select tide"/>
    <m/>
    <m/>
  </r>
  <r>
    <n v="22"/>
    <x v="0"/>
    <n v="5"/>
    <s v="May"/>
    <n v="27"/>
    <x v="7"/>
    <d v="1899-12-30T10:02:00"/>
    <x v="10"/>
    <s v="Q Helen, top of Island Road"/>
    <s v="San Juan Estuary"/>
    <n v="1"/>
    <s v="Sculpin"/>
    <s v="Wild"/>
    <s v="Non-salmonid juvenile"/>
    <n v="8"/>
    <n v="1"/>
    <n v="4"/>
    <n v="41"/>
    <s v="BS"/>
    <s v="Select tide"/>
    <m/>
    <m/>
  </r>
  <r>
    <n v="22"/>
    <x v="0"/>
    <n v="5"/>
    <s v="May"/>
    <n v="27"/>
    <x v="7"/>
    <d v="1899-12-30T10:47:00"/>
    <x v="3"/>
    <s v="Central Arm SJ at Island Rd Bridge"/>
    <s v="San Juan Estuary"/>
    <n v="1"/>
    <s v="Coho"/>
    <s v="Wild"/>
    <s v="Smolt"/>
    <n v="3"/>
    <n v="1"/>
    <n v="3"/>
    <n v="6"/>
    <s v="BS"/>
    <s v="Select tide"/>
    <m/>
    <m/>
  </r>
  <r>
    <n v="22"/>
    <x v="0"/>
    <n v="5"/>
    <s v="May"/>
    <n v="27"/>
    <x v="7"/>
    <d v="1899-12-30T10:47:00"/>
    <x v="3"/>
    <s v="Central Arm SJ at Island Rd Bridge"/>
    <s v="San Juan Estuary"/>
    <n v="1"/>
    <s v="Coho"/>
    <s v="Wild"/>
    <s v="Fry"/>
    <n v="3"/>
    <n v="1"/>
    <n v="2"/>
    <n v="66"/>
    <s v="BS"/>
    <s v="Select tide"/>
    <m/>
    <m/>
  </r>
  <r>
    <n v="22"/>
    <x v="0"/>
    <n v="5"/>
    <s v="May"/>
    <n v="27"/>
    <x v="7"/>
    <d v="1899-12-30T10:47:00"/>
    <x v="3"/>
    <s v="Central Arm SJ at Island Rd Bridge"/>
    <s v="San Juan Estuary"/>
    <n v="1"/>
    <s v="Sculpin"/>
    <s v="Wild"/>
    <s v="Non-salmonid juvenile"/>
    <n v="8"/>
    <n v="1"/>
    <n v="4"/>
    <n v="13"/>
    <s v="BS"/>
    <s v="Select tide"/>
    <m/>
    <m/>
  </r>
  <r>
    <n v="22"/>
    <x v="0"/>
    <n v="5"/>
    <s v="May"/>
    <n v="27"/>
    <x v="7"/>
    <d v="1899-12-30T10:47:00"/>
    <x v="3"/>
    <s v="Central Arm SJ at Island Rd Bridge"/>
    <s v="San Juan Estuary"/>
    <n v="1"/>
    <s v="Blennie/Gunnel"/>
    <s v="Wild"/>
    <s v="Non-salmonid juvenile"/>
    <n v="15"/>
    <n v="1"/>
    <n v="4"/>
    <n v="1"/>
    <s v="BS"/>
    <s v="Select tide"/>
    <m/>
    <m/>
  </r>
  <r>
    <n v="22"/>
    <x v="0"/>
    <n v="5"/>
    <s v="May"/>
    <n v="27"/>
    <x v="7"/>
    <d v="1899-12-30T10:47:00"/>
    <x v="3"/>
    <s v="Central Arm SJ at Island Rd Bridge"/>
    <s v="San Juan Estuary"/>
    <n v="1"/>
    <s v="Flounder"/>
    <s v="Wild"/>
    <s v="Non-salmonid juvenile"/>
    <n v="11"/>
    <n v="1"/>
    <n v="4"/>
    <n v="3"/>
    <s v="BS"/>
    <s v="Select tide"/>
    <m/>
    <m/>
  </r>
  <r>
    <n v="22"/>
    <x v="0"/>
    <n v="5"/>
    <s v="May"/>
    <n v="27"/>
    <x v="7"/>
    <d v="1899-12-30T11:43:00"/>
    <x v="11"/>
    <s v="Q4, u/s of Tanis's template site"/>
    <s v="San Juan Estuary"/>
    <n v="1"/>
    <s v="Coho"/>
    <s v="Wild"/>
    <s v="Smolt"/>
    <n v="3"/>
    <n v="1"/>
    <n v="3"/>
    <n v="1"/>
    <s v="BS"/>
    <s v="Select tide"/>
    <m/>
    <m/>
  </r>
  <r>
    <n v="22"/>
    <x v="0"/>
    <n v="5"/>
    <s v="May"/>
    <n v="27"/>
    <x v="7"/>
    <d v="1899-12-30T11:43:00"/>
    <x v="11"/>
    <s v="Q4, u/s of Tanis's template site"/>
    <s v="San Juan Estuary"/>
    <n v="1"/>
    <s v="Coho"/>
    <s v="Wild"/>
    <s v="Fry"/>
    <n v="3"/>
    <n v="1"/>
    <n v="2"/>
    <n v="53"/>
    <s v="BS"/>
    <s v="Select tide"/>
    <m/>
    <m/>
  </r>
  <r>
    <n v="22"/>
    <x v="0"/>
    <n v="5"/>
    <s v="May"/>
    <n v="27"/>
    <x v="7"/>
    <d v="1899-12-30T11:43:00"/>
    <x v="11"/>
    <s v="Q4, u/s of Tanis's template site"/>
    <s v="San Juan Estuary"/>
    <n v="1"/>
    <s v="Sculpin"/>
    <s v="Wild"/>
    <s v="Non-salmonid juvenile"/>
    <n v="8"/>
    <n v="1"/>
    <n v="4"/>
    <n v="8"/>
    <s v="BS"/>
    <s v="Select tide"/>
    <m/>
    <m/>
  </r>
  <r>
    <n v="22"/>
    <x v="0"/>
    <n v="5"/>
    <s v="May"/>
    <n v="27"/>
    <x v="7"/>
    <d v="1899-12-30T11:43:00"/>
    <x v="11"/>
    <s v="Q4, u/s of Tanis's template site"/>
    <s v="San Juan Estuary"/>
    <n v="1"/>
    <s v="Stickleback"/>
    <s v="Wild"/>
    <s v="Non-salmonid juvenile"/>
    <n v="9"/>
    <n v="1"/>
    <n v="4"/>
    <n v="2"/>
    <s v="BS"/>
    <s v="Select tide"/>
    <m/>
    <m/>
  </r>
  <r>
    <n v="22"/>
    <x v="0"/>
    <n v="5"/>
    <s v="May"/>
    <n v="27"/>
    <x v="7"/>
    <d v="1899-12-30T11:43:00"/>
    <x v="11"/>
    <s v="Q4, u/s of Tanis's template site"/>
    <s v="San Juan Estuary"/>
    <n v="1"/>
    <s v="Pipefish"/>
    <s v="Wild"/>
    <s v="Non-salmonid juvenile"/>
    <n v="18"/>
    <n v="1"/>
    <n v="4"/>
    <n v="1"/>
    <s v="BS"/>
    <s v="Select tide"/>
    <m/>
    <m/>
  </r>
  <r>
    <n v="22"/>
    <x v="0"/>
    <n v="5"/>
    <s v="May"/>
    <n v="27"/>
    <x v="7"/>
    <d v="1899-12-30T11:43:00"/>
    <x v="11"/>
    <s v="Q4, u/s of Tanis's template site"/>
    <s v="San Juan Estuary"/>
    <n v="1"/>
    <s v="Blennie/Gunnel"/>
    <s v="Wild"/>
    <s v="Non-salmonid juvenile"/>
    <n v="15"/>
    <n v="1"/>
    <n v="4"/>
    <n v="1"/>
    <s v="BS"/>
    <s v="Select tide"/>
    <m/>
    <m/>
  </r>
  <r>
    <n v="22"/>
    <x v="0"/>
    <n v="5"/>
    <s v="May"/>
    <n v="27"/>
    <x v="7"/>
    <d v="1899-12-30T12:55:00"/>
    <x v="2"/>
    <s v="South Arm SJ (Old Mill)"/>
    <s v="San Juan Estuary"/>
    <n v="1"/>
    <s v="Coho"/>
    <s v="Wild"/>
    <s v="Smolt"/>
    <n v="3"/>
    <n v="1"/>
    <n v="3"/>
    <n v="1"/>
    <s v="BS"/>
    <s v="Select tide"/>
    <m/>
    <m/>
  </r>
  <r>
    <n v="22"/>
    <x v="0"/>
    <n v="5"/>
    <s v="May"/>
    <n v="27"/>
    <x v="7"/>
    <d v="1899-12-30T12:55:00"/>
    <x v="2"/>
    <s v="South Arm SJ (Old Mill)"/>
    <s v="San Juan Estuary"/>
    <n v="1"/>
    <s v="Coho"/>
    <s v="Wild"/>
    <s v="Fry"/>
    <n v="3"/>
    <n v="1"/>
    <n v="2"/>
    <n v="8"/>
    <s v="BS"/>
    <s v="Select tide"/>
    <m/>
    <m/>
  </r>
  <r>
    <n v="22"/>
    <x v="0"/>
    <n v="5"/>
    <s v="May"/>
    <n v="27"/>
    <x v="7"/>
    <d v="1899-12-30T12:55:00"/>
    <x v="2"/>
    <s v="South Arm SJ (Old Mill)"/>
    <s v="San Juan Estuary"/>
    <n v="1"/>
    <s v="Chum"/>
    <s v="Wild"/>
    <s v="Fry"/>
    <n v="2"/>
    <n v="1"/>
    <n v="2"/>
    <n v="1"/>
    <s v="BS"/>
    <s v="Select tide"/>
    <m/>
    <m/>
  </r>
  <r>
    <n v="22"/>
    <x v="0"/>
    <n v="5"/>
    <s v="May"/>
    <n v="27"/>
    <x v="7"/>
    <d v="1899-12-30T12:55:00"/>
    <x v="2"/>
    <s v="South Arm SJ (Old Mill)"/>
    <s v="San Juan Estuary"/>
    <n v="1"/>
    <s v="Sculpin"/>
    <s v="Wild"/>
    <s v="Non-salmonid juvenile"/>
    <n v="8"/>
    <n v="1"/>
    <n v="4"/>
    <n v="31"/>
    <s v="BS"/>
    <s v="Select tide"/>
    <m/>
    <m/>
  </r>
  <r>
    <n v="22"/>
    <x v="0"/>
    <n v="5"/>
    <s v="May"/>
    <n v="27"/>
    <x v="7"/>
    <d v="1899-12-30T12:55:00"/>
    <x v="2"/>
    <s v="South Arm SJ (Old Mill)"/>
    <s v="San Juan Estuary"/>
    <n v="1"/>
    <s v="Stickleback"/>
    <s v="Wild"/>
    <s v="Non-salmonid juvenile"/>
    <n v="9"/>
    <n v="1"/>
    <n v="4"/>
    <n v="77"/>
    <s v="BS"/>
    <s v="Select tide"/>
    <m/>
    <m/>
  </r>
  <r>
    <n v="22"/>
    <x v="0"/>
    <n v="5"/>
    <s v="May"/>
    <n v="27"/>
    <x v="7"/>
    <d v="1899-12-30T12:55:00"/>
    <x v="2"/>
    <s v="South Arm SJ (Old Mill)"/>
    <s v="San Juan Estuary"/>
    <n v="1"/>
    <s v="Pipefish"/>
    <s v="Wild"/>
    <s v="Non-salmonid juvenile"/>
    <n v="18"/>
    <n v="1"/>
    <n v="4"/>
    <n v="1"/>
    <s v="BS"/>
    <s v="Select tide"/>
    <m/>
    <m/>
  </r>
  <r>
    <n v="22"/>
    <x v="0"/>
    <n v="5"/>
    <s v="May"/>
    <n v="27"/>
    <x v="7"/>
    <d v="1899-12-30T12:55:00"/>
    <x v="2"/>
    <s v="South Arm SJ (Old Mill)"/>
    <s v="San Juan Estuary"/>
    <n v="1"/>
    <s v="Blennie/Gunnel"/>
    <s v="Wild"/>
    <s v="Non-salmonid juvenile"/>
    <n v="15"/>
    <n v="1"/>
    <n v="4"/>
    <n v="18"/>
    <s v="BS"/>
    <s v="Select tide"/>
    <m/>
    <m/>
  </r>
  <r>
    <n v="22"/>
    <x v="0"/>
    <n v="5"/>
    <s v="May"/>
    <n v="27"/>
    <x v="7"/>
    <d v="1899-12-30T12:55:00"/>
    <x v="2"/>
    <s v="South Arm SJ (Old Mill)"/>
    <s v="San Juan Estuary"/>
    <n v="1"/>
    <s v="Perch"/>
    <s v="Wild"/>
    <s v="Non-salmonid juvenile"/>
    <n v="13"/>
    <n v="1"/>
    <n v="4"/>
    <n v="16"/>
    <s v="BS"/>
    <s v="Select tide"/>
    <m/>
    <m/>
  </r>
  <r>
    <n v="22"/>
    <x v="0"/>
    <n v="5"/>
    <s v="May"/>
    <n v="27"/>
    <x v="7"/>
    <d v="1899-12-30T12:55:00"/>
    <x v="2"/>
    <s v="South Arm SJ (Old Mill)"/>
    <s v="San Juan Estuary"/>
    <n v="1"/>
    <s v="Cutthroat"/>
    <s v="Wild"/>
    <s v="Smolt"/>
    <n v="6"/>
    <n v="1"/>
    <n v="3"/>
    <n v="1"/>
    <s v="BS"/>
    <s v="Select tide"/>
    <m/>
    <m/>
  </r>
  <r>
    <n v="22"/>
    <x v="0"/>
    <n v="5"/>
    <s v="May"/>
    <n v="28"/>
    <x v="8"/>
    <d v="1899-12-30T09:12:00"/>
    <x v="1"/>
    <s v="Gallaugher's"/>
    <s v="Gordon Estuary"/>
    <n v="1"/>
    <s v="Coho"/>
    <s v="Wild"/>
    <s v="Fry"/>
    <n v="3"/>
    <n v="1"/>
    <n v="2"/>
    <n v="1"/>
    <s v="BS"/>
    <s v="Select tide"/>
    <m/>
    <s v="lots of baby sculpins&amp;mysids some baby flounder&amp;shrimp"/>
  </r>
  <r>
    <n v="22"/>
    <x v="0"/>
    <n v="5"/>
    <s v="May"/>
    <n v="28"/>
    <x v="8"/>
    <d v="1899-12-30T09:12:00"/>
    <x v="1"/>
    <s v="Gallaugher's"/>
    <s v="Gordon Estuary"/>
    <n v="1"/>
    <s v="Chum"/>
    <s v="Wild"/>
    <s v="Fry"/>
    <n v="2"/>
    <n v="1"/>
    <n v="2"/>
    <n v="1"/>
    <s v="BS"/>
    <s v="Select tide"/>
    <m/>
    <s v="same as above"/>
  </r>
  <r>
    <n v="22"/>
    <x v="0"/>
    <n v="5"/>
    <s v="May"/>
    <n v="28"/>
    <x v="8"/>
    <d v="1899-12-30T09:12:00"/>
    <x v="1"/>
    <s v="Gallaugher's"/>
    <s v="Gordon Estuary"/>
    <n v="1"/>
    <s v="Sculpin"/>
    <s v="Wild"/>
    <s v="Non-salmonid juvenile"/>
    <n v="8"/>
    <n v="1"/>
    <n v="4"/>
    <n v="6"/>
    <s v="BS"/>
    <s v="Select tide"/>
    <m/>
    <m/>
  </r>
  <r>
    <n v="22"/>
    <x v="0"/>
    <n v="5"/>
    <s v="May"/>
    <n v="28"/>
    <x v="8"/>
    <d v="1899-12-30T09:12:00"/>
    <x v="1"/>
    <s v="Gallaugher's"/>
    <s v="Gordon Estuary"/>
    <n v="1"/>
    <s v="Stickleback"/>
    <s v="Wild"/>
    <s v="Non-salmonid juvenile"/>
    <n v="9"/>
    <n v="1"/>
    <n v="4"/>
    <n v="80"/>
    <s v="BS"/>
    <s v="Select tide"/>
    <m/>
    <m/>
  </r>
  <r>
    <n v="22"/>
    <x v="0"/>
    <n v="5"/>
    <s v="May"/>
    <n v="28"/>
    <x v="8"/>
    <d v="1899-12-30T09:12:00"/>
    <x v="1"/>
    <s v="Gallaugher's"/>
    <s v="Gordon Estuary"/>
    <n v="1"/>
    <s v="Pipefish"/>
    <s v="Wild"/>
    <s v="Non-salmonid juvenile"/>
    <n v="18"/>
    <n v="1"/>
    <n v="4"/>
    <n v="5"/>
    <s v="BS"/>
    <s v="Select tide"/>
    <m/>
    <m/>
  </r>
  <r>
    <n v="22"/>
    <x v="0"/>
    <n v="5"/>
    <s v="May"/>
    <n v="28"/>
    <x v="8"/>
    <d v="1899-12-30T09:12:00"/>
    <x v="1"/>
    <s v="Gallaugher's"/>
    <s v="Gordon Estuary"/>
    <n v="1"/>
    <s v="Perch"/>
    <s v="Wild"/>
    <s v="Non-salmonid juvenile"/>
    <n v="13"/>
    <n v="1"/>
    <n v="4"/>
    <n v="3"/>
    <s v="BS"/>
    <s v="Select tide"/>
    <m/>
    <m/>
  </r>
  <r>
    <n v="22"/>
    <x v="0"/>
    <n v="5"/>
    <s v="May"/>
    <n v="28"/>
    <x v="8"/>
    <d v="1899-12-30T09:12:00"/>
    <x v="1"/>
    <s v="Gallaugher's"/>
    <s v="Gordon Estuary"/>
    <n v="1"/>
    <s v="Crab"/>
    <s v="Wild"/>
    <s v="Non-salmonid juvenile"/>
    <n v="20"/>
    <n v="1"/>
    <n v="4"/>
    <n v="2"/>
    <s v="BS"/>
    <s v="Select tide"/>
    <m/>
    <s v="2 dungeness crab"/>
  </r>
  <r>
    <n v="22"/>
    <x v="0"/>
    <n v="5"/>
    <s v="May"/>
    <n v="28"/>
    <x v="8"/>
    <d v="1899-12-30T09:45:00"/>
    <x v="0"/>
    <s v="Pacheedah Shores Boat Ramp"/>
    <s v="Gordon Estuary"/>
    <n v="1"/>
    <s v="Coho"/>
    <s v="Wild"/>
    <s v="Smolt"/>
    <n v="3"/>
    <n v="1"/>
    <n v="3"/>
    <n v="1"/>
    <s v="BS"/>
    <s v="Select tide"/>
    <m/>
    <m/>
  </r>
  <r>
    <n v="22"/>
    <x v="0"/>
    <n v="5"/>
    <s v="May"/>
    <n v="28"/>
    <x v="8"/>
    <d v="1899-12-30T09:45:00"/>
    <x v="0"/>
    <s v="Pacheedah Shores Boat Ramp"/>
    <s v="Gordon Estuary"/>
    <n v="1"/>
    <s v="Coho"/>
    <s v="Wild"/>
    <s v="Fry"/>
    <n v="3"/>
    <n v="1"/>
    <n v="2"/>
    <n v="15"/>
    <s v="BS"/>
    <s v="Select tide"/>
    <m/>
    <m/>
  </r>
  <r>
    <n v="22"/>
    <x v="0"/>
    <n v="5"/>
    <s v="May"/>
    <n v="28"/>
    <x v="8"/>
    <d v="1899-12-30T09:45:00"/>
    <x v="0"/>
    <s v="Pacheedah Shores Boat Ramp"/>
    <s v="Gordon Estuary"/>
    <n v="1"/>
    <s v="Sculpin"/>
    <s v="Wild"/>
    <s v="Non-salmonid juvenile"/>
    <n v="8"/>
    <n v="1"/>
    <n v="4"/>
    <n v="26"/>
    <s v="BS"/>
    <s v="Select tide"/>
    <m/>
    <m/>
  </r>
  <r>
    <n v="22"/>
    <x v="0"/>
    <n v="5"/>
    <s v="May"/>
    <n v="28"/>
    <x v="8"/>
    <d v="1899-12-30T09:45:00"/>
    <x v="0"/>
    <s v="Pacheedah Shores Boat Ramp"/>
    <s v="Gordon Estuary"/>
    <n v="1"/>
    <s v="Stickleback"/>
    <s v="Wild"/>
    <s v="Non-salmonid juvenile"/>
    <n v="9"/>
    <n v="1"/>
    <n v="4"/>
    <n v="176"/>
    <s v="BS"/>
    <s v="Select tide"/>
    <m/>
    <m/>
  </r>
  <r>
    <n v="22"/>
    <x v="0"/>
    <n v="5"/>
    <s v="May"/>
    <n v="28"/>
    <x v="8"/>
    <d v="1899-12-30T09:45:00"/>
    <x v="0"/>
    <s v="Pacheedah Shores Boat Ramp"/>
    <s v="Gordon Estuary"/>
    <n v="1"/>
    <s v="Pipefish"/>
    <s v="Wild"/>
    <s v="Non-salmonid juvenile"/>
    <n v="18"/>
    <n v="1"/>
    <n v="4"/>
    <n v="16"/>
    <s v="BS"/>
    <s v="Select tide"/>
    <m/>
    <m/>
  </r>
  <r>
    <n v="22"/>
    <x v="0"/>
    <n v="5"/>
    <s v="May"/>
    <n v="28"/>
    <x v="8"/>
    <d v="1899-12-30T09:45:00"/>
    <x v="0"/>
    <s v="Pacheedah Shores Boat Ramp"/>
    <s v="Gordon Estuary"/>
    <n v="1"/>
    <s v="Blennie/Gunnel"/>
    <s v="Wild"/>
    <s v="Non-salmonid juvenile"/>
    <n v="15"/>
    <n v="1"/>
    <n v="4"/>
    <n v="48"/>
    <s v="BS"/>
    <s v="Select tide"/>
    <m/>
    <m/>
  </r>
  <r>
    <n v="22"/>
    <x v="0"/>
    <n v="5"/>
    <s v="May"/>
    <n v="28"/>
    <x v="8"/>
    <d v="1899-12-30T09:45:00"/>
    <x v="0"/>
    <s v="Pacheedah Shores Boat Ramp"/>
    <s v="Gordon Estuary"/>
    <n v="1"/>
    <s v="Perch"/>
    <s v="Wild"/>
    <s v="Non-salmonid juvenile"/>
    <n v="13"/>
    <n v="1"/>
    <n v="4"/>
    <n v="11"/>
    <s v="BS"/>
    <s v="Select tide"/>
    <m/>
    <m/>
  </r>
  <r>
    <n v="22"/>
    <x v="0"/>
    <n v="5"/>
    <s v="May"/>
    <n v="28"/>
    <x v="8"/>
    <d v="1899-12-30T10:27:00"/>
    <x v="6"/>
    <s v="Smokies"/>
    <s v="Gordon Estuary"/>
    <n v="1"/>
    <s v="Coho"/>
    <s v="Wild"/>
    <s v="Smolt"/>
    <n v="3"/>
    <n v="1"/>
    <n v="3"/>
    <n v="1"/>
    <s v="BS"/>
    <s v="Select tide"/>
    <m/>
    <m/>
  </r>
  <r>
    <n v="22"/>
    <x v="0"/>
    <n v="5"/>
    <s v="May"/>
    <n v="28"/>
    <x v="8"/>
    <d v="1899-12-30T10:27:00"/>
    <x v="6"/>
    <s v="Smokies"/>
    <s v="Gordon Estuary"/>
    <n v="1"/>
    <s v="Coho"/>
    <s v="Wild"/>
    <s v="Fry"/>
    <n v="3"/>
    <n v="1"/>
    <n v="2"/>
    <n v="3"/>
    <s v="BS"/>
    <s v="Select tide"/>
    <m/>
    <m/>
  </r>
  <r>
    <n v="22"/>
    <x v="0"/>
    <n v="5"/>
    <s v="May"/>
    <n v="28"/>
    <x v="8"/>
    <d v="1899-12-30T10:27:00"/>
    <x v="6"/>
    <s v="Smokies"/>
    <s v="Gordon Estuary"/>
    <n v="1"/>
    <s v="Sculpin"/>
    <s v="Wild"/>
    <s v="Non-salmonid juvenile"/>
    <n v="8"/>
    <n v="1"/>
    <n v="4"/>
    <n v="7"/>
    <s v="BS"/>
    <s v="Select tide"/>
    <m/>
    <m/>
  </r>
  <r>
    <n v="22"/>
    <x v="0"/>
    <n v="5"/>
    <s v="May"/>
    <n v="28"/>
    <x v="8"/>
    <d v="1899-12-30T10:27:00"/>
    <x v="6"/>
    <s v="Smokies"/>
    <s v="Gordon Estuary"/>
    <n v="1"/>
    <s v="Stickleback"/>
    <s v="Wild"/>
    <s v="Non-salmonid juvenile"/>
    <n v="9"/>
    <n v="1"/>
    <n v="4"/>
    <n v="27"/>
    <s v="BS"/>
    <s v="Select tide"/>
    <m/>
    <m/>
  </r>
  <r>
    <n v="22"/>
    <x v="0"/>
    <n v="5"/>
    <s v="May"/>
    <n v="28"/>
    <x v="8"/>
    <d v="1899-12-30T10:27:00"/>
    <x v="6"/>
    <s v="Smokies"/>
    <s v="Gordon Estuary"/>
    <n v="1"/>
    <s v="Pipefish"/>
    <s v="Wild"/>
    <s v="Non-salmonid juvenile"/>
    <n v="18"/>
    <n v="1"/>
    <n v="4"/>
    <n v="12"/>
    <s v="BS"/>
    <s v="Select tide"/>
    <m/>
    <m/>
  </r>
  <r>
    <n v="22"/>
    <x v="0"/>
    <n v="5"/>
    <s v="May"/>
    <n v="28"/>
    <x v="8"/>
    <d v="1899-12-30T10:27:00"/>
    <x v="6"/>
    <s v="Smokies"/>
    <s v="Gordon Estuary"/>
    <n v="1"/>
    <s v="Blennie/Gunnel"/>
    <s v="Wild"/>
    <s v="Non-salmonid juvenile"/>
    <n v="15"/>
    <n v="1"/>
    <n v="4"/>
    <n v="13"/>
    <s v="BS"/>
    <s v="Select tide"/>
    <m/>
    <s v="includes 4 kelp sculpins"/>
  </r>
  <r>
    <n v="22"/>
    <x v="0"/>
    <n v="5"/>
    <s v="May"/>
    <n v="28"/>
    <x v="8"/>
    <d v="1899-12-30T10:27:00"/>
    <x v="6"/>
    <s v="Smokies"/>
    <s v="Gordon Estuary"/>
    <n v="1"/>
    <s v="Perch"/>
    <s v="Wild"/>
    <s v="Non-salmonid juvenile"/>
    <n v="13"/>
    <n v="1"/>
    <n v="4"/>
    <n v="13"/>
    <s v="BS"/>
    <s v="Select tide"/>
    <m/>
    <m/>
  </r>
  <r>
    <n v="22"/>
    <x v="0"/>
    <n v="5"/>
    <s v="May"/>
    <n v="28"/>
    <x v="8"/>
    <d v="1899-12-30T11:07:00"/>
    <x v="9"/>
    <s v="Q Jeff (right bank opposite N. Arm confl.)"/>
    <s v="Gordon Estuary"/>
    <n v="1"/>
    <s v="Sculpin"/>
    <s v="Wild"/>
    <s v="Non-salmonid juvenile"/>
    <n v="8"/>
    <n v="1"/>
    <n v="4"/>
    <n v="3"/>
    <s v="BS"/>
    <s v="Select tide"/>
    <m/>
    <m/>
  </r>
  <r>
    <n v="22"/>
    <x v="0"/>
    <n v="5"/>
    <s v="May"/>
    <n v="28"/>
    <x v="8"/>
    <d v="1899-12-30T11:07:00"/>
    <x v="9"/>
    <s v="Q Jeff (right bank opposite N. Arm confl.)"/>
    <s v="Gordon Estuary"/>
    <n v="1"/>
    <s v="Pipefish"/>
    <s v="Wild"/>
    <s v="Non-salmonid juvenile"/>
    <n v="18"/>
    <n v="1"/>
    <n v="4"/>
    <n v="6"/>
    <s v="BS"/>
    <s v="Select tide"/>
    <m/>
    <m/>
  </r>
  <r>
    <n v="22"/>
    <x v="0"/>
    <n v="5"/>
    <s v="May"/>
    <n v="28"/>
    <x v="8"/>
    <d v="1899-12-30T11:07:00"/>
    <x v="9"/>
    <s v="Q Jeff (right bank opposite N. Arm confl.)"/>
    <s v="Gordon Estuary"/>
    <n v="1"/>
    <s v="Blennie/Gunnel"/>
    <s v="Wild"/>
    <s v="Non-salmonid juvenile"/>
    <n v="15"/>
    <n v="1"/>
    <n v="4"/>
    <n v="8"/>
    <s v="BS"/>
    <s v="Select tide"/>
    <m/>
    <m/>
  </r>
  <r>
    <n v="22"/>
    <x v="0"/>
    <n v="5"/>
    <s v="May"/>
    <n v="28"/>
    <x v="8"/>
    <d v="1899-12-30T11:07:00"/>
    <x v="9"/>
    <s v="Q Jeff (right bank opposite N. Arm confl.)"/>
    <s v="Gordon Estuary"/>
    <n v="1"/>
    <s v="Perch"/>
    <s v="Wild"/>
    <s v="Non-salmonid juvenile"/>
    <n v="13"/>
    <n v="1"/>
    <n v="4"/>
    <n v="11"/>
    <s v="BS"/>
    <s v="Select tide"/>
    <m/>
    <m/>
  </r>
  <r>
    <n v="22"/>
    <x v="0"/>
    <n v="5"/>
    <s v="May"/>
    <n v="28"/>
    <x v="8"/>
    <d v="1899-12-30T11:07:00"/>
    <x v="9"/>
    <s v="Q Jeff (right bank opposite N. Arm confl.)"/>
    <s v="Gordon Estuary"/>
    <n v="1"/>
    <s v="Sandlance"/>
    <s v="Wild"/>
    <s v="not specified"/>
    <n v="14"/>
    <n v="1"/>
    <n v="5"/>
    <n v="99"/>
    <s v="BS"/>
    <s v="Select tide"/>
    <m/>
    <m/>
  </r>
  <r>
    <n v="22"/>
    <x v="0"/>
    <n v="5"/>
    <s v="May"/>
    <n v="28"/>
    <x v="8"/>
    <d v="1899-12-30T11:32:00"/>
    <x v="4"/>
    <s v="Butch's (Gordon R.)"/>
    <s v="Gordon Estuary"/>
    <n v="1"/>
    <s v="Coho"/>
    <s v="Wild"/>
    <s v="Fry"/>
    <n v="3"/>
    <n v="1"/>
    <n v="2"/>
    <n v="4"/>
    <s v="BS"/>
    <s v="Select tide"/>
    <m/>
    <m/>
  </r>
  <r>
    <n v="22"/>
    <x v="0"/>
    <n v="5"/>
    <s v="May"/>
    <n v="28"/>
    <x v="8"/>
    <d v="1899-12-30T11:32:00"/>
    <x v="4"/>
    <s v="Butch's (Gordon R.)"/>
    <s v="Gordon Estuary"/>
    <n v="1"/>
    <s v="Chum"/>
    <s v="Wild"/>
    <s v="Fry"/>
    <n v="2"/>
    <n v="1"/>
    <n v="2"/>
    <n v="1"/>
    <s v="BS"/>
    <s v="Select tide"/>
    <m/>
    <m/>
  </r>
  <r>
    <n v="22"/>
    <x v="0"/>
    <n v="5"/>
    <s v="May"/>
    <n v="28"/>
    <x v="8"/>
    <d v="1899-12-30T11:32:00"/>
    <x v="4"/>
    <s v="Butch's (Gordon R.)"/>
    <s v="Gordon Estuary"/>
    <n v="1"/>
    <s v="Sculpin"/>
    <s v="Wild"/>
    <s v="Non-salmonid juvenile"/>
    <n v="8"/>
    <n v="1"/>
    <n v="4"/>
    <n v="1"/>
    <s v="BS"/>
    <s v="Select tide"/>
    <m/>
    <m/>
  </r>
  <r>
    <n v="22"/>
    <x v="0"/>
    <n v="5"/>
    <s v="May"/>
    <n v="28"/>
    <x v="8"/>
    <d v="1899-12-30T11:32:00"/>
    <x v="4"/>
    <s v="Butch's (Gordon R.)"/>
    <s v="Gordon Estuary"/>
    <n v="1"/>
    <s v="Pipefish"/>
    <s v="Wild"/>
    <s v="Non-salmonid juvenile"/>
    <n v="18"/>
    <n v="1"/>
    <n v="4"/>
    <n v="1"/>
    <s v="BS"/>
    <s v="Select tide"/>
    <m/>
    <m/>
  </r>
  <r>
    <n v="22"/>
    <x v="0"/>
    <n v="5"/>
    <s v="May"/>
    <n v="28"/>
    <x v="8"/>
    <d v="1899-12-30T11:32:00"/>
    <x v="4"/>
    <s v="Butch's (Gordon R.)"/>
    <s v="Gordon Estuary"/>
    <n v="1"/>
    <s v="Perch"/>
    <s v="Wild"/>
    <s v="Non-salmonid juvenile"/>
    <n v="13"/>
    <n v="1"/>
    <n v="4"/>
    <n v="2"/>
    <s v="BS"/>
    <s v="Select tide"/>
    <m/>
    <m/>
  </r>
  <r>
    <n v="22"/>
    <x v="0"/>
    <n v="5"/>
    <s v="May"/>
    <n v="28"/>
    <x v="8"/>
    <d v="1899-12-30T11:32:00"/>
    <x v="4"/>
    <s v="Butch's (Gordon R.)"/>
    <s v="Gordon Estuary"/>
    <n v="1"/>
    <s v="Greenling"/>
    <s v="Wild"/>
    <s v="not specified"/>
    <n v="16"/>
    <n v="1"/>
    <n v="5"/>
    <n v="3"/>
    <s v="BS"/>
    <s v="Select tide"/>
    <m/>
    <m/>
  </r>
  <r>
    <n v="22"/>
    <x v="0"/>
    <n v="5"/>
    <s v="May"/>
    <n v="28"/>
    <x v="8"/>
    <d v="1899-12-30T12:05:00"/>
    <x v="8"/>
    <s v="Q01, left bank Gordon up from confluence"/>
    <s v="Gordon Estuary"/>
    <n v="1"/>
    <s v="Coho"/>
    <s v="Wild"/>
    <s v="Fry"/>
    <n v="3"/>
    <n v="1"/>
    <n v="2"/>
    <n v="17"/>
    <s v="BS"/>
    <s v="Select tide"/>
    <m/>
    <m/>
  </r>
  <r>
    <n v="22"/>
    <x v="0"/>
    <n v="5"/>
    <s v="May"/>
    <n v="28"/>
    <x v="8"/>
    <d v="1899-12-30T12:05:00"/>
    <x v="8"/>
    <s v="Q01, left bank Gordon up from confluence"/>
    <s v="Gordon Estuary"/>
    <n v="1"/>
    <s v="Chum"/>
    <s v="Wild"/>
    <s v="Fry"/>
    <n v="2"/>
    <n v="1"/>
    <n v="2"/>
    <n v="1"/>
    <s v="BS"/>
    <s v="Select tide"/>
    <m/>
    <m/>
  </r>
  <r>
    <n v="22"/>
    <x v="0"/>
    <n v="5"/>
    <s v="May"/>
    <n v="28"/>
    <x v="8"/>
    <d v="1899-12-30T12:05:00"/>
    <x v="8"/>
    <s v="Q01, left bank Gordon up from confluence"/>
    <s v="Gordon Estuary"/>
    <n v="1"/>
    <s v="Coho"/>
    <s v="Wild"/>
    <s v="Smolt"/>
    <n v="3"/>
    <n v="1"/>
    <n v="3"/>
    <n v="1"/>
    <s v="BS"/>
    <s v="Select tide"/>
    <m/>
    <m/>
  </r>
  <r>
    <n v="23"/>
    <x v="0"/>
    <n v="6"/>
    <s v="Jun"/>
    <n v="5"/>
    <x v="9"/>
    <d v="1899-12-30T12:25:00"/>
    <x v="4"/>
    <s v="Butch's (Gordon R.)"/>
    <s v="Gordon Estuary"/>
    <n v="1"/>
    <s v="Chinook"/>
    <s v="Wild"/>
    <s v="Smolt"/>
    <n v="5"/>
    <n v="1"/>
    <n v="3"/>
    <n v="1"/>
    <s v="BS"/>
    <s v="Select tide"/>
    <m/>
    <m/>
  </r>
  <r>
    <n v="23"/>
    <x v="0"/>
    <n v="6"/>
    <s v="Jun"/>
    <n v="5"/>
    <x v="9"/>
    <d v="1899-12-30T12:25:00"/>
    <x v="4"/>
    <s v="Butch's (Gordon R.)"/>
    <s v="Gordon Estuary"/>
    <n v="1"/>
    <s v="Chinook"/>
    <s v="Wild"/>
    <s v="Fry"/>
    <n v="5"/>
    <n v="1"/>
    <n v="2"/>
    <n v="2"/>
    <s v="BS"/>
    <s v="Select tide"/>
    <m/>
    <m/>
  </r>
  <r>
    <n v="23"/>
    <x v="0"/>
    <n v="6"/>
    <s v="Jun"/>
    <n v="5"/>
    <x v="9"/>
    <d v="1899-12-30T12:25:00"/>
    <x v="4"/>
    <s v="Butch's (Gordon R.)"/>
    <s v="Gordon Estuary"/>
    <n v="1"/>
    <s v="Coho"/>
    <s v="Wild"/>
    <s v="Smolt"/>
    <n v="3"/>
    <n v="1"/>
    <n v="3"/>
    <n v="1"/>
    <s v="BS"/>
    <s v="Select tide"/>
    <m/>
    <m/>
  </r>
  <r>
    <n v="23"/>
    <x v="0"/>
    <n v="6"/>
    <s v="Jun"/>
    <n v="5"/>
    <x v="9"/>
    <d v="1899-12-30T12:25:00"/>
    <x v="4"/>
    <s v="Butch's (Gordon R.)"/>
    <s v="Gordon Estuary"/>
    <n v="1"/>
    <s v="Coho"/>
    <s v="Wild"/>
    <s v="Fry"/>
    <n v="3"/>
    <n v="1"/>
    <n v="2"/>
    <n v="1"/>
    <s v="BS"/>
    <s v="Select tide"/>
    <m/>
    <m/>
  </r>
  <r>
    <n v="23"/>
    <x v="0"/>
    <n v="6"/>
    <s v="Jun"/>
    <n v="5"/>
    <x v="9"/>
    <d v="1899-12-30T12:25:00"/>
    <x v="4"/>
    <s v="Butch's (Gordon R.)"/>
    <s v="Gordon Estuary"/>
    <n v="1"/>
    <s v="Chum"/>
    <s v="Wild"/>
    <s v="Fry"/>
    <n v="2"/>
    <n v="1"/>
    <n v="2"/>
    <n v="1"/>
    <s v="BS"/>
    <s v="Select tide"/>
    <m/>
    <m/>
  </r>
  <r>
    <n v="23"/>
    <x v="0"/>
    <n v="6"/>
    <s v="Jun"/>
    <n v="5"/>
    <x v="9"/>
    <d v="1899-12-30T12:25:00"/>
    <x v="4"/>
    <s v="Butch's (Gordon R.)"/>
    <s v="Gordon Estuary"/>
    <n v="1"/>
    <s v="Sandlance"/>
    <s v="Wild"/>
    <s v="not specified"/>
    <n v="14"/>
    <n v="1"/>
    <n v="5"/>
    <n v="400"/>
    <s v="BS"/>
    <s v="Select tide"/>
    <m/>
    <m/>
  </r>
  <r>
    <n v="23"/>
    <x v="0"/>
    <n v="6"/>
    <s v="Jun"/>
    <n v="5"/>
    <x v="9"/>
    <d v="1899-12-30T11:40:00"/>
    <x v="8"/>
    <s v="Q01, left bank Gordon up from confluence"/>
    <s v="Gordon Estuary"/>
    <n v="1"/>
    <s v="Coho"/>
    <s v="Wild"/>
    <s v="Fry"/>
    <n v="3"/>
    <n v="1"/>
    <n v="2"/>
    <n v="27"/>
    <s v="BS"/>
    <s v="Select tide"/>
    <m/>
    <m/>
  </r>
  <r>
    <n v="23"/>
    <x v="0"/>
    <n v="6"/>
    <s v="Jun"/>
    <n v="5"/>
    <x v="9"/>
    <d v="1899-12-30T11:40:00"/>
    <x v="8"/>
    <s v="Q01, left bank Gordon up from confluence"/>
    <s v="Gordon Estuary"/>
    <n v="1"/>
    <s v="Sculpin"/>
    <s v="Wild"/>
    <s v="Non-salmonid juvenile"/>
    <n v="8"/>
    <n v="1"/>
    <n v="4"/>
    <n v="8"/>
    <s v="BS"/>
    <s v="Select tide"/>
    <m/>
    <m/>
  </r>
  <r>
    <n v="23"/>
    <x v="0"/>
    <n v="6"/>
    <s v="Jun"/>
    <n v="5"/>
    <x v="9"/>
    <d v="1899-12-30T11:40:00"/>
    <x v="8"/>
    <s v="Q01, left bank Gordon up from confluence"/>
    <s v="Gordon Estuary"/>
    <n v="1"/>
    <s v="Stickleback"/>
    <s v="Wild"/>
    <s v="Non-salmonid juvenile"/>
    <n v="9"/>
    <n v="1"/>
    <n v="4"/>
    <n v="60"/>
    <s v="BS"/>
    <s v="Select tide"/>
    <m/>
    <m/>
  </r>
  <r>
    <n v="23"/>
    <x v="0"/>
    <n v="6"/>
    <s v="Jun"/>
    <n v="5"/>
    <x v="9"/>
    <d v="1899-12-30T11:40:00"/>
    <x v="8"/>
    <s v="Q01, left bank Gordon up from confluence"/>
    <s v="Gordon Estuary"/>
    <n v="1"/>
    <s v="Pipefish"/>
    <s v="Wild"/>
    <s v="Non-salmonid juvenile"/>
    <n v="18"/>
    <n v="1"/>
    <n v="4"/>
    <n v="3"/>
    <s v="BS"/>
    <s v="Select tide"/>
    <m/>
    <m/>
  </r>
  <r>
    <n v="23"/>
    <x v="0"/>
    <n v="6"/>
    <s v="Jun"/>
    <n v="5"/>
    <x v="9"/>
    <d v="1899-12-30T11:40:00"/>
    <x v="8"/>
    <s v="Q01, left bank Gordon up from confluence"/>
    <s v="Gordon Estuary"/>
    <n v="1"/>
    <s v="Blennie/Gunnel"/>
    <s v="Wild"/>
    <s v="Select stage"/>
    <n v="15"/>
    <n v="1"/>
    <n v="99"/>
    <n v="10"/>
    <s v="BS"/>
    <s v="Select tide"/>
    <m/>
    <m/>
  </r>
  <r>
    <n v="23"/>
    <x v="0"/>
    <n v="6"/>
    <s v="Jun"/>
    <n v="5"/>
    <x v="9"/>
    <d v="1899-12-30T11:40:00"/>
    <x v="8"/>
    <s v="Q01, left bank Gordon up from confluence"/>
    <s v="Gordon Estuary"/>
    <n v="1"/>
    <s v="Blennie/Gunnel"/>
    <s v="Wild"/>
    <s v="not specified"/>
    <n v="15"/>
    <n v="1"/>
    <n v="5"/>
    <n v="10"/>
    <s v="BS"/>
    <s v="Select tide"/>
    <m/>
    <m/>
  </r>
  <r>
    <n v="23"/>
    <x v="0"/>
    <n v="6"/>
    <s v="Jun"/>
    <n v="5"/>
    <x v="9"/>
    <d v="1899-12-30T13:00:00"/>
    <x v="1"/>
    <s v="Gallaugher's"/>
    <s v="Gordon Estuary"/>
    <n v="1"/>
    <s v="Chinook"/>
    <s v="Wild"/>
    <s v="Fry"/>
    <n v="5"/>
    <n v="1"/>
    <n v="2"/>
    <n v="1"/>
    <s v="BS"/>
    <s v="Select tide"/>
    <m/>
    <m/>
  </r>
  <r>
    <n v="23"/>
    <x v="0"/>
    <n v="6"/>
    <s v="Jun"/>
    <n v="5"/>
    <x v="9"/>
    <d v="1899-12-30T13:00:00"/>
    <x v="1"/>
    <s v="Gallaugher's"/>
    <s v="Gordon Estuary"/>
    <n v="1"/>
    <s v="Coho"/>
    <s v="Wild"/>
    <s v="Fry"/>
    <n v="3"/>
    <n v="1"/>
    <n v="2"/>
    <n v="9"/>
    <s v="BS"/>
    <s v="Select tide"/>
    <m/>
    <m/>
  </r>
  <r>
    <n v="23"/>
    <x v="0"/>
    <n v="6"/>
    <s v="Jun"/>
    <n v="5"/>
    <x v="9"/>
    <d v="1899-12-30T13:00:00"/>
    <x v="1"/>
    <s v="Gallaugher's"/>
    <s v="Gordon Estuary"/>
    <n v="1"/>
    <s v="Sculpin"/>
    <s v="Wild"/>
    <s v="Non-salmonid juvenile"/>
    <n v="8"/>
    <n v="1"/>
    <n v="4"/>
    <n v="10"/>
    <s v="BS"/>
    <s v="Select tide"/>
    <m/>
    <m/>
  </r>
  <r>
    <n v="23"/>
    <x v="0"/>
    <n v="6"/>
    <s v="Jun"/>
    <n v="5"/>
    <x v="9"/>
    <d v="1899-12-30T13:00:00"/>
    <x v="1"/>
    <s v="Gallaugher's"/>
    <s v="Gordon Estuary"/>
    <n v="1"/>
    <s v="Stickleback"/>
    <s v="Wild"/>
    <s v="Non-salmonid juvenile"/>
    <n v="9"/>
    <n v="1"/>
    <n v="4"/>
    <n v="19"/>
    <s v="BS"/>
    <s v="Select tide"/>
    <m/>
    <m/>
  </r>
  <r>
    <n v="23"/>
    <x v="0"/>
    <n v="6"/>
    <s v="Jun"/>
    <n v="5"/>
    <x v="9"/>
    <d v="1899-12-30T13:00:00"/>
    <x v="1"/>
    <s v="Gallaugher's"/>
    <s v="Gordon Estuary"/>
    <n v="1"/>
    <s v="Pipefish"/>
    <s v="Wild"/>
    <s v="Non-salmonid juvenile"/>
    <n v="18"/>
    <n v="1"/>
    <n v="4"/>
    <n v="9"/>
    <s v="BS"/>
    <s v="Select tide"/>
    <m/>
    <m/>
  </r>
  <r>
    <n v="23"/>
    <x v="0"/>
    <n v="6"/>
    <s v="Jun"/>
    <n v="5"/>
    <x v="9"/>
    <d v="1899-12-30T13:00:00"/>
    <x v="1"/>
    <s v="Gallaugher's"/>
    <s v="Gordon Estuary"/>
    <n v="1"/>
    <s v="Blennie/Gunnel"/>
    <s v="Wild"/>
    <s v="Non-salmonid juvenile"/>
    <n v="15"/>
    <n v="1"/>
    <n v="4"/>
    <n v="18"/>
    <s v="BS"/>
    <s v="Select tide"/>
    <m/>
    <m/>
  </r>
  <r>
    <n v="23"/>
    <x v="0"/>
    <n v="6"/>
    <s v="Jun"/>
    <n v="5"/>
    <x v="9"/>
    <d v="1899-12-30T13:00:00"/>
    <x v="1"/>
    <s v="Gallaugher's"/>
    <s v="Gordon Estuary"/>
    <n v="1"/>
    <s v="Perch"/>
    <s v="Wild"/>
    <s v="Non-salmonid juvenile"/>
    <n v="13"/>
    <n v="1"/>
    <n v="4"/>
    <n v="6"/>
    <s v="BS"/>
    <s v="Select tide"/>
    <m/>
    <s v="No Fish"/>
  </r>
  <r>
    <n v="23"/>
    <x v="0"/>
    <n v="6"/>
    <s v="Jun"/>
    <n v="5"/>
    <x v="9"/>
    <d v="1899-12-30T13:40:00"/>
    <x v="9"/>
    <s v="Q Jeff (right bank opposite N. Arm confl.)"/>
    <s v="Gordon Estuary"/>
    <n v="1"/>
    <s v="Chinook"/>
    <s v="Wild"/>
    <s v="Fry"/>
    <n v="5"/>
    <n v="1"/>
    <n v="2"/>
    <n v="1"/>
    <s v="BS"/>
    <s v="Select tide"/>
    <m/>
    <s v="No Fish"/>
  </r>
  <r>
    <n v="23"/>
    <x v="0"/>
    <n v="6"/>
    <s v="Jun"/>
    <n v="5"/>
    <x v="9"/>
    <d v="1899-12-30T13:40:00"/>
    <x v="9"/>
    <s v="Q Jeff (right bank opposite N. Arm confl.)"/>
    <s v="Gordon Estuary"/>
    <n v="1"/>
    <s v="Coho"/>
    <s v="Wild"/>
    <s v="Fry"/>
    <n v="3"/>
    <n v="1"/>
    <n v="2"/>
    <n v="16"/>
    <s v="BS"/>
    <s v="Select tide"/>
    <m/>
    <m/>
  </r>
  <r>
    <n v="23"/>
    <x v="0"/>
    <n v="6"/>
    <s v="Jun"/>
    <n v="5"/>
    <x v="9"/>
    <d v="1899-12-30T13:40:00"/>
    <x v="9"/>
    <s v="Q Jeff (right bank opposite N. Arm confl.)"/>
    <s v="Gordon Estuary"/>
    <n v="1"/>
    <s v="Chum"/>
    <s v="Wild"/>
    <s v="Fry"/>
    <n v="2"/>
    <n v="1"/>
    <n v="2"/>
    <n v="1"/>
    <s v="BS"/>
    <s v="Select tide"/>
    <m/>
    <m/>
  </r>
  <r>
    <n v="23"/>
    <x v="0"/>
    <n v="6"/>
    <s v="Jun"/>
    <n v="5"/>
    <x v="9"/>
    <d v="1899-12-30T13:40:00"/>
    <x v="9"/>
    <s v="Q Jeff (right bank opposite N. Arm confl.)"/>
    <s v="Gordon Estuary"/>
    <n v="1"/>
    <s v="Sculpin"/>
    <s v="Wild"/>
    <s v="Non-salmonid juvenile"/>
    <n v="8"/>
    <n v="1"/>
    <n v="4"/>
    <n v="6"/>
    <s v="BS"/>
    <s v="Select tide"/>
    <m/>
    <m/>
  </r>
  <r>
    <n v="23"/>
    <x v="0"/>
    <n v="6"/>
    <s v="Jun"/>
    <n v="5"/>
    <x v="9"/>
    <d v="1899-12-30T13:40:00"/>
    <x v="9"/>
    <s v="Q Jeff (right bank opposite N. Arm confl.)"/>
    <s v="Gordon Estuary"/>
    <n v="1"/>
    <s v="Pipefish"/>
    <s v="Wild"/>
    <s v="Non-salmonid juvenile"/>
    <n v="18"/>
    <n v="1"/>
    <n v="4"/>
    <n v="3"/>
    <s v="BS"/>
    <s v="Select tide"/>
    <m/>
    <m/>
  </r>
  <r>
    <n v="23"/>
    <x v="0"/>
    <n v="6"/>
    <s v="Jun"/>
    <n v="5"/>
    <x v="9"/>
    <d v="1899-12-30T13:40:00"/>
    <x v="9"/>
    <s v="Q Jeff (right bank opposite N. Arm confl.)"/>
    <s v="Gordon Estuary"/>
    <n v="1"/>
    <s v="Blennie/Gunnel"/>
    <s v="Wild"/>
    <s v="Non-salmonid juvenile"/>
    <n v="15"/>
    <n v="1"/>
    <n v="4"/>
    <n v="10"/>
    <s v="BS"/>
    <s v="Select tide"/>
    <m/>
    <m/>
  </r>
  <r>
    <n v="23"/>
    <x v="0"/>
    <n v="6"/>
    <s v="Jun"/>
    <n v="5"/>
    <x v="9"/>
    <d v="1899-12-30T13:40:00"/>
    <x v="9"/>
    <s v="Q Jeff (right bank opposite N. Arm confl.)"/>
    <s v="Gordon Estuary"/>
    <n v="1"/>
    <s v="Perch"/>
    <s v="Wild"/>
    <s v="Non-salmonid juvenile"/>
    <n v="13"/>
    <n v="1"/>
    <n v="4"/>
    <n v="54"/>
    <s v="BS"/>
    <s v="Select tide"/>
    <m/>
    <m/>
  </r>
  <r>
    <n v="23"/>
    <x v="0"/>
    <n v="6"/>
    <s v="Jun"/>
    <n v="5"/>
    <x v="9"/>
    <d v="1899-12-30T14:40:00"/>
    <x v="0"/>
    <s v="Pacheedah Shores Boat Ramp"/>
    <s v="Gordon Estuary"/>
    <n v="1"/>
    <s v="Coho"/>
    <s v="Wild"/>
    <s v="Smolt"/>
    <n v="3"/>
    <n v="1"/>
    <n v="3"/>
    <n v="1"/>
    <s v="BS"/>
    <s v="Select tide"/>
    <m/>
    <m/>
  </r>
  <r>
    <n v="23"/>
    <x v="0"/>
    <n v="6"/>
    <s v="Jun"/>
    <n v="5"/>
    <x v="9"/>
    <d v="1899-12-30T14:40:00"/>
    <x v="0"/>
    <s v="Pacheedah Shores Boat Ramp"/>
    <s v="Gordon Estuary"/>
    <n v="1"/>
    <s v="Coho"/>
    <s v="Wild"/>
    <s v="Fry"/>
    <n v="3"/>
    <n v="1"/>
    <n v="2"/>
    <n v="1"/>
    <s v="BS"/>
    <s v="Select tide"/>
    <m/>
    <m/>
  </r>
  <r>
    <n v="23"/>
    <x v="0"/>
    <n v="6"/>
    <s v="Jun"/>
    <n v="5"/>
    <x v="9"/>
    <d v="1899-12-30T14:40:00"/>
    <x v="0"/>
    <s v="Pacheedah Shores Boat Ramp"/>
    <s v="Gordon Estuary"/>
    <n v="1"/>
    <s v="Cutthroat"/>
    <s v="Wild"/>
    <s v="Fry"/>
    <n v="6"/>
    <n v="1"/>
    <n v="2"/>
    <n v="10"/>
    <s v="BS"/>
    <s v="Select tide"/>
    <m/>
    <m/>
  </r>
  <r>
    <n v="23"/>
    <x v="0"/>
    <n v="6"/>
    <s v="Jun"/>
    <n v="5"/>
    <x v="9"/>
    <d v="1899-12-30T14:40:00"/>
    <x v="0"/>
    <s v="Pacheedah Shores Boat Ramp"/>
    <s v="Gordon Estuary"/>
    <n v="1"/>
    <s v="Sculpin"/>
    <s v="Wild"/>
    <s v="Non-salmonid juvenile"/>
    <n v="8"/>
    <n v="1"/>
    <n v="4"/>
    <n v="10"/>
    <s v="BS"/>
    <s v="Select tide"/>
    <m/>
    <m/>
  </r>
  <r>
    <n v="23"/>
    <x v="0"/>
    <n v="6"/>
    <s v="Jun"/>
    <n v="5"/>
    <x v="9"/>
    <d v="1899-12-30T14:40:00"/>
    <x v="0"/>
    <s v="Pacheedah Shores Boat Ramp"/>
    <s v="Gordon Estuary"/>
    <n v="1"/>
    <s v="Stickleback"/>
    <s v="Wild"/>
    <s v="Non-salmonid juvenile"/>
    <n v="9"/>
    <n v="1"/>
    <n v="4"/>
    <n v="9"/>
    <s v="BS"/>
    <s v="Select tide"/>
    <m/>
    <m/>
  </r>
  <r>
    <n v="23"/>
    <x v="0"/>
    <n v="6"/>
    <s v="Jun"/>
    <n v="5"/>
    <x v="9"/>
    <d v="1899-12-30T14:40:00"/>
    <x v="0"/>
    <s v="Pacheedah Shores Boat Ramp"/>
    <s v="Gordon Estuary"/>
    <n v="1"/>
    <s v="Pipefish"/>
    <s v="Wild"/>
    <s v="Non-salmonid juvenile"/>
    <n v="18"/>
    <n v="1"/>
    <n v="4"/>
    <n v="9"/>
    <s v="BS"/>
    <s v="Select tide"/>
    <m/>
    <m/>
  </r>
  <r>
    <n v="23"/>
    <x v="0"/>
    <n v="6"/>
    <s v="Jun"/>
    <n v="5"/>
    <x v="9"/>
    <d v="1899-12-30T14:40:00"/>
    <x v="0"/>
    <s v="Pacheedah Shores Boat Ramp"/>
    <s v="Gordon Estuary"/>
    <n v="1"/>
    <s v="Blennie/Gunnel"/>
    <s v="Wild"/>
    <s v="Non-salmonid juvenile"/>
    <n v="15"/>
    <n v="1"/>
    <n v="4"/>
    <n v="7"/>
    <s v="BS"/>
    <s v="Select tide"/>
    <m/>
    <m/>
  </r>
  <r>
    <n v="23"/>
    <x v="0"/>
    <n v="6"/>
    <s v="Jun"/>
    <n v="5"/>
    <x v="9"/>
    <d v="1899-12-30T14:40:00"/>
    <x v="0"/>
    <s v="Pacheedah Shores Boat Ramp"/>
    <s v="Gordon Estuary"/>
    <n v="1"/>
    <s v="Perch"/>
    <s v="Wild"/>
    <s v="Non-salmonid juvenile"/>
    <n v="13"/>
    <n v="1"/>
    <n v="4"/>
    <n v="7"/>
    <s v="BS"/>
    <s v="Select tide"/>
    <m/>
    <s v="browns slough mouth"/>
  </r>
  <r>
    <n v="23"/>
    <x v="0"/>
    <n v="6"/>
    <s v="Jun"/>
    <n v="5"/>
    <x v="9"/>
    <d v="1899-12-30T15:52:00"/>
    <x v="12"/>
    <s v="Mouth of Site 7 inlet, north side"/>
    <s v="Gordon Estuary"/>
    <n v="1"/>
    <s v="Coho"/>
    <s v="Wild"/>
    <s v="Fry"/>
    <n v="3"/>
    <n v="1"/>
    <n v="2"/>
    <n v="8"/>
    <s v="BS"/>
    <s v="Select tide"/>
    <m/>
    <s v="browns slough mouth"/>
  </r>
  <r>
    <n v="23"/>
    <x v="0"/>
    <n v="6"/>
    <s v="Jun"/>
    <n v="5"/>
    <x v="9"/>
    <d v="1899-12-30T15:52:00"/>
    <x v="12"/>
    <s v="Mouth of Site 7 inlet, north side"/>
    <s v="Gordon Estuary"/>
    <n v="1"/>
    <s v="Sculpin"/>
    <s v="Wild"/>
    <s v="Non-salmonid juvenile"/>
    <n v="8"/>
    <n v="1"/>
    <n v="4"/>
    <n v="15"/>
    <s v="BS"/>
    <s v="Select tide"/>
    <m/>
    <s v="browns slough mouth"/>
  </r>
  <r>
    <n v="23"/>
    <x v="0"/>
    <n v="6"/>
    <s v="Jun"/>
    <n v="5"/>
    <x v="9"/>
    <d v="1899-12-30T15:52:00"/>
    <x v="12"/>
    <s v="Mouth of Site 7 inlet, north side"/>
    <s v="Gordon Estuary"/>
    <n v="1"/>
    <s v="Stickleback"/>
    <s v="Wild"/>
    <s v="Non-salmonid juvenile"/>
    <n v="9"/>
    <n v="1"/>
    <n v="4"/>
    <n v="1"/>
    <s v="BS"/>
    <s v="Select tide"/>
    <m/>
    <s v="browns slough mouth"/>
  </r>
  <r>
    <n v="23"/>
    <x v="0"/>
    <n v="6"/>
    <s v="Jun"/>
    <n v="5"/>
    <x v="9"/>
    <d v="1899-12-30T15:52:00"/>
    <x v="12"/>
    <s v="Mouth of Site 7 inlet, north side"/>
    <s v="Gordon Estuary"/>
    <n v="1"/>
    <s v="Pipefish"/>
    <s v="Wild"/>
    <s v="Non-salmonid juvenile"/>
    <n v="18"/>
    <n v="1"/>
    <n v="4"/>
    <n v="8"/>
    <s v="BS"/>
    <s v="Select tide"/>
    <m/>
    <s v="browns slough mouth"/>
  </r>
  <r>
    <n v="23"/>
    <x v="0"/>
    <n v="6"/>
    <s v="Jun"/>
    <n v="5"/>
    <x v="9"/>
    <d v="1899-12-30T15:52:00"/>
    <x v="12"/>
    <s v="Mouth of Site 7 inlet, north side"/>
    <s v="Gordon Estuary"/>
    <n v="1"/>
    <s v="Blennie/Gunnel"/>
    <s v="Wild"/>
    <s v="Non-salmonid juvenile"/>
    <n v="15"/>
    <n v="1"/>
    <n v="4"/>
    <n v="8"/>
    <s v="BS"/>
    <s v="Select tide"/>
    <m/>
    <s v="browns slough mouth"/>
  </r>
  <r>
    <n v="23"/>
    <x v="0"/>
    <n v="6"/>
    <s v="Jun"/>
    <n v="5"/>
    <x v="9"/>
    <d v="1899-12-30T15:52:00"/>
    <x v="12"/>
    <s v="Mouth of Site 7 inlet, north side"/>
    <s v="Gordon Estuary"/>
    <n v="1"/>
    <s v="Perch"/>
    <s v="Wild"/>
    <s v="Non-salmonid juvenile"/>
    <n v="13"/>
    <n v="1"/>
    <n v="4"/>
    <n v="19"/>
    <s v="BS"/>
    <s v="Select tide"/>
    <m/>
    <s v="browns slough mouth"/>
  </r>
  <r>
    <n v="23"/>
    <x v="0"/>
    <n v="6"/>
    <s v="Jun"/>
    <n v="6"/>
    <x v="10"/>
    <d v="1899-12-30T12:40:00"/>
    <x v="2"/>
    <s v="South Arm SJ (Old Mill)"/>
    <s v="San Juan Estuary"/>
    <n v="1"/>
    <s v="Coho"/>
    <s v="Wild"/>
    <s v="Fry"/>
    <n v="3"/>
    <n v="1"/>
    <n v="2"/>
    <n v="4"/>
    <s v="BS"/>
    <s v="Select tide"/>
    <m/>
    <m/>
  </r>
  <r>
    <n v="23"/>
    <x v="0"/>
    <n v="6"/>
    <s v="Jun"/>
    <n v="6"/>
    <x v="10"/>
    <d v="1899-12-30T12:40:00"/>
    <x v="2"/>
    <s v="South Arm SJ (Old Mill)"/>
    <s v="San Juan Estuary"/>
    <n v="1"/>
    <s v="Sculpin"/>
    <s v="Wild"/>
    <s v="Non-salmonid juvenile"/>
    <n v="8"/>
    <n v="1"/>
    <n v="4"/>
    <n v="12"/>
    <s v="BS"/>
    <s v="Select tide"/>
    <m/>
    <m/>
  </r>
  <r>
    <n v="23"/>
    <x v="0"/>
    <n v="6"/>
    <s v="Jun"/>
    <n v="6"/>
    <x v="10"/>
    <d v="1899-12-30T12:40:00"/>
    <x v="2"/>
    <s v="South Arm SJ (Old Mill)"/>
    <s v="San Juan Estuary"/>
    <n v="1"/>
    <s v="Stickleback"/>
    <s v="Wild"/>
    <s v="Non-salmonid juvenile"/>
    <n v="9"/>
    <n v="1"/>
    <n v="4"/>
    <n v="327"/>
    <s v="BS"/>
    <s v="Select tide"/>
    <m/>
    <m/>
  </r>
  <r>
    <n v="23"/>
    <x v="0"/>
    <n v="6"/>
    <s v="Jun"/>
    <n v="6"/>
    <x v="10"/>
    <d v="1899-12-30T12:40:00"/>
    <x v="2"/>
    <s v="South Arm SJ (Old Mill)"/>
    <s v="San Juan Estuary"/>
    <n v="1"/>
    <s v="Pipefish"/>
    <s v="Wild"/>
    <s v="Non-salmonid juvenile"/>
    <n v="18"/>
    <n v="1"/>
    <n v="4"/>
    <n v="16"/>
    <s v="BS"/>
    <s v="Select tide"/>
    <m/>
    <m/>
  </r>
  <r>
    <n v="23"/>
    <x v="0"/>
    <n v="6"/>
    <s v="Jun"/>
    <n v="6"/>
    <x v="10"/>
    <d v="1899-12-30T12:40:00"/>
    <x v="2"/>
    <s v="South Arm SJ (Old Mill)"/>
    <s v="San Juan Estuary"/>
    <n v="1"/>
    <s v="Blennie/Gunnel"/>
    <s v="Wild"/>
    <s v="Non-salmonid juvenile"/>
    <n v="15"/>
    <n v="1"/>
    <n v="4"/>
    <n v="15"/>
    <s v="BS"/>
    <s v="Select tide"/>
    <m/>
    <m/>
  </r>
  <r>
    <n v="23"/>
    <x v="0"/>
    <n v="6"/>
    <s v="Jun"/>
    <n v="6"/>
    <x v="10"/>
    <d v="1899-12-30T12:40:00"/>
    <x v="2"/>
    <s v="South Arm SJ (Old Mill)"/>
    <s v="San Juan Estuary"/>
    <n v="1"/>
    <s v="Perch"/>
    <s v="Wild"/>
    <s v="Non-salmonid juvenile"/>
    <n v="13"/>
    <n v="1"/>
    <n v="4"/>
    <n v="15"/>
    <s v="BS"/>
    <s v="Select tide"/>
    <m/>
    <m/>
  </r>
  <r>
    <n v="23"/>
    <x v="0"/>
    <n v="6"/>
    <s v="Jun"/>
    <n v="6"/>
    <x v="10"/>
    <d v="1899-12-30T13:15:00"/>
    <x v="4"/>
    <s v="Butch's (Gordon R.)"/>
    <s v="Gordon Estuary"/>
    <n v="1"/>
    <s v="Chinook"/>
    <s v="Wild"/>
    <s v="Smolt"/>
    <n v="5"/>
    <n v="1"/>
    <n v="3"/>
    <n v="14"/>
    <s v="BS"/>
    <s v="Select tide"/>
    <m/>
    <m/>
  </r>
  <r>
    <n v="23"/>
    <x v="0"/>
    <n v="6"/>
    <s v="Jun"/>
    <n v="6"/>
    <x v="10"/>
    <d v="1899-12-30T13:15:00"/>
    <x v="4"/>
    <s v="Butch's (Gordon R.)"/>
    <s v="Gordon Estuary"/>
    <n v="1"/>
    <s v="Coho"/>
    <s v="Wild"/>
    <s v="Smolt"/>
    <n v="3"/>
    <n v="1"/>
    <n v="3"/>
    <n v="18"/>
    <s v="BS"/>
    <s v="Select tide"/>
    <m/>
    <m/>
  </r>
  <r>
    <n v="23"/>
    <x v="0"/>
    <n v="6"/>
    <s v="Jun"/>
    <n v="6"/>
    <x v="10"/>
    <d v="1899-12-30T13:15:00"/>
    <x v="4"/>
    <s v="Butch's (Gordon R.)"/>
    <s v="Gordon Estuary"/>
    <n v="1"/>
    <s v="Coho"/>
    <s v="Wild"/>
    <s v="Fry"/>
    <n v="3"/>
    <n v="1"/>
    <n v="2"/>
    <n v="7"/>
    <s v="BS"/>
    <s v="Select tide"/>
    <m/>
    <m/>
  </r>
  <r>
    <n v="23"/>
    <x v="0"/>
    <n v="6"/>
    <s v="Jun"/>
    <n v="6"/>
    <x v="10"/>
    <d v="1899-12-30T13:15:00"/>
    <x v="4"/>
    <s v="Butch's (Gordon R.)"/>
    <s v="Gordon Estuary"/>
    <n v="1"/>
    <s v="Chum"/>
    <s v="Wild"/>
    <s v="Smolt"/>
    <n v="2"/>
    <n v="1"/>
    <n v="3"/>
    <n v="1"/>
    <s v="BS"/>
    <s v="Select tide"/>
    <m/>
    <m/>
  </r>
  <r>
    <n v="23"/>
    <x v="0"/>
    <n v="6"/>
    <s v="Jun"/>
    <n v="6"/>
    <x v="10"/>
    <d v="1899-12-30T13:15:00"/>
    <x v="4"/>
    <s v="Butch's (Gordon R.)"/>
    <s v="Gordon Estuary"/>
    <n v="1"/>
    <s v="Chum"/>
    <s v="Wild"/>
    <s v="Fry"/>
    <n v="2"/>
    <n v="1"/>
    <n v="2"/>
    <n v="2"/>
    <s v="BS"/>
    <s v="Select tide"/>
    <m/>
    <m/>
  </r>
  <r>
    <n v="23"/>
    <x v="0"/>
    <n v="6"/>
    <s v="Jun"/>
    <n v="6"/>
    <x v="10"/>
    <d v="1899-12-30T13:15:00"/>
    <x v="4"/>
    <s v="Butch's (Gordon R.)"/>
    <s v="Gordon Estuary"/>
    <n v="1"/>
    <s v="Sculpin"/>
    <s v="Wild"/>
    <s v="Non-salmonid juvenile"/>
    <n v="8"/>
    <n v="1"/>
    <n v="4"/>
    <n v="21"/>
    <s v="BS"/>
    <s v="Select tide"/>
    <m/>
    <m/>
  </r>
  <r>
    <n v="23"/>
    <x v="0"/>
    <n v="6"/>
    <s v="Jun"/>
    <n v="6"/>
    <x v="10"/>
    <d v="1899-12-30T13:15:00"/>
    <x v="4"/>
    <s v="Butch's (Gordon R.)"/>
    <s v="Gordon Estuary"/>
    <n v="1"/>
    <s v="Pipefish"/>
    <s v="Wild"/>
    <s v="Non-salmonid juvenile"/>
    <n v="18"/>
    <n v="1"/>
    <n v="4"/>
    <n v="12"/>
    <s v="BS"/>
    <s v="Select tide"/>
    <m/>
    <m/>
  </r>
  <r>
    <n v="23"/>
    <x v="0"/>
    <n v="6"/>
    <s v="Jun"/>
    <n v="6"/>
    <x v="10"/>
    <d v="1899-12-30T13:15:00"/>
    <x v="4"/>
    <s v="Butch's (Gordon R.)"/>
    <s v="Gordon Estuary"/>
    <n v="1"/>
    <s v="Blennie/Gunnel"/>
    <s v="Wild"/>
    <s v="Non-salmonid juvenile"/>
    <n v="15"/>
    <n v="1"/>
    <n v="4"/>
    <n v="12"/>
    <s v="BS"/>
    <s v="Select tide"/>
    <m/>
    <m/>
  </r>
  <r>
    <n v="23"/>
    <x v="0"/>
    <n v="6"/>
    <s v="Jun"/>
    <n v="6"/>
    <x v="10"/>
    <d v="1899-12-30T13:15:00"/>
    <x v="4"/>
    <s v="Butch's (Gordon R.)"/>
    <s v="Gordon Estuary"/>
    <n v="1"/>
    <s v="Perch"/>
    <s v="Wild"/>
    <s v="Non-salmonid juvenile"/>
    <n v="13"/>
    <n v="1"/>
    <n v="4"/>
    <n v="9"/>
    <s v="BS"/>
    <s v="Select tide"/>
    <m/>
    <m/>
  </r>
  <r>
    <n v="23"/>
    <x v="0"/>
    <n v="6"/>
    <s v="Jun"/>
    <n v="6"/>
    <x v="10"/>
    <d v="1899-12-30T13:15:00"/>
    <x v="4"/>
    <s v="Butch's (Gordon R.)"/>
    <s v="Gordon Estuary"/>
    <n v="1"/>
    <s v="Cutthroat"/>
    <s v="Wild"/>
    <s v="Smolt"/>
    <n v="6"/>
    <n v="1"/>
    <n v="3"/>
    <n v="1"/>
    <s v="BS"/>
    <s v="Select tide"/>
    <m/>
    <m/>
  </r>
  <r>
    <n v="23"/>
    <x v="0"/>
    <n v="6"/>
    <s v="Jun"/>
    <n v="6"/>
    <x v="10"/>
    <d v="1899-12-30T15:25:00"/>
    <x v="3"/>
    <s v="Central Arm SJ at Island Rd Bridge"/>
    <s v="San Juan Estuary"/>
    <n v="1"/>
    <s v="Coho"/>
    <s v="Wild"/>
    <s v="Fry"/>
    <n v="3"/>
    <n v="1"/>
    <n v="2"/>
    <n v="18"/>
    <s v="BS"/>
    <s v="Select tide"/>
    <m/>
    <m/>
  </r>
  <r>
    <n v="23"/>
    <x v="0"/>
    <n v="6"/>
    <s v="Jun"/>
    <n v="6"/>
    <x v="10"/>
    <d v="1899-12-30T15:25:00"/>
    <x v="3"/>
    <s v="Central Arm SJ at Island Rd Bridge"/>
    <s v="San Juan Estuary"/>
    <n v="1"/>
    <s v="Sculpin"/>
    <s v="Wild"/>
    <s v="Non-salmonid juvenile"/>
    <n v="8"/>
    <n v="1"/>
    <n v="4"/>
    <n v="6"/>
    <s v="BS"/>
    <s v="Select tide"/>
    <m/>
    <m/>
  </r>
  <r>
    <n v="23"/>
    <x v="0"/>
    <n v="6"/>
    <s v="Jun"/>
    <n v="6"/>
    <x v="10"/>
    <d v="1899-12-30T15:25:00"/>
    <x v="3"/>
    <s v="Central Arm SJ at Island Rd Bridge"/>
    <s v="San Juan Estuary"/>
    <n v="1"/>
    <s v="Pipefish"/>
    <s v="Wild"/>
    <s v="Non-salmonid juvenile"/>
    <n v="18"/>
    <n v="1"/>
    <n v="4"/>
    <n v="1"/>
    <s v="BS"/>
    <s v="Select tide"/>
    <m/>
    <m/>
  </r>
  <r>
    <n v="23"/>
    <x v="0"/>
    <n v="6"/>
    <s v="Jun"/>
    <n v="6"/>
    <x v="10"/>
    <d v="1899-12-30T14:36:00"/>
    <x v="11"/>
    <s v="Q4, u/s of Tanis's template site"/>
    <s v="San Juan Estuary"/>
    <n v="1"/>
    <s v="Coho"/>
    <s v="Wild"/>
    <s v="Fry"/>
    <n v="3"/>
    <n v="1"/>
    <n v="2"/>
    <n v="53"/>
    <s v="BS"/>
    <s v="Select tide"/>
    <m/>
    <m/>
  </r>
  <r>
    <n v="23"/>
    <x v="0"/>
    <n v="6"/>
    <s v="Jun"/>
    <n v="6"/>
    <x v="10"/>
    <d v="1899-12-30T14:36:00"/>
    <x v="11"/>
    <s v="Q4, u/s of Tanis's template site"/>
    <s v="San Juan Estuary"/>
    <n v="1"/>
    <s v="Sculpin"/>
    <s v="Wild"/>
    <s v="Non-salmonid juvenile"/>
    <n v="8"/>
    <n v="1"/>
    <n v="4"/>
    <n v="7"/>
    <s v="BS"/>
    <s v="Select tide"/>
    <m/>
    <m/>
  </r>
  <r>
    <n v="23"/>
    <x v="0"/>
    <n v="6"/>
    <s v="Jun"/>
    <n v="6"/>
    <x v="10"/>
    <d v="1899-12-30T14:36:00"/>
    <x v="11"/>
    <s v="Q4, u/s of Tanis's template site"/>
    <s v="San Juan Estuary"/>
    <n v="1"/>
    <s v="Stickleback"/>
    <s v="Wild"/>
    <s v="Non-salmonid juvenile"/>
    <n v="9"/>
    <n v="1"/>
    <n v="4"/>
    <n v="1"/>
    <s v="BS"/>
    <s v="Select tide"/>
    <m/>
    <m/>
  </r>
  <r>
    <n v="23"/>
    <x v="0"/>
    <n v="6"/>
    <s v="Jun"/>
    <n v="6"/>
    <x v="10"/>
    <d v="1899-12-30T14:36:00"/>
    <x v="11"/>
    <s v="Q4, u/s of Tanis's template site"/>
    <s v="San Juan Estuary"/>
    <n v="1"/>
    <s v="Blennie/Gunnel"/>
    <s v="Wild"/>
    <s v="Non-salmonid juvenile"/>
    <n v="15"/>
    <n v="1"/>
    <n v="4"/>
    <n v="4"/>
    <s v="BS"/>
    <s v="Select tide"/>
    <m/>
    <m/>
  </r>
  <r>
    <n v="23"/>
    <x v="0"/>
    <n v="6"/>
    <s v="Jun"/>
    <n v="6"/>
    <x v="10"/>
    <d v="1899-12-30T14:36:00"/>
    <x v="11"/>
    <s v="Q4, u/s of Tanis's template site"/>
    <s v="San Juan Estuary"/>
    <n v="1"/>
    <s v="Perch"/>
    <s v="Wild"/>
    <s v="Non-salmonid juvenile"/>
    <n v="13"/>
    <n v="1"/>
    <n v="4"/>
    <n v="7"/>
    <s v="BS"/>
    <s v="Select tide"/>
    <m/>
    <m/>
  </r>
  <r>
    <n v="23"/>
    <x v="0"/>
    <n v="6"/>
    <s v="Jun"/>
    <n v="6"/>
    <x v="10"/>
    <d v="1899-12-30T16:05:00"/>
    <x v="10"/>
    <s v="Q Helen, top of Island Road"/>
    <s v="San Juan Estuary"/>
    <n v="1"/>
    <s v="Coho"/>
    <s v="Wild"/>
    <s v="Fry"/>
    <n v="3"/>
    <n v="1"/>
    <n v="2"/>
    <n v="15"/>
    <s v="BS"/>
    <s v="Select tide"/>
    <m/>
    <m/>
  </r>
  <r>
    <n v="23"/>
    <x v="0"/>
    <n v="6"/>
    <s v="Jun"/>
    <n v="6"/>
    <x v="10"/>
    <d v="1899-12-30T16:05:00"/>
    <x v="10"/>
    <s v="Q Helen, top of Island Road"/>
    <s v="San Juan Estuary"/>
    <n v="1"/>
    <s v="Sculpin"/>
    <s v="Wild"/>
    <s v="Non-salmonid juvenile"/>
    <n v="8"/>
    <n v="1"/>
    <n v="4"/>
    <n v="3"/>
    <s v="BS"/>
    <s v="Select tide"/>
    <m/>
    <m/>
  </r>
  <r>
    <n v="23"/>
    <x v="0"/>
    <n v="6"/>
    <s v="Jun"/>
    <n v="7"/>
    <x v="11"/>
    <d v="1899-12-30T11:50:00"/>
    <x v="8"/>
    <s v="Q01, left bank Gordon up from confluence"/>
    <s v="Gordon Estuary"/>
    <n v="1"/>
    <s v="Coho"/>
    <s v="Wild"/>
    <s v="Fry"/>
    <n v="3"/>
    <n v="1"/>
    <n v="2"/>
    <n v="10"/>
    <s v="BS"/>
    <s v="Select tide"/>
    <m/>
    <s v="Gordon meadow"/>
  </r>
  <r>
    <n v="23"/>
    <x v="0"/>
    <n v="6"/>
    <s v="Jun"/>
    <n v="7"/>
    <x v="11"/>
    <d v="1899-12-30T11:50:00"/>
    <x v="8"/>
    <s v="Q01, left bank Gordon up from confluence"/>
    <s v="Gordon Estuary"/>
    <n v="1"/>
    <s v="Greenling"/>
    <s v="Wild"/>
    <s v="not specified"/>
    <n v="16"/>
    <n v="1"/>
    <n v="5"/>
    <n v="1"/>
    <s v="BS"/>
    <s v="Select tide"/>
    <m/>
    <s v="Gordon meadow"/>
  </r>
  <r>
    <n v="23"/>
    <x v="0"/>
    <n v="6"/>
    <s v="Jun"/>
    <n v="7"/>
    <x v="11"/>
    <d v="1899-12-30T12:50:00"/>
    <x v="13"/>
    <s v="Q02, Site 5 natural marsh middle channel"/>
    <s v="Gordon Estuary"/>
    <n v="1"/>
    <s v="Coho"/>
    <s v="Wild"/>
    <s v="Fry"/>
    <n v="3"/>
    <n v="1"/>
    <n v="2"/>
    <n v="4"/>
    <s v="PS"/>
    <s v="Select tide"/>
    <m/>
    <s v="Gordon river channel #2 upstream "/>
  </r>
  <r>
    <n v="23"/>
    <x v="0"/>
    <n v="6"/>
    <s v="Jun"/>
    <n v="7"/>
    <x v="11"/>
    <d v="1899-12-30T15:30:00"/>
    <x v="14"/>
    <s v="Site 1 salt marsh"/>
    <s v="Gordon Estuary"/>
    <n v="1"/>
    <s v="Coho"/>
    <s v="Wild"/>
    <s v="Fry"/>
    <n v="3"/>
    <n v="1"/>
    <n v="2"/>
    <n v="2"/>
    <s v="PS"/>
    <s v="Select tide"/>
    <m/>
    <s v="Past deerings bridge"/>
  </r>
  <r>
    <n v="23"/>
    <x v="0"/>
    <n v="6"/>
    <s v="Jun"/>
    <n v="7"/>
    <x v="11"/>
    <d v="1899-12-30T15:30:00"/>
    <x v="14"/>
    <s v="Site 1 salt marsh"/>
    <s v="Gordon Estuary"/>
    <n v="1"/>
    <s v="Sculpin"/>
    <s v="Wild"/>
    <s v="Non-salmonid juvenile"/>
    <n v="8"/>
    <n v="1"/>
    <n v="4"/>
    <s v="lots"/>
    <s v="PS"/>
    <s v="Select tide"/>
    <m/>
    <s v="Past deerings bridge"/>
  </r>
  <r>
    <n v="23"/>
    <x v="0"/>
    <n v="6"/>
    <s v="Jun"/>
    <n v="7"/>
    <x v="11"/>
    <d v="1899-12-30T15:30:00"/>
    <x v="14"/>
    <s v="Site 1 salt marsh"/>
    <s v="Gordon Estuary"/>
    <n v="1"/>
    <s v="Stickleback"/>
    <s v="Wild"/>
    <s v="Non-salmonid juvenile"/>
    <n v="9"/>
    <n v="1"/>
    <n v="4"/>
    <s v="lots"/>
    <s v="PS"/>
    <s v="Select tide"/>
    <m/>
    <s v="Past deerings bridge"/>
  </r>
  <r>
    <n v="23"/>
    <x v="0"/>
    <n v="6"/>
    <s v="Jun"/>
    <n v="7"/>
    <x v="11"/>
    <d v="1899-12-30T15:30:00"/>
    <x v="14"/>
    <s v="Site 1 salt marsh"/>
    <s v="Gordon Estuary"/>
    <n v="1"/>
    <s v="Pipefish"/>
    <s v="Wild"/>
    <s v="Non-salmonid juvenile"/>
    <n v="18"/>
    <n v="1"/>
    <n v="4"/>
    <s v="lots"/>
    <s v="PS"/>
    <s v="Select tide"/>
    <m/>
    <s v="Past deerings bridge"/>
  </r>
  <r>
    <n v="23"/>
    <x v="0"/>
    <n v="6"/>
    <s v="Jun"/>
    <n v="7"/>
    <x v="11"/>
    <d v="1899-12-30T15:30:00"/>
    <x v="14"/>
    <s v="Site 1 salt marsh"/>
    <s v="Gordon Estuary"/>
    <n v="1"/>
    <s v="Blennie/Gunnel"/>
    <s v="Wild"/>
    <s v="Non-salmonid juvenile"/>
    <n v="15"/>
    <n v="1"/>
    <n v="4"/>
    <s v="lots"/>
    <s v="PS"/>
    <s v="Select tide"/>
    <m/>
    <s v="Past deerings bridge"/>
  </r>
  <r>
    <n v="23"/>
    <x v="0"/>
    <n v="6"/>
    <s v="Jun"/>
    <n v="7"/>
    <x v="11"/>
    <d v="1899-12-30T15:30:00"/>
    <x v="14"/>
    <s v="Site 1 salt marsh"/>
    <s v="Gordon Estuary"/>
    <n v="1"/>
    <s v="Perch"/>
    <s v="Wild"/>
    <s v="Non-salmonid juvenile"/>
    <n v="13"/>
    <n v="1"/>
    <n v="4"/>
    <s v="lots"/>
    <s v="PS"/>
    <s v="Select tide"/>
    <m/>
    <s v="Past deerings bridge"/>
  </r>
  <r>
    <n v="24"/>
    <x v="0"/>
    <n v="6"/>
    <s v="Jun"/>
    <n v="12"/>
    <x v="12"/>
    <d v="1899-12-30T08:55:00"/>
    <x v="6"/>
    <s v="Smokies"/>
    <s v="Gordon Estuary"/>
    <n v="1"/>
    <s v="Sculpin"/>
    <s v="Wild"/>
    <s v="Non-salmonid juvenile"/>
    <n v="8"/>
    <n v="1"/>
    <n v="4"/>
    <n v="7"/>
    <s v="BS"/>
    <s v="Select tide"/>
    <m/>
    <m/>
  </r>
  <r>
    <n v="24"/>
    <x v="0"/>
    <n v="6"/>
    <s v="Jun"/>
    <n v="12"/>
    <x v="12"/>
    <d v="1899-12-30T08:55:00"/>
    <x v="6"/>
    <s v="Smokies"/>
    <s v="Gordon Estuary"/>
    <n v="1"/>
    <s v="Stickleback"/>
    <s v="Wild"/>
    <s v="Non-salmonid juvenile"/>
    <n v="9"/>
    <n v="1"/>
    <n v="4"/>
    <n v="36"/>
    <s v="BS"/>
    <s v="Select tide"/>
    <m/>
    <m/>
  </r>
  <r>
    <n v="24"/>
    <x v="0"/>
    <n v="6"/>
    <s v="Jun"/>
    <n v="12"/>
    <x v="12"/>
    <d v="1899-12-30T08:55:00"/>
    <x v="6"/>
    <s v="Smokies"/>
    <s v="Gordon Estuary"/>
    <n v="1"/>
    <s v="Pipefish"/>
    <s v="Wild"/>
    <s v="Non-salmonid juvenile"/>
    <n v="18"/>
    <n v="1"/>
    <n v="4"/>
    <n v="3"/>
    <s v="BS"/>
    <s v="Select tide"/>
    <m/>
    <m/>
  </r>
  <r>
    <n v="24"/>
    <x v="0"/>
    <n v="6"/>
    <s v="Jun"/>
    <n v="12"/>
    <x v="12"/>
    <d v="1899-12-30T08:55:00"/>
    <x v="6"/>
    <s v="Smokies"/>
    <s v="Gordon Estuary"/>
    <n v="1"/>
    <s v="Blennie/Gunnel"/>
    <s v="Wild"/>
    <s v="Non-salmonid juvenile"/>
    <n v="15"/>
    <n v="1"/>
    <n v="4"/>
    <n v="32"/>
    <s v="BS"/>
    <s v="Select tide"/>
    <m/>
    <m/>
  </r>
  <r>
    <n v="24"/>
    <x v="0"/>
    <n v="6"/>
    <s v="Jun"/>
    <n v="12"/>
    <x v="12"/>
    <d v="1899-12-30T08:55:00"/>
    <x v="6"/>
    <s v="Smokies"/>
    <s v="Gordon Estuary"/>
    <n v="1"/>
    <s v="Perch"/>
    <s v="Wild"/>
    <s v="Non-salmonid juvenile"/>
    <n v="13"/>
    <n v="1"/>
    <n v="4"/>
    <n v="5"/>
    <s v="BS"/>
    <s v="Select tide"/>
    <m/>
    <m/>
  </r>
  <r>
    <n v="24"/>
    <x v="0"/>
    <n v="6"/>
    <s v="Jun"/>
    <n v="12"/>
    <x v="12"/>
    <d v="1899-12-30T09:07:00"/>
    <x v="1"/>
    <s v="Gallaugher's"/>
    <s v="Gordon Estuary"/>
    <n v="1"/>
    <s v="Coho"/>
    <s v="Wild"/>
    <s v="Fry"/>
    <n v="3"/>
    <n v="1"/>
    <n v="2"/>
    <n v="6"/>
    <s v="BS"/>
    <s v="Select tide"/>
    <m/>
    <m/>
  </r>
  <r>
    <n v="24"/>
    <x v="0"/>
    <n v="6"/>
    <s v="Jun"/>
    <n v="12"/>
    <x v="12"/>
    <d v="1899-12-30T09:07:00"/>
    <x v="1"/>
    <s v="Gallaugher's"/>
    <s v="Gordon Estuary"/>
    <n v="1"/>
    <s v="Sculpin"/>
    <s v="Wild"/>
    <s v="Non-salmonid juvenile"/>
    <n v="8"/>
    <n v="1"/>
    <n v="4"/>
    <n v="5"/>
    <s v="BS"/>
    <s v="Select tide"/>
    <m/>
    <m/>
  </r>
  <r>
    <n v="24"/>
    <x v="0"/>
    <n v="6"/>
    <s v="Jun"/>
    <n v="12"/>
    <x v="12"/>
    <d v="1899-12-30T09:07:00"/>
    <x v="1"/>
    <s v="Gallaugher's"/>
    <s v="Gordon Estuary"/>
    <n v="1"/>
    <s v="Stickleback"/>
    <s v="Wild"/>
    <s v="Non-salmonid juvenile"/>
    <n v="9"/>
    <n v="1"/>
    <n v="4"/>
    <n v="75"/>
    <s v="BS"/>
    <s v="Select tide"/>
    <m/>
    <m/>
  </r>
  <r>
    <n v="24"/>
    <x v="0"/>
    <n v="6"/>
    <s v="Jun"/>
    <n v="12"/>
    <x v="12"/>
    <d v="1899-12-30T09:07:00"/>
    <x v="1"/>
    <s v="Gallaugher's"/>
    <s v="Gordon Estuary"/>
    <n v="1"/>
    <s v="Pipefish"/>
    <s v="Wild"/>
    <s v="Non-salmonid juvenile"/>
    <n v="18"/>
    <n v="1"/>
    <n v="4"/>
    <n v="3"/>
    <s v="BS"/>
    <s v="Select tide"/>
    <m/>
    <s v="Dungeness crab - 3"/>
  </r>
  <r>
    <n v="24"/>
    <x v="0"/>
    <n v="6"/>
    <s v="Jun"/>
    <n v="12"/>
    <x v="12"/>
    <d v="1899-12-30T09:07:00"/>
    <x v="1"/>
    <s v="Gallaugher's"/>
    <s v="Gordon Estuary"/>
    <n v="1"/>
    <s v="Blennie/Gunnel"/>
    <s v="Wild"/>
    <s v="Non-salmonid juvenile"/>
    <n v="15"/>
    <n v="1"/>
    <n v="4"/>
    <n v="5"/>
    <s v="BS"/>
    <s v="Select tide"/>
    <m/>
    <m/>
  </r>
  <r>
    <n v="24"/>
    <x v="0"/>
    <n v="6"/>
    <s v="Jun"/>
    <n v="12"/>
    <x v="12"/>
    <d v="1899-12-30T09:07:00"/>
    <x v="1"/>
    <s v="Gallaugher's"/>
    <s v="Gordon Estuary"/>
    <n v="1"/>
    <s v="Flounder"/>
    <s v="Wild"/>
    <s v="Non-salmonid juvenile"/>
    <n v="11"/>
    <n v="1"/>
    <n v="4"/>
    <n v="5"/>
    <s v="BS"/>
    <s v="Select tide"/>
    <m/>
    <m/>
  </r>
  <r>
    <n v="24"/>
    <x v="0"/>
    <n v="6"/>
    <s v="Jun"/>
    <n v="12"/>
    <x v="12"/>
    <d v="1899-12-30T09:07:00"/>
    <x v="1"/>
    <s v="Gallaugher's"/>
    <s v="Gordon Estuary"/>
    <n v="1"/>
    <s v="Perch"/>
    <s v="Wild"/>
    <s v="Non-salmonid juvenile"/>
    <n v="13"/>
    <n v="1"/>
    <n v="4"/>
    <n v="2"/>
    <s v="BS"/>
    <s v="Select tide"/>
    <m/>
    <m/>
  </r>
  <r>
    <n v="24"/>
    <x v="0"/>
    <n v="6"/>
    <s v="Jun"/>
    <n v="12"/>
    <x v="12"/>
    <d v="1899-12-30T10:04:00"/>
    <x v="0"/>
    <s v="Pacheedah Shores Boat Ramp"/>
    <s v="Gordon Estuary"/>
    <n v="1"/>
    <s v="Coho"/>
    <s v="Wild"/>
    <s v="Smolt"/>
    <n v="3"/>
    <n v="1"/>
    <n v="3"/>
    <n v="1"/>
    <s v="BS"/>
    <s v="Select tide"/>
    <m/>
    <m/>
  </r>
  <r>
    <n v="24"/>
    <x v="0"/>
    <n v="6"/>
    <s v="Jun"/>
    <n v="12"/>
    <x v="12"/>
    <d v="1899-12-30T10:04:00"/>
    <x v="0"/>
    <s v="Pacheedah Shores Boat Ramp"/>
    <s v="Gordon Estuary"/>
    <n v="1"/>
    <s v="Coho"/>
    <s v="Wild"/>
    <s v="Fry"/>
    <n v="3"/>
    <n v="1"/>
    <n v="2"/>
    <n v="8"/>
    <s v="BS"/>
    <s v="Select tide"/>
    <m/>
    <m/>
  </r>
  <r>
    <n v="24"/>
    <x v="0"/>
    <n v="6"/>
    <s v="Jun"/>
    <n v="12"/>
    <x v="12"/>
    <d v="1899-12-30T10:04:00"/>
    <x v="0"/>
    <s v="Pacheedah Shores Boat Ramp"/>
    <s v="Gordon Estuary"/>
    <n v="1"/>
    <s v="Sculpin"/>
    <s v="Wild"/>
    <s v="Non-salmonid juvenile"/>
    <n v="8"/>
    <n v="1"/>
    <n v="4"/>
    <n v="15"/>
    <s v="BS"/>
    <s v="Select tide"/>
    <m/>
    <m/>
  </r>
  <r>
    <n v="24"/>
    <x v="0"/>
    <n v="6"/>
    <s v="Jun"/>
    <n v="12"/>
    <x v="12"/>
    <d v="1899-12-30T10:04:00"/>
    <x v="0"/>
    <s v="Pacheedah Shores Boat Ramp"/>
    <s v="Gordon Estuary"/>
    <n v="1"/>
    <s v="Stickleback"/>
    <s v="Wild"/>
    <s v="Non-salmonid juvenile"/>
    <n v="9"/>
    <n v="1"/>
    <n v="4"/>
    <n v="21"/>
    <s v="BS"/>
    <s v="Select tide"/>
    <m/>
    <m/>
  </r>
  <r>
    <n v="24"/>
    <x v="0"/>
    <n v="6"/>
    <s v="Jun"/>
    <n v="12"/>
    <x v="12"/>
    <d v="1899-12-30T10:04:00"/>
    <x v="0"/>
    <s v="Pacheedah Shores Boat Ramp"/>
    <s v="Gordon Estuary"/>
    <n v="1"/>
    <s v="Pipefish"/>
    <s v="Wild"/>
    <s v="Non-salmonid juvenile"/>
    <n v="18"/>
    <n v="1"/>
    <n v="4"/>
    <n v="14"/>
    <s v="BS"/>
    <s v="Select tide"/>
    <m/>
    <s v="3 dungeness crab, 1 pipefish"/>
  </r>
  <r>
    <n v="24"/>
    <x v="0"/>
    <n v="6"/>
    <s v="Jun"/>
    <n v="12"/>
    <x v="12"/>
    <d v="1899-12-30T10:04:00"/>
    <x v="0"/>
    <s v="Pacheedah Shores Boat Ramp"/>
    <s v="Gordon Estuary"/>
    <n v="1"/>
    <s v="Blennie/Gunnel"/>
    <s v="Wild"/>
    <s v="Non-salmonid juvenile"/>
    <n v="15"/>
    <n v="1"/>
    <n v="4"/>
    <n v="9"/>
    <s v="BS"/>
    <s v="Select tide"/>
    <m/>
    <m/>
  </r>
  <r>
    <n v="24"/>
    <x v="0"/>
    <n v="6"/>
    <s v="Jun"/>
    <n v="12"/>
    <x v="12"/>
    <d v="1899-12-30T10:04:00"/>
    <x v="0"/>
    <s v="Pacheedah Shores Boat Ramp"/>
    <s v="Gordon Estuary"/>
    <n v="1"/>
    <s v="Flounder"/>
    <s v="Wild"/>
    <s v="Non-salmonid juvenile"/>
    <n v="11"/>
    <n v="1"/>
    <n v="4"/>
    <n v="1"/>
    <s v="BS"/>
    <s v="Select tide"/>
    <m/>
    <m/>
  </r>
  <r>
    <n v="24"/>
    <x v="0"/>
    <n v="6"/>
    <s v="Jun"/>
    <n v="12"/>
    <x v="12"/>
    <d v="1899-12-30T10:04:00"/>
    <x v="0"/>
    <s v="Pacheedah Shores Boat Ramp"/>
    <s v="Gordon Estuary"/>
    <n v="1"/>
    <s v="Perch"/>
    <s v="Wild"/>
    <s v="Non-salmonid juvenile"/>
    <n v="13"/>
    <n v="1"/>
    <n v="4"/>
    <n v="53"/>
    <s v="BS"/>
    <s v="Select tide"/>
    <m/>
    <m/>
  </r>
  <r>
    <n v="24"/>
    <x v="0"/>
    <n v="6"/>
    <s v="Jun"/>
    <n v="12"/>
    <x v="12"/>
    <d v="1899-12-30T10:04:00"/>
    <x v="0"/>
    <s v="Pacheedah Shores Boat Ramp"/>
    <s v="Gordon Estuary"/>
    <n v="1"/>
    <s v="Crab"/>
    <s v="Wild"/>
    <s v="not specified"/>
    <n v="20"/>
    <n v="1"/>
    <n v="5"/>
    <n v="1"/>
    <s v="BS"/>
    <s v="Select tide"/>
    <m/>
    <s v="shore crab"/>
  </r>
  <r>
    <n v="24"/>
    <x v="0"/>
    <n v="6"/>
    <s v="Jun"/>
    <n v="12"/>
    <x v="12"/>
    <d v="1899-12-30T10:39:00"/>
    <x v="6"/>
    <s v="Smokies"/>
    <s v="Gordon Estuary"/>
    <n v="1"/>
    <s v="Sculpin"/>
    <s v="Wild"/>
    <s v="Non-salmonid juvenile"/>
    <n v="8"/>
    <n v="1"/>
    <n v="4"/>
    <n v="7"/>
    <s v="BS"/>
    <s v="Select tide"/>
    <m/>
    <m/>
  </r>
  <r>
    <n v="24"/>
    <x v="0"/>
    <n v="6"/>
    <s v="Jun"/>
    <n v="12"/>
    <x v="12"/>
    <d v="1899-12-30T10:39:00"/>
    <x v="6"/>
    <s v="Smokies"/>
    <s v="Gordon Estuary"/>
    <n v="1"/>
    <s v="Coho"/>
    <s v="Wild"/>
    <s v="Fry"/>
    <n v="3"/>
    <n v="1"/>
    <n v="2"/>
    <n v="8"/>
    <s v="BS"/>
    <s v="Select tide"/>
    <m/>
    <m/>
  </r>
  <r>
    <n v="24"/>
    <x v="0"/>
    <n v="6"/>
    <s v="Jun"/>
    <n v="12"/>
    <x v="12"/>
    <d v="1899-12-30T10:39:00"/>
    <x v="6"/>
    <s v="Smokies"/>
    <s v="Gordon Estuary"/>
    <n v="1"/>
    <s v="Stickleback"/>
    <s v="Wild"/>
    <s v="Non-salmonid juvenile"/>
    <n v="9"/>
    <n v="1"/>
    <n v="4"/>
    <n v="13"/>
    <s v="BS"/>
    <s v="Select tide"/>
    <m/>
    <m/>
  </r>
  <r>
    <n v="24"/>
    <x v="0"/>
    <n v="6"/>
    <s v="Jun"/>
    <n v="12"/>
    <x v="12"/>
    <d v="1899-12-30T10:39:00"/>
    <x v="6"/>
    <s v="Smokies"/>
    <s v="Gordon Estuary"/>
    <n v="1"/>
    <s v="Stickleback"/>
    <s v="Wild"/>
    <s v="Non-salmonid juvenile"/>
    <n v="9"/>
    <n v="1"/>
    <n v="4"/>
    <n v="21"/>
    <s v="BS"/>
    <s v="Select tide"/>
    <m/>
    <m/>
  </r>
  <r>
    <n v="24"/>
    <x v="0"/>
    <n v="6"/>
    <s v="Jun"/>
    <n v="12"/>
    <x v="12"/>
    <d v="1899-12-30T10:39:00"/>
    <x v="6"/>
    <s v="Smokies"/>
    <s v="Gordon Estuary"/>
    <n v="1"/>
    <s v="Pipefish"/>
    <s v="Wild"/>
    <s v="Non-salmonid juvenile"/>
    <n v="18"/>
    <n v="1"/>
    <n v="4"/>
    <n v="5"/>
    <s v="BS"/>
    <s v="Select tide"/>
    <m/>
    <m/>
  </r>
  <r>
    <n v="24"/>
    <x v="0"/>
    <n v="6"/>
    <s v="Jun"/>
    <n v="12"/>
    <x v="12"/>
    <d v="1899-12-30T10:39:00"/>
    <x v="6"/>
    <s v="Smokies"/>
    <s v="Gordon Estuary"/>
    <n v="1"/>
    <s v="Blennie/Gunnel"/>
    <s v="Wild"/>
    <s v="Non-salmonid juvenile"/>
    <n v="15"/>
    <n v="1"/>
    <n v="4"/>
    <n v="16"/>
    <s v="BS"/>
    <s v="Select tide"/>
    <m/>
    <m/>
  </r>
  <r>
    <n v="24"/>
    <x v="0"/>
    <n v="6"/>
    <s v="Jun"/>
    <n v="12"/>
    <x v="12"/>
    <d v="1899-12-30T10:39:00"/>
    <x v="6"/>
    <s v="Smokies"/>
    <s v="Gordon Estuary"/>
    <n v="1"/>
    <s v="Perch"/>
    <s v="Wild"/>
    <s v="Non-salmonid juvenile"/>
    <n v="13"/>
    <n v="1"/>
    <n v="4"/>
    <n v="14"/>
    <s v="BS"/>
    <s v="Select tide"/>
    <m/>
    <m/>
  </r>
  <r>
    <n v="24"/>
    <x v="0"/>
    <n v="6"/>
    <s v="Jun"/>
    <n v="12"/>
    <x v="12"/>
    <d v="1899-12-30T10:55:00"/>
    <x v="9"/>
    <s v="Q Jeff (right bank opposite N. Arm confl.)"/>
    <s v="Gordon Estuary"/>
    <n v="1"/>
    <s v="Sculpin"/>
    <s v="Wild"/>
    <s v="Non-salmonid juvenile"/>
    <n v="8"/>
    <n v="1"/>
    <n v="4"/>
    <n v="1"/>
    <s v="BS"/>
    <s v="Select tide"/>
    <m/>
    <m/>
  </r>
  <r>
    <n v="24"/>
    <x v="0"/>
    <n v="6"/>
    <s v="Jun"/>
    <n v="12"/>
    <x v="12"/>
    <d v="1899-12-30T10:55:00"/>
    <x v="9"/>
    <s v="Q Jeff (right bank opposite N. Arm confl.)"/>
    <s v="Gordon Estuary"/>
    <n v="1"/>
    <s v="Stickleback"/>
    <s v="Wild"/>
    <s v="Non-salmonid juvenile"/>
    <n v="9"/>
    <n v="1"/>
    <n v="4"/>
    <n v="3"/>
    <s v="BS"/>
    <s v="Select tide"/>
    <m/>
    <s v="shore crab"/>
  </r>
  <r>
    <n v="24"/>
    <x v="0"/>
    <n v="6"/>
    <s v="Jun"/>
    <n v="12"/>
    <x v="12"/>
    <d v="1899-12-30T10:55:00"/>
    <x v="9"/>
    <s v="Q Jeff (right bank opposite N. Arm confl.)"/>
    <s v="Gordon Estuary"/>
    <n v="1"/>
    <s v="Pipefish"/>
    <s v="Wild"/>
    <s v="Non-salmonid juvenile"/>
    <n v="18"/>
    <n v="1"/>
    <n v="4"/>
    <n v="5"/>
    <s v="BS"/>
    <s v="Select tide"/>
    <m/>
    <m/>
  </r>
  <r>
    <n v="24"/>
    <x v="0"/>
    <n v="6"/>
    <s v="Jun"/>
    <n v="12"/>
    <x v="12"/>
    <d v="1899-12-30T10:55:00"/>
    <x v="9"/>
    <s v="Q Jeff (right bank opposite N. Arm confl.)"/>
    <s v="Gordon Estuary"/>
    <n v="1"/>
    <s v="Blennie/Gunnel"/>
    <s v="Wild"/>
    <s v="Non-salmonid juvenile"/>
    <n v="15"/>
    <n v="1"/>
    <n v="4"/>
    <n v="47"/>
    <s v="BS"/>
    <s v="Select tide"/>
    <m/>
    <m/>
  </r>
  <r>
    <n v="24"/>
    <x v="0"/>
    <n v="6"/>
    <s v="Jun"/>
    <n v="12"/>
    <x v="12"/>
    <d v="1899-12-30T10:55:00"/>
    <x v="9"/>
    <s v="Q Jeff (right bank opposite N. Arm confl.)"/>
    <s v="Gordon Estuary"/>
    <n v="1"/>
    <s v="Perch"/>
    <s v="Wild"/>
    <s v="Non-salmonid juvenile"/>
    <n v="13"/>
    <n v="1"/>
    <n v="4"/>
    <n v="11"/>
    <s v="BS"/>
    <s v="Select tide"/>
    <m/>
    <m/>
  </r>
  <r>
    <n v="24"/>
    <x v="0"/>
    <n v="6"/>
    <s v="Jun"/>
    <n v="12"/>
    <x v="12"/>
    <d v="1899-12-30T11:47:00"/>
    <x v="4"/>
    <s v="Butch's (Gordon R.)"/>
    <s v="Gordon Estuary"/>
    <n v="1"/>
    <s v="Coho"/>
    <s v="Wild"/>
    <s v="Fry"/>
    <n v="3"/>
    <n v="1"/>
    <n v="2"/>
    <n v="1"/>
    <s v="BS"/>
    <s v="Select tide"/>
    <m/>
    <m/>
  </r>
  <r>
    <n v="24"/>
    <x v="0"/>
    <n v="6"/>
    <s v="Jun"/>
    <n v="12"/>
    <x v="12"/>
    <d v="1899-12-30T11:47:00"/>
    <x v="4"/>
    <s v="Butch's (Gordon R.)"/>
    <s v="Gordon Estuary"/>
    <n v="1"/>
    <s v="Sculpin"/>
    <s v="Wild"/>
    <s v="Non-salmonid juvenile"/>
    <n v="8"/>
    <n v="1"/>
    <n v="4"/>
    <n v="2"/>
    <s v="BS"/>
    <s v="Select tide"/>
    <m/>
    <m/>
  </r>
  <r>
    <n v="24"/>
    <x v="0"/>
    <n v="6"/>
    <s v="Jun"/>
    <n v="12"/>
    <x v="12"/>
    <d v="1899-12-30T11:47:00"/>
    <x v="4"/>
    <s v="Butch's (Gordon R.)"/>
    <s v="Gordon Estuary"/>
    <n v="1"/>
    <s v="Sandlance"/>
    <s v="Wild"/>
    <s v="not specified"/>
    <n v="14"/>
    <n v="1"/>
    <n v="5"/>
    <n v="1000"/>
    <s v="BS"/>
    <s v="Select tide"/>
    <m/>
    <m/>
  </r>
  <r>
    <n v="24"/>
    <x v="0"/>
    <n v="6"/>
    <s v="Jun"/>
    <n v="12"/>
    <x v="12"/>
    <d v="1899-12-30T12:04:00"/>
    <x v="8"/>
    <s v="Q01, left bank Gordon up from confluence"/>
    <s v="Gordon Estuary"/>
    <n v="1"/>
    <s v="Coho"/>
    <s v="Wild"/>
    <s v="Fry"/>
    <n v="3"/>
    <n v="1"/>
    <n v="2"/>
    <n v="11"/>
    <s v="BS"/>
    <s v="Select tide"/>
    <m/>
    <m/>
  </r>
  <r>
    <n v="24"/>
    <x v="0"/>
    <n v="6"/>
    <s v="Jun"/>
    <n v="12"/>
    <x v="12"/>
    <d v="1899-12-30T12:04:00"/>
    <x v="8"/>
    <s v="Q01, left bank Gordon up from confluence"/>
    <s v="Gordon Estuary"/>
    <n v="1"/>
    <s v="Sculpin"/>
    <s v="Wild"/>
    <s v="Non-salmonid juvenile"/>
    <n v="8"/>
    <n v="1"/>
    <n v="4"/>
    <n v="9"/>
    <s v="BS"/>
    <s v="Select tide"/>
    <m/>
    <m/>
  </r>
  <r>
    <n v="24"/>
    <x v="0"/>
    <n v="6"/>
    <s v="Jun"/>
    <n v="12"/>
    <x v="12"/>
    <d v="1899-12-30T12:04:00"/>
    <x v="8"/>
    <s v="Q01, left bank Gordon up from confluence"/>
    <s v="Gordon Estuary"/>
    <n v="1"/>
    <s v="Pipefish"/>
    <s v="Wild"/>
    <s v="Non-salmonid juvenile"/>
    <n v="18"/>
    <n v="1"/>
    <n v="4"/>
    <n v="10"/>
    <s v="BS"/>
    <s v="Select tide"/>
    <m/>
    <m/>
  </r>
  <r>
    <n v="24"/>
    <x v="0"/>
    <n v="6"/>
    <s v="Jun"/>
    <n v="12"/>
    <x v="12"/>
    <d v="1899-12-30T12:04:00"/>
    <x v="8"/>
    <s v="Q01, left bank Gordon up from confluence"/>
    <s v="Gordon Estuary"/>
    <n v="1"/>
    <s v="Blennie/Gunnel"/>
    <s v="Wild"/>
    <s v="Non-salmonid juvenile"/>
    <n v="15"/>
    <n v="1"/>
    <n v="4"/>
    <n v="28"/>
    <s v="BS"/>
    <s v="Select tide"/>
    <m/>
    <m/>
  </r>
  <r>
    <n v="24"/>
    <x v="0"/>
    <n v="6"/>
    <s v="Jun"/>
    <n v="12"/>
    <x v="12"/>
    <d v="1899-12-30T12:04:00"/>
    <x v="8"/>
    <s v="Q01, left bank Gordon up from confluence"/>
    <s v="Gordon Estuary"/>
    <n v="1"/>
    <s v="Perch"/>
    <s v="Wild"/>
    <s v="Non-salmonid juvenile"/>
    <n v="13"/>
    <n v="1"/>
    <n v="4"/>
    <n v="10"/>
    <s v="BS"/>
    <s v="Select tide"/>
    <m/>
    <m/>
  </r>
  <r>
    <n v="24"/>
    <x v="0"/>
    <n v="6"/>
    <s v="Jun"/>
    <n v="13"/>
    <x v="13"/>
    <d v="1899-12-30T12:35:00"/>
    <x v="10"/>
    <s v="Q Helen, top of Island Road"/>
    <s v="San Juan Estuary"/>
    <n v="1"/>
    <s v="Coho"/>
    <s v="Wild"/>
    <s v="Fry"/>
    <n v="3"/>
    <n v="1"/>
    <n v="2"/>
    <n v="19"/>
    <s v="BS"/>
    <s v="Select tide"/>
    <m/>
    <m/>
  </r>
  <r>
    <n v="24"/>
    <x v="0"/>
    <n v="6"/>
    <s v="Jun"/>
    <n v="13"/>
    <x v="13"/>
    <d v="1899-12-30T12:35:00"/>
    <x v="10"/>
    <s v="Q Helen, top of Island Road"/>
    <s v="San Juan Estuary"/>
    <n v="1"/>
    <s v="Sculpin"/>
    <s v="Wild"/>
    <s v="Non-salmonid juvenile"/>
    <n v="8"/>
    <n v="1"/>
    <n v="4"/>
    <n v="19"/>
    <s v="BS"/>
    <s v="Select tide"/>
    <m/>
    <m/>
  </r>
  <r>
    <n v="24"/>
    <x v="0"/>
    <n v="6"/>
    <s v="Jun"/>
    <n v="13"/>
    <x v="13"/>
    <d v="1899-12-30T09:50:00"/>
    <x v="15"/>
    <s v="Q07, Central/South Arm confluence"/>
    <s v="San Juan Estuary"/>
    <n v="1"/>
    <s v="Chinook"/>
    <s v="Wild"/>
    <s v="Smolt"/>
    <n v="5"/>
    <n v="1"/>
    <n v="3"/>
    <n v="138"/>
    <s v="BS"/>
    <s v="Select tide"/>
    <m/>
    <m/>
  </r>
  <r>
    <n v="24"/>
    <x v="0"/>
    <n v="6"/>
    <s v="Jun"/>
    <n v="13"/>
    <x v="13"/>
    <d v="1899-12-30T09:50:00"/>
    <x v="15"/>
    <s v="Q07, Central/South Arm confluence"/>
    <s v="San Juan Estuary"/>
    <n v="1"/>
    <s v="Chinook"/>
    <s v="Wild"/>
    <s v="Fry"/>
    <n v="5"/>
    <n v="1"/>
    <n v="2"/>
    <n v="10"/>
    <s v="BS"/>
    <s v="Select tide"/>
    <m/>
    <m/>
  </r>
  <r>
    <n v="24"/>
    <x v="0"/>
    <n v="6"/>
    <s v="Jun"/>
    <n v="13"/>
    <x v="13"/>
    <d v="1899-12-30T09:50:00"/>
    <x v="15"/>
    <s v="Q07, Central/South Arm confluence"/>
    <s v="San Juan Estuary"/>
    <n v="1"/>
    <s v="Coho"/>
    <s v="Wild"/>
    <s v="Smolt"/>
    <n v="3"/>
    <n v="1"/>
    <n v="3"/>
    <n v="5"/>
    <s v="BS"/>
    <s v="Select tide"/>
    <m/>
    <m/>
  </r>
  <r>
    <n v="24"/>
    <x v="0"/>
    <n v="6"/>
    <s v="Jun"/>
    <n v="13"/>
    <x v="13"/>
    <d v="1899-12-30T09:50:00"/>
    <x v="15"/>
    <s v="Q07, Central/South Arm confluence"/>
    <s v="San Juan Estuary"/>
    <n v="1"/>
    <s v="Coho"/>
    <s v="Wild"/>
    <s v="Fry"/>
    <n v="3"/>
    <n v="1"/>
    <n v="2"/>
    <n v="6"/>
    <s v="BS"/>
    <s v="Select tide"/>
    <m/>
    <m/>
  </r>
  <r>
    <n v="24"/>
    <x v="0"/>
    <n v="6"/>
    <s v="Jun"/>
    <n v="13"/>
    <x v="13"/>
    <d v="1899-12-30T09:50:00"/>
    <x v="15"/>
    <s v="Q07, Central/South Arm confluence"/>
    <s v="San Juan Estuary"/>
    <n v="1"/>
    <s v="Sculpin"/>
    <s v="Wild"/>
    <s v="Non-salmonid juvenile"/>
    <n v="8"/>
    <n v="1"/>
    <n v="4"/>
    <n v="3"/>
    <s v="BS"/>
    <s v="Select tide"/>
    <m/>
    <m/>
  </r>
  <r>
    <n v="24"/>
    <x v="0"/>
    <n v="6"/>
    <s v="Jun"/>
    <n v="13"/>
    <x v="13"/>
    <d v="1899-12-30T09:50:00"/>
    <x v="15"/>
    <s v="Q07, Central/South Arm confluence"/>
    <s v="San Juan Estuary"/>
    <n v="1"/>
    <s v="Pipefish"/>
    <s v="Wild"/>
    <s v="Non-salmonid juvenile"/>
    <n v="18"/>
    <n v="1"/>
    <n v="4"/>
    <n v="1"/>
    <s v="BS"/>
    <s v="Select tide"/>
    <m/>
    <m/>
  </r>
  <r>
    <n v="24"/>
    <x v="0"/>
    <n v="6"/>
    <s v="Jun"/>
    <n v="13"/>
    <x v="13"/>
    <d v="1899-12-30T09:50:00"/>
    <x v="15"/>
    <s v="Q07, Central/South Arm confluence"/>
    <s v="San Juan Estuary"/>
    <n v="1"/>
    <s v="Blennie/Gunnel"/>
    <s v="Wild"/>
    <s v="Non-salmonid juvenile"/>
    <n v="15"/>
    <n v="1"/>
    <n v="4"/>
    <n v="10"/>
    <s v="BS"/>
    <s v="Select tide"/>
    <m/>
    <m/>
  </r>
  <r>
    <n v="24"/>
    <x v="0"/>
    <n v="6"/>
    <s v="Jun"/>
    <n v="13"/>
    <x v="13"/>
    <d v="1899-12-30T09:50:00"/>
    <x v="15"/>
    <s v="Q07, Central/South Arm confluence"/>
    <s v="San Juan Estuary"/>
    <n v="1"/>
    <s v="Perch"/>
    <s v="Wild"/>
    <s v="Non-salmonid juvenile"/>
    <n v="13"/>
    <n v="1"/>
    <n v="4"/>
    <n v="12"/>
    <s v="BS"/>
    <s v="Select tide"/>
    <m/>
    <m/>
  </r>
  <r>
    <n v="24"/>
    <x v="0"/>
    <n v="6"/>
    <s v="Jun"/>
    <n v="13"/>
    <x v="13"/>
    <d v="1899-12-30T09:50:00"/>
    <x v="15"/>
    <s v="Q07, Central/South Arm confluence"/>
    <s v="San Juan Estuary"/>
    <n v="1"/>
    <s v="Sandlance"/>
    <s v="Wild"/>
    <s v="not specified"/>
    <n v="14"/>
    <n v="1"/>
    <n v="5"/>
    <n v="15"/>
    <s v="BS"/>
    <s v="Select tide"/>
    <m/>
    <m/>
  </r>
  <r>
    <n v="24"/>
    <x v="0"/>
    <n v="6"/>
    <s v="Jun"/>
    <n v="13"/>
    <x v="13"/>
    <d v="1899-12-30T11:38:00"/>
    <x v="11"/>
    <s v="Q4, u/s of Tanis's template site"/>
    <s v="San Juan Estuary"/>
    <n v="1"/>
    <s v="Chinook"/>
    <s v="Wild"/>
    <s v="Smolt"/>
    <n v="5"/>
    <n v="1"/>
    <n v="3"/>
    <n v="1"/>
    <s v="BS"/>
    <s v="Select tide"/>
    <m/>
    <m/>
  </r>
  <r>
    <n v="24"/>
    <x v="0"/>
    <n v="6"/>
    <s v="Jun"/>
    <n v="13"/>
    <x v="13"/>
    <d v="1899-12-30T11:38:00"/>
    <x v="11"/>
    <s v="Q4, u/s of Tanis's template site"/>
    <s v="San Juan Estuary"/>
    <n v="1"/>
    <s v="Coho"/>
    <s v="Wild"/>
    <s v="Fry"/>
    <n v="3"/>
    <n v="1"/>
    <n v="2"/>
    <n v="36"/>
    <s v="BS"/>
    <s v="Select tide"/>
    <m/>
    <m/>
  </r>
  <r>
    <n v="24"/>
    <x v="0"/>
    <n v="6"/>
    <s v="Jun"/>
    <n v="13"/>
    <x v="13"/>
    <d v="1899-12-30T11:38:00"/>
    <x v="11"/>
    <s v="Q4, u/s of Tanis's template site"/>
    <s v="San Juan Estuary"/>
    <n v="1"/>
    <s v="Sculpin"/>
    <s v="Wild"/>
    <s v="Non-salmonid juvenile"/>
    <n v="8"/>
    <n v="1"/>
    <n v="4"/>
    <n v="2"/>
    <s v="BS"/>
    <s v="Select tide"/>
    <m/>
    <m/>
  </r>
  <r>
    <n v="24"/>
    <x v="0"/>
    <n v="6"/>
    <s v="Jun"/>
    <n v="13"/>
    <x v="13"/>
    <d v="1899-12-30T13:05:00"/>
    <x v="3"/>
    <s v="Central Arm SJ at Island Rd Bridge"/>
    <s v="San Juan Estuary"/>
    <n v="1"/>
    <s v="Coho"/>
    <s v="Wild"/>
    <s v="Fry"/>
    <n v="3"/>
    <n v="1"/>
    <n v="2"/>
    <n v="1"/>
    <s v="BS"/>
    <s v="Select tide"/>
    <m/>
    <m/>
  </r>
  <r>
    <n v="24"/>
    <x v="0"/>
    <n v="6"/>
    <s v="Jun"/>
    <n v="13"/>
    <x v="13"/>
    <d v="1899-12-30T13:05:00"/>
    <x v="3"/>
    <s v="Central Arm SJ at Island Rd Bridge"/>
    <s v="San Juan Estuary"/>
    <n v="1"/>
    <s v="Sculpin"/>
    <s v="Wild"/>
    <s v="Non-salmonid juvenile"/>
    <n v="8"/>
    <n v="1"/>
    <n v="4"/>
    <n v="30"/>
    <s v="BS"/>
    <s v="Select tide"/>
    <m/>
    <m/>
  </r>
  <r>
    <n v="24"/>
    <x v="0"/>
    <n v="6"/>
    <s v="Jun"/>
    <n v="13"/>
    <x v="13"/>
    <d v="1899-12-30T13:05:00"/>
    <x v="3"/>
    <s v="Central Arm SJ at Island Rd Bridge"/>
    <s v="San Juan Estuary"/>
    <n v="1"/>
    <s v="Blennie/Gunnel"/>
    <s v="Wild"/>
    <s v="Non-salmonid juvenile"/>
    <n v="15"/>
    <n v="1"/>
    <n v="4"/>
    <n v="1"/>
    <s v="BS"/>
    <s v="Select tide"/>
    <m/>
    <m/>
  </r>
  <r>
    <n v="24"/>
    <x v="0"/>
    <n v="6"/>
    <s v="Jun"/>
    <n v="13"/>
    <x v="13"/>
    <d v="1899-12-30T13:05:00"/>
    <x v="3"/>
    <s v="Central Arm SJ at Island Rd Bridge"/>
    <s v="San Juan Estuary"/>
    <n v="1"/>
    <s v="Flounder"/>
    <s v="Wild"/>
    <s v="Non-salmonid juvenile"/>
    <n v="11"/>
    <n v="1"/>
    <n v="4"/>
    <n v="4"/>
    <s v="BS"/>
    <s v="Select tide"/>
    <m/>
    <m/>
  </r>
  <r>
    <n v="24"/>
    <x v="0"/>
    <n v="6"/>
    <s v="Jun"/>
    <n v="13"/>
    <x v="13"/>
    <d v="1899-12-30T11:07:00"/>
    <x v="2"/>
    <s v="South Arm SJ (Old Mill)"/>
    <s v="San Juan Estuary"/>
    <n v="1"/>
    <s v="Coho"/>
    <s v="Wild"/>
    <s v="Smolt"/>
    <n v="3"/>
    <n v="1"/>
    <n v="3"/>
    <n v="1"/>
    <s v="BS"/>
    <s v="Select tide"/>
    <m/>
    <m/>
  </r>
  <r>
    <n v="24"/>
    <x v="0"/>
    <n v="6"/>
    <s v="Jun"/>
    <n v="13"/>
    <x v="13"/>
    <d v="1899-12-30T11:07:00"/>
    <x v="2"/>
    <s v="South Arm SJ (Old Mill)"/>
    <s v="San Juan Estuary"/>
    <n v="1"/>
    <s v="Coho"/>
    <s v="Wild"/>
    <s v="Fry"/>
    <n v="3"/>
    <n v="1"/>
    <n v="2"/>
    <n v="3"/>
    <s v="BS"/>
    <s v="Select tide"/>
    <m/>
    <m/>
  </r>
  <r>
    <n v="24"/>
    <x v="0"/>
    <n v="6"/>
    <s v="Jun"/>
    <n v="13"/>
    <x v="13"/>
    <d v="1899-12-30T11:07:00"/>
    <x v="2"/>
    <s v="South Arm SJ (Old Mill)"/>
    <s v="San Juan Estuary"/>
    <n v="1"/>
    <s v="Stickleback"/>
    <s v="Wild"/>
    <s v="Non-salmonid juvenile"/>
    <n v="9"/>
    <n v="1"/>
    <n v="4"/>
    <n v="36"/>
    <s v="BS"/>
    <s v="Select tide"/>
    <m/>
    <m/>
  </r>
  <r>
    <n v="24"/>
    <x v="0"/>
    <n v="6"/>
    <s v="Jun"/>
    <n v="13"/>
    <x v="13"/>
    <d v="1899-12-30T11:07:00"/>
    <x v="2"/>
    <s v="South Arm SJ (Old Mill)"/>
    <s v="San Juan Estuary"/>
    <n v="1"/>
    <s v="Pipefish"/>
    <s v="Wild"/>
    <s v="Non-salmonid juvenile"/>
    <n v="18"/>
    <n v="1"/>
    <n v="4"/>
    <n v="4"/>
    <s v="BS"/>
    <s v="Select tide"/>
    <m/>
    <m/>
  </r>
  <r>
    <n v="24"/>
    <x v="0"/>
    <n v="6"/>
    <s v="Jun"/>
    <n v="13"/>
    <x v="13"/>
    <d v="1899-12-30T11:07:00"/>
    <x v="2"/>
    <s v="South Arm SJ (Old Mill)"/>
    <s v="San Juan Estuary"/>
    <n v="1"/>
    <s v="Blennie/Gunnel"/>
    <s v="Wild"/>
    <s v="Non-salmonid juvenile"/>
    <n v="15"/>
    <n v="1"/>
    <n v="4"/>
    <n v="7"/>
    <s v="BS"/>
    <s v="Select tide"/>
    <m/>
    <m/>
  </r>
  <r>
    <n v="24"/>
    <x v="0"/>
    <n v="6"/>
    <s v="Jun"/>
    <n v="13"/>
    <x v="13"/>
    <d v="1899-12-30T11:07:00"/>
    <x v="2"/>
    <s v="South Arm SJ (Old Mill)"/>
    <s v="San Juan Estuary"/>
    <n v="1"/>
    <s v="Perch"/>
    <s v="Wild"/>
    <s v="Non-salmonid juvenile"/>
    <n v="13"/>
    <n v="1"/>
    <n v="4"/>
    <n v="16"/>
    <s v="BS"/>
    <s v="Select tide"/>
    <m/>
    <m/>
  </r>
  <r>
    <n v="24"/>
    <x v="0"/>
    <n v="6"/>
    <s v="Jun"/>
    <n v="13"/>
    <x v="13"/>
    <d v="1899-12-30T11:07:00"/>
    <x v="2"/>
    <s v="South Arm SJ (Old Mill)"/>
    <s v="San Juan Estuary"/>
    <n v="1"/>
    <s v="Crab"/>
    <s v="Wild"/>
    <s v="not specified"/>
    <n v="20"/>
    <n v="1"/>
    <n v="5"/>
    <n v="1"/>
    <s v="BS"/>
    <s v="Select tide"/>
    <m/>
    <m/>
  </r>
  <r>
    <n v="24"/>
    <x v="0"/>
    <n v="6"/>
    <s v="Jun"/>
    <n v="13"/>
    <x v="13"/>
    <d v="1899-12-30T14:00:00"/>
    <x v="12"/>
    <s v="Mouth of Site 7 inlet, north side"/>
    <s v="Gordon Estuary"/>
    <n v="1"/>
    <s v="Coho"/>
    <s v="Wild"/>
    <s v="Fry"/>
    <n v="3"/>
    <n v="1"/>
    <n v="2"/>
    <n v="2"/>
    <s v="PS"/>
    <s v="Select tide"/>
    <m/>
    <s v="browns slough (experimental sight)"/>
  </r>
  <r>
    <n v="24"/>
    <x v="0"/>
    <n v="6"/>
    <s v="Jun"/>
    <n v="13"/>
    <x v="13"/>
    <d v="1899-12-30T14:30:00"/>
    <x v="16"/>
    <s v="Browns Slough Site 7 inlet left tidal channel"/>
    <s v="Gordon Estuary"/>
    <n v="1"/>
    <s v="Coho"/>
    <s v="Wild"/>
    <s v="Fry"/>
    <n v="3"/>
    <n v="1"/>
    <n v="2"/>
    <n v="1"/>
    <s v="PS"/>
    <s v="Select tide"/>
    <m/>
    <s v=" browns slough pole seining"/>
  </r>
  <r>
    <n v="24"/>
    <x v="0"/>
    <n v="6"/>
    <s v="Jun"/>
    <n v="13"/>
    <x v="13"/>
    <d v="1899-12-30T15:05:00"/>
    <x v="14"/>
    <s v="Site 1 salt marsh"/>
    <s v="Gordon Estuary"/>
    <n v="1"/>
    <s v="Coho"/>
    <s v="Wild"/>
    <s v="Fry"/>
    <n v="3"/>
    <n v="1"/>
    <n v="2"/>
    <n v="9"/>
    <s v="PS"/>
    <s v="Select tide"/>
    <m/>
    <m/>
  </r>
  <r>
    <n v="25"/>
    <x v="0"/>
    <n v="6"/>
    <s v="Jun"/>
    <n v="19"/>
    <x v="14"/>
    <d v="1899-12-30T06:32:00"/>
    <x v="6"/>
    <s v="Smokies"/>
    <s v="Gordon Estuary"/>
    <n v="1"/>
    <s v="Chinook"/>
    <s v="Wild"/>
    <s v="Smolt"/>
    <n v="5"/>
    <n v="1"/>
    <n v="3"/>
    <n v="2"/>
    <s v="BS"/>
    <s v="Select tide"/>
    <m/>
    <m/>
  </r>
  <r>
    <n v="25"/>
    <x v="0"/>
    <n v="6"/>
    <s v="Jun"/>
    <n v="19"/>
    <x v="14"/>
    <d v="1899-12-30T06:32:00"/>
    <x v="6"/>
    <s v="Smokies"/>
    <s v="Gordon Estuary"/>
    <n v="1"/>
    <s v="Chinook"/>
    <s v="Wild"/>
    <s v="Fry"/>
    <n v="5"/>
    <n v="1"/>
    <n v="2"/>
    <n v="1"/>
    <s v="BS"/>
    <s v="Select tide"/>
    <m/>
    <m/>
  </r>
  <r>
    <n v="25"/>
    <x v="0"/>
    <n v="6"/>
    <s v="Jun"/>
    <n v="19"/>
    <x v="14"/>
    <d v="1899-12-30T06:32:00"/>
    <x v="6"/>
    <s v="Smokies"/>
    <s v="Gordon Estuary"/>
    <n v="1"/>
    <s v="Coho"/>
    <s v="Wild"/>
    <s v="Fry"/>
    <n v="3"/>
    <n v="1"/>
    <n v="2"/>
    <n v="4"/>
    <s v="BS"/>
    <s v="Select tide"/>
    <m/>
    <m/>
  </r>
  <r>
    <n v="25"/>
    <x v="0"/>
    <n v="6"/>
    <s v="Jun"/>
    <n v="19"/>
    <x v="14"/>
    <d v="1899-12-30T06:32:00"/>
    <x v="6"/>
    <s v="Smokies"/>
    <s v="Gordon Estuary"/>
    <n v="1"/>
    <s v="Sculpin"/>
    <s v="Wild"/>
    <s v="not specified"/>
    <n v="8"/>
    <n v="1"/>
    <n v="5"/>
    <n v="4"/>
    <s v="BS"/>
    <s v="Select tide"/>
    <m/>
    <m/>
  </r>
  <r>
    <n v="25"/>
    <x v="0"/>
    <n v="6"/>
    <s v="Jun"/>
    <n v="19"/>
    <x v="14"/>
    <d v="1899-12-30T06:32:00"/>
    <x v="6"/>
    <s v="Smokies"/>
    <s v="Gordon Estuary"/>
    <n v="1"/>
    <s v="Stickleback"/>
    <s v="Wild"/>
    <s v="not specified"/>
    <n v="9"/>
    <n v="1"/>
    <n v="5"/>
    <n v="29"/>
    <s v="BS"/>
    <s v="Select tide"/>
    <m/>
    <m/>
  </r>
  <r>
    <n v="25"/>
    <x v="0"/>
    <n v="6"/>
    <s v="Jun"/>
    <n v="19"/>
    <x v="14"/>
    <d v="1899-12-30T06:32:00"/>
    <x v="6"/>
    <s v="Smokies"/>
    <s v="Gordon Estuary"/>
    <n v="1"/>
    <s v="Pipefish"/>
    <s v="Wild"/>
    <s v="not specified"/>
    <n v="18"/>
    <n v="1"/>
    <n v="5"/>
    <n v="6"/>
    <s v="BS"/>
    <s v="Select tide"/>
    <m/>
    <m/>
  </r>
  <r>
    <n v="25"/>
    <x v="0"/>
    <n v="6"/>
    <s v="Jun"/>
    <n v="19"/>
    <x v="14"/>
    <d v="1899-12-30T06:32:00"/>
    <x v="6"/>
    <s v="Smokies"/>
    <s v="Gordon Estuary"/>
    <n v="1"/>
    <s v="Blennie/Gunnel"/>
    <s v="Wild"/>
    <s v="not specified"/>
    <n v="15"/>
    <n v="1"/>
    <n v="5"/>
    <n v="8"/>
    <s v="BS"/>
    <s v="Select tide"/>
    <m/>
    <m/>
  </r>
  <r>
    <n v="25"/>
    <x v="0"/>
    <n v="6"/>
    <s v="Jun"/>
    <n v="19"/>
    <x v="14"/>
    <d v="1899-12-30T06:32:00"/>
    <x v="6"/>
    <s v="Smokies"/>
    <s v="Gordon Estuary"/>
    <n v="1"/>
    <s v="Perch"/>
    <s v="Wild"/>
    <s v="not specified"/>
    <n v="13"/>
    <n v="1"/>
    <n v="5"/>
    <n v="8"/>
    <s v="BS"/>
    <s v="Select tide"/>
    <m/>
    <m/>
  </r>
  <r>
    <n v="25"/>
    <x v="0"/>
    <n v="6"/>
    <s v="Jun"/>
    <n v="19"/>
    <x v="14"/>
    <d v="1899-12-30T06:54:00"/>
    <x v="9"/>
    <s v="Q Jeff (right bank opposite N. Arm confl.)"/>
    <s v="Gordon Estuary"/>
    <n v="1"/>
    <s v="Chinook"/>
    <s v="Wild"/>
    <s v="Smolt"/>
    <n v="5"/>
    <n v="1"/>
    <n v="3"/>
    <n v="3"/>
    <s v="BS"/>
    <s v="Select tide"/>
    <m/>
    <m/>
  </r>
  <r>
    <n v="25"/>
    <x v="0"/>
    <n v="6"/>
    <s v="Jun"/>
    <n v="19"/>
    <x v="14"/>
    <d v="1899-12-30T06:54:00"/>
    <x v="9"/>
    <s v="Q Jeff (right bank opposite N. Arm confl.)"/>
    <s v="Gordon Estuary"/>
    <n v="1"/>
    <s v="Chinook"/>
    <s v="Wild"/>
    <s v="Fry"/>
    <n v="5"/>
    <n v="1"/>
    <n v="2"/>
    <n v="2"/>
    <s v="BS"/>
    <s v="Select tide"/>
    <m/>
    <m/>
  </r>
  <r>
    <n v="25"/>
    <x v="0"/>
    <n v="6"/>
    <s v="Jun"/>
    <n v="19"/>
    <x v="14"/>
    <d v="1899-12-30T06:54:00"/>
    <x v="9"/>
    <s v="Q Jeff (right bank opposite N. Arm confl.)"/>
    <s v="Gordon Estuary"/>
    <n v="1"/>
    <s v="Coho"/>
    <s v="Wild"/>
    <s v="Fry"/>
    <n v="3"/>
    <n v="1"/>
    <n v="2"/>
    <n v="4"/>
    <s v="BS"/>
    <s v="Select tide"/>
    <m/>
    <m/>
  </r>
  <r>
    <n v="25"/>
    <x v="0"/>
    <n v="6"/>
    <s v="Jun"/>
    <n v="19"/>
    <x v="14"/>
    <d v="1899-12-30T06:54:00"/>
    <x v="9"/>
    <s v="Q Jeff (right bank opposite N. Arm confl.)"/>
    <s v="Gordon Estuary"/>
    <n v="1"/>
    <s v="Sculpin"/>
    <s v="Wild"/>
    <s v="Non-salmonid juvenile"/>
    <n v="8"/>
    <n v="1"/>
    <n v="4"/>
    <n v="6"/>
    <s v="BS"/>
    <s v="Select tide"/>
    <m/>
    <m/>
  </r>
  <r>
    <n v="25"/>
    <x v="0"/>
    <n v="6"/>
    <s v="Jun"/>
    <n v="19"/>
    <x v="14"/>
    <d v="1899-12-30T06:54:00"/>
    <x v="9"/>
    <s v="Q Jeff (right bank opposite N. Arm confl.)"/>
    <s v="Gordon Estuary"/>
    <n v="1"/>
    <s v="Pipefish"/>
    <s v="Wild"/>
    <s v="Non-salmonid juvenile"/>
    <n v="18"/>
    <n v="1"/>
    <n v="4"/>
    <n v="4"/>
    <s v="BS"/>
    <s v="Select tide"/>
    <m/>
    <m/>
  </r>
  <r>
    <n v="25"/>
    <x v="0"/>
    <n v="6"/>
    <s v="Jun"/>
    <n v="19"/>
    <x v="14"/>
    <d v="1899-12-30T06:54:00"/>
    <x v="9"/>
    <s v="Q Jeff (right bank opposite N. Arm confl.)"/>
    <s v="Gordon Estuary"/>
    <n v="1"/>
    <s v="Blennie/Gunnel"/>
    <s v="Wild"/>
    <s v="Non-salmonid juvenile"/>
    <n v="15"/>
    <n v="1"/>
    <n v="4"/>
    <n v="10"/>
    <s v="BS"/>
    <s v="Select tide"/>
    <m/>
    <m/>
  </r>
  <r>
    <n v="25"/>
    <x v="0"/>
    <n v="6"/>
    <s v="Jun"/>
    <n v="19"/>
    <x v="14"/>
    <d v="1899-12-30T06:54:00"/>
    <x v="9"/>
    <s v="Q Jeff (right bank opposite N. Arm confl.)"/>
    <s v="Gordon Estuary"/>
    <n v="1"/>
    <s v="Perch"/>
    <s v="Wild"/>
    <s v="Non-salmonid juvenile"/>
    <n v="13"/>
    <n v="1"/>
    <n v="4"/>
    <n v="23"/>
    <s v="BS"/>
    <s v="Select tide"/>
    <m/>
    <m/>
  </r>
  <r>
    <n v="25"/>
    <x v="0"/>
    <n v="6"/>
    <s v="Jun"/>
    <n v="19"/>
    <x v="14"/>
    <d v="1899-12-30T07:10:00"/>
    <x v="0"/>
    <s v="Pacheedah Shores Boat Ramp"/>
    <s v="Gordon Estuary"/>
    <n v="1"/>
    <s v="Chinook"/>
    <s v="Wild"/>
    <s v="Smolt"/>
    <n v="5"/>
    <n v="1"/>
    <n v="3"/>
    <n v="2"/>
    <s v="BS"/>
    <s v="Select tide"/>
    <m/>
    <m/>
  </r>
  <r>
    <n v="25"/>
    <x v="0"/>
    <n v="6"/>
    <s v="Jun"/>
    <n v="19"/>
    <x v="14"/>
    <d v="1899-12-30T07:10:00"/>
    <x v="0"/>
    <s v="Pacheedah Shores Boat Ramp"/>
    <s v="Gordon Estuary"/>
    <n v="1"/>
    <s v="Coho"/>
    <s v="Wild"/>
    <s v="Smolt"/>
    <n v="3"/>
    <n v="1"/>
    <n v="3"/>
    <n v="3"/>
    <s v="BS"/>
    <s v="Select tide"/>
    <m/>
    <m/>
  </r>
  <r>
    <n v="25"/>
    <x v="0"/>
    <n v="6"/>
    <s v="Jun"/>
    <n v="19"/>
    <x v="14"/>
    <d v="1899-12-30T07:10:00"/>
    <x v="0"/>
    <s v="Pacheedah Shores Boat Ramp"/>
    <s v="Gordon Estuary"/>
    <n v="1"/>
    <s v="Coho"/>
    <s v="Wild"/>
    <s v="Fry"/>
    <n v="3"/>
    <n v="1"/>
    <n v="2"/>
    <n v="50"/>
    <s v="BS"/>
    <s v="Select tide"/>
    <m/>
    <m/>
  </r>
  <r>
    <n v="25"/>
    <x v="0"/>
    <n v="6"/>
    <s v="Jun"/>
    <n v="19"/>
    <x v="14"/>
    <d v="1899-12-30T07:10:00"/>
    <x v="0"/>
    <s v="Pacheedah Shores Boat Ramp"/>
    <s v="Gordon Estuary"/>
    <n v="1"/>
    <s v="Sculpin"/>
    <s v="Wild"/>
    <s v="Non-salmonid juvenile"/>
    <n v="8"/>
    <n v="1"/>
    <n v="4"/>
    <n v="19"/>
    <s v="BS"/>
    <s v="Select tide"/>
    <m/>
    <m/>
  </r>
  <r>
    <n v="25"/>
    <x v="0"/>
    <n v="6"/>
    <s v="Jun"/>
    <n v="19"/>
    <x v="14"/>
    <d v="1899-12-30T07:10:00"/>
    <x v="0"/>
    <s v="Pacheedah Shores Boat Ramp"/>
    <s v="Gordon Estuary"/>
    <n v="1"/>
    <s v="Stickleback"/>
    <s v="Wild"/>
    <s v="Non-salmonid juvenile"/>
    <n v="9"/>
    <n v="1"/>
    <n v="4"/>
    <n v="60"/>
    <s v="BS"/>
    <s v="Select tide"/>
    <m/>
    <s v="lots of mycids"/>
  </r>
  <r>
    <n v="25"/>
    <x v="0"/>
    <n v="6"/>
    <s v="Jun"/>
    <n v="19"/>
    <x v="14"/>
    <d v="1899-12-30T07:10:00"/>
    <x v="0"/>
    <s v="Pacheedah Shores Boat Ramp"/>
    <s v="Gordon Estuary"/>
    <n v="1"/>
    <s v="Pipefish"/>
    <s v="Wild"/>
    <s v="Non-salmonid juvenile"/>
    <n v="18"/>
    <n v="1"/>
    <n v="4"/>
    <n v="23"/>
    <s v="BS"/>
    <s v="Select tide"/>
    <m/>
    <m/>
  </r>
  <r>
    <n v="25"/>
    <x v="0"/>
    <n v="6"/>
    <s v="Jun"/>
    <n v="19"/>
    <x v="14"/>
    <d v="1899-12-30T07:10:00"/>
    <x v="0"/>
    <s v="Pacheedah Shores Boat Ramp"/>
    <s v="Gordon Estuary"/>
    <n v="1"/>
    <s v="Blennie/Gunnel"/>
    <s v="Wild"/>
    <s v="Non-salmonid juvenile"/>
    <n v="15"/>
    <n v="1"/>
    <n v="4"/>
    <n v="45"/>
    <s v="BS"/>
    <s v="Select tide"/>
    <m/>
    <m/>
  </r>
  <r>
    <n v="25"/>
    <x v="0"/>
    <n v="6"/>
    <s v="Jun"/>
    <n v="19"/>
    <x v="14"/>
    <d v="1899-12-30T07:10:00"/>
    <x v="0"/>
    <s v="Pacheedah Shores Boat Ramp"/>
    <s v="Gordon Estuary"/>
    <n v="1"/>
    <s v="Flounder"/>
    <s v="Wild"/>
    <s v="Non-salmonid juvenile"/>
    <n v="11"/>
    <n v="1"/>
    <n v="4"/>
    <n v="2"/>
    <s v="BS"/>
    <s v="Select tide"/>
    <m/>
    <m/>
  </r>
  <r>
    <n v="25"/>
    <x v="0"/>
    <n v="6"/>
    <s v="Jun"/>
    <n v="19"/>
    <x v="14"/>
    <d v="1899-12-30T07:10:00"/>
    <x v="0"/>
    <s v="Pacheedah Shores Boat Ramp"/>
    <s v="Gordon Estuary"/>
    <n v="1"/>
    <s v="Perch"/>
    <s v="Wild"/>
    <s v="Non-salmonid juvenile"/>
    <n v="13"/>
    <n v="1"/>
    <n v="4"/>
    <n v="23"/>
    <s v="BS"/>
    <s v="Select tide"/>
    <m/>
    <m/>
  </r>
  <r>
    <n v="25"/>
    <x v="0"/>
    <n v="6"/>
    <s v="Jun"/>
    <n v="19"/>
    <x v="14"/>
    <d v="1899-12-30T07:10:00"/>
    <x v="0"/>
    <s v="Pacheedah Shores Boat Ramp"/>
    <s v="Gordon Estuary"/>
    <n v="1"/>
    <s v="Crab"/>
    <s v="Wild"/>
    <s v="not specified"/>
    <n v="20"/>
    <n v="1"/>
    <n v="5"/>
    <n v="1"/>
    <s v="BS"/>
    <s v="Select tide"/>
    <m/>
    <s v="shore crab"/>
  </r>
  <r>
    <n v="25"/>
    <x v="0"/>
    <n v="6"/>
    <s v="Jun"/>
    <n v="19"/>
    <x v="14"/>
    <d v="1899-12-30T07:10:00"/>
    <x v="0"/>
    <s v="Pacheedah Shores Boat Ramp"/>
    <s v="Gordon Estuary"/>
    <n v="1"/>
    <s v="Select spp."/>
    <s v="Wild"/>
    <s v="Non-salmonid juvenile"/>
    <n v="99"/>
    <n v="1"/>
    <n v="4"/>
    <n v="3"/>
    <s v="BS"/>
    <s v="Select tide"/>
    <m/>
    <s v="sardine"/>
  </r>
  <r>
    <n v="25"/>
    <x v="0"/>
    <n v="6"/>
    <s v="Jun"/>
    <n v="19"/>
    <x v="14"/>
    <d v="1899-12-30T08:15:00"/>
    <x v="8"/>
    <s v="Q01, left bank Gordon up from confluence"/>
    <s v="Gordon Estuary"/>
    <n v="1"/>
    <s v="Chinook"/>
    <s v="Wild"/>
    <s v="Smolt"/>
    <n v="5"/>
    <n v="1"/>
    <n v="3"/>
    <n v="1"/>
    <s v="BS"/>
    <s v="Select tide"/>
    <m/>
    <m/>
  </r>
  <r>
    <n v="25"/>
    <x v="0"/>
    <n v="6"/>
    <s v="Jun"/>
    <n v="19"/>
    <x v="14"/>
    <d v="1899-12-30T08:15:00"/>
    <x v="8"/>
    <s v="Q01, left bank Gordon up from confluence"/>
    <s v="Gordon Estuary"/>
    <n v="1"/>
    <s v="Coho"/>
    <s v="Wild"/>
    <s v="Smolt"/>
    <n v="3"/>
    <n v="1"/>
    <n v="3"/>
    <n v="2"/>
    <s v="BS"/>
    <s v="Select tide"/>
    <m/>
    <m/>
  </r>
  <r>
    <n v="25"/>
    <x v="0"/>
    <n v="6"/>
    <s v="Jun"/>
    <n v="19"/>
    <x v="14"/>
    <d v="1899-12-30T08:15:00"/>
    <x v="8"/>
    <s v="Q01, left bank Gordon up from confluence"/>
    <s v="Gordon Estuary"/>
    <n v="1"/>
    <s v="Coho"/>
    <s v="Wild"/>
    <s v="Fry"/>
    <n v="3"/>
    <n v="1"/>
    <n v="2"/>
    <n v="6"/>
    <s v="BS"/>
    <s v="Select tide"/>
    <m/>
    <m/>
  </r>
  <r>
    <n v="25"/>
    <x v="0"/>
    <n v="6"/>
    <s v="Jun"/>
    <n v="19"/>
    <x v="14"/>
    <d v="1899-12-30T08:15:00"/>
    <x v="8"/>
    <s v="Q01, left bank Gordon up from confluence"/>
    <s v="Gordon Estuary"/>
    <n v="1"/>
    <s v="Sculpin"/>
    <s v="Wild"/>
    <s v="not specified"/>
    <n v="8"/>
    <n v="1"/>
    <n v="5"/>
    <n v="18"/>
    <s v="BS"/>
    <s v="Select tide"/>
    <m/>
    <s v="nudibrands- 3"/>
  </r>
  <r>
    <n v="25"/>
    <x v="0"/>
    <n v="6"/>
    <s v="Jun"/>
    <n v="19"/>
    <x v="14"/>
    <d v="1899-12-30T08:15:00"/>
    <x v="8"/>
    <s v="Q01, left bank Gordon up from confluence"/>
    <s v="Gordon Estuary"/>
    <n v="1"/>
    <s v="Pipefish"/>
    <s v="Wild"/>
    <s v="not specified"/>
    <n v="18"/>
    <n v="1"/>
    <n v="5"/>
    <n v="47"/>
    <s v="BS"/>
    <s v="Select tide"/>
    <m/>
    <m/>
  </r>
  <r>
    <n v="25"/>
    <x v="0"/>
    <n v="6"/>
    <s v="Jun"/>
    <n v="19"/>
    <x v="14"/>
    <d v="1899-12-30T08:15:00"/>
    <x v="8"/>
    <s v="Q01, left bank Gordon up from confluence"/>
    <s v="Gordon Estuary"/>
    <n v="1"/>
    <s v="Blennie/Gunnel"/>
    <s v="Wild"/>
    <s v="not specified"/>
    <n v="15"/>
    <n v="1"/>
    <n v="5"/>
    <n v="57"/>
    <s v="BS"/>
    <s v="Select tide"/>
    <m/>
    <m/>
  </r>
  <r>
    <n v="25"/>
    <x v="0"/>
    <n v="6"/>
    <s v="Jun"/>
    <n v="19"/>
    <x v="14"/>
    <d v="1899-12-30T08:45:00"/>
    <x v="4"/>
    <s v="Butch's (Gordon R.)"/>
    <s v="Gordon Estuary"/>
    <n v="1"/>
    <s v="Sculpin"/>
    <s v="Wild"/>
    <s v="not specified"/>
    <n v="8"/>
    <n v="1"/>
    <n v="5"/>
    <n v="3"/>
    <s v="BS"/>
    <s v="Select tide"/>
    <m/>
    <m/>
  </r>
  <r>
    <n v="25"/>
    <x v="0"/>
    <n v="6"/>
    <s v="Jun"/>
    <n v="19"/>
    <x v="14"/>
    <d v="1899-12-30T08:45:00"/>
    <x v="4"/>
    <s v="Butch's (Gordon R.)"/>
    <s v="Gordon Estuary"/>
    <n v="1"/>
    <s v="Pipefish"/>
    <s v="Wild"/>
    <s v="not specified"/>
    <n v="18"/>
    <n v="1"/>
    <n v="5"/>
    <n v="2"/>
    <s v="BS"/>
    <s v="Select tide"/>
    <m/>
    <m/>
  </r>
  <r>
    <n v="25"/>
    <x v="0"/>
    <n v="6"/>
    <s v="Jun"/>
    <n v="19"/>
    <x v="14"/>
    <d v="1899-12-30T08:45:00"/>
    <x v="4"/>
    <s v="Butch's (Gordon R.)"/>
    <s v="Gordon Estuary"/>
    <n v="1"/>
    <s v="Blennie/Gunnel"/>
    <s v="Wild"/>
    <s v="not specified"/>
    <n v="15"/>
    <n v="1"/>
    <n v="5"/>
    <n v="13"/>
    <s v="BS"/>
    <s v="Select tide"/>
    <m/>
    <m/>
  </r>
  <r>
    <n v="25"/>
    <x v="0"/>
    <n v="6"/>
    <s v="Jun"/>
    <n v="19"/>
    <x v="14"/>
    <d v="1899-12-30T08:45:00"/>
    <x v="4"/>
    <s v="Butch's (Gordon R.)"/>
    <s v="Gordon Estuary"/>
    <n v="1"/>
    <s v="Crab"/>
    <s v="Wild"/>
    <s v="not specified"/>
    <n v="20"/>
    <n v="1"/>
    <n v="5"/>
    <n v="19"/>
    <s v="BS"/>
    <s v="Select tide"/>
    <m/>
    <s v="dungeness crab "/>
  </r>
  <r>
    <n v="25"/>
    <x v="0"/>
    <n v="6"/>
    <s v="Jun"/>
    <n v="19"/>
    <x v="14"/>
    <d v="1899-12-30T02:20:00"/>
    <x v="1"/>
    <s v="Gallaugher's"/>
    <s v="Gordon Estuary"/>
    <n v="1"/>
    <s v="Sculpin"/>
    <s v="Wild"/>
    <s v="not specified"/>
    <n v="8"/>
    <n v="1"/>
    <n v="5"/>
    <n v="2"/>
    <s v="BS"/>
    <s v="Select tide"/>
    <m/>
    <m/>
  </r>
  <r>
    <n v="25"/>
    <x v="0"/>
    <n v="6"/>
    <s v="Jun"/>
    <n v="20"/>
    <x v="15"/>
    <d v="1899-12-30T02:20:00"/>
    <x v="1"/>
    <s v="Gallaugher's"/>
    <s v="Gordon Estuary"/>
    <n v="1"/>
    <s v="Crab"/>
    <s v="Wild"/>
    <s v="not specified"/>
    <n v="20"/>
    <n v="1"/>
    <n v="5"/>
    <n v="4"/>
    <s v="BS"/>
    <s v="Select tide"/>
    <m/>
    <s v="dungeness crab"/>
  </r>
  <r>
    <n v="25"/>
    <x v="0"/>
    <n v="6"/>
    <s v="Jun"/>
    <n v="20"/>
    <x v="15"/>
    <d v="1899-12-30T02:20:00"/>
    <x v="1"/>
    <s v="Gallaugher's"/>
    <s v="Gordon Estuary"/>
    <n v="1"/>
    <s v="Stickleback"/>
    <s v="Wild"/>
    <s v="not specified"/>
    <n v="9"/>
    <n v="1"/>
    <n v="5"/>
    <n v="56"/>
    <s v="BS"/>
    <s v="Select tide"/>
    <m/>
    <m/>
  </r>
  <r>
    <n v="25"/>
    <x v="0"/>
    <n v="6"/>
    <s v="Jun"/>
    <n v="20"/>
    <x v="15"/>
    <d v="1899-12-30T02:20:00"/>
    <x v="1"/>
    <s v="Gallaugher's"/>
    <s v="Gordon Estuary"/>
    <n v="1"/>
    <s v="Flounder"/>
    <s v="Wild"/>
    <s v="not specified"/>
    <n v="11"/>
    <n v="1"/>
    <n v="5"/>
    <n v="3"/>
    <s v="BS"/>
    <s v="Select tide"/>
    <m/>
    <m/>
  </r>
  <r>
    <n v="25"/>
    <x v="0"/>
    <n v="6"/>
    <s v="Jun"/>
    <n v="20"/>
    <x v="15"/>
    <d v="1899-12-30T02:20:00"/>
    <x v="1"/>
    <s v="Gallaugher's"/>
    <s v="Gordon Estuary"/>
    <n v="1"/>
    <s v="Pipefish"/>
    <s v="Wild"/>
    <s v="not specified"/>
    <n v="18"/>
    <n v="1"/>
    <n v="5"/>
    <n v="9"/>
    <s v="BS"/>
    <s v="Select tide"/>
    <m/>
    <m/>
  </r>
  <r>
    <n v="25"/>
    <x v="0"/>
    <n v="6"/>
    <s v="Jun"/>
    <n v="20"/>
    <x v="15"/>
    <d v="1899-12-30T02:20:00"/>
    <x v="1"/>
    <s v="Gallaugher's"/>
    <s v="Gordon Estuary"/>
    <n v="1"/>
    <s v="Perch"/>
    <s v="Wild"/>
    <s v="not specified"/>
    <n v="13"/>
    <n v="1"/>
    <n v="5"/>
    <n v="3"/>
    <s v="BS"/>
    <s v="Select tide"/>
    <m/>
    <m/>
  </r>
  <r>
    <n v="25"/>
    <x v="0"/>
    <n v="6"/>
    <s v="Jun"/>
    <n v="20"/>
    <x v="15"/>
    <d v="1899-12-30T02:20:00"/>
    <x v="1"/>
    <s v="Gallaugher's"/>
    <s v="Gordon Estuary"/>
    <n v="1"/>
    <s v="Blennie/Gunnel"/>
    <s v="Wild"/>
    <s v="not specified"/>
    <n v="15"/>
    <n v="1"/>
    <n v="5"/>
    <n v="11"/>
    <s v="BS"/>
    <s v="Select tide"/>
    <m/>
    <m/>
  </r>
  <r>
    <n v="25"/>
    <x v="0"/>
    <n v="6"/>
    <s v="Jun"/>
    <n v="20"/>
    <x v="15"/>
    <d v="1899-12-30T12:54:00"/>
    <x v="2"/>
    <s v="South Arm SJ (Old Mill)"/>
    <s v="San Juan Estuary"/>
    <n v="1"/>
    <s v="Chinook"/>
    <s v="Wild"/>
    <s v="Fry"/>
    <n v="5"/>
    <n v="1"/>
    <n v="2"/>
    <n v="1"/>
    <s v="BS"/>
    <s v="Select tide"/>
    <m/>
    <m/>
  </r>
  <r>
    <n v="25"/>
    <x v="0"/>
    <n v="6"/>
    <s v="Jun"/>
    <n v="20"/>
    <x v="15"/>
    <d v="1899-12-30T12:54:00"/>
    <x v="2"/>
    <s v="South Arm SJ (Old Mill)"/>
    <s v="San Juan Estuary"/>
    <n v="1"/>
    <s v="Coho"/>
    <s v="Wild"/>
    <s v="Fry"/>
    <n v="3"/>
    <n v="1"/>
    <n v="2"/>
    <n v="7"/>
    <s v="BS"/>
    <s v="Select tide"/>
    <m/>
    <m/>
  </r>
  <r>
    <n v="25"/>
    <x v="0"/>
    <n v="6"/>
    <s v="Jun"/>
    <n v="20"/>
    <x v="15"/>
    <d v="1899-12-30T12:54:00"/>
    <x v="2"/>
    <s v="South Arm SJ (Old Mill)"/>
    <s v="San Juan Estuary"/>
    <n v="1"/>
    <s v="Sculpin"/>
    <s v="Wild"/>
    <s v="Non-salmonid juvenile"/>
    <n v="8"/>
    <n v="1"/>
    <n v="4"/>
    <n v="19"/>
    <s v="BS"/>
    <s v="Select tide"/>
    <m/>
    <m/>
  </r>
  <r>
    <n v="25"/>
    <x v="0"/>
    <n v="6"/>
    <s v="Jun"/>
    <n v="20"/>
    <x v="15"/>
    <d v="1899-12-30T12:54:00"/>
    <x v="2"/>
    <s v="South Arm SJ (Old Mill)"/>
    <s v="San Juan Estuary"/>
    <n v="1"/>
    <s v="Stickleback"/>
    <s v="Wild"/>
    <s v="Non-salmonid juvenile"/>
    <n v="9"/>
    <n v="1"/>
    <n v="4"/>
    <n v="290"/>
    <s v="BS"/>
    <s v="Select tide"/>
    <m/>
    <m/>
  </r>
  <r>
    <n v="25"/>
    <x v="0"/>
    <n v="6"/>
    <s v="Jun"/>
    <n v="20"/>
    <x v="15"/>
    <d v="1899-12-30T12:54:00"/>
    <x v="2"/>
    <s v="South Arm SJ (Old Mill)"/>
    <s v="San Juan Estuary"/>
    <n v="1"/>
    <s v="Pipefish"/>
    <s v="Wild"/>
    <s v="Non-salmonid juvenile"/>
    <n v="18"/>
    <n v="1"/>
    <n v="4"/>
    <n v="15"/>
    <s v="BS"/>
    <s v="Select tide"/>
    <m/>
    <m/>
  </r>
  <r>
    <n v="25"/>
    <x v="0"/>
    <n v="6"/>
    <s v="Jun"/>
    <n v="20"/>
    <x v="15"/>
    <d v="1899-12-30T12:54:00"/>
    <x v="2"/>
    <s v="South Arm SJ (Old Mill)"/>
    <s v="San Juan Estuary"/>
    <n v="1"/>
    <s v="Blennie/Gunnel"/>
    <s v="Wild"/>
    <s v="Non-salmonid juvenile"/>
    <n v="15"/>
    <n v="1"/>
    <n v="4"/>
    <n v="22"/>
    <s v="BS"/>
    <s v="Select tide"/>
    <m/>
    <m/>
  </r>
  <r>
    <n v="25"/>
    <x v="0"/>
    <n v="6"/>
    <s v="Jun"/>
    <n v="20"/>
    <x v="15"/>
    <d v="1899-12-30T12:54:00"/>
    <x v="2"/>
    <s v="South Arm SJ (Old Mill)"/>
    <s v="San Juan Estuary"/>
    <n v="1"/>
    <s v="Perch"/>
    <s v="Wild"/>
    <s v="Non-salmonid juvenile"/>
    <n v="13"/>
    <n v="1"/>
    <n v="4"/>
    <n v="1025"/>
    <s v="BS"/>
    <s v="Select tide"/>
    <m/>
    <m/>
  </r>
  <r>
    <n v="25"/>
    <x v="0"/>
    <n v="6"/>
    <s v="Jun"/>
    <n v="20"/>
    <x v="15"/>
    <d v="1899-12-30T13:28:00"/>
    <x v="15"/>
    <s v="Q07, Central/South Arm confluence"/>
    <s v="San Juan Estuary"/>
    <n v="1"/>
    <s v="Chinook"/>
    <s v="Wild"/>
    <s v="Fry"/>
    <n v="5"/>
    <n v="1"/>
    <n v="2"/>
    <n v="5"/>
    <s v="BS"/>
    <s v="Select tide"/>
    <m/>
    <m/>
  </r>
  <r>
    <n v="25"/>
    <x v="0"/>
    <n v="6"/>
    <s v="Jun"/>
    <n v="20"/>
    <x v="15"/>
    <d v="1899-12-30T13:28:00"/>
    <x v="15"/>
    <s v="Q07, Central/South Arm confluence"/>
    <s v="San Juan Estuary"/>
    <n v="1"/>
    <s v="Coho"/>
    <s v="Wild"/>
    <s v="Smolt"/>
    <n v="3"/>
    <n v="1"/>
    <n v="3"/>
    <n v="1"/>
    <s v="BS"/>
    <s v="Select tide"/>
    <m/>
    <m/>
  </r>
  <r>
    <n v="25"/>
    <x v="0"/>
    <n v="6"/>
    <s v="Jun"/>
    <n v="20"/>
    <x v="15"/>
    <d v="1899-12-30T13:28:00"/>
    <x v="15"/>
    <s v="Q07, Central/South Arm confluence"/>
    <s v="San Juan Estuary"/>
    <n v="1"/>
    <s v="Coho"/>
    <s v="Wild"/>
    <s v="Fry"/>
    <n v="3"/>
    <n v="1"/>
    <n v="2"/>
    <n v="2"/>
    <s v="BS"/>
    <s v="Select tide"/>
    <m/>
    <m/>
  </r>
  <r>
    <n v="25"/>
    <x v="0"/>
    <n v="6"/>
    <s v="Jun"/>
    <n v="20"/>
    <x v="15"/>
    <d v="1899-12-30T13:28:00"/>
    <x v="15"/>
    <s v="Q07, Central/South Arm confluence"/>
    <s v="San Juan Estuary"/>
    <n v="1"/>
    <s v="Sculpin"/>
    <s v="Wild"/>
    <s v="Non-salmonid juvenile"/>
    <n v="8"/>
    <n v="1"/>
    <n v="4"/>
    <n v="4"/>
    <s v="BS"/>
    <s v="Select tide"/>
    <m/>
    <m/>
  </r>
  <r>
    <n v="25"/>
    <x v="0"/>
    <n v="6"/>
    <s v="Jun"/>
    <n v="20"/>
    <x v="15"/>
    <d v="1899-12-30T13:28:00"/>
    <x v="15"/>
    <s v="Q07, Central/South Arm confluence"/>
    <s v="San Juan Estuary"/>
    <n v="1"/>
    <s v="Stickleback"/>
    <s v="Wild"/>
    <s v="Non-salmonid juvenile"/>
    <n v="9"/>
    <n v="1"/>
    <n v="4"/>
    <n v="4"/>
    <s v="BS"/>
    <s v="Select tide"/>
    <m/>
    <m/>
  </r>
  <r>
    <n v="25"/>
    <x v="0"/>
    <n v="6"/>
    <s v="Jun"/>
    <n v="20"/>
    <x v="15"/>
    <d v="1899-12-30T13:28:00"/>
    <x v="15"/>
    <s v="Q07, Central/South Arm confluence"/>
    <s v="San Juan Estuary"/>
    <n v="1"/>
    <s v="Blennie/Gunnel"/>
    <s v="Wild"/>
    <s v="Non-salmonid juvenile"/>
    <n v="15"/>
    <n v="1"/>
    <n v="4"/>
    <n v="6"/>
    <s v="BS"/>
    <s v="Select tide"/>
    <m/>
    <m/>
  </r>
  <r>
    <n v="25"/>
    <x v="0"/>
    <n v="6"/>
    <s v="Jun"/>
    <n v="20"/>
    <x v="15"/>
    <d v="1899-12-30T13:28:00"/>
    <x v="15"/>
    <s v="Q07, Central/South Arm confluence"/>
    <s v="San Juan Estuary"/>
    <n v="1"/>
    <s v="Perch"/>
    <s v="Wild"/>
    <s v="Non-salmonid juvenile"/>
    <n v="13"/>
    <n v="1"/>
    <n v="4"/>
    <n v="16"/>
    <s v="BS"/>
    <s v="Select tide"/>
    <m/>
    <m/>
  </r>
  <r>
    <n v="25"/>
    <x v="0"/>
    <n v="6"/>
    <s v="Jun"/>
    <n v="20"/>
    <x v="15"/>
    <d v="1899-12-30T13:50:00"/>
    <x v="11"/>
    <s v="Q4, u/s of Tanis's template site"/>
    <s v="San Juan Estuary"/>
    <n v="1"/>
    <s v="Coho"/>
    <s v="Wild"/>
    <s v="Fry"/>
    <n v="3"/>
    <n v="1"/>
    <n v="2"/>
    <n v="16"/>
    <s v="BS"/>
    <s v="Select tide"/>
    <m/>
    <m/>
  </r>
  <r>
    <n v="25"/>
    <x v="0"/>
    <n v="6"/>
    <s v="Jun"/>
    <n v="20"/>
    <x v="15"/>
    <d v="1899-12-30T13:50:00"/>
    <x v="11"/>
    <s v="Q4, u/s of Tanis's template site"/>
    <s v="San Juan Estuary"/>
    <n v="1"/>
    <s v="Sculpin"/>
    <s v="Wild"/>
    <s v="Non-salmonid juvenile"/>
    <n v="8"/>
    <n v="1"/>
    <n v="4"/>
    <n v="3"/>
    <s v="BS"/>
    <s v="Select tide"/>
    <m/>
    <m/>
  </r>
  <r>
    <n v="25"/>
    <x v="0"/>
    <n v="6"/>
    <s v="Jun"/>
    <n v="20"/>
    <x v="15"/>
    <d v="1899-12-30T13:50:00"/>
    <x v="11"/>
    <s v="Q4, u/s of Tanis's template site"/>
    <s v="San Juan Estuary"/>
    <n v="1"/>
    <s v="Pipefish"/>
    <s v="Wild"/>
    <s v="Non-salmonid juvenile"/>
    <n v="18"/>
    <n v="1"/>
    <n v="4"/>
    <n v="1"/>
    <s v="BS"/>
    <s v="Select tide"/>
    <m/>
    <m/>
  </r>
  <r>
    <n v="25"/>
    <x v="0"/>
    <n v="6"/>
    <s v="Jun"/>
    <n v="20"/>
    <x v="15"/>
    <d v="1899-12-30T13:50:00"/>
    <x v="11"/>
    <s v="Q4, u/s of Tanis's template site"/>
    <s v="San Juan Estuary"/>
    <n v="1"/>
    <s v="Flounder"/>
    <s v="Wild"/>
    <s v="Non-salmonid juvenile"/>
    <n v="11"/>
    <n v="1"/>
    <n v="4"/>
    <n v="2"/>
    <s v="BS"/>
    <s v="Select tide"/>
    <m/>
    <m/>
  </r>
  <r>
    <n v="25"/>
    <x v="0"/>
    <n v="6"/>
    <s v="Jun"/>
    <n v="20"/>
    <x v="15"/>
    <d v="1899-12-30T14:20:00"/>
    <x v="3"/>
    <s v="Central Arm SJ at Island Rd Bridge"/>
    <s v="San Juan Estuary"/>
    <n v="1"/>
    <s v="Chinook"/>
    <s v="Wild"/>
    <s v="Fry"/>
    <n v="5"/>
    <n v="1"/>
    <n v="2"/>
    <n v="1"/>
    <s v="BS"/>
    <s v="Select tide"/>
    <m/>
    <m/>
  </r>
  <r>
    <n v="25"/>
    <x v="0"/>
    <n v="6"/>
    <s v="Jun"/>
    <n v="20"/>
    <x v="15"/>
    <d v="1899-12-30T14:20:00"/>
    <x v="3"/>
    <s v="Central Arm SJ at Island Rd Bridge"/>
    <s v="San Juan Estuary"/>
    <n v="1"/>
    <s v="Coho"/>
    <s v="Wild"/>
    <s v="Fry"/>
    <n v="3"/>
    <n v="1"/>
    <n v="2"/>
    <n v="7"/>
    <s v="BS"/>
    <s v="Select tide"/>
    <m/>
    <m/>
  </r>
  <r>
    <n v="25"/>
    <x v="0"/>
    <n v="6"/>
    <s v="Jun"/>
    <n v="20"/>
    <x v="15"/>
    <d v="1899-12-30T14:20:00"/>
    <x v="3"/>
    <s v="Central Arm SJ at Island Rd Bridge"/>
    <s v="San Juan Estuary"/>
    <n v="1"/>
    <s v="Sculpin"/>
    <s v="Wild"/>
    <s v="Non-salmonid juvenile"/>
    <n v="8"/>
    <n v="1"/>
    <n v="4"/>
    <n v="37"/>
    <s v="BS"/>
    <s v="Select tide"/>
    <m/>
    <m/>
  </r>
  <r>
    <n v="25"/>
    <x v="0"/>
    <n v="6"/>
    <s v="Jun"/>
    <n v="20"/>
    <x v="15"/>
    <d v="1899-12-30T14:20:00"/>
    <x v="3"/>
    <s v="Central Arm SJ at Island Rd Bridge"/>
    <s v="San Juan Estuary"/>
    <n v="1"/>
    <s v="Stickleback"/>
    <s v="Wild"/>
    <s v="Non-salmonid juvenile"/>
    <n v="9"/>
    <n v="1"/>
    <n v="4"/>
    <n v="2"/>
    <s v="BS"/>
    <s v="Select tide"/>
    <m/>
    <m/>
  </r>
  <r>
    <n v="25"/>
    <x v="0"/>
    <n v="6"/>
    <s v="Jun"/>
    <n v="20"/>
    <x v="15"/>
    <d v="1899-12-30T14:20:00"/>
    <x v="3"/>
    <s v="Central Arm SJ at Island Rd Bridge"/>
    <s v="San Juan Estuary"/>
    <n v="1"/>
    <s v="Perch"/>
    <s v="Wild"/>
    <s v="Non-salmonid juvenile"/>
    <n v="13"/>
    <n v="1"/>
    <n v="4"/>
    <n v="3"/>
    <s v="BS"/>
    <s v="Select tide"/>
    <m/>
    <m/>
  </r>
  <r>
    <n v="25"/>
    <x v="0"/>
    <n v="6"/>
    <s v="Jun"/>
    <n v="20"/>
    <x v="15"/>
    <d v="1899-12-30T14:36:00"/>
    <x v="10"/>
    <s v="Q Helen, top of Island Road"/>
    <s v="San Juan Estuary"/>
    <n v="1"/>
    <s v="Chinook"/>
    <s v="Wild"/>
    <s v="Fry"/>
    <n v="5"/>
    <n v="1"/>
    <n v="2"/>
    <n v="1"/>
    <s v="BS"/>
    <s v="Select tide"/>
    <m/>
    <m/>
  </r>
  <r>
    <n v="25"/>
    <x v="0"/>
    <n v="6"/>
    <s v="Jun"/>
    <n v="20"/>
    <x v="15"/>
    <d v="1899-12-30T14:36:00"/>
    <x v="10"/>
    <s v="Q Helen, top of Island Road"/>
    <s v="San Juan Estuary"/>
    <n v="1"/>
    <s v="Coho"/>
    <s v="Wild"/>
    <s v="Fry"/>
    <n v="3"/>
    <n v="1"/>
    <n v="2"/>
    <n v="8"/>
    <s v="BS"/>
    <s v="Select tide"/>
    <m/>
    <m/>
  </r>
  <r>
    <n v="25"/>
    <x v="0"/>
    <n v="6"/>
    <s v="Jun"/>
    <n v="20"/>
    <x v="15"/>
    <d v="1899-12-30T14:36:00"/>
    <x v="10"/>
    <s v="Q Helen, top of Island Road"/>
    <s v="San Juan Estuary"/>
    <n v="1"/>
    <s v="Sculpin"/>
    <s v="Wild"/>
    <s v="Non-salmonid juvenile"/>
    <n v="8"/>
    <n v="1"/>
    <n v="4"/>
    <n v="13"/>
    <s v="BS"/>
    <s v="Select tide"/>
    <m/>
    <m/>
  </r>
  <r>
    <n v="26"/>
    <x v="0"/>
    <n v="6"/>
    <s v="Jun"/>
    <n v="24"/>
    <x v="16"/>
    <d v="1899-12-30T06:55:00"/>
    <x v="1"/>
    <s v="Gallaugher's"/>
    <s v="Gordon Estuary"/>
    <n v="1"/>
    <s v="Crab"/>
    <s v="Wild"/>
    <s v="not specified"/>
    <n v="20"/>
    <n v="1"/>
    <n v="5"/>
    <n v="6"/>
    <s v="BS"/>
    <s v="Select tide"/>
    <m/>
    <s v="dungeness crab"/>
  </r>
  <r>
    <n v="26"/>
    <x v="0"/>
    <n v="6"/>
    <s v="Jun"/>
    <n v="24"/>
    <x v="16"/>
    <d v="1899-12-30T06:55:00"/>
    <x v="1"/>
    <s v="Gallaugher's"/>
    <s v="Gordon Estuary"/>
    <n v="1"/>
    <s v="Coho"/>
    <s v="Wild"/>
    <s v="Fry"/>
    <n v="3"/>
    <n v="1"/>
    <n v="2"/>
    <n v="3"/>
    <s v="BS"/>
    <s v="Select tide"/>
    <m/>
    <m/>
  </r>
  <r>
    <n v="26"/>
    <x v="0"/>
    <n v="6"/>
    <s v="Jun"/>
    <n v="24"/>
    <x v="16"/>
    <d v="1899-12-30T06:55:00"/>
    <x v="1"/>
    <s v="Gallaugher's"/>
    <s v="Gordon Estuary"/>
    <n v="1"/>
    <s v="Sculpin"/>
    <s v="Wild"/>
    <s v="Non-salmonid juvenile"/>
    <n v="8"/>
    <n v="1"/>
    <n v="4"/>
    <n v="4"/>
    <s v="BS"/>
    <s v="Select tide"/>
    <m/>
    <m/>
  </r>
  <r>
    <n v="26"/>
    <x v="0"/>
    <n v="6"/>
    <s v="Jun"/>
    <n v="24"/>
    <x v="16"/>
    <d v="1899-12-30T06:55:00"/>
    <x v="1"/>
    <s v="Gallaugher's"/>
    <s v="Gordon Estuary"/>
    <n v="1"/>
    <s v="Stickleback"/>
    <s v="Wild"/>
    <s v="Non-salmonid juvenile"/>
    <n v="9"/>
    <n v="1"/>
    <n v="4"/>
    <n v="46"/>
    <s v="BS"/>
    <s v="Select tide"/>
    <m/>
    <m/>
  </r>
  <r>
    <n v="26"/>
    <x v="0"/>
    <n v="6"/>
    <s v="Jun"/>
    <n v="24"/>
    <x v="16"/>
    <d v="1899-12-30T06:55:00"/>
    <x v="1"/>
    <s v="Gallaugher's"/>
    <s v="Gordon Estuary"/>
    <n v="1"/>
    <s v="Pipefish"/>
    <s v="Wild"/>
    <s v="Non-salmonid juvenile"/>
    <n v="18"/>
    <n v="1"/>
    <n v="4"/>
    <n v="16"/>
    <s v="BS"/>
    <s v="Select tide"/>
    <m/>
    <m/>
  </r>
  <r>
    <n v="26"/>
    <x v="0"/>
    <n v="6"/>
    <s v="Jun"/>
    <n v="24"/>
    <x v="16"/>
    <d v="1899-12-30T06:55:00"/>
    <x v="1"/>
    <s v="Gallaugher's"/>
    <s v="Gordon Estuary"/>
    <n v="1"/>
    <s v="Blennie/Gunnel"/>
    <s v="Wild"/>
    <s v="Non-salmonid juvenile"/>
    <n v="15"/>
    <n v="1"/>
    <n v="4"/>
    <n v="30"/>
    <s v="BS"/>
    <s v="Select tide"/>
    <m/>
    <m/>
  </r>
  <r>
    <n v="26"/>
    <x v="0"/>
    <n v="6"/>
    <s v="Jun"/>
    <n v="24"/>
    <x v="16"/>
    <d v="1899-12-30T06:55:00"/>
    <x v="1"/>
    <s v="Gallaugher's"/>
    <s v="Gordon Estuary"/>
    <n v="1"/>
    <s v="Flounder"/>
    <s v="Wild"/>
    <s v="Non-salmonid juvenile"/>
    <n v="11"/>
    <n v="1"/>
    <n v="4"/>
    <n v="3"/>
    <s v="BS"/>
    <s v="Select tide"/>
    <m/>
    <m/>
  </r>
  <r>
    <n v="26"/>
    <x v="0"/>
    <n v="6"/>
    <s v="Jun"/>
    <n v="24"/>
    <x v="16"/>
    <d v="1899-12-30T06:55:00"/>
    <x v="1"/>
    <s v="Gallaugher's"/>
    <s v="Gordon Estuary"/>
    <n v="1"/>
    <s v="Perch"/>
    <s v="Wild"/>
    <s v="Non-salmonid juvenile"/>
    <n v="13"/>
    <n v="1"/>
    <n v="4"/>
    <n v="30"/>
    <s v="BS"/>
    <s v="Select tide"/>
    <m/>
    <s v="tons of bubble snail"/>
  </r>
  <r>
    <n v="26"/>
    <x v="0"/>
    <n v="6"/>
    <s v="Jun"/>
    <n v="24"/>
    <x v="16"/>
    <d v="1899-12-30T07:22:00"/>
    <x v="6"/>
    <s v="Smokies"/>
    <s v="Gordon Estuary"/>
    <n v="1"/>
    <s v="Chum"/>
    <s v="Wild"/>
    <s v="Fry"/>
    <n v="2"/>
    <n v="1"/>
    <n v="2"/>
    <n v="1"/>
    <s v="BS"/>
    <s v="Select tide"/>
    <m/>
    <m/>
  </r>
  <r>
    <n v="26"/>
    <x v="0"/>
    <n v="6"/>
    <s v="Jun"/>
    <n v="24"/>
    <x v="16"/>
    <d v="1899-12-30T07:22:00"/>
    <x v="6"/>
    <s v="Smokies"/>
    <s v="Gordon Estuary"/>
    <n v="1"/>
    <s v="Sculpin"/>
    <s v="Wild"/>
    <s v="Non-salmonid juvenile"/>
    <n v="8"/>
    <n v="1"/>
    <n v="4"/>
    <n v="27"/>
    <s v="BS"/>
    <s v="Select tide"/>
    <m/>
    <m/>
  </r>
  <r>
    <n v="26"/>
    <x v="0"/>
    <n v="6"/>
    <s v="Jun"/>
    <n v="24"/>
    <x v="16"/>
    <d v="1899-12-30T07:22:00"/>
    <x v="6"/>
    <s v="Smokies"/>
    <s v="Gordon Estuary"/>
    <n v="1"/>
    <s v="Stickleback"/>
    <s v="Wild"/>
    <s v="Non-salmonid juvenile"/>
    <n v="9"/>
    <n v="1"/>
    <n v="4"/>
    <n v="40"/>
    <s v="BS"/>
    <s v="Select tide"/>
    <m/>
    <m/>
  </r>
  <r>
    <n v="26"/>
    <x v="0"/>
    <n v="6"/>
    <s v="Jun"/>
    <n v="24"/>
    <x v="16"/>
    <d v="1899-12-30T07:22:00"/>
    <x v="6"/>
    <s v="Smokies"/>
    <s v="Gordon Estuary"/>
    <n v="1"/>
    <s v="Pipefish"/>
    <s v="Wild"/>
    <s v="Non-salmonid juvenile"/>
    <n v="18"/>
    <n v="1"/>
    <n v="4"/>
    <n v="10"/>
    <s v="BS"/>
    <s v="Select tide"/>
    <m/>
    <m/>
  </r>
  <r>
    <n v="26"/>
    <x v="0"/>
    <n v="6"/>
    <s v="Jun"/>
    <n v="24"/>
    <x v="16"/>
    <d v="1899-12-30T07:22:00"/>
    <x v="6"/>
    <s v="Smokies"/>
    <s v="Gordon Estuary"/>
    <n v="1"/>
    <s v="Perch"/>
    <s v="Wild"/>
    <s v="Non-salmonid juvenile"/>
    <n v="13"/>
    <n v="1"/>
    <n v="4"/>
    <n v="20"/>
    <s v="BS"/>
    <s v="Select tide"/>
    <m/>
    <m/>
  </r>
  <r>
    <n v="26"/>
    <x v="0"/>
    <n v="6"/>
    <s v="Jun"/>
    <n v="24"/>
    <x v="16"/>
    <d v="1899-12-30T07:22:00"/>
    <x v="6"/>
    <s v="Smokies"/>
    <s v="Gordon Estuary"/>
    <n v="1"/>
    <s v="Prickleback"/>
    <s v="Wild"/>
    <s v="Non-salmonid juvenile"/>
    <n v="21"/>
    <n v="1"/>
    <n v="4"/>
    <n v="2"/>
    <s v="BS"/>
    <s v="Select tide"/>
    <m/>
    <m/>
  </r>
  <r>
    <n v="26"/>
    <x v="0"/>
    <n v="6"/>
    <s v="Jun"/>
    <n v="24"/>
    <x v="16"/>
    <d v="1899-12-30T07:40:00"/>
    <x v="0"/>
    <s v="Pacheedah Shores Boat Ramp"/>
    <s v="Gordon Estuary"/>
    <n v="1"/>
    <s v="Chinook"/>
    <s v="Wild"/>
    <s v="Smolt"/>
    <n v="5"/>
    <n v="1"/>
    <n v="3"/>
    <n v="3"/>
    <s v="BS"/>
    <s v="Select tide"/>
    <m/>
    <m/>
  </r>
  <r>
    <n v="26"/>
    <x v="0"/>
    <n v="6"/>
    <s v="Jun"/>
    <n v="24"/>
    <x v="16"/>
    <d v="1899-12-30T07:40:00"/>
    <x v="0"/>
    <s v="Pacheedah Shores Boat Ramp"/>
    <s v="Gordon Estuary"/>
    <n v="1"/>
    <s v="Chinook"/>
    <s v="Wild"/>
    <s v="Fry"/>
    <n v="5"/>
    <n v="1"/>
    <n v="2"/>
    <n v="6"/>
    <s v="BS"/>
    <s v="Select tide"/>
    <m/>
    <m/>
  </r>
  <r>
    <n v="26"/>
    <x v="0"/>
    <n v="6"/>
    <s v="Jun"/>
    <n v="24"/>
    <x v="16"/>
    <d v="1899-12-30T07:40:00"/>
    <x v="0"/>
    <s v="Pacheedah Shores Boat Ramp"/>
    <s v="Gordon Estuary"/>
    <n v="1"/>
    <s v="Sculpin"/>
    <s v="Wild"/>
    <s v="Non-salmonid juvenile"/>
    <n v="8"/>
    <n v="1"/>
    <n v="4"/>
    <n v="4"/>
    <s v="BS"/>
    <s v="Select tide"/>
    <m/>
    <m/>
  </r>
  <r>
    <n v="26"/>
    <x v="0"/>
    <n v="6"/>
    <s v="Jun"/>
    <n v="24"/>
    <x v="16"/>
    <d v="1899-12-30T07:40:00"/>
    <x v="0"/>
    <s v="Pacheedah Shores Boat Ramp"/>
    <s v="Gordon Estuary"/>
    <n v="1"/>
    <s v="Stickleback"/>
    <s v="Wild"/>
    <s v="Non-salmonid juvenile"/>
    <n v="9"/>
    <n v="1"/>
    <n v="4"/>
    <n v="31"/>
    <s v="BS"/>
    <s v="Select tide"/>
    <m/>
    <m/>
  </r>
  <r>
    <n v="26"/>
    <x v="0"/>
    <n v="6"/>
    <s v="Jun"/>
    <n v="24"/>
    <x v="16"/>
    <d v="1899-12-30T07:40:00"/>
    <x v="0"/>
    <s v="Pacheedah Shores Boat Ramp"/>
    <s v="Gordon Estuary"/>
    <n v="1"/>
    <s v="Pipefish"/>
    <s v="Wild"/>
    <s v="Non-salmonid juvenile"/>
    <n v="18"/>
    <n v="1"/>
    <n v="4"/>
    <n v="14"/>
    <s v="BS"/>
    <s v="Select tide"/>
    <m/>
    <s v="mycids"/>
  </r>
  <r>
    <n v="26"/>
    <x v="0"/>
    <n v="6"/>
    <s v="Jun"/>
    <n v="24"/>
    <x v="16"/>
    <d v="1899-12-30T07:40:00"/>
    <x v="0"/>
    <s v="Pacheedah Shores Boat Ramp"/>
    <s v="Gordon Estuary"/>
    <n v="1"/>
    <s v="Blennie/Gunnel"/>
    <s v="Wild"/>
    <s v="Non-salmonid juvenile"/>
    <n v="15"/>
    <n v="1"/>
    <n v="4"/>
    <n v="48"/>
    <s v="BS"/>
    <s v="Select tide"/>
    <m/>
    <m/>
  </r>
  <r>
    <n v="26"/>
    <x v="0"/>
    <n v="6"/>
    <s v="Jun"/>
    <n v="24"/>
    <x v="16"/>
    <d v="1899-12-30T07:40:00"/>
    <x v="0"/>
    <s v="Pacheedah Shores Boat Ramp"/>
    <s v="Gordon Estuary"/>
    <n v="1"/>
    <s v="Perch"/>
    <s v="Wild"/>
    <s v="Non-salmonid juvenile"/>
    <n v="13"/>
    <n v="1"/>
    <n v="4"/>
    <n v="41"/>
    <s v="BS"/>
    <s v="Select tide"/>
    <m/>
    <m/>
  </r>
  <r>
    <n v="26"/>
    <x v="0"/>
    <n v="6"/>
    <s v="Jun"/>
    <n v="24"/>
    <x v="16"/>
    <d v="1899-12-30T07:40:00"/>
    <x v="0"/>
    <s v="Pacheedah Shores Boat Ramp"/>
    <s v="Gordon Estuary"/>
    <n v="1"/>
    <s v="Crab"/>
    <s v="Wild"/>
    <s v="not specified"/>
    <n v="20"/>
    <n v="1"/>
    <n v="5"/>
    <n v="1"/>
    <s v="BS"/>
    <s v="Select tide"/>
    <m/>
    <s v="dungeness crab"/>
  </r>
  <r>
    <n v="26"/>
    <x v="0"/>
    <n v="6"/>
    <s v="Jun"/>
    <n v="24"/>
    <x v="16"/>
    <d v="1899-12-30T08:15:00"/>
    <x v="12"/>
    <s v="Mouth of Site 7 inlet, north side"/>
    <s v="Gordon Estuary"/>
    <n v="1"/>
    <s v="Coho"/>
    <s v="Wild"/>
    <s v="Fry"/>
    <n v="3"/>
    <n v="1"/>
    <n v="2"/>
    <n v="3"/>
    <s v="BS"/>
    <s v="Select tide"/>
    <m/>
    <s v="Browns slough (experimental)"/>
  </r>
  <r>
    <n v="26"/>
    <x v="0"/>
    <n v="6"/>
    <s v="Jun"/>
    <n v="24"/>
    <x v="16"/>
    <d v="1899-12-30T08:15:00"/>
    <x v="12"/>
    <s v="Mouth of Site 7 inlet, north side"/>
    <s v="Gordon Estuary"/>
    <n v="1"/>
    <s v="Sculpin"/>
    <s v="Wild"/>
    <s v="Non-salmonid juvenile"/>
    <n v="8"/>
    <n v="1"/>
    <n v="4"/>
    <n v="6"/>
    <s v="BS"/>
    <s v="Select tide"/>
    <m/>
    <s v="Browns slough (experimental)"/>
  </r>
  <r>
    <n v="26"/>
    <x v="0"/>
    <n v="6"/>
    <s v="Jun"/>
    <n v="24"/>
    <x v="16"/>
    <d v="1899-12-30T08:15:00"/>
    <x v="12"/>
    <s v="Mouth of Site 7 inlet, north side"/>
    <s v="Gordon Estuary"/>
    <n v="1"/>
    <s v="Stickleback"/>
    <s v="Wild"/>
    <s v="Non-salmonid juvenile"/>
    <n v="9"/>
    <n v="1"/>
    <n v="4"/>
    <n v="49"/>
    <s v="BS"/>
    <s v="Select tide"/>
    <m/>
    <s v="Browns slough (experimental)"/>
  </r>
  <r>
    <n v="26"/>
    <x v="0"/>
    <n v="6"/>
    <s v="Jun"/>
    <n v="24"/>
    <x v="16"/>
    <d v="1899-12-30T08:15:00"/>
    <x v="12"/>
    <s v="Mouth of Site 7 inlet, north side"/>
    <s v="Gordon Estuary"/>
    <n v="1"/>
    <s v="Pipefish"/>
    <s v="Wild"/>
    <s v="Non-salmonid juvenile"/>
    <n v="18"/>
    <n v="1"/>
    <n v="4"/>
    <n v="9"/>
    <s v="BS"/>
    <s v="Select tide"/>
    <m/>
    <s v="Browns slough (experimental)"/>
  </r>
  <r>
    <n v="26"/>
    <x v="0"/>
    <n v="6"/>
    <s v="Jun"/>
    <n v="24"/>
    <x v="16"/>
    <d v="1899-12-30T08:15:00"/>
    <x v="12"/>
    <s v="Mouth of Site 7 inlet, north side"/>
    <s v="Gordon Estuary"/>
    <n v="1"/>
    <s v="Blennie/Gunnel"/>
    <s v="Wild"/>
    <s v="Non-salmonid juvenile"/>
    <n v="15"/>
    <n v="1"/>
    <n v="4"/>
    <n v="8"/>
    <s v="BS"/>
    <s v="Select tide"/>
    <m/>
    <s v="Browns slough (experimental)"/>
  </r>
  <r>
    <n v="26"/>
    <x v="0"/>
    <n v="6"/>
    <s v="Jun"/>
    <n v="24"/>
    <x v="16"/>
    <d v="1899-12-30T08:15:00"/>
    <x v="12"/>
    <s v="Mouth of Site 7 inlet, north side"/>
    <s v="Gordon Estuary"/>
    <n v="1"/>
    <s v="Flounder"/>
    <s v="Wild"/>
    <s v="Non-salmonid juvenile"/>
    <n v="11"/>
    <n v="1"/>
    <n v="4"/>
    <n v="5"/>
    <s v="BS"/>
    <s v="Select tide"/>
    <m/>
    <s v="Browns slough (experimental)"/>
  </r>
  <r>
    <n v="26"/>
    <x v="0"/>
    <n v="6"/>
    <s v="Jun"/>
    <n v="24"/>
    <x v="16"/>
    <d v="1899-12-30T08:15:00"/>
    <x v="12"/>
    <s v="Mouth of Site 7 inlet, north side"/>
    <s v="Gordon Estuary"/>
    <n v="1"/>
    <s v="Perch"/>
    <s v="Wild"/>
    <s v="Non-salmonid juvenile"/>
    <n v="13"/>
    <n v="1"/>
    <n v="4"/>
    <n v="8"/>
    <s v="BS"/>
    <s v="Select tide"/>
    <m/>
    <s v="Browns slough (experimental)"/>
  </r>
  <r>
    <n v="26"/>
    <x v="0"/>
    <n v="6"/>
    <s v="Jun"/>
    <n v="24"/>
    <x v="16"/>
    <d v="1899-12-30T08:15:00"/>
    <x v="12"/>
    <s v="Mouth of Site 7 inlet, north side"/>
    <s v="Gordon Estuary"/>
    <n v="1"/>
    <s v="Crab"/>
    <s v="Wild"/>
    <s v="not specified"/>
    <n v="20"/>
    <n v="1"/>
    <n v="5"/>
    <n v="8"/>
    <s v="BS"/>
    <s v="Select tide"/>
    <m/>
    <s v="dungeness crab"/>
  </r>
  <r>
    <n v="26"/>
    <x v="0"/>
    <n v="6"/>
    <s v="Jun"/>
    <n v="24"/>
    <x v="16"/>
    <d v="1899-12-30T08:40:00"/>
    <x v="9"/>
    <s v="Q Jeff (right bank opposite N. Arm confl.)"/>
    <s v="Gordon Estuary"/>
    <n v="1"/>
    <s v="Chinook"/>
    <s v="Wild"/>
    <s v="Smolt"/>
    <n v="5"/>
    <n v="1"/>
    <n v="3"/>
    <n v="1"/>
    <s v="BS"/>
    <s v="Select tide"/>
    <m/>
    <m/>
  </r>
  <r>
    <n v="26"/>
    <x v="0"/>
    <n v="6"/>
    <s v="Jun"/>
    <n v="24"/>
    <x v="16"/>
    <d v="1899-12-30T08:40:00"/>
    <x v="9"/>
    <s v="Q Jeff (right bank opposite N. Arm confl.)"/>
    <s v="Gordon Estuary"/>
    <n v="1"/>
    <s v="Coho"/>
    <s v="Wild"/>
    <s v="Fry"/>
    <n v="3"/>
    <n v="1"/>
    <n v="2"/>
    <n v="1"/>
    <s v="BS"/>
    <s v="Select tide"/>
    <m/>
    <m/>
  </r>
  <r>
    <n v="26"/>
    <x v="0"/>
    <n v="6"/>
    <s v="Jun"/>
    <n v="24"/>
    <x v="16"/>
    <d v="1899-12-30T08:40:00"/>
    <x v="9"/>
    <s v="Q Jeff (right bank opposite N. Arm confl.)"/>
    <s v="Gordon Estuary"/>
    <n v="1"/>
    <s v="Sculpin"/>
    <s v="Wild"/>
    <s v="Non-salmonid juvenile"/>
    <n v="8"/>
    <n v="1"/>
    <n v="4"/>
    <n v="15"/>
    <s v="BS"/>
    <s v="Select tide"/>
    <m/>
    <m/>
  </r>
  <r>
    <n v="26"/>
    <x v="0"/>
    <n v="6"/>
    <s v="Jun"/>
    <n v="24"/>
    <x v="16"/>
    <d v="1899-12-30T08:40:00"/>
    <x v="9"/>
    <s v="Q Jeff (right bank opposite N. Arm confl.)"/>
    <s v="Gordon Estuary"/>
    <n v="1"/>
    <s v="Stickleback"/>
    <s v="Wild"/>
    <s v="Non-salmonid juvenile"/>
    <n v="9"/>
    <n v="1"/>
    <n v="4"/>
    <n v="6"/>
    <s v="BS"/>
    <s v="Select tide"/>
    <m/>
    <m/>
  </r>
  <r>
    <n v="26"/>
    <x v="0"/>
    <n v="6"/>
    <s v="Jun"/>
    <n v="24"/>
    <x v="16"/>
    <d v="1899-12-30T08:40:00"/>
    <x v="9"/>
    <s v="Q Jeff (right bank opposite N. Arm confl.)"/>
    <s v="Gordon Estuary"/>
    <n v="1"/>
    <s v="Pipefish"/>
    <s v="Wild"/>
    <s v="Non-salmonid juvenile"/>
    <n v="18"/>
    <n v="1"/>
    <n v="4"/>
    <n v="35"/>
    <s v="BS"/>
    <s v="Select tide"/>
    <m/>
    <m/>
  </r>
  <r>
    <n v="26"/>
    <x v="0"/>
    <n v="6"/>
    <s v="Jun"/>
    <n v="24"/>
    <x v="16"/>
    <d v="1899-12-30T08:40:00"/>
    <x v="9"/>
    <s v="Q Jeff (right bank opposite N. Arm confl.)"/>
    <s v="Gordon Estuary"/>
    <n v="1"/>
    <s v="Blennie/Gunnel"/>
    <s v="Wild"/>
    <s v="Non-salmonid juvenile"/>
    <n v="15"/>
    <n v="1"/>
    <n v="4"/>
    <n v="15"/>
    <s v="BS"/>
    <s v="Select tide"/>
    <m/>
    <m/>
  </r>
  <r>
    <n v="26"/>
    <x v="0"/>
    <n v="6"/>
    <s v="Jun"/>
    <n v="24"/>
    <x v="16"/>
    <d v="1899-12-30T08:40:00"/>
    <x v="9"/>
    <s v="Q Jeff (right bank opposite N. Arm confl.)"/>
    <s v="Gordon Estuary"/>
    <n v="1"/>
    <s v="Perch"/>
    <s v="Wild"/>
    <s v="Non-salmonid juvenile"/>
    <n v="13"/>
    <n v="1"/>
    <n v="4"/>
    <n v="35"/>
    <s v="BS"/>
    <s v="Select tide"/>
    <m/>
    <m/>
  </r>
  <r>
    <n v="26"/>
    <x v="0"/>
    <n v="6"/>
    <s v="Jun"/>
    <n v="24"/>
    <x v="16"/>
    <d v="1899-12-30T08:40:00"/>
    <x v="9"/>
    <s v="Q Jeff (right bank opposite N. Arm confl.)"/>
    <s v="Gordon Estuary"/>
    <n v="1"/>
    <s v="Crab"/>
    <s v="Wild"/>
    <s v="not specified"/>
    <n v="20"/>
    <n v="1"/>
    <n v="5"/>
    <n v="1"/>
    <s v="BS"/>
    <s v="Select tide"/>
    <m/>
    <s v="dungeness crab"/>
  </r>
  <r>
    <n v="26"/>
    <x v="0"/>
    <n v="6"/>
    <s v="Jun"/>
    <n v="24"/>
    <x v="16"/>
    <d v="1899-12-30T08:40:00"/>
    <x v="9"/>
    <s v="Q Jeff (right bank opposite N. Arm confl.)"/>
    <s v="Gordon Estuary"/>
    <n v="1"/>
    <s v="Sandlance"/>
    <s v="Wild"/>
    <s v="not specified"/>
    <n v="14"/>
    <n v="1"/>
    <n v="5"/>
    <n v="58"/>
    <s v="BS"/>
    <s v="Select tide"/>
    <m/>
    <m/>
  </r>
  <r>
    <n v="26"/>
    <x v="0"/>
    <n v="6"/>
    <s v="Jun"/>
    <n v="24"/>
    <x v="16"/>
    <d v="1899-12-30T09:10:00"/>
    <x v="4"/>
    <s v="Butch's (Gordon R.)"/>
    <s v="Gordon Estuary"/>
    <n v="1"/>
    <s v="Chinook"/>
    <s v="Wild"/>
    <s v="Smolt"/>
    <n v="5"/>
    <n v="1"/>
    <n v="3"/>
    <n v="3"/>
    <s v="BS"/>
    <s v="Select tide"/>
    <m/>
    <m/>
  </r>
  <r>
    <n v="26"/>
    <x v="0"/>
    <n v="6"/>
    <s v="Jun"/>
    <n v="24"/>
    <x v="16"/>
    <d v="1899-12-30T09:10:00"/>
    <x v="4"/>
    <s v="Butch's (Gordon R.)"/>
    <s v="Gordon Estuary"/>
    <n v="1"/>
    <s v="Chinook"/>
    <s v="Wild"/>
    <s v="Fry"/>
    <n v="5"/>
    <n v="1"/>
    <n v="2"/>
    <n v="1"/>
    <s v="BS"/>
    <s v="Select tide"/>
    <m/>
    <m/>
  </r>
  <r>
    <n v="26"/>
    <x v="0"/>
    <n v="6"/>
    <s v="Jun"/>
    <n v="24"/>
    <x v="16"/>
    <d v="1899-12-30T09:10:00"/>
    <x v="4"/>
    <s v="Butch's (Gordon R.)"/>
    <s v="Gordon Estuary"/>
    <n v="1"/>
    <s v="Sculpin"/>
    <s v="Wild"/>
    <s v="Non-salmonid juvenile"/>
    <n v="8"/>
    <n v="1"/>
    <n v="4"/>
    <n v="19"/>
    <s v="BS"/>
    <s v="Select tide"/>
    <m/>
    <m/>
  </r>
  <r>
    <n v="26"/>
    <x v="0"/>
    <n v="6"/>
    <s v="Jun"/>
    <n v="24"/>
    <x v="16"/>
    <d v="1899-12-30T09:10:00"/>
    <x v="4"/>
    <s v="Butch's (Gordon R.)"/>
    <s v="Gordon Estuary"/>
    <n v="1"/>
    <s v="Pipefish"/>
    <s v="Wild"/>
    <s v="Non-salmonid juvenile"/>
    <n v="18"/>
    <n v="1"/>
    <n v="4"/>
    <n v="3"/>
    <s v="BS"/>
    <s v="Select tide"/>
    <m/>
    <m/>
  </r>
  <r>
    <n v="26"/>
    <x v="0"/>
    <n v="6"/>
    <s v="Jun"/>
    <n v="24"/>
    <x v="16"/>
    <d v="1899-12-30T09:10:00"/>
    <x v="4"/>
    <s v="Butch's (Gordon R.)"/>
    <s v="Gordon Estuary"/>
    <n v="1"/>
    <s v="Blennie/Gunnel"/>
    <s v="Wild"/>
    <s v="Non-salmonid juvenile"/>
    <n v="15"/>
    <n v="1"/>
    <n v="4"/>
    <n v="3"/>
    <s v="BS"/>
    <s v="Select tide"/>
    <m/>
    <m/>
  </r>
  <r>
    <n v="26"/>
    <x v="0"/>
    <n v="6"/>
    <s v="Jun"/>
    <n v="24"/>
    <x v="16"/>
    <d v="1899-12-30T09:10:00"/>
    <x v="4"/>
    <s v="Butch's (Gordon R.)"/>
    <s v="Gordon Estuary"/>
    <n v="1"/>
    <s v="Flounder"/>
    <s v="Wild"/>
    <s v="Non-salmonid juvenile"/>
    <n v="11"/>
    <n v="1"/>
    <n v="4"/>
    <n v="12"/>
    <s v="BS"/>
    <s v="Select tide"/>
    <m/>
    <m/>
  </r>
  <r>
    <n v="26"/>
    <x v="0"/>
    <n v="6"/>
    <s v="Jun"/>
    <n v="24"/>
    <x v="16"/>
    <d v="1899-12-30T09:10:00"/>
    <x v="4"/>
    <s v="Butch's (Gordon R.)"/>
    <s v="Gordon Estuary"/>
    <n v="1"/>
    <s v="Perch"/>
    <s v="Wild"/>
    <s v="Non-salmonid juvenile"/>
    <n v="13"/>
    <n v="1"/>
    <n v="4"/>
    <n v="6"/>
    <s v="BS"/>
    <s v="Select tide"/>
    <m/>
    <m/>
  </r>
  <r>
    <n v="26"/>
    <x v="0"/>
    <n v="6"/>
    <s v="Jun"/>
    <n v="24"/>
    <x v="16"/>
    <d v="1899-12-30T09:30:00"/>
    <x v="8"/>
    <s v="Q01, left bank Gordon up from confluence"/>
    <s v="Gordon Estuary"/>
    <n v="1"/>
    <s v="Sculpin"/>
    <s v="Wild"/>
    <s v="Non-salmonid juvenile"/>
    <n v="8"/>
    <n v="1"/>
    <n v="4"/>
    <n v="8"/>
    <s v="BS"/>
    <s v="Select tide"/>
    <m/>
    <m/>
  </r>
  <r>
    <n v="26"/>
    <x v="0"/>
    <n v="6"/>
    <s v="Jun"/>
    <n v="24"/>
    <x v="16"/>
    <d v="1899-12-30T09:30:00"/>
    <x v="8"/>
    <s v="Q01, left bank Gordon up from confluence"/>
    <s v="Gordon Estuary"/>
    <n v="1"/>
    <s v="Stickleback"/>
    <s v="Wild"/>
    <s v="Non-salmonid juvenile"/>
    <n v="9"/>
    <n v="1"/>
    <n v="4"/>
    <n v="3"/>
    <s v="BS"/>
    <s v="Select tide"/>
    <m/>
    <m/>
  </r>
  <r>
    <n v="26"/>
    <x v="0"/>
    <n v="6"/>
    <s v="Jun"/>
    <n v="24"/>
    <x v="16"/>
    <d v="1899-12-30T09:30:00"/>
    <x v="8"/>
    <s v="Q01, left bank Gordon up from confluence"/>
    <s v="Gordon Estuary"/>
    <n v="1"/>
    <s v="Pipefish"/>
    <s v="Wild"/>
    <s v="Non-salmonid juvenile"/>
    <n v="18"/>
    <n v="1"/>
    <n v="4"/>
    <n v="3"/>
    <s v="BS"/>
    <s v="Select tide"/>
    <m/>
    <m/>
  </r>
  <r>
    <n v="26"/>
    <x v="0"/>
    <n v="6"/>
    <s v="Jun"/>
    <n v="24"/>
    <x v="16"/>
    <d v="1899-12-30T09:30:00"/>
    <x v="8"/>
    <s v="Q01, left bank Gordon up from confluence"/>
    <s v="Gordon Estuary"/>
    <n v="1"/>
    <s v="Blennie/Gunnel"/>
    <s v="Wild"/>
    <s v="Non-salmonid juvenile"/>
    <n v="15"/>
    <n v="1"/>
    <n v="4"/>
    <n v="7"/>
    <s v="BS"/>
    <s v="Select tide"/>
    <m/>
    <m/>
  </r>
  <r>
    <n v="26"/>
    <x v="0"/>
    <n v="6"/>
    <s v="Jun"/>
    <n v="24"/>
    <x v="16"/>
    <d v="1899-12-30T09:30:00"/>
    <x v="8"/>
    <s v="Q01, left bank Gordon up from confluence"/>
    <s v="Gordon Estuary"/>
    <n v="1"/>
    <s v="Crab"/>
    <s v="Wild"/>
    <s v="not specified"/>
    <n v="20"/>
    <n v="1"/>
    <n v="5"/>
    <n v="2"/>
    <s v="BS"/>
    <s v="Select tide"/>
    <m/>
    <s v="dungeness crab"/>
  </r>
  <r>
    <n v="26"/>
    <x v="0"/>
    <n v="6"/>
    <s v="Jun"/>
    <n v="26"/>
    <x v="17"/>
    <d v="1899-12-30T11:30:00"/>
    <x v="2"/>
    <s v="South Arm SJ (Old Mill)"/>
    <s v="San Juan Estuary"/>
    <n v="1"/>
    <s v="Sculpin"/>
    <s v="Wild"/>
    <s v="Non-salmonid juvenile"/>
    <n v="8"/>
    <n v="1"/>
    <n v="4"/>
    <n v="9"/>
    <s v="BS"/>
    <s v="Select tide"/>
    <m/>
    <m/>
  </r>
  <r>
    <n v="26"/>
    <x v="0"/>
    <n v="6"/>
    <s v="Jun"/>
    <n v="26"/>
    <x v="17"/>
    <d v="1899-12-30T11:30:00"/>
    <x v="2"/>
    <s v="South Arm SJ (Old Mill)"/>
    <s v="San Juan Estuary"/>
    <n v="1"/>
    <s v="Stickleback"/>
    <s v="Wild"/>
    <s v="Non-salmonid juvenile"/>
    <n v="9"/>
    <n v="1"/>
    <n v="4"/>
    <n v="9"/>
    <s v="BS"/>
    <s v="Select tide"/>
    <m/>
    <m/>
  </r>
  <r>
    <n v="26"/>
    <x v="0"/>
    <n v="6"/>
    <s v="Jun"/>
    <n v="26"/>
    <x v="17"/>
    <d v="1899-12-30T11:30:00"/>
    <x v="2"/>
    <s v="South Arm SJ (Old Mill)"/>
    <s v="San Juan Estuary"/>
    <n v="1"/>
    <s v="Pipefish"/>
    <s v="Wild"/>
    <s v="Non-salmonid juvenile"/>
    <n v="18"/>
    <n v="1"/>
    <n v="4"/>
    <n v="7"/>
    <s v="BS"/>
    <s v="Select tide"/>
    <m/>
    <m/>
  </r>
  <r>
    <n v="26"/>
    <x v="0"/>
    <n v="6"/>
    <s v="Jun"/>
    <n v="26"/>
    <x v="17"/>
    <d v="1899-12-30T11:30:00"/>
    <x v="2"/>
    <s v="South Arm SJ (Old Mill)"/>
    <s v="San Juan Estuary"/>
    <n v="1"/>
    <s v="Blennie/Gunnel"/>
    <s v="Wild"/>
    <s v="Non-salmonid juvenile"/>
    <n v="15"/>
    <n v="1"/>
    <n v="4"/>
    <n v="23"/>
    <s v="BS"/>
    <s v="Select tide"/>
    <m/>
    <m/>
  </r>
  <r>
    <n v="26"/>
    <x v="0"/>
    <n v="6"/>
    <s v="Jun"/>
    <n v="26"/>
    <x v="17"/>
    <d v="1899-12-30T11:30:00"/>
    <x v="2"/>
    <s v="South Arm SJ (Old Mill)"/>
    <s v="San Juan Estuary"/>
    <n v="1"/>
    <s v="Flounder"/>
    <s v="Wild"/>
    <s v="Non-salmonid juvenile"/>
    <n v="11"/>
    <n v="1"/>
    <n v="4"/>
    <n v="2"/>
    <s v="BS"/>
    <s v="Select tide"/>
    <m/>
    <m/>
  </r>
  <r>
    <n v="26"/>
    <x v="0"/>
    <n v="6"/>
    <s v="Jun"/>
    <n v="26"/>
    <x v="17"/>
    <d v="1899-12-30T11:30:00"/>
    <x v="2"/>
    <s v="South Arm SJ (Old Mill)"/>
    <s v="San Juan Estuary"/>
    <n v="1"/>
    <s v="Perch"/>
    <s v="Wild"/>
    <s v="Non-salmonid juvenile"/>
    <n v="13"/>
    <n v="1"/>
    <n v="4"/>
    <s v="lots"/>
    <s v="BS"/>
    <s v="Select tide"/>
    <m/>
    <m/>
  </r>
  <r>
    <n v="26"/>
    <x v="0"/>
    <n v="6"/>
    <s v="Jun"/>
    <n v="26"/>
    <x v="17"/>
    <d v="1899-12-30T11:30:00"/>
    <x v="2"/>
    <s v="South Arm SJ (Old Mill)"/>
    <s v="San Juan Estuary"/>
    <n v="1"/>
    <s v="Cutthroat"/>
    <s v="Wild"/>
    <s v="Smolt"/>
    <n v="6"/>
    <n v="1"/>
    <n v="3"/>
    <n v="1"/>
    <s v="BS"/>
    <s v="Select tide"/>
    <m/>
    <m/>
  </r>
  <r>
    <n v="26"/>
    <x v="0"/>
    <n v="6"/>
    <s v="Jun"/>
    <n v="26"/>
    <x v="17"/>
    <d v="1899-12-30T11:46:00"/>
    <x v="15"/>
    <s v="Q07, Central/South Arm confluence"/>
    <s v="San Juan Estuary"/>
    <n v="1"/>
    <s v="Chinook"/>
    <s v="Wild"/>
    <s v="Smolt"/>
    <n v="5"/>
    <n v="1"/>
    <n v="3"/>
    <n v="3"/>
    <s v="BS"/>
    <s v="Select tide"/>
    <m/>
    <m/>
  </r>
  <r>
    <n v="26"/>
    <x v="0"/>
    <n v="6"/>
    <s v="Jun"/>
    <n v="26"/>
    <x v="17"/>
    <d v="1899-12-30T11:46:00"/>
    <x v="15"/>
    <s v="Q07, Central/South Arm confluence"/>
    <s v="San Juan Estuary"/>
    <n v="1"/>
    <s v="Coho"/>
    <s v="Wild"/>
    <s v="Smolt"/>
    <n v="3"/>
    <n v="1"/>
    <n v="3"/>
    <n v="1"/>
    <s v="BS"/>
    <s v="Select tide"/>
    <m/>
    <m/>
  </r>
  <r>
    <n v="26"/>
    <x v="0"/>
    <n v="6"/>
    <s v="Jun"/>
    <n v="26"/>
    <x v="17"/>
    <d v="1899-12-30T11:46:00"/>
    <x v="15"/>
    <s v="Q07, Central/South Arm confluence"/>
    <s v="San Juan Estuary"/>
    <n v="1"/>
    <s v="Coho"/>
    <s v="Wild"/>
    <s v="Fry"/>
    <n v="3"/>
    <n v="1"/>
    <n v="2"/>
    <n v="14"/>
    <s v="BS"/>
    <s v="Select tide"/>
    <m/>
    <m/>
  </r>
  <r>
    <n v="26"/>
    <x v="0"/>
    <n v="6"/>
    <s v="Jun"/>
    <n v="26"/>
    <x v="17"/>
    <d v="1899-12-30T11:46:00"/>
    <x v="15"/>
    <s v="Q07, Central/South Arm confluence"/>
    <s v="San Juan Estuary"/>
    <n v="1"/>
    <s v="Sculpin"/>
    <s v="Wild"/>
    <s v="Non-salmonid juvenile"/>
    <n v="8"/>
    <n v="1"/>
    <n v="4"/>
    <n v="1"/>
    <s v="BS"/>
    <s v="Select tide"/>
    <m/>
    <m/>
  </r>
  <r>
    <n v="26"/>
    <x v="0"/>
    <n v="6"/>
    <s v="Jun"/>
    <n v="26"/>
    <x v="17"/>
    <d v="1899-12-30T11:46:00"/>
    <x v="15"/>
    <s v="Q07, Central/South Arm confluence"/>
    <s v="San Juan Estuary"/>
    <n v="1"/>
    <s v="Stickleback"/>
    <s v="Wild"/>
    <s v="Non-salmonid juvenile"/>
    <n v="9"/>
    <n v="1"/>
    <n v="4"/>
    <n v="1"/>
    <s v="BS"/>
    <s v="Select tide"/>
    <m/>
    <m/>
  </r>
  <r>
    <n v="26"/>
    <x v="0"/>
    <n v="6"/>
    <s v="Jun"/>
    <n v="26"/>
    <x v="17"/>
    <d v="1899-12-30T11:46:00"/>
    <x v="15"/>
    <s v="Q07, Central/South Arm confluence"/>
    <s v="San Juan Estuary"/>
    <n v="1"/>
    <s v="Blennie/Gunnel"/>
    <s v="Wild"/>
    <s v="Non-salmonid juvenile"/>
    <n v="15"/>
    <n v="1"/>
    <n v="4"/>
    <n v="1"/>
    <s v="BS"/>
    <s v="Select tide"/>
    <m/>
    <m/>
  </r>
  <r>
    <n v="26"/>
    <x v="0"/>
    <n v="6"/>
    <s v="Jun"/>
    <n v="26"/>
    <x v="17"/>
    <d v="1899-12-30T11:46:00"/>
    <x v="15"/>
    <s v="Q07, Central/South Arm confluence"/>
    <s v="San Juan Estuary"/>
    <n v="1"/>
    <s v="Perch"/>
    <s v="Wild"/>
    <s v="Non-salmonid juvenile"/>
    <n v="13"/>
    <n v="1"/>
    <n v="4"/>
    <s v="lots"/>
    <s v="BS"/>
    <s v="Select tide"/>
    <m/>
    <m/>
  </r>
  <r>
    <n v="26"/>
    <x v="0"/>
    <n v="6"/>
    <s v="Jun"/>
    <n v="26"/>
    <x v="17"/>
    <d v="1899-12-30T12:40:00"/>
    <x v="11"/>
    <s v="Q4, u/s of Tanis's template site"/>
    <s v="San Juan Estuary"/>
    <n v="1"/>
    <s v="Coho"/>
    <s v="Wild"/>
    <s v="Fry"/>
    <n v="3"/>
    <n v="1"/>
    <n v="2"/>
    <n v="10"/>
    <s v="BS"/>
    <s v="Select tide"/>
    <m/>
    <m/>
  </r>
  <r>
    <n v="26"/>
    <x v="0"/>
    <n v="6"/>
    <s v="Jun"/>
    <n v="26"/>
    <x v="17"/>
    <d v="1899-12-30T12:40:00"/>
    <x v="11"/>
    <s v="Q4, u/s of Tanis's template site"/>
    <s v="San Juan Estuary"/>
    <n v="1"/>
    <s v="Sculpin"/>
    <s v="Wild"/>
    <s v="Non-salmonid juvenile"/>
    <n v="8"/>
    <n v="1"/>
    <n v="4"/>
    <n v="12"/>
    <s v="BS"/>
    <s v="Select tide"/>
    <m/>
    <m/>
  </r>
  <r>
    <n v="26"/>
    <x v="0"/>
    <n v="6"/>
    <s v="Jun"/>
    <n v="26"/>
    <x v="17"/>
    <d v="1899-12-30T12:40:00"/>
    <x v="11"/>
    <s v="Q4, u/s of Tanis's template site"/>
    <s v="San Juan Estuary"/>
    <n v="1"/>
    <s v="Pipefish"/>
    <s v="Wild"/>
    <s v="Non-salmonid juvenile"/>
    <n v="18"/>
    <n v="1"/>
    <n v="4"/>
    <n v="4"/>
    <s v="BS"/>
    <s v="Select tide"/>
    <m/>
    <m/>
  </r>
  <r>
    <n v="26"/>
    <x v="0"/>
    <n v="6"/>
    <s v="Jun"/>
    <n v="26"/>
    <x v="17"/>
    <d v="1899-12-30T12:40:00"/>
    <x v="11"/>
    <s v="Q4, u/s of Tanis's template site"/>
    <s v="San Juan Estuary"/>
    <n v="1"/>
    <s v="Blennie/Gunnel"/>
    <s v="Wild"/>
    <s v="Non-salmonid juvenile"/>
    <n v="15"/>
    <n v="1"/>
    <n v="4"/>
    <n v="17"/>
    <s v="BS"/>
    <s v="Select tide"/>
    <m/>
    <m/>
  </r>
  <r>
    <n v="26"/>
    <x v="0"/>
    <n v="6"/>
    <s v="Jun"/>
    <n v="26"/>
    <x v="17"/>
    <d v="1899-12-30T13:20:00"/>
    <x v="3"/>
    <s v="Central Arm SJ at Island Rd Bridge"/>
    <s v="San Juan Estuary"/>
    <n v="1"/>
    <s v="Coho"/>
    <s v="Wild"/>
    <s v="Fry"/>
    <n v="3"/>
    <n v="1"/>
    <n v="2"/>
    <n v="3"/>
    <s v="BS"/>
    <s v="Select tide"/>
    <m/>
    <m/>
  </r>
  <r>
    <n v="26"/>
    <x v="0"/>
    <n v="6"/>
    <s v="Jun"/>
    <n v="26"/>
    <x v="17"/>
    <d v="1899-12-30T13:20:00"/>
    <x v="3"/>
    <s v="Central Arm SJ at Island Rd Bridge"/>
    <s v="San Juan Estuary"/>
    <n v="1"/>
    <s v="Sculpin"/>
    <s v="Wild"/>
    <s v="Non-salmonid juvenile"/>
    <n v="8"/>
    <n v="1"/>
    <n v="4"/>
    <n v="30"/>
    <s v="BS"/>
    <s v="Select tide"/>
    <m/>
    <m/>
  </r>
  <r>
    <n v="26"/>
    <x v="0"/>
    <n v="6"/>
    <s v="Jun"/>
    <n v="26"/>
    <x v="17"/>
    <d v="1899-12-30T13:20:00"/>
    <x v="3"/>
    <s v="Central Arm SJ at Island Rd Bridge"/>
    <s v="San Juan Estuary"/>
    <n v="1"/>
    <s v="Stickleback"/>
    <s v="Wild"/>
    <s v="Non-salmonid juvenile"/>
    <n v="9"/>
    <n v="1"/>
    <n v="4"/>
    <n v="4"/>
    <s v="BS"/>
    <s v="Select tide"/>
    <m/>
    <m/>
  </r>
  <r>
    <n v="26"/>
    <x v="0"/>
    <n v="6"/>
    <s v="Jun"/>
    <n v="26"/>
    <x v="17"/>
    <d v="1899-12-30T13:20:00"/>
    <x v="3"/>
    <s v="Central Arm SJ at Island Rd Bridge"/>
    <s v="San Juan Estuary"/>
    <n v="1"/>
    <s v="Blennie/Gunnel"/>
    <s v="Wild"/>
    <s v="Non-salmonid juvenile"/>
    <n v="15"/>
    <n v="1"/>
    <n v="4"/>
    <n v="8"/>
    <s v="BS"/>
    <s v="Select tide"/>
    <m/>
    <m/>
  </r>
  <r>
    <n v="26"/>
    <x v="0"/>
    <n v="6"/>
    <s v="Jun"/>
    <n v="26"/>
    <x v="17"/>
    <d v="1899-12-30T13:20:00"/>
    <x v="3"/>
    <s v="Central Arm SJ at Island Rd Bridge"/>
    <s v="San Juan Estuary"/>
    <n v="1"/>
    <s v="Flounder"/>
    <s v="Wild"/>
    <s v="Non-salmonid juvenile"/>
    <n v="11"/>
    <n v="1"/>
    <n v="4"/>
    <n v="2"/>
    <s v="BS"/>
    <s v="Select tide"/>
    <m/>
    <m/>
  </r>
  <r>
    <n v="26"/>
    <x v="0"/>
    <n v="6"/>
    <s v="Jun"/>
    <n v="26"/>
    <x v="17"/>
    <d v="1899-12-30T13:40:00"/>
    <x v="10"/>
    <s v="Q Helen, top of Island Road"/>
    <s v="San Juan Estuary"/>
    <n v="1"/>
    <s v="Chinook"/>
    <s v="Wild"/>
    <s v="Fry"/>
    <n v="5"/>
    <n v="1"/>
    <n v="2"/>
    <n v="1"/>
    <s v="BS"/>
    <s v="Select tide"/>
    <m/>
    <m/>
  </r>
  <r>
    <n v="26"/>
    <x v="0"/>
    <n v="6"/>
    <s v="Jun"/>
    <n v="26"/>
    <x v="17"/>
    <d v="1899-12-30T13:40:00"/>
    <x v="10"/>
    <s v="Q Helen, top of Island Road"/>
    <s v="San Juan Estuary"/>
    <n v="1"/>
    <s v="Coho"/>
    <s v="Wild"/>
    <s v="Fry"/>
    <n v="3"/>
    <n v="1"/>
    <n v="2"/>
    <n v="8"/>
    <s v="BS"/>
    <s v="Select tide"/>
    <m/>
    <m/>
  </r>
  <r>
    <n v="26"/>
    <x v="0"/>
    <n v="6"/>
    <s v="Jun"/>
    <n v="26"/>
    <x v="17"/>
    <d v="1899-12-30T13:40:00"/>
    <x v="10"/>
    <s v="Q Helen, top of Island Road"/>
    <s v="San Juan Estuary"/>
    <n v="1"/>
    <s v="Flounder"/>
    <s v="Wild"/>
    <s v="Non-salmonid juvenile"/>
    <n v="11"/>
    <n v="1"/>
    <n v="4"/>
    <n v="1"/>
    <s v="BS"/>
    <s v="Select tide"/>
    <m/>
    <m/>
  </r>
  <r>
    <n v="27"/>
    <x v="0"/>
    <n v="7"/>
    <s v="Jul"/>
    <n v="3"/>
    <x v="18"/>
    <d v="1899-12-30T11:40:00"/>
    <x v="8"/>
    <s v="Q01, left bank Gordon up from confluence"/>
    <s v="Gordon Estuary"/>
    <n v="1"/>
    <s v="Chinook"/>
    <s v="Wild"/>
    <s v="Smolt"/>
    <n v="5"/>
    <n v="1"/>
    <n v="3"/>
    <n v="1"/>
    <s v="BS"/>
    <s v="Select tide"/>
    <m/>
    <m/>
  </r>
  <r>
    <n v="27"/>
    <x v="0"/>
    <n v="7"/>
    <s v="Jul"/>
    <n v="3"/>
    <x v="18"/>
    <d v="1899-12-30T11:40:00"/>
    <x v="8"/>
    <s v="Q01, left bank Gordon up from confluence"/>
    <s v="Gordon Estuary"/>
    <n v="1"/>
    <s v="Coho"/>
    <s v="Wild"/>
    <s v="Smolt"/>
    <n v="3"/>
    <n v="1"/>
    <n v="3"/>
    <n v="1"/>
    <s v="BS"/>
    <s v="Select tide"/>
    <m/>
    <m/>
  </r>
  <r>
    <n v="27"/>
    <x v="0"/>
    <n v="7"/>
    <s v="Jul"/>
    <n v="3"/>
    <x v="18"/>
    <d v="1899-12-30T11:40:00"/>
    <x v="8"/>
    <s v="Q01, left bank Gordon up from confluence"/>
    <s v="Gordon Estuary"/>
    <n v="1"/>
    <s v="Coho"/>
    <s v="Wild"/>
    <s v="Fry"/>
    <n v="3"/>
    <n v="1"/>
    <n v="2"/>
    <n v="1"/>
    <s v="BS"/>
    <s v="Select tide"/>
    <m/>
    <m/>
  </r>
  <r>
    <n v="27"/>
    <x v="0"/>
    <n v="7"/>
    <s v="Jul"/>
    <n v="3"/>
    <x v="18"/>
    <d v="1899-12-30T11:40:00"/>
    <x v="8"/>
    <s v="Q01, left bank Gordon up from confluence"/>
    <s v="Gordon Estuary"/>
    <n v="1"/>
    <s v="Sculpin"/>
    <s v="Wild"/>
    <s v="Non-salmonid juvenile"/>
    <n v="8"/>
    <n v="1"/>
    <n v="4"/>
    <n v="15"/>
    <s v="BS"/>
    <s v="Select tide"/>
    <m/>
    <m/>
  </r>
  <r>
    <n v="27"/>
    <x v="0"/>
    <n v="7"/>
    <s v="Jul"/>
    <n v="3"/>
    <x v="18"/>
    <d v="1899-12-30T11:40:00"/>
    <x v="8"/>
    <s v="Q01, left bank Gordon up from confluence"/>
    <s v="Gordon Estuary"/>
    <n v="1"/>
    <s v="Pipefish"/>
    <s v="Wild"/>
    <s v="Non-salmonid juvenile"/>
    <n v="18"/>
    <n v="1"/>
    <n v="4"/>
    <n v="2"/>
    <s v="BS"/>
    <s v="Select tide"/>
    <m/>
    <m/>
  </r>
  <r>
    <n v="27"/>
    <x v="0"/>
    <n v="7"/>
    <s v="Jul"/>
    <n v="3"/>
    <x v="18"/>
    <d v="1899-12-30T11:40:00"/>
    <x v="8"/>
    <s v="Q01, left bank Gordon up from confluence"/>
    <s v="Gordon Estuary"/>
    <n v="1"/>
    <s v="Blennie/Gunnel"/>
    <s v="Wild"/>
    <s v="Non-salmonid juvenile"/>
    <n v="15"/>
    <n v="1"/>
    <n v="4"/>
    <n v="4"/>
    <s v="BS"/>
    <s v="Select tide"/>
    <m/>
    <m/>
  </r>
  <r>
    <n v="27"/>
    <x v="0"/>
    <n v="7"/>
    <s v="Jul"/>
    <n v="3"/>
    <x v="18"/>
    <d v="1899-12-30T11:58:00"/>
    <x v="4"/>
    <s v="Butch's (Gordon R.)"/>
    <s v="Gordon Estuary"/>
    <n v="1"/>
    <s v="Coho"/>
    <s v="Wild"/>
    <s v="Smolt"/>
    <n v="3"/>
    <n v="1"/>
    <n v="3"/>
    <n v="51"/>
    <s v="BS"/>
    <s v="Select tide"/>
    <m/>
    <m/>
  </r>
  <r>
    <n v="27"/>
    <x v="0"/>
    <n v="7"/>
    <s v="Jul"/>
    <n v="3"/>
    <x v="18"/>
    <d v="1899-12-30T11:58:00"/>
    <x v="4"/>
    <s v="Butch's (Gordon R.)"/>
    <s v="Gordon Estuary"/>
    <n v="1"/>
    <s v="Coho"/>
    <s v="Wild"/>
    <s v="Fry"/>
    <n v="3"/>
    <n v="1"/>
    <n v="2"/>
    <n v="7"/>
    <s v="BS"/>
    <s v="Select tide"/>
    <m/>
    <m/>
  </r>
  <r>
    <n v="27"/>
    <x v="0"/>
    <n v="7"/>
    <s v="Jul"/>
    <n v="3"/>
    <x v="18"/>
    <d v="1899-12-30T11:58:00"/>
    <x v="4"/>
    <s v="Butch's (Gordon R.)"/>
    <s v="Gordon Estuary"/>
    <n v="1"/>
    <s v="Sculpin"/>
    <s v="Wild"/>
    <s v="Non-salmonid juvenile"/>
    <n v="8"/>
    <n v="1"/>
    <n v="4"/>
    <n v="10"/>
    <s v="BS"/>
    <s v="Select tide"/>
    <m/>
    <m/>
  </r>
  <r>
    <n v="27"/>
    <x v="0"/>
    <n v="7"/>
    <s v="Jul"/>
    <n v="3"/>
    <x v="18"/>
    <d v="1899-12-30T11:58:00"/>
    <x v="4"/>
    <s v="Butch's (Gordon R.)"/>
    <s v="Gordon Estuary"/>
    <n v="1"/>
    <s v="Stickleback"/>
    <s v="Wild"/>
    <s v="Non-salmonid juvenile"/>
    <n v="9"/>
    <n v="1"/>
    <n v="4"/>
    <n v="1"/>
    <s v="BS"/>
    <s v="Select tide"/>
    <m/>
    <m/>
  </r>
  <r>
    <n v="27"/>
    <x v="0"/>
    <n v="7"/>
    <s v="Jul"/>
    <n v="3"/>
    <x v="18"/>
    <d v="1899-12-30T11:58:00"/>
    <x v="4"/>
    <s v="Butch's (Gordon R.)"/>
    <s v="Gordon Estuary"/>
    <n v="1"/>
    <s v="Flounder"/>
    <s v="Wild"/>
    <s v="Non-salmonid juvenile"/>
    <n v="11"/>
    <n v="1"/>
    <n v="4"/>
    <n v="10"/>
    <s v="BS"/>
    <s v="Select tide"/>
    <m/>
    <m/>
  </r>
  <r>
    <n v="27"/>
    <x v="0"/>
    <n v="7"/>
    <s v="Jul"/>
    <n v="3"/>
    <x v="18"/>
    <d v="1899-12-30T11:58:00"/>
    <x v="4"/>
    <s v="Butch's (Gordon R.)"/>
    <s v="Gordon Estuary"/>
    <n v="1"/>
    <s v="Crab"/>
    <s v="Wild"/>
    <s v="not specified"/>
    <n v="20"/>
    <n v="1"/>
    <n v="5"/>
    <n v="2"/>
    <s v="BS"/>
    <s v="Select tide"/>
    <m/>
    <s v="dungeness crab"/>
  </r>
  <r>
    <n v="27"/>
    <x v="0"/>
    <n v="7"/>
    <s v="Jul"/>
    <n v="3"/>
    <x v="18"/>
    <d v="1899-12-30T12:20:00"/>
    <x v="1"/>
    <s v="Gallaugher's"/>
    <s v="Gordon Estuary"/>
    <n v="1"/>
    <s v="Coho"/>
    <s v="Wild"/>
    <s v="Fry"/>
    <n v="3"/>
    <n v="1"/>
    <n v="2"/>
    <n v="1"/>
    <s v="BS"/>
    <s v="Select tide"/>
    <m/>
    <m/>
  </r>
  <r>
    <n v="27"/>
    <x v="0"/>
    <n v="7"/>
    <s v="Jul"/>
    <n v="3"/>
    <x v="18"/>
    <d v="1899-12-30T12:20:00"/>
    <x v="1"/>
    <s v="Gallaugher's"/>
    <s v="Gordon Estuary"/>
    <n v="1"/>
    <s v="Sculpin"/>
    <s v="Wild"/>
    <s v="Non-salmonid juvenile"/>
    <n v="8"/>
    <n v="1"/>
    <n v="4"/>
    <n v="5"/>
    <s v="BS"/>
    <s v="Select tide"/>
    <m/>
    <m/>
  </r>
  <r>
    <n v="27"/>
    <x v="0"/>
    <n v="7"/>
    <s v="Jul"/>
    <n v="3"/>
    <x v="18"/>
    <d v="1899-12-30T12:20:00"/>
    <x v="1"/>
    <s v="Gallaugher's"/>
    <s v="Gordon Estuary"/>
    <n v="1"/>
    <s v="Stickleback"/>
    <s v="Wild"/>
    <s v="Non-salmonid juvenile"/>
    <n v="9"/>
    <n v="1"/>
    <n v="4"/>
    <n v="3"/>
    <s v="BS"/>
    <s v="Select tide"/>
    <m/>
    <m/>
  </r>
  <r>
    <n v="27"/>
    <x v="0"/>
    <n v="7"/>
    <s v="Jul"/>
    <n v="3"/>
    <x v="18"/>
    <d v="1899-12-30T12:20:00"/>
    <x v="1"/>
    <s v="Gallaugher's"/>
    <s v="Gordon Estuary"/>
    <n v="1"/>
    <s v="Pipefish"/>
    <s v="Wild"/>
    <s v="Non-salmonid juvenile"/>
    <n v="18"/>
    <n v="1"/>
    <n v="4"/>
    <n v="2"/>
    <s v="BS"/>
    <s v="Select tide"/>
    <m/>
    <m/>
  </r>
  <r>
    <n v="27"/>
    <x v="0"/>
    <n v="7"/>
    <s v="Jul"/>
    <n v="3"/>
    <x v="18"/>
    <d v="1899-12-30T12:20:00"/>
    <x v="1"/>
    <s v="Gallaugher's"/>
    <s v="Gordon Estuary"/>
    <n v="1"/>
    <s v="Blennie/Gunnel"/>
    <s v="Wild"/>
    <s v="Non-salmonid juvenile"/>
    <n v="15"/>
    <n v="1"/>
    <n v="4"/>
    <n v="15"/>
    <s v="BS"/>
    <s v="Select tide"/>
    <m/>
    <m/>
  </r>
  <r>
    <n v="27"/>
    <x v="0"/>
    <n v="7"/>
    <s v="Jul"/>
    <n v="3"/>
    <x v="18"/>
    <d v="1899-12-30T12:20:00"/>
    <x v="1"/>
    <s v="Gallaugher's"/>
    <s v="Gordon Estuary"/>
    <n v="1"/>
    <s v="Flounder"/>
    <s v="Wild"/>
    <s v="Non-salmonid juvenile"/>
    <n v="11"/>
    <n v="1"/>
    <n v="4"/>
    <n v="2"/>
    <s v="BS"/>
    <s v="Select tide"/>
    <m/>
    <m/>
  </r>
  <r>
    <n v="27"/>
    <x v="0"/>
    <n v="7"/>
    <s v="Jul"/>
    <n v="3"/>
    <x v="18"/>
    <d v="1899-12-30T12:20:00"/>
    <x v="1"/>
    <s v="Gallaugher's"/>
    <s v="Gordon Estuary"/>
    <n v="1"/>
    <s v="Perch"/>
    <s v="Wild"/>
    <s v="Non-salmonid juvenile"/>
    <n v="13"/>
    <n v="1"/>
    <n v="4"/>
    <n v="28"/>
    <s v="BS"/>
    <s v="Select tide"/>
    <m/>
    <m/>
  </r>
  <r>
    <n v="27"/>
    <x v="0"/>
    <n v="7"/>
    <s v="Jul"/>
    <n v="3"/>
    <x v="18"/>
    <d v="1899-12-30T13:05:00"/>
    <x v="11"/>
    <s v="Q4, u/s of Tanis's template site"/>
    <s v="San Juan Estuary"/>
    <n v="1"/>
    <s v="Chinook"/>
    <s v="Wild"/>
    <s v="Fry"/>
    <n v="5"/>
    <n v="1"/>
    <n v="2"/>
    <n v="1"/>
    <s v="BS"/>
    <s v="Select tide"/>
    <m/>
    <s v="dungeness crab"/>
  </r>
  <r>
    <n v="27"/>
    <x v="0"/>
    <n v="7"/>
    <s v="Jul"/>
    <n v="3"/>
    <x v="18"/>
    <d v="1899-12-30T13:05:00"/>
    <x v="11"/>
    <s v="Q4, u/s of Tanis's template site"/>
    <s v="San Juan Estuary"/>
    <n v="1"/>
    <s v="Coho"/>
    <s v="Wild"/>
    <s v="Smolt"/>
    <n v="3"/>
    <n v="1"/>
    <n v="3"/>
    <n v="3"/>
    <s v="BS"/>
    <s v="Select tide"/>
    <m/>
    <m/>
  </r>
  <r>
    <n v="27"/>
    <x v="0"/>
    <n v="7"/>
    <s v="Jul"/>
    <n v="3"/>
    <x v="18"/>
    <d v="1899-12-30T13:05:00"/>
    <x v="11"/>
    <s v="Q4, u/s of Tanis's template site"/>
    <s v="San Juan Estuary"/>
    <n v="1"/>
    <s v="Coho"/>
    <s v="Wild"/>
    <s v="Fry"/>
    <n v="3"/>
    <n v="1"/>
    <n v="2"/>
    <n v="8"/>
    <s v="BS"/>
    <s v="Select tide"/>
    <m/>
    <m/>
  </r>
  <r>
    <n v="27"/>
    <x v="0"/>
    <n v="7"/>
    <s v="Jul"/>
    <n v="3"/>
    <x v="18"/>
    <d v="1899-12-30T13:05:00"/>
    <x v="11"/>
    <s v="Q4, u/s of Tanis's template site"/>
    <s v="San Juan Estuary"/>
    <n v="1"/>
    <s v="Sculpin"/>
    <s v="Wild"/>
    <s v="Non-salmonid juvenile"/>
    <n v="8"/>
    <n v="1"/>
    <n v="4"/>
    <n v="2"/>
    <s v="BS"/>
    <s v="Select tide"/>
    <m/>
    <m/>
  </r>
  <r>
    <n v="27"/>
    <x v="0"/>
    <n v="7"/>
    <s v="Jul"/>
    <n v="3"/>
    <x v="18"/>
    <d v="1899-12-30T13:05:00"/>
    <x v="11"/>
    <s v="Q4, u/s of Tanis's template site"/>
    <s v="San Juan Estuary"/>
    <n v="1"/>
    <s v="Stickleback"/>
    <s v="Wild"/>
    <s v="Non-salmonid juvenile"/>
    <n v="9"/>
    <n v="1"/>
    <n v="4"/>
    <n v="40"/>
    <s v="BS"/>
    <s v="Select tide"/>
    <m/>
    <m/>
  </r>
  <r>
    <n v="27"/>
    <x v="0"/>
    <n v="7"/>
    <s v="Jul"/>
    <n v="3"/>
    <x v="18"/>
    <d v="1899-12-30T13:05:00"/>
    <x v="11"/>
    <s v="Q4, u/s of Tanis's template site"/>
    <s v="San Juan Estuary"/>
    <n v="1"/>
    <s v="Pipefish"/>
    <s v="Wild"/>
    <s v="Non-salmonid juvenile"/>
    <n v="18"/>
    <n v="1"/>
    <n v="4"/>
    <n v="15"/>
    <s v="BS"/>
    <s v="Select tide"/>
    <m/>
    <m/>
  </r>
  <r>
    <n v="27"/>
    <x v="0"/>
    <n v="7"/>
    <s v="Jul"/>
    <n v="3"/>
    <x v="18"/>
    <d v="1899-12-30T13:05:00"/>
    <x v="11"/>
    <s v="Q4, u/s of Tanis's template site"/>
    <s v="San Juan Estuary"/>
    <n v="1"/>
    <s v="Blennie/Gunnel"/>
    <s v="Wild"/>
    <s v="Non-salmonid juvenile"/>
    <n v="15"/>
    <n v="1"/>
    <n v="4"/>
    <n v="1"/>
    <s v="BS"/>
    <s v="Select tide"/>
    <m/>
    <m/>
  </r>
  <r>
    <n v="27"/>
    <x v="0"/>
    <n v="7"/>
    <s v="Jul"/>
    <n v="3"/>
    <x v="18"/>
    <d v="1899-12-30T13:05:00"/>
    <x v="11"/>
    <s v="Q4, u/s of Tanis's template site"/>
    <s v="San Juan Estuary"/>
    <n v="1"/>
    <s v="Perch"/>
    <s v="Wild"/>
    <s v="Non-salmonid juvenile"/>
    <n v="13"/>
    <n v="1"/>
    <n v="4"/>
    <n v="212"/>
    <s v="BS"/>
    <s v="Select tide"/>
    <m/>
    <m/>
  </r>
  <r>
    <n v="27"/>
    <x v="0"/>
    <n v="7"/>
    <s v="Jul"/>
    <n v="3"/>
    <x v="18"/>
    <d v="1899-12-30T13:40:00"/>
    <x v="0"/>
    <s v="Pacheedah Shores Boat Ramp"/>
    <s v="Gordon Estuary"/>
    <n v="1"/>
    <s v="Chinook"/>
    <s v="Wild"/>
    <s v="Smolt"/>
    <n v="5"/>
    <n v="1"/>
    <n v="3"/>
    <n v="1"/>
    <s v="BS"/>
    <s v="Select tide"/>
    <m/>
    <m/>
  </r>
  <r>
    <n v="27"/>
    <x v="0"/>
    <n v="7"/>
    <s v="Jul"/>
    <n v="3"/>
    <x v="18"/>
    <d v="1899-12-30T13:40:00"/>
    <x v="0"/>
    <s v="Pacheedah Shores Boat Ramp"/>
    <s v="Gordon Estuary"/>
    <n v="1"/>
    <s v="Sculpin"/>
    <s v="Wild"/>
    <s v="Non-salmonid juvenile"/>
    <n v="8"/>
    <n v="1"/>
    <n v="4"/>
    <n v="1"/>
    <s v="BS"/>
    <s v="Select tide"/>
    <m/>
    <m/>
  </r>
  <r>
    <n v="27"/>
    <x v="0"/>
    <n v="7"/>
    <s v="Jul"/>
    <n v="3"/>
    <x v="18"/>
    <d v="1899-12-30T13:40:00"/>
    <x v="0"/>
    <s v="Pacheedah Shores Boat Ramp"/>
    <s v="Gordon Estuary"/>
    <n v="1"/>
    <s v="Stickleback"/>
    <s v="Wild"/>
    <s v="Non-salmonid juvenile"/>
    <n v="9"/>
    <n v="1"/>
    <n v="4"/>
    <n v="3"/>
    <s v="BS"/>
    <s v="Select tide"/>
    <m/>
    <m/>
  </r>
  <r>
    <n v="27"/>
    <x v="0"/>
    <n v="7"/>
    <s v="Jul"/>
    <n v="3"/>
    <x v="18"/>
    <d v="1899-12-30T13:40:00"/>
    <x v="0"/>
    <s v="Pacheedah Shores Boat Ramp"/>
    <s v="Gordon Estuary"/>
    <n v="1"/>
    <s v="Pipefish"/>
    <s v="Wild"/>
    <s v="Non-salmonid juvenile"/>
    <n v="18"/>
    <n v="1"/>
    <n v="4"/>
    <n v="5"/>
    <s v="BS"/>
    <s v="Select tide"/>
    <m/>
    <m/>
  </r>
  <r>
    <n v="27"/>
    <x v="0"/>
    <n v="7"/>
    <s v="Jul"/>
    <n v="3"/>
    <x v="18"/>
    <d v="1899-12-30T13:40:00"/>
    <x v="0"/>
    <s v="Pacheedah Shores Boat Ramp"/>
    <s v="Gordon Estuary"/>
    <n v="1"/>
    <s v="Blennie/Gunnel"/>
    <s v="Wild"/>
    <s v="Non-salmonid juvenile"/>
    <n v="15"/>
    <n v="1"/>
    <n v="4"/>
    <n v="6"/>
    <s v="BS"/>
    <s v="Select tide"/>
    <m/>
    <m/>
  </r>
  <r>
    <n v="27"/>
    <x v="0"/>
    <n v="7"/>
    <s v="Jul"/>
    <n v="3"/>
    <x v="18"/>
    <d v="1899-12-30T13:40:00"/>
    <x v="0"/>
    <s v="Pacheedah Shores Boat Ramp"/>
    <s v="Gordon Estuary"/>
    <n v="1"/>
    <s v="Perch"/>
    <s v="Wild"/>
    <s v="Non-salmonid juvenile"/>
    <n v="13"/>
    <n v="1"/>
    <n v="4"/>
    <n v="2"/>
    <s v="BS"/>
    <s v="Select tide"/>
    <m/>
    <m/>
  </r>
  <r>
    <n v="27"/>
    <x v="0"/>
    <n v="7"/>
    <s v="Jul"/>
    <n v="3"/>
    <x v="18"/>
    <d v="1899-12-30T13:55:00"/>
    <x v="9"/>
    <s v="Q Jeff (right bank opposite N. Arm confl.)"/>
    <s v="Gordon Estuary"/>
    <n v="1"/>
    <s v="Chinook"/>
    <s v="Wild"/>
    <s v="Smolt"/>
    <n v="5"/>
    <n v="1"/>
    <n v="3"/>
    <n v="1"/>
    <s v="BS"/>
    <s v="Select tide"/>
    <m/>
    <m/>
  </r>
  <r>
    <n v="27"/>
    <x v="0"/>
    <n v="7"/>
    <s v="Jul"/>
    <n v="3"/>
    <x v="18"/>
    <d v="1899-12-30T13:55:00"/>
    <x v="9"/>
    <s v="Q Jeff (right bank opposite N. Arm confl.)"/>
    <s v="Gordon Estuary"/>
    <n v="1"/>
    <s v="Chinook"/>
    <s v="Wild"/>
    <s v="Fry"/>
    <n v="5"/>
    <n v="1"/>
    <n v="2"/>
    <n v="1"/>
    <s v="BS"/>
    <s v="Select tide"/>
    <m/>
    <m/>
  </r>
  <r>
    <n v="27"/>
    <x v="0"/>
    <n v="7"/>
    <s v="Jul"/>
    <n v="3"/>
    <x v="18"/>
    <d v="1899-12-30T13:55:00"/>
    <x v="9"/>
    <s v="Q Jeff (right bank opposite N. Arm confl.)"/>
    <s v="Gordon Estuary"/>
    <n v="1"/>
    <s v="Coho"/>
    <s v="Wild"/>
    <s v="Smolt"/>
    <n v="3"/>
    <n v="1"/>
    <n v="3"/>
    <n v="1"/>
    <s v="BS"/>
    <s v="Select tide"/>
    <m/>
    <m/>
  </r>
  <r>
    <n v="27"/>
    <x v="0"/>
    <n v="7"/>
    <s v="Jul"/>
    <n v="3"/>
    <x v="18"/>
    <d v="1899-12-30T13:55:00"/>
    <x v="9"/>
    <s v="Q Jeff (right bank opposite N. Arm confl.)"/>
    <s v="Gordon Estuary"/>
    <n v="1"/>
    <s v="Coho"/>
    <s v="Wild"/>
    <s v="Fry"/>
    <n v="3"/>
    <n v="1"/>
    <n v="2"/>
    <n v="4"/>
    <s v="BS"/>
    <s v="Select tide"/>
    <m/>
    <m/>
  </r>
  <r>
    <n v="27"/>
    <x v="0"/>
    <n v="7"/>
    <s v="Jul"/>
    <n v="3"/>
    <x v="18"/>
    <d v="1899-12-30T13:55:00"/>
    <x v="9"/>
    <s v="Q Jeff (right bank opposite N. Arm confl.)"/>
    <s v="Gordon Estuary"/>
    <n v="1"/>
    <s v="Sculpin"/>
    <s v="Wild"/>
    <s v="Non-salmonid juvenile"/>
    <n v="8"/>
    <n v="1"/>
    <n v="4"/>
    <n v="9"/>
    <s v="BS"/>
    <s v="Select tide"/>
    <m/>
    <m/>
  </r>
  <r>
    <n v="27"/>
    <x v="0"/>
    <n v="7"/>
    <s v="Jul"/>
    <n v="3"/>
    <x v="18"/>
    <d v="1899-12-30T13:55:00"/>
    <x v="9"/>
    <s v="Q Jeff (right bank opposite N. Arm confl.)"/>
    <s v="Gordon Estuary"/>
    <n v="1"/>
    <s v="Pipefish"/>
    <s v="Wild"/>
    <s v="Non-salmonid juvenile"/>
    <n v="18"/>
    <n v="1"/>
    <n v="4"/>
    <n v="10"/>
    <s v="BS"/>
    <s v="Select tide"/>
    <m/>
    <m/>
  </r>
  <r>
    <n v="27"/>
    <x v="0"/>
    <n v="7"/>
    <s v="Jul"/>
    <n v="3"/>
    <x v="18"/>
    <d v="1899-12-30T13:55:00"/>
    <x v="9"/>
    <s v="Q Jeff (right bank opposite N. Arm confl.)"/>
    <s v="Gordon Estuary"/>
    <n v="1"/>
    <s v="Blennie/Gunnel"/>
    <s v="Wild"/>
    <s v="Non-salmonid juvenile"/>
    <n v="15"/>
    <n v="1"/>
    <n v="4"/>
    <n v="8"/>
    <s v="BS"/>
    <s v="Select tide"/>
    <m/>
    <m/>
  </r>
  <r>
    <n v="27"/>
    <x v="0"/>
    <n v="7"/>
    <s v="Jul"/>
    <n v="3"/>
    <x v="18"/>
    <d v="1899-12-30T13:55:00"/>
    <x v="9"/>
    <s v="Q Jeff (right bank opposite N. Arm confl.)"/>
    <s v="Gordon Estuary"/>
    <n v="1"/>
    <s v="Perch"/>
    <s v="Wild"/>
    <s v="Non-salmonid juvenile"/>
    <n v="13"/>
    <n v="1"/>
    <n v="4"/>
    <n v="171"/>
    <s v="BS"/>
    <s v="Select tide"/>
    <m/>
    <m/>
  </r>
  <r>
    <n v="27"/>
    <x v="0"/>
    <n v="7"/>
    <s v="Jul"/>
    <n v="4"/>
    <x v="19"/>
    <d v="1899-12-30T13:55:00"/>
    <x v="9"/>
    <s v="Q Jeff (right bank opposite N. Arm confl.)"/>
    <s v="Gordon Estuary"/>
    <n v="1"/>
    <s v="Cutthroat"/>
    <s v="Wild"/>
    <s v="Smolt"/>
    <n v="6"/>
    <n v="1"/>
    <n v="3"/>
    <n v="1"/>
    <s v="BS"/>
    <s v="Select tide"/>
    <m/>
    <m/>
  </r>
  <r>
    <n v="27"/>
    <x v="0"/>
    <n v="7"/>
    <s v="Jul"/>
    <n v="4"/>
    <x v="19"/>
    <d v="1899-12-30T12:54:00"/>
    <x v="11"/>
    <s v="Q4, u/s of Tanis's template site"/>
    <s v="San Juan Estuary"/>
    <n v="1"/>
    <s v="Chinook"/>
    <s v="Wild"/>
    <s v="Smolt"/>
    <n v="5"/>
    <n v="1"/>
    <n v="3"/>
    <n v="2"/>
    <s v="BS"/>
    <s v="Select tide"/>
    <m/>
    <m/>
  </r>
  <r>
    <n v="27"/>
    <x v="0"/>
    <n v="7"/>
    <s v="Jul"/>
    <n v="4"/>
    <x v="19"/>
    <d v="1899-12-30T12:54:00"/>
    <x v="11"/>
    <s v="Q4, u/s of Tanis's template site"/>
    <s v="San Juan Estuary"/>
    <n v="1"/>
    <s v="Coho"/>
    <s v="Wild"/>
    <s v="Fry"/>
    <n v="3"/>
    <n v="1"/>
    <n v="2"/>
    <n v="8"/>
    <s v="BS"/>
    <s v="Select tide"/>
    <m/>
    <m/>
  </r>
  <r>
    <n v="27"/>
    <x v="0"/>
    <n v="7"/>
    <s v="Jul"/>
    <n v="4"/>
    <x v="19"/>
    <d v="1899-12-30T12:54:00"/>
    <x v="11"/>
    <s v="Q4, u/s of Tanis's template site"/>
    <s v="San Juan Estuary"/>
    <n v="1"/>
    <s v="Sculpin"/>
    <s v="Wild"/>
    <s v="Non-salmonid juvenile"/>
    <n v="8"/>
    <n v="1"/>
    <n v="4"/>
    <n v="5"/>
    <s v="BS"/>
    <s v="Select tide"/>
    <m/>
    <m/>
  </r>
  <r>
    <n v="27"/>
    <x v="0"/>
    <n v="7"/>
    <s v="Jul"/>
    <n v="4"/>
    <x v="19"/>
    <d v="1899-12-30T12:54:00"/>
    <x v="11"/>
    <s v="Q4, u/s of Tanis's template site"/>
    <s v="San Juan Estuary"/>
    <n v="1"/>
    <s v="Pipefish"/>
    <s v="Wild"/>
    <s v="Non-salmonid juvenile"/>
    <n v="18"/>
    <n v="1"/>
    <n v="4"/>
    <n v="2"/>
    <s v="BS"/>
    <s v="Select tide"/>
    <m/>
    <m/>
  </r>
  <r>
    <n v="27"/>
    <x v="0"/>
    <n v="7"/>
    <s v="Jul"/>
    <n v="4"/>
    <x v="19"/>
    <d v="1899-12-30T12:54:00"/>
    <x v="11"/>
    <s v="Q4, u/s of Tanis's template site"/>
    <s v="San Juan Estuary"/>
    <n v="1"/>
    <s v="Flounder"/>
    <s v="Wild"/>
    <s v="Non-salmonid juvenile"/>
    <n v="11"/>
    <n v="1"/>
    <n v="4"/>
    <n v="1"/>
    <s v="BS"/>
    <s v="Select tide"/>
    <m/>
    <m/>
  </r>
  <r>
    <n v="27"/>
    <x v="0"/>
    <n v="7"/>
    <s v="Jul"/>
    <n v="4"/>
    <x v="19"/>
    <d v="1899-12-30T12:54:00"/>
    <x v="11"/>
    <s v="Q4, u/s of Tanis's template site"/>
    <s v="San Juan Estuary"/>
    <n v="1"/>
    <s v="Perch"/>
    <s v="Wild"/>
    <s v="Non-salmonid juvenile"/>
    <n v="13"/>
    <n v="1"/>
    <n v="4"/>
    <n v="4"/>
    <s v="BS"/>
    <s v="Select tide"/>
    <m/>
    <m/>
  </r>
  <r>
    <n v="27"/>
    <x v="0"/>
    <n v="7"/>
    <s v="Jul"/>
    <n v="4"/>
    <x v="19"/>
    <d v="1899-12-30T13:20:00"/>
    <x v="15"/>
    <s v="Q07, Central/South Arm confluence"/>
    <s v="San Juan Estuary"/>
    <n v="1"/>
    <s v="Coho"/>
    <s v="Wild"/>
    <s v="Fry"/>
    <n v="3"/>
    <n v="1"/>
    <n v="2"/>
    <n v="12"/>
    <s v="BS"/>
    <s v="Select tide"/>
    <m/>
    <m/>
  </r>
  <r>
    <n v="27"/>
    <x v="0"/>
    <n v="7"/>
    <s v="Jul"/>
    <n v="4"/>
    <x v="19"/>
    <d v="1899-12-30T13:20:00"/>
    <x v="15"/>
    <s v="Q07, Central/South Arm confluence"/>
    <s v="San Juan Estuary"/>
    <n v="1"/>
    <s v="Sculpin"/>
    <s v="Wild"/>
    <s v="Non-salmonid juvenile"/>
    <n v="8"/>
    <n v="1"/>
    <n v="4"/>
    <n v="5"/>
    <s v="BS"/>
    <s v="Select tide"/>
    <m/>
    <m/>
  </r>
  <r>
    <n v="27"/>
    <x v="0"/>
    <n v="7"/>
    <s v="Jul"/>
    <n v="4"/>
    <x v="19"/>
    <d v="1899-12-30T13:20:00"/>
    <x v="15"/>
    <s v="Q07, Central/South Arm confluence"/>
    <s v="San Juan Estuary"/>
    <n v="1"/>
    <s v="Perch"/>
    <s v="Wild"/>
    <s v="Non-salmonid juvenile"/>
    <n v="13"/>
    <n v="1"/>
    <n v="4"/>
    <n v="288"/>
    <s v="BS"/>
    <s v="Select tide"/>
    <m/>
    <m/>
  </r>
  <r>
    <n v="27"/>
    <x v="0"/>
    <n v="7"/>
    <s v="Jul"/>
    <n v="4"/>
    <x v="19"/>
    <d v="1899-12-30T13:20:00"/>
    <x v="15"/>
    <s v="Q07, Central/South Arm confluence"/>
    <s v="San Juan Estuary"/>
    <n v="1"/>
    <s v="Crab"/>
    <s v="Wild"/>
    <s v="not specified"/>
    <n v="20"/>
    <n v="1"/>
    <n v="5"/>
    <n v="2"/>
    <s v="BS"/>
    <s v="Select tide"/>
    <m/>
    <s v="dungeness crab"/>
  </r>
  <r>
    <n v="27"/>
    <x v="0"/>
    <n v="7"/>
    <s v="Jul"/>
    <n v="4"/>
    <x v="19"/>
    <d v="1899-12-30T13:40:00"/>
    <x v="2"/>
    <s v="South Arm SJ (Old Mill)"/>
    <s v="San Juan Estuary"/>
    <n v="1"/>
    <s v="Sculpin"/>
    <s v="Wild"/>
    <s v="Non-salmonid juvenile"/>
    <n v="8"/>
    <n v="1"/>
    <n v="4"/>
    <n v="4"/>
    <s v="BS"/>
    <s v="Select tide"/>
    <m/>
    <m/>
  </r>
  <r>
    <n v="27"/>
    <x v="0"/>
    <n v="7"/>
    <s v="Jul"/>
    <n v="4"/>
    <x v="19"/>
    <d v="1899-12-30T13:40:00"/>
    <x v="2"/>
    <s v="South Arm SJ (Old Mill)"/>
    <s v="San Juan Estuary"/>
    <n v="1"/>
    <s v="Perch"/>
    <s v="Wild"/>
    <s v="Non-salmonid juvenile"/>
    <n v="13"/>
    <n v="1"/>
    <n v="4"/>
    <n v="1"/>
    <s v="BS"/>
    <s v="Select tide"/>
    <m/>
    <m/>
  </r>
  <r>
    <n v="27"/>
    <x v="0"/>
    <n v="7"/>
    <s v="Jul"/>
    <n v="4"/>
    <x v="19"/>
    <d v="1899-12-30T14:05:00"/>
    <x v="3"/>
    <s v="Central Arm SJ at Island Rd Bridge"/>
    <s v="San Juan Estuary"/>
    <n v="1"/>
    <s v="Sculpin"/>
    <s v="Wild"/>
    <s v="Non-salmonid juvenile"/>
    <n v="8"/>
    <n v="1"/>
    <n v="4"/>
    <n v="21"/>
    <s v="BS"/>
    <s v="Select tide"/>
    <m/>
    <m/>
  </r>
  <r>
    <n v="27"/>
    <x v="0"/>
    <n v="7"/>
    <s v="Jul"/>
    <n v="4"/>
    <x v="19"/>
    <d v="1899-12-30T14:05:00"/>
    <x v="3"/>
    <s v="Central Arm SJ at Island Rd Bridge"/>
    <s v="San Juan Estuary"/>
    <n v="1"/>
    <s v="Stickleback"/>
    <s v="Wild"/>
    <s v="Non-salmonid juvenile"/>
    <n v="9"/>
    <n v="1"/>
    <n v="4"/>
    <n v="2"/>
    <s v="BS"/>
    <s v="Select tide"/>
    <m/>
    <m/>
  </r>
  <r>
    <n v="27"/>
    <x v="0"/>
    <n v="7"/>
    <s v="Jul"/>
    <n v="4"/>
    <x v="19"/>
    <d v="1899-12-30T14:05:00"/>
    <x v="3"/>
    <s v="Central Arm SJ at Island Rd Bridge"/>
    <s v="San Juan Estuary"/>
    <n v="1"/>
    <s v="Blennie/Gunnel"/>
    <s v="Wild"/>
    <s v="Non-salmonid juvenile"/>
    <n v="15"/>
    <n v="1"/>
    <n v="4"/>
    <n v="4"/>
    <s v="BS"/>
    <s v="Select tide"/>
    <m/>
    <m/>
  </r>
  <r>
    <n v="27"/>
    <x v="0"/>
    <n v="7"/>
    <s v="Jul"/>
    <n v="4"/>
    <x v="19"/>
    <d v="1899-12-30T14:05:00"/>
    <x v="3"/>
    <s v="Central Arm SJ at Island Rd Bridge"/>
    <s v="San Juan Estuary"/>
    <n v="1"/>
    <s v="Perch"/>
    <s v="Wild"/>
    <s v="Non-salmonid juvenile"/>
    <n v="13"/>
    <n v="1"/>
    <n v="4"/>
    <n v="6"/>
    <s v="BS"/>
    <s v="Select tide"/>
    <m/>
    <m/>
  </r>
  <r>
    <n v="27"/>
    <x v="0"/>
    <n v="7"/>
    <s v="Jul"/>
    <n v="4"/>
    <x v="19"/>
    <d v="1899-12-30T14:30:00"/>
    <x v="10"/>
    <s v="Q Helen, top of Island Road"/>
    <s v="San Juan Estuary"/>
    <n v="1"/>
    <s v="Coho"/>
    <s v="Wild"/>
    <s v="Fry"/>
    <n v="3"/>
    <n v="1"/>
    <n v="2"/>
    <n v="6"/>
    <s v="BS"/>
    <s v="Select tide"/>
    <m/>
    <m/>
  </r>
  <r>
    <n v="27"/>
    <x v="0"/>
    <n v="7"/>
    <s v="Jul"/>
    <n v="4"/>
    <x v="19"/>
    <d v="1899-12-30T14:30:00"/>
    <x v="10"/>
    <s v="Q Helen, top of Island Road"/>
    <s v="San Juan Estuary"/>
    <n v="1"/>
    <s v="Sculpin"/>
    <s v="Wild"/>
    <s v="Non-salmonid juvenile"/>
    <n v="8"/>
    <n v="1"/>
    <n v="4"/>
    <n v="15"/>
    <s v="BS"/>
    <s v="Select tide"/>
    <m/>
    <m/>
  </r>
  <r>
    <n v="27"/>
    <x v="0"/>
    <n v="7"/>
    <s v="Jul"/>
    <n v="4"/>
    <x v="19"/>
    <d v="1899-12-30T14:30:00"/>
    <x v="10"/>
    <s v="Q Helen, top of Island Road"/>
    <s v="San Juan Estuary"/>
    <n v="1"/>
    <s v="Flounder"/>
    <s v="Wild"/>
    <s v="Non-salmonid juvenile"/>
    <n v="11"/>
    <n v="1"/>
    <n v="4"/>
    <n v="2"/>
    <s v="BS"/>
    <s v="Select tide"/>
    <m/>
    <m/>
  </r>
  <r>
    <n v="28"/>
    <x v="0"/>
    <n v="7"/>
    <s v="Jul"/>
    <n v="10"/>
    <x v="20"/>
    <d v="1899-12-30T10:38:00"/>
    <x v="2"/>
    <s v="South Arm SJ (Old Mill)"/>
    <s v="San Juan Estuary"/>
    <n v="1"/>
    <s v="Sculpin"/>
    <s v="Wild"/>
    <s v="Non-salmonid juvenile"/>
    <n v="8"/>
    <n v="1"/>
    <n v="4"/>
    <n v="1"/>
    <s v="BS"/>
    <s v="Select tide"/>
    <m/>
    <m/>
  </r>
  <r>
    <n v="28"/>
    <x v="0"/>
    <n v="7"/>
    <s v="Jul"/>
    <n v="10"/>
    <x v="20"/>
    <d v="1899-12-30T10:38:00"/>
    <x v="2"/>
    <s v="South Arm SJ (Old Mill)"/>
    <s v="San Juan Estuary"/>
    <n v="1"/>
    <s v="Stickleback"/>
    <s v="Wild"/>
    <s v="Non-salmonid juvenile"/>
    <n v="9"/>
    <n v="1"/>
    <n v="4"/>
    <n v="6"/>
    <s v="BS"/>
    <s v="Select tide"/>
    <m/>
    <m/>
  </r>
  <r>
    <n v="28"/>
    <x v="0"/>
    <n v="7"/>
    <s v="Jul"/>
    <n v="10"/>
    <x v="20"/>
    <d v="1899-12-30T10:38:00"/>
    <x v="2"/>
    <s v="South Arm SJ (Old Mill)"/>
    <s v="San Juan Estuary"/>
    <n v="1"/>
    <s v="Blennie/Gunnel"/>
    <s v="Wild"/>
    <s v="Non-salmonid juvenile"/>
    <n v="15"/>
    <n v="1"/>
    <n v="4"/>
    <n v="5"/>
    <s v="BS"/>
    <s v="Select tide"/>
    <m/>
    <m/>
  </r>
  <r>
    <n v="28"/>
    <x v="0"/>
    <n v="7"/>
    <s v="Jul"/>
    <n v="10"/>
    <x v="20"/>
    <d v="1899-12-30T10:38:00"/>
    <x v="2"/>
    <s v="South Arm SJ (Old Mill)"/>
    <s v="San Juan Estuary"/>
    <n v="1"/>
    <s v="Perch"/>
    <s v="Wild"/>
    <s v="Non-salmonid juvenile"/>
    <n v="13"/>
    <n v="1"/>
    <n v="4"/>
    <n v="562"/>
    <s v="BS"/>
    <s v="Select tide"/>
    <m/>
    <m/>
  </r>
  <r>
    <n v="28"/>
    <x v="0"/>
    <n v="7"/>
    <s v="Jul"/>
    <n v="10"/>
    <x v="20"/>
    <d v="1899-12-30T11:02:00"/>
    <x v="15"/>
    <s v="Q07, Central/South Arm confluence"/>
    <s v="San Juan Estuary"/>
    <n v="1"/>
    <s v="Chinook"/>
    <s v="Wild"/>
    <s v="Smolt"/>
    <n v="5"/>
    <n v="1"/>
    <n v="3"/>
    <n v="4"/>
    <s v="BS"/>
    <s v="Select tide"/>
    <m/>
    <m/>
  </r>
  <r>
    <n v="28"/>
    <x v="0"/>
    <n v="7"/>
    <s v="Jul"/>
    <n v="10"/>
    <x v="20"/>
    <d v="1899-12-30T11:02:00"/>
    <x v="15"/>
    <s v="Q07, Central/South Arm confluence"/>
    <s v="San Juan Estuary"/>
    <n v="1"/>
    <s v="Coho"/>
    <s v="Wild"/>
    <s v="Smolt"/>
    <n v="3"/>
    <n v="1"/>
    <n v="3"/>
    <n v="4"/>
    <s v="BS"/>
    <s v="Select tide"/>
    <m/>
    <m/>
  </r>
  <r>
    <n v="28"/>
    <x v="0"/>
    <n v="7"/>
    <s v="Jul"/>
    <n v="10"/>
    <x v="20"/>
    <d v="1899-12-30T11:02:00"/>
    <x v="15"/>
    <s v="Q07, Central/South Arm confluence"/>
    <s v="San Juan Estuary"/>
    <n v="1"/>
    <s v="Coho"/>
    <s v="Wild"/>
    <s v="Fry"/>
    <n v="3"/>
    <n v="1"/>
    <n v="2"/>
    <n v="8"/>
    <s v="BS"/>
    <s v="Select tide"/>
    <m/>
    <m/>
  </r>
  <r>
    <n v="28"/>
    <x v="0"/>
    <n v="7"/>
    <s v="Jul"/>
    <n v="10"/>
    <x v="20"/>
    <d v="1899-12-30T11:02:00"/>
    <x v="15"/>
    <s v="Q07, Central/South Arm confluence"/>
    <s v="San Juan Estuary"/>
    <n v="1"/>
    <s v="Sculpin"/>
    <s v="Wild"/>
    <s v="Non-salmonid juvenile"/>
    <n v="8"/>
    <n v="1"/>
    <n v="4"/>
    <n v="2"/>
    <s v="BS"/>
    <s v="Select tide"/>
    <m/>
    <m/>
  </r>
  <r>
    <n v="28"/>
    <x v="0"/>
    <n v="7"/>
    <s v="Jul"/>
    <n v="10"/>
    <x v="20"/>
    <d v="1899-12-30T11:02:00"/>
    <x v="15"/>
    <s v="Q07, Central/South Arm confluence"/>
    <s v="San Juan Estuary"/>
    <n v="1"/>
    <s v="Stickleback"/>
    <s v="Wild"/>
    <s v="Non-salmonid juvenile"/>
    <n v="9"/>
    <n v="1"/>
    <n v="4"/>
    <n v="2"/>
    <s v="BS"/>
    <s v="Select tide"/>
    <m/>
    <m/>
  </r>
  <r>
    <n v="28"/>
    <x v="0"/>
    <n v="7"/>
    <s v="Jul"/>
    <n v="10"/>
    <x v="20"/>
    <d v="1899-12-30T11:02:00"/>
    <x v="15"/>
    <s v="Q07, Central/South Arm confluence"/>
    <s v="San Juan Estuary"/>
    <n v="1"/>
    <s v="Blennie/Gunnel"/>
    <s v="Wild"/>
    <s v="Non-salmonid juvenile"/>
    <n v="15"/>
    <n v="1"/>
    <n v="4"/>
    <n v="2"/>
    <s v="BS"/>
    <s v="Select tide"/>
    <m/>
    <m/>
  </r>
  <r>
    <n v="28"/>
    <x v="0"/>
    <n v="7"/>
    <s v="Jul"/>
    <n v="10"/>
    <x v="20"/>
    <d v="1899-12-30T11:02:00"/>
    <x v="15"/>
    <s v="Q07, Central/South Arm confluence"/>
    <s v="San Juan Estuary"/>
    <n v="1"/>
    <s v="Perch"/>
    <s v="Wild"/>
    <s v="Non-salmonid juvenile"/>
    <n v="13"/>
    <n v="1"/>
    <n v="4"/>
    <n v="313"/>
    <s v="BS"/>
    <s v="Select tide"/>
    <m/>
    <m/>
  </r>
  <r>
    <n v="28"/>
    <x v="0"/>
    <n v="7"/>
    <s v="Jul"/>
    <n v="10"/>
    <x v="20"/>
    <d v="1899-12-30T12:25:00"/>
    <x v="11"/>
    <s v="Q4, u/s of Tanis's template site"/>
    <s v="San Juan Estuary"/>
    <n v="1"/>
    <s v="Coho"/>
    <s v="Wild"/>
    <s v="Fry"/>
    <n v="3"/>
    <n v="1"/>
    <n v="2"/>
    <n v="1"/>
    <s v="BS"/>
    <s v="Select tide"/>
    <m/>
    <m/>
  </r>
  <r>
    <n v="28"/>
    <x v="0"/>
    <n v="7"/>
    <s v="Jul"/>
    <n v="10"/>
    <x v="20"/>
    <d v="1899-12-30T12:25:00"/>
    <x v="11"/>
    <s v="Q4, u/s of Tanis's template site"/>
    <s v="San Juan Estuary"/>
    <n v="1"/>
    <s v="Sculpin"/>
    <s v="Wild"/>
    <s v="Non-salmonid juvenile"/>
    <n v="8"/>
    <n v="1"/>
    <n v="4"/>
    <n v="28"/>
    <s v="BS"/>
    <s v="Select tide"/>
    <m/>
    <m/>
  </r>
  <r>
    <n v="28"/>
    <x v="0"/>
    <n v="7"/>
    <s v="Jul"/>
    <n v="10"/>
    <x v="20"/>
    <d v="1899-12-30T12:25:00"/>
    <x v="11"/>
    <s v="Q4, u/s of Tanis's template site"/>
    <s v="San Juan Estuary"/>
    <n v="1"/>
    <s v="Blennie/Gunnel"/>
    <s v="Wild"/>
    <s v="Non-salmonid juvenile"/>
    <n v="15"/>
    <n v="1"/>
    <n v="4"/>
    <n v="1"/>
    <s v="BS"/>
    <s v="Select tide"/>
    <m/>
    <m/>
  </r>
  <r>
    <n v="28"/>
    <x v="0"/>
    <n v="7"/>
    <s v="Jul"/>
    <n v="10"/>
    <x v="20"/>
    <d v="1899-12-30T12:25:00"/>
    <x v="11"/>
    <s v="Q4, u/s of Tanis's template site"/>
    <s v="San Juan Estuary"/>
    <n v="1"/>
    <s v="Perch"/>
    <s v="Wild"/>
    <s v="Non-salmonid juvenile"/>
    <n v="13"/>
    <n v="1"/>
    <n v="4"/>
    <n v="125"/>
    <s v="BS"/>
    <s v="Select tide"/>
    <m/>
    <m/>
  </r>
  <r>
    <n v="28"/>
    <x v="0"/>
    <n v="7"/>
    <s v="Jul"/>
    <n v="10"/>
    <x v="20"/>
    <d v="1899-12-30T12:00:00"/>
    <x v="3"/>
    <s v="Central Arm SJ at Island Rd Bridge"/>
    <s v="San Juan Estuary"/>
    <n v="1"/>
    <s v="Coho"/>
    <s v="Wild"/>
    <s v="Fry"/>
    <n v="3"/>
    <n v="1"/>
    <n v="2"/>
    <n v="6"/>
    <s v="BS"/>
    <s v="Select tide"/>
    <m/>
    <m/>
  </r>
  <r>
    <n v="28"/>
    <x v="0"/>
    <n v="7"/>
    <s v="Jul"/>
    <n v="10"/>
    <x v="20"/>
    <d v="1899-12-30T12:00:00"/>
    <x v="3"/>
    <s v="Central Arm SJ at Island Rd Bridge"/>
    <s v="San Juan Estuary"/>
    <n v="1"/>
    <s v="Sculpin"/>
    <s v="Wild"/>
    <s v="Non-salmonid juvenile"/>
    <n v="8"/>
    <n v="1"/>
    <n v="4"/>
    <n v="1"/>
    <s v="BS"/>
    <s v="Select tide"/>
    <m/>
    <m/>
  </r>
  <r>
    <n v="28"/>
    <x v="0"/>
    <n v="7"/>
    <s v="Jul"/>
    <n v="10"/>
    <x v="20"/>
    <d v="1899-12-30T12:00:00"/>
    <x v="3"/>
    <s v="Central Arm SJ at Island Rd Bridge"/>
    <s v="San Juan Estuary"/>
    <n v="1"/>
    <s v="Perch"/>
    <s v="Wild"/>
    <s v="Non-salmonid juvenile"/>
    <n v="13"/>
    <n v="1"/>
    <n v="4"/>
    <n v="7"/>
    <s v="BS"/>
    <s v="Select tide"/>
    <m/>
    <m/>
  </r>
  <r>
    <n v="28"/>
    <x v="0"/>
    <n v="7"/>
    <s v="Jul"/>
    <n v="10"/>
    <x v="20"/>
    <d v="1899-12-30T12:45:00"/>
    <x v="10"/>
    <s v="Q Helen, top of Island Road"/>
    <s v="San Juan Estuary"/>
    <n v="1"/>
    <s v="Coho"/>
    <s v="Wild"/>
    <s v="Fry"/>
    <n v="3"/>
    <n v="1"/>
    <n v="2"/>
    <n v="7"/>
    <s v="BS"/>
    <s v="Select tide"/>
    <m/>
    <m/>
  </r>
  <r>
    <n v="28"/>
    <x v="0"/>
    <n v="7"/>
    <s v="Jul"/>
    <n v="10"/>
    <x v="20"/>
    <d v="1899-12-30T12:45:00"/>
    <x v="10"/>
    <s v="Q Helen, top of Island Road"/>
    <s v="San Juan Estuary"/>
    <n v="1"/>
    <s v="Sculpin"/>
    <s v="Wild"/>
    <s v="Non-salmonid juvenile"/>
    <n v="8"/>
    <n v="1"/>
    <n v="4"/>
    <n v="30"/>
    <s v="BS"/>
    <s v="Select tide"/>
    <m/>
    <m/>
  </r>
  <r>
    <n v="28"/>
    <x v="0"/>
    <n v="7"/>
    <s v="Jul"/>
    <n v="10"/>
    <x v="20"/>
    <d v="1899-12-30T12:45:00"/>
    <x v="10"/>
    <s v="Q Helen, top of Island Road"/>
    <s v="San Juan Estuary"/>
    <n v="1"/>
    <s v="Stickleback"/>
    <s v="Wild"/>
    <s v="Non-salmonid juvenile"/>
    <n v="9"/>
    <n v="1"/>
    <n v="4"/>
    <n v="1"/>
    <s v="BS"/>
    <s v="Select tide"/>
    <m/>
    <m/>
  </r>
  <r>
    <n v="28"/>
    <x v="0"/>
    <n v="7"/>
    <s v="Jul"/>
    <n v="10"/>
    <x v="20"/>
    <d v="1899-12-30T12:45:00"/>
    <x v="10"/>
    <s v="Q Helen, top of Island Road"/>
    <s v="San Juan Estuary"/>
    <n v="1"/>
    <s v="Blennie/Gunnel"/>
    <s v="Wild"/>
    <s v="Non-salmonid juvenile"/>
    <n v="15"/>
    <n v="1"/>
    <n v="4"/>
    <n v="1"/>
    <s v="BS"/>
    <s v="Select tide"/>
    <m/>
    <m/>
  </r>
  <r>
    <n v="28"/>
    <x v="0"/>
    <n v="7"/>
    <s v="Jul"/>
    <n v="10"/>
    <x v="20"/>
    <d v="1899-12-30T12:45:00"/>
    <x v="10"/>
    <s v="Q Helen, top of Island Road"/>
    <s v="San Juan Estuary"/>
    <n v="1"/>
    <s v="Flounder"/>
    <s v="Wild"/>
    <s v="Non-salmonid juvenile"/>
    <n v="11"/>
    <n v="1"/>
    <n v="4"/>
    <n v="3"/>
    <s v="BS"/>
    <s v="Select tide"/>
    <m/>
    <m/>
  </r>
  <r>
    <n v="28"/>
    <x v="0"/>
    <n v="7"/>
    <s v="Jul"/>
    <n v="10"/>
    <x v="20"/>
    <d v="1899-12-30T12:45:00"/>
    <x v="10"/>
    <s v="Q Helen, top of Island Road"/>
    <s v="San Juan Estuary"/>
    <n v="1"/>
    <s v="Perch"/>
    <s v="Wild"/>
    <s v="Non-salmonid juvenile"/>
    <n v="13"/>
    <n v="1"/>
    <n v="4"/>
    <n v="30"/>
    <s v="BS"/>
    <s v="Select tide"/>
    <m/>
    <m/>
  </r>
  <r>
    <n v="28"/>
    <x v="0"/>
    <n v="7"/>
    <s v="Jul"/>
    <n v="11"/>
    <x v="21"/>
    <d v="1899-12-30T08:05:00"/>
    <x v="8"/>
    <s v="Q01, left bank Gordon up from confluence"/>
    <s v="Gordon Estuary"/>
    <n v="1"/>
    <s v="Chinook"/>
    <s v="Wild"/>
    <s v="Smolt"/>
    <n v="5"/>
    <n v="1"/>
    <n v="3"/>
    <n v="3"/>
    <s v="BS"/>
    <s v="Select tide"/>
    <m/>
    <m/>
  </r>
  <r>
    <n v="28"/>
    <x v="0"/>
    <n v="7"/>
    <s v="Jul"/>
    <n v="11"/>
    <x v="21"/>
    <d v="1899-12-30T08:05:00"/>
    <x v="8"/>
    <s v="Q01, left bank Gordon up from confluence"/>
    <s v="Gordon Estuary"/>
    <n v="1"/>
    <s v="Sculpin"/>
    <s v="Wild"/>
    <s v="Non-salmonid juvenile"/>
    <n v="8"/>
    <n v="1"/>
    <n v="4"/>
    <n v="6"/>
    <s v="BS"/>
    <s v="Select tide"/>
    <m/>
    <m/>
  </r>
  <r>
    <n v="28"/>
    <x v="0"/>
    <n v="7"/>
    <s v="Jul"/>
    <n v="11"/>
    <x v="21"/>
    <d v="1899-12-30T08:05:00"/>
    <x v="8"/>
    <s v="Q01, left bank Gordon up from confluence"/>
    <s v="Gordon Estuary"/>
    <n v="1"/>
    <s v="Blennie/Gunnel"/>
    <s v="Wild"/>
    <s v="Non-salmonid juvenile"/>
    <n v="15"/>
    <n v="1"/>
    <n v="4"/>
    <n v="9"/>
    <s v="BS"/>
    <s v="Select tide"/>
    <m/>
    <m/>
  </r>
  <r>
    <n v="28"/>
    <x v="0"/>
    <n v="7"/>
    <s v="Jul"/>
    <n v="11"/>
    <x v="21"/>
    <d v="1899-12-30T08:05:00"/>
    <x v="8"/>
    <s v="Q01, left bank Gordon up from confluence"/>
    <s v="Gordon Estuary"/>
    <n v="1"/>
    <s v="Sandlance"/>
    <s v="Wild"/>
    <s v="not specified"/>
    <n v="14"/>
    <n v="1"/>
    <n v="5"/>
    <s v="lots"/>
    <s v="BS"/>
    <s v="Select tide"/>
    <m/>
    <m/>
  </r>
  <r>
    <n v="28"/>
    <x v="0"/>
    <n v="7"/>
    <s v="Jul"/>
    <n v="11"/>
    <x v="21"/>
    <d v="1899-12-30T08:05:00"/>
    <x v="8"/>
    <s v="Q01, left bank Gordon up from confluence"/>
    <s v="Gordon Estuary"/>
    <n v="1"/>
    <s v="Select spp."/>
    <s v="Wild"/>
    <s v="not specified"/>
    <n v="99"/>
    <n v="1"/>
    <n v="5"/>
    <n v="447"/>
    <s v="BS"/>
    <s v="Select tide"/>
    <m/>
    <s v="sardines"/>
  </r>
  <r>
    <n v="28"/>
    <x v="0"/>
    <n v="7"/>
    <s v="Jul"/>
    <n v="11"/>
    <x v="21"/>
    <d v="1899-12-30T09:20:00"/>
    <x v="4"/>
    <s v="Butch's (Gordon R.)"/>
    <s v="Gordon Estuary"/>
    <n v="1"/>
    <s v="Chinook"/>
    <s v="Wild"/>
    <s v="Smolt"/>
    <n v="5"/>
    <n v="1"/>
    <n v="3"/>
    <n v="2"/>
    <s v="BS"/>
    <s v="Select tide"/>
    <m/>
    <m/>
  </r>
  <r>
    <n v="28"/>
    <x v="0"/>
    <n v="7"/>
    <s v="Jul"/>
    <n v="11"/>
    <x v="21"/>
    <d v="1899-12-30T09:20:00"/>
    <x v="4"/>
    <s v="Butch's (Gordon R.)"/>
    <s v="Gordon Estuary"/>
    <n v="1"/>
    <s v="Coho"/>
    <s v="Wild"/>
    <s v="Fry"/>
    <n v="3"/>
    <n v="1"/>
    <n v="2"/>
    <n v="1"/>
    <s v="BS"/>
    <s v="Select tide"/>
    <m/>
    <m/>
  </r>
  <r>
    <n v="28"/>
    <x v="0"/>
    <n v="7"/>
    <s v="Jul"/>
    <n v="11"/>
    <x v="21"/>
    <d v="1899-12-30T09:20:00"/>
    <x v="4"/>
    <s v="Butch's (Gordon R.)"/>
    <s v="Gordon Estuary"/>
    <n v="1"/>
    <s v="Blennie/Gunnel"/>
    <s v="Wild"/>
    <s v="Non-salmonid juvenile"/>
    <n v="15"/>
    <n v="1"/>
    <n v="4"/>
    <n v="3"/>
    <s v="BS"/>
    <s v="Select tide"/>
    <m/>
    <m/>
  </r>
  <r>
    <n v="28"/>
    <x v="0"/>
    <n v="7"/>
    <s v="Jul"/>
    <n v="11"/>
    <x v="21"/>
    <d v="1899-12-30T09:20:00"/>
    <x v="4"/>
    <s v="Butch's (Gordon R.)"/>
    <s v="Gordon Estuary"/>
    <n v="1"/>
    <s v="Perch"/>
    <s v="Wild"/>
    <s v="Non-salmonid juvenile"/>
    <n v="13"/>
    <n v="1"/>
    <n v="4"/>
    <n v="1"/>
    <s v="BS"/>
    <s v="Select tide"/>
    <m/>
    <m/>
  </r>
  <r>
    <n v="28"/>
    <x v="0"/>
    <n v="7"/>
    <s v="Jul"/>
    <n v="11"/>
    <x v="21"/>
    <d v="1899-12-30T09:20:00"/>
    <x v="4"/>
    <s v="Butch's (Gordon R.)"/>
    <s v="Gordon Estuary"/>
    <n v="1"/>
    <s v="Crab"/>
    <s v="Wild"/>
    <s v="not specified"/>
    <n v="20"/>
    <n v="1"/>
    <n v="5"/>
    <n v="1"/>
    <s v="BS"/>
    <s v="Select tide"/>
    <m/>
    <s v="dungeness crab"/>
  </r>
  <r>
    <n v="28"/>
    <x v="0"/>
    <n v="7"/>
    <s v="Jul"/>
    <n v="11"/>
    <x v="21"/>
    <d v="1899-12-30T09:20:00"/>
    <x v="4"/>
    <s v="Butch's (Gordon R.)"/>
    <s v="Gordon Estuary"/>
    <n v="1"/>
    <s v="Sardine"/>
    <s v="Wild"/>
    <s v="not specified"/>
    <n v="26"/>
    <n v="1"/>
    <n v="5"/>
    <n v="99"/>
    <s v="BS"/>
    <s v="Select tide"/>
    <m/>
    <s v="lots sardines"/>
  </r>
  <r>
    <n v="28"/>
    <x v="0"/>
    <n v="7"/>
    <s v="Jul"/>
    <n v="11"/>
    <x v="21"/>
    <d v="1899-12-30T10:05:00"/>
    <x v="1"/>
    <s v="Gallaugher's"/>
    <s v="Gordon Estuary"/>
    <n v="1"/>
    <s v="Coho"/>
    <s v="Wild"/>
    <s v="Fry"/>
    <n v="3"/>
    <n v="1"/>
    <n v="2"/>
    <n v="3"/>
    <s v="BS"/>
    <s v="Select tide"/>
    <m/>
    <m/>
  </r>
  <r>
    <n v="28"/>
    <x v="0"/>
    <n v="7"/>
    <s v="Jul"/>
    <n v="11"/>
    <x v="21"/>
    <d v="1899-12-30T10:05:00"/>
    <x v="1"/>
    <s v="Gallaugher's"/>
    <s v="Gordon Estuary"/>
    <n v="1"/>
    <s v="Coho"/>
    <s v="Wild"/>
    <s v="Smolt"/>
    <n v="3"/>
    <n v="1"/>
    <n v="3"/>
    <n v="4"/>
    <s v="BS"/>
    <s v="Select tide"/>
    <m/>
    <m/>
  </r>
  <r>
    <n v="28"/>
    <x v="0"/>
    <n v="7"/>
    <s v="Jul"/>
    <n v="11"/>
    <x v="21"/>
    <d v="1899-12-30T10:05:00"/>
    <x v="1"/>
    <s v="Gallaugher's"/>
    <s v="Gordon Estuary"/>
    <n v="1"/>
    <s v="Sculpin"/>
    <s v="Wild"/>
    <s v="Non-salmonid juvenile"/>
    <n v="8"/>
    <n v="1"/>
    <n v="4"/>
    <n v="6"/>
    <s v="BS"/>
    <s v="Select tide"/>
    <m/>
    <m/>
  </r>
  <r>
    <n v="28"/>
    <x v="0"/>
    <n v="7"/>
    <s v="Jul"/>
    <n v="11"/>
    <x v="21"/>
    <d v="1899-12-30T10:05:00"/>
    <x v="1"/>
    <s v="Gallaugher's"/>
    <s v="Gordon Estuary"/>
    <n v="1"/>
    <s v="Stickleback"/>
    <s v="Wild"/>
    <s v="Non-salmonid juvenile"/>
    <n v="9"/>
    <n v="1"/>
    <n v="4"/>
    <n v="13"/>
    <s v="BS"/>
    <s v="Select tide"/>
    <m/>
    <m/>
  </r>
  <r>
    <n v="28"/>
    <x v="0"/>
    <n v="7"/>
    <s v="Jul"/>
    <n v="11"/>
    <x v="21"/>
    <d v="1899-12-30T10:05:00"/>
    <x v="1"/>
    <s v="Gallaugher's"/>
    <s v="Gordon Estuary"/>
    <n v="1"/>
    <s v="Pipefish"/>
    <s v="Wild"/>
    <s v="Non-salmonid juvenile"/>
    <n v="18"/>
    <n v="1"/>
    <n v="4"/>
    <n v="6"/>
    <s v="BS"/>
    <s v="Select tide"/>
    <m/>
    <m/>
  </r>
  <r>
    <n v="28"/>
    <x v="0"/>
    <n v="7"/>
    <s v="Jul"/>
    <n v="11"/>
    <x v="21"/>
    <d v="1899-12-30T10:05:00"/>
    <x v="1"/>
    <s v="Gallaugher's"/>
    <s v="Gordon Estuary"/>
    <n v="1"/>
    <s v="Blennie/Gunnel"/>
    <s v="Wild"/>
    <s v="Non-salmonid juvenile"/>
    <n v="15"/>
    <n v="1"/>
    <n v="4"/>
    <n v="46"/>
    <s v="BS"/>
    <s v="Select tide"/>
    <m/>
    <m/>
  </r>
  <r>
    <n v="28"/>
    <x v="0"/>
    <n v="7"/>
    <s v="Jul"/>
    <n v="11"/>
    <x v="21"/>
    <d v="1899-12-30T10:05:00"/>
    <x v="1"/>
    <s v="Gallaugher's"/>
    <s v="Gordon Estuary"/>
    <n v="1"/>
    <s v="Perch"/>
    <s v="Wild"/>
    <s v="Non-salmonid juvenile"/>
    <n v="13"/>
    <n v="1"/>
    <n v="4"/>
    <n v="82"/>
    <s v="BS"/>
    <s v="Select tide"/>
    <m/>
    <m/>
  </r>
  <r>
    <n v="28"/>
    <x v="0"/>
    <n v="7"/>
    <s v="Jul"/>
    <n v="11"/>
    <x v="21"/>
    <d v="1899-12-30T10:05:00"/>
    <x v="1"/>
    <s v="Gallaugher's"/>
    <s v="Gordon Estuary"/>
    <n v="1"/>
    <s v="Crab"/>
    <s v="Wild"/>
    <s v="not specified"/>
    <n v="20"/>
    <n v="1"/>
    <n v="5"/>
    <n v="2"/>
    <s v="BS"/>
    <s v="Select tide"/>
    <m/>
    <s v="dungeness crab"/>
  </r>
  <r>
    <n v="28"/>
    <x v="0"/>
    <n v="7"/>
    <s v="Jul"/>
    <n v="11"/>
    <x v="21"/>
    <d v="1899-12-30T10:45:00"/>
    <x v="9"/>
    <s v="Q Jeff (right bank opposite N. Arm confl.)"/>
    <s v="Gordon Estuary"/>
    <n v="1"/>
    <s v="Chinook"/>
    <s v="Wild"/>
    <s v="Smolt"/>
    <n v="5"/>
    <n v="1"/>
    <n v="3"/>
    <n v="2"/>
    <s v="BS"/>
    <s v="Select tide"/>
    <m/>
    <m/>
  </r>
  <r>
    <n v="28"/>
    <x v="0"/>
    <n v="7"/>
    <s v="Jul"/>
    <n v="11"/>
    <x v="21"/>
    <d v="1899-12-30T10:45:00"/>
    <x v="9"/>
    <s v="Q Jeff (right bank opposite N. Arm confl.)"/>
    <s v="Gordon Estuary"/>
    <n v="1"/>
    <s v="Coho"/>
    <s v="Wild"/>
    <s v="Smolt"/>
    <n v="3"/>
    <n v="1"/>
    <n v="3"/>
    <n v="1"/>
    <s v="BS"/>
    <s v="Select tide"/>
    <m/>
    <m/>
  </r>
  <r>
    <n v="28"/>
    <x v="0"/>
    <n v="7"/>
    <s v="Jul"/>
    <n v="11"/>
    <x v="21"/>
    <d v="1899-12-30T10:45:00"/>
    <x v="9"/>
    <s v="Q Jeff (right bank opposite N. Arm confl.)"/>
    <s v="Gordon Estuary"/>
    <n v="1"/>
    <s v="Sculpin"/>
    <s v="Wild"/>
    <s v="Non-salmonid juvenile"/>
    <n v="8"/>
    <n v="1"/>
    <n v="4"/>
    <n v="3"/>
    <s v="BS"/>
    <s v="Select tide"/>
    <m/>
    <m/>
  </r>
  <r>
    <n v="28"/>
    <x v="0"/>
    <n v="7"/>
    <s v="Jul"/>
    <n v="11"/>
    <x v="21"/>
    <d v="1899-12-30T10:45:00"/>
    <x v="9"/>
    <s v="Q Jeff (right bank opposite N. Arm confl.)"/>
    <s v="Gordon Estuary"/>
    <n v="1"/>
    <s v="Stickleback"/>
    <s v="Wild"/>
    <s v="Non-salmonid juvenile"/>
    <n v="9"/>
    <n v="1"/>
    <n v="4"/>
    <n v="3"/>
    <s v="BS"/>
    <s v="Select tide"/>
    <m/>
    <m/>
  </r>
  <r>
    <n v="28"/>
    <x v="0"/>
    <n v="7"/>
    <s v="Jul"/>
    <n v="11"/>
    <x v="21"/>
    <d v="1899-12-30T10:45:00"/>
    <x v="9"/>
    <s v="Q Jeff (right bank opposite N. Arm confl.)"/>
    <s v="Gordon Estuary"/>
    <n v="1"/>
    <s v="Pipefish"/>
    <s v="Wild"/>
    <s v="Non-salmonid juvenile"/>
    <n v="18"/>
    <n v="1"/>
    <n v="4"/>
    <n v="7"/>
    <s v="BS"/>
    <s v="Select tide"/>
    <m/>
    <m/>
  </r>
  <r>
    <n v="28"/>
    <x v="0"/>
    <n v="7"/>
    <s v="Jul"/>
    <n v="11"/>
    <x v="21"/>
    <d v="1899-12-30T10:45:00"/>
    <x v="9"/>
    <s v="Q Jeff (right bank opposite N. Arm confl.)"/>
    <s v="Gordon Estuary"/>
    <n v="1"/>
    <s v="Blennie/Gunnel"/>
    <s v="Wild"/>
    <s v="Non-salmonid juvenile"/>
    <n v="15"/>
    <n v="1"/>
    <n v="4"/>
    <n v="4"/>
    <s v="BS"/>
    <s v="Select tide"/>
    <m/>
    <m/>
  </r>
  <r>
    <n v="28"/>
    <x v="0"/>
    <n v="7"/>
    <s v="Jul"/>
    <n v="11"/>
    <x v="21"/>
    <d v="1899-12-30T10:45:00"/>
    <x v="9"/>
    <s v="Q Jeff (right bank opposite N. Arm confl.)"/>
    <s v="Gordon Estuary"/>
    <n v="1"/>
    <s v="Flounder"/>
    <s v="Wild"/>
    <s v="Non-salmonid juvenile"/>
    <n v="11"/>
    <n v="1"/>
    <n v="4"/>
    <n v="1"/>
    <s v="BS"/>
    <s v="Select tide"/>
    <m/>
    <m/>
  </r>
  <r>
    <n v="28"/>
    <x v="0"/>
    <n v="7"/>
    <s v="Jul"/>
    <n v="11"/>
    <x v="21"/>
    <d v="1899-12-30T10:45:00"/>
    <x v="9"/>
    <s v="Q Jeff (right bank opposite N. Arm confl.)"/>
    <s v="Gordon Estuary"/>
    <n v="1"/>
    <s v="Perch"/>
    <s v="Wild"/>
    <s v="Non-salmonid juvenile"/>
    <n v="13"/>
    <n v="1"/>
    <n v="4"/>
    <n v="432"/>
    <s v="BS"/>
    <s v="Select tide"/>
    <m/>
    <m/>
  </r>
  <r>
    <n v="28"/>
    <x v="0"/>
    <n v="7"/>
    <s v="Jul"/>
    <n v="11"/>
    <x v="21"/>
    <d v="1899-12-30T10:45:00"/>
    <x v="9"/>
    <s v="Q Jeff (right bank opposite N. Arm confl.)"/>
    <s v="Gordon Estuary"/>
    <n v="1"/>
    <s v="Sandlance"/>
    <s v="Wild"/>
    <s v="not specified"/>
    <n v="14"/>
    <n v="1"/>
    <n v="5"/>
    <n v="101"/>
    <s v="BS"/>
    <s v="Select tide"/>
    <m/>
    <m/>
  </r>
  <r>
    <n v="28"/>
    <x v="0"/>
    <n v="7"/>
    <s v="Jul"/>
    <n v="11"/>
    <x v="21"/>
    <d v="1899-12-30T11:10:00"/>
    <x v="6"/>
    <s v="Smokies"/>
    <s v="Gordon Estuary"/>
    <n v="1"/>
    <s v="Chinook"/>
    <s v="Wild"/>
    <s v="Smolt"/>
    <n v="5"/>
    <n v="1"/>
    <n v="3"/>
    <n v="2"/>
    <s v="BS"/>
    <s v="Select tide"/>
    <m/>
    <m/>
  </r>
  <r>
    <n v="28"/>
    <x v="0"/>
    <n v="7"/>
    <s v="Jul"/>
    <n v="11"/>
    <x v="21"/>
    <d v="1899-12-30T11:10:00"/>
    <x v="6"/>
    <s v="Smokies"/>
    <s v="Gordon Estuary"/>
    <n v="1"/>
    <s v="Coho"/>
    <s v="Wild"/>
    <s v="Fry"/>
    <n v="3"/>
    <n v="1"/>
    <n v="2"/>
    <n v="4"/>
    <s v="BS"/>
    <s v="Select tide"/>
    <m/>
    <m/>
  </r>
  <r>
    <n v="28"/>
    <x v="0"/>
    <n v="7"/>
    <s v="Jul"/>
    <n v="11"/>
    <x v="21"/>
    <d v="1899-12-30T11:10:00"/>
    <x v="6"/>
    <s v="Smokies"/>
    <s v="Gordon Estuary"/>
    <n v="1"/>
    <s v="Coho"/>
    <s v="Wild"/>
    <s v="Smolt"/>
    <n v="3"/>
    <n v="1"/>
    <n v="3"/>
    <n v="1"/>
    <s v="BS"/>
    <s v="Select tide"/>
    <m/>
    <m/>
  </r>
  <r>
    <n v="28"/>
    <x v="0"/>
    <n v="7"/>
    <s v="Jul"/>
    <n v="11"/>
    <x v="21"/>
    <d v="1899-12-30T11:10:00"/>
    <x v="6"/>
    <s v="Smokies"/>
    <s v="Gordon Estuary"/>
    <n v="1"/>
    <s v="Sculpin"/>
    <s v="Wild"/>
    <s v="Non-salmonid juvenile"/>
    <n v="8"/>
    <n v="1"/>
    <n v="4"/>
    <n v="3"/>
    <s v="BS"/>
    <s v="Select tide"/>
    <m/>
    <m/>
  </r>
  <r>
    <n v="28"/>
    <x v="0"/>
    <n v="7"/>
    <s v="Jul"/>
    <n v="11"/>
    <x v="21"/>
    <d v="1899-12-30T11:10:00"/>
    <x v="6"/>
    <s v="Smokies"/>
    <s v="Gordon Estuary"/>
    <n v="1"/>
    <s v="Stickleback"/>
    <s v="Wild"/>
    <s v="Non-salmonid juvenile"/>
    <n v="9"/>
    <n v="1"/>
    <n v="4"/>
    <n v="20"/>
    <s v="BS"/>
    <s v="Select tide"/>
    <m/>
    <m/>
  </r>
  <r>
    <n v="28"/>
    <x v="0"/>
    <n v="7"/>
    <s v="Jul"/>
    <n v="11"/>
    <x v="21"/>
    <d v="1899-12-30T11:10:00"/>
    <x v="6"/>
    <s v="Smokies"/>
    <s v="Gordon Estuary"/>
    <n v="1"/>
    <s v="Pipefish"/>
    <s v="Wild"/>
    <s v="Non-salmonid juvenile"/>
    <n v="18"/>
    <n v="1"/>
    <n v="4"/>
    <n v="3"/>
    <s v="BS"/>
    <s v="Select tide"/>
    <m/>
    <m/>
  </r>
  <r>
    <n v="28"/>
    <x v="0"/>
    <n v="7"/>
    <s v="Jul"/>
    <n v="11"/>
    <x v="21"/>
    <d v="1899-12-30T11:10:00"/>
    <x v="6"/>
    <s v="Smokies"/>
    <s v="Gordon Estuary"/>
    <n v="1"/>
    <s v="Blennie/Gunnel"/>
    <s v="Wild"/>
    <s v="Non-salmonid juvenile"/>
    <n v="15"/>
    <n v="1"/>
    <n v="4"/>
    <n v="11"/>
    <s v="BS"/>
    <s v="Select tide"/>
    <m/>
    <m/>
  </r>
  <r>
    <n v="28"/>
    <x v="0"/>
    <n v="7"/>
    <s v="Jul"/>
    <n v="11"/>
    <x v="21"/>
    <d v="1899-12-30T11:10:00"/>
    <x v="6"/>
    <s v="Smokies"/>
    <s v="Gordon Estuary"/>
    <n v="1"/>
    <s v="Perch"/>
    <s v="Wild"/>
    <s v="Non-salmonid juvenile"/>
    <n v="13"/>
    <n v="1"/>
    <n v="4"/>
    <n v="40"/>
    <s v="BS"/>
    <s v="Select tide"/>
    <m/>
    <m/>
  </r>
  <r>
    <n v="28"/>
    <x v="0"/>
    <n v="7"/>
    <s v="Jul"/>
    <n v="11"/>
    <x v="21"/>
    <d v="1899-12-30T12:00:00"/>
    <x v="0"/>
    <s v="Pacheedah Shores Boat Ramp"/>
    <s v="Gordon Estuary"/>
    <n v="1"/>
    <s v="Chinook"/>
    <s v="Wild"/>
    <s v="Smolt"/>
    <n v="5"/>
    <n v="1"/>
    <n v="3"/>
    <n v="1"/>
    <s v="BS"/>
    <s v="Select tide"/>
    <m/>
    <m/>
  </r>
  <r>
    <n v="28"/>
    <x v="0"/>
    <n v="7"/>
    <s v="Jul"/>
    <n v="11"/>
    <x v="21"/>
    <d v="1899-12-30T12:00:00"/>
    <x v="0"/>
    <s v="Pacheedah Shores Boat Ramp"/>
    <s v="Gordon Estuary"/>
    <n v="1"/>
    <s v="Coho"/>
    <s v="Wild"/>
    <s v="Fry"/>
    <n v="3"/>
    <n v="1"/>
    <n v="2"/>
    <n v="2"/>
    <s v="BS"/>
    <s v="Select tide"/>
    <m/>
    <m/>
  </r>
  <r>
    <n v="28"/>
    <x v="0"/>
    <n v="7"/>
    <s v="Jul"/>
    <n v="11"/>
    <x v="21"/>
    <d v="1899-12-30T12:00:00"/>
    <x v="0"/>
    <s v="Pacheedah Shores Boat Ramp"/>
    <s v="Gordon Estuary"/>
    <n v="1"/>
    <s v="Coho"/>
    <s v="Wild"/>
    <s v="Smolt"/>
    <n v="3"/>
    <n v="1"/>
    <n v="3"/>
    <n v="2"/>
    <s v="BS"/>
    <s v="Select tide"/>
    <m/>
    <m/>
  </r>
  <r>
    <n v="28"/>
    <x v="0"/>
    <n v="7"/>
    <s v="Jul"/>
    <n v="11"/>
    <x v="21"/>
    <d v="1899-12-30T12:00:00"/>
    <x v="0"/>
    <s v="Pacheedah Shores Boat Ramp"/>
    <s v="Gordon Estuary"/>
    <n v="1"/>
    <s v="Sculpin"/>
    <s v="Wild"/>
    <s v="Non-salmonid juvenile"/>
    <n v="8"/>
    <n v="1"/>
    <n v="4"/>
    <n v="5"/>
    <s v="BS"/>
    <s v="Select tide"/>
    <m/>
    <m/>
  </r>
  <r>
    <n v="28"/>
    <x v="0"/>
    <n v="7"/>
    <s v="Jul"/>
    <n v="11"/>
    <x v="21"/>
    <d v="1899-12-30T12:00:00"/>
    <x v="0"/>
    <s v="Pacheedah Shores Boat Ramp"/>
    <s v="Gordon Estuary"/>
    <n v="1"/>
    <s v="Pipefish"/>
    <s v="Wild"/>
    <s v="Non-salmonid juvenile"/>
    <n v="18"/>
    <n v="1"/>
    <n v="4"/>
    <n v="13"/>
    <s v="BS"/>
    <s v="Select tide"/>
    <m/>
    <m/>
  </r>
  <r>
    <n v="28"/>
    <x v="0"/>
    <n v="7"/>
    <s v="Jul"/>
    <n v="11"/>
    <x v="21"/>
    <d v="1899-12-30T12:00:00"/>
    <x v="0"/>
    <s v="Pacheedah Shores Boat Ramp"/>
    <s v="Gordon Estuary"/>
    <n v="1"/>
    <s v="Blennie/Gunnel"/>
    <s v="Wild"/>
    <s v="Non-salmonid juvenile"/>
    <n v="15"/>
    <n v="1"/>
    <n v="4"/>
    <n v="55"/>
    <s v="BS"/>
    <s v="Select tide"/>
    <m/>
    <m/>
  </r>
  <r>
    <n v="28"/>
    <x v="0"/>
    <n v="7"/>
    <s v="Jul"/>
    <n v="11"/>
    <x v="21"/>
    <d v="1899-12-30T12:00:00"/>
    <x v="0"/>
    <s v="Pacheedah Shores Boat Ramp"/>
    <s v="Gordon Estuary"/>
    <n v="1"/>
    <s v="Flounder"/>
    <s v="Wild"/>
    <s v="Non-salmonid juvenile"/>
    <n v="11"/>
    <n v="1"/>
    <n v="4"/>
    <n v="1"/>
    <s v="BS"/>
    <s v="Select tide"/>
    <m/>
    <m/>
  </r>
  <r>
    <n v="28"/>
    <x v="0"/>
    <n v="7"/>
    <s v="Jul"/>
    <n v="11"/>
    <x v="21"/>
    <d v="1899-12-30T12:00:00"/>
    <x v="0"/>
    <s v="Pacheedah Shores Boat Ramp"/>
    <s v="Gordon Estuary"/>
    <n v="1"/>
    <s v="Perch"/>
    <s v="Wild"/>
    <s v="Non-salmonid juvenile"/>
    <n v="13"/>
    <n v="1"/>
    <n v="4"/>
    <n v="141"/>
    <s v="BS"/>
    <s v="Select tide"/>
    <m/>
    <m/>
  </r>
  <r>
    <n v="28"/>
    <x v="0"/>
    <n v="7"/>
    <s v="Jul"/>
    <n v="11"/>
    <x v="21"/>
    <d v="1899-12-30T12:00:00"/>
    <x v="0"/>
    <s v="Pacheedah Shores Boat Ramp"/>
    <s v="Gordon Estuary"/>
    <n v="1"/>
    <s v="Crab"/>
    <s v="Wild"/>
    <s v="not specified"/>
    <n v="20"/>
    <n v="1"/>
    <n v="5"/>
    <n v="25"/>
    <s v="BS"/>
    <s v="Select tide"/>
    <m/>
    <s v="green crab  female  58 (length)"/>
  </r>
  <r>
    <n v="29"/>
    <x v="0"/>
    <n v="7"/>
    <s v="Jul"/>
    <n v="17"/>
    <x v="22"/>
    <d v="1899-12-30T12:36:00"/>
    <x v="0"/>
    <s v="Pacheedah Shores Boat Ramp"/>
    <s v="Gordon Estuary"/>
    <n v="1"/>
    <s v="Chinook"/>
    <s v="Wild"/>
    <s v="Smolt"/>
    <n v="5"/>
    <n v="1"/>
    <n v="3"/>
    <n v="3"/>
    <s v="BS"/>
    <s v="Select tide"/>
    <m/>
    <m/>
  </r>
  <r>
    <n v="29"/>
    <x v="0"/>
    <n v="7"/>
    <s v="Jul"/>
    <n v="17"/>
    <x v="22"/>
    <d v="1899-12-30T12:36:00"/>
    <x v="0"/>
    <s v="Pacheedah Shores Boat Ramp"/>
    <s v="Gordon Estuary"/>
    <n v="1"/>
    <s v="Coho"/>
    <s v="Wild"/>
    <s v="Fry"/>
    <n v="3"/>
    <n v="1"/>
    <n v="2"/>
    <n v="1"/>
    <s v="BS"/>
    <s v="Select tide"/>
    <m/>
    <m/>
  </r>
  <r>
    <n v="29"/>
    <x v="0"/>
    <n v="7"/>
    <s v="Jul"/>
    <n v="17"/>
    <x v="22"/>
    <d v="1899-12-30T12:36:00"/>
    <x v="0"/>
    <s v="Pacheedah Shores Boat Ramp"/>
    <s v="Gordon Estuary"/>
    <n v="1"/>
    <s v="Stickleback"/>
    <s v="Wild"/>
    <s v="Non-salmonid juvenile"/>
    <n v="9"/>
    <n v="1"/>
    <n v="4"/>
    <n v="32"/>
    <s v="BS"/>
    <s v="Select tide"/>
    <m/>
    <m/>
  </r>
  <r>
    <n v="29"/>
    <x v="0"/>
    <n v="7"/>
    <s v="Jul"/>
    <n v="17"/>
    <x v="22"/>
    <d v="1899-12-30T12:36:00"/>
    <x v="0"/>
    <s v="Pacheedah Shores Boat Ramp"/>
    <s v="Gordon Estuary"/>
    <n v="1"/>
    <s v="Pipefish"/>
    <s v="Wild"/>
    <s v="Non-salmonid juvenile"/>
    <n v="18"/>
    <n v="1"/>
    <n v="4"/>
    <n v="8"/>
    <s v="BS"/>
    <s v="Select tide"/>
    <m/>
    <m/>
  </r>
  <r>
    <n v="29"/>
    <x v="0"/>
    <n v="7"/>
    <s v="Jul"/>
    <n v="17"/>
    <x v="22"/>
    <d v="1899-12-30T12:36:00"/>
    <x v="0"/>
    <s v="Pacheedah Shores Boat Ramp"/>
    <s v="Gordon Estuary"/>
    <n v="1"/>
    <s v="Blennie/Gunnel"/>
    <s v="Wild"/>
    <s v="Non-salmonid juvenile"/>
    <n v="15"/>
    <n v="1"/>
    <n v="4"/>
    <n v="4"/>
    <s v="BS"/>
    <s v="Select tide"/>
    <m/>
    <m/>
  </r>
  <r>
    <n v="29"/>
    <x v="0"/>
    <n v="7"/>
    <s v="Jul"/>
    <n v="17"/>
    <x v="22"/>
    <d v="1899-12-30T12:36:00"/>
    <x v="0"/>
    <s v="Pacheedah Shores Boat Ramp"/>
    <s v="Gordon Estuary"/>
    <n v="1"/>
    <s v="Perch"/>
    <s v="Wild"/>
    <s v="Non-salmonid juvenile"/>
    <n v="13"/>
    <n v="1"/>
    <n v="4"/>
    <n v="39"/>
    <s v="BS"/>
    <s v="Select tide"/>
    <m/>
    <m/>
  </r>
  <r>
    <n v="29"/>
    <x v="0"/>
    <n v="7"/>
    <s v="Jul"/>
    <n v="17"/>
    <x v="22"/>
    <d v="1899-12-30T13:22:00"/>
    <x v="8"/>
    <s v="Q01, left bank Gordon up from confluence"/>
    <s v="Gordon Estuary"/>
    <n v="1"/>
    <s v="Chinook"/>
    <s v="Wild"/>
    <s v="Smolt"/>
    <n v="5"/>
    <n v="1"/>
    <n v="3"/>
    <n v="1"/>
    <s v="BS"/>
    <s v="Select tide"/>
    <m/>
    <m/>
  </r>
  <r>
    <n v="29"/>
    <x v="0"/>
    <n v="7"/>
    <s v="Jul"/>
    <n v="17"/>
    <x v="22"/>
    <d v="1899-12-30T13:22:00"/>
    <x v="8"/>
    <s v="Q01, left bank Gordon up from confluence"/>
    <s v="Gordon Estuary"/>
    <n v="1"/>
    <s v="Sculpin"/>
    <s v="Wild"/>
    <s v="Non-salmonid juvenile"/>
    <n v="8"/>
    <n v="1"/>
    <n v="4"/>
    <n v="1"/>
    <s v="BS"/>
    <s v="Select tide"/>
    <m/>
    <m/>
  </r>
  <r>
    <n v="29"/>
    <x v="0"/>
    <n v="7"/>
    <s v="Jul"/>
    <n v="17"/>
    <x v="22"/>
    <d v="1899-12-30T13:22:00"/>
    <x v="8"/>
    <s v="Q01, left bank Gordon up from confluence"/>
    <s v="Gordon Estuary"/>
    <n v="1"/>
    <s v="Stickleback"/>
    <s v="Wild"/>
    <s v="Non-salmonid juvenile"/>
    <n v="9"/>
    <n v="1"/>
    <n v="4"/>
    <n v="1"/>
    <s v="BS"/>
    <s v="Select tide"/>
    <m/>
    <m/>
  </r>
  <r>
    <n v="29"/>
    <x v="0"/>
    <n v="7"/>
    <s v="Jul"/>
    <n v="17"/>
    <x v="22"/>
    <d v="1899-12-30T13:22:00"/>
    <x v="8"/>
    <s v="Q01, left bank Gordon up from confluence"/>
    <s v="Gordon Estuary"/>
    <n v="1"/>
    <s v="Pipefish"/>
    <s v="Wild"/>
    <s v="Non-salmonid juvenile"/>
    <n v="18"/>
    <n v="1"/>
    <n v="4"/>
    <n v="1"/>
    <s v="BS"/>
    <s v="Select tide"/>
    <m/>
    <m/>
  </r>
  <r>
    <n v="29"/>
    <x v="0"/>
    <n v="7"/>
    <s v="Jul"/>
    <n v="17"/>
    <x v="22"/>
    <d v="1899-12-30T13:22:00"/>
    <x v="8"/>
    <s v="Q01, left bank Gordon up from confluence"/>
    <s v="Gordon Estuary"/>
    <n v="1"/>
    <s v="Blennie/Gunnel"/>
    <s v="Wild"/>
    <s v="Non-salmonid juvenile"/>
    <n v="15"/>
    <n v="1"/>
    <n v="4"/>
    <n v="2"/>
    <s v="BS"/>
    <s v="Select tide"/>
    <m/>
    <m/>
  </r>
  <r>
    <n v="29"/>
    <x v="0"/>
    <n v="7"/>
    <s v="Jul"/>
    <n v="17"/>
    <x v="22"/>
    <d v="1899-12-30T13:22:00"/>
    <x v="8"/>
    <s v="Q01, left bank Gordon up from confluence"/>
    <s v="Gordon Estuary"/>
    <n v="1"/>
    <s v="Perch"/>
    <s v="Wild"/>
    <s v="Non-salmonid juvenile"/>
    <n v="13"/>
    <n v="1"/>
    <n v="4"/>
    <n v="1"/>
    <s v="BS"/>
    <s v="Select tide"/>
    <m/>
    <m/>
  </r>
  <r>
    <n v="29"/>
    <x v="0"/>
    <n v="7"/>
    <s v="Jul"/>
    <n v="17"/>
    <x v="22"/>
    <d v="1899-12-30T13:22:00"/>
    <x v="8"/>
    <s v="Q01, left bank Gordon up from confluence"/>
    <s v="Gordon Estuary"/>
    <n v="1"/>
    <s v="Crab"/>
    <s v="Wild"/>
    <s v="not specified"/>
    <n v="20"/>
    <n v="1"/>
    <n v="5"/>
    <n v="30"/>
    <s v="BS"/>
    <s v="Select tide"/>
    <m/>
    <m/>
  </r>
  <r>
    <n v="29"/>
    <x v="0"/>
    <n v="7"/>
    <s v="Jul"/>
    <n v="17"/>
    <x v="22"/>
    <d v="1899-12-30T13:50:00"/>
    <x v="4"/>
    <s v="Butch's (Gordon R.)"/>
    <s v="Gordon Estuary"/>
    <n v="1"/>
    <s v="Sculpin"/>
    <s v="Wild"/>
    <s v="Non-salmonid juvenile"/>
    <n v="8"/>
    <n v="1"/>
    <n v="4"/>
    <n v="2"/>
    <s v="BS"/>
    <s v="Select tide"/>
    <m/>
    <m/>
  </r>
  <r>
    <n v="29"/>
    <x v="0"/>
    <n v="7"/>
    <s v="Jul"/>
    <n v="17"/>
    <x v="22"/>
    <d v="1899-12-30T13:50:00"/>
    <x v="4"/>
    <s v="Butch's (Gordon R.)"/>
    <s v="Gordon Estuary"/>
    <n v="1"/>
    <s v="Stickleback"/>
    <s v="Wild"/>
    <s v="Non-salmonid juvenile"/>
    <n v="9"/>
    <n v="1"/>
    <n v="4"/>
    <n v="2"/>
    <s v="BS"/>
    <s v="Select tide"/>
    <m/>
    <m/>
  </r>
  <r>
    <n v="29"/>
    <x v="0"/>
    <n v="7"/>
    <s v="Jul"/>
    <n v="17"/>
    <x v="22"/>
    <d v="1899-12-30T13:50:00"/>
    <x v="4"/>
    <s v="Butch's (Gordon R.)"/>
    <s v="Gordon Estuary"/>
    <n v="1"/>
    <s v="Blennie/Gunnel"/>
    <s v="Wild"/>
    <s v="Non-salmonid juvenile"/>
    <n v="15"/>
    <n v="1"/>
    <n v="4"/>
    <n v="2"/>
    <s v="BS"/>
    <s v="Select tide"/>
    <m/>
    <m/>
  </r>
  <r>
    <n v="29"/>
    <x v="0"/>
    <n v="7"/>
    <s v="Jul"/>
    <n v="17"/>
    <x v="22"/>
    <d v="1899-12-30T13:50:00"/>
    <x v="4"/>
    <s v="Butch's (Gordon R.)"/>
    <s v="Gordon Estuary"/>
    <n v="1"/>
    <s v="Flounder"/>
    <s v="Wild"/>
    <s v="Non-salmonid juvenile"/>
    <n v="11"/>
    <n v="1"/>
    <n v="4"/>
    <n v="1"/>
    <s v="BS"/>
    <s v="Select tide"/>
    <m/>
    <m/>
  </r>
  <r>
    <n v="29"/>
    <x v="0"/>
    <n v="7"/>
    <s v="Jul"/>
    <n v="17"/>
    <x v="22"/>
    <d v="1899-12-30T13:50:00"/>
    <x v="4"/>
    <s v="Butch's (Gordon R.)"/>
    <s v="Gordon Estuary"/>
    <n v="1"/>
    <s v="Perch"/>
    <s v="Wild"/>
    <s v="Non-salmonid juvenile"/>
    <n v="13"/>
    <n v="1"/>
    <n v="4"/>
    <n v="18"/>
    <s v="BS"/>
    <s v="Select tide"/>
    <m/>
    <m/>
  </r>
  <r>
    <n v="29"/>
    <x v="0"/>
    <n v="7"/>
    <s v="Jul"/>
    <n v="17"/>
    <x v="22"/>
    <d v="1899-12-30T13:50:00"/>
    <x v="4"/>
    <s v="Butch's (Gordon R.)"/>
    <s v="Gordon Estuary"/>
    <n v="1"/>
    <s v="Crab"/>
    <s v="Wild"/>
    <s v="not specified"/>
    <n v="20"/>
    <n v="1"/>
    <n v="5"/>
    <n v="10"/>
    <s v="BS"/>
    <s v="Select tide"/>
    <m/>
    <s v="dungeness crab"/>
  </r>
  <r>
    <n v="29"/>
    <x v="0"/>
    <n v="7"/>
    <s v="Jul"/>
    <n v="17"/>
    <x v="22"/>
    <d v="1899-12-30T14:10:00"/>
    <x v="1"/>
    <s v="Gallaugher's"/>
    <s v="Gordon Estuary"/>
    <n v="1"/>
    <s v="Coho"/>
    <s v="Wild"/>
    <s v="Fry"/>
    <n v="3"/>
    <n v="1"/>
    <n v="2"/>
    <n v="1"/>
    <s v="BS"/>
    <s v="Select tide"/>
    <m/>
    <m/>
  </r>
  <r>
    <n v="29"/>
    <x v="0"/>
    <n v="7"/>
    <s v="Jul"/>
    <n v="17"/>
    <x v="22"/>
    <d v="1899-12-30T14:10:00"/>
    <x v="1"/>
    <s v="Gallaugher's"/>
    <s v="Gordon Estuary"/>
    <n v="1"/>
    <s v="Sculpin"/>
    <s v="Wild"/>
    <s v="Non-salmonid juvenile"/>
    <n v="8"/>
    <n v="1"/>
    <n v="4"/>
    <n v="1"/>
    <s v="BS"/>
    <s v="Select tide"/>
    <m/>
    <m/>
  </r>
  <r>
    <n v="29"/>
    <x v="0"/>
    <n v="7"/>
    <s v="Jul"/>
    <n v="17"/>
    <x v="22"/>
    <d v="1899-12-30T14:10:00"/>
    <x v="1"/>
    <s v="Gallaugher's"/>
    <s v="Gordon Estuary"/>
    <n v="1"/>
    <s v="Stickleback"/>
    <s v="Wild"/>
    <s v="Non-salmonid juvenile"/>
    <n v="9"/>
    <n v="1"/>
    <n v="4"/>
    <n v="7"/>
    <s v="BS"/>
    <s v="Select tide"/>
    <m/>
    <m/>
  </r>
  <r>
    <n v="29"/>
    <x v="0"/>
    <n v="7"/>
    <s v="Jul"/>
    <n v="17"/>
    <x v="22"/>
    <d v="1899-12-30T14:10:00"/>
    <x v="1"/>
    <s v="Gallaugher's"/>
    <s v="Gordon Estuary"/>
    <n v="1"/>
    <s v="Pipefish"/>
    <s v="Wild"/>
    <s v="Non-salmonid juvenile"/>
    <n v="18"/>
    <n v="1"/>
    <n v="4"/>
    <n v="1"/>
    <s v="BS"/>
    <s v="Select tide"/>
    <m/>
    <m/>
  </r>
  <r>
    <n v="29"/>
    <x v="0"/>
    <n v="7"/>
    <s v="Jul"/>
    <n v="17"/>
    <x v="22"/>
    <d v="1899-12-30T14:10:00"/>
    <x v="1"/>
    <s v="Gallaugher's"/>
    <s v="Gordon Estuary"/>
    <n v="1"/>
    <s v="Blennie/Gunnel"/>
    <s v="Wild"/>
    <s v="Non-salmonid juvenile"/>
    <n v="15"/>
    <n v="1"/>
    <n v="4"/>
    <n v="12"/>
    <s v="BS"/>
    <s v="Select tide"/>
    <m/>
    <m/>
  </r>
  <r>
    <n v="29"/>
    <x v="0"/>
    <n v="7"/>
    <s v="Jul"/>
    <n v="17"/>
    <x v="22"/>
    <d v="1899-12-30T14:10:00"/>
    <x v="1"/>
    <s v="Gallaugher's"/>
    <s v="Gordon Estuary"/>
    <n v="1"/>
    <s v="Perch"/>
    <s v="Wild"/>
    <s v="Non-salmonid juvenile"/>
    <n v="13"/>
    <n v="1"/>
    <n v="4"/>
    <n v="29"/>
    <s v="BS"/>
    <s v="Select tide"/>
    <m/>
    <m/>
  </r>
  <r>
    <n v="29"/>
    <x v="0"/>
    <n v="7"/>
    <s v="Jul"/>
    <n v="17"/>
    <x v="22"/>
    <d v="1899-12-30T14:55:00"/>
    <x v="9"/>
    <s v="Q Jeff (right bank opposite N. Arm confl.)"/>
    <s v="Gordon Estuary"/>
    <n v="1"/>
    <s v="Coho"/>
    <s v="Wild"/>
    <s v="Smolt"/>
    <n v="3"/>
    <n v="1"/>
    <n v="3"/>
    <n v="2"/>
    <s v="BS"/>
    <s v="Select tide"/>
    <m/>
    <m/>
  </r>
  <r>
    <n v="29"/>
    <x v="0"/>
    <n v="7"/>
    <s v="Jul"/>
    <n v="17"/>
    <x v="22"/>
    <d v="1899-12-30T14:55:00"/>
    <x v="9"/>
    <s v="Q Jeff (right bank opposite N. Arm confl.)"/>
    <s v="Gordon Estuary"/>
    <n v="1"/>
    <s v="Pipefish"/>
    <s v="Wild"/>
    <s v="Non-salmonid juvenile"/>
    <n v="18"/>
    <n v="1"/>
    <n v="4"/>
    <n v="2"/>
    <s v="BS"/>
    <s v="Select tide"/>
    <m/>
    <m/>
  </r>
  <r>
    <n v="29"/>
    <x v="0"/>
    <n v="7"/>
    <s v="Jul"/>
    <n v="17"/>
    <x v="22"/>
    <d v="1899-12-30T14:55:00"/>
    <x v="9"/>
    <s v="Q Jeff (right bank opposite N. Arm confl.)"/>
    <s v="Gordon Estuary"/>
    <n v="1"/>
    <s v="Blennie/Gunnel"/>
    <s v="Wild"/>
    <s v="Non-salmonid juvenile"/>
    <n v="15"/>
    <n v="1"/>
    <n v="4"/>
    <n v="2"/>
    <s v="BS"/>
    <s v="Select tide"/>
    <m/>
    <m/>
  </r>
  <r>
    <n v="29"/>
    <x v="0"/>
    <n v="7"/>
    <s v="Jul"/>
    <n v="17"/>
    <x v="22"/>
    <d v="1899-12-30T14:55:00"/>
    <x v="9"/>
    <s v="Q Jeff (right bank opposite N. Arm confl.)"/>
    <s v="Gordon Estuary"/>
    <n v="1"/>
    <s v="Perch"/>
    <s v="Wild"/>
    <s v="Non-salmonid juvenile"/>
    <n v="13"/>
    <n v="1"/>
    <n v="4"/>
    <n v="71"/>
    <s v="BS"/>
    <s v="Select tide"/>
    <m/>
    <m/>
  </r>
  <r>
    <n v="29"/>
    <x v="0"/>
    <n v="7"/>
    <s v="Jul"/>
    <n v="17"/>
    <x v="22"/>
    <d v="1899-12-30T15:20:00"/>
    <x v="6"/>
    <s v="Smokies"/>
    <s v="Gordon Estuary"/>
    <n v="1"/>
    <s v="Stickleback"/>
    <s v="Wild"/>
    <s v="Non-salmonid juvenile"/>
    <n v="9"/>
    <n v="1"/>
    <n v="4"/>
    <n v="7"/>
    <s v="BS"/>
    <s v="Select tide"/>
    <m/>
    <m/>
  </r>
  <r>
    <n v="29"/>
    <x v="0"/>
    <n v="7"/>
    <s v="Jul"/>
    <n v="17"/>
    <x v="22"/>
    <d v="1899-12-30T15:20:00"/>
    <x v="6"/>
    <s v="Smokies"/>
    <s v="Gordon Estuary"/>
    <n v="1"/>
    <s v="Blennie/Gunnel"/>
    <s v="Wild"/>
    <s v="Non-salmonid juvenile"/>
    <n v="15"/>
    <n v="1"/>
    <n v="4"/>
    <n v="6"/>
    <s v="BS"/>
    <s v="Select tide"/>
    <m/>
    <m/>
  </r>
  <r>
    <n v="29"/>
    <x v="0"/>
    <n v="7"/>
    <s v="Jul"/>
    <n v="17"/>
    <x v="22"/>
    <d v="1899-12-30T15:20:00"/>
    <x v="6"/>
    <s v="Smokies"/>
    <s v="Gordon Estuary"/>
    <n v="1"/>
    <s v="Perch"/>
    <s v="Wild"/>
    <s v="Non-salmonid juvenile"/>
    <n v="13"/>
    <n v="1"/>
    <n v="4"/>
    <n v="126"/>
    <s v="BS"/>
    <s v="Select tide"/>
    <m/>
    <m/>
  </r>
  <r>
    <n v="29"/>
    <x v="0"/>
    <n v="7"/>
    <s v="Jul"/>
    <n v="18"/>
    <x v="23"/>
    <d v="1899-12-30T12:00:00"/>
    <x v="2"/>
    <s v="South Arm SJ (Old Mill)"/>
    <s v="San Juan Estuary"/>
    <n v="1"/>
    <s v="Coho"/>
    <s v="Wild"/>
    <s v="Smolt"/>
    <n v="3"/>
    <n v="1"/>
    <n v="3"/>
    <n v="6"/>
    <s v="BS"/>
    <s v="Select tide"/>
    <m/>
    <m/>
  </r>
  <r>
    <n v="29"/>
    <x v="0"/>
    <n v="7"/>
    <s v="Jul"/>
    <n v="18"/>
    <x v="23"/>
    <d v="1899-12-30T12:00:00"/>
    <x v="2"/>
    <s v="South Arm SJ (Old Mill)"/>
    <s v="San Juan Estuary"/>
    <n v="1"/>
    <s v="Coho"/>
    <s v="Wild"/>
    <s v="Fry"/>
    <n v="3"/>
    <n v="1"/>
    <n v="2"/>
    <n v="7"/>
    <s v="BS"/>
    <s v="Select tide"/>
    <m/>
    <m/>
  </r>
  <r>
    <n v="29"/>
    <x v="0"/>
    <n v="7"/>
    <s v="Jul"/>
    <n v="18"/>
    <x v="23"/>
    <d v="1899-12-30T12:00:00"/>
    <x v="2"/>
    <s v="South Arm SJ (Old Mill)"/>
    <s v="San Juan Estuary"/>
    <n v="1"/>
    <s v="Sculpin"/>
    <s v="Wild"/>
    <s v="Non-salmonid juvenile"/>
    <n v="8"/>
    <n v="1"/>
    <n v="4"/>
    <n v="2"/>
    <s v="BS"/>
    <s v="Select tide"/>
    <m/>
    <m/>
  </r>
  <r>
    <n v="29"/>
    <x v="0"/>
    <n v="7"/>
    <s v="Jul"/>
    <n v="18"/>
    <x v="23"/>
    <d v="1899-12-30T12:00:00"/>
    <x v="2"/>
    <s v="South Arm SJ (Old Mill)"/>
    <s v="San Juan Estuary"/>
    <n v="1"/>
    <s v="Stickleback"/>
    <s v="Wild"/>
    <s v="Non-salmonid juvenile"/>
    <n v="9"/>
    <n v="1"/>
    <n v="4"/>
    <n v="10"/>
    <s v="BS"/>
    <s v="Select tide"/>
    <m/>
    <m/>
  </r>
  <r>
    <n v="29"/>
    <x v="0"/>
    <n v="7"/>
    <s v="Jul"/>
    <n v="18"/>
    <x v="23"/>
    <d v="1899-12-30T12:00:00"/>
    <x v="2"/>
    <s v="South Arm SJ (Old Mill)"/>
    <s v="San Juan Estuary"/>
    <n v="1"/>
    <s v="Blennie/Gunnel"/>
    <s v="Wild"/>
    <s v="Non-salmonid juvenile"/>
    <n v="15"/>
    <n v="1"/>
    <n v="4"/>
    <n v="2"/>
    <s v="BS"/>
    <s v="Select tide"/>
    <m/>
    <m/>
  </r>
  <r>
    <n v="29"/>
    <x v="0"/>
    <n v="7"/>
    <s v="Jul"/>
    <n v="18"/>
    <x v="23"/>
    <d v="1899-12-30T12:00:00"/>
    <x v="2"/>
    <s v="South Arm SJ (Old Mill)"/>
    <s v="San Juan Estuary"/>
    <n v="1"/>
    <s v="Perch"/>
    <s v="Wild"/>
    <s v="Non-salmonid juvenile"/>
    <n v="13"/>
    <n v="1"/>
    <n v="4"/>
    <s v="lots"/>
    <s v="BS"/>
    <s v="Select tide"/>
    <m/>
    <m/>
  </r>
  <r>
    <n v="29"/>
    <x v="0"/>
    <n v="7"/>
    <s v="Jul"/>
    <n v="18"/>
    <x v="23"/>
    <d v="1899-12-30T12:45:00"/>
    <x v="15"/>
    <s v="Q07, Central/South Arm confluence"/>
    <s v="San Juan Estuary"/>
    <n v="1"/>
    <s v="Chinook"/>
    <s v="Wild"/>
    <s v="Smolt"/>
    <n v="5"/>
    <n v="1"/>
    <n v="3"/>
    <n v="3"/>
    <s v="BS"/>
    <s v="Select tide"/>
    <m/>
    <m/>
  </r>
  <r>
    <n v="29"/>
    <x v="0"/>
    <n v="7"/>
    <s v="Jul"/>
    <n v="18"/>
    <x v="23"/>
    <d v="1899-12-30T12:45:00"/>
    <x v="15"/>
    <s v="Q07, Central/South Arm confluence"/>
    <s v="San Juan Estuary"/>
    <n v="1"/>
    <s v="Coho"/>
    <s v="Wild"/>
    <s v="Fry"/>
    <n v="3"/>
    <n v="1"/>
    <n v="2"/>
    <n v="8"/>
    <s v="BS"/>
    <s v="Select tide"/>
    <m/>
    <m/>
  </r>
  <r>
    <n v="29"/>
    <x v="0"/>
    <n v="7"/>
    <s v="Jul"/>
    <n v="18"/>
    <x v="23"/>
    <d v="1899-12-30T12:45:00"/>
    <x v="15"/>
    <s v="Q07, Central/South Arm confluence"/>
    <s v="San Juan Estuary"/>
    <n v="1"/>
    <s v="Coho"/>
    <s v="Wild"/>
    <s v="Smolt"/>
    <n v="3"/>
    <n v="1"/>
    <n v="3"/>
    <n v="3"/>
    <s v="BS"/>
    <s v="Select tide"/>
    <m/>
    <m/>
  </r>
  <r>
    <n v="29"/>
    <x v="0"/>
    <n v="7"/>
    <s v="Jul"/>
    <n v="18"/>
    <x v="23"/>
    <d v="1899-12-30T12:45:00"/>
    <x v="15"/>
    <s v="Q07, Central/South Arm confluence"/>
    <s v="San Juan Estuary"/>
    <n v="1"/>
    <s v="Sculpin"/>
    <s v="Wild"/>
    <s v="Non-salmonid juvenile"/>
    <n v="8"/>
    <n v="1"/>
    <n v="4"/>
    <n v="3"/>
    <s v="BS"/>
    <s v="Select tide"/>
    <m/>
    <m/>
  </r>
  <r>
    <n v="29"/>
    <x v="0"/>
    <n v="7"/>
    <s v="Jul"/>
    <n v="18"/>
    <x v="23"/>
    <d v="1899-12-30T12:45:00"/>
    <x v="15"/>
    <s v="Q07, Central/South Arm confluence"/>
    <s v="San Juan Estuary"/>
    <n v="1"/>
    <s v="Perch"/>
    <s v="Wild"/>
    <s v="Non-salmonid juvenile"/>
    <n v="13"/>
    <n v="1"/>
    <n v="4"/>
    <n v="185"/>
    <s v="BS"/>
    <s v="Select tide"/>
    <m/>
    <m/>
  </r>
  <r>
    <n v="29"/>
    <x v="0"/>
    <n v="7"/>
    <s v="Jul"/>
    <n v="18"/>
    <x v="23"/>
    <d v="1899-12-30T12:45:00"/>
    <x v="15"/>
    <s v="Q07, Central/South Arm confluence"/>
    <s v="San Juan Estuary"/>
    <n v="1"/>
    <s v="Steelhead"/>
    <s v="Wild"/>
    <s v="not specified"/>
    <n v="7"/>
    <n v="1"/>
    <n v="5"/>
    <n v="1"/>
    <s v="BS"/>
    <s v="Select tide"/>
    <m/>
    <s v="raimbow trout"/>
  </r>
  <r>
    <n v="29"/>
    <x v="0"/>
    <n v="7"/>
    <s v="Jul"/>
    <n v="18"/>
    <x v="23"/>
    <d v="1899-12-30T13:00:00"/>
    <x v="11"/>
    <s v="Q4, u/s of Tanis's template site"/>
    <s v="San Juan Estuary"/>
    <n v="1"/>
    <s v="Sculpin"/>
    <s v="Wild"/>
    <s v="Non-salmonid juvenile"/>
    <n v="8"/>
    <n v="1"/>
    <n v="4"/>
    <n v="4"/>
    <s v="BS"/>
    <s v="Select tide"/>
    <m/>
    <m/>
  </r>
  <r>
    <n v="29"/>
    <x v="0"/>
    <n v="7"/>
    <s v="Jul"/>
    <n v="18"/>
    <x v="23"/>
    <d v="1899-12-30T13:00:00"/>
    <x v="11"/>
    <s v="Q4, u/s of Tanis's template site"/>
    <s v="San Juan Estuary"/>
    <n v="1"/>
    <s v="Pipefish"/>
    <s v="Wild"/>
    <s v="Non-salmonid juvenile"/>
    <n v="18"/>
    <n v="1"/>
    <n v="4"/>
    <n v="4"/>
    <s v="BS"/>
    <s v="Select tide"/>
    <m/>
    <m/>
  </r>
  <r>
    <n v="29"/>
    <x v="0"/>
    <n v="7"/>
    <s v="Jul"/>
    <n v="18"/>
    <x v="23"/>
    <d v="1899-12-30T13:00:00"/>
    <x v="11"/>
    <s v="Q4, u/s of Tanis's template site"/>
    <s v="San Juan Estuary"/>
    <n v="1"/>
    <s v="Blennie/Gunnel"/>
    <s v="Wild"/>
    <s v="Non-salmonid juvenile"/>
    <n v="15"/>
    <n v="1"/>
    <n v="4"/>
    <n v="8"/>
    <s v="BS"/>
    <s v="Select tide"/>
    <m/>
    <m/>
  </r>
  <r>
    <n v="29"/>
    <x v="0"/>
    <n v="7"/>
    <s v="Jul"/>
    <n v="18"/>
    <x v="23"/>
    <d v="1899-12-30T13:00:00"/>
    <x v="11"/>
    <s v="Q4, u/s of Tanis's template site"/>
    <s v="San Juan Estuary"/>
    <n v="1"/>
    <s v="Perch"/>
    <s v="Wild"/>
    <s v="Non-salmonid juvenile"/>
    <n v="13"/>
    <n v="1"/>
    <n v="4"/>
    <n v="17"/>
    <s v="BS"/>
    <s v="Select tide"/>
    <m/>
    <m/>
  </r>
  <r>
    <n v="29"/>
    <x v="0"/>
    <n v="7"/>
    <s v="Jul"/>
    <n v="18"/>
    <x v="23"/>
    <d v="1899-12-30T13:00:00"/>
    <x v="11"/>
    <s v="Q4, u/s of Tanis's template site"/>
    <s v="San Juan Estuary"/>
    <n v="1"/>
    <s v="Coho"/>
    <s v="Wild"/>
    <s v="Smolt"/>
    <n v="3"/>
    <n v="1"/>
    <n v="3"/>
    <n v="1"/>
    <s v="BS"/>
    <s v="Select tide"/>
    <m/>
    <m/>
  </r>
  <r>
    <n v="29"/>
    <x v="0"/>
    <n v="7"/>
    <s v="Jul"/>
    <n v="18"/>
    <x v="23"/>
    <d v="1899-12-30T13:45:00"/>
    <x v="3"/>
    <s v="Central Arm SJ at Island Rd Bridge"/>
    <s v="San Juan Estuary"/>
    <n v="1"/>
    <s v="Sculpin"/>
    <s v="Wild"/>
    <s v="Non-salmonid juvenile"/>
    <n v="8"/>
    <n v="1"/>
    <n v="4"/>
    <n v="25"/>
    <s v="BS"/>
    <s v="Select tide"/>
    <m/>
    <m/>
  </r>
  <r>
    <n v="29"/>
    <x v="0"/>
    <n v="7"/>
    <s v="Jul"/>
    <n v="18"/>
    <x v="23"/>
    <d v="1899-12-30T13:45:00"/>
    <x v="3"/>
    <s v="Central Arm SJ at Island Rd Bridge"/>
    <s v="San Juan Estuary"/>
    <n v="1"/>
    <s v="Blennie/Gunnel"/>
    <s v="Wild"/>
    <s v="Non-salmonid juvenile"/>
    <n v="15"/>
    <n v="1"/>
    <n v="4"/>
    <n v="1"/>
    <s v="BS"/>
    <s v="Select tide"/>
    <m/>
    <m/>
  </r>
  <r>
    <n v="29"/>
    <x v="0"/>
    <n v="7"/>
    <s v="Jul"/>
    <n v="18"/>
    <x v="23"/>
    <d v="1899-12-30T13:45:00"/>
    <x v="3"/>
    <s v="Central Arm SJ at Island Rd Bridge"/>
    <s v="San Juan Estuary"/>
    <n v="1"/>
    <s v="Perch"/>
    <s v="Wild"/>
    <s v="Non-salmonid juvenile"/>
    <n v="13"/>
    <n v="1"/>
    <n v="4"/>
    <n v="1"/>
    <s v="BS"/>
    <s v="Select tide"/>
    <m/>
    <m/>
  </r>
  <r>
    <n v="29"/>
    <x v="0"/>
    <n v="7"/>
    <s v="Jul"/>
    <n v="18"/>
    <x v="23"/>
    <d v="1899-12-30T14:15:00"/>
    <x v="10"/>
    <s v="Q Helen, top of Island Road"/>
    <s v="San Juan Estuary"/>
    <n v="1"/>
    <s v="Sculpin"/>
    <s v="Wild"/>
    <s v="Non-salmonid juvenile"/>
    <n v="8"/>
    <n v="1"/>
    <n v="4"/>
    <n v="18"/>
    <s v="BS"/>
    <s v="Select tide"/>
    <m/>
    <m/>
  </r>
  <r>
    <n v="29"/>
    <x v="0"/>
    <n v="7"/>
    <s v="Jul"/>
    <n v="18"/>
    <x v="23"/>
    <d v="1899-12-30T14:15:00"/>
    <x v="10"/>
    <s v="Q Helen, top of Island Road"/>
    <s v="San Juan Estuary"/>
    <n v="1"/>
    <s v="Stickleback"/>
    <s v="Wild"/>
    <s v="Non-salmonid juvenile"/>
    <n v="9"/>
    <n v="1"/>
    <n v="4"/>
    <n v="1"/>
    <s v="BS"/>
    <s v="Select tide"/>
    <m/>
    <m/>
  </r>
  <r>
    <n v="29"/>
    <x v="0"/>
    <n v="7"/>
    <s v="Jul"/>
    <n v="18"/>
    <x v="23"/>
    <d v="1899-12-30T14:15:00"/>
    <x v="10"/>
    <s v="Q Helen, top of Island Road"/>
    <s v="San Juan Estuary"/>
    <n v="1"/>
    <s v="Flounder"/>
    <s v="Wild"/>
    <s v="Non-salmonid juvenile"/>
    <n v="11"/>
    <n v="1"/>
    <n v="4"/>
    <n v="1"/>
    <s v="BS"/>
    <s v="Select tide"/>
    <m/>
    <m/>
  </r>
  <r>
    <n v="30"/>
    <x v="0"/>
    <n v="7"/>
    <s v="Jul"/>
    <n v="24"/>
    <x v="24"/>
    <d v="1899-12-30T10:25:00"/>
    <x v="2"/>
    <s v="South Arm SJ (Old Mill)"/>
    <s v="San Juan Estuary"/>
    <n v="1"/>
    <s v="Coho"/>
    <s v="Wild"/>
    <s v="Smolt"/>
    <n v="3"/>
    <n v="1"/>
    <n v="3"/>
    <n v="4"/>
    <s v="BS"/>
    <s v="Select tide"/>
    <m/>
    <m/>
  </r>
  <r>
    <n v="30"/>
    <x v="0"/>
    <n v="7"/>
    <s v="Jul"/>
    <n v="24"/>
    <x v="24"/>
    <d v="1899-12-30T10:25:00"/>
    <x v="2"/>
    <s v="South Arm SJ (Old Mill)"/>
    <s v="San Juan Estuary"/>
    <n v="1"/>
    <s v="Coho"/>
    <s v="Wild"/>
    <s v="Fry"/>
    <n v="3"/>
    <n v="1"/>
    <n v="2"/>
    <n v="9"/>
    <s v="BS"/>
    <s v="Select tide"/>
    <m/>
    <m/>
  </r>
  <r>
    <n v="30"/>
    <x v="0"/>
    <n v="7"/>
    <s v="Jul"/>
    <n v="24"/>
    <x v="24"/>
    <d v="1899-12-30T10:25:00"/>
    <x v="2"/>
    <s v="South Arm SJ (Old Mill)"/>
    <s v="San Juan Estuary"/>
    <n v="1"/>
    <s v="Sculpin"/>
    <s v="Wild"/>
    <s v="Non-salmonid juvenile"/>
    <n v="8"/>
    <n v="1"/>
    <n v="4"/>
    <n v="3"/>
    <s v="BS"/>
    <s v="Select tide"/>
    <m/>
    <m/>
  </r>
  <r>
    <n v="30"/>
    <x v="0"/>
    <n v="7"/>
    <s v="Jul"/>
    <n v="24"/>
    <x v="24"/>
    <d v="1899-12-30T10:25:00"/>
    <x v="2"/>
    <s v="South Arm SJ (Old Mill)"/>
    <s v="San Juan Estuary"/>
    <n v="1"/>
    <s v="Stickleback"/>
    <s v="Wild"/>
    <s v="Non-salmonid juvenile"/>
    <n v="9"/>
    <n v="1"/>
    <n v="4"/>
    <n v="17"/>
    <s v="BS"/>
    <s v="Select tide"/>
    <m/>
    <m/>
  </r>
  <r>
    <n v="30"/>
    <x v="0"/>
    <n v="7"/>
    <s v="Jul"/>
    <n v="24"/>
    <x v="24"/>
    <d v="1899-12-30T10:25:00"/>
    <x v="2"/>
    <s v="South Arm SJ (Old Mill)"/>
    <s v="San Juan Estuary"/>
    <n v="1"/>
    <s v="Pipefish"/>
    <s v="Wild"/>
    <s v="Non-salmonid juvenile"/>
    <n v="18"/>
    <n v="1"/>
    <n v="4"/>
    <n v="5"/>
    <s v="BS"/>
    <s v="Select tide"/>
    <m/>
    <m/>
  </r>
  <r>
    <n v="30"/>
    <x v="0"/>
    <n v="7"/>
    <s v="Jul"/>
    <n v="24"/>
    <x v="24"/>
    <d v="1899-12-30T10:25:00"/>
    <x v="2"/>
    <s v="South Arm SJ (Old Mill)"/>
    <s v="San Juan Estuary"/>
    <n v="1"/>
    <s v="Blennie/Gunnel"/>
    <s v="Wild"/>
    <s v="Non-salmonid juvenile"/>
    <n v="15"/>
    <n v="1"/>
    <n v="4"/>
    <n v="5"/>
    <s v="BS"/>
    <s v="Select tide"/>
    <m/>
    <m/>
  </r>
  <r>
    <n v="30"/>
    <x v="0"/>
    <n v="7"/>
    <s v="Jul"/>
    <n v="24"/>
    <x v="24"/>
    <d v="1899-12-30T10:25:00"/>
    <x v="2"/>
    <s v="South Arm SJ (Old Mill)"/>
    <s v="San Juan Estuary"/>
    <n v="1"/>
    <s v="Perch"/>
    <s v="Wild"/>
    <s v="Non-salmonid juvenile"/>
    <n v="13"/>
    <n v="1"/>
    <n v="4"/>
    <n v="378"/>
    <s v="BS"/>
    <s v="Select tide"/>
    <m/>
    <m/>
  </r>
  <r>
    <n v="30"/>
    <x v="0"/>
    <n v="7"/>
    <s v="Jul"/>
    <n v="24"/>
    <x v="24"/>
    <d v="1899-12-30T11:09:00"/>
    <x v="15"/>
    <s v="Q07, Central/South Arm confluence"/>
    <s v="San Juan Estuary"/>
    <n v="1"/>
    <s v="Coho"/>
    <s v="Wild"/>
    <s v="Fry"/>
    <n v="3"/>
    <n v="1"/>
    <n v="2"/>
    <n v="12"/>
    <s v="BS"/>
    <s v="Select tide"/>
    <m/>
    <m/>
  </r>
  <r>
    <n v="30"/>
    <x v="0"/>
    <n v="7"/>
    <s v="Jul"/>
    <n v="24"/>
    <x v="24"/>
    <d v="1899-12-30T11:09:00"/>
    <x v="15"/>
    <s v="Q07, Central/South Arm confluence"/>
    <s v="San Juan Estuary"/>
    <n v="1"/>
    <s v="Sculpin"/>
    <s v="Wild"/>
    <s v="Non-salmonid juvenile"/>
    <n v="8"/>
    <n v="1"/>
    <n v="4"/>
    <n v="3"/>
    <s v="BS"/>
    <s v="Select tide"/>
    <m/>
    <m/>
  </r>
  <r>
    <n v="30"/>
    <x v="0"/>
    <n v="7"/>
    <s v="Jul"/>
    <n v="24"/>
    <x v="24"/>
    <d v="1899-12-30T11:09:00"/>
    <x v="15"/>
    <s v="Q07, Central/South Arm confluence"/>
    <s v="San Juan Estuary"/>
    <n v="1"/>
    <s v="Pipefish"/>
    <s v="Wild"/>
    <s v="Non-salmonid juvenile"/>
    <n v="18"/>
    <n v="1"/>
    <n v="4"/>
    <n v="1"/>
    <s v="BS"/>
    <s v="Select tide"/>
    <m/>
    <m/>
  </r>
  <r>
    <n v="30"/>
    <x v="0"/>
    <n v="7"/>
    <s v="Jul"/>
    <n v="24"/>
    <x v="24"/>
    <d v="1899-12-30T11:09:00"/>
    <x v="15"/>
    <s v="Q07, Central/South Arm confluence"/>
    <s v="San Juan Estuary"/>
    <n v="1"/>
    <s v="Blennie/Gunnel"/>
    <s v="Wild"/>
    <s v="Non-salmonid juvenile"/>
    <n v="15"/>
    <n v="1"/>
    <n v="4"/>
    <n v="18"/>
    <s v="BS"/>
    <s v="Select tide"/>
    <m/>
    <m/>
  </r>
  <r>
    <n v="30"/>
    <x v="0"/>
    <n v="7"/>
    <s v="Jul"/>
    <n v="24"/>
    <x v="24"/>
    <d v="1899-12-30T11:09:00"/>
    <x v="15"/>
    <s v="Q07, Central/South Arm confluence"/>
    <s v="San Juan Estuary"/>
    <n v="1"/>
    <s v="Perch"/>
    <s v="Wild"/>
    <s v="Non-salmonid juvenile"/>
    <n v="13"/>
    <n v="1"/>
    <n v="4"/>
    <n v="219"/>
    <s v="BS"/>
    <s v="Select tide"/>
    <m/>
    <m/>
  </r>
  <r>
    <n v="30"/>
    <x v="0"/>
    <n v="7"/>
    <s v="Jul"/>
    <n v="24"/>
    <x v="24"/>
    <d v="1899-12-30T11:30:00"/>
    <x v="10"/>
    <s v="Q Helen, top of Island Road"/>
    <s v="San Juan Estuary"/>
    <n v="1"/>
    <s v="Sculpin"/>
    <s v="Wild"/>
    <s v="Non-salmonid juvenile"/>
    <n v="8"/>
    <n v="1"/>
    <n v="4"/>
    <n v="4"/>
    <s v="BS"/>
    <s v="Select tide"/>
    <m/>
    <m/>
  </r>
  <r>
    <n v="30"/>
    <x v="0"/>
    <n v="7"/>
    <s v="Jul"/>
    <n v="24"/>
    <x v="24"/>
    <d v="1899-12-30T11:30:00"/>
    <x v="10"/>
    <s v="Q Helen, top of Island Road"/>
    <s v="San Juan Estuary"/>
    <n v="1"/>
    <s v="Stickleback"/>
    <s v="Wild"/>
    <s v="Non-salmonid juvenile"/>
    <n v="9"/>
    <n v="1"/>
    <n v="4"/>
    <n v="1"/>
    <s v="BS"/>
    <s v="Select tide"/>
    <m/>
    <m/>
  </r>
  <r>
    <n v="30"/>
    <x v="0"/>
    <n v="7"/>
    <s v="Jul"/>
    <n v="24"/>
    <x v="24"/>
    <d v="1899-12-30T11:30:00"/>
    <x v="10"/>
    <s v="Q Helen, top of Island Road"/>
    <s v="San Juan Estuary"/>
    <n v="1"/>
    <s v="Blennie/Gunnel"/>
    <s v="Wild"/>
    <s v="Non-salmonid juvenile"/>
    <n v="15"/>
    <n v="1"/>
    <n v="4"/>
    <n v="5"/>
    <s v="BS"/>
    <s v="Select tide"/>
    <m/>
    <m/>
  </r>
  <r>
    <n v="30"/>
    <x v="0"/>
    <n v="7"/>
    <s v="Jul"/>
    <n v="24"/>
    <x v="24"/>
    <d v="1899-12-30T11:30:00"/>
    <x v="10"/>
    <s v="Q Helen, top of Island Road"/>
    <s v="San Juan Estuary"/>
    <n v="1"/>
    <s v="Perch"/>
    <s v="Wild"/>
    <s v="Non-salmonid juvenile"/>
    <n v="13"/>
    <n v="1"/>
    <n v="4"/>
    <n v="18"/>
    <s v="BS"/>
    <s v="Select tide"/>
    <m/>
    <m/>
  </r>
  <r>
    <n v="30"/>
    <x v="0"/>
    <n v="7"/>
    <s v="Jul"/>
    <n v="24"/>
    <x v="24"/>
    <d v="1899-12-30T11:50:00"/>
    <x v="3"/>
    <s v="Central Arm SJ at Island Rd Bridge"/>
    <s v="San Juan Estuary"/>
    <n v="1"/>
    <s v="Coho"/>
    <s v="Wild"/>
    <s v="Fry"/>
    <n v="3"/>
    <n v="1"/>
    <n v="2"/>
    <n v="3"/>
    <s v="BS"/>
    <s v="Select tide"/>
    <m/>
    <m/>
  </r>
  <r>
    <n v="30"/>
    <x v="0"/>
    <n v="7"/>
    <s v="Jul"/>
    <n v="24"/>
    <x v="24"/>
    <d v="1899-12-30T11:50:00"/>
    <x v="3"/>
    <s v="Central Arm SJ at Island Rd Bridge"/>
    <s v="San Juan Estuary"/>
    <n v="1"/>
    <s v="Sculpin"/>
    <s v="Wild"/>
    <s v="Non-salmonid juvenile"/>
    <n v="8"/>
    <n v="1"/>
    <n v="4"/>
    <n v="10"/>
    <s v="BS"/>
    <s v="Select tide"/>
    <m/>
    <m/>
  </r>
  <r>
    <n v="30"/>
    <x v="0"/>
    <n v="7"/>
    <s v="Jul"/>
    <n v="24"/>
    <x v="24"/>
    <d v="1899-12-30T11:50:00"/>
    <x v="3"/>
    <s v="Central Arm SJ at Island Rd Bridge"/>
    <s v="San Juan Estuary"/>
    <n v="1"/>
    <s v="Stickleback"/>
    <s v="Wild"/>
    <s v="Non-salmonid juvenile"/>
    <n v="9"/>
    <n v="1"/>
    <n v="4"/>
    <n v="4"/>
    <s v="BS"/>
    <s v="Select tide"/>
    <m/>
    <m/>
  </r>
  <r>
    <n v="30"/>
    <x v="0"/>
    <n v="7"/>
    <s v="Jul"/>
    <n v="24"/>
    <x v="24"/>
    <d v="1899-12-30T12:11:00"/>
    <x v="11"/>
    <s v="Q4, u/s of Tanis's template site"/>
    <s v="San Juan Estuary"/>
    <n v="1"/>
    <s v="Chum"/>
    <s v="Wild"/>
    <s v="Smolt"/>
    <n v="2"/>
    <n v="1"/>
    <n v="3"/>
    <n v="1"/>
    <s v="BS"/>
    <s v="Select tide"/>
    <m/>
    <m/>
  </r>
  <r>
    <n v="30"/>
    <x v="0"/>
    <n v="7"/>
    <s v="Jul"/>
    <n v="24"/>
    <x v="24"/>
    <d v="1899-12-30T12:11:00"/>
    <x v="11"/>
    <s v="Q4, u/s of Tanis's template site"/>
    <s v="San Juan Estuary"/>
    <n v="1"/>
    <s v="Sculpin"/>
    <s v="Wild"/>
    <s v="Non-salmonid juvenile"/>
    <n v="8"/>
    <n v="1"/>
    <n v="4"/>
    <n v="10"/>
    <s v="BS"/>
    <s v="Select tide"/>
    <m/>
    <m/>
  </r>
  <r>
    <n v="30"/>
    <x v="0"/>
    <n v="7"/>
    <s v="Jul"/>
    <n v="24"/>
    <x v="24"/>
    <d v="1899-12-30T12:11:00"/>
    <x v="11"/>
    <s v="Q4, u/s of Tanis's template site"/>
    <s v="San Juan Estuary"/>
    <n v="1"/>
    <s v="Stickleback"/>
    <s v="Wild"/>
    <s v="Non-salmonid juvenile"/>
    <n v="9"/>
    <n v="1"/>
    <n v="4"/>
    <n v="2"/>
    <s v="BS"/>
    <s v="Select tide"/>
    <m/>
    <m/>
  </r>
  <r>
    <n v="30"/>
    <x v="0"/>
    <n v="7"/>
    <s v="Jul"/>
    <n v="24"/>
    <x v="24"/>
    <d v="1899-12-30T12:11:00"/>
    <x v="11"/>
    <s v="Q4, u/s of Tanis's template site"/>
    <s v="San Juan Estuary"/>
    <n v="1"/>
    <s v="Blennie/Gunnel"/>
    <s v="Wild"/>
    <s v="Non-salmonid juvenile"/>
    <n v="15"/>
    <n v="1"/>
    <n v="4"/>
    <n v="4"/>
    <s v="BS"/>
    <s v="Select tide"/>
    <m/>
    <m/>
  </r>
  <r>
    <n v="30"/>
    <x v="0"/>
    <n v="7"/>
    <s v="Jul"/>
    <n v="24"/>
    <x v="24"/>
    <d v="1899-12-30T12:11:00"/>
    <x v="11"/>
    <s v="Q4, u/s of Tanis's template site"/>
    <s v="San Juan Estuary"/>
    <n v="1"/>
    <s v="Perch"/>
    <s v="Wild"/>
    <s v="Non-salmonid juvenile"/>
    <n v="13"/>
    <n v="1"/>
    <n v="4"/>
    <n v="1"/>
    <s v="BS"/>
    <s v="Select tide"/>
    <m/>
    <m/>
  </r>
  <r>
    <n v="30"/>
    <x v="0"/>
    <n v="7"/>
    <s v="Jul"/>
    <n v="25"/>
    <x v="25"/>
    <d v="1899-12-30T10:56:00"/>
    <x v="4"/>
    <s v="Butch's (Gordon R.)"/>
    <s v="Gordon Estuary"/>
    <n v="1"/>
    <s v="Sculpin"/>
    <s v="Wild"/>
    <s v="Non-salmonid juvenile"/>
    <n v="8"/>
    <n v="1"/>
    <n v="4"/>
    <n v="6"/>
    <s v="BS"/>
    <s v="Select tide"/>
    <m/>
    <m/>
  </r>
  <r>
    <n v="30"/>
    <x v="0"/>
    <n v="7"/>
    <s v="Jul"/>
    <n v="25"/>
    <x v="25"/>
    <d v="1899-12-30T10:56:00"/>
    <x v="4"/>
    <s v="Butch's (Gordon R.)"/>
    <s v="Gordon Estuary"/>
    <n v="1"/>
    <s v="Pipefish"/>
    <s v="Wild"/>
    <s v="Non-salmonid juvenile"/>
    <n v="18"/>
    <n v="1"/>
    <n v="4"/>
    <n v="1"/>
    <s v="BS"/>
    <s v="Select tide"/>
    <m/>
    <m/>
  </r>
  <r>
    <n v="30"/>
    <x v="0"/>
    <n v="7"/>
    <s v="Jul"/>
    <n v="25"/>
    <x v="25"/>
    <d v="1899-12-30T10:56:00"/>
    <x v="4"/>
    <s v="Butch's (Gordon R.)"/>
    <s v="Gordon Estuary"/>
    <n v="1"/>
    <s v="Flounder"/>
    <s v="Wild"/>
    <s v="Non-salmonid juvenile"/>
    <n v="11"/>
    <n v="1"/>
    <n v="4"/>
    <n v="9"/>
    <s v="BS"/>
    <s v="Select tide"/>
    <m/>
    <m/>
  </r>
  <r>
    <n v="30"/>
    <x v="0"/>
    <n v="7"/>
    <s v="Jul"/>
    <n v="25"/>
    <x v="25"/>
    <d v="1899-12-30T11:18:00"/>
    <x v="8"/>
    <s v="Q01, left bank Gordon up from confluence"/>
    <s v="Gordon Estuary"/>
    <n v="1"/>
    <s v="Sculpin"/>
    <s v="Wild"/>
    <s v="Non-salmonid juvenile"/>
    <n v="8"/>
    <n v="1"/>
    <n v="4"/>
    <n v="5"/>
    <s v="BS"/>
    <s v="Select tide"/>
    <m/>
    <m/>
  </r>
  <r>
    <n v="30"/>
    <x v="0"/>
    <n v="7"/>
    <s v="Jul"/>
    <n v="25"/>
    <x v="25"/>
    <d v="1899-12-30T11:18:00"/>
    <x v="8"/>
    <s v="Q01, left bank Gordon up from confluence"/>
    <s v="Gordon Estuary"/>
    <n v="1"/>
    <s v="Stickleback"/>
    <s v="Wild"/>
    <s v="Non-salmonid juvenile"/>
    <n v="9"/>
    <n v="1"/>
    <n v="4"/>
    <n v="1"/>
    <s v="BS"/>
    <s v="Select tide"/>
    <m/>
    <m/>
  </r>
  <r>
    <n v="30"/>
    <x v="0"/>
    <n v="7"/>
    <s v="Jul"/>
    <n v="25"/>
    <x v="25"/>
    <d v="1899-12-30T11:18:00"/>
    <x v="8"/>
    <s v="Q01, left bank Gordon up from confluence"/>
    <s v="Gordon Estuary"/>
    <n v="1"/>
    <s v="Blennie/Gunnel"/>
    <s v="Wild"/>
    <s v="Non-salmonid juvenile"/>
    <n v="15"/>
    <n v="1"/>
    <n v="4"/>
    <n v="8"/>
    <s v="BS"/>
    <s v="Select tide"/>
    <m/>
    <m/>
  </r>
  <r>
    <n v="30"/>
    <x v="0"/>
    <n v="7"/>
    <s v="Jul"/>
    <n v="25"/>
    <x v="25"/>
    <d v="1899-12-30T11:43:00"/>
    <x v="1"/>
    <s v="Gallaugher's"/>
    <s v="Gordon Estuary"/>
    <n v="1"/>
    <s v="Coho"/>
    <s v="Wild"/>
    <s v="Smolt"/>
    <n v="3"/>
    <n v="1"/>
    <n v="3"/>
    <n v="2"/>
    <s v="BS"/>
    <s v="Select tide"/>
    <m/>
    <m/>
  </r>
  <r>
    <n v="30"/>
    <x v="0"/>
    <n v="7"/>
    <s v="Jul"/>
    <n v="25"/>
    <x v="25"/>
    <d v="1899-12-30T11:43:00"/>
    <x v="1"/>
    <s v="Gallaugher's"/>
    <s v="Gordon Estuary"/>
    <n v="1"/>
    <s v="Sculpin"/>
    <s v="Wild"/>
    <s v="Non-salmonid juvenile"/>
    <n v="8"/>
    <n v="1"/>
    <n v="4"/>
    <n v="10"/>
    <s v="BS"/>
    <s v="Select tide"/>
    <m/>
    <m/>
  </r>
  <r>
    <n v="30"/>
    <x v="0"/>
    <n v="7"/>
    <s v="Jul"/>
    <n v="25"/>
    <x v="25"/>
    <d v="1899-12-30T11:43:00"/>
    <x v="1"/>
    <s v="Gallaugher's"/>
    <s v="Gordon Estuary"/>
    <n v="1"/>
    <s v="Stickleback"/>
    <s v="Wild"/>
    <s v="Non-salmonid juvenile"/>
    <n v="9"/>
    <n v="1"/>
    <n v="4"/>
    <n v="92"/>
    <s v="BS"/>
    <s v="Select tide"/>
    <m/>
    <m/>
  </r>
  <r>
    <n v="30"/>
    <x v="0"/>
    <n v="7"/>
    <s v="Jul"/>
    <n v="25"/>
    <x v="25"/>
    <d v="1899-12-30T11:43:00"/>
    <x v="1"/>
    <s v="Gallaugher's"/>
    <s v="Gordon Estuary"/>
    <n v="1"/>
    <s v="Pipefish"/>
    <s v="Wild"/>
    <s v="Non-salmonid juvenile"/>
    <n v="18"/>
    <n v="1"/>
    <n v="4"/>
    <n v="12"/>
    <s v="BS"/>
    <s v="Select tide"/>
    <m/>
    <m/>
  </r>
  <r>
    <n v="30"/>
    <x v="0"/>
    <n v="7"/>
    <s v="Jul"/>
    <n v="25"/>
    <x v="25"/>
    <d v="1899-12-30T11:43:00"/>
    <x v="1"/>
    <s v="Gallaugher's"/>
    <s v="Gordon Estuary"/>
    <n v="1"/>
    <s v="Blennie/Gunnel"/>
    <s v="Wild"/>
    <s v="Non-salmonid juvenile"/>
    <n v="15"/>
    <n v="1"/>
    <n v="4"/>
    <n v="50"/>
    <s v="BS"/>
    <s v="Select tide"/>
    <m/>
    <m/>
  </r>
  <r>
    <n v="30"/>
    <x v="0"/>
    <n v="7"/>
    <s v="Jul"/>
    <n v="25"/>
    <x v="25"/>
    <d v="1899-12-30T11:43:00"/>
    <x v="1"/>
    <s v="Gallaugher's"/>
    <s v="Gordon Estuary"/>
    <n v="1"/>
    <s v="Flounder"/>
    <s v="Wild"/>
    <s v="Non-salmonid juvenile"/>
    <n v="11"/>
    <n v="1"/>
    <n v="4"/>
    <n v="1"/>
    <s v="BS"/>
    <s v="Select tide"/>
    <m/>
    <m/>
  </r>
  <r>
    <n v="30"/>
    <x v="0"/>
    <n v="7"/>
    <s v="Jul"/>
    <n v="25"/>
    <x v="25"/>
    <d v="1899-12-30T11:43:00"/>
    <x v="1"/>
    <s v="Gallaugher's"/>
    <s v="Gordon Estuary"/>
    <n v="1"/>
    <s v="Perch"/>
    <s v="Wild"/>
    <s v="Non-salmonid juvenile"/>
    <n v="13"/>
    <n v="1"/>
    <n v="4"/>
    <n v="99"/>
    <s v="BS"/>
    <s v="Select tide"/>
    <m/>
    <m/>
  </r>
  <r>
    <n v="30"/>
    <x v="0"/>
    <n v="7"/>
    <s v="Jul"/>
    <n v="25"/>
    <x v="25"/>
    <d v="1899-12-30T12:29:00"/>
    <x v="9"/>
    <s v="Q Jeff (right bank opposite N. Arm confl.)"/>
    <s v="Gordon Estuary"/>
    <n v="1"/>
    <s v="Chinook"/>
    <s v="Wild"/>
    <s v="Smolt"/>
    <n v="5"/>
    <n v="1"/>
    <n v="3"/>
    <n v="1"/>
    <s v="BS"/>
    <s v="Select tide"/>
    <m/>
    <m/>
  </r>
  <r>
    <n v="30"/>
    <x v="0"/>
    <n v="7"/>
    <s v="Jul"/>
    <n v="25"/>
    <x v="25"/>
    <d v="1899-12-30T12:29:00"/>
    <x v="9"/>
    <s v="Q Jeff (right bank opposite N. Arm confl.)"/>
    <s v="Gordon Estuary"/>
    <n v="1"/>
    <s v="Coho"/>
    <s v="Wild"/>
    <s v="Smolt"/>
    <n v="3"/>
    <n v="1"/>
    <n v="3"/>
    <n v="4"/>
    <s v="BS"/>
    <s v="Select tide"/>
    <m/>
    <m/>
  </r>
  <r>
    <n v="30"/>
    <x v="0"/>
    <n v="7"/>
    <s v="Jul"/>
    <n v="25"/>
    <x v="25"/>
    <d v="1899-12-30T12:29:00"/>
    <x v="9"/>
    <s v="Q Jeff (right bank opposite N. Arm confl.)"/>
    <s v="Gordon Estuary"/>
    <n v="1"/>
    <s v="Coho"/>
    <s v="Wild"/>
    <s v="Fry"/>
    <n v="3"/>
    <n v="1"/>
    <n v="2"/>
    <n v="2"/>
    <s v="BS"/>
    <s v="Select tide"/>
    <m/>
    <m/>
  </r>
  <r>
    <n v="30"/>
    <x v="0"/>
    <n v="7"/>
    <s v="Jul"/>
    <n v="25"/>
    <x v="25"/>
    <d v="1899-12-30T12:29:00"/>
    <x v="9"/>
    <s v="Q Jeff (right bank opposite N. Arm confl.)"/>
    <s v="Gordon Estuary"/>
    <n v="1"/>
    <s v="Sculpin"/>
    <s v="Wild"/>
    <s v="Non-salmonid juvenile"/>
    <n v="8"/>
    <n v="1"/>
    <n v="4"/>
    <n v="6"/>
    <s v="BS"/>
    <s v="Select tide"/>
    <m/>
    <m/>
  </r>
  <r>
    <n v="30"/>
    <x v="0"/>
    <n v="7"/>
    <s v="Jul"/>
    <n v="25"/>
    <x v="25"/>
    <d v="1899-12-30T12:29:00"/>
    <x v="9"/>
    <s v="Q Jeff (right bank opposite N. Arm confl.)"/>
    <s v="Gordon Estuary"/>
    <n v="1"/>
    <s v="Stickleback"/>
    <s v="Wild"/>
    <s v="Non-salmonid juvenile"/>
    <n v="9"/>
    <n v="1"/>
    <n v="4"/>
    <n v="2"/>
    <s v="BS"/>
    <s v="Select tide"/>
    <m/>
    <m/>
  </r>
  <r>
    <n v="30"/>
    <x v="0"/>
    <n v="7"/>
    <s v="Jul"/>
    <n v="25"/>
    <x v="25"/>
    <d v="1899-12-30T12:29:00"/>
    <x v="9"/>
    <s v="Q Jeff (right bank opposite N. Arm confl.)"/>
    <s v="Gordon Estuary"/>
    <n v="1"/>
    <s v="Pipefish"/>
    <s v="Wild"/>
    <s v="Non-salmonid juvenile"/>
    <n v="18"/>
    <n v="1"/>
    <n v="4"/>
    <n v="5"/>
    <s v="BS"/>
    <s v="Select tide"/>
    <m/>
    <m/>
  </r>
  <r>
    <n v="30"/>
    <x v="0"/>
    <n v="7"/>
    <s v="Jul"/>
    <n v="25"/>
    <x v="25"/>
    <d v="1899-12-30T12:29:00"/>
    <x v="9"/>
    <s v="Q Jeff (right bank opposite N. Arm confl.)"/>
    <s v="Gordon Estuary"/>
    <n v="1"/>
    <s v="Blennie/Gunnel"/>
    <s v="Wild"/>
    <s v="Non-salmonid juvenile"/>
    <n v="15"/>
    <n v="1"/>
    <n v="4"/>
    <n v="12"/>
    <s v="BS"/>
    <s v="Select tide"/>
    <m/>
    <m/>
  </r>
  <r>
    <n v="30"/>
    <x v="0"/>
    <n v="7"/>
    <s v="Jul"/>
    <n v="25"/>
    <x v="25"/>
    <d v="1899-12-30T12:29:00"/>
    <x v="9"/>
    <s v="Q Jeff (right bank opposite N. Arm confl.)"/>
    <s v="Gordon Estuary"/>
    <n v="1"/>
    <s v="Perch"/>
    <s v="Wild"/>
    <s v="Non-salmonid juvenile"/>
    <n v="13"/>
    <n v="1"/>
    <n v="4"/>
    <n v="44"/>
    <s v="BS"/>
    <s v="Select tide"/>
    <m/>
    <m/>
  </r>
  <r>
    <n v="30"/>
    <x v="0"/>
    <n v="7"/>
    <s v="Jul"/>
    <n v="25"/>
    <x v="25"/>
    <d v="1899-12-30T12:29:00"/>
    <x v="9"/>
    <s v="Q Jeff (right bank opposite N. Arm confl.)"/>
    <s v="Gordon Estuary"/>
    <n v="1"/>
    <s v="Crab"/>
    <s v="Wild"/>
    <s v="not specified"/>
    <n v="20"/>
    <n v="1"/>
    <n v="5"/>
    <n v="1"/>
    <s v="BS"/>
    <s v="Select tide"/>
    <m/>
    <s v="dungeness crab"/>
  </r>
  <r>
    <n v="30"/>
    <x v="0"/>
    <n v="7"/>
    <s v="Jul"/>
    <n v="25"/>
    <x v="25"/>
    <d v="1899-12-30T13:00:00"/>
    <x v="0"/>
    <s v="Pacheedah Shores Boat Ramp"/>
    <s v="Gordon Estuary"/>
    <n v="1"/>
    <s v="Coho"/>
    <s v="Wild"/>
    <s v="Smolt"/>
    <n v="3"/>
    <n v="1"/>
    <n v="3"/>
    <n v="2"/>
    <s v="BS"/>
    <s v="Select tide"/>
    <m/>
    <m/>
  </r>
  <r>
    <n v="30"/>
    <x v="0"/>
    <n v="7"/>
    <s v="Jul"/>
    <n v="25"/>
    <x v="25"/>
    <d v="1899-12-30T13:00:00"/>
    <x v="0"/>
    <s v="Pacheedah Shores Boat Ramp"/>
    <s v="Gordon Estuary"/>
    <n v="1"/>
    <s v="Coho"/>
    <s v="Wild"/>
    <s v="Fry"/>
    <n v="3"/>
    <n v="1"/>
    <n v="2"/>
    <n v="1"/>
    <s v="BS"/>
    <s v="Select tide"/>
    <m/>
    <m/>
  </r>
  <r>
    <n v="30"/>
    <x v="0"/>
    <n v="7"/>
    <s v="Jul"/>
    <n v="25"/>
    <x v="25"/>
    <d v="1899-12-30T13:00:00"/>
    <x v="0"/>
    <s v="Pacheedah Shores Boat Ramp"/>
    <s v="Gordon Estuary"/>
    <n v="1"/>
    <s v="Sculpin"/>
    <s v="Wild"/>
    <s v="Non-salmonid juvenile"/>
    <n v="8"/>
    <n v="1"/>
    <n v="4"/>
    <n v="5"/>
    <s v="BS"/>
    <s v="Select tide"/>
    <m/>
    <m/>
  </r>
  <r>
    <n v="30"/>
    <x v="0"/>
    <n v="7"/>
    <s v="Jul"/>
    <n v="25"/>
    <x v="25"/>
    <d v="1899-12-30T13:00:00"/>
    <x v="0"/>
    <s v="Pacheedah Shores Boat Ramp"/>
    <s v="Gordon Estuary"/>
    <n v="1"/>
    <s v="Stickleback"/>
    <s v="Wild"/>
    <s v="Non-salmonid juvenile"/>
    <n v="9"/>
    <n v="1"/>
    <n v="4"/>
    <n v="51"/>
    <s v="BS"/>
    <s v="Select tide"/>
    <m/>
    <m/>
  </r>
  <r>
    <n v="30"/>
    <x v="0"/>
    <n v="7"/>
    <s v="Jul"/>
    <n v="25"/>
    <x v="25"/>
    <d v="1899-12-30T13:00:00"/>
    <x v="0"/>
    <s v="Pacheedah Shores Boat Ramp"/>
    <s v="Gordon Estuary"/>
    <n v="1"/>
    <s v="Pipefish"/>
    <s v="Wild"/>
    <s v="Non-salmonid juvenile"/>
    <n v="18"/>
    <n v="1"/>
    <n v="4"/>
    <n v="13"/>
    <s v="BS"/>
    <s v="Select tide"/>
    <m/>
    <m/>
  </r>
  <r>
    <n v="30"/>
    <x v="0"/>
    <n v="7"/>
    <s v="Jul"/>
    <n v="25"/>
    <x v="25"/>
    <d v="1899-12-30T13:00:00"/>
    <x v="0"/>
    <s v="Pacheedah Shores Boat Ramp"/>
    <s v="Gordon Estuary"/>
    <n v="1"/>
    <s v="Blennie/Gunnel"/>
    <s v="Wild"/>
    <s v="Non-salmonid juvenile"/>
    <n v="15"/>
    <n v="1"/>
    <n v="4"/>
    <n v="51"/>
    <s v="BS"/>
    <s v="Select tide"/>
    <m/>
    <m/>
  </r>
  <r>
    <n v="30"/>
    <x v="0"/>
    <n v="7"/>
    <s v="Jul"/>
    <n v="25"/>
    <x v="25"/>
    <d v="1899-12-30T13:00:00"/>
    <x v="0"/>
    <s v="Pacheedah Shores Boat Ramp"/>
    <s v="Gordon Estuary"/>
    <n v="1"/>
    <s v="Flounder"/>
    <s v="Wild"/>
    <s v="Non-salmonid juvenile"/>
    <n v="11"/>
    <n v="1"/>
    <n v="4"/>
    <n v="3"/>
    <s v="BS"/>
    <s v="Select tide"/>
    <m/>
    <m/>
  </r>
  <r>
    <n v="30"/>
    <x v="0"/>
    <n v="7"/>
    <s v="Jul"/>
    <n v="25"/>
    <x v="25"/>
    <d v="1899-12-30T13:00:00"/>
    <x v="0"/>
    <s v="Pacheedah Shores Boat Ramp"/>
    <s v="Gordon Estuary"/>
    <n v="1"/>
    <s v="Perch"/>
    <s v="Wild"/>
    <s v="Non-salmonid juvenile"/>
    <n v="13"/>
    <n v="1"/>
    <n v="4"/>
    <n v="180"/>
    <s v="BS"/>
    <s v="Select tide"/>
    <m/>
    <m/>
  </r>
  <r>
    <n v="30"/>
    <x v="0"/>
    <n v="7"/>
    <s v="Jul"/>
    <n v="25"/>
    <x v="25"/>
    <d v="1899-12-30T13:00:00"/>
    <x v="0"/>
    <s v="Pacheedah Shores Boat Ramp"/>
    <s v="Gordon Estuary"/>
    <n v="1"/>
    <s v="Crab"/>
    <s v="Wild"/>
    <s v="not specified"/>
    <n v="20"/>
    <n v="1"/>
    <n v="5"/>
    <n v="1"/>
    <s v="BS"/>
    <s v="Select tide"/>
    <m/>
    <s v="dungeness crab"/>
  </r>
  <r>
    <n v="30"/>
    <x v="0"/>
    <n v="7"/>
    <s v="Jul"/>
    <n v="25"/>
    <x v="25"/>
    <d v="1899-12-30T13:23:00"/>
    <x v="6"/>
    <s v="Smokies"/>
    <s v="Gordon Estuary"/>
    <n v="1"/>
    <s v="Stickleback"/>
    <s v="Wild"/>
    <s v="Non-salmonid juvenile"/>
    <n v="9"/>
    <n v="1"/>
    <n v="4"/>
    <n v="4"/>
    <s v="BS"/>
    <s v="Select tide"/>
    <m/>
    <m/>
  </r>
  <r>
    <n v="30"/>
    <x v="0"/>
    <n v="7"/>
    <s v="Jul"/>
    <n v="25"/>
    <x v="25"/>
    <d v="1899-12-30T13:23:00"/>
    <x v="6"/>
    <s v="Smokies"/>
    <s v="Gordon Estuary"/>
    <n v="1"/>
    <s v="Pipefish"/>
    <s v="Wild"/>
    <s v="Non-salmonid juvenile"/>
    <n v="18"/>
    <n v="1"/>
    <n v="4"/>
    <n v="2"/>
    <s v="BS"/>
    <s v="Select tide"/>
    <m/>
    <m/>
  </r>
  <r>
    <n v="30"/>
    <x v="0"/>
    <n v="7"/>
    <s v="Jul"/>
    <n v="25"/>
    <x v="25"/>
    <d v="1899-12-30T13:23:00"/>
    <x v="6"/>
    <s v="Smokies"/>
    <s v="Gordon Estuary"/>
    <n v="1"/>
    <s v="Blennie/Gunnel"/>
    <s v="Wild"/>
    <s v="Non-salmonid juvenile"/>
    <n v="15"/>
    <n v="1"/>
    <n v="4"/>
    <n v="9"/>
    <s v="BS"/>
    <s v="Select tide"/>
    <m/>
    <m/>
  </r>
  <r>
    <n v="30"/>
    <x v="0"/>
    <n v="7"/>
    <s v="Jul"/>
    <n v="25"/>
    <x v="25"/>
    <d v="1899-12-30T13:23:00"/>
    <x v="6"/>
    <s v="Smokies"/>
    <s v="Gordon Estuary"/>
    <n v="1"/>
    <s v="Flounder"/>
    <s v="Wild"/>
    <s v="Non-salmonid juvenile"/>
    <n v="11"/>
    <n v="1"/>
    <n v="4"/>
    <n v="1"/>
    <s v="BS"/>
    <s v="Select tide"/>
    <m/>
    <m/>
  </r>
  <r>
    <n v="30"/>
    <x v="0"/>
    <n v="7"/>
    <s v="Jul"/>
    <n v="25"/>
    <x v="25"/>
    <d v="1899-12-30T13:23:00"/>
    <x v="6"/>
    <s v="Smokies"/>
    <s v="Gordon Estuary"/>
    <n v="1"/>
    <s v="Perch"/>
    <s v="Wild"/>
    <s v="Non-salmonid juvenile"/>
    <n v="13"/>
    <n v="1"/>
    <n v="4"/>
    <n v="18"/>
    <s v="BS"/>
    <s v="Select tide"/>
    <m/>
    <m/>
  </r>
  <r>
    <n v="30"/>
    <x v="0"/>
    <n v="7"/>
    <s v="Jul"/>
    <n v="25"/>
    <x v="25"/>
    <d v="1899-12-30T13:23:00"/>
    <x v="6"/>
    <s v="Smokies"/>
    <s v="Gordon Estuary"/>
    <n v="1"/>
    <s v="Prickleback"/>
    <s v="Wild"/>
    <s v="Non-salmonid juvenile"/>
    <n v="21"/>
    <n v="1"/>
    <n v="4"/>
    <n v="1"/>
    <s v="BS"/>
    <s v="Select tide"/>
    <m/>
    <m/>
  </r>
  <r>
    <n v="31"/>
    <x v="0"/>
    <n v="7"/>
    <s v="Jul"/>
    <n v="31"/>
    <x v="26"/>
    <d v="1899-12-30T13:06:00"/>
    <x v="15"/>
    <s v="Q07, Central/South Arm confluence"/>
    <s v="San Juan Estuary"/>
    <n v="1"/>
    <s v="Chinook"/>
    <s v="Wild"/>
    <s v="Smolt"/>
    <n v="5"/>
    <n v="1"/>
    <n v="3"/>
    <n v="1"/>
    <s v="BS"/>
    <s v="Select tide"/>
    <m/>
    <m/>
  </r>
  <r>
    <n v="31"/>
    <x v="0"/>
    <n v="7"/>
    <s v="Jul"/>
    <n v="31"/>
    <x v="26"/>
    <d v="1899-12-30T13:06:00"/>
    <x v="15"/>
    <s v="Q07, Central/South Arm confluence"/>
    <s v="San Juan Estuary"/>
    <n v="1"/>
    <s v="Coho"/>
    <s v="Wild"/>
    <s v="Smolt"/>
    <n v="3"/>
    <n v="1"/>
    <n v="3"/>
    <n v="4"/>
    <s v="BS"/>
    <s v="Select tide"/>
    <m/>
    <m/>
  </r>
  <r>
    <n v="31"/>
    <x v="0"/>
    <n v="7"/>
    <s v="Jul"/>
    <n v="31"/>
    <x v="26"/>
    <d v="1899-12-30T13:06:00"/>
    <x v="15"/>
    <s v="Q07, Central/South Arm confluence"/>
    <s v="San Juan Estuary"/>
    <n v="1"/>
    <s v="Coho"/>
    <s v="Wild"/>
    <s v="Fry"/>
    <n v="3"/>
    <n v="1"/>
    <n v="2"/>
    <n v="4"/>
    <s v="BS"/>
    <s v="Select tide"/>
    <m/>
    <m/>
  </r>
  <r>
    <n v="31"/>
    <x v="0"/>
    <n v="7"/>
    <s v="Jul"/>
    <n v="31"/>
    <x v="26"/>
    <d v="1899-12-30T13:06:00"/>
    <x v="15"/>
    <s v="Q07, Central/South Arm confluence"/>
    <s v="San Juan Estuary"/>
    <n v="1"/>
    <s v="Sculpin"/>
    <s v="Wild"/>
    <s v="Non-salmonid juvenile"/>
    <n v="8"/>
    <n v="1"/>
    <n v="4"/>
    <n v="3"/>
    <s v="BS"/>
    <s v="Select tide"/>
    <m/>
    <m/>
  </r>
  <r>
    <n v="31"/>
    <x v="0"/>
    <n v="7"/>
    <s v="Jul"/>
    <n v="31"/>
    <x v="26"/>
    <d v="1899-12-30T13:06:00"/>
    <x v="15"/>
    <s v="Q07, Central/South Arm confluence"/>
    <s v="San Juan Estuary"/>
    <n v="1"/>
    <s v="Pipefish"/>
    <s v="Wild"/>
    <s v="Non-salmonid juvenile"/>
    <n v="18"/>
    <n v="1"/>
    <n v="4"/>
    <n v="2"/>
    <s v="BS"/>
    <s v="Select tide"/>
    <m/>
    <m/>
  </r>
  <r>
    <n v="31"/>
    <x v="0"/>
    <n v="7"/>
    <s v="Jul"/>
    <n v="31"/>
    <x v="26"/>
    <d v="1899-12-30T13:06:00"/>
    <x v="15"/>
    <s v="Q07, Central/South Arm confluence"/>
    <s v="San Juan Estuary"/>
    <n v="1"/>
    <s v="Blennie/Gunnel"/>
    <s v="Wild"/>
    <s v="Non-salmonid juvenile"/>
    <n v="15"/>
    <n v="1"/>
    <n v="4"/>
    <n v="1"/>
    <s v="BS"/>
    <s v="Select tide"/>
    <m/>
    <m/>
  </r>
  <r>
    <n v="31"/>
    <x v="0"/>
    <n v="7"/>
    <s v="Jul"/>
    <n v="31"/>
    <x v="26"/>
    <d v="1899-12-30T13:06:00"/>
    <x v="15"/>
    <s v="Q07, Central/South Arm confluence"/>
    <s v="San Juan Estuary"/>
    <n v="1"/>
    <s v="Perch"/>
    <s v="Wild"/>
    <s v="Non-salmonid juvenile"/>
    <n v="13"/>
    <n v="1"/>
    <n v="4"/>
    <n v="48"/>
    <s v="BS"/>
    <s v="Select tide"/>
    <m/>
    <m/>
  </r>
  <r>
    <n v="31"/>
    <x v="0"/>
    <n v="7"/>
    <s v="Jul"/>
    <n v="31"/>
    <x v="26"/>
    <d v="1899-12-30T13:29:00"/>
    <x v="2"/>
    <s v="South Arm SJ (Old Mill)"/>
    <s v="San Juan Estuary"/>
    <n v="1"/>
    <s v="Coho"/>
    <s v="Wild"/>
    <s v="Fry"/>
    <n v="3"/>
    <n v="1"/>
    <n v="2"/>
    <n v="2"/>
    <s v="BS"/>
    <s v="Select tide"/>
    <m/>
    <m/>
  </r>
  <r>
    <n v="31"/>
    <x v="0"/>
    <n v="7"/>
    <s v="Jul"/>
    <n v="31"/>
    <x v="26"/>
    <d v="1899-12-30T13:29:00"/>
    <x v="2"/>
    <s v="South Arm SJ (Old Mill)"/>
    <s v="San Juan Estuary"/>
    <n v="1"/>
    <s v="Sculpin"/>
    <s v="Wild"/>
    <s v="Non-salmonid juvenile"/>
    <n v="8"/>
    <n v="1"/>
    <n v="4"/>
    <n v="1"/>
    <s v="BS"/>
    <s v="Select tide"/>
    <m/>
    <m/>
  </r>
  <r>
    <n v="31"/>
    <x v="0"/>
    <n v="7"/>
    <s v="Jul"/>
    <n v="31"/>
    <x v="26"/>
    <d v="1899-12-30T13:29:00"/>
    <x v="2"/>
    <s v="South Arm SJ (Old Mill)"/>
    <s v="San Juan Estuary"/>
    <n v="1"/>
    <s v="Stickleback"/>
    <s v="Wild"/>
    <s v="Non-salmonid juvenile"/>
    <n v="9"/>
    <n v="1"/>
    <n v="4"/>
    <n v="98"/>
    <s v="BS"/>
    <s v="Select tide"/>
    <m/>
    <m/>
  </r>
  <r>
    <n v="31"/>
    <x v="0"/>
    <n v="7"/>
    <s v="Jul"/>
    <n v="31"/>
    <x v="26"/>
    <d v="1899-12-30T13:29:00"/>
    <x v="2"/>
    <s v="South Arm SJ (Old Mill)"/>
    <s v="San Juan Estuary"/>
    <n v="1"/>
    <s v="Pipefish"/>
    <s v="Wild"/>
    <s v="Non-salmonid juvenile"/>
    <n v="18"/>
    <n v="1"/>
    <n v="4"/>
    <n v="3"/>
    <s v="BS"/>
    <s v="Select tide"/>
    <m/>
    <m/>
  </r>
  <r>
    <n v="31"/>
    <x v="0"/>
    <n v="7"/>
    <s v="Jul"/>
    <n v="31"/>
    <x v="26"/>
    <d v="1899-12-30T13:29:00"/>
    <x v="2"/>
    <s v="South Arm SJ (Old Mill)"/>
    <s v="San Juan Estuary"/>
    <n v="1"/>
    <s v="Perch"/>
    <s v="Wild"/>
    <s v="Non-salmonid juvenile"/>
    <n v="13"/>
    <n v="1"/>
    <n v="4"/>
    <n v="284"/>
    <s v="BS"/>
    <s v="Select tide"/>
    <m/>
    <m/>
  </r>
  <r>
    <n v="31"/>
    <x v="0"/>
    <n v="7"/>
    <s v="Jul"/>
    <n v="31"/>
    <x v="26"/>
    <d v="1899-12-30T14:00:00"/>
    <x v="11"/>
    <s v="Q4, u/s of Tanis's template site"/>
    <s v="San Juan Estuary"/>
    <n v="1"/>
    <s v="Coho"/>
    <s v="Wild"/>
    <s v="Smolt"/>
    <n v="3"/>
    <n v="1"/>
    <n v="3"/>
    <n v="8"/>
    <s v="BS"/>
    <s v="Select tide"/>
    <m/>
    <m/>
  </r>
  <r>
    <n v="31"/>
    <x v="0"/>
    <n v="7"/>
    <s v="Jul"/>
    <n v="31"/>
    <x v="26"/>
    <d v="1899-12-30T14:00:00"/>
    <x v="11"/>
    <s v="Q4, u/s of Tanis's template site"/>
    <s v="San Juan Estuary"/>
    <n v="1"/>
    <s v="Coho"/>
    <s v="Wild"/>
    <s v="Fry"/>
    <n v="3"/>
    <n v="1"/>
    <n v="2"/>
    <n v="29"/>
    <s v="BS"/>
    <s v="Select tide"/>
    <m/>
    <s v="2nd set no info on total or subsampled discard data"/>
  </r>
  <r>
    <n v="31"/>
    <x v="0"/>
    <n v="7"/>
    <s v="Jul"/>
    <n v="31"/>
    <x v="26"/>
    <d v="1899-12-30T14:00:00"/>
    <x v="11"/>
    <s v="Q4, u/s of Tanis's template site"/>
    <s v="San Juan Estuary"/>
    <n v="1"/>
    <s v="Sculpin"/>
    <s v="Wild"/>
    <s v="Non-salmonid juvenile"/>
    <n v="8"/>
    <n v="1"/>
    <n v="4"/>
    <n v="4"/>
    <s v="BS"/>
    <s v="Select tide"/>
    <m/>
    <m/>
  </r>
  <r>
    <n v="31"/>
    <x v="0"/>
    <n v="7"/>
    <s v="Jul"/>
    <n v="31"/>
    <x v="26"/>
    <d v="1899-12-30T14:00:00"/>
    <x v="11"/>
    <s v="Q4, u/s of Tanis's template site"/>
    <s v="San Juan Estuary"/>
    <n v="1"/>
    <s v="Perch"/>
    <s v="Wild"/>
    <s v="Non-salmonid juvenile"/>
    <n v="13"/>
    <n v="1"/>
    <n v="4"/>
    <n v="3"/>
    <s v="BS"/>
    <s v="Select tide"/>
    <m/>
    <m/>
  </r>
  <r>
    <n v="31"/>
    <x v="0"/>
    <n v="7"/>
    <s v="Jul"/>
    <n v="31"/>
    <x v="26"/>
    <d v="1899-12-30T14:40:00"/>
    <x v="3"/>
    <s v="Central Arm SJ at Island Rd Bridge"/>
    <s v="San Juan Estuary"/>
    <n v="1"/>
    <s v="Sculpin"/>
    <s v="Wild"/>
    <s v="Non-salmonid juvenile"/>
    <n v="8"/>
    <n v="1"/>
    <n v="4"/>
    <n v="7"/>
    <s v="BS"/>
    <s v="Select tide"/>
    <m/>
    <m/>
  </r>
  <r>
    <n v="31"/>
    <x v="0"/>
    <n v="7"/>
    <s v="Jul"/>
    <n v="31"/>
    <x v="26"/>
    <d v="1899-12-30T14:40:00"/>
    <x v="3"/>
    <s v="Central Arm SJ at Island Rd Bridge"/>
    <s v="San Juan Estuary"/>
    <n v="1"/>
    <s v="Blennie/Gunnel"/>
    <s v="Wild"/>
    <s v="Non-salmonid juvenile"/>
    <n v="15"/>
    <n v="1"/>
    <n v="4"/>
    <n v="2"/>
    <s v="BS"/>
    <s v="Select tide"/>
    <m/>
    <m/>
  </r>
  <r>
    <n v="31"/>
    <x v="0"/>
    <n v="7"/>
    <s v="Jul"/>
    <n v="31"/>
    <x v="26"/>
    <d v="1899-12-30T14:40:00"/>
    <x v="3"/>
    <s v="Central Arm SJ at Island Rd Bridge"/>
    <s v="San Juan Estuary"/>
    <n v="1"/>
    <s v="Perch"/>
    <s v="Wild"/>
    <s v="Non-salmonid juvenile"/>
    <n v="13"/>
    <n v="1"/>
    <n v="4"/>
    <n v="21"/>
    <s v="BS"/>
    <s v="Select tide"/>
    <m/>
    <m/>
  </r>
  <r>
    <n v="31"/>
    <x v="0"/>
    <n v="7"/>
    <s v="Jul"/>
    <n v="31"/>
    <x v="26"/>
    <d v="1899-12-30T15:00:00"/>
    <x v="10"/>
    <s v="Q Helen, top of Island Road"/>
    <s v="San Juan Estuary"/>
    <n v="1"/>
    <s v="Sculpin"/>
    <s v="Wild"/>
    <s v="Non-salmonid juvenile"/>
    <n v="8"/>
    <n v="1"/>
    <n v="4"/>
    <n v="20"/>
    <s v="BS"/>
    <s v="Select tide"/>
    <m/>
    <m/>
  </r>
  <r>
    <n v="31"/>
    <x v="0"/>
    <n v="7"/>
    <s v="Jul"/>
    <n v="31"/>
    <x v="26"/>
    <d v="1899-12-30T15:00:00"/>
    <x v="10"/>
    <s v="Q Helen, top of Island Road"/>
    <s v="San Juan Estuary"/>
    <n v="1"/>
    <s v="Stickleback"/>
    <s v="Wild"/>
    <s v="Non-salmonid juvenile"/>
    <n v="9"/>
    <n v="1"/>
    <n v="4"/>
    <n v="15"/>
    <s v="BS"/>
    <s v="Select tide"/>
    <m/>
    <m/>
  </r>
  <r>
    <n v="31"/>
    <x v="0"/>
    <n v="7"/>
    <s v="Jul"/>
    <n v="31"/>
    <x v="26"/>
    <d v="1899-12-30T15:00:00"/>
    <x v="10"/>
    <s v="Q Helen, top of Island Road"/>
    <s v="San Juan Estuary"/>
    <n v="1"/>
    <s v="Blennie/Gunnel"/>
    <s v="Wild"/>
    <s v="Non-salmonid juvenile"/>
    <n v="15"/>
    <n v="1"/>
    <n v="4"/>
    <n v="1"/>
    <s v="BS"/>
    <s v="Select tide"/>
    <m/>
    <m/>
  </r>
  <r>
    <n v="31"/>
    <x v="0"/>
    <n v="7"/>
    <s v="Jul"/>
    <n v="31"/>
    <x v="26"/>
    <d v="1899-12-30T15:00:00"/>
    <x v="10"/>
    <s v="Q Helen, top of Island Road"/>
    <s v="San Juan Estuary"/>
    <n v="1"/>
    <s v="Perch"/>
    <s v="Wild"/>
    <s v="Non-salmonid juvenile"/>
    <n v="13"/>
    <n v="1"/>
    <n v="4"/>
    <n v="1"/>
    <s v="BS"/>
    <s v="Select tide"/>
    <m/>
    <m/>
  </r>
  <r>
    <n v="31"/>
    <x v="0"/>
    <n v="8"/>
    <s v="Aug"/>
    <n v="1"/>
    <x v="27"/>
    <d v="1899-12-30T10:34:00"/>
    <x v="8"/>
    <s v="Q01, left bank Gordon up from confluence"/>
    <s v="Gordon Estuary"/>
    <n v="1"/>
    <s v="Sculpin"/>
    <s v="Wild"/>
    <s v="Non-salmonid juvenile"/>
    <n v="8"/>
    <n v="1"/>
    <n v="4"/>
    <n v="3"/>
    <s v="BS"/>
    <s v="Select tide"/>
    <m/>
    <m/>
  </r>
  <r>
    <n v="31"/>
    <x v="0"/>
    <n v="8"/>
    <s v="Aug"/>
    <n v="1"/>
    <x v="27"/>
    <d v="1899-12-30T10:34:00"/>
    <x v="8"/>
    <s v="Q01, left bank Gordon up from confluence"/>
    <s v="Gordon Estuary"/>
    <n v="1"/>
    <s v="Stickleback"/>
    <s v="Wild"/>
    <s v="Non-salmonid juvenile"/>
    <n v="9"/>
    <n v="1"/>
    <n v="4"/>
    <n v="8"/>
    <s v="BS"/>
    <s v="Select tide"/>
    <m/>
    <m/>
  </r>
  <r>
    <n v="31"/>
    <x v="0"/>
    <n v="8"/>
    <s v="Aug"/>
    <n v="1"/>
    <x v="27"/>
    <d v="1899-12-30T10:34:00"/>
    <x v="8"/>
    <s v="Q01, left bank Gordon up from confluence"/>
    <s v="Gordon Estuary"/>
    <n v="1"/>
    <s v="Pipefish"/>
    <s v="Wild"/>
    <s v="Non-salmonid juvenile"/>
    <n v="18"/>
    <n v="1"/>
    <n v="4"/>
    <n v="1"/>
    <s v="BS"/>
    <s v="Select tide"/>
    <m/>
    <m/>
  </r>
  <r>
    <n v="31"/>
    <x v="0"/>
    <n v="8"/>
    <s v="Aug"/>
    <n v="1"/>
    <x v="27"/>
    <d v="1899-12-30T10:34:00"/>
    <x v="8"/>
    <s v="Q01, left bank Gordon up from confluence"/>
    <s v="Gordon Estuary"/>
    <n v="1"/>
    <s v="Blennie/Gunnel"/>
    <s v="Wild"/>
    <s v="Non-salmonid juvenile"/>
    <n v="15"/>
    <n v="1"/>
    <n v="4"/>
    <n v="9"/>
    <s v="BS"/>
    <s v="Select tide"/>
    <m/>
    <m/>
  </r>
  <r>
    <n v="31"/>
    <x v="0"/>
    <n v="8"/>
    <s v="Aug"/>
    <n v="1"/>
    <x v="27"/>
    <d v="1899-12-30T10:34:00"/>
    <x v="8"/>
    <s v="Q01, left bank Gordon up from confluence"/>
    <s v="Gordon Estuary"/>
    <n v="1"/>
    <s v="Crab"/>
    <s v="Wild"/>
    <s v="not specified"/>
    <n v="20"/>
    <n v="1"/>
    <n v="5"/>
    <n v="2"/>
    <s v="BS"/>
    <s v="Select tide"/>
    <m/>
    <s v="dungeness crab"/>
  </r>
  <r>
    <n v="31"/>
    <x v="0"/>
    <n v="8"/>
    <s v="Aug"/>
    <n v="1"/>
    <x v="27"/>
    <d v="1899-12-30T10:56:00"/>
    <x v="4"/>
    <s v="Butch's (Gordon R.)"/>
    <s v="Gordon Estuary"/>
    <n v="1"/>
    <s v="Chinook"/>
    <s v="Wild"/>
    <s v="Smolt"/>
    <n v="5"/>
    <n v="1"/>
    <n v="3"/>
    <n v="1"/>
    <s v="BS"/>
    <s v="Select tide"/>
    <m/>
    <m/>
  </r>
  <r>
    <n v="31"/>
    <x v="0"/>
    <n v="8"/>
    <s v="Aug"/>
    <n v="1"/>
    <x v="27"/>
    <d v="1899-12-30T10:56:00"/>
    <x v="4"/>
    <s v="Butch's (Gordon R.)"/>
    <s v="Gordon Estuary"/>
    <n v="1"/>
    <s v="Sandlance"/>
    <s v="Wild"/>
    <s v="not specified"/>
    <n v="14"/>
    <n v="1"/>
    <n v="5"/>
    <n v="99"/>
    <s v="BS"/>
    <s v="Select tide"/>
    <m/>
    <m/>
  </r>
  <r>
    <n v="31"/>
    <x v="0"/>
    <n v="8"/>
    <s v="Aug"/>
    <n v="1"/>
    <x v="27"/>
    <d v="1899-12-30T11:15:00"/>
    <x v="1"/>
    <s v="Gallaugher's"/>
    <s v="Gordon Estuary"/>
    <n v="1"/>
    <s v="Sculpin"/>
    <s v="Wild"/>
    <s v="Non-salmonid juvenile"/>
    <n v="8"/>
    <n v="1"/>
    <n v="4"/>
    <n v="15"/>
    <s v="BS"/>
    <s v="Select tide"/>
    <m/>
    <m/>
  </r>
  <r>
    <n v="31"/>
    <x v="0"/>
    <n v="8"/>
    <s v="Aug"/>
    <n v="1"/>
    <x v="27"/>
    <d v="1899-12-30T11:15:00"/>
    <x v="1"/>
    <s v="Gallaugher's"/>
    <s v="Gordon Estuary"/>
    <n v="1"/>
    <s v="Stickleback"/>
    <s v="Wild"/>
    <s v="Non-salmonid juvenile"/>
    <n v="9"/>
    <n v="1"/>
    <n v="4"/>
    <n v="114"/>
    <s v="BS"/>
    <s v="Select tide"/>
    <m/>
    <m/>
  </r>
  <r>
    <n v="31"/>
    <x v="0"/>
    <n v="8"/>
    <s v="Aug"/>
    <n v="1"/>
    <x v="27"/>
    <d v="1899-12-30T11:15:00"/>
    <x v="1"/>
    <s v="Gallaugher's"/>
    <s v="Gordon Estuary"/>
    <n v="1"/>
    <s v="Pipefish"/>
    <s v="Wild"/>
    <s v="Non-salmonid juvenile"/>
    <n v="18"/>
    <n v="1"/>
    <n v="4"/>
    <n v="15"/>
    <s v="BS"/>
    <s v="Select tide"/>
    <m/>
    <m/>
  </r>
  <r>
    <n v="31"/>
    <x v="0"/>
    <n v="8"/>
    <s v="Aug"/>
    <n v="1"/>
    <x v="27"/>
    <d v="1899-12-30T11:15:00"/>
    <x v="1"/>
    <s v="Gallaugher's"/>
    <s v="Gordon Estuary"/>
    <n v="1"/>
    <s v="Blennie/Gunnel"/>
    <s v="Wild"/>
    <s v="Non-salmonid juvenile"/>
    <n v="15"/>
    <n v="1"/>
    <n v="4"/>
    <n v="44"/>
    <s v="BS"/>
    <s v="Select tide"/>
    <m/>
    <m/>
  </r>
  <r>
    <n v="31"/>
    <x v="0"/>
    <n v="8"/>
    <s v="Aug"/>
    <n v="1"/>
    <x v="27"/>
    <d v="1899-12-30T11:15:00"/>
    <x v="1"/>
    <s v="Gallaugher's"/>
    <s v="Gordon Estuary"/>
    <n v="1"/>
    <s v="Flounder"/>
    <s v="Wild"/>
    <s v="Non-salmonid juvenile"/>
    <n v="11"/>
    <n v="1"/>
    <n v="4"/>
    <n v="1"/>
    <s v="BS"/>
    <s v="Select tide"/>
    <m/>
    <m/>
  </r>
  <r>
    <n v="31"/>
    <x v="0"/>
    <n v="8"/>
    <s v="Aug"/>
    <n v="1"/>
    <x v="27"/>
    <d v="1899-12-30T11:15:00"/>
    <x v="1"/>
    <s v="Gallaugher's"/>
    <s v="Gordon Estuary"/>
    <n v="1"/>
    <s v="Perch"/>
    <s v="Wild"/>
    <s v="Non-salmonid juvenile"/>
    <n v="13"/>
    <n v="1"/>
    <n v="4"/>
    <n v="114"/>
    <s v="BS"/>
    <s v="Select tide"/>
    <m/>
    <m/>
  </r>
  <r>
    <n v="31"/>
    <x v="0"/>
    <n v="8"/>
    <s v="Aug"/>
    <n v="1"/>
    <x v="27"/>
    <d v="1899-12-30T11:35:00"/>
    <x v="9"/>
    <s v="Q Jeff (right bank opposite N. Arm confl.)"/>
    <s v="Gordon Estuary"/>
    <n v="1"/>
    <s v="Chinook"/>
    <s v="Wild"/>
    <s v="Smolt"/>
    <n v="5"/>
    <n v="1"/>
    <n v="3"/>
    <n v="1"/>
    <s v="BS"/>
    <s v="Select tide"/>
    <m/>
    <m/>
  </r>
  <r>
    <n v="31"/>
    <x v="0"/>
    <n v="8"/>
    <s v="Aug"/>
    <n v="1"/>
    <x v="27"/>
    <d v="1899-12-30T11:35:00"/>
    <x v="9"/>
    <s v="Q Jeff (right bank opposite N. Arm confl.)"/>
    <s v="Gordon Estuary"/>
    <n v="1"/>
    <s v="Coho"/>
    <s v="Wild"/>
    <s v="Smolt"/>
    <n v="3"/>
    <n v="1"/>
    <n v="3"/>
    <n v="1"/>
    <s v="BS"/>
    <s v="Select tide"/>
    <m/>
    <m/>
  </r>
  <r>
    <n v="31"/>
    <x v="0"/>
    <n v="8"/>
    <s v="Aug"/>
    <n v="1"/>
    <x v="27"/>
    <d v="1899-12-30T11:35:00"/>
    <x v="9"/>
    <s v="Q Jeff (right bank opposite N. Arm confl.)"/>
    <s v="Gordon Estuary"/>
    <n v="1"/>
    <s v="Sculpin"/>
    <s v="Wild"/>
    <s v="Non-salmonid juvenile"/>
    <n v="8"/>
    <n v="1"/>
    <n v="4"/>
    <n v="4"/>
    <s v="BS"/>
    <s v="Select tide"/>
    <m/>
    <m/>
  </r>
  <r>
    <n v="31"/>
    <x v="0"/>
    <n v="8"/>
    <s v="Aug"/>
    <n v="1"/>
    <x v="27"/>
    <d v="1899-12-30T11:35:00"/>
    <x v="9"/>
    <s v="Q Jeff (right bank opposite N. Arm confl.)"/>
    <s v="Gordon Estuary"/>
    <n v="1"/>
    <s v="Pipefish"/>
    <s v="Wild"/>
    <s v="Non-salmonid juvenile"/>
    <n v="18"/>
    <n v="1"/>
    <n v="4"/>
    <n v="14"/>
    <s v="BS"/>
    <s v="Select tide"/>
    <m/>
    <m/>
  </r>
  <r>
    <n v="31"/>
    <x v="0"/>
    <n v="8"/>
    <s v="Aug"/>
    <n v="1"/>
    <x v="27"/>
    <d v="1899-12-30T11:35:00"/>
    <x v="9"/>
    <s v="Q Jeff (right bank opposite N. Arm confl.)"/>
    <s v="Gordon Estuary"/>
    <n v="1"/>
    <s v="Blennie/Gunnel"/>
    <s v="Wild"/>
    <s v="Non-salmonid juvenile"/>
    <n v="15"/>
    <n v="1"/>
    <n v="4"/>
    <n v="20"/>
    <s v="BS"/>
    <s v="Select tide"/>
    <m/>
    <m/>
  </r>
  <r>
    <n v="31"/>
    <x v="0"/>
    <n v="8"/>
    <s v="Aug"/>
    <n v="1"/>
    <x v="27"/>
    <d v="1899-12-30T11:35:00"/>
    <x v="9"/>
    <s v="Q Jeff (right bank opposite N. Arm confl.)"/>
    <s v="Gordon Estuary"/>
    <n v="1"/>
    <s v="Flounder"/>
    <s v="Wild"/>
    <s v="Non-salmonid juvenile"/>
    <n v="11"/>
    <n v="1"/>
    <n v="4"/>
    <n v="2"/>
    <s v="BS"/>
    <s v="Select tide"/>
    <m/>
    <m/>
  </r>
  <r>
    <n v="31"/>
    <x v="0"/>
    <n v="8"/>
    <s v="Aug"/>
    <n v="1"/>
    <x v="27"/>
    <d v="1899-12-30T11:35:00"/>
    <x v="9"/>
    <s v="Q Jeff (right bank opposite N. Arm confl.)"/>
    <s v="Gordon Estuary"/>
    <n v="1"/>
    <s v="Perch"/>
    <s v="Wild"/>
    <s v="Non-salmonid juvenile"/>
    <n v="13"/>
    <n v="1"/>
    <n v="4"/>
    <n v="69"/>
    <s v="BS"/>
    <s v="Select tide"/>
    <m/>
    <m/>
  </r>
  <r>
    <n v="31"/>
    <x v="0"/>
    <n v="8"/>
    <s v="Aug"/>
    <n v="1"/>
    <x v="27"/>
    <d v="1899-12-30T12:05:00"/>
    <x v="0"/>
    <s v="Pacheedah Shores Boat Ramp"/>
    <s v="Gordon Estuary"/>
    <n v="1"/>
    <s v="Coho"/>
    <s v="Wild"/>
    <s v="Smolt"/>
    <n v="3"/>
    <n v="1"/>
    <n v="3"/>
    <n v="3"/>
    <s v="BS"/>
    <s v="Select tide"/>
    <m/>
    <m/>
  </r>
  <r>
    <n v="31"/>
    <x v="0"/>
    <n v="8"/>
    <s v="Aug"/>
    <n v="1"/>
    <x v="27"/>
    <d v="1899-12-30T12:05:00"/>
    <x v="0"/>
    <s v="Pacheedah Shores Boat Ramp"/>
    <s v="Gordon Estuary"/>
    <n v="1"/>
    <s v="Sculpin"/>
    <s v="Wild"/>
    <s v="Non-salmonid juvenile"/>
    <n v="8"/>
    <n v="1"/>
    <n v="4"/>
    <n v="10"/>
    <s v="BS"/>
    <s v="Select tide"/>
    <m/>
    <m/>
  </r>
  <r>
    <n v="31"/>
    <x v="0"/>
    <n v="8"/>
    <s v="Aug"/>
    <n v="1"/>
    <x v="27"/>
    <d v="1899-12-30T12:05:00"/>
    <x v="0"/>
    <s v="Pacheedah Shores Boat Ramp"/>
    <s v="Gordon Estuary"/>
    <n v="1"/>
    <s v="Stickleback"/>
    <s v="Wild"/>
    <s v="Non-salmonid juvenile"/>
    <n v="9"/>
    <n v="1"/>
    <n v="4"/>
    <n v="66"/>
    <s v="BS"/>
    <s v="Select tide"/>
    <m/>
    <m/>
  </r>
  <r>
    <n v="31"/>
    <x v="0"/>
    <n v="8"/>
    <s v="Aug"/>
    <n v="1"/>
    <x v="27"/>
    <d v="1899-12-30T12:05:00"/>
    <x v="0"/>
    <s v="Pacheedah Shores Boat Ramp"/>
    <s v="Gordon Estuary"/>
    <n v="1"/>
    <s v="Pipefish"/>
    <s v="Wild"/>
    <s v="Non-salmonid juvenile"/>
    <n v="18"/>
    <n v="1"/>
    <n v="4"/>
    <n v="20"/>
    <s v="BS"/>
    <s v="Select tide"/>
    <m/>
    <m/>
  </r>
  <r>
    <n v="31"/>
    <x v="0"/>
    <n v="8"/>
    <s v="Aug"/>
    <n v="1"/>
    <x v="27"/>
    <d v="1899-12-30T12:05:00"/>
    <x v="0"/>
    <s v="Pacheedah Shores Boat Ramp"/>
    <s v="Gordon Estuary"/>
    <n v="1"/>
    <s v="Blennie/Gunnel"/>
    <s v="Wild"/>
    <s v="Non-salmonid juvenile"/>
    <n v="15"/>
    <n v="1"/>
    <n v="4"/>
    <n v="20"/>
    <s v="BS"/>
    <s v="Select tide"/>
    <m/>
    <m/>
  </r>
  <r>
    <n v="31"/>
    <x v="0"/>
    <n v="8"/>
    <s v="Aug"/>
    <n v="1"/>
    <x v="27"/>
    <d v="1899-12-30T12:05:00"/>
    <x v="0"/>
    <s v="Pacheedah Shores Boat Ramp"/>
    <s v="Gordon Estuary"/>
    <n v="1"/>
    <s v="Flounder"/>
    <s v="Wild"/>
    <s v="Non-salmonid juvenile"/>
    <n v="11"/>
    <n v="1"/>
    <n v="4"/>
    <n v="5"/>
    <s v="BS"/>
    <s v="Select tide"/>
    <m/>
    <m/>
  </r>
  <r>
    <n v="31"/>
    <x v="0"/>
    <n v="8"/>
    <s v="Aug"/>
    <n v="1"/>
    <x v="27"/>
    <d v="1899-12-30T12:05:00"/>
    <x v="0"/>
    <s v="Pacheedah Shores Boat Ramp"/>
    <s v="Gordon Estuary"/>
    <n v="1"/>
    <s v="Perch"/>
    <s v="Wild"/>
    <s v="Non-salmonid juvenile"/>
    <n v="13"/>
    <n v="1"/>
    <n v="4"/>
    <n v="114"/>
    <s v="BS"/>
    <s v="Select tide"/>
    <m/>
    <m/>
  </r>
  <r>
    <n v="31"/>
    <x v="0"/>
    <n v="8"/>
    <s v="Aug"/>
    <n v="1"/>
    <x v="27"/>
    <d v="1899-12-30T12:24:00"/>
    <x v="6"/>
    <s v="Smokies"/>
    <s v="Gordon Estuary"/>
    <n v="1"/>
    <s v="Coho"/>
    <s v="Wild"/>
    <s v="Fry"/>
    <n v="3"/>
    <n v="1"/>
    <n v="2"/>
    <n v="3"/>
    <s v="BS"/>
    <s v="Select tide"/>
    <m/>
    <m/>
  </r>
  <r>
    <n v="31"/>
    <x v="0"/>
    <n v="8"/>
    <s v="Aug"/>
    <n v="1"/>
    <x v="27"/>
    <d v="1899-12-30T12:24:00"/>
    <x v="6"/>
    <s v="Smokies"/>
    <s v="Gordon Estuary"/>
    <n v="1"/>
    <s v="Sculpin"/>
    <s v="Wild"/>
    <s v="Non-salmonid juvenile"/>
    <n v="8"/>
    <n v="1"/>
    <n v="4"/>
    <n v="6"/>
    <s v="BS"/>
    <s v="Select tide"/>
    <m/>
    <m/>
  </r>
  <r>
    <n v="31"/>
    <x v="0"/>
    <n v="8"/>
    <s v="Aug"/>
    <n v="1"/>
    <x v="27"/>
    <d v="1899-12-30T12:24:00"/>
    <x v="6"/>
    <s v="Smokies"/>
    <s v="Gordon Estuary"/>
    <n v="1"/>
    <s v="Stickleback"/>
    <s v="Wild"/>
    <s v="Non-salmonid juvenile"/>
    <n v="9"/>
    <n v="1"/>
    <n v="4"/>
    <n v="10"/>
    <s v="BS"/>
    <s v="Select tide"/>
    <m/>
    <m/>
  </r>
  <r>
    <n v="31"/>
    <x v="0"/>
    <n v="8"/>
    <s v="Aug"/>
    <n v="1"/>
    <x v="27"/>
    <d v="1899-12-30T12:24:00"/>
    <x v="6"/>
    <s v="Smokies"/>
    <s v="Gordon Estuary"/>
    <n v="1"/>
    <s v="Pipefish"/>
    <s v="Wild"/>
    <s v="Non-salmonid juvenile"/>
    <n v="18"/>
    <n v="1"/>
    <n v="4"/>
    <n v="5"/>
    <s v="BS"/>
    <s v="Select tide"/>
    <m/>
    <m/>
  </r>
  <r>
    <n v="31"/>
    <x v="0"/>
    <n v="8"/>
    <s v="Aug"/>
    <n v="1"/>
    <x v="27"/>
    <d v="1899-12-30T12:24:00"/>
    <x v="6"/>
    <s v="Smokies"/>
    <s v="Gordon Estuary"/>
    <n v="1"/>
    <s v="Blennie/Gunnel"/>
    <s v="Wild"/>
    <s v="Non-salmonid juvenile"/>
    <n v="15"/>
    <n v="1"/>
    <n v="4"/>
    <n v="16"/>
    <s v="BS"/>
    <s v="Select tide"/>
    <m/>
    <m/>
  </r>
  <r>
    <n v="31"/>
    <x v="0"/>
    <n v="8"/>
    <s v="Aug"/>
    <n v="1"/>
    <x v="27"/>
    <d v="1899-12-30T12:24:00"/>
    <x v="6"/>
    <s v="Smokies"/>
    <s v="Gordon Estuary"/>
    <n v="1"/>
    <s v="Perch"/>
    <s v="Wild"/>
    <s v="Non-salmonid juvenile"/>
    <n v="13"/>
    <n v="1"/>
    <n v="4"/>
    <n v="30"/>
    <s v="BS"/>
    <s v="Select tide"/>
    <m/>
    <m/>
  </r>
  <r>
    <n v="32"/>
    <x v="0"/>
    <n v="8"/>
    <s v="Aug"/>
    <n v="7"/>
    <x v="28"/>
    <d v="1899-12-30T09:50:00"/>
    <x v="0"/>
    <s v="Pacheedah Shores Boat Ramp"/>
    <s v="Gordon Estuary"/>
    <n v="1"/>
    <s v="Sculpin"/>
    <s v="Wild"/>
    <s v="Non-salmonid juvenile"/>
    <n v="8"/>
    <n v="1"/>
    <n v="4"/>
    <n v="9"/>
    <s v="BS"/>
    <s v="Select tide"/>
    <m/>
    <m/>
  </r>
  <r>
    <n v="32"/>
    <x v="0"/>
    <n v="8"/>
    <s v="Aug"/>
    <n v="7"/>
    <x v="28"/>
    <d v="1899-12-30T09:50:00"/>
    <x v="0"/>
    <s v="Pacheedah Shores Boat Ramp"/>
    <s v="Gordon Estuary"/>
    <n v="1"/>
    <s v="Stickleback"/>
    <s v="Wild"/>
    <s v="Non-salmonid juvenile"/>
    <n v="9"/>
    <n v="1"/>
    <n v="4"/>
    <n v="5"/>
    <s v="BS"/>
    <s v="Select tide"/>
    <m/>
    <m/>
  </r>
  <r>
    <n v="32"/>
    <x v="0"/>
    <n v="8"/>
    <s v="Aug"/>
    <n v="7"/>
    <x v="28"/>
    <d v="1899-12-30T09:50:00"/>
    <x v="0"/>
    <s v="Pacheedah Shores Boat Ramp"/>
    <s v="Gordon Estuary"/>
    <n v="1"/>
    <s v="Pipefish"/>
    <s v="Wild"/>
    <s v="Non-salmonid juvenile"/>
    <n v="18"/>
    <n v="1"/>
    <n v="4"/>
    <n v="10"/>
    <s v="BS"/>
    <s v="Select tide"/>
    <m/>
    <m/>
  </r>
  <r>
    <n v="32"/>
    <x v="0"/>
    <n v="8"/>
    <s v="Aug"/>
    <n v="7"/>
    <x v="28"/>
    <d v="1899-12-30T09:50:00"/>
    <x v="0"/>
    <s v="Pacheedah Shores Boat Ramp"/>
    <s v="Gordon Estuary"/>
    <n v="1"/>
    <s v="Blennie/Gunnel"/>
    <s v="Wild"/>
    <s v="Non-salmonid juvenile"/>
    <n v="15"/>
    <n v="1"/>
    <n v="4"/>
    <n v="15"/>
    <s v="BS"/>
    <s v="Select tide"/>
    <m/>
    <m/>
  </r>
  <r>
    <n v="32"/>
    <x v="0"/>
    <n v="8"/>
    <s v="Aug"/>
    <n v="7"/>
    <x v="28"/>
    <d v="1899-12-30T09:50:00"/>
    <x v="0"/>
    <s v="Pacheedah Shores Boat Ramp"/>
    <s v="Gordon Estuary"/>
    <n v="1"/>
    <s v="Perch"/>
    <s v="Wild"/>
    <s v="Non-salmonid juvenile"/>
    <n v="13"/>
    <n v="1"/>
    <n v="4"/>
    <n v="23"/>
    <s v="BS"/>
    <s v="Select tide"/>
    <m/>
    <m/>
  </r>
  <r>
    <n v="32"/>
    <x v="0"/>
    <n v="8"/>
    <s v="Aug"/>
    <n v="7"/>
    <x v="28"/>
    <d v="1899-12-30T10:05:00"/>
    <x v="6"/>
    <s v="Smokies"/>
    <s v="Gordon Estuary"/>
    <n v="1"/>
    <s v="Coho"/>
    <s v="Wild"/>
    <s v="Smolt"/>
    <n v="3"/>
    <n v="1"/>
    <n v="3"/>
    <n v="4"/>
    <s v="BS"/>
    <s v="Select tide"/>
    <m/>
    <m/>
  </r>
  <r>
    <n v="32"/>
    <x v="0"/>
    <n v="8"/>
    <s v="Aug"/>
    <n v="7"/>
    <x v="28"/>
    <d v="1899-12-30T10:05:00"/>
    <x v="6"/>
    <s v="Smokies"/>
    <s v="Gordon Estuary"/>
    <n v="1"/>
    <s v="Coho"/>
    <s v="Wild"/>
    <s v="Fry"/>
    <n v="3"/>
    <n v="1"/>
    <n v="2"/>
    <n v="3"/>
    <s v="BS"/>
    <s v="Select tide"/>
    <m/>
    <m/>
  </r>
  <r>
    <n v="32"/>
    <x v="0"/>
    <n v="8"/>
    <s v="Aug"/>
    <n v="7"/>
    <x v="28"/>
    <d v="1899-12-30T10:05:00"/>
    <x v="6"/>
    <s v="Smokies"/>
    <s v="Gordon Estuary"/>
    <n v="1"/>
    <s v="Sculpin"/>
    <s v="Wild"/>
    <s v="Non-salmonid juvenile"/>
    <n v="8"/>
    <n v="1"/>
    <n v="4"/>
    <n v="4"/>
    <s v="BS"/>
    <s v="Select tide"/>
    <m/>
    <m/>
  </r>
  <r>
    <n v="32"/>
    <x v="0"/>
    <n v="8"/>
    <s v="Aug"/>
    <n v="7"/>
    <x v="28"/>
    <d v="1899-12-30T10:05:00"/>
    <x v="6"/>
    <s v="Smokies"/>
    <s v="Gordon Estuary"/>
    <n v="1"/>
    <s v="Stickleback"/>
    <s v="Wild"/>
    <s v="Non-salmonid juvenile"/>
    <n v="9"/>
    <n v="1"/>
    <n v="4"/>
    <n v="3"/>
    <s v="BS"/>
    <s v="Select tide"/>
    <m/>
    <m/>
  </r>
  <r>
    <n v="32"/>
    <x v="0"/>
    <n v="8"/>
    <s v="Aug"/>
    <n v="7"/>
    <x v="28"/>
    <d v="1899-12-30T10:05:00"/>
    <x v="6"/>
    <s v="Smokies"/>
    <s v="Gordon Estuary"/>
    <n v="1"/>
    <s v="Pipefish"/>
    <s v="Wild"/>
    <s v="Non-salmonid juvenile"/>
    <n v="18"/>
    <n v="1"/>
    <n v="4"/>
    <n v="5"/>
    <s v="BS"/>
    <s v="Select tide"/>
    <m/>
    <m/>
  </r>
  <r>
    <n v="32"/>
    <x v="0"/>
    <n v="8"/>
    <s v="Aug"/>
    <n v="7"/>
    <x v="28"/>
    <d v="1899-12-30T10:05:00"/>
    <x v="6"/>
    <s v="Smokies"/>
    <s v="Gordon Estuary"/>
    <n v="1"/>
    <s v="Blennie/Gunnel"/>
    <s v="Wild"/>
    <s v="Non-salmonid juvenile"/>
    <n v="15"/>
    <n v="1"/>
    <n v="4"/>
    <n v="5"/>
    <s v="BS"/>
    <s v="Select tide"/>
    <m/>
    <m/>
  </r>
  <r>
    <n v="32"/>
    <x v="0"/>
    <n v="8"/>
    <s v="Aug"/>
    <n v="7"/>
    <x v="28"/>
    <d v="1899-12-30T10:05:00"/>
    <x v="6"/>
    <s v="Smokies"/>
    <s v="Gordon Estuary"/>
    <n v="1"/>
    <s v="Flounder"/>
    <s v="Wild"/>
    <s v="Non-salmonid juvenile"/>
    <n v="11"/>
    <n v="1"/>
    <n v="4"/>
    <n v="3"/>
    <s v="BS"/>
    <s v="Select tide"/>
    <m/>
    <m/>
  </r>
  <r>
    <n v="32"/>
    <x v="0"/>
    <n v="8"/>
    <s v="Aug"/>
    <n v="7"/>
    <x v="28"/>
    <d v="1899-12-30T10:05:00"/>
    <x v="6"/>
    <s v="Smokies"/>
    <s v="Gordon Estuary"/>
    <n v="1"/>
    <s v="Perch"/>
    <s v="Wild"/>
    <s v="Non-salmonid juvenile"/>
    <n v="13"/>
    <n v="1"/>
    <n v="4"/>
    <n v="18"/>
    <s v="BS"/>
    <s v="Select tide"/>
    <m/>
    <m/>
  </r>
  <r>
    <n v="32"/>
    <x v="0"/>
    <n v="8"/>
    <s v="Aug"/>
    <n v="7"/>
    <x v="28"/>
    <d v="1899-12-30T10:25:00"/>
    <x v="9"/>
    <s v="Q Jeff (right bank opposite N. Arm confl.)"/>
    <s v="Gordon Estuary"/>
    <n v="1"/>
    <s v="Coho"/>
    <s v="Wild"/>
    <s v="Smolt"/>
    <n v="3"/>
    <n v="1"/>
    <n v="3"/>
    <n v="1"/>
    <s v="BS"/>
    <s v="Select tide"/>
    <m/>
    <m/>
  </r>
  <r>
    <n v="32"/>
    <x v="0"/>
    <n v="8"/>
    <s v="Aug"/>
    <n v="7"/>
    <x v="28"/>
    <d v="1899-12-30T10:25:00"/>
    <x v="9"/>
    <s v="Q Jeff (right bank opposite N. Arm confl.)"/>
    <s v="Gordon Estuary"/>
    <n v="1"/>
    <s v="Sculpin"/>
    <s v="Wild"/>
    <s v="Non-salmonid juvenile"/>
    <n v="8"/>
    <n v="1"/>
    <n v="4"/>
    <n v="6"/>
    <s v="BS"/>
    <s v="Select tide"/>
    <m/>
    <m/>
  </r>
  <r>
    <n v="32"/>
    <x v="0"/>
    <n v="8"/>
    <s v="Aug"/>
    <n v="7"/>
    <x v="28"/>
    <d v="1899-12-30T10:25:00"/>
    <x v="9"/>
    <s v="Q Jeff (right bank opposite N. Arm confl.)"/>
    <s v="Gordon Estuary"/>
    <n v="1"/>
    <s v="Blennie/Gunnel"/>
    <s v="Wild"/>
    <s v="Non-salmonid juvenile"/>
    <n v="15"/>
    <n v="1"/>
    <n v="4"/>
    <n v="7"/>
    <s v="BS"/>
    <s v="Select tide"/>
    <m/>
    <m/>
  </r>
  <r>
    <n v="32"/>
    <x v="0"/>
    <n v="8"/>
    <s v="Aug"/>
    <n v="7"/>
    <x v="28"/>
    <d v="1899-12-30T10:25:00"/>
    <x v="9"/>
    <s v="Q Jeff (right bank opposite N. Arm confl.)"/>
    <s v="Gordon Estuary"/>
    <n v="1"/>
    <s v="Flounder"/>
    <s v="Wild"/>
    <s v="Non-salmonid juvenile"/>
    <n v="11"/>
    <n v="1"/>
    <n v="4"/>
    <n v="4"/>
    <s v="BS"/>
    <s v="Select tide"/>
    <m/>
    <m/>
  </r>
  <r>
    <n v="32"/>
    <x v="0"/>
    <n v="8"/>
    <s v="Aug"/>
    <n v="7"/>
    <x v="28"/>
    <d v="1899-12-30T10:25:00"/>
    <x v="9"/>
    <s v="Q Jeff (right bank opposite N. Arm confl.)"/>
    <s v="Gordon Estuary"/>
    <n v="1"/>
    <s v="Perch"/>
    <s v="Wild"/>
    <s v="Non-salmonid juvenile"/>
    <n v="13"/>
    <n v="1"/>
    <n v="4"/>
    <n v="40"/>
    <s v="BS"/>
    <s v="Select tide"/>
    <m/>
    <m/>
  </r>
  <r>
    <n v="32"/>
    <x v="0"/>
    <n v="8"/>
    <s v="Aug"/>
    <n v="7"/>
    <x v="28"/>
    <d v="1899-12-30T10:56:00"/>
    <x v="1"/>
    <s v="Gallaugher's"/>
    <s v="Gordon Estuary"/>
    <n v="1"/>
    <s v="Sculpin"/>
    <s v="Wild"/>
    <s v="Non-salmonid juvenile"/>
    <n v="8"/>
    <n v="1"/>
    <n v="4"/>
    <n v="23"/>
    <s v="BS"/>
    <s v="Select tide"/>
    <m/>
    <m/>
  </r>
  <r>
    <n v="32"/>
    <x v="0"/>
    <n v="8"/>
    <s v="Aug"/>
    <n v="7"/>
    <x v="28"/>
    <d v="1899-12-30T10:56:00"/>
    <x v="1"/>
    <s v="Gallaugher's"/>
    <s v="Gordon Estuary"/>
    <n v="1"/>
    <s v="Stickleback"/>
    <s v="Wild"/>
    <s v="Non-salmonid juvenile"/>
    <n v="9"/>
    <n v="1"/>
    <n v="4"/>
    <s v="lots"/>
    <s v="BS"/>
    <s v="Select tide"/>
    <m/>
    <s v="1 set only"/>
  </r>
  <r>
    <n v="32"/>
    <x v="0"/>
    <n v="8"/>
    <s v="Aug"/>
    <n v="7"/>
    <x v="28"/>
    <d v="1899-12-30T10:56:00"/>
    <x v="1"/>
    <s v="Gallaugher's"/>
    <s v="Gordon Estuary"/>
    <n v="1"/>
    <s v="Pipefish"/>
    <s v="Wild"/>
    <s v="Non-salmonid juvenile"/>
    <n v="18"/>
    <n v="1"/>
    <n v="4"/>
    <n v="25"/>
    <s v="BS"/>
    <s v="Select tide"/>
    <m/>
    <m/>
  </r>
  <r>
    <n v="32"/>
    <x v="0"/>
    <n v="8"/>
    <s v="Aug"/>
    <n v="7"/>
    <x v="28"/>
    <d v="1899-12-30T10:56:00"/>
    <x v="1"/>
    <s v="Gallaugher's"/>
    <s v="Gordon Estuary"/>
    <n v="1"/>
    <s v="Blennie/Gunnel"/>
    <s v="Wild"/>
    <s v="Non-salmonid juvenile"/>
    <n v="15"/>
    <n v="1"/>
    <n v="4"/>
    <n v="55"/>
    <s v="BS"/>
    <s v="Select tide"/>
    <m/>
    <m/>
  </r>
  <r>
    <n v="32"/>
    <x v="0"/>
    <n v="8"/>
    <s v="Aug"/>
    <n v="7"/>
    <x v="28"/>
    <d v="1899-12-30T10:56:00"/>
    <x v="1"/>
    <s v="Gallaugher's"/>
    <s v="Gordon Estuary"/>
    <n v="1"/>
    <s v="Flounder"/>
    <s v="Wild"/>
    <s v="Non-salmonid juvenile"/>
    <n v="11"/>
    <n v="1"/>
    <n v="4"/>
    <n v="1"/>
    <s v="BS"/>
    <s v="Select tide"/>
    <m/>
    <s v="Lots of juveniles along margin"/>
  </r>
  <r>
    <n v="32"/>
    <x v="0"/>
    <n v="8"/>
    <s v="Aug"/>
    <n v="7"/>
    <x v="28"/>
    <d v="1899-12-30T10:56:00"/>
    <x v="1"/>
    <s v="Gallaugher's"/>
    <s v="Gordon Estuary"/>
    <n v="1"/>
    <s v="Perch"/>
    <s v="Wild"/>
    <s v="Non-salmonid juvenile"/>
    <n v="13"/>
    <n v="1"/>
    <n v="4"/>
    <s v="lots"/>
    <s v="BS"/>
    <s v="Select tide"/>
    <m/>
    <m/>
  </r>
  <r>
    <n v="32"/>
    <x v="0"/>
    <n v="8"/>
    <s v="Aug"/>
    <n v="7"/>
    <x v="28"/>
    <d v="1899-12-30T10:56:00"/>
    <x v="1"/>
    <s v="Gallaugher's"/>
    <s v="Gordon Estuary"/>
    <n v="1"/>
    <s v="Crab"/>
    <s v="Wild"/>
    <s v="not specified"/>
    <n v="20"/>
    <n v="1"/>
    <n v="5"/>
    <n v="2"/>
    <s v="BS"/>
    <s v="Select tide"/>
    <m/>
    <m/>
  </r>
  <r>
    <n v="32"/>
    <x v="0"/>
    <n v="8"/>
    <s v="Aug"/>
    <n v="7"/>
    <x v="28"/>
    <d v="1899-12-30T10:56:00"/>
    <x v="1"/>
    <s v="Gallaugher's"/>
    <s v="Gordon Estuary"/>
    <n v="1"/>
    <s v="Prickleback"/>
    <s v="Wild"/>
    <s v="Non-salmonid juvenile"/>
    <n v="21"/>
    <n v="1"/>
    <n v="4"/>
    <n v="2"/>
    <s v="BS"/>
    <s v="Select tide"/>
    <m/>
    <s v="Algae in set - lots of wild fry along margins"/>
  </r>
  <r>
    <n v="32"/>
    <x v="0"/>
    <n v="8"/>
    <s v="Aug"/>
    <n v="7"/>
    <x v="28"/>
    <d v="1899-12-30T11:06:00"/>
    <x v="8"/>
    <s v="Q01, left bank Gordon up from confluence"/>
    <s v="Gordon Estuary"/>
    <n v="1"/>
    <s v="Sculpin"/>
    <s v="Wild"/>
    <s v="Non-salmonid juvenile"/>
    <n v="8"/>
    <n v="1"/>
    <n v="4"/>
    <n v="3"/>
    <s v="BS"/>
    <s v="Select tide"/>
    <m/>
    <m/>
  </r>
  <r>
    <n v="32"/>
    <x v="0"/>
    <n v="8"/>
    <s v="Aug"/>
    <n v="7"/>
    <x v="28"/>
    <d v="1899-12-30T11:06:00"/>
    <x v="8"/>
    <s v="Q01, left bank Gordon up from confluence"/>
    <s v="Gordon Estuary"/>
    <n v="1"/>
    <s v="Blennie/Gunnel"/>
    <s v="Wild"/>
    <s v="Non-salmonid juvenile"/>
    <n v="15"/>
    <n v="1"/>
    <n v="4"/>
    <n v="3"/>
    <s v="BS"/>
    <s v="Select tide"/>
    <m/>
    <m/>
  </r>
  <r>
    <n v="32"/>
    <x v="0"/>
    <n v="8"/>
    <s v="Aug"/>
    <n v="7"/>
    <x v="28"/>
    <d v="1899-12-30T11:45:00"/>
    <x v="4"/>
    <s v="Butch's (Gordon R.)"/>
    <s v="Gordon Estuary"/>
    <n v="1"/>
    <s v="Sculpin"/>
    <s v="Wild"/>
    <s v="Non-salmonid juvenile"/>
    <n v="8"/>
    <n v="1"/>
    <n v="4"/>
    <n v="5"/>
    <s v="BS"/>
    <s v="Select tide"/>
    <m/>
    <s v="mycids, sandlance, isopods etc"/>
  </r>
  <r>
    <n v="32"/>
    <x v="0"/>
    <n v="8"/>
    <s v="Aug"/>
    <n v="7"/>
    <x v="28"/>
    <d v="1899-12-30T11:45:00"/>
    <x v="4"/>
    <s v="Butch's (Gordon R.)"/>
    <s v="Gordon Estuary"/>
    <n v="1"/>
    <s v="Flounder"/>
    <s v="Wild"/>
    <s v="Non-salmonid juvenile"/>
    <n v="11"/>
    <n v="1"/>
    <n v="4"/>
    <n v="3"/>
    <s v="BS"/>
    <s v="Select tide"/>
    <m/>
    <m/>
  </r>
  <r>
    <n v="32"/>
    <x v="0"/>
    <n v="8"/>
    <s v="Aug"/>
    <n v="7"/>
    <x v="28"/>
    <d v="1899-12-30T11:45:00"/>
    <x v="4"/>
    <s v="Butch's (Gordon R.)"/>
    <s v="Gordon Estuary"/>
    <n v="1"/>
    <s v="Greenling"/>
    <s v="Wild"/>
    <s v="Non-salmonid juvenile"/>
    <n v="16"/>
    <n v="1"/>
    <n v="4"/>
    <n v="1"/>
    <s v="BS"/>
    <s v="Select tide"/>
    <m/>
    <m/>
  </r>
  <r>
    <n v="32"/>
    <x v="0"/>
    <n v="8"/>
    <s v="Aug"/>
    <n v="7"/>
    <x v="28"/>
    <d v="1899-12-30T11:45:00"/>
    <x v="4"/>
    <s v="Butch's (Gordon R.)"/>
    <s v="Gordon Estuary"/>
    <n v="1"/>
    <s v="Sandlance"/>
    <s v="Wild"/>
    <s v="not specified"/>
    <n v="14"/>
    <n v="1"/>
    <n v="5"/>
    <n v="15"/>
    <s v="BS"/>
    <s v="Select tide"/>
    <m/>
    <s v="Lots of algae"/>
  </r>
  <r>
    <n v="32"/>
    <x v="0"/>
    <n v="8"/>
    <s v="Aug"/>
    <n v="7"/>
    <x v="28"/>
    <d v="1899-12-30T12:45:00"/>
    <x v="2"/>
    <s v="South Arm SJ (Old Mill)"/>
    <s v="San Juan Estuary"/>
    <n v="1"/>
    <s v="Coho"/>
    <s v="Wild"/>
    <s v="Smolt"/>
    <n v="3"/>
    <n v="1"/>
    <n v="3"/>
    <n v="13"/>
    <s v="BS"/>
    <s v="Select tide"/>
    <m/>
    <m/>
  </r>
  <r>
    <n v="32"/>
    <x v="0"/>
    <n v="8"/>
    <s v="Aug"/>
    <n v="7"/>
    <x v="28"/>
    <d v="1899-12-30T12:45:00"/>
    <x v="2"/>
    <s v="South Arm SJ (Old Mill)"/>
    <s v="San Juan Estuary"/>
    <n v="1"/>
    <s v="Coho"/>
    <s v="Wild"/>
    <s v="Fry"/>
    <n v="3"/>
    <n v="1"/>
    <n v="2"/>
    <n v="18"/>
    <s v="BS"/>
    <s v="Select tide"/>
    <m/>
    <m/>
  </r>
  <r>
    <n v="32"/>
    <x v="0"/>
    <n v="8"/>
    <s v="Aug"/>
    <n v="7"/>
    <x v="28"/>
    <d v="1899-12-30T12:45:00"/>
    <x v="2"/>
    <s v="South Arm SJ (Old Mill)"/>
    <s v="San Juan Estuary"/>
    <n v="1"/>
    <s v="Cutthroat"/>
    <s v="Wild"/>
    <s v="Smolt"/>
    <n v="6"/>
    <n v="1"/>
    <n v="3"/>
    <n v="2"/>
    <s v="BS"/>
    <s v="Select tide"/>
    <m/>
    <m/>
  </r>
  <r>
    <n v="32"/>
    <x v="0"/>
    <n v="8"/>
    <s v="Aug"/>
    <n v="7"/>
    <x v="28"/>
    <d v="1899-12-30T12:45:00"/>
    <x v="2"/>
    <s v="South Arm SJ (Old Mill)"/>
    <s v="San Juan Estuary"/>
    <n v="1"/>
    <s v="Stickleback"/>
    <s v="Wild"/>
    <s v="Non-salmonid juvenile"/>
    <n v="9"/>
    <n v="1"/>
    <n v="4"/>
    <n v="72"/>
    <s v="BS"/>
    <s v="Select tide"/>
    <m/>
    <m/>
  </r>
  <r>
    <n v="32"/>
    <x v="0"/>
    <n v="8"/>
    <s v="Aug"/>
    <n v="7"/>
    <x v="28"/>
    <d v="1899-12-30T12:45:00"/>
    <x v="2"/>
    <s v="South Arm SJ (Old Mill)"/>
    <s v="San Juan Estuary"/>
    <n v="1"/>
    <s v="Pipefish"/>
    <s v="Wild"/>
    <s v="Non-salmonid juvenile"/>
    <n v="18"/>
    <n v="1"/>
    <n v="4"/>
    <n v="10"/>
    <s v="BS"/>
    <s v="Select tide"/>
    <m/>
    <m/>
  </r>
  <r>
    <n v="32"/>
    <x v="0"/>
    <n v="8"/>
    <s v="Aug"/>
    <n v="7"/>
    <x v="28"/>
    <d v="1899-12-30T12:45:00"/>
    <x v="2"/>
    <s v="South Arm SJ (Old Mill)"/>
    <s v="San Juan Estuary"/>
    <n v="1"/>
    <s v="Blennie/Gunnel"/>
    <s v="Wild"/>
    <s v="Non-salmonid juvenile"/>
    <n v="15"/>
    <n v="1"/>
    <n v="4"/>
    <n v="10"/>
    <s v="BS"/>
    <s v="Select tide"/>
    <m/>
    <m/>
  </r>
  <r>
    <n v="32"/>
    <x v="0"/>
    <n v="8"/>
    <s v="Aug"/>
    <n v="7"/>
    <x v="28"/>
    <d v="1899-12-30T12:45:00"/>
    <x v="2"/>
    <s v="South Arm SJ (Old Mill)"/>
    <s v="San Juan Estuary"/>
    <n v="1"/>
    <s v="Perch"/>
    <s v="Wild"/>
    <s v="Non-salmonid juvenile"/>
    <n v="13"/>
    <n v="1"/>
    <n v="4"/>
    <n v="248"/>
    <s v="BS"/>
    <s v="Select tide"/>
    <m/>
    <m/>
  </r>
  <r>
    <n v="32"/>
    <x v="0"/>
    <n v="8"/>
    <s v="Aug"/>
    <n v="7"/>
    <x v="28"/>
    <d v="1899-12-30T13:00:00"/>
    <x v="15"/>
    <s v="Q07, Central/South Arm confluence"/>
    <s v="San Juan Estuary"/>
    <n v="1"/>
    <s v="Coho"/>
    <s v="Wild"/>
    <s v="Smolt"/>
    <n v="3"/>
    <n v="1"/>
    <n v="3"/>
    <n v="6"/>
    <s v="BS"/>
    <s v="Select tide"/>
    <m/>
    <m/>
  </r>
  <r>
    <n v="32"/>
    <x v="0"/>
    <n v="8"/>
    <s v="Aug"/>
    <n v="7"/>
    <x v="28"/>
    <d v="1899-12-30T13:00:00"/>
    <x v="15"/>
    <s v="Q07, Central/South Arm confluence"/>
    <s v="San Juan Estuary"/>
    <n v="1"/>
    <s v="Coho"/>
    <s v="Wild"/>
    <s v="Fry"/>
    <n v="3"/>
    <n v="1"/>
    <n v="2"/>
    <n v="1"/>
    <s v="BS"/>
    <s v="Select tide"/>
    <m/>
    <m/>
  </r>
  <r>
    <n v="32"/>
    <x v="0"/>
    <n v="8"/>
    <s v="Aug"/>
    <n v="7"/>
    <x v="28"/>
    <d v="1899-12-30T13:00:00"/>
    <x v="15"/>
    <s v="Q07, Central/South Arm confluence"/>
    <s v="San Juan Estuary"/>
    <n v="1"/>
    <s v="Sculpin"/>
    <s v="Wild"/>
    <s v="Non-salmonid juvenile"/>
    <n v="8"/>
    <n v="1"/>
    <n v="4"/>
    <n v="9"/>
    <s v="BS"/>
    <s v="Select tide"/>
    <m/>
    <m/>
  </r>
  <r>
    <n v="32"/>
    <x v="0"/>
    <n v="8"/>
    <s v="Aug"/>
    <n v="7"/>
    <x v="28"/>
    <d v="1899-12-30T13:00:00"/>
    <x v="15"/>
    <s v="Q07, Central/South Arm confluence"/>
    <s v="San Juan Estuary"/>
    <n v="1"/>
    <s v="Stickleback"/>
    <s v="Wild"/>
    <s v="Non-salmonid juvenile"/>
    <n v="9"/>
    <n v="1"/>
    <n v="4"/>
    <n v="10"/>
    <s v="BS"/>
    <s v="Select tide"/>
    <m/>
    <m/>
  </r>
  <r>
    <n v="32"/>
    <x v="0"/>
    <n v="8"/>
    <s v="Aug"/>
    <n v="7"/>
    <x v="28"/>
    <d v="1899-12-30T13:00:00"/>
    <x v="15"/>
    <s v="Q07, Central/South Arm confluence"/>
    <s v="San Juan Estuary"/>
    <n v="1"/>
    <s v="Pipefish"/>
    <s v="Wild"/>
    <s v="Non-salmonid juvenile"/>
    <n v="18"/>
    <n v="1"/>
    <n v="4"/>
    <n v="1"/>
    <s v="BS"/>
    <s v="Select tide"/>
    <m/>
    <m/>
  </r>
  <r>
    <n v="32"/>
    <x v="0"/>
    <n v="8"/>
    <s v="Aug"/>
    <n v="7"/>
    <x v="28"/>
    <d v="1899-12-30T13:00:00"/>
    <x v="15"/>
    <s v="Q07, Central/South Arm confluence"/>
    <s v="San Juan Estuary"/>
    <n v="1"/>
    <s v="Blennie/Gunnel"/>
    <s v="Wild"/>
    <s v="Non-salmonid juvenile"/>
    <n v="15"/>
    <n v="1"/>
    <n v="4"/>
    <n v="3"/>
    <s v="BS"/>
    <s v="Select tide"/>
    <m/>
    <m/>
  </r>
  <r>
    <n v="32"/>
    <x v="0"/>
    <n v="8"/>
    <s v="Aug"/>
    <n v="7"/>
    <x v="28"/>
    <d v="1899-12-30T13:00:00"/>
    <x v="15"/>
    <s v="Q07, Central/South Arm confluence"/>
    <s v="San Juan Estuary"/>
    <n v="1"/>
    <s v="Perch"/>
    <s v="Wild"/>
    <s v="Non-salmonid juvenile"/>
    <n v="13"/>
    <n v="1"/>
    <n v="4"/>
    <n v="60"/>
    <s v="BS"/>
    <s v="Select tide"/>
    <m/>
    <m/>
  </r>
  <r>
    <n v="32"/>
    <x v="0"/>
    <n v="8"/>
    <s v="Aug"/>
    <n v="7"/>
    <x v="28"/>
    <d v="1899-12-30T13:38:00"/>
    <x v="11"/>
    <s v="Q4, u/s of Tanis's template site"/>
    <s v="San Juan Estuary"/>
    <n v="1"/>
    <s v="Coho"/>
    <s v="Wild"/>
    <s v="Smolt"/>
    <n v="3"/>
    <n v="1"/>
    <n v="3"/>
    <n v="2"/>
    <s v="BS"/>
    <s v="Select tide"/>
    <m/>
    <m/>
  </r>
  <r>
    <n v="32"/>
    <x v="0"/>
    <n v="8"/>
    <s v="Aug"/>
    <n v="7"/>
    <x v="28"/>
    <d v="1899-12-30T13:38:00"/>
    <x v="11"/>
    <s v="Q4, u/s of Tanis's template site"/>
    <s v="San Juan Estuary"/>
    <n v="1"/>
    <s v="Coho"/>
    <s v="Wild"/>
    <s v="Fry"/>
    <n v="3"/>
    <n v="1"/>
    <n v="2"/>
    <n v="2"/>
    <s v="BS"/>
    <s v="Select tide"/>
    <m/>
    <m/>
  </r>
  <r>
    <n v="32"/>
    <x v="0"/>
    <n v="8"/>
    <s v="Aug"/>
    <n v="7"/>
    <x v="28"/>
    <d v="1899-12-30T13:38:00"/>
    <x v="11"/>
    <s v="Q4, u/s of Tanis's template site"/>
    <s v="San Juan Estuary"/>
    <n v="1"/>
    <s v="Sculpin"/>
    <s v="Wild"/>
    <s v="Non-salmonid juvenile"/>
    <n v="8"/>
    <n v="1"/>
    <n v="4"/>
    <n v="9"/>
    <s v="BS"/>
    <s v="Select tide"/>
    <m/>
    <m/>
  </r>
  <r>
    <n v="32"/>
    <x v="0"/>
    <n v="8"/>
    <s v="Aug"/>
    <n v="7"/>
    <x v="28"/>
    <d v="1899-12-30T13:38:00"/>
    <x v="11"/>
    <s v="Q4, u/s of Tanis's template site"/>
    <s v="San Juan Estuary"/>
    <n v="1"/>
    <s v="Stickleback"/>
    <s v="Wild"/>
    <s v="Non-salmonid juvenile"/>
    <n v="9"/>
    <n v="1"/>
    <n v="4"/>
    <n v="5"/>
    <s v="BS"/>
    <s v="Select tide"/>
    <m/>
    <m/>
  </r>
  <r>
    <n v="32"/>
    <x v="0"/>
    <n v="8"/>
    <s v="Aug"/>
    <n v="7"/>
    <x v="28"/>
    <d v="1899-12-30T13:38:00"/>
    <x v="11"/>
    <s v="Q4, u/s of Tanis's template site"/>
    <s v="San Juan Estuary"/>
    <n v="1"/>
    <s v="Pipefish"/>
    <s v="Wild"/>
    <s v="Non-salmonid juvenile"/>
    <n v="18"/>
    <n v="1"/>
    <n v="4"/>
    <n v="4"/>
    <s v="BS"/>
    <s v="Select tide"/>
    <m/>
    <m/>
  </r>
  <r>
    <n v="32"/>
    <x v="0"/>
    <n v="8"/>
    <s v="Aug"/>
    <n v="7"/>
    <x v="28"/>
    <d v="1899-12-30T13:38:00"/>
    <x v="11"/>
    <s v="Q4, u/s of Tanis's template site"/>
    <s v="San Juan Estuary"/>
    <n v="1"/>
    <s v="Blennie/Gunnel"/>
    <s v="Wild"/>
    <s v="Non-salmonid juvenile"/>
    <n v="15"/>
    <n v="1"/>
    <n v="4"/>
    <n v="10"/>
    <s v="BS"/>
    <s v="Select tide"/>
    <m/>
    <m/>
  </r>
  <r>
    <n v="32"/>
    <x v="0"/>
    <n v="8"/>
    <s v="Aug"/>
    <n v="7"/>
    <x v="28"/>
    <d v="1899-12-30T13:38:00"/>
    <x v="11"/>
    <s v="Q4, u/s of Tanis's template site"/>
    <s v="San Juan Estuary"/>
    <n v="1"/>
    <s v="Perch"/>
    <s v="Wild"/>
    <s v="Non-salmonid juvenile"/>
    <n v="13"/>
    <n v="1"/>
    <n v="4"/>
    <n v="31"/>
    <s v="BS"/>
    <s v="Select tide"/>
    <m/>
    <m/>
  </r>
  <r>
    <n v="32"/>
    <x v="0"/>
    <n v="8"/>
    <s v="Aug"/>
    <n v="7"/>
    <x v="28"/>
    <d v="1899-12-30T14:04:00"/>
    <x v="3"/>
    <s v="Central Arm SJ at Island Rd Bridge"/>
    <s v="San Juan Estuary"/>
    <n v="1"/>
    <s v="Coho"/>
    <s v="Wild"/>
    <s v="Fry"/>
    <n v="3"/>
    <n v="1"/>
    <n v="2"/>
    <n v="2"/>
    <s v="BS"/>
    <s v="Select tide"/>
    <m/>
    <m/>
  </r>
  <r>
    <n v="32"/>
    <x v="0"/>
    <n v="8"/>
    <s v="Aug"/>
    <n v="7"/>
    <x v="28"/>
    <d v="1899-12-30T14:04:00"/>
    <x v="3"/>
    <s v="Central Arm SJ at Island Rd Bridge"/>
    <s v="San Juan Estuary"/>
    <n v="1"/>
    <s v="Sculpin"/>
    <s v="Wild"/>
    <s v="Non-salmonid juvenile"/>
    <n v="8"/>
    <n v="1"/>
    <n v="4"/>
    <n v="30"/>
    <s v="BS"/>
    <s v="Select tide"/>
    <m/>
    <m/>
  </r>
  <r>
    <n v="32"/>
    <x v="0"/>
    <n v="8"/>
    <s v="Aug"/>
    <n v="7"/>
    <x v="28"/>
    <d v="1899-12-30T14:04:00"/>
    <x v="3"/>
    <s v="Central Arm SJ at Island Rd Bridge"/>
    <s v="San Juan Estuary"/>
    <n v="1"/>
    <s v="Stickleback"/>
    <s v="Wild"/>
    <s v="Non-salmonid juvenile"/>
    <n v="9"/>
    <n v="1"/>
    <n v="4"/>
    <n v="1"/>
    <s v="BS"/>
    <s v="Select tide"/>
    <m/>
    <m/>
  </r>
  <r>
    <n v="32"/>
    <x v="0"/>
    <n v="8"/>
    <s v="Aug"/>
    <n v="7"/>
    <x v="28"/>
    <d v="1899-12-30T14:04:00"/>
    <x v="3"/>
    <s v="Central Arm SJ at Island Rd Bridge"/>
    <s v="San Juan Estuary"/>
    <n v="1"/>
    <s v="Pipefish"/>
    <s v="Wild"/>
    <s v="Non-salmonid juvenile"/>
    <n v="18"/>
    <n v="1"/>
    <n v="4"/>
    <n v="1"/>
    <s v="BS"/>
    <s v="Select tide"/>
    <m/>
    <m/>
  </r>
  <r>
    <n v="32"/>
    <x v="0"/>
    <n v="8"/>
    <s v="Aug"/>
    <n v="7"/>
    <x v="28"/>
    <d v="1899-12-30T14:04:00"/>
    <x v="3"/>
    <s v="Central Arm SJ at Island Rd Bridge"/>
    <s v="San Juan Estuary"/>
    <n v="1"/>
    <s v="Blennie/Gunnel"/>
    <s v="Wild"/>
    <s v="Non-salmonid juvenile"/>
    <n v="15"/>
    <n v="1"/>
    <n v="4"/>
    <n v="4"/>
    <s v="BS"/>
    <s v="Select tide"/>
    <m/>
    <m/>
  </r>
  <r>
    <n v="32"/>
    <x v="0"/>
    <n v="8"/>
    <s v="Aug"/>
    <n v="7"/>
    <x v="28"/>
    <d v="1899-12-30T14:04:00"/>
    <x v="3"/>
    <s v="Central Arm SJ at Island Rd Bridge"/>
    <s v="San Juan Estuary"/>
    <n v="1"/>
    <s v="Flounder"/>
    <s v="Wild"/>
    <s v="Non-salmonid juvenile"/>
    <n v="11"/>
    <n v="1"/>
    <n v="4"/>
    <n v="4"/>
    <s v="BS"/>
    <s v="Select tide"/>
    <m/>
    <m/>
  </r>
  <r>
    <n v="32"/>
    <x v="0"/>
    <n v="8"/>
    <s v="Aug"/>
    <n v="7"/>
    <x v="28"/>
    <d v="1899-12-30T14:04:00"/>
    <x v="3"/>
    <s v="Central Arm SJ at Island Rd Bridge"/>
    <s v="San Juan Estuary"/>
    <n v="1"/>
    <s v="Perch"/>
    <s v="Wild"/>
    <s v="Non-salmonid juvenile"/>
    <n v="13"/>
    <n v="1"/>
    <n v="4"/>
    <n v="6"/>
    <s v="BS"/>
    <s v="Select tide"/>
    <m/>
    <m/>
  </r>
  <r>
    <n v="32"/>
    <x v="0"/>
    <n v="8"/>
    <s v="Aug"/>
    <n v="7"/>
    <x v="28"/>
    <d v="1899-12-30T14:17:00"/>
    <x v="10"/>
    <s v="Q Helen, top of Island Road"/>
    <s v="San Juan Estuary"/>
    <n v="1"/>
    <s v="Sculpin"/>
    <s v="Wild"/>
    <s v="Non-salmonid juvenile"/>
    <n v="8"/>
    <n v="1"/>
    <n v="4"/>
    <n v="20"/>
    <s v="BS"/>
    <s v="Select tide"/>
    <m/>
    <m/>
  </r>
  <r>
    <n v="32"/>
    <x v="0"/>
    <n v="8"/>
    <s v="Aug"/>
    <n v="7"/>
    <x v="28"/>
    <d v="1899-12-30T14:17:00"/>
    <x v="10"/>
    <s v="Q Helen, top of Island Road"/>
    <s v="San Juan Estuary"/>
    <n v="1"/>
    <s v="Flounder"/>
    <s v="Wild"/>
    <s v="Non-salmonid juvenile"/>
    <n v="11"/>
    <n v="1"/>
    <n v="4"/>
    <n v="6"/>
    <s v="BS"/>
    <s v="Select tide"/>
    <m/>
    <m/>
  </r>
  <r>
    <n v="33"/>
    <x v="0"/>
    <n v="8"/>
    <s v="Aug"/>
    <n v="14"/>
    <x v="29"/>
    <d v="1899-12-30T09:46:00"/>
    <x v="8"/>
    <s v="Q01, left bank Gordon up from confluence"/>
    <s v="Gordon Estuary"/>
    <n v="1"/>
    <s v="Sculpin"/>
    <s v="Wild"/>
    <s v="Non-salmonid juvenile"/>
    <n v="8"/>
    <n v="1"/>
    <n v="4"/>
    <n v="5"/>
    <s v="BS"/>
    <s v="Select tide"/>
    <m/>
    <m/>
  </r>
  <r>
    <n v="33"/>
    <x v="0"/>
    <n v="8"/>
    <s v="Aug"/>
    <n v="14"/>
    <x v="29"/>
    <d v="1899-12-30T09:46:00"/>
    <x v="8"/>
    <s v="Q01, left bank Gordon up from confluence"/>
    <s v="Gordon Estuary"/>
    <n v="1"/>
    <s v="Stickleback"/>
    <s v="Wild"/>
    <s v="Non-salmonid juvenile"/>
    <n v="9"/>
    <n v="1"/>
    <n v="4"/>
    <n v="1"/>
    <s v="BS"/>
    <s v="Select tide"/>
    <m/>
    <m/>
  </r>
  <r>
    <n v="33"/>
    <x v="0"/>
    <n v="8"/>
    <s v="Aug"/>
    <n v="14"/>
    <x v="29"/>
    <d v="1899-12-30T09:46:00"/>
    <x v="8"/>
    <s v="Q01, left bank Gordon up from confluence"/>
    <s v="Gordon Estuary"/>
    <n v="1"/>
    <s v="Blennie/Gunnel"/>
    <s v="Wild"/>
    <s v="Non-salmonid juvenile"/>
    <n v="15"/>
    <n v="1"/>
    <n v="4"/>
    <n v="3"/>
    <s v="BS"/>
    <s v="Select tide"/>
    <m/>
    <m/>
  </r>
  <r>
    <n v="33"/>
    <x v="0"/>
    <n v="8"/>
    <s v="Aug"/>
    <n v="14"/>
    <x v="29"/>
    <d v="1899-12-30T09:58:00"/>
    <x v="4"/>
    <s v="Butch's (Gordon R.)"/>
    <s v="Gordon Estuary"/>
    <n v="1"/>
    <s v="Sculpin"/>
    <s v="Wild"/>
    <s v="Non-salmonid juvenile"/>
    <n v="8"/>
    <n v="1"/>
    <n v="4"/>
    <n v="6"/>
    <s v="BS"/>
    <s v="Select tide"/>
    <m/>
    <m/>
  </r>
  <r>
    <n v="33"/>
    <x v="0"/>
    <n v="8"/>
    <s v="Aug"/>
    <n v="14"/>
    <x v="29"/>
    <d v="1899-12-30T09:58:00"/>
    <x v="4"/>
    <s v="Butch's (Gordon R.)"/>
    <s v="Gordon Estuary"/>
    <n v="1"/>
    <s v="Flounder"/>
    <s v="Wild"/>
    <s v="Non-salmonid juvenile"/>
    <n v="11"/>
    <n v="1"/>
    <n v="4"/>
    <n v="6"/>
    <s v="BS"/>
    <s v="Select tide"/>
    <m/>
    <m/>
  </r>
  <r>
    <n v="33"/>
    <x v="0"/>
    <n v="8"/>
    <s v="Aug"/>
    <n v="14"/>
    <x v="29"/>
    <d v="1899-12-30T10:20:00"/>
    <x v="1"/>
    <s v="Gallaugher's"/>
    <s v="Gordon Estuary"/>
    <n v="1"/>
    <s v="Coho"/>
    <s v="Wild"/>
    <s v="Smolt"/>
    <n v="3"/>
    <n v="1"/>
    <n v="3"/>
    <n v="3"/>
    <s v="BS"/>
    <s v="Select tide"/>
    <m/>
    <m/>
  </r>
  <r>
    <n v="33"/>
    <x v="0"/>
    <n v="8"/>
    <s v="Aug"/>
    <n v="14"/>
    <x v="29"/>
    <d v="1899-12-30T10:20:00"/>
    <x v="1"/>
    <s v="Gallaugher's"/>
    <s v="Gordon Estuary"/>
    <n v="1"/>
    <s v="Stickleback"/>
    <s v="Wild"/>
    <s v="Non-salmonid juvenile"/>
    <n v="9"/>
    <n v="1"/>
    <n v="4"/>
    <n v="180"/>
    <s v="BS"/>
    <s v="Select tide"/>
    <m/>
    <m/>
  </r>
  <r>
    <n v="33"/>
    <x v="0"/>
    <n v="8"/>
    <s v="Aug"/>
    <n v="14"/>
    <x v="29"/>
    <d v="1899-12-30T10:20:00"/>
    <x v="1"/>
    <s v="Gallaugher's"/>
    <s v="Gordon Estuary"/>
    <n v="1"/>
    <s v="Blennie/Gunnel"/>
    <s v="Wild"/>
    <s v="Non-salmonid juvenile"/>
    <n v="15"/>
    <n v="1"/>
    <n v="4"/>
    <n v="6"/>
    <s v="BS"/>
    <s v="Select tide"/>
    <m/>
    <m/>
  </r>
  <r>
    <n v="33"/>
    <x v="0"/>
    <n v="8"/>
    <s v="Aug"/>
    <n v="14"/>
    <x v="29"/>
    <d v="1899-12-30T10:20:00"/>
    <x v="1"/>
    <s v="Gallaugher's"/>
    <s v="Gordon Estuary"/>
    <n v="1"/>
    <s v="Perch"/>
    <s v="Wild"/>
    <s v="Non-salmonid juvenile"/>
    <n v="13"/>
    <n v="1"/>
    <n v="4"/>
    <n v="11"/>
    <s v="BS"/>
    <s v="Select tide"/>
    <m/>
    <m/>
  </r>
  <r>
    <n v="33"/>
    <x v="0"/>
    <n v="8"/>
    <s v="Aug"/>
    <n v="14"/>
    <x v="29"/>
    <d v="1899-12-30T10:38:00"/>
    <x v="9"/>
    <s v="Q Jeff (right bank opposite N. Arm confl.)"/>
    <s v="Gordon Estuary"/>
    <n v="1"/>
    <s v="Chinook"/>
    <s v="Wild"/>
    <s v="Smolt"/>
    <n v="5"/>
    <n v="1"/>
    <n v="3"/>
    <n v="3"/>
    <s v="BS"/>
    <s v="Select tide"/>
    <m/>
    <m/>
  </r>
  <r>
    <n v="33"/>
    <x v="0"/>
    <n v="8"/>
    <s v="Aug"/>
    <n v="14"/>
    <x v="29"/>
    <d v="1899-12-30T10:38:00"/>
    <x v="9"/>
    <s v="Q Jeff (right bank opposite N. Arm confl.)"/>
    <s v="Gordon Estuary"/>
    <n v="1"/>
    <s v="Coho"/>
    <s v="Wild"/>
    <s v="Smolt"/>
    <n v="3"/>
    <n v="1"/>
    <n v="3"/>
    <n v="1"/>
    <s v="BS"/>
    <s v="Select tide"/>
    <m/>
    <m/>
  </r>
  <r>
    <n v="33"/>
    <x v="0"/>
    <n v="8"/>
    <s v="Aug"/>
    <n v="14"/>
    <x v="29"/>
    <d v="1899-12-30T10:38:00"/>
    <x v="9"/>
    <s v="Q Jeff (right bank opposite N. Arm confl.)"/>
    <s v="Gordon Estuary"/>
    <n v="1"/>
    <s v="Sculpin"/>
    <s v="Wild"/>
    <s v="Non-salmonid juvenile"/>
    <n v="8"/>
    <n v="1"/>
    <n v="4"/>
    <n v="15"/>
    <s v="BS"/>
    <s v="Select tide"/>
    <m/>
    <m/>
  </r>
  <r>
    <n v="33"/>
    <x v="0"/>
    <n v="8"/>
    <s v="Aug"/>
    <n v="14"/>
    <x v="29"/>
    <d v="1899-12-30T10:38:00"/>
    <x v="9"/>
    <s v="Q Jeff (right bank opposite N. Arm confl.)"/>
    <s v="Gordon Estuary"/>
    <n v="1"/>
    <s v="Pipefish"/>
    <s v="Wild"/>
    <s v="Non-salmonid juvenile"/>
    <n v="18"/>
    <n v="1"/>
    <n v="4"/>
    <n v="6"/>
    <s v="BS"/>
    <s v="Select tide"/>
    <m/>
    <m/>
  </r>
  <r>
    <n v="33"/>
    <x v="0"/>
    <n v="8"/>
    <s v="Aug"/>
    <n v="14"/>
    <x v="29"/>
    <d v="1899-12-30T10:38:00"/>
    <x v="9"/>
    <s v="Q Jeff (right bank opposite N. Arm confl.)"/>
    <s v="Gordon Estuary"/>
    <n v="1"/>
    <s v="Blennie/Gunnel"/>
    <s v="Wild"/>
    <s v="Non-salmonid juvenile"/>
    <n v="15"/>
    <n v="1"/>
    <n v="4"/>
    <n v="20"/>
    <s v="BS"/>
    <s v="Select tide"/>
    <m/>
    <m/>
  </r>
  <r>
    <n v="33"/>
    <x v="0"/>
    <n v="8"/>
    <s v="Aug"/>
    <n v="14"/>
    <x v="29"/>
    <d v="1899-12-30T10:38:00"/>
    <x v="9"/>
    <s v="Q Jeff (right bank opposite N. Arm confl.)"/>
    <s v="Gordon Estuary"/>
    <n v="1"/>
    <s v="Perch"/>
    <s v="Wild"/>
    <s v="Non-salmonid juvenile"/>
    <n v="13"/>
    <n v="1"/>
    <n v="4"/>
    <n v="52"/>
    <s v="BS"/>
    <s v="Select tide"/>
    <m/>
    <m/>
  </r>
  <r>
    <n v="33"/>
    <x v="0"/>
    <n v="8"/>
    <s v="Aug"/>
    <n v="14"/>
    <x v="29"/>
    <d v="1899-12-30T11:00:00"/>
    <x v="0"/>
    <s v="Pacheedah Shores Boat Ramp"/>
    <s v="Gordon Estuary"/>
    <n v="1"/>
    <s v="Coho"/>
    <s v="Wild"/>
    <s v="Smolt"/>
    <n v="3"/>
    <n v="1"/>
    <n v="3"/>
    <n v="11"/>
    <s v="BS"/>
    <s v="Select tide"/>
    <m/>
    <m/>
  </r>
  <r>
    <n v="33"/>
    <x v="0"/>
    <n v="8"/>
    <s v="Aug"/>
    <n v="14"/>
    <x v="29"/>
    <d v="1899-12-30T11:00:00"/>
    <x v="0"/>
    <s v="Pacheedah Shores Boat Ramp"/>
    <s v="Gordon Estuary"/>
    <n v="1"/>
    <s v="Sculpin"/>
    <s v="Wild"/>
    <s v="Non-salmonid juvenile"/>
    <n v="8"/>
    <n v="1"/>
    <n v="4"/>
    <n v="10"/>
    <s v="BS"/>
    <s v="Select tide"/>
    <m/>
    <m/>
  </r>
  <r>
    <n v="33"/>
    <x v="0"/>
    <n v="8"/>
    <s v="Aug"/>
    <n v="14"/>
    <x v="29"/>
    <d v="1899-12-30T11:00:00"/>
    <x v="0"/>
    <s v="Pacheedah Shores Boat Ramp"/>
    <s v="Gordon Estuary"/>
    <n v="1"/>
    <s v="Stickleback"/>
    <s v="Wild"/>
    <s v="Non-salmonid juvenile"/>
    <n v="9"/>
    <n v="1"/>
    <n v="4"/>
    <n v="12"/>
    <s v="BS"/>
    <s v="Select tide"/>
    <m/>
    <m/>
  </r>
  <r>
    <n v="33"/>
    <x v="0"/>
    <n v="8"/>
    <s v="Aug"/>
    <n v="14"/>
    <x v="29"/>
    <d v="1899-12-30T11:00:00"/>
    <x v="0"/>
    <s v="Pacheedah Shores Boat Ramp"/>
    <s v="Gordon Estuary"/>
    <n v="1"/>
    <s v="Pipefish"/>
    <s v="Wild"/>
    <s v="Non-salmonid juvenile"/>
    <n v="18"/>
    <n v="1"/>
    <n v="4"/>
    <n v="4"/>
    <s v="BS"/>
    <s v="Select tide"/>
    <m/>
    <m/>
  </r>
  <r>
    <n v="33"/>
    <x v="0"/>
    <n v="8"/>
    <s v="Aug"/>
    <n v="14"/>
    <x v="29"/>
    <d v="1899-12-30T11:00:00"/>
    <x v="0"/>
    <s v="Pacheedah Shores Boat Ramp"/>
    <s v="Gordon Estuary"/>
    <n v="1"/>
    <s v="Blennie/Gunnel"/>
    <s v="Wild"/>
    <s v="Non-salmonid juvenile"/>
    <n v="15"/>
    <n v="1"/>
    <n v="4"/>
    <n v="13"/>
    <s v="BS"/>
    <s v="Select tide"/>
    <m/>
    <m/>
  </r>
  <r>
    <n v="33"/>
    <x v="0"/>
    <n v="8"/>
    <s v="Aug"/>
    <n v="14"/>
    <x v="29"/>
    <d v="1899-12-30T11:00:00"/>
    <x v="0"/>
    <s v="Pacheedah Shores Boat Ramp"/>
    <s v="Gordon Estuary"/>
    <n v="1"/>
    <s v="Perch"/>
    <s v="Wild"/>
    <s v="Non-salmonid juvenile"/>
    <n v="13"/>
    <n v="1"/>
    <n v="4"/>
    <n v="55"/>
    <s v="BS"/>
    <s v="Select tide"/>
    <m/>
    <m/>
  </r>
  <r>
    <n v="33"/>
    <x v="0"/>
    <n v="8"/>
    <s v="Aug"/>
    <n v="14"/>
    <x v="29"/>
    <d v="1899-12-30T11:24:00"/>
    <x v="6"/>
    <s v="Smokies"/>
    <s v="Gordon Estuary"/>
    <n v="1"/>
    <s v="Chinook"/>
    <s v="Wild"/>
    <s v="Smolt"/>
    <n v="5"/>
    <n v="1"/>
    <n v="3"/>
    <n v="1"/>
    <s v="BS"/>
    <s v="Select tide"/>
    <m/>
    <m/>
  </r>
  <r>
    <n v="33"/>
    <x v="0"/>
    <n v="8"/>
    <s v="Aug"/>
    <n v="14"/>
    <x v="29"/>
    <d v="1899-12-30T11:24:00"/>
    <x v="6"/>
    <s v="Smokies"/>
    <s v="Gordon Estuary"/>
    <n v="1"/>
    <s v="Sculpin"/>
    <s v="Wild"/>
    <s v="Non-salmonid juvenile"/>
    <n v="8"/>
    <n v="1"/>
    <n v="4"/>
    <n v="5"/>
    <s v="BS"/>
    <s v="Select tide"/>
    <m/>
    <m/>
  </r>
  <r>
    <n v="33"/>
    <x v="0"/>
    <n v="8"/>
    <s v="Aug"/>
    <n v="14"/>
    <x v="29"/>
    <d v="1899-12-30T11:24:00"/>
    <x v="6"/>
    <s v="Smokies"/>
    <s v="Gordon Estuary"/>
    <n v="1"/>
    <s v="Stickleback"/>
    <s v="Wild"/>
    <s v="Non-salmonid juvenile"/>
    <n v="9"/>
    <n v="1"/>
    <n v="4"/>
    <n v="10"/>
    <s v="BS"/>
    <s v="Select tide"/>
    <m/>
    <m/>
  </r>
  <r>
    <n v="33"/>
    <x v="0"/>
    <n v="8"/>
    <s v="Aug"/>
    <n v="14"/>
    <x v="29"/>
    <d v="1899-12-30T11:24:00"/>
    <x v="6"/>
    <s v="Smokies"/>
    <s v="Gordon Estuary"/>
    <n v="1"/>
    <s v="Pipefish"/>
    <s v="Wild"/>
    <s v="Non-salmonid juvenile"/>
    <n v="18"/>
    <n v="1"/>
    <n v="4"/>
    <n v="5"/>
    <s v="BS"/>
    <s v="Select tide"/>
    <m/>
    <m/>
  </r>
  <r>
    <n v="33"/>
    <x v="0"/>
    <n v="8"/>
    <s v="Aug"/>
    <n v="14"/>
    <x v="29"/>
    <d v="1899-12-30T11:24:00"/>
    <x v="6"/>
    <s v="Smokies"/>
    <s v="Gordon Estuary"/>
    <n v="1"/>
    <s v="Blennie/Gunnel"/>
    <s v="Wild"/>
    <s v="Non-salmonid juvenile"/>
    <n v="15"/>
    <n v="1"/>
    <n v="4"/>
    <n v="10"/>
    <s v="BS"/>
    <s v="Select tide"/>
    <m/>
    <m/>
  </r>
  <r>
    <n v="33"/>
    <x v="0"/>
    <n v="8"/>
    <s v="Aug"/>
    <n v="14"/>
    <x v="29"/>
    <d v="1899-12-30T11:24:00"/>
    <x v="6"/>
    <s v="Smokies"/>
    <s v="Gordon Estuary"/>
    <n v="1"/>
    <s v="Perch"/>
    <s v="Wild"/>
    <s v="Non-salmonid juvenile"/>
    <n v="13"/>
    <n v="1"/>
    <n v="4"/>
    <n v="20"/>
    <s v="BS"/>
    <s v="Select tide"/>
    <m/>
    <m/>
  </r>
  <r>
    <n v="33"/>
    <x v="0"/>
    <n v="8"/>
    <s v="Aug"/>
    <n v="14"/>
    <x v="29"/>
    <d v="1899-12-30T12:21:00"/>
    <x v="15"/>
    <s v="Q07, Central/South Arm confluence"/>
    <s v="San Juan Estuary"/>
    <n v="1"/>
    <s v="Coho"/>
    <s v="Wild"/>
    <s v="Smolt"/>
    <n v="3"/>
    <n v="1"/>
    <n v="3"/>
    <n v="1"/>
    <s v="BS"/>
    <s v="Select tide"/>
    <m/>
    <m/>
  </r>
  <r>
    <n v="33"/>
    <x v="0"/>
    <n v="8"/>
    <s v="Aug"/>
    <n v="14"/>
    <x v="29"/>
    <d v="1899-12-30T12:21:00"/>
    <x v="15"/>
    <s v="Q07, Central/South Arm confluence"/>
    <s v="San Juan Estuary"/>
    <n v="1"/>
    <s v="Coho"/>
    <s v="Wild"/>
    <s v="Fry"/>
    <n v="3"/>
    <n v="1"/>
    <n v="2"/>
    <n v="1"/>
    <s v="BS"/>
    <s v="Select tide"/>
    <m/>
    <m/>
  </r>
  <r>
    <n v="33"/>
    <x v="0"/>
    <n v="8"/>
    <s v="Aug"/>
    <n v="14"/>
    <x v="29"/>
    <d v="1899-12-30T12:21:00"/>
    <x v="15"/>
    <s v="Q07, Central/South Arm confluence"/>
    <s v="San Juan Estuary"/>
    <n v="1"/>
    <s v="Pipefish"/>
    <s v="Wild"/>
    <s v="Non-salmonid juvenile"/>
    <n v="18"/>
    <n v="1"/>
    <n v="4"/>
    <n v="1"/>
    <s v="BS"/>
    <s v="Select tide"/>
    <m/>
    <m/>
  </r>
  <r>
    <n v="33"/>
    <x v="0"/>
    <n v="8"/>
    <s v="Aug"/>
    <n v="14"/>
    <x v="29"/>
    <d v="1899-12-30T12:21:00"/>
    <x v="15"/>
    <s v="Q07, Central/South Arm confluence"/>
    <s v="San Juan Estuary"/>
    <n v="1"/>
    <s v="Blennie/Gunnel"/>
    <s v="Wild"/>
    <s v="Non-salmonid juvenile"/>
    <n v="15"/>
    <n v="1"/>
    <n v="4"/>
    <n v="10"/>
    <s v="BS"/>
    <s v="Select tide"/>
    <m/>
    <m/>
  </r>
  <r>
    <n v="33"/>
    <x v="0"/>
    <n v="8"/>
    <s v="Aug"/>
    <n v="14"/>
    <x v="29"/>
    <d v="1899-12-30T12:21:00"/>
    <x v="15"/>
    <s v="Q07, Central/South Arm confluence"/>
    <s v="San Juan Estuary"/>
    <n v="1"/>
    <s v="Perch"/>
    <s v="Wild"/>
    <s v="Non-salmonid juvenile"/>
    <n v="13"/>
    <n v="1"/>
    <n v="4"/>
    <n v="30"/>
    <s v="BS"/>
    <s v="Select tide"/>
    <m/>
    <m/>
  </r>
  <r>
    <n v="33"/>
    <x v="0"/>
    <n v="8"/>
    <s v="Aug"/>
    <n v="14"/>
    <x v="29"/>
    <d v="1899-12-30T12:21:00"/>
    <x v="15"/>
    <s v="Q07, Central/South Arm confluence"/>
    <s v="San Juan Estuary"/>
    <n v="1"/>
    <s v="Crab"/>
    <s v="Wild"/>
    <s v="not specified"/>
    <n v="20"/>
    <n v="1"/>
    <n v="5"/>
    <n v="1"/>
    <s v="BS"/>
    <s v="Select tide"/>
    <m/>
    <s v="dungeness crab"/>
  </r>
  <r>
    <n v="33"/>
    <x v="0"/>
    <n v="8"/>
    <s v="Aug"/>
    <n v="14"/>
    <x v="29"/>
    <d v="1899-12-30T12:36:00"/>
    <x v="11"/>
    <s v="Q4, u/s of Tanis's template site"/>
    <s v="San Juan Estuary"/>
    <n v="1"/>
    <s v="Sculpin"/>
    <s v="Wild"/>
    <s v="Non-salmonid juvenile"/>
    <n v="8"/>
    <n v="1"/>
    <n v="4"/>
    <n v="3"/>
    <s v="BS"/>
    <s v="Select tide"/>
    <m/>
    <m/>
  </r>
  <r>
    <n v="33"/>
    <x v="0"/>
    <n v="8"/>
    <s v="Aug"/>
    <n v="14"/>
    <x v="29"/>
    <d v="1899-12-30T12:36:00"/>
    <x v="11"/>
    <s v="Q4, u/s of Tanis's template site"/>
    <s v="San Juan Estuary"/>
    <n v="1"/>
    <s v="Blennie/Gunnel"/>
    <s v="Wild"/>
    <s v="Non-salmonid juvenile"/>
    <n v="15"/>
    <n v="1"/>
    <n v="4"/>
    <n v="3"/>
    <s v="BS"/>
    <s v="Select tide"/>
    <m/>
    <m/>
  </r>
  <r>
    <n v="33"/>
    <x v="0"/>
    <n v="8"/>
    <s v="Aug"/>
    <n v="14"/>
    <x v="29"/>
    <d v="1899-12-30T12:36:00"/>
    <x v="11"/>
    <s v="Q4, u/s of Tanis's template site"/>
    <s v="San Juan Estuary"/>
    <n v="1"/>
    <s v="Flounder"/>
    <s v="Wild"/>
    <s v="Non-salmonid juvenile"/>
    <n v="11"/>
    <n v="1"/>
    <n v="4"/>
    <n v="1"/>
    <s v="BS"/>
    <s v="Select tide"/>
    <m/>
    <m/>
  </r>
  <r>
    <n v="33"/>
    <x v="0"/>
    <n v="8"/>
    <s v="Aug"/>
    <n v="14"/>
    <x v="29"/>
    <d v="1899-12-30T13:24:00"/>
    <x v="2"/>
    <s v="South Arm SJ (Old Mill)"/>
    <s v="San Juan Estuary"/>
    <n v="1"/>
    <s v="Coho"/>
    <s v="Wild"/>
    <s v="Smolt"/>
    <n v="3"/>
    <n v="1"/>
    <n v="3"/>
    <n v="4"/>
    <s v="BS"/>
    <s v="Select tide"/>
    <m/>
    <m/>
  </r>
  <r>
    <n v="33"/>
    <x v="0"/>
    <n v="8"/>
    <s v="Aug"/>
    <n v="14"/>
    <x v="29"/>
    <d v="1899-12-30T13:24:00"/>
    <x v="2"/>
    <s v="South Arm SJ (Old Mill)"/>
    <s v="San Juan Estuary"/>
    <n v="1"/>
    <s v="Stickleback"/>
    <s v="Wild"/>
    <s v="Non-salmonid juvenile"/>
    <n v="9"/>
    <n v="1"/>
    <n v="4"/>
    <n v="46"/>
    <s v="BS"/>
    <s v="Select tide"/>
    <m/>
    <m/>
  </r>
  <r>
    <n v="33"/>
    <x v="0"/>
    <n v="8"/>
    <s v="Aug"/>
    <n v="14"/>
    <x v="29"/>
    <d v="1899-12-30T13:24:00"/>
    <x v="2"/>
    <s v="South Arm SJ (Old Mill)"/>
    <s v="San Juan Estuary"/>
    <n v="1"/>
    <s v="Blennie/Gunnel"/>
    <s v="Wild"/>
    <s v="Non-salmonid juvenile"/>
    <n v="15"/>
    <n v="1"/>
    <n v="4"/>
    <n v="52"/>
    <s v="BS"/>
    <s v="Select tide"/>
    <m/>
    <m/>
  </r>
  <r>
    <n v="33"/>
    <x v="0"/>
    <n v="8"/>
    <s v="Aug"/>
    <n v="14"/>
    <x v="29"/>
    <d v="1899-12-30T13:24:00"/>
    <x v="2"/>
    <s v="South Arm SJ (Old Mill)"/>
    <s v="San Juan Estuary"/>
    <n v="1"/>
    <s v="Perch"/>
    <s v="Wild"/>
    <s v="Non-salmonid juvenile"/>
    <n v="13"/>
    <n v="1"/>
    <n v="4"/>
    <n v="92"/>
    <s v="BS"/>
    <s v="Select tide"/>
    <m/>
    <m/>
  </r>
  <r>
    <n v="33"/>
    <x v="0"/>
    <n v="8"/>
    <s v="Aug"/>
    <n v="14"/>
    <x v="29"/>
    <d v="1899-12-30T13:40:00"/>
    <x v="10"/>
    <s v="Q Helen, top of Island Road"/>
    <s v="San Juan Estuary"/>
    <n v="1"/>
    <s v="Coho"/>
    <s v="Wild"/>
    <s v="Fry"/>
    <n v="3"/>
    <n v="1"/>
    <n v="2"/>
    <n v="2"/>
    <s v="BS"/>
    <s v="Select tide"/>
    <m/>
    <m/>
  </r>
  <r>
    <n v="33"/>
    <x v="0"/>
    <n v="8"/>
    <s v="Aug"/>
    <n v="14"/>
    <x v="29"/>
    <d v="1899-12-30T13:40:00"/>
    <x v="10"/>
    <s v="Q Helen, top of Island Road"/>
    <s v="San Juan Estuary"/>
    <n v="1"/>
    <s v="Sculpin"/>
    <s v="Wild"/>
    <s v="Non-salmonid juvenile"/>
    <n v="8"/>
    <n v="1"/>
    <n v="4"/>
    <n v="21"/>
    <s v="BS"/>
    <s v="Select tide"/>
    <m/>
    <m/>
  </r>
  <r>
    <n v="33"/>
    <x v="0"/>
    <n v="8"/>
    <s v="Aug"/>
    <n v="14"/>
    <x v="29"/>
    <d v="1899-12-30T13:40:00"/>
    <x v="10"/>
    <s v="Q Helen, top of Island Road"/>
    <s v="San Juan Estuary"/>
    <n v="1"/>
    <s v="Stickleback"/>
    <s v="Wild"/>
    <s v="Non-salmonid juvenile"/>
    <n v="9"/>
    <n v="1"/>
    <n v="4"/>
    <n v="1"/>
    <s v="BS"/>
    <s v="Select tide"/>
    <m/>
    <m/>
  </r>
  <r>
    <n v="33"/>
    <x v="0"/>
    <n v="8"/>
    <s v="Aug"/>
    <n v="14"/>
    <x v="29"/>
    <d v="1899-12-30T13:40:00"/>
    <x v="10"/>
    <s v="Q Helen, top of Island Road"/>
    <s v="San Juan Estuary"/>
    <n v="1"/>
    <s v="Blennie/Gunnel"/>
    <s v="Wild"/>
    <s v="Non-salmonid juvenile"/>
    <n v="15"/>
    <n v="1"/>
    <n v="4"/>
    <n v="5"/>
    <s v="BS"/>
    <s v="Select tide"/>
    <m/>
    <m/>
  </r>
  <r>
    <n v="33"/>
    <x v="0"/>
    <n v="8"/>
    <s v="Aug"/>
    <n v="14"/>
    <x v="29"/>
    <d v="1899-12-30T13:40:00"/>
    <x v="10"/>
    <s v="Q Helen, top of Island Road"/>
    <s v="San Juan Estuary"/>
    <n v="1"/>
    <s v="Flounder"/>
    <s v="Wild"/>
    <s v="Non-salmonid juvenile"/>
    <n v="11"/>
    <n v="1"/>
    <n v="4"/>
    <n v="2"/>
    <s v="BS"/>
    <s v="Select tide"/>
    <m/>
    <m/>
  </r>
  <r>
    <n v="33"/>
    <x v="0"/>
    <n v="8"/>
    <s v="Aug"/>
    <n v="14"/>
    <x v="29"/>
    <d v="1899-12-30T13:40:00"/>
    <x v="10"/>
    <s v="Q Helen, top of Island Road"/>
    <s v="San Juan Estuary"/>
    <n v="1"/>
    <s v="Perch"/>
    <s v="Wild"/>
    <s v="Non-salmonid juvenile"/>
    <n v="13"/>
    <n v="1"/>
    <n v="4"/>
    <n v="16"/>
    <s v="BS"/>
    <s v="Select tide"/>
    <m/>
    <m/>
  </r>
  <r>
    <n v="33"/>
    <x v="0"/>
    <n v="8"/>
    <s v="Aug"/>
    <n v="14"/>
    <x v="29"/>
    <d v="1899-12-30T14:05:00"/>
    <x v="3"/>
    <s v="Central Arm SJ at Island Rd Bridge"/>
    <s v="San Juan Estuary"/>
    <n v="1"/>
    <s v="Coho"/>
    <s v="Wild"/>
    <s v="Fry"/>
    <n v="3"/>
    <n v="1"/>
    <n v="2"/>
    <n v="2"/>
    <s v="BS"/>
    <s v="Select tide"/>
    <m/>
    <m/>
  </r>
  <r>
    <n v="33"/>
    <x v="0"/>
    <n v="8"/>
    <s v="Aug"/>
    <n v="14"/>
    <x v="29"/>
    <d v="1899-12-30T14:05:00"/>
    <x v="3"/>
    <s v="Central Arm SJ at Island Rd Bridge"/>
    <s v="San Juan Estuary"/>
    <n v="1"/>
    <s v="Sculpin"/>
    <s v="Wild"/>
    <s v="Non-salmonid juvenile"/>
    <n v="8"/>
    <n v="1"/>
    <n v="4"/>
    <n v="6"/>
    <s v="BS"/>
    <s v="Select tide"/>
    <m/>
    <m/>
  </r>
  <r>
    <n v="33"/>
    <x v="0"/>
    <n v="8"/>
    <s v="Aug"/>
    <n v="14"/>
    <x v="29"/>
    <d v="1899-12-30T14:05:00"/>
    <x v="3"/>
    <s v="Central Arm SJ at Island Rd Bridge"/>
    <s v="San Juan Estuary"/>
    <n v="1"/>
    <s v="Stickleback"/>
    <s v="Wild"/>
    <s v="Non-salmonid juvenile"/>
    <n v="9"/>
    <n v="1"/>
    <n v="4"/>
    <n v="1"/>
    <s v="BS"/>
    <s v="Select tide"/>
    <m/>
    <m/>
  </r>
  <r>
    <n v="33"/>
    <x v="0"/>
    <n v="8"/>
    <s v="Aug"/>
    <n v="14"/>
    <x v="29"/>
    <d v="1899-12-30T14:05:00"/>
    <x v="3"/>
    <s v="Central Arm SJ at Island Rd Bridge"/>
    <s v="San Juan Estuary"/>
    <n v="1"/>
    <s v="Blennie/Gunnel"/>
    <s v="Wild"/>
    <s v="Non-salmonid juvenile"/>
    <n v="15"/>
    <n v="1"/>
    <n v="4"/>
    <n v="1"/>
    <s v="BS"/>
    <s v="Select tide"/>
    <m/>
    <m/>
  </r>
  <r>
    <n v="33"/>
    <x v="0"/>
    <n v="8"/>
    <s v="Aug"/>
    <n v="14"/>
    <x v="29"/>
    <d v="1899-12-30T14:05:00"/>
    <x v="3"/>
    <s v="Central Arm SJ at Island Rd Bridge"/>
    <s v="San Juan Estuary"/>
    <n v="1"/>
    <s v="Perch"/>
    <s v="Wild"/>
    <s v="Non-salmonid juvenile"/>
    <n v="13"/>
    <n v="1"/>
    <n v="4"/>
    <n v="4"/>
    <s v="BS"/>
    <s v="Select tide"/>
    <m/>
    <m/>
  </r>
  <r>
    <n v="35"/>
    <x v="0"/>
    <n v="8"/>
    <s v="Aug"/>
    <n v="29"/>
    <x v="30"/>
    <d v="1899-12-30T09:38:00"/>
    <x v="8"/>
    <s v="Q01, left bank Gordon up from confluence"/>
    <s v="Gordon Estuary"/>
    <n v="1"/>
    <s v="Sculpin"/>
    <s v="Wild"/>
    <s v="Non-salmonid juvenile"/>
    <n v="8"/>
    <n v="1"/>
    <n v="4"/>
    <n v="2"/>
    <s v="BS"/>
    <s v="Select tide"/>
    <m/>
    <m/>
  </r>
  <r>
    <n v="35"/>
    <x v="0"/>
    <n v="8"/>
    <s v="Aug"/>
    <n v="29"/>
    <x v="30"/>
    <d v="1899-12-30T09:38:00"/>
    <x v="8"/>
    <s v="Q01, left bank Gordon up from confluence"/>
    <s v="Gordon Estuary"/>
    <n v="1"/>
    <s v="Stickleback"/>
    <s v="Wild"/>
    <s v="Non-salmonid juvenile"/>
    <n v="9"/>
    <n v="1"/>
    <n v="4"/>
    <n v="27"/>
    <s v="BS"/>
    <s v="Select tide"/>
    <m/>
    <m/>
  </r>
  <r>
    <n v="35"/>
    <x v="0"/>
    <n v="8"/>
    <s v="Aug"/>
    <n v="29"/>
    <x v="30"/>
    <d v="1899-12-30T09:38:00"/>
    <x v="8"/>
    <s v="Q01, left bank Gordon up from confluence"/>
    <s v="Gordon Estuary"/>
    <n v="1"/>
    <s v="Blennie/Gunnel"/>
    <s v="Wild"/>
    <s v="Non-salmonid juvenile"/>
    <n v="15"/>
    <n v="1"/>
    <n v="4"/>
    <n v="3"/>
    <s v="BS"/>
    <s v="Select tide"/>
    <m/>
    <m/>
  </r>
  <r>
    <n v="35"/>
    <x v="0"/>
    <n v="8"/>
    <s v="Aug"/>
    <n v="29"/>
    <x v="30"/>
    <d v="1899-12-30T09:57:00"/>
    <x v="4"/>
    <s v="Butch's (Gordon R.)"/>
    <s v="Gordon Estuary"/>
    <n v="1"/>
    <s v="Sculpin"/>
    <s v="Wild"/>
    <s v="Non-salmonid juvenile"/>
    <n v="8"/>
    <n v="1"/>
    <n v="4"/>
    <n v="5"/>
    <s v="BS"/>
    <s v="Select tide"/>
    <m/>
    <m/>
  </r>
  <r>
    <n v="35"/>
    <x v="0"/>
    <n v="8"/>
    <s v="Aug"/>
    <n v="29"/>
    <x v="30"/>
    <d v="1899-12-30T09:57:00"/>
    <x v="4"/>
    <s v="Butch's (Gordon R.)"/>
    <s v="Gordon Estuary"/>
    <n v="1"/>
    <s v="Stickleback"/>
    <s v="Wild"/>
    <s v="Non-salmonid juvenile"/>
    <n v="9"/>
    <n v="1"/>
    <n v="4"/>
    <n v="1"/>
    <s v="BS"/>
    <s v="Select tide"/>
    <m/>
    <m/>
  </r>
  <r>
    <n v="35"/>
    <x v="0"/>
    <n v="8"/>
    <s v="Aug"/>
    <n v="29"/>
    <x v="30"/>
    <d v="1899-12-30T09:57:00"/>
    <x v="4"/>
    <s v="Butch's (Gordon R.)"/>
    <s v="Gordon Estuary"/>
    <n v="1"/>
    <s v="Flounder"/>
    <s v="Wild"/>
    <s v="Non-salmonid juvenile"/>
    <n v="11"/>
    <n v="1"/>
    <n v="4"/>
    <n v="8"/>
    <s v="BS"/>
    <s v="Select tide"/>
    <m/>
    <m/>
  </r>
  <r>
    <n v="35"/>
    <x v="0"/>
    <n v="8"/>
    <s v="Aug"/>
    <n v="29"/>
    <x v="30"/>
    <d v="1899-12-30T09:57:00"/>
    <x v="4"/>
    <s v="Butch's (Gordon R.)"/>
    <s v="Gordon Estuary"/>
    <n v="1"/>
    <s v="Crab"/>
    <s v="Wild"/>
    <s v="Non-salmonid juvenile"/>
    <n v="20"/>
    <n v="1"/>
    <n v="4"/>
    <n v="4"/>
    <s v="BS"/>
    <s v="Select tide"/>
    <m/>
    <m/>
  </r>
  <r>
    <n v="35"/>
    <x v="0"/>
    <n v="8"/>
    <s v="Aug"/>
    <n v="29"/>
    <x v="30"/>
    <d v="1899-12-30T10:13:00"/>
    <x v="9"/>
    <s v="Q Jeff (right bank opposite N. Arm confl.)"/>
    <s v="Gordon Estuary"/>
    <n v="1"/>
    <s v="Sculpin"/>
    <s v="Wild"/>
    <s v="Non-salmonid juvenile"/>
    <n v="8"/>
    <n v="1"/>
    <n v="4"/>
    <n v="5"/>
    <s v="BS"/>
    <s v="Select tide"/>
    <m/>
    <m/>
  </r>
  <r>
    <n v="35"/>
    <x v="0"/>
    <n v="8"/>
    <s v="Aug"/>
    <n v="29"/>
    <x v="30"/>
    <d v="1899-12-30T10:13:00"/>
    <x v="9"/>
    <s v="Q Jeff (right bank opposite N. Arm confl.)"/>
    <s v="Gordon Estuary"/>
    <n v="1"/>
    <s v="Pipefish"/>
    <s v="Wild"/>
    <s v="Non-salmonid juvenile"/>
    <n v="18"/>
    <n v="1"/>
    <n v="4"/>
    <n v="5"/>
    <s v="BS"/>
    <s v="Select tide"/>
    <m/>
    <m/>
  </r>
  <r>
    <n v="35"/>
    <x v="0"/>
    <n v="8"/>
    <s v="Aug"/>
    <n v="29"/>
    <x v="30"/>
    <d v="1899-12-30T10:13:00"/>
    <x v="9"/>
    <s v="Q Jeff (right bank opposite N. Arm confl.)"/>
    <s v="Gordon Estuary"/>
    <n v="1"/>
    <s v="Blennie/Gunnel"/>
    <s v="Wild"/>
    <s v="Non-salmonid juvenile"/>
    <n v="15"/>
    <n v="1"/>
    <n v="4"/>
    <n v="6"/>
    <s v="BS"/>
    <s v="Select tide"/>
    <m/>
    <m/>
  </r>
  <r>
    <n v="35"/>
    <x v="0"/>
    <n v="8"/>
    <s v="Aug"/>
    <n v="29"/>
    <x v="30"/>
    <d v="1899-12-30T10:13:00"/>
    <x v="9"/>
    <s v="Q Jeff (right bank opposite N. Arm confl.)"/>
    <s v="Gordon Estuary"/>
    <n v="1"/>
    <s v="Flounder"/>
    <s v="Wild"/>
    <s v="Non-salmonid juvenile"/>
    <n v="11"/>
    <n v="1"/>
    <n v="4"/>
    <n v="3"/>
    <s v="BS"/>
    <s v="Select tide"/>
    <m/>
    <m/>
  </r>
  <r>
    <n v="35"/>
    <x v="0"/>
    <n v="8"/>
    <s v="Aug"/>
    <n v="29"/>
    <x v="30"/>
    <d v="1899-12-30T10:13:00"/>
    <x v="9"/>
    <s v="Q Jeff (right bank opposite N. Arm confl.)"/>
    <s v="Gordon Estuary"/>
    <n v="1"/>
    <s v="Perch"/>
    <s v="Wild"/>
    <s v="Non-salmonid juvenile"/>
    <n v="13"/>
    <n v="1"/>
    <n v="4"/>
    <n v="38"/>
    <s v="BS"/>
    <s v="Select tide"/>
    <m/>
    <m/>
  </r>
  <r>
    <n v="35"/>
    <x v="0"/>
    <n v="8"/>
    <s v="Aug"/>
    <n v="29"/>
    <x v="30"/>
    <d v="1899-12-30T10:13:00"/>
    <x v="9"/>
    <s v="Q Jeff (right bank opposite N. Arm confl.)"/>
    <s v="Gordon Estuary"/>
    <n v="1"/>
    <s v="Juvenile lingcod"/>
    <s v="Wild"/>
    <s v="Non-salmonid juvenile"/>
    <n v="23"/>
    <n v="1"/>
    <n v="4"/>
    <n v="3"/>
    <s v="BS"/>
    <s v="Select tide"/>
    <m/>
    <m/>
  </r>
  <r>
    <n v="35"/>
    <x v="0"/>
    <n v="8"/>
    <s v="Aug"/>
    <n v="29"/>
    <x v="30"/>
    <d v="1899-12-30T10:13:00"/>
    <x v="9"/>
    <s v="Q Jeff (right bank opposite N. Arm confl.)"/>
    <s v="Gordon Estuary"/>
    <n v="1"/>
    <s v="Smelt"/>
    <s v="Wild"/>
    <s v="Non-salmonid juvenile"/>
    <n v="25"/>
    <n v="1"/>
    <n v="4"/>
    <n v="3"/>
    <s v="BS"/>
    <s v="Select tide"/>
    <m/>
    <m/>
  </r>
  <r>
    <n v="35"/>
    <x v="0"/>
    <n v="8"/>
    <s v="Aug"/>
    <n v="29"/>
    <x v="30"/>
    <d v="1899-12-30T10:30:00"/>
    <x v="7"/>
    <s v="Q08, Jeff's Boat Ramp"/>
    <s v="Gordon Estuary"/>
    <n v="1"/>
    <s v="Coho"/>
    <s v="Wild"/>
    <s v="Smolt"/>
    <n v="3"/>
    <n v="1"/>
    <n v="3"/>
    <n v="1"/>
    <s v="BS"/>
    <s v="Select tide"/>
    <m/>
    <m/>
  </r>
  <r>
    <n v="35"/>
    <x v="0"/>
    <n v="8"/>
    <s v="Aug"/>
    <n v="29"/>
    <x v="30"/>
    <d v="1899-12-30T10:30:00"/>
    <x v="7"/>
    <s v="Q08, Jeff's Boat Ramp"/>
    <s v="Gordon Estuary"/>
    <n v="1"/>
    <s v="Sculpin"/>
    <s v="Wild"/>
    <s v="Non-salmonid juvenile"/>
    <n v="8"/>
    <n v="1"/>
    <n v="4"/>
    <n v="3"/>
    <s v="BS"/>
    <s v="Select tide"/>
    <m/>
    <m/>
  </r>
  <r>
    <n v="35"/>
    <x v="0"/>
    <n v="8"/>
    <s v="Aug"/>
    <n v="29"/>
    <x v="30"/>
    <d v="1899-12-30T10:30:00"/>
    <x v="7"/>
    <s v="Q08, Jeff's Boat Ramp"/>
    <s v="Gordon Estuary"/>
    <n v="1"/>
    <s v="Stickleback"/>
    <s v="Wild"/>
    <s v="Non-salmonid juvenile"/>
    <n v="9"/>
    <n v="1"/>
    <n v="4"/>
    <n v="10"/>
    <s v="BS"/>
    <s v="Select tide"/>
    <m/>
    <m/>
  </r>
  <r>
    <n v="35"/>
    <x v="0"/>
    <n v="8"/>
    <s v="Aug"/>
    <n v="29"/>
    <x v="30"/>
    <d v="1899-12-30T10:30:00"/>
    <x v="7"/>
    <s v="Q08, Jeff's Boat Ramp"/>
    <s v="Gordon Estuary"/>
    <n v="1"/>
    <s v="Pipefish"/>
    <s v="Wild"/>
    <s v="Non-salmonid juvenile"/>
    <n v="18"/>
    <n v="1"/>
    <n v="4"/>
    <n v="7"/>
    <s v="BS"/>
    <s v="Select tide"/>
    <m/>
    <m/>
  </r>
  <r>
    <n v="35"/>
    <x v="0"/>
    <n v="8"/>
    <s v="Aug"/>
    <n v="29"/>
    <x v="30"/>
    <d v="1899-12-30T10:30:00"/>
    <x v="7"/>
    <s v="Q08, Jeff's Boat Ramp"/>
    <s v="Gordon Estuary"/>
    <n v="1"/>
    <s v="Blennie/Gunnel"/>
    <s v="Wild"/>
    <s v="Non-salmonid juvenile"/>
    <n v="15"/>
    <n v="1"/>
    <n v="4"/>
    <n v="19"/>
    <s v="BS"/>
    <s v="Select tide"/>
    <m/>
    <m/>
  </r>
  <r>
    <n v="35"/>
    <x v="0"/>
    <n v="8"/>
    <s v="Aug"/>
    <n v="29"/>
    <x v="30"/>
    <d v="1899-12-30T10:30:00"/>
    <x v="7"/>
    <s v="Q08, Jeff's Boat Ramp"/>
    <s v="Gordon Estuary"/>
    <n v="1"/>
    <s v="Perch"/>
    <s v="Wild"/>
    <s v="Non-salmonid juvenile"/>
    <n v="13"/>
    <n v="1"/>
    <n v="4"/>
    <n v="38"/>
    <s v="BS"/>
    <s v="Select tide"/>
    <m/>
    <m/>
  </r>
  <r>
    <n v="35"/>
    <x v="0"/>
    <n v="8"/>
    <s v="Aug"/>
    <n v="29"/>
    <x v="30"/>
    <d v="1899-12-30T10:30:00"/>
    <x v="7"/>
    <s v="Q08, Jeff's Boat Ramp"/>
    <s v="Gordon Estuary"/>
    <n v="1"/>
    <s v="Prickleback"/>
    <s v="Wild"/>
    <s v="Non-salmonid juvenile"/>
    <n v="21"/>
    <n v="1"/>
    <n v="4"/>
    <n v="1"/>
    <s v="BS"/>
    <s v="Select tide"/>
    <m/>
    <m/>
  </r>
  <r>
    <n v="35"/>
    <x v="0"/>
    <n v="8"/>
    <s v="Aug"/>
    <n v="29"/>
    <x v="30"/>
    <d v="1899-12-30T10:30:00"/>
    <x v="7"/>
    <s v="Q08, Jeff's Boat Ramp"/>
    <s v="Gordon Estuary"/>
    <n v="1"/>
    <s v="Smelt"/>
    <s v="Wild"/>
    <s v="Non-salmonid juvenile"/>
    <n v="25"/>
    <n v="1"/>
    <n v="4"/>
    <n v="1"/>
    <s v="BS"/>
    <s v="Select tide"/>
    <m/>
    <m/>
  </r>
  <r>
    <n v="35"/>
    <x v="0"/>
    <n v="8"/>
    <s v="Aug"/>
    <n v="29"/>
    <x v="30"/>
    <d v="1899-12-30T10:45:00"/>
    <x v="6"/>
    <s v="Smokies"/>
    <s v="Gordon Estuary"/>
    <n v="1"/>
    <s v="Sculpin"/>
    <s v="Wild"/>
    <s v="Non-salmonid juvenile"/>
    <n v="8"/>
    <n v="1"/>
    <n v="4"/>
    <n v="2"/>
    <s v="BS"/>
    <s v="Select tide"/>
    <m/>
    <m/>
  </r>
  <r>
    <n v="35"/>
    <x v="0"/>
    <n v="8"/>
    <s v="Aug"/>
    <n v="29"/>
    <x v="30"/>
    <d v="1899-12-30T10:45:00"/>
    <x v="6"/>
    <s v="Smokies"/>
    <s v="Gordon Estuary"/>
    <n v="1"/>
    <s v="Stickleback"/>
    <s v="Wild"/>
    <s v="Non-salmonid juvenile"/>
    <n v="9"/>
    <n v="1"/>
    <n v="4"/>
    <n v="4"/>
    <s v="BS"/>
    <s v="Select tide"/>
    <m/>
    <m/>
  </r>
  <r>
    <n v="35"/>
    <x v="0"/>
    <n v="8"/>
    <s v="Aug"/>
    <n v="29"/>
    <x v="30"/>
    <d v="1899-12-30T10:45:00"/>
    <x v="6"/>
    <s v="Smokies"/>
    <s v="Gordon Estuary"/>
    <n v="1"/>
    <s v="Blennie/Gunnel"/>
    <s v="Wild"/>
    <s v="Non-salmonid juvenile"/>
    <n v="15"/>
    <n v="1"/>
    <n v="4"/>
    <n v="2"/>
    <s v="BS"/>
    <s v="Select tide"/>
    <m/>
    <m/>
  </r>
  <r>
    <n v="35"/>
    <x v="0"/>
    <n v="8"/>
    <s v="Aug"/>
    <n v="29"/>
    <x v="30"/>
    <d v="1899-12-30T10:45:00"/>
    <x v="6"/>
    <s v="Smokies"/>
    <s v="Gordon Estuary"/>
    <n v="1"/>
    <s v="Perch"/>
    <s v="Wild"/>
    <s v="Non-salmonid juvenile"/>
    <n v="13"/>
    <n v="1"/>
    <n v="4"/>
    <n v="2"/>
    <s v="BS"/>
    <s v="Select tide"/>
    <m/>
    <m/>
  </r>
  <r>
    <n v="35"/>
    <x v="0"/>
    <n v="8"/>
    <s v="Aug"/>
    <n v="29"/>
    <x v="30"/>
    <d v="1899-12-30T10:45:00"/>
    <x v="6"/>
    <s v="Smokies"/>
    <s v="Gordon Estuary"/>
    <n v="1"/>
    <s v="Prickleback"/>
    <s v="Wild"/>
    <s v="Non-salmonid juvenile"/>
    <n v="21"/>
    <n v="1"/>
    <n v="4"/>
    <n v="1"/>
    <s v="BS"/>
    <s v="Select tide"/>
    <m/>
    <m/>
  </r>
  <r>
    <n v="35"/>
    <x v="0"/>
    <n v="8"/>
    <s v="Aug"/>
    <n v="29"/>
    <x v="30"/>
    <d v="1899-12-30T10:45:00"/>
    <x v="6"/>
    <s v="Smokies"/>
    <s v="Gordon Estuary"/>
    <n v="1"/>
    <s v="Smelt"/>
    <s v="Wild"/>
    <s v="Non-salmonid juvenile"/>
    <n v="25"/>
    <n v="1"/>
    <n v="4"/>
    <n v="1"/>
    <s v="BS"/>
    <s v="Select tide"/>
    <m/>
    <m/>
  </r>
  <r>
    <n v="35"/>
    <x v="0"/>
    <n v="8"/>
    <s v="Aug"/>
    <n v="29"/>
    <x v="30"/>
    <d v="1899-12-30T11:20:00"/>
    <x v="1"/>
    <s v="Gallaugher's"/>
    <s v="Gordon Estuary"/>
    <n v="1"/>
    <s v="Sculpin"/>
    <s v="Wild"/>
    <s v="Non-salmonid juvenile"/>
    <n v="8"/>
    <n v="1"/>
    <n v="4"/>
    <n v="2"/>
    <s v="BS"/>
    <s v="Select tide"/>
    <m/>
    <m/>
  </r>
  <r>
    <n v="35"/>
    <x v="0"/>
    <n v="8"/>
    <s v="Aug"/>
    <n v="29"/>
    <x v="30"/>
    <d v="1899-12-30T11:20:00"/>
    <x v="1"/>
    <s v="Gallaugher's"/>
    <s v="Gordon Estuary"/>
    <n v="1"/>
    <s v="Stickleback"/>
    <s v="Wild"/>
    <s v="Non-salmonid juvenile"/>
    <n v="9"/>
    <n v="1"/>
    <n v="4"/>
    <s v="lots"/>
    <s v="BS"/>
    <s v="Select tide"/>
    <m/>
    <m/>
  </r>
  <r>
    <n v="35"/>
    <x v="0"/>
    <n v="8"/>
    <s v="Aug"/>
    <n v="29"/>
    <x v="30"/>
    <d v="1899-12-30T11:20:00"/>
    <x v="1"/>
    <s v="Gallaugher's"/>
    <s v="Gordon Estuary"/>
    <n v="1"/>
    <s v="Pipefish"/>
    <s v="Wild"/>
    <s v="Non-salmonid juvenile"/>
    <n v="18"/>
    <n v="1"/>
    <n v="4"/>
    <n v="2"/>
    <s v="BS"/>
    <s v="Select tide"/>
    <m/>
    <m/>
  </r>
  <r>
    <n v="35"/>
    <x v="0"/>
    <n v="8"/>
    <s v="Aug"/>
    <n v="29"/>
    <x v="30"/>
    <d v="1899-12-30T11:20:00"/>
    <x v="1"/>
    <s v="Gallaugher's"/>
    <s v="Gordon Estuary"/>
    <n v="1"/>
    <s v="Blennie/Gunnel"/>
    <s v="Wild"/>
    <s v="Non-salmonid juvenile"/>
    <n v="15"/>
    <n v="1"/>
    <n v="4"/>
    <n v="7"/>
    <s v="BS"/>
    <s v="Select tide"/>
    <m/>
    <m/>
  </r>
  <r>
    <n v="35"/>
    <x v="0"/>
    <n v="8"/>
    <s v="Aug"/>
    <n v="29"/>
    <x v="30"/>
    <d v="1899-12-30T11:20:00"/>
    <x v="1"/>
    <s v="Gallaugher's"/>
    <s v="Gordon Estuary"/>
    <n v="1"/>
    <s v="Flounder"/>
    <s v="Wild"/>
    <s v="Non-salmonid juvenile"/>
    <n v="11"/>
    <n v="1"/>
    <n v="4"/>
    <n v="1"/>
    <s v="BS"/>
    <s v="Select tide"/>
    <m/>
    <m/>
  </r>
  <r>
    <n v="35"/>
    <x v="0"/>
    <n v="8"/>
    <s v="Aug"/>
    <n v="29"/>
    <x v="30"/>
    <d v="1899-12-30T11:20:00"/>
    <x v="1"/>
    <s v="Gallaugher's"/>
    <s v="Gordon Estuary"/>
    <n v="1"/>
    <s v="Perch"/>
    <s v="Wild"/>
    <s v="Non-salmonid juvenile"/>
    <n v="13"/>
    <n v="1"/>
    <n v="4"/>
    <n v="31"/>
    <s v="BS"/>
    <s v="Select tide"/>
    <m/>
    <m/>
  </r>
  <r>
    <n v="35"/>
    <x v="0"/>
    <n v="8"/>
    <s v="Aug"/>
    <n v="29"/>
    <x v="30"/>
    <d v="1899-12-30T11:20:00"/>
    <x v="1"/>
    <s v="Gallaugher's"/>
    <s v="Gordon Estuary"/>
    <n v="1"/>
    <s v="Crab"/>
    <s v="Wild"/>
    <s v="Non-salmonid juvenile"/>
    <n v="20"/>
    <n v="1"/>
    <n v="4"/>
    <n v="1"/>
    <s v="BS"/>
    <s v="Select tide"/>
    <m/>
    <m/>
  </r>
  <r>
    <n v="35"/>
    <x v="0"/>
    <n v="8"/>
    <s v="Aug"/>
    <n v="29"/>
    <x v="30"/>
    <d v="1899-12-30T12:04:00"/>
    <x v="15"/>
    <s v="Q07, Central/South Arm confluence"/>
    <s v="San Juan Estuary"/>
    <n v="1"/>
    <s v="Coho"/>
    <s v="Wild"/>
    <s v="Smolt"/>
    <n v="3"/>
    <n v="1"/>
    <n v="3"/>
    <n v="1"/>
    <s v="BS"/>
    <s v="Select tide"/>
    <m/>
    <m/>
  </r>
  <r>
    <n v="35"/>
    <x v="0"/>
    <n v="8"/>
    <s v="Aug"/>
    <n v="29"/>
    <x v="30"/>
    <d v="1899-12-30T12:04:00"/>
    <x v="15"/>
    <s v="Q07, Central/South Arm confluence"/>
    <s v="San Juan Estuary"/>
    <n v="1"/>
    <s v="Stickleback"/>
    <s v="Wild"/>
    <s v="Non-salmonid juvenile"/>
    <n v="9"/>
    <n v="1"/>
    <n v="4"/>
    <n v="6"/>
    <s v="BS"/>
    <s v="Select tide"/>
    <m/>
    <m/>
  </r>
  <r>
    <n v="35"/>
    <x v="0"/>
    <n v="8"/>
    <s v="Aug"/>
    <n v="29"/>
    <x v="30"/>
    <d v="1899-12-30T12:04:00"/>
    <x v="15"/>
    <s v="Q07, Central/South Arm confluence"/>
    <s v="San Juan Estuary"/>
    <n v="1"/>
    <s v="Blennie/Gunnel"/>
    <s v="Wild"/>
    <s v="Non-salmonid juvenile"/>
    <n v="15"/>
    <n v="1"/>
    <n v="4"/>
    <n v="11"/>
    <s v="BS"/>
    <s v="Select tide"/>
    <m/>
    <m/>
  </r>
  <r>
    <n v="35"/>
    <x v="0"/>
    <n v="8"/>
    <s v="Aug"/>
    <n v="29"/>
    <x v="30"/>
    <d v="1899-12-30T12:04:00"/>
    <x v="15"/>
    <s v="Q07, Central/South Arm confluence"/>
    <s v="San Juan Estuary"/>
    <n v="1"/>
    <s v="Perch"/>
    <s v="Wild"/>
    <s v="Non-salmonid juvenile"/>
    <n v="13"/>
    <n v="1"/>
    <n v="4"/>
    <n v="71"/>
    <s v="BS"/>
    <s v="Select tide"/>
    <m/>
    <m/>
  </r>
  <r>
    <n v="35"/>
    <x v="0"/>
    <n v="8"/>
    <s v="Aug"/>
    <n v="29"/>
    <x v="30"/>
    <d v="1899-12-30T12:26:00"/>
    <x v="11"/>
    <s v="Q4, u/s of Tanis's template site"/>
    <s v="San Juan Estuary"/>
    <n v="1"/>
    <s v="Coho"/>
    <s v="Wild"/>
    <s v="Smolt"/>
    <n v="3"/>
    <n v="1"/>
    <n v="3"/>
    <n v="15"/>
    <s v="BS"/>
    <s v="Select tide"/>
    <m/>
    <m/>
  </r>
  <r>
    <n v="35"/>
    <x v="0"/>
    <n v="8"/>
    <s v="Aug"/>
    <n v="29"/>
    <x v="30"/>
    <d v="1899-12-30T12:26:00"/>
    <x v="11"/>
    <s v="Q4, u/s of Tanis's template site"/>
    <s v="San Juan Estuary"/>
    <n v="1"/>
    <s v="Coho"/>
    <s v="Wild"/>
    <s v="Fry"/>
    <n v="3"/>
    <n v="1"/>
    <n v="2"/>
    <n v="4"/>
    <s v="BS"/>
    <s v="Select tide"/>
    <m/>
    <m/>
  </r>
  <r>
    <n v="35"/>
    <x v="0"/>
    <n v="8"/>
    <s v="Aug"/>
    <n v="29"/>
    <x v="30"/>
    <d v="1899-12-30T12:26:00"/>
    <x v="11"/>
    <s v="Q4, u/s of Tanis's template site"/>
    <s v="San Juan Estuary"/>
    <n v="1"/>
    <s v="Sculpin"/>
    <s v="Wild"/>
    <s v="Non-salmonid juvenile"/>
    <n v="8"/>
    <n v="1"/>
    <n v="4"/>
    <n v="3"/>
    <s v="BS"/>
    <s v="Select tide"/>
    <m/>
    <m/>
  </r>
  <r>
    <n v="35"/>
    <x v="0"/>
    <n v="8"/>
    <s v="Aug"/>
    <n v="29"/>
    <x v="30"/>
    <d v="1899-12-30T12:26:00"/>
    <x v="11"/>
    <s v="Q4, u/s of Tanis's template site"/>
    <s v="San Juan Estuary"/>
    <n v="1"/>
    <s v="Blennie/Gunnel"/>
    <s v="Wild"/>
    <s v="Non-salmonid juvenile"/>
    <n v="15"/>
    <n v="1"/>
    <n v="4"/>
    <n v="1"/>
    <s v="BS"/>
    <s v="Select tide"/>
    <m/>
    <m/>
  </r>
  <r>
    <n v="35"/>
    <x v="0"/>
    <n v="8"/>
    <s v="Aug"/>
    <n v="29"/>
    <x v="30"/>
    <d v="1899-12-30T12:26:00"/>
    <x v="11"/>
    <s v="Q4, u/s of Tanis's template site"/>
    <s v="San Juan Estuary"/>
    <n v="1"/>
    <s v="Perch"/>
    <s v="Wild"/>
    <s v="Non-salmonid juvenile"/>
    <n v="13"/>
    <n v="1"/>
    <n v="4"/>
    <n v="1"/>
    <s v="BS"/>
    <s v="Select tide"/>
    <m/>
    <m/>
  </r>
  <r>
    <n v="35"/>
    <x v="0"/>
    <n v="8"/>
    <s v="Aug"/>
    <n v="29"/>
    <x v="30"/>
    <d v="1899-12-30T01:00:00"/>
    <x v="2"/>
    <s v="South Arm SJ (Old Mill)"/>
    <s v="San Juan Estuary"/>
    <n v="1"/>
    <s v="Sculpin"/>
    <s v="Wild"/>
    <s v="Non-salmonid juvenile"/>
    <n v="8"/>
    <n v="1"/>
    <n v="4"/>
    <n v="1"/>
    <s v="BS"/>
    <s v="Select tide"/>
    <m/>
    <m/>
  </r>
  <r>
    <n v="35"/>
    <x v="0"/>
    <n v="8"/>
    <s v="Aug"/>
    <n v="29"/>
    <x v="30"/>
    <d v="1899-12-30T01:00:00"/>
    <x v="2"/>
    <s v="South Arm SJ (Old Mill)"/>
    <s v="San Juan Estuary"/>
    <n v="1"/>
    <s v="Stickleback"/>
    <s v="Wild"/>
    <s v="Non-salmonid juvenile"/>
    <n v="9"/>
    <n v="1"/>
    <n v="4"/>
    <n v="150"/>
    <s v="BS"/>
    <s v="Select tide"/>
    <m/>
    <m/>
  </r>
  <r>
    <n v="35"/>
    <x v="0"/>
    <n v="8"/>
    <s v="Aug"/>
    <n v="29"/>
    <x v="30"/>
    <d v="1899-12-30T01:00:00"/>
    <x v="2"/>
    <s v="South Arm SJ (Old Mill)"/>
    <s v="San Juan Estuary"/>
    <n v="1"/>
    <s v="Pipefish"/>
    <s v="Wild"/>
    <s v="Non-salmonid juvenile"/>
    <n v="18"/>
    <n v="1"/>
    <n v="4"/>
    <n v="1"/>
    <s v="BS"/>
    <s v="Select tide"/>
    <m/>
    <m/>
  </r>
  <r>
    <n v="35"/>
    <x v="0"/>
    <n v="8"/>
    <s v="Aug"/>
    <n v="29"/>
    <x v="30"/>
    <d v="1899-12-30T01:00:00"/>
    <x v="2"/>
    <s v="South Arm SJ (Old Mill)"/>
    <s v="San Juan Estuary"/>
    <n v="1"/>
    <s v="Perch"/>
    <s v="Wild"/>
    <s v="Non-salmonid juvenile"/>
    <n v="13"/>
    <n v="1"/>
    <n v="4"/>
    <n v="10"/>
    <s v="BS"/>
    <s v="Select tide"/>
    <m/>
    <m/>
  </r>
  <r>
    <n v="35"/>
    <x v="0"/>
    <n v="8"/>
    <s v="Aug"/>
    <n v="29"/>
    <x v="30"/>
    <d v="1899-12-30T01:13:00"/>
    <x v="3"/>
    <s v="Central Arm SJ at Island Rd Bridge"/>
    <s v="San Juan Estuary"/>
    <n v="1"/>
    <s v="Coho"/>
    <s v="Wild"/>
    <s v="Fry"/>
    <n v="3"/>
    <n v="1"/>
    <n v="2"/>
    <n v="3"/>
    <s v="BS"/>
    <s v="Select tide"/>
    <m/>
    <m/>
  </r>
  <r>
    <n v="35"/>
    <x v="0"/>
    <n v="8"/>
    <s v="Aug"/>
    <n v="29"/>
    <x v="30"/>
    <d v="1899-12-30T01:13:00"/>
    <x v="3"/>
    <s v="Central Arm SJ at Island Rd Bridge"/>
    <s v="San Juan Estuary"/>
    <n v="1"/>
    <s v="Sculpin"/>
    <s v="Wild"/>
    <s v="Non-salmonid juvenile"/>
    <n v="8"/>
    <n v="1"/>
    <n v="4"/>
    <n v="16"/>
    <s v="BS"/>
    <s v="Select tide"/>
    <m/>
    <m/>
  </r>
  <r>
    <n v="35"/>
    <x v="0"/>
    <n v="8"/>
    <s v="Aug"/>
    <n v="29"/>
    <x v="30"/>
    <d v="1899-12-30T01:13:00"/>
    <x v="3"/>
    <s v="Central Arm SJ at Island Rd Bridge"/>
    <s v="San Juan Estuary"/>
    <n v="1"/>
    <s v="Pipefish"/>
    <s v="Wild"/>
    <s v="Non-salmonid juvenile"/>
    <n v="18"/>
    <n v="1"/>
    <n v="4"/>
    <n v="1"/>
    <s v="BS"/>
    <s v="Select tide"/>
    <m/>
    <m/>
  </r>
  <r>
    <n v="35"/>
    <x v="0"/>
    <n v="8"/>
    <s v="Aug"/>
    <n v="29"/>
    <x v="30"/>
    <d v="1899-12-30T01:13:00"/>
    <x v="3"/>
    <s v="Central Arm SJ at Island Rd Bridge"/>
    <s v="San Juan Estuary"/>
    <n v="1"/>
    <s v="Blennie/Gunnel"/>
    <s v="Wild"/>
    <s v="Non-salmonid juvenile"/>
    <n v="15"/>
    <n v="1"/>
    <n v="4"/>
    <n v="1"/>
    <s v="BS"/>
    <s v="Select tide"/>
    <m/>
    <m/>
  </r>
  <r>
    <n v="35"/>
    <x v="0"/>
    <n v="8"/>
    <s v="Aug"/>
    <n v="29"/>
    <x v="30"/>
    <d v="1899-12-30T01:13:00"/>
    <x v="3"/>
    <s v="Central Arm SJ at Island Rd Bridge"/>
    <s v="San Juan Estuary"/>
    <n v="1"/>
    <s v="Perch"/>
    <s v="Wild"/>
    <s v="Non-salmonid juvenile"/>
    <n v="13"/>
    <n v="1"/>
    <n v="4"/>
    <n v="9"/>
    <s v="BS"/>
    <s v="Select tide"/>
    <m/>
    <m/>
  </r>
  <r>
    <n v="35"/>
    <x v="0"/>
    <n v="8"/>
    <s v="Aug"/>
    <n v="29"/>
    <x v="30"/>
    <d v="1899-12-30T01:32:00"/>
    <x v="10"/>
    <s v="Q Helen, top of Island Road"/>
    <s v="San Juan Estuary"/>
    <n v="1"/>
    <s v="Coho"/>
    <s v="Wild"/>
    <s v="Fry"/>
    <n v="3"/>
    <n v="1"/>
    <n v="2"/>
    <n v="2"/>
    <s v="BS"/>
    <s v="Select tide"/>
    <m/>
    <m/>
  </r>
  <r>
    <n v="35"/>
    <x v="0"/>
    <n v="8"/>
    <s v="Aug"/>
    <n v="29"/>
    <x v="30"/>
    <d v="1899-12-30T01:32:00"/>
    <x v="10"/>
    <s v="Q Helen, top of Island Road"/>
    <s v="San Juan Estuary"/>
    <n v="1"/>
    <s v="Sculpin"/>
    <s v="Wild"/>
    <s v="Non-salmonid juvenile"/>
    <n v="8"/>
    <n v="1"/>
    <n v="4"/>
    <n v="5"/>
    <s v="BS"/>
    <s v="Select tide"/>
    <m/>
    <m/>
  </r>
  <r>
    <n v="35"/>
    <x v="0"/>
    <n v="8"/>
    <s v="Aug"/>
    <n v="29"/>
    <x v="30"/>
    <d v="1899-12-30T01:32:00"/>
    <x v="10"/>
    <s v="Q Helen, top of Island Road"/>
    <s v="San Juan Estuary"/>
    <n v="1"/>
    <s v="Stickleback"/>
    <s v="Wild"/>
    <s v="Non-salmonid juvenile"/>
    <n v="9"/>
    <n v="1"/>
    <n v="4"/>
    <n v="1"/>
    <s v="BS"/>
    <s v="Select tide"/>
    <m/>
    <m/>
  </r>
  <r>
    <n v="35"/>
    <x v="0"/>
    <n v="8"/>
    <s v="Aug"/>
    <n v="29"/>
    <x v="30"/>
    <d v="1899-12-30T01:32:00"/>
    <x v="10"/>
    <s v="Q Helen, top of Island Road"/>
    <s v="San Juan Estuary"/>
    <n v="1"/>
    <s v="Perch"/>
    <s v="Wild"/>
    <s v="Non-salmonid juvenile"/>
    <n v="13"/>
    <n v="1"/>
    <n v="4"/>
    <n v="3"/>
    <s v="BS"/>
    <s v="Select tide"/>
    <m/>
    <m/>
  </r>
  <r>
    <n v="36"/>
    <x v="0"/>
    <n v="9"/>
    <s v="Sep"/>
    <n v="6"/>
    <x v="31"/>
    <d v="1899-12-30T11:12:00"/>
    <x v="6"/>
    <s v="Smokies"/>
    <s v="Gordon Estuary"/>
    <n v="1"/>
    <s v="Chinook"/>
    <s v="Wild"/>
    <s v="Smolt"/>
    <n v="5"/>
    <n v="1"/>
    <n v="3"/>
    <n v="1"/>
    <s v="BS"/>
    <s v="Select tide"/>
    <m/>
    <m/>
  </r>
  <r>
    <n v="36"/>
    <x v="0"/>
    <n v="9"/>
    <s v="Sep"/>
    <n v="6"/>
    <x v="31"/>
    <d v="1899-12-30T11:12:00"/>
    <x v="6"/>
    <s v="Smokies"/>
    <s v="Gordon Estuary"/>
    <n v="1"/>
    <s v="Coho"/>
    <s v="Wild"/>
    <s v="Smolt"/>
    <n v="3"/>
    <n v="1"/>
    <n v="3"/>
    <n v="3"/>
    <s v="BS"/>
    <s v="Select tide"/>
    <m/>
    <m/>
  </r>
  <r>
    <n v="36"/>
    <x v="0"/>
    <n v="9"/>
    <s v="Sep"/>
    <n v="6"/>
    <x v="31"/>
    <d v="1899-12-30T11:12:00"/>
    <x v="6"/>
    <s v="Smokies"/>
    <s v="Gordon Estuary"/>
    <n v="1"/>
    <s v="Sculpin"/>
    <s v="Wild"/>
    <s v="Non-salmonid juvenile"/>
    <n v="8"/>
    <n v="1"/>
    <n v="4"/>
    <n v="10"/>
    <s v="BS"/>
    <s v="Select tide"/>
    <m/>
    <m/>
  </r>
  <r>
    <n v="36"/>
    <x v="0"/>
    <n v="9"/>
    <s v="Sep"/>
    <n v="6"/>
    <x v="31"/>
    <d v="1899-12-30T11:12:00"/>
    <x v="6"/>
    <s v="Smokies"/>
    <s v="Gordon Estuary"/>
    <n v="1"/>
    <s v="Blennie/Gunnel"/>
    <s v="Wild"/>
    <s v="Non-salmonid juvenile"/>
    <n v="15"/>
    <n v="1"/>
    <n v="4"/>
    <n v="22"/>
    <s v="BS"/>
    <s v="Select tide"/>
    <m/>
    <m/>
  </r>
  <r>
    <n v="36"/>
    <x v="0"/>
    <n v="9"/>
    <s v="Sep"/>
    <n v="6"/>
    <x v="31"/>
    <d v="1899-12-30T11:12:00"/>
    <x v="6"/>
    <s v="Smokies"/>
    <s v="Gordon Estuary"/>
    <n v="1"/>
    <s v="Perch"/>
    <s v="Wild"/>
    <s v="Non-salmonid juvenile"/>
    <n v="13"/>
    <n v="1"/>
    <n v="4"/>
    <n v="20"/>
    <s v="BS"/>
    <s v="Select tide"/>
    <m/>
    <m/>
  </r>
  <r>
    <n v="36"/>
    <x v="0"/>
    <n v="9"/>
    <s v="Sep"/>
    <n v="6"/>
    <x v="31"/>
    <d v="1899-12-30T11:12:00"/>
    <x v="6"/>
    <s v="Smokies"/>
    <s v="Gordon Estuary"/>
    <n v="1"/>
    <s v="Herring"/>
    <s v="Wild"/>
    <s v="Non-salmonid juvenile"/>
    <n v="17"/>
    <n v="1"/>
    <n v="4"/>
    <n v="150"/>
    <s v="BS"/>
    <s v="Select tide"/>
    <m/>
    <m/>
  </r>
  <r>
    <n v="36"/>
    <x v="0"/>
    <n v="9"/>
    <s v="Sep"/>
    <n v="6"/>
    <x v="31"/>
    <d v="1899-12-30T12:20:00"/>
    <x v="11"/>
    <s v="Q4, u/s of Tanis's template site"/>
    <s v="San Juan Estuary"/>
    <n v="1"/>
    <s v="Coho"/>
    <s v="Wild"/>
    <s v="Smolt"/>
    <n v="3"/>
    <n v="1"/>
    <n v="3"/>
    <n v="1"/>
    <s v="BS"/>
    <s v="Select tide"/>
    <m/>
    <m/>
  </r>
  <r>
    <n v="36"/>
    <x v="0"/>
    <n v="9"/>
    <s v="Sep"/>
    <n v="6"/>
    <x v="31"/>
    <d v="1899-12-30T12:20:00"/>
    <x v="11"/>
    <s v="Q4, u/s of Tanis's template site"/>
    <s v="San Juan Estuary"/>
    <n v="1"/>
    <s v="Stickleback"/>
    <s v="Wild"/>
    <s v="Non-salmonid juvenile"/>
    <n v="9"/>
    <n v="1"/>
    <n v="4"/>
    <n v="1"/>
    <s v="BS"/>
    <s v="Select tide"/>
    <m/>
    <m/>
  </r>
  <r>
    <n v="36"/>
    <x v="0"/>
    <n v="9"/>
    <s v="Sep"/>
    <n v="6"/>
    <x v="31"/>
    <d v="1899-12-30T12:20:00"/>
    <x v="11"/>
    <s v="Q4, u/s of Tanis's template site"/>
    <s v="San Juan Estuary"/>
    <n v="1"/>
    <s v="Blennie/Gunnel"/>
    <s v="Wild"/>
    <s v="Non-salmonid juvenile"/>
    <n v="15"/>
    <n v="1"/>
    <n v="4"/>
    <n v="2"/>
    <s v="BS"/>
    <s v="Select tide"/>
    <m/>
    <m/>
  </r>
  <r>
    <n v="36"/>
    <x v="0"/>
    <n v="9"/>
    <s v="Sep"/>
    <n v="6"/>
    <x v="31"/>
    <d v="1899-12-30T12:50:00"/>
    <x v="15"/>
    <s v="Q07, Central/South Arm confluence"/>
    <s v="San Juan Estuary"/>
    <n v="1"/>
    <s v="Coho"/>
    <s v="Wild"/>
    <s v="Smolt"/>
    <n v="3"/>
    <n v="1"/>
    <n v="3"/>
    <n v="5"/>
    <s v="BS"/>
    <s v="Select tide"/>
    <m/>
    <m/>
  </r>
  <r>
    <n v="36"/>
    <x v="0"/>
    <n v="9"/>
    <s v="Sep"/>
    <n v="6"/>
    <x v="31"/>
    <d v="1899-12-30T12:50:00"/>
    <x v="15"/>
    <s v="Q07, Central/South Arm confluence"/>
    <s v="San Juan Estuary"/>
    <n v="1"/>
    <s v="Sculpin"/>
    <s v="Wild"/>
    <s v="Non-salmonid juvenile"/>
    <n v="8"/>
    <n v="1"/>
    <n v="4"/>
    <n v="13"/>
    <s v="BS"/>
    <s v="Select tide"/>
    <m/>
    <m/>
  </r>
  <r>
    <n v="36"/>
    <x v="0"/>
    <n v="9"/>
    <s v="Sep"/>
    <n v="6"/>
    <x v="31"/>
    <d v="1899-12-30T12:50:00"/>
    <x v="15"/>
    <s v="Q07, Central/South Arm confluence"/>
    <s v="San Juan Estuary"/>
    <n v="1"/>
    <s v="Blennie/Gunnel"/>
    <s v="Wild"/>
    <s v="Non-salmonid juvenile"/>
    <n v="15"/>
    <n v="1"/>
    <n v="4"/>
    <n v="5"/>
    <s v="BS"/>
    <s v="Select tide"/>
    <m/>
    <m/>
  </r>
  <r>
    <n v="36"/>
    <x v="0"/>
    <n v="9"/>
    <s v="Sep"/>
    <n v="6"/>
    <x v="31"/>
    <d v="1899-12-30T12:50:00"/>
    <x v="15"/>
    <s v="Q07, Central/South Arm confluence"/>
    <s v="San Juan Estuary"/>
    <n v="1"/>
    <s v="Perch"/>
    <s v="Wild"/>
    <s v="Non-salmonid juvenile"/>
    <n v="13"/>
    <n v="1"/>
    <n v="4"/>
    <n v="410"/>
    <s v="BS"/>
    <s v="Select tide"/>
    <m/>
    <m/>
  </r>
  <r>
    <n v="36"/>
    <x v="0"/>
    <n v="9"/>
    <s v="Sep"/>
    <n v="6"/>
    <x v="31"/>
    <d v="1899-12-30T13:06:00"/>
    <x v="2"/>
    <s v="South Arm SJ (Old Mill)"/>
    <s v="San Juan Estuary"/>
    <n v="1"/>
    <s v="Coho"/>
    <s v="Wild"/>
    <s v="Smolt"/>
    <n v="3"/>
    <n v="1"/>
    <n v="3"/>
    <n v="9"/>
    <s v="BS"/>
    <s v="Select tide"/>
    <m/>
    <m/>
  </r>
  <r>
    <n v="36"/>
    <x v="0"/>
    <n v="9"/>
    <s v="Sep"/>
    <n v="6"/>
    <x v="31"/>
    <d v="1899-12-30T13:06:00"/>
    <x v="2"/>
    <s v="South Arm SJ (Old Mill)"/>
    <s v="San Juan Estuary"/>
    <n v="1"/>
    <s v="Sculpin"/>
    <s v="Wild"/>
    <s v="Non-salmonid juvenile"/>
    <n v="8"/>
    <n v="1"/>
    <n v="4"/>
    <n v="2"/>
    <s v="BS"/>
    <s v="Select tide"/>
    <m/>
    <m/>
  </r>
  <r>
    <n v="36"/>
    <x v="0"/>
    <n v="9"/>
    <s v="Sep"/>
    <n v="6"/>
    <x v="31"/>
    <d v="1899-12-30T13:06:00"/>
    <x v="2"/>
    <s v="South Arm SJ (Old Mill)"/>
    <s v="San Juan Estuary"/>
    <n v="1"/>
    <s v="Stickleback"/>
    <s v="Wild"/>
    <s v="Non-salmonid juvenile"/>
    <n v="9"/>
    <n v="1"/>
    <n v="4"/>
    <n v="421"/>
    <s v="BS"/>
    <s v="Select tide"/>
    <m/>
    <m/>
  </r>
  <r>
    <n v="36"/>
    <x v="0"/>
    <n v="9"/>
    <s v="Sep"/>
    <n v="6"/>
    <x v="31"/>
    <d v="1899-12-30T13:06:00"/>
    <x v="2"/>
    <s v="South Arm SJ (Old Mill)"/>
    <s v="San Juan Estuary"/>
    <n v="1"/>
    <s v="Pipefish"/>
    <s v="Wild"/>
    <s v="Non-salmonid juvenile"/>
    <n v="18"/>
    <n v="1"/>
    <n v="4"/>
    <n v="1"/>
    <s v="BS"/>
    <s v="Select tide"/>
    <m/>
    <m/>
  </r>
  <r>
    <n v="36"/>
    <x v="0"/>
    <n v="9"/>
    <s v="Sep"/>
    <n v="6"/>
    <x v="31"/>
    <d v="1899-12-30T13:06:00"/>
    <x v="2"/>
    <s v="South Arm SJ (Old Mill)"/>
    <s v="San Juan Estuary"/>
    <n v="1"/>
    <s v="Blennie/Gunnel"/>
    <s v="Wild"/>
    <s v="Non-salmonid juvenile"/>
    <n v="15"/>
    <n v="1"/>
    <n v="4"/>
    <n v="13"/>
    <s v="BS"/>
    <s v="Select tide"/>
    <m/>
    <m/>
  </r>
  <r>
    <n v="36"/>
    <x v="0"/>
    <n v="9"/>
    <s v="Sep"/>
    <n v="6"/>
    <x v="31"/>
    <d v="1899-12-30T13:06:00"/>
    <x v="2"/>
    <s v="South Arm SJ (Old Mill)"/>
    <s v="San Juan Estuary"/>
    <n v="1"/>
    <s v="Perch"/>
    <s v="Wild"/>
    <s v="Non-salmonid juvenile"/>
    <n v="13"/>
    <n v="1"/>
    <n v="4"/>
    <n v="510"/>
    <s v="BS"/>
    <s v="Select tide"/>
    <m/>
    <m/>
  </r>
  <r>
    <n v="36"/>
    <x v="0"/>
    <n v="9"/>
    <s v="Sep"/>
    <n v="6"/>
    <x v="31"/>
    <d v="1899-12-30T13:35:00"/>
    <x v="3"/>
    <s v="Central Arm SJ at Island Rd Bridge"/>
    <s v="San Juan Estuary"/>
    <n v="1"/>
    <s v="Sculpin"/>
    <s v="Wild"/>
    <s v="Non-salmonid juvenile"/>
    <n v="8"/>
    <n v="1"/>
    <n v="4"/>
    <n v="9"/>
    <s v="BS"/>
    <s v="Select tide"/>
    <m/>
    <m/>
  </r>
  <r>
    <n v="36"/>
    <x v="0"/>
    <n v="9"/>
    <s v="Sep"/>
    <n v="6"/>
    <x v="31"/>
    <d v="1899-12-30T13:35:00"/>
    <x v="3"/>
    <s v="Central Arm SJ at Island Rd Bridge"/>
    <s v="San Juan Estuary"/>
    <n v="1"/>
    <s v="Pipefish"/>
    <s v="Wild"/>
    <s v="Non-salmonid juvenile"/>
    <n v="18"/>
    <n v="1"/>
    <n v="4"/>
    <n v="1"/>
    <s v="BS"/>
    <s v="Select tide"/>
    <m/>
    <m/>
  </r>
  <r>
    <n v="36"/>
    <x v="0"/>
    <n v="9"/>
    <s v="Sep"/>
    <n v="6"/>
    <x v="31"/>
    <d v="1899-12-30T13:35:00"/>
    <x v="3"/>
    <s v="Central Arm SJ at Island Rd Bridge"/>
    <s v="San Juan Estuary"/>
    <n v="1"/>
    <s v="Blennie/Gunnel"/>
    <s v="Wild"/>
    <s v="Non-salmonid juvenile"/>
    <n v="15"/>
    <n v="1"/>
    <n v="4"/>
    <n v="5"/>
    <s v="BS"/>
    <s v="Select tide"/>
    <m/>
    <m/>
  </r>
  <r>
    <n v="36"/>
    <x v="0"/>
    <n v="9"/>
    <s v="Sep"/>
    <n v="6"/>
    <x v="31"/>
    <d v="1899-12-30T13:35:00"/>
    <x v="3"/>
    <s v="Central Arm SJ at Island Rd Bridge"/>
    <s v="San Juan Estuary"/>
    <n v="1"/>
    <s v="Flounder"/>
    <s v="Wild"/>
    <s v="Non-salmonid juvenile"/>
    <n v="11"/>
    <n v="1"/>
    <n v="4"/>
    <n v="1"/>
    <s v="BS"/>
    <s v="Select tide"/>
    <m/>
    <m/>
  </r>
  <r>
    <n v="36"/>
    <x v="0"/>
    <n v="9"/>
    <s v="Sep"/>
    <n v="6"/>
    <x v="31"/>
    <d v="1899-12-30T13:35:00"/>
    <x v="3"/>
    <s v="Central Arm SJ at Island Rd Bridge"/>
    <s v="San Juan Estuary"/>
    <n v="1"/>
    <s v="Perch"/>
    <s v="Wild"/>
    <s v="Non-salmonid juvenile"/>
    <n v="13"/>
    <n v="1"/>
    <n v="4"/>
    <n v="26"/>
    <s v="BS"/>
    <s v="Select tide"/>
    <m/>
    <m/>
  </r>
  <r>
    <n v="36"/>
    <x v="0"/>
    <n v="9"/>
    <s v="Sep"/>
    <n v="6"/>
    <x v="31"/>
    <d v="1899-12-30T13:52:00"/>
    <x v="10"/>
    <s v="Q Helen, top of Island Road"/>
    <s v="San Juan Estuary"/>
    <n v="1"/>
    <s v="Coho"/>
    <s v="Wild"/>
    <s v="Smolt"/>
    <n v="3"/>
    <n v="1"/>
    <n v="3"/>
    <n v="1"/>
    <s v="BS"/>
    <s v="Select tide"/>
    <m/>
    <m/>
  </r>
  <r>
    <n v="36"/>
    <x v="0"/>
    <n v="9"/>
    <s v="Sep"/>
    <n v="6"/>
    <x v="31"/>
    <d v="1899-12-30T13:52:00"/>
    <x v="10"/>
    <s v="Q Helen, top of Island Road"/>
    <s v="San Juan Estuary"/>
    <n v="1"/>
    <s v="Coho"/>
    <s v="Wild"/>
    <s v="Fry"/>
    <n v="3"/>
    <n v="1"/>
    <n v="2"/>
    <n v="2"/>
    <s v="BS"/>
    <s v="Select tide"/>
    <m/>
    <m/>
  </r>
  <r>
    <n v="36"/>
    <x v="0"/>
    <n v="9"/>
    <s v="Sep"/>
    <n v="6"/>
    <x v="31"/>
    <d v="1899-12-30T13:52:00"/>
    <x v="10"/>
    <s v="Q Helen, top of Island Road"/>
    <s v="San Juan Estuary"/>
    <n v="1"/>
    <s v="Sculpin"/>
    <s v="Wild"/>
    <s v="Non-salmonid juvenile"/>
    <n v="8"/>
    <n v="1"/>
    <n v="4"/>
    <n v="21"/>
    <s v="BS"/>
    <s v="Select tide"/>
    <m/>
    <m/>
  </r>
  <r>
    <n v="36"/>
    <x v="0"/>
    <n v="9"/>
    <s v="Sep"/>
    <n v="6"/>
    <x v="31"/>
    <d v="1899-12-30T13:52:00"/>
    <x v="10"/>
    <s v="Q Helen, top of Island Road"/>
    <s v="San Juan Estuary"/>
    <n v="1"/>
    <s v="Stickleback"/>
    <s v="Wild"/>
    <s v="Non-salmonid juvenile"/>
    <n v="9"/>
    <n v="1"/>
    <n v="4"/>
    <n v="5"/>
    <s v="BS"/>
    <s v="Select tide"/>
    <m/>
    <m/>
  </r>
  <r>
    <n v="36"/>
    <x v="0"/>
    <n v="9"/>
    <s v="Sep"/>
    <n v="6"/>
    <x v="31"/>
    <d v="1899-12-30T13:52:00"/>
    <x v="10"/>
    <s v="Q Helen, top of Island Road"/>
    <s v="San Juan Estuary"/>
    <n v="1"/>
    <s v="Flounder"/>
    <s v="Wild"/>
    <s v="Non-salmonid juvenile"/>
    <n v="11"/>
    <n v="1"/>
    <n v="4"/>
    <n v="2"/>
    <s v="BS"/>
    <s v="Select tide"/>
    <m/>
    <m/>
  </r>
  <r>
    <n v="36"/>
    <x v="0"/>
    <n v="9"/>
    <s v="Sep"/>
    <n v="6"/>
    <x v="31"/>
    <d v="1899-12-30T13:52:00"/>
    <x v="10"/>
    <s v="Q Helen, top of Island Road"/>
    <s v="San Juan Estuary"/>
    <n v="1"/>
    <s v="Perch"/>
    <s v="Wild"/>
    <s v="Non-salmonid juvenile"/>
    <n v="13"/>
    <n v="1"/>
    <n v="4"/>
    <n v="10"/>
    <s v="BS"/>
    <s v="Select tide"/>
    <m/>
    <m/>
  </r>
  <r>
    <n v="36"/>
    <x v="0"/>
    <n v="9"/>
    <s v="Sep"/>
    <n v="6"/>
    <x v="31"/>
    <d v="1899-12-30T09:42:00"/>
    <x v="4"/>
    <s v="Butch's (Gordon R.)"/>
    <s v="Gordon Estuary"/>
    <n v="1"/>
    <s v="Chinook"/>
    <s v="Wild"/>
    <s v="Smolt"/>
    <n v="5"/>
    <n v="1"/>
    <n v="3"/>
    <n v="5"/>
    <s v="BS"/>
    <s v="Select tide"/>
    <m/>
    <m/>
  </r>
  <r>
    <n v="36"/>
    <x v="0"/>
    <n v="9"/>
    <s v="Sep"/>
    <n v="6"/>
    <x v="31"/>
    <d v="1899-12-30T09:42:00"/>
    <x v="4"/>
    <s v="Butch's (Gordon R.)"/>
    <s v="Gordon Estuary"/>
    <n v="1"/>
    <s v="Herring"/>
    <s v="Wild"/>
    <s v="Non-salmonid juvenile"/>
    <n v="17"/>
    <n v="1"/>
    <n v="4"/>
    <n v="1"/>
    <s v="BS"/>
    <s v="Select tide"/>
    <m/>
    <m/>
  </r>
  <r>
    <n v="36"/>
    <x v="0"/>
    <n v="9"/>
    <s v="Sep"/>
    <n v="6"/>
    <x v="31"/>
    <d v="1899-12-30T10:10:00"/>
    <x v="8"/>
    <s v="Q01, left bank Gordon up from confluence"/>
    <s v="Gordon Estuary"/>
    <n v="1"/>
    <s v="Crab"/>
    <s v="Wild"/>
    <s v="Non-salmonid juvenile"/>
    <n v="20"/>
    <n v="1"/>
    <n v="4"/>
    <n v="5"/>
    <s v="BS"/>
    <s v="Select tide"/>
    <m/>
    <m/>
  </r>
  <r>
    <n v="36"/>
    <x v="0"/>
    <n v="9"/>
    <s v="Sep"/>
    <n v="6"/>
    <x v="31"/>
    <d v="1899-12-30T10:25:00"/>
    <x v="1"/>
    <s v="Gallaugher's"/>
    <s v="Gordon Estuary"/>
    <n v="1"/>
    <s v="Sculpin"/>
    <s v="Wild"/>
    <s v="Non-salmonid juvenile"/>
    <n v="8"/>
    <n v="1"/>
    <n v="4"/>
    <n v="7"/>
    <s v="BS"/>
    <s v="Select tide"/>
    <m/>
    <m/>
  </r>
  <r>
    <n v="36"/>
    <x v="0"/>
    <n v="9"/>
    <s v="Sep"/>
    <n v="6"/>
    <x v="31"/>
    <d v="1899-12-30T10:25:00"/>
    <x v="1"/>
    <s v="Gallaugher's"/>
    <s v="Gordon Estuary"/>
    <n v="1"/>
    <s v="Stickleback"/>
    <s v="Wild"/>
    <s v="Non-salmonid juvenile"/>
    <n v="9"/>
    <n v="1"/>
    <n v="4"/>
    <n v="115"/>
    <s v="BS"/>
    <s v="Select tide"/>
    <m/>
    <m/>
  </r>
  <r>
    <n v="36"/>
    <x v="0"/>
    <n v="9"/>
    <s v="Sep"/>
    <n v="6"/>
    <x v="31"/>
    <d v="1899-12-30T10:25:00"/>
    <x v="1"/>
    <s v="Gallaugher's"/>
    <s v="Gordon Estuary"/>
    <n v="1"/>
    <s v="Pipefish"/>
    <s v="Wild"/>
    <s v="Non-salmonid juvenile"/>
    <n v="18"/>
    <n v="1"/>
    <n v="4"/>
    <n v="1"/>
    <s v="BS"/>
    <s v="Select tide"/>
    <m/>
    <m/>
  </r>
  <r>
    <n v="36"/>
    <x v="0"/>
    <n v="9"/>
    <s v="Sep"/>
    <n v="6"/>
    <x v="31"/>
    <d v="1899-12-30T10:25:00"/>
    <x v="1"/>
    <s v="Gallaugher's"/>
    <s v="Gordon Estuary"/>
    <n v="1"/>
    <s v="Blennie/Gunnel"/>
    <s v="Wild"/>
    <s v="Non-salmonid juvenile"/>
    <n v="15"/>
    <n v="1"/>
    <n v="4"/>
    <n v="25"/>
    <s v="BS"/>
    <s v="Select tide"/>
    <m/>
    <m/>
  </r>
  <r>
    <n v="36"/>
    <x v="0"/>
    <n v="9"/>
    <s v="Sep"/>
    <n v="6"/>
    <x v="31"/>
    <d v="1899-12-30T10:25:00"/>
    <x v="1"/>
    <s v="Gallaugher's"/>
    <s v="Gordon Estuary"/>
    <n v="1"/>
    <s v="Perch"/>
    <s v="Wild"/>
    <s v="Non-salmonid juvenile"/>
    <n v="13"/>
    <n v="1"/>
    <n v="4"/>
    <n v="45"/>
    <s v="BS"/>
    <s v="Select tide"/>
    <m/>
    <m/>
  </r>
  <r>
    <n v="36"/>
    <x v="0"/>
    <n v="9"/>
    <s v="Sep"/>
    <n v="6"/>
    <x v="31"/>
    <d v="1899-12-30T10:25:00"/>
    <x v="1"/>
    <s v="Gallaugher's"/>
    <s v="Gordon Estuary"/>
    <n v="1"/>
    <s v="Crab"/>
    <s v="Wild"/>
    <s v="Non-salmonid juvenile"/>
    <n v="20"/>
    <n v="1"/>
    <n v="4"/>
    <n v="1"/>
    <s v="BS"/>
    <s v="Select tide"/>
    <m/>
    <m/>
  </r>
  <r>
    <n v="36"/>
    <x v="0"/>
    <n v="9"/>
    <s v="Sep"/>
    <n v="6"/>
    <x v="31"/>
    <d v="1899-12-30T10:42:00"/>
    <x v="7"/>
    <s v="Q08, Jeff's Boat Ramp"/>
    <s v="Gordon Estuary"/>
    <n v="1"/>
    <s v="Sculpin"/>
    <s v="Wild"/>
    <s v="Non-salmonid juvenile"/>
    <n v="8"/>
    <n v="1"/>
    <n v="4"/>
    <n v="17"/>
    <s v="BS"/>
    <s v="Select tide"/>
    <m/>
    <m/>
  </r>
  <r>
    <n v="36"/>
    <x v="0"/>
    <n v="9"/>
    <s v="Sep"/>
    <n v="6"/>
    <x v="31"/>
    <d v="1899-12-30T10:42:00"/>
    <x v="7"/>
    <s v="Q08, Jeff's Boat Ramp"/>
    <s v="Gordon Estuary"/>
    <n v="1"/>
    <s v="Pipefish"/>
    <s v="Wild"/>
    <s v="Non-salmonid juvenile"/>
    <n v="18"/>
    <n v="1"/>
    <n v="4"/>
    <n v="5"/>
    <s v="BS"/>
    <s v="Select tide"/>
    <m/>
    <m/>
  </r>
  <r>
    <n v="36"/>
    <x v="0"/>
    <n v="9"/>
    <s v="Sep"/>
    <n v="6"/>
    <x v="31"/>
    <d v="1899-12-30T10:42:00"/>
    <x v="7"/>
    <s v="Q08, Jeff's Boat Ramp"/>
    <s v="Gordon Estuary"/>
    <n v="1"/>
    <s v="Blennie/Gunnel"/>
    <s v="Wild"/>
    <s v="Non-salmonid juvenile"/>
    <n v="15"/>
    <n v="1"/>
    <n v="4"/>
    <n v="14"/>
    <s v="BS"/>
    <s v="Select tide"/>
    <m/>
    <m/>
  </r>
  <r>
    <n v="36"/>
    <x v="0"/>
    <n v="9"/>
    <s v="Sep"/>
    <n v="6"/>
    <x v="31"/>
    <d v="1899-12-30T10:42:00"/>
    <x v="7"/>
    <s v="Q08, Jeff's Boat Ramp"/>
    <s v="Gordon Estuary"/>
    <n v="1"/>
    <s v="Perch"/>
    <s v="Wild"/>
    <s v="Non-salmonid juvenile"/>
    <n v="13"/>
    <n v="1"/>
    <n v="4"/>
    <n v="100"/>
    <s v="BS"/>
    <s v="Select tide"/>
    <m/>
    <m/>
  </r>
  <r>
    <n v="36"/>
    <x v="0"/>
    <n v="9"/>
    <s v="Sep"/>
    <n v="6"/>
    <x v="31"/>
    <d v="1899-12-30T10:42:00"/>
    <x v="7"/>
    <s v="Q08, Jeff's Boat Ramp"/>
    <s v="Gordon Estuary"/>
    <n v="1"/>
    <s v="Crab"/>
    <s v="Wild"/>
    <s v="Non-salmonid juvenile"/>
    <n v="20"/>
    <n v="1"/>
    <n v="4"/>
    <n v="7"/>
    <s v="BS"/>
    <s v="Select tide"/>
    <m/>
    <m/>
  </r>
  <r>
    <n v="36"/>
    <x v="0"/>
    <n v="9"/>
    <s v="Sep"/>
    <n v="6"/>
    <x v="31"/>
    <d v="1899-12-30T10:42:00"/>
    <x v="7"/>
    <s v="Q08, Jeff's Boat Ramp"/>
    <s v="Gordon Estuary"/>
    <n v="1"/>
    <s v="Cod"/>
    <s v="Wild"/>
    <s v="Non-salmonid juvenile"/>
    <n v="19"/>
    <n v="1"/>
    <n v="4"/>
    <n v="1"/>
    <s v="BS"/>
    <s v="Select tide"/>
    <m/>
    <m/>
  </r>
  <r>
    <n v="36"/>
    <x v="0"/>
    <n v="9"/>
    <s v="Sep"/>
    <n v="6"/>
    <x v="31"/>
    <d v="1899-12-30T10:42:00"/>
    <x v="7"/>
    <s v="Q08, Jeff's Boat Ramp"/>
    <s v="Gordon Estuary"/>
    <n v="1"/>
    <s v="Sandlance"/>
    <s v="Wild"/>
    <s v="not specified"/>
    <n v="14"/>
    <n v="1"/>
    <n v="5"/>
    <s v="lots"/>
    <s v="BS"/>
    <s v="Select tide"/>
    <m/>
    <m/>
  </r>
  <r>
    <n v="36"/>
    <x v="0"/>
    <n v="9"/>
    <s v="Sep"/>
    <n v="6"/>
    <x v="31"/>
    <d v="1899-12-30T10:42:00"/>
    <x v="7"/>
    <s v="Q08, Jeff's Boat Ramp"/>
    <s v="Gordon Estuary"/>
    <n v="1"/>
    <s v="Prickleback"/>
    <s v="Wild"/>
    <s v="Non-salmonid juvenile"/>
    <n v="21"/>
    <n v="1"/>
    <n v="4"/>
    <n v="1"/>
    <s v="BS"/>
    <s v="Select tide"/>
    <m/>
    <m/>
  </r>
  <r>
    <n v="36"/>
    <x v="0"/>
    <n v="9"/>
    <s v="Sep"/>
    <n v="6"/>
    <x v="31"/>
    <d v="1899-12-30T11:00:00"/>
    <x v="0"/>
    <s v="Pacheedah Shores Boat Ramp"/>
    <s v="Gordon Estuary"/>
    <n v="1"/>
    <s v="Coho"/>
    <s v="Wild"/>
    <s v="Smolt"/>
    <n v="3"/>
    <n v="1"/>
    <n v="3"/>
    <n v="1"/>
    <s v="BS"/>
    <s v="Select tide"/>
    <m/>
    <m/>
  </r>
  <r>
    <n v="36"/>
    <x v="0"/>
    <n v="9"/>
    <s v="Sep"/>
    <n v="6"/>
    <x v="31"/>
    <d v="1899-12-30T11:00:00"/>
    <x v="0"/>
    <s v="Pacheedah Shores Boat Ramp"/>
    <s v="Gordon Estuary"/>
    <n v="1"/>
    <s v="Sculpin"/>
    <s v="Wild"/>
    <s v="Non-salmonid juvenile"/>
    <n v="8"/>
    <n v="1"/>
    <n v="4"/>
    <n v="10"/>
    <s v="BS"/>
    <s v="Select tide"/>
    <m/>
    <m/>
  </r>
  <r>
    <n v="36"/>
    <x v="0"/>
    <n v="9"/>
    <s v="Sep"/>
    <n v="6"/>
    <x v="31"/>
    <d v="1899-12-30T11:00:00"/>
    <x v="0"/>
    <s v="Pacheedah Shores Boat Ramp"/>
    <s v="Gordon Estuary"/>
    <n v="1"/>
    <s v="Stickleback"/>
    <s v="Wild"/>
    <s v="Non-salmonid juvenile"/>
    <n v="9"/>
    <n v="1"/>
    <n v="4"/>
    <n v="1"/>
    <s v="BS"/>
    <s v="Select tide"/>
    <m/>
    <m/>
  </r>
  <r>
    <n v="36"/>
    <x v="0"/>
    <n v="9"/>
    <s v="Sep"/>
    <n v="6"/>
    <x v="31"/>
    <d v="1899-12-30T11:00:00"/>
    <x v="0"/>
    <s v="Pacheedah Shores Boat Ramp"/>
    <s v="Gordon Estuary"/>
    <n v="1"/>
    <s v="Pipefish"/>
    <s v="Wild"/>
    <s v="Non-salmonid juvenile"/>
    <n v="18"/>
    <n v="1"/>
    <n v="4"/>
    <n v="5"/>
    <s v="BS"/>
    <s v="Select tide"/>
    <m/>
    <m/>
  </r>
  <r>
    <n v="36"/>
    <x v="0"/>
    <n v="9"/>
    <s v="Sep"/>
    <n v="6"/>
    <x v="31"/>
    <d v="1899-12-30T11:00:00"/>
    <x v="0"/>
    <s v="Pacheedah Shores Boat Ramp"/>
    <s v="Gordon Estuary"/>
    <n v="1"/>
    <s v="Blennie/Gunnel"/>
    <s v="Wild"/>
    <s v="Non-salmonid juvenile"/>
    <n v="15"/>
    <n v="1"/>
    <n v="4"/>
    <n v="54"/>
    <s v="BS"/>
    <s v="Select tide"/>
    <m/>
    <m/>
  </r>
  <r>
    <n v="36"/>
    <x v="0"/>
    <n v="9"/>
    <s v="Sep"/>
    <n v="6"/>
    <x v="31"/>
    <d v="1899-12-30T11:00:00"/>
    <x v="0"/>
    <s v="Pacheedah Shores Boat Ramp"/>
    <s v="Gordon Estuary"/>
    <n v="1"/>
    <s v="Perch"/>
    <s v="Wild"/>
    <s v="Non-salmonid juvenile"/>
    <n v="13"/>
    <n v="1"/>
    <n v="4"/>
    <n v="104"/>
    <s v="BS"/>
    <s v="Select tide"/>
    <m/>
    <m/>
  </r>
  <r>
    <n v="36"/>
    <x v="0"/>
    <n v="9"/>
    <s v="Sep"/>
    <n v="6"/>
    <x v="31"/>
    <d v="1899-12-30T11:00:00"/>
    <x v="0"/>
    <s v="Pacheedah Shores Boat Ramp"/>
    <s v="Gordon Estuary"/>
    <n v="1"/>
    <s v="Crab"/>
    <s v="Wild"/>
    <s v="Non-salmonid juvenile"/>
    <n v="20"/>
    <n v="1"/>
    <n v="4"/>
    <n v="3"/>
    <s v="BS"/>
    <s v="Select tide"/>
    <m/>
    <m/>
  </r>
  <r>
    <n v="36"/>
    <x v="0"/>
    <n v="9"/>
    <s v="Sep"/>
    <n v="6"/>
    <x v="31"/>
    <d v="1899-12-30T11:00:00"/>
    <x v="0"/>
    <s v="Pacheedah Shores Boat Ramp"/>
    <s v="Gordon Estuary"/>
    <n v="1"/>
    <s v="Sandlance"/>
    <s v="Wild"/>
    <s v="not specified"/>
    <n v="14"/>
    <n v="1"/>
    <n v="5"/>
    <n v="10"/>
    <s v="BS"/>
    <s v="Select tide"/>
    <m/>
    <m/>
  </r>
  <r>
    <n v="37"/>
    <x v="0"/>
    <n v="9"/>
    <s v="Sep"/>
    <n v="11"/>
    <x v="32"/>
    <d v="1899-12-30T09:31:00"/>
    <x v="8"/>
    <s v="Q01, left bank Gordon up from confluence"/>
    <s v="Gordon Estuary"/>
    <n v="1"/>
    <s v="Sculpin"/>
    <s v="Wild"/>
    <s v="Non-salmonid juvenile"/>
    <n v="8"/>
    <n v="1"/>
    <n v="4"/>
    <n v="2"/>
    <s v="BS"/>
    <s v="Select tide"/>
    <m/>
    <m/>
  </r>
  <r>
    <n v="37"/>
    <x v="0"/>
    <n v="9"/>
    <s v="Sep"/>
    <n v="11"/>
    <x v="32"/>
    <d v="1899-12-30T09:31:00"/>
    <x v="8"/>
    <s v="Q01, left bank Gordon up from confluence"/>
    <s v="Gordon Estuary"/>
    <n v="1"/>
    <s v="Stickleback"/>
    <s v="Wild"/>
    <s v="Non-salmonid juvenile"/>
    <n v="9"/>
    <n v="1"/>
    <n v="4"/>
    <n v="2"/>
    <s v="BS"/>
    <s v="Select tide"/>
    <m/>
    <m/>
  </r>
  <r>
    <n v="37"/>
    <x v="0"/>
    <n v="9"/>
    <s v="Sep"/>
    <n v="11"/>
    <x v="32"/>
    <d v="1899-12-30T09:31:00"/>
    <x v="8"/>
    <s v="Q01, left bank Gordon up from confluence"/>
    <s v="Gordon Estuary"/>
    <n v="1"/>
    <s v="Pipefish"/>
    <s v="Wild"/>
    <s v="Non-salmonid juvenile"/>
    <n v="18"/>
    <n v="1"/>
    <n v="4"/>
    <n v="1"/>
    <s v="BS"/>
    <s v="Select tide"/>
    <m/>
    <m/>
  </r>
  <r>
    <n v="37"/>
    <x v="0"/>
    <n v="9"/>
    <s v="Sep"/>
    <n v="11"/>
    <x v="32"/>
    <d v="1899-12-30T09:31:00"/>
    <x v="8"/>
    <s v="Q01, left bank Gordon up from confluence"/>
    <s v="Gordon Estuary"/>
    <n v="1"/>
    <s v="Blennie/Gunnel"/>
    <s v="Wild"/>
    <s v="Non-salmonid juvenile"/>
    <n v="15"/>
    <n v="1"/>
    <n v="4"/>
    <n v="2"/>
    <s v="BS"/>
    <s v="Select tide"/>
    <m/>
    <m/>
  </r>
  <r>
    <n v="37"/>
    <x v="0"/>
    <n v="9"/>
    <s v="Sep"/>
    <n v="11"/>
    <x v="32"/>
    <d v="1899-12-30T09:52:00"/>
    <x v="4"/>
    <s v="Butch's (Gordon R.)"/>
    <s v="Gordon Estuary"/>
    <n v="1"/>
    <s v="Sculpin"/>
    <s v="Wild"/>
    <s v="Non-salmonid juvenile"/>
    <n v="8"/>
    <n v="1"/>
    <n v="4"/>
    <n v="2"/>
    <s v="BS"/>
    <s v="Select tide"/>
    <m/>
    <m/>
  </r>
  <r>
    <n v="37"/>
    <x v="0"/>
    <n v="9"/>
    <s v="Sep"/>
    <n v="11"/>
    <x v="32"/>
    <d v="1899-12-30T09:52:00"/>
    <x v="4"/>
    <s v="Butch's (Gordon R.)"/>
    <s v="Gordon Estuary"/>
    <n v="1"/>
    <s v="Stickleback"/>
    <s v="Wild"/>
    <s v="Non-salmonid juvenile"/>
    <n v="9"/>
    <n v="1"/>
    <n v="4"/>
    <n v="2"/>
    <s v="BS"/>
    <s v="Select tide"/>
    <m/>
    <m/>
  </r>
  <r>
    <n v="37"/>
    <x v="0"/>
    <n v="9"/>
    <s v="Sep"/>
    <n v="11"/>
    <x v="32"/>
    <d v="1899-12-30T09:52:00"/>
    <x v="4"/>
    <s v="Butch's (Gordon R.)"/>
    <s v="Gordon Estuary"/>
    <n v="1"/>
    <s v="Pipefish"/>
    <s v="Wild"/>
    <s v="Non-salmonid juvenile"/>
    <n v="18"/>
    <n v="1"/>
    <n v="4"/>
    <n v="1"/>
    <s v="BS"/>
    <s v="Select tide"/>
    <m/>
    <m/>
  </r>
  <r>
    <n v="37"/>
    <x v="0"/>
    <n v="9"/>
    <s v="Sep"/>
    <n v="11"/>
    <x v="32"/>
    <d v="1899-12-30T10:20:00"/>
    <x v="4"/>
    <s v="Butch's (Gordon R.)"/>
    <s v="Gordon Estuary"/>
    <n v="1"/>
    <s v="Blennie/Gunnel"/>
    <s v="Wild"/>
    <s v="Non-salmonid juvenile"/>
    <n v="15"/>
    <n v="1"/>
    <n v="4"/>
    <n v="2"/>
    <s v="BS"/>
    <s v="Select tide"/>
    <m/>
    <m/>
  </r>
  <r>
    <n v="37"/>
    <x v="0"/>
    <n v="9"/>
    <s v="Sep"/>
    <n v="11"/>
    <x v="32"/>
    <d v="1899-12-30T10:20:00"/>
    <x v="1"/>
    <s v="Gallaugher's"/>
    <s v="Gordon Estuary"/>
    <n v="1"/>
    <s v="Coho"/>
    <s v="Wild"/>
    <s v="Smolt"/>
    <n v="3"/>
    <n v="1"/>
    <n v="3"/>
    <n v="3"/>
    <s v="BS"/>
    <s v="Select tide"/>
    <m/>
    <m/>
  </r>
  <r>
    <n v="37"/>
    <x v="0"/>
    <n v="9"/>
    <s v="Sep"/>
    <n v="11"/>
    <x v="32"/>
    <d v="1899-12-30T10:20:00"/>
    <x v="1"/>
    <s v="Gallaugher's"/>
    <s v="Gordon Estuary"/>
    <n v="1"/>
    <s v="Sculpin"/>
    <s v="Wild"/>
    <s v="Non-salmonid juvenile"/>
    <n v="8"/>
    <n v="1"/>
    <n v="4"/>
    <n v="5"/>
    <s v="BS"/>
    <s v="Select tide"/>
    <m/>
    <m/>
  </r>
  <r>
    <n v="37"/>
    <x v="0"/>
    <n v="9"/>
    <s v="Sep"/>
    <n v="11"/>
    <x v="32"/>
    <d v="1899-12-30T10:20:00"/>
    <x v="1"/>
    <s v="Gallaugher's"/>
    <s v="Gordon Estuary"/>
    <n v="1"/>
    <s v="Stickleback"/>
    <s v="Wild"/>
    <s v="Non-salmonid juvenile"/>
    <n v="9"/>
    <n v="1"/>
    <n v="4"/>
    <n v="315"/>
    <s v="BS"/>
    <s v="Select tide"/>
    <m/>
    <m/>
  </r>
  <r>
    <n v="37"/>
    <x v="0"/>
    <n v="9"/>
    <s v="Sep"/>
    <n v="11"/>
    <x v="32"/>
    <d v="1899-12-30T10:20:00"/>
    <x v="1"/>
    <s v="Gallaugher's"/>
    <s v="Gordon Estuary"/>
    <n v="1"/>
    <s v="Pipefish"/>
    <s v="Wild"/>
    <s v="Non-salmonid juvenile"/>
    <n v="18"/>
    <n v="1"/>
    <n v="4"/>
    <n v="6"/>
    <s v="BS"/>
    <s v="Select tide"/>
    <m/>
    <m/>
  </r>
  <r>
    <n v="37"/>
    <x v="0"/>
    <n v="9"/>
    <s v="Sep"/>
    <n v="11"/>
    <x v="32"/>
    <d v="1899-12-30T10:20:00"/>
    <x v="1"/>
    <s v="Gallaugher's"/>
    <s v="Gordon Estuary"/>
    <n v="1"/>
    <s v="Blennie/Gunnel"/>
    <s v="Wild"/>
    <s v="Non-salmonid juvenile"/>
    <n v="15"/>
    <n v="1"/>
    <n v="4"/>
    <n v="20"/>
    <s v="BS"/>
    <s v="Select tide"/>
    <m/>
    <m/>
  </r>
  <r>
    <n v="37"/>
    <x v="0"/>
    <n v="9"/>
    <s v="Sep"/>
    <n v="11"/>
    <x v="32"/>
    <d v="1899-12-30T10:20:00"/>
    <x v="1"/>
    <s v="Gallaugher's"/>
    <s v="Gordon Estuary"/>
    <n v="1"/>
    <s v="Flounder"/>
    <s v="Wild"/>
    <s v="Non-salmonid juvenile"/>
    <n v="11"/>
    <n v="1"/>
    <n v="4"/>
    <n v="9"/>
    <s v="BS"/>
    <s v="Select tide"/>
    <m/>
    <m/>
  </r>
  <r>
    <n v="37"/>
    <x v="0"/>
    <n v="9"/>
    <s v="Sep"/>
    <n v="11"/>
    <x v="32"/>
    <d v="1899-12-30T10:20:00"/>
    <x v="1"/>
    <s v="Gallaugher's"/>
    <s v="Gordon Estuary"/>
    <n v="1"/>
    <s v="Perch"/>
    <s v="Wild"/>
    <s v="Non-salmonid juvenile"/>
    <n v="13"/>
    <n v="1"/>
    <n v="4"/>
    <n v="47"/>
    <s v="BS"/>
    <s v="Select tide"/>
    <m/>
    <m/>
  </r>
  <r>
    <n v="37"/>
    <x v="0"/>
    <n v="9"/>
    <s v="Sep"/>
    <n v="11"/>
    <x v="32"/>
    <d v="1899-12-30T10:20:00"/>
    <x v="1"/>
    <s v="Gallaugher's"/>
    <s v="Gordon Estuary"/>
    <n v="1"/>
    <s v="Crab"/>
    <s v="Wild"/>
    <s v="Non-salmonid juvenile"/>
    <n v="20"/>
    <n v="1"/>
    <n v="4"/>
    <n v="1"/>
    <s v="BS"/>
    <s v="Select tide"/>
    <m/>
    <m/>
  </r>
  <r>
    <n v="37"/>
    <x v="0"/>
    <n v="9"/>
    <s v="Sep"/>
    <n v="11"/>
    <x v="32"/>
    <d v="1899-12-30T10:20:00"/>
    <x v="1"/>
    <s v="Gallaugher's"/>
    <s v="Gordon Estuary"/>
    <n v="1"/>
    <s v="Prickleback"/>
    <s v="Wild"/>
    <s v="Non-salmonid juvenile"/>
    <n v="21"/>
    <n v="1"/>
    <n v="4"/>
    <n v="1"/>
    <s v="BS"/>
    <s v="Select tide"/>
    <m/>
    <m/>
  </r>
  <r>
    <n v="37"/>
    <x v="0"/>
    <n v="9"/>
    <s v="Sep"/>
    <n v="11"/>
    <x v="32"/>
    <d v="1899-12-30T10:45:00"/>
    <x v="9"/>
    <s v="Q Jeff (right bank opposite N. Arm confl.)"/>
    <s v="Gordon Estuary"/>
    <n v="1"/>
    <s v="Coho"/>
    <s v="Wild"/>
    <s v="Fry"/>
    <n v="3"/>
    <n v="1"/>
    <n v="2"/>
    <n v="1"/>
    <s v="BS"/>
    <s v="Select tide"/>
    <m/>
    <m/>
  </r>
  <r>
    <n v="37"/>
    <x v="0"/>
    <n v="9"/>
    <s v="Sep"/>
    <n v="11"/>
    <x v="32"/>
    <d v="1899-12-30T10:45:00"/>
    <x v="9"/>
    <s v="Q Jeff (right bank opposite N. Arm confl.)"/>
    <s v="Gordon Estuary"/>
    <n v="1"/>
    <s v="Sculpin"/>
    <s v="Wild"/>
    <s v="Non-salmonid juvenile"/>
    <n v="8"/>
    <n v="1"/>
    <n v="4"/>
    <n v="12"/>
    <s v="BS"/>
    <s v="Select tide"/>
    <m/>
    <m/>
  </r>
  <r>
    <n v="37"/>
    <x v="0"/>
    <n v="9"/>
    <s v="Sep"/>
    <n v="11"/>
    <x v="32"/>
    <d v="1899-12-30T10:45:00"/>
    <x v="9"/>
    <s v="Q Jeff (right bank opposite N. Arm confl.)"/>
    <s v="Gordon Estuary"/>
    <n v="1"/>
    <s v="Pipefish"/>
    <s v="Wild"/>
    <s v="Non-salmonid juvenile"/>
    <n v="18"/>
    <n v="1"/>
    <n v="4"/>
    <n v="6"/>
    <s v="BS"/>
    <s v="Select tide"/>
    <m/>
    <m/>
  </r>
  <r>
    <n v="37"/>
    <x v="0"/>
    <n v="9"/>
    <s v="Sep"/>
    <n v="11"/>
    <x v="32"/>
    <d v="1899-12-30T10:45:00"/>
    <x v="9"/>
    <s v="Q Jeff (right bank opposite N. Arm confl.)"/>
    <s v="Gordon Estuary"/>
    <n v="1"/>
    <s v="Blennie/Gunnel"/>
    <s v="Wild"/>
    <s v="Non-salmonid juvenile"/>
    <n v="15"/>
    <n v="1"/>
    <n v="4"/>
    <n v="15"/>
    <s v="BS"/>
    <s v="Select tide"/>
    <m/>
    <m/>
  </r>
  <r>
    <n v="37"/>
    <x v="0"/>
    <n v="9"/>
    <s v="Sep"/>
    <n v="11"/>
    <x v="32"/>
    <d v="1899-12-30T10:45:00"/>
    <x v="9"/>
    <s v="Q Jeff (right bank opposite N. Arm confl.)"/>
    <s v="Gordon Estuary"/>
    <n v="1"/>
    <s v="Perch"/>
    <s v="Wild"/>
    <s v="Non-salmonid juvenile"/>
    <n v="13"/>
    <n v="1"/>
    <n v="4"/>
    <n v="83"/>
    <s v="BS"/>
    <s v="Select tide"/>
    <m/>
    <m/>
  </r>
  <r>
    <n v="37"/>
    <x v="0"/>
    <n v="9"/>
    <s v="Sep"/>
    <n v="11"/>
    <x v="32"/>
    <d v="1899-12-30T10:45:00"/>
    <x v="9"/>
    <s v="Q Jeff (right bank opposite N. Arm confl.)"/>
    <s v="Gordon Estuary"/>
    <n v="1"/>
    <s v="Rockfish"/>
    <s v="Wild"/>
    <s v="Non-salmonid juvenile"/>
    <n v="12"/>
    <n v="1"/>
    <n v="4"/>
    <n v="1"/>
    <s v="BS"/>
    <s v="Select tide"/>
    <m/>
    <m/>
  </r>
  <r>
    <n v="37"/>
    <x v="0"/>
    <n v="9"/>
    <s v="Sep"/>
    <n v="11"/>
    <x v="32"/>
    <d v="1899-12-30T10:45:00"/>
    <x v="9"/>
    <s v="Q Jeff (right bank opposite N. Arm confl.)"/>
    <s v="Gordon Estuary"/>
    <n v="1"/>
    <s v="Crab"/>
    <s v="Wild"/>
    <s v="Non-salmonid juvenile"/>
    <n v="20"/>
    <n v="1"/>
    <n v="4"/>
    <n v="1"/>
    <s v="BS"/>
    <s v="Select tide"/>
    <m/>
    <s v="green crab   65 female"/>
  </r>
  <r>
    <n v="37"/>
    <x v="0"/>
    <n v="9"/>
    <s v="Sep"/>
    <n v="11"/>
    <x v="32"/>
    <d v="1899-12-30T11:01:00"/>
    <x v="0"/>
    <s v="Pacheedah Shores Boat Ramp"/>
    <s v="Gordon Estuary"/>
    <n v="1"/>
    <s v="Sculpin"/>
    <s v="Wild"/>
    <s v="Non-salmonid juvenile"/>
    <n v="8"/>
    <n v="1"/>
    <n v="4"/>
    <n v="15"/>
    <s v="BS"/>
    <s v="Select tide"/>
    <m/>
    <m/>
  </r>
  <r>
    <n v="37"/>
    <x v="0"/>
    <n v="9"/>
    <s v="Sep"/>
    <n v="11"/>
    <x v="32"/>
    <d v="1899-12-30T11:01:00"/>
    <x v="0"/>
    <s v="Pacheedah Shores Boat Ramp"/>
    <s v="Gordon Estuary"/>
    <n v="1"/>
    <s v="Stickleback"/>
    <s v="Wild"/>
    <s v="Non-salmonid juvenile"/>
    <n v="9"/>
    <n v="1"/>
    <n v="4"/>
    <n v="10"/>
    <s v="BS"/>
    <s v="Select tide"/>
    <m/>
    <m/>
  </r>
  <r>
    <n v="37"/>
    <x v="0"/>
    <n v="9"/>
    <s v="Sep"/>
    <n v="11"/>
    <x v="32"/>
    <d v="1899-12-30T11:01:00"/>
    <x v="0"/>
    <s v="Pacheedah Shores Boat Ramp"/>
    <s v="Gordon Estuary"/>
    <n v="1"/>
    <s v="Blennie/Gunnel"/>
    <s v="Wild"/>
    <s v="Non-salmonid juvenile"/>
    <n v="15"/>
    <n v="1"/>
    <n v="4"/>
    <n v="4"/>
    <s v="BS"/>
    <s v="Select tide"/>
    <m/>
    <m/>
  </r>
  <r>
    <n v="37"/>
    <x v="0"/>
    <n v="9"/>
    <s v="Sep"/>
    <n v="11"/>
    <x v="32"/>
    <d v="1899-12-30T11:01:00"/>
    <x v="0"/>
    <s v="Pacheedah Shores Boat Ramp"/>
    <s v="Gordon Estuary"/>
    <n v="1"/>
    <s v="Perch"/>
    <s v="Wild"/>
    <s v="Non-salmonid juvenile"/>
    <n v="13"/>
    <n v="1"/>
    <n v="4"/>
    <n v="28"/>
    <s v="BS"/>
    <s v="Select tide"/>
    <m/>
    <m/>
  </r>
  <r>
    <n v="37"/>
    <x v="0"/>
    <n v="9"/>
    <s v="Sep"/>
    <n v="11"/>
    <x v="32"/>
    <d v="1899-12-30T11:01:00"/>
    <x v="0"/>
    <s v="Pacheedah Shores Boat Ramp"/>
    <s v="Gordon Estuary"/>
    <n v="1"/>
    <s v="Crab"/>
    <s v="Wild"/>
    <s v="Non-salmonid juvenile"/>
    <n v="20"/>
    <n v="1"/>
    <n v="4"/>
    <n v="5"/>
    <s v="BS"/>
    <s v="Select tide"/>
    <m/>
    <m/>
  </r>
  <r>
    <n v="37"/>
    <x v="0"/>
    <n v="9"/>
    <s v="Sep"/>
    <n v="11"/>
    <x v="32"/>
    <d v="1899-12-30T11:22:00"/>
    <x v="6"/>
    <s v="Smokies"/>
    <s v="Gordon Estuary"/>
    <n v="1"/>
    <s v="Sculpin"/>
    <s v="Wild"/>
    <s v="Non-salmonid juvenile"/>
    <n v="8"/>
    <n v="1"/>
    <n v="4"/>
    <n v="2"/>
    <s v="BS"/>
    <s v="Select tide"/>
    <m/>
    <m/>
  </r>
  <r>
    <n v="37"/>
    <x v="0"/>
    <n v="9"/>
    <s v="Sep"/>
    <n v="11"/>
    <x v="32"/>
    <d v="1899-12-30T11:22:00"/>
    <x v="6"/>
    <s v="Smokies"/>
    <s v="Gordon Estuary"/>
    <n v="1"/>
    <s v="Blennie/Gunnel"/>
    <s v="Wild"/>
    <s v="Non-salmonid juvenile"/>
    <n v="15"/>
    <n v="1"/>
    <n v="4"/>
    <n v="1"/>
    <s v="BS"/>
    <s v="Select tide"/>
    <m/>
    <m/>
  </r>
  <r>
    <n v="37"/>
    <x v="0"/>
    <n v="9"/>
    <s v="Sep"/>
    <n v="11"/>
    <x v="32"/>
    <d v="1899-12-30T12:06:00"/>
    <x v="15"/>
    <s v="Q07, Central/South Arm confluence"/>
    <s v="San Juan Estuary"/>
    <n v="1"/>
    <s v="Cutthroat"/>
    <s v="Wild"/>
    <s v="Smolt"/>
    <n v="6"/>
    <n v="1"/>
    <n v="3"/>
    <n v="1"/>
    <s v="BS"/>
    <s v="Select tide"/>
    <m/>
    <m/>
  </r>
  <r>
    <n v="37"/>
    <x v="0"/>
    <n v="9"/>
    <s v="Sep"/>
    <n v="11"/>
    <x v="32"/>
    <d v="1899-12-30T12:06:00"/>
    <x v="15"/>
    <s v="Q07, Central/South Arm confluence"/>
    <s v="San Juan Estuary"/>
    <n v="1"/>
    <s v="Sculpin"/>
    <s v="Wild"/>
    <s v="Non-salmonid juvenile"/>
    <n v="8"/>
    <n v="1"/>
    <n v="4"/>
    <n v="10"/>
    <s v="BS"/>
    <s v="Select tide"/>
    <m/>
    <m/>
  </r>
  <r>
    <n v="37"/>
    <x v="0"/>
    <n v="9"/>
    <s v="Sep"/>
    <n v="11"/>
    <x v="32"/>
    <d v="1899-12-30T12:06:00"/>
    <x v="15"/>
    <s v="Q07, Central/South Arm confluence"/>
    <s v="San Juan Estuary"/>
    <n v="1"/>
    <s v="Stickleback"/>
    <s v="Wild"/>
    <s v="Non-salmonid juvenile"/>
    <n v="9"/>
    <n v="1"/>
    <n v="4"/>
    <n v="8"/>
    <s v="BS"/>
    <s v="Select tide"/>
    <m/>
    <m/>
  </r>
  <r>
    <n v="37"/>
    <x v="0"/>
    <n v="9"/>
    <s v="Sep"/>
    <n v="11"/>
    <x v="32"/>
    <d v="1899-12-30T12:06:00"/>
    <x v="15"/>
    <s v="Q07, Central/South Arm confluence"/>
    <s v="San Juan Estuary"/>
    <n v="1"/>
    <s v="Blennie/Gunnel"/>
    <s v="Wild"/>
    <s v="Non-salmonid juvenile"/>
    <n v="15"/>
    <n v="1"/>
    <n v="4"/>
    <n v="5"/>
    <s v="BS"/>
    <s v="Select tide"/>
    <m/>
    <m/>
  </r>
  <r>
    <n v="37"/>
    <x v="0"/>
    <n v="9"/>
    <s v="Sep"/>
    <n v="11"/>
    <x v="32"/>
    <d v="1899-12-30T12:06:00"/>
    <x v="15"/>
    <s v="Q07, Central/South Arm confluence"/>
    <s v="San Juan Estuary"/>
    <n v="1"/>
    <s v="Perch"/>
    <s v="Wild"/>
    <s v="Non-salmonid juvenile"/>
    <n v="13"/>
    <n v="1"/>
    <n v="4"/>
    <n v="228"/>
    <s v="BS"/>
    <s v="Select tide"/>
    <m/>
    <m/>
  </r>
  <r>
    <n v="37"/>
    <x v="0"/>
    <n v="9"/>
    <s v="Sep"/>
    <n v="11"/>
    <x v="32"/>
    <d v="1899-12-30T12:06:00"/>
    <x v="15"/>
    <s v="Q07, Central/South Arm confluence"/>
    <s v="San Juan Estuary"/>
    <n v="1"/>
    <s v="Crab"/>
    <s v="Wild"/>
    <s v="Non-salmonid juvenile"/>
    <n v="20"/>
    <n v="1"/>
    <n v="4"/>
    <n v="9"/>
    <s v="BS"/>
    <s v="Select tide"/>
    <m/>
    <m/>
  </r>
  <r>
    <n v="37"/>
    <x v="0"/>
    <n v="9"/>
    <s v="Sep"/>
    <n v="11"/>
    <x v="32"/>
    <d v="1899-12-30T12:28:00"/>
    <x v="11"/>
    <s v="Q4, u/s of Tanis's template site"/>
    <s v="San Juan Estuary"/>
    <n v="1"/>
    <s v="Flounder"/>
    <s v="Wild"/>
    <s v="Non-salmonid juvenile"/>
    <n v="11"/>
    <n v="1"/>
    <n v="4"/>
    <n v="1"/>
    <s v="BS"/>
    <s v="Select tide"/>
    <m/>
    <m/>
  </r>
  <r>
    <n v="37"/>
    <x v="0"/>
    <n v="9"/>
    <s v="Sep"/>
    <n v="11"/>
    <x v="32"/>
    <d v="1899-12-30T12:28:00"/>
    <x v="11"/>
    <s v="Q4, u/s of Tanis's template site"/>
    <s v="San Juan Estuary"/>
    <n v="1"/>
    <s v="Crab"/>
    <s v="Wild"/>
    <s v="Non-salmonid juvenile"/>
    <n v="20"/>
    <n v="1"/>
    <n v="4"/>
    <n v="3"/>
    <s v="BS"/>
    <s v="Select tide"/>
    <m/>
    <m/>
  </r>
  <r>
    <n v="37"/>
    <x v="0"/>
    <n v="9"/>
    <s v="Sep"/>
    <n v="11"/>
    <x v="32"/>
    <d v="1899-12-30T12:53:00"/>
    <x v="2"/>
    <s v="South Arm SJ (Old Mill)"/>
    <s v="San Juan Estuary"/>
    <n v="1"/>
    <s v="Coho"/>
    <s v="Wild"/>
    <s v="Smolt"/>
    <n v="3"/>
    <n v="1"/>
    <n v="3"/>
    <n v="4"/>
    <s v="BS"/>
    <s v="Select tide"/>
    <m/>
    <m/>
  </r>
  <r>
    <n v="37"/>
    <x v="0"/>
    <n v="9"/>
    <s v="Sep"/>
    <n v="11"/>
    <x v="32"/>
    <d v="1899-12-30T12:53:00"/>
    <x v="2"/>
    <s v="South Arm SJ (Old Mill)"/>
    <s v="San Juan Estuary"/>
    <n v="1"/>
    <s v="Sculpin"/>
    <s v="Wild"/>
    <s v="Non-salmonid juvenile"/>
    <n v="8"/>
    <n v="1"/>
    <n v="4"/>
    <n v="5"/>
    <s v="BS"/>
    <s v="Select tide"/>
    <m/>
    <m/>
  </r>
  <r>
    <n v="37"/>
    <x v="0"/>
    <n v="9"/>
    <s v="Sep"/>
    <n v="11"/>
    <x v="32"/>
    <d v="1899-12-30T12:53:00"/>
    <x v="2"/>
    <s v="South Arm SJ (Old Mill)"/>
    <s v="San Juan Estuary"/>
    <n v="1"/>
    <s v="Pipefish"/>
    <s v="Wild"/>
    <s v="Non-salmonid juvenile"/>
    <n v="18"/>
    <n v="1"/>
    <n v="4"/>
    <n v="2"/>
    <s v="BS"/>
    <s v="Select tide"/>
    <m/>
    <m/>
  </r>
  <r>
    <n v="37"/>
    <x v="0"/>
    <n v="9"/>
    <s v="Sep"/>
    <n v="11"/>
    <x v="32"/>
    <d v="1899-12-30T12:53:00"/>
    <x v="2"/>
    <s v="South Arm SJ (Old Mill)"/>
    <s v="San Juan Estuary"/>
    <n v="1"/>
    <s v="Flounder"/>
    <s v="Wild"/>
    <s v="Non-salmonid juvenile"/>
    <n v="11"/>
    <n v="1"/>
    <n v="4"/>
    <n v="1"/>
    <s v="BS"/>
    <s v="Select tide"/>
    <m/>
    <m/>
  </r>
  <r>
    <n v="37"/>
    <x v="0"/>
    <n v="9"/>
    <s v="Sep"/>
    <n v="11"/>
    <x v="32"/>
    <d v="1899-12-30T12:53:00"/>
    <x v="2"/>
    <s v="South Arm SJ (Old Mill)"/>
    <s v="San Juan Estuary"/>
    <n v="1"/>
    <s v="Perch"/>
    <s v="Wild"/>
    <s v="Non-salmonid juvenile"/>
    <n v="13"/>
    <n v="1"/>
    <n v="4"/>
    <n v="79"/>
    <s v="BS"/>
    <s v="Select tide"/>
    <m/>
    <m/>
  </r>
  <r>
    <n v="37"/>
    <x v="0"/>
    <n v="9"/>
    <s v="Sep"/>
    <n v="11"/>
    <x v="32"/>
    <d v="1899-12-30T13:14:00"/>
    <x v="3"/>
    <s v="Central Arm SJ at Island Rd Bridge"/>
    <s v="San Juan Estuary"/>
    <n v="1"/>
    <s v="Sculpin"/>
    <s v="Wild"/>
    <s v="Non-salmonid juvenile"/>
    <n v="8"/>
    <n v="1"/>
    <n v="4"/>
    <n v="2"/>
    <s v="BS"/>
    <s v="Select tide"/>
    <m/>
    <m/>
  </r>
  <r>
    <n v="37"/>
    <x v="0"/>
    <n v="9"/>
    <s v="Sep"/>
    <n v="11"/>
    <x v="32"/>
    <d v="1899-12-30T13:14:00"/>
    <x v="3"/>
    <s v="Central Arm SJ at Island Rd Bridge"/>
    <s v="San Juan Estuary"/>
    <n v="1"/>
    <s v="Blennie/Gunnel"/>
    <s v="Wild"/>
    <s v="Non-salmonid juvenile"/>
    <n v="15"/>
    <n v="1"/>
    <n v="4"/>
    <n v="5"/>
    <s v="BS"/>
    <s v="Select tide"/>
    <m/>
    <m/>
  </r>
  <r>
    <n v="37"/>
    <x v="0"/>
    <n v="9"/>
    <s v="Sep"/>
    <n v="11"/>
    <x v="32"/>
    <d v="1899-12-30T13:14:00"/>
    <x v="3"/>
    <s v="Central Arm SJ at Island Rd Bridge"/>
    <s v="San Juan Estuary"/>
    <n v="1"/>
    <s v="Perch"/>
    <s v="Wild"/>
    <s v="Non-salmonid juvenile"/>
    <n v="13"/>
    <n v="1"/>
    <n v="4"/>
    <n v="6"/>
    <s v="BS"/>
    <s v="Select tide"/>
    <m/>
    <m/>
  </r>
  <r>
    <n v="37"/>
    <x v="0"/>
    <n v="9"/>
    <s v="Sep"/>
    <n v="11"/>
    <x v="32"/>
    <d v="1899-12-30T13:27:00"/>
    <x v="10"/>
    <s v="Q Helen, top of Island Road"/>
    <s v="San Juan Estuary"/>
    <n v="1"/>
    <s v="Sculpin"/>
    <s v="Wild"/>
    <s v="Non-salmonid juvenile"/>
    <n v="8"/>
    <n v="1"/>
    <n v="4"/>
    <n v="6"/>
    <s v="BS"/>
    <s v="Select tide"/>
    <m/>
    <m/>
  </r>
  <r>
    <n v="37"/>
    <x v="0"/>
    <n v="9"/>
    <s v="Sep"/>
    <n v="11"/>
    <x v="32"/>
    <d v="1899-12-30T13:27:00"/>
    <x v="10"/>
    <s v="Q Helen, top of Island Road"/>
    <s v="San Juan Estuary"/>
    <n v="1"/>
    <s v="Pipefish"/>
    <s v="Wild"/>
    <s v="Non-salmonid juvenile"/>
    <n v="18"/>
    <n v="1"/>
    <n v="4"/>
    <n v="5"/>
    <s v="BS"/>
    <s v="Select tide"/>
    <m/>
    <m/>
  </r>
  <r>
    <n v="37"/>
    <x v="0"/>
    <n v="9"/>
    <s v="Sep"/>
    <n v="11"/>
    <x v="32"/>
    <d v="1899-12-30T13:27:00"/>
    <x v="10"/>
    <s v="Q Helen, top of Island Road"/>
    <s v="San Juan Estuary"/>
    <n v="1"/>
    <s v="Blennie/Gunnel"/>
    <s v="Wild"/>
    <s v="Non-salmonid juvenile"/>
    <n v="15"/>
    <n v="1"/>
    <n v="4"/>
    <n v="10"/>
    <s v="BS"/>
    <s v="Select tide"/>
    <m/>
    <m/>
  </r>
  <r>
    <n v="37"/>
    <x v="0"/>
    <n v="9"/>
    <s v="Sep"/>
    <n v="11"/>
    <x v="32"/>
    <d v="1899-12-30T13:27:00"/>
    <x v="10"/>
    <s v="Q Helen, top of Island Road"/>
    <s v="San Juan Estuary"/>
    <n v="1"/>
    <s v="Perch"/>
    <s v="Wild"/>
    <s v="Non-salmonid juvenile"/>
    <n v="13"/>
    <n v="1"/>
    <n v="4"/>
    <n v="10"/>
    <s v="BS"/>
    <s v="Select tide"/>
    <m/>
    <s v="End 2019"/>
  </r>
  <r>
    <n v="9"/>
    <x v="1"/>
    <n v="2"/>
    <s v="Feb"/>
    <n v="25"/>
    <x v="33"/>
    <d v="1899-12-30T09:36:00"/>
    <x v="8"/>
    <s v="Q01, left bank Gordon up from confluence"/>
    <s v="Gordon Estuary"/>
    <n v="1"/>
    <s v="No fish"/>
    <s v="Wild"/>
    <s v="not specified"/>
    <n v="98"/>
    <n v="1"/>
    <n v="5"/>
    <n v="0"/>
    <s v="BS"/>
    <s v="Select tide"/>
    <m/>
    <m/>
  </r>
  <r>
    <n v="9"/>
    <x v="1"/>
    <n v="2"/>
    <s v="Feb"/>
    <n v="25"/>
    <x v="33"/>
    <d v="1899-12-30T09:52:00"/>
    <x v="0"/>
    <s v="Pacheedah Shores Boat Ramp"/>
    <s v="Gordon Estuary"/>
    <n v="1"/>
    <s v="Sculpin"/>
    <s v="Wild"/>
    <s v="Non-salmonid juvenile"/>
    <n v="8"/>
    <n v="1"/>
    <n v="4"/>
    <n v="8"/>
    <s v="BS"/>
    <s v="Select tide"/>
    <m/>
    <m/>
  </r>
  <r>
    <n v="9"/>
    <x v="1"/>
    <n v="2"/>
    <s v="Feb"/>
    <n v="25"/>
    <x v="33"/>
    <d v="1899-12-30T09:52:00"/>
    <x v="0"/>
    <s v="Pacheedah Shores Boat Ramp"/>
    <s v="Gordon Estuary"/>
    <n v="1"/>
    <s v="Stickleback"/>
    <s v="Wild"/>
    <s v="Non-salmonid juvenile"/>
    <n v="9"/>
    <n v="1"/>
    <n v="4"/>
    <n v="1"/>
    <s v="BS"/>
    <s v="Select tide"/>
    <m/>
    <m/>
  </r>
  <r>
    <n v="9"/>
    <x v="1"/>
    <n v="2"/>
    <s v="Feb"/>
    <n v="25"/>
    <x v="33"/>
    <d v="1899-12-30T10:42:00"/>
    <x v="12"/>
    <s v="Mouth of Site 7 inlet, north side"/>
    <s v="Gordon Estuary"/>
    <n v="1"/>
    <s v="Sculpin"/>
    <s v="Wild"/>
    <s v="Non-salmonid juvenile"/>
    <n v="8"/>
    <n v="1"/>
    <n v="4"/>
    <n v="15"/>
    <s v="BS"/>
    <s v="Select tide"/>
    <m/>
    <m/>
  </r>
  <r>
    <n v="9"/>
    <x v="1"/>
    <n v="2"/>
    <s v="Feb"/>
    <n v="25"/>
    <x v="33"/>
    <d v="1899-12-30T10:42:00"/>
    <x v="12"/>
    <s v="Mouth of Site 7 inlet, north side"/>
    <s v="Gordon Estuary"/>
    <n v="1"/>
    <s v="Stickleback"/>
    <s v="Wild"/>
    <s v="Non-salmonid juvenile"/>
    <n v="9"/>
    <n v="1"/>
    <n v="4"/>
    <n v="4"/>
    <s v="BS"/>
    <s v="Select tide"/>
    <m/>
    <m/>
  </r>
  <r>
    <n v="9"/>
    <x v="1"/>
    <n v="2"/>
    <s v="Feb"/>
    <n v="25"/>
    <x v="33"/>
    <d v="1899-12-30T10:42:00"/>
    <x v="12"/>
    <s v="Mouth of Site 7 inlet, north side"/>
    <s v="Gordon Estuary"/>
    <n v="1"/>
    <s v="Flounder"/>
    <s v="Wild"/>
    <s v="Non-salmonid juvenile"/>
    <n v="11"/>
    <n v="1"/>
    <n v="4"/>
    <n v="1"/>
    <s v="BS"/>
    <s v="Select tide"/>
    <m/>
    <m/>
  </r>
  <r>
    <n v="9"/>
    <x v="1"/>
    <n v="2"/>
    <s v="Feb"/>
    <n v="25"/>
    <x v="33"/>
    <d v="1899-12-30T11:30:00"/>
    <x v="16"/>
    <s v="Browns Slough Site 7 inlet left tidal channel"/>
    <s v="Gordon Estuary"/>
    <n v="1"/>
    <s v="Coho"/>
    <s v="Wild"/>
    <s v="Fry"/>
    <n v="3"/>
    <n v="1"/>
    <n v="2"/>
    <n v="3"/>
    <s v="PS"/>
    <s v="Select tide"/>
    <m/>
    <m/>
  </r>
  <r>
    <n v="9"/>
    <x v="1"/>
    <n v="2"/>
    <s v="Feb"/>
    <n v="25"/>
    <x v="33"/>
    <d v="1899-12-30T11:30:00"/>
    <x v="16"/>
    <s v="Browns Slough Site 7 inlet left tidal channel"/>
    <s v="Gordon Estuary"/>
    <n v="1"/>
    <s v="Chum"/>
    <s v="Wild"/>
    <s v="Fry"/>
    <n v="2"/>
    <n v="1"/>
    <n v="2"/>
    <n v="1"/>
    <s v="PS"/>
    <s v="Select tide"/>
    <m/>
    <m/>
  </r>
  <r>
    <n v="9"/>
    <x v="1"/>
    <n v="2"/>
    <s v="Feb"/>
    <n v="25"/>
    <x v="33"/>
    <d v="1899-12-30T11:30:00"/>
    <x v="16"/>
    <s v="Browns Slough Site 7 inlet left tidal channel"/>
    <s v="Gordon Estuary"/>
    <n v="1"/>
    <s v="Stickleback"/>
    <s v="Wild"/>
    <s v="Non-salmonid juvenile"/>
    <n v="9"/>
    <n v="1"/>
    <n v="4"/>
    <n v="200"/>
    <s v="PS"/>
    <s v="Select tide"/>
    <m/>
    <s v="estimate"/>
  </r>
  <r>
    <n v="9"/>
    <x v="1"/>
    <n v="2"/>
    <s v="Feb"/>
    <n v="25"/>
    <x v="33"/>
    <d v="1899-12-30T11:30:00"/>
    <x v="16"/>
    <s v="Browns Slough Site 7 inlet left tidal channel"/>
    <s v="Gordon Estuary"/>
    <n v="1"/>
    <s v="Sculpin"/>
    <s v="Wild"/>
    <s v="Non-salmonid juvenile"/>
    <n v="8"/>
    <n v="1"/>
    <n v="4"/>
    <n v="11"/>
    <s v="PS"/>
    <s v="Select tide"/>
    <m/>
    <m/>
  </r>
  <r>
    <n v="9"/>
    <x v="1"/>
    <n v="2"/>
    <s v="Feb"/>
    <n v="25"/>
    <x v="33"/>
    <d v="1899-12-30T12:28:00"/>
    <x v="17"/>
    <s v="Browns Slough Site 7 overland channel at Creek inflow"/>
    <s v="Gordon Estuary"/>
    <n v="1"/>
    <s v="Coho"/>
    <s v="Wild"/>
    <s v="Fry"/>
    <n v="3"/>
    <n v="1"/>
    <n v="2"/>
    <n v="2"/>
    <s v="PS"/>
    <s v="Select tide"/>
    <m/>
    <m/>
  </r>
  <r>
    <n v="9"/>
    <x v="1"/>
    <n v="2"/>
    <s v="Feb"/>
    <n v="25"/>
    <x v="33"/>
    <d v="1899-12-30T13:03:00"/>
    <x v="18"/>
    <s v="Inside Site 7 inlet on south side"/>
    <s v="Gordon Estuary"/>
    <n v="1"/>
    <s v="No fish"/>
    <s v="Wild"/>
    <s v="Non-salmonid juvenile"/>
    <n v="98"/>
    <n v="1"/>
    <n v="4"/>
    <n v="0"/>
    <s v="BS"/>
    <s v="Select tide"/>
    <m/>
    <m/>
  </r>
  <r>
    <n v="9"/>
    <x v="1"/>
    <n v="2"/>
    <s v="Feb"/>
    <n v="25"/>
    <x v="33"/>
    <d v="1899-12-30T13:25:00"/>
    <x v="19"/>
    <s v="South side of Site 6 culverts"/>
    <s v="Gordon Estuary"/>
    <n v="1"/>
    <s v="No fish"/>
    <s v="Wild"/>
    <s v="Non-salmonid juvenile"/>
    <n v="98"/>
    <n v="1"/>
    <n v="4"/>
    <n v="0"/>
    <s v="BS"/>
    <s v="Select tide"/>
    <m/>
    <m/>
  </r>
  <r>
    <n v="10"/>
    <x v="1"/>
    <n v="3"/>
    <s v="Mar"/>
    <n v="4"/>
    <x v="34"/>
    <d v="1899-12-30T12:05:00"/>
    <x v="0"/>
    <s v="Pacheedah Shores Boat Ramp"/>
    <s v="Gordon Estuary"/>
    <n v="1"/>
    <s v="Coho"/>
    <s v="Wild"/>
    <s v="Fry"/>
    <n v="3"/>
    <n v="1"/>
    <n v="2"/>
    <n v="2"/>
    <s v="BS"/>
    <s v="Select tide"/>
    <m/>
    <m/>
  </r>
  <r>
    <n v="10"/>
    <x v="1"/>
    <n v="3"/>
    <s v="Mar"/>
    <n v="4"/>
    <x v="34"/>
    <d v="1899-12-30T12:05:00"/>
    <x v="0"/>
    <s v="Pacheedah Shores Boat Ramp"/>
    <s v="Gordon Estuary"/>
    <n v="1"/>
    <s v="Stickleback"/>
    <s v="Wild"/>
    <s v="Non-salmonid juvenile"/>
    <n v="9"/>
    <n v="1"/>
    <n v="4"/>
    <n v="8"/>
    <s v="BS"/>
    <s v="Select tide"/>
    <m/>
    <m/>
  </r>
  <r>
    <n v="10"/>
    <x v="1"/>
    <n v="3"/>
    <s v="Mar"/>
    <n v="4"/>
    <x v="34"/>
    <d v="1899-12-30T12:05:00"/>
    <x v="0"/>
    <s v="Pacheedah Shores Boat Ramp"/>
    <s v="Gordon Estuary"/>
    <n v="1"/>
    <s v="Sculpin"/>
    <s v="Wild"/>
    <s v="Non-salmonid juvenile"/>
    <n v="8"/>
    <n v="1"/>
    <n v="4"/>
    <n v="5"/>
    <s v="BS"/>
    <s v="Select tide"/>
    <m/>
    <m/>
  </r>
  <r>
    <n v="10"/>
    <x v="1"/>
    <n v="3"/>
    <s v="Mar"/>
    <n v="4"/>
    <x v="34"/>
    <d v="1899-12-30T12:30:00"/>
    <x v="20"/>
    <s v="On point at confluence of N. Arm and Brown's Slough"/>
    <s v="Gordon Estuary"/>
    <n v="1"/>
    <s v="Coho"/>
    <s v="Wild"/>
    <s v="Fry"/>
    <n v="3"/>
    <n v="1"/>
    <n v="2"/>
    <n v="2"/>
    <s v="BS"/>
    <s v="Select tide"/>
    <m/>
    <m/>
  </r>
  <r>
    <n v="10"/>
    <x v="1"/>
    <n v="3"/>
    <s v="Mar"/>
    <n v="4"/>
    <x v="34"/>
    <d v="1899-12-30T14:00:00"/>
    <x v="8"/>
    <s v="Q01, left bank Gordon up from confluence"/>
    <s v="Gordon Estuary"/>
    <n v="1"/>
    <s v="Coho"/>
    <s v="Wild"/>
    <s v="Fry"/>
    <n v="3"/>
    <n v="1"/>
    <n v="2"/>
    <n v="2"/>
    <s v="OB"/>
    <s v="Select tide"/>
    <m/>
    <s v="Estimated tp be 30-35 mm in length"/>
  </r>
  <r>
    <n v="11"/>
    <x v="1"/>
    <n v="3"/>
    <s v="Mar"/>
    <n v="11"/>
    <x v="35"/>
    <d v="1899-12-30T09:26:00"/>
    <x v="0"/>
    <s v="Pacheedah Shores Boat Ramp"/>
    <s v="Gordon Estuary"/>
    <n v="1"/>
    <s v="Coho"/>
    <s v="Wild"/>
    <s v="Fry"/>
    <n v="3"/>
    <n v="1"/>
    <n v="2"/>
    <n v="2"/>
    <s v="BS"/>
    <s v="Select tide"/>
    <m/>
    <m/>
  </r>
  <r>
    <n v="11"/>
    <x v="1"/>
    <n v="3"/>
    <s v="Mar"/>
    <n v="11"/>
    <x v="35"/>
    <d v="1899-12-30T10:07:00"/>
    <x v="12"/>
    <s v="Mouth of Site 7 inlet, north side"/>
    <s v="Gordon Estuary"/>
    <n v="1"/>
    <s v="Coho"/>
    <s v="Wild"/>
    <s v="Fry"/>
    <n v="3"/>
    <n v="1"/>
    <n v="2"/>
    <n v="4"/>
    <s v="BS"/>
    <s v="Select tide"/>
    <m/>
    <m/>
  </r>
  <r>
    <n v="11"/>
    <x v="1"/>
    <n v="3"/>
    <s v="Mar"/>
    <n v="11"/>
    <x v="35"/>
    <d v="1899-12-30T12:05:00"/>
    <x v="8"/>
    <s v="Q01, left bank Gordon up from confluence"/>
    <s v="Gordon Estuary"/>
    <n v="1"/>
    <s v="Chum"/>
    <s v="Wild"/>
    <s v="Alevin"/>
    <n v="2"/>
    <n v="1"/>
    <n v="1"/>
    <n v="1"/>
    <s v="BS"/>
    <s v="Select tide"/>
    <m/>
    <m/>
  </r>
  <r>
    <n v="11"/>
    <x v="1"/>
    <n v="3"/>
    <s v="Mar"/>
    <n v="11"/>
    <x v="35"/>
    <d v="1899-12-30T12:25:00"/>
    <x v="20"/>
    <s v="On point at confluence of N. Arm and Brown's Slough"/>
    <s v="Gordon Estuary"/>
    <n v="1"/>
    <s v="Coho"/>
    <s v="Wild"/>
    <s v="Fry"/>
    <n v="3"/>
    <n v="1"/>
    <n v="2"/>
    <n v="3"/>
    <s v="BS"/>
    <s v="Select tide"/>
    <m/>
    <m/>
  </r>
  <r>
    <n v="11"/>
    <x v="1"/>
    <n v="3"/>
    <s v="Mar"/>
    <n v="11"/>
    <x v="35"/>
    <d v="1899-12-30T11:06:00"/>
    <x v="21"/>
    <s v="Site 5 main channel half way up"/>
    <s v="Gordon Estuary"/>
    <n v="1"/>
    <s v="Stickleback"/>
    <s v="Wild"/>
    <s v="Non-salmonid juvenile"/>
    <n v="9"/>
    <n v="1"/>
    <n v="4"/>
    <n v="29"/>
    <s v="PS"/>
    <s v="Select tide"/>
    <m/>
    <m/>
  </r>
  <r>
    <n v="11"/>
    <x v="1"/>
    <n v="3"/>
    <s v="Mar"/>
    <n v="11"/>
    <x v="35"/>
    <d v="1899-12-30T11:19:00"/>
    <x v="22"/>
    <s v="Site 5 main channel where stump sland channel comes in"/>
    <s v="Gordon Estuary"/>
    <n v="1"/>
    <s v="Stickleback"/>
    <s v="Wild"/>
    <s v="Non-salmonid juvenile"/>
    <n v="9"/>
    <n v="1"/>
    <n v="4"/>
    <n v="18"/>
    <s v="PS"/>
    <s v="Select tide"/>
    <m/>
    <m/>
  </r>
  <r>
    <n v="11"/>
    <x v="1"/>
    <n v="3"/>
    <s v="Mar"/>
    <n v="11"/>
    <x v="35"/>
    <d v="1899-12-30T11:28:00"/>
    <x v="23"/>
    <s v="Site 5 treed channel 50 m up from mouth"/>
    <s v="Gordon Estuary"/>
    <n v="1"/>
    <s v="Stickleback"/>
    <s v="Wild"/>
    <s v="Non-salmonid juvenile"/>
    <n v="9"/>
    <n v="1"/>
    <n v="4"/>
    <n v="15"/>
    <s v="PS"/>
    <s v="Select tide"/>
    <m/>
    <m/>
  </r>
  <r>
    <n v="11"/>
    <x v="1"/>
    <n v="3"/>
    <s v="Mar"/>
    <n v="11"/>
    <x v="35"/>
    <d v="1899-12-30T11:35:00"/>
    <x v="24"/>
    <s v="Site 5 treed channel at mouth"/>
    <s v="Gordon Estuary"/>
    <n v="1"/>
    <s v="Coho"/>
    <s v="Wild"/>
    <s v="Fry"/>
    <n v="3"/>
    <n v="1"/>
    <n v="2"/>
    <n v="14"/>
    <s v="PS"/>
    <s v="Select tide"/>
    <m/>
    <m/>
  </r>
  <r>
    <n v="11"/>
    <x v="1"/>
    <n v="3"/>
    <s v="Mar"/>
    <n v="11"/>
    <x v="35"/>
    <d v="1899-12-30T13:30:00"/>
    <x v="8"/>
    <s v="Q01, left bank Gordon up from confluence"/>
    <s v="Gordon Estuary"/>
    <n v="1"/>
    <s v="Coho"/>
    <s v="Wild"/>
    <s v="Fry"/>
    <n v="3"/>
    <n v="1"/>
    <n v="2"/>
    <n v="4"/>
    <s v="PS"/>
    <s v="Select tide"/>
    <m/>
    <m/>
  </r>
  <r>
    <n v="13"/>
    <x v="1"/>
    <n v="3"/>
    <s v="Mar"/>
    <n v="26"/>
    <x v="36"/>
    <d v="1899-12-30T09:20:00"/>
    <x v="8"/>
    <s v="Q01, left bank Gordon up from confluence"/>
    <s v="Gordon Estuary"/>
    <n v="1"/>
    <s v="Stickleback"/>
    <s v="Wild"/>
    <s v="Non-salmonid juvenile"/>
    <n v="9"/>
    <n v="1"/>
    <n v="4"/>
    <n v="1"/>
    <s v="BS"/>
    <s v="Select tide"/>
    <m/>
    <m/>
  </r>
  <r>
    <n v="13"/>
    <x v="1"/>
    <n v="3"/>
    <s v="Mar"/>
    <n v="26"/>
    <x v="36"/>
    <d v="1899-12-30T10:00:00"/>
    <x v="0"/>
    <s v="Pacheedah Shores Boat Ramp"/>
    <s v="Gordon Estuary"/>
    <n v="1"/>
    <s v="Sculpin"/>
    <s v="Wild"/>
    <s v="Non-salmonid juvenile"/>
    <n v="8"/>
    <n v="1"/>
    <n v="4"/>
    <n v="27"/>
    <s v="BS"/>
    <s v="Select tide"/>
    <m/>
    <m/>
  </r>
  <r>
    <n v="13"/>
    <x v="1"/>
    <n v="3"/>
    <s v="Mar"/>
    <n v="26"/>
    <x v="36"/>
    <d v="1899-12-30T10:00:00"/>
    <x v="0"/>
    <s v="Pacheedah Shores Boat Ramp"/>
    <s v="Gordon Estuary"/>
    <n v="1"/>
    <s v="Stickleback"/>
    <s v="Wild"/>
    <s v="Non-salmonid juvenile"/>
    <n v="9"/>
    <n v="1"/>
    <n v="4"/>
    <n v="4"/>
    <s v="BS"/>
    <s v="Select tide"/>
    <m/>
    <m/>
  </r>
  <r>
    <n v="13"/>
    <x v="1"/>
    <n v="3"/>
    <s v="Mar"/>
    <n v="26"/>
    <x v="36"/>
    <d v="1899-12-30T10:00:00"/>
    <x v="0"/>
    <s v="Pacheedah Shores Boat Ramp"/>
    <s v="Gordon Estuary"/>
    <n v="1"/>
    <s v="Blennie/Gunnel"/>
    <s v="Wild"/>
    <s v="Non-salmonid juvenile"/>
    <n v="15"/>
    <n v="1"/>
    <n v="4"/>
    <n v="3"/>
    <s v="BS"/>
    <s v="Select tide"/>
    <m/>
    <m/>
  </r>
  <r>
    <n v="13"/>
    <x v="1"/>
    <n v="3"/>
    <s v="Mar"/>
    <n v="26"/>
    <x v="36"/>
    <d v="1899-12-30T10:00:00"/>
    <x v="0"/>
    <s v="Pacheedah Shores Boat Ramp"/>
    <s v="Gordon Estuary"/>
    <n v="1"/>
    <s v="Smelt"/>
    <s v="Wild"/>
    <s v="Non-salmonid juvenile"/>
    <n v="25"/>
    <n v="1"/>
    <n v="4"/>
    <n v="6"/>
    <s v="BS"/>
    <s v="Select tide"/>
    <m/>
    <m/>
  </r>
  <r>
    <n v="13"/>
    <x v="1"/>
    <n v="3"/>
    <s v="Mar"/>
    <n v="26"/>
    <x v="36"/>
    <d v="1899-12-30T10:33:00"/>
    <x v="6"/>
    <s v="Smokies"/>
    <s v="Gordon Estuary"/>
    <n v="1"/>
    <s v="Coho"/>
    <s v="Wild"/>
    <s v="Fry"/>
    <n v="3"/>
    <n v="1"/>
    <n v="2"/>
    <n v="1"/>
    <s v="BS"/>
    <s v="Select tide"/>
    <m/>
    <s v="BS 1 NEW"/>
  </r>
  <r>
    <n v="13"/>
    <x v="1"/>
    <n v="3"/>
    <s v="Mar"/>
    <n v="26"/>
    <x v="36"/>
    <d v="1899-12-30T10:33:00"/>
    <x v="6"/>
    <s v="Smokies"/>
    <s v="Gordon Estuary"/>
    <n v="1"/>
    <s v="Sculpin"/>
    <s v="Wild"/>
    <s v="Non-salmonid juvenile"/>
    <n v="8"/>
    <n v="1"/>
    <n v="4"/>
    <n v="8"/>
    <s v="BS"/>
    <s v="Select tide"/>
    <m/>
    <m/>
  </r>
  <r>
    <n v="13"/>
    <x v="1"/>
    <n v="3"/>
    <s v="Mar"/>
    <n v="26"/>
    <x v="36"/>
    <d v="1899-12-30T10:33:00"/>
    <x v="6"/>
    <s v="Smokies"/>
    <s v="Gordon Estuary"/>
    <n v="1"/>
    <s v="Stickleback"/>
    <s v="Wild"/>
    <s v="Non-salmonid juvenile"/>
    <n v="9"/>
    <n v="1"/>
    <n v="4"/>
    <n v="2"/>
    <s v="BS"/>
    <s v="Select tide"/>
    <m/>
    <m/>
  </r>
  <r>
    <n v="13"/>
    <x v="1"/>
    <n v="3"/>
    <s v="Mar"/>
    <n v="26"/>
    <x v="36"/>
    <d v="1899-12-30T10:33:00"/>
    <x v="6"/>
    <s v="Smokies"/>
    <s v="Gordon Estuary"/>
    <n v="1"/>
    <s v="Blennie/Gunnel"/>
    <s v="Wild"/>
    <s v="Non-salmonid juvenile"/>
    <n v="15"/>
    <n v="1"/>
    <n v="4"/>
    <n v="1"/>
    <s v="BS"/>
    <s v="Select tide"/>
    <m/>
    <m/>
  </r>
  <r>
    <n v="13"/>
    <x v="1"/>
    <n v="3"/>
    <s v="Mar"/>
    <n v="26"/>
    <x v="36"/>
    <d v="1899-12-30T11:13:00"/>
    <x v="12"/>
    <s v="Mouth of Site 7 inlet, north side"/>
    <s v="Gordon Estuary"/>
    <n v="1"/>
    <s v="Coho"/>
    <s v="Wild"/>
    <s v="Fry"/>
    <n v="3"/>
    <n v="1"/>
    <n v="2"/>
    <n v="3"/>
    <s v="BS"/>
    <s v="Select tide"/>
    <m/>
    <m/>
  </r>
  <r>
    <n v="13"/>
    <x v="1"/>
    <n v="3"/>
    <s v="Mar"/>
    <n v="26"/>
    <x v="36"/>
    <d v="1899-12-30T11:13:00"/>
    <x v="12"/>
    <s v="Mouth of Site 7 inlet, north side"/>
    <s v="Gordon Estuary"/>
    <n v="1"/>
    <s v="Chum"/>
    <s v="Wild"/>
    <s v="Fry"/>
    <n v="2"/>
    <n v="1"/>
    <n v="2"/>
    <n v="1"/>
    <s v="BS"/>
    <s v="Select tide"/>
    <m/>
    <m/>
  </r>
  <r>
    <n v="13"/>
    <x v="1"/>
    <n v="3"/>
    <s v="Mar"/>
    <n v="26"/>
    <x v="36"/>
    <d v="1899-12-30T11:13:00"/>
    <x v="12"/>
    <s v="Mouth of Site 7 inlet, north side"/>
    <s v="Gordon Estuary"/>
    <n v="1"/>
    <s v="Sculpin"/>
    <s v="Wild"/>
    <s v="Non-salmonid juvenile"/>
    <n v="8"/>
    <n v="1"/>
    <n v="4"/>
    <n v="20"/>
    <s v="BS"/>
    <s v="Select tide"/>
    <m/>
    <m/>
  </r>
  <r>
    <n v="13"/>
    <x v="1"/>
    <n v="3"/>
    <s v="Mar"/>
    <n v="26"/>
    <x v="36"/>
    <d v="1899-12-30T11:13:00"/>
    <x v="12"/>
    <s v="Mouth of Site 7 inlet, north side"/>
    <s v="Gordon Estuary"/>
    <n v="1"/>
    <s v="Stickleback"/>
    <s v="Wild"/>
    <s v="Non-salmonid juvenile"/>
    <n v="9"/>
    <n v="1"/>
    <n v="4"/>
    <n v="14"/>
    <s v="BS"/>
    <s v="Select tide"/>
    <m/>
    <m/>
  </r>
  <r>
    <n v="15"/>
    <x v="1"/>
    <n v="4"/>
    <s v="Apr"/>
    <n v="5"/>
    <x v="37"/>
    <d v="1899-12-30T14:30:00"/>
    <x v="12"/>
    <s v="Mouth of Site 7 inlet, north side"/>
    <s v="Gordon Estuary"/>
    <n v="1"/>
    <s v="Blennie/Gunnel"/>
    <s v="Wild"/>
    <s v="Non-salmonid juvenile"/>
    <n v="15"/>
    <n v="1"/>
    <n v="4"/>
    <n v="4"/>
    <s v="BS"/>
    <s v="Select tide"/>
    <m/>
    <m/>
  </r>
  <r>
    <n v="15"/>
    <x v="1"/>
    <n v="4"/>
    <s v="Apr"/>
    <n v="5"/>
    <x v="37"/>
    <d v="1899-12-30T14:30:00"/>
    <x v="12"/>
    <s v="Mouth of Site 7 inlet, north side"/>
    <s v="Gordon Estuary"/>
    <n v="1"/>
    <s v="Coho"/>
    <s v="Wild"/>
    <s v="Fry"/>
    <n v="3"/>
    <n v="1"/>
    <n v="2"/>
    <n v="2"/>
    <s v="BS"/>
    <s v="Select tide"/>
    <m/>
    <m/>
  </r>
  <r>
    <n v="15"/>
    <x v="1"/>
    <n v="4"/>
    <s v="Apr"/>
    <n v="5"/>
    <x v="37"/>
    <d v="1899-12-30T14:30:00"/>
    <x v="12"/>
    <s v="Mouth of Site 7 inlet, north side"/>
    <s v="Gordon Estuary"/>
    <n v="1"/>
    <s v="Chum"/>
    <s v="Wild"/>
    <s v="Fry"/>
    <n v="2"/>
    <n v="1"/>
    <n v="2"/>
    <n v="1"/>
    <s v="BS"/>
    <s v="Select tide"/>
    <m/>
    <m/>
  </r>
  <r>
    <n v="15"/>
    <x v="1"/>
    <n v="4"/>
    <s v="Apr"/>
    <n v="5"/>
    <x v="37"/>
    <d v="1899-12-30T14:30:00"/>
    <x v="12"/>
    <s v="Mouth of Site 7 inlet, north side"/>
    <s v="Gordon Estuary"/>
    <n v="1"/>
    <s v="Sculpin"/>
    <s v="Wild"/>
    <s v="Non-salmonid juvenile"/>
    <n v="8"/>
    <n v="1"/>
    <n v="4"/>
    <n v="13"/>
    <s v="BS"/>
    <s v="Select tide"/>
    <m/>
    <m/>
  </r>
  <r>
    <n v="15"/>
    <x v="1"/>
    <n v="4"/>
    <s v="Apr"/>
    <n v="5"/>
    <x v="37"/>
    <d v="1899-12-30T14:30:00"/>
    <x v="12"/>
    <s v="Mouth of Site 7 inlet, north side"/>
    <s v="Gordon Estuary"/>
    <n v="1"/>
    <s v="Stickleback"/>
    <s v="Wild"/>
    <s v="Non-salmonid juvenile"/>
    <n v="9"/>
    <n v="1"/>
    <n v="4"/>
    <n v="10"/>
    <s v="BS"/>
    <s v="Select tide"/>
    <m/>
    <m/>
  </r>
  <r>
    <n v="15"/>
    <x v="1"/>
    <n v="4"/>
    <s v="Apr"/>
    <n v="5"/>
    <x v="37"/>
    <d v="1899-12-30T14:30:00"/>
    <x v="12"/>
    <s v="Mouth of Site 7 inlet, north side"/>
    <s v="Gordon Estuary"/>
    <n v="1"/>
    <s v="Pipefish"/>
    <s v="Wild"/>
    <s v="Non-salmonid juvenile"/>
    <n v="18"/>
    <n v="1"/>
    <n v="4"/>
    <n v="3"/>
    <s v="BS"/>
    <s v="Select tide"/>
    <m/>
    <m/>
  </r>
  <r>
    <n v="15"/>
    <x v="1"/>
    <n v="4"/>
    <s v="Apr"/>
    <n v="5"/>
    <x v="37"/>
    <d v="1899-12-30T14:46:00"/>
    <x v="12"/>
    <s v="Mouth of Site 7 inlet, north side"/>
    <s v="Gordon Estuary"/>
    <n v="1"/>
    <s v="Smelt"/>
    <s v="Wild"/>
    <s v="Non-salmonid juvenile"/>
    <n v="25"/>
    <n v="1"/>
    <n v="4"/>
    <n v="5"/>
    <s v="BS"/>
    <s v="Select tide"/>
    <m/>
    <m/>
  </r>
  <r>
    <n v="15"/>
    <x v="1"/>
    <n v="4"/>
    <s v="Apr"/>
    <n v="5"/>
    <x v="37"/>
    <d v="1899-12-30T14:46:00"/>
    <x v="19"/>
    <s v="South side of Site 6 culverts"/>
    <s v="Gordon Estuary"/>
    <n v="1"/>
    <s v="Sculpin"/>
    <s v="Wild"/>
    <s v="Non-salmonid juvenile"/>
    <n v="8"/>
    <n v="1"/>
    <n v="4"/>
    <n v="2"/>
    <s v="BS"/>
    <s v="Select tide"/>
    <m/>
    <m/>
  </r>
  <r>
    <n v="15"/>
    <x v="1"/>
    <n v="4"/>
    <s v="Apr"/>
    <n v="5"/>
    <x v="37"/>
    <d v="1899-12-30T14:46:00"/>
    <x v="19"/>
    <s v="South side of Site 6 culverts"/>
    <s v="Gordon Estuary"/>
    <n v="1"/>
    <s v="Stickleback"/>
    <s v="Wild"/>
    <s v="Non-salmonid juvenile"/>
    <n v="9"/>
    <n v="1"/>
    <n v="4"/>
    <n v="1"/>
    <s v="BS"/>
    <s v="Select tide"/>
    <m/>
    <m/>
  </r>
  <r>
    <n v="15"/>
    <x v="1"/>
    <n v="4"/>
    <s v="Apr"/>
    <n v="5"/>
    <x v="37"/>
    <d v="1899-12-30T15:10:00"/>
    <x v="20"/>
    <s v="On point at confluence of N. Arm and Brown's Slough"/>
    <s v="Gordon Estuary"/>
    <n v="1"/>
    <s v="Coho"/>
    <s v="Wild"/>
    <s v="Fry"/>
    <n v="3"/>
    <n v="1"/>
    <n v="2"/>
    <n v="3"/>
    <s v="BS"/>
    <s v="Select tide"/>
    <m/>
    <m/>
  </r>
  <r>
    <n v="15"/>
    <x v="1"/>
    <n v="4"/>
    <s v="Apr"/>
    <n v="5"/>
    <x v="37"/>
    <d v="1899-12-30T15:10:00"/>
    <x v="20"/>
    <s v="On point at confluence of N. Arm and Brown's Slough"/>
    <s v="Gordon Estuary"/>
    <n v="1"/>
    <s v="Sculpin"/>
    <s v="Wild"/>
    <s v="Non-salmonid juvenile"/>
    <n v="8"/>
    <n v="1"/>
    <n v="4"/>
    <n v="41"/>
    <s v="BS"/>
    <s v="Select tide"/>
    <m/>
    <m/>
  </r>
  <r>
    <n v="15"/>
    <x v="1"/>
    <n v="4"/>
    <s v="Apr"/>
    <n v="5"/>
    <x v="37"/>
    <d v="1899-12-30T15:10:00"/>
    <x v="20"/>
    <s v="On point at confluence of N. Arm and Brown's Slough"/>
    <s v="Gordon Estuary"/>
    <n v="1"/>
    <s v="Stickleback"/>
    <s v="Wild"/>
    <s v="Non-salmonid juvenile"/>
    <n v="9"/>
    <n v="1"/>
    <n v="4"/>
    <n v="12"/>
    <s v="BS"/>
    <s v="Select tide"/>
    <m/>
    <m/>
  </r>
  <r>
    <n v="15"/>
    <x v="1"/>
    <n v="4"/>
    <s v="Apr"/>
    <n v="5"/>
    <x v="37"/>
    <d v="1899-12-30T15:10:00"/>
    <x v="20"/>
    <s v="On point at confluence of N. Arm and Brown's Slough"/>
    <s v="Gordon Estuary"/>
    <n v="1"/>
    <s v="Blennie/Gunnel"/>
    <s v="Wild"/>
    <s v="Non-salmonid juvenile"/>
    <n v="15"/>
    <n v="1"/>
    <n v="4"/>
    <n v="5"/>
    <s v="BS"/>
    <s v="Select tide"/>
    <m/>
    <m/>
  </r>
  <r>
    <n v="15"/>
    <x v="1"/>
    <n v="4"/>
    <s v="Apr"/>
    <n v="5"/>
    <x v="37"/>
    <d v="1899-12-30T15:10:00"/>
    <x v="20"/>
    <s v="On point at confluence of N. Arm and Brown's Slough"/>
    <s v="Gordon Estuary"/>
    <n v="1"/>
    <s v="Flounder"/>
    <s v="Wild"/>
    <s v="Non-salmonid juvenile"/>
    <n v="11"/>
    <n v="1"/>
    <n v="4"/>
    <n v="1"/>
    <s v="BS"/>
    <s v="Select tide"/>
    <m/>
    <m/>
  </r>
  <r>
    <n v="16"/>
    <x v="1"/>
    <n v="4"/>
    <s v="Apr"/>
    <n v="12"/>
    <x v="38"/>
    <d v="1899-12-30T12:20:00"/>
    <x v="25"/>
    <s v="Site 6, just upstream of bridge"/>
    <s v="Gordon Estuary"/>
    <n v="1"/>
    <s v="Coho"/>
    <s v="Wild"/>
    <s v="Fry"/>
    <n v="3"/>
    <n v="1"/>
    <n v="2"/>
    <n v="18"/>
    <s v="PS"/>
    <s v="Select tide"/>
    <m/>
    <m/>
  </r>
  <r>
    <n v="16"/>
    <x v="1"/>
    <n v="4"/>
    <s v="Apr"/>
    <n v="12"/>
    <x v="38"/>
    <d v="1899-12-30T12:20:00"/>
    <x v="25"/>
    <s v="Site 6, just upstream of bridge"/>
    <s v="Gordon Estuary"/>
    <n v="1"/>
    <s v="Stickleback"/>
    <s v="Wild"/>
    <s v="Non-salmonid juvenile"/>
    <n v="9"/>
    <n v="1"/>
    <n v="4"/>
    <n v="11"/>
    <s v="PS"/>
    <s v="Select tide"/>
    <m/>
    <m/>
  </r>
  <r>
    <n v="16"/>
    <x v="1"/>
    <n v="4"/>
    <s v="Apr"/>
    <n v="12"/>
    <x v="38"/>
    <d v="1899-12-30T12:40:00"/>
    <x v="26"/>
    <s v="Site 6, at upper logger station"/>
    <s v="Gordon Estuary"/>
    <n v="1"/>
    <s v="Coho"/>
    <s v="Wild"/>
    <s v="Fry"/>
    <n v="3"/>
    <n v="1"/>
    <n v="2"/>
    <n v="43"/>
    <s v="PS"/>
    <s v="Select tide"/>
    <m/>
    <m/>
  </r>
  <r>
    <n v="16"/>
    <x v="1"/>
    <n v="4"/>
    <s v="Apr"/>
    <n v="12"/>
    <x v="38"/>
    <d v="1899-12-30T12:40:00"/>
    <x v="26"/>
    <s v="Site 6, at upper logger station"/>
    <s v="Gordon Estuary"/>
    <n v="1"/>
    <s v="Stickleback"/>
    <s v="Wild"/>
    <s v="Non-salmonid juvenile"/>
    <n v="9"/>
    <n v="1"/>
    <n v="4"/>
    <n v="300"/>
    <s v="PS"/>
    <s v="Select tide"/>
    <m/>
    <m/>
  </r>
  <r>
    <n v="16"/>
    <x v="1"/>
    <n v="4"/>
    <s v="Apr"/>
    <n v="12"/>
    <x v="38"/>
    <d v="1899-12-30T13:10:00"/>
    <x v="16"/>
    <s v="Browns Slough Site 7 inlet left tidal channel"/>
    <s v="Gordon Estuary"/>
    <n v="1"/>
    <s v="Coho"/>
    <s v="Wild"/>
    <s v="Fry"/>
    <n v="3"/>
    <n v="1"/>
    <n v="2"/>
    <n v="86"/>
    <s v="PS"/>
    <s v="Select tide"/>
    <m/>
    <m/>
  </r>
  <r>
    <n v="16"/>
    <x v="1"/>
    <n v="4"/>
    <s v="Apr"/>
    <n v="12"/>
    <x v="38"/>
    <d v="1899-12-30T14:47:00"/>
    <x v="8"/>
    <s v="Q01, left bank Gordon up from confluence"/>
    <s v="Gordon Estuary"/>
    <n v="1"/>
    <s v="Sculpin"/>
    <s v="Wild"/>
    <s v="Non-salmonid juvenile"/>
    <n v="8"/>
    <n v="1"/>
    <n v="4"/>
    <n v="1"/>
    <s v="BS"/>
    <s v="Select tide"/>
    <m/>
    <m/>
  </r>
  <r>
    <n v="16"/>
    <x v="1"/>
    <n v="4"/>
    <s v="Apr"/>
    <n v="12"/>
    <x v="38"/>
    <d v="1899-12-30T14:47:00"/>
    <x v="8"/>
    <s v="Q01, left bank Gordon up from confluence"/>
    <s v="Gordon Estuary"/>
    <n v="1"/>
    <s v="Stickleback"/>
    <s v="Wild"/>
    <s v="Non-salmonid juvenile"/>
    <n v="9"/>
    <n v="1"/>
    <n v="4"/>
    <n v="2"/>
    <s v="BS"/>
    <s v="Select tide"/>
    <m/>
    <m/>
  </r>
  <r>
    <n v="16"/>
    <x v="1"/>
    <n v="4"/>
    <s v="Apr"/>
    <n v="12"/>
    <x v="38"/>
    <d v="1899-12-30T14:47:00"/>
    <x v="8"/>
    <s v="Q01, left bank Gordon up from confluence"/>
    <s v="Gordon Estuary"/>
    <n v="1"/>
    <s v="Blennie/Gunnel"/>
    <s v="Wild"/>
    <s v="Non-salmonid juvenile"/>
    <n v="15"/>
    <n v="1"/>
    <n v="4"/>
    <n v="2"/>
    <s v="BS"/>
    <s v="Select tide"/>
    <m/>
    <m/>
  </r>
  <r>
    <n v="16"/>
    <x v="1"/>
    <n v="4"/>
    <s v="Apr"/>
    <n v="12"/>
    <x v="38"/>
    <d v="1899-12-30T15:10:00"/>
    <x v="20"/>
    <s v="On point at confluence of N. Arm and Brown's Slough"/>
    <s v="Gordon Estuary"/>
    <n v="1"/>
    <s v="Coho"/>
    <s v="Wild"/>
    <s v="Fry"/>
    <n v="3"/>
    <n v="1"/>
    <n v="2"/>
    <n v="2"/>
    <s v="BS"/>
    <s v="Select tide"/>
    <m/>
    <m/>
  </r>
  <r>
    <n v="16"/>
    <x v="1"/>
    <n v="4"/>
    <s v="Apr"/>
    <n v="12"/>
    <x v="38"/>
    <d v="1899-12-30T15:10:00"/>
    <x v="20"/>
    <s v="On point at confluence of N. Arm and Brown's Slough"/>
    <s v="Gordon Estuary"/>
    <n v="1"/>
    <s v="Chum"/>
    <s v="Wild"/>
    <s v="Fry"/>
    <n v="2"/>
    <n v="1"/>
    <n v="2"/>
    <n v="14"/>
    <s v="BS"/>
    <s v="Select tide"/>
    <m/>
    <m/>
  </r>
  <r>
    <n v="16"/>
    <x v="1"/>
    <n v="4"/>
    <s v="Apr"/>
    <n v="12"/>
    <x v="38"/>
    <d v="1899-12-30T15:10:00"/>
    <x v="20"/>
    <s v="On point at confluence of N. Arm and Brown's Slough"/>
    <s v="Gordon Estuary"/>
    <n v="1"/>
    <s v="Sculpin"/>
    <s v="Wild"/>
    <s v="Non-salmonid juvenile"/>
    <n v="8"/>
    <n v="1"/>
    <n v="4"/>
    <n v="4"/>
    <s v="BS"/>
    <s v="Select tide"/>
    <m/>
    <m/>
  </r>
  <r>
    <n v="16"/>
    <x v="1"/>
    <n v="4"/>
    <s v="Apr"/>
    <n v="12"/>
    <x v="38"/>
    <d v="1899-12-30T15:10:00"/>
    <x v="20"/>
    <s v="On point at confluence of N. Arm and Brown's Slough"/>
    <s v="Gordon Estuary"/>
    <n v="1"/>
    <s v="Stickleback"/>
    <s v="Wild"/>
    <s v="Non-salmonid juvenile"/>
    <n v="9"/>
    <n v="1"/>
    <n v="4"/>
    <n v="4"/>
    <s v="BS"/>
    <s v="Select tide"/>
    <m/>
    <m/>
  </r>
  <r>
    <n v="16"/>
    <x v="1"/>
    <n v="4"/>
    <s v="Apr"/>
    <n v="12"/>
    <x v="38"/>
    <d v="1899-12-30T15:10:00"/>
    <x v="20"/>
    <s v="On point at confluence of N. Arm and Brown's Slough"/>
    <s v="Gordon Estuary"/>
    <n v="1"/>
    <s v="Blennie/Gunnel"/>
    <s v="Wild"/>
    <s v="Non-salmonid juvenile"/>
    <n v="15"/>
    <n v="1"/>
    <n v="4"/>
    <n v="3"/>
    <s v="BS"/>
    <s v="Select tide"/>
    <m/>
    <m/>
  </r>
  <r>
    <n v="16"/>
    <x v="1"/>
    <n v="4"/>
    <s v="Apr"/>
    <n v="12"/>
    <x v="38"/>
    <d v="1899-12-30T15:45:00"/>
    <x v="19"/>
    <s v="South side of Site 6 culverts"/>
    <s v="Gordon Estuary"/>
    <n v="1"/>
    <s v="Sculpin"/>
    <s v="Wild"/>
    <s v="Non-salmonid juvenile"/>
    <n v="8"/>
    <n v="1"/>
    <n v="4"/>
    <n v="15"/>
    <s v="BS"/>
    <s v="Select tide"/>
    <m/>
    <m/>
  </r>
  <r>
    <n v="16"/>
    <x v="1"/>
    <n v="4"/>
    <s v="Apr"/>
    <n v="12"/>
    <x v="38"/>
    <d v="1899-12-30T15:45:00"/>
    <x v="19"/>
    <s v="South side of Site 6 culverts"/>
    <s v="Gordon Estuary"/>
    <n v="1"/>
    <s v="Stickleback"/>
    <s v="Wild"/>
    <s v="Non-salmonid juvenile"/>
    <n v="9"/>
    <n v="1"/>
    <n v="4"/>
    <n v="37"/>
    <s v="BS"/>
    <s v="Select tide"/>
    <m/>
    <m/>
  </r>
  <r>
    <n v="16"/>
    <x v="1"/>
    <n v="4"/>
    <s v="Apr"/>
    <n v="12"/>
    <x v="38"/>
    <d v="1899-12-30T15:45:00"/>
    <x v="19"/>
    <s v="South side of Site 6 culverts"/>
    <s v="Gordon Estuary"/>
    <n v="1"/>
    <s v="Pipefish"/>
    <s v="Wild"/>
    <s v="Non-salmonid juvenile"/>
    <n v="18"/>
    <n v="1"/>
    <n v="4"/>
    <n v="8"/>
    <s v="BS"/>
    <s v="Select tide"/>
    <m/>
    <m/>
  </r>
  <r>
    <n v="16"/>
    <x v="1"/>
    <n v="4"/>
    <s v="Apr"/>
    <n v="12"/>
    <x v="38"/>
    <d v="1899-12-30T15:45:00"/>
    <x v="19"/>
    <s v="South side of Site 6 culverts"/>
    <s v="Gordon Estuary"/>
    <n v="1"/>
    <s v="Blennie/Gunnel"/>
    <s v="Wild"/>
    <s v="Non-salmonid juvenile"/>
    <n v="15"/>
    <n v="1"/>
    <n v="4"/>
    <n v="4"/>
    <s v="BS"/>
    <s v="Select tide"/>
    <m/>
    <m/>
  </r>
  <r>
    <n v="16"/>
    <x v="1"/>
    <n v="4"/>
    <s v="Apr"/>
    <n v="12"/>
    <x v="38"/>
    <d v="1899-12-30T16:14:00"/>
    <x v="12"/>
    <s v="Mouth of Site 7 inlet, north side"/>
    <s v="Gordon Estuary"/>
    <n v="1"/>
    <s v="Sculpin"/>
    <s v="Wild"/>
    <s v="Non-salmonid juvenile"/>
    <n v="8"/>
    <n v="1"/>
    <n v="4"/>
    <n v="3"/>
    <s v="BS"/>
    <s v="Select tide"/>
    <m/>
    <m/>
  </r>
  <r>
    <n v="16"/>
    <x v="1"/>
    <n v="4"/>
    <s v="Apr"/>
    <n v="12"/>
    <x v="38"/>
    <d v="1899-12-30T16:14:00"/>
    <x v="12"/>
    <s v="Mouth of Site 7 inlet, north side"/>
    <s v="Gordon Estuary"/>
    <n v="1"/>
    <s v="Stickleback"/>
    <s v="Wild"/>
    <s v="Select stage"/>
    <n v="9"/>
    <n v="1"/>
    <n v="99"/>
    <n v="8"/>
    <s v="BS"/>
    <s v="Select tide"/>
    <m/>
    <m/>
  </r>
  <r>
    <n v="16"/>
    <x v="1"/>
    <n v="4"/>
    <s v="Apr"/>
    <n v="12"/>
    <x v="38"/>
    <d v="1899-12-30T16:14:00"/>
    <x v="12"/>
    <s v="Mouth of Site 7 inlet, north side"/>
    <s v="Gordon Estuary"/>
    <n v="1"/>
    <s v="Pipefish"/>
    <s v="Wild"/>
    <s v="Non-salmonid juvenile"/>
    <n v="18"/>
    <n v="1"/>
    <n v="4"/>
    <n v="3"/>
    <s v="BS"/>
    <s v="Select tide"/>
    <m/>
    <m/>
  </r>
  <r>
    <n v="16"/>
    <x v="1"/>
    <n v="4"/>
    <s v="Apr"/>
    <n v="18"/>
    <x v="39"/>
    <d v="1899-12-30T15:30:00"/>
    <x v="27"/>
    <s v="Browns Slough Site 7 Inlet right tidal channel"/>
    <s v="Gordon Estuary"/>
    <n v="1"/>
    <s v="Coho"/>
    <s v="Wild"/>
    <s v="Fry"/>
    <n v="40"/>
    <s v="PS"/>
    <s v="Select tide"/>
    <n v="13"/>
    <s v="PS"/>
    <s v="Select tide"/>
    <m/>
    <m/>
  </r>
  <r>
    <n v="16"/>
    <x v="1"/>
    <n v="4"/>
    <s v="Apr"/>
    <n v="18"/>
    <x v="39"/>
    <d v="1899-12-30T15:30:00"/>
    <x v="27"/>
    <s v="Browns Slough Site 7 Inlet right tidal channel"/>
    <s v="Gordon Estuary"/>
    <n v="1"/>
    <s v="Stickleback"/>
    <s v="Wild"/>
    <s v="Non-salmonid juvenile"/>
    <n v="40"/>
    <s v="PS"/>
    <s v="Select tide"/>
    <n v="25"/>
    <s v="PS"/>
    <s v="Select tide"/>
    <m/>
    <m/>
  </r>
  <r>
    <n v="16"/>
    <x v="1"/>
    <n v="4"/>
    <s v="Apr"/>
    <n v="18"/>
    <x v="39"/>
    <d v="1899-12-30T15:30:00"/>
    <x v="16"/>
    <s v="Browns Slough Site 7 inlet left tidal channel"/>
    <s v="Gordon Estuary"/>
    <n v="1"/>
    <s v="Coho"/>
    <s v="Wild"/>
    <s v="Fry"/>
    <n v="58"/>
    <s v="PS"/>
    <s v="Select tide"/>
    <n v="40"/>
    <s v="PS"/>
    <s v="Select tide"/>
    <m/>
    <m/>
  </r>
  <r>
    <n v="16"/>
    <x v="1"/>
    <n v="4"/>
    <s v="Apr"/>
    <n v="18"/>
    <x v="39"/>
    <d v="1899-12-30T15:30:00"/>
    <x v="16"/>
    <s v="Browns Slough Site 7 inlet left tidal channel"/>
    <s v="Gordon Estuary"/>
    <n v="1"/>
    <s v="Stickleback"/>
    <s v="Wild"/>
    <s v="Non-salmonid juvenile"/>
    <m/>
    <m/>
    <m/>
    <n v="58"/>
    <s v="PS"/>
    <s v="Select tide"/>
    <m/>
    <m/>
  </r>
  <r>
    <n v="16"/>
    <x v="1"/>
    <n v="4"/>
    <s v="Apr"/>
    <n v="18"/>
    <x v="39"/>
    <d v="1899-12-30T16:10:00"/>
    <x v="25"/>
    <s v="Site 6, just upstream of bridge"/>
    <s v="Gordon Estuary"/>
    <n v="1"/>
    <s v="Coho"/>
    <s v="Wild"/>
    <s v="Fry"/>
    <n v="14"/>
    <s v="PS"/>
    <s v="Select tide"/>
    <n v="20"/>
    <s v="PS"/>
    <s v="Select tide"/>
    <m/>
    <m/>
  </r>
  <r>
    <n v="16"/>
    <x v="1"/>
    <n v="4"/>
    <s v="Apr"/>
    <n v="18"/>
    <x v="39"/>
    <d v="1899-12-30T16:10:00"/>
    <x v="25"/>
    <s v="Site 6, just upstream of bridge"/>
    <s v="Gordon Estuary"/>
    <n v="1"/>
    <s v="Stickleback"/>
    <s v="Wild"/>
    <s v="Non-salmonid juvenile"/>
    <m/>
    <m/>
    <m/>
    <n v="14"/>
    <s v="PS"/>
    <s v="Select tide"/>
    <m/>
    <m/>
  </r>
  <r>
    <n v="16"/>
    <x v="1"/>
    <n v="4"/>
    <s v="Apr"/>
    <n v="18"/>
    <x v="39"/>
    <d v="1899-12-30T16:10:00"/>
    <x v="25"/>
    <s v="Site 6, just upstream of bridge"/>
    <s v="Gordon Estuary"/>
    <n v="1"/>
    <s v="Sculpin"/>
    <s v="Wild"/>
    <s v="Non-salmonid juvenile"/>
    <n v="8"/>
    <n v="1"/>
    <n v="4"/>
    <n v="5"/>
    <s v="PS"/>
    <s v="Select tide"/>
    <m/>
    <m/>
  </r>
  <r>
    <n v="16"/>
    <x v="1"/>
    <n v="4"/>
    <s v="Apr"/>
    <n v="18"/>
    <x v="39"/>
    <d v="1899-12-30T16:30:00"/>
    <x v="28"/>
    <s v="Site 6, at creek inflow (SE corner of marsh)"/>
    <s v="Gordon Estuary"/>
    <n v="1"/>
    <s v="Coho"/>
    <s v="Wild"/>
    <s v="Fry"/>
    <n v="5"/>
    <s v="PS"/>
    <s v="Select tide"/>
    <n v="3"/>
    <s v="OB"/>
    <s v="Select tide"/>
    <m/>
    <m/>
  </r>
  <r>
    <n v="16"/>
    <x v="1"/>
    <n v="4"/>
    <s v="Apr"/>
    <n v="18"/>
    <x v="39"/>
    <d v="1899-12-30T16:20:00"/>
    <x v="26"/>
    <s v="Site 6, at upper logger station"/>
    <s v="Gordon Estuary"/>
    <n v="1"/>
    <s v="Coho"/>
    <s v="Wild"/>
    <s v="Fry"/>
    <n v="1"/>
    <s v="PS"/>
    <s v="Select tide"/>
    <n v="5"/>
    <s v="PS"/>
    <s v="Select tide"/>
    <m/>
    <m/>
  </r>
  <r>
    <n v="16"/>
    <x v="1"/>
    <n v="4"/>
    <s v="Apr"/>
    <n v="18"/>
    <x v="39"/>
    <d v="1899-12-30T16:20:00"/>
    <x v="26"/>
    <s v="Site 6, at upper logger station"/>
    <s v="Gordon Estuary"/>
    <n v="1"/>
    <s v="Sculpin"/>
    <s v="Wild"/>
    <s v="Non-salmonid juvenile"/>
    <m/>
    <m/>
    <m/>
    <n v="1"/>
    <s v="PS"/>
    <s v="Select tide"/>
    <m/>
    <m/>
  </r>
  <r>
    <n v="16"/>
    <x v="1"/>
    <n v="4"/>
    <s v="Apr"/>
    <n v="18"/>
    <x v="39"/>
    <d v="1899-12-30T16:20:00"/>
    <x v="26"/>
    <s v="Site 6, at upper logger station"/>
    <s v="Gordon Estuary"/>
    <n v="1"/>
    <s v="Stickleback"/>
    <s v="Wild"/>
    <s v="Non-salmonid juvenile"/>
    <m/>
    <m/>
    <m/>
    <n v="13"/>
    <s v="PS"/>
    <s v="Select tide"/>
    <m/>
    <m/>
  </r>
  <r>
    <n v="16"/>
    <x v="1"/>
    <n v="4"/>
    <s v="Apr"/>
    <n v="18"/>
    <x v="39"/>
    <d v="1899-12-30T15:30:00"/>
    <x v="29"/>
    <s v="Site 5 main channel close to mouth"/>
    <s v="Gordon Estuary"/>
    <n v="1"/>
    <s v="Coho"/>
    <s v="Wild"/>
    <s v="Fry"/>
    <n v="2"/>
    <s v="PS"/>
    <s v="Select tide"/>
    <n v="8"/>
    <s v="PS"/>
    <s v="Select tide"/>
    <m/>
    <m/>
  </r>
  <r>
    <n v="16"/>
    <x v="1"/>
    <n v="4"/>
    <s v="Apr"/>
    <n v="18"/>
    <x v="39"/>
    <d v="1899-12-30T15:30:00"/>
    <x v="29"/>
    <s v="Site 5 main channel close to mouth"/>
    <s v="Gordon Estuary"/>
    <n v="1"/>
    <s v="Chum"/>
    <s v="Wild"/>
    <s v="Fry"/>
    <n v="2"/>
    <s v="PS"/>
    <s v="Select tide"/>
    <n v="4"/>
    <s v="PS"/>
    <s v="Select tide"/>
    <m/>
    <m/>
  </r>
  <r>
    <n v="16"/>
    <x v="1"/>
    <n v="4"/>
    <s v="Apr"/>
    <n v="18"/>
    <x v="39"/>
    <d v="1899-12-30T15:30:00"/>
    <x v="29"/>
    <s v="Site 5 main channel close to mouth"/>
    <s v="Gordon Estuary"/>
    <n v="1"/>
    <s v="Chinook"/>
    <s v="Wild"/>
    <s v="Fry"/>
    <m/>
    <m/>
    <m/>
    <n v="1"/>
    <s v="PS"/>
    <s v="Select tide"/>
    <m/>
    <m/>
  </r>
  <r>
    <n v="16"/>
    <x v="1"/>
    <n v="4"/>
    <s v="Apr"/>
    <n v="18"/>
    <x v="39"/>
    <d v="1899-12-30T15:30:00"/>
    <x v="29"/>
    <s v="Site 5 main channel close to mouth"/>
    <s v="Gordon Estuary"/>
    <n v="1"/>
    <s v="Sculpin"/>
    <s v="Wild"/>
    <s v="Non-salmonid juvenile"/>
    <m/>
    <m/>
    <m/>
    <n v="2"/>
    <s v="PS"/>
    <s v="Select tide"/>
    <m/>
    <m/>
  </r>
  <r>
    <n v="16"/>
    <x v="1"/>
    <n v="4"/>
    <s v="Apr"/>
    <n v="18"/>
    <x v="39"/>
    <d v="1899-12-30T15:30:00"/>
    <x v="29"/>
    <s v="Site 5 main channel close to mouth"/>
    <s v="Gordon Estuary"/>
    <n v="1"/>
    <s v="Stickleback"/>
    <s v="Wild"/>
    <s v="Non-salmonid juvenile"/>
    <m/>
    <m/>
    <m/>
    <n v="130"/>
    <s v="PS"/>
    <s v="Select tide"/>
    <m/>
    <m/>
  </r>
  <r>
    <n v="16"/>
    <x v="1"/>
    <n v="4"/>
    <s v="Apr"/>
    <n v="18"/>
    <x v="39"/>
    <d v="1899-12-30T14:07:00"/>
    <x v="12"/>
    <s v="Mouth of Site 7 inlet, north side"/>
    <s v="Gordon Estuary"/>
    <n v="1"/>
    <s v="Coho"/>
    <s v="Wild"/>
    <s v="Fry"/>
    <n v="3"/>
    <n v="1"/>
    <n v="2"/>
    <n v="1"/>
    <s v="BS"/>
    <s v="Select tide"/>
    <m/>
    <m/>
  </r>
  <r>
    <n v="16"/>
    <x v="1"/>
    <n v="4"/>
    <s v="Apr"/>
    <n v="18"/>
    <x v="39"/>
    <d v="1899-12-30T14:07:00"/>
    <x v="12"/>
    <s v="Mouth of Site 7 inlet, north side"/>
    <s v="Gordon Estuary"/>
    <n v="1"/>
    <s v="Chum"/>
    <s v="Wild"/>
    <s v="Fry"/>
    <n v="2"/>
    <n v="1"/>
    <n v="2"/>
    <n v="2"/>
    <s v="BS"/>
    <s v="Select tide"/>
    <m/>
    <m/>
  </r>
  <r>
    <n v="16"/>
    <x v="1"/>
    <n v="4"/>
    <s v="Apr"/>
    <n v="18"/>
    <x v="39"/>
    <d v="1899-12-30T14:07:00"/>
    <x v="12"/>
    <s v="Mouth of Site 7 inlet, north side"/>
    <s v="Gordon Estuary"/>
    <n v="1"/>
    <s v="Sculpin"/>
    <s v="Wild"/>
    <s v="Non-salmonid juvenile"/>
    <n v="8"/>
    <n v="1"/>
    <n v="4"/>
    <n v="15"/>
    <s v="BS"/>
    <s v="Select tide"/>
    <m/>
    <m/>
  </r>
  <r>
    <n v="16"/>
    <x v="1"/>
    <n v="4"/>
    <s v="Apr"/>
    <n v="18"/>
    <x v="39"/>
    <d v="1899-12-30T14:07:00"/>
    <x v="12"/>
    <s v="Mouth of Site 7 inlet, north side"/>
    <s v="Gordon Estuary"/>
    <n v="1"/>
    <s v="Pipefish"/>
    <s v="Wild"/>
    <s v="Non-salmonid juvenile"/>
    <n v="18"/>
    <n v="1"/>
    <n v="4"/>
    <n v="20"/>
    <s v="BS"/>
    <s v="Select tide"/>
    <m/>
    <m/>
  </r>
  <r>
    <n v="16"/>
    <x v="1"/>
    <n v="4"/>
    <s v="Apr"/>
    <n v="18"/>
    <x v="39"/>
    <d v="1899-12-30T14:07:00"/>
    <x v="12"/>
    <s v="Mouth of Site 7 inlet, north side"/>
    <s v="Gordon Estuary"/>
    <n v="1"/>
    <s v="Blennie/Gunnel"/>
    <s v="Wild"/>
    <s v="Non-salmonid juvenile"/>
    <n v="15"/>
    <n v="1"/>
    <n v="4"/>
    <n v="1"/>
    <s v="BS"/>
    <s v="Select tide"/>
    <m/>
    <m/>
  </r>
  <r>
    <n v="16"/>
    <x v="1"/>
    <n v="4"/>
    <s v="Apr"/>
    <n v="18"/>
    <x v="39"/>
    <d v="1899-12-30T14:07:00"/>
    <x v="12"/>
    <s v="Mouth of Site 7 inlet, north side"/>
    <s v="Gordon Estuary"/>
    <n v="1"/>
    <s v="Cutthroat"/>
    <s v="Wild"/>
    <s v="Non-salmonid juvenile"/>
    <n v="6"/>
    <n v="1"/>
    <n v="4"/>
    <n v="4"/>
    <s v="BS"/>
    <s v="Select tide"/>
    <m/>
    <m/>
  </r>
  <r>
    <n v="16"/>
    <x v="1"/>
    <n v="4"/>
    <s v="Apr"/>
    <n v="18"/>
    <x v="39"/>
    <d v="1899-12-30T14:07:00"/>
    <x v="12"/>
    <s v="Mouth of Site 7 inlet, north side"/>
    <s v="Gordon Estuary"/>
    <n v="1"/>
    <s v="Flounder"/>
    <s v="Wild"/>
    <s v="Non-salmonid juvenile"/>
    <n v="11"/>
    <n v="1"/>
    <n v="4"/>
    <n v="2"/>
    <s v="BS"/>
    <s v="Select tide"/>
    <m/>
    <m/>
  </r>
  <r>
    <n v="16"/>
    <x v="1"/>
    <n v="4"/>
    <s v="Apr"/>
    <n v="18"/>
    <x v="39"/>
    <d v="1899-12-30T14:07:00"/>
    <x v="12"/>
    <s v="Mouth of Site 7 inlet, north side"/>
    <s v="Gordon Estuary"/>
    <n v="1"/>
    <s v="Perch"/>
    <s v="Wild"/>
    <s v="Non-salmonid juvenile"/>
    <n v="13"/>
    <n v="1"/>
    <n v="4"/>
    <n v="2"/>
    <s v="BS"/>
    <s v="Select tide"/>
    <m/>
    <m/>
  </r>
  <r>
    <n v="16"/>
    <x v="1"/>
    <n v="4"/>
    <s v="Apr"/>
    <n v="18"/>
    <x v="39"/>
    <d v="1899-12-30T14:53:00"/>
    <x v="20"/>
    <s v="On point at confluence of N. Arm and Brown's Slough"/>
    <s v="Gordon Estuary"/>
    <n v="1"/>
    <s v="Stickleback"/>
    <s v="Wild"/>
    <s v="Non-salmonid juvenile"/>
    <n v="9"/>
    <n v="1"/>
    <n v="4"/>
    <n v="75"/>
    <s v="BS"/>
    <s v="Select tide"/>
    <m/>
    <m/>
  </r>
  <r>
    <n v="16"/>
    <x v="1"/>
    <n v="4"/>
    <s v="Apr"/>
    <n v="18"/>
    <x v="39"/>
    <d v="1899-12-30T14:53:00"/>
    <x v="20"/>
    <s v="On point at confluence of N. Arm and Brown's Slough"/>
    <s v="Gordon Estuary"/>
    <n v="1"/>
    <s v="Coho"/>
    <s v="Wild"/>
    <s v="Fry"/>
    <n v="3"/>
    <n v="1"/>
    <n v="2"/>
    <n v="3"/>
    <s v="BS"/>
    <s v="Select tide"/>
    <m/>
    <m/>
  </r>
  <r>
    <n v="16"/>
    <x v="1"/>
    <n v="4"/>
    <s v="Apr"/>
    <n v="18"/>
    <x v="39"/>
    <d v="1899-12-30T14:53:00"/>
    <x v="20"/>
    <s v="On point at confluence of N. Arm and Brown's Slough"/>
    <s v="Gordon Estuary"/>
    <n v="1"/>
    <s v="Chum"/>
    <s v="Wild"/>
    <s v="Fry"/>
    <n v="2"/>
    <n v="1"/>
    <n v="2"/>
    <n v="3"/>
    <s v="BS"/>
    <s v="Select tide"/>
    <m/>
    <m/>
  </r>
  <r>
    <n v="16"/>
    <x v="1"/>
    <n v="4"/>
    <s v="Apr"/>
    <n v="18"/>
    <x v="39"/>
    <d v="1899-12-30T14:53:00"/>
    <x v="20"/>
    <s v="On point at confluence of N. Arm and Brown's Slough"/>
    <s v="Gordon Estuary"/>
    <n v="1"/>
    <s v="Sculpin"/>
    <s v="Wild"/>
    <s v="Non-salmonid juvenile"/>
    <n v="8"/>
    <n v="1"/>
    <n v="4"/>
    <n v="25"/>
    <s v="BS"/>
    <s v="Select tide"/>
    <m/>
    <m/>
  </r>
  <r>
    <n v="16"/>
    <x v="1"/>
    <n v="4"/>
    <s v="Apr"/>
    <n v="18"/>
    <x v="39"/>
    <d v="1899-12-30T14:53:00"/>
    <x v="20"/>
    <s v="On point at confluence of N. Arm and Brown's Slough"/>
    <s v="Gordon Estuary"/>
    <n v="1"/>
    <s v="Stickleback"/>
    <s v="Wild"/>
    <s v="Non-salmonid juvenile"/>
    <n v="9"/>
    <n v="1"/>
    <n v="4"/>
    <n v="3"/>
    <s v="BS"/>
    <s v="Select tide"/>
    <m/>
    <m/>
  </r>
  <r>
    <n v="16"/>
    <x v="1"/>
    <n v="4"/>
    <s v="Apr"/>
    <n v="18"/>
    <x v="39"/>
    <d v="1899-12-30T14:53:00"/>
    <x v="20"/>
    <s v="On point at confluence of N. Arm and Brown's Slough"/>
    <s v="Gordon Estuary"/>
    <n v="1"/>
    <s v="Pipefish"/>
    <s v="Wild"/>
    <s v="Non-salmonid juvenile"/>
    <n v="18"/>
    <n v="1"/>
    <n v="4"/>
    <n v="1"/>
    <s v="BS"/>
    <s v="Select tide"/>
    <m/>
    <m/>
  </r>
  <r>
    <n v="16"/>
    <x v="1"/>
    <n v="4"/>
    <s v="Apr"/>
    <n v="18"/>
    <x v="39"/>
    <d v="1899-12-30T14:53:00"/>
    <x v="20"/>
    <s v="On point at confluence of N. Arm and Brown's Slough"/>
    <s v="Gordon Estuary"/>
    <n v="1"/>
    <s v="Blennie/Gunnel"/>
    <s v="Wild"/>
    <s v="Non-salmonid juvenile"/>
    <n v="15"/>
    <n v="1"/>
    <n v="4"/>
    <n v="6"/>
    <s v="BS"/>
    <s v="Select tide"/>
    <m/>
    <m/>
  </r>
  <r>
    <n v="16"/>
    <x v="1"/>
    <n v="4"/>
    <s v="Apr"/>
    <n v="18"/>
    <x v="39"/>
    <d v="1899-12-30T14:30:00"/>
    <x v="19"/>
    <s v="South side of Site 6 culverts"/>
    <s v="Gordon Estuary"/>
    <n v="1"/>
    <s v="Chinook"/>
    <s v="Wild"/>
    <s v="Fry"/>
    <n v="5"/>
    <n v="1"/>
    <n v="2"/>
    <n v="1"/>
    <s v="BS"/>
    <s v="Select tide"/>
    <m/>
    <m/>
  </r>
  <r>
    <n v="16"/>
    <x v="1"/>
    <n v="4"/>
    <s v="Apr"/>
    <n v="18"/>
    <x v="39"/>
    <d v="1899-12-30T14:30:00"/>
    <x v="19"/>
    <s v="South side of Site 6 culverts"/>
    <s v="Gordon Estuary"/>
    <n v="1"/>
    <s v="Chum"/>
    <s v="Wild"/>
    <s v="Fry"/>
    <n v="2"/>
    <n v="1"/>
    <n v="2"/>
    <n v="1"/>
    <s v="BS"/>
    <s v="Select tide"/>
    <m/>
    <m/>
  </r>
  <r>
    <n v="16"/>
    <x v="1"/>
    <n v="4"/>
    <s v="Apr"/>
    <n v="18"/>
    <x v="39"/>
    <d v="1899-12-30T14:30:00"/>
    <x v="19"/>
    <s v="South side of Site 6 culverts"/>
    <s v="Gordon Estuary"/>
    <n v="1"/>
    <s v="Sculpin"/>
    <s v="Wild"/>
    <s v="Non-salmonid juvenile"/>
    <n v="8"/>
    <n v="1"/>
    <n v="4"/>
    <n v="16"/>
    <s v="BS"/>
    <s v="Select tide"/>
    <m/>
    <m/>
  </r>
  <r>
    <n v="16"/>
    <x v="1"/>
    <n v="4"/>
    <s v="Apr"/>
    <n v="18"/>
    <x v="39"/>
    <d v="1899-12-30T14:30:00"/>
    <x v="19"/>
    <s v="South side of Site 6 culverts"/>
    <s v="Gordon Estuary"/>
    <n v="1"/>
    <s v="Stickleback"/>
    <s v="Wild"/>
    <s v="Non-salmonid juvenile"/>
    <n v="9"/>
    <n v="1"/>
    <n v="4"/>
    <n v="31"/>
    <s v="BS"/>
    <s v="Select tide"/>
    <m/>
    <m/>
  </r>
  <r>
    <n v="16"/>
    <x v="1"/>
    <n v="4"/>
    <s v="Apr"/>
    <n v="18"/>
    <x v="39"/>
    <d v="1899-12-30T14:30:00"/>
    <x v="19"/>
    <s v="South side of Site 6 culverts"/>
    <s v="Gordon Estuary"/>
    <n v="1"/>
    <s v="Pipefish"/>
    <s v="Wild"/>
    <s v="Non-salmonid juvenile"/>
    <n v="18"/>
    <n v="1"/>
    <n v="4"/>
    <n v="11"/>
    <s v="BS"/>
    <s v="Select tide"/>
    <m/>
    <m/>
  </r>
  <r>
    <n v="16"/>
    <x v="1"/>
    <n v="4"/>
    <s v="Apr"/>
    <n v="18"/>
    <x v="39"/>
    <d v="1899-12-30T14:30:00"/>
    <x v="19"/>
    <s v="South side of Site 6 culverts"/>
    <s v="Gordon Estuary"/>
    <n v="1"/>
    <s v="Blennie/Gunnel"/>
    <s v="Wild"/>
    <s v="Non-salmonid juvenile"/>
    <n v="15"/>
    <n v="1"/>
    <n v="4"/>
    <n v="11"/>
    <s v="BS"/>
    <s v="Select tide"/>
    <m/>
    <m/>
  </r>
  <r>
    <n v="16"/>
    <x v="1"/>
    <n v="4"/>
    <s v="Apr"/>
    <n v="18"/>
    <x v="39"/>
    <d v="1899-12-30T14:30:00"/>
    <x v="19"/>
    <s v="South side of Site 6 culverts"/>
    <s v="Gordon Estuary"/>
    <n v="1"/>
    <s v="Flounder"/>
    <s v="Wild"/>
    <s v="Non-salmonid juvenile"/>
    <n v="11"/>
    <n v="1"/>
    <n v="4"/>
    <n v="3"/>
    <s v="BS"/>
    <s v="Select tide"/>
    <m/>
    <m/>
  </r>
  <r>
    <n v="17"/>
    <x v="1"/>
    <n v="4"/>
    <s v="Apr"/>
    <n v="19"/>
    <x v="40"/>
    <d v="1899-12-30T13:30:00"/>
    <x v="30"/>
    <s v="Gordon R. Site 1, Channel A at Gordon R."/>
    <s v="Gordon Estuary"/>
    <n v="1"/>
    <s v="Chinook"/>
    <s v="Wild"/>
    <s v="Fry"/>
    <m/>
    <m/>
    <m/>
    <n v="2"/>
    <s v="PS"/>
    <s v="Select tide"/>
    <m/>
    <m/>
  </r>
  <r>
    <n v="17"/>
    <x v="1"/>
    <n v="4"/>
    <s v="Apr"/>
    <n v="19"/>
    <x v="40"/>
    <d v="1899-12-30T13:30:00"/>
    <x v="30"/>
    <s v="Gordon R. Site 1, Channel A at Gordon R."/>
    <s v="Gordon Estuary"/>
    <n v="1"/>
    <s v="Coho"/>
    <s v="Wild"/>
    <s v="Fry"/>
    <m/>
    <m/>
    <m/>
    <n v="15"/>
    <s v="PS"/>
    <s v="Select tide"/>
    <m/>
    <m/>
  </r>
  <r>
    <n v="17"/>
    <x v="1"/>
    <n v="4"/>
    <s v="Apr"/>
    <n v="19"/>
    <x v="40"/>
    <d v="1899-12-30T14:00:00"/>
    <x v="31"/>
    <s v="Gordon R. Site 1, Channel B at Gordon R."/>
    <s v="Gordon Estuary"/>
    <n v="1"/>
    <s v="Coho"/>
    <s v="Wild"/>
    <s v="Fry"/>
    <m/>
    <m/>
    <m/>
    <n v="1"/>
    <s v="PS"/>
    <s v="Select tide"/>
    <m/>
    <m/>
  </r>
  <r>
    <n v="17"/>
    <x v="1"/>
    <n v="4"/>
    <s v="Apr"/>
    <n v="19"/>
    <x v="40"/>
    <d v="1899-12-30T14:20:00"/>
    <x v="32"/>
    <s v="Gordon R. Site 1, Channel B 60 m in"/>
    <s v="Gordon Estuary"/>
    <n v="1"/>
    <s v="Coho"/>
    <s v="Wild"/>
    <s v="Fry"/>
    <m/>
    <m/>
    <m/>
    <n v="2"/>
    <s v="PS"/>
    <s v="Select tide"/>
    <m/>
    <m/>
  </r>
  <r>
    <n v="17"/>
    <x v="1"/>
    <n v="4"/>
    <s v="Apr"/>
    <n v="19"/>
    <x v="40"/>
    <d v="1899-12-30T15:00:00"/>
    <x v="33"/>
    <s v="Gordon R. Site 1, Channel A 250 m in"/>
    <s v="Gordon Estuary"/>
    <n v="1"/>
    <s v="Stickleback"/>
    <s v="Wild"/>
    <s v="Non-salmonid juvenile"/>
    <n v="41"/>
    <s v="PS"/>
    <s v="Select tide"/>
    <n v="2"/>
    <s v="PS"/>
    <s v="Select tide"/>
    <m/>
    <m/>
  </r>
  <r>
    <n v="17"/>
    <x v="1"/>
    <n v="4"/>
    <s v="Apr"/>
    <n v="19"/>
    <x v="40"/>
    <d v="1899-12-30T15:00:00"/>
    <x v="33"/>
    <s v="Gordon R. Site 1, Channel A 250 m in"/>
    <s v="Gordon Estuary"/>
    <n v="1"/>
    <s v="Coho"/>
    <s v="Wild"/>
    <s v="Fry"/>
    <m/>
    <m/>
    <m/>
    <n v="41"/>
    <s v="PS"/>
    <s v="Select tide"/>
    <m/>
    <m/>
  </r>
  <r>
    <n v="18"/>
    <x v="1"/>
    <n v="4"/>
    <s v="Apr"/>
    <n v="26"/>
    <x v="41"/>
    <d v="1899-12-30T11:00:00"/>
    <x v="16"/>
    <s v="Browns Slough Site 7 inlet left tidal channel"/>
    <s v="Gordon Estuary"/>
    <n v="1"/>
    <s v="Coho"/>
    <s v="Wild"/>
    <s v="Fry"/>
    <m/>
    <m/>
    <m/>
    <n v="6"/>
    <s v="PS"/>
    <s v="Select tide"/>
    <m/>
    <m/>
  </r>
  <r>
    <n v="18"/>
    <x v="1"/>
    <n v="4"/>
    <s v="Apr"/>
    <n v="26"/>
    <x v="41"/>
    <d v="1899-12-30T11:00:00"/>
    <x v="16"/>
    <s v="Browns Slough Site 7 inlet left tidal channel"/>
    <s v="Gordon Estuary"/>
    <n v="1"/>
    <s v="Stickleback"/>
    <s v="Wild"/>
    <s v="Non-salmonid juvenile"/>
    <m/>
    <m/>
    <m/>
    <n v="11"/>
    <s v="PS"/>
    <s v="Select tide"/>
    <m/>
    <m/>
  </r>
  <r>
    <n v="18"/>
    <x v="1"/>
    <n v="4"/>
    <s v="Apr"/>
    <n v="26"/>
    <x v="41"/>
    <d v="1899-12-30T12:36:00"/>
    <x v="25"/>
    <s v="Site 6, just upstream of bridge"/>
    <s v="Gordon Estuary"/>
    <n v="1"/>
    <s v="Coho"/>
    <s v="Wild"/>
    <s v="Fry"/>
    <m/>
    <m/>
    <m/>
    <n v="13"/>
    <s v="PS"/>
    <s v="Select tide"/>
    <m/>
    <m/>
  </r>
  <r>
    <n v="18"/>
    <x v="1"/>
    <n v="4"/>
    <s v="Apr"/>
    <n v="26"/>
    <x v="41"/>
    <d v="1899-12-30T12:36:00"/>
    <x v="25"/>
    <s v="Site 6, just upstream of bridge"/>
    <s v="Gordon Estuary"/>
    <n v="1"/>
    <s v="Sculpin"/>
    <s v="Wild"/>
    <s v="Non-salmonid juvenile"/>
    <m/>
    <m/>
    <m/>
    <n v="1"/>
    <s v="PS"/>
    <s v="Select tide"/>
    <m/>
    <m/>
  </r>
  <r>
    <n v="18"/>
    <x v="1"/>
    <n v="4"/>
    <s v="Apr"/>
    <n v="26"/>
    <x v="41"/>
    <d v="1899-12-30T12:36:00"/>
    <x v="25"/>
    <s v="Site 6, just upstream of bridge"/>
    <s v="Gordon Estuary"/>
    <n v="1"/>
    <s v="Stickleback"/>
    <s v="Wild"/>
    <s v="Non-salmonid juvenile"/>
    <m/>
    <m/>
    <m/>
    <n v="2"/>
    <s v="PS"/>
    <s v="Select tide"/>
    <m/>
    <m/>
  </r>
  <r>
    <n v="18"/>
    <x v="1"/>
    <n v="4"/>
    <s v="Apr"/>
    <n v="26"/>
    <x v="41"/>
    <d v="1899-12-30T13:30:00"/>
    <x v="26"/>
    <s v="Site 6, at upper logger station"/>
    <s v="Gordon Estuary"/>
    <n v="1"/>
    <s v="Coho"/>
    <s v="Wild"/>
    <s v="Fry"/>
    <m/>
    <m/>
    <m/>
    <n v="20"/>
    <s v="PS"/>
    <s v="Select tide"/>
    <m/>
    <m/>
  </r>
  <r>
    <n v="18"/>
    <x v="1"/>
    <n v="4"/>
    <s v="Apr"/>
    <n v="26"/>
    <x v="41"/>
    <d v="1899-12-30T13:30:00"/>
    <x v="26"/>
    <s v="Site 6, at upper logger station"/>
    <s v="Gordon Estuary"/>
    <n v="1"/>
    <s v="Sculpin"/>
    <s v="Wild"/>
    <s v="Non-salmonid juvenile"/>
    <m/>
    <m/>
    <m/>
    <n v="4"/>
    <s v="PS"/>
    <s v="Select tide"/>
    <m/>
    <m/>
  </r>
  <r>
    <n v="18"/>
    <x v="1"/>
    <n v="4"/>
    <s v="Apr"/>
    <n v="26"/>
    <x v="41"/>
    <d v="1899-12-30T13:30:00"/>
    <x v="26"/>
    <s v="Site 6, at upper logger station"/>
    <s v="Gordon Estuary"/>
    <n v="1"/>
    <s v="Stickleback"/>
    <s v="Wild"/>
    <s v="Non-salmonid juvenile"/>
    <m/>
    <m/>
    <m/>
    <n v="46"/>
    <s v="PS"/>
    <s v="Select tide"/>
    <m/>
    <m/>
  </r>
  <r>
    <n v="18"/>
    <x v="1"/>
    <n v="4"/>
    <s v="Apr"/>
    <n v="26"/>
    <x v="41"/>
    <d v="1899-12-30T13:50:00"/>
    <x v="28"/>
    <s v="Site 6, at creek inflow (SE corner of marsh)"/>
    <s v="Gordon Estuary"/>
    <n v="1"/>
    <s v="Coho"/>
    <s v="Wild"/>
    <s v="Fry"/>
    <m/>
    <m/>
    <m/>
    <n v="18"/>
    <s v="PS"/>
    <s v="Select tide"/>
    <m/>
    <m/>
  </r>
  <r>
    <n v="18"/>
    <x v="1"/>
    <n v="4"/>
    <s v="Apr"/>
    <n v="26"/>
    <x v="41"/>
    <d v="1899-12-30T13:50:00"/>
    <x v="28"/>
    <s v="Site 6, at creek inflow (SE corner of marsh)"/>
    <s v="Gordon Estuary"/>
    <n v="1"/>
    <s v="Stickleback"/>
    <s v="Wild"/>
    <s v="Non-salmonid juvenile"/>
    <m/>
    <m/>
    <m/>
    <n v="10"/>
    <s v="PS"/>
    <s v="Select tide"/>
    <m/>
    <m/>
  </r>
  <r>
    <n v="18"/>
    <x v="1"/>
    <n v="4"/>
    <s v="Apr"/>
    <n v="26"/>
    <x v="41"/>
    <d v="1899-12-30T15:20:00"/>
    <x v="13"/>
    <s v="Q02, Site 5 natural marsh middle channel"/>
    <s v="Gordon Estuary"/>
    <n v="1"/>
    <s v="Chum"/>
    <s v="Wild"/>
    <s v="Fry"/>
    <m/>
    <m/>
    <m/>
    <n v="2"/>
    <s v="PS"/>
    <s v="Select tide"/>
    <m/>
    <m/>
  </r>
  <r>
    <n v="18"/>
    <x v="1"/>
    <n v="4"/>
    <s v="Apr"/>
    <n v="26"/>
    <x v="41"/>
    <d v="1899-12-30T15:20:00"/>
    <x v="13"/>
    <s v="Q02, Site 5 natural marsh middle channel"/>
    <s v="Gordon Estuary"/>
    <n v="1"/>
    <s v="Coho"/>
    <s v="Wild"/>
    <s v="Fry"/>
    <m/>
    <m/>
    <m/>
    <n v="7"/>
    <s v="PS"/>
    <s v="Select tide"/>
    <m/>
    <m/>
  </r>
  <r>
    <n v="18"/>
    <x v="1"/>
    <n v="4"/>
    <s v="Apr"/>
    <n v="26"/>
    <x v="41"/>
    <d v="1899-12-30T15:20:00"/>
    <x v="13"/>
    <s v="Q02, Site 5 natural marsh middle channel"/>
    <s v="Gordon Estuary"/>
    <n v="1"/>
    <s v="Stickleback"/>
    <s v="Wild"/>
    <s v="Non-salmonid juvenile"/>
    <m/>
    <m/>
    <m/>
    <n v="3"/>
    <s v="PS"/>
    <s v="Select tide"/>
    <m/>
    <m/>
  </r>
  <r>
    <n v="18"/>
    <x v="1"/>
    <n v="4"/>
    <s v="Apr"/>
    <n v="26"/>
    <x v="41"/>
    <d v="1899-12-30T16:00:00"/>
    <x v="34"/>
    <s v="Q03, Site 5 natural marsh middle channel"/>
    <s v="Gordon Estuary"/>
    <n v="1"/>
    <s v="Coho"/>
    <s v="Wild"/>
    <s v="Fry"/>
    <m/>
    <m/>
    <m/>
    <n v="15"/>
    <s v="PS"/>
    <s v="Select tide"/>
    <m/>
    <m/>
  </r>
  <r>
    <n v="18"/>
    <x v="1"/>
    <n v="4"/>
    <s v="Apr"/>
    <n v="26"/>
    <x v="41"/>
    <d v="1899-12-30T16:00:00"/>
    <x v="34"/>
    <s v="Q03, Site 5 natural marsh middle channel"/>
    <s v="Gordon Estuary"/>
    <n v="1"/>
    <s v="Stickleback"/>
    <s v="Wild"/>
    <s v="Non-salmonid juvenile"/>
    <m/>
    <m/>
    <m/>
    <n v="2"/>
    <s v="PS"/>
    <s v="Select tide"/>
    <m/>
    <m/>
  </r>
  <r>
    <n v="18"/>
    <x v="1"/>
    <n v="4"/>
    <s v="Apr"/>
    <n v="26"/>
    <x v="41"/>
    <d v="1899-12-30T10:35:00"/>
    <x v="19"/>
    <s v="South side of Site 6 culverts"/>
    <s v="Gordon Estuary"/>
    <n v="1"/>
    <s v="Sculpin"/>
    <s v="Wild"/>
    <s v="Non-salmonid juvenile"/>
    <n v="8"/>
    <n v="1"/>
    <n v="4"/>
    <n v="10"/>
    <s v="BS"/>
    <s v="Select tide"/>
    <m/>
    <m/>
  </r>
  <r>
    <n v="18"/>
    <x v="1"/>
    <n v="4"/>
    <s v="Apr"/>
    <n v="26"/>
    <x v="41"/>
    <d v="1899-12-30T10:35:00"/>
    <x v="19"/>
    <s v="South side of Site 6 culverts"/>
    <s v="Gordon Estuary"/>
    <n v="1"/>
    <s v="Pipefish"/>
    <s v="Wild"/>
    <s v="Non-salmonid juvenile"/>
    <n v="18"/>
    <n v="1"/>
    <n v="4"/>
    <n v="3"/>
    <s v="BS"/>
    <s v="Select tide"/>
    <m/>
    <m/>
  </r>
  <r>
    <n v="18"/>
    <x v="1"/>
    <n v="4"/>
    <s v="Apr"/>
    <n v="26"/>
    <x v="41"/>
    <d v="1899-12-30T10:35:00"/>
    <x v="19"/>
    <s v="South side of Site 6 culverts"/>
    <s v="Gordon Estuary"/>
    <n v="1"/>
    <s v="Blennie/Gunnel"/>
    <s v="Wild"/>
    <s v="Non-salmonid juvenile"/>
    <n v="15"/>
    <n v="1"/>
    <n v="4"/>
    <n v="3"/>
    <s v="BS"/>
    <s v="Select tide"/>
    <m/>
    <m/>
  </r>
  <r>
    <n v="18"/>
    <x v="1"/>
    <n v="4"/>
    <s v="Apr"/>
    <n v="26"/>
    <x v="41"/>
    <d v="1899-12-30T10:35:00"/>
    <x v="19"/>
    <s v="South side of Site 6 culverts"/>
    <s v="Gordon Estuary"/>
    <n v="1"/>
    <s v="Flounder"/>
    <s v="Wild"/>
    <s v="Non-salmonid juvenile"/>
    <n v="11"/>
    <n v="1"/>
    <n v="4"/>
    <n v="4"/>
    <s v="BS"/>
    <s v="Select tide"/>
    <m/>
    <m/>
  </r>
  <r>
    <n v="18"/>
    <x v="1"/>
    <n v="4"/>
    <s v="Apr"/>
    <n v="26"/>
    <x v="41"/>
    <d v="1899-12-30T14:00:00"/>
    <x v="12"/>
    <s v="Mouth of Site 7 inlet, north side"/>
    <s v="Gordon Estuary"/>
    <n v="1"/>
    <s v="Coho"/>
    <s v="Wild"/>
    <s v="Fry"/>
    <n v="3"/>
    <n v="1"/>
    <n v="2"/>
    <n v="1"/>
    <s v="BS"/>
    <s v="Select tide"/>
    <m/>
    <m/>
  </r>
  <r>
    <n v="18"/>
    <x v="1"/>
    <n v="4"/>
    <s v="Apr"/>
    <n v="26"/>
    <x v="41"/>
    <d v="1899-12-30T14:00:00"/>
    <x v="12"/>
    <s v="Mouth of Site 7 inlet, north side"/>
    <s v="Gordon Estuary"/>
    <n v="1"/>
    <s v="Sculpin"/>
    <s v="Wild"/>
    <s v="Non-salmonid juvenile"/>
    <n v="8"/>
    <n v="1"/>
    <n v="4"/>
    <n v="5"/>
    <s v="BS"/>
    <s v="Select tide"/>
    <m/>
    <m/>
  </r>
  <r>
    <n v="18"/>
    <x v="1"/>
    <n v="4"/>
    <s v="Apr"/>
    <n v="26"/>
    <x v="41"/>
    <d v="1899-12-30T14:00:00"/>
    <x v="12"/>
    <s v="Mouth of Site 7 inlet, north side"/>
    <s v="Gordon Estuary"/>
    <n v="1"/>
    <s v="Pipefish"/>
    <s v="Wild"/>
    <s v="Non-salmonid juvenile"/>
    <n v="18"/>
    <n v="1"/>
    <n v="4"/>
    <n v="5"/>
    <s v="BS"/>
    <s v="Select tide"/>
    <m/>
    <m/>
  </r>
  <r>
    <n v="18"/>
    <x v="1"/>
    <n v="4"/>
    <s v="Apr"/>
    <n v="26"/>
    <x v="41"/>
    <d v="1899-12-30T14:00:00"/>
    <x v="12"/>
    <s v="Mouth of Site 7 inlet, north side"/>
    <s v="Gordon Estuary"/>
    <n v="1"/>
    <s v="Blennie/Gunnel"/>
    <s v="Wild"/>
    <s v="Non-salmonid juvenile"/>
    <n v="15"/>
    <n v="1"/>
    <n v="4"/>
    <n v="4"/>
    <s v="BS"/>
    <s v="Select tide"/>
    <m/>
    <m/>
  </r>
  <r>
    <n v="18"/>
    <x v="1"/>
    <n v="4"/>
    <s v="Apr"/>
    <n v="26"/>
    <x v="41"/>
    <d v="1899-12-30T14:00:00"/>
    <x v="12"/>
    <s v="Mouth of Site 7 inlet, north side"/>
    <s v="Gordon Estuary"/>
    <n v="1"/>
    <s v="Flounder"/>
    <s v="Wild"/>
    <s v="Non-salmonid juvenile"/>
    <n v="11"/>
    <n v="1"/>
    <n v="4"/>
    <n v="1"/>
    <s v="BS"/>
    <s v="Select tide"/>
    <m/>
    <m/>
  </r>
  <r>
    <n v="18"/>
    <x v="1"/>
    <n v="4"/>
    <s v="Apr"/>
    <n v="26"/>
    <x v="41"/>
    <d v="1899-12-30T14:00:00"/>
    <x v="12"/>
    <s v="Mouth of Site 7 inlet, north side"/>
    <s v="Gordon Estuary"/>
    <n v="1"/>
    <s v="Perch"/>
    <s v="Wild"/>
    <s v="Non-salmonid juvenile"/>
    <n v="13"/>
    <n v="1"/>
    <n v="4"/>
    <n v="29"/>
    <s v="BS"/>
    <s v="Select tide"/>
    <m/>
    <m/>
  </r>
  <r>
    <n v="18"/>
    <x v="1"/>
    <n v="4"/>
    <s v="Apr"/>
    <n v="26"/>
    <x v="41"/>
    <d v="1899-12-30T14:15:00"/>
    <x v="20"/>
    <s v="On point at confluence of N. Arm and Brown's Slough"/>
    <s v="Gordon Estuary"/>
    <n v="1"/>
    <s v="Coho"/>
    <s v="Wild"/>
    <s v="Fry"/>
    <n v="28"/>
    <s v="BS"/>
    <s v="Select tide"/>
    <n v="28"/>
    <s v="BS"/>
    <s v="Select tide"/>
    <m/>
    <m/>
  </r>
  <r>
    <n v="18"/>
    <x v="1"/>
    <n v="4"/>
    <s v="Apr"/>
    <n v="26"/>
    <x v="41"/>
    <d v="1899-12-30T14:15:00"/>
    <x v="20"/>
    <s v="On point at confluence of N. Arm and Brown's Slough"/>
    <s v="Gordon Estuary"/>
    <n v="1"/>
    <s v="Chum"/>
    <s v="Wild"/>
    <s v="Fry"/>
    <n v="2"/>
    <n v="1"/>
    <n v="2"/>
    <n v="1"/>
    <s v="BS"/>
    <s v="Select tide"/>
    <m/>
    <m/>
  </r>
  <r>
    <n v="18"/>
    <x v="1"/>
    <n v="4"/>
    <s v="Apr"/>
    <n v="26"/>
    <x v="41"/>
    <d v="1899-12-30T14:15:00"/>
    <x v="20"/>
    <s v="On point at confluence of N. Arm and Brown's Slough"/>
    <s v="Gordon Estuary"/>
    <n v="1"/>
    <s v="Sculpin"/>
    <s v="Wild"/>
    <s v="Non-salmonid juvenile"/>
    <n v="5"/>
    <s v="BS"/>
    <s v="Select tide"/>
    <n v="5"/>
    <s v="BS"/>
    <s v="Select tide"/>
    <m/>
    <m/>
  </r>
  <r>
    <n v="18"/>
    <x v="1"/>
    <n v="4"/>
    <s v="Apr"/>
    <n v="26"/>
    <x v="41"/>
    <d v="1899-12-30T14:15:00"/>
    <x v="20"/>
    <s v="On point at confluence of N. Arm and Brown's Slough"/>
    <s v="Gordon Estuary"/>
    <n v="1"/>
    <s v="Stickleback"/>
    <s v="Wild"/>
    <s v="Non-salmonid juvenile"/>
    <n v="7"/>
    <s v="BS"/>
    <s v="Select tide"/>
    <n v="7"/>
    <s v="BS"/>
    <s v="Select tide"/>
    <m/>
    <m/>
  </r>
  <r>
    <n v="18"/>
    <x v="1"/>
    <n v="4"/>
    <s v="Apr"/>
    <n v="26"/>
    <x v="41"/>
    <d v="1899-12-30T14:15:00"/>
    <x v="20"/>
    <s v="On point at confluence of N. Arm and Brown's Slough"/>
    <s v="Gordon Estuary"/>
    <n v="1"/>
    <s v="Blennie/Gunnel"/>
    <s v="Wild"/>
    <s v="Non-salmonid juvenile"/>
    <n v="5"/>
    <s v="BS"/>
    <s v="Select tide"/>
    <n v="5"/>
    <s v="BS"/>
    <s v="Select tide"/>
    <m/>
    <m/>
  </r>
  <r>
    <n v="18"/>
    <x v="1"/>
    <n v="4"/>
    <s v="Apr"/>
    <n v="26"/>
    <x v="41"/>
    <d v="1899-12-30T14:15:00"/>
    <x v="20"/>
    <s v="On point at confluence of N. Arm and Brown's Slough"/>
    <s v="Gordon Estuary"/>
    <n v="1"/>
    <s v="Flounder"/>
    <s v="Wild"/>
    <s v="Non-salmonid juvenile"/>
    <n v="2"/>
    <s v="BS"/>
    <s v="Select tide"/>
    <n v="2"/>
    <s v="BS"/>
    <s v="Select tide"/>
    <m/>
    <m/>
  </r>
  <r>
    <n v="18"/>
    <x v="1"/>
    <n v="4"/>
    <s v="Apr"/>
    <n v="26"/>
    <x v="41"/>
    <d v="1899-12-30T14:35:00"/>
    <x v="35"/>
    <s v="Gravel bar on Gordon at Site 1"/>
    <s v="Gordon Estuary"/>
    <n v="1"/>
    <s v="Chum"/>
    <s v="Wild"/>
    <s v="Fry"/>
    <n v="3"/>
    <s v="BS"/>
    <s v="Select tide"/>
    <n v="3"/>
    <s v="BS"/>
    <s v="Select tide"/>
    <m/>
    <m/>
  </r>
  <r>
    <n v="18"/>
    <x v="1"/>
    <n v="4"/>
    <s v="Apr"/>
    <n v="26"/>
    <x v="41"/>
    <d v="1899-12-30T14:35:00"/>
    <x v="35"/>
    <s v="Gravel bar on Gordon at Site 1"/>
    <s v="Gordon Estuary"/>
    <n v="1"/>
    <s v="Chinook"/>
    <s v="Wild"/>
    <s v="Fry"/>
    <n v="1"/>
    <s v="BS"/>
    <s v="Select tide"/>
    <n v="1"/>
    <s v="BS"/>
    <s v="Select tide"/>
    <m/>
    <m/>
  </r>
  <r>
    <n v="18"/>
    <x v="1"/>
    <n v="4"/>
    <s v="Apr"/>
    <n v="26"/>
    <x v="41"/>
    <d v="1899-12-30T14:35:00"/>
    <x v="35"/>
    <s v="Gravel bar on Gordon at Site 1"/>
    <s v="Gordon Estuary"/>
    <n v="1"/>
    <s v="Coho"/>
    <s v="Wild"/>
    <s v="Fry"/>
    <n v="412"/>
    <s v="BS"/>
    <s v="Select tide"/>
    <n v="412"/>
    <s v="BS"/>
    <s v="Select tide"/>
    <m/>
    <m/>
  </r>
  <r>
    <n v="18"/>
    <x v="1"/>
    <n v="4"/>
    <s v="Apr"/>
    <n v="26"/>
    <x v="41"/>
    <d v="1899-12-30T14:35:00"/>
    <x v="35"/>
    <s v="Gravel bar on Gordon at Site 1"/>
    <s v="Gordon Estuary"/>
    <n v="1"/>
    <s v="Sculpin"/>
    <s v="Wild"/>
    <s v="Non-salmonid juvenile"/>
    <n v="8"/>
    <s v="BS"/>
    <s v="Select tide"/>
    <n v="8"/>
    <s v="BS"/>
    <s v="Select tide"/>
    <m/>
    <m/>
  </r>
  <r>
    <n v="19"/>
    <x v="1"/>
    <n v="5"/>
    <s v="May"/>
    <n v="3"/>
    <x v="42"/>
    <d v="1899-12-30T11:30:00"/>
    <x v="29"/>
    <s v="Site 5 main channel close to mouth"/>
    <s v="Gordon Estuary"/>
    <n v="1"/>
    <s v="Coho"/>
    <s v="Wild"/>
    <s v="Fry"/>
    <m/>
    <m/>
    <m/>
    <n v="2"/>
    <s v="PS"/>
    <s v="Select tide"/>
    <m/>
    <m/>
  </r>
  <r>
    <n v="19"/>
    <x v="1"/>
    <n v="5"/>
    <s v="May"/>
    <n v="3"/>
    <x v="42"/>
    <d v="1899-12-30T11:30:00"/>
    <x v="22"/>
    <s v="Site 5 main channel where stump sland channel comes in"/>
    <s v="Gordon Estuary"/>
    <n v="1"/>
    <s v="Coho"/>
    <s v="Wild"/>
    <s v="Fry"/>
    <m/>
    <m/>
    <m/>
    <n v="8"/>
    <s v="PS"/>
    <s v="Select tide"/>
    <m/>
    <m/>
  </r>
  <r>
    <n v="19"/>
    <x v="1"/>
    <n v="5"/>
    <s v="May"/>
    <n v="3"/>
    <x v="42"/>
    <d v="1899-12-30T12:20:00"/>
    <x v="25"/>
    <s v="Site 6, just upstream of bridge"/>
    <s v="Gordon Estuary"/>
    <n v="1"/>
    <s v="Coho"/>
    <s v="Wild"/>
    <s v="Fry"/>
    <m/>
    <m/>
    <m/>
    <n v="8"/>
    <s v="PS"/>
    <s v="Select tide"/>
    <m/>
    <m/>
  </r>
  <r>
    <n v="19"/>
    <x v="1"/>
    <n v="5"/>
    <s v="May"/>
    <n v="3"/>
    <x v="42"/>
    <d v="1899-12-30T12:20:00"/>
    <x v="25"/>
    <s v="Site 6, just upstream of bridge"/>
    <s v="Gordon Estuary"/>
    <n v="1"/>
    <s v="Sculpin"/>
    <s v="Wild"/>
    <s v="Fry"/>
    <m/>
    <m/>
    <m/>
    <n v="3"/>
    <s v="PS"/>
    <s v="Select tide"/>
    <m/>
    <m/>
  </r>
  <r>
    <n v="19"/>
    <x v="1"/>
    <n v="5"/>
    <s v="May"/>
    <n v="3"/>
    <x v="42"/>
    <d v="1899-12-30T12:20:00"/>
    <x v="25"/>
    <s v="Site 6, just upstream of bridge"/>
    <s v="Gordon Estuary"/>
    <n v="1"/>
    <s v="Stickleback"/>
    <s v="Wild"/>
    <s v="Fry"/>
    <m/>
    <m/>
    <m/>
    <n v="2"/>
    <s v="PS"/>
    <s v="Select tide"/>
    <m/>
    <m/>
  </r>
  <r>
    <n v="19"/>
    <x v="1"/>
    <n v="5"/>
    <s v="May"/>
    <n v="3"/>
    <x v="42"/>
    <d v="1899-12-30T13:00:00"/>
    <x v="36"/>
    <s v="Site 6, straight channel"/>
    <s v="Gordon Estuary"/>
    <n v="1"/>
    <s v="Sculpin"/>
    <s v="Wild"/>
    <s v="Non-salmonid juvenile"/>
    <m/>
    <m/>
    <m/>
    <n v="5"/>
    <s v="PS"/>
    <s v="Select tide"/>
    <m/>
    <m/>
  </r>
  <r>
    <n v="19"/>
    <x v="1"/>
    <n v="5"/>
    <s v="May"/>
    <n v="3"/>
    <x v="42"/>
    <d v="1899-12-30T13:00:00"/>
    <x v="36"/>
    <s v="Site 6, straight channel"/>
    <s v="Gordon Estuary"/>
    <n v="1"/>
    <s v="Stickleback"/>
    <s v="Wild"/>
    <s v="Non-salmonid juvenile"/>
    <m/>
    <m/>
    <m/>
    <n v="1"/>
    <s v="PS"/>
    <s v="Select tide"/>
    <m/>
    <m/>
  </r>
  <r>
    <n v="19"/>
    <x v="1"/>
    <n v="5"/>
    <s v="May"/>
    <n v="3"/>
    <x v="42"/>
    <d v="1899-12-30T13:20:00"/>
    <x v="36"/>
    <s v="Site 6, straight channel"/>
    <s v="Gordon Estuary"/>
    <n v="1"/>
    <s v="Coho"/>
    <s v="Wild"/>
    <s v="Fry"/>
    <m/>
    <m/>
    <m/>
    <n v="5"/>
    <s v="PS"/>
    <s v="Select tide"/>
    <m/>
    <m/>
  </r>
  <r>
    <n v="19"/>
    <x v="1"/>
    <n v="5"/>
    <s v="May"/>
    <n v="3"/>
    <x v="42"/>
    <d v="1899-12-30T14:00:00"/>
    <x v="26"/>
    <s v="Site 6, at upper logger station"/>
    <s v="Gordon Estuary"/>
    <n v="1"/>
    <s v="Sculpin"/>
    <s v="Wild"/>
    <s v="Fry"/>
    <m/>
    <m/>
    <m/>
    <n v="1"/>
    <s v="PS"/>
    <s v="Select tide"/>
    <m/>
    <m/>
  </r>
  <r>
    <n v="19"/>
    <x v="1"/>
    <n v="5"/>
    <s v="May"/>
    <n v="3"/>
    <x v="42"/>
    <d v="1899-12-30T14:00:00"/>
    <x v="26"/>
    <s v="Site 6, at upper logger station"/>
    <s v="Gordon Estuary"/>
    <n v="1"/>
    <s v="Stickleback"/>
    <s v="Wild"/>
    <s v="Fry"/>
    <m/>
    <m/>
    <m/>
    <n v="87"/>
    <s v="PS"/>
    <s v="Select tide"/>
    <m/>
    <m/>
  </r>
  <r>
    <n v="19"/>
    <x v="1"/>
    <n v="5"/>
    <s v="May"/>
    <n v="3"/>
    <x v="42"/>
    <d v="1899-12-30T14:00:00"/>
    <x v="26"/>
    <s v="Site 6, at upper logger station"/>
    <s v="Gordon Estuary"/>
    <n v="1"/>
    <s v="Coho"/>
    <s v="Wild"/>
    <s v="Fry"/>
    <m/>
    <m/>
    <m/>
    <n v="60"/>
    <s v="PS"/>
    <s v="Select tide"/>
    <m/>
    <m/>
  </r>
  <r>
    <n v="19"/>
    <x v="1"/>
    <n v="5"/>
    <s v="May"/>
    <n v="3"/>
    <x v="42"/>
    <d v="1899-12-30T15:00:00"/>
    <x v="16"/>
    <s v="Browns Slough Site 7 inlet left tidal channel"/>
    <s v="Gordon Estuary"/>
    <n v="1"/>
    <s v="Coho"/>
    <s v="Wild"/>
    <s v="Fry"/>
    <m/>
    <m/>
    <m/>
    <n v="17"/>
    <s v="PS"/>
    <s v="Select tide"/>
    <m/>
    <m/>
  </r>
  <r>
    <n v="19"/>
    <x v="1"/>
    <n v="5"/>
    <s v="May"/>
    <n v="3"/>
    <x v="42"/>
    <d v="1899-12-30T15:00:00"/>
    <x v="16"/>
    <s v="Browns Slough Site 7 inlet left tidal channel"/>
    <s v="Gordon Estuary"/>
    <n v="1"/>
    <s v="Stickleback"/>
    <s v="Wild"/>
    <s v="Fry"/>
    <m/>
    <m/>
    <m/>
    <n v="18"/>
    <s v="PS"/>
    <s v="Select tide"/>
    <m/>
    <m/>
  </r>
  <r>
    <n v="19"/>
    <x v="1"/>
    <n v="5"/>
    <s v="May"/>
    <n v="3"/>
    <x v="42"/>
    <d v="1899-12-30T11:53:00"/>
    <x v="35"/>
    <s v="Gravel bar on Gordon at Site 1"/>
    <s v="Gordon Estuary"/>
    <n v="1"/>
    <s v="Coho"/>
    <s v="Wild"/>
    <s v="Fry"/>
    <n v="3"/>
    <n v="1"/>
    <n v="2"/>
    <n v="20"/>
    <s v="BS"/>
    <s v="Select tide"/>
    <m/>
    <m/>
  </r>
  <r>
    <n v="19"/>
    <x v="1"/>
    <n v="5"/>
    <s v="May"/>
    <n v="3"/>
    <x v="42"/>
    <d v="1899-12-30T11:53:00"/>
    <x v="35"/>
    <s v="Gravel bar on Gordon at Site 1"/>
    <s v="Gordon Estuary"/>
    <n v="1"/>
    <s v="Chinook"/>
    <s v="Wild"/>
    <s v="Fry"/>
    <n v="5"/>
    <n v="1"/>
    <n v="2"/>
    <n v="3"/>
    <s v="BS"/>
    <s v="Select tide"/>
    <m/>
    <m/>
  </r>
  <r>
    <n v="19"/>
    <x v="1"/>
    <n v="5"/>
    <s v="May"/>
    <n v="3"/>
    <x v="42"/>
    <d v="1899-12-30T11:53:00"/>
    <x v="35"/>
    <s v="Gravel bar on Gordon at Site 1"/>
    <s v="Gordon Estuary"/>
    <n v="1"/>
    <s v="Sculpin"/>
    <s v="Wild"/>
    <s v="Non-salmonid juvenile"/>
    <n v="8"/>
    <n v="1"/>
    <n v="4"/>
    <n v="2"/>
    <s v="BS"/>
    <s v="Select tide"/>
    <m/>
    <m/>
  </r>
  <r>
    <n v="19"/>
    <x v="1"/>
    <n v="5"/>
    <s v="May"/>
    <n v="3"/>
    <x v="42"/>
    <d v="1899-12-30T13:11:00"/>
    <x v="20"/>
    <s v="On point at confluence of N. Arm and Brown's Slough"/>
    <s v="Gordon Estuary"/>
    <n v="1"/>
    <s v="Chinook"/>
    <s v="Wild"/>
    <s v="Fry"/>
    <n v="5"/>
    <n v="1"/>
    <n v="2"/>
    <n v="6"/>
    <s v="BS"/>
    <s v="Select tide"/>
    <m/>
    <m/>
  </r>
  <r>
    <n v="19"/>
    <x v="1"/>
    <n v="5"/>
    <s v="May"/>
    <n v="3"/>
    <x v="42"/>
    <d v="1899-12-30T13:11:00"/>
    <x v="20"/>
    <s v="On point at confluence of N. Arm and Brown's Slough"/>
    <s v="Gordon Estuary"/>
    <n v="1"/>
    <s v="Coho"/>
    <s v="Wild"/>
    <s v="Fry"/>
    <n v="3"/>
    <n v="1"/>
    <n v="2"/>
    <n v="4"/>
    <s v="BS"/>
    <s v="Select tide"/>
    <m/>
    <m/>
  </r>
  <r>
    <n v="19"/>
    <x v="1"/>
    <n v="5"/>
    <s v="May"/>
    <n v="3"/>
    <x v="42"/>
    <d v="1899-12-30T13:11:00"/>
    <x v="20"/>
    <s v="On point at confluence of N. Arm and Brown's Slough"/>
    <s v="Gordon Estuary"/>
    <n v="1"/>
    <s v="Sculpin"/>
    <s v="Wild"/>
    <s v="Non-salmonid juvenile"/>
    <n v="8"/>
    <n v="1"/>
    <n v="4"/>
    <n v="8"/>
    <s v="BS"/>
    <s v="Select tide"/>
    <m/>
    <m/>
  </r>
  <r>
    <n v="19"/>
    <x v="1"/>
    <n v="5"/>
    <s v="May"/>
    <n v="3"/>
    <x v="42"/>
    <d v="1899-12-30T13:11:00"/>
    <x v="20"/>
    <s v="On point at confluence of N. Arm and Brown's Slough"/>
    <s v="Gordon Estuary"/>
    <n v="1"/>
    <s v="Stickleback"/>
    <s v="Wild"/>
    <s v="Non-salmonid juvenile"/>
    <n v="9"/>
    <n v="1"/>
    <n v="4"/>
    <n v="5"/>
    <s v="BS"/>
    <s v="Select tide"/>
    <m/>
    <m/>
  </r>
  <r>
    <n v="19"/>
    <x v="1"/>
    <n v="5"/>
    <s v="May"/>
    <n v="3"/>
    <x v="42"/>
    <d v="1899-12-30T13:11:00"/>
    <x v="20"/>
    <s v="On point at confluence of N. Arm and Brown's Slough"/>
    <s v="Gordon Estuary"/>
    <n v="1"/>
    <s v="Blennie/Gunnel"/>
    <s v="Wild"/>
    <s v="Non-salmonid juvenile"/>
    <n v="15"/>
    <n v="1"/>
    <n v="4"/>
    <n v="10"/>
    <s v="BS"/>
    <s v="Select tide"/>
    <m/>
    <m/>
  </r>
  <r>
    <n v="19"/>
    <x v="1"/>
    <n v="5"/>
    <s v="May"/>
    <n v="3"/>
    <x v="42"/>
    <d v="1899-12-30T13:41:00"/>
    <x v="12"/>
    <s v="Mouth of Site 7 inlet, north side"/>
    <s v="Gordon Estuary"/>
    <n v="1"/>
    <s v="Sculpin"/>
    <s v="Wild"/>
    <s v="Non-salmonid juvenile"/>
    <n v="8"/>
    <n v="1"/>
    <n v="4"/>
    <n v="4"/>
    <s v="BS"/>
    <s v="Select tide"/>
    <m/>
    <m/>
  </r>
  <r>
    <n v="19"/>
    <x v="1"/>
    <n v="5"/>
    <s v="May"/>
    <n v="3"/>
    <x v="42"/>
    <d v="1899-12-30T13:41:00"/>
    <x v="12"/>
    <s v="Mouth of Site 7 inlet, north side"/>
    <s v="Gordon Estuary"/>
    <n v="1"/>
    <s v="Stickleback"/>
    <s v="Wild"/>
    <s v="Non-salmonid juvenile"/>
    <n v="9"/>
    <n v="1"/>
    <n v="4"/>
    <n v="66"/>
    <s v="BS"/>
    <s v="Select tide"/>
    <m/>
    <m/>
  </r>
  <r>
    <n v="19"/>
    <x v="1"/>
    <n v="5"/>
    <s v="May"/>
    <n v="3"/>
    <x v="42"/>
    <d v="1899-12-30T13:41:00"/>
    <x v="12"/>
    <s v="Mouth of Site 7 inlet, north side"/>
    <s v="Gordon Estuary"/>
    <n v="1"/>
    <s v="Pipefish"/>
    <s v="Wild"/>
    <s v="Non-salmonid juvenile"/>
    <n v="18"/>
    <n v="1"/>
    <n v="4"/>
    <n v="10"/>
    <s v="BS"/>
    <s v="Select tide"/>
    <m/>
    <m/>
  </r>
  <r>
    <n v="19"/>
    <x v="1"/>
    <n v="5"/>
    <s v="May"/>
    <n v="3"/>
    <x v="42"/>
    <d v="1899-12-30T13:41:00"/>
    <x v="12"/>
    <s v="Mouth of Site 7 inlet, north side"/>
    <s v="Gordon Estuary"/>
    <n v="1"/>
    <s v="Blennie/Gunnel"/>
    <s v="Wild"/>
    <s v="Non-salmonid juvenile"/>
    <n v="15"/>
    <n v="1"/>
    <n v="4"/>
    <n v="12"/>
    <s v="BS"/>
    <s v="Select tide"/>
    <m/>
    <m/>
  </r>
  <r>
    <n v="19"/>
    <x v="1"/>
    <n v="5"/>
    <s v="May"/>
    <n v="3"/>
    <x v="42"/>
    <d v="1899-12-30T13:56:00"/>
    <x v="19"/>
    <s v="South side of Site 6 culverts"/>
    <s v="Gordon Estuary"/>
    <n v="1"/>
    <s v="Sculpin"/>
    <s v="Wild"/>
    <s v="Non-salmonid juvenile"/>
    <n v="8"/>
    <n v="1"/>
    <n v="4"/>
    <n v="3"/>
    <s v="BS"/>
    <s v="Select tide"/>
    <m/>
    <m/>
  </r>
  <r>
    <n v="19"/>
    <x v="1"/>
    <n v="5"/>
    <s v="May"/>
    <n v="3"/>
    <x v="42"/>
    <d v="1899-12-30T13:56:00"/>
    <x v="19"/>
    <s v="South side of Site 6 culverts"/>
    <s v="Gordon Estuary"/>
    <n v="1"/>
    <s v="Stickleback"/>
    <s v="Wild"/>
    <s v="Non-salmonid juvenile"/>
    <n v="9"/>
    <n v="1"/>
    <n v="4"/>
    <n v="24"/>
    <s v="BS"/>
    <s v="Select tide"/>
    <m/>
    <m/>
  </r>
  <r>
    <n v="19"/>
    <x v="1"/>
    <n v="5"/>
    <s v="May"/>
    <n v="3"/>
    <x v="42"/>
    <d v="1899-12-30T13:56:00"/>
    <x v="19"/>
    <s v="South side of Site 6 culverts"/>
    <s v="Gordon Estuary"/>
    <n v="1"/>
    <s v="Pipefish"/>
    <s v="Wild"/>
    <s v="Non-salmonid juvenile"/>
    <n v="18"/>
    <n v="1"/>
    <n v="4"/>
    <n v="4"/>
    <s v="BS"/>
    <s v="Select tide"/>
    <m/>
    <m/>
  </r>
  <r>
    <n v="19"/>
    <x v="1"/>
    <n v="5"/>
    <s v="May"/>
    <n v="9"/>
    <x v="43"/>
    <d v="1899-12-30T15:04:00"/>
    <x v="37"/>
    <s v="Gordon R. Site 5, edge of marsh"/>
    <s v="Gordon Estuary"/>
    <n v="1"/>
    <s v="Chinook"/>
    <s v="Wild"/>
    <s v="Fry"/>
    <m/>
    <m/>
    <m/>
    <n v="1"/>
    <s v="BS"/>
    <s v="H"/>
    <m/>
    <s v="BS aborted and switched to pole seine approach"/>
  </r>
  <r>
    <n v="19"/>
    <x v="1"/>
    <n v="5"/>
    <s v="May"/>
    <n v="9"/>
    <x v="43"/>
    <d v="1899-12-30T15:04:00"/>
    <x v="37"/>
    <s v="Gordon R. Site 5, edge of marsh"/>
    <s v="Gordon Estuary"/>
    <n v="1"/>
    <s v="Coho"/>
    <s v="Wild"/>
    <s v="Fry"/>
    <n v="1"/>
    <s v="PS"/>
    <s v="H"/>
    <n v="2"/>
    <s v="BS"/>
    <s v="H"/>
    <m/>
    <s v="BS aborted and switched to pole seine approach"/>
  </r>
  <r>
    <n v="19"/>
    <x v="1"/>
    <n v="5"/>
    <s v="May"/>
    <n v="9"/>
    <x v="43"/>
    <d v="1899-12-30T15:10:00"/>
    <x v="29"/>
    <s v="Site 5 main channel close to mouth"/>
    <s v="Gordon Estuary"/>
    <n v="1"/>
    <s v="Chinook"/>
    <s v="Wild"/>
    <s v="Fry"/>
    <m/>
    <m/>
    <m/>
    <n v="1"/>
    <s v="PS"/>
    <s v="H"/>
    <m/>
    <s v="Lots of CO and some CH along the bank"/>
  </r>
  <r>
    <n v="19"/>
    <x v="1"/>
    <n v="5"/>
    <s v="May"/>
    <n v="9"/>
    <x v="43"/>
    <d v="1899-12-30T15:10:00"/>
    <x v="29"/>
    <s v="Site 5 main channel close to mouth"/>
    <s v="Gordon Estuary"/>
    <n v="1"/>
    <s v="Coho"/>
    <s v="Wild"/>
    <s v="Fry"/>
    <m/>
    <m/>
    <m/>
    <n v="17"/>
    <s v="PS"/>
    <s v="H"/>
    <m/>
    <s v="Lots of CO all through the Site 5 channel"/>
  </r>
  <r>
    <n v="19"/>
    <x v="1"/>
    <n v="5"/>
    <s v="May"/>
    <n v="9"/>
    <x v="43"/>
    <d v="1899-12-30T15:10:00"/>
    <x v="29"/>
    <s v="Site 5 main channel close to mouth"/>
    <s v="Gordon Estuary"/>
    <n v="1"/>
    <s v="Stickleback"/>
    <s v="Wild"/>
    <s v="Non-salmonid juvenile"/>
    <m/>
    <m/>
    <m/>
    <n v="1"/>
    <s v="PS"/>
    <s v="H"/>
    <m/>
    <m/>
  </r>
  <r>
    <n v="19"/>
    <x v="1"/>
    <n v="5"/>
    <s v="May"/>
    <n v="9"/>
    <x v="43"/>
    <d v="1899-12-30T15:30:00"/>
    <x v="16"/>
    <s v="Browns Slough Site 7 inlet left tidal channel"/>
    <s v="Gordon Estuary"/>
    <n v="1"/>
    <s v="Sculpin"/>
    <s v="Wild"/>
    <s v="Non-salmonid juvenile"/>
    <m/>
    <m/>
    <m/>
    <n v="2"/>
    <s v="PS"/>
    <s v="H"/>
    <m/>
    <m/>
  </r>
  <r>
    <n v="19"/>
    <x v="1"/>
    <n v="5"/>
    <s v="May"/>
    <n v="9"/>
    <x v="43"/>
    <d v="1899-12-30T15:30:00"/>
    <x v="16"/>
    <s v="Browns Slough Site 7 inlet left tidal channel"/>
    <s v="Gordon Estuary"/>
    <n v="1"/>
    <s v="Stickleback"/>
    <s v="Wild"/>
    <s v="Non-salmonid juvenile"/>
    <m/>
    <m/>
    <m/>
    <n v="21"/>
    <s v="PS"/>
    <s v="H"/>
    <m/>
    <m/>
  </r>
  <r>
    <n v="19"/>
    <x v="1"/>
    <n v="5"/>
    <s v="May"/>
    <n v="9"/>
    <x v="43"/>
    <d v="1899-12-30T15:30:00"/>
    <x v="16"/>
    <s v="Browns Slough Site 7 inlet left tidal channel"/>
    <s v="Gordon Estuary"/>
    <n v="1"/>
    <s v="Coho"/>
    <s v="Wild"/>
    <s v="Fry"/>
    <m/>
    <m/>
    <m/>
    <n v="23"/>
    <s v="PS"/>
    <s v="H"/>
    <m/>
    <m/>
  </r>
  <r>
    <n v="19"/>
    <x v="1"/>
    <n v="5"/>
    <s v="May"/>
    <n v="9"/>
    <x v="43"/>
    <d v="1899-12-30T15:30:00"/>
    <x v="27"/>
    <s v="Browns Slough Site 7 Inlet right tidal channel"/>
    <s v="Gordon Estuary"/>
    <n v="1"/>
    <s v="Coho"/>
    <s v="Wild"/>
    <s v="Fry"/>
    <n v="23"/>
    <s v="PS"/>
    <s v="H"/>
    <n v="70"/>
    <s v="OB"/>
    <s v="H"/>
    <m/>
    <s v="Observational estimate"/>
  </r>
  <r>
    <n v="19"/>
    <x v="1"/>
    <n v="5"/>
    <s v="May"/>
    <n v="9"/>
    <x v="43"/>
    <d v="1899-12-30T17:57:00"/>
    <x v="25"/>
    <s v="Site 6, just upstream of bridge"/>
    <s v="Gordon Estuary"/>
    <n v="1"/>
    <s v="Coho"/>
    <s v="Wild"/>
    <s v="Fry"/>
    <m/>
    <m/>
    <m/>
    <n v="3"/>
    <s v="PS"/>
    <s v="H"/>
    <m/>
    <s v="Very small"/>
  </r>
  <r>
    <n v="19"/>
    <x v="1"/>
    <n v="5"/>
    <s v="May"/>
    <n v="9"/>
    <x v="43"/>
    <d v="1899-12-30T17:57:00"/>
    <x v="36"/>
    <s v="Site 6, straight channel"/>
    <s v="Gordon Estuary"/>
    <n v="1"/>
    <s v="Coho"/>
    <s v="Wild"/>
    <s v="Fry"/>
    <n v="35"/>
    <s v="PS"/>
    <s v="H"/>
    <n v="70"/>
    <s v="OB"/>
    <s v="H"/>
    <m/>
    <m/>
  </r>
  <r>
    <n v="19"/>
    <x v="1"/>
    <n v="5"/>
    <s v="May"/>
    <n v="9"/>
    <x v="43"/>
    <d v="1899-12-30T17:57:00"/>
    <x v="26"/>
    <s v="Site 6, at upper logger station"/>
    <s v="Gordon Estuary"/>
    <n v="1"/>
    <s v="Coho"/>
    <s v="Wild"/>
    <s v="Fry"/>
    <n v="35"/>
    <s v="PS"/>
    <s v="H"/>
    <n v="35"/>
    <s v="PS"/>
    <s v="H"/>
    <m/>
    <m/>
  </r>
  <r>
    <n v="19"/>
    <x v="1"/>
    <n v="5"/>
    <s v="May"/>
    <n v="9"/>
    <x v="43"/>
    <d v="1899-12-30T17:57:00"/>
    <x v="26"/>
    <s v="Site 6, at upper logger station"/>
    <s v="Gordon Estuary"/>
    <n v="1"/>
    <s v="Stickleback"/>
    <s v="Wild"/>
    <s v="Non-salmonid juvenile"/>
    <n v="35"/>
    <s v="PS"/>
    <s v="H"/>
    <n v="64"/>
    <s v="PS"/>
    <s v="H"/>
    <m/>
    <m/>
  </r>
  <r>
    <n v="19"/>
    <x v="1"/>
    <n v="5"/>
    <s v="May"/>
    <n v="9"/>
    <x v="43"/>
    <d v="1899-12-30T17:57:00"/>
    <x v="26"/>
    <s v="Site 6, at upper logger station"/>
    <s v="Gordon Estuary"/>
    <n v="1"/>
    <s v="Sculpin"/>
    <s v="Wild"/>
    <s v="Non-salmonid juvenile"/>
    <n v="64"/>
    <s v="PS"/>
    <s v="H"/>
    <n v="1"/>
    <s v="PS"/>
    <s v="H"/>
    <m/>
    <m/>
  </r>
  <r>
    <n v="19"/>
    <x v="1"/>
    <n v="5"/>
    <s v="May"/>
    <n v="9"/>
    <x v="43"/>
    <d v="1899-12-30T17:57:00"/>
    <x v="28"/>
    <s v="Site 6, at creek inflow (SE corner of marsh)"/>
    <s v="Gordon Estuary"/>
    <n v="1"/>
    <s v="Coho"/>
    <s v="Wild"/>
    <s v="Fry"/>
    <n v="70"/>
    <s v="OB"/>
    <s v="H"/>
    <n v="25"/>
    <s v="OB"/>
    <s v="H"/>
    <m/>
    <s v="Observational estimate"/>
  </r>
  <r>
    <n v="19"/>
    <x v="1"/>
    <n v="5"/>
    <s v="May"/>
    <n v="9"/>
    <x v="43"/>
    <d v="1899-12-30T14:20:00"/>
    <x v="35"/>
    <s v="Gravel bar on Gordon at Site 1"/>
    <s v="Gordon Estuary"/>
    <n v="1"/>
    <s v="Chinook"/>
    <s v="Wild"/>
    <s v="Fry"/>
    <n v="5"/>
    <n v="1"/>
    <n v="2"/>
    <n v="4"/>
    <s v="BS"/>
    <s v="H"/>
    <m/>
    <m/>
  </r>
  <r>
    <n v="19"/>
    <x v="1"/>
    <n v="5"/>
    <s v="May"/>
    <n v="9"/>
    <x v="43"/>
    <d v="1899-12-30T14:20:00"/>
    <x v="35"/>
    <s v="Gravel bar on Gordon at Site 1"/>
    <s v="Gordon Estuary"/>
    <n v="1"/>
    <s v="Coho"/>
    <s v="Wild"/>
    <s v="Fry"/>
    <n v="3"/>
    <n v="1"/>
    <n v="2"/>
    <n v="6"/>
    <s v="BS"/>
    <s v="H"/>
    <m/>
    <m/>
  </r>
  <r>
    <n v="19"/>
    <x v="1"/>
    <n v="5"/>
    <s v="May"/>
    <n v="9"/>
    <x v="43"/>
    <d v="1899-12-30T14:20:00"/>
    <x v="35"/>
    <s v="Gravel bar on Gordon at Site 1"/>
    <s v="Gordon Estuary"/>
    <n v="1"/>
    <s v="Sculpin"/>
    <s v="Wild"/>
    <s v="Non-salmonid juvenile"/>
    <n v="8"/>
    <n v="1"/>
    <n v="4"/>
    <n v="3"/>
    <s v="BS"/>
    <s v="H"/>
    <m/>
    <m/>
  </r>
  <r>
    <n v="19"/>
    <x v="1"/>
    <n v="5"/>
    <s v="May"/>
    <n v="9"/>
    <x v="43"/>
    <d v="1899-12-30T15:47:00"/>
    <x v="20"/>
    <s v="On point at confluence of N. Arm and Brown's Slough"/>
    <s v="Gordon Estuary"/>
    <n v="1"/>
    <s v="Chinook"/>
    <s v="Wild"/>
    <s v="Fry"/>
    <n v="5"/>
    <n v="1"/>
    <n v="2"/>
    <n v="15"/>
    <s v="BS"/>
    <s v="H"/>
    <m/>
    <m/>
  </r>
  <r>
    <n v="19"/>
    <x v="1"/>
    <n v="5"/>
    <s v="May"/>
    <n v="9"/>
    <x v="43"/>
    <d v="1899-12-30T15:47:00"/>
    <x v="20"/>
    <s v="On point at confluence of N. Arm and Brown's Slough"/>
    <s v="Gordon Estuary"/>
    <n v="1"/>
    <s v="Coho"/>
    <s v="Wild"/>
    <s v="Fry"/>
    <n v="3"/>
    <n v="1"/>
    <n v="2"/>
    <n v="3"/>
    <s v="BS"/>
    <s v="H"/>
    <m/>
    <m/>
  </r>
  <r>
    <n v="19"/>
    <x v="1"/>
    <n v="5"/>
    <s v="May"/>
    <n v="9"/>
    <x v="43"/>
    <d v="1899-12-30T15:47:00"/>
    <x v="20"/>
    <s v="On point at confluence of N. Arm and Brown's Slough"/>
    <s v="Gordon Estuary"/>
    <n v="1"/>
    <s v="Chum"/>
    <s v="Wild"/>
    <s v="Fry"/>
    <n v="2"/>
    <n v="1"/>
    <n v="2"/>
    <n v="4"/>
    <s v="BS"/>
    <s v="H"/>
    <m/>
    <m/>
  </r>
  <r>
    <n v="19"/>
    <x v="1"/>
    <n v="5"/>
    <s v="May"/>
    <n v="9"/>
    <x v="43"/>
    <d v="1899-12-30T15:47:00"/>
    <x v="20"/>
    <s v="On point at confluence of N. Arm and Brown's Slough"/>
    <s v="Gordon Estuary"/>
    <n v="1"/>
    <s v="Sculpin"/>
    <s v="Wild"/>
    <s v="Non-salmonid juvenile"/>
    <n v="8"/>
    <n v="1"/>
    <n v="4"/>
    <n v="4"/>
    <s v="BS"/>
    <s v="H"/>
    <m/>
    <m/>
  </r>
  <r>
    <n v="19"/>
    <x v="1"/>
    <n v="5"/>
    <s v="May"/>
    <n v="9"/>
    <x v="43"/>
    <d v="1899-12-30T15:47:00"/>
    <x v="20"/>
    <s v="On point at confluence of N. Arm and Brown's Slough"/>
    <s v="Gordon Estuary"/>
    <n v="1"/>
    <s v="Stickleback"/>
    <s v="Wild"/>
    <s v="Non-salmonid juvenile"/>
    <n v="9"/>
    <n v="1"/>
    <n v="4"/>
    <n v="1"/>
    <s v="BS"/>
    <s v="H"/>
    <m/>
    <m/>
  </r>
  <r>
    <n v="19"/>
    <x v="1"/>
    <n v="5"/>
    <s v="May"/>
    <n v="9"/>
    <x v="43"/>
    <d v="1899-12-30T15:47:00"/>
    <x v="20"/>
    <s v="On point at confluence of N. Arm and Brown's Slough"/>
    <s v="Gordon Estuary"/>
    <n v="1"/>
    <s v="Blennie/Gunnel"/>
    <s v="Wild"/>
    <s v="Non-salmonid juvenile"/>
    <n v="15"/>
    <n v="1"/>
    <n v="4"/>
    <n v="5"/>
    <s v="BS"/>
    <s v="H"/>
    <m/>
    <m/>
  </r>
  <r>
    <n v="19"/>
    <x v="1"/>
    <n v="5"/>
    <s v="May"/>
    <n v="9"/>
    <x v="43"/>
    <d v="1899-12-30T16:30:00"/>
    <x v="12"/>
    <s v="Mouth of Site 7 inlet, north side"/>
    <s v="Gordon Estuary"/>
    <n v="1"/>
    <s v="Sculpin"/>
    <s v="Wild"/>
    <s v="Non-salmonid juvenile"/>
    <n v="8"/>
    <n v="1"/>
    <n v="4"/>
    <n v="16"/>
    <s v="BS"/>
    <s v="H"/>
    <m/>
    <s v="Salmonids may have moved into marsh areas at high tide"/>
  </r>
  <r>
    <n v="19"/>
    <x v="1"/>
    <n v="5"/>
    <s v="May"/>
    <n v="9"/>
    <x v="43"/>
    <d v="1899-12-30T16:30:00"/>
    <x v="12"/>
    <s v="Mouth of Site 7 inlet, north side"/>
    <s v="Gordon Estuary"/>
    <n v="1"/>
    <s v="Stickleback"/>
    <s v="Wild"/>
    <s v="Non-salmonid juvenile"/>
    <n v="9"/>
    <n v="1"/>
    <n v="4"/>
    <n v="28"/>
    <s v="BS"/>
    <s v="H"/>
    <m/>
    <s v="Salmonids may have moved into marsh areas at high tide"/>
  </r>
  <r>
    <n v="19"/>
    <x v="1"/>
    <n v="5"/>
    <s v="May"/>
    <n v="9"/>
    <x v="43"/>
    <d v="1899-12-30T16:30:00"/>
    <x v="12"/>
    <s v="Mouth of Site 7 inlet, north side"/>
    <s v="Gordon Estuary"/>
    <n v="1"/>
    <s v="Pipefish"/>
    <s v="Wild"/>
    <s v="Non-salmonid juvenile"/>
    <n v="18"/>
    <n v="1"/>
    <n v="4"/>
    <n v="8"/>
    <s v="BS"/>
    <s v="H"/>
    <m/>
    <s v="Salmonids may have moved into marsh areas at high tide"/>
  </r>
  <r>
    <n v="19"/>
    <x v="1"/>
    <n v="5"/>
    <s v="May"/>
    <n v="9"/>
    <x v="43"/>
    <d v="1899-12-30T16:30:00"/>
    <x v="12"/>
    <s v="Mouth of Site 7 inlet, north side"/>
    <s v="Gordon Estuary"/>
    <n v="1"/>
    <s v="Blennie/Gunnel"/>
    <s v="Wild"/>
    <s v="Non-salmonid juvenile"/>
    <n v="15"/>
    <n v="1"/>
    <n v="4"/>
    <n v="4"/>
    <s v="BS"/>
    <s v="H"/>
    <m/>
    <s v="Salmonids may have moved into marsh areas at high tide"/>
  </r>
  <r>
    <n v="19"/>
    <x v="1"/>
    <n v="5"/>
    <s v="May"/>
    <n v="9"/>
    <x v="43"/>
    <d v="1899-12-30T16:30:00"/>
    <x v="12"/>
    <s v="Mouth of Site 7 inlet, north side"/>
    <s v="Gordon Estuary"/>
    <n v="1"/>
    <s v="Perch"/>
    <s v="Wild"/>
    <s v="Non-salmonid juvenile"/>
    <n v="13"/>
    <n v="1"/>
    <n v="4"/>
    <n v="1"/>
    <s v="BS"/>
    <s v="H"/>
    <m/>
    <s v="Salmonids may have moved into marsh areas at high tide"/>
  </r>
  <r>
    <n v="21"/>
    <x v="1"/>
    <n v="5"/>
    <s v="May"/>
    <n v="18"/>
    <x v="44"/>
    <d v="1899-12-30T12:30:00"/>
    <x v="16"/>
    <s v="Browns Slough Site 7 inlet left tidal channel"/>
    <s v="Gordon Estuary"/>
    <n v="1"/>
    <s v="Coho"/>
    <s v="Wild"/>
    <s v="Fry"/>
    <m/>
    <m/>
    <m/>
    <n v="38"/>
    <s v="PS"/>
    <s v="H"/>
    <m/>
    <m/>
  </r>
  <r>
    <n v="21"/>
    <x v="1"/>
    <n v="5"/>
    <s v="May"/>
    <n v="18"/>
    <x v="44"/>
    <d v="1899-12-30T12:30:00"/>
    <x v="16"/>
    <s v="Browns Slough Site 7 inlet left tidal channel"/>
    <s v="Gordon Estuary"/>
    <n v="1"/>
    <s v="Sculpin"/>
    <s v="Wild"/>
    <s v="Non-salmonid juvenile"/>
    <m/>
    <m/>
    <m/>
    <n v="3"/>
    <s v="PS"/>
    <s v="H"/>
    <m/>
    <m/>
  </r>
  <r>
    <n v="21"/>
    <x v="1"/>
    <n v="5"/>
    <s v="May"/>
    <n v="18"/>
    <x v="44"/>
    <d v="1899-12-30T12:30:00"/>
    <x v="16"/>
    <s v="Browns Slough Site 7 inlet left tidal channel"/>
    <s v="Gordon Estuary"/>
    <n v="1"/>
    <s v="Stickleback"/>
    <s v="Wild"/>
    <s v="Non-salmonid juvenile"/>
    <m/>
    <m/>
    <m/>
    <n v="63"/>
    <s v="PS"/>
    <s v="H"/>
    <m/>
    <m/>
  </r>
  <r>
    <n v="21"/>
    <x v="1"/>
    <n v="5"/>
    <s v="May"/>
    <n v="18"/>
    <x v="44"/>
    <d v="1899-12-30T13:45:00"/>
    <x v="25"/>
    <s v="Site 6, just upstream of bridge"/>
    <s v="Gordon Estuary"/>
    <n v="1"/>
    <s v="Coho"/>
    <s v="Wild"/>
    <s v="Fry"/>
    <m/>
    <m/>
    <m/>
    <n v="6"/>
    <s v="PS"/>
    <s v="H"/>
    <m/>
    <m/>
  </r>
  <r>
    <n v="21"/>
    <x v="1"/>
    <n v="5"/>
    <s v="May"/>
    <n v="18"/>
    <x v="44"/>
    <d v="1899-12-30T13:45:00"/>
    <x v="25"/>
    <s v="Site 6, just upstream of bridge"/>
    <s v="Gordon Estuary"/>
    <n v="1"/>
    <s v="Stickleback"/>
    <s v="Wild"/>
    <s v="Non-salmonid juvenile"/>
    <m/>
    <m/>
    <m/>
    <n v="5"/>
    <s v="PS"/>
    <s v="H"/>
    <m/>
    <m/>
  </r>
  <r>
    <n v="21"/>
    <x v="1"/>
    <n v="5"/>
    <s v="May"/>
    <n v="18"/>
    <x v="44"/>
    <d v="1899-12-30T13:45:00"/>
    <x v="25"/>
    <s v="Site 6, just upstream of bridge"/>
    <s v="Gordon Estuary"/>
    <n v="1"/>
    <s v="Sculpin"/>
    <s v="Wild"/>
    <s v="Non-salmonid juvenile"/>
    <m/>
    <m/>
    <m/>
    <n v="3"/>
    <s v="PS"/>
    <s v="H"/>
    <m/>
    <m/>
  </r>
  <r>
    <n v="21"/>
    <x v="1"/>
    <n v="5"/>
    <s v="May"/>
    <n v="18"/>
    <x v="44"/>
    <d v="1899-12-30T13:45:00"/>
    <x v="36"/>
    <s v="Site 6, straight channel"/>
    <s v="Gordon Estuary"/>
    <n v="1"/>
    <s v="Coho"/>
    <s v="Wild"/>
    <s v="Fry"/>
    <n v="6"/>
    <s v="PS"/>
    <s v="Select tide"/>
    <n v="100"/>
    <s v="OB"/>
    <s v="H"/>
    <m/>
    <m/>
  </r>
  <r>
    <n v="21"/>
    <x v="1"/>
    <n v="5"/>
    <s v="May"/>
    <n v="18"/>
    <x v="44"/>
    <d v="1899-12-30T14:30:00"/>
    <x v="26"/>
    <s v="Site 6, at upper logger station"/>
    <s v="Gordon Estuary"/>
    <n v="1"/>
    <s v="Coho"/>
    <s v="Wild"/>
    <s v="Fry"/>
    <m/>
    <m/>
    <m/>
    <n v="43"/>
    <s v="PS"/>
    <s v="H"/>
    <m/>
    <m/>
  </r>
  <r>
    <n v="21"/>
    <x v="1"/>
    <n v="5"/>
    <s v="May"/>
    <n v="18"/>
    <x v="44"/>
    <d v="1899-12-30T14:30:00"/>
    <x v="26"/>
    <s v="Site 6, at upper logger station"/>
    <s v="Gordon Estuary"/>
    <n v="1"/>
    <s v="Stickleback"/>
    <s v="Wild"/>
    <s v="Non-salmonid juvenile"/>
    <m/>
    <m/>
    <m/>
    <n v="48"/>
    <s v="PS"/>
    <s v="H"/>
    <m/>
    <m/>
  </r>
  <r>
    <n v="21"/>
    <x v="1"/>
    <n v="5"/>
    <s v="May"/>
    <n v="18"/>
    <x v="44"/>
    <d v="1899-12-30T14:30:00"/>
    <x v="26"/>
    <s v="Site 6, at upper logger station"/>
    <s v="Gordon Estuary"/>
    <n v="1"/>
    <s v="Sculpin"/>
    <s v="Wild"/>
    <s v="Non-salmonid juvenile"/>
    <m/>
    <m/>
    <m/>
    <n v="5"/>
    <s v="PS"/>
    <s v="H"/>
    <m/>
    <m/>
  </r>
  <r>
    <n v="21"/>
    <x v="1"/>
    <n v="5"/>
    <s v="May"/>
    <n v="18"/>
    <x v="44"/>
    <d v="1899-12-30T13:45:00"/>
    <x v="28"/>
    <s v="Site 6, at creek inflow (SE corner of marsh)"/>
    <s v="Gordon Estuary"/>
    <n v="1"/>
    <s v="Coho"/>
    <s v="Wild"/>
    <s v="Fry"/>
    <n v="6"/>
    <s v="PS"/>
    <s v="H"/>
    <n v="20"/>
    <s v="OB"/>
    <s v="H"/>
    <m/>
    <s v="Very small size; ` 34 mm (suggest local spawning"/>
  </r>
  <r>
    <n v="21"/>
    <x v="1"/>
    <n v="5"/>
    <s v="May"/>
    <n v="18"/>
    <x v="44"/>
    <d v="1899-12-30T15:00:00"/>
    <x v="27"/>
    <s v="Browns Slough Site 7 Inlet right tidal channel"/>
    <s v="Gordon Estuary"/>
    <n v="1"/>
    <s v="Coho"/>
    <s v="Wild"/>
    <s v="Fry"/>
    <m/>
    <m/>
    <m/>
    <n v="13"/>
    <s v="PS"/>
    <s v="H"/>
    <m/>
    <s v="Check site**** unsure if its correct "/>
  </r>
  <r>
    <n v="21"/>
    <x v="1"/>
    <n v="5"/>
    <s v="May"/>
    <n v="18"/>
    <x v="44"/>
    <d v="1899-12-30T15:00:00"/>
    <x v="27"/>
    <s v="Browns Slough Site 7 Inlet right tidal channel"/>
    <s v="Gordon Estuary"/>
    <n v="1"/>
    <s v="Sculpin"/>
    <s v="Wild"/>
    <s v="Non-salmonid juvenile"/>
    <m/>
    <m/>
    <m/>
    <n v="2"/>
    <s v="PS"/>
    <s v="H"/>
    <m/>
    <m/>
  </r>
  <r>
    <n v="21"/>
    <x v="1"/>
    <n v="5"/>
    <s v="May"/>
    <n v="18"/>
    <x v="44"/>
    <d v="1899-12-30T15:00:00"/>
    <x v="27"/>
    <s v="Browns Slough Site 7 Inlet right tidal channel"/>
    <s v="Gordon Estuary"/>
    <n v="1"/>
    <s v="Stickleback"/>
    <s v="Wild"/>
    <s v="Non-salmonid juvenile"/>
    <m/>
    <m/>
    <m/>
    <n v="22"/>
    <s v="PS"/>
    <s v="H"/>
    <m/>
    <m/>
  </r>
  <r>
    <n v="21"/>
    <x v="1"/>
    <n v="5"/>
    <s v="May"/>
    <n v="18"/>
    <x v="44"/>
    <d v="1899-12-30T10:04:00"/>
    <x v="35"/>
    <s v="Gravel bar on Gordon at Site 1"/>
    <s v="Gordon Estuary"/>
    <n v="1"/>
    <s v="Chinook"/>
    <s v="Wild"/>
    <s v="Fry"/>
    <n v="5"/>
    <n v="1"/>
    <n v="2"/>
    <n v="14"/>
    <s v="BS"/>
    <s v="H"/>
    <m/>
    <m/>
  </r>
  <r>
    <n v="21"/>
    <x v="1"/>
    <n v="5"/>
    <s v="May"/>
    <n v="18"/>
    <x v="44"/>
    <d v="1899-12-30T10:04:00"/>
    <x v="35"/>
    <s v="Gravel bar on Gordon at Site 1"/>
    <s v="Gordon Estuary"/>
    <n v="1"/>
    <s v="Coho"/>
    <s v="Wild"/>
    <s v="Fry"/>
    <n v="3"/>
    <n v="1"/>
    <n v="2"/>
    <n v="16"/>
    <s v="BS"/>
    <s v="H"/>
    <m/>
    <m/>
  </r>
  <r>
    <n v="21"/>
    <x v="1"/>
    <n v="5"/>
    <s v="May"/>
    <n v="18"/>
    <x v="44"/>
    <d v="1899-12-30T10:04:00"/>
    <x v="35"/>
    <s v="Gravel bar on Gordon at Site 1"/>
    <s v="Gordon Estuary"/>
    <n v="1"/>
    <s v="Coho"/>
    <s v="Wild"/>
    <s v="Smolt"/>
    <n v="3"/>
    <n v="1"/>
    <n v="3"/>
    <n v="1"/>
    <s v="BS"/>
    <s v="H"/>
    <m/>
    <m/>
  </r>
  <r>
    <n v="21"/>
    <x v="1"/>
    <n v="5"/>
    <s v="May"/>
    <n v="18"/>
    <x v="44"/>
    <d v="1899-12-30T10:04:00"/>
    <x v="35"/>
    <s v="Gravel bar on Gordon at Site 1"/>
    <s v="Gordon Estuary"/>
    <n v="1"/>
    <s v="Sculpin"/>
    <s v="Wild"/>
    <s v="Non-salmonid juvenile"/>
    <n v="8"/>
    <n v="1"/>
    <n v="4"/>
    <n v="10"/>
    <s v="BS"/>
    <s v="H"/>
    <m/>
    <m/>
  </r>
  <r>
    <n v="21"/>
    <x v="1"/>
    <n v="5"/>
    <s v="May"/>
    <n v="18"/>
    <x v="44"/>
    <d v="1899-12-30T10:04:00"/>
    <x v="35"/>
    <s v="Gravel bar on Gordon at Site 1"/>
    <s v="Gordon Estuary"/>
    <n v="1"/>
    <s v="Stickleback"/>
    <s v="Wild"/>
    <s v="Non-salmonid juvenile"/>
    <n v="9"/>
    <n v="1"/>
    <n v="4"/>
    <n v="3"/>
    <s v="BS"/>
    <s v="H"/>
    <m/>
    <m/>
  </r>
  <r>
    <n v="21"/>
    <x v="1"/>
    <n v="5"/>
    <s v="May"/>
    <n v="18"/>
    <x v="44"/>
    <d v="1899-12-30T10:56:00"/>
    <x v="37"/>
    <s v="Gordon R. Site 5, edge of marsh"/>
    <s v="Gordon Estuary"/>
    <n v="1"/>
    <s v="Chinook"/>
    <s v="Wild"/>
    <s v="Fry"/>
    <n v="5"/>
    <n v="1"/>
    <n v="2"/>
    <n v="1"/>
    <s v="BS"/>
    <s v="H"/>
    <m/>
    <m/>
  </r>
  <r>
    <n v="21"/>
    <x v="1"/>
    <n v="5"/>
    <s v="May"/>
    <n v="18"/>
    <x v="44"/>
    <d v="1899-12-30T10:56:00"/>
    <x v="37"/>
    <s v="Gordon R. Site 5, edge of marsh"/>
    <s v="Gordon Estuary"/>
    <n v="1"/>
    <s v="Coho"/>
    <s v="Wild"/>
    <s v="Fry"/>
    <n v="3"/>
    <n v="1"/>
    <n v="2"/>
    <n v="29"/>
    <s v="BS"/>
    <s v="H"/>
    <m/>
    <m/>
  </r>
  <r>
    <n v="21"/>
    <x v="1"/>
    <n v="5"/>
    <s v="May"/>
    <n v="18"/>
    <x v="44"/>
    <d v="1899-12-30T10:56:00"/>
    <x v="37"/>
    <s v="Gordon R. Site 5, edge of marsh"/>
    <s v="Gordon Estuary"/>
    <n v="1"/>
    <s v="Sculpin"/>
    <s v="Wild"/>
    <s v="Non-salmonid juvenile"/>
    <n v="8"/>
    <n v="1"/>
    <n v="4"/>
    <n v="5"/>
    <s v="BS"/>
    <s v="H"/>
    <m/>
    <m/>
  </r>
  <r>
    <n v="21"/>
    <x v="1"/>
    <n v="5"/>
    <s v="May"/>
    <n v="18"/>
    <x v="44"/>
    <d v="1899-12-30T10:56:00"/>
    <x v="37"/>
    <s v="Gordon R. Site 5, edge of marsh"/>
    <s v="Gordon Estuary"/>
    <n v="1"/>
    <s v="Stickleback"/>
    <s v="Wild"/>
    <s v="Non-salmonid juvenile"/>
    <n v="9"/>
    <n v="1"/>
    <n v="4"/>
    <n v="13"/>
    <s v="BS"/>
    <s v="H"/>
    <m/>
    <m/>
  </r>
  <r>
    <n v="21"/>
    <x v="1"/>
    <n v="5"/>
    <s v="May"/>
    <n v="23"/>
    <x v="45"/>
    <d v="1899-12-30T11:20:00"/>
    <x v="4"/>
    <s v="Butch's (Gordon R.)"/>
    <s v="Gordon Estuary"/>
    <n v="1"/>
    <s v="Coho"/>
    <s v="Wild"/>
    <s v="Smolt"/>
    <n v="3"/>
    <n v="1"/>
    <n v="3"/>
    <n v="3"/>
    <s v="BS"/>
    <s v="Select tide"/>
    <m/>
    <s v="Boat problems so no more sites done this day"/>
  </r>
  <r>
    <n v="21"/>
    <x v="1"/>
    <n v="5"/>
    <s v="May"/>
    <n v="23"/>
    <x v="45"/>
    <d v="1899-12-30T11:20:00"/>
    <x v="4"/>
    <s v="Butch's (Gordon R.)"/>
    <s v="Gordon Estuary"/>
    <n v="1"/>
    <s v="Sculpin"/>
    <s v="Wild"/>
    <s v="Non-salmonid juvenile"/>
    <n v="8"/>
    <n v="1"/>
    <n v="4"/>
    <n v="20"/>
    <s v="BS"/>
    <s v="Select tide"/>
    <m/>
    <m/>
  </r>
  <r>
    <n v="21"/>
    <x v="1"/>
    <n v="5"/>
    <s v="May"/>
    <n v="23"/>
    <x v="45"/>
    <d v="1899-12-30T11:20:00"/>
    <x v="4"/>
    <s v="Butch's (Gordon R.)"/>
    <s v="Gordon Estuary"/>
    <n v="1"/>
    <s v="Blennie/Gunnel"/>
    <s v="Wild"/>
    <s v="Non-salmonid juvenile"/>
    <n v="15"/>
    <n v="1"/>
    <n v="4"/>
    <n v="3"/>
    <s v="BS"/>
    <s v="Select tide"/>
    <m/>
    <m/>
  </r>
  <r>
    <n v="21"/>
    <x v="1"/>
    <n v="5"/>
    <s v="May"/>
    <n v="23"/>
    <x v="45"/>
    <d v="1899-12-30T11:20:00"/>
    <x v="4"/>
    <s v="Butch's (Gordon R.)"/>
    <s v="Gordon Estuary"/>
    <n v="1"/>
    <s v="Flounder"/>
    <s v="Wild"/>
    <s v="Non-salmonid juvenile"/>
    <n v="11"/>
    <n v="1"/>
    <n v="4"/>
    <n v="5"/>
    <s v="BS"/>
    <s v="Select tide"/>
    <m/>
    <m/>
  </r>
  <r>
    <n v="22"/>
    <x v="1"/>
    <n v="5"/>
    <s v="May"/>
    <n v="24"/>
    <x v="46"/>
    <d v="1899-12-30T10:30:00"/>
    <x v="25"/>
    <s v="Site 6, just upstream of bridge"/>
    <s v="Gordon Estuary"/>
    <n v="1"/>
    <s v="Coho"/>
    <s v="Wild"/>
    <s v="Fry"/>
    <m/>
    <m/>
    <m/>
    <n v="23"/>
    <s v="PS"/>
    <s v="L"/>
    <m/>
    <s v="Another 6 OB in riffle under bridge - may be outmigrating"/>
  </r>
  <r>
    <n v="22"/>
    <x v="1"/>
    <n v="5"/>
    <s v="May"/>
    <n v="24"/>
    <x v="46"/>
    <d v="1899-12-30T10:30:00"/>
    <x v="25"/>
    <s v="Site 6, just upstream of bridge"/>
    <s v="Gordon Estuary"/>
    <n v="1"/>
    <s v="Stickleback"/>
    <s v="Wild"/>
    <s v="Non-salmonid juvenile"/>
    <m/>
    <m/>
    <m/>
    <n v="2"/>
    <s v="PS"/>
    <s v="L"/>
    <m/>
    <m/>
  </r>
  <r>
    <n v="22"/>
    <x v="1"/>
    <n v="5"/>
    <s v="May"/>
    <n v="24"/>
    <x v="46"/>
    <d v="1899-12-30T10:45:00"/>
    <x v="36"/>
    <s v="Site 6, straight channel"/>
    <s v="Gordon Estuary"/>
    <n v="1"/>
    <s v="Coho"/>
    <s v="Wild"/>
    <s v="Fry"/>
    <n v="2"/>
    <s v="PS"/>
    <s v="Select tide"/>
    <n v="10"/>
    <s v="OB"/>
    <s v="L"/>
    <m/>
    <s v="Estimate. Much less fish than last time. Outmigrating?"/>
  </r>
  <r>
    <n v="22"/>
    <x v="1"/>
    <n v="5"/>
    <s v="May"/>
    <n v="24"/>
    <x v="46"/>
    <d v="1899-12-30T11:00:00"/>
    <x v="26"/>
    <s v="Site 6, at upper logger station"/>
    <s v="Gordon Estuary"/>
    <n v="1"/>
    <s v="Coho"/>
    <s v="Wild"/>
    <s v="Fry"/>
    <m/>
    <m/>
    <m/>
    <n v="14"/>
    <s v="PS"/>
    <s v="L"/>
    <m/>
    <s v="Helen to check original field notes for data"/>
  </r>
  <r>
    <n v="22"/>
    <x v="1"/>
    <n v="5"/>
    <s v="May"/>
    <n v="24"/>
    <x v="46"/>
    <d v="1899-12-30T10:30:00"/>
    <x v="16"/>
    <s v="Browns Slough Site 7 inlet left tidal channel"/>
    <s v="Gordon Estuary"/>
    <n v="1"/>
    <s v="Coho"/>
    <s v="Wild"/>
    <s v="Fry"/>
    <n v="23"/>
    <s v="PS"/>
    <s v="L"/>
    <n v="0"/>
    <s v="PS"/>
    <s v="L"/>
    <m/>
    <s v="No fish. Coho appear to have left"/>
  </r>
  <r>
    <n v="22"/>
    <x v="1"/>
    <n v="5"/>
    <s v="May"/>
    <n v="24"/>
    <x v="46"/>
    <d v="1899-12-30T10:30:00"/>
    <x v="27"/>
    <s v="Browns Slough Site 7 Inlet right tidal channel"/>
    <s v="Gordon Estuary"/>
    <n v="1"/>
    <s v="Coho"/>
    <s v="Wild"/>
    <s v="Fry"/>
    <n v="0"/>
    <s v="PS"/>
    <s v="L"/>
    <n v="0"/>
    <s v="OB"/>
    <s v="L"/>
    <m/>
    <s v="No fish. Coho appear to have left"/>
  </r>
  <r>
    <n v="22"/>
    <x v="1"/>
    <n v="5"/>
    <s v="May"/>
    <n v="24"/>
    <x v="46"/>
    <d v="1899-12-30T12:00:00"/>
    <x v="29"/>
    <s v="Site 5 main channel close to mouth"/>
    <s v="Gordon Estuary"/>
    <n v="1"/>
    <s v="Coho"/>
    <s v="Wild"/>
    <s v="Fry"/>
    <m/>
    <m/>
    <m/>
    <n v="1"/>
    <s v="PS"/>
    <s v="Select tide"/>
    <m/>
    <s v="Too shallow for beach seine"/>
  </r>
  <r>
    <n v="22"/>
    <x v="1"/>
    <n v="5"/>
    <s v="May"/>
    <n v="24"/>
    <x v="46"/>
    <d v="1899-12-30T12:00:00"/>
    <x v="29"/>
    <s v="Site 5 main channel close to mouth"/>
    <s v="Gordon Estuary"/>
    <n v="1"/>
    <s v="Sculpin"/>
    <s v="Wild"/>
    <s v="Non-salmonid juvenile"/>
    <m/>
    <m/>
    <m/>
    <n v="2"/>
    <s v="PS"/>
    <s v="Select tide"/>
    <m/>
    <m/>
  </r>
  <r>
    <n v="22"/>
    <x v="1"/>
    <n v="5"/>
    <s v="May"/>
    <n v="24"/>
    <x v="46"/>
    <d v="1899-12-30T12:00:00"/>
    <x v="29"/>
    <s v="Site 5 main channel close to mouth"/>
    <s v="Gordon Estuary"/>
    <n v="1"/>
    <s v="Stickleback"/>
    <s v="Wild"/>
    <s v="Non-salmonid juvenile"/>
    <m/>
    <m/>
    <m/>
    <n v="2"/>
    <s v="PS"/>
    <s v="Select tide"/>
    <m/>
    <m/>
  </r>
  <r>
    <n v="22"/>
    <x v="1"/>
    <n v="5"/>
    <s v="May"/>
    <n v="24"/>
    <x v="46"/>
    <d v="1899-12-30T11:20:00"/>
    <x v="12"/>
    <s v="Mouth of Site 7 inlet, north side"/>
    <s v="Gordon Estuary"/>
    <n v="1"/>
    <s v="Sculpin"/>
    <s v="Wild"/>
    <s v="Non-salmonid juvenile"/>
    <n v="8"/>
    <n v="1"/>
    <n v="4"/>
    <n v="29"/>
    <s v="BS"/>
    <s v="Select tide"/>
    <m/>
    <m/>
  </r>
  <r>
    <n v="22"/>
    <x v="1"/>
    <n v="5"/>
    <s v="May"/>
    <n v="24"/>
    <x v="46"/>
    <d v="1899-12-30T11:20:00"/>
    <x v="12"/>
    <s v="Mouth of Site 7 inlet, north side"/>
    <s v="Gordon Estuary"/>
    <n v="1"/>
    <s v="Stickleback"/>
    <s v="Wild"/>
    <s v="Non-salmonid juvenile"/>
    <n v="9"/>
    <n v="1"/>
    <n v="4"/>
    <n v="73"/>
    <s v="BS"/>
    <s v="Select tide"/>
    <m/>
    <m/>
  </r>
  <r>
    <n v="22"/>
    <x v="1"/>
    <n v="5"/>
    <s v="May"/>
    <n v="24"/>
    <x v="46"/>
    <d v="1899-12-30T11:20:00"/>
    <x v="12"/>
    <s v="Mouth of Site 7 inlet, north side"/>
    <s v="Gordon Estuary"/>
    <n v="1"/>
    <s v="Pipefish"/>
    <s v="Wild"/>
    <s v="Non-salmonid juvenile"/>
    <n v="18"/>
    <n v="1"/>
    <n v="4"/>
    <n v="4"/>
    <s v="BS"/>
    <s v="Select tide"/>
    <m/>
    <m/>
  </r>
  <r>
    <n v="22"/>
    <x v="1"/>
    <n v="5"/>
    <s v="May"/>
    <n v="24"/>
    <x v="46"/>
    <d v="1899-12-30T11:20:00"/>
    <x v="12"/>
    <s v="Mouth of Site 7 inlet, north side"/>
    <s v="Gordon Estuary"/>
    <n v="1"/>
    <s v="Blennie/Gunnel"/>
    <s v="Wild"/>
    <s v="Non-salmonid juvenile"/>
    <n v="15"/>
    <n v="1"/>
    <n v="4"/>
    <n v="28"/>
    <s v="BS"/>
    <s v="Select tide"/>
    <m/>
    <m/>
  </r>
  <r>
    <n v="22"/>
    <x v="1"/>
    <n v="5"/>
    <s v="May"/>
    <n v="24"/>
    <x v="46"/>
    <d v="1899-12-30T11:20:00"/>
    <x v="12"/>
    <s v="Mouth of Site 7 inlet, north side"/>
    <s v="Gordon Estuary"/>
    <n v="1"/>
    <s v="Flounder"/>
    <s v="Wild"/>
    <s v="Non-salmonid juvenile"/>
    <n v="11"/>
    <n v="1"/>
    <n v="4"/>
    <n v="4"/>
    <s v="BS"/>
    <s v="Select tide"/>
    <m/>
    <m/>
  </r>
  <r>
    <n v="22"/>
    <x v="1"/>
    <n v="5"/>
    <s v="May"/>
    <n v="24"/>
    <x v="46"/>
    <d v="1899-12-30T11:20:00"/>
    <x v="12"/>
    <s v="Mouth of Site 7 inlet, north side"/>
    <s v="Gordon Estuary"/>
    <n v="1"/>
    <s v="Coho"/>
    <s v="Wild"/>
    <s v="Fry"/>
    <n v="3"/>
    <n v="1"/>
    <n v="2"/>
    <n v="1"/>
    <s v="BS"/>
    <s v="Select tide"/>
    <m/>
    <m/>
  </r>
  <r>
    <n v="22"/>
    <x v="1"/>
    <n v="5"/>
    <s v="May"/>
    <n v="24"/>
    <x v="46"/>
    <d v="1899-12-30T11:40:00"/>
    <x v="0"/>
    <s v="Pacheedah Shores Boat Ramp"/>
    <s v="Gordon Estuary"/>
    <n v="1"/>
    <s v="Sculpin"/>
    <s v="Wild"/>
    <s v="Non-salmonid juvenile"/>
    <n v="8"/>
    <n v="1"/>
    <n v="4"/>
    <n v="11"/>
    <s v="BS"/>
    <s v="Select tide"/>
    <m/>
    <m/>
  </r>
  <r>
    <n v="22"/>
    <x v="1"/>
    <n v="5"/>
    <s v="May"/>
    <n v="24"/>
    <x v="46"/>
    <d v="1899-12-30T11:40:00"/>
    <x v="0"/>
    <s v="Pacheedah Shores Boat Ramp"/>
    <s v="Gordon Estuary"/>
    <n v="1"/>
    <s v="Stickleback"/>
    <s v="Wild"/>
    <s v="Non-salmonid juvenile"/>
    <n v="9"/>
    <n v="1"/>
    <n v="4"/>
    <n v="14"/>
    <s v="BS"/>
    <s v="Select tide"/>
    <m/>
    <m/>
  </r>
  <r>
    <n v="22"/>
    <x v="1"/>
    <n v="5"/>
    <s v="May"/>
    <n v="24"/>
    <x v="46"/>
    <d v="1899-12-30T11:40:00"/>
    <x v="0"/>
    <s v="Pacheedah Shores Boat Ramp"/>
    <s v="Gordon Estuary"/>
    <n v="1"/>
    <s v="Pipefish"/>
    <s v="Wild"/>
    <s v="Non-salmonid juvenile"/>
    <n v="18"/>
    <n v="1"/>
    <n v="4"/>
    <n v="3"/>
    <s v="BS"/>
    <s v="Select tide"/>
    <m/>
    <m/>
  </r>
  <r>
    <n v="22"/>
    <x v="1"/>
    <n v="5"/>
    <s v="May"/>
    <n v="24"/>
    <x v="46"/>
    <d v="1899-12-30T11:40:00"/>
    <x v="0"/>
    <s v="Pacheedah Shores Boat Ramp"/>
    <s v="Gordon Estuary"/>
    <n v="1"/>
    <s v="Blennie/Gunnel"/>
    <s v="Wild"/>
    <s v="Non-salmonid juvenile"/>
    <n v="15"/>
    <n v="1"/>
    <n v="4"/>
    <n v="6"/>
    <s v="BS"/>
    <s v="Select tide"/>
    <m/>
    <m/>
  </r>
  <r>
    <n v="22"/>
    <x v="1"/>
    <n v="5"/>
    <s v="May"/>
    <n v="24"/>
    <x v="46"/>
    <d v="1899-12-30T11:40:00"/>
    <x v="0"/>
    <s v="Pacheedah Shores Boat Ramp"/>
    <s v="Gordon Estuary"/>
    <n v="1"/>
    <s v="Flounder"/>
    <s v="Wild"/>
    <s v="Non-salmonid juvenile"/>
    <n v="11"/>
    <n v="1"/>
    <n v="4"/>
    <n v="1"/>
    <s v="BS"/>
    <s v="Select tide"/>
    <m/>
    <m/>
  </r>
  <r>
    <n v="22"/>
    <x v="1"/>
    <n v="5"/>
    <s v="May"/>
    <n v="24"/>
    <x v="46"/>
    <d v="1899-12-30T11:40:00"/>
    <x v="0"/>
    <s v="Pacheedah Shores Boat Ramp"/>
    <s v="Gordon Estuary"/>
    <n v="1"/>
    <s v="Herring"/>
    <s v="Wild"/>
    <s v="Non-salmonid juvenile"/>
    <n v="17"/>
    <n v="1"/>
    <n v="4"/>
    <n v="22"/>
    <s v="BS"/>
    <s v="Select tide"/>
    <m/>
    <m/>
  </r>
  <r>
    <n v="22"/>
    <x v="1"/>
    <n v="5"/>
    <s v="May"/>
    <n v="24"/>
    <x v="46"/>
    <d v="1899-12-30T11:40:00"/>
    <x v="0"/>
    <s v="Pacheedah Shores Boat Ramp"/>
    <s v="Gordon Estuary"/>
    <n v="1"/>
    <s v="Smelt"/>
    <s v="Wild"/>
    <s v="Non-salmonid juvenile"/>
    <n v="25"/>
    <n v="1"/>
    <n v="4"/>
    <n v="60"/>
    <s v="BS"/>
    <s v="Select tide"/>
    <m/>
    <m/>
  </r>
  <r>
    <n v="22"/>
    <x v="1"/>
    <n v="5"/>
    <s v="May"/>
    <n v="24"/>
    <x v="46"/>
    <d v="1899-12-30T11:40:00"/>
    <x v="0"/>
    <s v="Pacheedah Shores Boat Ramp"/>
    <s v="Gordon Estuary"/>
    <n v="1"/>
    <s v="Chinook"/>
    <s v="Wild"/>
    <s v="Fry"/>
    <n v="5"/>
    <n v="1"/>
    <n v="2"/>
    <n v="6"/>
    <s v="BS"/>
    <s v="Select tide"/>
    <m/>
    <m/>
  </r>
  <r>
    <n v="22"/>
    <x v="1"/>
    <n v="5"/>
    <s v="May"/>
    <n v="24"/>
    <x v="46"/>
    <d v="1899-12-30T11:40:00"/>
    <x v="0"/>
    <s v="Pacheedah Shores Boat Ramp"/>
    <s v="Gordon Estuary"/>
    <n v="1"/>
    <s v="Coho"/>
    <s v="Wild"/>
    <s v="Fry"/>
    <n v="3"/>
    <n v="1"/>
    <n v="2"/>
    <n v="1"/>
    <s v="BS"/>
    <s v="Select tide"/>
    <m/>
    <m/>
  </r>
  <r>
    <n v="22"/>
    <x v="1"/>
    <n v="5"/>
    <s v="May"/>
    <n v="24"/>
    <x v="46"/>
    <d v="1899-12-30T11:40:00"/>
    <x v="0"/>
    <s v="Pacheedah Shores Boat Ramp"/>
    <s v="Gordon Estuary"/>
    <n v="1"/>
    <s v="Chum"/>
    <s v="Wild"/>
    <s v="Fry"/>
    <n v="2"/>
    <n v="1"/>
    <n v="2"/>
    <n v="1"/>
    <s v="BS"/>
    <s v="Select tide"/>
    <m/>
    <m/>
  </r>
  <r>
    <n v="22"/>
    <x v="1"/>
    <n v="5"/>
    <s v="May"/>
    <n v="24"/>
    <x v="46"/>
    <d v="1899-12-30T12:04:00"/>
    <x v="20"/>
    <s v="On point at confluence of N. Arm and Brown's Slough"/>
    <s v="Gordon Estuary"/>
    <n v="1"/>
    <s v="Blennie/Gunnel"/>
    <s v="Wild"/>
    <s v="Non-salmonid juvenile"/>
    <n v="15"/>
    <n v="1"/>
    <n v="4"/>
    <n v="4"/>
    <s v="BS"/>
    <s v="Select tide"/>
    <m/>
    <m/>
  </r>
  <r>
    <n v="22"/>
    <x v="1"/>
    <n v="5"/>
    <s v="May"/>
    <n v="24"/>
    <x v="46"/>
    <d v="1899-12-30T12:04:00"/>
    <x v="20"/>
    <s v="On point at confluence of N. Arm and Brown's Slough"/>
    <s v="Gordon Estuary"/>
    <n v="1"/>
    <s v="Coho"/>
    <s v="Wild"/>
    <s v="Smolt"/>
    <n v="3"/>
    <n v="1"/>
    <n v="3"/>
    <n v="2"/>
    <s v="BS"/>
    <s v="Select tide"/>
    <m/>
    <m/>
  </r>
  <r>
    <n v="22"/>
    <x v="1"/>
    <n v="5"/>
    <s v="May"/>
    <n v="24"/>
    <x v="46"/>
    <d v="1899-12-30T14:04:00"/>
    <x v="35"/>
    <s v="Gravel bar on Gordon at Site 1"/>
    <s v="Gordon Estuary"/>
    <n v="1"/>
    <s v="Chinook"/>
    <s v="Wild"/>
    <s v="Fry"/>
    <n v="5"/>
    <n v="1"/>
    <n v="2"/>
    <n v="5"/>
    <s v="BS"/>
    <s v="M"/>
    <m/>
    <s v="Tide coming in quickly"/>
  </r>
  <r>
    <n v="22"/>
    <x v="1"/>
    <n v="5"/>
    <s v="May"/>
    <n v="24"/>
    <x v="46"/>
    <d v="1899-12-30T14:04:00"/>
    <x v="35"/>
    <s v="Gravel bar on Gordon at Site 1"/>
    <s v="Gordon Estuary"/>
    <n v="1"/>
    <s v="Coho"/>
    <s v="Wild"/>
    <s v="Fry"/>
    <n v="3"/>
    <n v="1"/>
    <n v="2"/>
    <n v="48"/>
    <s v="BS"/>
    <s v="M"/>
    <m/>
    <s v="Tide coming in quickly"/>
  </r>
  <r>
    <n v="22"/>
    <x v="1"/>
    <n v="5"/>
    <s v="May"/>
    <n v="24"/>
    <x v="46"/>
    <d v="1899-12-30T14:04:00"/>
    <x v="35"/>
    <s v="Gravel bar on Gordon at Site 1"/>
    <s v="Gordon Estuary"/>
    <n v="1"/>
    <s v="Coho"/>
    <s v="Wild"/>
    <s v="Smolt"/>
    <n v="3"/>
    <n v="1"/>
    <n v="3"/>
    <n v="1"/>
    <s v="BS"/>
    <s v="M"/>
    <m/>
    <s v="Tide coming in quickly"/>
  </r>
  <r>
    <n v="22"/>
    <x v="1"/>
    <n v="5"/>
    <s v="May"/>
    <n v="24"/>
    <x v="46"/>
    <d v="1899-12-30T14:04:00"/>
    <x v="35"/>
    <s v="Gravel bar on Gordon at Site 1"/>
    <s v="Gordon Estuary"/>
    <n v="1"/>
    <s v="Sculpin"/>
    <s v="Wild"/>
    <s v="Non-salmonid juvenile"/>
    <n v="8"/>
    <n v="1"/>
    <n v="4"/>
    <n v="7"/>
    <s v="BS"/>
    <s v="M"/>
    <m/>
    <s v="Tide coming in quickly"/>
  </r>
  <r>
    <n v="22"/>
    <x v="1"/>
    <n v="5"/>
    <s v="May"/>
    <n v="24"/>
    <x v="46"/>
    <d v="1899-12-30T14:04:00"/>
    <x v="35"/>
    <s v="Gravel bar on Gordon at Site 1"/>
    <s v="Gordon Estuary"/>
    <n v="1"/>
    <s v="Stickleback"/>
    <s v="Wild"/>
    <s v="Non-salmonid juvenile"/>
    <n v="2"/>
    <s v="BS"/>
    <s v="M"/>
    <n v="2"/>
    <s v="BS"/>
    <s v="M"/>
    <m/>
    <s v="Tide coming in quickly"/>
  </r>
  <r>
    <n v="22"/>
    <x v="1"/>
    <n v="5"/>
    <s v="May"/>
    <n v="24"/>
    <x v="46"/>
    <d v="1899-12-30T14:04:00"/>
    <x v="30"/>
    <s v="Gordon R. Site 1, Channel A at Gordon R."/>
    <s v="Gordon Estuary"/>
    <n v="1"/>
    <s v="No fish"/>
    <s v="Wild"/>
    <s v="Fry"/>
    <m/>
    <m/>
    <m/>
    <n v="0"/>
    <s v="PS"/>
    <s v="M"/>
    <m/>
    <s v="Site appears too shallow for fish at low tide"/>
  </r>
  <r>
    <n v="45"/>
    <x v="1"/>
    <n v="11"/>
    <s v="Nov"/>
    <n v="5"/>
    <x v="47"/>
    <d v="1899-12-30T10:00:00"/>
    <x v="13"/>
    <s v="Q02, Site 5 natural marsh middle channel"/>
    <s v="Gordon Estuary"/>
    <n v="1"/>
    <s v="Sculpin"/>
    <s v="Wild"/>
    <s v="Non-salmonid juvenile"/>
    <n v="8"/>
    <n v="1"/>
    <n v="4"/>
    <n v="2"/>
    <s v="BS"/>
    <s v="Select tide"/>
    <m/>
    <s v="Environmental monitoring"/>
  </r>
  <r>
    <n v="45"/>
    <x v="1"/>
    <n v="11"/>
    <s v="Nov"/>
    <n v="5"/>
    <x v="47"/>
    <d v="1899-12-30T10:00:00"/>
    <x v="13"/>
    <s v="Q02, Site 5 natural marsh middle channel"/>
    <s v="Gordon Estuary"/>
    <n v="1"/>
    <s v="Stickleback"/>
    <s v="Wild"/>
    <s v="Non-salmonid juvenile"/>
    <n v="9"/>
    <n v="1"/>
    <n v="4"/>
    <n v="32"/>
    <s v="BS"/>
    <s v="Select tide"/>
    <m/>
    <s v="Environmental monitoring"/>
  </r>
  <r>
    <n v="45"/>
    <x v="1"/>
    <n v="11"/>
    <s v="Nov"/>
    <n v="5"/>
    <x v="47"/>
    <d v="1899-12-30T10:00:00"/>
    <x v="13"/>
    <s v="Q02, Site 5 natural marsh middle channel"/>
    <s v="Gordon Estuary"/>
    <n v="1"/>
    <s v="Blennie/Gunnel"/>
    <s v="Wild"/>
    <s v="Non-salmonid juvenile"/>
    <n v="15"/>
    <n v="1"/>
    <n v="4"/>
    <n v="1"/>
    <s v="BS"/>
    <s v="Select tide"/>
    <m/>
    <s v="Environmental monitoring"/>
  </r>
  <r>
    <n v="45"/>
    <x v="1"/>
    <n v="11"/>
    <s v="Nov"/>
    <n v="5"/>
    <x v="47"/>
    <d v="1899-12-30T10:00:00"/>
    <x v="13"/>
    <s v="Q02, Site 5 natural marsh middle channel"/>
    <s v="Gordon Estuary"/>
    <n v="1"/>
    <s v="Coho"/>
    <s v="Wild"/>
    <s v="Smolt"/>
    <n v="3"/>
    <n v="1"/>
    <n v="3"/>
    <n v="1"/>
    <s v="BS"/>
    <s v="Select tide"/>
    <m/>
    <s v="Environmental monitoring"/>
  </r>
  <r>
    <n v="45"/>
    <x v="1"/>
    <n v="11"/>
    <s v="Nov"/>
    <n v="6"/>
    <x v="48"/>
    <d v="1899-12-30T07:52:00"/>
    <x v="13"/>
    <s v="Q02, Site 5 natural marsh middle channel"/>
    <s v="Gordon Estuary"/>
    <n v="1"/>
    <s v="Sculpin"/>
    <s v="Wild"/>
    <s v="Non-salmonid juvenile"/>
    <n v="8"/>
    <n v="1"/>
    <n v="4"/>
    <n v="1"/>
    <s v="BS"/>
    <s v="Select tide"/>
    <m/>
    <s v="Environmental monitoring"/>
  </r>
  <r>
    <n v="45"/>
    <x v="1"/>
    <n v="11"/>
    <s v="Nov"/>
    <n v="6"/>
    <x v="48"/>
    <d v="1899-12-30T07:52:00"/>
    <x v="13"/>
    <s v="Q02, Site 5 natural marsh middle channel"/>
    <s v="Gordon Estuary"/>
    <n v="1"/>
    <s v="Stickleback"/>
    <s v="Wild"/>
    <s v="Non-salmonid juvenile"/>
    <n v="9"/>
    <n v="1"/>
    <n v="4"/>
    <n v="82"/>
    <s v="BS"/>
    <s v="Select tide"/>
    <m/>
    <s v="Environmental monitoring"/>
  </r>
  <r>
    <n v="45"/>
    <x v="1"/>
    <n v="11"/>
    <s v="Nov"/>
    <n v="6"/>
    <x v="48"/>
    <d v="1899-12-30T07:52:00"/>
    <x v="13"/>
    <s v="Q02, Site 5 natural marsh middle channel"/>
    <s v="Gordon Estuary"/>
    <n v="1"/>
    <s v="Blennie/Gunnel"/>
    <s v="Wild"/>
    <s v="Non-salmonid juvenile"/>
    <n v="15"/>
    <n v="1"/>
    <n v="4"/>
    <n v="22"/>
    <s v="BS"/>
    <s v="Select tide"/>
    <m/>
    <s v="Environmental monitoring"/>
  </r>
  <r>
    <n v="45"/>
    <x v="1"/>
    <n v="11"/>
    <s v="Nov"/>
    <n v="6"/>
    <x v="48"/>
    <d v="1899-12-30T08:15:00"/>
    <x v="13"/>
    <s v="Q02, Site 5 natural marsh middle channel"/>
    <s v="Gordon Estuary"/>
    <n v="1"/>
    <s v="Sculpin"/>
    <s v="Wild"/>
    <s v="Non-salmonid juvenile"/>
    <n v="8"/>
    <n v="1"/>
    <n v="4"/>
    <n v="1"/>
    <s v="BS"/>
    <s v="Select tide"/>
    <m/>
    <s v="Environmental monitoring"/>
  </r>
  <r>
    <n v="45"/>
    <x v="1"/>
    <n v="11"/>
    <s v="Nov"/>
    <n v="6"/>
    <x v="48"/>
    <d v="1899-12-30T08:15:00"/>
    <x v="13"/>
    <s v="Q02, Site 5 natural marsh middle channel"/>
    <s v="Gordon Estuary"/>
    <n v="1"/>
    <s v="Stickleback"/>
    <s v="Wild"/>
    <s v="Non-salmonid juvenile"/>
    <n v="9"/>
    <n v="1"/>
    <n v="4"/>
    <n v="48"/>
    <s v="BS"/>
    <s v="Select tide"/>
    <m/>
    <s v="Environmental monitoring"/>
  </r>
  <r>
    <n v="45"/>
    <x v="1"/>
    <n v="11"/>
    <s v="Nov"/>
    <n v="6"/>
    <x v="48"/>
    <d v="1899-12-30T08:15:00"/>
    <x v="13"/>
    <s v="Q02, Site 5 natural marsh middle channel"/>
    <s v="Gordon Estuary"/>
    <n v="1"/>
    <s v="Blennie/Gunnel"/>
    <s v="Wild"/>
    <s v="Non-salmonid juvenile"/>
    <n v="15"/>
    <n v="1"/>
    <n v="4"/>
    <n v="1"/>
    <s v="BS"/>
    <s v="Select tide"/>
    <m/>
    <s v="Environmental monitoring"/>
  </r>
  <r>
    <n v="46"/>
    <x v="1"/>
    <n v="11"/>
    <s v="Nov"/>
    <n v="9"/>
    <x v="49"/>
    <d v="1899-12-30T13:45:00"/>
    <x v="13"/>
    <s v="Q02, Site 5 natural marsh middle channel"/>
    <s v="Gordon Estuary"/>
    <n v="1"/>
    <s v="Sculpin"/>
    <s v="Wild"/>
    <s v="Non-salmonid juvenile"/>
    <n v="8"/>
    <n v="1"/>
    <n v="4"/>
    <n v="15"/>
    <s v="BS"/>
    <s v="Select tide"/>
    <m/>
    <s v="Environmental monitoring"/>
  </r>
  <r>
    <n v="46"/>
    <x v="1"/>
    <n v="11"/>
    <s v="Nov"/>
    <n v="9"/>
    <x v="49"/>
    <d v="1899-12-30T13:45:00"/>
    <x v="13"/>
    <s v="Q02, Site 5 natural marsh middle channel"/>
    <s v="Gordon Estuary"/>
    <n v="1"/>
    <s v="Stickleback"/>
    <s v="Wild"/>
    <s v="Non-salmonid juvenile"/>
    <n v="9"/>
    <n v="1"/>
    <n v="4"/>
    <n v="49"/>
    <s v="BS"/>
    <s v="Select tide"/>
    <m/>
    <s v="Environmental monitoring"/>
  </r>
  <r>
    <n v="46"/>
    <x v="1"/>
    <n v="11"/>
    <s v="Nov"/>
    <n v="9"/>
    <x v="49"/>
    <d v="1899-12-30T13:45:00"/>
    <x v="13"/>
    <s v="Q02, Site 5 natural marsh middle channel"/>
    <s v="Gordon Estuary"/>
    <n v="1"/>
    <s v="Blennie/Gunnel"/>
    <s v="Wild"/>
    <s v="Non-salmonid juvenile"/>
    <n v="15"/>
    <n v="1"/>
    <n v="4"/>
    <n v="20"/>
    <s v="BS"/>
    <s v="Select tide"/>
    <m/>
    <s v="Environmental monitoring"/>
  </r>
  <r>
    <n v="49"/>
    <x v="1"/>
    <n v="12"/>
    <s v="Dec"/>
    <n v="5"/>
    <x v="50"/>
    <d v="1899-12-30T09:30:00"/>
    <x v="21"/>
    <s v="Site 5 main channel half way up"/>
    <s v="Gordon Estuary"/>
    <n v="1"/>
    <s v="No fish"/>
    <s v="Unknown"/>
    <s v="not specified"/>
    <n v="98"/>
    <n v="3"/>
    <n v="5"/>
    <n v="0"/>
    <s v="OB"/>
    <s v="Select tide"/>
    <m/>
    <s v="Helen and Jeff walked whole channel looking for any stranding"/>
  </r>
  <r>
    <n v="11"/>
    <x v="2"/>
    <n v="3"/>
    <s v="Mar"/>
    <n v="13"/>
    <x v="51"/>
    <d v="1899-12-30T09:28:00"/>
    <x v="4"/>
    <s v="Butch's (Gordon R.)"/>
    <s v="Gordon Estuary"/>
    <n v="1"/>
    <s v="Sculpin"/>
    <s v="Wild"/>
    <s v="Non-salmonid juvenile"/>
    <n v="8"/>
    <n v="1"/>
    <n v="4"/>
    <n v="2"/>
    <s v="BS"/>
    <s v="Select tide"/>
    <m/>
    <s v="Begin 2021 fish surveys"/>
  </r>
  <r>
    <n v="11"/>
    <x v="2"/>
    <n v="3"/>
    <s v="Mar"/>
    <n v="13"/>
    <x v="51"/>
    <d v="1899-12-30T09:28:00"/>
    <x v="4"/>
    <s v="Butch's (Gordon R.)"/>
    <s v="Gordon Estuary"/>
    <n v="1"/>
    <s v="Flounder"/>
    <s v="Wild"/>
    <s v="Non-salmonid juvenile"/>
    <n v="11"/>
    <n v="1"/>
    <n v="4"/>
    <n v="1"/>
    <s v="BS"/>
    <s v="Select tide"/>
    <m/>
    <m/>
  </r>
  <r>
    <n v="11"/>
    <x v="2"/>
    <n v="3"/>
    <s v="Mar"/>
    <n v="13"/>
    <x v="51"/>
    <d v="1899-12-30T10:32:00"/>
    <x v="35"/>
    <s v="Gravel bar on Gordon at Site 1"/>
    <s v="Gordon Estuary"/>
    <n v="1"/>
    <s v="Chinook"/>
    <s v="Wild"/>
    <s v="Fry"/>
    <n v="5"/>
    <n v="1"/>
    <n v="2"/>
    <n v="1"/>
    <s v="BS"/>
    <s v="Select tide"/>
    <m/>
    <m/>
  </r>
  <r>
    <n v="11"/>
    <x v="2"/>
    <n v="3"/>
    <s v="Mar"/>
    <n v="13"/>
    <x v="51"/>
    <d v="1899-12-30T13:48:00"/>
    <x v="0"/>
    <s v="Pacheedah Shores Boat Ramp"/>
    <s v="Gordon Estuary"/>
    <n v="1"/>
    <s v="Sculpin"/>
    <s v="Wild"/>
    <s v="Non-salmonid juvenile"/>
    <n v="8"/>
    <n v="1"/>
    <n v="4"/>
    <n v="2"/>
    <s v="BS"/>
    <s v="Select tide"/>
    <m/>
    <m/>
  </r>
  <r>
    <n v="11"/>
    <x v="2"/>
    <n v="3"/>
    <s v="Mar"/>
    <n v="13"/>
    <x v="51"/>
    <d v="1899-12-30T14:28:00"/>
    <x v="20"/>
    <s v="On point at confluence of N. Arm and Brown's Slough"/>
    <s v="Gordon Estuary"/>
    <n v="1"/>
    <s v="Sculpin"/>
    <s v="Wild"/>
    <s v="Non-salmonid juvenile"/>
    <n v="8"/>
    <n v="1"/>
    <n v="4"/>
    <n v="13"/>
    <s v="BS"/>
    <s v="Select tide"/>
    <m/>
    <m/>
  </r>
  <r>
    <n v="12"/>
    <x v="2"/>
    <n v="3"/>
    <s v="Mar"/>
    <n v="20"/>
    <x v="52"/>
    <d v="1899-12-30T10:40:00"/>
    <x v="35"/>
    <s v="Gravel bar on Gordon at Site 1"/>
    <s v="Gordon Estuary"/>
    <n v="1"/>
    <s v="Chinook"/>
    <s v="Wild"/>
    <s v="Fry"/>
    <n v="5"/>
    <n v="1"/>
    <n v="2"/>
    <n v="2"/>
    <s v="BS"/>
    <s v="Select tide"/>
    <m/>
    <m/>
  </r>
  <r>
    <n v="12"/>
    <x v="2"/>
    <n v="3"/>
    <s v="Mar"/>
    <n v="20"/>
    <x v="52"/>
    <d v="1899-12-30T10:40:00"/>
    <x v="29"/>
    <s v="Site 5 main channel close to mouth"/>
    <s v="Gordon Estuary"/>
    <n v="1"/>
    <s v="Coho"/>
    <s v="Wild"/>
    <s v="Fry"/>
    <m/>
    <m/>
    <m/>
    <n v="2"/>
    <s v="PS"/>
    <s v="Select tide"/>
    <m/>
    <m/>
  </r>
  <r>
    <n v="13"/>
    <x v="2"/>
    <n v="3"/>
    <s v="Mar"/>
    <n v="26"/>
    <x v="53"/>
    <d v="1899-12-30T09:18:00"/>
    <x v="4"/>
    <s v="Butch's (Gordon R.)"/>
    <s v="Gordon Estuary"/>
    <n v="1"/>
    <s v="Chinook"/>
    <s v="Wild"/>
    <s v="Fry"/>
    <n v="5"/>
    <n v="1"/>
    <n v="2"/>
    <n v="1"/>
    <s v="BS"/>
    <s v="M"/>
    <m/>
    <m/>
  </r>
  <r>
    <n v="13"/>
    <x v="2"/>
    <n v="3"/>
    <s v="Mar"/>
    <n v="26"/>
    <x v="53"/>
    <d v="1899-12-30T09:46:00"/>
    <x v="35"/>
    <s v="Gravel bar on Gordon at Site 1"/>
    <s v="Gordon Estuary"/>
    <n v="1"/>
    <s v="Chum"/>
    <s v="Wild"/>
    <s v="Fry"/>
    <n v="2"/>
    <n v="1"/>
    <n v="2"/>
    <n v="4"/>
    <s v="BS"/>
    <s v="M"/>
    <m/>
    <m/>
  </r>
  <r>
    <n v="13"/>
    <x v="2"/>
    <n v="3"/>
    <s v="Mar"/>
    <n v="26"/>
    <x v="53"/>
    <d v="1899-12-30T09:46:00"/>
    <x v="35"/>
    <s v="Gravel bar on Gordon at Site 1"/>
    <s v="Gordon Estuary"/>
    <n v="1"/>
    <s v="Coho"/>
    <s v="Wild"/>
    <s v="Fry"/>
    <n v="3"/>
    <n v="1"/>
    <n v="2"/>
    <n v="1"/>
    <s v="BS"/>
    <s v="M"/>
    <m/>
    <m/>
  </r>
  <r>
    <n v="13"/>
    <x v="2"/>
    <n v="3"/>
    <s v="Mar"/>
    <n v="26"/>
    <x v="53"/>
    <d v="1899-12-30T09:46:00"/>
    <x v="35"/>
    <s v="Gravel bar on Gordon at Site 1"/>
    <s v="Gordon Estuary"/>
    <n v="1"/>
    <s v="Chinook"/>
    <s v="Wild"/>
    <s v="Fry"/>
    <n v="5"/>
    <n v="1"/>
    <n v="2"/>
    <n v="6"/>
    <s v="BS"/>
    <s v="M"/>
    <m/>
    <m/>
  </r>
  <r>
    <n v="13"/>
    <x v="2"/>
    <n v="3"/>
    <s v="Mar"/>
    <n v="26"/>
    <x v="53"/>
    <d v="1899-12-30T09:46:00"/>
    <x v="35"/>
    <s v="Gravel bar on Gordon at Site 1"/>
    <s v="Gordon Estuary"/>
    <n v="1"/>
    <s v="Sculpin"/>
    <s v="Wild"/>
    <s v="Non-salmonid juvenile"/>
    <m/>
    <m/>
    <m/>
    <n v="3"/>
    <s v="BS"/>
    <s v="M"/>
    <m/>
    <m/>
  </r>
  <r>
    <n v="13"/>
    <x v="2"/>
    <n v="3"/>
    <s v="Mar"/>
    <n v="26"/>
    <x v="53"/>
    <d v="1899-12-30T10:30:00"/>
    <x v="20"/>
    <s v="On point at confluence of N. Arm and Brown's Slough"/>
    <s v="Gordon Estuary"/>
    <n v="1"/>
    <s v="Chinook"/>
    <s v="Wild"/>
    <s v="Fry"/>
    <n v="5"/>
    <n v="1"/>
    <n v="2"/>
    <n v="1"/>
    <s v="BS"/>
    <s v="M"/>
    <m/>
    <m/>
  </r>
  <r>
    <n v="13"/>
    <x v="2"/>
    <n v="3"/>
    <s v="Mar"/>
    <n v="26"/>
    <x v="53"/>
    <d v="1899-12-30T10:55:00"/>
    <x v="9"/>
    <s v="Q Jeff (right bank opposite N. Arm confl.)"/>
    <s v="Gordon Estuary"/>
    <n v="1"/>
    <s v="Stickleback"/>
    <s v="Wild"/>
    <s v="Non-salmonid juvenile"/>
    <n v="9"/>
    <n v="1"/>
    <n v="4"/>
    <n v="1"/>
    <s v="BS"/>
    <s v="M"/>
    <m/>
    <m/>
  </r>
  <r>
    <n v="13"/>
    <x v="2"/>
    <n v="3"/>
    <s v="Mar"/>
    <n v="26"/>
    <x v="53"/>
    <d v="1899-12-30T11:14:00"/>
    <x v="6"/>
    <s v="Smokies"/>
    <s v="Gordon Estuary"/>
    <n v="1"/>
    <s v="Chum"/>
    <s v="Wild"/>
    <s v="Fry"/>
    <n v="2"/>
    <n v="1"/>
    <n v="2"/>
    <n v="1"/>
    <s v="BS"/>
    <s v="M"/>
    <m/>
    <m/>
  </r>
  <r>
    <n v="13"/>
    <x v="2"/>
    <n v="3"/>
    <s v="Mar"/>
    <n v="26"/>
    <x v="53"/>
    <d v="1899-12-30T11:14:00"/>
    <x v="6"/>
    <s v="Smokies"/>
    <s v="Gordon Estuary"/>
    <n v="1"/>
    <s v="Chinook"/>
    <s v="Wild"/>
    <s v="Fry"/>
    <n v="5"/>
    <n v="1"/>
    <n v="2"/>
    <n v="3"/>
    <s v="BS"/>
    <s v="M"/>
    <m/>
    <m/>
  </r>
  <r>
    <n v="13"/>
    <x v="2"/>
    <n v="3"/>
    <s v="Mar"/>
    <n v="26"/>
    <x v="53"/>
    <d v="1899-12-30T11:14:00"/>
    <x v="6"/>
    <s v="Smokies"/>
    <s v="Gordon Estuary"/>
    <n v="1"/>
    <s v="Sculpin"/>
    <s v="Wild"/>
    <s v="Non-salmonid juvenile"/>
    <n v="8"/>
    <n v="1"/>
    <n v="4"/>
    <n v="1"/>
    <s v="BS"/>
    <s v="M"/>
    <m/>
    <m/>
  </r>
  <r>
    <n v="13"/>
    <x v="2"/>
    <n v="3"/>
    <s v="Mar"/>
    <n v="26"/>
    <x v="53"/>
    <d v="1899-12-30T11:40:00"/>
    <x v="0"/>
    <s v="Pacheedah Shores Boat Ramp"/>
    <s v="Gordon Estuary"/>
    <n v="1"/>
    <s v="Chinook"/>
    <s v="Wild"/>
    <s v="Fry"/>
    <n v="5"/>
    <n v="1"/>
    <n v="2"/>
    <n v="2"/>
    <s v="BS"/>
    <s v="M"/>
    <m/>
    <m/>
  </r>
  <r>
    <n v="15"/>
    <x v="2"/>
    <n v="4"/>
    <s v="Apr"/>
    <n v="4"/>
    <x v="54"/>
    <d v="1899-12-30T11:30:00"/>
    <x v="37"/>
    <s v="Gordon R. Site 5, edge of marsh"/>
    <s v="Gordon Estuary"/>
    <n v="1"/>
    <s v="Chinook"/>
    <s v="Wild"/>
    <s v="Fry"/>
    <m/>
    <m/>
    <m/>
    <n v="11"/>
    <s v="PS"/>
    <s v="H"/>
    <m/>
    <m/>
  </r>
  <r>
    <n v="15"/>
    <x v="2"/>
    <n v="4"/>
    <s v="Apr"/>
    <n v="4"/>
    <x v="54"/>
    <d v="1899-12-30T11:30:00"/>
    <x v="37"/>
    <s v="Gordon R. Site 5, edge of marsh"/>
    <s v="Gordon Estuary"/>
    <n v="1"/>
    <s v="Chum"/>
    <s v="Wild"/>
    <s v="Fry"/>
    <m/>
    <m/>
    <m/>
    <n v="6"/>
    <s v="PS"/>
    <s v="H"/>
    <m/>
    <m/>
  </r>
  <r>
    <n v="15"/>
    <x v="2"/>
    <n v="4"/>
    <s v="Apr"/>
    <n v="4"/>
    <x v="54"/>
    <d v="1899-12-30T12:10:00"/>
    <x v="16"/>
    <s v="Browns Slough Site 7 inlet left tidal channel"/>
    <s v="Gordon Estuary"/>
    <n v="1"/>
    <s v="Coho"/>
    <s v="Wild"/>
    <s v="Fry"/>
    <m/>
    <m/>
    <m/>
    <n v="44"/>
    <s v="PS"/>
    <s v="H"/>
    <m/>
    <m/>
  </r>
  <r>
    <n v="15"/>
    <x v="2"/>
    <n v="4"/>
    <s v="Apr"/>
    <n v="4"/>
    <x v="54"/>
    <d v="1899-12-30T12:30:00"/>
    <x v="27"/>
    <s v="Browns Slough Site 7 Inlet right tidal channel"/>
    <s v="Gordon Estuary"/>
    <n v="1"/>
    <s v="Coho"/>
    <s v="Wild"/>
    <s v="Fry"/>
    <m/>
    <m/>
    <m/>
    <n v="86"/>
    <s v="PS"/>
    <s v="H"/>
    <m/>
    <m/>
  </r>
  <r>
    <n v="15"/>
    <x v="2"/>
    <n v="4"/>
    <s v="Apr"/>
    <n v="4"/>
    <x v="54"/>
    <d v="1899-12-30T12:30:00"/>
    <x v="27"/>
    <s v="Browns Slough Site 7 Inlet right tidal channel"/>
    <s v="Gordon Estuary"/>
    <n v="1"/>
    <s v="Chum"/>
    <s v="Wild"/>
    <s v="Fry"/>
    <m/>
    <m/>
    <m/>
    <n v="1"/>
    <s v="PS"/>
    <s v="H"/>
    <m/>
    <m/>
  </r>
  <r>
    <n v="18"/>
    <x v="2"/>
    <n v="4"/>
    <s v="Apr"/>
    <n v="30"/>
    <x v="55"/>
    <d v="1899-12-30T09:50:00"/>
    <x v="9"/>
    <s v="Q Jeff (right bank opposite N. Arm confl.)"/>
    <s v="Gordon Estuary"/>
    <n v="1"/>
    <s v="Sculpin"/>
    <s v="Wild"/>
    <s v="Non-salmonid juvenile"/>
    <n v="8"/>
    <n v="1"/>
    <n v="4"/>
    <n v="39"/>
    <s v="BS"/>
    <s v="Select tide"/>
    <m/>
    <m/>
  </r>
  <r>
    <n v="18"/>
    <x v="2"/>
    <n v="4"/>
    <s v="Apr"/>
    <n v="30"/>
    <x v="55"/>
    <d v="1899-12-30T09:50:00"/>
    <x v="9"/>
    <s v="Q Jeff (right bank opposite N. Arm confl.)"/>
    <s v="Gordon Estuary"/>
    <n v="1"/>
    <s v="Pipefish"/>
    <s v="Wild"/>
    <s v="Non-salmonid juvenile"/>
    <n v="18"/>
    <n v="1"/>
    <n v="4"/>
    <n v="2"/>
    <s v="BS"/>
    <s v="Select tide"/>
    <m/>
    <m/>
  </r>
  <r>
    <n v="18"/>
    <x v="2"/>
    <n v="4"/>
    <s v="Apr"/>
    <n v="30"/>
    <x v="55"/>
    <d v="1899-12-30T09:50:00"/>
    <x v="9"/>
    <s v="Q Jeff (right bank opposite N. Arm confl.)"/>
    <s v="Gordon Estuary"/>
    <n v="1"/>
    <s v="Blennie/Gunnel"/>
    <s v="Wild"/>
    <s v="Non-salmonid juvenile"/>
    <n v="15"/>
    <n v="1"/>
    <n v="4"/>
    <n v="10"/>
    <s v="BS"/>
    <s v="Select tide"/>
    <m/>
    <m/>
  </r>
  <r>
    <n v="18"/>
    <x v="2"/>
    <n v="4"/>
    <s v="Apr"/>
    <n v="30"/>
    <x v="55"/>
    <d v="1899-12-30T09:50:00"/>
    <x v="9"/>
    <s v="Q Jeff (right bank opposite N. Arm confl.)"/>
    <s v="Gordon Estuary"/>
    <n v="1"/>
    <s v="Flounder"/>
    <s v="Wild"/>
    <s v="Non-salmonid juvenile"/>
    <n v="11"/>
    <n v="1"/>
    <n v="4"/>
    <n v="4"/>
    <s v="BS"/>
    <s v="Select tide"/>
    <m/>
    <m/>
  </r>
  <r>
    <n v="18"/>
    <x v="2"/>
    <n v="4"/>
    <s v="Apr"/>
    <n v="30"/>
    <x v="55"/>
    <d v="1899-12-30T09:50:00"/>
    <x v="9"/>
    <s v="Q Jeff (right bank opposite N. Arm confl.)"/>
    <s v="Gordon Estuary"/>
    <n v="1"/>
    <s v="Perch"/>
    <s v="Wild"/>
    <s v="Non-salmonid juvenile"/>
    <n v="13"/>
    <n v="1"/>
    <n v="4"/>
    <n v="1"/>
    <s v="BS"/>
    <s v="Select tide"/>
    <m/>
    <m/>
  </r>
  <r>
    <n v="18"/>
    <x v="2"/>
    <n v="4"/>
    <s v="Apr"/>
    <n v="30"/>
    <x v="55"/>
    <d v="1899-12-30T09:50:00"/>
    <x v="9"/>
    <s v="Q Jeff (right bank opposite N. Arm confl.)"/>
    <s v="Gordon Estuary"/>
    <n v="1"/>
    <s v="Smelt"/>
    <s v="Wild"/>
    <s v="Non-salmonid juvenile"/>
    <n v="25"/>
    <n v="1"/>
    <n v="4"/>
    <n v="6"/>
    <s v="BS"/>
    <s v="Select tide"/>
    <m/>
    <m/>
  </r>
  <r>
    <n v="18"/>
    <x v="2"/>
    <n v="4"/>
    <s v="Apr"/>
    <n v="30"/>
    <x v="55"/>
    <d v="1899-12-30T09:50:00"/>
    <x v="9"/>
    <s v="Q Jeff (right bank opposite N. Arm confl.)"/>
    <s v="Gordon Estuary"/>
    <n v="1"/>
    <s v="Herring"/>
    <s v="Wild"/>
    <s v="Non-salmonid juvenile"/>
    <n v="17"/>
    <n v="1"/>
    <n v="4"/>
    <n v="1"/>
    <s v="BS"/>
    <s v="Select tide"/>
    <m/>
    <m/>
  </r>
  <r>
    <n v="18"/>
    <x v="2"/>
    <n v="4"/>
    <s v="Apr"/>
    <n v="30"/>
    <x v="55"/>
    <d v="1899-12-30T09:50:00"/>
    <x v="9"/>
    <s v="Q Jeff (right bank opposite N. Arm confl.)"/>
    <s v="Gordon Estuary"/>
    <n v="1"/>
    <s v="Coho"/>
    <s v="Wild"/>
    <s v="Fry"/>
    <n v="3"/>
    <n v="1"/>
    <n v="2"/>
    <n v="1"/>
    <s v="BS"/>
    <s v="Select tide"/>
    <m/>
    <m/>
  </r>
  <r>
    <n v="18"/>
    <x v="2"/>
    <n v="4"/>
    <s v="Apr"/>
    <n v="30"/>
    <x v="55"/>
    <d v="1899-12-30T10:35:00"/>
    <x v="0"/>
    <s v="Pacheedah Shores Boat Ramp"/>
    <s v="Gordon Estuary"/>
    <n v="1"/>
    <s v="Sculpin"/>
    <s v="Wild"/>
    <s v="Non-salmonid juvenile"/>
    <m/>
    <m/>
    <m/>
    <n v="30"/>
    <s v="BS"/>
    <s v="Select tide"/>
    <m/>
    <m/>
  </r>
  <r>
    <n v="18"/>
    <x v="2"/>
    <n v="4"/>
    <s v="Apr"/>
    <n v="30"/>
    <x v="55"/>
    <d v="1899-12-30T10:35:00"/>
    <x v="0"/>
    <s v="Pacheedah Shores Boat Ramp"/>
    <s v="Gordon Estuary"/>
    <n v="1"/>
    <s v="Blennie/Gunnel"/>
    <s v="Wild"/>
    <s v="Non-salmonid juvenile"/>
    <m/>
    <m/>
    <m/>
    <n v="10"/>
    <s v="BS"/>
    <s v="Select tide"/>
    <m/>
    <m/>
  </r>
  <r>
    <n v="18"/>
    <x v="2"/>
    <n v="4"/>
    <s v="Apr"/>
    <n v="30"/>
    <x v="55"/>
    <d v="1899-12-30T10:35:00"/>
    <x v="0"/>
    <s v="Pacheedah Shores Boat Ramp"/>
    <s v="Gordon Estuary"/>
    <n v="1"/>
    <s v="Sandlance"/>
    <s v="Wild"/>
    <s v="not specified"/>
    <m/>
    <m/>
    <m/>
    <n v="2"/>
    <s v="BS"/>
    <s v="Select tide"/>
    <m/>
    <m/>
  </r>
  <r>
    <n v="18"/>
    <x v="2"/>
    <n v="4"/>
    <s v="Apr"/>
    <n v="30"/>
    <x v="55"/>
    <d v="1899-12-30T10:35:00"/>
    <x v="0"/>
    <s v="Pacheedah Shores Boat Ramp"/>
    <s v="Gordon Estuary"/>
    <n v="1"/>
    <s v="Chum"/>
    <s v="Wild"/>
    <s v="Fry"/>
    <m/>
    <m/>
    <m/>
    <n v="10"/>
    <s v="BS"/>
    <s v="Select tide"/>
    <m/>
    <m/>
  </r>
  <r>
    <n v="18"/>
    <x v="2"/>
    <n v="4"/>
    <s v="Apr"/>
    <n v="30"/>
    <x v="55"/>
    <d v="1899-12-30T10:35:00"/>
    <x v="0"/>
    <s v="Pacheedah Shores Boat Ramp"/>
    <s v="Gordon Estuary"/>
    <n v="1"/>
    <s v="Coho"/>
    <s v="Wild"/>
    <s v="Fry"/>
    <m/>
    <m/>
    <m/>
    <n v="77"/>
    <s v="BS"/>
    <s v="Select tide"/>
    <m/>
    <m/>
  </r>
  <r>
    <n v="18"/>
    <x v="2"/>
    <n v="4"/>
    <s v="Apr"/>
    <n v="30"/>
    <x v="55"/>
    <d v="1899-12-30T10:35:00"/>
    <x v="0"/>
    <s v="Pacheedah Shores Boat Ramp"/>
    <s v="Gordon Estuary"/>
    <n v="1"/>
    <s v="Chinook"/>
    <s v="Wild"/>
    <s v="Fry"/>
    <m/>
    <m/>
    <m/>
    <n v="10"/>
    <s v="BS"/>
    <s v="Select tide"/>
    <m/>
    <m/>
  </r>
  <r>
    <n v="18"/>
    <x v="2"/>
    <n v="4"/>
    <s v="Apr"/>
    <n v="30"/>
    <x v="55"/>
    <d v="1899-12-30T10:35:00"/>
    <x v="0"/>
    <s v="Pacheedah Shores Boat Ramp"/>
    <s v="Gordon Estuary"/>
    <n v="1"/>
    <s v="Stickleback"/>
    <s v="Wild"/>
    <s v="Non-salmonid juvenile"/>
    <m/>
    <m/>
    <m/>
    <n v="6"/>
    <s v="BS"/>
    <s v="Select tide"/>
    <m/>
    <m/>
  </r>
  <r>
    <n v="18"/>
    <x v="2"/>
    <n v="4"/>
    <s v="Apr"/>
    <n v="30"/>
    <x v="55"/>
    <d v="1899-12-30T13:30:00"/>
    <x v="0"/>
    <s v="Pacheedah Shores Boat Ramp"/>
    <s v="Gordon Estuary"/>
    <n v="1"/>
    <s v="Sculpin"/>
    <s v="Wild"/>
    <s v="Non-salmonid juvenile"/>
    <m/>
    <m/>
    <m/>
    <n v="27"/>
    <s v="BS"/>
    <s v="Select tide"/>
    <m/>
    <m/>
  </r>
  <r>
    <n v="18"/>
    <x v="2"/>
    <n v="4"/>
    <s v="Apr"/>
    <n v="30"/>
    <x v="55"/>
    <d v="1899-12-30T13:30:00"/>
    <x v="0"/>
    <s v="Pacheedah Shores Boat Ramp"/>
    <s v="Gordon Estuary"/>
    <n v="1"/>
    <s v="Stickleback"/>
    <s v="Wild"/>
    <s v="Non-salmonid juvenile"/>
    <m/>
    <m/>
    <m/>
    <n v="11"/>
    <s v="BS"/>
    <s v="Select tide"/>
    <m/>
    <m/>
  </r>
  <r>
    <n v="18"/>
    <x v="2"/>
    <n v="4"/>
    <s v="Apr"/>
    <n v="30"/>
    <x v="55"/>
    <d v="1899-12-30T13:30:00"/>
    <x v="0"/>
    <s v="Pacheedah Shores Boat Ramp"/>
    <s v="Gordon Estuary"/>
    <n v="1"/>
    <s v="Pipefish"/>
    <s v="Wild"/>
    <s v="Non-salmonid juvenile"/>
    <m/>
    <m/>
    <m/>
    <n v="18"/>
    <s v="BS"/>
    <s v="Select tide"/>
    <m/>
    <m/>
  </r>
  <r>
    <n v="18"/>
    <x v="2"/>
    <n v="4"/>
    <s v="Apr"/>
    <n v="30"/>
    <x v="55"/>
    <d v="1899-12-30T13:30:00"/>
    <x v="0"/>
    <s v="Pacheedah Shores Boat Ramp"/>
    <s v="Gordon Estuary"/>
    <n v="1"/>
    <s v="Blennie/Gunnel"/>
    <s v="Wild"/>
    <s v="Non-salmonid juvenile"/>
    <m/>
    <m/>
    <m/>
    <n v="12"/>
    <s v="BS"/>
    <s v="Select tide"/>
    <m/>
    <m/>
  </r>
  <r>
    <n v="18"/>
    <x v="2"/>
    <n v="4"/>
    <s v="Apr"/>
    <n v="30"/>
    <x v="55"/>
    <d v="1899-12-30T13:30:00"/>
    <x v="0"/>
    <s v="Pacheedah Shores Boat Ramp"/>
    <s v="Gordon Estuary"/>
    <n v="1"/>
    <s v="Flounder"/>
    <s v="Wild"/>
    <s v="Non-salmonid juvenile"/>
    <m/>
    <m/>
    <m/>
    <n v="5"/>
    <s v="BS"/>
    <s v="Select tide"/>
    <m/>
    <m/>
  </r>
  <r>
    <n v="18"/>
    <x v="2"/>
    <n v="4"/>
    <s v="Apr"/>
    <n v="30"/>
    <x v="55"/>
    <d v="1899-12-30T13:30:00"/>
    <x v="0"/>
    <s v="Pacheedah Shores Boat Ramp"/>
    <s v="Gordon Estuary"/>
    <n v="1"/>
    <s v="Chum"/>
    <s v="Wild"/>
    <s v="Fry"/>
    <m/>
    <m/>
    <m/>
    <n v="9"/>
    <s v="BS"/>
    <s v="Select tide"/>
    <m/>
    <m/>
  </r>
  <r>
    <n v="18"/>
    <x v="2"/>
    <n v="4"/>
    <s v="Apr"/>
    <n v="30"/>
    <x v="55"/>
    <d v="1899-12-30T13:30:00"/>
    <x v="0"/>
    <s v="Pacheedah Shores Boat Ramp"/>
    <s v="Gordon Estuary"/>
    <n v="1"/>
    <s v="Coho"/>
    <s v="Wild"/>
    <s v="Fry"/>
    <m/>
    <m/>
    <m/>
    <n v="9"/>
    <s v="BS"/>
    <s v="Select tide"/>
    <m/>
    <m/>
  </r>
  <r>
    <n v="18"/>
    <x v="2"/>
    <n v="4"/>
    <s v="Apr"/>
    <n v="30"/>
    <x v="55"/>
    <d v="1899-12-30T13:30:00"/>
    <x v="0"/>
    <s v="Pacheedah Shores Boat Ramp"/>
    <s v="Gordon Estuary"/>
    <n v="1"/>
    <s v="Chinook"/>
    <s v="Wild"/>
    <s v="Fry"/>
    <m/>
    <m/>
    <m/>
    <n v="8"/>
    <s v="BS"/>
    <s v="Select tide"/>
    <m/>
    <m/>
  </r>
  <r>
    <n v="19"/>
    <x v="2"/>
    <n v="5"/>
    <s v="May"/>
    <n v="6"/>
    <x v="56"/>
    <d v="1899-12-30T10:28:00"/>
    <x v="21"/>
    <s v="Site 5 main channel half way up"/>
    <s v="Gordon Estuary"/>
    <n v="1"/>
    <s v="Coho"/>
    <s v="Wild"/>
    <s v="Fry"/>
    <m/>
    <m/>
    <m/>
    <n v="8"/>
    <s v="PS"/>
    <s v="Select tide"/>
    <m/>
    <m/>
  </r>
  <r>
    <n v="19"/>
    <x v="2"/>
    <n v="5"/>
    <s v="May"/>
    <n v="6"/>
    <x v="56"/>
    <d v="1899-12-30T11:10:00"/>
    <x v="22"/>
    <s v="Site 5 main channel where stump sland channel comes in"/>
    <s v="Gordon Estuary"/>
    <n v="1"/>
    <s v="Coho"/>
    <s v="Wild"/>
    <s v="Fry"/>
    <m/>
    <m/>
    <m/>
    <n v="68"/>
    <s v="PS"/>
    <s v="Select tide"/>
    <m/>
    <m/>
  </r>
  <r>
    <n v="19"/>
    <x v="2"/>
    <n v="5"/>
    <s v="May"/>
    <n v="6"/>
    <x v="56"/>
    <d v="1899-12-30T11:10:00"/>
    <x v="22"/>
    <s v="Site 5 main channel where stump sland channel comes in"/>
    <s v="Gordon Estuary"/>
    <n v="1"/>
    <s v="Stickleback"/>
    <s v="Wild"/>
    <s v="Non-salmonid juvenile"/>
    <m/>
    <m/>
    <m/>
    <n v="26"/>
    <s v="PS"/>
    <s v="Select tide"/>
    <m/>
    <m/>
  </r>
  <r>
    <n v="19"/>
    <x v="2"/>
    <n v="5"/>
    <s v="May"/>
    <n v="6"/>
    <x v="56"/>
    <d v="1899-12-30T11:10:00"/>
    <x v="22"/>
    <s v="Site 5 main channel where stump sland channel comes in"/>
    <s v="Gordon Estuary"/>
    <n v="1"/>
    <s v="Sculpin"/>
    <s v="Wild"/>
    <s v="Non-salmonid juvenile"/>
    <m/>
    <m/>
    <m/>
    <n v="1"/>
    <s v="PS"/>
    <s v="Select tide"/>
    <m/>
    <m/>
  </r>
  <r>
    <n v="19"/>
    <x v="2"/>
    <n v="5"/>
    <s v="May"/>
    <n v="6"/>
    <x v="56"/>
    <d v="1899-12-30T12:00:00"/>
    <x v="35"/>
    <s v="Gravel bar on Gordon at Site 1"/>
    <s v="Gordon Estuary"/>
    <n v="1"/>
    <s v="Coho"/>
    <s v="Wild"/>
    <s v="Fry"/>
    <m/>
    <m/>
    <m/>
    <n v="2"/>
    <s v="BS"/>
    <s v="Select tide"/>
    <m/>
    <m/>
  </r>
  <r>
    <n v="19"/>
    <x v="2"/>
    <n v="5"/>
    <s v="May"/>
    <n v="6"/>
    <x v="56"/>
    <d v="1899-12-30T12:00:00"/>
    <x v="35"/>
    <s v="Gravel bar on Gordon at Site 1"/>
    <s v="Gordon Estuary"/>
    <n v="1"/>
    <s v="Chinook"/>
    <s v="Wild"/>
    <s v="Fry"/>
    <m/>
    <m/>
    <m/>
    <n v="6"/>
    <s v="BS"/>
    <s v="Select tide"/>
    <m/>
    <m/>
  </r>
  <r>
    <n v="19"/>
    <x v="2"/>
    <n v="5"/>
    <s v="May"/>
    <n v="6"/>
    <x v="56"/>
    <d v="1899-12-30T12:00:00"/>
    <x v="35"/>
    <s v="Gravel bar on Gordon at Site 1"/>
    <s v="Gordon Estuary"/>
    <n v="1"/>
    <s v="Stickleback"/>
    <s v="Wild"/>
    <s v="Non-salmonid juvenile"/>
    <m/>
    <m/>
    <m/>
    <n v="1"/>
    <s v="BS"/>
    <s v="Select tide"/>
    <m/>
    <m/>
  </r>
  <r>
    <n v="19"/>
    <x v="2"/>
    <n v="5"/>
    <s v="May"/>
    <n v="6"/>
    <x v="56"/>
    <d v="1899-12-30T13:05:00"/>
    <x v="35"/>
    <s v="Gravel bar on Gordon at Site 1"/>
    <s v="Gordon Estuary"/>
    <n v="1"/>
    <s v="Coho"/>
    <s v="Wild"/>
    <s v="Fry"/>
    <m/>
    <m/>
    <m/>
    <n v="1"/>
    <s v="BS"/>
    <s v="Select tide"/>
    <m/>
    <m/>
  </r>
  <r>
    <n v="19"/>
    <x v="2"/>
    <n v="5"/>
    <s v="May"/>
    <n v="6"/>
    <x v="56"/>
    <d v="1899-12-30T13:05:00"/>
    <x v="35"/>
    <s v="Gravel bar on Gordon at Site 1"/>
    <s v="Gordon Estuary"/>
    <n v="1"/>
    <s v="Sculpin"/>
    <s v="Wild"/>
    <s v="Non-salmonid juvenile"/>
    <m/>
    <m/>
    <m/>
    <n v="1"/>
    <s v="BS"/>
    <s v="Select tide"/>
    <m/>
    <m/>
  </r>
  <r>
    <n v="19"/>
    <x v="2"/>
    <n v="5"/>
    <s v="May"/>
    <n v="6"/>
    <x v="56"/>
    <d v="1899-12-30T13:05:00"/>
    <x v="35"/>
    <s v="Gravel bar on Gordon at Site 1"/>
    <s v="Gordon Estuary"/>
    <n v="1"/>
    <s v="Blennie/Gunnel"/>
    <s v="Wild"/>
    <s v="Non-salmonid juvenile"/>
    <m/>
    <m/>
    <m/>
    <n v="5"/>
    <s v="BS"/>
    <s v="Select tide"/>
    <m/>
    <m/>
  </r>
  <r>
    <n v="19"/>
    <x v="2"/>
    <n v="5"/>
    <s v="May"/>
    <n v="6"/>
    <x v="56"/>
    <d v="1899-12-30T13:43:00"/>
    <x v="20"/>
    <s v="On point at confluence of N. Arm and Brown's Slough"/>
    <s v="Gordon Estuary"/>
    <n v="1"/>
    <s v="Chinook"/>
    <s v="Wild"/>
    <s v="Fry"/>
    <m/>
    <m/>
    <m/>
    <n v="101"/>
    <s v="BS"/>
    <s v="Select tide"/>
    <m/>
    <m/>
  </r>
  <r>
    <n v="19"/>
    <x v="2"/>
    <n v="5"/>
    <s v="May"/>
    <n v="6"/>
    <x v="56"/>
    <d v="1899-12-30T13:43:00"/>
    <x v="20"/>
    <s v="On point at confluence of N. Arm and Brown's Slough"/>
    <s v="Gordon Estuary"/>
    <n v="1"/>
    <s v="Coho"/>
    <s v="Wild"/>
    <s v="Fry"/>
    <m/>
    <m/>
    <m/>
    <n v="8"/>
    <s v="BS"/>
    <s v="Select tide"/>
    <m/>
    <m/>
  </r>
  <r>
    <n v="19"/>
    <x v="2"/>
    <n v="5"/>
    <s v="May"/>
    <n v="6"/>
    <x v="56"/>
    <d v="1899-12-30T13:43:00"/>
    <x v="20"/>
    <s v="On point at confluence of N. Arm and Brown's Slough"/>
    <s v="Gordon Estuary"/>
    <n v="1"/>
    <s v="Chum"/>
    <s v="Wild"/>
    <s v="Fry"/>
    <m/>
    <m/>
    <m/>
    <n v="48"/>
    <s v="BS"/>
    <s v="Select tide"/>
    <m/>
    <m/>
  </r>
  <r>
    <n v="19"/>
    <x v="2"/>
    <n v="5"/>
    <s v="May"/>
    <n v="6"/>
    <x v="56"/>
    <d v="1899-12-30T13:43:00"/>
    <x v="20"/>
    <s v="On point at confluence of N. Arm and Brown's Slough"/>
    <s v="Gordon Estuary"/>
    <n v="1"/>
    <s v="Sculpin"/>
    <s v="Wild"/>
    <s v="Non-salmonid juvenile"/>
    <m/>
    <m/>
    <m/>
    <n v="26"/>
    <s v="BS"/>
    <s v="Select tide"/>
    <m/>
    <m/>
  </r>
  <r>
    <n v="19"/>
    <x v="2"/>
    <n v="5"/>
    <s v="May"/>
    <n v="6"/>
    <x v="56"/>
    <d v="1899-12-30T13:43:00"/>
    <x v="20"/>
    <s v="On point at confluence of N. Arm and Brown's Slough"/>
    <s v="Gordon Estuary"/>
    <n v="1"/>
    <s v="Blennie/Gunnel"/>
    <s v="Wild"/>
    <s v="Non-salmonid juvenile"/>
    <m/>
    <m/>
    <m/>
    <n v="10"/>
    <s v="BS"/>
    <s v="Select tide"/>
    <m/>
    <m/>
  </r>
  <r>
    <n v="19"/>
    <x v="2"/>
    <n v="5"/>
    <s v="May"/>
    <n v="7"/>
    <x v="57"/>
    <d v="1899-12-30T09:15:00"/>
    <x v="25"/>
    <s v="Site 6, just upstream of bridge"/>
    <s v="Gordon Estuary"/>
    <n v="1"/>
    <s v="Coho"/>
    <s v="Wild"/>
    <s v="Fry"/>
    <m/>
    <m/>
    <m/>
    <n v="54"/>
    <s v="PS"/>
    <s v="Select tide"/>
    <m/>
    <m/>
  </r>
  <r>
    <n v="19"/>
    <x v="2"/>
    <n v="5"/>
    <s v="May"/>
    <n v="7"/>
    <x v="57"/>
    <d v="1899-12-30T09:15:00"/>
    <x v="25"/>
    <s v="Site 6, just upstream of bridge"/>
    <s v="Gordon Estuary"/>
    <n v="1"/>
    <s v="Sculpin"/>
    <s v="Wild"/>
    <s v="Non-salmonid juvenile"/>
    <m/>
    <m/>
    <m/>
    <n v="10"/>
    <s v="PS"/>
    <s v="Select tide"/>
    <m/>
    <m/>
  </r>
  <r>
    <n v="19"/>
    <x v="2"/>
    <n v="5"/>
    <s v="May"/>
    <n v="7"/>
    <x v="57"/>
    <d v="1899-12-30T09:15:00"/>
    <x v="25"/>
    <s v="Site 6, just upstream of bridge"/>
    <s v="Gordon Estuary"/>
    <n v="1"/>
    <s v="Stickleback"/>
    <s v="Wild"/>
    <s v="Non-salmonid juvenile"/>
    <m/>
    <m/>
    <m/>
    <n v="7"/>
    <s v="PS"/>
    <s v="Select tide"/>
    <m/>
    <m/>
  </r>
  <r>
    <n v="19"/>
    <x v="2"/>
    <n v="5"/>
    <s v="May"/>
    <n v="7"/>
    <x v="57"/>
    <d v="1899-12-30T10:30:00"/>
    <x v="36"/>
    <s v="Site 6, straight channel"/>
    <s v="Gordon Estuary"/>
    <n v="1"/>
    <s v="Coho"/>
    <s v="Wild"/>
    <s v="Fry"/>
    <m/>
    <m/>
    <m/>
    <n v="95"/>
    <s v="PS"/>
    <s v="Select tide"/>
    <m/>
    <m/>
  </r>
  <r>
    <n v="19"/>
    <x v="2"/>
    <n v="5"/>
    <s v="May"/>
    <n v="7"/>
    <x v="57"/>
    <d v="1899-12-30T10:30:00"/>
    <x v="36"/>
    <s v="Site 6, straight channel"/>
    <s v="Gordon Estuary"/>
    <n v="1"/>
    <s v="Sculpin"/>
    <s v="Wild"/>
    <s v="Non-salmonid juvenile"/>
    <m/>
    <m/>
    <m/>
    <n v="2"/>
    <s v="PS"/>
    <s v="Select tide"/>
    <m/>
    <m/>
  </r>
  <r>
    <n v="19"/>
    <x v="2"/>
    <n v="5"/>
    <s v="May"/>
    <n v="7"/>
    <x v="57"/>
    <d v="1899-12-30T10:30:00"/>
    <x v="36"/>
    <s v="Site 6, straight channel"/>
    <s v="Gordon Estuary"/>
    <n v="1"/>
    <s v="Stickleback"/>
    <s v="Wild"/>
    <s v="Non-salmonid juvenile"/>
    <m/>
    <m/>
    <m/>
    <n v="91"/>
    <s v="PS"/>
    <s v="Select tide"/>
    <m/>
    <m/>
  </r>
  <r>
    <n v="19"/>
    <x v="2"/>
    <n v="5"/>
    <s v="May"/>
    <n v="7"/>
    <x v="57"/>
    <d v="1899-12-30T12:12:00"/>
    <x v="0"/>
    <s v="Pacheedah Shores Boat Ramp"/>
    <s v="Gordon Estuary"/>
    <n v="1"/>
    <s v="Chinook"/>
    <s v="Wild"/>
    <s v="Fry"/>
    <m/>
    <m/>
    <m/>
    <n v="1"/>
    <s v="BS"/>
    <s v="Select tide"/>
    <m/>
    <m/>
  </r>
  <r>
    <n v="19"/>
    <x v="2"/>
    <n v="5"/>
    <s v="May"/>
    <n v="7"/>
    <x v="57"/>
    <d v="1899-12-30T12:12:00"/>
    <x v="0"/>
    <s v="Pacheedah Shores Boat Ramp"/>
    <s v="Gordon Estuary"/>
    <n v="1"/>
    <s v="Chum"/>
    <s v="Wild"/>
    <s v="Fry"/>
    <m/>
    <m/>
    <m/>
    <n v="1"/>
    <s v="BS"/>
    <s v="Select tide"/>
    <m/>
    <m/>
  </r>
  <r>
    <n v="19"/>
    <x v="2"/>
    <n v="5"/>
    <s v="May"/>
    <n v="7"/>
    <x v="57"/>
    <d v="1899-12-30T12:12:00"/>
    <x v="0"/>
    <s v="Pacheedah Shores Boat Ramp"/>
    <s v="Gordon Estuary"/>
    <n v="1"/>
    <s v="Coho"/>
    <s v="Wild"/>
    <s v="Fry"/>
    <m/>
    <m/>
    <m/>
    <n v="21"/>
    <s v="BS"/>
    <s v="Select tide"/>
    <m/>
    <m/>
  </r>
  <r>
    <n v="19"/>
    <x v="2"/>
    <n v="5"/>
    <s v="May"/>
    <n v="7"/>
    <x v="57"/>
    <d v="1899-12-30T12:12:00"/>
    <x v="0"/>
    <s v="Pacheedah Shores Boat Ramp"/>
    <s v="Gordon Estuary"/>
    <n v="1"/>
    <s v="Sculpin"/>
    <s v="Wild"/>
    <s v="Non-salmonid juvenile"/>
    <m/>
    <m/>
    <m/>
    <n v="13"/>
    <s v="BS"/>
    <s v="Select tide"/>
    <m/>
    <m/>
  </r>
  <r>
    <n v="19"/>
    <x v="2"/>
    <n v="5"/>
    <s v="May"/>
    <n v="7"/>
    <x v="57"/>
    <d v="1899-12-30T12:12:00"/>
    <x v="0"/>
    <s v="Pacheedah Shores Boat Ramp"/>
    <s v="Gordon Estuary"/>
    <n v="1"/>
    <s v="Stickleback"/>
    <s v="Wild"/>
    <s v="Non-salmonid juvenile"/>
    <m/>
    <m/>
    <m/>
    <n v="5"/>
    <s v="BS"/>
    <s v="Select tide"/>
    <m/>
    <m/>
  </r>
  <r>
    <n v="19"/>
    <x v="2"/>
    <n v="5"/>
    <s v="May"/>
    <n v="7"/>
    <x v="57"/>
    <d v="1899-12-30T12:12:00"/>
    <x v="0"/>
    <s v="Pacheedah Shores Boat Ramp"/>
    <s v="Gordon Estuary"/>
    <n v="1"/>
    <s v="Blennie/Gunnel"/>
    <s v="Wild"/>
    <s v="Non-salmonid juvenile"/>
    <m/>
    <m/>
    <m/>
    <n v="4"/>
    <s v="BS"/>
    <s v="Select tide"/>
    <m/>
    <m/>
  </r>
  <r>
    <n v="19"/>
    <x v="2"/>
    <n v="5"/>
    <s v="May"/>
    <n v="7"/>
    <x v="57"/>
    <d v="1899-12-30T12:12:00"/>
    <x v="0"/>
    <s v="Pacheedah Shores Boat Ramp"/>
    <s v="Gordon Estuary"/>
    <n v="1"/>
    <s v="Flounder"/>
    <s v="Wild"/>
    <s v="Non-salmonid juvenile"/>
    <m/>
    <m/>
    <m/>
    <n v="1"/>
    <s v="BS"/>
    <s v="Select tide"/>
    <m/>
    <m/>
  </r>
  <r>
    <n v="19"/>
    <x v="2"/>
    <n v="5"/>
    <s v="May"/>
    <n v="7"/>
    <x v="57"/>
    <d v="1899-12-30T13:00:00"/>
    <x v="0"/>
    <s v="Pacheedah Shores Boat Ramp"/>
    <s v="Gordon Estuary"/>
    <n v="1"/>
    <s v="Chinook"/>
    <s v="Wild"/>
    <s v="Fry"/>
    <m/>
    <m/>
    <m/>
    <n v="5"/>
    <s v="BS"/>
    <s v="Select tide"/>
    <m/>
    <m/>
  </r>
  <r>
    <n v="19"/>
    <x v="2"/>
    <n v="5"/>
    <s v="May"/>
    <n v="7"/>
    <x v="57"/>
    <d v="1899-12-30T13:00:00"/>
    <x v="0"/>
    <s v="Pacheedah Shores Boat Ramp"/>
    <s v="Gordon Estuary"/>
    <n v="1"/>
    <s v="Coho"/>
    <s v="Wild"/>
    <s v="Fry"/>
    <m/>
    <m/>
    <m/>
    <n v="15"/>
    <s v="BS"/>
    <s v="Select tide"/>
    <m/>
    <m/>
  </r>
  <r>
    <n v="19"/>
    <x v="2"/>
    <n v="5"/>
    <s v="May"/>
    <n v="7"/>
    <x v="57"/>
    <d v="1899-12-30T13:00:00"/>
    <x v="0"/>
    <s v="Pacheedah Shores Boat Ramp"/>
    <s v="Gordon Estuary"/>
    <n v="1"/>
    <s v="Sculpin"/>
    <s v="Wild"/>
    <s v="Non-salmonid juvenile"/>
    <m/>
    <m/>
    <m/>
    <n v="14"/>
    <s v="BS"/>
    <s v="Select tide"/>
    <m/>
    <m/>
  </r>
  <r>
    <n v="19"/>
    <x v="2"/>
    <n v="5"/>
    <s v="May"/>
    <n v="7"/>
    <x v="57"/>
    <d v="1899-12-30T13:00:00"/>
    <x v="0"/>
    <s v="Pacheedah Shores Boat Ramp"/>
    <s v="Gordon Estuary"/>
    <n v="1"/>
    <s v="Stickleback"/>
    <s v="Wild"/>
    <s v="Non-salmonid juvenile"/>
    <m/>
    <m/>
    <m/>
    <n v="8"/>
    <s v="BS"/>
    <s v="Select tide"/>
    <m/>
    <m/>
  </r>
  <r>
    <n v="19"/>
    <x v="2"/>
    <n v="5"/>
    <s v="May"/>
    <n v="7"/>
    <x v="57"/>
    <d v="1899-12-30T13:00:00"/>
    <x v="0"/>
    <s v="Pacheedah Shores Boat Ramp"/>
    <s v="Gordon Estuary"/>
    <n v="1"/>
    <s v="Pipefish"/>
    <s v="Wild"/>
    <s v="Non-salmonid juvenile"/>
    <m/>
    <m/>
    <m/>
    <n v="6"/>
    <s v="BS"/>
    <s v="Select tide"/>
    <m/>
    <m/>
  </r>
  <r>
    <n v="19"/>
    <x v="2"/>
    <n v="5"/>
    <s v="May"/>
    <n v="7"/>
    <x v="57"/>
    <d v="1899-12-30T13:00:00"/>
    <x v="0"/>
    <s v="Pacheedah Shores Boat Ramp"/>
    <s v="Gordon Estuary"/>
    <n v="1"/>
    <s v="Blennie/Gunnel"/>
    <s v="Wild"/>
    <s v="Non-salmonid juvenile"/>
    <m/>
    <m/>
    <m/>
    <n v="5"/>
    <s v="BS"/>
    <s v="Select tide"/>
    <m/>
    <m/>
  </r>
  <r>
    <n v="19"/>
    <x v="2"/>
    <n v="5"/>
    <s v="May"/>
    <n v="7"/>
    <x v="57"/>
    <d v="1899-12-30T13:00:00"/>
    <x v="0"/>
    <s v="Pacheedah Shores Boat Ramp"/>
    <s v="Gordon Estuary"/>
    <n v="1"/>
    <s v="Flounder"/>
    <s v="Wild"/>
    <s v="Non-salmonid juvenile"/>
    <m/>
    <m/>
    <m/>
    <n v="7"/>
    <s v="BS"/>
    <s v="Select tide"/>
    <m/>
    <m/>
  </r>
  <r>
    <n v="19"/>
    <x v="2"/>
    <n v="5"/>
    <s v="May"/>
    <n v="7"/>
    <x v="57"/>
    <d v="1899-12-30T13:00:00"/>
    <x v="0"/>
    <s v="Pacheedah Shores Boat Ramp"/>
    <s v="Gordon Estuary"/>
    <n v="1"/>
    <s v="Sandlance"/>
    <s v="Wild"/>
    <s v="not specified"/>
    <m/>
    <m/>
    <m/>
    <n v="1"/>
    <s v="BS"/>
    <s v="Select tide"/>
    <m/>
    <m/>
  </r>
  <r>
    <n v="19"/>
    <x v="2"/>
    <n v="5"/>
    <s v="May"/>
    <n v="7"/>
    <x v="57"/>
    <d v="1899-12-30T14:30:00"/>
    <x v="9"/>
    <s v="Q Jeff (right bank opposite N. Arm confl.)"/>
    <s v="Gordon Estuary"/>
    <n v="1"/>
    <s v="Chinook"/>
    <s v="Wild"/>
    <s v="Fry"/>
    <m/>
    <m/>
    <m/>
    <n v="6"/>
    <s v="BS"/>
    <s v="Select tide"/>
    <m/>
    <m/>
  </r>
  <r>
    <n v="19"/>
    <x v="2"/>
    <n v="5"/>
    <s v="May"/>
    <n v="7"/>
    <x v="57"/>
    <d v="1899-12-30T14:30:00"/>
    <x v="9"/>
    <s v="Q Jeff (right bank opposite N. Arm confl.)"/>
    <s v="Gordon Estuary"/>
    <n v="1"/>
    <s v="Chum"/>
    <s v="Wild"/>
    <s v="Fry"/>
    <m/>
    <m/>
    <m/>
    <n v="24"/>
    <s v="BS"/>
    <s v="Select tide"/>
    <m/>
    <m/>
  </r>
  <r>
    <n v="19"/>
    <x v="2"/>
    <n v="5"/>
    <s v="May"/>
    <n v="7"/>
    <x v="57"/>
    <d v="1899-12-30T14:30:00"/>
    <x v="9"/>
    <s v="Q Jeff (right bank opposite N. Arm confl.)"/>
    <s v="Gordon Estuary"/>
    <n v="1"/>
    <s v="Coho"/>
    <s v="Wild"/>
    <s v="Fry"/>
    <m/>
    <m/>
    <m/>
    <n v="4"/>
    <s v="BS"/>
    <s v="Select tide"/>
    <m/>
    <m/>
  </r>
  <r>
    <n v="19"/>
    <x v="2"/>
    <n v="5"/>
    <s v="May"/>
    <n v="7"/>
    <x v="57"/>
    <d v="1899-12-30T14:30:00"/>
    <x v="9"/>
    <s v="Q Jeff (right bank opposite N. Arm confl.)"/>
    <s v="Gordon Estuary"/>
    <n v="1"/>
    <s v="Sculpin"/>
    <s v="Wild"/>
    <s v="Non-salmonid juvenile"/>
    <m/>
    <m/>
    <m/>
    <n v="6"/>
    <s v="BS"/>
    <s v="Select tide"/>
    <m/>
    <m/>
  </r>
  <r>
    <n v="19"/>
    <x v="2"/>
    <n v="5"/>
    <s v="May"/>
    <n v="7"/>
    <x v="57"/>
    <d v="1899-12-30T14:30:00"/>
    <x v="9"/>
    <s v="Q Jeff (right bank opposite N. Arm confl.)"/>
    <s v="Gordon Estuary"/>
    <n v="1"/>
    <s v="Pipefish"/>
    <s v="Wild"/>
    <s v="Non-salmonid juvenile"/>
    <m/>
    <m/>
    <m/>
    <n v="1"/>
    <s v="BS"/>
    <s v="Select tide"/>
    <m/>
    <m/>
  </r>
  <r>
    <n v="19"/>
    <x v="2"/>
    <n v="5"/>
    <s v="May"/>
    <n v="7"/>
    <x v="57"/>
    <d v="1899-12-30T14:30:00"/>
    <x v="9"/>
    <s v="Q Jeff (right bank opposite N. Arm confl.)"/>
    <s v="Gordon Estuary"/>
    <n v="1"/>
    <s v="Blennie/Gunnel"/>
    <s v="Wild"/>
    <s v="Non-salmonid juvenile"/>
    <m/>
    <m/>
    <m/>
    <n v="3"/>
    <s v="BS"/>
    <s v="Select tide"/>
    <m/>
    <m/>
  </r>
  <r>
    <n v="19"/>
    <x v="2"/>
    <n v="5"/>
    <s v="May"/>
    <n v="7"/>
    <x v="57"/>
    <d v="1899-12-30T14:30:00"/>
    <x v="9"/>
    <s v="Q Jeff (right bank opposite N. Arm confl.)"/>
    <s v="Gordon Estuary"/>
    <n v="1"/>
    <s v="Flounder"/>
    <s v="Wild"/>
    <s v="Non-salmonid juvenile"/>
    <m/>
    <m/>
    <m/>
    <n v="2"/>
    <s v="BS"/>
    <s v="Select tide"/>
    <m/>
    <m/>
  </r>
  <r>
    <n v="19"/>
    <x v="2"/>
    <n v="5"/>
    <s v="May"/>
    <n v="7"/>
    <x v="57"/>
    <d v="1899-12-30T14:40:00"/>
    <x v="16"/>
    <s v="Browns Slough Site 7 inlet left tidal channel"/>
    <s v="Gordon Estuary"/>
    <n v="1"/>
    <s v="Coho"/>
    <s v="Wild"/>
    <s v="Fry"/>
    <m/>
    <m/>
    <m/>
    <n v="98"/>
    <s v="PS"/>
    <s v="Select tide"/>
    <m/>
    <m/>
  </r>
  <r>
    <n v="19"/>
    <x v="2"/>
    <n v="5"/>
    <s v="May"/>
    <n v="7"/>
    <x v="57"/>
    <d v="1899-12-30T14:40:00"/>
    <x v="16"/>
    <s v="Browns Slough Site 7 inlet left tidal channel"/>
    <s v="Gordon Estuary"/>
    <n v="1"/>
    <s v="Stickleback"/>
    <s v="Wild"/>
    <s v="Non-salmonid juvenile"/>
    <m/>
    <m/>
    <m/>
    <n v="144"/>
    <s v="PS"/>
    <s v="Select tide"/>
    <m/>
    <m/>
  </r>
  <r>
    <n v="20"/>
    <x v="2"/>
    <n v="5"/>
    <s v="May"/>
    <n v="14"/>
    <x v="58"/>
    <d v="1899-12-30T09:30:00"/>
    <x v="4"/>
    <s v="Butch's (Gordon R.)"/>
    <s v="Gordon Estuary"/>
    <n v="1"/>
    <s v="Stickleback"/>
    <s v="Wild"/>
    <s v="Non-salmonid juvenile"/>
    <m/>
    <m/>
    <m/>
    <n v="21"/>
    <s v="BS"/>
    <s v="Select tide"/>
    <m/>
    <m/>
  </r>
  <r>
    <n v="20"/>
    <x v="2"/>
    <n v="5"/>
    <s v="May"/>
    <n v="14"/>
    <x v="58"/>
    <d v="1899-12-30T09:30:00"/>
    <x v="4"/>
    <s v="Butch's (Gordon R.)"/>
    <s v="Gordon Estuary"/>
    <n v="1"/>
    <s v="Pipefish"/>
    <s v="Wild"/>
    <s v="Non-salmonid juvenile"/>
    <m/>
    <m/>
    <m/>
    <n v="33"/>
    <s v="BS"/>
    <s v="Select tide"/>
    <m/>
    <m/>
  </r>
  <r>
    <n v="20"/>
    <x v="2"/>
    <n v="5"/>
    <s v="May"/>
    <n v="14"/>
    <x v="58"/>
    <d v="1899-12-30T09:30:00"/>
    <x v="4"/>
    <s v="Butch's (Gordon R.)"/>
    <s v="Gordon Estuary"/>
    <n v="1"/>
    <s v="Blennie/Gunnel"/>
    <s v="Wild"/>
    <s v="Non-salmonid juvenile"/>
    <m/>
    <m/>
    <m/>
    <n v="45"/>
    <s v="BS"/>
    <s v="Select tide"/>
    <m/>
    <m/>
  </r>
  <r>
    <n v="20"/>
    <x v="2"/>
    <n v="5"/>
    <s v="May"/>
    <n v="14"/>
    <x v="58"/>
    <d v="1899-12-30T09:30:00"/>
    <x v="4"/>
    <s v="Butch's (Gordon R.)"/>
    <s v="Gordon Estuary"/>
    <n v="1"/>
    <s v="Flounder"/>
    <s v="Wild"/>
    <s v="Non-salmonid juvenile"/>
    <m/>
    <m/>
    <m/>
    <n v="12"/>
    <s v="BS"/>
    <s v="Select tide"/>
    <m/>
    <m/>
  </r>
  <r>
    <n v="20"/>
    <x v="2"/>
    <n v="5"/>
    <s v="May"/>
    <n v="14"/>
    <x v="58"/>
    <d v="1899-12-30T09:30:00"/>
    <x v="4"/>
    <s v="Butch's (Gordon R.)"/>
    <s v="Gordon Estuary"/>
    <n v="1"/>
    <s v="Perch"/>
    <s v="Wild"/>
    <s v="Non-salmonid juvenile"/>
    <m/>
    <m/>
    <m/>
    <n v="4"/>
    <s v="BS"/>
    <s v="Select tide"/>
    <m/>
    <m/>
  </r>
  <r>
    <n v="20"/>
    <x v="2"/>
    <n v="5"/>
    <s v="May"/>
    <n v="14"/>
    <x v="58"/>
    <d v="1899-12-30T09:30:00"/>
    <x v="4"/>
    <s v="Butch's (Gordon R.)"/>
    <s v="Gordon Estuary"/>
    <n v="1"/>
    <s v="Crab"/>
    <s v="Wild"/>
    <s v="Non-salmonid juvenile"/>
    <m/>
    <m/>
    <m/>
    <n v="7"/>
    <s v="BS"/>
    <s v="Select tide"/>
    <m/>
    <m/>
  </r>
  <r>
    <n v="20"/>
    <x v="2"/>
    <n v="5"/>
    <s v="May"/>
    <n v="14"/>
    <x v="58"/>
    <d v="1899-12-30T09:30:00"/>
    <x v="4"/>
    <s v="Butch's (Gordon R.)"/>
    <s v="Gordon Estuary"/>
    <n v="1"/>
    <s v="Chum"/>
    <s v="Wild"/>
    <s v="Fry"/>
    <m/>
    <m/>
    <m/>
    <n v="1"/>
    <s v="BS"/>
    <s v="Select tide"/>
    <m/>
    <m/>
  </r>
  <r>
    <n v="20"/>
    <x v="2"/>
    <n v="5"/>
    <s v="May"/>
    <n v="14"/>
    <x v="58"/>
    <d v="1899-12-30T09:30:00"/>
    <x v="4"/>
    <s v="Butch's (Gordon R.)"/>
    <s v="Gordon Estuary"/>
    <n v="1"/>
    <s v="Coho"/>
    <s v="Wild"/>
    <s v="Fry"/>
    <m/>
    <m/>
    <m/>
    <n v="57"/>
    <s v="BS"/>
    <s v="Select tide"/>
    <m/>
    <m/>
  </r>
  <r>
    <n v="20"/>
    <x v="2"/>
    <n v="5"/>
    <s v="May"/>
    <n v="14"/>
    <x v="58"/>
    <d v="1899-12-30T09:30:00"/>
    <x v="4"/>
    <s v="Butch's (Gordon R.)"/>
    <s v="Gordon Estuary"/>
    <n v="1"/>
    <s v="Chinook"/>
    <s v="Wild"/>
    <s v="Fry"/>
    <m/>
    <m/>
    <m/>
    <n v="6"/>
    <s v="BS"/>
    <s v="Select tide"/>
    <m/>
    <m/>
  </r>
  <r>
    <n v="20"/>
    <x v="2"/>
    <n v="5"/>
    <s v="May"/>
    <n v="14"/>
    <x v="58"/>
    <d v="1899-12-30T10:54:00"/>
    <x v="9"/>
    <s v="Q Jeff (right bank opposite N. Arm confl.)"/>
    <s v="Gordon Estuary"/>
    <n v="1"/>
    <s v="Coho"/>
    <s v="Wild"/>
    <s v="Fry"/>
    <m/>
    <m/>
    <m/>
    <n v="123"/>
    <s v="BS"/>
    <s v="Select tide"/>
    <m/>
    <m/>
  </r>
  <r>
    <n v="20"/>
    <x v="2"/>
    <n v="5"/>
    <s v="May"/>
    <n v="14"/>
    <x v="58"/>
    <d v="1899-12-30T10:54:00"/>
    <x v="9"/>
    <s v="Q Jeff (right bank opposite N. Arm confl.)"/>
    <s v="Gordon Estuary"/>
    <n v="1"/>
    <s v="Chinook"/>
    <s v="Wild"/>
    <s v="Fry"/>
    <m/>
    <m/>
    <m/>
    <n v="7"/>
    <s v="BS"/>
    <s v="Select tide"/>
    <m/>
    <m/>
  </r>
  <r>
    <n v="20"/>
    <x v="2"/>
    <n v="5"/>
    <s v="May"/>
    <n v="14"/>
    <x v="58"/>
    <d v="1899-12-30T10:54:00"/>
    <x v="9"/>
    <s v="Q Jeff (right bank opposite N. Arm confl.)"/>
    <s v="Gordon Estuary"/>
    <n v="1"/>
    <s v="Sculpin"/>
    <s v="Wild"/>
    <s v="Non-salmonid juvenile"/>
    <m/>
    <m/>
    <m/>
    <n v="59"/>
    <s v="BS"/>
    <s v="Select tide"/>
    <m/>
    <m/>
  </r>
  <r>
    <n v="20"/>
    <x v="2"/>
    <n v="5"/>
    <s v="May"/>
    <n v="14"/>
    <x v="58"/>
    <d v="1899-12-30T10:54:00"/>
    <x v="9"/>
    <s v="Q Jeff (right bank opposite N. Arm confl.)"/>
    <s v="Gordon Estuary"/>
    <n v="1"/>
    <s v="Pipefish"/>
    <s v="Wild"/>
    <s v="Non-salmonid juvenile"/>
    <m/>
    <m/>
    <m/>
    <n v="7"/>
    <s v="BS"/>
    <s v="Select tide"/>
    <m/>
    <m/>
  </r>
  <r>
    <n v="20"/>
    <x v="2"/>
    <n v="5"/>
    <s v="May"/>
    <n v="14"/>
    <x v="58"/>
    <d v="1899-12-30T10:54:00"/>
    <x v="9"/>
    <s v="Q Jeff (right bank opposite N. Arm confl.)"/>
    <s v="Gordon Estuary"/>
    <n v="1"/>
    <s v="Blennie/Gunnel"/>
    <s v="Wild"/>
    <s v="Non-salmonid juvenile"/>
    <m/>
    <m/>
    <m/>
    <n v="53"/>
    <s v="BS"/>
    <s v="Select tide"/>
    <m/>
    <m/>
  </r>
  <r>
    <n v="20"/>
    <x v="2"/>
    <n v="5"/>
    <s v="May"/>
    <n v="14"/>
    <x v="58"/>
    <d v="1899-12-30T10:54:00"/>
    <x v="9"/>
    <s v="Q Jeff (right bank opposite N. Arm confl.)"/>
    <s v="Gordon Estuary"/>
    <n v="1"/>
    <s v="Flounder"/>
    <s v="Wild"/>
    <s v="Non-salmonid juvenile"/>
    <m/>
    <m/>
    <m/>
    <n v="11"/>
    <s v="BS"/>
    <s v="Select tide"/>
    <m/>
    <m/>
  </r>
  <r>
    <n v="20"/>
    <x v="2"/>
    <n v="5"/>
    <s v="May"/>
    <n v="14"/>
    <x v="58"/>
    <d v="1899-12-30T10:54:00"/>
    <x v="9"/>
    <s v="Q Jeff (right bank opposite N. Arm confl.)"/>
    <s v="Gordon Estuary"/>
    <n v="1"/>
    <s v="Perch"/>
    <s v="Wild"/>
    <s v="Non-salmonid juvenile"/>
    <m/>
    <m/>
    <m/>
    <n v="11"/>
    <s v="BS"/>
    <s v="Select tide"/>
    <m/>
    <m/>
  </r>
  <r>
    <n v="20"/>
    <x v="2"/>
    <n v="5"/>
    <s v="May"/>
    <n v="14"/>
    <x v="58"/>
    <d v="1899-12-30T12:30:00"/>
    <x v="4"/>
    <s v="Butch's (Gordon R.)"/>
    <s v="Gordon Estuary"/>
    <n v="1"/>
    <s v="Chum"/>
    <s v="Wild"/>
    <s v="Smolt"/>
    <m/>
    <m/>
    <m/>
    <n v="4"/>
    <s v="BS"/>
    <s v="Select tide"/>
    <m/>
    <m/>
  </r>
  <r>
    <n v="20"/>
    <x v="2"/>
    <n v="5"/>
    <s v="May"/>
    <n v="14"/>
    <x v="58"/>
    <d v="1899-12-30T12:30:00"/>
    <x v="4"/>
    <s v="Butch's (Gordon R.)"/>
    <s v="Gordon Estuary"/>
    <n v="1"/>
    <s v="Chum"/>
    <s v="Wild"/>
    <s v="Fry"/>
    <m/>
    <m/>
    <m/>
    <n v="20"/>
    <s v="BS"/>
    <s v="Select tide"/>
    <m/>
    <m/>
  </r>
  <r>
    <n v="20"/>
    <x v="2"/>
    <n v="5"/>
    <s v="May"/>
    <n v="14"/>
    <x v="58"/>
    <d v="1899-12-30T12:30:00"/>
    <x v="4"/>
    <s v="Butch's (Gordon R.)"/>
    <s v="Gordon Estuary"/>
    <n v="1"/>
    <s v="Chinook"/>
    <s v="Wild"/>
    <s v="Smolt"/>
    <m/>
    <m/>
    <m/>
    <n v="6"/>
    <s v="BS"/>
    <s v="Select tide"/>
    <m/>
    <m/>
  </r>
  <r>
    <n v="20"/>
    <x v="2"/>
    <n v="5"/>
    <s v="May"/>
    <n v="14"/>
    <x v="58"/>
    <d v="1899-12-30T12:30:00"/>
    <x v="4"/>
    <s v="Butch's (Gordon R.)"/>
    <s v="Gordon Estuary"/>
    <n v="1"/>
    <s v="Chinook"/>
    <s v="Wild"/>
    <s v="Fry"/>
    <m/>
    <m/>
    <m/>
    <n v="18"/>
    <s v="BS"/>
    <s v="Select tide"/>
    <m/>
    <m/>
  </r>
  <r>
    <n v="20"/>
    <x v="2"/>
    <n v="5"/>
    <s v="May"/>
    <n v="14"/>
    <x v="58"/>
    <d v="1899-12-30T12:30:00"/>
    <x v="4"/>
    <s v="Butch's (Gordon R.)"/>
    <s v="Gordon Estuary"/>
    <n v="1"/>
    <s v="Coho"/>
    <s v="Wild"/>
    <s v="Smolt"/>
    <m/>
    <m/>
    <m/>
    <n v="17"/>
    <s v="BS"/>
    <s v="Select tide"/>
    <m/>
    <m/>
  </r>
  <r>
    <n v="20"/>
    <x v="2"/>
    <n v="5"/>
    <s v="May"/>
    <n v="14"/>
    <x v="58"/>
    <d v="1899-12-30T12:30:00"/>
    <x v="4"/>
    <s v="Butch's (Gordon R.)"/>
    <s v="Gordon Estuary"/>
    <n v="1"/>
    <s v="Coho"/>
    <s v="Wild"/>
    <s v="Fry"/>
    <m/>
    <m/>
    <m/>
    <n v="4"/>
    <s v="BS"/>
    <s v="Select tide"/>
    <m/>
    <m/>
  </r>
  <r>
    <n v="20"/>
    <x v="2"/>
    <n v="5"/>
    <s v="May"/>
    <n v="14"/>
    <x v="58"/>
    <d v="1899-12-30T12:30:00"/>
    <x v="4"/>
    <s v="Butch's (Gordon R.)"/>
    <s v="Gordon Estuary"/>
    <n v="1"/>
    <s v="Sculpin"/>
    <s v="Wild"/>
    <s v="Non-salmonid juvenile"/>
    <m/>
    <m/>
    <m/>
    <n v="5"/>
    <s v="BS"/>
    <s v="Select tide"/>
    <m/>
    <m/>
  </r>
  <r>
    <n v="20"/>
    <x v="2"/>
    <n v="5"/>
    <s v="May"/>
    <n v="14"/>
    <x v="58"/>
    <d v="1899-12-30T12:30:00"/>
    <x v="4"/>
    <s v="Butch's (Gordon R.)"/>
    <s v="Gordon Estuary"/>
    <n v="1"/>
    <s v="Pipefish"/>
    <s v="Wild"/>
    <s v="Non-salmonid juvenile"/>
    <m/>
    <m/>
    <m/>
    <n v="1"/>
    <s v="BS"/>
    <s v="Select tide"/>
    <m/>
    <m/>
  </r>
  <r>
    <n v="20"/>
    <x v="2"/>
    <n v="5"/>
    <s v="May"/>
    <n v="14"/>
    <x v="58"/>
    <d v="1899-12-30T12:30:00"/>
    <x v="4"/>
    <s v="Butch's (Gordon R.)"/>
    <s v="Gordon Estuary"/>
    <n v="1"/>
    <s v="Blennie/Gunnel"/>
    <s v="Wild"/>
    <s v="Non-salmonid juvenile"/>
    <m/>
    <m/>
    <m/>
    <n v="6"/>
    <s v="BS"/>
    <s v="Select tide"/>
    <m/>
    <m/>
  </r>
  <r>
    <n v="20"/>
    <x v="2"/>
    <n v="5"/>
    <s v="May"/>
    <n v="14"/>
    <x v="58"/>
    <d v="1899-12-30T12:30:00"/>
    <x v="4"/>
    <s v="Butch's (Gordon R.)"/>
    <s v="Gordon Estuary"/>
    <n v="1"/>
    <s v="Perch"/>
    <s v="Wild"/>
    <s v="Non-salmonid juvenile"/>
    <m/>
    <m/>
    <m/>
    <n v="2"/>
    <s v="BS"/>
    <s v="Select tide"/>
    <m/>
    <m/>
  </r>
  <r>
    <n v="20"/>
    <x v="2"/>
    <n v="5"/>
    <s v="May"/>
    <n v="14"/>
    <x v="58"/>
    <d v="1899-12-30T14:35:00"/>
    <x v="35"/>
    <s v="Gravel bar on Gordon at Site 1"/>
    <s v="Gordon Estuary"/>
    <n v="1"/>
    <s v="Sculpin"/>
    <s v="Wild"/>
    <s v="Non-salmonid juvenile"/>
    <m/>
    <m/>
    <m/>
    <n v="102"/>
    <s v="BS"/>
    <s v="Select tide"/>
    <m/>
    <m/>
  </r>
  <r>
    <n v="20"/>
    <x v="2"/>
    <n v="5"/>
    <s v="May"/>
    <n v="14"/>
    <x v="58"/>
    <d v="1899-12-30T14:35:00"/>
    <x v="35"/>
    <s v="Gravel bar on Gordon at Site 1"/>
    <s v="Gordon Estuary"/>
    <n v="1"/>
    <s v="Stickleback"/>
    <s v="Wild"/>
    <s v="Non-salmonid juvenile"/>
    <m/>
    <m/>
    <m/>
    <n v="17"/>
    <s v="BS"/>
    <s v="Select tide"/>
    <m/>
    <m/>
  </r>
  <r>
    <n v="20"/>
    <x v="2"/>
    <n v="5"/>
    <s v="May"/>
    <n v="14"/>
    <x v="58"/>
    <d v="1899-12-30T14:35:00"/>
    <x v="35"/>
    <s v="Gravel bar on Gordon at Site 1"/>
    <s v="Gordon Estuary"/>
    <n v="1"/>
    <s v="Blennie/Gunnel"/>
    <s v="Wild"/>
    <s v="Non-salmonid juvenile"/>
    <m/>
    <m/>
    <m/>
    <n v="1"/>
    <s v="BS"/>
    <s v="Select tide"/>
    <m/>
    <m/>
  </r>
  <r>
    <n v="20"/>
    <x v="2"/>
    <n v="5"/>
    <s v="May"/>
    <n v="14"/>
    <x v="58"/>
    <d v="1899-12-30T14:35:00"/>
    <x v="35"/>
    <s v="Gravel bar on Gordon at Site 1"/>
    <s v="Gordon Estuary"/>
    <n v="1"/>
    <s v="Flounder"/>
    <s v="Wild"/>
    <s v="Non-salmonid juvenile"/>
    <m/>
    <m/>
    <m/>
    <n v="1"/>
    <s v="BS"/>
    <s v="Select tide"/>
    <m/>
    <m/>
  </r>
  <r>
    <n v="20"/>
    <x v="2"/>
    <n v="5"/>
    <s v="May"/>
    <n v="14"/>
    <x v="58"/>
    <d v="1899-12-30T14:35:00"/>
    <x v="35"/>
    <s v="Gravel bar on Gordon at Site 1"/>
    <s v="Gordon Estuary"/>
    <n v="1"/>
    <s v="Coho"/>
    <s v="Wild"/>
    <s v="Fry"/>
    <m/>
    <m/>
    <m/>
    <n v="24"/>
    <s v="BS"/>
    <s v="Select tide"/>
    <m/>
    <m/>
  </r>
  <r>
    <n v="20"/>
    <x v="2"/>
    <n v="5"/>
    <s v="May"/>
    <n v="14"/>
    <x v="58"/>
    <d v="1899-12-30T14:35:00"/>
    <x v="35"/>
    <s v="Gravel bar on Gordon at Site 1"/>
    <s v="Gordon Estuary"/>
    <n v="1"/>
    <s v="Chinook"/>
    <s v="Wild"/>
    <s v="Fry"/>
    <m/>
    <m/>
    <m/>
    <n v="14"/>
    <s v="BS"/>
    <s v="Select tide"/>
    <m/>
    <m/>
  </r>
  <r>
    <n v="20"/>
    <x v="2"/>
    <n v="5"/>
    <s v="May"/>
    <n v="14"/>
    <x v="58"/>
    <d v="1899-12-30T15:00:00"/>
    <x v="8"/>
    <s v="Q01, left bank Gordon up from confluence"/>
    <s v="Gordon Estuary"/>
    <n v="1"/>
    <s v="Coho"/>
    <s v="Wild"/>
    <s v="Fry"/>
    <m/>
    <m/>
    <m/>
    <n v="54"/>
    <s v="BS"/>
    <s v="Select tide"/>
    <m/>
    <m/>
  </r>
  <r>
    <n v="20"/>
    <x v="2"/>
    <n v="5"/>
    <s v="May"/>
    <n v="14"/>
    <x v="58"/>
    <d v="1899-12-30T15:00:00"/>
    <x v="8"/>
    <s v="Q01, left bank Gordon up from confluence"/>
    <s v="Gordon Estuary"/>
    <n v="1"/>
    <s v="Chum"/>
    <s v="Wild"/>
    <s v="Fry"/>
    <m/>
    <m/>
    <m/>
    <n v="5"/>
    <s v="BS"/>
    <s v="Select tide"/>
    <m/>
    <m/>
  </r>
  <r>
    <n v="20"/>
    <x v="2"/>
    <n v="5"/>
    <s v="May"/>
    <n v="14"/>
    <x v="58"/>
    <d v="1899-12-30T15:00:00"/>
    <x v="8"/>
    <s v="Q01, left bank Gordon up from confluence"/>
    <s v="Gordon Estuary"/>
    <n v="1"/>
    <s v="Chinook"/>
    <s v="Wild"/>
    <s v="Fry"/>
    <m/>
    <m/>
    <m/>
    <n v="16"/>
    <s v="BS"/>
    <s v="Select tide"/>
    <m/>
    <m/>
  </r>
  <r>
    <n v="20"/>
    <x v="2"/>
    <n v="5"/>
    <s v="May"/>
    <n v="14"/>
    <x v="58"/>
    <d v="1899-12-30T15:00:00"/>
    <x v="8"/>
    <s v="Q01, left bank Gordon up from confluence"/>
    <s v="Gordon Estuary"/>
    <n v="1"/>
    <s v="Sculpin"/>
    <s v="Wild"/>
    <s v="Non-salmonid juvenile"/>
    <m/>
    <m/>
    <m/>
    <n v="13"/>
    <s v="BS"/>
    <s v="Select tide"/>
    <m/>
    <m/>
  </r>
  <r>
    <n v="20"/>
    <x v="2"/>
    <n v="5"/>
    <s v="May"/>
    <n v="14"/>
    <x v="58"/>
    <d v="1899-12-30T15:00:00"/>
    <x v="8"/>
    <s v="Q01, left bank Gordon up from confluence"/>
    <s v="Gordon Estuary"/>
    <n v="1"/>
    <s v="Blennie/Gunnel"/>
    <s v="Wild"/>
    <s v="Non-salmonid juvenile"/>
    <m/>
    <m/>
    <m/>
    <n v="42"/>
    <s v="BS"/>
    <s v="Select tide"/>
    <m/>
    <m/>
  </r>
  <r>
    <n v="20"/>
    <x v="2"/>
    <n v="5"/>
    <s v="May"/>
    <n v="14"/>
    <x v="58"/>
    <d v="1899-12-30T15:00:00"/>
    <x v="8"/>
    <s v="Q01, left bank Gordon up from confluence"/>
    <s v="Gordon Estuary"/>
    <n v="1"/>
    <s v="Perch"/>
    <s v="Wild"/>
    <s v="Non-salmonid juvenile"/>
    <m/>
    <m/>
    <m/>
    <n v="1"/>
    <s v="BS"/>
    <s v="Select tide"/>
    <m/>
    <m/>
  </r>
  <r>
    <n v="20"/>
    <x v="2"/>
    <n v="5"/>
    <s v="May"/>
    <n v="14"/>
    <x v="58"/>
    <d v="1899-12-30T15:20:00"/>
    <x v="20"/>
    <s v="On point at confluence of N. Arm and Brown's Slough"/>
    <s v="Gordon Estuary"/>
    <n v="1"/>
    <s v="Chinook"/>
    <s v="Wild"/>
    <s v="Fry"/>
    <m/>
    <m/>
    <m/>
    <n v="16"/>
    <s v="BS"/>
    <s v="Select tide"/>
    <m/>
    <m/>
  </r>
  <r>
    <n v="20"/>
    <x v="2"/>
    <n v="5"/>
    <s v="May"/>
    <n v="14"/>
    <x v="58"/>
    <d v="1899-12-30T15:20:00"/>
    <x v="20"/>
    <s v="On point at confluence of N. Arm and Brown's Slough"/>
    <s v="Gordon Estuary"/>
    <n v="1"/>
    <s v="Coho"/>
    <s v="Wild"/>
    <s v="Fry"/>
    <m/>
    <m/>
    <m/>
    <n v="52"/>
    <s v="BS"/>
    <s v="Select tide"/>
    <m/>
    <m/>
  </r>
  <r>
    <n v="20"/>
    <x v="2"/>
    <n v="5"/>
    <s v="May"/>
    <n v="14"/>
    <x v="58"/>
    <d v="1899-12-30T15:20:00"/>
    <x v="20"/>
    <s v="On point at confluence of N. Arm and Brown's Slough"/>
    <s v="Gordon Estuary"/>
    <n v="1"/>
    <s v="Chum"/>
    <s v="Wild"/>
    <s v="Fry"/>
    <m/>
    <m/>
    <m/>
    <n v="2"/>
    <s v="BS"/>
    <s v="Select tide"/>
    <m/>
    <m/>
  </r>
  <r>
    <n v="20"/>
    <x v="2"/>
    <n v="5"/>
    <s v="May"/>
    <n v="14"/>
    <x v="58"/>
    <d v="1899-12-30T15:20:00"/>
    <x v="20"/>
    <s v="On point at confluence of N. Arm and Brown's Slough"/>
    <s v="Gordon Estuary"/>
    <n v="1"/>
    <s v="Sculpin"/>
    <s v="Wild"/>
    <s v="Non-salmonid juvenile"/>
    <m/>
    <m/>
    <m/>
    <n v="5"/>
    <s v="BS"/>
    <s v="Select tide"/>
    <m/>
    <m/>
  </r>
  <r>
    <n v="20"/>
    <x v="2"/>
    <n v="5"/>
    <s v="May"/>
    <n v="14"/>
    <x v="58"/>
    <d v="1899-12-30T15:20:00"/>
    <x v="20"/>
    <s v="On point at confluence of N. Arm and Brown's Slough"/>
    <s v="Gordon Estuary"/>
    <n v="1"/>
    <s v="Blennie/Gunnel"/>
    <s v="Wild"/>
    <s v="Non-salmonid juvenile"/>
    <m/>
    <m/>
    <m/>
    <n v="18"/>
    <s v="BS"/>
    <s v="Select tide"/>
    <m/>
    <m/>
  </r>
  <r>
    <n v="21"/>
    <x v="2"/>
    <n v="5"/>
    <s v="May"/>
    <n v="20"/>
    <x v="59"/>
    <d v="1899-12-30T08:35:00"/>
    <x v="35"/>
    <s v="Gravel bar on Gordon at Site 1"/>
    <s v="Gordon Estuary"/>
    <n v="1"/>
    <s v="Coho"/>
    <s v="Wild"/>
    <s v="Fry"/>
    <m/>
    <m/>
    <m/>
    <n v="3"/>
    <s v="BS"/>
    <s v="Select tide"/>
    <m/>
    <m/>
  </r>
  <r>
    <n v="21"/>
    <x v="2"/>
    <n v="5"/>
    <s v="May"/>
    <n v="20"/>
    <x v="59"/>
    <d v="1899-12-30T08:35:00"/>
    <x v="35"/>
    <s v="Gravel bar on Gordon at Site 1"/>
    <s v="Gordon Estuary"/>
    <n v="1"/>
    <s v="Sculpin"/>
    <s v="Wild"/>
    <s v="Non-salmonid juvenile"/>
    <m/>
    <m/>
    <m/>
    <n v="28"/>
    <s v="BS"/>
    <s v="Select tide"/>
    <m/>
    <m/>
  </r>
  <r>
    <n v="21"/>
    <x v="2"/>
    <n v="5"/>
    <s v="May"/>
    <n v="20"/>
    <x v="59"/>
    <d v="1899-12-30T08:35:00"/>
    <x v="35"/>
    <s v="Gravel bar on Gordon at Site 1"/>
    <s v="Gordon Estuary"/>
    <n v="1"/>
    <s v="Stickleback"/>
    <s v="Wild"/>
    <s v="Non-salmonid juvenile"/>
    <m/>
    <m/>
    <m/>
    <n v="3"/>
    <s v="BS"/>
    <s v="Select tide"/>
    <m/>
    <m/>
  </r>
  <r>
    <n v="21"/>
    <x v="2"/>
    <n v="5"/>
    <s v="May"/>
    <n v="20"/>
    <x v="59"/>
    <d v="1899-12-30T08:35:00"/>
    <x v="35"/>
    <s v="Gravel bar on Gordon at Site 1"/>
    <s v="Gordon Estuary"/>
    <n v="1"/>
    <s v="Chinook"/>
    <s v="Wild"/>
    <s v="Fry"/>
    <m/>
    <m/>
    <m/>
    <n v="1"/>
    <s v="BS"/>
    <s v="Select tide"/>
    <m/>
    <m/>
  </r>
  <r>
    <n v="21"/>
    <x v="2"/>
    <n v="5"/>
    <s v="May"/>
    <n v="20"/>
    <x v="59"/>
    <d v="1899-12-30T09:05:00"/>
    <x v="22"/>
    <s v="Site 5 main channel where stump sland channel comes in"/>
    <s v="Gordon Estuary"/>
    <n v="1"/>
    <s v="Coho"/>
    <s v="Wild"/>
    <s v="Fry"/>
    <m/>
    <m/>
    <m/>
    <n v="26"/>
    <s v="PS"/>
    <s v="Select tide"/>
    <m/>
    <m/>
  </r>
  <r>
    <n v="21"/>
    <x v="2"/>
    <n v="5"/>
    <s v="May"/>
    <n v="20"/>
    <x v="59"/>
    <d v="1899-12-30T10:00:00"/>
    <x v="4"/>
    <s v="Butch's (Gordon R.)"/>
    <s v="Gordon Estuary"/>
    <n v="1"/>
    <s v="Chinook"/>
    <s v="Wild"/>
    <s v="Fry"/>
    <m/>
    <m/>
    <m/>
    <n v="4"/>
    <s v="BS"/>
    <s v="Select tide"/>
    <m/>
    <m/>
  </r>
  <r>
    <n v="21"/>
    <x v="2"/>
    <n v="5"/>
    <s v="May"/>
    <n v="20"/>
    <x v="59"/>
    <d v="1899-12-30T10:00:00"/>
    <x v="4"/>
    <s v="Butch's (Gordon R.)"/>
    <s v="Gordon Estuary"/>
    <n v="1"/>
    <s v="Sculpin"/>
    <s v="Wild"/>
    <s v="Non-salmonid juvenile"/>
    <m/>
    <m/>
    <m/>
    <n v="9"/>
    <s v="BS"/>
    <s v="Select tide"/>
    <m/>
    <m/>
  </r>
  <r>
    <n v="21"/>
    <x v="2"/>
    <n v="5"/>
    <s v="May"/>
    <n v="20"/>
    <x v="59"/>
    <d v="1899-12-30T10:00:00"/>
    <x v="4"/>
    <s v="Butch's (Gordon R.)"/>
    <s v="Gordon Estuary"/>
    <n v="1"/>
    <s v="Blennie/Gunnel"/>
    <s v="Wild"/>
    <s v="Non-salmonid juvenile"/>
    <m/>
    <m/>
    <m/>
    <n v="1"/>
    <s v="BS"/>
    <s v="Select tide"/>
    <m/>
    <m/>
  </r>
  <r>
    <n v="21"/>
    <x v="2"/>
    <n v="5"/>
    <s v="May"/>
    <n v="20"/>
    <x v="59"/>
    <d v="1899-12-30T10:45:00"/>
    <x v="8"/>
    <s v="Q01, left bank Gordon up from confluence"/>
    <s v="Gordon Estuary"/>
    <n v="1"/>
    <s v="Chinook"/>
    <s v="Wild"/>
    <s v="Fry"/>
    <m/>
    <m/>
    <m/>
    <n v="3"/>
    <s v="BS"/>
    <s v="Select tide"/>
    <m/>
    <m/>
  </r>
  <r>
    <n v="21"/>
    <x v="2"/>
    <n v="5"/>
    <s v="May"/>
    <n v="20"/>
    <x v="59"/>
    <d v="1899-12-30T10:45:00"/>
    <x v="8"/>
    <s v="Q01, left bank Gordon up from confluence"/>
    <s v="Gordon Estuary"/>
    <n v="1"/>
    <s v="Coho"/>
    <s v="Wild"/>
    <s v="Fry"/>
    <m/>
    <m/>
    <m/>
    <n v="31"/>
    <s v="BS"/>
    <s v="Select tide"/>
    <m/>
    <m/>
  </r>
  <r>
    <n v="21"/>
    <x v="2"/>
    <n v="5"/>
    <s v="May"/>
    <n v="20"/>
    <x v="59"/>
    <d v="1899-12-30T10:45:00"/>
    <x v="8"/>
    <s v="Q01, left bank Gordon up from confluence"/>
    <s v="Gordon Estuary"/>
    <n v="1"/>
    <s v="Sculpin"/>
    <s v="Wild"/>
    <s v="Non-salmonid juvenile"/>
    <m/>
    <m/>
    <m/>
    <n v="3"/>
    <s v="BS"/>
    <s v="Select tide"/>
    <m/>
    <m/>
  </r>
  <r>
    <n v="21"/>
    <x v="2"/>
    <n v="5"/>
    <s v="May"/>
    <n v="20"/>
    <x v="59"/>
    <d v="1899-12-30T10:45:00"/>
    <x v="8"/>
    <s v="Q01, left bank Gordon up from confluence"/>
    <s v="Gordon Estuary"/>
    <n v="1"/>
    <s v="Pipefish"/>
    <s v="Wild"/>
    <s v="Non-salmonid juvenile"/>
    <m/>
    <m/>
    <m/>
    <n v="1"/>
    <s v="BS"/>
    <s v="Select tide"/>
    <m/>
    <m/>
  </r>
  <r>
    <n v="21"/>
    <x v="2"/>
    <n v="5"/>
    <s v="May"/>
    <n v="20"/>
    <x v="59"/>
    <d v="1899-12-30T10:45:00"/>
    <x v="8"/>
    <s v="Q01, left bank Gordon up from confluence"/>
    <s v="Gordon Estuary"/>
    <n v="1"/>
    <s v="Blennie/Gunnel"/>
    <s v="Wild"/>
    <s v="Non-salmonid juvenile"/>
    <m/>
    <m/>
    <m/>
    <n v="3"/>
    <s v="BS"/>
    <s v="Select tide"/>
    <m/>
    <m/>
  </r>
  <r>
    <n v="21"/>
    <x v="2"/>
    <n v="5"/>
    <s v="May"/>
    <n v="20"/>
    <x v="59"/>
    <d v="1899-12-30T11:35:00"/>
    <x v="20"/>
    <s v="On point at confluence of N. Arm and Brown's Slough"/>
    <s v="Gordon Estuary"/>
    <n v="1"/>
    <s v="Chinook"/>
    <s v="Wild"/>
    <s v="Fry"/>
    <m/>
    <m/>
    <m/>
    <n v="9"/>
    <s v="BS"/>
    <s v="Select tide"/>
    <m/>
    <m/>
  </r>
  <r>
    <n v="21"/>
    <x v="2"/>
    <n v="5"/>
    <s v="May"/>
    <n v="20"/>
    <x v="59"/>
    <d v="1899-12-30T11:35:00"/>
    <x v="20"/>
    <s v="On point at confluence of N. Arm and Brown's Slough"/>
    <s v="Gordon Estuary"/>
    <n v="1"/>
    <s v="Coho"/>
    <s v="Wild"/>
    <s v="Fry"/>
    <m/>
    <m/>
    <m/>
    <n v="11"/>
    <s v="BS"/>
    <s v="Select tide"/>
    <m/>
    <m/>
  </r>
  <r>
    <n v="21"/>
    <x v="2"/>
    <n v="5"/>
    <s v="May"/>
    <n v="20"/>
    <x v="59"/>
    <d v="1899-12-30T11:35:00"/>
    <x v="20"/>
    <s v="On point at confluence of N. Arm and Brown's Slough"/>
    <s v="Gordon Estuary"/>
    <n v="1"/>
    <s v="Chum"/>
    <s v="Wild"/>
    <s v="Fry"/>
    <m/>
    <m/>
    <m/>
    <n v="6"/>
    <s v="BS"/>
    <s v="Select tide"/>
    <m/>
    <m/>
  </r>
  <r>
    <n v="21"/>
    <x v="2"/>
    <n v="5"/>
    <s v="May"/>
    <n v="20"/>
    <x v="59"/>
    <d v="1899-12-30T11:35:00"/>
    <x v="20"/>
    <s v="On point at confluence of N. Arm and Brown's Slough"/>
    <s v="Gordon Estuary"/>
    <n v="1"/>
    <s v="Pipefish"/>
    <s v="Wild"/>
    <s v="Non-salmonid juvenile"/>
    <m/>
    <m/>
    <m/>
    <n v="1"/>
    <s v="BS"/>
    <s v="Select tide"/>
    <m/>
    <m/>
  </r>
  <r>
    <n v="21"/>
    <x v="2"/>
    <n v="5"/>
    <s v="May"/>
    <n v="20"/>
    <x v="59"/>
    <d v="1899-12-30T11:35:00"/>
    <x v="20"/>
    <s v="On point at confluence of N. Arm and Brown's Slough"/>
    <s v="Gordon Estuary"/>
    <n v="1"/>
    <s v="Flounder"/>
    <s v="Wild"/>
    <s v="Non-salmonid juvenile"/>
    <m/>
    <m/>
    <m/>
    <n v="2"/>
    <s v="BS"/>
    <s v="Select tide"/>
    <m/>
    <m/>
  </r>
  <r>
    <n v="21"/>
    <x v="2"/>
    <n v="5"/>
    <s v="May"/>
    <n v="20"/>
    <x v="59"/>
    <d v="1899-12-30T12:18:00"/>
    <x v="18"/>
    <s v="Inside Site 7 inlet on south side"/>
    <s v="Gordon Estuary"/>
    <n v="1"/>
    <s v="Chinook"/>
    <s v="Wild"/>
    <s v="Fry"/>
    <m/>
    <m/>
    <m/>
    <n v="16"/>
    <s v="BS"/>
    <s v="Select tide"/>
    <m/>
    <m/>
  </r>
  <r>
    <n v="21"/>
    <x v="2"/>
    <n v="5"/>
    <s v="May"/>
    <n v="20"/>
    <x v="59"/>
    <d v="1899-12-30T12:18:00"/>
    <x v="18"/>
    <s v="Inside Site 7 inlet on south side"/>
    <s v="Gordon Estuary"/>
    <n v="1"/>
    <s v="Coho"/>
    <s v="Wild"/>
    <s v="Fry"/>
    <m/>
    <m/>
    <m/>
    <n v="20"/>
    <s v="BS"/>
    <s v="Select tide"/>
    <m/>
    <m/>
  </r>
  <r>
    <n v="21"/>
    <x v="2"/>
    <n v="5"/>
    <s v="May"/>
    <n v="20"/>
    <x v="59"/>
    <d v="1899-12-30T12:18:00"/>
    <x v="18"/>
    <s v="Inside Site 7 inlet on south side"/>
    <s v="Gordon Estuary"/>
    <n v="1"/>
    <s v="Chum"/>
    <s v="Wild"/>
    <s v="Fry"/>
    <m/>
    <m/>
    <m/>
    <n v="1"/>
    <s v="BS"/>
    <s v="Select tide"/>
    <m/>
    <m/>
  </r>
  <r>
    <n v="21"/>
    <x v="2"/>
    <n v="5"/>
    <s v="May"/>
    <n v="20"/>
    <x v="59"/>
    <d v="1899-12-30T12:18:00"/>
    <x v="18"/>
    <s v="Inside Site 7 inlet on south side"/>
    <s v="Gordon Estuary"/>
    <n v="1"/>
    <s v="Sculpin"/>
    <s v="Wild"/>
    <s v="Non-salmonid juvenile"/>
    <m/>
    <m/>
    <m/>
    <n v="18"/>
    <s v="BS"/>
    <s v="Select tide"/>
    <m/>
    <m/>
  </r>
  <r>
    <n v="21"/>
    <x v="2"/>
    <n v="5"/>
    <s v="May"/>
    <n v="20"/>
    <x v="59"/>
    <d v="1899-12-30T12:18:00"/>
    <x v="18"/>
    <s v="Inside Site 7 inlet on south side"/>
    <s v="Gordon Estuary"/>
    <n v="1"/>
    <s v="Stickleback"/>
    <s v="Wild"/>
    <s v="Non-salmonid juvenile"/>
    <m/>
    <m/>
    <m/>
    <n v="14"/>
    <s v="BS"/>
    <s v="Select tide"/>
    <m/>
    <m/>
  </r>
  <r>
    <n v="21"/>
    <x v="2"/>
    <n v="5"/>
    <s v="May"/>
    <n v="20"/>
    <x v="59"/>
    <d v="1899-12-30T12:18:00"/>
    <x v="18"/>
    <s v="Inside Site 7 inlet on south side"/>
    <s v="Gordon Estuary"/>
    <n v="1"/>
    <s v="Pipefish"/>
    <s v="Wild"/>
    <s v="Non-salmonid juvenile"/>
    <m/>
    <m/>
    <m/>
    <n v="9"/>
    <s v="BS"/>
    <s v="Select tide"/>
    <m/>
    <m/>
  </r>
  <r>
    <n v="21"/>
    <x v="2"/>
    <n v="5"/>
    <s v="May"/>
    <n v="20"/>
    <x v="59"/>
    <d v="1899-12-30T12:18:00"/>
    <x v="18"/>
    <s v="Inside Site 7 inlet on south side"/>
    <s v="Gordon Estuary"/>
    <n v="1"/>
    <s v="Blennie/Gunnel"/>
    <s v="Wild"/>
    <s v="Non-salmonid juvenile"/>
    <m/>
    <m/>
    <m/>
    <n v="124"/>
    <s v="BS"/>
    <s v="Select tide"/>
    <m/>
    <m/>
  </r>
  <r>
    <n v="21"/>
    <x v="2"/>
    <n v="5"/>
    <s v="May"/>
    <n v="20"/>
    <x v="59"/>
    <d v="1899-12-30T12:18:00"/>
    <x v="18"/>
    <s v="Inside Site 7 inlet on south side"/>
    <s v="Gordon Estuary"/>
    <n v="1"/>
    <s v="Flounder"/>
    <s v="Wild"/>
    <s v="Non-salmonid juvenile"/>
    <m/>
    <m/>
    <m/>
    <n v="1"/>
    <s v="BS"/>
    <s v="Select tide"/>
    <m/>
    <m/>
  </r>
  <r>
    <n v="21"/>
    <x v="2"/>
    <n v="5"/>
    <s v="May"/>
    <n v="20"/>
    <x v="59"/>
    <d v="1899-12-30T12:18:00"/>
    <x v="18"/>
    <s v="Inside Site 7 inlet on south side"/>
    <s v="Gordon Estuary"/>
    <n v="1"/>
    <s v="Perch"/>
    <s v="Wild"/>
    <s v="Non-salmonid juvenile"/>
    <m/>
    <m/>
    <m/>
    <n v="3"/>
    <s v="BS"/>
    <s v="Select tide"/>
    <m/>
    <m/>
  </r>
  <r>
    <n v="21"/>
    <x v="2"/>
    <n v="5"/>
    <s v="May"/>
    <n v="20"/>
    <x v="59"/>
    <d v="1899-12-30T12:18:00"/>
    <x v="18"/>
    <s v="Inside Site 7 inlet on south side"/>
    <s v="Gordon Estuary"/>
    <n v="1"/>
    <s v="Crab"/>
    <s v="Wild"/>
    <s v="Non-salmonid juvenile"/>
    <m/>
    <m/>
    <m/>
    <n v="1"/>
    <s v="BS"/>
    <s v="Select tide"/>
    <m/>
    <m/>
  </r>
  <r>
    <n v="21"/>
    <x v="2"/>
    <n v="5"/>
    <s v="May"/>
    <n v="20"/>
    <x v="59"/>
    <d v="1899-12-30T12:18:00"/>
    <x v="18"/>
    <s v="Inside Site 7 inlet on south side"/>
    <s v="Gordon Estuary"/>
    <n v="1"/>
    <s v="Smelt"/>
    <s v="Wild"/>
    <s v="Non-salmonid juvenile"/>
    <m/>
    <m/>
    <m/>
    <n v="1"/>
    <s v="BS"/>
    <s v="Select tide"/>
    <m/>
    <m/>
  </r>
  <r>
    <n v="21"/>
    <x v="2"/>
    <n v="5"/>
    <s v="May"/>
    <n v="20"/>
    <x v="59"/>
    <d v="1899-12-30T13:47:00"/>
    <x v="9"/>
    <s v="Q Jeff (right bank opposite N. Arm confl.)"/>
    <s v="Gordon Estuary"/>
    <n v="1"/>
    <s v="Chinook"/>
    <s v="Wild"/>
    <s v="Fry"/>
    <m/>
    <m/>
    <m/>
    <n v="18"/>
    <s v="BS"/>
    <s v="Select tide"/>
    <m/>
    <m/>
  </r>
  <r>
    <n v="21"/>
    <x v="2"/>
    <n v="5"/>
    <s v="May"/>
    <n v="20"/>
    <x v="59"/>
    <d v="1899-12-30T13:47:00"/>
    <x v="9"/>
    <s v="Q Jeff (right bank opposite N. Arm confl.)"/>
    <s v="Gordon Estuary"/>
    <n v="1"/>
    <s v="Coho"/>
    <s v="Wild"/>
    <s v="Fry"/>
    <m/>
    <m/>
    <m/>
    <n v="34"/>
    <s v="BS"/>
    <s v="Select tide"/>
    <m/>
    <m/>
  </r>
  <r>
    <n v="21"/>
    <x v="2"/>
    <n v="5"/>
    <s v="May"/>
    <n v="20"/>
    <x v="59"/>
    <d v="1899-12-30T13:47:00"/>
    <x v="9"/>
    <s v="Q Jeff (right bank opposite N. Arm confl.)"/>
    <s v="Gordon Estuary"/>
    <n v="1"/>
    <s v="Chum"/>
    <s v="Wild"/>
    <s v="Fry"/>
    <m/>
    <m/>
    <m/>
    <n v="2"/>
    <s v="BS"/>
    <s v="Select tide"/>
    <m/>
    <m/>
  </r>
  <r>
    <n v="21"/>
    <x v="2"/>
    <n v="5"/>
    <s v="May"/>
    <n v="20"/>
    <x v="59"/>
    <d v="1899-12-30T13:47:00"/>
    <x v="9"/>
    <s v="Q Jeff (right bank opposite N. Arm confl.)"/>
    <s v="Gordon Estuary"/>
    <n v="1"/>
    <s v="Sculpin"/>
    <s v="Wild"/>
    <s v="Non-salmonid juvenile"/>
    <m/>
    <m/>
    <m/>
    <n v="17"/>
    <s v="BS"/>
    <s v="Select tide"/>
    <m/>
    <m/>
  </r>
  <r>
    <n v="21"/>
    <x v="2"/>
    <n v="5"/>
    <s v="May"/>
    <n v="20"/>
    <x v="59"/>
    <d v="1899-12-30T13:47:00"/>
    <x v="9"/>
    <s v="Q Jeff (right bank opposite N. Arm confl.)"/>
    <s v="Gordon Estuary"/>
    <n v="1"/>
    <s v="Pipefish"/>
    <s v="Wild"/>
    <s v="Non-salmonid juvenile"/>
    <m/>
    <m/>
    <m/>
    <n v="1"/>
    <s v="BS"/>
    <s v="Select tide"/>
    <m/>
    <m/>
  </r>
  <r>
    <n v="21"/>
    <x v="2"/>
    <n v="5"/>
    <s v="May"/>
    <n v="20"/>
    <x v="59"/>
    <d v="1899-12-30T13:47:00"/>
    <x v="9"/>
    <s v="Q Jeff (right bank opposite N. Arm confl.)"/>
    <s v="Gordon Estuary"/>
    <n v="1"/>
    <s v="Blennie/Gunnel"/>
    <s v="Wild"/>
    <s v="Non-salmonid juvenile"/>
    <m/>
    <m/>
    <m/>
    <n v="12"/>
    <s v="BS"/>
    <s v="Select tide"/>
    <m/>
    <m/>
  </r>
  <r>
    <n v="21"/>
    <x v="2"/>
    <n v="5"/>
    <s v="May"/>
    <n v="20"/>
    <x v="59"/>
    <d v="1899-12-30T13:47:00"/>
    <x v="9"/>
    <s v="Q Jeff (right bank opposite N. Arm confl.)"/>
    <s v="Gordon Estuary"/>
    <n v="1"/>
    <s v="Flounder"/>
    <s v="Wild"/>
    <s v="Non-salmonid juvenile"/>
    <m/>
    <m/>
    <m/>
    <n v="4"/>
    <s v="BS"/>
    <s v="Select tide"/>
    <m/>
    <m/>
  </r>
  <r>
    <n v="21"/>
    <x v="2"/>
    <n v="5"/>
    <s v="May"/>
    <n v="20"/>
    <x v="59"/>
    <d v="1899-12-30T13:47:00"/>
    <x v="9"/>
    <s v="Q Jeff (right bank opposite N. Arm confl.)"/>
    <s v="Gordon Estuary"/>
    <n v="1"/>
    <s v="Crab"/>
    <s v="Wild"/>
    <s v="Non-salmonid juvenile"/>
    <m/>
    <m/>
    <m/>
    <n v="1"/>
    <s v="BS"/>
    <s v="Select tide"/>
    <m/>
    <m/>
  </r>
  <r>
    <n v="21"/>
    <x v="2"/>
    <n v="5"/>
    <s v="May"/>
    <n v="20"/>
    <x v="59"/>
    <d v="1899-12-30T14:35:00"/>
    <x v="0"/>
    <s v="Pacheedah Shores Boat Ramp"/>
    <s v="Gordon Estuary"/>
    <n v="1"/>
    <s v="Coho"/>
    <s v="Wild"/>
    <s v="Fry"/>
    <m/>
    <m/>
    <m/>
    <n v="36"/>
    <s v="BS"/>
    <s v="Select tide"/>
    <m/>
    <m/>
  </r>
  <r>
    <n v="21"/>
    <x v="2"/>
    <n v="5"/>
    <s v="May"/>
    <n v="20"/>
    <x v="59"/>
    <d v="1899-12-30T14:35:00"/>
    <x v="0"/>
    <s v="Pacheedah Shores Boat Ramp"/>
    <s v="Gordon Estuary"/>
    <n v="1"/>
    <s v="Sculpin"/>
    <s v="Wild"/>
    <s v="Non-salmonid juvenile"/>
    <m/>
    <m/>
    <m/>
    <n v="25"/>
    <s v="BS"/>
    <s v="Select tide"/>
    <m/>
    <m/>
  </r>
  <r>
    <n v="21"/>
    <x v="2"/>
    <n v="5"/>
    <s v="May"/>
    <n v="20"/>
    <x v="59"/>
    <d v="1899-12-30T14:35:00"/>
    <x v="0"/>
    <s v="Pacheedah Shores Boat Ramp"/>
    <s v="Gordon Estuary"/>
    <n v="1"/>
    <s v="Stickleback"/>
    <s v="Wild"/>
    <s v="Non-salmonid juvenile"/>
    <m/>
    <m/>
    <m/>
    <n v="28"/>
    <s v="BS"/>
    <s v="Select tide"/>
    <m/>
    <m/>
  </r>
  <r>
    <n v="21"/>
    <x v="2"/>
    <n v="5"/>
    <s v="May"/>
    <n v="20"/>
    <x v="59"/>
    <d v="1899-12-30T14:35:00"/>
    <x v="0"/>
    <s v="Pacheedah Shores Boat Ramp"/>
    <s v="Gordon Estuary"/>
    <n v="1"/>
    <s v="Pipefish"/>
    <s v="Wild"/>
    <s v="Non-salmonid juvenile"/>
    <m/>
    <m/>
    <m/>
    <n v="4"/>
    <s v="BS"/>
    <s v="Select tide"/>
    <m/>
    <m/>
  </r>
  <r>
    <n v="21"/>
    <x v="2"/>
    <n v="5"/>
    <s v="May"/>
    <n v="20"/>
    <x v="59"/>
    <d v="1899-12-30T14:35:00"/>
    <x v="0"/>
    <s v="Pacheedah Shores Boat Ramp"/>
    <s v="Gordon Estuary"/>
    <n v="1"/>
    <s v="Blennie/Gunnel"/>
    <s v="Wild"/>
    <s v="Non-salmonid juvenile"/>
    <m/>
    <m/>
    <m/>
    <n v="23"/>
    <s v="BS"/>
    <s v="Select tide"/>
    <m/>
    <m/>
  </r>
  <r>
    <n v="21"/>
    <x v="2"/>
    <n v="5"/>
    <s v="May"/>
    <n v="20"/>
    <x v="59"/>
    <d v="1899-12-30T14:35:00"/>
    <x v="0"/>
    <s v="Pacheedah Shores Boat Ramp"/>
    <s v="Gordon Estuary"/>
    <n v="1"/>
    <s v="Flounder"/>
    <s v="Wild"/>
    <s v="Non-salmonid juvenile"/>
    <m/>
    <m/>
    <m/>
    <n v="12"/>
    <s v="BS"/>
    <s v="Select tide"/>
    <m/>
    <m/>
  </r>
  <r>
    <n v="21"/>
    <x v="2"/>
    <n v="5"/>
    <s v="May"/>
    <n v="20"/>
    <x v="59"/>
    <d v="1899-12-30T14:35:00"/>
    <x v="0"/>
    <s v="Pacheedah Shores Boat Ramp"/>
    <s v="Gordon Estuary"/>
    <n v="1"/>
    <s v="Perch"/>
    <s v="Wild"/>
    <s v="Non-salmonid juvenile"/>
    <m/>
    <m/>
    <m/>
    <n v="4"/>
    <s v="BS"/>
    <s v="Select tide"/>
    <m/>
    <m/>
  </r>
  <r>
    <n v="21"/>
    <x v="2"/>
    <n v="5"/>
    <s v="May"/>
    <n v="20"/>
    <x v="59"/>
    <d v="1899-12-30T15:30:00"/>
    <x v="25"/>
    <s v="Site 6, just upstream of bridge"/>
    <s v="Gordon Estuary"/>
    <n v="1"/>
    <s v="Coho"/>
    <s v="Wild"/>
    <s v="Fry"/>
    <m/>
    <m/>
    <m/>
    <n v="58"/>
    <s v="PS"/>
    <s v="Select tide"/>
    <m/>
    <m/>
  </r>
  <r>
    <n v="21"/>
    <x v="2"/>
    <n v="5"/>
    <s v="May"/>
    <n v="20"/>
    <x v="59"/>
    <d v="1899-12-30T15:30:00"/>
    <x v="25"/>
    <s v="Site 6, just upstream of bridge"/>
    <s v="Gordon Estuary"/>
    <n v="1"/>
    <s v="Sculpin"/>
    <s v="Wild"/>
    <s v="Non-salmonid juvenile"/>
    <m/>
    <m/>
    <m/>
    <n v="15"/>
    <s v="PS"/>
    <s v="Select tide"/>
    <m/>
    <m/>
  </r>
  <r>
    <n v="21"/>
    <x v="2"/>
    <n v="5"/>
    <s v="May"/>
    <n v="20"/>
    <x v="59"/>
    <d v="1899-12-30T15:30:00"/>
    <x v="25"/>
    <s v="Site 6, just upstream of bridge"/>
    <s v="Gordon Estuary"/>
    <n v="1"/>
    <s v="Stickleback"/>
    <s v="Wild"/>
    <s v="Non-salmonid juvenile"/>
    <m/>
    <m/>
    <m/>
    <n v="368"/>
    <s v="PS"/>
    <s v="Select tide"/>
    <m/>
    <m/>
  </r>
  <r>
    <n v="21"/>
    <x v="2"/>
    <n v="5"/>
    <s v="May"/>
    <n v="20"/>
    <x v="59"/>
    <d v="1899-12-30T15:30:00"/>
    <x v="25"/>
    <s v="Site 6, just upstream of bridge"/>
    <s v="Gordon Estuary"/>
    <n v="1"/>
    <s v="Blennie/Gunnel"/>
    <s v="Wild"/>
    <s v="Non-salmonid juvenile"/>
    <m/>
    <m/>
    <m/>
    <n v="1"/>
    <s v="PS"/>
    <s v="Select tide"/>
    <m/>
    <m/>
  </r>
  <r>
    <n v="21"/>
    <x v="2"/>
    <n v="5"/>
    <s v="May"/>
    <n v="21"/>
    <x v="60"/>
    <d v="1899-12-30T08:00:00"/>
    <x v="35"/>
    <s v="Gravel bar on Gordon at Site 1"/>
    <s v="Gordon Estuary"/>
    <n v="1"/>
    <s v="Coho"/>
    <s v="Wild"/>
    <s v="Fry"/>
    <m/>
    <m/>
    <m/>
    <n v="29"/>
    <s v="PS"/>
    <s v="Select tide"/>
    <m/>
    <m/>
  </r>
  <r>
    <n v="21"/>
    <x v="2"/>
    <n v="5"/>
    <s v="May"/>
    <n v="21"/>
    <x v="60"/>
    <d v="1899-12-30T08:00:00"/>
    <x v="35"/>
    <s v="Gravel bar on Gordon at Site 1"/>
    <s v="Gordon Estuary"/>
    <n v="1"/>
    <s v="Stickleback"/>
    <s v="Wild"/>
    <s v="Non-salmonid juvenile"/>
    <m/>
    <m/>
    <m/>
    <n v="60"/>
    <s v="PS"/>
    <s v="Select tide"/>
    <m/>
    <m/>
  </r>
  <r>
    <n v="21"/>
    <x v="2"/>
    <n v="5"/>
    <s v="May"/>
    <n v="21"/>
    <x v="60"/>
    <d v="1899-12-30T08:00:00"/>
    <x v="35"/>
    <s v="Gravel bar on Gordon at Site 1"/>
    <s v="Gordon Estuary"/>
    <n v="1"/>
    <s v="Sculpin"/>
    <s v="Wild"/>
    <s v="Non-salmonid juvenile"/>
    <m/>
    <m/>
    <m/>
    <n v="9"/>
    <s v="PS"/>
    <s v="Select tide"/>
    <m/>
    <m/>
  </r>
  <r>
    <n v="21"/>
    <x v="2"/>
    <n v="5"/>
    <s v="May"/>
    <n v="21"/>
    <x v="60"/>
    <d v="1899-12-30T10:00:00"/>
    <x v="22"/>
    <s v="Site 5 main channel where stump sland channel comes in"/>
    <s v="Gordon Estuary"/>
    <n v="1"/>
    <s v="Coho"/>
    <s v="Wild"/>
    <s v="Fry"/>
    <m/>
    <m/>
    <m/>
    <n v="39"/>
    <s v="PS"/>
    <s v="Select tide"/>
    <m/>
    <m/>
  </r>
  <r>
    <n v="21"/>
    <x v="2"/>
    <n v="5"/>
    <s v="May"/>
    <n v="21"/>
    <x v="60"/>
    <d v="1899-12-30T10:00:00"/>
    <x v="22"/>
    <s v="Site 5 main channel where stump sland channel comes in"/>
    <s v="Gordon Estuary"/>
    <n v="1"/>
    <s v="Sculpin"/>
    <s v="Wild"/>
    <s v="Non-salmonid juvenile"/>
    <m/>
    <m/>
    <m/>
    <n v="3"/>
    <s v="PS"/>
    <s v="Select tide"/>
    <m/>
    <m/>
  </r>
  <r>
    <n v="21"/>
    <x v="2"/>
    <n v="5"/>
    <s v="May"/>
    <n v="21"/>
    <x v="60"/>
    <d v="1899-12-30T10:00:00"/>
    <x v="22"/>
    <s v="Site 5 main channel where stump sland channel comes in"/>
    <s v="Gordon Estuary"/>
    <n v="1"/>
    <s v="Stickleback"/>
    <s v="Wild"/>
    <s v="Non-salmonid juvenile"/>
    <m/>
    <m/>
    <m/>
    <n v="61"/>
    <s v="PS"/>
    <s v="Select tide"/>
    <m/>
    <m/>
  </r>
  <r>
    <n v="21"/>
    <x v="2"/>
    <n v="5"/>
    <s v="May"/>
    <n v="21"/>
    <x v="60"/>
    <d v="1899-12-30T11:00:00"/>
    <x v="16"/>
    <s v="Browns Slough Site 7 inlet left tidal channel"/>
    <s v="Gordon Estuary"/>
    <n v="1"/>
    <s v="Coho"/>
    <s v="Wild"/>
    <s v="Fry"/>
    <m/>
    <m/>
    <m/>
    <n v="43"/>
    <s v="PS"/>
    <s v="Select tide"/>
    <m/>
    <m/>
  </r>
  <r>
    <n v="21"/>
    <x v="2"/>
    <n v="5"/>
    <s v="May"/>
    <n v="21"/>
    <x v="60"/>
    <d v="1899-12-30T11:00:00"/>
    <x v="16"/>
    <s v="Browns Slough Site 7 inlet left tidal channel"/>
    <s v="Gordon Estuary"/>
    <n v="1"/>
    <s v="Sculpin"/>
    <s v="Wild"/>
    <s v="Non-salmonid juvenile"/>
    <m/>
    <m/>
    <m/>
    <n v="14"/>
    <s v="PS"/>
    <s v="Select tide"/>
    <m/>
    <m/>
  </r>
  <r>
    <n v="21"/>
    <x v="2"/>
    <n v="5"/>
    <s v="May"/>
    <n v="21"/>
    <x v="60"/>
    <d v="1899-12-30T11:00:00"/>
    <x v="16"/>
    <s v="Browns Slough Site 7 inlet left tidal channel"/>
    <s v="Gordon Estuary"/>
    <n v="1"/>
    <s v="Stickleback"/>
    <s v="Wild"/>
    <s v="Non-salmonid juvenile"/>
    <m/>
    <m/>
    <m/>
    <n v="30"/>
    <s v="PS"/>
    <s v="Select tide"/>
    <m/>
    <m/>
  </r>
  <r>
    <n v="21"/>
    <x v="2"/>
    <n v="5"/>
    <s v="May"/>
    <n v="21"/>
    <x v="60"/>
    <d v="1899-12-30T12:30:00"/>
    <x v="36"/>
    <s v="Site 6, straight channel"/>
    <s v="Gordon Estuary"/>
    <n v="1"/>
    <s v="Coho"/>
    <s v="Wild"/>
    <s v="Fry"/>
    <m/>
    <m/>
    <m/>
    <n v="20"/>
    <s v="PS"/>
    <s v="Select tide"/>
    <m/>
    <m/>
  </r>
  <r>
    <n v="21"/>
    <x v="2"/>
    <n v="5"/>
    <s v="May"/>
    <n v="21"/>
    <x v="60"/>
    <d v="1899-12-30T12:30:00"/>
    <x v="36"/>
    <s v="Site 6, straight channel"/>
    <s v="Gordon Estuary"/>
    <n v="1"/>
    <s v="Sculpin"/>
    <s v="Wild"/>
    <s v="Non-salmonid juvenile"/>
    <m/>
    <m/>
    <m/>
    <n v="18"/>
    <s v="PS"/>
    <s v="Select tide"/>
    <m/>
    <m/>
  </r>
  <r>
    <n v="21"/>
    <x v="2"/>
    <n v="5"/>
    <s v="May"/>
    <n v="21"/>
    <x v="60"/>
    <d v="1899-12-30T12:30:00"/>
    <x v="36"/>
    <s v="Site 6, straight channel"/>
    <s v="Gordon Estuary"/>
    <n v="1"/>
    <s v="Stickleback"/>
    <s v="Wild"/>
    <s v="Non-salmonid juvenile"/>
    <m/>
    <m/>
    <m/>
    <n v="71"/>
    <s v="PS"/>
    <s v="Select tide"/>
    <m/>
    <m/>
  </r>
  <r>
    <n v="22"/>
    <x v="2"/>
    <n v="5"/>
    <s v="May"/>
    <n v="25"/>
    <x v="61"/>
    <d v="1899-12-30T01:25:00"/>
    <x v="2"/>
    <s v="South Arm SJ (Old Mill)"/>
    <s v="San Juan Estuary"/>
    <n v="1"/>
    <s v="Coho"/>
    <s v="Wild"/>
    <s v="Fry"/>
    <m/>
    <m/>
    <m/>
    <n v="1"/>
    <s v="BS"/>
    <s v="Select tide"/>
    <m/>
    <m/>
  </r>
  <r>
    <n v="22"/>
    <x v="2"/>
    <n v="5"/>
    <s v="May"/>
    <n v="25"/>
    <x v="61"/>
    <d v="1899-12-30T01:25:00"/>
    <x v="2"/>
    <s v="South Arm SJ (Old Mill)"/>
    <s v="San Juan Estuary"/>
    <n v="1"/>
    <s v="Sculpin"/>
    <s v="Wild"/>
    <s v="Non-salmonid juvenile"/>
    <m/>
    <m/>
    <m/>
    <n v="2"/>
    <s v="BS"/>
    <s v="Select tide"/>
    <m/>
    <m/>
  </r>
  <r>
    <n v="22"/>
    <x v="2"/>
    <n v="5"/>
    <s v="May"/>
    <n v="25"/>
    <x v="61"/>
    <d v="1899-12-30T01:25:00"/>
    <x v="2"/>
    <s v="South Arm SJ (Old Mill)"/>
    <s v="San Juan Estuary"/>
    <n v="1"/>
    <s v="Stickleback"/>
    <s v="Wild"/>
    <s v="Non-salmonid juvenile"/>
    <m/>
    <m/>
    <m/>
    <n v="5"/>
    <s v="BS"/>
    <s v="Select tide"/>
    <m/>
    <m/>
  </r>
  <r>
    <n v="22"/>
    <x v="2"/>
    <n v="5"/>
    <s v="May"/>
    <n v="25"/>
    <x v="61"/>
    <d v="1899-12-30T01:25:00"/>
    <x v="2"/>
    <s v="South Arm SJ (Old Mill)"/>
    <s v="San Juan Estuary"/>
    <n v="1"/>
    <s v="Pipefish"/>
    <s v="Wild"/>
    <s v="Non-salmonid juvenile"/>
    <m/>
    <m/>
    <m/>
    <n v="2"/>
    <s v="BS"/>
    <s v="Select tide"/>
    <m/>
    <m/>
  </r>
  <r>
    <n v="22"/>
    <x v="2"/>
    <n v="5"/>
    <s v="May"/>
    <n v="25"/>
    <x v="61"/>
    <d v="1899-12-30T01:25:00"/>
    <x v="2"/>
    <s v="South Arm SJ (Old Mill)"/>
    <s v="San Juan Estuary"/>
    <n v="1"/>
    <s v="Perch"/>
    <s v="Wild"/>
    <s v="Non-salmonid juvenile"/>
    <m/>
    <m/>
    <m/>
    <n v="7"/>
    <s v="BS"/>
    <s v="Select tide"/>
    <m/>
    <m/>
  </r>
  <r>
    <n v="22"/>
    <x v="2"/>
    <n v="5"/>
    <s v="May"/>
    <n v="25"/>
    <x v="61"/>
    <d v="1899-12-30T13:50:00"/>
    <x v="15"/>
    <s v="Q07, Central/South Arm confluence"/>
    <s v="San Juan Estuary"/>
    <n v="1"/>
    <s v="Chinook"/>
    <s v="Wild"/>
    <s v="Fry"/>
    <m/>
    <m/>
    <m/>
    <n v="7"/>
    <s v="BS"/>
    <s v="Select tide"/>
    <m/>
    <m/>
  </r>
  <r>
    <n v="22"/>
    <x v="2"/>
    <n v="5"/>
    <s v="May"/>
    <n v="25"/>
    <x v="61"/>
    <d v="1899-12-30T13:50:00"/>
    <x v="15"/>
    <s v="Q07, Central/South Arm confluence"/>
    <s v="San Juan Estuary"/>
    <n v="1"/>
    <s v="Coho"/>
    <s v="Wild"/>
    <s v="Fry"/>
    <m/>
    <m/>
    <m/>
    <n v="9"/>
    <s v="BS"/>
    <s v="Select tide"/>
    <m/>
    <m/>
  </r>
  <r>
    <n v="22"/>
    <x v="2"/>
    <n v="5"/>
    <s v="May"/>
    <n v="25"/>
    <x v="61"/>
    <d v="1899-12-30T13:50:00"/>
    <x v="15"/>
    <s v="Q07, Central/South Arm confluence"/>
    <s v="San Juan Estuary"/>
    <n v="1"/>
    <s v="Chum"/>
    <s v="Wild"/>
    <s v="Fry"/>
    <m/>
    <m/>
    <m/>
    <n v="1"/>
    <s v="BS"/>
    <s v="Select tide"/>
    <m/>
    <m/>
  </r>
  <r>
    <n v="22"/>
    <x v="2"/>
    <n v="5"/>
    <s v="May"/>
    <n v="25"/>
    <x v="61"/>
    <d v="1899-12-30T13:50:00"/>
    <x v="15"/>
    <s v="Q07, Central/South Arm confluence"/>
    <s v="San Juan Estuary"/>
    <n v="1"/>
    <s v="Sculpin"/>
    <s v="Wild"/>
    <s v="Non-salmonid juvenile"/>
    <m/>
    <m/>
    <m/>
    <n v="11"/>
    <s v="BS"/>
    <s v="Select tide"/>
    <m/>
    <m/>
  </r>
  <r>
    <n v="22"/>
    <x v="2"/>
    <n v="5"/>
    <s v="May"/>
    <n v="25"/>
    <x v="61"/>
    <d v="1899-12-30T13:50:00"/>
    <x v="15"/>
    <s v="Q07, Central/South Arm confluence"/>
    <s v="San Juan Estuary"/>
    <n v="1"/>
    <s v="Stickleback"/>
    <s v="Wild"/>
    <s v="Non-salmonid juvenile"/>
    <m/>
    <m/>
    <m/>
    <n v="3"/>
    <s v="BS"/>
    <s v="Select tide"/>
    <m/>
    <m/>
  </r>
  <r>
    <n v="22"/>
    <x v="2"/>
    <n v="5"/>
    <s v="May"/>
    <n v="25"/>
    <x v="61"/>
    <d v="1899-12-30T13:50:00"/>
    <x v="15"/>
    <s v="Q07, Central/South Arm confluence"/>
    <s v="San Juan Estuary"/>
    <n v="1"/>
    <s v="Pipefish"/>
    <s v="Wild"/>
    <s v="Non-salmonid juvenile"/>
    <m/>
    <m/>
    <m/>
    <n v="1"/>
    <s v="BS"/>
    <s v="Select tide"/>
    <m/>
    <m/>
  </r>
  <r>
    <n v="22"/>
    <x v="2"/>
    <n v="5"/>
    <s v="May"/>
    <n v="25"/>
    <x v="61"/>
    <d v="1899-12-30T13:50:00"/>
    <x v="15"/>
    <s v="Q07, Central/South Arm confluence"/>
    <s v="San Juan Estuary"/>
    <n v="1"/>
    <s v="Blennie/Gunnel"/>
    <s v="Wild"/>
    <s v="Non-salmonid juvenile"/>
    <m/>
    <m/>
    <m/>
    <n v="12"/>
    <s v="BS"/>
    <s v="Select tide"/>
    <m/>
    <m/>
  </r>
  <r>
    <n v="22"/>
    <x v="2"/>
    <n v="5"/>
    <s v="May"/>
    <n v="25"/>
    <x v="61"/>
    <d v="1899-12-30T13:50:00"/>
    <x v="15"/>
    <s v="Q07, Central/South Arm confluence"/>
    <s v="San Juan Estuary"/>
    <n v="1"/>
    <s v="Perch"/>
    <s v="Wild"/>
    <s v="Non-salmonid juvenile"/>
    <m/>
    <m/>
    <m/>
    <n v="15"/>
    <s v="BS"/>
    <s v="Select tide"/>
    <m/>
    <m/>
  </r>
  <r>
    <n v="22"/>
    <x v="2"/>
    <n v="5"/>
    <s v="May"/>
    <n v="26"/>
    <x v="62"/>
    <d v="1899-12-30T12:50:00"/>
    <x v="11"/>
    <s v="Q4, u/s of Tanis's template site"/>
    <s v="San Juan Estuary"/>
    <n v="1"/>
    <s v="Chinook"/>
    <s v="Wild"/>
    <s v="Fry"/>
    <m/>
    <m/>
    <m/>
    <n v="2"/>
    <s v="BS"/>
    <s v="Select tide"/>
    <m/>
    <m/>
  </r>
  <r>
    <n v="22"/>
    <x v="2"/>
    <n v="5"/>
    <s v="May"/>
    <n v="26"/>
    <x v="62"/>
    <d v="1899-12-30T12:50:00"/>
    <x v="11"/>
    <s v="Q4, u/s of Tanis's template site"/>
    <s v="San Juan Estuary"/>
    <n v="1"/>
    <s v="Coho"/>
    <s v="Wild"/>
    <s v="Fry"/>
    <m/>
    <m/>
    <m/>
    <n v="20"/>
    <s v="BS"/>
    <s v="Select tide"/>
    <m/>
    <m/>
  </r>
  <r>
    <n v="22"/>
    <x v="2"/>
    <n v="5"/>
    <s v="May"/>
    <n v="26"/>
    <x v="62"/>
    <d v="1899-12-30T12:50:00"/>
    <x v="11"/>
    <s v="Q4, u/s of Tanis's template site"/>
    <s v="San Juan Estuary"/>
    <n v="1"/>
    <s v="Sculpin"/>
    <s v="Wild"/>
    <s v="Non-salmonid juvenile"/>
    <m/>
    <m/>
    <m/>
    <n v="15"/>
    <s v="BS"/>
    <s v="Select tide"/>
    <m/>
    <m/>
  </r>
  <r>
    <n v="22"/>
    <x v="2"/>
    <n v="5"/>
    <s v="May"/>
    <n v="26"/>
    <x v="62"/>
    <d v="1899-12-30T12:50:00"/>
    <x v="11"/>
    <s v="Q4, u/s of Tanis's template site"/>
    <s v="San Juan Estuary"/>
    <n v="1"/>
    <s v="Stickleback"/>
    <s v="Wild"/>
    <s v="Non-salmonid juvenile"/>
    <m/>
    <m/>
    <m/>
    <n v="1"/>
    <s v="BS"/>
    <s v="Select tide"/>
    <m/>
    <m/>
  </r>
  <r>
    <n v="22"/>
    <x v="2"/>
    <n v="5"/>
    <s v="May"/>
    <n v="26"/>
    <x v="62"/>
    <d v="1899-12-30T12:50:00"/>
    <x v="11"/>
    <s v="Q4, u/s of Tanis's template site"/>
    <s v="San Juan Estuary"/>
    <n v="1"/>
    <s v="Flounder"/>
    <s v="Wild"/>
    <s v="Non-salmonid juvenile"/>
    <m/>
    <m/>
    <m/>
    <n v="3"/>
    <s v="BS"/>
    <s v="Select tide"/>
    <m/>
    <m/>
  </r>
  <r>
    <n v="22"/>
    <x v="2"/>
    <n v="5"/>
    <s v="May"/>
    <n v="26"/>
    <x v="62"/>
    <d v="1899-12-30T12:50:00"/>
    <x v="11"/>
    <s v="Q4, u/s of Tanis's template site"/>
    <s v="San Juan Estuary"/>
    <n v="1"/>
    <s v="Perch"/>
    <s v="Wild"/>
    <s v="Non-salmonid juvenile"/>
    <m/>
    <m/>
    <m/>
    <n v="1"/>
    <s v="BS"/>
    <s v="Select tide"/>
    <m/>
    <m/>
  </r>
  <r>
    <n v="22"/>
    <x v="2"/>
    <n v="5"/>
    <s v="May"/>
    <n v="26"/>
    <x v="62"/>
    <d v="1899-12-30T14:00:00"/>
    <x v="38"/>
    <s v="Q09, San Juan mouth"/>
    <s v="San Juan Estuary"/>
    <n v="1"/>
    <s v="Chinook"/>
    <s v="Wild"/>
    <s v="Fry"/>
    <m/>
    <m/>
    <m/>
    <n v="4"/>
    <s v="BS"/>
    <s v="Select tide"/>
    <m/>
    <m/>
  </r>
  <r>
    <n v="22"/>
    <x v="2"/>
    <n v="5"/>
    <s v="May"/>
    <n v="26"/>
    <x v="62"/>
    <d v="1899-12-30T14:00:00"/>
    <x v="38"/>
    <s v="Q09, San Juan mouth"/>
    <s v="San Juan Estuary"/>
    <n v="1"/>
    <s v="Coho"/>
    <s v="Wild"/>
    <s v="Fry"/>
    <m/>
    <m/>
    <m/>
    <n v="85"/>
    <s v="BS"/>
    <s v="Select tide"/>
    <m/>
    <m/>
  </r>
  <r>
    <n v="22"/>
    <x v="2"/>
    <n v="5"/>
    <s v="May"/>
    <n v="26"/>
    <x v="62"/>
    <d v="1899-12-30T14:00:00"/>
    <x v="38"/>
    <s v="Q09, San Juan mouth"/>
    <s v="San Juan Estuary"/>
    <n v="1"/>
    <s v="Sculpin"/>
    <s v="Wild"/>
    <s v="Non-salmonid juvenile"/>
    <m/>
    <m/>
    <m/>
    <n v="6"/>
    <s v="BS"/>
    <s v="Select tide"/>
    <m/>
    <m/>
  </r>
  <r>
    <n v="22"/>
    <x v="2"/>
    <n v="5"/>
    <s v="May"/>
    <n v="26"/>
    <x v="62"/>
    <d v="1899-12-30T14:00:00"/>
    <x v="38"/>
    <s v="Q09, San Juan mouth"/>
    <s v="San Juan Estuary"/>
    <n v="1"/>
    <s v="Stickleback"/>
    <s v="Wild"/>
    <s v="Non-salmonid juvenile"/>
    <m/>
    <m/>
    <m/>
    <n v="10"/>
    <s v="BS"/>
    <s v="Select tide"/>
    <m/>
    <m/>
  </r>
  <r>
    <n v="22"/>
    <x v="2"/>
    <n v="5"/>
    <s v="May"/>
    <n v="26"/>
    <x v="62"/>
    <d v="1899-12-30T14:00:00"/>
    <x v="38"/>
    <s v="Q09, San Juan mouth"/>
    <s v="San Juan Estuary"/>
    <n v="1"/>
    <s v="Blennie/Gunnel"/>
    <s v="Wild"/>
    <s v="Non-salmonid juvenile"/>
    <m/>
    <m/>
    <m/>
    <n v="5"/>
    <s v="BS"/>
    <s v="Select tide"/>
    <m/>
    <m/>
  </r>
  <r>
    <n v="22"/>
    <x v="2"/>
    <n v="5"/>
    <s v="May"/>
    <n v="26"/>
    <x v="62"/>
    <d v="1899-12-30T14:00:00"/>
    <x v="38"/>
    <s v="Q09, San Juan mouth"/>
    <s v="San Juan Estuary"/>
    <n v="1"/>
    <s v="Flounder"/>
    <s v="Wild"/>
    <s v="Non-salmonid juvenile"/>
    <m/>
    <m/>
    <m/>
    <n v="1"/>
    <s v="BS"/>
    <s v="Select tide"/>
    <m/>
    <m/>
  </r>
  <r>
    <n v="22"/>
    <x v="2"/>
    <n v="5"/>
    <s v="May"/>
    <n v="26"/>
    <x v="62"/>
    <d v="1899-12-30T14:00:00"/>
    <x v="38"/>
    <s v="Q09, San Juan mouth"/>
    <s v="San Juan Estuary"/>
    <n v="1"/>
    <s v="Perch"/>
    <s v="Wild"/>
    <s v="Non-salmonid juvenile"/>
    <m/>
    <m/>
    <m/>
    <n v="26"/>
    <s v="BS"/>
    <s v="Select tide"/>
    <m/>
    <m/>
  </r>
  <r>
    <n v="22"/>
    <x v="2"/>
    <n v="5"/>
    <s v="May"/>
    <n v="28"/>
    <x v="63"/>
    <d v="1899-12-30T12:50:00"/>
    <x v="15"/>
    <s v="Q07, Central/South Arm confluence"/>
    <s v="San Juan Estuary"/>
    <n v="1"/>
    <s v="Chinook"/>
    <s v="Wild"/>
    <s v="Fry"/>
    <m/>
    <m/>
    <m/>
    <n v="40"/>
    <s v="BS"/>
    <s v="Select tide"/>
    <m/>
    <m/>
  </r>
  <r>
    <n v="22"/>
    <x v="2"/>
    <n v="5"/>
    <s v="May"/>
    <n v="28"/>
    <x v="63"/>
    <d v="1899-12-30T12:50:00"/>
    <x v="15"/>
    <s v="Q07, Central/South Arm confluence"/>
    <s v="San Juan Estuary"/>
    <n v="1"/>
    <s v="Chinook"/>
    <s v="Hatchery"/>
    <s v="Smolt"/>
    <m/>
    <m/>
    <m/>
    <n v="6"/>
    <s v="BS"/>
    <s v="Select tide"/>
    <m/>
    <m/>
  </r>
  <r>
    <n v="22"/>
    <x v="2"/>
    <n v="5"/>
    <s v="May"/>
    <n v="28"/>
    <x v="63"/>
    <d v="1899-12-30T12:50:00"/>
    <x v="15"/>
    <s v="Q07, Central/South Arm confluence"/>
    <s v="San Juan Estuary"/>
    <n v="1"/>
    <s v="Chum"/>
    <s v="Wild"/>
    <s v="Fry"/>
    <m/>
    <m/>
    <m/>
    <n v="2"/>
    <s v="BS"/>
    <s v="Select tide"/>
    <m/>
    <m/>
  </r>
  <r>
    <n v="22"/>
    <x v="2"/>
    <n v="5"/>
    <s v="May"/>
    <n v="28"/>
    <x v="63"/>
    <d v="1899-12-30T12:50:00"/>
    <x v="15"/>
    <s v="Q07, Central/South Arm confluence"/>
    <s v="San Juan Estuary"/>
    <n v="1"/>
    <s v="Coho"/>
    <s v="Wild"/>
    <s v="Fry"/>
    <m/>
    <m/>
    <m/>
    <n v="24"/>
    <s v="BS"/>
    <s v="Select tide"/>
    <m/>
    <m/>
  </r>
  <r>
    <n v="22"/>
    <x v="2"/>
    <n v="5"/>
    <s v="May"/>
    <n v="28"/>
    <x v="63"/>
    <d v="1899-12-30T12:50:00"/>
    <x v="15"/>
    <s v="Q07, Central/South Arm confluence"/>
    <s v="San Juan Estuary"/>
    <n v="1"/>
    <s v="Sculpin"/>
    <s v="Wild"/>
    <s v="Non-salmonid juvenile"/>
    <m/>
    <m/>
    <m/>
    <n v="17"/>
    <s v="BS"/>
    <s v="Select tide"/>
    <m/>
    <m/>
  </r>
  <r>
    <n v="22"/>
    <x v="2"/>
    <n v="5"/>
    <s v="May"/>
    <n v="28"/>
    <x v="63"/>
    <d v="1899-12-30T12:50:00"/>
    <x v="15"/>
    <s v="Q07, Central/South Arm confluence"/>
    <s v="San Juan Estuary"/>
    <n v="1"/>
    <s v="Stickleback"/>
    <s v="Wild"/>
    <s v="Non-salmonid juvenile"/>
    <m/>
    <m/>
    <m/>
    <n v="9"/>
    <s v="BS"/>
    <s v="Select tide"/>
    <m/>
    <m/>
  </r>
  <r>
    <n v="22"/>
    <x v="2"/>
    <n v="5"/>
    <s v="May"/>
    <n v="28"/>
    <x v="63"/>
    <d v="1899-12-30T12:50:00"/>
    <x v="15"/>
    <s v="Q07, Central/South Arm confluence"/>
    <s v="San Juan Estuary"/>
    <n v="1"/>
    <s v="Pipefish"/>
    <s v="Wild"/>
    <s v="Non-salmonid juvenile"/>
    <m/>
    <m/>
    <m/>
    <n v="1"/>
    <s v="BS"/>
    <s v="Select tide"/>
    <m/>
    <m/>
  </r>
  <r>
    <n v="22"/>
    <x v="2"/>
    <n v="5"/>
    <s v="May"/>
    <n v="28"/>
    <x v="63"/>
    <d v="1899-12-30T12:50:00"/>
    <x v="15"/>
    <s v="Q07, Central/South Arm confluence"/>
    <s v="San Juan Estuary"/>
    <n v="1"/>
    <s v="Blennie/Gunnel"/>
    <s v="Wild"/>
    <s v="Non-salmonid juvenile"/>
    <m/>
    <m/>
    <m/>
    <n v="6"/>
    <s v="BS"/>
    <s v="Select tide"/>
    <m/>
    <m/>
  </r>
  <r>
    <n v="22"/>
    <x v="2"/>
    <n v="5"/>
    <s v="May"/>
    <n v="28"/>
    <x v="63"/>
    <d v="1899-12-30T12:50:00"/>
    <x v="15"/>
    <s v="Q07, Central/South Arm confluence"/>
    <s v="San Juan Estuary"/>
    <n v="1"/>
    <s v="Perch"/>
    <s v="Wild"/>
    <s v="Non-salmonid juvenile"/>
    <m/>
    <m/>
    <m/>
    <n v="9"/>
    <s v="BS"/>
    <s v="Select tide"/>
    <m/>
    <m/>
  </r>
  <r>
    <n v="22"/>
    <x v="2"/>
    <n v="5"/>
    <s v="May"/>
    <n v="28"/>
    <x v="63"/>
    <d v="1899-12-30T14:40:00"/>
    <x v="11"/>
    <s v="Q4, u/s of Tanis's template site"/>
    <s v="San Juan Estuary"/>
    <n v="1"/>
    <s v="Chinook"/>
    <s v="Wild"/>
    <s v="Fry"/>
    <m/>
    <m/>
    <m/>
    <n v="9"/>
    <s v="BS"/>
    <s v="Select tide"/>
    <m/>
    <m/>
  </r>
  <r>
    <n v="22"/>
    <x v="2"/>
    <n v="5"/>
    <s v="May"/>
    <n v="28"/>
    <x v="63"/>
    <d v="1899-12-30T14:40:00"/>
    <x v="11"/>
    <s v="Q4, u/s of Tanis's template site"/>
    <s v="San Juan Estuary"/>
    <n v="1"/>
    <s v="Chinook"/>
    <s v="Hatchery"/>
    <s v="Smolt"/>
    <m/>
    <m/>
    <m/>
    <n v="14"/>
    <s v="BS"/>
    <s v="Select tide"/>
    <m/>
    <m/>
  </r>
  <r>
    <n v="22"/>
    <x v="2"/>
    <n v="5"/>
    <s v="May"/>
    <n v="28"/>
    <x v="63"/>
    <d v="1899-12-30T14:40:00"/>
    <x v="11"/>
    <s v="Q4, u/s of Tanis's template site"/>
    <s v="San Juan Estuary"/>
    <n v="1"/>
    <s v="Coho"/>
    <s v="Wild"/>
    <s v="Fry"/>
    <m/>
    <m/>
    <m/>
    <n v="119"/>
    <s v="BS"/>
    <s v="Select tide"/>
    <m/>
    <m/>
  </r>
  <r>
    <n v="22"/>
    <x v="2"/>
    <n v="5"/>
    <s v="May"/>
    <n v="28"/>
    <x v="63"/>
    <d v="1899-12-30T14:40:00"/>
    <x v="11"/>
    <s v="Q4, u/s of Tanis's template site"/>
    <s v="San Juan Estuary"/>
    <n v="1"/>
    <s v="Sculpin"/>
    <s v="Wild"/>
    <s v="Non-salmonid juvenile"/>
    <m/>
    <m/>
    <m/>
    <n v="13"/>
    <s v="BS"/>
    <s v="Select tide"/>
    <m/>
    <m/>
  </r>
  <r>
    <n v="22"/>
    <x v="2"/>
    <n v="5"/>
    <s v="May"/>
    <n v="28"/>
    <x v="63"/>
    <d v="1899-12-30T14:40:00"/>
    <x v="11"/>
    <s v="Q4, u/s of Tanis's template site"/>
    <s v="San Juan Estuary"/>
    <n v="1"/>
    <s v="Stickleback"/>
    <s v="Wild"/>
    <s v="Non-salmonid juvenile"/>
    <m/>
    <m/>
    <m/>
    <n v="3"/>
    <s v="BS"/>
    <s v="Select tide"/>
    <m/>
    <m/>
  </r>
  <r>
    <n v="22"/>
    <x v="2"/>
    <n v="5"/>
    <s v="May"/>
    <n v="28"/>
    <x v="63"/>
    <d v="1899-12-30T14:40:00"/>
    <x v="11"/>
    <s v="Q4, u/s of Tanis's template site"/>
    <s v="San Juan Estuary"/>
    <n v="1"/>
    <s v="Blennie/Gunnel"/>
    <s v="Wild"/>
    <s v="Non-salmonid juvenile"/>
    <m/>
    <m/>
    <m/>
    <n v="1"/>
    <s v="BS"/>
    <s v="Select tide"/>
    <m/>
    <m/>
  </r>
  <r>
    <n v="24"/>
    <x v="2"/>
    <n v="6"/>
    <s v="Jun"/>
    <n v="9"/>
    <x v="64"/>
    <d v="1899-12-30T08:45:00"/>
    <x v="4"/>
    <s v="Butch's (Gordon R.)"/>
    <s v="Gordon Estuary"/>
    <n v="1"/>
    <s v="Chinook"/>
    <s v="Hatchery"/>
    <s v="Smolt"/>
    <n v="5"/>
    <n v="2"/>
    <n v="3"/>
    <n v="82"/>
    <s v="BS"/>
    <s v="L"/>
    <m/>
    <s v="# estimated from wild:hatchery ratio in sampled fish"/>
  </r>
  <r>
    <n v="24"/>
    <x v="2"/>
    <n v="6"/>
    <s v="Jun"/>
    <n v="9"/>
    <x v="64"/>
    <d v="1899-12-30T08:45:00"/>
    <x v="4"/>
    <s v="Butch's (Gordon R.)"/>
    <s v="Gordon Estuary"/>
    <n v="1"/>
    <s v="Chinook"/>
    <s v="Wild"/>
    <s v="Fry"/>
    <n v="5"/>
    <n v="1"/>
    <n v="2"/>
    <n v="17"/>
    <s v="BS"/>
    <s v="L"/>
    <m/>
    <s v="# estimated from wild:hatchery ratio in sampled fish"/>
  </r>
  <r>
    <n v="24"/>
    <x v="2"/>
    <n v="6"/>
    <s v="Jun"/>
    <n v="9"/>
    <x v="64"/>
    <d v="1899-12-30T08:45:00"/>
    <x v="4"/>
    <s v="Butch's (Gordon R.)"/>
    <s v="Gordon Estuary"/>
    <n v="1"/>
    <s v="Coho"/>
    <s v="Wild"/>
    <s v="Fry"/>
    <n v="3"/>
    <n v="1"/>
    <n v="2"/>
    <n v="3"/>
    <s v="BS"/>
    <s v="L"/>
    <m/>
    <m/>
  </r>
  <r>
    <n v="24"/>
    <x v="2"/>
    <n v="6"/>
    <s v="Jun"/>
    <n v="9"/>
    <x v="64"/>
    <d v="1899-12-30T08:45:00"/>
    <x v="4"/>
    <s v="Butch's (Gordon R.)"/>
    <s v="Gordon Estuary"/>
    <n v="1"/>
    <s v="Chum"/>
    <s v="Wild"/>
    <s v="Fry"/>
    <n v="2"/>
    <n v="1"/>
    <n v="2"/>
    <n v="2"/>
    <s v="BS"/>
    <s v="L"/>
    <m/>
    <m/>
  </r>
  <r>
    <n v="24"/>
    <x v="2"/>
    <n v="6"/>
    <s v="Jun"/>
    <n v="9"/>
    <x v="64"/>
    <d v="1899-12-30T08:45:00"/>
    <x v="4"/>
    <s v="Butch's (Gordon R.)"/>
    <s v="Gordon Estuary"/>
    <n v="1"/>
    <s v="Sculpin"/>
    <s v="Wild"/>
    <s v="not specified"/>
    <n v="8"/>
    <n v="1"/>
    <n v="5"/>
    <n v="10"/>
    <s v="BS"/>
    <s v="L"/>
    <m/>
    <m/>
  </r>
  <r>
    <n v="24"/>
    <x v="2"/>
    <n v="6"/>
    <s v="Jun"/>
    <n v="9"/>
    <x v="64"/>
    <d v="1899-12-30T08:45:00"/>
    <x v="4"/>
    <s v="Butch's (Gordon R.)"/>
    <s v="Gordon Estuary"/>
    <n v="1"/>
    <s v="Pipefish"/>
    <s v="Wild"/>
    <s v="not specified"/>
    <n v="18"/>
    <n v="1"/>
    <n v="5"/>
    <n v="1"/>
    <s v="BS"/>
    <s v="L"/>
    <m/>
    <m/>
  </r>
  <r>
    <n v="24"/>
    <x v="2"/>
    <n v="6"/>
    <s v="Jun"/>
    <n v="9"/>
    <x v="64"/>
    <d v="1899-12-30T08:45:00"/>
    <x v="4"/>
    <s v="Butch's (Gordon R.)"/>
    <s v="Gordon Estuary"/>
    <n v="1"/>
    <s v="Blennie/Gunnel"/>
    <s v="Wild"/>
    <s v="not specified"/>
    <n v="15"/>
    <n v="1"/>
    <n v="5"/>
    <n v="12"/>
    <s v="BS"/>
    <s v="L"/>
    <m/>
    <m/>
  </r>
  <r>
    <n v="24"/>
    <x v="2"/>
    <n v="6"/>
    <s v="Jun"/>
    <n v="9"/>
    <x v="64"/>
    <d v="1899-12-30T08:45:00"/>
    <x v="4"/>
    <s v="Butch's (Gordon R.)"/>
    <s v="Gordon Estuary"/>
    <n v="1"/>
    <s v="Sandlance"/>
    <s v="Wild"/>
    <s v="not specified"/>
    <n v="14"/>
    <n v="1"/>
    <n v="5"/>
    <n v="28"/>
    <s v="BS"/>
    <s v="L"/>
    <m/>
    <m/>
  </r>
  <r>
    <n v="24"/>
    <x v="2"/>
    <n v="6"/>
    <s v="Jun"/>
    <n v="9"/>
    <x v="64"/>
    <d v="1899-12-30T10:30:00"/>
    <x v="8"/>
    <s v="Q01, left bank Gordon up from confluence"/>
    <s v="Gordon Estuary"/>
    <n v="1"/>
    <s v="Chinook"/>
    <s v="Wild"/>
    <s v="Fry"/>
    <n v="5"/>
    <n v="1"/>
    <n v="2"/>
    <n v="5"/>
    <s v="BS"/>
    <s v="M"/>
    <m/>
    <m/>
  </r>
  <r>
    <n v="24"/>
    <x v="2"/>
    <n v="6"/>
    <s v="Jun"/>
    <n v="9"/>
    <x v="64"/>
    <d v="1899-12-30T10:30:00"/>
    <x v="8"/>
    <s v="Q01, left bank Gordon up from confluence"/>
    <s v="Gordon Estuary"/>
    <n v="1"/>
    <s v="Chinook"/>
    <s v="Hatchery"/>
    <s v="Smolt"/>
    <n v="5"/>
    <n v="2"/>
    <n v="3"/>
    <n v="6"/>
    <s v="BS"/>
    <s v="M"/>
    <m/>
    <m/>
  </r>
  <r>
    <n v="24"/>
    <x v="2"/>
    <n v="6"/>
    <s v="Jun"/>
    <n v="9"/>
    <x v="64"/>
    <d v="1899-12-30T10:30:00"/>
    <x v="8"/>
    <s v="Q01, left bank Gordon up from confluence"/>
    <s v="Gordon Estuary"/>
    <n v="1"/>
    <s v="Blennie/Gunnel"/>
    <s v="Wild"/>
    <s v="not specified"/>
    <n v="15"/>
    <n v="1"/>
    <n v="5"/>
    <n v="1"/>
    <s v="BS"/>
    <s v="M"/>
    <m/>
    <m/>
  </r>
  <r>
    <n v="24"/>
    <x v="2"/>
    <n v="6"/>
    <s v="Jun"/>
    <n v="9"/>
    <x v="64"/>
    <d v="1899-12-30T10:30:00"/>
    <x v="8"/>
    <s v="Q01, left bank Gordon up from confluence"/>
    <s v="Gordon Estuary"/>
    <n v="1"/>
    <s v="Perch"/>
    <s v="Wild"/>
    <s v="not specified"/>
    <n v="13"/>
    <n v="1"/>
    <n v="5"/>
    <n v="4"/>
    <s v="BS"/>
    <s v="M"/>
    <m/>
    <m/>
  </r>
  <r>
    <n v="24"/>
    <x v="2"/>
    <n v="6"/>
    <s v="Jun"/>
    <n v="9"/>
    <x v="64"/>
    <d v="1899-12-30T10:45:00"/>
    <x v="21"/>
    <s v="Site 5 main channel half way up"/>
    <s v="Gordon Estuary"/>
    <n v="1"/>
    <s v="Coho"/>
    <s v="Wild"/>
    <s v="Fry"/>
    <n v="3"/>
    <n v="1"/>
    <n v="2"/>
    <n v="74"/>
    <s v="PS"/>
    <s v="M"/>
    <m/>
    <m/>
  </r>
  <r>
    <n v="24"/>
    <x v="2"/>
    <n v="6"/>
    <s v="Jun"/>
    <n v="9"/>
    <x v="64"/>
    <d v="1899-12-30T10:45:00"/>
    <x v="21"/>
    <s v="Site 5 main channel half way up"/>
    <s v="Gordon Estuary"/>
    <n v="1"/>
    <s v="Sculpin"/>
    <s v="Wild"/>
    <s v="not specified"/>
    <n v="8"/>
    <n v="1"/>
    <n v="5"/>
    <n v="2"/>
    <s v="PS"/>
    <s v="M"/>
    <m/>
    <m/>
  </r>
  <r>
    <n v="24"/>
    <x v="2"/>
    <n v="6"/>
    <s v="Jun"/>
    <n v="9"/>
    <x v="64"/>
    <d v="1899-12-30T10:45:00"/>
    <x v="21"/>
    <s v="Site 5 main channel half way up"/>
    <s v="Gordon Estuary"/>
    <n v="1"/>
    <s v="Stickleback"/>
    <s v="Wild"/>
    <s v="not specified"/>
    <n v="9"/>
    <n v="1"/>
    <n v="5"/>
    <n v="15"/>
    <s v="PS"/>
    <s v="M"/>
    <m/>
    <m/>
  </r>
  <r>
    <n v="24"/>
    <x v="2"/>
    <n v="6"/>
    <s v="Jun"/>
    <n v="9"/>
    <x v="64"/>
    <d v="1899-12-30T11:40:00"/>
    <x v="35"/>
    <s v="Gravel bar on Gordon at Site 1"/>
    <s v="Gordon Estuary"/>
    <n v="1"/>
    <s v="Coho"/>
    <s v="Wild"/>
    <s v="Fry"/>
    <n v="3"/>
    <n v="1"/>
    <n v="2"/>
    <n v="50"/>
    <s v="BS"/>
    <s v="M"/>
    <m/>
    <m/>
  </r>
  <r>
    <n v="24"/>
    <x v="2"/>
    <n v="6"/>
    <s v="Jun"/>
    <n v="9"/>
    <x v="64"/>
    <d v="1899-12-30T11:40:00"/>
    <x v="35"/>
    <s v="Gravel bar on Gordon at Site 1"/>
    <s v="Gordon Estuary"/>
    <n v="1"/>
    <s v="Sculpin"/>
    <s v="Wild"/>
    <s v="Non-salmonid juvenile"/>
    <n v="8"/>
    <n v="1"/>
    <n v="4"/>
    <n v="57"/>
    <s v="BS"/>
    <s v="M"/>
    <m/>
    <m/>
  </r>
  <r>
    <n v="24"/>
    <x v="2"/>
    <n v="6"/>
    <s v="Jun"/>
    <n v="9"/>
    <x v="64"/>
    <d v="1899-12-30T11:40:00"/>
    <x v="35"/>
    <s v="Gravel bar on Gordon at Site 1"/>
    <s v="Gordon Estuary"/>
    <n v="1"/>
    <s v="Stickleback"/>
    <s v="Wild"/>
    <s v="Non-salmonid juvenile"/>
    <n v="9"/>
    <n v="1"/>
    <n v="4"/>
    <n v="5"/>
    <s v="BS"/>
    <s v="M"/>
    <m/>
    <m/>
  </r>
  <r>
    <n v="24"/>
    <x v="2"/>
    <n v="6"/>
    <s v="Jun"/>
    <n v="9"/>
    <x v="64"/>
    <d v="1899-12-30T11:40:00"/>
    <x v="35"/>
    <s v="Gravel bar on Gordon at Site 1"/>
    <s v="Gordon Estuary"/>
    <n v="1"/>
    <s v="Blennie/Gunnel"/>
    <s v="Wild"/>
    <s v="Non-salmonid juvenile"/>
    <n v="15"/>
    <n v="1"/>
    <n v="4"/>
    <n v="5"/>
    <s v="BS"/>
    <s v="M"/>
    <m/>
    <m/>
  </r>
  <r>
    <n v="24"/>
    <x v="2"/>
    <n v="6"/>
    <s v="Jun"/>
    <n v="9"/>
    <x v="64"/>
    <d v="1899-12-30T13:16:00"/>
    <x v="1"/>
    <s v="Gallaugher's"/>
    <s v="Gordon Estuary"/>
    <n v="1"/>
    <s v="Chinook"/>
    <s v="Wild"/>
    <s v="Fry"/>
    <n v="5"/>
    <n v="1"/>
    <n v="2"/>
    <n v="53"/>
    <s v="BS"/>
    <s v="Select tide"/>
    <m/>
    <m/>
  </r>
  <r>
    <n v="24"/>
    <x v="2"/>
    <n v="6"/>
    <s v="Jun"/>
    <n v="9"/>
    <x v="64"/>
    <d v="1899-12-30T13:16:00"/>
    <x v="1"/>
    <s v="Gallaugher's"/>
    <s v="Gordon Estuary"/>
    <n v="1"/>
    <s v="Sculpin"/>
    <s v="Wild"/>
    <s v="Non-salmonid juvenile"/>
    <n v="8"/>
    <n v="1"/>
    <n v="4"/>
    <n v="15"/>
    <s v="BS"/>
    <s v="Select tide"/>
    <m/>
    <m/>
  </r>
  <r>
    <n v="24"/>
    <x v="2"/>
    <n v="6"/>
    <s v="Jun"/>
    <n v="9"/>
    <x v="64"/>
    <d v="1899-12-30T13:16:00"/>
    <x v="1"/>
    <s v="Gallaugher's"/>
    <s v="Gordon Estuary"/>
    <n v="1"/>
    <s v="Blennie/Gunnel"/>
    <s v="Wild"/>
    <s v="Non-salmonid juvenile"/>
    <n v="15"/>
    <n v="1"/>
    <n v="4"/>
    <n v="33"/>
    <s v="BS"/>
    <s v="Select tide"/>
    <m/>
    <m/>
  </r>
  <r>
    <n v="24"/>
    <x v="2"/>
    <n v="6"/>
    <s v="Jun"/>
    <n v="9"/>
    <x v="64"/>
    <d v="1899-12-30T13:16:00"/>
    <x v="1"/>
    <s v="Gallaugher's"/>
    <s v="Gordon Estuary"/>
    <n v="1"/>
    <s v="Flounder"/>
    <s v="Wild"/>
    <s v="Non-salmonid juvenile"/>
    <n v="11"/>
    <n v="1"/>
    <n v="4"/>
    <n v="5"/>
    <s v="BS"/>
    <s v="Select tide"/>
    <m/>
    <m/>
  </r>
  <r>
    <n v="24"/>
    <x v="2"/>
    <n v="6"/>
    <s v="Jun"/>
    <n v="9"/>
    <x v="64"/>
    <d v="1899-12-30T13:16:00"/>
    <x v="1"/>
    <s v="Gallaugher's"/>
    <s v="Gordon Estuary"/>
    <n v="1"/>
    <s v="Perch"/>
    <s v="Wild"/>
    <s v="Non-salmonid juvenile"/>
    <n v="13"/>
    <n v="1"/>
    <n v="4"/>
    <n v="2"/>
    <s v="BS"/>
    <s v="Select tide"/>
    <m/>
    <m/>
  </r>
  <r>
    <n v="24"/>
    <x v="2"/>
    <n v="6"/>
    <s v="Jun"/>
    <n v="9"/>
    <x v="64"/>
    <d v="1899-12-30T14:11:00"/>
    <x v="9"/>
    <s v="Q Jeff (right bank opposite N. Arm confl.)"/>
    <s v="Gordon Estuary"/>
    <n v="1"/>
    <s v="Chum"/>
    <s v="Wild"/>
    <s v="Fry"/>
    <n v="2"/>
    <n v="1"/>
    <n v="2"/>
    <n v="2"/>
    <s v="BS"/>
    <s v="Select tide"/>
    <m/>
    <m/>
  </r>
  <r>
    <n v="24"/>
    <x v="2"/>
    <n v="6"/>
    <s v="Jun"/>
    <n v="9"/>
    <x v="64"/>
    <d v="1899-12-30T14:11:00"/>
    <x v="9"/>
    <s v="Q Jeff (right bank opposite N. Arm confl.)"/>
    <s v="Gordon Estuary"/>
    <n v="1"/>
    <s v="Chinook"/>
    <s v="Wild"/>
    <s v="Fry"/>
    <n v="5"/>
    <n v="1"/>
    <n v="2"/>
    <n v="58"/>
    <s v="BS"/>
    <s v="Select tide"/>
    <m/>
    <m/>
  </r>
  <r>
    <n v="24"/>
    <x v="2"/>
    <n v="6"/>
    <s v="Jun"/>
    <n v="9"/>
    <x v="64"/>
    <d v="1899-12-30T14:11:00"/>
    <x v="9"/>
    <s v="Q Jeff (right bank opposite N. Arm confl.)"/>
    <s v="Gordon Estuary"/>
    <n v="1"/>
    <s v="Pipefish"/>
    <s v="Wild"/>
    <s v="Non-salmonid juvenile"/>
    <n v="18"/>
    <n v="1"/>
    <n v="4"/>
    <n v="4"/>
    <s v="BS"/>
    <s v="Select tide"/>
    <m/>
    <m/>
  </r>
  <r>
    <n v="24"/>
    <x v="2"/>
    <n v="6"/>
    <s v="Jun"/>
    <n v="9"/>
    <x v="64"/>
    <d v="1899-12-30T14:11:00"/>
    <x v="9"/>
    <s v="Q Jeff (right bank opposite N. Arm confl.)"/>
    <s v="Gordon Estuary"/>
    <n v="1"/>
    <s v="Flounder"/>
    <s v="Wild"/>
    <s v="Non-salmonid juvenile"/>
    <n v="11"/>
    <n v="1"/>
    <n v="4"/>
    <n v="1"/>
    <s v="BS"/>
    <s v="Select tide"/>
    <m/>
    <m/>
  </r>
  <r>
    <n v="24"/>
    <x v="2"/>
    <n v="6"/>
    <s v="Jun"/>
    <n v="9"/>
    <x v="64"/>
    <d v="1899-12-30T14:38:00"/>
    <x v="0"/>
    <s v="Pacheedah Shores Boat Ramp"/>
    <s v="Gordon Estuary"/>
    <n v="1"/>
    <s v="Chinook"/>
    <s v="Wild"/>
    <s v="Fry"/>
    <n v="5"/>
    <n v="1"/>
    <n v="2"/>
    <n v="17"/>
    <s v="BS"/>
    <s v="Select tide"/>
    <m/>
    <m/>
  </r>
  <r>
    <n v="24"/>
    <x v="2"/>
    <n v="6"/>
    <s v="Jun"/>
    <n v="9"/>
    <x v="64"/>
    <d v="1899-12-30T14:38:00"/>
    <x v="0"/>
    <s v="Pacheedah Shores Boat Ramp"/>
    <s v="Gordon Estuary"/>
    <n v="1"/>
    <s v="Chinook"/>
    <s v="Wild"/>
    <s v="Fry"/>
    <n v="5"/>
    <n v="1"/>
    <n v="2"/>
    <n v="17"/>
    <s v="BS"/>
    <s v="Select tide"/>
    <m/>
    <m/>
  </r>
  <r>
    <n v="24"/>
    <x v="2"/>
    <n v="6"/>
    <s v="Jun"/>
    <n v="9"/>
    <x v="64"/>
    <d v="1899-12-30T14:38:00"/>
    <x v="0"/>
    <s v="Pacheedah Shores Boat Ramp"/>
    <s v="Gordon Estuary"/>
    <n v="1"/>
    <s v="Coho"/>
    <s v="Wild"/>
    <s v="Fry"/>
    <n v="3"/>
    <n v="1"/>
    <n v="2"/>
    <n v="1"/>
    <s v="BS"/>
    <s v="Select tide"/>
    <m/>
    <m/>
  </r>
  <r>
    <n v="24"/>
    <x v="2"/>
    <n v="6"/>
    <s v="Jun"/>
    <n v="9"/>
    <x v="64"/>
    <d v="1899-12-30T14:38:00"/>
    <x v="0"/>
    <s v="Pacheedah Shores Boat Ramp"/>
    <s v="Gordon Estuary"/>
    <n v="1"/>
    <s v="Sculpin"/>
    <s v="Wild"/>
    <s v="Non-salmonid juvenile"/>
    <n v="8"/>
    <n v="1"/>
    <n v="4"/>
    <n v="11"/>
    <s v="BS"/>
    <s v="Select tide"/>
    <m/>
    <m/>
  </r>
  <r>
    <n v="24"/>
    <x v="2"/>
    <n v="6"/>
    <s v="Jun"/>
    <n v="9"/>
    <x v="64"/>
    <d v="1899-12-30T14:38:00"/>
    <x v="0"/>
    <s v="Pacheedah Shores Boat Ramp"/>
    <s v="Gordon Estuary"/>
    <n v="1"/>
    <s v="Blennie/Gunnel"/>
    <s v="Wild"/>
    <s v="Non-salmonid juvenile"/>
    <n v="15"/>
    <n v="1"/>
    <n v="4"/>
    <n v="7"/>
    <s v="BS"/>
    <s v="Select tide"/>
    <m/>
    <m/>
  </r>
  <r>
    <n v="24"/>
    <x v="2"/>
    <n v="6"/>
    <s v="Jun"/>
    <n v="9"/>
    <x v="64"/>
    <d v="1899-12-30T14:38:00"/>
    <x v="0"/>
    <s v="Pacheedah Shores Boat Ramp"/>
    <s v="Gordon Estuary"/>
    <n v="1"/>
    <s v="Flounder"/>
    <s v="Wild"/>
    <s v="Non-salmonid juvenile"/>
    <n v="11"/>
    <n v="1"/>
    <n v="4"/>
    <n v="10"/>
    <s v="BS"/>
    <s v="Select tide"/>
    <m/>
    <m/>
  </r>
  <r>
    <n v="24"/>
    <x v="2"/>
    <n v="6"/>
    <s v="Jun"/>
    <n v="9"/>
    <x v="64"/>
    <d v="1899-12-30T14:38:00"/>
    <x v="0"/>
    <s v="Pacheedah Shores Boat Ramp"/>
    <s v="Gordon Estuary"/>
    <n v="1"/>
    <s v="Perch"/>
    <s v="Wild"/>
    <s v="Non-salmonid juvenile"/>
    <n v="13"/>
    <n v="1"/>
    <n v="4"/>
    <n v="1"/>
    <s v="BS"/>
    <s v="Select tide"/>
    <m/>
    <m/>
  </r>
  <r>
    <n v="24"/>
    <x v="2"/>
    <n v="6"/>
    <s v="Jun"/>
    <n v="9"/>
    <x v="64"/>
    <d v="1899-12-30T14:15:00"/>
    <x v="18"/>
    <s v="Inside Site 7 inlet on south side"/>
    <s v="Gordon Estuary"/>
    <n v="1"/>
    <s v="Chum"/>
    <s v="Wild"/>
    <s v="Fry"/>
    <n v="2"/>
    <n v="1"/>
    <n v="2"/>
    <n v="1"/>
    <s v="BS"/>
    <s v="Select tide"/>
    <m/>
    <m/>
  </r>
  <r>
    <n v="24"/>
    <x v="2"/>
    <n v="6"/>
    <s v="Jun"/>
    <n v="9"/>
    <x v="64"/>
    <d v="1899-12-30T14:15:00"/>
    <x v="18"/>
    <s v="Inside Site 7 inlet on south side"/>
    <s v="Gordon Estuary"/>
    <n v="1"/>
    <s v="Coho"/>
    <s v="Wild"/>
    <s v="Fry"/>
    <n v="3"/>
    <n v="1"/>
    <n v="2"/>
    <n v="2"/>
    <s v="BS"/>
    <s v="Select tide"/>
    <m/>
    <m/>
  </r>
  <r>
    <n v="24"/>
    <x v="2"/>
    <n v="6"/>
    <s v="Jun"/>
    <n v="9"/>
    <x v="64"/>
    <d v="1899-12-30T14:15:00"/>
    <x v="18"/>
    <s v="Inside Site 7 inlet on south side"/>
    <s v="Gordon Estuary"/>
    <n v="1"/>
    <s v="Chinook"/>
    <s v="Wild"/>
    <s v="Fry"/>
    <n v="5"/>
    <n v="1"/>
    <n v="2"/>
    <n v="14"/>
    <s v="BS"/>
    <s v="Select tide"/>
    <m/>
    <m/>
  </r>
  <r>
    <n v="24"/>
    <x v="2"/>
    <n v="6"/>
    <s v="Jun"/>
    <n v="9"/>
    <x v="64"/>
    <d v="1899-12-30T14:15:00"/>
    <x v="18"/>
    <s v="Inside Site 7 inlet on south side"/>
    <s v="Gordon Estuary"/>
    <n v="1"/>
    <s v="Sculpin"/>
    <s v="Wild"/>
    <s v="Non-salmonid juvenile"/>
    <n v="8"/>
    <n v="1"/>
    <n v="4"/>
    <n v="5"/>
    <s v="BS"/>
    <s v="Select tide"/>
    <m/>
    <m/>
  </r>
  <r>
    <n v="24"/>
    <x v="2"/>
    <n v="6"/>
    <s v="Jun"/>
    <n v="9"/>
    <x v="64"/>
    <d v="1899-12-30T14:15:00"/>
    <x v="18"/>
    <s v="Inside Site 7 inlet on south side"/>
    <s v="Gordon Estuary"/>
    <n v="1"/>
    <s v="Stickleback"/>
    <s v="Wild"/>
    <s v="Non-salmonid juvenile"/>
    <n v="9"/>
    <n v="1"/>
    <n v="4"/>
    <n v="3"/>
    <s v="BS"/>
    <s v="Select tide"/>
    <m/>
    <m/>
  </r>
  <r>
    <n v="24"/>
    <x v="2"/>
    <n v="6"/>
    <s v="Jun"/>
    <n v="9"/>
    <x v="64"/>
    <d v="1899-12-30T14:15:00"/>
    <x v="18"/>
    <s v="Inside Site 7 inlet on south side"/>
    <s v="Gordon Estuary"/>
    <n v="1"/>
    <s v="Pipefish"/>
    <s v="Wild"/>
    <s v="Non-salmonid juvenile"/>
    <n v="18"/>
    <n v="1"/>
    <n v="4"/>
    <n v="8"/>
    <s v="BS"/>
    <s v="Select tide"/>
    <m/>
    <m/>
  </r>
  <r>
    <n v="24"/>
    <x v="2"/>
    <n v="6"/>
    <s v="Jun"/>
    <n v="9"/>
    <x v="64"/>
    <d v="1899-12-30T14:15:00"/>
    <x v="18"/>
    <s v="Inside Site 7 inlet on south side"/>
    <s v="Gordon Estuary"/>
    <n v="1"/>
    <s v="Blennie/Gunnel"/>
    <s v="Wild"/>
    <s v="Non-salmonid juvenile"/>
    <n v="15"/>
    <n v="1"/>
    <n v="4"/>
    <n v="16"/>
    <s v="BS"/>
    <s v="Select tide"/>
    <m/>
    <m/>
  </r>
  <r>
    <n v="24"/>
    <x v="2"/>
    <n v="6"/>
    <s v="Jun"/>
    <n v="9"/>
    <x v="64"/>
    <d v="1899-12-30T14:15:00"/>
    <x v="18"/>
    <s v="Inside Site 7 inlet on south side"/>
    <s v="Gordon Estuary"/>
    <n v="1"/>
    <s v="Perch"/>
    <s v="Wild"/>
    <s v="Non-salmonid juvenile"/>
    <n v="13"/>
    <n v="1"/>
    <n v="4"/>
    <n v="59"/>
    <s v="BS"/>
    <s v="Select tide"/>
    <m/>
    <m/>
  </r>
  <r>
    <n v="24"/>
    <x v="2"/>
    <n v="6"/>
    <s v="Jun"/>
    <n v="10"/>
    <x v="65"/>
    <d v="1899-12-30T08:45:00"/>
    <x v="0"/>
    <s v="Pacheedah Shores Boat Ramp"/>
    <s v="Gordon Estuary"/>
    <n v="1"/>
    <s v="Chum"/>
    <s v="Wild"/>
    <s v="Fry"/>
    <n v="2"/>
    <n v="1"/>
    <n v="2"/>
    <n v="6"/>
    <s v="BS"/>
    <s v="Select tide"/>
    <m/>
    <m/>
  </r>
  <r>
    <n v="24"/>
    <x v="2"/>
    <n v="6"/>
    <s v="Jun"/>
    <n v="10"/>
    <x v="65"/>
    <d v="1899-12-30T08:45:00"/>
    <x v="0"/>
    <s v="Pacheedah Shores Boat Ramp"/>
    <s v="Gordon Estuary"/>
    <n v="1"/>
    <s v="Coho"/>
    <s v="Wild"/>
    <s v="Fry"/>
    <n v="3"/>
    <n v="1"/>
    <n v="2"/>
    <n v="16"/>
    <s v="BS"/>
    <s v="Select tide"/>
    <m/>
    <m/>
  </r>
  <r>
    <n v="24"/>
    <x v="2"/>
    <n v="6"/>
    <s v="Jun"/>
    <n v="10"/>
    <x v="65"/>
    <d v="1899-12-30T08:45:00"/>
    <x v="0"/>
    <s v="Pacheedah Shores Boat Ramp"/>
    <s v="Gordon Estuary"/>
    <n v="1"/>
    <s v="Chinook"/>
    <s v="Hatchery"/>
    <s v="Smolt"/>
    <n v="5"/>
    <n v="2"/>
    <n v="3"/>
    <n v="142"/>
    <s v="BS"/>
    <s v="Select tide"/>
    <m/>
    <m/>
  </r>
  <r>
    <n v="24"/>
    <x v="2"/>
    <n v="6"/>
    <s v="Jun"/>
    <n v="10"/>
    <x v="65"/>
    <d v="1899-12-30T08:45:00"/>
    <x v="0"/>
    <s v="Pacheedah Shores Boat Ramp"/>
    <s v="Gordon Estuary"/>
    <n v="1"/>
    <s v="Sculpin"/>
    <s v="Wild"/>
    <s v="Non-salmonid juvenile"/>
    <n v="8"/>
    <n v="1"/>
    <n v="4"/>
    <n v="60"/>
    <s v="BS"/>
    <s v="Select tide"/>
    <m/>
    <m/>
  </r>
  <r>
    <n v="24"/>
    <x v="2"/>
    <n v="6"/>
    <s v="Jun"/>
    <n v="10"/>
    <x v="65"/>
    <d v="1899-12-30T08:45:00"/>
    <x v="0"/>
    <s v="Pacheedah Shores Boat Ramp"/>
    <s v="Gordon Estuary"/>
    <n v="1"/>
    <s v="Blennie/Gunnel"/>
    <s v="Wild"/>
    <s v="Non-salmonid juvenile"/>
    <n v="15"/>
    <n v="1"/>
    <n v="4"/>
    <n v="7"/>
    <s v="BS"/>
    <s v="Select tide"/>
    <m/>
    <m/>
  </r>
  <r>
    <n v="24"/>
    <x v="2"/>
    <n v="6"/>
    <s v="Jun"/>
    <n v="10"/>
    <x v="65"/>
    <d v="1899-12-30T10:50:00"/>
    <x v="25"/>
    <s v="Site 6, just upstream of bridge"/>
    <s v="Gordon Estuary"/>
    <n v="1"/>
    <s v="Coho"/>
    <s v="Wild"/>
    <s v="Fry"/>
    <n v="3"/>
    <n v="1"/>
    <n v="2"/>
    <n v="45"/>
    <s v="PS"/>
    <s v="Select tide"/>
    <m/>
    <m/>
  </r>
  <r>
    <n v="24"/>
    <x v="2"/>
    <n v="6"/>
    <s v="Jun"/>
    <n v="10"/>
    <x v="65"/>
    <d v="1899-12-30T10:50:00"/>
    <x v="25"/>
    <s v="Site 6, just upstream of bridge"/>
    <s v="Gordon Estuary"/>
    <n v="1"/>
    <s v="Sculpin"/>
    <s v="Wild"/>
    <s v="Non-salmonid juvenile"/>
    <n v="8"/>
    <n v="1"/>
    <n v="4"/>
    <n v="10"/>
    <s v="PS"/>
    <s v="Select tide"/>
    <m/>
    <m/>
  </r>
  <r>
    <n v="24"/>
    <x v="2"/>
    <n v="6"/>
    <s v="Jun"/>
    <n v="10"/>
    <x v="65"/>
    <d v="1899-12-30T10:50:00"/>
    <x v="25"/>
    <s v="Site 6, just upstream of bridge"/>
    <s v="Gordon Estuary"/>
    <n v="1"/>
    <s v="Stickleback"/>
    <s v="Wild"/>
    <s v="Non-salmonid juvenile"/>
    <n v="9"/>
    <n v="1"/>
    <n v="4"/>
    <n v="144"/>
    <s v="PS"/>
    <s v="Select tide"/>
    <m/>
    <m/>
  </r>
  <r>
    <n v="24"/>
    <x v="2"/>
    <n v="6"/>
    <s v="Jun"/>
    <n v="10"/>
    <x v="65"/>
    <d v="1899-12-30T10:50:00"/>
    <x v="25"/>
    <s v="Site 6, just upstream of bridge"/>
    <s v="Gordon Estuary"/>
    <n v="1"/>
    <s v="Blennie/Gunnel"/>
    <s v="Wild"/>
    <s v="Non-salmonid juvenile"/>
    <n v="15"/>
    <n v="1"/>
    <n v="4"/>
    <n v="1"/>
    <s v="PS"/>
    <s v="Select tide"/>
    <m/>
    <m/>
  </r>
  <r>
    <n v="24"/>
    <x v="2"/>
    <n v="6"/>
    <s v="Jun"/>
    <n v="10"/>
    <x v="65"/>
    <d v="1899-12-30T11:20:00"/>
    <x v="26"/>
    <s v="Site 6, at upper logger station"/>
    <s v="Gordon Estuary"/>
    <n v="1"/>
    <s v="Coho"/>
    <s v="Wild"/>
    <s v="Fry"/>
    <n v="3"/>
    <n v="1"/>
    <n v="2"/>
    <n v="21"/>
    <s v="PS"/>
    <s v="Select tide"/>
    <m/>
    <m/>
  </r>
  <r>
    <n v="24"/>
    <x v="2"/>
    <n v="6"/>
    <s v="Jun"/>
    <n v="10"/>
    <x v="65"/>
    <d v="1899-12-30T11:20:00"/>
    <x v="26"/>
    <s v="Site 6, at upper logger station"/>
    <s v="Gordon Estuary"/>
    <n v="1"/>
    <s v="Sculpin"/>
    <s v="Wild"/>
    <s v="Non-salmonid juvenile"/>
    <n v="8"/>
    <n v="1"/>
    <n v="4"/>
    <n v="4"/>
    <s v="PS"/>
    <s v="Select tide"/>
    <m/>
    <m/>
  </r>
  <r>
    <n v="24"/>
    <x v="2"/>
    <n v="6"/>
    <s v="Jun"/>
    <n v="10"/>
    <x v="65"/>
    <d v="1899-12-30T11:20:00"/>
    <x v="26"/>
    <s v="Site 6, at upper logger station"/>
    <s v="Gordon Estuary"/>
    <n v="1"/>
    <s v="Stickleback"/>
    <s v="Wild"/>
    <s v="Non-salmonid juvenile"/>
    <n v="9"/>
    <n v="1"/>
    <n v="4"/>
    <n v="14"/>
    <s v="PS"/>
    <s v="Select tide"/>
    <m/>
    <m/>
  </r>
  <r>
    <n v="24"/>
    <x v="2"/>
    <n v="6"/>
    <s v="Jun"/>
    <n v="10"/>
    <x v="65"/>
    <d v="1899-12-30T12:00:00"/>
    <x v="16"/>
    <s v="Browns Slough Site 7 inlet left tidal channel"/>
    <s v="Gordon Estuary"/>
    <n v="1"/>
    <s v="Sculpin"/>
    <s v="Wild"/>
    <s v="Non-salmonid juvenile"/>
    <n v="8"/>
    <n v="1"/>
    <n v="4"/>
    <n v="28"/>
    <s v="PS"/>
    <s v="Select tide"/>
    <m/>
    <m/>
  </r>
  <r>
    <n v="24"/>
    <x v="2"/>
    <n v="6"/>
    <s v="Jun"/>
    <n v="10"/>
    <x v="65"/>
    <d v="1899-12-30T12:00:00"/>
    <x v="16"/>
    <s v="Browns Slough Site 7 inlet left tidal channel"/>
    <s v="Gordon Estuary"/>
    <n v="1"/>
    <s v="Stickleback"/>
    <s v="Wild"/>
    <s v="Non-salmonid juvenile"/>
    <n v="9"/>
    <n v="1"/>
    <n v="4"/>
    <n v="25"/>
    <s v="PS"/>
    <s v="Select tide"/>
    <m/>
    <m/>
  </r>
  <r>
    <n v="24"/>
    <x v="2"/>
    <n v="6"/>
    <s v="Jun"/>
    <n v="10"/>
    <x v="65"/>
    <d v="1899-12-30T13:00:00"/>
    <x v="15"/>
    <s v="Q07, Central/South Arm confluence"/>
    <s v="San Juan Estuary"/>
    <n v="1"/>
    <s v="Chinook"/>
    <s v="Hatchery"/>
    <s v="Smolt"/>
    <n v="5"/>
    <n v="2"/>
    <n v="3"/>
    <n v="131"/>
    <s v="BS"/>
    <s v="Select tide"/>
    <m/>
    <m/>
  </r>
  <r>
    <n v="24"/>
    <x v="2"/>
    <n v="6"/>
    <s v="Jun"/>
    <n v="10"/>
    <x v="65"/>
    <d v="1899-12-30T13:00:00"/>
    <x v="15"/>
    <s v="Q07, Central/South Arm confluence"/>
    <s v="San Juan Estuary"/>
    <n v="1"/>
    <s v="Sculpin"/>
    <s v="Wild"/>
    <s v="Non-salmonid juvenile"/>
    <n v="8"/>
    <n v="1"/>
    <n v="4"/>
    <n v="9"/>
    <s v="BS"/>
    <s v="Select tide"/>
    <m/>
    <m/>
  </r>
  <r>
    <n v="24"/>
    <x v="2"/>
    <n v="6"/>
    <s v="Jun"/>
    <n v="10"/>
    <x v="65"/>
    <d v="1899-12-30T13:00:00"/>
    <x v="15"/>
    <s v="Q07, Central/South Arm confluence"/>
    <s v="San Juan Estuary"/>
    <n v="1"/>
    <s v="Stickleback"/>
    <s v="Wild"/>
    <s v="Non-salmonid juvenile"/>
    <n v="9"/>
    <n v="1"/>
    <n v="4"/>
    <n v="4"/>
    <s v="BS"/>
    <s v="Select tide"/>
    <m/>
    <m/>
  </r>
  <r>
    <n v="24"/>
    <x v="2"/>
    <n v="6"/>
    <s v="Jun"/>
    <n v="10"/>
    <x v="65"/>
    <d v="1899-12-30T13:00:00"/>
    <x v="15"/>
    <s v="Q07, Central/South Arm confluence"/>
    <s v="San Juan Estuary"/>
    <n v="1"/>
    <s v="Blennie/Gunnel"/>
    <s v="Wild"/>
    <s v="Non-salmonid juvenile"/>
    <n v="15"/>
    <n v="1"/>
    <n v="4"/>
    <n v="8"/>
    <s v="BS"/>
    <s v="Select tide"/>
    <m/>
    <m/>
  </r>
  <r>
    <n v="24"/>
    <x v="2"/>
    <n v="6"/>
    <s v="Jun"/>
    <n v="10"/>
    <x v="65"/>
    <d v="1899-12-30T13:00:00"/>
    <x v="15"/>
    <s v="Q07, Central/South Arm confluence"/>
    <s v="San Juan Estuary"/>
    <n v="1"/>
    <s v="Flounder"/>
    <s v="Wild"/>
    <s v="Non-salmonid juvenile"/>
    <n v="11"/>
    <n v="1"/>
    <n v="4"/>
    <n v="1"/>
    <s v="BS"/>
    <s v="Select tide"/>
    <m/>
    <m/>
  </r>
  <r>
    <n v="24"/>
    <x v="2"/>
    <n v="6"/>
    <s v="Jun"/>
    <n v="10"/>
    <x v="65"/>
    <d v="1899-12-30T13:00:00"/>
    <x v="15"/>
    <s v="Q07, Central/South Arm confluence"/>
    <s v="San Juan Estuary"/>
    <n v="1"/>
    <s v="Perch"/>
    <s v="Wild"/>
    <s v="Non-salmonid juvenile"/>
    <n v="13"/>
    <n v="1"/>
    <n v="4"/>
    <n v="34"/>
    <s v="BS"/>
    <s v="Select tide"/>
    <m/>
    <m/>
  </r>
  <r>
    <n v="24"/>
    <x v="2"/>
    <n v="6"/>
    <s v="Jun"/>
    <n v="10"/>
    <x v="65"/>
    <d v="1899-12-30T13:00:00"/>
    <x v="15"/>
    <s v="Q07, Central/South Arm confluence"/>
    <s v="San Juan Estuary"/>
    <n v="1"/>
    <s v="Sandlance"/>
    <s v="Wild"/>
    <s v="not specified"/>
    <n v="14"/>
    <n v="1"/>
    <n v="5"/>
    <n v="1"/>
    <s v="BS"/>
    <s v="Select tide"/>
    <m/>
    <m/>
  </r>
  <r>
    <n v="24"/>
    <x v="2"/>
    <n v="6"/>
    <s v="Jun"/>
    <n v="10"/>
    <x v="65"/>
    <d v="1899-12-30T13:00:00"/>
    <x v="15"/>
    <s v="Q07, Central/South Arm confluence"/>
    <s v="San Juan Estuary"/>
    <n v="1"/>
    <s v="Coho"/>
    <s v="Wild"/>
    <s v="Fry"/>
    <n v="3"/>
    <n v="1"/>
    <n v="2"/>
    <n v="3"/>
    <s v="BS"/>
    <s v="Select tide"/>
    <m/>
    <m/>
  </r>
  <r>
    <n v="24"/>
    <x v="2"/>
    <n v="6"/>
    <s v="Jun"/>
    <n v="10"/>
    <x v="65"/>
    <d v="1899-12-30T13:45:00"/>
    <x v="11"/>
    <s v="Q4, u/s of Tanis's template site"/>
    <s v="San Juan Estuary"/>
    <n v="1"/>
    <s v="Coho"/>
    <s v="Wild"/>
    <s v="Fry"/>
    <n v="3"/>
    <n v="1"/>
    <n v="2"/>
    <n v="22"/>
    <s v="BS"/>
    <s v="Select tide"/>
    <m/>
    <m/>
  </r>
  <r>
    <n v="24"/>
    <x v="2"/>
    <n v="6"/>
    <s v="Jun"/>
    <n v="10"/>
    <x v="65"/>
    <d v="1899-12-30T13:45:00"/>
    <x v="11"/>
    <s v="Q4, u/s of Tanis's template site"/>
    <s v="San Juan Estuary"/>
    <n v="1"/>
    <s v="Sculpin"/>
    <s v="Wild"/>
    <s v="Non-salmonid juvenile"/>
    <n v="8"/>
    <n v="1"/>
    <n v="4"/>
    <n v="8"/>
    <s v="BS"/>
    <s v="Select tide"/>
    <m/>
    <m/>
  </r>
  <r>
    <n v="24"/>
    <x v="2"/>
    <n v="6"/>
    <s v="Jun"/>
    <n v="10"/>
    <x v="65"/>
    <d v="1899-12-30T13:45:00"/>
    <x v="11"/>
    <s v="Q4, u/s of Tanis's template site"/>
    <s v="San Juan Estuary"/>
    <n v="1"/>
    <s v="Blennie/Gunnel"/>
    <s v="Wild"/>
    <s v="Non-salmonid juvenile"/>
    <n v="15"/>
    <n v="1"/>
    <n v="4"/>
    <n v="2"/>
    <s v="BS"/>
    <s v="Select tide"/>
    <m/>
    <m/>
  </r>
  <r>
    <n v="24"/>
    <x v="2"/>
    <n v="6"/>
    <s v="Jun"/>
    <n v="10"/>
    <x v="65"/>
    <d v="1899-12-30T13:45:00"/>
    <x v="11"/>
    <s v="Q4, u/s of Tanis's template site"/>
    <s v="San Juan Estuary"/>
    <n v="1"/>
    <s v="Flounder"/>
    <s v="Wild"/>
    <s v="Non-salmonid juvenile"/>
    <n v="11"/>
    <n v="1"/>
    <n v="4"/>
    <n v="2"/>
    <s v="BS"/>
    <s v="Select tide"/>
    <m/>
    <m/>
  </r>
  <r>
    <n v="24"/>
    <x v="2"/>
    <n v="6"/>
    <s v="Jun"/>
    <n v="10"/>
    <x v="65"/>
    <d v="1899-12-30T13:45:00"/>
    <x v="11"/>
    <s v="Q4, u/s of Tanis's template site"/>
    <s v="San Juan Estuary"/>
    <n v="1"/>
    <s v="Perch"/>
    <s v="Wild"/>
    <s v="Non-salmonid juvenile"/>
    <n v="13"/>
    <n v="1"/>
    <n v="4"/>
    <n v="7"/>
    <s v="BS"/>
    <s v="Select tide"/>
    <m/>
    <m/>
  </r>
  <r>
    <n v="24"/>
    <x v="2"/>
    <n v="6"/>
    <s v="Jun"/>
    <n v="10"/>
    <x v="65"/>
    <d v="1899-12-30T14:20:00"/>
    <x v="2"/>
    <s v="South Arm SJ (Old Mill)"/>
    <s v="San Juan Estuary"/>
    <n v="1"/>
    <s v="Chum"/>
    <s v="Wild"/>
    <s v="Fry"/>
    <n v="2"/>
    <n v="1"/>
    <n v="2"/>
    <n v="1"/>
    <s v="BS"/>
    <s v="Select tide"/>
    <m/>
    <m/>
  </r>
  <r>
    <n v="24"/>
    <x v="2"/>
    <n v="6"/>
    <s v="Jun"/>
    <n v="10"/>
    <x v="65"/>
    <d v="1899-12-30T14:20:00"/>
    <x v="2"/>
    <s v="South Arm SJ (Old Mill)"/>
    <s v="San Juan Estuary"/>
    <n v="1"/>
    <s v="Coho"/>
    <s v="Wild"/>
    <s v="Fry"/>
    <n v="3"/>
    <n v="1"/>
    <n v="2"/>
    <n v="3"/>
    <s v="BS"/>
    <s v="Select tide"/>
    <m/>
    <m/>
  </r>
  <r>
    <n v="24"/>
    <x v="2"/>
    <n v="6"/>
    <s v="Jun"/>
    <n v="10"/>
    <x v="65"/>
    <d v="1899-12-30T14:20:00"/>
    <x v="2"/>
    <s v="South Arm SJ (Old Mill)"/>
    <s v="San Juan Estuary"/>
    <n v="1"/>
    <s v="Chinook"/>
    <s v="Wild"/>
    <s v="Fry"/>
    <n v="5"/>
    <n v="1"/>
    <n v="2"/>
    <n v="7"/>
    <s v="BS"/>
    <s v="Select tide"/>
    <m/>
    <m/>
  </r>
  <r>
    <n v="24"/>
    <x v="2"/>
    <n v="6"/>
    <s v="Jun"/>
    <n v="10"/>
    <x v="65"/>
    <d v="1899-12-30T14:20:00"/>
    <x v="2"/>
    <s v="South Arm SJ (Old Mill)"/>
    <s v="San Juan Estuary"/>
    <n v="1"/>
    <s v="Sculpin"/>
    <s v="Wild"/>
    <s v="Non-salmonid juvenile"/>
    <n v="8"/>
    <n v="1"/>
    <n v="4"/>
    <n v="15"/>
    <s v="BS"/>
    <s v="Select tide"/>
    <m/>
    <m/>
  </r>
  <r>
    <n v="24"/>
    <x v="2"/>
    <n v="6"/>
    <s v="Jun"/>
    <n v="10"/>
    <x v="65"/>
    <d v="1899-12-30T14:20:00"/>
    <x v="2"/>
    <s v="South Arm SJ (Old Mill)"/>
    <s v="San Juan Estuary"/>
    <n v="1"/>
    <s v="Stickleback"/>
    <s v="Wild"/>
    <s v="Non-salmonid juvenile"/>
    <n v="9"/>
    <n v="1"/>
    <n v="4"/>
    <n v="9"/>
    <s v="BS"/>
    <s v="Select tide"/>
    <m/>
    <m/>
  </r>
  <r>
    <n v="24"/>
    <x v="2"/>
    <n v="6"/>
    <s v="Jun"/>
    <n v="10"/>
    <x v="65"/>
    <d v="1899-12-30T14:20:00"/>
    <x v="2"/>
    <s v="South Arm SJ (Old Mill)"/>
    <s v="San Juan Estuary"/>
    <n v="1"/>
    <s v="Blennie/Gunnel"/>
    <s v="Wild"/>
    <s v="Non-salmonid juvenile"/>
    <n v="15"/>
    <n v="1"/>
    <n v="4"/>
    <n v="10"/>
    <s v="BS"/>
    <s v="Select tide"/>
    <m/>
    <m/>
  </r>
  <r>
    <n v="24"/>
    <x v="2"/>
    <n v="6"/>
    <s v="Jun"/>
    <n v="10"/>
    <x v="65"/>
    <d v="1899-12-30T14:20:00"/>
    <x v="2"/>
    <s v="South Arm SJ (Old Mill)"/>
    <s v="San Juan Estuary"/>
    <n v="1"/>
    <s v="Perch"/>
    <s v="Wild"/>
    <s v="Non-salmonid juvenile"/>
    <n v="13"/>
    <n v="1"/>
    <n v="4"/>
    <n v="59"/>
    <s v="BS"/>
    <s v="Select tide"/>
    <m/>
    <m/>
  </r>
  <r>
    <n v="24"/>
    <x v="2"/>
    <n v="6"/>
    <s v="Jun"/>
    <n v="10"/>
    <x v="65"/>
    <d v="1899-12-30T14:20:00"/>
    <x v="2"/>
    <s v="South Arm SJ (Old Mill)"/>
    <s v="San Juan Estuary"/>
    <n v="1"/>
    <s v="Sandlance"/>
    <s v="Wild"/>
    <s v="not specified"/>
    <n v="14"/>
    <n v="1"/>
    <n v="5"/>
    <n v="122"/>
    <s v="BS"/>
    <s v="Select tide"/>
    <m/>
    <m/>
  </r>
  <r>
    <n v="24"/>
    <x v="2"/>
    <n v="6"/>
    <s v="Jun"/>
    <n v="10"/>
    <x v="65"/>
    <d v="1899-12-30T15:07:00"/>
    <x v="38"/>
    <s v="Q09, San Juan mouth"/>
    <s v="San Juan Estuary"/>
    <n v="1"/>
    <s v="Coho"/>
    <s v="Wild"/>
    <s v="Fry"/>
    <n v="3"/>
    <n v="1"/>
    <n v="2"/>
    <n v="20"/>
    <s v="BS"/>
    <s v="Select tide"/>
    <m/>
    <m/>
  </r>
  <r>
    <n v="24"/>
    <x v="2"/>
    <n v="6"/>
    <s v="Jun"/>
    <n v="10"/>
    <x v="65"/>
    <d v="1899-12-30T15:07:00"/>
    <x v="38"/>
    <s v="Q09, San Juan mouth"/>
    <s v="San Juan Estuary"/>
    <n v="1"/>
    <s v="Sculpin"/>
    <s v="Wild"/>
    <s v="Non-salmonid juvenile"/>
    <n v="8"/>
    <n v="1"/>
    <n v="4"/>
    <n v="13"/>
    <s v="BS"/>
    <s v="Select tide"/>
    <m/>
    <m/>
  </r>
  <r>
    <n v="24"/>
    <x v="2"/>
    <n v="6"/>
    <s v="Jun"/>
    <n v="10"/>
    <x v="65"/>
    <d v="1899-12-30T15:07:00"/>
    <x v="38"/>
    <s v="Q09, San Juan mouth"/>
    <s v="San Juan Estuary"/>
    <n v="1"/>
    <s v="Stickleback"/>
    <s v="Wild"/>
    <s v="Non-salmonid juvenile"/>
    <n v="9"/>
    <n v="1"/>
    <n v="4"/>
    <n v="3"/>
    <s v="BS"/>
    <s v="Select tide"/>
    <m/>
    <m/>
  </r>
  <r>
    <n v="24"/>
    <x v="2"/>
    <n v="6"/>
    <s v="Jun"/>
    <n v="10"/>
    <x v="65"/>
    <d v="1899-12-30T15:07:00"/>
    <x v="38"/>
    <s v="Q09, San Juan mouth"/>
    <s v="San Juan Estuary"/>
    <n v="1"/>
    <s v="Pipefish"/>
    <s v="Wild"/>
    <s v="Non-salmonid juvenile"/>
    <n v="18"/>
    <n v="1"/>
    <n v="4"/>
    <n v="2"/>
    <s v="BS"/>
    <s v="Select tide"/>
    <m/>
    <m/>
  </r>
  <r>
    <n v="24"/>
    <x v="2"/>
    <n v="6"/>
    <s v="Jun"/>
    <n v="10"/>
    <x v="65"/>
    <d v="1899-12-30T15:07:00"/>
    <x v="38"/>
    <s v="Q09, San Juan mouth"/>
    <s v="San Juan Estuary"/>
    <n v="1"/>
    <s v="Blennie/Gunnel"/>
    <s v="Wild"/>
    <s v="Non-salmonid juvenile"/>
    <n v="15"/>
    <n v="1"/>
    <n v="4"/>
    <n v="3"/>
    <s v="BS"/>
    <s v="Select tide"/>
    <m/>
    <m/>
  </r>
  <r>
    <n v="24"/>
    <x v="2"/>
    <n v="6"/>
    <s v="Jun"/>
    <n v="10"/>
    <x v="65"/>
    <d v="1899-12-30T15:07:00"/>
    <x v="38"/>
    <s v="Q09, San Juan mouth"/>
    <s v="San Juan Estuary"/>
    <n v="1"/>
    <s v="Perch"/>
    <s v="Wild"/>
    <s v="Non-salmonid juvenile"/>
    <n v="13"/>
    <n v="1"/>
    <n v="4"/>
    <n v="200"/>
    <s v="BS"/>
    <s v="Select tide"/>
    <m/>
    <m/>
  </r>
  <r>
    <n v="25"/>
    <x v="2"/>
    <n v="6"/>
    <s v="Jun"/>
    <n v="17"/>
    <x v="66"/>
    <d v="1899-12-30T08:46:00"/>
    <x v="15"/>
    <s v="Q07, Central/South Arm confluence"/>
    <s v="San Juan Estuary"/>
    <n v="1"/>
    <s v="Coho"/>
    <s v="Wild"/>
    <s v="Fry"/>
    <n v="3"/>
    <n v="1"/>
    <n v="2"/>
    <n v="9"/>
    <s v="BS"/>
    <s v="Select tide"/>
    <m/>
    <m/>
  </r>
  <r>
    <n v="25"/>
    <x v="2"/>
    <n v="6"/>
    <s v="Jun"/>
    <n v="17"/>
    <x v="66"/>
    <d v="1899-12-30T08:46:00"/>
    <x v="15"/>
    <s v="Q07, Central/South Arm confluence"/>
    <s v="San Juan Estuary"/>
    <n v="1"/>
    <s v="Chinook"/>
    <s v="Wild"/>
    <s v="Fry"/>
    <n v="5"/>
    <n v="1"/>
    <n v="2"/>
    <n v="3"/>
    <s v="BS"/>
    <s v="Select tide"/>
    <m/>
    <m/>
  </r>
  <r>
    <n v="25"/>
    <x v="2"/>
    <n v="6"/>
    <s v="Jun"/>
    <n v="17"/>
    <x v="66"/>
    <d v="1899-12-30T08:46:00"/>
    <x v="15"/>
    <s v="Q07, Central/South Arm confluence"/>
    <s v="San Juan Estuary"/>
    <n v="1"/>
    <s v="Sculpin"/>
    <s v="Wild"/>
    <s v="Non-salmonid juvenile"/>
    <n v="8"/>
    <n v="1"/>
    <n v="4"/>
    <n v="13"/>
    <s v="BS"/>
    <s v="Select tide"/>
    <m/>
    <m/>
  </r>
  <r>
    <n v="25"/>
    <x v="2"/>
    <n v="6"/>
    <s v="Jun"/>
    <n v="17"/>
    <x v="66"/>
    <d v="1899-12-30T08:46:00"/>
    <x v="15"/>
    <s v="Q07, Central/South Arm confluence"/>
    <s v="San Juan Estuary"/>
    <n v="1"/>
    <s v="Perch"/>
    <s v="Wild"/>
    <s v="Non-salmonid juvenile"/>
    <n v="13"/>
    <n v="1"/>
    <n v="4"/>
    <n v="19"/>
    <s v="BS"/>
    <s v="Select tide"/>
    <m/>
    <m/>
  </r>
  <r>
    <n v="25"/>
    <x v="2"/>
    <n v="6"/>
    <s v="Jun"/>
    <n v="17"/>
    <x v="66"/>
    <d v="1899-12-30T09:00:00"/>
    <x v="25"/>
    <s v="Site 6, just upstream of bridge"/>
    <s v="Gordon Estuary"/>
    <n v="1"/>
    <s v="Coho"/>
    <s v="Wild"/>
    <s v="Fry"/>
    <n v="3"/>
    <n v="1"/>
    <n v="2"/>
    <n v="24"/>
    <s v="PS"/>
    <s v="Select tide"/>
    <m/>
    <m/>
  </r>
  <r>
    <n v="25"/>
    <x v="2"/>
    <n v="6"/>
    <s v="Jun"/>
    <n v="17"/>
    <x v="66"/>
    <d v="1899-12-30T09:00:00"/>
    <x v="25"/>
    <s v="Site 6, just upstream of bridge"/>
    <s v="Gordon Estuary"/>
    <n v="1"/>
    <s v="Sculpin"/>
    <s v="Wild"/>
    <s v="Non-salmonid juvenile"/>
    <n v="8"/>
    <n v="1"/>
    <n v="4"/>
    <n v="63"/>
    <s v="PS"/>
    <s v="Select tide"/>
    <m/>
    <m/>
  </r>
  <r>
    <n v="25"/>
    <x v="2"/>
    <n v="6"/>
    <s v="Jun"/>
    <n v="17"/>
    <x v="66"/>
    <d v="1899-12-30T09:00:00"/>
    <x v="25"/>
    <s v="Site 6, just upstream of bridge"/>
    <s v="Gordon Estuary"/>
    <n v="1"/>
    <s v="Stickleback"/>
    <s v="Wild"/>
    <s v="Non-salmonid juvenile"/>
    <n v="9"/>
    <n v="1"/>
    <n v="4"/>
    <n v="302"/>
    <s v="PS"/>
    <s v="Select tide"/>
    <m/>
    <m/>
  </r>
  <r>
    <n v="25"/>
    <x v="2"/>
    <n v="6"/>
    <s v="Jun"/>
    <n v="17"/>
    <x v="66"/>
    <d v="1899-12-30T09:27:00"/>
    <x v="2"/>
    <s v="South Arm SJ (Old Mill)"/>
    <s v="San Juan Estuary"/>
    <n v="1"/>
    <s v="Coho"/>
    <s v="Wild"/>
    <s v="Fry"/>
    <n v="3"/>
    <n v="1"/>
    <n v="2"/>
    <n v="7"/>
    <s v="BS"/>
    <s v="Select tide"/>
    <m/>
    <m/>
  </r>
  <r>
    <n v="25"/>
    <x v="2"/>
    <n v="6"/>
    <s v="Jun"/>
    <n v="17"/>
    <x v="66"/>
    <d v="1899-12-30T09:27:00"/>
    <x v="2"/>
    <s v="South Arm SJ (Old Mill)"/>
    <s v="San Juan Estuary"/>
    <n v="1"/>
    <s v="Chum"/>
    <s v="Wild"/>
    <s v="Fry"/>
    <n v="2"/>
    <n v="1"/>
    <n v="2"/>
    <n v="1"/>
    <s v="BS"/>
    <s v="Select tide"/>
    <m/>
    <m/>
  </r>
  <r>
    <n v="25"/>
    <x v="2"/>
    <n v="6"/>
    <s v="Jun"/>
    <n v="17"/>
    <x v="66"/>
    <d v="1899-12-30T09:27:00"/>
    <x v="2"/>
    <s v="South Arm SJ (Old Mill)"/>
    <s v="San Juan Estuary"/>
    <n v="1"/>
    <s v="Pipefish"/>
    <s v="Wild"/>
    <s v="Non-salmonid juvenile"/>
    <n v="18"/>
    <n v="1"/>
    <n v="4"/>
    <n v="3"/>
    <s v="BS"/>
    <s v="Select tide"/>
    <m/>
    <m/>
  </r>
  <r>
    <n v="25"/>
    <x v="2"/>
    <n v="6"/>
    <s v="Jun"/>
    <n v="17"/>
    <x v="66"/>
    <d v="1899-12-30T09:27:00"/>
    <x v="2"/>
    <s v="South Arm SJ (Old Mill)"/>
    <s v="San Juan Estuary"/>
    <n v="1"/>
    <s v="Flounder"/>
    <s v="Wild"/>
    <s v="Non-salmonid juvenile"/>
    <n v="11"/>
    <n v="1"/>
    <n v="4"/>
    <n v="4"/>
    <s v="BS"/>
    <s v="Select tide"/>
    <m/>
    <m/>
  </r>
  <r>
    <n v="25"/>
    <x v="2"/>
    <n v="6"/>
    <s v="Jun"/>
    <n v="17"/>
    <x v="66"/>
    <d v="1899-12-30T09:27:00"/>
    <x v="2"/>
    <s v="South Arm SJ (Old Mill)"/>
    <s v="San Juan Estuary"/>
    <n v="1"/>
    <s v="Perch"/>
    <s v="Wild"/>
    <s v="Non-salmonid juvenile"/>
    <n v="13"/>
    <n v="1"/>
    <n v="4"/>
    <n v="21"/>
    <s v="BS"/>
    <s v="Select tide"/>
    <m/>
    <m/>
  </r>
  <r>
    <n v="25"/>
    <x v="2"/>
    <n v="6"/>
    <s v="Jun"/>
    <n v="17"/>
    <x v="66"/>
    <d v="1899-12-30T09:53:00"/>
    <x v="11"/>
    <s v="Q4, u/s of Tanis's template site"/>
    <s v="San Juan Estuary"/>
    <n v="1"/>
    <s v="Coho"/>
    <s v="Wild"/>
    <s v="Fry"/>
    <n v="3"/>
    <n v="1"/>
    <n v="2"/>
    <n v="19"/>
    <s v="BS"/>
    <s v="Select tide"/>
    <m/>
    <m/>
  </r>
  <r>
    <n v="25"/>
    <x v="2"/>
    <n v="6"/>
    <s v="Jun"/>
    <n v="17"/>
    <x v="66"/>
    <d v="1899-12-30T09:53:00"/>
    <x v="11"/>
    <s v="Q4, u/s of Tanis's template site"/>
    <s v="San Juan Estuary"/>
    <n v="1"/>
    <s v="Sculpin"/>
    <s v="Wild"/>
    <s v="Non-salmonid juvenile"/>
    <n v="8"/>
    <n v="1"/>
    <n v="4"/>
    <n v="1"/>
    <s v="BS"/>
    <s v="Select tide"/>
    <m/>
    <m/>
  </r>
  <r>
    <n v="25"/>
    <x v="2"/>
    <n v="6"/>
    <s v="Jun"/>
    <n v="17"/>
    <x v="66"/>
    <d v="1899-12-30T09:53:00"/>
    <x v="11"/>
    <s v="Q4, u/s of Tanis's template site"/>
    <s v="San Juan Estuary"/>
    <n v="1"/>
    <s v="Flounder"/>
    <s v="Wild"/>
    <s v="Non-salmonid juvenile"/>
    <n v="11"/>
    <n v="1"/>
    <n v="4"/>
    <n v="4"/>
    <s v="BS"/>
    <s v="Select tide"/>
    <m/>
    <m/>
  </r>
  <r>
    <n v="25"/>
    <x v="2"/>
    <n v="6"/>
    <s v="Jun"/>
    <n v="17"/>
    <x v="66"/>
    <d v="1899-12-30T10:23:00"/>
    <x v="38"/>
    <s v="Q09, San Juan mouth"/>
    <s v="San Juan Estuary"/>
    <n v="1"/>
    <s v="Coho"/>
    <s v="Wild"/>
    <s v="Fry"/>
    <n v="3"/>
    <n v="1"/>
    <n v="2"/>
    <n v="29"/>
    <s v="BS"/>
    <s v="Select tide"/>
    <m/>
    <m/>
  </r>
  <r>
    <n v="25"/>
    <x v="2"/>
    <n v="6"/>
    <s v="Jun"/>
    <n v="17"/>
    <x v="66"/>
    <d v="1899-12-30T10:23:00"/>
    <x v="38"/>
    <s v="Q09, San Juan mouth"/>
    <s v="San Juan Estuary"/>
    <n v="1"/>
    <s v="Chinook"/>
    <s v="Wild"/>
    <s v="Fry"/>
    <n v="5"/>
    <n v="1"/>
    <n v="2"/>
    <n v="1"/>
    <s v="BS"/>
    <s v="Select tide"/>
    <m/>
    <m/>
  </r>
  <r>
    <n v="25"/>
    <x v="2"/>
    <n v="6"/>
    <s v="Jun"/>
    <n v="17"/>
    <x v="66"/>
    <d v="1899-12-30T10:23:00"/>
    <x v="38"/>
    <s v="Q09, San Juan mouth"/>
    <s v="San Juan Estuary"/>
    <n v="1"/>
    <s v="Chinook"/>
    <s v="Wild"/>
    <s v="Smolt"/>
    <n v="5"/>
    <n v="1"/>
    <n v="3"/>
    <n v="1"/>
    <s v="BS"/>
    <s v="Select tide"/>
    <m/>
    <m/>
  </r>
  <r>
    <n v="25"/>
    <x v="2"/>
    <n v="6"/>
    <s v="Jun"/>
    <n v="17"/>
    <x v="66"/>
    <d v="1899-12-30T10:23:00"/>
    <x v="38"/>
    <s v="Q09, San Juan mouth"/>
    <s v="San Juan Estuary"/>
    <n v="1"/>
    <s v="Sculpin"/>
    <s v="Wild"/>
    <s v="Non-salmonid juvenile"/>
    <n v="8"/>
    <n v="1"/>
    <n v="4"/>
    <n v="13"/>
    <s v="BS"/>
    <s v="Select tide"/>
    <m/>
    <m/>
  </r>
  <r>
    <n v="25"/>
    <x v="2"/>
    <n v="6"/>
    <s v="Jun"/>
    <n v="17"/>
    <x v="66"/>
    <d v="1899-12-30T10:23:00"/>
    <x v="38"/>
    <s v="Q09, San Juan mouth"/>
    <s v="San Juan Estuary"/>
    <n v="1"/>
    <s v="Stickleback"/>
    <s v="Wild"/>
    <s v="Non-salmonid juvenile"/>
    <n v="9"/>
    <n v="1"/>
    <n v="4"/>
    <n v="22"/>
    <s v="BS"/>
    <s v="Select tide"/>
    <m/>
    <m/>
  </r>
  <r>
    <n v="25"/>
    <x v="2"/>
    <n v="6"/>
    <s v="Jun"/>
    <n v="17"/>
    <x v="66"/>
    <d v="1899-12-30T10:23:00"/>
    <x v="38"/>
    <s v="Q09, San Juan mouth"/>
    <s v="San Juan Estuary"/>
    <n v="1"/>
    <s v="Pipefish"/>
    <s v="Wild"/>
    <s v="Non-salmonid juvenile"/>
    <n v="18"/>
    <n v="1"/>
    <n v="4"/>
    <n v="3"/>
    <s v="BS"/>
    <s v="Select tide"/>
    <m/>
    <m/>
  </r>
  <r>
    <n v="25"/>
    <x v="2"/>
    <n v="6"/>
    <s v="Jun"/>
    <n v="17"/>
    <x v="66"/>
    <d v="1899-12-30T10:23:00"/>
    <x v="38"/>
    <s v="Q09, San Juan mouth"/>
    <s v="San Juan Estuary"/>
    <n v="1"/>
    <s v="Blennie/Gunnel"/>
    <s v="Wild"/>
    <s v="Non-salmonid juvenile"/>
    <n v="15"/>
    <n v="1"/>
    <n v="4"/>
    <n v="23"/>
    <s v="BS"/>
    <s v="Select tide"/>
    <m/>
    <m/>
  </r>
  <r>
    <n v="25"/>
    <x v="2"/>
    <n v="6"/>
    <s v="Jun"/>
    <n v="17"/>
    <x v="66"/>
    <d v="1899-12-30T10:23:00"/>
    <x v="38"/>
    <s v="Q09, San Juan mouth"/>
    <s v="San Juan Estuary"/>
    <n v="1"/>
    <s v="Flounder"/>
    <s v="Wild"/>
    <s v="Non-salmonid juvenile"/>
    <n v="11"/>
    <n v="1"/>
    <n v="4"/>
    <n v="3"/>
    <s v="BS"/>
    <s v="Select tide"/>
    <m/>
    <m/>
  </r>
  <r>
    <n v="25"/>
    <x v="2"/>
    <n v="6"/>
    <s v="Jun"/>
    <n v="17"/>
    <x v="66"/>
    <d v="1899-12-30T10:23:00"/>
    <x v="38"/>
    <s v="Q09, San Juan mouth"/>
    <s v="San Juan Estuary"/>
    <n v="1"/>
    <s v="Perch"/>
    <s v="Wild"/>
    <s v="Non-salmonid juvenile"/>
    <n v="13"/>
    <n v="1"/>
    <n v="4"/>
    <n v="120"/>
    <s v="BS"/>
    <s v="Select tide"/>
    <m/>
    <m/>
  </r>
  <r>
    <n v="26"/>
    <x v="2"/>
    <n v="6"/>
    <s v="Jun"/>
    <n v="24"/>
    <x v="67"/>
    <d v="1899-12-30T10:51:00"/>
    <x v="4"/>
    <s v="Butch's (Gordon R.)"/>
    <s v="Gordon Estuary"/>
    <n v="1"/>
    <s v="Sculpin"/>
    <s v="Wild"/>
    <s v="Non-salmonid juvenile"/>
    <n v="8"/>
    <n v="1"/>
    <n v="4"/>
    <n v="2"/>
    <s v="BS"/>
    <s v="Select tide"/>
    <m/>
    <m/>
  </r>
  <r>
    <n v="26"/>
    <x v="2"/>
    <n v="6"/>
    <s v="Jun"/>
    <n v="24"/>
    <x v="67"/>
    <d v="1899-12-30T10:51:00"/>
    <x v="4"/>
    <s v="Butch's (Gordon R.)"/>
    <s v="Gordon Estuary"/>
    <n v="1"/>
    <s v="Pipefish"/>
    <s v="Wild"/>
    <s v="Non-salmonid juvenile"/>
    <n v="18"/>
    <n v="1"/>
    <n v="4"/>
    <n v="2"/>
    <s v="BS"/>
    <s v="Select tide"/>
    <m/>
    <m/>
  </r>
  <r>
    <n v="26"/>
    <x v="2"/>
    <n v="6"/>
    <s v="Jun"/>
    <n v="24"/>
    <x v="67"/>
    <d v="1899-12-30T10:51:00"/>
    <x v="4"/>
    <s v="Butch's (Gordon R.)"/>
    <s v="Gordon Estuary"/>
    <n v="1"/>
    <s v="Blennie/Gunnel"/>
    <s v="Wild"/>
    <s v="Non-salmonid juvenile"/>
    <n v="15"/>
    <n v="1"/>
    <n v="4"/>
    <n v="5"/>
    <s v="BS"/>
    <s v="Select tide"/>
    <m/>
    <m/>
  </r>
  <r>
    <n v="26"/>
    <x v="2"/>
    <n v="6"/>
    <s v="Jun"/>
    <n v="24"/>
    <x v="67"/>
    <d v="1899-12-30T10:51:00"/>
    <x v="4"/>
    <s v="Butch's (Gordon R.)"/>
    <s v="Gordon Estuary"/>
    <n v="1"/>
    <s v="Perch"/>
    <s v="Wild"/>
    <s v="Non-salmonid juvenile"/>
    <n v="13"/>
    <n v="1"/>
    <n v="4"/>
    <n v="1"/>
    <s v="BS"/>
    <s v="Select tide"/>
    <m/>
    <m/>
  </r>
  <r>
    <n v="26"/>
    <x v="2"/>
    <n v="6"/>
    <s v="Jun"/>
    <n v="24"/>
    <x v="67"/>
    <d v="1899-12-30T10:51:00"/>
    <x v="4"/>
    <s v="Butch's (Gordon R.)"/>
    <s v="Gordon Estuary"/>
    <n v="1"/>
    <s v="Sandlance"/>
    <s v="Wild"/>
    <s v="not specified"/>
    <n v="14"/>
    <n v="1"/>
    <n v="5"/>
    <n v="4"/>
    <s v="BS"/>
    <s v="Select tide"/>
    <m/>
    <m/>
  </r>
  <r>
    <n v="26"/>
    <x v="2"/>
    <n v="6"/>
    <s v="Jun"/>
    <n v="24"/>
    <x v="67"/>
    <d v="1899-12-30T10:51:00"/>
    <x v="4"/>
    <s v="Butch's (Gordon R.)"/>
    <s v="Gordon Estuary"/>
    <n v="1"/>
    <s v="Chum"/>
    <s v="Wild"/>
    <s v="Smolt"/>
    <n v="2"/>
    <n v="1"/>
    <n v="3"/>
    <n v="1"/>
    <s v="BS"/>
    <s v="Select tide"/>
    <m/>
    <m/>
  </r>
  <r>
    <n v="26"/>
    <x v="2"/>
    <n v="6"/>
    <s v="Jun"/>
    <n v="24"/>
    <x v="67"/>
    <d v="1899-12-30T10:51:00"/>
    <x v="4"/>
    <s v="Butch's (Gordon R.)"/>
    <s v="Gordon Estuary"/>
    <n v="1"/>
    <s v="Chinook"/>
    <s v="Wild"/>
    <s v="Smolt"/>
    <n v="5"/>
    <n v="1"/>
    <n v="3"/>
    <n v="18"/>
    <s v="BS"/>
    <s v="Select tide"/>
    <m/>
    <m/>
  </r>
  <r>
    <n v="26"/>
    <x v="2"/>
    <n v="6"/>
    <s v="Jun"/>
    <n v="24"/>
    <x v="67"/>
    <d v="1899-12-30T10:51:00"/>
    <x v="4"/>
    <s v="Butch's (Gordon R.)"/>
    <s v="Gordon Estuary"/>
    <n v="1"/>
    <s v="Chinook"/>
    <s v="Wild"/>
    <s v="Fry"/>
    <n v="5"/>
    <n v="1"/>
    <n v="2"/>
    <n v="3"/>
    <s v="BS"/>
    <s v="Select tide"/>
    <m/>
    <m/>
  </r>
  <r>
    <n v="26"/>
    <x v="2"/>
    <n v="6"/>
    <s v="Jun"/>
    <n v="24"/>
    <x v="67"/>
    <d v="1899-12-30T11:28:00"/>
    <x v="8"/>
    <s v="Q01, left bank Gordon up from confluence"/>
    <s v="Gordon Estuary"/>
    <n v="1"/>
    <s v="Chinook"/>
    <s v="Wild"/>
    <s v="Fry"/>
    <n v="5"/>
    <n v="1"/>
    <n v="2"/>
    <n v="4"/>
    <s v="BS"/>
    <s v="Select tide"/>
    <m/>
    <m/>
  </r>
  <r>
    <n v="26"/>
    <x v="2"/>
    <n v="6"/>
    <s v="Jun"/>
    <n v="24"/>
    <x v="67"/>
    <d v="1899-12-30T11:28:00"/>
    <x v="8"/>
    <s v="Q01, left bank Gordon up from confluence"/>
    <s v="Gordon Estuary"/>
    <n v="1"/>
    <s v="Chinook"/>
    <s v="Wild"/>
    <s v="Smolt"/>
    <n v="5"/>
    <n v="1"/>
    <n v="3"/>
    <n v="8"/>
    <s v="BS"/>
    <s v="Select tide"/>
    <m/>
    <m/>
  </r>
  <r>
    <n v="26"/>
    <x v="2"/>
    <n v="6"/>
    <s v="Jun"/>
    <n v="24"/>
    <x v="67"/>
    <d v="1899-12-30T11:28:00"/>
    <x v="8"/>
    <s v="Q01, left bank Gordon up from confluence"/>
    <s v="Gordon Estuary"/>
    <n v="1"/>
    <s v="Coho"/>
    <s v="Wild"/>
    <s v="Fry"/>
    <n v="3"/>
    <n v="1"/>
    <n v="2"/>
    <n v="1"/>
    <s v="BS"/>
    <s v="Select tide"/>
    <m/>
    <m/>
  </r>
  <r>
    <n v="26"/>
    <x v="2"/>
    <n v="6"/>
    <s v="Jun"/>
    <n v="24"/>
    <x v="67"/>
    <d v="1899-12-30T12:52:00"/>
    <x v="35"/>
    <s v="Gravel bar on Gordon at Site 1"/>
    <s v="Gordon Estuary"/>
    <n v="1"/>
    <s v="Coho"/>
    <s v="Wild"/>
    <s v="Fry"/>
    <n v="3"/>
    <n v="1"/>
    <n v="2"/>
    <n v="24"/>
    <s v="BS"/>
    <s v="Select tide"/>
    <m/>
    <m/>
  </r>
  <r>
    <n v="26"/>
    <x v="2"/>
    <n v="6"/>
    <s v="Jun"/>
    <n v="24"/>
    <x v="67"/>
    <d v="1899-12-30T12:52:00"/>
    <x v="35"/>
    <s v="Gravel bar on Gordon at Site 1"/>
    <s v="Gordon Estuary"/>
    <n v="1"/>
    <s v="Chinook"/>
    <s v="Wild"/>
    <s v="Fry"/>
    <n v="5"/>
    <n v="1"/>
    <n v="2"/>
    <n v="1"/>
    <s v="BS"/>
    <s v="Select tide"/>
    <m/>
    <m/>
  </r>
  <r>
    <n v="26"/>
    <x v="2"/>
    <n v="6"/>
    <s v="Jun"/>
    <n v="24"/>
    <x v="67"/>
    <d v="1899-12-30T12:52:00"/>
    <x v="35"/>
    <s v="Gravel bar on Gordon at Site 1"/>
    <s v="Gordon Estuary"/>
    <n v="1"/>
    <s v="Sculpin"/>
    <s v="Wild"/>
    <s v="Non-salmonid juvenile"/>
    <n v="8"/>
    <n v="1"/>
    <n v="4"/>
    <n v="10"/>
    <s v="BS"/>
    <s v="Select tide"/>
    <m/>
    <m/>
  </r>
  <r>
    <n v="26"/>
    <x v="2"/>
    <n v="6"/>
    <s v="Jun"/>
    <n v="24"/>
    <x v="67"/>
    <d v="1899-12-30T12:52:00"/>
    <x v="35"/>
    <s v="Gravel bar on Gordon at Site 1"/>
    <s v="Gordon Estuary"/>
    <n v="1"/>
    <s v="Stickleback"/>
    <s v="Wild"/>
    <s v="Non-salmonid juvenile"/>
    <n v="9"/>
    <n v="1"/>
    <n v="4"/>
    <n v="6"/>
    <s v="BS"/>
    <s v="Select tide"/>
    <m/>
    <m/>
  </r>
  <r>
    <n v="26"/>
    <x v="2"/>
    <n v="6"/>
    <s v="Jun"/>
    <n v="24"/>
    <x v="67"/>
    <d v="1899-12-30T12:52:00"/>
    <x v="35"/>
    <s v="Gravel bar on Gordon at Site 1"/>
    <s v="Gordon Estuary"/>
    <n v="1"/>
    <s v="Sandlance"/>
    <s v="Wild"/>
    <s v="not specified"/>
    <n v="14"/>
    <n v="1"/>
    <n v="5"/>
    <n v="1"/>
    <s v="BS"/>
    <s v="Select tide"/>
    <m/>
    <m/>
  </r>
  <r>
    <n v="26"/>
    <x v="2"/>
    <n v="6"/>
    <s v="Jun"/>
    <n v="24"/>
    <x v="67"/>
    <d v="1899-12-30T13:50:00"/>
    <x v="21"/>
    <s v="Site 5 main channel half way up"/>
    <s v="Gordon Estuary"/>
    <n v="1"/>
    <s v="Coho"/>
    <s v="Wild"/>
    <s v="Fry"/>
    <n v="3"/>
    <n v="1"/>
    <n v="2"/>
    <n v="30"/>
    <s v="PS"/>
    <s v="Select tide"/>
    <m/>
    <m/>
  </r>
  <r>
    <n v="26"/>
    <x v="2"/>
    <n v="6"/>
    <s v="Jun"/>
    <n v="24"/>
    <x v="67"/>
    <d v="1899-12-30T13:50:00"/>
    <x v="21"/>
    <s v="Site 5 main channel half way up"/>
    <s v="Gordon Estuary"/>
    <n v="1"/>
    <s v="Sculpin"/>
    <s v="Wild"/>
    <s v="Non-salmonid juvenile"/>
    <n v="8"/>
    <n v="1"/>
    <n v="4"/>
    <n v="6"/>
    <s v="PS"/>
    <s v="Select tide"/>
    <m/>
    <m/>
  </r>
  <r>
    <n v="26"/>
    <x v="2"/>
    <n v="6"/>
    <s v="Jun"/>
    <n v="24"/>
    <x v="67"/>
    <d v="1899-12-30T13:50:00"/>
    <x v="21"/>
    <s v="Site 5 main channel half way up"/>
    <s v="Gordon Estuary"/>
    <n v="1"/>
    <s v="Stickleback"/>
    <s v="Wild"/>
    <s v="Non-salmonid juvenile"/>
    <n v="9"/>
    <n v="1"/>
    <n v="4"/>
    <n v="105"/>
    <s v="PS"/>
    <s v="Select tide"/>
    <m/>
    <m/>
  </r>
  <r>
    <n v="26"/>
    <x v="2"/>
    <n v="6"/>
    <s v="Jun"/>
    <n v="24"/>
    <x v="67"/>
    <d v="1899-12-30T14:27:00"/>
    <x v="22"/>
    <s v="Site 5 main channel where stump sland channel comes in"/>
    <s v="Gordon Estuary"/>
    <n v="1"/>
    <s v="Coho"/>
    <s v="Wild"/>
    <s v="Fry"/>
    <n v="3"/>
    <n v="1"/>
    <n v="2"/>
    <n v="45"/>
    <s v="PS"/>
    <s v="Select tide"/>
    <m/>
    <m/>
  </r>
  <r>
    <n v="26"/>
    <x v="2"/>
    <n v="6"/>
    <s v="Jun"/>
    <n v="24"/>
    <x v="67"/>
    <d v="1899-12-30T14:27:00"/>
    <x v="22"/>
    <s v="Site 5 main channel where stump sland channel comes in"/>
    <s v="Gordon Estuary"/>
    <n v="1"/>
    <s v="Sculpin"/>
    <s v="Wild"/>
    <s v="Non-salmonid juvenile"/>
    <n v="8"/>
    <n v="1"/>
    <n v="4"/>
    <n v="8"/>
    <s v="PS"/>
    <s v="Select tide"/>
    <m/>
    <m/>
  </r>
  <r>
    <n v="26"/>
    <x v="2"/>
    <n v="6"/>
    <s v="Jun"/>
    <n v="24"/>
    <x v="67"/>
    <d v="1899-12-30T14:27:00"/>
    <x v="22"/>
    <s v="Site 5 main channel where stump sland channel comes in"/>
    <s v="Gordon Estuary"/>
    <n v="1"/>
    <s v="Stickleback"/>
    <s v="Wild"/>
    <s v="Non-salmonid juvenile"/>
    <n v="9"/>
    <n v="1"/>
    <n v="4"/>
    <n v="72"/>
    <s v="PS"/>
    <s v="Select tide"/>
    <m/>
    <m/>
  </r>
  <r>
    <n v="26"/>
    <x v="2"/>
    <n v="6"/>
    <s v="Jun"/>
    <n v="24"/>
    <x v="67"/>
    <d v="1899-12-30T14:54:00"/>
    <x v="20"/>
    <s v="On point at confluence of N. Arm and Brown's Slough"/>
    <s v="Gordon Estuary"/>
    <n v="1"/>
    <s v="Chinook"/>
    <s v="Wild"/>
    <s v="Smolt"/>
    <n v="5"/>
    <n v="1"/>
    <n v="3"/>
    <n v="21"/>
    <s v="BS"/>
    <s v="Select tide"/>
    <m/>
    <m/>
  </r>
  <r>
    <n v="26"/>
    <x v="2"/>
    <n v="6"/>
    <s v="Jun"/>
    <n v="24"/>
    <x v="67"/>
    <d v="1899-12-30T14:54:00"/>
    <x v="20"/>
    <s v="On point at confluence of N. Arm and Brown's Slough"/>
    <s v="Gordon Estuary"/>
    <m/>
    <s v="Chinook"/>
    <s v="Wild"/>
    <s v="Fry"/>
    <m/>
    <m/>
    <m/>
    <n v="7"/>
    <s v="BS"/>
    <s v="Select tide"/>
    <m/>
    <m/>
  </r>
  <r>
    <n v="26"/>
    <x v="2"/>
    <n v="6"/>
    <s v="Jun"/>
    <n v="24"/>
    <x v="67"/>
    <d v="1899-12-30T14:54:00"/>
    <x v="20"/>
    <s v="On point at confluence of N. Arm and Brown's Slough"/>
    <s v="Gordon Estuary"/>
    <n v="1"/>
    <s v="Coho"/>
    <s v="Wild"/>
    <s v="Fry"/>
    <n v="3"/>
    <n v="1"/>
    <n v="2"/>
    <n v="28"/>
    <s v="BS"/>
    <s v="Select tide"/>
    <m/>
    <m/>
  </r>
  <r>
    <n v="26"/>
    <x v="2"/>
    <n v="6"/>
    <s v="Jun"/>
    <n v="24"/>
    <x v="67"/>
    <d v="1899-12-30T14:54:00"/>
    <x v="20"/>
    <s v="On point at confluence of N. Arm and Brown's Slough"/>
    <s v="Gordon Estuary"/>
    <n v="1"/>
    <s v="Pipefish"/>
    <s v="Wild"/>
    <s v="Non-salmonid juvenile"/>
    <n v="18"/>
    <n v="1"/>
    <n v="4"/>
    <n v="1"/>
    <s v="BS"/>
    <s v="Select tide"/>
    <m/>
    <m/>
  </r>
  <r>
    <n v="26"/>
    <x v="2"/>
    <n v="6"/>
    <s v="Jun"/>
    <n v="24"/>
    <x v="67"/>
    <d v="1899-12-30T14:54:00"/>
    <x v="20"/>
    <s v="On point at confluence of N. Arm and Brown's Slough"/>
    <s v="Gordon Estuary"/>
    <n v="1"/>
    <s v="Blennie/Gunnel"/>
    <s v="Wild"/>
    <s v="Non-salmonid juvenile"/>
    <n v="15"/>
    <n v="1"/>
    <n v="4"/>
    <n v="10"/>
    <s v="BS"/>
    <s v="Select tide"/>
    <m/>
    <m/>
  </r>
  <r>
    <n v="26"/>
    <x v="2"/>
    <n v="6"/>
    <s v="Jun"/>
    <n v="24"/>
    <x v="67"/>
    <d v="1899-12-30T14:54:00"/>
    <x v="20"/>
    <s v="On point at confluence of N. Arm and Brown's Slough"/>
    <s v="Gordon Estuary"/>
    <n v="1"/>
    <s v="Perch"/>
    <s v="Wild"/>
    <s v="Non-salmonid juvenile"/>
    <n v="13"/>
    <n v="1"/>
    <n v="4"/>
    <n v="2"/>
    <s v="BS"/>
    <s v="Select tide"/>
    <m/>
    <m/>
  </r>
  <r>
    <n v="26"/>
    <x v="2"/>
    <n v="6"/>
    <s v="Jun"/>
    <n v="24"/>
    <x v="67"/>
    <d v="1899-12-30T15:25:00"/>
    <x v="9"/>
    <s v="Q Jeff (right bank opposite N. Arm confl.)"/>
    <s v="Gordon Estuary"/>
    <n v="1"/>
    <s v="Chinook"/>
    <s v="Wild"/>
    <s v="Fry"/>
    <n v="5"/>
    <n v="1"/>
    <n v="2"/>
    <n v="2"/>
    <s v="BS"/>
    <s v="Select tide"/>
    <m/>
    <m/>
  </r>
  <r>
    <n v="26"/>
    <x v="2"/>
    <n v="6"/>
    <s v="Jun"/>
    <n v="24"/>
    <x v="67"/>
    <d v="1899-12-30T15:25:00"/>
    <x v="9"/>
    <s v="Q Jeff (right bank opposite N. Arm confl.)"/>
    <s v="Gordon Estuary"/>
    <n v="1"/>
    <s v="Chinook"/>
    <s v="Wild"/>
    <s v="Smolt"/>
    <n v="5"/>
    <n v="1"/>
    <n v="3"/>
    <n v="7"/>
    <s v="BS"/>
    <s v="Select tide"/>
    <m/>
    <m/>
  </r>
  <r>
    <n v="26"/>
    <x v="2"/>
    <n v="6"/>
    <s v="Jun"/>
    <n v="24"/>
    <x v="67"/>
    <d v="1899-12-30T15:25:00"/>
    <x v="9"/>
    <s v="Q Jeff (right bank opposite N. Arm confl.)"/>
    <s v="Gordon Estuary"/>
    <n v="1"/>
    <s v="Blennie/Gunnel"/>
    <s v="Wild"/>
    <s v="Non-salmonid juvenile"/>
    <n v="15"/>
    <n v="1"/>
    <n v="4"/>
    <n v="3"/>
    <s v="BS"/>
    <s v="Select tide"/>
    <m/>
    <m/>
  </r>
  <r>
    <n v="26"/>
    <x v="2"/>
    <n v="6"/>
    <s v="Jun"/>
    <n v="25"/>
    <x v="68"/>
    <d v="1899-12-30T11:27:00"/>
    <x v="9"/>
    <s v="Q Jeff (right bank opposite N. Arm confl.)"/>
    <s v="Gordon Estuary"/>
    <n v="1"/>
    <s v="Coho"/>
    <s v="Wild"/>
    <s v="Fry"/>
    <n v="3"/>
    <n v="1"/>
    <n v="2"/>
    <n v="23"/>
    <s v="BS"/>
    <s v="Select tide"/>
    <m/>
    <m/>
  </r>
  <r>
    <n v="26"/>
    <x v="2"/>
    <n v="6"/>
    <s v="Jun"/>
    <n v="25"/>
    <x v="68"/>
    <d v="1899-12-30T11:27:00"/>
    <x v="9"/>
    <s v="Q Jeff (right bank opposite N. Arm confl.)"/>
    <s v="Gordon Estuary"/>
    <n v="1"/>
    <s v="Coho"/>
    <s v="Wild"/>
    <s v="Smolt"/>
    <n v="3"/>
    <n v="1"/>
    <n v="3"/>
    <n v="1"/>
    <s v="BS"/>
    <s v="Select tide"/>
    <m/>
    <m/>
  </r>
  <r>
    <n v="26"/>
    <x v="2"/>
    <n v="6"/>
    <s v="Jun"/>
    <n v="25"/>
    <x v="68"/>
    <d v="1899-12-30T11:27:00"/>
    <x v="9"/>
    <s v="Q Jeff (right bank opposite N. Arm confl.)"/>
    <s v="Gordon Estuary"/>
    <n v="1"/>
    <s v="Chinook"/>
    <s v="Wild"/>
    <s v="Smolt"/>
    <n v="5"/>
    <n v="1"/>
    <n v="3"/>
    <n v="1"/>
    <s v="BS"/>
    <s v="Select tide"/>
    <m/>
    <m/>
  </r>
  <r>
    <n v="26"/>
    <x v="2"/>
    <n v="6"/>
    <s v="Jun"/>
    <n v="25"/>
    <x v="68"/>
    <d v="1899-12-30T11:27:00"/>
    <x v="9"/>
    <s v="Q Jeff (right bank opposite N. Arm confl.)"/>
    <s v="Gordon Estuary"/>
    <n v="1"/>
    <s v="Sculpin"/>
    <s v="Wild"/>
    <s v="Non-salmonid juvenile"/>
    <n v="8"/>
    <n v="1"/>
    <n v="4"/>
    <n v="4"/>
    <s v="BS"/>
    <s v="Select tide"/>
    <m/>
    <m/>
  </r>
  <r>
    <n v="26"/>
    <x v="2"/>
    <n v="6"/>
    <s v="Jun"/>
    <n v="25"/>
    <x v="68"/>
    <d v="1899-12-30T11:27:00"/>
    <x v="9"/>
    <s v="Q Jeff (right bank opposite N. Arm confl.)"/>
    <s v="Gordon Estuary"/>
    <n v="1"/>
    <s v="Pipefish"/>
    <s v="Wild"/>
    <s v="Non-salmonid juvenile"/>
    <n v="18"/>
    <n v="1"/>
    <n v="4"/>
    <n v="12"/>
    <s v="BS"/>
    <s v="Select tide"/>
    <m/>
    <m/>
  </r>
  <r>
    <n v="26"/>
    <x v="2"/>
    <n v="6"/>
    <s v="Jun"/>
    <n v="25"/>
    <x v="68"/>
    <d v="1899-12-30T11:27:00"/>
    <x v="9"/>
    <s v="Q Jeff (right bank opposite N. Arm confl.)"/>
    <s v="Gordon Estuary"/>
    <n v="1"/>
    <s v="Blennie/Gunnel"/>
    <s v="Wild"/>
    <s v="Non-salmonid juvenile"/>
    <n v="15"/>
    <n v="1"/>
    <n v="4"/>
    <n v="19"/>
    <s v="BS"/>
    <s v="Select tide"/>
    <m/>
    <m/>
  </r>
  <r>
    <n v="26"/>
    <x v="2"/>
    <n v="6"/>
    <s v="Jun"/>
    <n v="25"/>
    <x v="68"/>
    <d v="1899-12-30T11:27:00"/>
    <x v="9"/>
    <s v="Q Jeff (right bank opposite N. Arm confl.)"/>
    <s v="Gordon Estuary"/>
    <n v="1"/>
    <s v="Flounder"/>
    <s v="Wild"/>
    <s v="Non-salmonid juvenile"/>
    <n v="11"/>
    <n v="1"/>
    <n v="4"/>
    <n v="2"/>
    <s v="BS"/>
    <s v="Select tide"/>
    <m/>
    <m/>
  </r>
  <r>
    <n v="26"/>
    <x v="2"/>
    <n v="6"/>
    <s v="Jun"/>
    <n v="25"/>
    <x v="68"/>
    <d v="1899-12-30T11:27:00"/>
    <x v="9"/>
    <s v="Q Jeff (right bank opposite N. Arm confl.)"/>
    <s v="Gordon Estuary"/>
    <n v="1"/>
    <s v="Perch"/>
    <s v="Wild"/>
    <s v="Non-salmonid juvenile"/>
    <n v="13"/>
    <n v="1"/>
    <n v="4"/>
    <n v="7"/>
    <s v="BS"/>
    <s v="Select tide"/>
    <m/>
    <m/>
  </r>
  <r>
    <n v="26"/>
    <x v="2"/>
    <n v="6"/>
    <s v="Jun"/>
    <n v="25"/>
    <x v="68"/>
    <d v="1899-12-30T12:06:00"/>
    <x v="0"/>
    <s v="Pacheedah Shores Boat Ramp"/>
    <s v="Gordon Estuary"/>
    <n v="1"/>
    <s v="Coho"/>
    <s v="Wild"/>
    <s v="Fry"/>
    <n v="3"/>
    <n v="1"/>
    <n v="2"/>
    <n v="2"/>
    <s v="BS"/>
    <s v="Select tide"/>
    <m/>
    <m/>
  </r>
  <r>
    <n v="26"/>
    <x v="2"/>
    <n v="6"/>
    <s v="Jun"/>
    <n v="25"/>
    <x v="68"/>
    <d v="1899-12-30T12:06:00"/>
    <x v="0"/>
    <s v="Pacheedah Shores Boat Ramp"/>
    <s v="Gordon Estuary"/>
    <n v="1"/>
    <s v="Chinook"/>
    <s v="Wild"/>
    <s v="Smolt"/>
    <n v="5"/>
    <n v="1"/>
    <n v="3"/>
    <n v="2"/>
    <s v="BS"/>
    <s v="Select tide"/>
    <m/>
    <m/>
  </r>
  <r>
    <n v="26"/>
    <x v="2"/>
    <n v="6"/>
    <s v="Jun"/>
    <n v="25"/>
    <x v="68"/>
    <d v="1899-12-30T12:06:00"/>
    <x v="0"/>
    <s v="Pacheedah Shores Boat Ramp"/>
    <s v="Gordon Estuary"/>
    <n v="1"/>
    <s v="Sculpin"/>
    <s v="Wild"/>
    <s v="Non-salmonid juvenile"/>
    <n v="8"/>
    <n v="1"/>
    <n v="4"/>
    <n v="8"/>
    <s v="BS"/>
    <s v="Select tide"/>
    <m/>
    <m/>
  </r>
  <r>
    <n v="26"/>
    <x v="2"/>
    <n v="6"/>
    <s v="Jun"/>
    <n v="25"/>
    <x v="68"/>
    <d v="1899-12-30T12:06:00"/>
    <x v="0"/>
    <s v="Pacheedah Shores Boat Ramp"/>
    <s v="Gordon Estuary"/>
    <n v="1"/>
    <s v="Stickleback"/>
    <s v="Wild"/>
    <s v="Select stage"/>
    <n v="9"/>
    <n v="1"/>
    <n v="99"/>
    <n v="2"/>
    <s v="BS"/>
    <s v="Select tide"/>
    <m/>
    <m/>
  </r>
  <r>
    <n v="26"/>
    <x v="2"/>
    <n v="6"/>
    <s v="Jun"/>
    <n v="25"/>
    <x v="68"/>
    <d v="1899-12-30T12:06:00"/>
    <x v="0"/>
    <s v="Pacheedah Shores Boat Ramp"/>
    <s v="Gordon Estuary"/>
    <n v="1"/>
    <s v="Pipefish"/>
    <s v="Wild"/>
    <s v="Non-salmonid juvenile"/>
    <n v="18"/>
    <n v="1"/>
    <n v="4"/>
    <n v="7"/>
    <s v="BS"/>
    <s v="Select tide"/>
    <m/>
    <m/>
  </r>
  <r>
    <n v="26"/>
    <x v="2"/>
    <n v="6"/>
    <s v="Jun"/>
    <n v="25"/>
    <x v="68"/>
    <d v="1899-12-30T12:06:00"/>
    <x v="0"/>
    <s v="Pacheedah Shores Boat Ramp"/>
    <s v="Gordon Estuary"/>
    <n v="1"/>
    <s v="Blennie/Gunnel"/>
    <s v="Wild"/>
    <s v="Non-salmonid juvenile"/>
    <n v="15"/>
    <n v="1"/>
    <n v="4"/>
    <n v="38"/>
    <s v="BS"/>
    <s v="Select tide"/>
    <m/>
    <m/>
  </r>
  <r>
    <n v="26"/>
    <x v="2"/>
    <n v="6"/>
    <s v="Jun"/>
    <n v="25"/>
    <x v="68"/>
    <d v="1899-12-30T12:06:00"/>
    <x v="0"/>
    <s v="Pacheedah Shores Boat Ramp"/>
    <s v="Gordon Estuary"/>
    <n v="1"/>
    <s v="Flounder"/>
    <s v="Wild"/>
    <s v="Non-salmonid juvenile"/>
    <n v="11"/>
    <n v="1"/>
    <n v="4"/>
    <n v="3"/>
    <s v="BS"/>
    <s v="Select tide"/>
    <m/>
    <m/>
  </r>
  <r>
    <n v="26"/>
    <x v="2"/>
    <n v="6"/>
    <s v="Jun"/>
    <n v="25"/>
    <x v="68"/>
    <d v="1899-12-30T12:06:00"/>
    <x v="0"/>
    <s v="Pacheedah Shores Boat Ramp"/>
    <s v="Gordon Estuary"/>
    <n v="1"/>
    <s v="Perch"/>
    <s v="Wild"/>
    <s v="Non-salmonid juvenile"/>
    <n v="13"/>
    <n v="1"/>
    <n v="4"/>
    <n v="6"/>
    <s v="BS"/>
    <s v="Select tide"/>
    <m/>
    <m/>
  </r>
  <r>
    <n v="26"/>
    <x v="2"/>
    <n v="6"/>
    <s v="Jun"/>
    <n v="25"/>
    <x v="68"/>
    <d v="1899-12-30T13:12:00"/>
    <x v="15"/>
    <s v="Q07, Central/South Arm confluence"/>
    <s v="San Juan Estuary"/>
    <n v="1"/>
    <s v="Coho"/>
    <s v="Wild"/>
    <s v="Fry"/>
    <n v="3"/>
    <n v="1"/>
    <n v="2"/>
    <n v="4"/>
    <s v="BS"/>
    <s v="Select tide"/>
    <m/>
    <m/>
  </r>
  <r>
    <n v="26"/>
    <x v="2"/>
    <n v="6"/>
    <s v="Jun"/>
    <n v="25"/>
    <x v="68"/>
    <d v="1899-12-30T13:12:00"/>
    <x v="15"/>
    <s v="Q07, Central/South Arm confluence"/>
    <s v="San Juan Estuary"/>
    <n v="1"/>
    <s v="Coho"/>
    <s v="Wild"/>
    <s v="Smolt"/>
    <n v="3"/>
    <n v="1"/>
    <n v="3"/>
    <n v="1"/>
    <s v="BS"/>
    <s v="Select tide"/>
    <m/>
    <m/>
  </r>
  <r>
    <n v="26"/>
    <x v="2"/>
    <n v="6"/>
    <s v="Jun"/>
    <n v="25"/>
    <x v="68"/>
    <d v="1899-12-30T13:12:00"/>
    <x v="15"/>
    <s v="Q07, Central/South Arm confluence"/>
    <s v="San Juan Estuary"/>
    <n v="1"/>
    <s v="Chinook"/>
    <s v="Wild"/>
    <s v="Fry"/>
    <n v="5"/>
    <n v="1"/>
    <n v="2"/>
    <n v="3"/>
    <s v="BS"/>
    <s v="Select tide"/>
    <m/>
    <m/>
  </r>
  <r>
    <n v="26"/>
    <x v="2"/>
    <n v="6"/>
    <s v="Jun"/>
    <n v="25"/>
    <x v="68"/>
    <d v="1899-12-30T13:12:00"/>
    <x v="15"/>
    <s v="Q07, Central/South Arm confluence"/>
    <s v="San Juan Estuary"/>
    <n v="1"/>
    <s v="Chinook"/>
    <s v="Wild"/>
    <s v="Smolt"/>
    <n v="5"/>
    <n v="1"/>
    <n v="3"/>
    <n v="7"/>
    <s v="BS"/>
    <s v="Select tide"/>
    <m/>
    <m/>
  </r>
  <r>
    <n v="26"/>
    <x v="2"/>
    <n v="6"/>
    <s v="Jun"/>
    <n v="25"/>
    <x v="68"/>
    <d v="1899-12-30T13:12:00"/>
    <x v="15"/>
    <s v="Q07, Central/South Arm confluence"/>
    <s v="San Juan Estuary"/>
    <n v="1"/>
    <s v="Sculpin"/>
    <s v="Wild"/>
    <s v="Non-salmonid juvenile"/>
    <n v="8"/>
    <n v="1"/>
    <n v="4"/>
    <n v="3"/>
    <s v="BS"/>
    <s v="Select tide"/>
    <m/>
    <m/>
  </r>
  <r>
    <n v="26"/>
    <x v="2"/>
    <n v="6"/>
    <s v="Jun"/>
    <n v="25"/>
    <x v="68"/>
    <d v="1899-12-30T13:12:00"/>
    <x v="15"/>
    <s v="Q07, Central/South Arm confluence"/>
    <s v="San Juan Estuary"/>
    <n v="1"/>
    <s v="Stickleback"/>
    <s v="Wild"/>
    <s v="Non-salmonid juvenile"/>
    <n v="9"/>
    <n v="1"/>
    <n v="4"/>
    <n v="1"/>
    <s v="BS"/>
    <s v="Select tide"/>
    <m/>
    <m/>
  </r>
  <r>
    <n v="26"/>
    <x v="2"/>
    <n v="6"/>
    <s v="Jun"/>
    <n v="25"/>
    <x v="68"/>
    <d v="1899-12-30T13:12:00"/>
    <x v="15"/>
    <s v="Q07, Central/South Arm confluence"/>
    <s v="San Juan Estuary"/>
    <n v="1"/>
    <s v="Pipefish"/>
    <s v="Wild"/>
    <s v="Non-salmonid juvenile"/>
    <n v="18"/>
    <n v="1"/>
    <n v="4"/>
    <n v="1"/>
    <s v="BS"/>
    <s v="Select tide"/>
    <m/>
    <m/>
  </r>
  <r>
    <n v="26"/>
    <x v="2"/>
    <n v="6"/>
    <s v="Jun"/>
    <n v="25"/>
    <x v="68"/>
    <d v="1899-12-30T13:12:00"/>
    <x v="15"/>
    <s v="Q07, Central/South Arm confluence"/>
    <s v="San Juan Estuary"/>
    <n v="1"/>
    <s v="Blennie/Gunnel"/>
    <s v="Wild"/>
    <s v="Non-salmonid juvenile"/>
    <n v="15"/>
    <n v="1"/>
    <n v="4"/>
    <n v="11"/>
    <s v="BS"/>
    <s v="Select tide"/>
    <m/>
    <m/>
  </r>
  <r>
    <n v="26"/>
    <x v="2"/>
    <n v="6"/>
    <s v="Jun"/>
    <n v="25"/>
    <x v="68"/>
    <d v="1899-12-30T13:12:00"/>
    <x v="15"/>
    <s v="Q07, Central/South Arm confluence"/>
    <s v="San Juan Estuary"/>
    <n v="1"/>
    <s v="Perch"/>
    <s v="Wild"/>
    <s v="Non-salmonid juvenile"/>
    <n v="13"/>
    <n v="1"/>
    <n v="4"/>
    <n v="10"/>
    <s v="BS"/>
    <s v="Select tide"/>
    <m/>
    <m/>
  </r>
  <r>
    <n v="26"/>
    <x v="2"/>
    <n v="6"/>
    <s v="Jun"/>
    <n v="25"/>
    <x v="68"/>
    <d v="1899-12-30T13:12:00"/>
    <x v="15"/>
    <s v="Q07, Central/South Arm confluence"/>
    <s v="San Juan Estuary"/>
    <n v="1"/>
    <s v="Sandlance"/>
    <s v="Wild"/>
    <s v="not specified"/>
    <n v="14"/>
    <n v="1"/>
    <n v="5"/>
    <n v="1"/>
    <s v="BS"/>
    <s v="Select tide"/>
    <m/>
    <m/>
  </r>
  <r>
    <n v="26"/>
    <x v="2"/>
    <n v="6"/>
    <s v="Jun"/>
    <n v="25"/>
    <x v="68"/>
    <d v="1899-12-30T13:34:00"/>
    <x v="11"/>
    <s v="Q4, u/s of Tanis's template site"/>
    <s v="San Juan Estuary"/>
    <n v="1"/>
    <s v="Sculpin"/>
    <s v="Wild"/>
    <s v="Non-salmonid juvenile"/>
    <n v="8"/>
    <n v="1"/>
    <n v="4"/>
    <n v="4"/>
    <s v="BS"/>
    <s v="Select tide"/>
    <m/>
    <m/>
  </r>
  <r>
    <n v="26"/>
    <x v="2"/>
    <n v="6"/>
    <s v="Jun"/>
    <n v="25"/>
    <x v="68"/>
    <d v="1899-12-30T13:34:00"/>
    <x v="11"/>
    <s v="Q4, u/s of Tanis's template site"/>
    <s v="San Juan Estuary"/>
    <n v="1"/>
    <s v="Blennie/Gunnel"/>
    <s v="Wild"/>
    <s v="Non-salmonid juvenile"/>
    <n v="15"/>
    <n v="1"/>
    <n v="4"/>
    <n v="1"/>
    <s v="BS"/>
    <s v="Select tide"/>
    <m/>
    <m/>
  </r>
  <r>
    <n v="26"/>
    <x v="2"/>
    <n v="6"/>
    <s v="Jun"/>
    <n v="25"/>
    <x v="68"/>
    <d v="1899-12-30T13:34:00"/>
    <x v="11"/>
    <s v="Q4, u/s of Tanis's template site"/>
    <s v="San Juan Estuary"/>
    <n v="1"/>
    <s v="Flounder"/>
    <s v="Wild"/>
    <s v="Non-salmonid juvenile"/>
    <n v="11"/>
    <n v="1"/>
    <n v="4"/>
    <n v="7"/>
    <s v="BS"/>
    <s v="Select tide"/>
    <m/>
    <m/>
  </r>
  <r>
    <n v="26"/>
    <x v="2"/>
    <n v="6"/>
    <s v="Jun"/>
    <n v="25"/>
    <x v="68"/>
    <d v="1899-12-30T13:34:00"/>
    <x v="11"/>
    <s v="Q4, u/s of Tanis's template site"/>
    <s v="San Juan Estuary"/>
    <n v="1"/>
    <s v="Perch"/>
    <s v="Wild"/>
    <s v="Non-salmonid juvenile"/>
    <n v="13"/>
    <n v="1"/>
    <n v="4"/>
    <n v="5"/>
    <s v="BS"/>
    <s v="Select tide"/>
    <m/>
    <m/>
  </r>
  <r>
    <n v="28"/>
    <x v="2"/>
    <n v="7"/>
    <s v="Jul"/>
    <n v="7"/>
    <x v="69"/>
    <d v="1899-12-30T08:37:00"/>
    <x v="1"/>
    <s v="Gallaugher's"/>
    <s v="Gordon Estuary"/>
    <n v="1"/>
    <s v="Chinook"/>
    <s v="Wild"/>
    <s v="Smolt"/>
    <n v="5"/>
    <n v="1"/>
    <n v="3"/>
    <n v="13"/>
    <s v="BS"/>
    <s v="Select tide"/>
    <m/>
    <m/>
  </r>
  <r>
    <n v="28"/>
    <x v="2"/>
    <n v="7"/>
    <s v="Jul"/>
    <n v="7"/>
    <x v="69"/>
    <d v="1899-12-30T08:37:00"/>
    <x v="1"/>
    <s v="Gallaugher's"/>
    <s v="Gordon Estuary"/>
    <n v="1"/>
    <s v="Chinook"/>
    <s v="Wild"/>
    <s v="Fry"/>
    <n v="5"/>
    <n v="1"/>
    <n v="2"/>
    <n v="1"/>
    <s v="BS"/>
    <s v="Select tide"/>
    <m/>
    <m/>
  </r>
  <r>
    <n v="28"/>
    <x v="2"/>
    <n v="7"/>
    <s v="Jul"/>
    <n v="7"/>
    <x v="69"/>
    <d v="1899-12-30T08:37:00"/>
    <x v="1"/>
    <s v="Gallaugher's"/>
    <s v="Gordon Estuary"/>
    <n v="1"/>
    <s v="Sculpin"/>
    <s v="Wild"/>
    <s v="Non-salmonid juvenile"/>
    <n v="8"/>
    <n v="1"/>
    <n v="4"/>
    <n v="6"/>
    <s v="BS"/>
    <s v="Select tide"/>
    <m/>
    <m/>
  </r>
  <r>
    <n v="28"/>
    <x v="2"/>
    <n v="7"/>
    <s v="Jul"/>
    <n v="7"/>
    <x v="69"/>
    <d v="1899-12-30T08:37:00"/>
    <x v="1"/>
    <s v="Gallaugher's"/>
    <s v="Gordon Estuary"/>
    <n v="1"/>
    <s v="Stickleback"/>
    <s v="Wild"/>
    <s v="Non-salmonid juvenile"/>
    <n v="9"/>
    <n v="1"/>
    <n v="4"/>
    <n v="38"/>
    <s v="BS"/>
    <s v="Select tide"/>
    <m/>
    <m/>
  </r>
  <r>
    <n v="28"/>
    <x v="2"/>
    <n v="7"/>
    <s v="Jul"/>
    <n v="7"/>
    <x v="69"/>
    <d v="1899-12-30T08:37:00"/>
    <x v="1"/>
    <s v="Gallaugher's"/>
    <s v="Gordon Estuary"/>
    <n v="1"/>
    <s v="Blennie/Gunnel"/>
    <s v="Wild"/>
    <s v="Non-salmonid juvenile"/>
    <n v="15"/>
    <n v="1"/>
    <n v="4"/>
    <n v="9"/>
    <s v="BS"/>
    <s v="Select tide"/>
    <m/>
    <m/>
  </r>
  <r>
    <n v="28"/>
    <x v="2"/>
    <n v="7"/>
    <s v="Jul"/>
    <n v="7"/>
    <x v="69"/>
    <d v="1899-12-30T09:40:00"/>
    <x v="22"/>
    <s v="Site 5 main channel where stump sland channel comes in"/>
    <s v="Gordon Estuary"/>
    <n v="1"/>
    <s v="Coho"/>
    <s v="Wild"/>
    <s v="Fry"/>
    <n v="3"/>
    <n v="1"/>
    <n v="2"/>
    <n v="58"/>
    <s v="PS"/>
    <s v="Select tide"/>
    <m/>
    <m/>
  </r>
  <r>
    <n v="28"/>
    <x v="2"/>
    <n v="7"/>
    <s v="Jul"/>
    <n v="7"/>
    <x v="69"/>
    <d v="1899-12-30T09:40:00"/>
    <x v="22"/>
    <s v="Site 5 main channel where stump sland channel comes in"/>
    <s v="Gordon Estuary"/>
    <n v="1"/>
    <s v="Sculpin"/>
    <s v="Wild"/>
    <s v="Non-salmonid juvenile"/>
    <n v="8"/>
    <n v="1"/>
    <n v="4"/>
    <n v="27"/>
    <s v="PS"/>
    <s v="Select tide"/>
    <m/>
    <m/>
  </r>
  <r>
    <n v="28"/>
    <x v="2"/>
    <n v="7"/>
    <s v="Jul"/>
    <n v="7"/>
    <x v="69"/>
    <d v="1899-12-30T09:40:00"/>
    <x v="22"/>
    <s v="Site 5 main channel where stump sland channel comes in"/>
    <s v="Gordon Estuary"/>
    <n v="1"/>
    <s v="Stickleback"/>
    <s v="Wild"/>
    <s v="Non-salmonid juvenile"/>
    <n v="9"/>
    <n v="1"/>
    <n v="4"/>
    <n v="180"/>
    <s v="PS"/>
    <s v="Select tide"/>
    <m/>
    <m/>
  </r>
  <r>
    <n v="28"/>
    <x v="2"/>
    <n v="7"/>
    <s v="Jul"/>
    <n v="7"/>
    <x v="69"/>
    <d v="1899-12-30T09:40:00"/>
    <x v="22"/>
    <s v="Site 5 main channel where stump sland channel comes in"/>
    <s v="Gordon Estuary"/>
    <n v="1"/>
    <s v="Blennie/Gunnel"/>
    <s v="Wild"/>
    <s v="Non-salmonid juvenile"/>
    <n v="15"/>
    <n v="1"/>
    <n v="4"/>
    <n v="1"/>
    <s v="PS"/>
    <s v="Select tide"/>
    <m/>
    <m/>
  </r>
  <r>
    <n v="28"/>
    <x v="2"/>
    <n v="7"/>
    <s v="Jul"/>
    <n v="7"/>
    <x v="69"/>
    <d v="1899-12-30T10:13:00"/>
    <x v="4"/>
    <s v="Butch's (Gordon R.)"/>
    <s v="Gordon Estuary"/>
    <n v="1"/>
    <s v="Coho"/>
    <s v="Wild"/>
    <s v="Fry"/>
    <n v="3"/>
    <n v="1"/>
    <n v="2"/>
    <n v="1"/>
    <s v="BS"/>
    <s v="Select tide"/>
    <m/>
    <m/>
  </r>
  <r>
    <n v="28"/>
    <x v="2"/>
    <n v="7"/>
    <s v="Jul"/>
    <n v="7"/>
    <x v="69"/>
    <d v="1899-12-30T10:13:00"/>
    <x v="4"/>
    <s v="Butch's (Gordon R.)"/>
    <s v="Gordon Estuary"/>
    <n v="1"/>
    <s v="Chinook"/>
    <s v="Wild"/>
    <s v="Fry"/>
    <n v="5"/>
    <n v="1"/>
    <n v="2"/>
    <n v="2"/>
    <s v="BS"/>
    <s v="Select tide"/>
    <m/>
    <m/>
  </r>
  <r>
    <n v="28"/>
    <x v="2"/>
    <n v="7"/>
    <s v="Jul"/>
    <n v="7"/>
    <x v="69"/>
    <d v="1899-12-30T10:13:00"/>
    <x v="4"/>
    <s v="Butch's (Gordon R.)"/>
    <s v="Gordon Estuary"/>
    <n v="1"/>
    <s v="Chinook"/>
    <s v="Wild"/>
    <s v="Smolt"/>
    <n v="5"/>
    <n v="1"/>
    <n v="3"/>
    <n v="13"/>
    <s v="BS"/>
    <s v="Select tide"/>
    <m/>
    <m/>
  </r>
  <r>
    <n v="28"/>
    <x v="2"/>
    <n v="7"/>
    <s v="Jul"/>
    <n v="7"/>
    <x v="69"/>
    <d v="1899-12-30T10:13:00"/>
    <x v="4"/>
    <s v="Butch's (Gordon R.)"/>
    <s v="Gordon Estuary"/>
    <n v="1"/>
    <s v="Flounder"/>
    <s v="Wild"/>
    <s v="Non-salmonid juvenile"/>
    <n v="11"/>
    <n v="1"/>
    <n v="4"/>
    <n v="1"/>
    <s v="BS"/>
    <s v="Select tide"/>
    <m/>
    <m/>
  </r>
  <r>
    <n v="28"/>
    <x v="2"/>
    <n v="7"/>
    <s v="Jul"/>
    <n v="7"/>
    <x v="69"/>
    <d v="1899-12-30T10:13:00"/>
    <x v="4"/>
    <s v="Butch's (Gordon R.)"/>
    <s v="Gordon Estuary"/>
    <n v="1"/>
    <s v="Sandlance"/>
    <s v="Wild"/>
    <s v="not specified"/>
    <n v="14"/>
    <n v="1"/>
    <n v="5"/>
    <n v="85"/>
    <s v="BS"/>
    <s v="Select tide"/>
    <m/>
    <m/>
  </r>
  <r>
    <n v="28"/>
    <x v="2"/>
    <n v="7"/>
    <s v="Jul"/>
    <n v="7"/>
    <x v="69"/>
    <d v="1899-12-30T11:34:00"/>
    <x v="11"/>
    <s v="Q4, u/s of Tanis's template site"/>
    <s v="San Juan Estuary"/>
    <n v="1"/>
    <s v="Coho"/>
    <s v="Wild"/>
    <s v="Fry"/>
    <n v="3"/>
    <n v="1"/>
    <n v="2"/>
    <n v="25"/>
    <s v="BS"/>
    <s v="Select tide"/>
    <m/>
    <m/>
  </r>
  <r>
    <n v="28"/>
    <x v="2"/>
    <n v="7"/>
    <s v="Jul"/>
    <n v="7"/>
    <x v="69"/>
    <d v="1899-12-30T11:34:00"/>
    <x v="11"/>
    <s v="Q4, u/s of Tanis's template site"/>
    <s v="San Juan Estuary"/>
    <n v="1"/>
    <s v="Sculpin"/>
    <s v="Wild"/>
    <s v="Non-salmonid juvenile"/>
    <n v="8"/>
    <n v="1"/>
    <n v="4"/>
    <n v="142"/>
    <s v="BS"/>
    <s v="Select tide"/>
    <m/>
    <m/>
  </r>
  <r>
    <n v="28"/>
    <x v="2"/>
    <n v="7"/>
    <s v="Jul"/>
    <n v="7"/>
    <x v="69"/>
    <d v="1899-12-30T11:34:00"/>
    <x v="11"/>
    <s v="Q4, u/s of Tanis's template site"/>
    <s v="San Juan Estuary"/>
    <n v="1"/>
    <s v="Stickleback"/>
    <s v="Wild"/>
    <s v="Non-salmonid juvenile"/>
    <n v="9"/>
    <n v="1"/>
    <n v="4"/>
    <n v="15"/>
    <s v="BS"/>
    <s v="Select tide"/>
    <m/>
    <m/>
  </r>
  <r>
    <n v="28"/>
    <x v="2"/>
    <n v="7"/>
    <s v="Jul"/>
    <n v="7"/>
    <x v="69"/>
    <d v="1899-12-30T11:34:00"/>
    <x v="11"/>
    <s v="Q4, u/s of Tanis's template site"/>
    <s v="San Juan Estuary"/>
    <n v="1"/>
    <s v="Blennie/Gunnel"/>
    <s v="Wild"/>
    <s v="Non-salmonid juvenile"/>
    <n v="15"/>
    <n v="1"/>
    <n v="4"/>
    <n v="8"/>
    <s v="BS"/>
    <s v="Select tide"/>
    <m/>
    <m/>
  </r>
  <r>
    <n v="28"/>
    <x v="2"/>
    <n v="7"/>
    <s v="Jul"/>
    <n v="7"/>
    <x v="69"/>
    <d v="1899-12-30T11:34:00"/>
    <x v="11"/>
    <s v="Q4, u/s of Tanis's template site"/>
    <s v="San Juan Estuary"/>
    <n v="1"/>
    <s v="Perch"/>
    <s v="Wild"/>
    <s v="Non-salmonid juvenile"/>
    <n v="13"/>
    <n v="1"/>
    <n v="4"/>
    <n v="1"/>
    <s v="BS"/>
    <s v="Select tide"/>
    <m/>
    <m/>
  </r>
  <r>
    <n v="28"/>
    <x v="2"/>
    <n v="7"/>
    <s v="Jul"/>
    <n v="7"/>
    <x v="69"/>
    <d v="1899-12-30T12:25:00"/>
    <x v="20"/>
    <s v="On point at confluence of N. Arm and Brown's Slough"/>
    <s v="Gordon Estuary"/>
    <n v="1"/>
    <s v="Coho"/>
    <s v="Wild"/>
    <s v="Fry"/>
    <n v="3"/>
    <n v="1"/>
    <n v="2"/>
    <n v="3"/>
    <s v="BS"/>
    <s v="Select tide"/>
    <m/>
    <m/>
  </r>
  <r>
    <n v="28"/>
    <x v="2"/>
    <n v="7"/>
    <s v="Jul"/>
    <n v="7"/>
    <x v="69"/>
    <d v="1899-12-30T12:25:00"/>
    <x v="20"/>
    <s v="On point at confluence of N. Arm and Brown's Slough"/>
    <s v="Gordon Estuary"/>
    <n v="1"/>
    <s v="Chinook"/>
    <s v="Wild"/>
    <s v="Smolt"/>
    <n v="5"/>
    <n v="1"/>
    <n v="3"/>
    <n v="4"/>
    <s v="BS"/>
    <s v="Select tide"/>
    <m/>
    <m/>
  </r>
  <r>
    <n v="28"/>
    <x v="2"/>
    <n v="7"/>
    <s v="Jul"/>
    <n v="7"/>
    <x v="69"/>
    <d v="1899-12-30T12:25:00"/>
    <x v="20"/>
    <s v="On point at confluence of N. Arm and Brown's Slough"/>
    <s v="Gordon Estuary"/>
    <n v="1"/>
    <s v="Sculpin"/>
    <s v="Wild"/>
    <s v="Non-salmonid juvenile"/>
    <n v="8"/>
    <n v="1"/>
    <n v="4"/>
    <n v="3"/>
    <s v="BS"/>
    <s v="Select tide"/>
    <m/>
    <m/>
  </r>
  <r>
    <n v="28"/>
    <x v="2"/>
    <n v="7"/>
    <s v="Jul"/>
    <n v="7"/>
    <x v="69"/>
    <d v="1899-12-30T12:25:00"/>
    <x v="20"/>
    <s v="On point at confluence of N. Arm and Brown's Slough"/>
    <s v="Gordon Estuary"/>
    <n v="1"/>
    <s v="Stickleback"/>
    <s v="Wild"/>
    <s v="Non-salmonid juvenile"/>
    <n v="9"/>
    <n v="1"/>
    <n v="4"/>
    <n v="4"/>
    <s v="BS"/>
    <s v="Select tide"/>
    <m/>
    <m/>
  </r>
  <r>
    <n v="28"/>
    <x v="2"/>
    <n v="7"/>
    <s v="Jul"/>
    <n v="7"/>
    <x v="69"/>
    <d v="1899-12-30T12:25:00"/>
    <x v="20"/>
    <s v="On point at confluence of N. Arm and Brown's Slough"/>
    <s v="Gordon Estuary"/>
    <n v="1"/>
    <s v="Pipefish"/>
    <s v="Wild"/>
    <s v="Non-salmonid juvenile"/>
    <n v="18"/>
    <n v="1"/>
    <n v="4"/>
    <n v="3"/>
    <s v="BS"/>
    <s v="Select tide"/>
    <m/>
    <m/>
  </r>
  <r>
    <n v="28"/>
    <x v="2"/>
    <n v="7"/>
    <s v="Jul"/>
    <n v="7"/>
    <x v="69"/>
    <d v="1899-12-30T12:25:00"/>
    <x v="20"/>
    <s v="On point at confluence of N. Arm and Brown's Slough"/>
    <s v="Gordon Estuary"/>
    <n v="1"/>
    <s v="Blennie/Gunnel"/>
    <s v="Wild"/>
    <s v="Non-salmonid juvenile"/>
    <n v="15"/>
    <n v="1"/>
    <n v="4"/>
    <n v="7"/>
    <s v="BS"/>
    <s v="Select tide"/>
    <m/>
    <m/>
  </r>
  <r>
    <n v="28"/>
    <x v="2"/>
    <n v="7"/>
    <s v="Jul"/>
    <n v="7"/>
    <x v="69"/>
    <d v="1899-12-30T12:25:00"/>
    <x v="20"/>
    <s v="On point at confluence of N. Arm and Brown's Slough"/>
    <s v="Gordon Estuary"/>
    <n v="1"/>
    <s v="Flounder"/>
    <s v="Wild"/>
    <s v="Non-salmonid juvenile"/>
    <n v="11"/>
    <n v="1"/>
    <n v="4"/>
    <n v="1"/>
    <s v="BS"/>
    <s v="Select tide"/>
    <m/>
    <m/>
  </r>
  <r>
    <n v="28"/>
    <x v="2"/>
    <n v="7"/>
    <s v="Jul"/>
    <n v="7"/>
    <x v="69"/>
    <d v="1899-12-30T12:45:00"/>
    <x v="9"/>
    <s v="Q Jeff (right bank opposite N. Arm confl.)"/>
    <s v="Gordon Estuary"/>
    <n v="1"/>
    <s v="Chinook"/>
    <s v="Hatchery"/>
    <s v="Smolt"/>
    <n v="5"/>
    <n v="2"/>
    <n v="3"/>
    <n v="8"/>
    <s v="BS"/>
    <s v="Select tide"/>
    <m/>
    <m/>
  </r>
  <r>
    <n v="28"/>
    <x v="2"/>
    <n v="7"/>
    <s v="Jul"/>
    <n v="7"/>
    <x v="69"/>
    <d v="1899-12-30T12:45:00"/>
    <x v="9"/>
    <s v="Q Jeff (right bank opposite N. Arm confl.)"/>
    <s v="Gordon Estuary"/>
    <n v="1"/>
    <s v="Coho"/>
    <s v="Wild"/>
    <s v="Smolt"/>
    <n v="3"/>
    <n v="1"/>
    <n v="3"/>
    <n v="4"/>
    <s v="BS"/>
    <s v="Select tide"/>
    <m/>
    <m/>
  </r>
  <r>
    <n v="28"/>
    <x v="2"/>
    <n v="7"/>
    <s v="Jul"/>
    <n v="7"/>
    <x v="69"/>
    <d v="1899-12-30T12:45:00"/>
    <x v="9"/>
    <s v="Q Jeff (right bank opposite N. Arm confl.)"/>
    <s v="Gordon Estuary"/>
    <n v="1"/>
    <s v="Coho"/>
    <s v="Wild"/>
    <s v="Fry"/>
    <n v="3"/>
    <n v="1"/>
    <n v="2"/>
    <n v="4"/>
    <s v="BS"/>
    <s v="Select tide"/>
    <m/>
    <m/>
  </r>
  <r>
    <n v="28"/>
    <x v="2"/>
    <n v="7"/>
    <s v="Jul"/>
    <n v="7"/>
    <x v="69"/>
    <d v="1899-12-30T12:45:00"/>
    <x v="9"/>
    <s v="Q Jeff (right bank opposite N. Arm confl.)"/>
    <s v="Gordon Estuary"/>
    <n v="1"/>
    <s v="Sculpin"/>
    <s v="Wild"/>
    <s v="Non-salmonid juvenile"/>
    <n v="8"/>
    <n v="1"/>
    <n v="4"/>
    <n v="6"/>
    <s v="BS"/>
    <s v="Select tide"/>
    <m/>
    <m/>
  </r>
  <r>
    <n v="28"/>
    <x v="2"/>
    <n v="7"/>
    <s v="Jul"/>
    <n v="7"/>
    <x v="69"/>
    <d v="1899-12-30T12:45:00"/>
    <x v="9"/>
    <s v="Q Jeff (right bank opposite N. Arm confl.)"/>
    <s v="Gordon Estuary"/>
    <n v="1"/>
    <s v="Stickleback"/>
    <s v="Wild"/>
    <s v="Non-salmonid juvenile"/>
    <n v="9"/>
    <n v="1"/>
    <n v="4"/>
    <n v="10"/>
    <s v="BS"/>
    <s v="Select tide"/>
    <m/>
    <m/>
  </r>
  <r>
    <n v="28"/>
    <x v="2"/>
    <n v="7"/>
    <s v="Jul"/>
    <n v="7"/>
    <x v="69"/>
    <d v="1899-12-30T12:45:00"/>
    <x v="9"/>
    <s v="Q Jeff (right bank opposite N. Arm confl.)"/>
    <s v="Gordon Estuary"/>
    <n v="1"/>
    <s v="Pipefish"/>
    <s v="Wild"/>
    <s v="Non-salmonid juvenile"/>
    <n v="18"/>
    <n v="1"/>
    <n v="4"/>
    <n v="6"/>
    <s v="BS"/>
    <s v="Select tide"/>
    <m/>
    <m/>
  </r>
  <r>
    <n v="28"/>
    <x v="2"/>
    <n v="7"/>
    <s v="Jul"/>
    <n v="7"/>
    <x v="69"/>
    <d v="1899-12-30T12:45:00"/>
    <x v="9"/>
    <s v="Q Jeff (right bank opposite N. Arm confl.)"/>
    <s v="Gordon Estuary"/>
    <n v="1"/>
    <s v="Blennie/Gunnel"/>
    <s v="Wild"/>
    <s v="Non-salmonid juvenile"/>
    <n v="15"/>
    <n v="1"/>
    <n v="4"/>
    <n v="7"/>
    <s v="BS"/>
    <s v="Select tide"/>
    <m/>
    <m/>
  </r>
  <r>
    <n v="28"/>
    <x v="2"/>
    <n v="7"/>
    <s v="Jul"/>
    <n v="7"/>
    <x v="69"/>
    <d v="1899-12-30T12:45:00"/>
    <x v="9"/>
    <s v="Q Jeff (right bank opposite N. Arm confl.)"/>
    <s v="Gordon Estuary"/>
    <n v="1"/>
    <s v="Perch"/>
    <s v="Wild"/>
    <s v="Non-salmonid juvenile"/>
    <n v="13"/>
    <n v="1"/>
    <n v="4"/>
    <n v="29"/>
    <s v="BS"/>
    <s v="Select tide"/>
    <m/>
    <m/>
  </r>
  <r>
    <n v="28"/>
    <x v="2"/>
    <n v="7"/>
    <s v="Jul"/>
    <n v="7"/>
    <x v="69"/>
    <d v="1899-12-30T13:15:00"/>
    <x v="18"/>
    <s v="Inside Site 7 inlet on south side"/>
    <s v="Gordon Estuary"/>
    <n v="1"/>
    <s v="Chinook"/>
    <s v="Wild"/>
    <s v="Smolt"/>
    <n v="5"/>
    <n v="1"/>
    <n v="3"/>
    <n v="1"/>
    <s v="BS"/>
    <s v="Select tide"/>
    <m/>
    <m/>
  </r>
  <r>
    <n v="28"/>
    <x v="2"/>
    <n v="7"/>
    <s v="Jul"/>
    <n v="7"/>
    <x v="69"/>
    <d v="1899-12-30T13:15:00"/>
    <x v="18"/>
    <s v="Inside Site 7 inlet on south side"/>
    <s v="Gordon Estuary"/>
    <n v="1"/>
    <s v="Coho"/>
    <s v="Wild"/>
    <s v="Smolt"/>
    <n v="3"/>
    <n v="1"/>
    <n v="3"/>
    <n v="5"/>
    <s v="BS"/>
    <s v="Select tide"/>
    <m/>
    <m/>
  </r>
  <r>
    <n v="28"/>
    <x v="2"/>
    <n v="7"/>
    <s v="Jul"/>
    <n v="7"/>
    <x v="69"/>
    <d v="1899-12-30T13:15:00"/>
    <x v="18"/>
    <s v="Inside Site 7 inlet on south side"/>
    <s v="Gordon Estuary"/>
    <n v="1"/>
    <s v="Coho"/>
    <s v="Wild"/>
    <s v="Fry"/>
    <n v="3"/>
    <n v="1"/>
    <n v="2"/>
    <n v="9"/>
    <s v="BS"/>
    <s v="Select tide"/>
    <m/>
    <m/>
  </r>
  <r>
    <n v="28"/>
    <x v="2"/>
    <n v="7"/>
    <s v="Jul"/>
    <n v="7"/>
    <x v="69"/>
    <d v="1899-12-30T13:15:00"/>
    <x v="18"/>
    <s v="Inside Site 7 inlet on south side"/>
    <s v="Gordon Estuary"/>
    <n v="1"/>
    <s v="Stickleback"/>
    <s v="Wild"/>
    <s v="Non-salmonid juvenile"/>
    <n v="9"/>
    <n v="1"/>
    <n v="4"/>
    <n v="26"/>
    <s v="BS"/>
    <s v="Select tide"/>
    <m/>
    <m/>
  </r>
  <r>
    <n v="28"/>
    <x v="2"/>
    <n v="7"/>
    <s v="Jul"/>
    <n v="7"/>
    <x v="69"/>
    <d v="1899-12-30T13:15:00"/>
    <x v="18"/>
    <s v="Inside Site 7 inlet on south side"/>
    <s v="Gordon Estuary"/>
    <n v="1"/>
    <s v="Pipefish"/>
    <s v="Wild"/>
    <s v="Non-salmonid juvenile"/>
    <n v="18"/>
    <n v="1"/>
    <n v="4"/>
    <n v="22"/>
    <s v="BS"/>
    <s v="Select tide"/>
    <m/>
    <m/>
  </r>
  <r>
    <n v="28"/>
    <x v="2"/>
    <n v="7"/>
    <s v="Jul"/>
    <n v="7"/>
    <x v="69"/>
    <d v="1899-12-30T13:15:00"/>
    <x v="18"/>
    <s v="Inside Site 7 inlet on south side"/>
    <s v="Gordon Estuary"/>
    <n v="1"/>
    <s v="Blennie/Gunnel"/>
    <s v="Wild"/>
    <s v="Non-salmonid juvenile"/>
    <n v="15"/>
    <n v="1"/>
    <n v="4"/>
    <n v="3"/>
    <s v="BS"/>
    <s v="Select tide"/>
    <m/>
    <m/>
  </r>
  <r>
    <n v="28"/>
    <x v="2"/>
    <n v="7"/>
    <s v="Jul"/>
    <n v="7"/>
    <x v="69"/>
    <d v="1899-12-30T13:15:00"/>
    <x v="18"/>
    <s v="Inside Site 7 inlet on south side"/>
    <s v="Gordon Estuary"/>
    <n v="1"/>
    <s v="Flounder"/>
    <s v="Wild"/>
    <s v="Non-salmonid juvenile"/>
    <n v="11"/>
    <n v="1"/>
    <n v="4"/>
    <n v="1"/>
    <s v="BS"/>
    <s v="Select tide"/>
    <m/>
    <m/>
  </r>
  <r>
    <n v="28"/>
    <x v="2"/>
    <n v="7"/>
    <s v="Jul"/>
    <n v="7"/>
    <x v="69"/>
    <d v="1899-12-30T13:15:00"/>
    <x v="18"/>
    <s v="Inside Site 7 inlet on south side"/>
    <s v="Gordon Estuary"/>
    <n v="1"/>
    <s v="Perch"/>
    <s v="Wild"/>
    <s v="Non-salmonid juvenile"/>
    <n v="13"/>
    <n v="1"/>
    <n v="4"/>
    <n v="600"/>
    <s v="BS"/>
    <s v="Select tide"/>
    <m/>
    <m/>
  </r>
  <r>
    <n v="28"/>
    <x v="2"/>
    <n v="7"/>
    <s v="Jul"/>
    <n v="7"/>
    <x v="69"/>
    <d v="1899-12-30T13:50:00"/>
    <x v="0"/>
    <s v="Pacheedah Shores Boat Ramp"/>
    <s v="Gordon Estuary"/>
    <n v="1"/>
    <s v="Chinook"/>
    <s v="Wild"/>
    <s v="Fry"/>
    <n v="5"/>
    <n v="1"/>
    <n v="2"/>
    <n v="1"/>
    <s v="BS"/>
    <s v="Select tide"/>
    <m/>
    <m/>
  </r>
  <r>
    <n v="28"/>
    <x v="2"/>
    <n v="7"/>
    <s v="Jul"/>
    <n v="7"/>
    <x v="69"/>
    <d v="1899-12-30T13:50:00"/>
    <x v="0"/>
    <s v="Pacheedah Shores Boat Ramp"/>
    <s v="Gordon Estuary"/>
    <n v="1"/>
    <s v="Chinook"/>
    <s v="Hatchery"/>
    <s v="Smolt"/>
    <n v="5"/>
    <n v="2"/>
    <n v="3"/>
    <n v="1"/>
    <s v="BS"/>
    <s v="Select tide"/>
    <m/>
    <m/>
  </r>
  <r>
    <n v="28"/>
    <x v="2"/>
    <n v="7"/>
    <s v="Jul"/>
    <n v="7"/>
    <x v="69"/>
    <d v="1899-12-30T13:50:00"/>
    <x v="0"/>
    <s v="Pacheedah Shores Boat Ramp"/>
    <s v="Gordon Estuary"/>
    <n v="1"/>
    <s v="Sculpin"/>
    <s v="Wild"/>
    <s v="Non-salmonid juvenile"/>
    <n v="8"/>
    <n v="1"/>
    <n v="4"/>
    <n v="3"/>
    <s v="BS"/>
    <s v="Select tide"/>
    <m/>
    <m/>
  </r>
  <r>
    <n v="28"/>
    <x v="2"/>
    <n v="7"/>
    <s v="Jul"/>
    <n v="7"/>
    <x v="69"/>
    <d v="1899-12-30T13:50:00"/>
    <x v="0"/>
    <s v="Pacheedah Shores Boat Ramp"/>
    <s v="Gordon Estuary"/>
    <n v="1"/>
    <s v="Stickleback"/>
    <s v="Wild"/>
    <s v="Non-salmonid juvenile"/>
    <n v="9"/>
    <n v="1"/>
    <n v="4"/>
    <n v="3"/>
    <s v="BS"/>
    <s v="Select tide"/>
    <m/>
    <m/>
  </r>
  <r>
    <n v="28"/>
    <x v="2"/>
    <n v="7"/>
    <s v="Jul"/>
    <n v="7"/>
    <x v="69"/>
    <d v="1899-12-30T13:50:00"/>
    <x v="0"/>
    <s v="Pacheedah Shores Boat Ramp"/>
    <s v="Gordon Estuary"/>
    <n v="1"/>
    <s v="Pipefish"/>
    <s v="Wild"/>
    <s v="Non-salmonid juvenile"/>
    <n v="18"/>
    <n v="1"/>
    <n v="4"/>
    <n v="2"/>
    <s v="BS"/>
    <s v="Select tide"/>
    <m/>
    <m/>
  </r>
  <r>
    <n v="28"/>
    <x v="2"/>
    <n v="7"/>
    <s v="Jul"/>
    <n v="7"/>
    <x v="69"/>
    <d v="1899-12-30T13:50:00"/>
    <x v="0"/>
    <s v="Pacheedah Shores Boat Ramp"/>
    <s v="Gordon Estuary"/>
    <n v="1"/>
    <s v="Blennie/Gunnel"/>
    <s v="Wild"/>
    <s v="Non-salmonid juvenile"/>
    <n v="15"/>
    <n v="1"/>
    <n v="4"/>
    <n v="9"/>
    <s v="BS"/>
    <s v="Select tide"/>
    <m/>
    <m/>
  </r>
  <r>
    <n v="28"/>
    <x v="2"/>
    <n v="7"/>
    <s v="Jul"/>
    <n v="7"/>
    <x v="69"/>
    <d v="1899-12-30T13:50:00"/>
    <x v="0"/>
    <s v="Pacheedah Shores Boat Ramp"/>
    <s v="Gordon Estuary"/>
    <n v="1"/>
    <s v="Flounder"/>
    <s v="Wild"/>
    <s v="Non-salmonid juvenile"/>
    <n v="11"/>
    <n v="1"/>
    <n v="4"/>
    <n v="3"/>
    <s v="BS"/>
    <s v="Select tide"/>
    <m/>
    <m/>
  </r>
  <r>
    <n v="28"/>
    <x v="2"/>
    <n v="7"/>
    <s v="Jul"/>
    <n v="7"/>
    <x v="69"/>
    <d v="1899-12-30T13:50:00"/>
    <x v="0"/>
    <s v="Pacheedah Shores Boat Ramp"/>
    <s v="Gordon Estuary"/>
    <n v="1"/>
    <s v="Perch"/>
    <s v="Wild"/>
    <s v="Non-salmonid juvenile"/>
    <n v="13"/>
    <n v="1"/>
    <n v="4"/>
    <n v="9"/>
    <s v="BS"/>
    <s v="Select tide"/>
    <m/>
    <m/>
  </r>
  <r>
    <n v="28"/>
    <x v="2"/>
    <n v="7"/>
    <s v="Jul"/>
    <n v="8"/>
    <x v="70"/>
    <d v="1899-12-30T12:00:00"/>
    <x v="15"/>
    <s v="Q07, Central/South Arm confluence"/>
    <s v="San Juan Estuary"/>
    <n v="1"/>
    <s v="Coho"/>
    <s v="Wild"/>
    <s v="Fry"/>
    <n v="3"/>
    <n v="1"/>
    <n v="2"/>
    <n v="15"/>
    <s v="BS"/>
    <s v="Select tide"/>
    <m/>
    <m/>
  </r>
  <r>
    <n v="28"/>
    <x v="2"/>
    <n v="7"/>
    <s v="Jul"/>
    <n v="8"/>
    <x v="70"/>
    <d v="1899-12-30T12:00:00"/>
    <x v="15"/>
    <s v="Q07, Central/South Arm confluence"/>
    <s v="San Juan Estuary"/>
    <n v="1"/>
    <s v="Coho"/>
    <s v="Wild"/>
    <s v="Smolt"/>
    <n v="3"/>
    <n v="1"/>
    <n v="3"/>
    <n v="9"/>
    <s v="BS"/>
    <s v="Select tide"/>
    <m/>
    <m/>
  </r>
  <r>
    <n v="28"/>
    <x v="2"/>
    <n v="7"/>
    <s v="Jul"/>
    <n v="8"/>
    <x v="70"/>
    <d v="1899-12-30T12:00:00"/>
    <x v="15"/>
    <s v="Q07, Central/South Arm confluence"/>
    <s v="San Juan Estuary"/>
    <n v="1"/>
    <s v="Chinook"/>
    <s v="Wild"/>
    <s v="Fry"/>
    <n v="5"/>
    <n v="1"/>
    <n v="2"/>
    <n v="2"/>
    <s v="BS"/>
    <s v="Select tide"/>
    <m/>
    <m/>
  </r>
  <r>
    <n v="28"/>
    <x v="2"/>
    <n v="7"/>
    <s v="Jul"/>
    <n v="8"/>
    <x v="70"/>
    <d v="1899-12-30T12:00:00"/>
    <x v="15"/>
    <s v="Q07, Central/South Arm confluence"/>
    <s v="San Juan Estuary"/>
    <n v="1"/>
    <s v="Chinook"/>
    <s v="Hatchery"/>
    <s v="Smolt"/>
    <n v="5"/>
    <n v="2"/>
    <n v="3"/>
    <n v="9"/>
    <s v="BS"/>
    <s v="Select tide"/>
    <m/>
    <m/>
  </r>
  <r>
    <n v="28"/>
    <x v="2"/>
    <n v="7"/>
    <s v="Jul"/>
    <n v="8"/>
    <x v="70"/>
    <d v="1899-12-30T12:00:00"/>
    <x v="15"/>
    <s v="Q07, Central/South Arm confluence"/>
    <s v="San Juan Estuary"/>
    <n v="1"/>
    <s v="Sculpin"/>
    <s v="Wild"/>
    <s v="Non-salmonid juvenile"/>
    <n v="8"/>
    <n v="1"/>
    <n v="4"/>
    <n v="3"/>
    <s v="BS"/>
    <s v="Select tide"/>
    <m/>
    <m/>
  </r>
  <r>
    <n v="28"/>
    <x v="2"/>
    <n v="7"/>
    <s v="Jul"/>
    <n v="8"/>
    <x v="70"/>
    <d v="1899-12-30T12:00:00"/>
    <x v="15"/>
    <s v="Q07, Central/South Arm confluence"/>
    <s v="San Juan Estuary"/>
    <n v="1"/>
    <s v="Stickleback"/>
    <s v="Wild"/>
    <s v="Non-salmonid juvenile"/>
    <n v="9"/>
    <n v="1"/>
    <n v="4"/>
    <n v="2"/>
    <s v="BS"/>
    <s v="Select tide"/>
    <m/>
    <m/>
  </r>
  <r>
    <n v="28"/>
    <x v="2"/>
    <n v="7"/>
    <s v="Jul"/>
    <n v="8"/>
    <x v="70"/>
    <d v="1899-12-30T12:00:00"/>
    <x v="15"/>
    <s v="Q07, Central/South Arm confluence"/>
    <s v="San Juan Estuary"/>
    <n v="1"/>
    <s v="Pipefish"/>
    <s v="Wild"/>
    <s v="Non-salmonid juvenile"/>
    <n v="18"/>
    <n v="1"/>
    <n v="4"/>
    <n v="1"/>
    <s v="BS"/>
    <s v="Select tide"/>
    <m/>
    <m/>
  </r>
  <r>
    <n v="28"/>
    <x v="2"/>
    <n v="7"/>
    <s v="Jul"/>
    <n v="8"/>
    <x v="70"/>
    <d v="1899-12-30T12:00:00"/>
    <x v="15"/>
    <s v="Q07, Central/South Arm confluence"/>
    <s v="San Juan Estuary"/>
    <n v="1"/>
    <s v="Blennie/Gunnel"/>
    <s v="Wild"/>
    <s v="Non-salmonid juvenile"/>
    <n v="15"/>
    <n v="1"/>
    <n v="4"/>
    <n v="3"/>
    <s v="BS"/>
    <s v="Select tide"/>
    <m/>
    <m/>
  </r>
  <r>
    <n v="28"/>
    <x v="2"/>
    <n v="7"/>
    <s v="Jul"/>
    <n v="8"/>
    <x v="70"/>
    <d v="1899-12-30T12:00:00"/>
    <x v="15"/>
    <s v="Q07, Central/South Arm confluence"/>
    <s v="San Juan Estuary"/>
    <n v="1"/>
    <s v="Perch"/>
    <s v="Wild"/>
    <s v="Non-salmonid juvenile"/>
    <n v="13"/>
    <n v="1"/>
    <n v="4"/>
    <n v="297"/>
    <s v="BS"/>
    <s v="Select tide"/>
    <m/>
    <m/>
  </r>
  <r>
    <n v="28"/>
    <x v="2"/>
    <n v="7"/>
    <s v="Jul"/>
    <n v="8"/>
    <x v="70"/>
    <d v="1899-12-30T13:00:00"/>
    <x v="2"/>
    <s v="South Arm SJ (Old Mill)"/>
    <s v="San Juan Estuary"/>
    <n v="1"/>
    <s v="Coho"/>
    <s v="Wild"/>
    <s v="Fry"/>
    <n v="3"/>
    <n v="1"/>
    <n v="2"/>
    <n v="3"/>
    <s v="BS"/>
    <s v="Select tide"/>
    <m/>
    <m/>
  </r>
  <r>
    <n v="28"/>
    <x v="2"/>
    <n v="7"/>
    <s v="Jul"/>
    <n v="8"/>
    <x v="70"/>
    <d v="1899-12-30T13:00:00"/>
    <x v="2"/>
    <s v="South Arm SJ (Old Mill)"/>
    <s v="San Juan Estuary"/>
    <n v="1"/>
    <s v="Coho"/>
    <s v="Wild"/>
    <s v="Smolt"/>
    <n v="3"/>
    <n v="1"/>
    <n v="3"/>
    <n v="1"/>
    <s v="BS"/>
    <s v="Select tide"/>
    <m/>
    <m/>
  </r>
  <r>
    <n v="28"/>
    <x v="2"/>
    <n v="7"/>
    <s v="Jul"/>
    <n v="8"/>
    <x v="70"/>
    <d v="1899-12-30T13:00:00"/>
    <x v="2"/>
    <s v="South Arm SJ (Old Mill)"/>
    <s v="San Juan Estuary"/>
    <n v="1"/>
    <s v="Chinook"/>
    <s v="Hatchery"/>
    <s v="Smolt"/>
    <n v="5"/>
    <n v="2"/>
    <n v="3"/>
    <n v="2"/>
    <s v="BS"/>
    <s v="Select tide"/>
    <m/>
    <m/>
  </r>
  <r>
    <n v="28"/>
    <x v="2"/>
    <n v="7"/>
    <s v="Jul"/>
    <n v="8"/>
    <x v="70"/>
    <d v="1899-12-30T13:00:00"/>
    <x v="2"/>
    <s v="South Arm SJ (Old Mill)"/>
    <s v="San Juan Estuary"/>
    <n v="1"/>
    <s v="Pipefish"/>
    <s v="Wild"/>
    <s v="Non-salmonid juvenile"/>
    <n v="18"/>
    <n v="1"/>
    <n v="4"/>
    <n v="3"/>
    <s v="BS"/>
    <s v="Select tide"/>
    <m/>
    <m/>
  </r>
  <r>
    <n v="28"/>
    <x v="2"/>
    <n v="7"/>
    <s v="Jul"/>
    <n v="8"/>
    <x v="70"/>
    <d v="1899-12-30T13:28:00"/>
    <x v="11"/>
    <s v="Q4, u/s of Tanis's template site"/>
    <s v="San Juan Estuary"/>
    <n v="1"/>
    <s v="Chinook"/>
    <s v="Wild"/>
    <s v="Fry"/>
    <n v="5"/>
    <n v="1"/>
    <n v="2"/>
    <n v="1"/>
    <s v="BS"/>
    <s v="Select tide"/>
    <m/>
    <m/>
  </r>
  <r>
    <n v="28"/>
    <x v="2"/>
    <n v="7"/>
    <s v="Jul"/>
    <n v="8"/>
    <x v="70"/>
    <d v="1899-12-30T13:28:00"/>
    <x v="11"/>
    <s v="Q4, u/s of Tanis's template site"/>
    <s v="San Juan Estuary"/>
    <n v="1"/>
    <s v="Coho"/>
    <s v="Wild"/>
    <s v="Fry"/>
    <n v="3"/>
    <n v="1"/>
    <n v="2"/>
    <n v="15"/>
    <s v="BS"/>
    <s v="Select tide"/>
    <m/>
    <m/>
  </r>
  <r>
    <n v="28"/>
    <x v="2"/>
    <n v="7"/>
    <s v="Jul"/>
    <n v="8"/>
    <x v="70"/>
    <d v="1899-12-30T13:28:00"/>
    <x v="11"/>
    <s v="Q4, u/s of Tanis's template site"/>
    <s v="San Juan Estuary"/>
    <n v="1"/>
    <s v="Sculpin"/>
    <s v="Wild"/>
    <s v="Non-salmonid juvenile"/>
    <n v="8"/>
    <n v="1"/>
    <n v="4"/>
    <n v="2"/>
    <s v="BS"/>
    <s v="Select tide"/>
    <m/>
    <m/>
  </r>
  <r>
    <n v="28"/>
    <x v="2"/>
    <n v="7"/>
    <s v="Jul"/>
    <n v="8"/>
    <x v="70"/>
    <d v="1899-12-30T13:28:00"/>
    <x v="11"/>
    <s v="Q4, u/s of Tanis's template site"/>
    <s v="San Juan Estuary"/>
    <n v="1"/>
    <s v="Flounder"/>
    <s v="Wild"/>
    <s v="Non-salmonid juvenile"/>
    <n v="11"/>
    <n v="1"/>
    <n v="4"/>
    <n v="6"/>
    <s v="BS"/>
    <s v="Select tide"/>
    <m/>
    <m/>
  </r>
  <r>
    <n v="28"/>
    <x v="2"/>
    <n v="7"/>
    <s v="Jul"/>
    <n v="8"/>
    <x v="70"/>
    <d v="1899-12-30T13:28:00"/>
    <x v="11"/>
    <s v="Q4, u/s of Tanis's template site"/>
    <s v="San Juan Estuary"/>
    <n v="1"/>
    <s v="Perch"/>
    <s v="Wild"/>
    <s v="Non-salmonid juvenile"/>
    <n v="13"/>
    <n v="1"/>
    <n v="4"/>
    <n v="23"/>
    <s v="BS"/>
    <s v="Select tide"/>
    <m/>
    <m/>
  </r>
  <r>
    <n v="28"/>
    <x v="2"/>
    <n v="7"/>
    <s v="Jul"/>
    <n v="8"/>
    <x v="70"/>
    <d v="1899-12-30T14:00:00"/>
    <x v="15"/>
    <s v="Q07, Central/South Arm confluence"/>
    <s v="San Juan Estuary"/>
    <n v="1"/>
    <s v="Coho"/>
    <s v="Wild"/>
    <s v="Fry"/>
    <n v="3"/>
    <n v="1"/>
    <n v="2"/>
    <n v="28"/>
    <s v="BS"/>
    <s v="Select tide"/>
    <m/>
    <m/>
  </r>
  <r>
    <n v="28"/>
    <x v="2"/>
    <n v="7"/>
    <s v="Jul"/>
    <n v="8"/>
    <x v="70"/>
    <d v="1899-12-30T14:00:00"/>
    <x v="15"/>
    <s v="Q07, Central/South Arm confluence"/>
    <s v="San Juan Estuary"/>
    <n v="1"/>
    <s v="Sculpin"/>
    <s v="Wild"/>
    <s v="Non-salmonid juvenile"/>
    <n v="8"/>
    <n v="1"/>
    <n v="4"/>
    <n v="5"/>
    <s v="BS"/>
    <s v="Select tide"/>
    <m/>
    <m/>
  </r>
  <r>
    <n v="28"/>
    <x v="2"/>
    <n v="7"/>
    <s v="Jul"/>
    <n v="8"/>
    <x v="70"/>
    <d v="1899-12-30T14:00:00"/>
    <x v="15"/>
    <s v="Q07, Central/South Arm confluence"/>
    <s v="San Juan Estuary"/>
    <n v="1"/>
    <s v="Stickleback"/>
    <s v="Wild"/>
    <s v="Non-salmonid juvenile"/>
    <n v="9"/>
    <n v="1"/>
    <n v="4"/>
    <n v="2"/>
    <s v="BS"/>
    <s v="Select tide"/>
    <m/>
    <m/>
  </r>
  <r>
    <n v="28"/>
    <x v="2"/>
    <n v="7"/>
    <s v="Jul"/>
    <n v="8"/>
    <x v="70"/>
    <d v="1899-12-30T14:07:00"/>
    <x v="38"/>
    <s v="Q09, San Juan mouth"/>
    <s v="San Juan Estuary"/>
    <n v="1"/>
    <s v="Coho"/>
    <s v="Wild"/>
    <s v="Fry"/>
    <n v="3"/>
    <n v="1"/>
    <n v="2"/>
    <n v="17"/>
    <s v="BS"/>
    <s v="Select tide"/>
    <m/>
    <m/>
  </r>
  <r>
    <n v="28"/>
    <x v="2"/>
    <n v="7"/>
    <s v="Jul"/>
    <n v="8"/>
    <x v="70"/>
    <d v="1899-12-30T14:07:00"/>
    <x v="38"/>
    <s v="Q09, San Juan mouth"/>
    <s v="San Juan Estuary"/>
    <n v="1"/>
    <s v="Coho"/>
    <s v="Wild"/>
    <s v="Smolt"/>
    <n v="3"/>
    <n v="1"/>
    <n v="3"/>
    <n v="1"/>
    <s v="BS"/>
    <s v="Select tide"/>
    <m/>
    <m/>
  </r>
  <r>
    <n v="28"/>
    <x v="2"/>
    <n v="7"/>
    <s v="Jul"/>
    <n v="8"/>
    <x v="70"/>
    <d v="1899-12-30T14:07:00"/>
    <x v="38"/>
    <s v="Q09, San Juan mouth"/>
    <s v="San Juan Estuary"/>
    <n v="1"/>
    <s v="Sculpin"/>
    <s v="Wild"/>
    <s v="Non-salmonid juvenile"/>
    <n v="8"/>
    <n v="1"/>
    <n v="4"/>
    <n v="7"/>
    <s v="BS"/>
    <s v="Select tide"/>
    <m/>
    <m/>
  </r>
  <r>
    <n v="28"/>
    <x v="2"/>
    <n v="7"/>
    <s v="Jul"/>
    <n v="8"/>
    <x v="70"/>
    <d v="1899-12-30T14:07:00"/>
    <x v="38"/>
    <s v="Q09, San Juan mouth"/>
    <s v="San Juan Estuary"/>
    <n v="1"/>
    <s v="Stickleback"/>
    <s v="Wild"/>
    <s v="Non-salmonid juvenile"/>
    <n v="9"/>
    <n v="1"/>
    <n v="4"/>
    <n v="5"/>
    <s v="BS"/>
    <s v="Select tide"/>
    <m/>
    <m/>
  </r>
  <r>
    <n v="28"/>
    <x v="2"/>
    <n v="7"/>
    <s v="Jul"/>
    <n v="8"/>
    <x v="70"/>
    <d v="1899-12-30T14:07:00"/>
    <x v="38"/>
    <s v="Q09, San Juan mouth"/>
    <s v="San Juan Estuary"/>
    <n v="1"/>
    <s v="Pipefish"/>
    <s v="Wild"/>
    <s v="Non-salmonid juvenile"/>
    <n v="18"/>
    <n v="1"/>
    <n v="4"/>
    <n v="6"/>
    <s v="BS"/>
    <s v="Select tide"/>
    <m/>
    <m/>
  </r>
  <r>
    <n v="28"/>
    <x v="2"/>
    <n v="7"/>
    <s v="Jul"/>
    <n v="8"/>
    <x v="70"/>
    <d v="1899-12-30T14:07:00"/>
    <x v="38"/>
    <s v="Q09, San Juan mouth"/>
    <s v="San Juan Estuary"/>
    <n v="1"/>
    <s v="Blennie/Gunnel"/>
    <s v="Wild"/>
    <s v="Non-salmonid juvenile"/>
    <n v="15"/>
    <n v="1"/>
    <n v="4"/>
    <n v="3"/>
    <s v="BS"/>
    <s v="Select tide"/>
    <m/>
    <m/>
  </r>
  <r>
    <n v="28"/>
    <x v="2"/>
    <n v="7"/>
    <s v="Jul"/>
    <n v="8"/>
    <x v="70"/>
    <d v="1899-12-30T14:07:00"/>
    <x v="38"/>
    <s v="Q09, San Juan mouth"/>
    <s v="San Juan Estuary"/>
    <n v="1"/>
    <s v="Perch"/>
    <s v="Wild"/>
    <s v="Non-salmonid juvenile"/>
    <n v="13"/>
    <n v="1"/>
    <n v="4"/>
    <n v="630"/>
    <s v="BS"/>
    <s v="Select tide"/>
    <m/>
    <m/>
  </r>
  <r>
    <n v="28"/>
    <x v="2"/>
    <n v="7"/>
    <s v="Jul"/>
    <n v="8"/>
    <x v="70"/>
    <d v="1899-12-30T15:35:00"/>
    <x v="15"/>
    <s v="Q07, Central/South Arm confluence"/>
    <s v="San Juan Estuary"/>
    <n v="1"/>
    <s v="Stickleback"/>
    <s v="Wild"/>
    <s v="Non-salmonid juvenile"/>
    <n v="9"/>
    <n v="1"/>
    <n v="4"/>
    <m/>
    <s v="BS"/>
    <s v="Select tide"/>
    <m/>
    <m/>
  </r>
  <r>
    <n v="29"/>
    <x v="2"/>
    <n v="7"/>
    <s v="Jul"/>
    <n v="15"/>
    <x v="71"/>
    <d v="1899-12-30T09:23:00"/>
    <x v="4"/>
    <s v="Butch's (Gordon R.)"/>
    <s v="Gordon Estuary"/>
    <n v="1"/>
    <s v="Chinook"/>
    <s v="Hatchery"/>
    <s v="Smolt"/>
    <n v="5"/>
    <n v="2"/>
    <n v="3"/>
    <n v="4"/>
    <s v="BS"/>
    <s v="Select tide"/>
    <m/>
    <m/>
  </r>
  <r>
    <n v="29"/>
    <x v="2"/>
    <n v="7"/>
    <s v="Jul"/>
    <n v="15"/>
    <x v="71"/>
    <d v="1899-12-30T09:50:00"/>
    <x v="8"/>
    <s v="Q01, left bank Gordon up from confluence"/>
    <s v="Gordon Estuary"/>
    <n v="1"/>
    <s v="Sculpin"/>
    <s v="Wild"/>
    <s v="Non-salmonid juvenile"/>
    <n v="8"/>
    <n v="1"/>
    <n v="4"/>
    <n v="6"/>
    <s v="BS"/>
    <s v="Select tide"/>
    <m/>
    <m/>
  </r>
  <r>
    <n v="29"/>
    <x v="2"/>
    <n v="7"/>
    <s v="Jul"/>
    <n v="15"/>
    <x v="71"/>
    <d v="1899-12-30T09:50:00"/>
    <x v="8"/>
    <s v="Q01, left bank Gordon up from confluence"/>
    <s v="Gordon Estuary"/>
    <n v="1"/>
    <s v="Pipefish"/>
    <s v="Wild"/>
    <s v="Non-salmonid juvenile"/>
    <n v="18"/>
    <n v="1"/>
    <n v="4"/>
    <n v="1"/>
    <s v="BS"/>
    <s v="Select tide"/>
    <m/>
    <m/>
  </r>
  <r>
    <n v="29"/>
    <x v="2"/>
    <n v="7"/>
    <s v="Jul"/>
    <n v="15"/>
    <x v="71"/>
    <d v="1899-12-30T09:50:00"/>
    <x v="8"/>
    <s v="Q01, left bank Gordon up from confluence"/>
    <s v="Gordon Estuary"/>
    <n v="1"/>
    <s v="Blennie/Gunnel"/>
    <s v="Wild"/>
    <s v="Non-salmonid juvenile"/>
    <n v="15"/>
    <n v="1"/>
    <n v="4"/>
    <n v="17"/>
    <s v="BS"/>
    <s v="Select tide"/>
    <m/>
    <m/>
  </r>
  <r>
    <n v="29"/>
    <x v="2"/>
    <n v="7"/>
    <s v="Jul"/>
    <n v="15"/>
    <x v="71"/>
    <d v="1899-12-30T09:50:00"/>
    <x v="8"/>
    <s v="Q01, left bank Gordon up from confluence"/>
    <s v="Gordon Estuary"/>
    <n v="1"/>
    <s v="Flounder"/>
    <s v="Wild"/>
    <s v="Non-salmonid juvenile"/>
    <n v="11"/>
    <n v="1"/>
    <n v="4"/>
    <n v="1"/>
    <s v="BS"/>
    <s v="Select tide"/>
    <m/>
    <m/>
  </r>
  <r>
    <n v="29"/>
    <x v="2"/>
    <n v="7"/>
    <s v="Jul"/>
    <n v="15"/>
    <x v="71"/>
    <d v="1899-12-30T09:50:00"/>
    <x v="8"/>
    <s v="Q01, left bank Gordon up from confluence"/>
    <s v="Gordon Estuary"/>
    <n v="1"/>
    <s v="Chinook"/>
    <s v="Wild"/>
    <s v="Smolt"/>
    <n v="5"/>
    <n v="1"/>
    <n v="3"/>
    <n v="1"/>
    <s v="BS"/>
    <s v="Select tide"/>
    <m/>
    <m/>
  </r>
  <r>
    <n v="29"/>
    <x v="2"/>
    <n v="7"/>
    <s v="Jul"/>
    <n v="15"/>
    <x v="71"/>
    <d v="1899-12-30T10:10:00"/>
    <x v="9"/>
    <s v="Q Jeff (right bank opposite N. Arm confl.)"/>
    <s v="Gordon Estuary"/>
    <n v="1"/>
    <s v="Coho"/>
    <s v="Wild"/>
    <s v="Fry"/>
    <n v="3"/>
    <n v="1"/>
    <n v="2"/>
    <n v="2"/>
    <s v="BS"/>
    <s v="Select tide"/>
    <m/>
    <m/>
  </r>
  <r>
    <n v="29"/>
    <x v="2"/>
    <n v="7"/>
    <s v="Jul"/>
    <n v="15"/>
    <x v="71"/>
    <d v="1899-12-30T10:10:00"/>
    <x v="9"/>
    <s v="Q Jeff (right bank opposite N. Arm confl.)"/>
    <s v="Gordon Estuary"/>
    <n v="1"/>
    <s v="Chinook"/>
    <s v="Wild"/>
    <s v="Smolt"/>
    <n v="5"/>
    <n v="1"/>
    <n v="3"/>
    <n v="2"/>
    <s v="BS"/>
    <s v="Select tide"/>
    <m/>
    <m/>
  </r>
  <r>
    <n v="29"/>
    <x v="2"/>
    <n v="7"/>
    <s v="Jul"/>
    <n v="15"/>
    <x v="71"/>
    <d v="1899-12-30T10:10:00"/>
    <x v="9"/>
    <s v="Q Jeff (right bank opposite N. Arm confl.)"/>
    <s v="Gordon Estuary"/>
    <n v="1"/>
    <s v="Sculpin"/>
    <s v="Wild"/>
    <s v="Non-salmonid juvenile"/>
    <n v="8"/>
    <n v="1"/>
    <n v="4"/>
    <n v="18"/>
    <s v="BS"/>
    <s v="Select tide"/>
    <m/>
    <m/>
  </r>
  <r>
    <n v="29"/>
    <x v="2"/>
    <n v="7"/>
    <s v="Jul"/>
    <n v="15"/>
    <x v="71"/>
    <d v="1899-12-30T10:10:00"/>
    <x v="9"/>
    <s v="Q Jeff (right bank opposite N. Arm confl.)"/>
    <s v="Gordon Estuary"/>
    <n v="1"/>
    <s v="Stickleback"/>
    <s v="Wild"/>
    <s v="Non-salmonid juvenile"/>
    <n v="9"/>
    <n v="1"/>
    <n v="4"/>
    <n v="6"/>
    <s v="BS"/>
    <s v="Select tide"/>
    <m/>
    <m/>
  </r>
  <r>
    <n v="29"/>
    <x v="2"/>
    <n v="7"/>
    <s v="Jul"/>
    <n v="15"/>
    <x v="71"/>
    <d v="1899-12-30T10:10:00"/>
    <x v="9"/>
    <s v="Q Jeff (right bank opposite N. Arm confl.)"/>
    <s v="Gordon Estuary"/>
    <n v="1"/>
    <s v="Pipefish"/>
    <s v="Wild"/>
    <s v="Non-salmonid juvenile"/>
    <n v="18"/>
    <n v="1"/>
    <n v="4"/>
    <n v="3"/>
    <s v="BS"/>
    <s v="Select tide"/>
    <m/>
    <m/>
  </r>
  <r>
    <n v="29"/>
    <x v="2"/>
    <n v="7"/>
    <s v="Jul"/>
    <n v="15"/>
    <x v="71"/>
    <d v="1899-12-30T10:10:00"/>
    <x v="9"/>
    <s v="Q Jeff (right bank opposite N. Arm confl.)"/>
    <s v="Gordon Estuary"/>
    <n v="1"/>
    <s v="Blennie/Gunnel"/>
    <s v="Wild"/>
    <s v="Non-salmonid juvenile"/>
    <n v="15"/>
    <n v="1"/>
    <n v="4"/>
    <n v="56"/>
    <s v="BS"/>
    <s v="Select tide"/>
    <m/>
    <m/>
  </r>
  <r>
    <n v="29"/>
    <x v="2"/>
    <n v="7"/>
    <s v="Jul"/>
    <n v="15"/>
    <x v="71"/>
    <d v="1899-12-30T11:00:00"/>
    <x v="0"/>
    <s v="Pacheedah Shores Boat Ramp"/>
    <s v="Gordon Estuary"/>
    <n v="1"/>
    <s v="Coho"/>
    <s v="Wild"/>
    <s v="Fry"/>
    <n v="3"/>
    <n v="1"/>
    <n v="2"/>
    <n v="1"/>
    <s v="BS"/>
    <s v="Select tide"/>
    <m/>
    <m/>
  </r>
  <r>
    <n v="29"/>
    <x v="2"/>
    <n v="7"/>
    <s v="Jul"/>
    <n v="15"/>
    <x v="71"/>
    <d v="1899-12-30T11:00:00"/>
    <x v="0"/>
    <s v="Pacheedah Shores Boat Ramp"/>
    <s v="Gordon Estuary"/>
    <n v="1"/>
    <s v="Chinook"/>
    <s v="Wild"/>
    <s v="Smolt"/>
    <n v="5"/>
    <n v="1"/>
    <n v="3"/>
    <n v="1"/>
    <s v="BS"/>
    <s v="Select tide"/>
    <m/>
    <m/>
  </r>
  <r>
    <n v="29"/>
    <x v="2"/>
    <n v="7"/>
    <s v="Jul"/>
    <n v="15"/>
    <x v="71"/>
    <d v="1899-12-30T11:00:00"/>
    <x v="0"/>
    <s v="Pacheedah Shores Boat Ramp"/>
    <s v="Gordon Estuary"/>
    <n v="1"/>
    <s v="Perch"/>
    <s v="Wild"/>
    <s v="Non-salmonid juvenile"/>
    <n v="13"/>
    <n v="1"/>
    <n v="4"/>
    <n v="1000"/>
    <s v="BS"/>
    <s v="Select tide"/>
    <m/>
    <m/>
  </r>
  <r>
    <n v="29"/>
    <x v="2"/>
    <n v="7"/>
    <s v="Jul"/>
    <n v="16"/>
    <x v="72"/>
    <d v="1899-12-30T09:10:00"/>
    <x v="15"/>
    <s v="Q07, Central/South Arm confluence"/>
    <s v="San Juan Estuary"/>
    <n v="1"/>
    <s v="Coho"/>
    <s v="Wild"/>
    <s v="Fry"/>
    <n v="3"/>
    <n v="1"/>
    <n v="2"/>
    <n v="10"/>
    <s v="BS"/>
    <s v="Select tide"/>
    <m/>
    <m/>
  </r>
  <r>
    <n v="29"/>
    <x v="2"/>
    <n v="7"/>
    <s v="Jul"/>
    <n v="16"/>
    <x v="72"/>
    <d v="1899-12-30T09:10:00"/>
    <x v="15"/>
    <s v="Q07, Central/South Arm confluence"/>
    <s v="San Juan Estuary"/>
    <n v="1"/>
    <s v="Coho"/>
    <s v="Wild"/>
    <s v="Smolt"/>
    <n v="3"/>
    <n v="1"/>
    <n v="3"/>
    <n v="4"/>
    <s v="BS"/>
    <s v="Select tide"/>
    <m/>
    <m/>
  </r>
  <r>
    <n v="29"/>
    <x v="2"/>
    <n v="7"/>
    <s v="Jul"/>
    <n v="16"/>
    <x v="72"/>
    <d v="1899-12-30T09:10:00"/>
    <x v="15"/>
    <s v="Q07, Central/South Arm confluence"/>
    <s v="San Juan Estuary"/>
    <n v="1"/>
    <s v="Blennie/Gunnel"/>
    <s v="Wild"/>
    <s v="Non-salmonid juvenile"/>
    <n v="15"/>
    <n v="1"/>
    <n v="4"/>
    <n v="6"/>
    <s v="BS"/>
    <s v="Select tide"/>
    <m/>
    <m/>
  </r>
  <r>
    <n v="29"/>
    <x v="2"/>
    <n v="7"/>
    <s v="Jul"/>
    <n v="16"/>
    <x v="72"/>
    <d v="1899-12-30T09:10:00"/>
    <x v="15"/>
    <s v="Q07, Central/South Arm confluence"/>
    <s v="San Juan Estuary"/>
    <n v="1"/>
    <s v="Sculpin"/>
    <s v="Wild"/>
    <s v="Non-salmonid juvenile"/>
    <n v="8"/>
    <n v="1"/>
    <n v="4"/>
    <n v="6"/>
    <s v="BS"/>
    <s v="Select tide"/>
    <m/>
    <m/>
  </r>
  <r>
    <n v="29"/>
    <x v="2"/>
    <n v="7"/>
    <s v="Jul"/>
    <n v="16"/>
    <x v="72"/>
    <d v="1899-12-30T09:10:00"/>
    <x v="15"/>
    <s v="Q07, Central/South Arm confluence"/>
    <s v="San Juan Estuary"/>
    <n v="1"/>
    <s v="Stickleback"/>
    <s v="Wild"/>
    <s v="Non-salmonid juvenile"/>
    <n v="9"/>
    <n v="1"/>
    <n v="4"/>
    <n v="2"/>
    <s v="BS"/>
    <s v="Select tide"/>
    <m/>
    <m/>
  </r>
  <r>
    <n v="29"/>
    <x v="2"/>
    <n v="7"/>
    <s v="Jul"/>
    <n v="16"/>
    <x v="72"/>
    <d v="1899-12-30T09:45:00"/>
    <x v="2"/>
    <s v="South Arm SJ (Old Mill)"/>
    <s v="San Juan Estuary"/>
    <n v="1"/>
    <s v="Coho"/>
    <s v="Wild"/>
    <s v="Fry"/>
    <n v="3"/>
    <n v="1"/>
    <n v="2"/>
    <n v="2"/>
    <s v="BS"/>
    <s v="Select tide"/>
    <m/>
    <m/>
  </r>
  <r>
    <n v="29"/>
    <x v="2"/>
    <n v="7"/>
    <s v="Jul"/>
    <n v="16"/>
    <x v="72"/>
    <d v="1899-12-30T10:10:00"/>
    <x v="11"/>
    <s v="Q4, u/s of Tanis's template site"/>
    <s v="San Juan Estuary"/>
    <n v="1"/>
    <s v="Coho"/>
    <s v="Wild"/>
    <s v="Fry"/>
    <n v="3"/>
    <n v="1"/>
    <n v="2"/>
    <n v="15"/>
    <s v="BS"/>
    <s v="Select tide"/>
    <m/>
    <m/>
  </r>
  <r>
    <n v="29"/>
    <x v="2"/>
    <n v="7"/>
    <s v="Jul"/>
    <n v="16"/>
    <x v="72"/>
    <d v="1899-12-30T10:10:00"/>
    <x v="11"/>
    <s v="Q4, u/s of Tanis's template site"/>
    <s v="San Juan Estuary"/>
    <n v="1"/>
    <s v="Sculpin"/>
    <s v="Wild"/>
    <s v="Non-salmonid juvenile"/>
    <n v="8"/>
    <n v="1"/>
    <n v="4"/>
    <n v="7"/>
    <s v="BS"/>
    <s v="Select tide"/>
    <m/>
    <m/>
  </r>
  <r>
    <n v="29"/>
    <x v="2"/>
    <n v="7"/>
    <s v="Jul"/>
    <n v="16"/>
    <x v="72"/>
    <d v="1899-12-30T10:10:00"/>
    <x v="11"/>
    <s v="Q4, u/s of Tanis's template site"/>
    <s v="San Juan Estuary"/>
    <n v="1"/>
    <s v="Blennie/Gunnel"/>
    <s v="Wild"/>
    <s v="Non-salmonid juvenile"/>
    <n v="15"/>
    <n v="1"/>
    <n v="4"/>
    <n v="1"/>
    <s v="BS"/>
    <s v="Select tide"/>
    <m/>
    <m/>
  </r>
  <r>
    <n v="29"/>
    <x v="2"/>
    <n v="7"/>
    <s v="Jul"/>
    <n v="16"/>
    <x v="72"/>
    <d v="1899-12-30T10:10:00"/>
    <x v="11"/>
    <s v="Q4, u/s of Tanis's template site"/>
    <s v="San Juan Estuary"/>
    <n v="1"/>
    <s v="Flounder"/>
    <s v="Wild"/>
    <s v="Non-salmonid juvenile"/>
    <n v="11"/>
    <n v="1"/>
    <n v="4"/>
    <n v="7"/>
    <s v="BS"/>
    <s v="Select tide"/>
    <m/>
    <m/>
  </r>
  <r>
    <n v="29"/>
    <x v="2"/>
    <n v="7"/>
    <s v="Jul"/>
    <n v="16"/>
    <x v="72"/>
    <d v="1899-12-30T10:50:00"/>
    <x v="38"/>
    <s v="Q09, San Juan mouth"/>
    <s v="San Juan Estuary"/>
    <n v="1"/>
    <s v="Chinook"/>
    <s v="Wild"/>
    <s v="Smolt"/>
    <n v="5"/>
    <n v="1"/>
    <n v="3"/>
    <n v="2"/>
    <s v="BS"/>
    <s v="Select tide"/>
    <m/>
    <m/>
  </r>
  <r>
    <n v="29"/>
    <x v="2"/>
    <n v="7"/>
    <s v="Jul"/>
    <n v="16"/>
    <x v="72"/>
    <d v="1899-12-30T10:50:00"/>
    <x v="38"/>
    <s v="Q09, San Juan mouth"/>
    <s v="San Juan Estuary"/>
    <n v="1"/>
    <s v="Coho"/>
    <s v="Wild"/>
    <s v="Fry"/>
    <n v="3"/>
    <n v="1"/>
    <n v="2"/>
    <n v="2"/>
    <s v="BS"/>
    <s v="Select tide"/>
    <m/>
    <m/>
  </r>
  <r>
    <n v="29"/>
    <x v="2"/>
    <n v="7"/>
    <s v="Jul"/>
    <n v="16"/>
    <x v="72"/>
    <d v="1899-12-30T10:50:00"/>
    <x v="38"/>
    <s v="Q09, San Juan mouth"/>
    <s v="San Juan Estuary"/>
    <n v="1"/>
    <s v="Coho"/>
    <s v="Wild"/>
    <s v="Smolt"/>
    <n v="3"/>
    <n v="1"/>
    <n v="3"/>
    <n v="82"/>
    <s v="BS"/>
    <s v="Select tide"/>
    <m/>
    <m/>
  </r>
  <r>
    <n v="29"/>
    <x v="2"/>
    <n v="7"/>
    <s v="Jul"/>
    <n v="16"/>
    <x v="72"/>
    <d v="1899-12-30T10:50:00"/>
    <x v="38"/>
    <s v="Q09, San Juan mouth"/>
    <s v="San Juan Estuary"/>
    <n v="1"/>
    <s v="Sculpin"/>
    <s v="Wild"/>
    <s v="Non-salmonid juvenile"/>
    <n v="8"/>
    <n v="1"/>
    <n v="4"/>
    <n v="25"/>
    <s v="BS"/>
    <s v="Select tide"/>
    <m/>
    <m/>
  </r>
  <r>
    <n v="29"/>
    <x v="2"/>
    <n v="7"/>
    <s v="Jul"/>
    <n v="16"/>
    <x v="72"/>
    <d v="1899-12-30T10:50:00"/>
    <x v="38"/>
    <s v="Q09, San Juan mouth"/>
    <s v="San Juan Estuary"/>
    <n v="1"/>
    <s v="Stickleback"/>
    <s v="Wild"/>
    <s v="Non-salmonid juvenile"/>
    <n v="9"/>
    <n v="1"/>
    <n v="4"/>
    <n v="10"/>
    <s v="BS"/>
    <s v="Select tide"/>
    <m/>
    <m/>
  </r>
  <r>
    <n v="29"/>
    <x v="2"/>
    <n v="7"/>
    <s v="Jul"/>
    <n v="16"/>
    <x v="72"/>
    <d v="1899-12-30T10:50:00"/>
    <x v="38"/>
    <s v="Q09, San Juan mouth"/>
    <s v="San Juan Estuary"/>
    <n v="1"/>
    <s v="Pipefish"/>
    <s v="Wild"/>
    <s v="Non-salmonid juvenile"/>
    <n v="18"/>
    <n v="1"/>
    <n v="4"/>
    <n v="15"/>
    <s v="BS"/>
    <s v="Select tide"/>
    <m/>
    <m/>
  </r>
  <r>
    <n v="29"/>
    <x v="2"/>
    <n v="7"/>
    <s v="Jul"/>
    <n v="16"/>
    <x v="72"/>
    <d v="1899-12-30T10:50:00"/>
    <x v="38"/>
    <s v="Q09, San Juan mouth"/>
    <s v="San Juan Estuary"/>
    <n v="1"/>
    <s v="Blennie/Gunnel"/>
    <s v="Wild"/>
    <s v="Non-salmonid juvenile"/>
    <n v="15"/>
    <n v="1"/>
    <n v="4"/>
    <n v="10"/>
    <s v="BS"/>
    <s v="Select tide"/>
    <m/>
    <m/>
  </r>
  <r>
    <n v="29"/>
    <x v="2"/>
    <n v="7"/>
    <s v="Jul"/>
    <n v="16"/>
    <x v="72"/>
    <d v="1899-12-30T10:50:00"/>
    <x v="38"/>
    <s v="Q09, San Juan mouth"/>
    <s v="San Juan Estuary"/>
    <n v="1"/>
    <s v="Flounder"/>
    <s v="Wild"/>
    <s v="Non-salmonid juvenile"/>
    <n v="11"/>
    <n v="1"/>
    <n v="4"/>
    <n v="6"/>
    <s v="BS"/>
    <s v="Select tide"/>
    <m/>
    <m/>
  </r>
  <r>
    <n v="29"/>
    <x v="2"/>
    <n v="7"/>
    <s v="Jul"/>
    <n v="16"/>
    <x v="72"/>
    <d v="1899-12-30T10:50:00"/>
    <x v="38"/>
    <s v="Q09, San Juan mouth"/>
    <s v="San Juan Estuary"/>
    <n v="1"/>
    <s v="Perch"/>
    <s v="Wild"/>
    <s v="Non-salmonid juvenile"/>
    <n v="13"/>
    <n v="1"/>
    <n v="4"/>
    <n v="800"/>
    <s v="BS"/>
    <s v="Select tide"/>
    <m/>
    <m/>
  </r>
  <r>
    <n v="29"/>
    <x v="2"/>
    <n v="7"/>
    <s v="Jul"/>
    <n v="16"/>
    <x v="72"/>
    <d v="1899-12-30T13:21:00"/>
    <x v="25"/>
    <s v="Site 6, just upstream of bridge"/>
    <s v="Gordon Estuary"/>
    <n v="1"/>
    <s v="Coho"/>
    <s v="Wild"/>
    <s v="Fry"/>
    <n v="3"/>
    <n v="1"/>
    <n v="2"/>
    <n v="35"/>
    <s v="PS"/>
    <s v="Select tide"/>
    <m/>
    <m/>
  </r>
  <r>
    <n v="29"/>
    <x v="2"/>
    <n v="7"/>
    <s v="Jul"/>
    <n v="16"/>
    <x v="72"/>
    <d v="1899-12-30T13:21:00"/>
    <x v="25"/>
    <s v="Site 6, just upstream of bridge"/>
    <s v="Gordon Estuary"/>
    <n v="1"/>
    <s v="Sculpin"/>
    <s v="Wild"/>
    <s v="Non-salmonid juvenile"/>
    <n v="8"/>
    <n v="1"/>
    <n v="4"/>
    <n v="1"/>
    <s v="PS"/>
    <s v="Select tide"/>
    <m/>
    <m/>
  </r>
  <r>
    <n v="29"/>
    <x v="2"/>
    <n v="7"/>
    <s v="Jul"/>
    <n v="16"/>
    <x v="72"/>
    <d v="1899-12-30T13:21:00"/>
    <x v="25"/>
    <s v="Site 6, just upstream of bridge"/>
    <s v="Gordon Estuary"/>
    <n v="1"/>
    <s v="Stickleback"/>
    <s v="Wild"/>
    <s v="Non-salmonid juvenile"/>
    <n v="9"/>
    <n v="1"/>
    <n v="4"/>
    <n v="60"/>
    <s v="PS"/>
    <s v="Select tide"/>
    <m/>
    <m/>
  </r>
  <r>
    <n v="29"/>
    <x v="2"/>
    <n v="7"/>
    <s v="Jul"/>
    <n v="16"/>
    <x v="72"/>
    <d v="1899-12-30T14:12:00"/>
    <x v="12"/>
    <s v="Mouth of Site 7 inlet, north side"/>
    <s v="Gordon Estuary"/>
    <n v="1"/>
    <s v="Coho"/>
    <s v="Wild"/>
    <s v="Fry"/>
    <n v="3"/>
    <n v="1"/>
    <n v="2"/>
    <n v="2"/>
    <s v="BS"/>
    <s v="Select tide"/>
    <m/>
    <m/>
  </r>
  <r>
    <n v="29"/>
    <x v="2"/>
    <n v="7"/>
    <s v="Jul"/>
    <n v="16"/>
    <x v="72"/>
    <d v="1899-12-30T14:12:00"/>
    <x v="12"/>
    <s v="Mouth of Site 7 inlet, north side"/>
    <s v="Gordon Estuary"/>
    <n v="1"/>
    <s v="Chinook"/>
    <s v="Wild"/>
    <s v="Smolt"/>
    <n v="5"/>
    <n v="1"/>
    <n v="3"/>
    <n v="1"/>
    <s v="BS"/>
    <s v="Select tide"/>
    <m/>
    <m/>
  </r>
  <r>
    <n v="29"/>
    <x v="2"/>
    <n v="7"/>
    <s v="Jul"/>
    <n v="16"/>
    <x v="72"/>
    <d v="1899-12-30T14:12:00"/>
    <x v="12"/>
    <s v="Mouth of Site 7 inlet, north side"/>
    <s v="Gordon Estuary"/>
    <n v="1"/>
    <s v="Sculpin"/>
    <s v="Wild"/>
    <s v="Non-salmonid juvenile"/>
    <n v="8"/>
    <n v="1"/>
    <n v="4"/>
    <n v="4"/>
    <s v="BS"/>
    <s v="Select tide"/>
    <m/>
    <m/>
  </r>
  <r>
    <n v="29"/>
    <x v="2"/>
    <n v="7"/>
    <s v="Jul"/>
    <n v="16"/>
    <x v="72"/>
    <d v="1899-12-30T14:12:00"/>
    <x v="12"/>
    <s v="Mouth of Site 7 inlet, north side"/>
    <s v="Gordon Estuary"/>
    <n v="1"/>
    <s v="Pipefish"/>
    <s v="Wild"/>
    <s v="Non-salmonid juvenile"/>
    <n v="18"/>
    <n v="1"/>
    <n v="4"/>
    <n v="3"/>
    <s v="BS"/>
    <s v="Select tide"/>
    <m/>
    <m/>
  </r>
  <r>
    <n v="29"/>
    <x v="2"/>
    <n v="7"/>
    <s v="Jul"/>
    <n v="16"/>
    <x v="72"/>
    <d v="1899-12-30T14:12:00"/>
    <x v="12"/>
    <s v="Mouth of Site 7 inlet, north side"/>
    <s v="Gordon Estuary"/>
    <n v="1"/>
    <s v="Blennie/Gunnel"/>
    <s v="Wild"/>
    <s v="Non-salmonid juvenile"/>
    <n v="15"/>
    <n v="1"/>
    <n v="4"/>
    <n v="4"/>
    <s v="BS"/>
    <s v="Select tide"/>
    <m/>
    <m/>
  </r>
  <r>
    <n v="29"/>
    <x v="2"/>
    <n v="7"/>
    <s v="Jul"/>
    <n v="16"/>
    <x v="72"/>
    <d v="1899-12-30T14:12:00"/>
    <x v="12"/>
    <s v="Mouth of Site 7 inlet, north side"/>
    <s v="Gordon Estuary"/>
    <n v="1"/>
    <s v="Perch"/>
    <s v="Wild"/>
    <s v="Non-salmonid juvenile"/>
    <n v="13"/>
    <n v="1"/>
    <n v="4"/>
    <n v="35"/>
    <s v="BS"/>
    <s v="Select tide"/>
    <m/>
    <m/>
  </r>
  <r>
    <n v="29"/>
    <x v="2"/>
    <n v="7"/>
    <s v="Jul"/>
    <n v="16"/>
    <x v="72"/>
    <d v="1899-12-30T14:40:00"/>
    <x v="20"/>
    <s v="On point at confluence of N. Arm and Brown's Slough"/>
    <s v="Gordon Estuary"/>
    <n v="1"/>
    <s v="Sculpin"/>
    <s v="Wild"/>
    <s v="Non-salmonid juvenile"/>
    <n v="8"/>
    <n v="1"/>
    <n v="4"/>
    <n v="6"/>
    <s v="BS"/>
    <s v="Select tide"/>
    <m/>
    <m/>
  </r>
  <r>
    <n v="29"/>
    <x v="2"/>
    <n v="7"/>
    <s v="Jul"/>
    <n v="16"/>
    <x v="72"/>
    <d v="1899-12-30T14:40:00"/>
    <x v="20"/>
    <s v="On point at confluence of N. Arm and Brown's Slough"/>
    <s v="Gordon Estuary"/>
    <n v="1"/>
    <s v="Blennie/Gunnel"/>
    <s v="Wild"/>
    <s v="Non-salmonid juvenile"/>
    <n v="15"/>
    <n v="1"/>
    <n v="4"/>
    <n v="7"/>
    <s v="BS"/>
    <s v="Select tide"/>
    <m/>
    <m/>
  </r>
  <r>
    <n v="29"/>
    <x v="2"/>
    <n v="7"/>
    <s v="Jul"/>
    <n v="16"/>
    <x v="72"/>
    <d v="1899-12-30T14:40:00"/>
    <x v="20"/>
    <s v="On point at confluence of N. Arm and Brown's Slough"/>
    <s v="Gordon Estuary"/>
    <n v="1"/>
    <s v="Flounder"/>
    <s v="Wild"/>
    <s v="Non-salmonid juvenile"/>
    <n v="11"/>
    <n v="1"/>
    <n v="4"/>
    <n v="6"/>
    <s v="BS"/>
    <s v="Select tide"/>
    <m/>
    <m/>
  </r>
  <r>
    <n v="29"/>
    <x v="2"/>
    <n v="7"/>
    <s v="Jul"/>
    <n v="16"/>
    <x v="72"/>
    <d v="1899-12-30T14:40:00"/>
    <x v="20"/>
    <s v="On point at confluence of N. Arm and Brown's Slough"/>
    <s v="Gordon Estuary"/>
    <n v="1"/>
    <s v="Perch"/>
    <s v="Wild"/>
    <s v="Non-salmonid juvenile"/>
    <n v="13"/>
    <n v="1"/>
    <n v="4"/>
    <n v="20"/>
    <s v="BS"/>
    <s v="Select tide"/>
    <m/>
    <m/>
  </r>
  <r>
    <n v="29"/>
    <x v="2"/>
    <n v="7"/>
    <s v="Jul"/>
    <n v="16"/>
    <x v="72"/>
    <d v="1899-12-30T14:40:00"/>
    <x v="20"/>
    <s v="On point at confluence of N. Arm and Brown's Slough"/>
    <s v="Gordon Estuary"/>
    <n v="1"/>
    <s v="Sandlance"/>
    <s v="Wild"/>
    <s v="not specified"/>
    <n v="14"/>
    <n v="1"/>
    <n v="5"/>
    <n v="2"/>
    <s v="BS"/>
    <s v="Select tide"/>
    <m/>
    <m/>
  </r>
  <r>
    <n v="29"/>
    <x v="2"/>
    <n v="7"/>
    <s v="Jul"/>
    <n v="16"/>
    <x v="72"/>
    <d v="1899-12-30T15:00:00"/>
    <x v="22"/>
    <s v="Site 5 main channel where stump sland channel comes in"/>
    <s v="Gordon Estuary"/>
    <n v="1"/>
    <s v="Coho"/>
    <s v="Wild"/>
    <s v="Fry"/>
    <n v="3"/>
    <n v="1"/>
    <n v="2"/>
    <n v="45"/>
    <s v="PS"/>
    <s v="Select tide"/>
    <m/>
    <m/>
  </r>
  <r>
    <n v="29"/>
    <x v="2"/>
    <n v="7"/>
    <s v="Jul"/>
    <n v="16"/>
    <x v="72"/>
    <d v="1899-12-30T15:00:00"/>
    <x v="22"/>
    <s v="Site 5 main channel where stump sland channel comes in"/>
    <s v="Gordon Estuary"/>
    <n v="1"/>
    <s v="Coho"/>
    <s v="Wild"/>
    <s v="Smolt"/>
    <n v="3"/>
    <n v="1"/>
    <n v="3"/>
    <n v="4"/>
    <s v="PS"/>
    <s v="Select tide"/>
    <m/>
    <m/>
  </r>
  <r>
    <n v="29"/>
    <x v="2"/>
    <n v="7"/>
    <s v="Jul"/>
    <n v="16"/>
    <x v="72"/>
    <d v="1899-12-30T15:00:00"/>
    <x v="22"/>
    <s v="Site 5 main channel where stump sland channel comes in"/>
    <s v="Gordon Estuary"/>
    <n v="1"/>
    <s v="Sculpin"/>
    <s v="Wild"/>
    <s v="Non-salmonid juvenile"/>
    <n v="8"/>
    <n v="1"/>
    <n v="4"/>
    <n v="10"/>
    <s v="PS"/>
    <s v="Select tide"/>
    <m/>
    <m/>
  </r>
  <r>
    <n v="29"/>
    <x v="2"/>
    <n v="7"/>
    <s v="Jul"/>
    <n v="16"/>
    <x v="72"/>
    <d v="1899-12-30T15:00:00"/>
    <x v="22"/>
    <s v="Site 5 main channel where stump sland channel comes in"/>
    <s v="Gordon Estuary"/>
    <n v="1"/>
    <s v="Stickleback"/>
    <s v="Wild"/>
    <s v="Non-salmonid juvenile"/>
    <n v="9"/>
    <n v="1"/>
    <n v="4"/>
    <n v="200"/>
    <s v="PS"/>
    <s v="Select tide"/>
    <m/>
    <m/>
  </r>
  <r>
    <n v="29"/>
    <x v="2"/>
    <n v="7"/>
    <s v="Jul"/>
    <n v="16"/>
    <x v="72"/>
    <d v="1899-12-30T15:46:00"/>
    <x v="35"/>
    <s v="Gravel bar on Gordon at Site 1"/>
    <s v="Gordon Estuary"/>
    <n v="1"/>
    <s v="Coho"/>
    <s v="Wild"/>
    <s v="Fry"/>
    <n v="3"/>
    <n v="1"/>
    <n v="2"/>
    <n v="89"/>
    <s v="BS"/>
    <s v="Select tide"/>
    <m/>
    <m/>
  </r>
  <r>
    <n v="29"/>
    <x v="2"/>
    <n v="7"/>
    <s v="Jul"/>
    <n v="16"/>
    <x v="72"/>
    <d v="1899-12-30T15:46:00"/>
    <x v="35"/>
    <s v="Gravel bar on Gordon at Site 1"/>
    <s v="Gordon Estuary"/>
    <n v="1"/>
    <s v="Coho"/>
    <s v="Wild"/>
    <s v="Smolt"/>
    <n v="3"/>
    <n v="1"/>
    <n v="3"/>
    <n v="24"/>
    <s v="BS"/>
    <s v="Select tide"/>
    <m/>
    <m/>
  </r>
  <r>
    <n v="29"/>
    <x v="2"/>
    <n v="7"/>
    <s v="Jul"/>
    <n v="16"/>
    <x v="72"/>
    <d v="1899-12-30T15:46:00"/>
    <x v="35"/>
    <s v="Gravel bar on Gordon at Site 1"/>
    <s v="Gordon Estuary"/>
    <n v="1"/>
    <s v="Sculpin"/>
    <s v="Wild"/>
    <s v="Non-salmonid juvenile"/>
    <n v="8"/>
    <n v="1"/>
    <n v="4"/>
    <n v="40"/>
    <s v="BS"/>
    <s v="Select tide"/>
    <m/>
    <m/>
  </r>
  <r>
    <n v="29"/>
    <x v="2"/>
    <n v="7"/>
    <s v="Jul"/>
    <n v="16"/>
    <x v="72"/>
    <d v="1899-12-30T15:46:00"/>
    <x v="35"/>
    <s v="Gravel bar on Gordon at Site 1"/>
    <s v="Gordon Estuary"/>
    <n v="1"/>
    <s v="Blennie/Gunnel"/>
    <s v="Wild"/>
    <s v="Non-salmonid juvenile"/>
    <n v="15"/>
    <n v="1"/>
    <n v="4"/>
    <n v="10"/>
    <s v="BS"/>
    <s v="Select tide"/>
    <m/>
    <m/>
  </r>
  <r>
    <n v="29"/>
    <x v="2"/>
    <n v="7"/>
    <s v="Jul"/>
    <n v="16"/>
    <x v="72"/>
    <d v="1899-12-30T15:46:00"/>
    <x v="35"/>
    <s v="Gravel bar on Gordon at Site 1"/>
    <s v="Gordon Estuary"/>
    <n v="1"/>
    <s v="Perch"/>
    <s v="Wild"/>
    <s v="Non-salmonid juvenile"/>
    <n v="13"/>
    <n v="1"/>
    <n v="4"/>
    <n v="5"/>
    <s v="BS"/>
    <s v="Select tide"/>
    <m/>
    <m/>
  </r>
  <r>
    <n v="30"/>
    <x v="2"/>
    <n v="7"/>
    <s v="Jul"/>
    <n v="22"/>
    <x v="73"/>
    <d v="1899-12-30T08:25:00"/>
    <x v="25"/>
    <s v="Site 6, just upstream of bridge"/>
    <s v="Gordon Estuary"/>
    <n v="1"/>
    <s v="Coho"/>
    <s v="Wild"/>
    <s v="Fry"/>
    <n v="3"/>
    <n v="1"/>
    <n v="2"/>
    <n v="24"/>
    <s v="PS"/>
    <s v="Select tide"/>
    <m/>
    <m/>
  </r>
  <r>
    <n v="30"/>
    <x v="2"/>
    <n v="7"/>
    <s v="Jul"/>
    <n v="22"/>
    <x v="73"/>
    <d v="1899-12-30T08:25:00"/>
    <x v="25"/>
    <s v="Site 6, just upstream of bridge"/>
    <s v="Gordon Estuary"/>
    <n v="1"/>
    <s v="Coho"/>
    <s v="Wild"/>
    <s v="Smolt"/>
    <n v="3"/>
    <n v="1"/>
    <n v="3"/>
    <n v="5"/>
    <s v="PS"/>
    <s v="Select tide"/>
    <m/>
    <m/>
  </r>
  <r>
    <n v="30"/>
    <x v="2"/>
    <n v="7"/>
    <s v="Jul"/>
    <n v="22"/>
    <x v="73"/>
    <d v="1899-12-30T08:25:00"/>
    <x v="25"/>
    <s v="Site 6, just upstream of bridge"/>
    <s v="Gordon Estuary"/>
    <n v="1"/>
    <s v="Sculpin"/>
    <s v="Wild"/>
    <s v="Non-salmonid juvenile"/>
    <n v="8"/>
    <n v="1"/>
    <n v="4"/>
    <n v="6"/>
    <s v="PS"/>
    <s v="Select tide"/>
    <m/>
    <m/>
  </r>
  <r>
    <n v="30"/>
    <x v="2"/>
    <n v="7"/>
    <s v="Jul"/>
    <n v="22"/>
    <x v="73"/>
    <d v="1899-12-30T08:25:00"/>
    <x v="25"/>
    <s v="Site 6, just upstream of bridge"/>
    <s v="Gordon Estuary"/>
    <n v="1"/>
    <s v="Stickleback"/>
    <s v="Wild"/>
    <s v="Non-salmonid juvenile"/>
    <n v="9"/>
    <n v="1"/>
    <n v="4"/>
    <n v="75"/>
    <s v="PS"/>
    <s v="Select tide"/>
    <m/>
    <m/>
  </r>
  <r>
    <n v="30"/>
    <x v="2"/>
    <n v="7"/>
    <s v="Jul"/>
    <n v="22"/>
    <x v="73"/>
    <d v="1899-12-30T09:00:00"/>
    <x v="36"/>
    <s v="Site 6, straight channel"/>
    <s v="Gordon Estuary"/>
    <n v="1"/>
    <s v="Coho"/>
    <s v="Wild"/>
    <s v="Fry"/>
    <n v="3"/>
    <n v="1"/>
    <n v="2"/>
    <n v="5"/>
    <s v="PS"/>
    <s v="Select tide"/>
    <m/>
    <m/>
  </r>
  <r>
    <n v="30"/>
    <x v="2"/>
    <n v="7"/>
    <s v="Jul"/>
    <n v="22"/>
    <x v="73"/>
    <d v="1899-12-30T09:00:00"/>
    <x v="36"/>
    <s v="Site 6, straight channel"/>
    <s v="Gordon Estuary"/>
    <n v="1"/>
    <s v="Stickleback"/>
    <s v="Wild"/>
    <s v="Non-salmonid juvenile"/>
    <n v="9"/>
    <n v="1"/>
    <n v="4"/>
    <n v="20"/>
    <s v="PS"/>
    <s v="Select tide"/>
    <m/>
    <m/>
  </r>
  <r>
    <n v="30"/>
    <x v="2"/>
    <n v="7"/>
    <s v="Jul"/>
    <n v="22"/>
    <x v="73"/>
    <d v="1899-12-30T10:01:00"/>
    <x v="8"/>
    <s v="Q01, left bank Gordon up from confluence"/>
    <s v="Gordon Estuary"/>
    <n v="1"/>
    <s v="Coho"/>
    <s v="Wild"/>
    <s v="Fry"/>
    <n v="3"/>
    <n v="1"/>
    <n v="2"/>
    <n v="4"/>
    <s v="BS"/>
    <s v="Select tide"/>
    <m/>
    <m/>
  </r>
  <r>
    <n v="30"/>
    <x v="2"/>
    <n v="7"/>
    <s v="Jul"/>
    <n v="22"/>
    <x v="73"/>
    <d v="1899-12-30T10:01:00"/>
    <x v="8"/>
    <s v="Q01, left bank Gordon up from confluence"/>
    <s v="Gordon Estuary"/>
    <n v="1"/>
    <s v="Coho"/>
    <s v="Wild"/>
    <s v="Smolt"/>
    <n v="3"/>
    <n v="1"/>
    <n v="3"/>
    <n v="3"/>
    <s v="BS"/>
    <s v="Select tide"/>
    <m/>
    <m/>
  </r>
  <r>
    <n v="30"/>
    <x v="2"/>
    <n v="7"/>
    <s v="Jul"/>
    <n v="22"/>
    <x v="73"/>
    <d v="1899-12-30T10:01:00"/>
    <x v="8"/>
    <s v="Q01, left bank Gordon up from confluence"/>
    <s v="Gordon Estuary"/>
    <n v="1"/>
    <s v="Sculpin"/>
    <s v="Wild"/>
    <s v="Non-salmonid juvenile"/>
    <n v="8"/>
    <n v="1"/>
    <n v="4"/>
    <n v="6"/>
    <s v="BS"/>
    <s v="Select tide"/>
    <m/>
    <m/>
  </r>
  <r>
    <n v="30"/>
    <x v="2"/>
    <n v="7"/>
    <s v="Jul"/>
    <n v="22"/>
    <x v="73"/>
    <d v="1899-12-30T10:01:00"/>
    <x v="8"/>
    <s v="Q01, left bank Gordon up from confluence"/>
    <s v="Gordon Estuary"/>
    <n v="1"/>
    <s v="Pipefish"/>
    <s v="Wild"/>
    <s v="Non-salmonid juvenile"/>
    <n v="18"/>
    <n v="1"/>
    <n v="4"/>
    <n v="1"/>
    <s v="BS"/>
    <s v="Select tide"/>
    <m/>
    <m/>
  </r>
  <r>
    <n v="30"/>
    <x v="2"/>
    <n v="7"/>
    <s v="Jul"/>
    <n v="22"/>
    <x v="73"/>
    <d v="1899-12-30T10:01:00"/>
    <x v="8"/>
    <s v="Q01, left bank Gordon up from confluence"/>
    <s v="Gordon Estuary"/>
    <n v="1"/>
    <s v="Blennie/Gunnel"/>
    <s v="Wild"/>
    <s v="Non-salmonid juvenile"/>
    <n v="15"/>
    <n v="1"/>
    <n v="4"/>
    <n v="7"/>
    <s v="BS"/>
    <s v="Select tide"/>
    <m/>
    <m/>
  </r>
  <r>
    <n v="30"/>
    <x v="2"/>
    <n v="7"/>
    <s v="Jul"/>
    <n v="22"/>
    <x v="73"/>
    <d v="1899-12-30T10:30:00"/>
    <x v="21"/>
    <s v="Site 5 main channel half way up"/>
    <s v="Gordon Estuary"/>
    <n v="1"/>
    <s v="Coho"/>
    <s v="Wild"/>
    <s v="Fry"/>
    <n v="3"/>
    <n v="1"/>
    <n v="2"/>
    <n v="47"/>
    <s v="PS"/>
    <s v="Select tide"/>
    <m/>
    <m/>
  </r>
  <r>
    <n v="30"/>
    <x v="2"/>
    <n v="7"/>
    <s v="Jul"/>
    <n v="22"/>
    <x v="73"/>
    <d v="1899-12-30T10:30:00"/>
    <x v="21"/>
    <s v="Site 5 main channel half way up"/>
    <s v="Gordon Estuary"/>
    <n v="1"/>
    <s v="Coho"/>
    <s v="Wild"/>
    <s v="Smolt"/>
    <n v="3"/>
    <n v="1"/>
    <n v="3"/>
    <n v="3"/>
    <s v="PS"/>
    <s v="Select tide"/>
    <m/>
    <m/>
  </r>
  <r>
    <n v="30"/>
    <x v="2"/>
    <n v="7"/>
    <s v="Jul"/>
    <n v="22"/>
    <x v="73"/>
    <d v="1899-12-30T10:30:00"/>
    <x v="21"/>
    <s v="Site 5 main channel half way up"/>
    <s v="Gordon Estuary"/>
    <n v="1"/>
    <s v="Sculpin"/>
    <s v="Wild"/>
    <s v="Non-salmonid juvenile"/>
    <n v="8"/>
    <n v="1"/>
    <n v="4"/>
    <n v="6"/>
    <s v="PS"/>
    <s v="Select tide"/>
    <m/>
    <m/>
  </r>
  <r>
    <n v="30"/>
    <x v="2"/>
    <n v="7"/>
    <s v="Jul"/>
    <n v="22"/>
    <x v="73"/>
    <d v="1899-12-30T10:30:00"/>
    <x v="21"/>
    <s v="Site 5 main channel half way up"/>
    <s v="Gordon Estuary"/>
    <n v="1"/>
    <s v="Stickleback"/>
    <s v="Wild"/>
    <s v="Non-salmonid juvenile"/>
    <n v="9"/>
    <n v="1"/>
    <n v="4"/>
    <n v="150"/>
    <s v="PS"/>
    <s v="Select tide"/>
    <m/>
    <m/>
  </r>
  <r>
    <n v="30"/>
    <x v="2"/>
    <n v="7"/>
    <s v="Jul"/>
    <n v="22"/>
    <x v="73"/>
    <d v="1899-12-30T12:39:00"/>
    <x v="4"/>
    <s v="Butch's (Gordon R.)"/>
    <s v="Gordon Estuary"/>
    <n v="1"/>
    <s v="Chinook"/>
    <s v="Wild"/>
    <s v="Smolt"/>
    <n v="5"/>
    <n v="1"/>
    <n v="3"/>
    <n v="6"/>
    <s v="BS"/>
    <s v="Select tide"/>
    <m/>
    <m/>
  </r>
  <r>
    <n v="30"/>
    <x v="2"/>
    <n v="7"/>
    <s v="Jul"/>
    <n v="22"/>
    <x v="73"/>
    <d v="1899-12-30T12:39:00"/>
    <x v="4"/>
    <s v="Butch's (Gordon R.)"/>
    <s v="Gordon Estuary"/>
    <n v="1"/>
    <s v="Sculpin"/>
    <s v="Wild"/>
    <s v="Non-salmonid juvenile"/>
    <n v="8"/>
    <n v="1"/>
    <n v="4"/>
    <n v="2"/>
    <s v="BS"/>
    <s v="Select tide"/>
    <m/>
    <m/>
  </r>
  <r>
    <n v="30"/>
    <x v="2"/>
    <n v="7"/>
    <s v="Jul"/>
    <n v="22"/>
    <x v="73"/>
    <d v="1899-12-30T12:39:00"/>
    <x v="4"/>
    <s v="Butch's (Gordon R.)"/>
    <s v="Gordon Estuary"/>
    <n v="1"/>
    <s v="Pipefish"/>
    <s v="Wild"/>
    <s v="Non-salmonid juvenile"/>
    <n v="18"/>
    <n v="1"/>
    <n v="4"/>
    <n v="2"/>
    <s v="BS"/>
    <s v="Select tide"/>
    <m/>
    <m/>
  </r>
  <r>
    <n v="30"/>
    <x v="2"/>
    <n v="7"/>
    <s v="Jul"/>
    <n v="22"/>
    <x v="73"/>
    <d v="1899-12-30T13:13:00"/>
    <x v="35"/>
    <s v="Gravel bar on Gordon at Site 1"/>
    <s v="Gordon Estuary"/>
    <n v="1"/>
    <s v="Coho"/>
    <s v="Wild"/>
    <s v="Fry"/>
    <n v="3"/>
    <n v="1"/>
    <n v="2"/>
    <n v="18"/>
    <s v="BS"/>
    <s v="Select tide"/>
    <m/>
    <m/>
  </r>
  <r>
    <n v="30"/>
    <x v="2"/>
    <n v="7"/>
    <s v="Jul"/>
    <n v="22"/>
    <x v="73"/>
    <d v="1899-12-30T13:13:00"/>
    <x v="35"/>
    <s v="Gravel bar on Gordon at Site 1"/>
    <s v="Gordon Estuary"/>
    <n v="1"/>
    <s v="Sculpin"/>
    <s v="Wild"/>
    <s v="Non-salmonid juvenile"/>
    <n v="8"/>
    <n v="1"/>
    <n v="4"/>
    <n v="12"/>
    <s v="BS"/>
    <s v="Select tide"/>
    <m/>
    <m/>
  </r>
  <r>
    <n v="30"/>
    <x v="2"/>
    <n v="7"/>
    <s v="Jul"/>
    <n v="22"/>
    <x v="73"/>
    <d v="1899-12-30T13:13:00"/>
    <x v="35"/>
    <s v="Gravel bar on Gordon at Site 1"/>
    <s v="Gordon Estuary"/>
    <n v="1"/>
    <s v="Stickleback"/>
    <s v="Wild"/>
    <s v="Non-salmonid juvenile"/>
    <n v="9"/>
    <n v="1"/>
    <n v="4"/>
    <n v="75"/>
    <s v="BS"/>
    <s v="Select tide"/>
    <m/>
    <m/>
  </r>
  <r>
    <n v="30"/>
    <x v="2"/>
    <n v="7"/>
    <s v="Jul"/>
    <n v="22"/>
    <x v="73"/>
    <d v="1899-12-30T13:13:00"/>
    <x v="35"/>
    <s v="Gravel bar on Gordon at Site 1"/>
    <s v="Gordon Estuary"/>
    <n v="1"/>
    <s v="Blennie/Gunnel"/>
    <s v="Wild"/>
    <s v="Non-salmonid juvenile"/>
    <n v="15"/>
    <n v="1"/>
    <n v="4"/>
    <n v="5"/>
    <s v="BS"/>
    <s v="Select tide"/>
    <m/>
    <m/>
  </r>
  <r>
    <n v="30"/>
    <x v="2"/>
    <n v="7"/>
    <s v="Jul"/>
    <n v="22"/>
    <x v="73"/>
    <d v="1899-12-30T14:00:00"/>
    <x v="25"/>
    <s v="Site 6, just upstream of bridge"/>
    <s v="Gordon Estuary"/>
    <n v="1"/>
    <s v="Coho"/>
    <s v="Wild"/>
    <s v="Fry"/>
    <n v="3"/>
    <n v="1"/>
    <n v="2"/>
    <n v="32"/>
    <s v="PS"/>
    <s v="Select tide"/>
    <m/>
    <m/>
  </r>
  <r>
    <n v="30"/>
    <x v="2"/>
    <n v="7"/>
    <s v="Jul"/>
    <n v="22"/>
    <x v="73"/>
    <d v="1899-12-30T14:00:00"/>
    <x v="25"/>
    <s v="Site 6, just upstream of bridge"/>
    <s v="Gordon Estuary"/>
    <n v="1"/>
    <s v="Coho"/>
    <s v="Wild"/>
    <s v="Smolt"/>
    <n v="3"/>
    <n v="1"/>
    <n v="3"/>
    <n v="1"/>
    <s v="PS"/>
    <s v="Select tide"/>
    <m/>
    <m/>
  </r>
  <r>
    <n v="30"/>
    <x v="2"/>
    <n v="7"/>
    <s v="Jul"/>
    <n v="22"/>
    <x v="73"/>
    <d v="1899-12-30T14:00:00"/>
    <x v="25"/>
    <s v="Site 6, just upstream of bridge"/>
    <s v="Gordon Estuary"/>
    <n v="1"/>
    <s v="Sculpin"/>
    <s v="Wild"/>
    <s v="Non-salmonid juvenile"/>
    <n v="8"/>
    <n v="1"/>
    <n v="4"/>
    <n v="3"/>
    <s v="PS"/>
    <s v="Select tide"/>
    <m/>
    <m/>
  </r>
  <r>
    <n v="30"/>
    <x v="2"/>
    <n v="7"/>
    <s v="Jul"/>
    <n v="22"/>
    <x v="73"/>
    <d v="1899-12-30T14:33:00"/>
    <x v="20"/>
    <s v="On point at confluence of N. Arm and Brown's Slough"/>
    <s v="Gordon Estuary"/>
    <n v="1"/>
    <s v="Chinook"/>
    <s v="Wild"/>
    <s v="Smolt"/>
    <n v="5"/>
    <n v="1"/>
    <n v="3"/>
    <n v="5"/>
    <s v="BS"/>
    <s v="Select tide"/>
    <m/>
    <m/>
  </r>
  <r>
    <n v="30"/>
    <x v="2"/>
    <n v="7"/>
    <s v="Jul"/>
    <n v="22"/>
    <x v="73"/>
    <d v="1899-12-30T14:33:00"/>
    <x v="20"/>
    <s v="On point at confluence of N. Arm and Brown's Slough"/>
    <s v="Gordon Estuary"/>
    <n v="1"/>
    <s v="Sculpin"/>
    <s v="Wild"/>
    <s v="Non-salmonid juvenile"/>
    <n v="8"/>
    <n v="1"/>
    <n v="4"/>
    <n v="3"/>
    <s v="BS"/>
    <s v="Select tide"/>
    <m/>
    <m/>
  </r>
  <r>
    <n v="30"/>
    <x v="2"/>
    <n v="7"/>
    <s v="Jul"/>
    <n v="22"/>
    <x v="73"/>
    <d v="1899-12-30T14:33:00"/>
    <x v="20"/>
    <s v="On point at confluence of N. Arm and Brown's Slough"/>
    <s v="Gordon Estuary"/>
    <n v="1"/>
    <s v="Stickleback"/>
    <s v="Wild"/>
    <s v="Non-salmonid juvenile"/>
    <n v="9"/>
    <n v="1"/>
    <n v="4"/>
    <n v="1"/>
    <s v="BS"/>
    <s v="Select tide"/>
    <m/>
    <m/>
  </r>
  <r>
    <n v="30"/>
    <x v="2"/>
    <n v="7"/>
    <s v="Jul"/>
    <n v="22"/>
    <x v="73"/>
    <d v="1899-12-30T14:33:00"/>
    <x v="20"/>
    <s v="On point at confluence of N. Arm and Brown's Slough"/>
    <s v="Gordon Estuary"/>
    <n v="1"/>
    <s v="Pipefish"/>
    <s v="Wild"/>
    <s v="Non-salmonid juvenile"/>
    <n v="18"/>
    <n v="1"/>
    <n v="4"/>
    <n v="4"/>
    <s v="BS"/>
    <s v="Select tide"/>
    <m/>
    <m/>
  </r>
  <r>
    <n v="30"/>
    <x v="2"/>
    <n v="7"/>
    <s v="Jul"/>
    <n v="22"/>
    <x v="73"/>
    <d v="1899-12-30T14:33:00"/>
    <x v="20"/>
    <s v="On point at confluence of N. Arm and Brown's Slough"/>
    <s v="Gordon Estuary"/>
    <n v="1"/>
    <s v="Blennie/Gunnel"/>
    <s v="Wild"/>
    <s v="Non-salmonid juvenile"/>
    <n v="15"/>
    <n v="1"/>
    <n v="4"/>
    <n v="6"/>
    <s v="BS"/>
    <s v="Select tide"/>
    <m/>
    <m/>
  </r>
  <r>
    <n v="30"/>
    <x v="2"/>
    <n v="7"/>
    <s v="Jul"/>
    <n v="22"/>
    <x v="73"/>
    <d v="1899-12-30T14:33:00"/>
    <x v="20"/>
    <s v="On point at confluence of N. Arm and Brown's Slough"/>
    <s v="Gordon Estuary"/>
    <n v="1"/>
    <s v="Flounder"/>
    <s v="Wild"/>
    <s v="Non-salmonid juvenile"/>
    <n v="11"/>
    <n v="1"/>
    <n v="4"/>
    <n v="2"/>
    <s v="BS"/>
    <s v="Select tide"/>
    <m/>
    <m/>
  </r>
  <r>
    <n v="30"/>
    <x v="2"/>
    <n v="7"/>
    <s v="Jul"/>
    <n v="22"/>
    <x v="73"/>
    <d v="1899-12-30T14:33:00"/>
    <x v="20"/>
    <s v="On point at confluence of N. Arm and Brown's Slough"/>
    <s v="Gordon Estuary"/>
    <n v="1"/>
    <s v="Crab"/>
    <s v="Wild"/>
    <s v="Non-salmonid juvenile"/>
    <n v="20"/>
    <n v="1"/>
    <n v="4"/>
    <n v="18"/>
    <s v="BS"/>
    <s v="Select tide"/>
    <m/>
    <m/>
  </r>
  <r>
    <n v="30"/>
    <x v="2"/>
    <n v="7"/>
    <s v="Jul"/>
    <n v="22"/>
    <x v="73"/>
    <d v="1899-12-30T15:00:00"/>
    <x v="12"/>
    <s v="Mouth of Site 7 inlet, north side"/>
    <s v="Gordon Estuary"/>
    <n v="1"/>
    <s v="Coho"/>
    <s v="Wild"/>
    <s v="Fry"/>
    <n v="3"/>
    <n v="1"/>
    <n v="2"/>
    <n v="2"/>
    <s v="BS"/>
    <s v="Select tide"/>
    <m/>
    <m/>
  </r>
  <r>
    <n v="30"/>
    <x v="2"/>
    <n v="7"/>
    <s v="Jul"/>
    <n v="22"/>
    <x v="73"/>
    <d v="1899-12-30T15:00:00"/>
    <x v="12"/>
    <s v="Mouth of Site 7 inlet, north side"/>
    <s v="Gordon Estuary"/>
    <n v="1"/>
    <s v="Coho"/>
    <s v="Wild"/>
    <s v="Smolt"/>
    <n v="3"/>
    <n v="1"/>
    <n v="3"/>
    <n v="8"/>
    <s v="BS"/>
    <s v="Select tide"/>
    <m/>
    <m/>
  </r>
  <r>
    <n v="30"/>
    <x v="2"/>
    <n v="7"/>
    <s v="Jul"/>
    <n v="22"/>
    <x v="73"/>
    <d v="1899-12-30T15:00:00"/>
    <x v="12"/>
    <s v="Mouth of Site 7 inlet, north side"/>
    <s v="Gordon Estuary"/>
    <n v="1"/>
    <s v="Sculpin"/>
    <s v="Wild"/>
    <s v="Non-salmonid juvenile"/>
    <n v="8"/>
    <n v="1"/>
    <n v="4"/>
    <n v="3"/>
    <s v="BS"/>
    <s v="Select tide"/>
    <m/>
    <m/>
  </r>
  <r>
    <n v="30"/>
    <x v="2"/>
    <n v="7"/>
    <s v="Jul"/>
    <n v="22"/>
    <x v="73"/>
    <d v="1899-12-30T15:00:00"/>
    <x v="12"/>
    <s v="Mouth of Site 7 inlet, north side"/>
    <s v="Gordon Estuary"/>
    <n v="1"/>
    <s v="Pipefish"/>
    <s v="Wild"/>
    <s v="Non-salmonid juvenile"/>
    <n v="18"/>
    <n v="1"/>
    <n v="4"/>
    <n v="6"/>
    <s v="BS"/>
    <s v="Select tide"/>
    <m/>
    <m/>
  </r>
  <r>
    <n v="30"/>
    <x v="2"/>
    <n v="7"/>
    <s v="Jul"/>
    <n v="22"/>
    <x v="73"/>
    <d v="1899-12-30T15:00:00"/>
    <x v="12"/>
    <s v="Mouth of Site 7 inlet, north side"/>
    <s v="Gordon Estuary"/>
    <n v="1"/>
    <s v="Blennie/Gunnel"/>
    <s v="Wild"/>
    <s v="Non-salmonid juvenile"/>
    <n v="15"/>
    <n v="1"/>
    <n v="4"/>
    <n v="12"/>
    <s v="BS"/>
    <s v="Select tide"/>
    <m/>
    <m/>
  </r>
  <r>
    <n v="30"/>
    <x v="2"/>
    <n v="7"/>
    <s v="Jul"/>
    <n v="22"/>
    <x v="73"/>
    <d v="1899-12-30T15:00:00"/>
    <x v="12"/>
    <s v="Mouth of Site 7 inlet, north side"/>
    <s v="Gordon Estuary"/>
    <n v="1"/>
    <s v="Flounder"/>
    <s v="Wild"/>
    <s v="Non-salmonid juvenile"/>
    <n v="11"/>
    <n v="1"/>
    <n v="4"/>
    <n v="1"/>
    <s v="BS"/>
    <s v="Select tide"/>
    <m/>
    <m/>
  </r>
  <r>
    <n v="30"/>
    <x v="2"/>
    <n v="7"/>
    <s v="Jul"/>
    <n v="22"/>
    <x v="73"/>
    <d v="1899-12-30T15:00:00"/>
    <x v="12"/>
    <s v="Mouth of Site 7 inlet, north side"/>
    <s v="Gordon Estuary"/>
    <n v="1"/>
    <s v="Perch"/>
    <s v="Wild"/>
    <s v="Non-salmonid juvenile"/>
    <n v="13"/>
    <n v="1"/>
    <n v="4"/>
    <n v="90"/>
    <s v="BS"/>
    <s v="Select tide"/>
    <m/>
    <m/>
  </r>
  <r>
    <n v="30"/>
    <x v="2"/>
    <n v="7"/>
    <s v="Jul"/>
    <n v="22"/>
    <x v="73"/>
    <d v="1899-12-30T15:00:00"/>
    <x v="12"/>
    <s v="Mouth of Site 7 inlet, north side"/>
    <s v="Gordon Estuary"/>
    <n v="1"/>
    <s v="Crab"/>
    <s v="Wild"/>
    <s v="Non-salmonid juvenile"/>
    <n v="20"/>
    <n v="1"/>
    <n v="4"/>
    <n v="1"/>
    <s v="BS"/>
    <s v="Select tide"/>
    <m/>
    <m/>
  </r>
  <r>
    <n v="30"/>
    <x v="2"/>
    <n v="7"/>
    <s v="Jul"/>
    <n v="22"/>
    <x v="73"/>
    <d v="1899-12-30T15:00:00"/>
    <x v="12"/>
    <s v="Mouth of Site 7 inlet, north side"/>
    <s v="Gordon Estuary"/>
    <n v="1"/>
    <s v="Prickleback"/>
    <s v="Wild"/>
    <s v="Non-salmonid juvenile"/>
    <n v="21"/>
    <n v="1"/>
    <n v="4"/>
    <n v="2"/>
    <s v="BS"/>
    <s v="Select tide"/>
    <m/>
    <m/>
  </r>
  <r>
    <n v="30"/>
    <x v="2"/>
    <n v="7"/>
    <s v="Jul"/>
    <n v="22"/>
    <x v="73"/>
    <d v="1899-12-30T15:00:00"/>
    <x v="12"/>
    <s v="Mouth of Site 7 inlet, north side"/>
    <s v="Gordon Estuary"/>
    <n v="1"/>
    <s v="Smelt"/>
    <s v="Wild"/>
    <s v="Non-salmonid juvenile"/>
    <n v="25"/>
    <n v="1"/>
    <n v="4"/>
    <n v="44"/>
    <s v="BS"/>
    <s v="Select tide"/>
    <m/>
    <m/>
  </r>
  <r>
    <n v="30"/>
    <x v="2"/>
    <n v="7"/>
    <s v="Jul"/>
    <n v="23"/>
    <x v="74"/>
    <d v="1899-12-30T11:02:00"/>
    <x v="9"/>
    <s v="Q Jeff (right bank opposite N. Arm confl.)"/>
    <s v="Gordon Estuary"/>
    <n v="1"/>
    <s v="Coho"/>
    <s v="Wild"/>
    <s v="Fry"/>
    <n v="3"/>
    <n v="1"/>
    <n v="2"/>
    <n v="4"/>
    <s v="BS"/>
    <s v="Select tide"/>
    <m/>
    <m/>
  </r>
  <r>
    <n v="30"/>
    <x v="2"/>
    <n v="7"/>
    <s v="Jul"/>
    <n v="23"/>
    <x v="74"/>
    <d v="1899-12-30T11:02:00"/>
    <x v="9"/>
    <s v="Q Jeff (right bank opposite N. Arm confl.)"/>
    <s v="Gordon Estuary"/>
    <n v="1"/>
    <s v="Coho"/>
    <s v="Wild"/>
    <s v="Smolt"/>
    <n v="3"/>
    <n v="1"/>
    <n v="3"/>
    <n v="1"/>
    <s v="BS"/>
    <s v="Select tide"/>
    <m/>
    <m/>
  </r>
  <r>
    <n v="30"/>
    <x v="2"/>
    <n v="7"/>
    <s v="Jul"/>
    <n v="23"/>
    <x v="74"/>
    <d v="1899-12-30T11:02:00"/>
    <x v="9"/>
    <s v="Q Jeff (right bank opposite N. Arm confl.)"/>
    <s v="Gordon Estuary"/>
    <n v="1"/>
    <s v="Sculpin"/>
    <s v="Wild"/>
    <s v="Non-salmonid juvenile"/>
    <n v="8"/>
    <n v="1"/>
    <n v="4"/>
    <n v="5"/>
    <s v="BS"/>
    <s v="Select tide"/>
    <m/>
    <m/>
  </r>
  <r>
    <n v="30"/>
    <x v="2"/>
    <n v="7"/>
    <s v="Jul"/>
    <n v="23"/>
    <x v="74"/>
    <d v="1899-12-30T11:02:00"/>
    <x v="9"/>
    <s v="Q Jeff (right bank opposite N. Arm confl.)"/>
    <s v="Gordon Estuary"/>
    <n v="1"/>
    <s v="Stickleback"/>
    <s v="Wild"/>
    <s v="Non-salmonid juvenile"/>
    <n v="9"/>
    <n v="1"/>
    <n v="4"/>
    <n v="3"/>
    <s v="BS"/>
    <s v="Select tide"/>
    <m/>
    <m/>
  </r>
  <r>
    <n v="30"/>
    <x v="2"/>
    <n v="7"/>
    <s v="Jul"/>
    <n v="23"/>
    <x v="74"/>
    <d v="1899-12-30T11:02:00"/>
    <x v="9"/>
    <s v="Q Jeff (right bank opposite N. Arm confl.)"/>
    <s v="Gordon Estuary"/>
    <n v="1"/>
    <s v="Pipefish"/>
    <s v="Wild"/>
    <s v="Non-salmonid juvenile"/>
    <n v="18"/>
    <n v="1"/>
    <n v="4"/>
    <n v="5"/>
    <s v="BS"/>
    <s v="Select tide"/>
    <m/>
    <m/>
  </r>
  <r>
    <n v="30"/>
    <x v="2"/>
    <n v="7"/>
    <s v="Jul"/>
    <n v="23"/>
    <x v="74"/>
    <d v="1899-12-30T11:02:00"/>
    <x v="9"/>
    <s v="Q Jeff (right bank opposite N. Arm confl.)"/>
    <s v="Gordon Estuary"/>
    <n v="1"/>
    <s v="Blennie/Gunnel"/>
    <s v="Wild"/>
    <s v="Non-salmonid juvenile"/>
    <n v="15"/>
    <n v="1"/>
    <n v="4"/>
    <n v="5"/>
    <s v="BS"/>
    <s v="Select tide"/>
    <m/>
    <m/>
  </r>
  <r>
    <n v="30"/>
    <x v="2"/>
    <n v="7"/>
    <s v="Jul"/>
    <n v="23"/>
    <x v="74"/>
    <d v="1899-12-30T11:02:00"/>
    <x v="9"/>
    <s v="Q Jeff (right bank opposite N. Arm confl.)"/>
    <s v="Gordon Estuary"/>
    <n v="1"/>
    <s v="Perch"/>
    <s v="Wild"/>
    <s v="Non-salmonid juvenile"/>
    <n v="13"/>
    <n v="1"/>
    <n v="4"/>
    <n v="24"/>
    <s v="BS"/>
    <s v="Select tide"/>
    <m/>
    <m/>
  </r>
  <r>
    <n v="30"/>
    <x v="2"/>
    <n v="7"/>
    <s v="Jul"/>
    <n v="23"/>
    <x v="74"/>
    <d v="1899-12-30T11:02:00"/>
    <x v="9"/>
    <s v="Q Jeff (right bank opposite N. Arm confl.)"/>
    <s v="Gordon Estuary"/>
    <n v="1"/>
    <s v="Crab"/>
    <s v="Wild"/>
    <s v="Non-salmonid juvenile"/>
    <n v="20"/>
    <n v="1"/>
    <n v="4"/>
    <n v="1"/>
    <s v="BS"/>
    <s v="Select tide"/>
    <m/>
    <m/>
  </r>
  <r>
    <n v="30"/>
    <x v="2"/>
    <n v="7"/>
    <s v="Jul"/>
    <n v="23"/>
    <x v="74"/>
    <s v=" 11:30:00"/>
    <x v="0"/>
    <s v="Pacheedah Shores Boat Ramp"/>
    <s v="Gordon Estuary"/>
    <n v="1"/>
    <s v="Chinook"/>
    <s v="Wild"/>
    <s v="Smolt"/>
    <n v="5"/>
    <n v="1"/>
    <n v="3"/>
    <n v="22"/>
    <s v="BS"/>
    <s v="Select tide"/>
    <m/>
    <m/>
  </r>
  <r>
    <n v="30"/>
    <x v="2"/>
    <n v="7"/>
    <s v="Jul"/>
    <n v="23"/>
    <x v="74"/>
    <s v=" 11:30:00"/>
    <x v="0"/>
    <s v="Pacheedah Shores Boat Ramp"/>
    <s v="Gordon Estuary"/>
    <n v="1"/>
    <s v="Sculpin"/>
    <s v="Wild"/>
    <s v="Non-salmonid juvenile"/>
    <n v="8"/>
    <n v="1"/>
    <n v="4"/>
    <n v="2"/>
    <s v="BS"/>
    <s v="Select tide"/>
    <m/>
    <m/>
  </r>
  <r>
    <n v="30"/>
    <x v="2"/>
    <n v="7"/>
    <s v="Jul"/>
    <n v="23"/>
    <x v="74"/>
    <s v=" 11:30:00"/>
    <x v="0"/>
    <s v="Pacheedah Shores Boat Ramp"/>
    <s v="Gordon Estuary"/>
    <n v="1"/>
    <s v="Pipefish"/>
    <s v="Wild"/>
    <s v="Non-salmonid juvenile"/>
    <n v="18"/>
    <n v="1"/>
    <n v="4"/>
    <n v="8"/>
    <s v="BS"/>
    <s v="Select tide"/>
    <m/>
    <m/>
  </r>
  <r>
    <n v="30"/>
    <x v="2"/>
    <n v="7"/>
    <s v="Jul"/>
    <n v="23"/>
    <x v="74"/>
    <s v=" 11:30:00"/>
    <x v="0"/>
    <s v="Pacheedah Shores Boat Ramp"/>
    <s v="Gordon Estuary"/>
    <n v="1"/>
    <s v="Blennie/Gunnel"/>
    <s v="Wild"/>
    <s v="Non-salmonid juvenile"/>
    <n v="15"/>
    <n v="1"/>
    <n v="4"/>
    <n v="2"/>
    <s v="BS"/>
    <s v="Select tide"/>
    <m/>
    <m/>
  </r>
  <r>
    <n v="30"/>
    <x v="2"/>
    <n v="7"/>
    <s v="Jul"/>
    <n v="23"/>
    <x v="74"/>
    <s v=" 11:30:00"/>
    <x v="0"/>
    <s v="Pacheedah Shores Boat Ramp"/>
    <s v="Gordon Estuary"/>
    <n v="1"/>
    <s v="Perch"/>
    <s v="Wild"/>
    <s v="Non-salmonid juvenile"/>
    <n v="13"/>
    <n v="1"/>
    <n v="4"/>
    <n v="10"/>
    <s v="BS"/>
    <s v="Select tide"/>
    <m/>
    <m/>
  </r>
  <r>
    <n v="30"/>
    <x v="2"/>
    <n v="7"/>
    <s v="Jul"/>
    <n v="23"/>
    <x v="74"/>
    <s v=" 11:30:00"/>
    <x v="0"/>
    <s v="Pacheedah Shores Boat Ramp"/>
    <s v="Gordon Estuary"/>
    <n v="1"/>
    <s v="Crab"/>
    <s v="Wild"/>
    <s v="Non-salmonid juvenile"/>
    <n v="20"/>
    <n v="1"/>
    <n v="4"/>
    <n v="1"/>
    <s v="BS"/>
    <s v="Select tide"/>
    <m/>
    <m/>
  </r>
  <r>
    <n v="30"/>
    <x v="2"/>
    <n v="7"/>
    <s v="Jul"/>
    <n v="23"/>
    <x v="74"/>
    <d v="1899-12-30T13:00:00"/>
    <x v="15"/>
    <s v="Q07, Central/South Arm confluence"/>
    <s v="San Juan Estuary"/>
    <n v="1"/>
    <s v="Chinook"/>
    <s v="Wild"/>
    <s v="Smolt"/>
    <n v="5"/>
    <n v="1"/>
    <n v="3"/>
    <n v="2"/>
    <s v="BS"/>
    <s v="Select tide"/>
    <m/>
    <m/>
  </r>
  <r>
    <n v="30"/>
    <x v="2"/>
    <n v="7"/>
    <s v="Jul"/>
    <n v="23"/>
    <x v="74"/>
    <d v="1899-12-30T13:00:00"/>
    <x v="15"/>
    <s v="Q07, Central/South Arm confluence"/>
    <s v="San Juan Estuary"/>
    <n v="1"/>
    <s v="Coho"/>
    <s v="Wild"/>
    <s v="Smolt"/>
    <n v="3"/>
    <n v="1"/>
    <n v="3"/>
    <n v="3"/>
    <s v="BS"/>
    <s v="Select tide"/>
    <m/>
    <m/>
  </r>
  <r>
    <n v="30"/>
    <x v="2"/>
    <n v="7"/>
    <s v="Jul"/>
    <n v="23"/>
    <x v="74"/>
    <d v="1899-12-30T13:00:00"/>
    <x v="15"/>
    <s v="Q07, Central/South Arm confluence"/>
    <s v="San Juan Estuary"/>
    <n v="1"/>
    <s v="Coho"/>
    <s v="Wild"/>
    <s v="Fry"/>
    <n v="3"/>
    <n v="1"/>
    <n v="2"/>
    <n v="1"/>
    <s v="BS"/>
    <s v="Select tide"/>
    <m/>
    <m/>
  </r>
  <r>
    <n v="30"/>
    <x v="2"/>
    <n v="7"/>
    <s v="Jul"/>
    <n v="23"/>
    <x v="74"/>
    <d v="1899-12-30T13:00:00"/>
    <x v="15"/>
    <s v="Q07, Central/South Arm confluence"/>
    <s v="San Juan Estuary"/>
    <n v="1"/>
    <s v="Stickleback"/>
    <s v="Wild"/>
    <s v="Non-salmonid juvenile"/>
    <n v="9"/>
    <n v="1"/>
    <n v="4"/>
    <n v="1"/>
    <s v="BS"/>
    <s v="Select tide"/>
    <m/>
    <m/>
  </r>
  <r>
    <n v="30"/>
    <x v="2"/>
    <n v="7"/>
    <s v="Jul"/>
    <n v="23"/>
    <x v="74"/>
    <d v="1899-12-30T13:00:00"/>
    <x v="15"/>
    <s v="Q07, Central/South Arm confluence"/>
    <s v="San Juan Estuary"/>
    <n v="1"/>
    <s v="Pipefish"/>
    <s v="Wild"/>
    <s v="Non-salmonid juvenile"/>
    <n v="18"/>
    <n v="1"/>
    <n v="4"/>
    <n v="2"/>
    <s v="BS"/>
    <s v="Select tide"/>
    <m/>
    <m/>
  </r>
  <r>
    <n v="30"/>
    <x v="2"/>
    <n v="7"/>
    <s v="Jul"/>
    <n v="23"/>
    <x v="74"/>
    <d v="1899-12-30T13:00:00"/>
    <x v="15"/>
    <s v="Q07, Central/South Arm confluence"/>
    <s v="San Juan Estuary"/>
    <n v="1"/>
    <s v="Blennie/Gunnel"/>
    <s v="Wild"/>
    <s v="Non-salmonid juvenile"/>
    <n v="15"/>
    <n v="1"/>
    <n v="4"/>
    <n v="3"/>
    <s v="BS"/>
    <s v="Select tide"/>
    <m/>
    <m/>
  </r>
  <r>
    <n v="30"/>
    <x v="2"/>
    <n v="7"/>
    <s v="Jul"/>
    <n v="23"/>
    <x v="74"/>
    <d v="1899-12-30T13:00:00"/>
    <x v="15"/>
    <s v="Q07, Central/South Arm confluence"/>
    <s v="San Juan Estuary"/>
    <n v="1"/>
    <s v="Perch"/>
    <s v="Wild"/>
    <s v="Non-salmonid juvenile"/>
    <n v="13"/>
    <n v="1"/>
    <n v="4"/>
    <n v="500"/>
    <s v="BS"/>
    <s v="Select tide"/>
    <m/>
    <m/>
  </r>
  <r>
    <n v="30"/>
    <x v="2"/>
    <n v="7"/>
    <s v="Jul"/>
    <n v="23"/>
    <x v="74"/>
    <d v="1899-12-30T13:14:00"/>
    <x v="2"/>
    <s v="South Arm SJ (Old Mill)"/>
    <s v="San Juan Estuary"/>
    <n v="1"/>
    <s v="Sculpin"/>
    <s v="Wild"/>
    <s v="Non-salmonid juvenile"/>
    <n v="8"/>
    <n v="1"/>
    <n v="4"/>
    <n v="2"/>
    <s v="BS"/>
    <s v="Select tide"/>
    <m/>
    <m/>
  </r>
  <r>
    <n v="30"/>
    <x v="2"/>
    <n v="7"/>
    <s v="Jul"/>
    <n v="23"/>
    <x v="74"/>
    <d v="1899-12-30T13:14:00"/>
    <x v="2"/>
    <s v="South Arm SJ (Old Mill)"/>
    <s v="San Juan Estuary"/>
    <n v="1"/>
    <s v="Stickleback"/>
    <s v="Wild"/>
    <s v="Non-salmonid juvenile"/>
    <n v="9"/>
    <n v="1"/>
    <n v="4"/>
    <n v="10"/>
    <s v="BS"/>
    <s v="Select tide"/>
    <m/>
    <m/>
  </r>
  <r>
    <n v="30"/>
    <x v="2"/>
    <n v="7"/>
    <s v="Jul"/>
    <n v="23"/>
    <x v="74"/>
    <d v="1899-12-30T13:14:00"/>
    <x v="2"/>
    <s v="South Arm SJ (Old Mill)"/>
    <s v="San Juan Estuary"/>
    <n v="1"/>
    <s v="Pipefish"/>
    <s v="Wild"/>
    <s v="Non-salmonid juvenile"/>
    <n v="18"/>
    <n v="1"/>
    <n v="4"/>
    <n v="4"/>
    <s v="BS"/>
    <s v="Select tide"/>
    <m/>
    <m/>
  </r>
  <r>
    <n v="30"/>
    <x v="2"/>
    <n v="7"/>
    <s v="Jul"/>
    <n v="23"/>
    <x v="74"/>
    <d v="1899-12-30T13:14:00"/>
    <x v="2"/>
    <s v="South Arm SJ (Old Mill)"/>
    <s v="San Juan Estuary"/>
    <n v="1"/>
    <s v="Blennie/Gunnel"/>
    <s v="Wild"/>
    <s v="Non-salmonid juvenile"/>
    <n v="15"/>
    <n v="1"/>
    <n v="4"/>
    <n v="4"/>
    <s v="BS"/>
    <s v="Select tide"/>
    <m/>
    <m/>
  </r>
  <r>
    <n v="30"/>
    <x v="2"/>
    <n v="7"/>
    <s v="Jul"/>
    <n v="23"/>
    <x v="74"/>
    <d v="1899-12-30T13:14:00"/>
    <x v="2"/>
    <s v="South Arm SJ (Old Mill)"/>
    <s v="San Juan Estuary"/>
    <n v="1"/>
    <s v="Flounder"/>
    <s v="Wild"/>
    <s v="Non-salmonid juvenile"/>
    <n v="11"/>
    <n v="1"/>
    <n v="4"/>
    <n v="2"/>
    <s v="BS"/>
    <s v="Select tide"/>
    <m/>
    <m/>
  </r>
  <r>
    <n v="30"/>
    <x v="2"/>
    <n v="7"/>
    <s v="Jul"/>
    <n v="23"/>
    <x v="74"/>
    <d v="1899-12-30T13:14:00"/>
    <x v="2"/>
    <s v="South Arm SJ (Old Mill)"/>
    <s v="San Juan Estuary"/>
    <n v="1"/>
    <s v="Perch"/>
    <s v="Wild"/>
    <s v="Non-salmonid juvenile"/>
    <n v="13"/>
    <n v="1"/>
    <n v="4"/>
    <n v="50"/>
    <s v="BS"/>
    <s v="Select tide"/>
    <m/>
    <m/>
  </r>
  <r>
    <n v="30"/>
    <x v="2"/>
    <n v="7"/>
    <s v="Jul"/>
    <n v="23"/>
    <x v="74"/>
    <d v="1899-12-30T13:49:00"/>
    <x v="11"/>
    <s v="Q4, u/s of Tanis's template site"/>
    <s v="San Juan Estuary"/>
    <n v="1"/>
    <s v="Coho"/>
    <s v="Wild"/>
    <s v="Fry"/>
    <n v="3"/>
    <n v="1"/>
    <n v="2"/>
    <n v="24"/>
    <s v="BS"/>
    <s v="Select tide"/>
    <m/>
    <m/>
  </r>
  <r>
    <n v="30"/>
    <x v="2"/>
    <n v="7"/>
    <s v="Jul"/>
    <n v="23"/>
    <x v="74"/>
    <d v="1899-12-30T13:49:00"/>
    <x v="11"/>
    <s v="Q4, u/s of Tanis's template site"/>
    <s v="San Juan Estuary"/>
    <n v="1"/>
    <s v="Coho"/>
    <s v="Wild"/>
    <s v="Smolt"/>
    <n v="3"/>
    <n v="1"/>
    <n v="3"/>
    <n v="6"/>
    <s v="BS"/>
    <s v="Select tide"/>
    <m/>
    <m/>
  </r>
  <r>
    <n v="30"/>
    <x v="2"/>
    <n v="7"/>
    <s v="Jul"/>
    <n v="23"/>
    <x v="74"/>
    <d v="1899-12-30T13:49:00"/>
    <x v="11"/>
    <s v="Q4, u/s of Tanis's template site"/>
    <s v="San Juan Estuary"/>
    <n v="1"/>
    <s v="Sculpin"/>
    <s v="Wild"/>
    <s v="Non-salmonid juvenile"/>
    <n v="8"/>
    <n v="1"/>
    <n v="4"/>
    <n v="6"/>
    <s v="BS"/>
    <s v="Select tide"/>
    <m/>
    <m/>
  </r>
  <r>
    <n v="30"/>
    <x v="2"/>
    <n v="7"/>
    <s v="Jul"/>
    <n v="23"/>
    <x v="74"/>
    <d v="1899-12-30T13:49:00"/>
    <x v="11"/>
    <s v="Q4, u/s of Tanis's template site"/>
    <s v="San Juan Estuary"/>
    <n v="1"/>
    <s v="Stickleback"/>
    <s v="Wild"/>
    <s v="Non-salmonid juvenile"/>
    <n v="9"/>
    <n v="1"/>
    <n v="4"/>
    <n v="1"/>
    <s v="BS"/>
    <s v="Select tide"/>
    <m/>
    <m/>
  </r>
  <r>
    <n v="30"/>
    <x v="2"/>
    <n v="7"/>
    <s v="Jul"/>
    <n v="23"/>
    <x v="74"/>
    <d v="1899-12-30T13:49:00"/>
    <x v="11"/>
    <s v="Q4, u/s of Tanis's template site"/>
    <s v="San Juan Estuary"/>
    <n v="1"/>
    <s v="Blennie/Gunnel"/>
    <s v="Wild"/>
    <s v="Non-salmonid juvenile"/>
    <n v="15"/>
    <n v="1"/>
    <n v="4"/>
    <n v="2"/>
    <s v="BS"/>
    <s v="Select tide"/>
    <m/>
    <m/>
  </r>
  <r>
    <n v="30"/>
    <x v="2"/>
    <n v="7"/>
    <s v="Jul"/>
    <n v="23"/>
    <x v="74"/>
    <d v="1899-12-30T13:49:00"/>
    <x v="11"/>
    <s v="Q4, u/s of Tanis's template site"/>
    <s v="San Juan Estuary"/>
    <n v="1"/>
    <s v="Flounder"/>
    <s v="Wild"/>
    <s v="Non-salmonid juvenile"/>
    <n v="11"/>
    <n v="1"/>
    <n v="4"/>
    <n v="6"/>
    <s v="BS"/>
    <s v="Select tide"/>
    <m/>
    <m/>
  </r>
  <r>
    <n v="30"/>
    <x v="2"/>
    <n v="7"/>
    <s v="Jul"/>
    <n v="23"/>
    <x v="74"/>
    <d v="1899-12-30T13:49:00"/>
    <x v="11"/>
    <s v="Q4, u/s of Tanis's template site"/>
    <s v="San Juan Estuary"/>
    <n v="1"/>
    <s v="Perch"/>
    <s v="Wild"/>
    <s v="Non-salmonid juvenile"/>
    <n v="13"/>
    <n v="1"/>
    <n v="4"/>
    <n v="2"/>
    <s v="BS"/>
    <s v="Select tide"/>
    <m/>
    <m/>
  </r>
  <r>
    <n v="30"/>
    <x v="2"/>
    <n v="7"/>
    <s v="Jul"/>
    <n v="23"/>
    <x v="74"/>
    <d v="1899-12-30T14:16:00"/>
    <x v="38"/>
    <s v="Q09, San Juan mouth"/>
    <s v="San Juan Estuary"/>
    <n v="1"/>
    <s v="Chinook"/>
    <s v="Wild"/>
    <s v="Smolt"/>
    <n v="5"/>
    <n v="1"/>
    <n v="3"/>
    <n v="2"/>
    <s v="BS"/>
    <s v="Select tide"/>
    <m/>
    <m/>
  </r>
  <r>
    <n v="30"/>
    <x v="2"/>
    <n v="7"/>
    <s v="Jul"/>
    <n v="23"/>
    <x v="74"/>
    <d v="1899-12-30T14:16:00"/>
    <x v="38"/>
    <s v="Q09, San Juan mouth"/>
    <s v="San Juan Estuary"/>
    <n v="1"/>
    <s v="Coho"/>
    <s v="Wild"/>
    <s v="Smolt"/>
    <n v="3"/>
    <n v="1"/>
    <n v="3"/>
    <n v="10"/>
    <s v="BS"/>
    <s v="Select tide"/>
    <m/>
    <m/>
  </r>
  <r>
    <n v="30"/>
    <x v="2"/>
    <n v="7"/>
    <s v="Jul"/>
    <n v="23"/>
    <x v="74"/>
    <d v="1899-12-30T14:16:00"/>
    <x v="38"/>
    <s v="Q09, San Juan mouth"/>
    <s v="San Juan Estuary"/>
    <n v="1"/>
    <s v="Coho"/>
    <s v="Wild"/>
    <s v="Fry"/>
    <n v="3"/>
    <n v="1"/>
    <n v="2"/>
    <n v="8"/>
    <s v="BS"/>
    <s v="Select tide"/>
    <m/>
    <m/>
  </r>
  <r>
    <n v="30"/>
    <x v="2"/>
    <n v="7"/>
    <s v="Jul"/>
    <n v="23"/>
    <x v="74"/>
    <d v="1899-12-30T14:16:00"/>
    <x v="38"/>
    <s v="Q09, San Juan mouth"/>
    <s v="San Juan Estuary"/>
    <n v="1"/>
    <s v="Sculpin"/>
    <s v="Wild"/>
    <s v="Non-salmonid juvenile"/>
    <n v="8"/>
    <n v="1"/>
    <n v="4"/>
    <n v="3"/>
    <s v="BS"/>
    <s v="Select tide"/>
    <m/>
    <m/>
  </r>
  <r>
    <n v="30"/>
    <x v="2"/>
    <n v="7"/>
    <s v="Jul"/>
    <n v="23"/>
    <x v="74"/>
    <d v="1899-12-30T14:16:00"/>
    <x v="38"/>
    <s v="Q09, San Juan mouth"/>
    <s v="San Juan Estuary"/>
    <n v="1"/>
    <s v="Stickleback"/>
    <s v="Wild"/>
    <s v="Non-salmonid juvenile"/>
    <n v="9"/>
    <n v="1"/>
    <n v="4"/>
    <n v="35"/>
    <s v="BS"/>
    <s v="Select tide"/>
    <m/>
    <m/>
  </r>
  <r>
    <n v="30"/>
    <x v="2"/>
    <n v="7"/>
    <s v="Jul"/>
    <n v="23"/>
    <x v="74"/>
    <d v="1899-12-30T14:16:00"/>
    <x v="38"/>
    <s v="Q09, San Juan mouth"/>
    <s v="San Juan Estuary"/>
    <n v="1"/>
    <s v="Pipefish"/>
    <s v="Wild"/>
    <s v="Non-salmonid juvenile"/>
    <n v="18"/>
    <n v="1"/>
    <n v="4"/>
    <n v="4"/>
    <s v="BS"/>
    <s v="Select tide"/>
    <m/>
    <m/>
  </r>
  <r>
    <n v="30"/>
    <x v="2"/>
    <n v="7"/>
    <s v="Jul"/>
    <n v="23"/>
    <x v="74"/>
    <d v="1899-12-30T14:16:00"/>
    <x v="38"/>
    <s v="Q09, San Juan mouth"/>
    <s v="San Juan Estuary"/>
    <n v="1"/>
    <s v="Perch"/>
    <s v="Wild"/>
    <s v="Non-salmonid juvenile"/>
    <n v="13"/>
    <n v="1"/>
    <n v="4"/>
    <n v="100"/>
    <s v="BS"/>
    <s v="Select tide"/>
    <m/>
    <m/>
  </r>
  <r>
    <n v="30"/>
    <x v="2"/>
    <n v="7"/>
    <s v="Jul"/>
    <n v="23"/>
    <x v="74"/>
    <d v="1899-12-30T14:16:00"/>
    <x v="38"/>
    <s v="Q09, San Juan mouth"/>
    <s v="San Juan Estuary"/>
    <n v="1"/>
    <s v="Crab"/>
    <s v="Wild"/>
    <s v="Non-salmonid juvenile"/>
    <n v="20"/>
    <n v="1"/>
    <n v="4"/>
    <n v="7"/>
    <s v="BS"/>
    <s v="Select tide"/>
    <m/>
    <m/>
  </r>
  <r>
    <n v="31"/>
    <x v="2"/>
    <n v="7"/>
    <s v="Jul"/>
    <n v="28"/>
    <x v="75"/>
    <d v="1899-12-30T08:40:00"/>
    <x v="25"/>
    <s v="Site 6, just upstream of bridge"/>
    <s v="Gordon Estuary"/>
    <n v="1"/>
    <s v="Coho"/>
    <s v="Wild"/>
    <s v="Fry"/>
    <n v="3"/>
    <n v="1"/>
    <n v="2"/>
    <n v="25"/>
    <s v="PS"/>
    <s v="Select tide"/>
    <m/>
    <m/>
  </r>
  <r>
    <n v="31"/>
    <x v="2"/>
    <n v="7"/>
    <s v="Jul"/>
    <n v="28"/>
    <x v="75"/>
    <d v="1899-12-30T08:40:00"/>
    <x v="25"/>
    <s v="Site 6, just upstream of bridge"/>
    <s v="Gordon Estuary"/>
    <n v="1"/>
    <s v="Coho"/>
    <s v="Wild"/>
    <s v="Smolt"/>
    <n v="3"/>
    <n v="1"/>
    <n v="3"/>
    <n v="14"/>
    <s v="PS"/>
    <s v="Select tide"/>
    <m/>
    <m/>
  </r>
  <r>
    <n v="31"/>
    <x v="2"/>
    <n v="7"/>
    <s v="Jul"/>
    <n v="28"/>
    <x v="75"/>
    <d v="1899-12-30T08:40:00"/>
    <x v="25"/>
    <s v="Site 6, just upstream of bridge"/>
    <s v="Gordon Estuary"/>
    <n v="1"/>
    <s v="Sculpin"/>
    <s v="Wild"/>
    <s v="Non-salmonid juvenile"/>
    <n v="8"/>
    <n v="1"/>
    <n v="4"/>
    <n v="2"/>
    <s v="PS"/>
    <s v="Select tide"/>
    <m/>
    <m/>
  </r>
  <r>
    <n v="31"/>
    <x v="2"/>
    <n v="7"/>
    <s v="Jul"/>
    <n v="28"/>
    <x v="75"/>
    <d v="1899-12-30T08:40:00"/>
    <x v="25"/>
    <s v="Site 6, just upstream of bridge"/>
    <s v="Gordon Estuary"/>
    <n v="1"/>
    <s v="Perch"/>
    <s v="Wild"/>
    <s v="Non-salmonid juvenile"/>
    <n v="13"/>
    <n v="1"/>
    <n v="4"/>
    <n v="17"/>
    <s v="PS"/>
    <s v="Select tide"/>
    <m/>
    <m/>
  </r>
  <r>
    <n v="31"/>
    <x v="2"/>
    <n v="7"/>
    <s v="Jul"/>
    <n v="28"/>
    <x v="75"/>
    <d v="1899-12-30T09:30:00"/>
    <x v="36"/>
    <s v="Site 6, straight channel"/>
    <s v="Gordon Estuary"/>
    <n v="1"/>
    <s v="Stickleback"/>
    <s v="Wild"/>
    <s v="Non-salmonid juvenile"/>
    <n v="9"/>
    <n v="1"/>
    <n v="4"/>
    <n v="2"/>
    <s v="PS"/>
    <s v="Select tide"/>
    <m/>
    <m/>
  </r>
  <r>
    <n v="31"/>
    <x v="2"/>
    <n v="7"/>
    <s v="Jul"/>
    <n v="28"/>
    <x v="75"/>
    <d v="1899-12-30T10:25:00"/>
    <x v="4"/>
    <s v="Butch's (Gordon R.)"/>
    <s v="Gordon Estuary"/>
    <n v="1"/>
    <s v="Chinook"/>
    <s v="Wild"/>
    <s v="Smolt"/>
    <n v="5"/>
    <n v="1"/>
    <n v="3"/>
    <n v="13"/>
    <s v="BS"/>
    <s v="Select tide"/>
    <m/>
    <m/>
  </r>
  <r>
    <n v="31"/>
    <x v="2"/>
    <n v="7"/>
    <s v="Jul"/>
    <n v="28"/>
    <x v="75"/>
    <d v="1899-12-30T10:25:00"/>
    <x v="4"/>
    <s v="Butch's (Gordon R.)"/>
    <s v="Gordon Estuary"/>
    <n v="1"/>
    <s v="Sculpin"/>
    <s v="Wild"/>
    <s v="Non-salmonid juvenile"/>
    <n v="8"/>
    <n v="1"/>
    <n v="4"/>
    <n v="2"/>
    <s v="BS"/>
    <s v="Select tide"/>
    <m/>
    <m/>
  </r>
  <r>
    <n v="31"/>
    <x v="2"/>
    <n v="7"/>
    <s v="Jul"/>
    <n v="28"/>
    <x v="75"/>
    <d v="1899-12-30T10:25:00"/>
    <x v="4"/>
    <s v="Butch's (Gordon R.)"/>
    <s v="Gordon Estuary"/>
    <n v="1"/>
    <s v="Pipefish"/>
    <s v="Wild"/>
    <s v="Non-salmonid juvenile"/>
    <n v="18"/>
    <n v="1"/>
    <n v="4"/>
    <n v="1"/>
    <s v="BS"/>
    <s v="Select tide"/>
    <m/>
    <m/>
  </r>
  <r>
    <n v="31"/>
    <x v="2"/>
    <n v="7"/>
    <s v="Jul"/>
    <n v="28"/>
    <x v="75"/>
    <d v="1899-12-30T10:25:00"/>
    <x v="4"/>
    <s v="Butch's (Gordon R.)"/>
    <s v="Gordon Estuary"/>
    <n v="1"/>
    <s v="Blennie/Gunnel"/>
    <s v="Wild"/>
    <s v="Non-salmonid juvenile"/>
    <n v="15"/>
    <n v="1"/>
    <n v="4"/>
    <n v="1"/>
    <s v="BS"/>
    <s v="Select tide"/>
    <m/>
    <m/>
  </r>
  <r>
    <n v="31"/>
    <x v="2"/>
    <n v="7"/>
    <s v="Jul"/>
    <n v="28"/>
    <x v="75"/>
    <d v="1899-12-30T10:25:00"/>
    <x v="4"/>
    <s v="Butch's (Gordon R.)"/>
    <s v="Gordon Estuary"/>
    <n v="1"/>
    <s v="Crab"/>
    <s v="Wild"/>
    <s v="Non-salmonid juvenile"/>
    <n v="20"/>
    <n v="1"/>
    <n v="4"/>
    <n v="2"/>
    <s v="BS"/>
    <s v="Select tide"/>
    <m/>
    <m/>
  </r>
  <r>
    <n v="31"/>
    <x v="2"/>
    <n v="7"/>
    <s v="Jul"/>
    <n v="28"/>
    <x v="75"/>
    <d v="1899-12-30T10:50:00"/>
    <x v="8"/>
    <s v="Q01, left bank Gordon up from confluence"/>
    <s v="Gordon Estuary"/>
    <n v="1"/>
    <s v="Sculpin"/>
    <s v="Wild"/>
    <s v="Non-salmonid juvenile"/>
    <n v="8"/>
    <n v="1"/>
    <n v="4"/>
    <n v="3"/>
    <s v="BS"/>
    <s v="Select tide"/>
    <m/>
    <m/>
  </r>
  <r>
    <n v="31"/>
    <x v="2"/>
    <n v="7"/>
    <s v="Jul"/>
    <n v="28"/>
    <x v="75"/>
    <d v="1899-12-30T10:50:00"/>
    <x v="8"/>
    <s v="Q01, left bank Gordon up from confluence"/>
    <s v="Gordon Estuary"/>
    <n v="1"/>
    <s v="Stickleback"/>
    <s v="Wild"/>
    <s v="Non-salmonid juvenile"/>
    <n v="9"/>
    <n v="1"/>
    <n v="4"/>
    <n v="2"/>
    <s v="BS"/>
    <s v="Select tide"/>
    <m/>
    <m/>
  </r>
  <r>
    <n v="31"/>
    <x v="2"/>
    <n v="7"/>
    <s v="Jul"/>
    <n v="28"/>
    <x v="75"/>
    <d v="1899-12-30T10:50:00"/>
    <x v="8"/>
    <s v="Q01, left bank Gordon up from confluence"/>
    <s v="Gordon Estuary"/>
    <n v="1"/>
    <s v="Pipefish"/>
    <s v="Wild"/>
    <s v="Non-salmonid juvenile"/>
    <n v="18"/>
    <n v="1"/>
    <n v="4"/>
    <n v="1"/>
    <s v="BS"/>
    <s v="Select tide"/>
    <m/>
    <m/>
  </r>
  <r>
    <n v="31"/>
    <x v="2"/>
    <n v="7"/>
    <s v="Jul"/>
    <n v="28"/>
    <x v="75"/>
    <d v="1899-12-30T10:50:00"/>
    <x v="8"/>
    <s v="Q01, left bank Gordon up from confluence"/>
    <s v="Gordon Estuary"/>
    <n v="1"/>
    <s v="Blennie/Gunnel"/>
    <s v="Wild"/>
    <s v="Non-salmonid juvenile"/>
    <n v="15"/>
    <n v="1"/>
    <n v="4"/>
    <n v="1"/>
    <s v="BS"/>
    <s v="Select tide"/>
    <m/>
    <m/>
  </r>
  <r>
    <n v="31"/>
    <x v="2"/>
    <n v="7"/>
    <s v="Jul"/>
    <n v="28"/>
    <x v="75"/>
    <d v="1899-12-30T10:50:00"/>
    <x v="8"/>
    <s v="Q01, left bank Gordon up from confluence"/>
    <s v="Gordon Estuary"/>
    <n v="1"/>
    <s v="Crab"/>
    <s v="Wild"/>
    <s v="Non-salmonid juvenile"/>
    <n v="20"/>
    <n v="1"/>
    <n v="4"/>
    <n v="1"/>
    <s v="BS"/>
    <s v="Select tide"/>
    <m/>
    <m/>
  </r>
  <r>
    <n v="31"/>
    <x v="2"/>
    <n v="7"/>
    <s v="Jul"/>
    <n v="28"/>
    <x v="75"/>
    <d v="1899-12-30T11:15:00"/>
    <x v="5"/>
    <s v="Opposite Port Renfrew Marina"/>
    <s v="Gordon Estuary"/>
    <n v="1"/>
    <s v="Stickleback"/>
    <s v="Wild"/>
    <s v="Non-salmonid juvenile"/>
    <n v="9"/>
    <n v="1"/>
    <n v="4"/>
    <n v="50"/>
    <s v="BS"/>
    <s v="Select tide"/>
    <m/>
    <m/>
  </r>
  <r>
    <n v="31"/>
    <x v="2"/>
    <n v="7"/>
    <s v="Jul"/>
    <n v="28"/>
    <x v="75"/>
    <d v="1899-12-30T11:52:00"/>
    <x v="9"/>
    <s v="Q Jeff (right bank opposite N. Arm confl.)"/>
    <s v="Gordon Estuary"/>
    <n v="1"/>
    <s v="Coho"/>
    <s v="Wild"/>
    <s v="Smolt"/>
    <n v="3"/>
    <n v="1"/>
    <n v="3"/>
    <n v="4"/>
    <s v="BS"/>
    <s v="Select tide"/>
    <m/>
    <m/>
  </r>
  <r>
    <n v="31"/>
    <x v="2"/>
    <n v="7"/>
    <s v="Jul"/>
    <n v="28"/>
    <x v="75"/>
    <d v="1899-12-30T11:52:00"/>
    <x v="9"/>
    <s v="Q Jeff (right bank opposite N. Arm confl.)"/>
    <s v="Gordon Estuary"/>
    <n v="1"/>
    <s v="Chinook"/>
    <s v="Wild"/>
    <s v="Smolt"/>
    <n v="5"/>
    <n v="1"/>
    <n v="3"/>
    <n v="5"/>
    <s v="BS"/>
    <s v="Select tide"/>
    <m/>
    <m/>
  </r>
  <r>
    <n v="31"/>
    <x v="2"/>
    <n v="7"/>
    <s v="Jul"/>
    <n v="28"/>
    <x v="75"/>
    <d v="1899-12-30T11:52:00"/>
    <x v="9"/>
    <s v="Q Jeff (right bank opposite N. Arm confl.)"/>
    <s v="Gordon Estuary"/>
    <n v="1"/>
    <s v="Sculpin"/>
    <s v="Wild"/>
    <s v="Non-salmonid juvenile"/>
    <n v="8"/>
    <n v="1"/>
    <n v="4"/>
    <n v="12"/>
    <s v="BS"/>
    <s v="Select tide"/>
    <m/>
    <m/>
  </r>
  <r>
    <n v="31"/>
    <x v="2"/>
    <n v="7"/>
    <s v="Jul"/>
    <n v="28"/>
    <x v="75"/>
    <d v="1899-12-30T11:52:00"/>
    <x v="9"/>
    <s v="Q Jeff (right bank opposite N. Arm confl.)"/>
    <s v="Gordon Estuary"/>
    <n v="1"/>
    <s v="Stickleback"/>
    <s v="Wild"/>
    <s v="Non-salmonid juvenile"/>
    <n v="9"/>
    <n v="1"/>
    <n v="4"/>
    <n v="1"/>
    <s v="BS"/>
    <s v="Select tide"/>
    <m/>
    <m/>
  </r>
  <r>
    <n v="31"/>
    <x v="2"/>
    <n v="7"/>
    <s v="Jul"/>
    <n v="28"/>
    <x v="75"/>
    <d v="1899-12-30T11:52:00"/>
    <x v="9"/>
    <s v="Q Jeff (right bank opposite N. Arm confl.)"/>
    <s v="Gordon Estuary"/>
    <n v="1"/>
    <s v="Pipefish"/>
    <s v="Wild"/>
    <s v="Non-salmonid juvenile"/>
    <n v="18"/>
    <n v="1"/>
    <n v="4"/>
    <n v="4"/>
    <s v="BS"/>
    <s v="Select tide"/>
    <m/>
    <m/>
  </r>
  <r>
    <n v="31"/>
    <x v="2"/>
    <n v="7"/>
    <s v="Jul"/>
    <n v="28"/>
    <x v="75"/>
    <d v="1899-12-30T11:52:00"/>
    <x v="9"/>
    <s v="Q Jeff (right bank opposite N. Arm confl.)"/>
    <s v="Gordon Estuary"/>
    <n v="1"/>
    <s v="Blennie/Gunnel"/>
    <s v="Wild"/>
    <s v="Non-salmonid juvenile"/>
    <n v="15"/>
    <n v="1"/>
    <n v="4"/>
    <n v="25"/>
    <s v="BS"/>
    <s v="Select tide"/>
    <m/>
    <m/>
  </r>
  <r>
    <n v="31"/>
    <x v="2"/>
    <n v="7"/>
    <s v="Jul"/>
    <n v="28"/>
    <x v="75"/>
    <d v="1899-12-30T11:52:00"/>
    <x v="9"/>
    <s v="Q Jeff (right bank opposite N. Arm confl.)"/>
    <s v="Gordon Estuary"/>
    <n v="1"/>
    <s v="Flounder"/>
    <s v="Wild"/>
    <s v="Non-salmonid juvenile"/>
    <n v="11"/>
    <n v="1"/>
    <n v="4"/>
    <n v="2"/>
    <s v="BS"/>
    <s v="Select tide"/>
    <m/>
    <m/>
  </r>
  <r>
    <n v="31"/>
    <x v="2"/>
    <n v="7"/>
    <s v="Jul"/>
    <n v="28"/>
    <x v="75"/>
    <d v="1899-12-30T11:52:00"/>
    <x v="9"/>
    <s v="Q Jeff (right bank opposite N. Arm confl.)"/>
    <s v="Gordon Estuary"/>
    <n v="1"/>
    <s v="Perch"/>
    <s v="Wild"/>
    <s v="Non-salmonid juvenile"/>
    <n v="13"/>
    <n v="1"/>
    <n v="4"/>
    <n v="2"/>
    <s v="BS"/>
    <s v="Select tide"/>
    <m/>
    <m/>
  </r>
  <r>
    <n v="31"/>
    <x v="2"/>
    <n v="7"/>
    <s v="Jul"/>
    <n v="28"/>
    <x v="75"/>
    <d v="1899-12-30T11:52:00"/>
    <x v="9"/>
    <s v="Q Jeff (right bank opposite N. Arm confl.)"/>
    <s v="Gordon Estuary"/>
    <n v="1"/>
    <s v="Crab"/>
    <s v="Wild"/>
    <s v="Non-salmonid juvenile"/>
    <n v="20"/>
    <n v="1"/>
    <n v="4"/>
    <n v="17"/>
    <s v="BS"/>
    <s v="Select tide"/>
    <m/>
    <m/>
  </r>
  <r>
    <n v="31"/>
    <x v="2"/>
    <n v="7"/>
    <s v="Jul"/>
    <n v="28"/>
    <x v="75"/>
    <d v="1899-12-30T12:18:00"/>
    <x v="0"/>
    <s v="Pacheedah Shores Boat Ramp"/>
    <s v="Gordon Estuary"/>
    <n v="1"/>
    <s v="Coho"/>
    <s v="Wild"/>
    <s v="Fry"/>
    <n v="3"/>
    <n v="1"/>
    <n v="2"/>
    <n v="1"/>
    <s v="BS"/>
    <s v="Select tide"/>
    <m/>
    <m/>
  </r>
  <r>
    <n v="31"/>
    <x v="2"/>
    <n v="7"/>
    <s v="Jul"/>
    <n v="28"/>
    <x v="75"/>
    <d v="1899-12-30T12:18:00"/>
    <x v="0"/>
    <s v="Pacheedah Shores Boat Ramp"/>
    <s v="Gordon Estuary"/>
    <n v="1"/>
    <s v="Coho"/>
    <s v="Wild"/>
    <s v="Smolt"/>
    <n v="3"/>
    <n v="1"/>
    <n v="3"/>
    <n v="1"/>
    <s v="BS"/>
    <s v="Select tide"/>
    <m/>
    <m/>
  </r>
  <r>
    <n v="31"/>
    <x v="2"/>
    <n v="7"/>
    <s v="Jul"/>
    <n v="28"/>
    <x v="75"/>
    <d v="1899-12-30T12:18:00"/>
    <x v="0"/>
    <s v="Pacheedah Shores Boat Ramp"/>
    <s v="Gordon Estuary"/>
    <n v="1"/>
    <s v="Chinook"/>
    <s v="Wild"/>
    <s v="Smolt"/>
    <n v="5"/>
    <n v="1"/>
    <n v="3"/>
    <n v="2"/>
    <s v="BS"/>
    <s v="Select tide"/>
    <m/>
    <m/>
  </r>
  <r>
    <n v="31"/>
    <x v="2"/>
    <n v="7"/>
    <s v="Jul"/>
    <n v="28"/>
    <x v="75"/>
    <d v="1899-12-30T12:18:00"/>
    <x v="0"/>
    <s v="Pacheedah Shores Boat Ramp"/>
    <s v="Gordon Estuary"/>
    <n v="1"/>
    <s v="Pipefish"/>
    <s v="Wild"/>
    <s v="Non-salmonid juvenile"/>
    <n v="18"/>
    <n v="1"/>
    <n v="4"/>
    <n v="2"/>
    <s v="BS"/>
    <s v="Select tide"/>
    <m/>
    <m/>
  </r>
  <r>
    <n v="31"/>
    <x v="2"/>
    <n v="7"/>
    <s v="Jul"/>
    <n v="28"/>
    <x v="75"/>
    <d v="1899-12-30T12:18:00"/>
    <x v="0"/>
    <s v="Pacheedah Shores Boat Ramp"/>
    <s v="Gordon Estuary"/>
    <n v="1"/>
    <s v="Flounder"/>
    <s v="Wild"/>
    <s v="Non-salmonid juvenile"/>
    <n v="11"/>
    <n v="1"/>
    <n v="4"/>
    <n v="6"/>
    <s v="BS"/>
    <s v="Select tide"/>
    <m/>
    <m/>
  </r>
  <r>
    <n v="31"/>
    <x v="2"/>
    <n v="7"/>
    <s v="Jul"/>
    <n v="28"/>
    <x v="75"/>
    <d v="1899-12-30T12:18:00"/>
    <x v="0"/>
    <s v="Pacheedah Shores Boat Ramp"/>
    <s v="Gordon Estuary"/>
    <n v="1"/>
    <s v="Perch"/>
    <s v="Wild"/>
    <s v="Non-salmonid juvenile"/>
    <n v="13"/>
    <n v="1"/>
    <n v="4"/>
    <n v="24"/>
    <s v="BS"/>
    <s v="Select tide"/>
    <m/>
    <m/>
  </r>
  <r>
    <n v="31"/>
    <x v="2"/>
    <n v="7"/>
    <s v="Jul"/>
    <n v="28"/>
    <x v="75"/>
    <d v="1899-12-30T13:45:00"/>
    <x v="12"/>
    <s v="Mouth of Site 7 inlet, north side"/>
    <s v="Gordon Estuary"/>
    <n v="1"/>
    <s v="Stickleback"/>
    <s v="Wild"/>
    <s v="Non-salmonid juvenile"/>
    <n v="9"/>
    <n v="1"/>
    <n v="4"/>
    <n v="160"/>
    <s v="BS"/>
    <s v="Select tide"/>
    <m/>
    <m/>
  </r>
  <r>
    <n v="31"/>
    <x v="2"/>
    <n v="7"/>
    <s v="Jul"/>
    <n v="28"/>
    <x v="75"/>
    <d v="1899-12-30T13:45:00"/>
    <x v="12"/>
    <s v="Mouth of Site 7 inlet, north side"/>
    <s v="Gordon Estuary"/>
    <n v="1"/>
    <s v="Pipefish"/>
    <s v="Wild"/>
    <s v="Non-salmonid juvenile"/>
    <n v="18"/>
    <n v="1"/>
    <n v="4"/>
    <n v="6"/>
    <s v="BS"/>
    <s v="Select tide"/>
    <m/>
    <m/>
  </r>
  <r>
    <n v="31"/>
    <x v="2"/>
    <n v="7"/>
    <s v="Jul"/>
    <n v="28"/>
    <x v="75"/>
    <d v="1899-12-30T13:45:00"/>
    <x v="12"/>
    <s v="Mouth of Site 7 inlet, north side"/>
    <s v="Gordon Estuary"/>
    <n v="1"/>
    <s v="Blennie/Gunnel"/>
    <s v="Wild"/>
    <s v="Non-salmonid juvenile"/>
    <n v="15"/>
    <n v="1"/>
    <n v="4"/>
    <n v="15"/>
    <s v="BS"/>
    <s v="Select tide"/>
    <m/>
    <m/>
  </r>
  <r>
    <n v="31"/>
    <x v="2"/>
    <n v="7"/>
    <s v="Jul"/>
    <n v="28"/>
    <x v="75"/>
    <d v="1899-12-30T13:45:00"/>
    <x v="12"/>
    <s v="Mouth of Site 7 inlet, north side"/>
    <s v="Gordon Estuary"/>
    <n v="1"/>
    <s v="Perch"/>
    <s v="Wild"/>
    <s v="Non-salmonid juvenile"/>
    <n v="13"/>
    <n v="1"/>
    <n v="4"/>
    <n v="200"/>
    <s v="BS"/>
    <s v="Select tide"/>
    <m/>
    <m/>
  </r>
  <r>
    <n v="31"/>
    <x v="2"/>
    <n v="7"/>
    <s v="Jul"/>
    <n v="28"/>
    <x v="75"/>
    <d v="1899-12-30T14:30:00"/>
    <x v="35"/>
    <s v="Gravel bar on Gordon at Site 1"/>
    <s v="Gordon Estuary"/>
    <n v="1"/>
    <s v="Coho"/>
    <s v="Wild"/>
    <s v="Fry"/>
    <n v="3"/>
    <n v="1"/>
    <n v="2"/>
    <n v="29"/>
    <s v="BS"/>
    <s v="Select tide"/>
    <m/>
    <m/>
  </r>
  <r>
    <n v="31"/>
    <x v="2"/>
    <n v="7"/>
    <s v="Jul"/>
    <n v="28"/>
    <x v="75"/>
    <d v="1899-12-30T14:30:00"/>
    <x v="35"/>
    <s v="Gravel bar on Gordon at Site 1"/>
    <s v="Gordon Estuary"/>
    <n v="1"/>
    <s v="Coho"/>
    <s v="Wild"/>
    <s v="Smolt"/>
    <n v="3"/>
    <n v="1"/>
    <n v="3"/>
    <n v="24"/>
    <s v="BS"/>
    <s v="Select tide"/>
    <m/>
    <m/>
  </r>
  <r>
    <n v="31"/>
    <x v="2"/>
    <n v="7"/>
    <s v="Jul"/>
    <n v="28"/>
    <x v="75"/>
    <d v="1899-12-30T14:30:00"/>
    <x v="35"/>
    <s v="Gravel bar on Gordon at Site 1"/>
    <s v="Gordon Estuary"/>
    <n v="1"/>
    <s v="Sculpin"/>
    <s v="Wild"/>
    <s v="Non-salmonid juvenile"/>
    <n v="8"/>
    <n v="1"/>
    <n v="4"/>
    <n v="46"/>
    <s v="BS"/>
    <s v="Select tide"/>
    <m/>
    <m/>
  </r>
  <r>
    <n v="31"/>
    <x v="2"/>
    <n v="7"/>
    <s v="Jul"/>
    <n v="28"/>
    <x v="75"/>
    <d v="1899-12-30T14:30:00"/>
    <x v="35"/>
    <s v="Gravel bar on Gordon at Site 1"/>
    <s v="Gordon Estuary"/>
    <n v="1"/>
    <s v="Stickleback"/>
    <s v="Wild"/>
    <s v="Non-salmonid juvenile"/>
    <n v="9"/>
    <n v="1"/>
    <n v="4"/>
    <n v="33"/>
    <s v="BS"/>
    <s v="Select tide"/>
    <m/>
    <m/>
  </r>
  <r>
    <n v="31"/>
    <x v="2"/>
    <n v="7"/>
    <s v="Jul"/>
    <n v="28"/>
    <x v="75"/>
    <d v="1899-12-30T14:30:00"/>
    <x v="35"/>
    <s v="Gravel bar on Gordon at Site 1"/>
    <s v="Gordon Estuary"/>
    <n v="1"/>
    <s v="Blennie/Gunnel"/>
    <s v="Wild"/>
    <s v="Non-salmonid juvenile"/>
    <n v="15"/>
    <n v="1"/>
    <n v="4"/>
    <n v="10"/>
    <s v="BS"/>
    <s v="Select tide"/>
    <m/>
    <m/>
  </r>
  <r>
    <n v="31"/>
    <x v="2"/>
    <n v="7"/>
    <s v="Jul"/>
    <n v="28"/>
    <x v="75"/>
    <d v="1899-12-30T14:30:00"/>
    <x v="35"/>
    <s v="Gravel bar on Gordon at Site 1"/>
    <s v="Gordon Estuary"/>
    <n v="1"/>
    <s v="Perch"/>
    <s v="Wild"/>
    <s v="Non-salmonid juvenile"/>
    <n v="13"/>
    <n v="1"/>
    <n v="4"/>
    <n v="20"/>
    <s v="BS"/>
    <s v="Select tide"/>
    <m/>
    <m/>
  </r>
  <r>
    <n v="31"/>
    <x v="2"/>
    <n v="7"/>
    <s v="Jul"/>
    <n v="28"/>
    <x v="75"/>
    <d v="1899-12-30T15:30:00"/>
    <x v="14"/>
    <s v="Site 1 salt marsh"/>
    <s v="Gordon Estuary"/>
    <n v="1"/>
    <s v="Coho"/>
    <s v="Wild"/>
    <s v="Fry"/>
    <n v="3"/>
    <n v="1"/>
    <n v="2"/>
    <n v="24"/>
    <s v="PS"/>
    <s v="Select tide"/>
    <m/>
    <m/>
  </r>
  <r>
    <n v="31"/>
    <x v="2"/>
    <n v="7"/>
    <s v="Jul"/>
    <n v="28"/>
    <x v="75"/>
    <d v="1899-12-30T15:30:00"/>
    <x v="14"/>
    <s v="Site 1 salt marsh"/>
    <s v="Gordon Estuary"/>
    <n v="1"/>
    <s v="Coho"/>
    <s v="Wild"/>
    <s v="Smolt"/>
    <n v="3"/>
    <n v="1"/>
    <n v="3"/>
    <n v="21"/>
    <s v="PS"/>
    <s v="Select tide"/>
    <m/>
    <m/>
  </r>
  <r>
    <n v="31"/>
    <x v="2"/>
    <n v="7"/>
    <s v="Jul"/>
    <n v="28"/>
    <x v="75"/>
    <d v="1899-12-30T15:30:00"/>
    <x v="14"/>
    <s v="Site 1 salt marsh"/>
    <s v="Gordon Estuary"/>
    <n v="1"/>
    <s v="Stickleback"/>
    <s v="Wild"/>
    <s v="Non-salmonid juvenile"/>
    <n v="9"/>
    <n v="1"/>
    <n v="4"/>
    <n v="50"/>
    <s v="PS"/>
    <s v="Select tide"/>
    <m/>
    <m/>
  </r>
  <r>
    <n v="31"/>
    <x v="2"/>
    <n v="7"/>
    <s v="Jul"/>
    <n v="28"/>
    <x v="75"/>
    <d v="1899-12-30T15:30:00"/>
    <x v="14"/>
    <s v="Site 1 salt marsh"/>
    <s v="Gordon Estuary"/>
    <n v="1"/>
    <s v="Blennie/Gunnel"/>
    <s v="Wild"/>
    <s v="Non-salmonid juvenile"/>
    <n v="15"/>
    <n v="1"/>
    <n v="4"/>
    <n v="1"/>
    <s v="PS"/>
    <s v="Select tide"/>
    <m/>
    <m/>
  </r>
  <r>
    <n v="31"/>
    <x v="2"/>
    <n v="7"/>
    <s v="Jul"/>
    <n v="28"/>
    <x v="75"/>
    <d v="1899-12-30T15:30:00"/>
    <x v="14"/>
    <s v="Site 1 salt marsh"/>
    <s v="Gordon Estuary"/>
    <n v="1"/>
    <s v="Perch"/>
    <s v="Wild"/>
    <s v="Non-salmonid juvenile"/>
    <n v="13"/>
    <n v="1"/>
    <n v="4"/>
    <n v="1"/>
    <s v="PS"/>
    <s v="Select tide"/>
    <m/>
    <m/>
  </r>
  <r>
    <n v="31"/>
    <x v="2"/>
    <n v="7"/>
    <s v="Jul"/>
    <n v="29"/>
    <x v="76"/>
    <d v="1899-12-30T14:00:00"/>
    <x v="2"/>
    <s v="South Arm SJ (Old Mill)"/>
    <s v="San Juan Estuary"/>
    <n v="1"/>
    <s v="Coho"/>
    <s v="Wild"/>
    <s v="Fry"/>
    <n v="3"/>
    <n v="1"/>
    <n v="2"/>
    <n v="8"/>
    <s v="BS"/>
    <s v="Select tide"/>
    <m/>
    <m/>
  </r>
  <r>
    <n v="31"/>
    <x v="2"/>
    <n v="7"/>
    <s v="Jul"/>
    <n v="29"/>
    <x v="76"/>
    <d v="1899-12-30T14:00:00"/>
    <x v="2"/>
    <s v="South Arm SJ (Old Mill)"/>
    <s v="San Juan Estuary"/>
    <n v="1"/>
    <s v="Coho"/>
    <s v="Wild"/>
    <s v="Smolt"/>
    <n v="3"/>
    <n v="1"/>
    <n v="3"/>
    <n v="18"/>
    <s v="BS"/>
    <s v="Select tide"/>
    <m/>
    <m/>
  </r>
  <r>
    <n v="31"/>
    <x v="2"/>
    <n v="7"/>
    <s v="Jul"/>
    <n v="29"/>
    <x v="76"/>
    <d v="1899-12-30T14:00:00"/>
    <x v="2"/>
    <s v="South Arm SJ (Old Mill)"/>
    <s v="San Juan Estuary"/>
    <n v="1"/>
    <s v="Sculpin"/>
    <s v="Wild"/>
    <s v="Non-salmonid juvenile"/>
    <n v="8"/>
    <n v="1"/>
    <n v="4"/>
    <n v="11"/>
    <s v="BS"/>
    <s v="Select tide"/>
    <m/>
    <m/>
  </r>
  <r>
    <n v="31"/>
    <x v="2"/>
    <n v="7"/>
    <s v="Jul"/>
    <n v="29"/>
    <x v="76"/>
    <d v="1899-12-30T14:00:00"/>
    <x v="2"/>
    <s v="South Arm SJ (Old Mill)"/>
    <s v="San Juan Estuary"/>
    <n v="1"/>
    <s v="Pipefish"/>
    <s v="Wild"/>
    <s v="Non-salmonid juvenile"/>
    <n v="18"/>
    <n v="1"/>
    <n v="4"/>
    <n v="23"/>
    <s v="BS"/>
    <s v="Select tide"/>
    <m/>
    <m/>
  </r>
  <r>
    <n v="31"/>
    <x v="2"/>
    <n v="7"/>
    <s v="Jul"/>
    <n v="29"/>
    <x v="76"/>
    <d v="1899-12-30T14:00:00"/>
    <x v="2"/>
    <s v="South Arm SJ (Old Mill)"/>
    <s v="San Juan Estuary"/>
    <n v="1"/>
    <s v="Blennie/Gunnel"/>
    <s v="Wild"/>
    <s v="Non-salmonid juvenile"/>
    <n v="15"/>
    <n v="1"/>
    <n v="4"/>
    <n v="1"/>
    <s v="BS"/>
    <s v="Select tide"/>
    <m/>
    <m/>
  </r>
  <r>
    <n v="31"/>
    <x v="2"/>
    <n v="7"/>
    <s v="Jul"/>
    <n v="29"/>
    <x v="76"/>
    <d v="1899-12-30T14:00:00"/>
    <x v="2"/>
    <s v="South Arm SJ (Old Mill)"/>
    <s v="San Juan Estuary"/>
    <n v="1"/>
    <s v="Flounder"/>
    <s v="Wild"/>
    <s v="Non-salmonid juvenile"/>
    <n v="11"/>
    <n v="1"/>
    <n v="4"/>
    <n v="1"/>
    <s v="BS"/>
    <s v="Select tide"/>
    <m/>
    <m/>
  </r>
  <r>
    <n v="31"/>
    <x v="2"/>
    <n v="7"/>
    <s v="Jul"/>
    <n v="29"/>
    <x v="76"/>
    <d v="1899-12-30T14:30:00"/>
    <x v="15"/>
    <s v="Q07, Central/South Arm confluence"/>
    <s v="San Juan Estuary"/>
    <n v="1"/>
    <s v="Coho"/>
    <s v="Wild"/>
    <s v="Fry"/>
    <n v="3"/>
    <n v="1"/>
    <n v="2"/>
    <n v="1"/>
    <s v="BS"/>
    <s v="Select tide"/>
    <m/>
    <m/>
  </r>
  <r>
    <n v="31"/>
    <x v="2"/>
    <n v="7"/>
    <s v="Jul"/>
    <n v="29"/>
    <x v="76"/>
    <d v="1899-12-30T14:30:00"/>
    <x v="15"/>
    <s v="Q07, Central/South Arm confluence"/>
    <s v="San Juan Estuary"/>
    <n v="1"/>
    <s v="Coho"/>
    <s v="Wild"/>
    <s v="Smolt"/>
    <n v="3"/>
    <n v="1"/>
    <n v="3"/>
    <n v="6"/>
    <s v="BS"/>
    <s v="Select tide"/>
    <m/>
    <m/>
  </r>
  <r>
    <n v="31"/>
    <x v="2"/>
    <n v="7"/>
    <s v="Jul"/>
    <n v="29"/>
    <x v="76"/>
    <d v="1899-12-30T14:30:00"/>
    <x v="15"/>
    <s v="Q07, Central/South Arm confluence"/>
    <s v="San Juan Estuary"/>
    <n v="1"/>
    <s v="Chinook"/>
    <s v="Wild"/>
    <s v="Smolt"/>
    <n v="5"/>
    <n v="1"/>
    <n v="3"/>
    <n v="1"/>
    <s v="BS"/>
    <s v="Select tide"/>
    <m/>
    <m/>
  </r>
  <r>
    <n v="31"/>
    <x v="2"/>
    <n v="7"/>
    <s v="Jul"/>
    <n v="29"/>
    <x v="76"/>
    <d v="1899-12-30T14:30:00"/>
    <x v="15"/>
    <s v="Q07, Central/South Arm confluence"/>
    <s v="San Juan Estuary"/>
    <n v="1"/>
    <s v="Pipefish"/>
    <s v="Wild"/>
    <s v="Non-salmonid juvenile"/>
    <n v="18"/>
    <n v="1"/>
    <n v="4"/>
    <n v="3"/>
    <s v="BS"/>
    <s v="Select tide"/>
    <m/>
    <m/>
  </r>
  <r>
    <n v="31"/>
    <x v="2"/>
    <n v="7"/>
    <s v="Jul"/>
    <n v="29"/>
    <x v="76"/>
    <d v="1899-12-30T14:30:00"/>
    <x v="15"/>
    <s v="Q07, Central/South Arm confluence"/>
    <s v="San Juan Estuary"/>
    <n v="1"/>
    <s v="Blennie/Gunnel"/>
    <s v="Wild"/>
    <s v="Non-salmonid juvenile"/>
    <n v="15"/>
    <n v="1"/>
    <n v="4"/>
    <n v="1"/>
    <s v="BS"/>
    <s v="Select tide"/>
    <m/>
    <m/>
  </r>
  <r>
    <n v="31"/>
    <x v="2"/>
    <n v="7"/>
    <s v="Jul"/>
    <n v="29"/>
    <x v="76"/>
    <d v="1899-12-30T15:00:00"/>
    <x v="11"/>
    <s v="Q4, u/s of Tanis's template site"/>
    <s v="San Juan Estuary"/>
    <n v="1"/>
    <s v="Coho"/>
    <s v="Wild"/>
    <s v="Fry"/>
    <n v="3"/>
    <n v="1"/>
    <n v="2"/>
    <n v="13"/>
    <s v="BS"/>
    <s v="Select tide"/>
    <m/>
    <m/>
  </r>
  <r>
    <n v="31"/>
    <x v="2"/>
    <n v="7"/>
    <s v="Jul"/>
    <n v="29"/>
    <x v="76"/>
    <d v="1899-12-30T15:00:00"/>
    <x v="11"/>
    <s v="Q4, u/s of Tanis's template site"/>
    <s v="San Juan Estuary"/>
    <n v="1"/>
    <s v="Sculpin"/>
    <s v="Wild"/>
    <s v="Non-salmonid juvenile"/>
    <n v="8"/>
    <n v="1"/>
    <n v="4"/>
    <n v="8"/>
    <s v="BS"/>
    <s v="Select tide"/>
    <m/>
    <m/>
  </r>
  <r>
    <n v="31"/>
    <x v="2"/>
    <n v="7"/>
    <s v="Jul"/>
    <n v="29"/>
    <x v="76"/>
    <d v="1899-12-30T15:00:00"/>
    <x v="11"/>
    <s v="Q4, u/s of Tanis's template site"/>
    <s v="San Juan Estuary"/>
    <n v="1"/>
    <s v="Pipefish"/>
    <s v="Wild"/>
    <s v="Non-salmonid juvenile"/>
    <n v="18"/>
    <n v="1"/>
    <n v="4"/>
    <n v="2"/>
    <s v="BS"/>
    <s v="Select tide"/>
    <m/>
    <m/>
  </r>
  <r>
    <n v="31"/>
    <x v="2"/>
    <n v="7"/>
    <s v="Jul"/>
    <n v="29"/>
    <x v="76"/>
    <d v="1899-12-30T15:00:00"/>
    <x v="11"/>
    <s v="Q4, u/s of Tanis's template site"/>
    <s v="San Juan Estuary"/>
    <n v="1"/>
    <s v="Blennie/Gunnel"/>
    <s v="Wild"/>
    <s v="Non-salmonid juvenile"/>
    <n v="15"/>
    <n v="1"/>
    <n v="4"/>
    <n v="6"/>
    <s v="BS"/>
    <s v="Select tide"/>
    <m/>
    <m/>
  </r>
  <r>
    <n v="31"/>
    <x v="2"/>
    <n v="7"/>
    <s v="Jul"/>
    <n v="29"/>
    <x v="76"/>
    <d v="1899-12-30T15:00:00"/>
    <x v="11"/>
    <s v="Q4, u/s of Tanis's template site"/>
    <s v="San Juan Estuary"/>
    <n v="1"/>
    <s v="Flounder"/>
    <s v="Wild"/>
    <s v="Non-salmonid juvenile"/>
    <n v="11"/>
    <n v="1"/>
    <n v="4"/>
    <n v="5"/>
    <s v="BS"/>
    <s v="Select tide"/>
    <m/>
    <m/>
  </r>
  <r>
    <n v="31"/>
    <x v="2"/>
    <n v="7"/>
    <s v="Jul"/>
    <n v="29"/>
    <x v="76"/>
    <d v="1899-12-30T15:00:00"/>
    <x v="11"/>
    <s v="Q4, u/s of Tanis's template site"/>
    <s v="San Juan Estuary"/>
    <n v="1"/>
    <s v="Perch"/>
    <s v="Wild"/>
    <s v="Non-salmonid juvenile"/>
    <n v="13"/>
    <n v="1"/>
    <n v="4"/>
    <n v="170"/>
    <s v="BS"/>
    <s v="Select tide"/>
    <m/>
    <m/>
  </r>
  <r>
    <n v="34"/>
    <x v="2"/>
    <n v="8"/>
    <s v="Aug"/>
    <n v="19"/>
    <x v="77"/>
    <d v="1899-12-30T08:40:00"/>
    <x v="25"/>
    <s v="Site 6, just upstream of bridge"/>
    <s v="Gordon Estuary"/>
    <n v="1"/>
    <s v="Coho"/>
    <s v="Wild"/>
    <s v="Fry"/>
    <n v="3"/>
    <n v="1"/>
    <n v="2"/>
    <n v="5"/>
    <s v="PS"/>
    <s v="Select tide"/>
    <m/>
    <m/>
  </r>
  <r>
    <n v="34"/>
    <x v="2"/>
    <n v="8"/>
    <s v="Aug"/>
    <n v="19"/>
    <x v="77"/>
    <d v="1899-12-30T08:40:00"/>
    <x v="25"/>
    <s v="Site 6, just upstream of bridge"/>
    <s v="Gordon Estuary"/>
    <n v="1"/>
    <s v="Coho"/>
    <s v="Wild"/>
    <s v="Smolt"/>
    <n v="3"/>
    <n v="1"/>
    <n v="3"/>
    <n v="9"/>
    <s v="PS"/>
    <s v="Select tide"/>
    <m/>
    <m/>
  </r>
  <r>
    <n v="34"/>
    <x v="2"/>
    <n v="8"/>
    <s v="Aug"/>
    <n v="19"/>
    <x v="77"/>
    <d v="1899-12-30T08:40:00"/>
    <x v="25"/>
    <s v="Site 6, just upstream of bridge"/>
    <s v="Gordon Estuary"/>
    <n v="1"/>
    <s v="Sculpin"/>
    <s v="Wild"/>
    <s v="Non-salmonid juvenile"/>
    <n v="8"/>
    <n v="1"/>
    <n v="4"/>
    <n v="4"/>
    <s v="PS"/>
    <s v="Select tide"/>
    <m/>
    <m/>
  </r>
  <r>
    <n v="34"/>
    <x v="2"/>
    <n v="8"/>
    <s v="Aug"/>
    <n v="19"/>
    <x v="77"/>
    <d v="1899-12-30T08:40:00"/>
    <x v="25"/>
    <s v="Site 6, just upstream of bridge"/>
    <s v="Gordon Estuary"/>
    <n v="1"/>
    <s v="Stickleback"/>
    <s v="Wild"/>
    <s v="Non-salmonid juvenile"/>
    <n v="9"/>
    <n v="1"/>
    <n v="4"/>
    <n v="150"/>
    <s v="PS"/>
    <s v="Select tide"/>
    <m/>
    <m/>
  </r>
  <r>
    <n v="34"/>
    <x v="2"/>
    <n v="8"/>
    <s v="Aug"/>
    <n v="19"/>
    <x v="77"/>
    <d v="1899-12-30T08:40:00"/>
    <x v="25"/>
    <s v="Site 6, just upstream of bridge"/>
    <s v="Gordon Estuary"/>
    <n v="1"/>
    <s v="Perch"/>
    <s v="Wild"/>
    <s v="Non-salmonid juvenile"/>
    <n v="13"/>
    <n v="1"/>
    <n v="4"/>
    <n v="30"/>
    <s v="PS"/>
    <s v="Select tide"/>
    <m/>
    <m/>
  </r>
  <r>
    <n v="34"/>
    <x v="2"/>
    <n v="8"/>
    <s v="Aug"/>
    <n v="19"/>
    <x v="77"/>
    <d v="1899-12-30T10:49:00"/>
    <x v="4"/>
    <s v="Butch's (Gordon R.)"/>
    <s v="Gordon Estuary"/>
    <n v="1"/>
    <s v="Chinook"/>
    <s v="Wild"/>
    <s v="Smolt"/>
    <n v="5"/>
    <n v="1"/>
    <n v="3"/>
    <n v="4"/>
    <s v="BS"/>
    <s v="Select tide"/>
    <m/>
    <m/>
  </r>
  <r>
    <n v="34"/>
    <x v="2"/>
    <n v="8"/>
    <s v="Aug"/>
    <n v="19"/>
    <x v="77"/>
    <d v="1899-12-30T10:49:00"/>
    <x v="4"/>
    <s v="Butch's (Gordon R.)"/>
    <s v="Gordon Estuary"/>
    <n v="1"/>
    <s v="Stickleback"/>
    <s v="Wild"/>
    <s v="Non-salmonid juvenile"/>
    <n v="9"/>
    <n v="1"/>
    <n v="4"/>
    <n v="12"/>
    <s v="BS"/>
    <s v="Select tide"/>
    <m/>
    <m/>
  </r>
  <r>
    <n v="34"/>
    <x v="2"/>
    <n v="8"/>
    <s v="Aug"/>
    <n v="19"/>
    <x v="77"/>
    <d v="1899-12-30T10:49:00"/>
    <x v="4"/>
    <s v="Butch's (Gordon R.)"/>
    <s v="Gordon Estuary"/>
    <n v="1"/>
    <s v="Crab"/>
    <s v="Wild"/>
    <s v="Non-salmonid juvenile"/>
    <n v="20"/>
    <n v="1"/>
    <n v="4"/>
    <n v="2"/>
    <s v="BS"/>
    <s v="Select tide"/>
    <m/>
    <m/>
  </r>
  <r>
    <n v="34"/>
    <x v="2"/>
    <n v="8"/>
    <s v="Aug"/>
    <n v="19"/>
    <x v="77"/>
    <d v="1899-12-30T11:15:00"/>
    <x v="9"/>
    <s v="Q Jeff (right bank opposite N. Arm confl.)"/>
    <s v="Gordon Estuary"/>
    <n v="1"/>
    <s v="Chinook"/>
    <s v="Wild"/>
    <s v="Smolt"/>
    <n v="5"/>
    <n v="1"/>
    <n v="3"/>
    <n v="4"/>
    <s v="BS"/>
    <s v="Select tide"/>
    <m/>
    <m/>
  </r>
  <r>
    <n v="34"/>
    <x v="2"/>
    <n v="8"/>
    <s v="Aug"/>
    <n v="19"/>
    <x v="77"/>
    <d v="1899-12-30T11:15:00"/>
    <x v="9"/>
    <s v="Q Jeff (right bank opposite N. Arm confl.)"/>
    <s v="Gordon Estuary"/>
    <n v="1"/>
    <s v="Sculpin"/>
    <s v="Wild"/>
    <s v="Non-salmonid juvenile"/>
    <n v="8"/>
    <n v="1"/>
    <n v="4"/>
    <n v="14"/>
    <s v="BS"/>
    <s v="Select tide"/>
    <m/>
    <m/>
  </r>
  <r>
    <n v="34"/>
    <x v="2"/>
    <n v="8"/>
    <s v="Aug"/>
    <n v="19"/>
    <x v="77"/>
    <d v="1899-12-30T11:15:00"/>
    <x v="9"/>
    <s v="Q Jeff (right bank opposite N. Arm confl.)"/>
    <s v="Gordon Estuary"/>
    <n v="1"/>
    <s v="Stickleback"/>
    <s v="Wild"/>
    <s v="Non-salmonid juvenile"/>
    <n v="9"/>
    <n v="1"/>
    <n v="4"/>
    <n v="12"/>
    <s v="BS"/>
    <s v="Select tide"/>
    <m/>
    <m/>
  </r>
  <r>
    <n v="34"/>
    <x v="2"/>
    <n v="8"/>
    <s v="Aug"/>
    <n v="19"/>
    <x v="77"/>
    <d v="1899-12-30T11:15:00"/>
    <x v="9"/>
    <s v="Q Jeff (right bank opposite N. Arm confl.)"/>
    <s v="Gordon Estuary"/>
    <n v="1"/>
    <s v="Blennie/Gunnel"/>
    <s v="Wild"/>
    <s v="Non-salmonid juvenile"/>
    <n v="15"/>
    <n v="1"/>
    <n v="4"/>
    <n v="9"/>
    <s v="BS"/>
    <s v="Select tide"/>
    <m/>
    <m/>
  </r>
  <r>
    <n v="34"/>
    <x v="2"/>
    <n v="8"/>
    <s v="Aug"/>
    <n v="19"/>
    <x v="77"/>
    <d v="1899-12-30T11:15:00"/>
    <x v="9"/>
    <s v="Q Jeff (right bank opposite N. Arm confl.)"/>
    <s v="Gordon Estuary"/>
    <n v="1"/>
    <s v="Perch"/>
    <s v="Wild"/>
    <s v="Non-salmonid juvenile"/>
    <n v="13"/>
    <n v="1"/>
    <n v="4"/>
    <n v="18"/>
    <s v="BS"/>
    <s v="Select tide"/>
    <m/>
    <m/>
  </r>
  <r>
    <n v="34"/>
    <x v="2"/>
    <n v="8"/>
    <s v="Aug"/>
    <n v="19"/>
    <x v="77"/>
    <d v="1899-12-30T11:15:00"/>
    <x v="9"/>
    <s v="Q Jeff (right bank opposite N. Arm confl.)"/>
    <s v="Gordon Estuary"/>
    <n v="1"/>
    <s v="Crab"/>
    <s v="Wild"/>
    <s v="Non-salmonid juvenile"/>
    <n v="20"/>
    <n v="1"/>
    <n v="4"/>
    <n v="1"/>
    <s v="BS"/>
    <s v="Select tide"/>
    <m/>
    <m/>
  </r>
  <r>
    <n v="34"/>
    <x v="2"/>
    <n v="8"/>
    <s v="Aug"/>
    <n v="19"/>
    <x v="77"/>
    <d v="1899-12-30T11:35:00"/>
    <x v="1"/>
    <s v="Gallaugher's"/>
    <s v="Gordon Estuary"/>
    <n v="1"/>
    <s v="Stickleback"/>
    <s v="Wild"/>
    <s v="Non-salmonid juvenile"/>
    <n v="9"/>
    <n v="1"/>
    <n v="4"/>
    <n v="1"/>
    <s v="BS"/>
    <s v="Select tide"/>
    <m/>
    <m/>
  </r>
  <r>
    <n v="34"/>
    <x v="2"/>
    <n v="8"/>
    <s v="Aug"/>
    <n v="19"/>
    <x v="77"/>
    <d v="1899-12-30T11:35:00"/>
    <x v="1"/>
    <s v="Gallaugher's"/>
    <s v="Gordon Estuary"/>
    <n v="1"/>
    <s v="Flounder"/>
    <s v="Wild"/>
    <s v="Non-salmonid juvenile"/>
    <n v="11"/>
    <n v="1"/>
    <n v="4"/>
    <n v="3"/>
    <s v="BS"/>
    <s v="Select tide"/>
    <m/>
    <m/>
  </r>
  <r>
    <n v="34"/>
    <x v="2"/>
    <n v="8"/>
    <s v="Aug"/>
    <n v="19"/>
    <x v="77"/>
    <d v="1899-12-30T11:35:00"/>
    <x v="1"/>
    <s v="Gallaugher's"/>
    <s v="Gordon Estuary"/>
    <n v="1"/>
    <s v="Perch"/>
    <s v="Wild"/>
    <s v="Non-salmonid juvenile"/>
    <n v="13"/>
    <n v="1"/>
    <n v="4"/>
    <n v="1"/>
    <s v="BS"/>
    <s v="Select tide"/>
    <m/>
    <m/>
  </r>
  <r>
    <n v="34"/>
    <x v="2"/>
    <n v="8"/>
    <s v="Aug"/>
    <n v="19"/>
    <x v="77"/>
    <d v="1899-12-30T11:57:00"/>
    <x v="0"/>
    <s v="Pacheedah Shores Boat Ramp"/>
    <s v="Gordon Estuary"/>
    <n v="1"/>
    <s v="Sculpin"/>
    <s v="Wild"/>
    <s v="Non-salmonid juvenile"/>
    <n v="8"/>
    <n v="1"/>
    <n v="4"/>
    <n v="5"/>
    <s v="BS"/>
    <s v="Select tide"/>
    <m/>
    <m/>
  </r>
  <r>
    <n v="34"/>
    <x v="2"/>
    <n v="8"/>
    <s v="Aug"/>
    <n v="19"/>
    <x v="77"/>
    <d v="1899-12-30T11:57:00"/>
    <x v="0"/>
    <s v="Pacheedah Shores Boat Ramp"/>
    <s v="Gordon Estuary"/>
    <n v="1"/>
    <s v="Stickleback"/>
    <s v="Wild"/>
    <s v="Non-salmonid juvenile"/>
    <n v="9"/>
    <n v="1"/>
    <n v="4"/>
    <n v="40"/>
    <s v="BS"/>
    <s v="Select tide"/>
    <m/>
    <m/>
  </r>
  <r>
    <n v="34"/>
    <x v="2"/>
    <n v="8"/>
    <s v="Aug"/>
    <n v="19"/>
    <x v="77"/>
    <d v="1899-12-30T11:57:00"/>
    <x v="0"/>
    <s v="Pacheedah Shores Boat Ramp"/>
    <s v="Gordon Estuary"/>
    <n v="1"/>
    <s v="Pipefish"/>
    <s v="Wild"/>
    <s v="Non-salmonid juvenile"/>
    <n v="18"/>
    <n v="1"/>
    <n v="4"/>
    <n v="12"/>
    <s v="BS"/>
    <s v="Select tide"/>
    <m/>
    <m/>
  </r>
  <r>
    <n v="34"/>
    <x v="2"/>
    <n v="8"/>
    <s v="Aug"/>
    <n v="19"/>
    <x v="77"/>
    <d v="1899-12-30T11:57:00"/>
    <x v="0"/>
    <s v="Pacheedah Shores Boat Ramp"/>
    <s v="Gordon Estuary"/>
    <n v="1"/>
    <s v="Blennie/Gunnel"/>
    <s v="Wild"/>
    <s v="Non-salmonid juvenile"/>
    <n v="15"/>
    <n v="1"/>
    <n v="4"/>
    <n v="7"/>
    <s v="BS"/>
    <s v="Select tide"/>
    <m/>
    <m/>
  </r>
  <r>
    <n v="34"/>
    <x v="2"/>
    <n v="8"/>
    <s v="Aug"/>
    <n v="19"/>
    <x v="77"/>
    <d v="1899-12-30T11:57:00"/>
    <x v="0"/>
    <s v="Pacheedah Shores Boat Ramp"/>
    <s v="Gordon Estuary"/>
    <n v="1"/>
    <s v="Flounder"/>
    <s v="Wild"/>
    <s v="Non-salmonid juvenile"/>
    <n v="11"/>
    <n v="1"/>
    <n v="4"/>
    <n v="4"/>
    <s v="BS"/>
    <s v="Select tide"/>
    <m/>
    <m/>
  </r>
  <r>
    <n v="34"/>
    <x v="2"/>
    <n v="8"/>
    <s v="Aug"/>
    <n v="19"/>
    <x v="77"/>
    <d v="1899-12-30T11:57:00"/>
    <x v="0"/>
    <s v="Pacheedah Shores Boat Ramp"/>
    <s v="Gordon Estuary"/>
    <n v="1"/>
    <s v="Perch"/>
    <s v="Wild"/>
    <s v="Non-salmonid juvenile"/>
    <n v="13"/>
    <n v="1"/>
    <n v="4"/>
    <n v="200"/>
    <s v="BS"/>
    <s v="Select tide"/>
    <m/>
    <m/>
  </r>
  <r>
    <n v="34"/>
    <x v="2"/>
    <n v="8"/>
    <s v="Aug"/>
    <n v="19"/>
    <x v="77"/>
    <d v="1899-12-30T12:12:00"/>
    <x v="6"/>
    <s v="Smokies"/>
    <s v="Gordon Estuary"/>
    <n v="1"/>
    <s v="Coho"/>
    <s v="Wild"/>
    <s v="Smolt"/>
    <n v="3"/>
    <n v="1"/>
    <n v="3"/>
    <n v="1"/>
    <s v="BS"/>
    <s v="Select tide"/>
    <m/>
    <m/>
  </r>
  <r>
    <n v="34"/>
    <x v="2"/>
    <n v="8"/>
    <s v="Aug"/>
    <n v="19"/>
    <x v="77"/>
    <d v="1899-12-30T12:12:00"/>
    <x v="6"/>
    <s v="Smokies"/>
    <s v="Gordon Estuary"/>
    <n v="1"/>
    <s v="Chinook"/>
    <s v="Wild"/>
    <s v="Smolt"/>
    <n v="5"/>
    <n v="1"/>
    <n v="3"/>
    <n v="2"/>
    <s v="BS"/>
    <s v="Select tide"/>
    <m/>
    <m/>
  </r>
  <r>
    <n v="34"/>
    <x v="2"/>
    <n v="8"/>
    <s v="Aug"/>
    <n v="19"/>
    <x v="77"/>
    <d v="1899-12-30T12:12:00"/>
    <x v="6"/>
    <s v="Smokies"/>
    <s v="Gordon Estuary"/>
    <n v="1"/>
    <s v="Sculpin"/>
    <s v="Wild"/>
    <s v="Non-salmonid juvenile"/>
    <n v="8"/>
    <n v="1"/>
    <n v="4"/>
    <n v="1"/>
    <s v="BS"/>
    <s v="Select tide"/>
    <m/>
    <m/>
  </r>
  <r>
    <n v="34"/>
    <x v="2"/>
    <n v="8"/>
    <s v="Aug"/>
    <n v="19"/>
    <x v="77"/>
    <d v="1899-12-30T12:12:00"/>
    <x v="6"/>
    <s v="Smokies"/>
    <s v="Gordon Estuary"/>
    <n v="1"/>
    <s v="Stickleback"/>
    <s v="Wild"/>
    <s v="Non-salmonid juvenile"/>
    <n v="9"/>
    <n v="1"/>
    <n v="4"/>
    <n v="6"/>
    <s v="BS"/>
    <s v="Select tide"/>
    <m/>
    <m/>
  </r>
  <r>
    <n v="34"/>
    <x v="2"/>
    <n v="8"/>
    <s v="Aug"/>
    <n v="19"/>
    <x v="77"/>
    <d v="1899-12-30T12:12:00"/>
    <x v="6"/>
    <s v="Smokies"/>
    <s v="Gordon Estuary"/>
    <n v="1"/>
    <s v="Pipefish"/>
    <s v="Wild"/>
    <s v="Non-salmonid juvenile"/>
    <n v="18"/>
    <n v="1"/>
    <n v="4"/>
    <n v="2"/>
    <s v="BS"/>
    <s v="Select tide"/>
    <m/>
    <m/>
  </r>
  <r>
    <n v="34"/>
    <x v="2"/>
    <n v="8"/>
    <s v="Aug"/>
    <n v="19"/>
    <x v="77"/>
    <d v="1899-12-30T12:12:00"/>
    <x v="6"/>
    <s v="Smokies"/>
    <s v="Gordon Estuary"/>
    <n v="1"/>
    <s v="Flounder"/>
    <s v="Wild"/>
    <s v="Non-salmonid juvenile"/>
    <n v="11"/>
    <n v="1"/>
    <n v="4"/>
    <n v="1"/>
    <s v="BS"/>
    <s v="Select tide"/>
    <m/>
    <m/>
  </r>
  <r>
    <n v="34"/>
    <x v="2"/>
    <n v="8"/>
    <s v="Aug"/>
    <n v="19"/>
    <x v="77"/>
    <d v="1899-12-30T12:12:00"/>
    <x v="6"/>
    <s v="Smokies"/>
    <s v="Gordon Estuary"/>
    <n v="1"/>
    <s v="Perch"/>
    <s v="Wild"/>
    <s v="Non-salmonid juvenile"/>
    <n v="13"/>
    <n v="1"/>
    <n v="4"/>
    <n v="1"/>
    <s v="BS"/>
    <s v="Select tide"/>
    <m/>
    <m/>
  </r>
  <r>
    <n v="34"/>
    <x v="2"/>
    <n v="8"/>
    <s v="Aug"/>
    <n v="19"/>
    <x v="77"/>
    <d v="1899-12-30T14:00:00"/>
    <x v="35"/>
    <s v="Gravel bar on Gordon at Site 1"/>
    <s v="Gordon Estuary"/>
    <n v="1"/>
    <s v="Coho"/>
    <s v="Wild"/>
    <s v="Fry"/>
    <n v="3"/>
    <n v="1"/>
    <n v="2"/>
    <n v="24"/>
    <s v="BS"/>
    <s v="Select tide"/>
    <m/>
    <m/>
  </r>
  <r>
    <n v="34"/>
    <x v="2"/>
    <n v="8"/>
    <s v="Aug"/>
    <n v="19"/>
    <x v="77"/>
    <d v="1899-12-30T14:00:00"/>
    <x v="35"/>
    <s v="Gravel bar on Gordon at Site 1"/>
    <s v="Gordon Estuary"/>
    <n v="1"/>
    <s v="Coho"/>
    <s v="Wild"/>
    <s v="Smolt"/>
    <n v="3"/>
    <n v="1"/>
    <n v="3"/>
    <n v="12"/>
    <s v="BS"/>
    <s v="Select tide"/>
    <m/>
    <m/>
  </r>
  <r>
    <n v="34"/>
    <x v="2"/>
    <n v="8"/>
    <s v="Aug"/>
    <n v="19"/>
    <x v="77"/>
    <d v="1899-12-30T14:00:00"/>
    <x v="35"/>
    <s v="Gravel bar on Gordon at Site 1"/>
    <s v="Gordon Estuary"/>
    <n v="1"/>
    <s v="Sculpin"/>
    <s v="Wild"/>
    <s v="Non-salmonid juvenile"/>
    <n v="8"/>
    <n v="1"/>
    <n v="4"/>
    <n v="43"/>
    <s v="BS"/>
    <s v="Select tide"/>
    <m/>
    <m/>
  </r>
  <r>
    <n v="34"/>
    <x v="2"/>
    <n v="8"/>
    <s v="Aug"/>
    <n v="19"/>
    <x v="77"/>
    <d v="1899-12-30T14:00:00"/>
    <x v="35"/>
    <s v="Gravel bar on Gordon at Site 1"/>
    <s v="Gordon Estuary"/>
    <n v="1"/>
    <s v="Blennie/Gunnel"/>
    <s v="Wild"/>
    <s v="Non-salmonid juvenile"/>
    <n v="15"/>
    <n v="1"/>
    <n v="4"/>
    <n v="2"/>
    <s v="BS"/>
    <s v="Select tide"/>
    <m/>
    <m/>
  </r>
  <r>
    <n v="34"/>
    <x v="2"/>
    <n v="8"/>
    <s v="Aug"/>
    <n v="19"/>
    <x v="77"/>
    <d v="1899-12-30T14:00:00"/>
    <x v="35"/>
    <s v="Gravel bar on Gordon at Site 1"/>
    <s v="Gordon Estuary"/>
    <n v="1"/>
    <s v="Perch"/>
    <s v="Wild"/>
    <s v="Non-salmonid juvenile"/>
    <n v="13"/>
    <n v="1"/>
    <n v="4"/>
    <n v="2"/>
    <s v="BS"/>
    <s v="Select tide"/>
    <m/>
    <m/>
  </r>
  <r>
    <n v="34"/>
    <x v="2"/>
    <n v="8"/>
    <s v="Aug"/>
    <n v="19"/>
    <x v="77"/>
    <d v="1899-12-30T14:44:00"/>
    <x v="15"/>
    <s v="Q07, Central/South Arm confluence"/>
    <s v="San Juan Estuary"/>
    <n v="1"/>
    <s v="Coho"/>
    <s v="Wild"/>
    <s v="Fry"/>
    <n v="3"/>
    <n v="1"/>
    <n v="2"/>
    <n v="17"/>
    <s v="BS"/>
    <s v="Select tide"/>
    <m/>
    <m/>
  </r>
  <r>
    <n v="34"/>
    <x v="2"/>
    <n v="8"/>
    <s v="Aug"/>
    <n v="19"/>
    <x v="77"/>
    <d v="1899-12-30T14:44:00"/>
    <x v="15"/>
    <s v="Q07, Central/South Arm confluence"/>
    <s v="San Juan Estuary"/>
    <n v="1"/>
    <s v="Coho"/>
    <s v="Wild"/>
    <s v="Smolt"/>
    <n v="3"/>
    <n v="1"/>
    <n v="3"/>
    <n v="7"/>
    <s v="BS"/>
    <s v="Select tide"/>
    <m/>
    <m/>
  </r>
  <r>
    <n v="34"/>
    <x v="2"/>
    <n v="8"/>
    <s v="Aug"/>
    <n v="19"/>
    <x v="77"/>
    <d v="1899-12-30T14:44:00"/>
    <x v="15"/>
    <s v="Q07, Central/South Arm confluence"/>
    <s v="San Juan Estuary"/>
    <n v="1"/>
    <s v="Sculpin"/>
    <s v="Wild"/>
    <s v="Non-salmonid juvenile"/>
    <n v="8"/>
    <n v="1"/>
    <n v="4"/>
    <n v="12"/>
    <s v="BS"/>
    <s v="Select tide"/>
    <m/>
    <m/>
  </r>
  <r>
    <n v="34"/>
    <x v="2"/>
    <n v="8"/>
    <s v="Aug"/>
    <n v="19"/>
    <x v="77"/>
    <d v="1899-12-30T14:44:00"/>
    <x v="15"/>
    <s v="Q07, Central/South Arm confluence"/>
    <s v="San Juan Estuary"/>
    <n v="1"/>
    <s v="Stickleback"/>
    <s v="Wild"/>
    <s v="Non-salmonid juvenile"/>
    <n v="9"/>
    <n v="1"/>
    <n v="4"/>
    <n v="150"/>
    <s v="BS"/>
    <s v="Select tide"/>
    <m/>
    <m/>
  </r>
  <r>
    <n v="35"/>
    <x v="2"/>
    <n v="8"/>
    <s v="Aug"/>
    <n v="25"/>
    <x v="78"/>
    <d v="1899-12-30T08:45:00"/>
    <x v="25"/>
    <s v="Site 6, just upstream of bridge"/>
    <s v="Gordon Estuary"/>
    <n v="1"/>
    <s v="Stickleback"/>
    <s v="Wild"/>
    <s v="Non-salmonid juvenile"/>
    <n v="9"/>
    <n v="1"/>
    <n v="4"/>
    <n v="50"/>
    <s v="BS"/>
    <s v="Select tide"/>
    <m/>
    <m/>
  </r>
  <r>
    <n v="35"/>
    <x v="2"/>
    <n v="8"/>
    <s v="Aug"/>
    <n v="25"/>
    <x v="78"/>
    <d v="1899-12-30T10:13:00"/>
    <x v="4"/>
    <s v="Butch's (Gordon R.)"/>
    <s v="Gordon Estuary"/>
    <n v="1"/>
    <s v="Chinook"/>
    <s v="Wild"/>
    <s v="Smolt"/>
    <n v="5"/>
    <n v="1"/>
    <n v="3"/>
    <n v="1"/>
    <s v="BS"/>
    <s v="Select tide"/>
    <m/>
    <m/>
  </r>
  <r>
    <n v="35"/>
    <x v="2"/>
    <n v="8"/>
    <s v="Aug"/>
    <n v="25"/>
    <x v="78"/>
    <d v="1899-12-30T10:13:00"/>
    <x v="4"/>
    <s v="Butch's (Gordon R.)"/>
    <s v="Gordon Estuary"/>
    <n v="1"/>
    <s v="Smelt"/>
    <s v="Wild"/>
    <s v="Non-salmonid juvenile"/>
    <n v="25"/>
    <n v="1"/>
    <n v="4"/>
    <n v="1"/>
    <s v="BS"/>
    <s v="Select tide"/>
    <m/>
    <m/>
  </r>
  <r>
    <n v="35"/>
    <x v="2"/>
    <n v="8"/>
    <s v="Aug"/>
    <n v="25"/>
    <x v="78"/>
    <d v="1899-12-30T10:34:00"/>
    <x v="8"/>
    <s v="Q01, left bank Gordon up from confluence"/>
    <s v="Gordon Estuary"/>
    <n v="1"/>
    <s v="Sculpin"/>
    <s v="Wild"/>
    <s v="Non-salmonid juvenile"/>
    <n v="8"/>
    <n v="1"/>
    <n v="4"/>
    <n v="1"/>
    <s v="BS"/>
    <s v="Select tide"/>
    <m/>
    <m/>
  </r>
  <r>
    <n v="35"/>
    <x v="2"/>
    <n v="8"/>
    <s v="Aug"/>
    <n v="25"/>
    <x v="78"/>
    <d v="1899-12-30T10:34:00"/>
    <x v="8"/>
    <s v="Q01, left bank Gordon up from confluence"/>
    <s v="Gordon Estuary"/>
    <n v="1"/>
    <s v="Stickleback"/>
    <s v="Wild"/>
    <s v="Non-salmonid juvenile"/>
    <n v="9"/>
    <n v="1"/>
    <n v="4"/>
    <n v="1"/>
    <s v="BS"/>
    <s v="Select tide"/>
    <m/>
    <m/>
  </r>
  <r>
    <n v="35"/>
    <x v="2"/>
    <n v="8"/>
    <s v="Aug"/>
    <n v="25"/>
    <x v="78"/>
    <d v="1899-12-30T10:34:00"/>
    <x v="8"/>
    <s v="Q01, left bank Gordon up from confluence"/>
    <s v="Gordon Estuary"/>
    <n v="1"/>
    <s v="Pipefish"/>
    <s v="Wild"/>
    <s v="Non-salmonid juvenile"/>
    <n v="18"/>
    <n v="1"/>
    <n v="4"/>
    <n v="1"/>
    <s v="BS"/>
    <s v="Select tide"/>
    <m/>
    <m/>
  </r>
  <r>
    <n v="35"/>
    <x v="2"/>
    <n v="8"/>
    <s v="Aug"/>
    <n v="25"/>
    <x v="78"/>
    <d v="1899-12-30T10:34:00"/>
    <x v="8"/>
    <s v="Q01, left bank Gordon up from confluence"/>
    <s v="Gordon Estuary"/>
    <n v="1"/>
    <s v="Blennie/Gunnel"/>
    <s v="Wild"/>
    <s v="Non-salmonid juvenile"/>
    <n v="15"/>
    <n v="1"/>
    <n v="4"/>
    <n v="2"/>
    <s v="BS"/>
    <s v="Select tide"/>
    <m/>
    <m/>
  </r>
  <r>
    <n v="35"/>
    <x v="2"/>
    <n v="8"/>
    <s v="Aug"/>
    <n v="25"/>
    <x v="78"/>
    <d v="1899-12-30T12:00:00"/>
    <x v="9"/>
    <s v="Q Jeff (right bank opposite N. Arm confl.)"/>
    <s v="Gordon Estuary"/>
    <n v="1"/>
    <s v="Blennie/Gunnel"/>
    <s v="Wild"/>
    <s v="Non-salmonid juvenile"/>
    <n v="15"/>
    <n v="1"/>
    <n v="4"/>
    <n v="7"/>
    <s v="BS"/>
    <s v="Select tide"/>
    <m/>
    <m/>
  </r>
  <r>
    <n v="35"/>
    <x v="2"/>
    <n v="8"/>
    <s v="Aug"/>
    <n v="25"/>
    <x v="78"/>
    <d v="1899-12-30T12:00:00"/>
    <x v="9"/>
    <s v="Q Jeff (right bank opposite N. Arm confl.)"/>
    <s v="Gordon Estuary"/>
    <n v="1"/>
    <s v="Perch"/>
    <s v="Wild"/>
    <s v="Non-salmonid juvenile"/>
    <n v="13"/>
    <n v="1"/>
    <n v="4"/>
    <n v="32"/>
    <s v="BS"/>
    <s v="Select tide"/>
    <m/>
    <m/>
  </r>
  <r>
    <n v="35"/>
    <x v="2"/>
    <n v="8"/>
    <s v="Aug"/>
    <n v="25"/>
    <x v="78"/>
    <d v="1899-12-30T12:00:00"/>
    <x v="9"/>
    <s v="Q Jeff (right bank opposite N. Arm confl.)"/>
    <s v="Gordon Estuary"/>
    <n v="1"/>
    <s v="Chinook"/>
    <s v="Wild"/>
    <s v="Smolt"/>
    <n v="5"/>
    <n v="1"/>
    <n v="3"/>
    <n v="1"/>
    <s v="BS"/>
    <s v="Select tide"/>
    <m/>
    <m/>
  </r>
  <r>
    <n v="35"/>
    <x v="2"/>
    <n v="8"/>
    <s v="Aug"/>
    <n v="25"/>
    <x v="78"/>
    <d v="1899-12-30T12:23:00"/>
    <x v="6"/>
    <s v="Smokies"/>
    <s v="Gordon Estuary"/>
    <n v="1"/>
    <s v="Sculpin"/>
    <s v="Wild"/>
    <s v="Non-salmonid juvenile"/>
    <n v="8"/>
    <n v="1"/>
    <n v="4"/>
    <n v="1"/>
    <s v="BS"/>
    <s v="Select tide"/>
    <m/>
    <m/>
  </r>
  <r>
    <n v="35"/>
    <x v="2"/>
    <n v="8"/>
    <s v="Aug"/>
    <n v="25"/>
    <x v="78"/>
    <d v="1899-12-30T12:23:00"/>
    <x v="6"/>
    <s v="Smokies"/>
    <s v="Gordon Estuary"/>
    <n v="1"/>
    <s v="Stickleback"/>
    <s v="Wild"/>
    <s v="Non-salmonid juvenile"/>
    <n v="9"/>
    <n v="1"/>
    <n v="4"/>
    <n v="1"/>
    <s v="BS"/>
    <s v="Select tide"/>
    <m/>
    <m/>
  </r>
  <r>
    <n v="35"/>
    <x v="2"/>
    <n v="8"/>
    <s v="Aug"/>
    <n v="25"/>
    <x v="78"/>
    <d v="1899-12-30T12:23:00"/>
    <x v="6"/>
    <s v="Smokies"/>
    <s v="Gordon Estuary"/>
    <n v="1"/>
    <s v="Pipefish"/>
    <s v="Wild"/>
    <s v="Non-salmonid juvenile"/>
    <n v="18"/>
    <n v="1"/>
    <n v="4"/>
    <n v="3"/>
    <s v="BS"/>
    <s v="Select tide"/>
    <m/>
    <m/>
  </r>
  <r>
    <n v="35"/>
    <x v="2"/>
    <n v="8"/>
    <s v="Aug"/>
    <n v="25"/>
    <x v="78"/>
    <d v="1899-12-30T12:23:00"/>
    <x v="6"/>
    <s v="Smokies"/>
    <s v="Gordon Estuary"/>
    <n v="1"/>
    <s v="Flounder"/>
    <s v="Wild"/>
    <s v="Non-salmonid juvenile"/>
    <n v="11"/>
    <n v="1"/>
    <n v="4"/>
    <n v="2"/>
    <s v="BS"/>
    <s v="Select tide"/>
    <m/>
    <m/>
  </r>
  <r>
    <n v="35"/>
    <x v="2"/>
    <n v="8"/>
    <s v="Aug"/>
    <n v="25"/>
    <x v="78"/>
    <d v="1899-12-30T12:23:00"/>
    <x v="6"/>
    <s v="Smokies"/>
    <s v="Gordon Estuary"/>
    <n v="1"/>
    <s v="Perch"/>
    <s v="Wild"/>
    <s v="Non-salmonid juvenile"/>
    <n v="13"/>
    <n v="1"/>
    <n v="4"/>
    <n v="147"/>
    <s v="BS"/>
    <s v="Select tide"/>
    <m/>
    <m/>
  </r>
  <r>
    <n v="35"/>
    <x v="2"/>
    <n v="8"/>
    <s v="Aug"/>
    <n v="25"/>
    <x v="78"/>
    <d v="1899-12-30T12:23:00"/>
    <x v="6"/>
    <s v="Smokies"/>
    <s v="Gordon Estuary"/>
    <n v="1"/>
    <s v="Coho"/>
    <s v="Wild"/>
    <s v="Smolt"/>
    <n v="3"/>
    <n v="1"/>
    <n v="3"/>
    <n v="2"/>
    <s v="BS"/>
    <s v="Select tide"/>
    <m/>
    <m/>
  </r>
  <r>
    <n v="35"/>
    <x v="2"/>
    <n v="8"/>
    <s v="Aug"/>
    <n v="25"/>
    <x v="78"/>
    <d v="1899-12-30T12:23:00"/>
    <x v="6"/>
    <s v="Smokies"/>
    <s v="Gordon Estuary"/>
    <n v="1"/>
    <s v="Chinook"/>
    <s v="Wild"/>
    <s v="Smolt"/>
    <n v="5"/>
    <n v="1"/>
    <n v="3"/>
    <n v="4"/>
    <s v="BS"/>
    <s v="Select tide"/>
    <m/>
    <m/>
  </r>
  <r>
    <n v="35"/>
    <x v="2"/>
    <n v="8"/>
    <s v="Aug"/>
    <n v="25"/>
    <x v="78"/>
    <d v="1899-12-30T12:50:00"/>
    <x v="12"/>
    <s v="Mouth of Site 7 inlet, north side"/>
    <s v="Gordon Estuary"/>
    <n v="1"/>
    <s v="Sculpin"/>
    <s v="Wild"/>
    <s v="Non-salmonid juvenile"/>
    <n v="8"/>
    <n v="1"/>
    <n v="4"/>
    <n v="7"/>
    <s v="BS"/>
    <s v="Select tide"/>
    <m/>
    <m/>
  </r>
  <r>
    <n v="35"/>
    <x v="2"/>
    <n v="8"/>
    <s v="Aug"/>
    <n v="25"/>
    <x v="78"/>
    <d v="1899-12-30T12:50:00"/>
    <x v="12"/>
    <s v="Mouth of Site 7 inlet, north side"/>
    <s v="Gordon Estuary"/>
    <n v="1"/>
    <s v="Stickleback"/>
    <s v="Wild"/>
    <s v="Non-salmonid juvenile"/>
    <n v="9"/>
    <n v="1"/>
    <n v="4"/>
    <n v="50"/>
    <s v="BS"/>
    <s v="Select tide"/>
    <m/>
    <m/>
  </r>
  <r>
    <n v="35"/>
    <x v="2"/>
    <n v="8"/>
    <s v="Aug"/>
    <n v="25"/>
    <x v="78"/>
    <d v="1899-12-30T12:50:00"/>
    <x v="12"/>
    <s v="Mouth of Site 7 inlet, north side"/>
    <s v="Gordon Estuary"/>
    <n v="1"/>
    <s v="Pipefish"/>
    <s v="Wild"/>
    <s v="Non-salmonid juvenile"/>
    <n v="18"/>
    <n v="1"/>
    <n v="4"/>
    <n v="3"/>
    <s v="BS"/>
    <s v="Select tide"/>
    <m/>
    <m/>
  </r>
  <r>
    <n v="35"/>
    <x v="2"/>
    <n v="8"/>
    <s v="Aug"/>
    <n v="25"/>
    <x v="78"/>
    <d v="1899-12-30T12:50:00"/>
    <x v="12"/>
    <s v="Mouth of Site 7 inlet, north side"/>
    <s v="Gordon Estuary"/>
    <n v="1"/>
    <s v="Blennie/Gunnel"/>
    <s v="Wild"/>
    <s v="Non-salmonid juvenile"/>
    <n v="15"/>
    <n v="1"/>
    <n v="4"/>
    <n v="1"/>
    <s v="BS"/>
    <s v="Select tide"/>
    <m/>
    <m/>
  </r>
  <r>
    <n v="35"/>
    <x v="2"/>
    <n v="8"/>
    <s v="Aug"/>
    <n v="25"/>
    <x v="78"/>
    <d v="1899-12-30T12:50:00"/>
    <x v="12"/>
    <s v="Mouth of Site 7 inlet, north side"/>
    <s v="Gordon Estuary"/>
    <n v="1"/>
    <s v="Perch"/>
    <s v="Wild"/>
    <s v="Non-salmonid juvenile"/>
    <n v="13"/>
    <n v="1"/>
    <n v="4"/>
    <n v="120"/>
    <s v="BS"/>
    <s v="Select tide"/>
    <m/>
    <m/>
  </r>
  <r>
    <n v="35"/>
    <x v="2"/>
    <n v="8"/>
    <s v="Aug"/>
    <n v="25"/>
    <x v="78"/>
    <d v="1899-12-30T12:50:00"/>
    <x v="12"/>
    <s v="Mouth of Site 7 inlet, north side"/>
    <s v="Gordon Estuary"/>
    <n v="1"/>
    <s v="Coho"/>
    <s v="Wild"/>
    <s v="Smolt"/>
    <n v="3"/>
    <n v="1"/>
    <n v="3"/>
    <n v="5"/>
    <s v="BS"/>
    <s v="Select tide"/>
    <m/>
    <m/>
  </r>
  <r>
    <n v="35"/>
    <x v="2"/>
    <n v="8"/>
    <s v="Aug"/>
    <n v="25"/>
    <x v="78"/>
    <d v="1899-12-30T12:50:00"/>
    <x v="12"/>
    <s v="Mouth of Site 7 inlet, north side"/>
    <s v="Gordon Estuary"/>
    <n v="1"/>
    <s v="Chinook"/>
    <s v="Wild"/>
    <s v="Smolt"/>
    <n v="5"/>
    <n v="1"/>
    <n v="3"/>
    <n v="1"/>
    <s v="BS"/>
    <s v="Select tide"/>
    <m/>
    <m/>
  </r>
  <r>
    <n v="35"/>
    <x v="2"/>
    <n v="8"/>
    <s v="Aug"/>
    <n v="25"/>
    <x v="78"/>
    <d v="1899-12-30T13:06:00"/>
    <x v="20"/>
    <s v="On point at confluence of N. Arm and Brown's Slough"/>
    <s v="Gordon Estuary"/>
    <n v="1"/>
    <s v="Sculpin"/>
    <s v="Wild"/>
    <s v="Non-salmonid juvenile"/>
    <n v="8"/>
    <n v="1"/>
    <n v="4"/>
    <n v="5"/>
    <s v="BS"/>
    <s v="Select tide"/>
    <m/>
    <m/>
  </r>
  <r>
    <n v="35"/>
    <x v="2"/>
    <n v="8"/>
    <s v="Aug"/>
    <n v="25"/>
    <x v="78"/>
    <d v="1899-12-30T13:06:00"/>
    <x v="20"/>
    <s v="On point at confluence of N. Arm and Brown's Slough"/>
    <s v="Gordon Estuary"/>
    <n v="1"/>
    <s v="Stickleback"/>
    <s v="Wild"/>
    <s v="Non-salmonid juvenile"/>
    <n v="9"/>
    <n v="1"/>
    <n v="4"/>
    <n v="5"/>
    <s v="BS"/>
    <s v="Select tide"/>
    <m/>
    <m/>
  </r>
  <r>
    <n v="35"/>
    <x v="2"/>
    <n v="8"/>
    <s v="Aug"/>
    <n v="25"/>
    <x v="78"/>
    <d v="1899-12-30T13:06:00"/>
    <x v="20"/>
    <s v="On point at confluence of N. Arm and Brown's Slough"/>
    <s v="Gordon Estuary"/>
    <n v="1"/>
    <s v="Pipefish"/>
    <s v="Wild"/>
    <s v="Non-salmonid juvenile"/>
    <n v="18"/>
    <n v="1"/>
    <n v="4"/>
    <n v="1"/>
    <s v="BS"/>
    <s v="Select tide"/>
    <m/>
    <m/>
  </r>
  <r>
    <n v="35"/>
    <x v="2"/>
    <n v="8"/>
    <s v="Aug"/>
    <n v="25"/>
    <x v="78"/>
    <d v="1899-12-30T13:06:00"/>
    <x v="20"/>
    <s v="On point at confluence of N. Arm and Brown's Slough"/>
    <s v="Gordon Estuary"/>
    <n v="1"/>
    <s v="Blennie/Gunnel"/>
    <s v="Wild"/>
    <s v="Non-salmonid juvenile"/>
    <n v="15"/>
    <n v="1"/>
    <n v="4"/>
    <n v="1"/>
    <s v="BS"/>
    <s v="Select tide"/>
    <m/>
    <m/>
  </r>
  <r>
    <n v="35"/>
    <x v="2"/>
    <n v="8"/>
    <s v="Aug"/>
    <n v="25"/>
    <x v="78"/>
    <d v="1899-12-30T13:06:00"/>
    <x v="20"/>
    <s v="On point at confluence of N. Arm and Brown's Slough"/>
    <s v="Gordon Estuary"/>
    <n v="1"/>
    <s v="Flounder"/>
    <s v="Wild"/>
    <s v="Non-salmonid juvenile"/>
    <n v="11"/>
    <n v="1"/>
    <n v="4"/>
    <n v="6"/>
    <s v="BS"/>
    <s v="Select tide"/>
    <m/>
    <m/>
  </r>
  <r>
    <n v="35"/>
    <x v="2"/>
    <n v="8"/>
    <s v="Aug"/>
    <n v="25"/>
    <x v="78"/>
    <d v="1899-12-30T13:45:00"/>
    <x v="35"/>
    <s v="Gravel bar on Gordon at Site 1"/>
    <s v="Gordon Estuary"/>
    <n v="1"/>
    <s v="Coho"/>
    <s v="Wild"/>
    <s v="Fry"/>
    <n v="3"/>
    <n v="1"/>
    <n v="2"/>
    <n v="39"/>
    <s v="BS"/>
    <s v="Select tide"/>
    <m/>
    <m/>
  </r>
  <r>
    <n v="35"/>
    <x v="2"/>
    <n v="8"/>
    <s v="Aug"/>
    <n v="25"/>
    <x v="78"/>
    <d v="1899-12-30T13:45:00"/>
    <x v="35"/>
    <s v="Gravel bar on Gordon at Site 1"/>
    <s v="Gordon Estuary"/>
    <n v="1"/>
    <s v="Coho"/>
    <s v="Wild"/>
    <s v="Smolt"/>
    <n v="3"/>
    <n v="1"/>
    <n v="3"/>
    <n v="24"/>
    <s v="BS"/>
    <s v="Select tide"/>
    <m/>
    <m/>
  </r>
  <r>
    <n v="35"/>
    <x v="2"/>
    <n v="8"/>
    <s v="Aug"/>
    <n v="25"/>
    <x v="78"/>
    <d v="1899-12-30T13:45:00"/>
    <x v="35"/>
    <s v="Gravel bar on Gordon at Site 1"/>
    <s v="Gordon Estuary"/>
    <n v="1"/>
    <s v="Sculpin"/>
    <s v="Wild"/>
    <s v="Non-salmonid juvenile"/>
    <n v="8"/>
    <n v="1"/>
    <n v="4"/>
    <n v="26"/>
    <s v="BS"/>
    <s v="Select tide"/>
    <m/>
    <m/>
  </r>
  <r>
    <n v="35"/>
    <x v="2"/>
    <n v="8"/>
    <s v="Aug"/>
    <n v="25"/>
    <x v="78"/>
    <d v="1899-12-30T13:45:00"/>
    <x v="35"/>
    <s v="Gravel bar on Gordon at Site 1"/>
    <s v="Gordon Estuary"/>
    <n v="1"/>
    <s v="Stickleback"/>
    <s v="Wild"/>
    <s v="Non-salmonid juvenile"/>
    <n v="9"/>
    <n v="1"/>
    <n v="4"/>
    <n v="1"/>
    <s v="BS"/>
    <s v="Select tide"/>
    <m/>
    <m/>
  </r>
  <r>
    <n v="35"/>
    <x v="2"/>
    <n v="8"/>
    <s v="Aug"/>
    <n v="25"/>
    <x v="78"/>
    <d v="1899-12-30T13:45:00"/>
    <x v="35"/>
    <s v="Gravel bar on Gordon at Site 1"/>
    <s v="Gordon Estuary"/>
    <n v="1"/>
    <s v="Blennie/Gunnel"/>
    <s v="Wild"/>
    <s v="Non-salmonid juvenile"/>
    <n v="15"/>
    <n v="1"/>
    <n v="4"/>
    <n v="3"/>
    <s v="BS"/>
    <s v="Select tide"/>
    <m/>
    <m/>
  </r>
  <r>
    <n v="35"/>
    <x v="2"/>
    <n v="8"/>
    <s v="Aug"/>
    <n v="25"/>
    <x v="78"/>
    <d v="1899-12-30T13:45:00"/>
    <x v="35"/>
    <s v="Gravel bar on Gordon at Site 1"/>
    <s v="Gordon Estuary"/>
    <n v="1"/>
    <s v="Perch"/>
    <s v="Wild"/>
    <s v="Non-salmonid juvenile"/>
    <n v="13"/>
    <n v="1"/>
    <n v="4"/>
    <n v="7"/>
    <s v="BS"/>
    <s v="Select tide"/>
    <m/>
    <m/>
  </r>
  <r>
    <n v="35"/>
    <x v="2"/>
    <n v="8"/>
    <s v="Aug"/>
    <n v="25"/>
    <x v="78"/>
    <d v="1899-12-30T14:30:00"/>
    <x v="38"/>
    <s v="Q09, San Juan mouth"/>
    <s v="San Juan Estuary"/>
    <n v="1"/>
    <s v="Coho"/>
    <s v="Wild"/>
    <s v="Smolt"/>
    <n v="3"/>
    <n v="1"/>
    <n v="3"/>
    <n v="9"/>
    <s v="BS"/>
    <s v="Select tide"/>
    <m/>
    <m/>
  </r>
  <r>
    <n v="35"/>
    <x v="2"/>
    <n v="8"/>
    <s v="Aug"/>
    <n v="25"/>
    <x v="78"/>
    <d v="1899-12-30T14:30:00"/>
    <x v="38"/>
    <s v="Q09, San Juan mouth"/>
    <s v="San Juan Estuary"/>
    <n v="1"/>
    <s v="Sculpin"/>
    <s v="Wild"/>
    <s v="Non-salmonid juvenile"/>
    <n v="8"/>
    <n v="1"/>
    <n v="4"/>
    <n v="1"/>
    <s v="BS"/>
    <s v="Select tide"/>
    <m/>
    <m/>
  </r>
  <r>
    <n v="35"/>
    <x v="2"/>
    <n v="8"/>
    <s v="Aug"/>
    <n v="25"/>
    <x v="78"/>
    <d v="1899-12-30T14:30:00"/>
    <x v="38"/>
    <s v="Q09, San Juan mouth"/>
    <s v="San Juan Estuary"/>
    <n v="1"/>
    <s v="Stickleback"/>
    <s v="Wild"/>
    <s v="Non-salmonid juvenile"/>
    <n v="9"/>
    <n v="1"/>
    <n v="4"/>
    <n v="247"/>
    <s v="BS"/>
    <s v="Select tide"/>
    <m/>
    <m/>
  </r>
  <r>
    <n v="35"/>
    <x v="2"/>
    <n v="8"/>
    <s v="Aug"/>
    <n v="25"/>
    <x v="78"/>
    <d v="1899-12-30T14:30:00"/>
    <x v="38"/>
    <s v="Q09, San Juan mouth"/>
    <s v="San Juan Estuary"/>
    <n v="1"/>
    <s v="Blennie/Gunnel"/>
    <s v="Wild"/>
    <s v="Non-salmonid juvenile"/>
    <n v="15"/>
    <n v="1"/>
    <n v="4"/>
    <n v="6"/>
    <s v="BS"/>
    <s v="Select tide"/>
    <m/>
    <m/>
  </r>
  <r>
    <n v="35"/>
    <x v="2"/>
    <n v="8"/>
    <s v="Aug"/>
    <n v="25"/>
    <x v="78"/>
    <d v="1899-12-30T14:30:00"/>
    <x v="38"/>
    <s v="Q09, San Juan mouth"/>
    <s v="San Juan Estuary"/>
    <n v="1"/>
    <s v="Perch"/>
    <s v="Wild"/>
    <s v="Non-salmonid juvenile"/>
    <n v="13"/>
    <n v="1"/>
    <n v="4"/>
    <n v="251"/>
    <s v="BS"/>
    <s v="Select tide"/>
    <m/>
    <m/>
  </r>
  <r>
    <n v="35"/>
    <x v="2"/>
    <n v="8"/>
    <s v="Aug"/>
    <n v="26"/>
    <x v="79"/>
    <d v="1899-12-30T12:50:00"/>
    <x v="15"/>
    <s v="Q07, Central/South Arm confluence"/>
    <s v="San Juan Estuary"/>
    <n v="1"/>
    <s v="Coho"/>
    <s v="Wild"/>
    <s v="Fry"/>
    <n v="3"/>
    <n v="1"/>
    <n v="2"/>
    <n v="1"/>
    <s v="BS"/>
    <s v="Select tide"/>
    <m/>
    <m/>
  </r>
  <r>
    <n v="35"/>
    <x v="2"/>
    <n v="8"/>
    <s v="Aug"/>
    <n v="26"/>
    <x v="79"/>
    <d v="1899-12-30T12:50:00"/>
    <x v="15"/>
    <s v="Q07, Central/South Arm confluence"/>
    <s v="San Juan Estuary"/>
    <n v="1"/>
    <s v="Coho"/>
    <s v="Wild"/>
    <s v="Smolt"/>
    <n v="3"/>
    <n v="1"/>
    <n v="3"/>
    <n v="10"/>
    <s v="BS"/>
    <s v="Select tide"/>
    <m/>
    <m/>
  </r>
  <r>
    <n v="35"/>
    <x v="2"/>
    <n v="8"/>
    <s v="Aug"/>
    <n v="26"/>
    <x v="79"/>
    <d v="1899-12-30T12:50:00"/>
    <x v="15"/>
    <s v="Q07, Central/South Arm confluence"/>
    <s v="San Juan Estuary"/>
    <n v="1"/>
    <s v="Sculpin"/>
    <s v="Wild"/>
    <s v="Non-salmonid juvenile"/>
    <n v="8"/>
    <n v="1"/>
    <n v="4"/>
    <n v="7"/>
    <s v="BS"/>
    <s v="Select tide"/>
    <m/>
    <m/>
  </r>
  <r>
    <n v="35"/>
    <x v="2"/>
    <n v="8"/>
    <s v="Aug"/>
    <n v="26"/>
    <x v="79"/>
    <d v="1899-12-30T12:50:00"/>
    <x v="15"/>
    <s v="Q07, Central/South Arm confluence"/>
    <s v="San Juan Estuary"/>
    <n v="1"/>
    <s v="Stickleback"/>
    <s v="Wild"/>
    <s v="Non-salmonid juvenile"/>
    <n v="9"/>
    <n v="1"/>
    <n v="4"/>
    <n v="6"/>
    <s v="BS"/>
    <s v="Select tide"/>
    <m/>
    <m/>
  </r>
  <r>
    <n v="35"/>
    <x v="2"/>
    <n v="8"/>
    <s v="Aug"/>
    <n v="26"/>
    <x v="79"/>
    <d v="1899-12-30T12:50:00"/>
    <x v="15"/>
    <s v="Q07, Central/South Arm confluence"/>
    <s v="San Juan Estuary"/>
    <n v="1"/>
    <s v="Pipefish"/>
    <s v="Wild"/>
    <s v="Non-salmonid juvenile"/>
    <n v="18"/>
    <n v="1"/>
    <n v="4"/>
    <n v="2"/>
    <s v="BS"/>
    <s v="Select tide"/>
    <m/>
    <m/>
  </r>
  <r>
    <n v="35"/>
    <x v="2"/>
    <n v="8"/>
    <s v="Aug"/>
    <n v="26"/>
    <x v="79"/>
    <d v="1899-12-30T12:50:00"/>
    <x v="15"/>
    <s v="Q07, Central/South Arm confluence"/>
    <s v="San Juan Estuary"/>
    <n v="1"/>
    <s v="Perch"/>
    <s v="Wild"/>
    <s v="Non-salmonid juvenile"/>
    <n v="13"/>
    <n v="1"/>
    <n v="4"/>
    <n v="133"/>
    <s v="BS"/>
    <s v="Select tide"/>
    <m/>
    <m/>
  </r>
  <r>
    <n v="35"/>
    <x v="2"/>
    <n v="8"/>
    <s v="Aug"/>
    <n v="26"/>
    <x v="79"/>
    <d v="1899-12-30T13:14:00"/>
    <x v="2"/>
    <s v="South Arm SJ (Old Mill)"/>
    <s v="San Juan Estuary"/>
    <n v="1"/>
    <s v="Sculpin"/>
    <s v="Wild"/>
    <s v="Non-salmonid juvenile"/>
    <n v="8"/>
    <n v="1"/>
    <n v="4"/>
    <n v="2"/>
    <s v="BS"/>
    <s v="Select tide"/>
    <m/>
    <m/>
  </r>
  <r>
    <n v="35"/>
    <x v="2"/>
    <n v="8"/>
    <s v="Aug"/>
    <n v="26"/>
    <x v="79"/>
    <d v="1899-12-30T13:14:00"/>
    <x v="2"/>
    <s v="South Arm SJ (Old Mill)"/>
    <s v="San Juan Estuary"/>
    <n v="1"/>
    <s v="Stickleback"/>
    <s v="Wild"/>
    <s v="Non-salmonid juvenile"/>
    <n v="9"/>
    <n v="1"/>
    <n v="4"/>
    <n v="40"/>
    <s v="BS"/>
    <s v="Select tide"/>
    <m/>
    <m/>
  </r>
  <r>
    <n v="35"/>
    <x v="2"/>
    <n v="8"/>
    <s v="Aug"/>
    <n v="26"/>
    <x v="79"/>
    <d v="1899-12-30T13:14:00"/>
    <x v="2"/>
    <s v="South Arm SJ (Old Mill)"/>
    <s v="San Juan Estuary"/>
    <n v="1"/>
    <s v="Pipefish"/>
    <s v="Wild"/>
    <s v="Non-salmonid juvenile"/>
    <n v="18"/>
    <n v="1"/>
    <n v="4"/>
    <n v="4"/>
    <s v="BS"/>
    <s v="Select tide"/>
    <m/>
    <m/>
  </r>
  <r>
    <n v="35"/>
    <x v="2"/>
    <n v="8"/>
    <s v="Aug"/>
    <n v="26"/>
    <x v="79"/>
    <d v="1899-12-30T13:14:00"/>
    <x v="2"/>
    <s v="South Arm SJ (Old Mill)"/>
    <s v="San Juan Estuary"/>
    <n v="1"/>
    <s v="Blennie/Gunnel"/>
    <s v="Wild"/>
    <s v="Non-salmonid juvenile"/>
    <n v="15"/>
    <n v="1"/>
    <n v="4"/>
    <n v="1"/>
    <s v="BS"/>
    <s v="Select tide"/>
    <m/>
    <m/>
  </r>
  <r>
    <n v="35"/>
    <x v="2"/>
    <n v="8"/>
    <s v="Aug"/>
    <n v="26"/>
    <x v="79"/>
    <d v="1899-12-30T13:55:00"/>
    <x v="3"/>
    <s v="Central Arm SJ at Island Rd Bridge"/>
    <s v="San Juan Estuary"/>
    <n v="1"/>
    <s v="Sculpin"/>
    <s v="Wild"/>
    <s v="Non-salmonid juvenile"/>
    <n v="8"/>
    <n v="1"/>
    <n v="4"/>
    <n v="4"/>
    <s v="BS"/>
    <s v="Select tide"/>
    <m/>
    <m/>
  </r>
  <r>
    <n v="35"/>
    <x v="2"/>
    <n v="8"/>
    <s v="Aug"/>
    <n v="26"/>
    <x v="79"/>
    <d v="1899-12-30T13:55:00"/>
    <x v="3"/>
    <s v="Central Arm SJ at Island Rd Bridge"/>
    <s v="San Juan Estuary"/>
    <n v="1"/>
    <s v="Stickleback"/>
    <s v="Wild"/>
    <s v="Non-salmonid juvenile"/>
    <n v="9"/>
    <n v="1"/>
    <n v="4"/>
    <n v="2"/>
    <s v="BS"/>
    <s v="Select tide"/>
    <m/>
    <m/>
  </r>
  <r>
    <n v="35"/>
    <x v="2"/>
    <n v="8"/>
    <s v="Aug"/>
    <n v="26"/>
    <x v="79"/>
    <d v="1899-12-30T13:55:00"/>
    <x v="3"/>
    <s v="Central Arm SJ at Island Rd Bridge"/>
    <s v="San Juan Estuary"/>
    <n v="1"/>
    <s v="Pipefish"/>
    <s v="Wild"/>
    <s v="Non-salmonid juvenile"/>
    <n v="18"/>
    <n v="1"/>
    <n v="4"/>
    <n v="2"/>
    <s v="BS"/>
    <s v="Select tide"/>
    <m/>
    <m/>
  </r>
  <r>
    <n v="35"/>
    <x v="2"/>
    <n v="8"/>
    <s v="Aug"/>
    <n v="26"/>
    <x v="79"/>
    <d v="1899-12-30T13:55:00"/>
    <x v="3"/>
    <s v="Central Arm SJ at Island Rd Bridge"/>
    <s v="San Juan Estuary"/>
    <n v="1"/>
    <s v="Flounder"/>
    <s v="Wild"/>
    <s v="Non-salmonid juvenile"/>
    <n v="11"/>
    <n v="1"/>
    <n v="4"/>
    <n v="2"/>
    <s v="BS"/>
    <s v="Select tide"/>
    <m/>
    <m/>
  </r>
  <r>
    <n v="35"/>
    <x v="2"/>
    <n v="8"/>
    <s v="Aug"/>
    <n v="26"/>
    <x v="79"/>
    <d v="1899-12-30T13:55:00"/>
    <x v="3"/>
    <s v="Central Arm SJ at Island Rd Bridge"/>
    <s v="San Juan Estuary"/>
    <n v="1"/>
    <s v="Perch"/>
    <s v="Wild"/>
    <s v="Non-salmonid juvenile"/>
    <n v="13"/>
    <n v="1"/>
    <n v="4"/>
    <n v="1"/>
    <s v="BS"/>
    <s v="Select tide"/>
    <m/>
    <m/>
  </r>
  <r>
    <n v="35"/>
    <x v="2"/>
    <n v="8"/>
    <s v="Aug"/>
    <n v="26"/>
    <x v="79"/>
    <d v="1899-12-30T14:30:00"/>
    <x v="10"/>
    <s v="Q Helen, top of Island Road"/>
    <s v="San Juan Estuary"/>
    <n v="1"/>
    <s v="Stickleback"/>
    <s v="Wild"/>
    <s v="Non-salmonid juvenile"/>
    <n v="9"/>
    <n v="1"/>
    <n v="4"/>
    <n v="1"/>
    <s v="BS"/>
    <s v="Select tide"/>
    <m/>
    <m/>
  </r>
  <r>
    <n v="35"/>
    <x v="2"/>
    <n v="8"/>
    <s v="Aug"/>
    <n v="26"/>
    <x v="79"/>
    <d v="1899-12-30T14:30:00"/>
    <x v="10"/>
    <s v="Q Helen, top of Island Road"/>
    <s v="San Juan Estuary"/>
    <n v="1"/>
    <s v="Flounder"/>
    <s v="Wild"/>
    <s v="Non-salmonid juvenile"/>
    <n v="11"/>
    <n v="1"/>
    <n v="4"/>
    <n v="5"/>
    <s v="BS"/>
    <s v="Select tide"/>
    <m/>
    <m/>
  </r>
  <r>
    <n v="36"/>
    <x v="2"/>
    <n v="8"/>
    <s v="Aug"/>
    <n v="31"/>
    <x v="80"/>
    <d v="1899-12-30T08:30:00"/>
    <x v="4"/>
    <s v="Butch's (Gordon R.)"/>
    <s v="Gordon Estuary"/>
    <n v="1"/>
    <s v="Sculpin"/>
    <s v="Wild"/>
    <s v="Non-salmonid juvenile"/>
    <n v="8"/>
    <n v="1"/>
    <n v="4"/>
    <n v="3"/>
    <s v="BS"/>
    <s v="Select tide"/>
    <m/>
    <m/>
  </r>
  <r>
    <n v="36"/>
    <x v="2"/>
    <n v="8"/>
    <s v="Aug"/>
    <n v="31"/>
    <x v="80"/>
    <d v="1899-12-30T08:30:00"/>
    <x v="4"/>
    <s v="Butch's (Gordon R.)"/>
    <s v="Gordon Estuary"/>
    <n v="1"/>
    <s v="Flounder"/>
    <s v="Wild"/>
    <s v="Non-salmonid juvenile"/>
    <n v="11"/>
    <n v="1"/>
    <n v="4"/>
    <n v="3"/>
    <s v="BS"/>
    <s v="Select tide"/>
    <m/>
    <m/>
  </r>
  <r>
    <n v="36"/>
    <x v="2"/>
    <n v="8"/>
    <s v="Aug"/>
    <n v="31"/>
    <x v="80"/>
    <d v="1899-12-30T08:30:00"/>
    <x v="4"/>
    <s v="Butch's (Gordon R.)"/>
    <s v="Gordon Estuary"/>
    <n v="1"/>
    <s v="Sandlance"/>
    <s v="Wild"/>
    <s v="not specified"/>
    <n v="14"/>
    <n v="1"/>
    <n v="5"/>
    <n v="81"/>
    <s v="BS"/>
    <s v="Select tide"/>
    <m/>
    <m/>
  </r>
  <r>
    <n v="36"/>
    <x v="2"/>
    <n v="8"/>
    <s v="Aug"/>
    <n v="31"/>
    <x v="80"/>
    <d v="1899-12-30T08:30:00"/>
    <x v="4"/>
    <s v="Butch's (Gordon R.)"/>
    <s v="Gordon Estuary"/>
    <n v="1"/>
    <s v="Chinook"/>
    <s v="Wild"/>
    <s v="Smolt"/>
    <n v="5"/>
    <n v="1"/>
    <n v="3"/>
    <n v="3"/>
    <s v="BS"/>
    <s v="Select tide"/>
    <m/>
    <m/>
  </r>
  <r>
    <n v="36"/>
    <x v="2"/>
    <n v="8"/>
    <s v="Aug"/>
    <n v="31"/>
    <x v="80"/>
    <d v="1899-12-30T08:55:00"/>
    <x v="8"/>
    <s v="Q01, left bank Gordon up from confluence"/>
    <s v="Gordon Estuary"/>
    <n v="1"/>
    <s v="Chinook"/>
    <s v="Wild"/>
    <s v="Smolt"/>
    <n v="5"/>
    <n v="1"/>
    <n v="3"/>
    <n v="103"/>
    <s v="BS"/>
    <s v="Select tide"/>
    <m/>
    <m/>
  </r>
  <r>
    <n v="36"/>
    <x v="2"/>
    <n v="8"/>
    <s v="Aug"/>
    <n v="31"/>
    <x v="80"/>
    <d v="1899-12-30T08:55:00"/>
    <x v="8"/>
    <s v="Q01, left bank Gordon up from confluence"/>
    <s v="Gordon Estuary"/>
    <n v="1"/>
    <s v="Crab"/>
    <s v="Wild"/>
    <s v="Non-salmonid juvenile"/>
    <n v="20"/>
    <n v="1"/>
    <n v="4"/>
    <n v="12"/>
    <s v="BS"/>
    <s v="Select tide"/>
    <m/>
    <m/>
  </r>
  <r>
    <n v="36"/>
    <x v="2"/>
    <n v="8"/>
    <s v="Aug"/>
    <n v="31"/>
    <x v="80"/>
    <d v="1899-12-30T09:49:00"/>
    <x v="9"/>
    <s v="Q Jeff (right bank opposite N. Arm confl.)"/>
    <s v="Gordon Estuary"/>
    <n v="1"/>
    <s v="Sculpin"/>
    <s v="Wild"/>
    <s v="Non-salmonid juvenile"/>
    <n v="8"/>
    <n v="1"/>
    <n v="4"/>
    <n v="3"/>
    <s v="BS"/>
    <s v="Select tide"/>
    <m/>
    <m/>
  </r>
  <r>
    <n v="36"/>
    <x v="2"/>
    <n v="8"/>
    <s v="Aug"/>
    <n v="31"/>
    <x v="80"/>
    <d v="1899-12-30T09:49:00"/>
    <x v="9"/>
    <s v="Q Jeff (right bank opposite N. Arm confl.)"/>
    <s v="Gordon Estuary"/>
    <n v="1"/>
    <s v="Blennie/Gunnel"/>
    <s v="Wild"/>
    <s v="Non-salmonid juvenile"/>
    <n v="15"/>
    <n v="1"/>
    <n v="4"/>
    <n v="10"/>
    <s v="BS"/>
    <s v="Select tide"/>
    <m/>
    <m/>
  </r>
  <r>
    <n v="36"/>
    <x v="2"/>
    <n v="8"/>
    <s v="Aug"/>
    <n v="31"/>
    <x v="80"/>
    <d v="1899-12-30T09:49:00"/>
    <x v="9"/>
    <s v="Q Jeff (right bank opposite N. Arm confl.)"/>
    <s v="Gordon Estuary"/>
    <n v="1"/>
    <s v="Flounder"/>
    <s v="Wild"/>
    <s v="Non-salmonid juvenile"/>
    <n v="11"/>
    <n v="1"/>
    <n v="4"/>
    <n v="2"/>
    <s v="BS"/>
    <s v="Select tide"/>
    <m/>
    <m/>
  </r>
  <r>
    <n v="36"/>
    <x v="2"/>
    <n v="8"/>
    <s v="Aug"/>
    <n v="31"/>
    <x v="80"/>
    <d v="1899-12-30T09:49:00"/>
    <x v="9"/>
    <s v="Q Jeff (right bank opposite N. Arm confl.)"/>
    <s v="Gordon Estuary"/>
    <n v="1"/>
    <s v="Perch"/>
    <s v="Wild"/>
    <s v="Non-salmonid juvenile"/>
    <n v="13"/>
    <n v="1"/>
    <n v="4"/>
    <n v="32"/>
    <s v="BS"/>
    <s v="Select tide"/>
    <m/>
    <m/>
  </r>
  <r>
    <n v="36"/>
    <x v="2"/>
    <n v="8"/>
    <s v="Aug"/>
    <n v="31"/>
    <x v="80"/>
    <d v="1899-12-30T10:10:00"/>
    <x v="6"/>
    <s v="Smokies"/>
    <s v="Gordon Estuary"/>
    <n v="1"/>
    <s v="Chinook"/>
    <s v="Wild"/>
    <s v="Smolt"/>
    <n v="5"/>
    <n v="1"/>
    <n v="3"/>
    <n v="1"/>
    <s v="BS"/>
    <s v="Select tide"/>
    <m/>
    <m/>
  </r>
  <r>
    <n v="36"/>
    <x v="2"/>
    <n v="8"/>
    <s v="Aug"/>
    <n v="31"/>
    <x v="80"/>
    <d v="1899-12-30T10:10:00"/>
    <x v="6"/>
    <s v="Smokies"/>
    <s v="Gordon Estuary"/>
    <n v="1"/>
    <s v="Coho"/>
    <s v="Wild"/>
    <s v="Smolt"/>
    <n v="3"/>
    <n v="1"/>
    <n v="3"/>
    <n v="1"/>
    <s v="BS"/>
    <s v="Select tide"/>
    <m/>
    <m/>
  </r>
  <r>
    <n v="36"/>
    <x v="2"/>
    <n v="8"/>
    <s v="Aug"/>
    <n v="31"/>
    <x v="80"/>
    <d v="1899-12-30T10:10:00"/>
    <x v="6"/>
    <s v="Smokies"/>
    <s v="Gordon Estuary"/>
    <n v="1"/>
    <s v="Sculpin"/>
    <s v="Wild"/>
    <s v="Non-salmonid juvenile"/>
    <n v="8"/>
    <n v="1"/>
    <n v="4"/>
    <n v="1"/>
    <s v="BS"/>
    <s v="Select tide"/>
    <m/>
    <m/>
  </r>
  <r>
    <n v="36"/>
    <x v="2"/>
    <n v="8"/>
    <s v="Aug"/>
    <n v="31"/>
    <x v="80"/>
    <d v="1899-12-30T10:10:00"/>
    <x v="6"/>
    <s v="Smokies"/>
    <s v="Gordon Estuary"/>
    <n v="1"/>
    <s v="Pipefish"/>
    <s v="Wild"/>
    <s v="Non-salmonid juvenile"/>
    <n v="18"/>
    <n v="1"/>
    <n v="4"/>
    <n v="1"/>
    <s v="BS"/>
    <s v="Select tide"/>
    <m/>
    <m/>
  </r>
  <r>
    <n v="36"/>
    <x v="2"/>
    <n v="8"/>
    <s v="Aug"/>
    <n v="31"/>
    <x v="80"/>
    <d v="1899-12-30T10:10:00"/>
    <x v="6"/>
    <s v="Smokies"/>
    <s v="Gordon Estuary"/>
    <n v="1"/>
    <s v="Flounder"/>
    <s v="Wild"/>
    <s v="Non-salmonid juvenile"/>
    <n v="11"/>
    <n v="1"/>
    <n v="4"/>
    <n v="1"/>
    <s v="BS"/>
    <s v="Select tide"/>
    <m/>
    <m/>
  </r>
  <r>
    <n v="36"/>
    <x v="2"/>
    <n v="8"/>
    <s v="Aug"/>
    <n v="31"/>
    <x v="80"/>
    <d v="1899-12-30T10:10:00"/>
    <x v="6"/>
    <s v="Smokies"/>
    <s v="Gordon Estuary"/>
    <n v="1"/>
    <s v="Perch"/>
    <s v="Wild"/>
    <s v="Non-salmonid juvenile"/>
    <n v="13"/>
    <n v="1"/>
    <n v="4"/>
    <n v="7"/>
    <s v="BS"/>
    <s v="Select tide"/>
    <m/>
    <m/>
  </r>
  <r>
    <n v="36"/>
    <x v="2"/>
    <n v="8"/>
    <s v="Aug"/>
    <n v="31"/>
    <x v="80"/>
    <d v="1899-12-30T10:10:00"/>
    <x v="6"/>
    <s v="Smokies"/>
    <s v="Gordon Estuary"/>
    <n v="1"/>
    <s v="Smelt"/>
    <s v="Wild"/>
    <s v="Non-salmonid juvenile"/>
    <n v="25"/>
    <n v="1"/>
    <n v="4"/>
    <n v="2"/>
    <s v="BS"/>
    <s v="Select tide"/>
    <m/>
    <m/>
  </r>
  <r>
    <n v="36"/>
    <x v="2"/>
    <n v="8"/>
    <s v="Aug"/>
    <n v="31"/>
    <x v="80"/>
    <d v="1899-12-30T10:30:00"/>
    <x v="12"/>
    <s v="Mouth of Site 7 inlet, north side"/>
    <s v="Gordon Estuary"/>
    <n v="1"/>
    <s v="Sculpin"/>
    <s v="Wild"/>
    <s v="Non-salmonid juvenile"/>
    <n v="8"/>
    <n v="1"/>
    <n v="4"/>
    <n v="1"/>
    <s v="BS"/>
    <s v="Select tide"/>
    <m/>
    <m/>
  </r>
  <r>
    <n v="36"/>
    <x v="2"/>
    <n v="8"/>
    <s v="Aug"/>
    <n v="31"/>
    <x v="80"/>
    <d v="1899-12-30T10:30:00"/>
    <x v="12"/>
    <s v="Mouth of Site 7 inlet, north side"/>
    <s v="Gordon Estuary"/>
    <n v="1"/>
    <s v="Stickleback"/>
    <s v="Wild"/>
    <s v="Non-salmonid juvenile"/>
    <n v="9"/>
    <n v="1"/>
    <n v="4"/>
    <n v="28"/>
    <s v="BS"/>
    <s v="Select tide"/>
    <m/>
    <m/>
  </r>
  <r>
    <n v="36"/>
    <x v="2"/>
    <n v="8"/>
    <s v="Aug"/>
    <n v="31"/>
    <x v="80"/>
    <d v="1899-12-30T10:30:00"/>
    <x v="12"/>
    <s v="Mouth of Site 7 inlet, north side"/>
    <s v="Gordon Estuary"/>
    <n v="1"/>
    <s v="Pipefish"/>
    <s v="Wild"/>
    <s v="Non-salmonid juvenile"/>
    <n v="18"/>
    <n v="1"/>
    <n v="4"/>
    <n v="15"/>
    <s v="BS"/>
    <s v="Select tide"/>
    <m/>
    <m/>
  </r>
  <r>
    <n v="36"/>
    <x v="2"/>
    <n v="8"/>
    <s v="Aug"/>
    <n v="31"/>
    <x v="80"/>
    <d v="1899-12-30T10:30:00"/>
    <x v="12"/>
    <s v="Mouth of Site 7 inlet, north side"/>
    <s v="Gordon Estuary"/>
    <n v="1"/>
    <s v="Blennie/Gunnel"/>
    <s v="Wild"/>
    <s v="Non-salmonid juvenile"/>
    <n v="15"/>
    <n v="1"/>
    <n v="4"/>
    <n v="16"/>
    <s v="BS"/>
    <s v="Select tide"/>
    <m/>
    <m/>
  </r>
  <r>
    <n v="36"/>
    <x v="2"/>
    <n v="8"/>
    <s v="Aug"/>
    <n v="31"/>
    <x v="80"/>
    <d v="1899-12-30T10:30:00"/>
    <x v="12"/>
    <s v="Mouth of Site 7 inlet, north side"/>
    <s v="Gordon Estuary"/>
    <n v="1"/>
    <s v="Flounder"/>
    <s v="Wild"/>
    <s v="Non-salmonid juvenile"/>
    <n v="11"/>
    <n v="1"/>
    <n v="4"/>
    <n v="2"/>
    <s v="BS"/>
    <s v="Select tide"/>
    <m/>
    <m/>
  </r>
  <r>
    <n v="36"/>
    <x v="2"/>
    <n v="8"/>
    <s v="Aug"/>
    <n v="31"/>
    <x v="80"/>
    <d v="1899-12-30T10:30:00"/>
    <x v="12"/>
    <s v="Mouth of Site 7 inlet, north side"/>
    <s v="Gordon Estuary"/>
    <n v="1"/>
    <s v="Perch"/>
    <s v="Wild"/>
    <s v="Non-salmonid juvenile"/>
    <n v="13"/>
    <n v="1"/>
    <n v="4"/>
    <n v="44"/>
    <s v="BS"/>
    <s v="Select tide"/>
    <m/>
    <m/>
  </r>
  <r>
    <n v="36"/>
    <x v="2"/>
    <n v="8"/>
    <s v="Aug"/>
    <n v="31"/>
    <x v="80"/>
    <d v="1899-12-30T10:30:00"/>
    <x v="12"/>
    <s v="Mouth of Site 7 inlet, north side"/>
    <s v="Gordon Estuary"/>
    <n v="1"/>
    <s v="Smelt"/>
    <s v="Wild"/>
    <s v="Non-salmonid juvenile"/>
    <n v="25"/>
    <n v="1"/>
    <n v="4"/>
    <n v="6"/>
    <s v="BS"/>
    <s v="Select tide"/>
    <m/>
    <m/>
  </r>
  <r>
    <n v="36"/>
    <x v="2"/>
    <n v="8"/>
    <s v="Aug"/>
    <n v="31"/>
    <x v="80"/>
    <d v="1899-12-30T10:30:00"/>
    <x v="12"/>
    <s v="Mouth of Site 7 inlet, north side"/>
    <s v="Gordon Estuary"/>
    <n v="1"/>
    <s v="Prickleback"/>
    <s v="Wild"/>
    <s v="Non-salmonid juvenile"/>
    <n v="21"/>
    <n v="1"/>
    <n v="4"/>
    <n v="1"/>
    <s v="BS"/>
    <s v="Select tide"/>
    <m/>
    <m/>
  </r>
  <r>
    <n v="36"/>
    <x v="2"/>
    <n v="8"/>
    <s v="Aug"/>
    <n v="31"/>
    <x v="80"/>
    <d v="1899-12-30T10:30:00"/>
    <x v="12"/>
    <s v="Mouth of Site 7 inlet, north side"/>
    <s v="Gordon Estuary"/>
    <n v="1"/>
    <s v="Crab"/>
    <s v="Wild"/>
    <s v="Non-salmonid juvenile"/>
    <n v="20"/>
    <n v="1"/>
    <n v="4"/>
    <n v="2"/>
    <s v="BS"/>
    <s v="Select tide"/>
    <m/>
    <m/>
  </r>
  <r>
    <n v="36"/>
    <x v="2"/>
    <n v="9"/>
    <s v="Sep"/>
    <n v="1"/>
    <x v="81"/>
    <d v="1899-12-30T09:30:00"/>
    <x v="20"/>
    <s v="On point at confluence of N. Arm and Brown's Slough"/>
    <s v="Gordon Estuary"/>
    <n v="1"/>
    <s v="Pipefish"/>
    <s v="Wild"/>
    <s v="Non-salmonid juvenile"/>
    <n v="18"/>
    <n v="1"/>
    <n v="4"/>
    <n v="1"/>
    <s v="BS"/>
    <s v="Select tide"/>
    <m/>
    <m/>
  </r>
  <r>
    <n v="36"/>
    <x v="2"/>
    <n v="9"/>
    <s v="Sep"/>
    <n v="1"/>
    <x v="81"/>
    <d v="1899-12-30T09:30:00"/>
    <x v="20"/>
    <s v="On point at confluence of N. Arm and Brown's Slough"/>
    <s v="Gordon Estuary"/>
    <n v="1"/>
    <s v="Flounder"/>
    <s v="Wild"/>
    <s v="Non-salmonid juvenile"/>
    <n v="11"/>
    <n v="1"/>
    <n v="4"/>
    <n v="5"/>
    <s v="BS"/>
    <s v="Select tide"/>
    <m/>
    <m/>
  </r>
  <r>
    <n v="36"/>
    <x v="2"/>
    <n v="9"/>
    <s v="Sep"/>
    <n v="1"/>
    <x v="81"/>
    <d v="1899-12-30T09:30:00"/>
    <x v="20"/>
    <s v="On point at confluence of N. Arm and Brown's Slough"/>
    <s v="Gordon Estuary"/>
    <n v="1"/>
    <s v="Sandlance"/>
    <s v="Wild"/>
    <s v="not specified"/>
    <n v="14"/>
    <n v="1"/>
    <n v="5"/>
    <n v="4"/>
    <s v="BS"/>
    <s v="Select tide"/>
    <m/>
    <m/>
  </r>
  <r>
    <n v="36"/>
    <x v="2"/>
    <n v="9"/>
    <s v="Sep"/>
    <n v="1"/>
    <x v="81"/>
    <d v="1899-12-30T13:00:00"/>
    <x v="25"/>
    <s v="Site 6, just upstream of bridge"/>
    <s v="Gordon Estuary"/>
    <n v="1"/>
    <s v="Coho"/>
    <s v="Wild"/>
    <s v="Fry"/>
    <n v="3"/>
    <n v="1"/>
    <n v="2"/>
    <n v="3"/>
    <s v="PS"/>
    <s v="Select tide"/>
    <m/>
    <m/>
  </r>
  <r>
    <n v="36"/>
    <x v="2"/>
    <n v="9"/>
    <s v="Sep"/>
    <n v="1"/>
    <x v="81"/>
    <d v="1899-12-30T13:00:00"/>
    <x v="25"/>
    <s v="Site 6, just upstream of bridge"/>
    <s v="Gordon Estuary"/>
    <n v="1"/>
    <s v="Coho"/>
    <s v="Wild"/>
    <s v="Smolt"/>
    <n v="3"/>
    <n v="1"/>
    <n v="3"/>
    <n v="13"/>
    <s v="PS"/>
    <s v="Select tide"/>
    <m/>
    <m/>
  </r>
  <r>
    <n v="36"/>
    <x v="2"/>
    <n v="9"/>
    <s v="Sep"/>
    <n v="1"/>
    <x v="81"/>
    <d v="1899-12-30T13:00:00"/>
    <x v="25"/>
    <s v="Site 6, just upstream of bridge"/>
    <s v="Gordon Estuary"/>
    <n v="1"/>
    <s v="Sculpin"/>
    <s v="Wild"/>
    <s v="Non-salmonid juvenile"/>
    <n v="8"/>
    <n v="1"/>
    <n v="4"/>
    <n v="3"/>
    <s v="PS"/>
    <s v="Select tide"/>
    <m/>
    <m/>
  </r>
  <r>
    <n v="36"/>
    <x v="2"/>
    <n v="9"/>
    <s v="Sep"/>
    <n v="1"/>
    <x v="81"/>
    <d v="1899-12-30T13:00:00"/>
    <x v="25"/>
    <s v="Site 6, just upstream of bridge"/>
    <s v="Gordon Estuary"/>
    <n v="1"/>
    <s v="Stickleback"/>
    <s v="Wild"/>
    <s v="Non-salmonid juvenile"/>
    <n v="9"/>
    <n v="1"/>
    <n v="4"/>
    <n v="55"/>
    <s v="PS"/>
    <s v="Select tide"/>
    <m/>
    <m/>
  </r>
  <r>
    <n v="36"/>
    <x v="2"/>
    <n v="9"/>
    <s v="Sep"/>
    <n v="1"/>
    <x v="81"/>
    <d v="1899-12-30T14:00:00"/>
    <x v="14"/>
    <s v="Site 1 salt marsh"/>
    <s v="Gordon Estuary"/>
    <n v="1"/>
    <s v="Coho"/>
    <s v="Wild"/>
    <s v="Fry"/>
    <n v="3"/>
    <n v="1"/>
    <n v="2"/>
    <n v="32"/>
    <s v="PS"/>
    <s v="Select tide"/>
    <m/>
    <m/>
  </r>
  <r>
    <n v="36"/>
    <x v="2"/>
    <n v="9"/>
    <s v="Sep"/>
    <n v="1"/>
    <x v="81"/>
    <d v="1899-12-30T14:00:00"/>
    <x v="14"/>
    <s v="Site 1 salt marsh"/>
    <s v="Gordon Estuary"/>
    <n v="1"/>
    <s v="Coho"/>
    <s v="Wild"/>
    <s v="Smolt"/>
    <n v="3"/>
    <n v="1"/>
    <n v="3"/>
    <n v="22"/>
    <s v="PS"/>
    <s v="Select tide"/>
    <m/>
    <m/>
  </r>
  <r>
    <n v="36"/>
    <x v="2"/>
    <n v="9"/>
    <s v="Sep"/>
    <n v="1"/>
    <x v="81"/>
    <d v="1899-12-30T14:00:00"/>
    <x v="14"/>
    <s v="Site 1 salt marsh"/>
    <s v="Gordon Estuary"/>
    <n v="1"/>
    <s v="Sculpin"/>
    <s v="Wild"/>
    <s v="Non-salmonid juvenile"/>
    <n v="8"/>
    <n v="1"/>
    <n v="4"/>
    <n v="1"/>
    <s v="PS"/>
    <s v="Select tide"/>
    <m/>
    <m/>
  </r>
  <r>
    <n v="36"/>
    <x v="2"/>
    <n v="9"/>
    <s v="Sep"/>
    <n v="1"/>
    <x v="81"/>
    <d v="1899-12-30T14:00:00"/>
    <x v="14"/>
    <s v="Site 1 salt marsh"/>
    <s v="Gordon Estuary"/>
    <n v="1"/>
    <s v="Stickleback"/>
    <s v="Wild"/>
    <s v="Non-salmonid juvenile"/>
    <n v="9"/>
    <n v="1"/>
    <n v="4"/>
    <n v="90"/>
    <s v="PS"/>
    <s v="Select tide"/>
    <m/>
    <m/>
  </r>
  <r>
    <n v="36"/>
    <x v="2"/>
    <n v="9"/>
    <s v="Sep"/>
    <n v="2"/>
    <x v="82"/>
    <d v="1899-12-30T09:00:00"/>
    <x v="15"/>
    <s v="Q07, Central/South Arm confluence"/>
    <s v="San Juan Estuary"/>
    <n v="1"/>
    <s v="Chinook"/>
    <s v="Wild"/>
    <s v="Smolt"/>
    <n v="5"/>
    <n v="1"/>
    <n v="3"/>
    <n v="1"/>
    <s v="BS"/>
    <s v="Select tide"/>
    <m/>
    <m/>
  </r>
  <r>
    <n v="36"/>
    <x v="2"/>
    <n v="9"/>
    <s v="Sep"/>
    <n v="2"/>
    <x v="82"/>
    <d v="1899-12-30T09:00:00"/>
    <x v="15"/>
    <s v="Q07, Central/South Arm confluence"/>
    <s v="San Juan Estuary"/>
    <n v="1"/>
    <s v="Coho"/>
    <s v="Wild"/>
    <s v="Smolt"/>
    <n v="3"/>
    <n v="1"/>
    <n v="3"/>
    <n v="50"/>
    <s v="BS"/>
    <s v="Select tide"/>
    <m/>
    <m/>
  </r>
  <r>
    <n v="36"/>
    <x v="2"/>
    <n v="9"/>
    <s v="Sep"/>
    <n v="2"/>
    <x v="82"/>
    <d v="1899-12-30T09:00:00"/>
    <x v="15"/>
    <s v="Q07, Central/South Arm confluence"/>
    <s v="San Juan Estuary"/>
    <n v="1"/>
    <s v="Sculpin"/>
    <s v="Wild"/>
    <s v="Non-salmonid juvenile"/>
    <n v="8"/>
    <n v="1"/>
    <n v="4"/>
    <n v="19"/>
    <s v="BS"/>
    <s v="Select tide"/>
    <m/>
    <m/>
  </r>
  <r>
    <n v="36"/>
    <x v="2"/>
    <n v="9"/>
    <s v="Sep"/>
    <n v="2"/>
    <x v="82"/>
    <d v="1899-12-30T09:00:00"/>
    <x v="15"/>
    <s v="Q07, Central/South Arm confluence"/>
    <s v="San Juan Estuary"/>
    <n v="1"/>
    <s v="Stickleback"/>
    <s v="Wild"/>
    <s v="Non-salmonid juvenile"/>
    <n v="9"/>
    <n v="1"/>
    <n v="4"/>
    <n v="19"/>
    <s v="BS"/>
    <s v="Select tide"/>
    <m/>
    <m/>
  </r>
  <r>
    <n v="36"/>
    <x v="2"/>
    <n v="9"/>
    <s v="Sep"/>
    <n v="2"/>
    <x v="82"/>
    <d v="1899-12-30T09:00:00"/>
    <x v="15"/>
    <s v="Q07, Central/South Arm confluence"/>
    <s v="San Juan Estuary"/>
    <n v="1"/>
    <s v="Pipefish"/>
    <s v="Wild"/>
    <s v="Non-salmonid juvenile"/>
    <n v="18"/>
    <n v="1"/>
    <n v="4"/>
    <n v="2"/>
    <s v="BS"/>
    <s v="Select tide"/>
    <m/>
    <m/>
  </r>
  <r>
    <n v="36"/>
    <x v="2"/>
    <n v="9"/>
    <s v="Sep"/>
    <n v="2"/>
    <x v="82"/>
    <d v="1899-12-30T09:00:00"/>
    <x v="15"/>
    <s v="Q07, Central/South Arm confluence"/>
    <s v="San Juan Estuary"/>
    <n v="1"/>
    <s v="Blennie/Gunnel"/>
    <s v="Wild"/>
    <s v="Non-salmonid juvenile"/>
    <n v="15"/>
    <n v="1"/>
    <n v="4"/>
    <n v="4"/>
    <s v="BS"/>
    <s v="Select tide"/>
    <m/>
    <m/>
  </r>
  <r>
    <n v="36"/>
    <x v="2"/>
    <n v="9"/>
    <s v="Sep"/>
    <n v="2"/>
    <x v="82"/>
    <d v="1899-12-30T09:00:00"/>
    <x v="15"/>
    <s v="Q07, Central/South Arm confluence"/>
    <s v="San Juan Estuary"/>
    <n v="1"/>
    <s v="Perch"/>
    <s v="Wild"/>
    <s v="Non-salmonid juvenile"/>
    <n v="13"/>
    <n v="1"/>
    <n v="4"/>
    <n v="120"/>
    <s v="BS"/>
    <s v="Select tide"/>
    <m/>
    <m/>
  </r>
  <r>
    <n v="36"/>
    <x v="2"/>
    <n v="9"/>
    <s v="Sep"/>
    <n v="2"/>
    <x v="82"/>
    <d v="1899-12-30T09:40:00"/>
    <x v="11"/>
    <s v="Q4, u/s of Tanis's template site"/>
    <s v="San Juan Estuary"/>
    <n v="1"/>
    <s v="Sculpin"/>
    <s v="Wild"/>
    <s v="Non-salmonid juvenile"/>
    <n v="8"/>
    <n v="1"/>
    <n v="4"/>
    <n v="9"/>
    <s v="BS"/>
    <s v="Select tide"/>
    <m/>
    <m/>
  </r>
  <r>
    <n v="36"/>
    <x v="2"/>
    <n v="9"/>
    <s v="Sep"/>
    <n v="2"/>
    <x v="82"/>
    <d v="1899-12-30T09:40:00"/>
    <x v="11"/>
    <s v="Q4, u/s of Tanis's template site"/>
    <s v="San Juan Estuary"/>
    <n v="1"/>
    <s v="Stickleback"/>
    <s v="Wild"/>
    <s v="Non-salmonid juvenile"/>
    <n v="9"/>
    <n v="1"/>
    <n v="4"/>
    <n v="3"/>
    <s v="BS"/>
    <s v="Select tide"/>
    <m/>
    <m/>
  </r>
  <r>
    <n v="36"/>
    <x v="2"/>
    <n v="9"/>
    <s v="Sep"/>
    <n v="2"/>
    <x v="82"/>
    <d v="1899-12-30T09:40:00"/>
    <x v="11"/>
    <s v="Q4, u/s of Tanis's template site"/>
    <s v="San Juan Estuary"/>
    <n v="1"/>
    <s v="Blennie/Gunnel"/>
    <s v="Wild"/>
    <s v="Non-salmonid juvenile"/>
    <n v="15"/>
    <n v="1"/>
    <n v="4"/>
    <n v="5"/>
    <s v="BS"/>
    <s v="Select tide"/>
    <m/>
    <m/>
  </r>
  <r>
    <n v="36"/>
    <x v="2"/>
    <n v="9"/>
    <s v="Sep"/>
    <n v="2"/>
    <x v="82"/>
    <d v="1899-12-30T09:40:00"/>
    <x v="11"/>
    <s v="Q4, u/s of Tanis's template site"/>
    <s v="San Juan Estuary"/>
    <n v="1"/>
    <s v="Crab"/>
    <s v="Wild"/>
    <s v="Non-salmonid juvenile"/>
    <n v="20"/>
    <n v="1"/>
    <n v="4"/>
    <n v="7"/>
    <s v="BS"/>
    <s v="Select tide"/>
    <m/>
    <m/>
  </r>
  <r>
    <n v="36"/>
    <x v="2"/>
    <n v="9"/>
    <s v="Sep"/>
    <n v="2"/>
    <x v="82"/>
    <d v="1899-12-30T10:10:00"/>
    <x v="2"/>
    <s v="South Arm SJ (Old Mill)"/>
    <s v="San Juan Estuary"/>
    <n v="1"/>
    <s v="Coho"/>
    <s v="Wild"/>
    <s v="Smolt"/>
    <n v="3"/>
    <n v="1"/>
    <n v="3"/>
    <n v="18"/>
    <s v="BS"/>
    <s v="Select tide"/>
    <m/>
    <m/>
  </r>
  <r>
    <n v="36"/>
    <x v="2"/>
    <n v="9"/>
    <s v="Sep"/>
    <n v="2"/>
    <x v="82"/>
    <d v="1899-12-30T10:10:00"/>
    <x v="2"/>
    <s v="South Arm SJ (Old Mill)"/>
    <s v="San Juan Estuary"/>
    <n v="1"/>
    <s v="Sculpin"/>
    <s v="Wild"/>
    <s v="Non-salmonid juvenile"/>
    <n v="8"/>
    <n v="1"/>
    <n v="4"/>
    <n v="11"/>
    <s v="BS"/>
    <s v="Select tide"/>
    <m/>
    <m/>
  </r>
  <r>
    <n v="36"/>
    <x v="2"/>
    <n v="9"/>
    <s v="Sep"/>
    <n v="2"/>
    <x v="82"/>
    <d v="1899-12-30T10:10:00"/>
    <x v="2"/>
    <s v="South Arm SJ (Old Mill)"/>
    <s v="San Juan Estuary"/>
    <n v="1"/>
    <s v="Stickleback"/>
    <s v="Wild"/>
    <s v="Non-salmonid juvenile"/>
    <n v="9"/>
    <n v="1"/>
    <n v="4"/>
    <n v="95"/>
    <s v="BS"/>
    <s v="Select tide"/>
    <m/>
    <m/>
  </r>
  <r>
    <n v="36"/>
    <x v="2"/>
    <n v="9"/>
    <s v="Sep"/>
    <n v="2"/>
    <x v="82"/>
    <d v="1899-12-30T10:10:00"/>
    <x v="2"/>
    <s v="South Arm SJ (Old Mill)"/>
    <s v="San Juan Estuary"/>
    <n v="1"/>
    <s v="Pipefish"/>
    <s v="Wild"/>
    <s v="Non-salmonid juvenile"/>
    <n v="18"/>
    <n v="1"/>
    <n v="4"/>
    <n v="10"/>
    <s v="BS"/>
    <s v="Select tide"/>
    <m/>
    <m/>
  </r>
  <r>
    <n v="36"/>
    <x v="2"/>
    <n v="9"/>
    <s v="Sep"/>
    <n v="2"/>
    <x v="82"/>
    <d v="1899-12-30T10:10:00"/>
    <x v="2"/>
    <s v="South Arm SJ (Old Mill)"/>
    <s v="San Juan Estuary"/>
    <n v="1"/>
    <s v="Blennie/Gunnel"/>
    <s v="Wild"/>
    <s v="Non-salmonid juvenile"/>
    <n v="15"/>
    <n v="1"/>
    <n v="4"/>
    <n v="1"/>
    <s v="BS"/>
    <s v="Select tide"/>
    <m/>
    <m/>
  </r>
  <r>
    <n v="36"/>
    <x v="2"/>
    <n v="9"/>
    <s v="Sep"/>
    <n v="2"/>
    <x v="82"/>
    <d v="1899-12-30T10:10:00"/>
    <x v="2"/>
    <s v="South Arm SJ (Old Mill)"/>
    <s v="San Juan Estuary"/>
    <n v="1"/>
    <s v="Perch"/>
    <s v="Wild"/>
    <s v="Non-salmonid juvenile"/>
    <n v="13"/>
    <n v="1"/>
    <n v="4"/>
    <n v="110"/>
    <s v="BS"/>
    <s v="Select tide"/>
    <m/>
    <m/>
  </r>
  <r>
    <n v="36"/>
    <x v="2"/>
    <n v="9"/>
    <s v="Sep"/>
    <n v="2"/>
    <x v="82"/>
    <d v="1899-12-30T10:44:00"/>
    <x v="3"/>
    <s v="Central Arm SJ at Island Rd Bridge"/>
    <s v="San Juan Estuary"/>
    <n v="1"/>
    <s v="Sculpin"/>
    <s v="Wild"/>
    <s v="Non-salmonid juvenile"/>
    <n v="8"/>
    <n v="1"/>
    <n v="4"/>
    <n v="9"/>
    <s v="BS"/>
    <s v="Select tide"/>
    <m/>
    <m/>
  </r>
  <r>
    <n v="36"/>
    <x v="2"/>
    <n v="9"/>
    <s v="Sep"/>
    <n v="2"/>
    <x v="82"/>
    <d v="1899-12-30T10:44:00"/>
    <x v="3"/>
    <s v="Central Arm SJ at Island Rd Bridge"/>
    <s v="San Juan Estuary"/>
    <n v="1"/>
    <s v="Stickleback"/>
    <s v="Wild"/>
    <s v="Non-salmonid juvenile"/>
    <n v="9"/>
    <n v="1"/>
    <n v="4"/>
    <n v="2"/>
    <s v="BS"/>
    <s v="Select tide"/>
    <m/>
    <m/>
  </r>
  <r>
    <n v="36"/>
    <x v="2"/>
    <n v="9"/>
    <s v="Sep"/>
    <n v="2"/>
    <x v="82"/>
    <d v="1899-12-30T10:59:00"/>
    <x v="10"/>
    <s v="Q Helen, top of Island Road"/>
    <s v="San Juan Estuary"/>
    <n v="1"/>
    <s v="Sculpin"/>
    <s v="Wild"/>
    <s v="Non-salmonid juvenile"/>
    <n v="8"/>
    <n v="1"/>
    <n v="4"/>
    <n v="4"/>
    <s v="BS"/>
    <s v="Select tide"/>
    <m/>
    <m/>
  </r>
  <r>
    <n v="36"/>
    <x v="2"/>
    <n v="9"/>
    <s v="Sep"/>
    <n v="2"/>
    <x v="82"/>
    <d v="1899-12-30T10:59:00"/>
    <x v="10"/>
    <s v="Q Helen, top of Island Road"/>
    <s v="San Juan Estuary"/>
    <n v="1"/>
    <s v="Flounder"/>
    <s v="Wild"/>
    <s v="Non-salmonid juvenile"/>
    <n v="11"/>
    <n v="1"/>
    <n v="4"/>
    <n v="11"/>
    <s v="BS"/>
    <s v="Select tide"/>
    <m/>
    <m/>
  </r>
  <r>
    <n v="36"/>
    <x v="2"/>
    <n v="9"/>
    <s v="Sep"/>
    <n v="2"/>
    <x v="82"/>
    <d v="1899-12-30T11:42:00"/>
    <x v="38"/>
    <s v="Q09, San Juan mouth"/>
    <s v="San Juan Estuary"/>
    <n v="1"/>
    <s v="Coho"/>
    <s v="Wild"/>
    <s v="Fry"/>
    <n v="3"/>
    <n v="1"/>
    <n v="2"/>
    <n v="1"/>
    <s v="BS"/>
    <s v="Select tide"/>
    <m/>
    <m/>
  </r>
  <r>
    <n v="36"/>
    <x v="2"/>
    <n v="9"/>
    <s v="Sep"/>
    <n v="2"/>
    <x v="82"/>
    <d v="1899-12-30T11:42:00"/>
    <x v="38"/>
    <s v="Q09, San Juan mouth"/>
    <s v="San Juan Estuary"/>
    <n v="1"/>
    <s v="Coho"/>
    <s v="Wild"/>
    <s v="Smolt"/>
    <n v="3"/>
    <n v="1"/>
    <n v="3"/>
    <n v="5"/>
    <s v="BS"/>
    <s v="Select tide"/>
    <m/>
    <m/>
  </r>
  <r>
    <n v="36"/>
    <x v="2"/>
    <n v="9"/>
    <s v="Sep"/>
    <n v="2"/>
    <x v="82"/>
    <d v="1899-12-30T11:42:00"/>
    <x v="38"/>
    <s v="Q09, San Juan mouth"/>
    <s v="San Juan Estuary"/>
    <n v="1"/>
    <s v="Sculpin"/>
    <s v="Wild"/>
    <s v="Non-salmonid juvenile"/>
    <n v="8"/>
    <n v="1"/>
    <n v="4"/>
    <n v="24"/>
    <s v="BS"/>
    <s v="Select tide"/>
    <m/>
    <m/>
  </r>
  <r>
    <n v="36"/>
    <x v="2"/>
    <n v="9"/>
    <s v="Sep"/>
    <n v="2"/>
    <x v="82"/>
    <d v="1899-12-30T11:42:00"/>
    <x v="38"/>
    <s v="Q09, San Juan mouth"/>
    <s v="San Juan Estuary"/>
    <n v="1"/>
    <s v="Stickleback"/>
    <s v="Wild"/>
    <s v="Non-salmonid juvenile"/>
    <n v="9"/>
    <n v="1"/>
    <n v="4"/>
    <n v="230"/>
    <s v="BS"/>
    <s v="Select tide"/>
    <m/>
    <m/>
  </r>
  <r>
    <n v="36"/>
    <x v="2"/>
    <n v="9"/>
    <s v="Sep"/>
    <n v="2"/>
    <x v="82"/>
    <d v="1899-12-30T11:42:00"/>
    <x v="38"/>
    <s v="Q09, San Juan mouth"/>
    <s v="San Juan Estuary"/>
    <n v="1"/>
    <s v="Pipefish"/>
    <s v="Wild"/>
    <s v="Non-salmonid juvenile"/>
    <n v="18"/>
    <n v="1"/>
    <n v="4"/>
    <n v="6"/>
    <s v="BS"/>
    <s v="Select tide"/>
    <m/>
    <m/>
  </r>
  <r>
    <n v="36"/>
    <x v="2"/>
    <n v="9"/>
    <s v="Sep"/>
    <n v="2"/>
    <x v="82"/>
    <d v="1899-12-30T11:42:00"/>
    <x v="38"/>
    <s v="Q09, San Juan mouth"/>
    <s v="San Juan Estuary"/>
    <n v="1"/>
    <s v="Blennie/Gunnel"/>
    <s v="Wild"/>
    <s v="Non-salmonid juvenile"/>
    <n v="15"/>
    <n v="1"/>
    <n v="4"/>
    <n v="2"/>
    <s v="BS"/>
    <s v="Select tide"/>
    <m/>
    <m/>
  </r>
  <r>
    <n v="36"/>
    <x v="2"/>
    <n v="9"/>
    <s v="Sep"/>
    <n v="2"/>
    <x v="82"/>
    <d v="1899-12-30T11:42:00"/>
    <x v="38"/>
    <s v="Q09, San Juan mouth"/>
    <s v="San Juan Estuary"/>
    <n v="1"/>
    <s v="Flounder"/>
    <s v="Wild"/>
    <s v="Non-salmonid juvenile"/>
    <n v="11"/>
    <n v="1"/>
    <n v="4"/>
    <n v="2"/>
    <s v="BS"/>
    <s v="Select tide"/>
    <m/>
    <m/>
  </r>
  <r>
    <n v="36"/>
    <x v="2"/>
    <n v="9"/>
    <s v="Sep"/>
    <n v="2"/>
    <x v="82"/>
    <d v="1899-12-30T11:42:00"/>
    <x v="38"/>
    <s v="Q09, San Juan mouth"/>
    <s v="San Juan Estuary"/>
    <n v="1"/>
    <s v="Perch"/>
    <s v="Wild"/>
    <s v="Non-salmonid juvenile"/>
    <n v="13"/>
    <n v="1"/>
    <n v="4"/>
    <n v="140"/>
    <s v="BS"/>
    <s v="Select tide"/>
    <m/>
    <m/>
  </r>
  <r>
    <n v="36"/>
    <x v="2"/>
    <n v="9"/>
    <s v="Sep"/>
    <n v="2"/>
    <x v="82"/>
    <d v="1899-12-30T11:42:00"/>
    <x v="38"/>
    <s v="Q09, San Juan mouth"/>
    <s v="San Juan Estuary"/>
    <n v="1"/>
    <s v="Crab"/>
    <s v="Wild"/>
    <s v="Non-salmonid juvenile"/>
    <n v="20"/>
    <n v="1"/>
    <n v="4"/>
    <n v="6"/>
    <s v="BS"/>
    <s v="Select tide"/>
    <m/>
    <m/>
  </r>
  <r>
    <n v="38"/>
    <x v="2"/>
    <n v="9"/>
    <s v="Sep"/>
    <n v="12"/>
    <x v="83"/>
    <d v="1899-12-30T09:00:00"/>
    <x v="4"/>
    <s v="Butch's (Gordon R.)"/>
    <s v="Gordon Estuary"/>
    <n v="1"/>
    <s v="Sculpin"/>
    <s v="Wild"/>
    <s v="Non-salmonid juvenile"/>
    <n v="8"/>
    <n v="1"/>
    <n v="4"/>
    <n v="1"/>
    <s v="BS"/>
    <s v="Select tide"/>
    <m/>
    <m/>
  </r>
  <r>
    <n v="38"/>
    <x v="2"/>
    <n v="9"/>
    <s v="Sep"/>
    <n v="12"/>
    <x v="83"/>
    <d v="1899-12-30T09:30:00"/>
    <x v="35"/>
    <s v="Gravel bar on Gordon at Site 1"/>
    <s v="Gordon Estuary"/>
    <n v="1"/>
    <s v="Sculpin"/>
    <s v="Wild"/>
    <s v="Non-salmonid juvenile"/>
    <n v="8"/>
    <n v="1"/>
    <n v="4"/>
    <n v="4"/>
    <s v="BS"/>
    <s v="Select tide"/>
    <m/>
    <m/>
  </r>
  <r>
    <n v="38"/>
    <x v="2"/>
    <n v="9"/>
    <s v="Sep"/>
    <n v="12"/>
    <x v="83"/>
    <d v="1899-12-30T10:40:00"/>
    <x v="9"/>
    <s v="Q Jeff (right bank opposite N. Arm confl.)"/>
    <s v="Gordon Estuary"/>
    <n v="1"/>
    <s v="Sculpin"/>
    <s v="Wild"/>
    <s v="Non-salmonid juvenile"/>
    <n v="8"/>
    <n v="1"/>
    <n v="4"/>
    <n v="1"/>
    <s v="BS"/>
    <s v="Select tide"/>
    <m/>
    <m/>
  </r>
  <r>
    <n v="38"/>
    <x v="2"/>
    <n v="9"/>
    <s v="Sep"/>
    <n v="12"/>
    <x v="83"/>
    <d v="1899-12-30T11:05:00"/>
    <x v="0"/>
    <s v="Pacheedah Shores Boat Ramp"/>
    <s v="Gordon Estuary"/>
    <n v="1"/>
    <s v="Sculpin"/>
    <s v="Wild"/>
    <s v="Non-salmonid juvenile"/>
    <n v="8"/>
    <n v="1"/>
    <n v="4"/>
    <n v="14"/>
    <s v="BS"/>
    <s v="Select tide"/>
    <m/>
    <m/>
  </r>
  <r>
    <n v="4"/>
    <x v="3"/>
    <n v="1"/>
    <s v="Jan"/>
    <n v="21"/>
    <x v="84"/>
    <d v="1899-12-30T10:10:00"/>
    <x v="15"/>
    <s v="Q07, Central/South Arm confluence"/>
    <s v="San Juan Estuary"/>
    <n v="1"/>
    <s v="Sculpin"/>
    <s v="Wild"/>
    <s v="Non-salmonid juvenile"/>
    <n v="8"/>
    <n v="1"/>
    <n v="4"/>
    <n v="4"/>
    <s v="BS"/>
    <s v="Select tide"/>
    <m/>
    <m/>
  </r>
  <r>
    <n v="4"/>
    <x v="3"/>
    <n v="1"/>
    <s v="Jan"/>
    <n v="21"/>
    <x v="84"/>
    <d v="1899-12-30T10:10:00"/>
    <x v="15"/>
    <s v="Q07, Central/South Arm confluence"/>
    <s v="San Juan Estuary"/>
    <n v="1"/>
    <s v="Stickleback"/>
    <s v="Wild"/>
    <s v="Non-salmonid juvenile"/>
    <n v="9"/>
    <n v="1"/>
    <n v="4"/>
    <n v="4"/>
    <s v="BS"/>
    <s v="Select tide"/>
    <m/>
    <m/>
  </r>
  <r>
    <n v="4"/>
    <x v="3"/>
    <n v="1"/>
    <s v="Jan"/>
    <n v="21"/>
    <x v="84"/>
    <d v="1899-12-30T10:25:00"/>
    <x v="2"/>
    <s v="South Arm SJ (Old Mill)"/>
    <s v="San Juan Estuary"/>
    <n v="1"/>
    <s v="Sculpin"/>
    <s v="Wild"/>
    <s v="Non-salmonid juvenile"/>
    <n v="8"/>
    <n v="1"/>
    <n v="4"/>
    <n v="1"/>
    <s v="BS"/>
    <s v="Select tide"/>
    <m/>
    <m/>
  </r>
  <r>
    <n v="4"/>
    <x v="3"/>
    <n v="1"/>
    <s v="Jan"/>
    <n v="21"/>
    <x v="84"/>
    <d v="1899-12-30T10:25:00"/>
    <x v="2"/>
    <s v="South Arm SJ (Old Mill)"/>
    <s v="San Juan Estuary"/>
    <n v="1"/>
    <s v="Stickleback"/>
    <s v="Wild"/>
    <s v="Non-salmonid juvenile"/>
    <n v="9"/>
    <n v="1"/>
    <n v="4"/>
    <n v="2"/>
    <s v="BS"/>
    <s v="Select tide"/>
    <m/>
    <m/>
  </r>
  <r>
    <n v="5"/>
    <x v="3"/>
    <n v="1"/>
    <s v="Jan"/>
    <n v="26"/>
    <x v="85"/>
    <d v="1899-12-30T10:40:00"/>
    <x v="20"/>
    <s v="On point at confluence of N. Arm and Brown's Slough"/>
    <s v="Gordon Estuary"/>
    <n v="1"/>
    <s v="Stickleback"/>
    <s v="Wild"/>
    <s v="Non-salmonid juvenile"/>
    <n v="9"/>
    <n v="1"/>
    <n v="4"/>
    <n v="1"/>
    <s v="BS"/>
    <s v="Select tide"/>
    <m/>
    <m/>
  </r>
  <r>
    <n v="5"/>
    <x v="3"/>
    <n v="1"/>
    <s v="Jan"/>
    <n v="26"/>
    <x v="85"/>
    <d v="1899-12-30T11:00:00"/>
    <x v="9"/>
    <s v="Q Jeff (right bank opposite N. Arm confl.)"/>
    <s v="Gordon Estuary"/>
    <n v="1"/>
    <s v="Sculpin"/>
    <s v="Wild"/>
    <s v="Non-salmonid juvenile"/>
    <n v="8"/>
    <n v="1"/>
    <n v="4"/>
    <n v="1"/>
    <s v="BS"/>
    <s v="Select tide"/>
    <m/>
    <m/>
  </r>
  <r>
    <n v="5"/>
    <x v="3"/>
    <n v="1"/>
    <s v="Jan"/>
    <n v="26"/>
    <x v="85"/>
    <d v="1899-12-30T11:00:00"/>
    <x v="9"/>
    <s v="Q Jeff (right bank opposite N. Arm confl.)"/>
    <s v="Gordon Estuary"/>
    <n v="1"/>
    <s v="Stickleback"/>
    <s v="Wild"/>
    <s v="Non-salmonid juvenile"/>
    <n v="9"/>
    <n v="1"/>
    <n v="4"/>
    <n v="1"/>
    <s v="BS"/>
    <s v="Select tide"/>
    <m/>
    <m/>
  </r>
  <r>
    <n v="5"/>
    <x v="3"/>
    <n v="1"/>
    <s v="Jan"/>
    <n v="26"/>
    <x v="85"/>
    <d v="1899-12-30T11:50:00"/>
    <x v="8"/>
    <s v="Q01, left bank Gordon up from confluence"/>
    <s v="Gordon Estuary"/>
    <n v="1"/>
    <s v="Stickleback"/>
    <s v="Wild"/>
    <s v="Non-salmonid juvenile"/>
    <n v="9"/>
    <n v="1"/>
    <n v="4"/>
    <n v="50"/>
    <s v="BS"/>
    <s v="Select tide"/>
    <m/>
    <m/>
  </r>
  <r>
    <n v="5"/>
    <x v="3"/>
    <n v="1"/>
    <s v="Jan"/>
    <n v="27"/>
    <x v="86"/>
    <d v="1899-12-30T10:36:00"/>
    <x v="0"/>
    <s v="Pacheedah Shores Boat Ramp"/>
    <s v="Gordon Estuary"/>
    <n v="1"/>
    <s v="Sculpin"/>
    <s v="Wild"/>
    <s v="Non-salmonid juvenile"/>
    <n v="8"/>
    <n v="1"/>
    <n v="4"/>
    <n v="6"/>
    <s v="BS"/>
    <s v="Select tide"/>
    <m/>
    <m/>
  </r>
  <r>
    <n v="5"/>
    <x v="3"/>
    <n v="1"/>
    <s v="Jan"/>
    <n v="27"/>
    <x v="86"/>
    <d v="1899-12-30T10:36:00"/>
    <x v="0"/>
    <s v="Pacheedah Shores Boat Ramp"/>
    <s v="Gordon Estuary"/>
    <n v="1"/>
    <s v="Flounder"/>
    <s v="Wild"/>
    <s v="Non-salmonid juvenile"/>
    <n v="11"/>
    <n v="1"/>
    <n v="4"/>
    <n v="1"/>
    <s v="BS"/>
    <s v="Select tide"/>
    <m/>
    <m/>
  </r>
  <r>
    <n v="6"/>
    <x v="3"/>
    <n v="2"/>
    <s v="Feb"/>
    <n v="4"/>
    <x v="87"/>
    <d v="1899-12-30T08:57:00"/>
    <x v="2"/>
    <s v="South Arm SJ (Old Mill)"/>
    <s v="San Juan Estuary"/>
    <n v="1"/>
    <s v="Coho"/>
    <s v="Wild"/>
    <s v="Fry"/>
    <n v="3"/>
    <n v="1"/>
    <n v="2"/>
    <n v="2"/>
    <s v="BS"/>
    <s v="Select tide"/>
    <m/>
    <m/>
  </r>
  <r>
    <n v="6"/>
    <x v="3"/>
    <n v="2"/>
    <s v="Feb"/>
    <n v="4"/>
    <x v="87"/>
    <d v="1899-12-30T08:57:00"/>
    <x v="2"/>
    <s v="South Arm SJ (Old Mill)"/>
    <s v="San Juan Estuary"/>
    <n v="1"/>
    <s v="Chinook"/>
    <s v="Wild"/>
    <s v="Fry"/>
    <n v="5"/>
    <n v="1"/>
    <n v="2"/>
    <n v="2"/>
    <s v="BS"/>
    <s v="Select tide"/>
    <m/>
    <m/>
  </r>
  <r>
    <n v="7"/>
    <x v="3"/>
    <n v="2"/>
    <s v="Feb"/>
    <n v="7"/>
    <x v="88"/>
    <d v="1899-12-30T13:10:00"/>
    <x v="35"/>
    <s v="Gravel bar on Gordon at Site 1"/>
    <s v="Gordon Estuary"/>
    <n v="1"/>
    <s v="Sculpin"/>
    <s v="Wild"/>
    <s v="Non-salmonid juvenile"/>
    <n v="8"/>
    <n v="1"/>
    <n v="4"/>
    <n v="1"/>
    <s v="BS"/>
    <s v="Select tide"/>
    <m/>
    <m/>
  </r>
  <r>
    <n v="7"/>
    <x v="3"/>
    <n v="2"/>
    <s v="Feb"/>
    <n v="7"/>
    <x v="88"/>
    <d v="1899-12-30T13:10:00"/>
    <x v="35"/>
    <s v="Gravel bar on Gordon at Site 1"/>
    <s v="Gordon Estuary"/>
    <n v="1"/>
    <s v="Flounder"/>
    <s v="Wild"/>
    <s v="Non-salmonid juvenile"/>
    <n v="11"/>
    <n v="1"/>
    <n v="4"/>
    <n v="1"/>
    <s v="BS"/>
    <s v="Select tide"/>
    <m/>
    <m/>
  </r>
  <r>
    <n v="7"/>
    <x v="3"/>
    <n v="2"/>
    <s v="Feb"/>
    <n v="7"/>
    <x v="88"/>
    <d v="1899-12-30T13:46:00"/>
    <x v="8"/>
    <s v="Q01, left bank Gordon up from confluence"/>
    <s v="Gordon Estuary"/>
    <n v="1"/>
    <s v="Stickleback"/>
    <s v="Wild"/>
    <s v="Non-salmonid juvenile"/>
    <n v="9"/>
    <n v="1"/>
    <n v="4"/>
    <n v="200"/>
    <s v="BS"/>
    <s v="Select tide"/>
    <m/>
    <m/>
  </r>
  <r>
    <n v="7"/>
    <x v="3"/>
    <n v="2"/>
    <s v="Feb"/>
    <n v="7"/>
    <x v="88"/>
    <d v="1899-12-30T13:15:00"/>
    <x v="4"/>
    <s v="Butch's (Gordon R.)"/>
    <s v="Gordon Estuary"/>
    <n v="1"/>
    <s v="Stickleback"/>
    <s v="Wild"/>
    <s v="Non-salmonid juvenile"/>
    <n v="9"/>
    <n v="1"/>
    <n v="4"/>
    <n v="10"/>
    <s v="BS"/>
    <s v="Select tide"/>
    <m/>
    <m/>
  </r>
  <r>
    <n v="7"/>
    <x v="3"/>
    <n v="2"/>
    <s v="Feb"/>
    <n v="7"/>
    <x v="88"/>
    <d v="1899-12-30T15:04:00"/>
    <x v="0"/>
    <s v="Pacheedah Shores Boat Ramp"/>
    <s v="Gordon Estuary"/>
    <n v="1"/>
    <s v="Sculpin"/>
    <s v="Wild"/>
    <s v="Non-salmonid juvenile"/>
    <n v="8"/>
    <n v="1"/>
    <n v="4"/>
    <n v="2"/>
    <s v="BS"/>
    <s v="Select tide"/>
    <m/>
    <m/>
  </r>
  <r>
    <n v="7"/>
    <x v="3"/>
    <n v="2"/>
    <s v="Feb"/>
    <n v="7"/>
    <x v="88"/>
    <d v="1899-12-30T15:04:00"/>
    <x v="0"/>
    <s v="Pacheedah Shores Boat Ramp"/>
    <s v="Gordon Estuary"/>
    <n v="1"/>
    <s v="Stickleback"/>
    <s v="Wild"/>
    <s v="Non-salmonid juvenile"/>
    <n v="9"/>
    <n v="1"/>
    <n v="4"/>
    <n v="5"/>
    <s v="BS"/>
    <s v="Select tide"/>
    <m/>
    <m/>
  </r>
  <r>
    <n v="8"/>
    <x v="3"/>
    <n v="2"/>
    <s v="Feb"/>
    <n v="14"/>
    <x v="89"/>
    <d v="1899-12-30T10:30:00"/>
    <x v="0"/>
    <s v="Pacheedah Shores Boat Ramp"/>
    <s v="Gordon Estuary"/>
    <n v="1"/>
    <s v="Sculpin"/>
    <s v="Wild"/>
    <s v="Non-salmonid juvenile"/>
    <n v="8"/>
    <n v="1"/>
    <n v="4"/>
    <n v="1"/>
    <s v="BS"/>
    <s v="Select tide"/>
    <m/>
    <m/>
  </r>
  <r>
    <n v="8"/>
    <x v="3"/>
    <n v="2"/>
    <s v="Feb"/>
    <n v="14"/>
    <x v="89"/>
    <d v="1899-12-30T13:20:00"/>
    <x v="16"/>
    <s v="Browns Slough Site 7 inlet left tidal channel"/>
    <s v="Gordon Estuary"/>
    <n v="1"/>
    <s v="Stickleback"/>
    <s v="Wild"/>
    <s v="Non-salmonid juvenile"/>
    <n v="9"/>
    <n v="1"/>
    <n v="4"/>
    <n v="2"/>
    <s v="PS"/>
    <s v="Select tide"/>
    <m/>
    <m/>
  </r>
  <r>
    <n v="8"/>
    <x v="3"/>
    <n v="2"/>
    <s v="Feb"/>
    <n v="14"/>
    <x v="89"/>
    <d v="1899-12-30T13:20:00"/>
    <x v="16"/>
    <s v="Browns Slough Site 7 inlet left tidal channel"/>
    <s v="Gordon Estuary"/>
    <n v="1"/>
    <s v="Sculpin"/>
    <s v="Wild"/>
    <s v="Non-salmonid juvenile"/>
    <n v="8"/>
    <n v="1"/>
    <n v="4"/>
    <n v="100"/>
    <s v="PS"/>
    <s v="Select tide"/>
    <m/>
    <m/>
  </r>
  <r>
    <n v="8"/>
    <x v="3"/>
    <n v="2"/>
    <s v="Feb"/>
    <n v="14"/>
    <x v="89"/>
    <d v="1899-12-30T14:01:00"/>
    <x v="20"/>
    <s v="On point at confluence of N. Arm and Brown's Slough"/>
    <s v="Gordon Estuary"/>
    <n v="1"/>
    <s v="Sculpin"/>
    <s v="Wild"/>
    <s v="Non-salmonid juvenile"/>
    <n v="8"/>
    <n v="1"/>
    <n v="4"/>
    <n v="3"/>
    <s v="BS"/>
    <s v="Select tide"/>
    <m/>
    <m/>
  </r>
  <r>
    <n v="8"/>
    <x v="3"/>
    <n v="2"/>
    <s v="Feb"/>
    <n v="14"/>
    <x v="89"/>
    <d v="1899-12-30T14:01:00"/>
    <x v="20"/>
    <s v="On point at confluence of N. Arm and Brown's Slough"/>
    <s v="Gordon Estuary"/>
    <n v="1"/>
    <s v="Stickleback"/>
    <s v="Wild"/>
    <s v="Non-salmonid juvenile"/>
    <n v="9"/>
    <n v="1"/>
    <n v="4"/>
    <n v="2"/>
    <s v="BS"/>
    <s v="Select tide"/>
    <m/>
    <m/>
  </r>
  <r>
    <n v="8"/>
    <x v="3"/>
    <n v="2"/>
    <s v="Feb"/>
    <n v="14"/>
    <x v="89"/>
    <d v="1899-12-30T14:11:00"/>
    <x v="9"/>
    <s v="Q Jeff (right bank opposite N. Arm confl.)"/>
    <s v="Gordon Estuary"/>
    <n v="1"/>
    <s v="Sculpin"/>
    <s v="Wild"/>
    <s v="Non-salmonid juvenile"/>
    <n v="8"/>
    <n v="1"/>
    <n v="4"/>
    <n v="6"/>
    <s v="BS"/>
    <s v="Select tide"/>
    <m/>
    <m/>
  </r>
  <r>
    <n v="8"/>
    <x v="3"/>
    <n v="2"/>
    <s v="Feb"/>
    <n v="14"/>
    <x v="89"/>
    <d v="1899-12-30T14:11:00"/>
    <x v="9"/>
    <s v="Q Jeff (right bank opposite N. Arm confl.)"/>
    <s v="Gordon Estuary"/>
    <n v="1"/>
    <s v="Stickleback"/>
    <s v="Wild"/>
    <s v="Non-salmonid juvenile"/>
    <n v="9"/>
    <n v="1"/>
    <n v="4"/>
    <n v="4"/>
    <s v="BS"/>
    <s v="Select tide"/>
    <m/>
    <m/>
  </r>
  <r>
    <n v="8"/>
    <x v="3"/>
    <n v="2"/>
    <s v="Feb"/>
    <n v="14"/>
    <x v="89"/>
    <d v="1899-12-30T14:11:00"/>
    <x v="9"/>
    <s v="Q Jeff (right bank opposite N. Arm confl.)"/>
    <s v="Gordon Estuary"/>
    <n v="1"/>
    <s v="Blennie/Gunnel"/>
    <s v="Wild"/>
    <s v="Non-salmonid juvenile"/>
    <n v="15"/>
    <n v="1"/>
    <n v="4"/>
    <n v="11"/>
    <s v="BS"/>
    <s v="Select tide"/>
    <m/>
    <m/>
  </r>
  <r>
    <n v="8"/>
    <x v="3"/>
    <n v="2"/>
    <s v="Feb"/>
    <n v="14"/>
    <x v="89"/>
    <d v="1899-12-30T14:11:00"/>
    <x v="9"/>
    <s v="Q Jeff (right bank opposite N. Arm confl.)"/>
    <s v="Gordon Estuary"/>
    <n v="1"/>
    <s v="Chum"/>
    <s v="Wild"/>
    <s v="Fry"/>
    <n v="2"/>
    <n v="1"/>
    <n v="2"/>
    <n v="1"/>
    <s v="BS"/>
    <s v="Select tide"/>
    <m/>
    <m/>
  </r>
  <r>
    <n v="8"/>
    <x v="3"/>
    <n v="2"/>
    <s v="Feb"/>
    <n v="14"/>
    <x v="89"/>
    <d v="1899-12-30T14:35:00"/>
    <x v="35"/>
    <s v="Gravel bar on Gordon at Site 1"/>
    <s v="Gordon Estuary"/>
    <n v="1"/>
    <s v="Stickleback"/>
    <s v="Wild"/>
    <s v="Non-salmonid juvenile"/>
    <n v="9"/>
    <n v="1"/>
    <n v="4"/>
    <n v="7"/>
    <s v="BS"/>
    <s v="Select tide"/>
    <m/>
    <m/>
  </r>
  <r>
    <n v="8"/>
    <x v="3"/>
    <n v="2"/>
    <s v="Feb"/>
    <n v="14"/>
    <x v="89"/>
    <d v="1899-12-30T14:35:00"/>
    <x v="35"/>
    <s v="Gravel bar on Gordon at Site 1"/>
    <s v="Gordon Estuary"/>
    <n v="1"/>
    <s v="Flounder"/>
    <s v="Wild"/>
    <s v="Non-salmonid juvenile"/>
    <n v="11"/>
    <n v="1"/>
    <n v="4"/>
    <n v="1"/>
    <s v="BS"/>
    <s v="Select tide"/>
    <m/>
    <m/>
  </r>
  <r>
    <n v="8"/>
    <x v="3"/>
    <n v="2"/>
    <s v="Feb"/>
    <n v="14"/>
    <x v="89"/>
    <d v="1899-12-30T14:35:00"/>
    <x v="35"/>
    <s v="Gravel bar on Gordon at Site 1"/>
    <s v="Gordon Estuary"/>
    <n v="1"/>
    <s v="Chum"/>
    <s v="Wild"/>
    <s v="Fry"/>
    <n v="2"/>
    <n v="1"/>
    <n v="2"/>
    <n v="2"/>
    <s v="BS"/>
    <s v="Select tide"/>
    <m/>
    <m/>
  </r>
  <r>
    <n v="8"/>
    <x v="3"/>
    <n v="2"/>
    <s v="Feb"/>
    <n v="14"/>
    <x v="89"/>
    <d v="1899-12-30T14:40:00"/>
    <x v="39"/>
    <s v="Site 5 main channel where treed channel comes in"/>
    <s v="Gordon Estuary"/>
    <n v="1"/>
    <s v="Stickleback"/>
    <s v="Wild"/>
    <s v="Non-salmonid juvenile"/>
    <n v="9"/>
    <n v="1"/>
    <n v="4"/>
    <n v="100"/>
    <s v="PS"/>
    <s v="Select tide"/>
    <m/>
    <m/>
  </r>
  <r>
    <n v="8"/>
    <x v="3"/>
    <n v="2"/>
    <s v="Feb"/>
    <n v="14"/>
    <x v="89"/>
    <d v="1899-12-30T14:10:00"/>
    <x v="1"/>
    <s v="Gallaugher's"/>
    <s v="Gordon Estuary"/>
    <n v="1"/>
    <s v="Sculpin"/>
    <s v="Wild"/>
    <s v="Non-salmonid juvenile"/>
    <n v="8"/>
    <n v="1"/>
    <n v="4"/>
    <n v="2"/>
    <s v="BS"/>
    <s v="Select tide"/>
    <m/>
    <m/>
  </r>
  <r>
    <n v="8"/>
    <x v="3"/>
    <n v="2"/>
    <s v="Feb"/>
    <n v="17"/>
    <x v="90"/>
    <d v="1899-12-30T10:30:00"/>
    <x v="3"/>
    <s v="Central Arm SJ at Island Rd Bridge"/>
    <s v="San Juan Estuary"/>
    <n v="1"/>
    <s v="Sculpin"/>
    <s v="Wild"/>
    <s v="Non-salmonid juvenile"/>
    <n v="8"/>
    <n v="1"/>
    <n v="4"/>
    <n v="4"/>
    <s v="BS"/>
    <s v="Select tide"/>
    <m/>
    <m/>
  </r>
  <r>
    <n v="8"/>
    <x v="3"/>
    <n v="2"/>
    <s v="Feb"/>
    <n v="17"/>
    <x v="90"/>
    <d v="1899-12-30T09:38:00"/>
    <x v="15"/>
    <s v="Q07, Central/South Arm confluence"/>
    <s v="San Juan Estuary"/>
    <n v="1"/>
    <s v="Sculpin"/>
    <s v="Wild"/>
    <s v="Non-salmonid juvenile"/>
    <n v="8"/>
    <n v="1"/>
    <n v="4"/>
    <n v="2"/>
    <s v="BS"/>
    <s v="Select tide"/>
    <m/>
    <m/>
  </r>
  <r>
    <n v="8"/>
    <x v="3"/>
    <n v="2"/>
    <s v="Feb"/>
    <n v="17"/>
    <x v="90"/>
    <d v="1899-12-30T09:38:00"/>
    <x v="15"/>
    <s v="Q07, Central/South Arm confluence"/>
    <s v="San Juan Estuary"/>
    <n v="1"/>
    <s v="Stickleback"/>
    <s v="Wild"/>
    <s v="Non-salmonid juvenile"/>
    <n v="9"/>
    <n v="1"/>
    <n v="4"/>
    <n v="5"/>
    <s v="BS"/>
    <s v="Select tide"/>
    <m/>
    <m/>
  </r>
  <r>
    <n v="9"/>
    <x v="3"/>
    <n v="2"/>
    <s v="Feb"/>
    <n v="21"/>
    <x v="91"/>
    <d v="1899-12-30T12:41:00"/>
    <x v="26"/>
    <s v="Site 6, at upper logger station"/>
    <s v="Gordon Estuary"/>
    <n v="1"/>
    <s v="Stickleback"/>
    <s v="Wild"/>
    <s v="Non-salmonid juvenile"/>
    <n v="9"/>
    <n v="1"/>
    <n v="4"/>
    <n v="30"/>
    <s v="PS"/>
    <s v="Select tide"/>
    <m/>
    <m/>
  </r>
  <r>
    <n v="9"/>
    <x v="3"/>
    <n v="2"/>
    <s v="Feb"/>
    <n v="21"/>
    <x v="91"/>
    <d v="1899-12-30T12:41:00"/>
    <x v="26"/>
    <s v="Site 6, at upper logger station"/>
    <s v="Gordon Estuary"/>
    <n v="1"/>
    <s v="Chinook"/>
    <s v="Wild"/>
    <s v="Smolt"/>
    <n v="5"/>
    <n v="1"/>
    <n v="3"/>
    <n v="1"/>
    <s v="PS"/>
    <s v="Select tide"/>
    <m/>
    <m/>
  </r>
  <r>
    <n v="9"/>
    <x v="3"/>
    <n v="2"/>
    <s v="Feb"/>
    <n v="21"/>
    <x v="91"/>
    <d v="1899-12-30T12:55:00"/>
    <x v="20"/>
    <s v="On point at confluence of N. Arm and Brown's Slough"/>
    <s v="Gordon Estuary"/>
    <n v="1"/>
    <s v="Chinook"/>
    <s v="Wild"/>
    <s v="Fry"/>
    <n v="5"/>
    <n v="1"/>
    <n v="2"/>
    <n v="1"/>
    <s v="BS"/>
    <s v="Select tide"/>
    <m/>
    <m/>
  </r>
  <r>
    <n v="9"/>
    <x v="3"/>
    <n v="2"/>
    <s v="Feb"/>
    <n v="21"/>
    <x v="91"/>
    <d v="1899-12-30T12:55:00"/>
    <x v="20"/>
    <s v="On point at confluence of N. Arm and Brown's Slough"/>
    <s v="Gordon Estuary"/>
    <n v="1"/>
    <s v="Chum"/>
    <s v="Wild"/>
    <s v="Fry"/>
    <n v="2"/>
    <n v="1"/>
    <n v="2"/>
    <n v="10"/>
    <s v="BS"/>
    <s v="Select tide"/>
    <m/>
    <m/>
  </r>
  <r>
    <n v="9"/>
    <x v="3"/>
    <n v="2"/>
    <s v="Feb"/>
    <n v="21"/>
    <x v="91"/>
    <d v="1899-12-30T12:55:00"/>
    <x v="20"/>
    <s v="On point at confluence of N. Arm and Brown's Slough"/>
    <s v="Gordon Estuary"/>
    <n v="1"/>
    <s v="Blennie/Gunnel"/>
    <s v="Wild"/>
    <s v="Non-salmonid juvenile"/>
    <n v="15"/>
    <n v="1"/>
    <n v="4"/>
    <n v="1"/>
    <s v="BS"/>
    <s v="Select tide"/>
    <m/>
    <m/>
  </r>
  <r>
    <n v="9"/>
    <x v="3"/>
    <n v="2"/>
    <s v="Feb"/>
    <n v="21"/>
    <x v="91"/>
    <d v="1899-12-30T12:55:00"/>
    <x v="20"/>
    <s v="On point at confluence of N. Arm and Brown's Slough"/>
    <s v="Gordon Estuary"/>
    <n v="1"/>
    <s v="Stickleback"/>
    <s v="Wild"/>
    <s v="Non-salmonid juvenile"/>
    <n v="9"/>
    <n v="1"/>
    <n v="4"/>
    <n v="150"/>
    <s v="BS"/>
    <s v="Select tide"/>
    <m/>
    <m/>
  </r>
  <r>
    <n v="9"/>
    <x v="3"/>
    <n v="2"/>
    <s v="Feb"/>
    <n v="21"/>
    <x v="91"/>
    <d v="1899-12-30T12:00:00"/>
    <x v="0"/>
    <s v="Pacheedah Shores Boat Ramp"/>
    <s v="Gordon Estuary"/>
    <n v="1"/>
    <s v="Stickleback"/>
    <s v="Wild"/>
    <s v="Non-salmonid juvenile"/>
    <n v="9"/>
    <n v="1"/>
    <n v="4"/>
    <n v="1"/>
    <s v="BS"/>
    <s v="Select tide"/>
    <m/>
    <m/>
  </r>
  <r>
    <n v="9"/>
    <x v="3"/>
    <n v="2"/>
    <s v="Feb"/>
    <n v="21"/>
    <x v="91"/>
    <d v="1899-12-30T12:00:00"/>
    <x v="0"/>
    <s v="Pacheedah Shores Boat Ramp"/>
    <s v="Gordon Estuary"/>
    <n v="1"/>
    <s v="Flounder"/>
    <s v="Wild"/>
    <s v="Non-salmonid juvenile"/>
    <n v="11"/>
    <n v="1"/>
    <n v="4"/>
    <n v="2"/>
    <s v="BS"/>
    <s v="Select tide"/>
    <m/>
    <m/>
  </r>
  <r>
    <n v="9"/>
    <x v="3"/>
    <n v="2"/>
    <s v="Feb"/>
    <n v="21"/>
    <x v="91"/>
    <d v="1899-12-30T11:37:00"/>
    <x v="9"/>
    <s v="Q Jeff (right bank opposite N. Arm confl.)"/>
    <s v="Gordon Estuary"/>
    <n v="1"/>
    <s v="Sculpin"/>
    <s v="Wild"/>
    <s v="Non-salmonid juvenile"/>
    <n v="8"/>
    <n v="1"/>
    <n v="4"/>
    <n v="4"/>
    <s v="BS"/>
    <s v="Select tide"/>
    <m/>
    <m/>
  </r>
  <r>
    <n v="9"/>
    <x v="3"/>
    <n v="2"/>
    <s v="Feb"/>
    <n v="21"/>
    <x v="91"/>
    <d v="1899-12-30T11:37:00"/>
    <x v="9"/>
    <s v="Q Jeff (right bank opposite N. Arm confl.)"/>
    <s v="Gordon Estuary"/>
    <n v="1"/>
    <s v="Stickleback"/>
    <s v="Wild"/>
    <s v="Non-salmonid juvenile"/>
    <n v="9"/>
    <n v="1"/>
    <n v="4"/>
    <n v="5"/>
    <s v="BS"/>
    <s v="Select tide"/>
    <m/>
    <m/>
  </r>
  <r>
    <n v="9"/>
    <x v="3"/>
    <n v="2"/>
    <s v="Feb"/>
    <n v="21"/>
    <x v="91"/>
    <d v="1899-12-30T11:37:00"/>
    <x v="9"/>
    <s v="Q Jeff (right bank opposite N. Arm confl.)"/>
    <s v="Gordon Estuary"/>
    <n v="1"/>
    <s v="Blennie/Gunnel"/>
    <s v="Wild"/>
    <s v="Non-salmonid juvenile"/>
    <n v="15"/>
    <n v="1"/>
    <n v="4"/>
    <n v="2"/>
    <s v="BS"/>
    <s v="Select tide"/>
    <m/>
    <m/>
  </r>
  <r>
    <n v="9"/>
    <x v="3"/>
    <n v="2"/>
    <s v="Feb"/>
    <n v="21"/>
    <x v="91"/>
    <d v="1899-12-30T11:49:00"/>
    <x v="12"/>
    <s v="Mouth of Site 7 inlet, north side"/>
    <s v="Gordon Estuary"/>
    <n v="1"/>
    <s v="Sculpin"/>
    <s v="Wild"/>
    <s v="Non-salmonid juvenile"/>
    <n v="8"/>
    <n v="1"/>
    <n v="4"/>
    <n v="3"/>
    <s v="BS"/>
    <s v="Select tide"/>
    <m/>
    <m/>
  </r>
  <r>
    <n v="9"/>
    <x v="3"/>
    <n v="2"/>
    <s v="Feb"/>
    <n v="21"/>
    <x v="91"/>
    <d v="1899-12-30T11:49:00"/>
    <x v="12"/>
    <s v="Mouth of Site 7 inlet, north side"/>
    <s v="Gordon Estuary"/>
    <n v="1"/>
    <s v="Stickleback"/>
    <s v="Wild"/>
    <s v="Non-salmonid juvenile"/>
    <n v="9"/>
    <n v="1"/>
    <n v="4"/>
    <n v="2"/>
    <s v="BS"/>
    <s v="Select tide"/>
    <m/>
    <m/>
  </r>
  <r>
    <n v="9"/>
    <x v="3"/>
    <n v="2"/>
    <s v="Feb"/>
    <n v="21"/>
    <x v="91"/>
    <d v="1899-12-30T12:00:00"/>
    <x v="16"/>
    <s v="Browns Slough Site 7 inlet left tidal channel"/>
    <s v="Gordon Estuary"/>
    <n v="1"/>
    <s v="Stickleback"/>
    <s v="Wild"/>
    <s v="Non-salmonid juvenile"/>
    <n v="9"/>
    <n v="1"/>
    <n v="4"/>
    <n v="75"/>
    <s v="PS"/>
    <s v="Select tide"/>
    <m/>
    <m/>
  </r>
  <r>
    <n v="9"/>
    <x v="3"/>
    <n v="2"/>
    <s v="Feb"/>
    <n v="22"/>
    <x v="92"/>
    <d v="1899-12-30T11:10:00"/>
    <x v="30"/>
    <s v="Gordon R. Site 1, Channel A at Gordon R."/>
    <s v="Gordon Estuary"/>
    <n v="1"/>
    <s v="Stickleback"/>
    <s v="Wild"/>
    <s v="Non-salmonid juvenile"/>
    <n v="9"/>
    <n v="1"/>
    <n v="4"/>
    <n v="100"/>
    <s v="PS"/>
    <m/>
    <m/>
    <m/>
  </r>
  <r>
    <n v="9"/>
    <x v="3"/>
    <n v="2"/>
    <s v="Feb"/>
    <n v="22"/>
    <x v="92"/>
    <d v="1899-12-30T14:52:00"/>
    <x v="29"/>
    <s v="Site 5 main channel close to mouth"/>
    <s v="Gordon Estuary"/>
    <n v="1"/>
    <s v="Stickleback"/>
    <s v="Wild"/>
    <s v="Non-salmonid juvenile"/>
    <n v="9"/>
    <n v="1"/>
    <n v="4"/>
    <n v="150"/>
    <s v="PS"/>
    <s v="Select tide"/>
    <m/>
    <m/>
  </r>
  <r>
    <n v="10"/>
    <x v="3"/>
    <n v="3"/>
    <s v="Mar"/>
    <n v="3"/>
    <x v="93"/>
    <d v="1899-12-30T12:03:00"/>
    <x v="9"/>
    <s v="Q Jeff (right bank opposite N. Arm confl.)"/>
    <s v="Gordon Estuary"/>
    <n v="1"/>
    <s v="Coho"/>
    <s v="Wild"/>
    <s v="Fry"/>
    <n v="3"/>
    <n v="1"/>
    <n v="2"/>
    <n v="1"/>
    <s v="BS"/>
    <s v="Select tide"/>
    <m/>
    <m/>
  </r>
  <r>
    <n v="10"/>
    <x v="3"/>
    <n v="3"/>
    <s v="Mar"/>
    <n v="4"/>
    <x v="94"/>
    <d v="1899-12-30T14:01:00"/>
    <x v="20"/>
    <s v="On point at confluence of N. Arm and Brown's Slough"/>
    <s v="Gordon Estuary"/>
    <n v="1"/>
    <s v="Chum"/>
    <s v="Wild"/>
    <s v="Fry"/>
    <n v="2"/>
    <n v="1"/>
    <n v="2"/>
    <n v="52"/>
    <s v="BS"/>
    <s v="Select tide"/>
    <m/>
    <m/>
  </r>
  <r>
    <n v="10"/>
    <x v="3"/>
    <n v="3"/>
    <s v="Mar"/>
    <n v="4"/>
    <x v="94"/>
    <d v="1899-12-30T14:01:00"/>
    <x v="20"/>
    <s v="On point at confluence of N. Arm and Brown's Slough"/>
    <s v="Gordon Estuary"/>
    <n v="1"/>
    <s v="Sculpin"/>
    <s v="Wild"/>
    <s v="Non-salmonid juvenile"/>
    <n v="8"/>
    <n v="1"/>
    <n v="4"/>
    <n v="5"/>
    <s v="BS"/>
    <s v="Select tide"/>
    <m/>
    <m/>
  </r>
  <r>
    <n v="10"/>
    <x v="3"/>
    <n v="3"/>
    <s v="Mar"/>
    <n v="4"/>
    <x v="94"/>
    <d v="1899-12-30T14:01:00"/>
    <x v="20"/>
    <s v="On point at confluence of N. Arm and Brown's Slough"/>
    <s v="Gordon Estuary"/>
    <n v="1"/>
    <s v="Stickleback"/>
    <s v="Wild"/>
    <s v="Non-salmonid juvenile"/>
    <n v="9"/>
    <n v="1"/>
    <n v="4"/>
    <n v="6"/>
    <s v="BS"/>
    <s v="Select tide"/>
    <m/>
    <m/>
  </r>
  <r>
    <n v="11"/>
    <x v="3"/>
    <n v="3"/>
    <s v="Mar"/>
    <n v="7"/>
    <x v="95"/>
    <d v="1899-12-30T09:00:00"/>
    <x v="30"/>
    <s v="Gordon R. Site 1, Channel A at Gordon R."/>
    <s v="Gordon Estuary"/>
    <n v="1"/>
    <s v="Coho"/>
    <s v="Wild"/>
    <s v="Fry"/>
    <n v="3"/>
    <n v="1"/>
    <n v="2"/>
    <n v="2"/>
    <s v="PS"/>
    <s v="Select tide"/>
    <m/>
    <m/>
  </r>
  <r>
    <n v="11"/>
    <x v="3"/>
    <n v="3"/>
    <s v="Mar"/>
    <n v="7"/>
    <x v="95"/>
    <d v="1899-12-30T09:00:00"/>
    <x v="30"/>
    <s v="Gordon R. Site 1, Channel A at Gordon R."/>
    <s v="Gordon Estuary"/>
    <n v="1"/>
    <s v="Stickleback"/>
    <s v="Wild"/>
    <s v="Non-salmonid juvenile"/>
    <n v="9"/>
    <n v="1"/>
    <n v="4"/>
    <n v="511"/>
    <s v="PS"/>
    <s v="Select tide"/>
    <m/>
    <m/>
  </r>
  <r>
    <n v="11"/>
    <x v="3"/>
    <n v="3"/>
    <s v="Mar"/>
    <n v="7"/>
    <x v="95"/>
    <d v="1899-12-30T09:30:00"/>
    <x v="4"/>
    <s v="Butch's (Gordon R.)"/>
    <s v="Gordon Estuary"/>
    <n v="1"/>
    <s v="Sculpin"/>
    <s v="Wild"/>
    <s v="Non-salmonid juvenile"/>
    <n v="8"/>
    <n v="1"/>
    <n v="4"/>
    <n v="1"/>
    <s v="BS"/>
    <s v="Select tide"/>
    <m/>
    <m/>
  </r>
  <r>
    <n v="11"/>
    <x v="3"/>
    <n v="3"/>
    <s v="Mar"/>
    <n v="7"/>
    <x v="95"/>
    <d v="1899-12-30T09:30:00"/>
    <x v="4"/>
    <s v="Butch's (Gordon R.)"/>
    <s v="Gordon Estuary"/>
    <n v="1"/>
    <s v="Stickleback"/>
    <s v="Wild"/>
    <s v="Non-salmonid juvenile"/>
    <n v="9"/>
    <n v="1"/>
    <n v="4"/>
    <n v="1"/>
    <s v="BS"/>
    <s v="Select tide"/>
    <m/>
    <m/>
  </r>
  <r>
    <n v="11"/>
    <x v="3"/>
    <n v="3"/>
    <s v="Mar"/>
    <n v="7"/>
    <x v="95"/>
    <d v="1899-12-30T09:53:00"/>
    <x v="29"/>
    <s v="Site 5 main channel close to mouth"/>
    <s v="Gordon Estuary"/>
    <n v="1"/>
    <s v="Stickleback"/>
    <s v="Wild"/>
    <s v="Non-salmonid juvenile"/>
    <n v="9"/>
    <n v="1"/>
    <n v="4"/>
    <n v="90"/>
    <s v="PS"/>
    <s v="Select tide"/>
    <m/>
    <m/>
  </r>
  <r>
    <n v="11"/>
    <x v="3"/>
    <n v="3"/>
    <s v="Mar"/>
    <n v="7"/>
    <x v="95"/>
    <d v="1899-12-30T10:19:00"/>
    <x v="25"/>
    <s v="Site 6, just upstream of bridge"/>
    <s v="Gordon Estuary"/>
    <n v="1"/>
    <s v="Coho"/>
    <s v="Wild"/>
    <s v="Non-salmonid juvenile"/>
    <n v="3"/>
    <n v="1"/>
    <n v="4"/>
    <n v="5"/>
    <s v="PS"/>
    <s v="Select tide"/>
    <m/>
    <m/>
  </r>
  <r>
    <n v="11"/>
    <x v="3"/>
    <n v="3"/>
    <s v="Mar"/>
    <n v="7"/>
    <x v="95"/>
    <d v="1899-12-30T10:19:00"/>
    <x v="25"/>
    <s v="Site 6, just upstream of bridge"/>
    <s v="Gordon Estuary"/>
    <n v="1"/>
    <s v="Stickleback"/>
    <s v="Wild"/>
    <s v="Non-salmonid juvenile"/>
    <n v="9"/>
    <n v="1"/>
    <n v="4"/>
    <n v="23"/>
    <s v="PS"/>
    <s v="Select tide"/>
    <m/>
    <m/>
  </r>
  <r>
    <n v="11"/>
    <x v="3"/>
    <n v="3"/>
    <s v="Mar"/>
    <n v="7"/>
    <x v="95"/>
    <d v="1899-12-30T10:49:00"/>
    <x v="9"/>
    <s v="Q Jeff (right bank opposite N. Arm confl.)"/>
    <s v="Gordon Estuary"/>
    <n v="1"/>
    <s v="Crab"/>
    <s v="Wild"/>
    <s v="Non-salmonid juvenile"/>
    <n v="20"/>
    <n v="1"/>
    <n v="4"/>
    <n v="1"/>
    <s v="BS"/>
    <s v="Select tide"/>
    <m/>
    <m/>
  </r>
  <r>
    <n v="11"/>
    <x v="3"/>
    <n v="3"/>
    <s v="Mar"/>
    <n v="7"/>
    <x v="95"/>
    <d v="1899-12-30T10:49:00"/>
    <x v="9"/>
    <s v="Q Jeff (right bank opposite N. Arm confl.)"/>
    <s v="Gordon Estuary"/>
    <n v="1"/>
    <s v="Sculpin"/>
    <s v="Wild"/>
    <s v="Non-salmonid juvenile"/>
    <n v="8"/>
    <n v="1"/>
    <n v="4"/>
    <n v="7"/>
    <s v="BS"/>
    <s v="Select tide"/>
    <m/>
    <m/>
  </r>
  <r>
    <n v="11"/>
    <x v="3"/>
    <n v="3"/>
    <s v="Mar"/>
    <n v="7"/>
    <x v="95"/>
    <d v="1899-12-30T10:49:00"/>
    <x v="9"/>
    <s v="Q Jeff (right bank opposite N. Arm confl.)"/>
    <s v="Gordon Estuary"/>
    <n v="1"/>
    <s v="Stickleback"/>
    <s v="Wild"/>
    <s v="Non-salmonid juvenile"/>
    <n v="9"/>
    <n v="1"/>
    <n v="4"/>
    <n v="3"/>
    <s v="BS"/>
    <s v="Select tide"/>
    <m/>
    <m/>
  </r>
  <r>
    <n v="11"/>
    <x v="3"/>
    <n v="3"/>
    <s v="Mar"/>
    <n v="7"/>
    <x v="95"/>
    <d v="1899-12-30T12:10:00"/>
    <x v="6"/>
    <s v="Smokies"/>
    <s v="Gordon Estuary"/>
    <n v="1"/>
    <s v="Sculpin"/>
    <s v="Wild"/>
    <s v="Non-salmonid juvenile"/>
    <n v="8"/>
    <n v="1"/>
    <n v="4"/>
    <n v="4"/>
    <s v="BS"/>
    <s v="Select tide"/>
    <m/>
    <m/>
  </r>
  <r>
    <n v="11"/>
    <x v="3"/>
    <n v="3"/>
    <s v="Mar"/>
    <n v="7"/>
    <x v="95"/>
    <d v="1899-12-30T12:10:00"/>
    <x v="6"/>
    <s v="Smokies"/>
    <s v="Gordon Estuary"/>
    <n v="1"/>
    <s v="Stickleback"/>
    <s v="Wild"/>
    <s v="Non-salmonid juvenile"/>
    <n v="9"/>
    <n v="1"/>
    <n v="4"/>
    <n v="1"/>
    <s v="BS"/>
    <s v="Select tide"/>
    <m/>
    <m/>
  </r>
  <r>
    <n v="11"/>
    <x v="3"/>
    <n v="3"/>
    <s v="Mar"/>
    <n v="7"/>
    <x v="95"/>
    <d v="1899-12-30T12:25:00"/>
    <x v="0"/>
    <s v="Pacheedah Shores Boat Ramp"/>
    <s v="Gordon Estuary"/>
    <n v="1"/>
    <s v="Sculpin"/>
    <s v="Wild"/>
    <s v="Non-salmonid juvenile"/>
    <n v="8"/>
    <n v="1"/>
    <n v="4"/>
    <n v="6"/>
    <s v="BS"/>
    <s v="Select tide"/>
    <m/>
    <m/>
  </r>
  <r>
    <n v="11"/>
    <x v="3"/>
    <n v="3"/>
    <s v="Mar"/>
    <n v="7"/>
    <x v="95"/>
    <d v="1899-12-30T12:25:00"/>
    <x v="0"/>
    <s v="Pacheedah Shores Boat Ramp"/>
    <s v="Gordon Estuary"/>
    <n v="1"/>
    <s v="Stickleback"/>
    <s v="Wild"/>
    <s v="Non-salmonid juvenile"/>
    <n v="9"/>
    <n v="1"/>
    <n v="4"/>
    <n v="7"/>
    <s v="BS"/>
    <s v="Select tide"/>
    <m/>
    <m/>
  </r>
  <r>
    <n v="11"/>
    <x v="3"/>
    <n v="3"/>
    <s v="Mar"/>
    <n v="7"/>
    <x v="95"/>
    <d v="1899-12-30T13:00:00"/>
    <x v="16"/>
    <s v="Browns Slough Site 7 inlet left tidal channel"/>
    <s v="Gordon Estuary"/>
    <n v="1"/>
    <s v="Sculpin"/>
    <s v="Wild"/>
    <s v="Non-salmonid juvenile"/>
    <n v="8"/>
    <n v="1"/>
    <n v="4"/>
    <n v="20"/>
    <s v="PS"/>
    <s v="Select tide"/>
    <m/>
    <m/>
  </r>
  <r>
    <n v="11"/>
    <x v="3"/>
    <n v="3"/>
    <s v="Mar"/>
    <n v="7"/>
    <x v="95"/>
    <d v="1899-12-30T13:00:00"/>
    <x v="16"/>
    <s v="Browns Slough Site 7 inlet left tidal channel"/>
    <s v="Gordon Estuary"/>
    <n v="1"/>
    <s v="Stickleback"/>
    <s v="Wild"/>
    <s v="Non-salmonid juvenile"/>
    <n v="9"/>
    <n v="1"/>
    <n v="4"/>
    <n v="30"/>
    <s v="PS"/>
    <s v="Select tide"/>
    <m/>
    <m/>
  </r>
  <r>
    <n v="11"/>
    <x v="3"/>
    <n v="3"/>
    <s v="Mar"/>
    <n v="7"/>
    <x v="95"/>
    <d v="1899-12-30T13:30:00"/>
    <x v="20"/>
    <s v="On point at confluence of N. Arm and Brown's Slough"/>
    <s v="Gordon Estuary"/>
    <n v="1"/>
    <s v="Sculpin"/>
    <s v="Wild"/>
    <s v="Non-salmonid juvenile"/>
    <n v="8"/>
    <n v="1"/>
    <n v="4"/>
    <n v="3"/>
    <s v="BS"/>
    <s v="Select tide"/>
    <m/>
    <m/>
  </r>
  <r>
    <n v="11"/>
    <x v="3"/>
    <n v="3"/>
    <s v="Mar"/>
    <n v="8"/>
    <x v="96"/>
    <d v="1899-12-30T11:55:00"/>
    <x v="2"/>
    <s v="South Arm SJ (Old Mill)"/>
    <s v="San Juan Estuary"/>
    <n v="1"/>
    <s v="Coho"/>
    <s v="Wild"/>
    <s v="Fry"/>
    <n v="3"/>
    <n v="1"/>
    <n v="2"/>
    <n v="2"/>
    <s v="BS"/>
    <s v="Select tide"/>
    <m/>
    <m/>
  </r>
  <r>
    <n v="11"/>
    <x v="3"/>
    <n v="3"/>
    <s v="Mar"/>
    <n v="8"/>
    <x v="96"/>
    <d v="1899-12-30T11:55:00"/>
    <x v="2"/>
    <s v="South Arm SJ (Old Mill)"/>
    <s v="San Juan Estuary"/>
    <n v="1"/>
    <s v="Sculpin"/>
    <s v="Wild"/>
    <s v="Non-salmonid juvenile"/>
    <n v="8"/>
    <n v="1"/>
    <n v="4"/>
    <n v="6"/>
    <s v="BS"/>
    <s v="Select tide"/>
    <m/>
    <m/>
  </r>
  <r>
    <n v="11"/>
    <x v="3"/>
    <n v="3"/>
    <s v="Mar"/>
    <n v="8"/>
    <x v="96"/>
    <d v="1899-12-30T11:55:00"/>
    <x v="2"/>
    <s v="South Arm SJ (Old Mill)"/>
    <s v="San Juan Estuary"/>
    <n v="1"/>
    <s v="Stickleback"/>
    <s v="Wild"/>
    <s v="Non-salmonid juvenile"/>
    <n v="9"/>
    <n v="1"/>
    <n v="4"/>
    <n v="1"/>
    <s v="BS"/>
    <s v="Select tide"/>
    <m/>
    <m/>
  </r>
  <r>
    <n v="11"/>
    <x v="3"/>
    <n v="3"/>
    <s v="Mar"/>
    <n v="8"/>
    <x v="96"/>
    <d v="1899-12-30T13:55:00"/>
    <x v="15"/>
    <s v="Q07, Central/South Arm confluence"/>
    <s v="San Juan Estuary"/>
    <n v="1"/>
    <s v="Coho"/>
    <s v="Wild"/>
    <s v="Fry"/>
    <n v="3"/>
    <n v="1"/>
    <n v="2"/>
    <n v="1"/>
    <s v="BS"/>
    <s v="Select tide"/>
    <m/>
    <m/>
  </r>
  <r>
    <n v="11"/>
    <x v="3"/>
    <n v="3"/>
    <s v="Mar"/>
    <n v="8"/>
    <x v="96"/>
    <d v="1899-12-30T14:19:00"/>
    <x v="11"/>
    <s v="Q4, u/s of Tanis's template site"/>
    <s v="San Juan Estuary"/>
    <n v="1"/>
    <s v="Sculpin"/>
    <s v="Wild"/>
    <s v="Non-salmonid juvenile"/>
    <n v="8"/>
    <n v="1"/>
    <n v="4"/>
    <n v="2"/>
    <s v="BS"/>
    <s v="Select tide"/>
    <m/>
    <m/>
  </r>
  <r>
    <n v="11"/>
    <x v="3"/>
    <n v="3"/>
    <s v="Mar"/>
    <n v="8"/>
    <x v="96"/>
    <d v="1899-12-30T14:43:00"/>
    <x v="10"/>
    <s v="Q Helen, top of Island Road"/>
    <s v="San Juan Estuary"/>
    <n v="1"/>
    <s v="Stickleback"/>
    <s v="Wild"/>
    <s v="Non-salmonid juvenile"/>
    <n v="9"/>
    <n v="1"/>
    <n v="4"/>
    <n v="1"/>
    <s v="BS"/>
    <s v="Select tide"/>
    <m/>
    <m/>
  </r>
  <r>
    <n v="11"/>
    <x v="3"/>
    <n v="3"/>
    <s v="Mar"/>
    <n v="8"/>
    <x v="96"/>
    <d v="1899-12-30T12:24:00"/>
    <x v="33"/>
    <s v="Gordon R. Site 1, Channel A 250 m in"/>
    <s v="Gordon Estuary"/>
    <n v="1"/>
    <s v="Coho"/>
    <s v="Wild"/>
    <s v="Fry"/>
    <n v="3"/>
    <n v="1"/>
    <n v="2"/>
    <n v="10"/>
    <s v="BS"/>
    <s v="Select tide"/>
    <m/>
    <m/>
  </r>
  <r>
    <n v="11"/>
    <x v="3"/>
    <n v="3"/>
    <s v="Mar"/>
    <n v="8"/>
    <x v="96"/>
    <d v="1899-12-30T12:24:00"/>
    <x v="33"/>
    <s v="Gordon R. Site 1, Channel A 250 m in"/>
    <s v="Gordon Estuary"/>
    <n v="1"/>
    <s v="Chum"/>
    <s v="Wild"/>
    <s v="Fry"/>
    <n v="2"/>
    <n v="1"/>
    <n v="2"/>
    <n v="4"/>
    <s v="BS"/>
    <s v="Select tide"/>
    <m/>
    <m/>
  </r>
  <r>
    <n v="12"/>
    <x v="3"/>
    <n v="3"/>
    <s v="Mar"/>
    <n v="15"/>
    <x v="97"/>
    <d v="1899-12-30T09:05:00"/>
    <x v="0"/>
    <s v="Pacheedah Shores Boat Ramp"/>
    <s v="Gordon Estuary"/>
    <n v="1"/>
    <s v="Sculpin"/>
    <s v="Wild"/>
    <s v="Non-salmonid juvenile"/>
    <n v="8"/>
    <n v="1"/>
    <n v="4"/>
    <n v="7"/>
    <s v="BS"/>
    <s v="Select tide"/>
    <m/>
    <m/>
  </r>
  <r>
    <n v="12"/>
    <x v="3"/>
    <n v="3"/>
    <s v="Mar"/>
    <n v="15"/>
    <x v="97"/>
    <d v="1899-12-30T09:05:00"/>
    <x v="0"/>
    <s v="Pacheedah Shores Boat Ramp"/>
    <s v="Gordon Estuary"/>
    <n v="1"/>
    <s v="Stickleback"/>
    <s v="Wild"/>
    <s v="Non-salmonid juvenile"/>
    <n v="9"/>
    <n v="1"/>
    <n v="4"/>
    <n v="3"/>
    <s v="BS"/>
    <s v="Select tide"/>
    <m/>
    <m/>
  </r>
  <r>
    <n v="12"/>
    <x v="3"/>
    <n v="3"/>
    <s v="Mar"/>
    <n v="15"/>
    <x v="97"/>
    <d v="1899-12-30T08:04:00"/>
    <x v="31"/>
    <s v="Gordon R. Site 1, Channel B at Gordon R."/>
    <s v="Gordon Estuary"/>
    <n v="1"/>
    <s v="Sculpin"/>
    <s v="Wild"/>
    <s v="Non-salmonid juvenile"/>
    <n v="8"/>
    <n v="1"/>
    <n v="4"/>
    <n v="4"/>
    <s v="PS"/>
    <s v="Select tide"/>
    <m/>
    <m/>
  </r>
  <r>
    <n v="12"/>
    <x v="3"/>
    <n v="3"/>
    <s v="Mar"/>
    <n v="15"/>
    <x v="97"/>
    <d v="1899-12-30T08:04:00"/>
    <x v="31"/>
    <s v="Gordon R. Site 1, Channel B at Gordon R."/>
    <s v="Gordon Estuary"/>
    <n v="1"/>
    <s v="Stickleback"/>
    <s v="Wild"/>
    <s v="Non-salmonid juvenile"/>
    <n v="9"/>
    <n v="1"/>
    <n v="4"/>
    <n v="5"/>
    <s v="PS"/>
    <s v="Select tide"/>
    <m/>
    <m/>
  </r>
  <r>
    <n v="12"/>
    <x v="3"/>
    <n v="3"/>
    <s v="Mar"/>
    <n v="15"/>
    <x v="97"/>
    <d v="1899-12-30T07:27:00"/>
    <x v="9"/>
    <s v="Q Jeff (right bank opposite N. Arm confl.)"/>
    <s v="Gordon Estuary"/>
    <n v="1"/>
    <s v="Coho"/>
    <s v="Wild"/>
    <s v="Fry"/>
    <n v="3"/>
    <n v="1"/>
    <n v="2"/>
    <n v="3"/>
    <s v="BS"/>
    <s v="Select tide"/>
    <m/>
    <m/>
  </r>
  <r>
    <n v="12"/>
    <x v="3"/>
    <n v="3"/>
    <s v="Mar"/>
    <n v="15"/>
    <x v="97"/>
    <d v="1899-12-30T07:27:00"/>
    <x v="9"/>
    <s v="Q Jeff (right bank opposite N. Arm confl.)"/>
    <s v="Gordon Estuary"/>
    <n v="1"/>
    <s v="Chum"/>
    <s v="Wild"/>
    <s v="Fry"/>
    <n v="2"/>
    <n v="1"/>
    <n v="2"/>
    <n v="2"/>
    <s v="BS"/>
    <s v="Select tide"/>
    <m/>
    <m/>
  </r>
  <r>
    <n v="12"/>
    <x v="3"/>
    <n v="3"/>
    <s v="Mar"/>
    <n v="15"/>
    <x v="97"/>
    <d v="1899-12-30T07:27:00"/>
    <x v="9"/>
    <s v="Q Jeff (right bank opposite N. Arm confl.)"/>
    <s v="Gordon Estuary"/>
    <n v="1"/>
    <s v="Sculpin"/>
    <s v="Wild"/>
    <s v="Non-salmonid juvenile"/>
    <n v="8"/>
    <n v="1"/>
    <n v="4"/>
    <n v="4"/>
    <s v="BS"/>
    <s v="Select tide"/>
    <m/>
    <m/>
  </r>
  <r>
    <n v="12"/>
    <x v="3"/>
    <n v="3"/>
    <s v="Mar"/>
    <n v="15"/>
    <x v="97"/>
    <d v="1899-12-30T07:27:00"/>
    <x v="9"/>
    <s v="Q Jeff (right bank opposite N. Arm confl.)"/>
    <s v="Gordon Estuary"/>
    <n v="1"/>
    <s v="Stickleback"/>
    <s v="Wild"/>
    <s v="Non-salmonid juvenile"/>
    <n v="9"/>
    <n v="1"/>
    <n v="4"/>
    <n v="6"/>
    <s v="BS"/>
    <s v="Select tide"/>
    <m/>
    <m/>
  </r>
  <r>
    <n v="12"/>
    <x v="3"/>
    <n v="3"/>
    <s v="Mar"/>
    <n v="15"/>
    <x v="97"/>
    <d v="1899-12-30T13:02:00"/>
    <x v="6"/>
    <s v="Smokies"/>
    <s v="Gordon Estuary"/>
    <n v="1"/>
    <s v="Chum"/>
    <s v="Wild"/>
    <s v="Fry"/>
    <n v="2"/>
    <n v="1"/>
    <n v="2"/>
    <n v="1"/>
    <s v="PS"/>
    <s v="Select tide"/>
    <m/>
    <m/>
  </r>
  <r>
    <n v="12"/>
    <x v="3"/>
    <n v="3"/>
    <s v="Mar"/>
    <n v="15"/>
    <x v="97"/>
    <d v="1899-12-30T13:02:00"/>
    <x v="6"/>
    <s v="Smokies"/>
    <s v="Gordon Estuary"/>
    <n v="1"/>
    <s v="Coho"/>
    <s v="Wild"/>
    <s v="Fry"/>
    <n v="3"/>
    <n v="1"/>
    <n v="2"/>
    <n v="1"/>
    <s v="PS"/>
    <s v="Select tide"/>
    <m/>
    <m/>
  </r>
  <r>
    <n v="12"/>
    <x v="3"/>
    <n v="3"/>
    <s v="Mar"/>
    <n v="15"/>
    <x v="97"/>
    <d v="1899-12-30T08:50:00"/>
    <x v="27"/>
    <s v="Browns Slough Site 7 Inlet right tidal channel"/>
    <s v="Gordon Estuary"/>
    <n v="1"/>
    <s v="Stickleback"/>
    <s v="Wild"/>
    <s v="Non-salmonid juvenile"/>
    <n v="9"/>
    <n v="1"/>
    <n v="4"/>
    <n v="5"/>
    <s v="PS"/>
    <s v="Select tide"/>
    <m/>
    <m/>
  </r>
  <r>
    <n v="12"/>
    <x v="3"/>
    <n v="3"/>
    <s v="Mar"/>
    <n v="16"/>
    <x v="98"/>
    <d v="1899-12-30T09:00:00"/>
    <x v="26"/>
    <s v="Site 6, at upper logger station"/>
    <s v="Gordon Estuary"/>
    <n v="1"/>
    <s v="Coho"/>
    <s v="Wild"/>
    <s v="Fry"/>
    <n v="3"/>
    <n v="1"/>
    <n v="2"/>
    <n v="4"/>
    <s v="PS"/>
    <s v="Select tide"/>
    <m/>
    <m/>
  </r>
  <r>
    <n v="12"/>
    <x v="3"/>
    <n v="3"/>
    <s v="Mar"/>
    <n v="16"/>
    <x v="98"/>
    <d v="1899-12-30T09:00:00"/>
    <x v="26"/>
    <s v="Site 6, at upper logger station"/>
    <s v="Gordon Estuary"/>
    <n v="1"/>
    <s v="Stickleback"/>
    <s v="Wild"/>
    <s v="Non-salmonid juvenile"/>
    <n v="9"/>
    <n v="1"/>
    <n v="4"/>
    <n v="107"/>
    <s v="PS"/>
    <s v="Select tide"/>
    <m/>
    <m/>
  </r>
  <r>
    <n v="12"/>
    <x v="3"/>
    <n v="3"/>
    <s v="Mar"/>
    <n v="16"/>
    <x v="98"/>
    <d v="1899-12-30T09:30:00"/>
    <x v="28"/>
    <s v="Site 6, at creek inflow (SE corner of marsh)"/>
    <s v="Gordon Estuary"/>
    <n v="1"/>
    <s v="Coho"/>
    <s v="Wild"/>
    <s v="Fry"/>
    <n v="3"/>
    <n v="1"/>
    <n v="2"/>
    <n v="10"/>
    <s v="PS"/>
    <s v="Select tide"/>
    <m/>
    <m/>
  </r>
  <r>
    <n v="12"/>
    <x v="3"/>
    <n v="3"/>
    <s v="Mar"/>
    <n v="16"/>
    <x v="98"/>
    <d v="1899-12-30T09:30:00"/>
    <x v="28"/>
    <s v="Site 6, at creek inflow (SE corner of marsh)"/>
    <s v="Gordon Estuary"/>
    <n v="1"/>
    <s v="Stickleback"/>
    <s v="Wild"/>
    <s v="Non-salmonid juvenile"/>
    <n v="9"/>
    <n v="1"/>
    <n v="4"/>
    <n v="21"/>
    <s v="PS"/>
    <s v="Select tide"/>
    <m/>
    <m/>
  </r>
  <r>
    <n v="12"/>
    <x v="3"/>
    <n v="3"/>
    <s v="Mar"/>
    <n v="16"/>
    <x v="98"/>
    <d v="1899-12-30T12:12:00"/>
    <x v="30"/>
    <s v="Gordon R. Site 1, Channel A at Gordon R."/>
    <s v="Gordon Estuary"/>
    <n v="1"/>
    <s v="Coho"/>
    <s v="Wild"/>
    <s v="Fry"/>
    <n v="3"/>
    <n v="1"/>
    <n v="2"/>
    <n v="1"/>
    <s v="PS"/>
    <s v="Select tide"/>
    <m/>
    <m/>
  </r>
  <r>
    <n v="12"/>
    <x v="3"/>
    <n v="3"/>
    <s v="Mar"/>
    <n v="16"/>
    <x v="98"/>
    <d v="1899-12-30T14:14:00"/>
    <x v="27"/>
    <s v="Browns Slough Site 7 Inlet right tidal channel"/>
    <s v="Gordon Estuary"/>
    <n v="1"/>
    <s v="Coho"/>
    <s v="Wild"/>
    <s v="Fry"/>
    <n v="3"/>
    <n v="1"/>
    <n v="2"/>
    <m/>
    <s v="PS"/>
    <s v="Select tide"/>
    <m/>
    <m/>
  </r>
  <r>
    <n v="12"/>
    <x v="3"/>
    <n v="3"/>
    <s v="Mar"/>
    <n v="16"/>
    <x v="98"/>
    <d v="1899-12-30T14:14:00"/>
    <x v="27"/>
    <s v="Browns Slough Site 7 Inlet right tidal channel"/>
    <s v="Gordon Estuary"/>
    <n v="1"/>
    <s v="Sculpin"/>
    <s v="Wild"/>
    <s v="Non-salmonid juvenile"/>
    <n v="8"/>
    <n v="1"/>
    <n v="4"/>
    <m/>
    <s v="PS"/>
    <s v="Select tide"/>
    <m/>
    <m/>
  </r>
  <r>
    <n v="12"/>
    <x v="3"/>
    <n v="3"/>
    <s v="Mar"/>
    <n v="16"/>
    <x v="98"/>
    <d v="1899-12-30T14:14:00"/>
    <x v="27"/>
    <s v="Browns Slough Site 7 Inlet right tidal channel"/>
    <s v="Gordon Estuary"/>
    <n v="1"/>
    <s v="Stickleback"/>
    <s v="Wild"/>
    <s v="Non-salmonid juvenile"/>
    <n v="9"/>
    <n v="1"/>
    <n v="4"/>
    <m/>
    <s v="PS"/>
    <s v="Select tide"/>
    <m/>
    <m/>
  </r>
  <r>
    <n v="12"/>
    <x v="3"/>
    <n v="3"/>
    <s v="Mar"/>
    <n v="16"/>
    <x v="98"/>
    <d v="1899-12-30T07:24:00"/>
    <x v="9"/>
    <s v="Q Jeff (right bank opposite N. Arm confl.)"/>
    <s v="Gordon Estuary"/>
    <n v="1"/>
    <s v="Sculpin"/>
    <s v="Wild"/>
    <s v="Non-salmonid juvenile"/>
    <n v="8"/>
    <n v="1"/>
    <n v="4"/>
    <n v="4"/>
    <s v="BS"/>
    <s v="Select tide"/>
    <m/>
    <m/>
  </r>
  <r>
    <n v="12"/>
    <x v="3"/>
    <n v="3"/>
    <s v="Mar"/>
    <n v="16"/>
    <x v="98"/>
    <d v="1899-12-30T07:24:00"/>
    <x v="9"/>
    <s v="Q Jeff (right bank opposite N. Arm confl.)"/>
    <s v="Gordon Estuary"/>
    <n v="1"/>
    <s v="Stickleback"/>
    <s v="Wild"/>
    <s v="Non-salmonid juvenile"/>
    <n v="9"/>
    <n v="1"/>
    <n v="4"/>
    <n v="15"/>
    <s v="BS"/>
    <s v="Select tide"/>
    <m/>
    <m/>
  </r>
  <r>
    <n v="12"/>
    <x v="3"/>
    <n v="3"/>
    <s v="Mar"/>
    <n v="16"/>
    <x v="98"/>
    <d v="1899-12-30T07:24:00"/>
    <x v="9"/>
    <s v="Q Jeff (right bank opposite N. Arm confl.)"/>
    <s v="Gordon Estuary"/>
    <n v="1"/>
    <s v="Flounder"/>
    <s v="Wild"/>
    <s v="Non-salmonid juvenile"/>
    <n v="11"/>
    <n v="1"/>
    <n v="4"/>
    <n v="1"/>
    <s v="BS"/>
    <s v="Select tide"/>
    <m/>
    <m/>
  </r>
  <r>
    <n v="12"/>
    <x v="3"/>
    <n v="3"/>
    <s v="Mar"/>
    <n v="16"/>
    <x v="98"/>
    <d v="1899-12-30T07:24:00"/>
    <x v="9"/>
    <s v="Q Jeff (right bank opposite N. Arm confl.)"/>
    <s v="Gordon Estuary"/>
    <n v="1"/>
    <s v="Coho"/>
    <s v="Wild"/>
    <s v="Fry"/>
    <n v="3"/>
    <n v="1"/>
    <n v="2"/>
    <n v="2"/>
    <s v="BS"/>
    <s v="Select tide"/>
    <m/>
    <m/>
  </r>
  <r>
    <n v="12"/>
    <x v="3"/>
    <n v="3"/>
    <s v="Mar"/>
    <n v="16"/>
    <x v="98"/>
    <d v="1899-12-30T13:30:00"/>
    <x v="16"/>
    <s v="Browns Slough Site 7 inlet left tidal channel"/>
    <s v="Gordon Estuary"/>
    <n v="1"/>
    <s v="Coho"/>
    <s v="Wild"/>
    <s v="Fry"/>
    <n v="3"/>
    <n v="1"/>
    <n v="2"/>
    <n v="5"/>
    <s v="PS"/>
    <s v="Select tide"/>
    <m/>
    <m/>
  </r>
  <r>
    <n v="12"/>
    <x v="3"/>
    <n v="3"/>
    <s v="Mar"/>
    <n v="16"/>
    <x v="98"/>
    <d v="1899-12-30T13:30:00"/>
    <x v="16"/>
    <s v="Browns Slough Site 7 inlet left tidal channel"/>
    <s v="Gordon Estuary"/>
    <n v="1"/>
    <s v="Chum"/>
    <s v="Wild"/>
    <s v="Fry"/>
    <n v="2"/>
    <n v="1"/>
    <n v="2"/>
    <n v="1"/>
    <s v="PS"/>
    <s v="Select tide"/>
    <m/>
    <m/>
  </r>
  <r>
    <n v="12"/>
    <x v="3"/>
    <n v="3"/>
    <s v="Mar"/>
    <n v="16"/>
    <x v="98"/>
    <d v="1899-12-30T13:30:00"/>
    <x v="16"/>
    <s v="Browns Slough Site 7 inlet left tidal channel"/>
    <s v="Gordon Estuary"/>
    <n v="1"/>
    <s v="Stickleback"/>
    <s v="Wild"/>
    <s v="Non-salmonid juvenile"/>
    <n v="9"/>
    <n v="1"/>
    <n v="4"/>
    <n v="88"/>
    <s v="PS"/>
    <s v="Select tide"/>
    <m/>
    <m/>
  </r>
  <r>
    <n v="12"/>
    <x v="3"/>
    <n v="3"/>
    <s v="Mar"/>
    <n v="17"/>
    <x v="99"/>
    <d v="1899-12-30T07:23:00"/>
    <x v="9"/>
    <s v="Q Jeff (right bank opposite N. Arm confl.)"/>
    <s v="Gordon Estuary"/>
    <n v="1"/>
    <s v="Chum"/>
    <s v="Wild"/>
    <s v="Fry"/>
    <n v="2"/>
    <n v="1"/>
    <n v="2"/>
    <n v="1"/>
    <s v="Select method"/>
    <s v="Select tide"/>
    <m/>
    <m/>
  </r>
  <r>
    <n v="12"/>
    <x v="3"/>
    <n v="3"/>
    <s v="Mar"/>
    <n v="17"/>
    <x v="99"/>
    <d v="1899-12-30T07:23:00"/>
    <x v="9"/>
    <s v="Q Jeff (right bank opposite N. Arm confl.)"/>
    <s v="Gordon Estuary"/>
    <n v="1"/>
    <s v="Coho"/>
    <s v="Wild"/>
    <s v="Fry"/>
    <n v="3"/>
    <n v="1"/>
    <n v="2"/>
    <n v="5"/>
    <s v="Select method"/>
    <s v="Select tide"/>
    <m/>
    <m/>
  </r>
  <r>
    <n v="12"/>
    <x v="3"/>
    <n v="3"/>
    <s v="Mar"/>
    <n v="17"/>
    <x v="99"/>
    <d v="1899-12-30T07:23:00"/>
    <x v="9"/>
    <s v="Q Jeff (right bank opposite N. Arm confl.)"/>
    <s v="Gordon Estuary"/>
    <n v="1"/>
    <s v="Sculpin"/>
    <s v="Wild"/>
    <s v="Non-salmonid juvenile"/>
    <n v="8"/>
    <n v="1"/>
    <n v="4"/>
    <n v="6"/>
    <s v="Select method"/>
    <s v="Select tide"/>
    <m/>
    <m/>
  </r>
  <r>
    <n v="12"/>
    <x v="3"/>
    <n v="3"/>
    <s v="Mar"/>
    <n v="17"/>
    <x v="99"/>
    <d v="1899-12-30T07:23:00"/>
    <x v="9"/>
    <s v="Q Jeff (right bank opposite N. Arm confl.)"/>
    <s v="Gordon Estuary"/>
    <n v="1"/>
    <s v="Stickleback"/>
    <s v="Wild"/>
    <s v="Non-salmonid juvenile"/>
    <n v="9"/>
    <n v="1"/>
    <n v="4"/>
    <n v="28"/>
    <s v="Select method"/>
    <s v="Select tide"/>
    <m/>
    <m/>
  </r>
  <r>
    <n v="12"/>
    <x v="3"/>
    <n v="3"/>
    <s v="Mar"/>
    <n v="17"/>
    <x v="99"/>
    <d v="1899-12-30T07:48:00"/>
    <x v="30"/>
    <s v="Gordon R. Site 1, Channel A at Gordon R."/>
    <s v="Gordon Estuary"/>
    <n v="1"/>
    <s v="Chinook"/>
    <s v="Wild"/>
    <s v="Fry"/>
    <n v="5"/>
    <n v="1"/>
    <n v="2"/>
    <n v="1"/>
    <s v="PS"/>
    <s v="Select tide"/>
    <m/>
    <m/>
  </r>
  <r>
    <n v="12"/>
    <x v="3"/>
    <n v="3"/>
    <s v="Mar"/>
    <n v="17"/>
    <x v="99"/>
    <d v="1899-12-30T07:48:00"/>
    <x v="30"/>
    <s v="Gordon R. Site 1, Channel A at Gordon R."/>
    <s v="Gordon Estuary"/>
    <n v="1"/>
    <s v="Sculpin"/>
    <s v="Wild"/>
    <s v="Non-salmonid juvenile"/>
    <n v="8"/>
    <n v="1"/>
    <n v="4"/>
    <n v="10"/>
    <s v="PS"/>
    <s v="Select tide"/>
    <m/>
    <m/>
  </r>
  <r>
    <n v="12"/>
    <x v="3"/>
    <n v="3"/>
    <s v="Mar"/>
    <n v="17"/>
    <x v="99"/>
    <d v="1899-12-30T07:48:00"/>
    <x v="30"/>
    <s v="Gordon R. Site 1, Channel A at Gordon R."/>
    <s v="Gordon Estuary"/>
    <n v="1"/>
    <s v="Stickleback"/>
    <s v="Wild"/>
    <s v="Non-salmonid juvenile"/>
    <n v="9"/>
    <n v="1"/>
    <n v="4"/>
    <n v="9"/>
    <s v="PS"/>
    <s v="Select tide"/>
    <m/>
    <m/>
  </r>
  <r>
    <n v="12"/>
    <x v="3"/>
    <n v="3"/>
    <s v="Mar"/>
    <n v="17"/>
    <x v="99"/>
    <d v="1899-12-30T07:48:00"/>
    <x v="30"/>
    <s v="Gordon R. Site 1, Channel A at Gordon R."/>
    <s v="Gordon Estuary"/>
    <n v="1"/>
    <s v="Blennie/Gunnel"/>
    <s v="Wild"/>
    <s v="Non-salmonid juvenile"/>
    <n v="15"/>
    <n v="1"/>
    <n v="4"/>
    <n v="2"/>
    <s v="PS"/>
    <s v="Select tide"/>
    <m/>
    <m/>
  </r>
  <r>
    <n v="12"/>
    <x v="3"/>
    <n v="3"/>
    <s v="Mar"/>
    <n v="18"/>
    <x v="100"/>
    <d v="1899-12-30T07:27:00"/>
    <x v="6"/>
    <s v="Smokies"/>
    <s v="Gordon Estuary"/>
    <n v="1"/>
    <s v="Coho"/>
    <s v="Wild"/>
    <s v="Fry"/>
    <n v="3"/>
    <n v="1"/>
    <n v="2"/>
    <n v="2"/>
    <s v="PS"/>
    <s v="Select tide"/>
    <m/>
    <s v="SITE 4 CHANNEL 1"/>
  </r>
  <r>
    <n v="12"/>
    <x v="3"/>
    <n v="3"/>
    <s v="Mar"/>
    <n v="18"/>
    <x v="100"/>
    <d v="1899-12-30T07:27:00"/>
    <x v="6"/>
    <s v="Smokies"/>
    <s v="Gordon Estuary"/>
    <n v="1"/>
    <s v="Sculpin"/>
    <s v="Wild"/>
    <s v="Non-salmonid juvenile"/>
    <n v="8"/>
    <n v="1"/>
    <n v="4"/>
    <n v="5"/>
    <s v="PS"/>
    <s v="Select tide"/>
    <m/>
    <s v="SITE 4 CHANNEL 1"/>
  </r>
  <r>
    <n v="12"/>
    <x v="3"/>
    <n v="3"/>
    <s v="Mar"/>
    <n v="18"/>
    <x v="100"/>
    <d v="1899-12-30T07:27:00"/>
    <x v="6"/>
    <s v="Smokies"/>
    <s v="Gordon Estuary"/>
    <n v="1"/>
    <s v="Stickleback"/>
    <s v="Wild"/>
    <s v="Non-salmonid juvenile"/>
    <n v="9"/>
    <n v="1"/>
    <n v="4"/>
    <n v="22"/>
    <s v="PS"/>
    <s v="Select tide"/>
    <m/>
    <s v="SITE 4 CHANNEL 1"/>
  </r>
  <r>
    <n v="12"/>
    <x v="3"/>
    <n v="3"/>
    <s v="Mar"/>
    <n v="18"/>
    <x v="100"/>
    <d v="1899-12-30T07:27:00"/>
    <x v="6"/>
    <s v="Smokies"/>
    <s v="Gordon Estuary"/>
    <n v="1"/>
    <s v="Blennie/Gunnel"/>
    <s v="Wild"/>
    <s v="Non-salmonid juvenile"/>
    <n v="15"/>
    <n v="1"/>
    <n v="4"/>
    <n v="1"/>
    <s v="PS"/>
    <s v="Select tide"/>
    <m/>
    <s v="SITE 4 CHANNEL 1"/>
  </r>
  <r>
    <n v="12"/>
    <x v="3"/>
    <n v="3"/>
    <s v="Mar"/>
    <n v="18"/>
    <x v="100"/>
    <d v="1899-12-30T07:42:00"/>
    <x v="9"/>
    <s v="Q Jeff (right bank opposite N. Arm confl.)"/>
    <s v="Gordon Estuary"/>
    <n v="1"/>
    <s v="Stickleback"/>
    <s v="Wild"/>
    <s v="Non-salmonid juvenile"/>
    <n v="9"/>
    <n v="1"/>
    <n v="4"/>
    <n v="1"/>
    <s v="BS"/>
    <s v="Select tide"/>
    <m/>
    <m/>
  </r>
  <r>
    <n v="12"/>
    <x v="3"/>
    <n v="3"/>
    <s v="Mar"/>
    <n v="18"/>
    <x v="100"/>
    <d v="1899-12-30T07:42:00"/>
    <x v="9"/>
    <s v="Q Jeff (right bank opposite N. Arm confl.)"/>
    <s v="Gordon Estuary"/>
    <n v="1"/>
    <s v="Coho"/>
    <s v="Wild"/>
    <s v="Fry"/>
    <n v="3"/>
    <n v="1"/>
    <n v="2"/>
    <n v="2"/>
    <s v="BS"/>
    <s v="Select tide"/>
    <m/>
    <m/>
  </r>
  <r>
    <n v="13"/>
    <x v="3"/>
    <n v="3"/>
    <s v="Mar"/>
    <n v="21"/>
    <x v="101"/>
    <d v="1899-12-30T07:36:00"/>
    <x v="9"/>
    <s v="Q Jeff (right bank opposite N. Arm confl.)"/>
    <s v="Gordon Estuary"/>
    <n v="1"/>
    <s v="Chum"/>
    <s v="Wild"/>
    <s v="Fry"/>
    <n v="2"/>
    <n v="1"/>
    <n v="2"/>
    <n v="1"/>
    <s v="BS"/>
    <s v="Select tide"/>
    <m/>
    <m/>
  </r>
  <r>
    <n v="13"/>
    <x v="3"/>
    <n v="3"/>
    <s v="Mar"/>
    <n v="21"/>
    <x v="101"/>
    <d v="1899-12-30T07:36:00"/>
    <x v="9"/>
    <s v="Q Jeff (right bank opposite N. Arm confl.)"/>
    <s v="Gordon Estuary"/>
    <n v="1"/>
    <s v="Coho"/>
    <s v="Wild"/>
    <s v="Fry"/>
    <n v="3"/>
    <n v="1"/>
    <n v="2"/>
    <n v="1"/>
    <s v="BS"/>
    <s v="Select tide"/>
    <m/>
    <m/>
  </r>
  <r>
    <n v="13"/>
    <x v="3"/>
    <n v="3"/>
    <s v="Mar"/>
    <n v="21"/>
    <x v="101"/>
    <d v="1899-12-30T07:36:00"/>
    <x v="9"/>
    <s v="Q Jeff (right bank opposite N. Arm confl.)"/>
    <s v="Gordon Estuary"/>
    <n v="1"/>
    <s v="Sculpin"/>
    <s v="Wild"/>
    <s v="Non-salmonid juvenile"/>
    <n v="8"/>
    <n v="1"/>
    <n v="4"/>
    <n v="1"/>
    <s v="BS"/>
    <s v="Select tide"/>
    <m/>
    <m/>
  </r>
  <r>
    <n v="13"/>
    <x v="3"/>
    <n v="3"/>
    <s v="Mar"/>
    <n v="21"/>
    <x v="101"/>
    <d v="1899-12-30T07:36:00"/>
    <x v="9"/>
    <s v="Q Jeff (right bank opposite N. Arm confl.)"/>
    <s v="Gordon Estuary"/>
    <n v="1"/>
    <s v="Stickleback"/>
    <s v="Wild"/>
    <s v="Non-salmonid juvenile"/>
    <n v="9"/>
    <n v="1"/>
    <n v="4"/>
    <n v="3"/>
    <s v="BS"/>
    <s v="Select tide"/>
    <m/>
    <m/>
  </r>
  <r>
    <n v="13"/>
    <x v="3"/>
    <n v="3"/>
    <s v="Mar"/>
    <n v="21"/>
    <x v="101"/>
    <d v="1899-12-30T07:54:00"/>
    <x v="6"/>
    <s v="Smokies"/>
    <s v="Gordon Estuary"/>
    <n v="1"/>
    <s v="Stickleback"/>
    <s v="Wild"/>
    <s v="Non-salmonid juvenile"/>
    <n v="9"/>
    <n v="1"/>
    <n v="4"/>
    <n v="2"/>
    <s v="PS"/>
    <s v="Select tide"/>
    <m/>
    <s v="SITE 4 CHANNEL 1"/>
  </r>
  <r>
    <n v="13"/>
    <x v="3"/>
    <n v="3"/>
    <s v="Mar"/>
    <n v="21"/>
    <x v="101"/>
    <d v="1899-12-30T09:00:00"/>
    <x v="0"/>
    <s v="Pacheedah Shores Boat Ramp"/>
    <s v="Gordon Estuary"/>
    <n v="1"/>
    <s v="Stickleback"/>
    <s v="Wild"/>
    <s v="Non-salmonid juvenile"/>
    <n v="9"/>
    <n v="1"/>
    <n v="4"/>
    <n v="10"/>
    <s v="BS"/>
    <s v="Select tide"/>
    <m/>
    <m/>
  </r>
  <r>
    <n v="13"/>
    <x v="3"/>
    <n v="3"/>
    <s v="Mar"/>
    <n v="21"/>
    <x v="101"/>
    <d v="1899-12-30T09:00:00"/>
    <x v="0"/>
    <s v="Pacheedah Shores Boat Ramp"/>
    <s v="Gordon Estuary"/>
    <n v="1"/>
    <s v="Sandlance"/>
    <s v="Wild"/>
    <s v="Non-salmonid juvenile"/>
    <n v="14"/>
    <n v="1"/>
    <n v="4"/>
    <n v="200"/>
    <s v="BS"/>
    <s v="Select tide"/>
    <m/>
    <m/>
  </r>
  <r>
    <n v="13"/>
    <x v="3"/>
    <n v="3"/>
    <s v="Mar"/>
    <n v="21"/>
    <x v="101"/>
    <d v="1899-12-30T09:05:00"/>
    <x v="6"/>
    <s v="Smokies"/>
    <s v="Gordon Estuary"/>
    <n v="1"/>
    <s v="Coho"/>
    <s v="Wild"/>
    <s v="Fry"/>
    <n v="3"/>
    <n v="1"/>
    <n v="2"/>
    <n v="9"/>
    <s v="BS"/>
    <s v="Select tide"/>
    <m/>
    <m/>
  </r>
  <r>
    <n v="13"/>
    <x v="3"/>
    <n v="3"/>
    <s v="Mar"/>
    <n v="21"/>
    <x v="101"/>
    <d v="1899-12-30T09:05:00"/>
    <x v="6"/>
    <s v="Smokies"/>
    <s v="Gordon Estuary"/>
    <n v="1"/>
    <s v="Chum"/>
    <s v="Wild"/>
    <s v="Fry"/>
    <n v="2"/>
    <n v="1"/>
    <n v="2"/>
    <n v="1"/>
    <s v="BS"/>
    <s v="Select tide"/>
    <m/>
    <m/>
  </r>
  <r>
    <n v="13"/>
    <x v="3"/>
    <n v="3"/>
    <s v="Mar"/>
    <n v="21"/>
    <x v="101"/>
    <d v="1899-12-30T09:05:00"/>
    <x v="6"/>
    <s v="Smokies"/>
    <s v="Gordon Estuary"/>
    <n v="1"/>
    <s v="Sculpin"/>
    <s v="Wild"/>
    <s v="Non-salmonid juvenile"/>
    <n v="8"/>
    <n v="1"/>
    <n v="4"/>
    <n v="4"/>
    <s v="BS"/>
    <s v="Select tide"/>
    <m/>
    <m/>
  </r>
  <r>
    <n v="13"/>
    <x v="3"/>
    <n v="3"/>
    <s v="Mar"/>
    <n v="21"/>
    <x v="101"/>
    <d v="1899-12-30T09:05:00"/>
    <x v="6"/>
    <s v="Smokies"/>
    <s v="Gordon Estuary"/>
    <n v="1"/>
    <s v="Stickleback"/>
    <s v="Wild"/>
    <s v="Non-salmonid juvenile"/>
    <n v="9"/>
    <n v="1"/>
    <n v="4"/>
    <n v="1"/>
    <s v="BS"/>
    <s v="Select tide"/>
    <m/>
    <m/>
  </r>
  <r>
    <n v="13"/>
    <x v="3"/>
    <n v="3"/>
    <s v="Mar"/>
    <n v="21"/>
    <x v="101"/>
    <d v="1899-12-30T09:05:00"/>
    <x v="6"/>
    <s v="Smokies"/>
    <s v="Gordon Estuary"/>
    <n v="1"/>
    <s v="Crab"/>
    <s v="Wild"/>
    <s v="Non-salmonid juvenile"/>
    <n v="20"/>
    <n v="1"/>
    <n v="4"/>
    <n v="1"/>
    <s v="BS"/>
    <s v="Select tide"/>
    <m/>
    <m/>
  </r>
  <r>
    <n v="13"/>
    <x v="3"/>
    <n v="3"/>
    <s v="Mar"/>
    <n v="21"/>
    <x v="101"/>
    <d v="1899-12-30T10:24:00"/>
    <x v="20"/>
    <s v="On point at confluence of N. Arm and Brown's Slough"/>
    <s v="Gordon Estuary"/>
    <n v="1"/>
    <s v="Stickleback"/>
    <s v="Wild"/>
    <s v="Non-salmonid juvenile"/>
    <n v="9"/>
    <n v="1"/>
    <n v="4"/>
    <n v="2"/>
    <s v="BS"/>
    <s v="Select tide"/>
    <m/>
    <m/>
  </r>
  <r>
    <n v="13"/>
    <x v="3"/>
    <n v="3"/>
    <s v="Mar"/>
    <n v="21"/>
    <x v="101"/>
    <d v="1899-12-30T10:41:00"/>
    <x v="1"/>
    <s v="Gallaugher's"/>
    <s v="Gordon Estuary"/>
    <n v="1"/>
    <s v="Chum"/>
    <s v="Wild"/>
    <s v="Fry"/>
    <n v="2"/>
    <n v="1"/>
    <n v="2"/>
    <n v="20"/>
    <s v="BS"/>
    <s v="Select tide"/>
    <m/>
    <m/>
  </r>
  <r>
    <n v="13"/>
    <x v="3"/>
    <n v="3"/>
    <s v="Mar"/>
    <n v="21"/>
    <x v="101"/>
    <d v="1899-12-30T10:41:00"/>
    <x v="1"/>
    <s v="Gallaugher's"/>
    <s v="Gordon Estuary"/>
    <n v="1"/>
    <s v="Coho"/>
    <s v="Wild"/>
    <s v="Fry"/>
    <n v="3"/>
    <n v="1"/>
    <n v="2"/>
    <n v="15"/>
    <s v="BS"/>
    <s v="Select tide"/>
    <m/>
    <m/>
  </r>
  <r>
    <n v="13"/>
    <x v="3"/>
    <n v="3"/>
    <s v="Mar"/>
    <n v="21"/>
    <x v="101"/>
    <d v="1899-12-30T10:41:00"/>
    <x v="1"/>
    <s v="Gallaugher's"/>
    <s v="Gordon Estuary"/>
    <n v="1"/>
    <s v="Sculpin"/>
    <s v="Wild"/>
    <s v="Non-salmonid juvenile"/>
    <n v="8"/>
    <n v="1"/>
    <n v="4"/>
    <n v="1"/>
    <s v="BS"/>
    <s v="Select tide"/>
    <m/>
    <m/>
  </r>
  <r>
    <n v="13"/>
    <x v="3"/>
    <n v="3"/>
    <s v="Mar"/>
    <n v="21"/>
    <x v="101"/>
    <d v="1899-12-30T10:41:00"/>
    <x v="1"/>
    <s v="Gallaugher's"/>
    <s v="Gordon Estuary"/>
    <n v="1"/>
    <s v="Stickleback"/>
    <s v="Wild"/>
    <s v="Non-salmonid juvenile"/>
    <n v="9"/>
    <n v="1"/>
    <n v="4"/>
    <n v="2"/>
    <s v="BS"/>
    <s v="Select tide"/>
    <m/>
    <m/>
  </r>
  <r>
    <n v="13"/>
    <x v="3"/>
    <n v="3"/>
    <s v="Mar"/>
    <n v="21"/>
    <x v="101"/>
    <d v="1899-12-30T12:28:00"/>
    <x v="26"/>
    <s v="Site 6, at upper logger station"/>
    <s v="Gordon Estuary"/>
    <n v="1"/>
    <s v="Coho"/>
    <s v="Wild"/>
    <s v="Fry"/>
    <n v="3"/>
    <n v="1"/>
    <n v="2"/>
    <n v="2"/>
    <s v="PS"/>
    <s v="Select tide"/>
    <m/>
    <m/>
  </r>
  <r>
    <n v="13"/>
    <x v="3"/>
    <n v="3"/>
    <s v="Mar"/>
    <n v="21"/>
    <x v="101"/>
    <d v="1899-12-30T12:28:00"/>
    <x v="26"/>
    <s v="Site 6, at upper logger station"/>
    <s v="Gordon Estuary"/>
    <n v="1"/>
    <s v="Sculpin"/>
    <s v="Wild"/>
    <s v="Non-salmonid juvenile"/>
    <n v="8"/>
    <n v="1"/>
    <n v="4"/>
    <n v="2"/>
    <s v="PS"/>
    <s v="Select tide"/>
    <m/>
    <m/>
  </r>
  <r>
    <n v="13"/>
    <x v="3"/>
    <n v="3"/>
    <s v="Mar"/>
    <n v="21"/>
    <x v="101"/>
    <d v="1899-12-30T12:28:00"/>
    <x v="26"/>
    <s v="Site 6, at upper logger station"/>
    <s v="Gordon Estuary"/>
    <n v="1"/>
    <s v="Stickleback"/>
    <s v="Wild"/>
    <s v="Non-salmonid juvenile"/>
    <n v="9"/>
    <n v="1"/>
    <n v="4"/>
    <n v="8"/>
    <s v="PS"/>
    <s v="Select tide"/>
    <m/>
    <m/>
  </r>
  <r>
    <n v="13"/>
    <x v="3"/>
    <n v="3"/>
    <s v="Mar"/>
    <n v="21"/>
    <x v="101"/>
    <d v="1899-12-30T12:44:00"/>
    <x v="28"/>
    <s v="Site 6, at creek inflow (SE corner of marsh)"/>
    <s v="Gordon Estuary"/>
    <n v="1"/>
    <s v="Coho"/>
    <s v="Wild"/>
    <s v="Non-salmonid juvenile"/>
    <n v="3"/>
    <n v="1"/>
    <n v="4"/>
    <n v="1"/>
    <s v="PS"/>
    <s v="Select tide"/>
    <m/>
    <m/>
  </r>
  <r>
    <n v="13"/>
    <x v="3"/>
    <n v="3"/>
    <s v="Mar"/>
    <n v="21"/>
    <x v="101"/>
    <d v="1899-12-30T12:54:00"/>
    <x v="28"/>
    <s v="Site 6, at creek inflow (SE corner of marsh)"/>
    <s v="Gordon Estuary"/>
    <n v="1"/>
    <s v="Coho"/>
    <s v="Wild"/>
    <s v="Fry"/>
    <n v="3"/>
    <n v="1"/>
    <n v="2"/>
    <n v="29"/>
    <s v="PS"/>
    <s v="Select tide"/>
    <m/>
    <m/>
  </r>
  <r>
    <n v="13"/>
    <x v="3"/>
    <n v="3"/>
    <s v="Mar"/>
    <n v="21"/>
    <x v="101"/>
    <d v="1899-12-30T12:54:00"/>
    <x v="28"/>
    <s v="Site 6, at creek inflow (SE corner of marsh)"/>
    <s v="Gordon Estuary"/>
    <n v="1"/>
    <s v="Stickleback"/>
    <s v="Wild"/>
    <s v="Non-salmonid juvenile"/>
    <n v="9"/>
    <n v="1"/>
    <n v="4"/>
    <n v="4"/>
    <s v="PS"/>
    <s v="Select tide"/>
    <m/>
    <m/>
  </r>
  <r>
    <n v="13"/>
    <x v="3"/>
    <n v="3"/>
    <s v="Mar"/>
    <n v="21"/>
    <x v="101"/>
    <d v="1899-12-30T13:25:00"/>
    <x v="36"/>
    <s v="Site 6, straight channel"/>
    <s v="Gordon Estuary"/>
    <n v="1"/>
    <s v="Sculpin"/>
    <s v="Wild"/>
    <s v="Non-salmonid juvenile"/>
    <n v="8"/>
    <n v="1"/>
    <n v="4"/>
    <n v="3"/>
    <s v="PS"/>
    <s v="Select tide"/>
    <m/>
    <m/>
  </r>
  <r>
    <n v="13"/>
    <x v="3"/>
    <n v="3"/>
    <s v="Mar"/>
    <n v="21"/>
    <x v="101"/>
    <d v="1899-12-30T13:25:00"/>
    <x v="36"/>
    <s v="Site 6, straight channel"/>
    <s v="Gordon Estuary"/>
    <n v="1"/>
    <s v="Stickleback"/>
    <s v="Wild"/>
    <s v="Non-salmonid juvenile"/>
    <n v="9"/>
    <n v="1"/>
    <n v="4"/>
    <n v="2"/>
    <s v="PS"/>
    <s v="Select tide"/>
    <m/>
    <m/>
  </r>
  <r>
    <n v="13"/>
    <x v="3"/>
    <n v="3"/>
    <s v="Mar"/>
    <n v="21"/>
    <x v="101"/>
    <d v="1899-12-30T14:17:00"/>
    <x v="35"/>
    <s v="Gravel bar on Gordon at Site 1"/>
    <s v="Gordon Estuary"/>
    <n v="1"/>
    <s v="Chum"/>
    <s v="Wild"/>
    <s v="Fry"/>
    <n v="2"/>
    <n v="1"/>
    <n v="2"/>
    <n v="1"/>
    <s v="BS"/>
    <s v="Select tide"/>
    <m/>
    <m/>
  </r>
  <r>
    <n v="13"/>
    <x v="3"/>
    <n v="3"/>
    <s v="Mar"/>
    <n v="21"/>
    <x v="101"/>
    <d v="1899-12-30T14:17:00"/>
    <x v="35"/>
    <s v="Gravel bar on Gordon at Site 1"/>
    <s v="Gordon Estuary"/>
    <n v="1"/>
    <s v="Coho"/>
    <s v="Wild"/>
    <s v="Fry"/>
    <n v="3"/>
    <n v="1"/>
    <n v="2"/>
    <n v="1"/>
    <s v="BS"/>
    <s v="Select tide"/>
    <m/>
    <m/>
  </r>
  <r>
    <n v="13"/>
    <x v="3"/>
    <n v="3"/>
    <s v="Mar"/>
    <n v="22"/>
    <x v="102"/>
    <d v="1899-12-30T07:05:00"/>
    <x v="6"/>
    <s v="Smokies"/>
    <s v="Gordon Estuary"/>
    <n v="1"/>
    <s v="Coho"/>
    <s v="Wild"/>
    <s v="Fry"/>
    <n v="3"/>
    <n v="1"/>
    <n v="2"/>
    <n v="7"/>
    <s v="BS"/>
    <s v="Select tide"/>
    <m/>
    <m/>
  </r>
  <r>
    <n v="13"/>
    <x v="3"/>
    <n v="3"/>
    <s v="Mar"/>
    <n v="22"/>
    <x v="102"/>
    <d v="1899-12-30T07:05:00"/>
    <x v="6"/>
    <s v="Smokies"/>
    <s v="Gordon Estuary"/>
    <n v="1"/>
    <s v="Chum"/>
    <s v="Wild"/>
    <s v="Fry"/>
    <n v="2"/>
    <n v="1"/>
    <n v="2"/>
    <n v="3"/>
    <s v="BS"/>
    <s v="Select tide"/>
    <m/>
    <s v="SITE 4 CHANNEL 2"/>
  </r>
  <r>
    <n v="13"/>
    <x v="3"/>
    <n v="3"/>
    <s v="Mar"/>
    <n v="22"/>
    <x v="102"/>
    <d v="1899-12-30T07:05:00"/>
    <x v="6"/>
    <s v="Smokies"/>
    <s v="Gordon Estuary"/>
    <n v="1"/>
    <s v="Stickleback"/>
    <s v="Wild"/>
    <s v="Non-salmonid juvenile"/>
    <n v="9"/>
    <n v="1"/>
    <n v="4"/>
    <n v="3"/>
    <s v="BS"/>
    <s v="Select tide"/>
    <m/>
    <s v="SITE 4 CHANNEL 2"/>
  </r>
  <r>
    <n v="13"/>
    <x v="3"/>
    <n v="3"/>
    <s v="Mar"/>
    <n v="22"/>
    <x v="102"/>
    <d v="1899-12-30T07:33:00"/>
    <x v="9"/>
    <s v="Q Jeff (right bank opposite N. Arm confl.)"/>
    <s v="Gordon Estuary"/>
    <n v="1"/>
    <s v="Coho"/>
    <s v="Wild"/>
    <s v="Fry"/>
    <n v="3"/>
    <n v="1"/>
    <n v="2"/>
    <n v="2"/>
    <s v="BS"/>
    <s v="Select tide"/>
    <m/>
    <s v="SITE 4 CHANNEL 2"/>
  </r>
  <r>
    <n v="13"/>
    <x v="3"/>
    <n v="3"/>
    <s v="Mar"/>
    <n v="22"/>
    <x v="102"/>
    <d v="1899-12-30T07:33:00"/>
    <x v="9"/>
    <s v="Q Jeff (right bank opposite N. Arm confl.)"/>
    <s v="Gordon Estuary"/>
    <n v="1"/>
    <s v="Sculpin"/>
    <s v="Wild"/>
    <s v="Non-salmonid juvenile"/>
    <n v="8"/>
    <n v="1"/>
    <n v="4"/>
    <n v="1"/>
    <s v="BS"/>
    <s v="Select tide"/>
    <m/>
    <m/>
  </r>
  <r>
    <n v="13"/>
    <x v="3"/>
    <n v="3"/>
    <s v="Mar"/>
    <n v="22"/>
    <x v="102"/>
    <d v="1899-12-30T07:33:00"/>
    <x v="9"/>
    <s v="Q Jeff (right bank opposite N. Arm confl.)"/>
    <s v="Gordon Estuary"/>
    <n v="1"/>
    <s v="Stickleback"/>
    <s v="Wild"/>
    <s v="Non-salmonid juvenile"/>
    <n v="9"/>
    <n v="1"/>
    <n v="4"/>
    <n v="13"/>
    <s v="BS"/>
    <s v="Select tide"/>
    <m/>
    <m/>
  </r>
  <r>
    <n v="13"/>
    <x v="3"/>
    <n v="3"/>
    <s v="Mar"/>
    <n v="22"/>
    <x v="102"/>
    <d v="1899-12-30T09:45:00"/>
    <x v="16"/>
    <s v="Browns Slough Site 7 inlet left tidal channel"/>
    <s v="Gordon Estuary"/>
    <n v="1"/>
    <s v="Prickleback"/>
    <s v="Wild"/>
    <s v="Non-salmonid juvenile"/>
    <n v="21"/>
    <n v="1"/>
    <n v="4"/>
    <n v="175"/>
    <s v="PS"/>
    <s v="Select tide"/>
    <m/>
    <m/>
  </r>
  <r>
    <n v="13"/>
    <x v="3"/>
    <n v="3"/>
    <s v="Mar"/>
    <n v="22"/>
    <x v="102"/>
    <d v="1899-12-30T09:45:00"/>
    <x v="16"/>
    <s v="Browns Slough Site 7 inlet left tidal channel"/>
    <s v="Gordon Estuary"/>
    <n v="1"/>
    <s v="Coho"/>
    <s v="Wild"/>
    <s v="Non-salmonid juvenile"/>
    <n v="3"/>
    <n v="1"/>
    <n v="4"/>
    <n v="6"/>
    <s v="PS"/>
    <s v="Select tide"/>
    <m/>
    <m/>
  </r>
  <r>
    <n v="13"/>
    <x v="3"/>
    <n v="3"/>
    <s v="Mar"/>
    <n v="22"/>
    <x v="102"/>
    <d v="1899-12-30T09:45:00"/>
    <x v="16"/>
    <s v="Browns Slough Site 7 inlet left tidal channel"/>
    <s v="Gordon Estuary"/>
    <n v="1"/>
    <s v="Sculpin"/>
    <s v="Wild"/>
    <s v="Non-salmonid juvenile"/>
    <n v="8"/>
    <n v="1"/>
    <n v="4"/>
    <n v="3"/>
    <s v="PS"/>
    <s v="Select tide"/>
    <m/>
    <m/>
  </r>
  <r>
    <n v="13"/>
    <x v="3"/>
    <n v="3"/>
    <s v="Mar"/>
    <n v="22"/>
    <x v="102"/>
    <d v="1899-12-30T12:14:00"/>
    <x v="21"/>
    <s v="Site 5 main channel half way up"/>
    <s v="Gordon Estuary"/>
    <n v="1"/>
    <s v="Coho"/>
    <s v="Wild"/>
    <s v="Non-salmonid juvenile"/>
    <n v="3"/>
    <n v="1"/>
    <n v="4"/>
    <n v="163"/>
    <s v="PS"/>
    <s v="Select tide"/>
    <m/>
    <m/>
  </r>
  <r>
    <n v="13"/>
    <x v="3"/>
    <n v="3"/>
    <s v="Mar"/>
    <n v="22"/>
    <x v="102"/>
    <d v="1899-12-30T12:14:00"/>
    <x v="21"/>
    <s v="Site 5 main channel half way up"/>
    <s v="Gordon Estuary"/>
    <n v="1"/>
    <s v="Stickleback"/>
    <s v="Wild"/>
    <s v="Non-salmonid juvenile"/>
    <n v="9"/>
    <n v="1"/>
    <n v="4"/>
    <n v="521"/>
    <s v="PS"/>
    <s v="Select tide"/>
    <m/>
    <m/>
  </r>
  <r>
    <n v="13"/>
    <x v="3"/>
    <n v="3"/>
    <s v="Mar"/>
    <n v="22"/>
    <x v="102"/>
    <d v="1899-12-30T13:34:00"/>
    <x v="22"/>
    <s v="Site 5 main channel where stump sland channel comes in"/>
    <s v="Gordon Estuary"/>
    <n v="1"/>
    <s v="Chum"/>
    <s v="Wild"/>
    <s v="Fry"/>
    <n v="2"/>
    <n v="1"/>
    <n v="2"/>
    <n v="8"/>
    <s v="PS"/>
    <s v="Select tide"/>
    <m/>
    <m/>
  </r>
  <r>
    <n v="13"/>
    <x v="3"/>
    <n v="3"/>
    <s v="Mar"/>
    <n v="22"/>
    <x v="102"/>
    <d v="1899-12-30T13:34:00"/>
    <x v="22"/>
    <s v="Site 5 main channel where stump sland channel comes in"/>
    <s v="Gordon Estuary"/>
    <n v="1"/>
    <s v="Coho"/>
    <s v="Wild"/>
    <s v="Fry"/>
    <n v="3"/>
    <n v="1"/>
    <n v="2"/>
    <n v="61"/>
    <s v="PS"/>
    <s v="Select tide"/>
    <m/>
    <m/>
  </r>
  <r>
    <n v="13"/>
    <x v="3"/>
    <n v="3"/>
    <s v="Mar"/>
    <n v="22"/>
    <x v="102"/>
    <d v="1899-12-30T13:34:00"/>
    <x v="22"/>
    <s v="Site 5 main channel where stump sland channel comes in"/>
    <s v="Gordon Estuary"/>
    <n v="1"/>
    <s v="Stickleback"/>
    <s v="Wild"/>
    <s v="Non-salmonid juvenile"/>
    <n v="9"/>
    <n v="1"/>
    <n v="4"/>
    <n v="766"/>
    <s v="PS"/>
    <s v="Select tide"/>
    <m/>
    <m/>
  </r>
  <r>
    <n v="13"/>
    <x v="3"/>
    <n v="3"/>
    <s v="Mar"/>
    <n v="25"/>
    <x v="103"/>
    <d v="1899-12-30T08:20:00"/>
    <x v="1"/>
    <s v="Gallaugher's"/>
    <s v="Gordon Estuary"/>
    <n v="1"/>
    <s v="Sculpin"/>
    <s v="Wild"/>
    <s v="Non-salmonid juvenile"/>
    <n v="8"/>
    <n v="1"/>
    <n v="4"/>
    <n v="2"/>
    <s v="BS"/>
    <s v="Select tide"/>
    <m/>
    <m/>
  </r>
  <r>
    <n v="13"/>
    <x v="3"/>
    <n v="3"/>
    <s v="Mar"/>
    <n v="25"/>
    <x v="103"/>
    <d v="1899-12-30T08:20:00"/>
    <x v="1"/>
    <s v="Gallaugher's"/>
    <s v="Gordon Estuary"/>
    <n v="1"/>
    <s v="Flounder"/>
    <s v="Wild"/>
    <s v="Non-salmonid juvenile"/>
    <n v="11"/>
    <n v="1"/>
    <n v="4"/>
    <n v="1"/>
    <s v="BS"/>
    <s v="Select tide"/>
    <m/>
    <m/>
  </r>
  <r>
    <n v="13"/>
    <x v="3"/>
    <n v="3"/>
    <s v="Mar"/>
    <n v="25"/>
    <x v="103"/>
    <d v="1899-12-30T09:03:00"/>
    <x v="20"/>
    <s v="On point at confluence of N. Arm and Brown's Slough"/>
    <s v="Gordon Estuary"/>
    <n v="1"/>
    <s v="Sculpin"/>
    <s v="Wild"/>
    <s v="Non-salmonid juvenile"/>
    <n v="8"/>
    <n v="1"/>
    <n v="4"/>
    <n v="4"/>
    <s v="BS"/>
    <s v="Select tide"/>
    <m/>
    <m/>
  </r>
  <r>
    <n v="13"/>
    <x v="3"/>
    <n v="3"/>
    <s v="Mar"/>
    <n v="25"/>
    <x v="103"/>
    <d v="1899-12-30T09:03:00"/>
    <x v="20"/>
    <s v="On point at confluence of N. Arm and Brown's Slough"/>
    <s v="Gordon Estuary"/>
    <n v="1"/>
    <s v="Stickleback"/>
    <s v="Wild"/>
    <s v="Non-salmonid juvenile"/>
    <n v="9"/>
    <n v="1"/>
    <n v="4"/>
    <n v="3"/>
    <s v="BS"/>
    <s v="Select tide"/>
    <m/>
    <m/>
  </r>
  <r>
    <n v="13"/>
    <x v="3"/>
    <n v="3"/>
    <s v="Mar"/>
    <n v="25"/>
    <x v="103"/>
    <d v="1899-12-30T09:03:00"/>
    <x v="20"/>
    <s v="On point at confluence of N. Arm and Brown's Slough"/>
    <s v="Gordon Estuary"/>
    <n v="1"/>
    <s v="Pipefish"/>
    <s v="Wild"/>
    <s v="Non-salmonid juvenile"/>
    <n v="18"/>
    <n v="1"/>
    <n v="4"/>
    <n v="1"/>
    <s v="BS"/>
    <s v="Select tide"/>
    <m/>
    <m/>
  </r>
  <r>
    <n v="13"/>
    <x v="3"/>
    <n v="3"/>
    <s v="Mar"/>
    <n v="25"/>
    <x v="103"/>
    <d v="1899-12-30T09:03:00"/>
    <x v="20"/>
    <s v="On point at confluence of N. Arm and Brown's Slough"/>
    <s v="Gordon Estuary"/>
    <n v="1"/>
    <s v="Flounder"/>
    <s v="Wild"/>
    <s v="Non-salmonid juvenile"/>
    <n v="11"/>
    <n v="1"/>
    <n v="4"/>
    <n v="2"/>
    <s v="BS"/>
    <s v="Select tide"/>
    <m/>
    <m/>
  </r>
  <r>
    <n v="13"/>
    <x v="3"/>
    <n v="3"/>
    <s v="Mar"/>
    <n v="25"/>
    <x v="103"/>
    <d v="1899-12-30T10:00:00"/>
    <x v="6"/>
    <s v="Smokies"/>
    <s v="Gordon Estuary"/>
    <n v="1"/>
    <s v="Sculpin"/>
    <s v="Wild"/>
    <s v="Non-salmonid juvenile"/>
    <n v="8"/>
    <n v="1"/>
    <n v="4"/>
    <n v="1"/>
    <s v="BS"/>
    <s v="Select tide"/>
    <m/>
    <m/>
  </r>
  <r>
    <n v="13"/>
    <x v="3"/>
    <n v="3"/>
    <s v="Mar"/>
    <n v="25"/>
    <x v="103"/>
    <d v="1899-12-30T10:20:00"/>
    <x v="0"/>
    <s v="Pacheedah Shores Boat Ramp"/>
    <s v="Gordon Estuary"/>
    <n v="1"/>
    <s v="Pipefish"/>
    <s v="Wild"/>
    <s v="Non-salmonid juvenile"/>
    <n v="18"/>
    <n v="1"/>
    <n v="4"/>
    <n v="2"/>
    <s v="BS"/>
    <s v="Select tide"/>
    <m/>
    <m/>
  </r>
  <r>
    <n v="13"/>
    <x v="3"/>
    <n v="3"/>
    <s v="Mar"/>
    <n v="25"/>
    <x v="103"/>
    <d v="1899-12-30T10:20:00"/>
    <x v="0"/>
    <s v="Pacheedah Shores Boat Ramp"/>
    <s v="Gordon Estuary"/>
    <n v="1"/>
    <s v="Sculpin"/>
    <s v="Wild"/>
    <s v="Non-salmonid juvenile"/>
    <n v="8"/>
    <n v="1"/>
    <n v="4"/>
    <n v="5"/>
    <s v="BS"/>
    <s v="Select tide"/>
    <m/>
    <m/>
  </r>
  <r>
    <n v="13"/>
    <x v="3"/>
    <n v="3"/>
    <s v="Mar"/>
    <n v="25"/>
    <x v="103"/>
    <d v="1899-12-30T10:20:00"/>
    <x v="0"/>
    <s v="Pacheedah Shores Boat Ramp"/>
    <s v="Gordon Estuary"/>
    <n v="1"/>
    <s v="Flounder"/>
    <s v="Wild"/>
    <s v="Non-salmonid juvenile"/>
    <n v="11"/>
    <n v="1"/>
    <n v="4"/>
    <n v="1"/>
    <s v="BS"/>
    <s v="Select tide"/>
    <m/>
    <m/>
  </r>
  <r>
    <n v="14"/>
    <x v="3"/>
    <n v="3"/>
    <s v="Mar"/>
    <n v="31"/>
    <x v="104"/>
    <d v="1899-12-30T08:17:00"/>
    <x v="4"/>
    <s v="Butch's (Gordon R.)"/>
    <s v="Gordon Estuary"/>
    <n v="1"/>
    <s v="Sculpin"/>
    <s v="Wild"/>
    <s v="Non-salmonid juvenile"/>
    <n v="8"/>
    <n v="1"/>
    <n v="4"/>
    <n v="6"/>
    <s v="BS"/>
    <s v="Select tide"/>
    <m/>
    <m/>
  </r>
  <r>
    <n v="14"/>
    <x v="3"/>
    <n v="3"/>
    <s v="Mar"/>
    <n v="31"/>
    <x v="104"/>
    <d v="1899-12-30T08:53:00"/>
    <x v="9"/>
    <s v="Q Jeff (right bank opposite N. Arm confl.)"/>
    <s v="Gordon Estuary"/>
    <n v="1"/>
    <s v="Coho"/>
    <s v="Wild"/>
    <s v="Fry"/>
    <n v="3"/>
    <n v="1"/>
    <n v="2"/>
    <n v="5"/>
    <s v="BS"/>
    <s v="Select tide"/>
    <m/>
    <m/>
  </r>
  <r>
    <n v="14"/>
    <x v="3"/>
    <n v="3"/>
    <s v="Mar"/>
    <n v="31"/>
    <x v="104"/>
    <d v="1899-12-30T08:53:00"/>
    <x v="9"/>
    <s v="Q Jeff (right bank opposite N. Arm confl.)"/>
    <s v="Gordon Estuary"/>
    <n v="1"/>
    <s v="Chum"/>
    <s v="Wild"/>
    <s v="Fry"/>
    <n v="2"/>
    <n v="1"/>
    <n v="2"/>
    <n v="2"/>
    <s v="BS"/>
    <s v="Select tide"/>
    <m/>
    <m/>
  </r>
  <r>
    <n v="14"/>
    <x v="3"/>
    <n v="3"/>
    <s v="Mar"/>
    <n v="31"/>
    <x v="104"/>
    <d v="1899-12-30T08:53:00"/>
    <x v="9"/>
    <s v="Q Jeff (right bank opposite N. Arm confl.)"/>
    <s v="Gordon Estuary"/>
    <n v="1"/>
    <s v="Sculpin"/>
    <s v="Wild"/>
    <s v="Non-salmonid juvenile"/>
    <n v="8"/>
    <n v="1"/>
    <n v="4"/>
    <n v="28"/>
    <s v="BS"/>
    <s v="Select tide"/>
    <m/>
    <m/>
  </r>
  <r>
    <n v="14"/>
    <x v="3"/>
    <n v="3"/>
    <s v="Mar"/>
    <n v="31"/>
    <x v="104"/>
    <d v="1899-12-30T08:53:00"/>
    <x v="9"/>
    <s v="Q Jeff (right bank opposite N. Arm confl.)"/>
    <s v="Gordon Estuary"/>
    <n v="1"/>
    <s v="Stickleback"/>
    <s v="Wild"/>
    <s v="Non-salmonid juvenile"/>
    <n v="9"/>
    <n v="1"/>
    <n v="4"/>
    <n v="31"/>
    <s v="BS"/>
    <s v="Select tide"/>
    <m/>
    <m/>
  </r>
  <r>
    <n v="14"/>
    <x v="3"/>
    <n v="3"/>
    <s v="Mar"/>
    <n v="31"/>
    <x v="104"/>
    <d v="1899-12-30T08:53:00"/>
    <x v="9"/>
    <s v="Q Jeff (right bank opposite N. Arm confl.)"/>
    <s v="Gordon Estuary"/>
    <n v="1"/>
    <s v="Pipefish"/>
    <s v="Wild"/>
    <s v="Non-salmonid juvenile"/>
    <n v="18"/>
    <n v="1"/>
    <n v="4"/>
    <n v="2"/>
    <s v="BS"/>
    <s v="Select tide"/>
    <m/>
    <m/>
  </r>
  <r>
    <n v="14"/>
    <x v="3"/>
    <n v="3"/>
    <s v="Mar"/>
    <n v="31"/>
    <x v="104"/>
    <d v="1899-12-30T08:53:00"/>
    <x v="9"/>
    <s v="Q Jeff (right bank opposite N. Arm confl.)"/>
    <s v="Gordon Estuary"/>
    <n v="1"/>
    <s v="Blennie/Gunnel"/>
    <s v="Wild"/>
    <s v="Non-salmonid juvenile"/>
    <n v="15"/>
    <n v="1"/>
    <n v="4"/>
    <n v="7"/>
    <s v="BS"/>
    <s v="Select tide"/>
    <m/>
    <m/>
  </r>
  <r>
    <n v="14"/>
    <x v="3"/>
    <n v="3"/>
    <s v="Mar"/>
    <n v="31"/>
    <x v="104"/>
    <d v="1899-12-30T08:53:00"/>
    <x v="9"/>
    <s v="Q Jeff (right bank opposite N. Arm confl.)"/>
    <s v="Gordon Estuary"/>
    <n v="1"/>
    <s v="Sandlance"/>
    <s v="Wild"/>
    <s v="Non-salmonid juvenile"/>
    <n v="14"/>
    <n v="1"/>
    <n v="4"/>
    <n v="75"/>
    <s v="BS"/>
    <s v="Select tide"/>
    <m/>
    <m/>
  </r>
  <r>
    <n v="14"/>
    <x v="3"/>
    <n v="3"/>
    <s v="Mar"/>
    <n v="31"/>
    <x v="104"/>
    <d v="1899-12-30T09:27:00"/>
    <x v="25"/>
    <s v="Site 6, just upstream of bridge"/>
    <s v="Gordon Estuary"/>
    <n v="1"/>
    <s v="Coho"/>
    <s v="Wild"/>
    <s v="Fry"/>
    <n v="3"/>
    <n v="1"/>
    <n v="2"/>
    <n v="3"/>
    <s v="PS"/>
    <s v="Select tide"/>
    <m/>
    <m/>
  </r>
  <r>
    <n v="14"/>
    <x v="3"/>
    <n v="3"/>
    <s v="Mar"/>
    <n v="31"/>
    <x v="104"/>
    <d v="1899-12-30T09:27:00"/>
    <x v="25"/>
    <s v="Site 6, just upstream of bridge"/>
    <s v="Gordon Estuary"/>
    <n v="1"/>
    <s v="Chum"/>
    <s v="Wild"/>
    <s v="Fry"/>
    <n v="2"/>
    <n v="1"/>
    <n v="2"/>
    <n v="1"/>
    <s v="PS"/>
    <s v="Select tide"/>
    <m/>
    <m/>
  </r>
  <r>
    <n v="14"/>
    <x v="3"/>
    <n v="3"/>
    <s v="Mar"/>
    <n v="31"/>
    <x v="104"/>
    <d v="1899-12-30T09:27:00"/>
    <x v="25"/>
    <s v="Site 6, just upstream of bridge"/>
    <s v="Gordon Estuary"/>
    <n v="1"/>
    <s v="Stickleback"/>
    <s v="Wild"/>
    <s v="Non-salmonid juvenile"/>
    <n v="9"/>
    <n v="1"/>
    <n v="4"/>
    <n v="1"/>
    <s v="PS"/>
    <s v="Select tide"/>
    <m/>
    <m/>
  </r>
  <r>
    <n v="14"/>
    <x v="3"/>
    <n v="3"/>
    <s v="Mar"/>
    <n v="31"/>
    <x v="104"/>
    <d v="1899-12-30T09:52:00"/>
    <x v="26"/>
    <s v="Site 6, at upper logger station"/>
    <s v="Gordon Estuary"/>
    <n v="1"/>
    <s v="Coho"/>
    <s v="Wild"/>
    <s v="Non-salmonid juvenile"/>
    <n v="3"/>
    <n v="1"/>
    <n v="4"/>
    <n v="56"/>
    <s v="PS"/>
    <s v="Select tide"/>
    <m/>
    <m/>
  </r>
  <r>
    <n v="14"/>
    <x v="3"/>
    <n v="3"/>
    <s v="Mar"/>
    <n v="31"/>
    <x v="104"/>
    <d v="1899-12-30T09:52:00"/>
    <x v="26"/>
    <s v="Site 6, at upper logger station"/>
    <s v="Gordon Estuary"/>
    <n v="1"/>
    <s v="Stickleback"/>
    <s v="Wild"/>
    <s v="Non-salmonid juvenile"/>
    <n v="9"/>
    <n v="1"/>
    <n v="4"/>
    <n v="25"/>
    <s v="PS"/>
    <s v="Select tide"/>
    <m/>
    <m/>
  </r>
  <r>
    <n v="14"/>
    <x v="3"/>
    <n v="3"/>
    <s v="Mar"/>
    <n v="31"/>
    <x v="104"/>
    <d v="1899-12-30T10:25:00"/>
    <x v="28"/>
    <s v="Site 6, at creek inflow (SE corner of marsh)"/>
    <s v="Gordon Estuary"/>
    <n v="1"/>
    <s v="Chum"/>
    <s v="Wild"/>
    <s v="Fry"/>
    <n v="2"/>
    <n v="1"/>
    <n v="2"/>
    <n v="1"/>
    <s v="PS"/>
    <s v="Select tide"/>
    <m/>
    <m/>
  </r>
  <r>
    <n v="14"/>
    <x v="3"/>
    <n v="3"/>
    <s v="Mar"/>
    <n v="31"/>
    <x v="104"/>
    <d v="1899-12-30T10:25:00"/>
    <x v="28"/>
    <s v="Site 6, at creek inflow (SE corner of marsh)"/>
    <s v="Gordon Estuary"/>
    <n v="1"/>
    <s v="Coho"/>
    <s v="Wild"/>
    <s v="Fry"/>
    <n v="3"/>
    <n v="1"/>
    <n v="2"/>
    <n v="87"/>
    <s v="PS"/>
    <s v="Select tide"/>
    <m/>
    <m/>
  </r>
  <r>
    <n v="14"/>
    <x v="3"/>
    <n v="3"/>
    <s v="Mar"/>
    <n v="31"/>
    <x v="104"/>
    <d v="1899-12-30T10:25:00"/>
    <x v="28"/>
    <s v="Site 6, at creek inflow (SE corner of marsh)"/>
    <s v="Gordon Estuary"/>
    <n v="1"/>
    <s v="Sculpin"/>
    <s v="Wild"/>
    <s v="Non-salmonid juvenile"/>
    <n v="8"/>
    <n v="1"/>
    <n v="4"/>
    <n v="5"/>
    <s v="PS"/>
    <s v="Select tide"/>
    <m/>
    <m/>
  </r>
  <r>
    <n v="14"/>
    <x v="3"/>
    <n v="3"/>
    <s v="Mar"/>
    <n v="31"/>
    <x v="104"/>
    <d v="1899-12-30T10:25:00"/>
    <x v="28"/>
    <s v="Site 6, at creek inflow (SE corner of marsh)"/>
    <s v="Gordon Estuary"/>
    <n v="1"/>
    <s v="Stickleback"/>
    <s v="Wild"/>
    <s v="Non-salmonid juvenile"/>
    <n v="9"/>
    <n v="1"/>
    <n v="4"/>
    <n v="20"/>
    <s v="PS"/>
    <s v="Select tide"/>
    <m/>
    <m/>
  </r>
  <r>
    <n v="14"/>
    <x v="3"/>
    <n v="3"/>
    <s v="Mar"/>
    <n v="31"/>
    <x v="104"/>
    <d v="1899-12-30T11:00:00"/>
    <x v="6"/>
    <s v="Smokies"/>
    <s v="Gordon Estuary"/>
    <n v="1"/>
    <s v="Coho"/>
    <s v="Wild"/>
    <s v="Fry"/>
    <n v="3"/>
    <n v="1"/>
    <n v="2"/>
    <n v="7"/>
    <s v="BS"/>
    <s v="Select tide"/>
    <m/>
    <m/>
  </r>
  <r>
    <n v="14"/>
    <x v="3"/>
    <n v="3"/>
    <s v="Mar"/>
    <n v="31"/>
    <x v="104"/>
    <d v="1899-12-30T11:00:00"/>
    <x v="6"/>
    <s v="Smokies"/>
    <s v="Gordon Estuary"/>
    <n v="1"/>
    <s v="Chum"/>
    <s v="Wild"/>
    <s v="Fry"/>
    <n v="2"/>
    <n v="1"/>
    <n v="2"/>
    <n v="3"/>
    <s v="BS"/>
    <s v="Select tide"/>
    <m/>
    <m/>
  </r>
  <r>
    <n v="14"/>
    <x v="3"/>
    <n v="3"/>
    <s v="Mar"/>
    <n v="31"/>
    <x v="104"/>
    <d v="1899-12-30T11:00:00"/>
    <x v="6"/>
    <s v="Smokies"/>
    <s v="Gordon Estuary"/>
    <n v="1"/>
    <s v="Sculpin"/>
    <s v="Wild"/>
    <s v="Non-salmonid juvenile"/>
    <n v="8"/>
    <n v="1"/>
    <n v="4"/>
    <n v="1"/>
    <s v="BS"/>
    <s v="Select tide"/>
    <m/>
    <m/>
  </r>
  <r>
    <n v="14"/>
    <x v="3"/>
    <n v="3"/>
    <s v="Mar"/>
    <n v="31"/>
    <x v="104"/>
    <d v="1899-12-30T11:00:00"/>
    <x v="6"/>
    <s v="Smokies"/>
    <s v="Gordon Estuary"/>
    <n v="1"/>
    <s v="Stickleback"/>
    <s v="Wild"/>
    <s v="Non-salmonid juvenile"/>
    <n v="9"/>
    <n v="1"/>
    <n v="4"/>
    <n v="5"/>
    <s v="BS"/>
    <s v="Select tide"/>
    <m/>
    <m/>
  </r>
  <r>
    <n v="14"/>
    <x v="3"/>
    <n v="3"/>
    <s v="Mar"/>
    <n v="31"/>
    <x v="104"/>
    <d v="1899-12-30T11:30:00"/>
    <x v="20"/>
    <s v="On point at confluence of N. Arm and Brown's Slough"/>
    <s v="Gordon Estuary"/>
    <n v="1"/>
    <s v="Sculpin"/>
    <s v="Wild"/>
    <s v="Non-salmonid juvenile"/>
    <n v="8"/>
    <n v="1"/>
    <n v="4"/>
    <n v="3"/>
    <s v="BS"/>
    <s v="Select tide"/>
    <m/>
    <m/>
  </r>
  <r>
    <n v="14"/>
    <x v="3"/>
    <n v="3"/>
    <s v="Mar"/>
    <n v="31"/>
    <x v="104"/>
    <d v="1899-12-30T11:30:00"/>
    <x v="20"/>
    <s v="On point at confluence of N. Arm and Brown's Slough"/>
    <s v="Gordon Estuary"/>
    <n v="1"/>
    <s v="Stickleback"/>
    <s v="Wild"/>
    <s v="Non-salmonid juvenile"/>
    <n v="9"/>
    <n v="1"/>
    <n v="4"/>
    <n v="4"/>
    <s v="BS"/>
    <s v="Select tide"/>
    <m/>
    <m/>
  </r>
  <r>
    <n v="14"/>
    <x v="3"/>
    <n v="3"/>
    <s v="Mar"/>
    <n v="31"/>
    <x v="104"/>
    <d v="1899-12-30T11:46:00"/>
    <x v="9"/>
    <s v="Q Jeff (right bank opposite N. Arm confl.)"/>
    <s v="Gordon Estuary"/>
    <n v="1"/>
    <s v="Coho"/>
    <s v="Wild"/>
    <s v="Fry"/>
    <n v="3"/>
    <n v="1"/>
    <n v="2"/>
    <n v="11"/>
    <s v="BS"/>
    <s v="Select tide"/>
    <m/>
    <m/>
  </r>
  <r>
    <n v="14"/>
    <x v="3"/>
    <n v="3"/>
    <s v="Mar"/>
    <n v="31"/>
    <x v="104"/>
    <d v="1899-12-30T11:46:00"/>
    <x v="9"/>
    <s v="Q Jeff (right bank opposite N. Arm confl.)"/>
    <s v="Gordon Estuary"/>
    <n v="1"/>
    <s v="Chum"/>
    <s v="Wild"/>
    <s v="Fry"/>
    <n v="2"/>
    <n v="1"/>
    <n v="2"/>
    <n v="1"/>
    <s v="BS"/>
    <s v="Select tide"/>
    <m/>
    <m/>
  </r>
  <r>
    <n v="14"/>
    <x v="3"/>
    <n v="3"/>
    <s v="Mar"/>
    <n v="31"/>
    <x v="104"/>
    <d v="1899-12-30T11:46:00"/>
    <x v="9"/>
    <s v="Q Jeff (right bank opposite N. Arm confl.)"/>
    <s v="Gordon Estuary"/>
    <n v="1"/>
    <s v="Sculpin"/>
    <s v="Wild"/>
    <s v="Non-salmonid juvenile"/>
    <n v="8"/>
    <n v="1"/>
    <n v="4"/>
    <n v="2"/>
    <s v="BS"/>
    <s v="Select tide"/>
    <m/>
    <m/>
  </r>
  <r>
    <n v="14"/>
    <x v="3"/>
    <n v="3"/>
    <s v="Mar"/>
    <n v="31"/>
    <x v="104"/>
    <d v="1899-12-30T11:46:00"/>
    <x v="9"/>
    <s v="Q Jeff (right bank opposite N. Arm confl.)"/>
    <s v="Gordon Estuary"/>
    <n v="1"/>
    <s v="Stickleback"/>
    <s v="Wild"/>
    <s v="Non-salmonid juvenile"/>
    <n v="9"/>
    <n v="1"/>
    <n v="4"/>
    <n v="7"/>
    <s v="BS"/>
    <s v="Select tide"/>
    <m/>
    <m/>
  </r>
  <r>
    <n v="14"/>
    <x v="3"/>
    <n v="3"/>
    <s v="Mar"/>
    <n v="31"/>
    <x v="104"/>
    <d v="1899-12-30T12:08:00"/>
    <x v="0"/>
    <s v="Pacheedah Shores Boat Ramp"/>
    <s v="Gordon Estuary"/>
    <n v="1"/>
    <s v="Coho"/>
    <s v="Wild"/>
    <s v="Fry"/>
    <n v="3"/>
    <n v="1"/>
    <n v="2"/>
    <n v="8"/>
    <s v="BS"/>
    <s v="Select tide"/>
    <m/>
    <m/>
  </r>
  <r>
    <n v="14"/>
    <x v="3"/>
    <n v="3"/>
    <s v="Mar"/>
    <n v="31"/>
    <x v="104"/>
    <d v="1899-12-30T12:08:00"/>
    <x v="0"/>
    <s v="Pacheedah Shores Boat Ramp"/>
    <s v="Gordon Estuary"/>
    <n v="1"/>
    <s v="Chum"/>
    <s v="Wild"/>
    <s v="Fry"/>
    <n v="2"/>
    <n v="1"/>
    <n v="2"/>
    <n v="2"/>
    <s v="BS"/>
    <s v="Select tide"/>
    <m/>
    <m/>
  </r>
  <r>
    <n v="14"/>
    <x v="3"/>
    <n v="3"/>
    <s v="Mar"/>
    <n v="31"/>
    <x v="104"/>
    <d v="1899-12-30T12:08:00"/>
    <x v="0"/>
    <s v="Pacheedah Shores Boat Ramp"/>
    <s v="Gordon Estuary"/>
    <n v="1"/>
    <s v="Sculpin"/>
    <s v="Wild"/>
    <s v="Non-salmonid juvenile"/>
    <n v="8"/>
    <n v="1"/>
    <n v="4"/>
    <n v="31"/>
    <s v="BS"/>
    <s v="Select tide"/>
    <m/>
    <m/>
  </r>
  <r>
    <n v="14"/>
    <x v="3"/>
    <n v="3"/>
    <s v="Mar"/>
    <n v="31"/>
    <x v="104"/>
    <d v="1899-12-30T12:08:00"/>
    <x v="0"/>
    <s v="Pacheedah Shores Boat Ramp"/>
    <s v="Gordon Estuary"/>
    <n v="1"/>
    <s v="Stickleback"/>
    <s v="Wild"/>
    <s v="Non-salmonid juvenile"/>
    <n v="9"/>
    <n v="1"/>
    <n v="4"/>
    <n v="4"/>
    <s v="BS"/>
    <s v="Select tide"/>
    <m/>
    <m/>
  </r>
  <r>
    <n v="14"/>
    <x v="3"/>
    <n v="3"/>
    <s v="Mar"/>
    <n v="31"/>
    <x v="104"/>
    <d v="1899-12-30T12:08:00"/>
    <x v="0"/>
    <s v="Pacheedah Shores Boat Ramp"/>
    <s v="Gordon Estuary"/>
    <n v="1"/>
    <s v="Pipefish"/>
    <s v="Wild"/>
    <s v="Non-salmonid juvenile"/>
    <n v="18"/>
    <n v="1"/>
    <n v="4"/>
    <n v="1"/>
    <s v="BS"/>
    <s v="Select tide"/>
    <m/>
    <m/>
  </r>
  <r>
    <n v="14"/>
    <x v="3"/>
    <n v="3"/>
    <s v="Mar"/>
    <n v="31"/>
    <x v="104"/>
    <d v="1899-12-30T12:30:00"/>
    <x v="16"/>
    <s v="Browns Slough Site 7 inlet left tidal channel"/>
    <s v="Gordon Estuary"/>
    <n v="1"/>
    <s v="Stickleback"/>
    <s v="Wild"/>
    <s v="Non-salmonid juvenile"/>
    <n v="9"/>
    <n v="1"/>
    <n v="4"/>
    <n v="264"/>
    <s v="PS"/>
    <s v="Select tide"/>
    <m/>
    <m/>
  </r>
  <r>
    <n v="14"/>
    <x v="3"/>
    <n v="3"/>
    <s v="Mar"/>
    <n v="31"/>
    <x v="104"/>
    <d v="1899-12-30T12:30:00"/>
    <x v="16"/>
    <s v="Browns Slough Site 7 inlet left tidal channel"/>
    <s v="Gordon Estuary"/>
    <n v="1"/>
    <s v="Coho"/>
    <s v="Wild"/>
    <s v="Fry"/>
    <n v="3"/>
    <n v="1"/>
    <n v="2"/>
    <n v="58"/>
    <s v="PS"/>
    <s v="Select tide"/>
    <m/>
    <m/>
  </r>
  <r>
    <n v="14"/>
    <x v="3"/>
    <n v="3"/>
    <s v="Mar"/>
    <n v="31"/>
    <x v="104"/>
    <d v="1899-12-30T12:30:00"/>
    <x v="16"/>
    <s v="Browns Slough Site 7 inlet left tidal channel"/>
    <s v="Gordon Estuary"/>
    <n v="1"/>
    <s v="Chum"/>
    <s v="Wild"/>
    <s v="Fry"/>
    <n v="2"/>
    <n v="1"/>
    <n v="2"/>
    <n v="1"/>
    <s v="PS"/>
    <s v="Select tide"/>
    <m/>
    <m/>
  </r>
  <r>
    <n v="14"/>
    <x v="3"/>
    <n v="3"/>
    <s v="Mar"/>
    <n v="31"/>
    <x v="104"/>
    <d v="1899-12-30T14:42:00"/>
    <x v="29"/>
    <s v="Site 5 main channel close to mouth"/>
    <s v="Gordon Estuary"/>
    <n v="1"/>
    <s v="Coho"/>
    <s v="Wild"/>
    <s v="Fry"/>
    <n v="3"/>
    <n v="1"/>
    <n v="2"/>
    <n v="10"/>
    <s v="PS"/>
    <s v="Select tide"/>
    <m/>
    <m/>
  </r>
  <r>
    <n v="16"/>
    <x v="3"/>
    <n v="4"/>
    <s v="Apr"/>
    <n v="11"/>
    <x v="105"/>
    <d v="1899-12-30T09:25:00"/>
    <x v="30"/>
    <s v="Gordon R. Site 1, Channel A at Gordon R."/>
    <s v="Gordon Estuary"/>
    <n v="1"/>
    <s v="Coho"/>
    <s v="Wild"/>
    <s v="Fry"/>
    <n v="3"/>
    <n v="1"/>
    <n v="2"/>
    <n v="1"/>
    <s v="PS"/>
    <s v="Select tide"/>
    <s v="creek next to site 1? Experiment)"/>
    <m/>
  </r>
  <r>
    <n v="16"/>
    <x v="3"/>
    <n v="4"/>
    <s v="Apr"/>
    <n v="11"/>
    <x v="105"/>
    <d v="1899-12-30T09:50:00"/>
    <x v="30"/>
    <s v="Gordon R. Site 1, Channel A at Gordon R."/>
    <s v="Gordon Estuary"/>
    <n v="1"/>
    <s v="Coho"/>
    <s v="Wild"/>
    <s v="Fry"/>
    <n v="3"/>
    <n v="1"/>
    <n v="2"/>
    <n v="62"/>
    <s v="PS"/>
    <s v="Select tide"/>
    <m/>
    <m/>
  </r>
  <r>
    <n v="16"/>
    <x v="3"/>
    <n v="4"/>
    <s v="Apr"/>
    <n v="11"/>
    <x v="105"/>
    <d v="1899-12-30T09:50:00"/>
    <x v="30"/>
    <s v="Gordon R. Site 1, Channel A at Gordon R."/>
    <s v="Gordon Estuary"/>
    <n v="1"/>
    <s v="Stickleback"/>
    <s v="Wild"/>
    <s v="Non-salmonid juvenile"/>
    <n v="9"/>
    <n v="1"/>
    <n v="4"/>
    <n v="90"/>
    <s v="PS"/>
    <s v="Select tide"/>
    <m/>
    <m/>
  </r>
  <r>
    <n v="16"/>
    <x v="3"/>
    <n v="4"/>
    <s v="Apr"/>
    <n v="11"/>
    <x v="105"/>
    <d v="1899-12-30T10:48:00"/>
    <x v="33"/>
    <s v="Gordon R. Site 1, Channel A 250 m in"/>
    <s v="Gordon Estuary"/>
    <n v="1"/>
    <s v="Coho"/>
    <s v="Wild"/>
    <s v="Fry"/>
    <n v="3"/>
    <n v="1"/>
    <n v="2"/>
    <n v="7"/>
    <s v="PS"/>
    <s v="Select tide"/>
    <m/>
    <m/>
  </r>
  <r>
    <n v="16"/>
    <x v="3"/>
    <n v="4"/>
    <s v="Apr"/>
    <n v="11"/>
    <x v="105"/>
    <d v="1899-12-30T10:48:00"/>
    <x v="33"/>
    <s v="Gordon R. Site 1, Channel A 250 m in"/>
    <s v="Gordon Estuary"/>
    <n v="1"/>
    <s v="Chinook"/>
    <s v="Wild"/>
    <s v="Fry"/>
    <n v="5"/>
    <n v="1"/>
    <n v="2"/>
    <n v="1"/>
    <s v="PS"/>
    <s v="Select tide"/>
    <m/>
    <m/>
  </r>
  <r>
    <n v="16"/>
    <x v="3"/>
    <n v="4"/>
    <s v="Apr"/>
    <n v="11"/>
    <x v="105"/>
    <d v="1899-12-30T11:06:00"/>
    <x v="30"/>
    <s v="Gordon R. Site 1, Channel A at Gordon R."/>
    <s v="Gordon Estuary"/>
    <n v="1"/>
    <s v="Coho"/>
    <s v="Wild"/>
    <s v="Fry"/>
    <n v="3"/>
    <n v="1"/>
    <n v="2"/>
    <n v="118"/>
    <s v="PS"/>
    <s v="Select tide"/>
    <m/>
    <m/>
  </r>
  <r>
    <n v="16"/>
    <x v="3"/>
    <n v="4"/>
    <s v="Apr"/>
    <n v="11"/>
    <x v="105"/>
    <d v="1899-12-30T11:06:00"/>
    <x v="30"/>
    <s v="Gordon R. Site 1, Channel A at Gordon R."/>
    <s v="Gordon Estuary"/>
    <n v="1"/>
    <s v="Chinook"/>
    <s v="Wild"/>
    <s v="Fry"/>
    <n v="5"/>
    <n v="1"/>
    <n v="2"/>
    <n v="2"/>
    <s v="PS"/>
    <s v="Select tide"/>
    <m/>
    <m/>
  </r>
  <r>
    <n v="16"/>
    <x v="3"/>
    <n v="4"/>
    <s v="Apr"/>
    <n v="11"/>
    <x v="105"/>
    <d v="1899-12-30T11:06:00"/>
    <x v="30"/>
    <s v="Gordon R. Site 1, Channel A at Gordon R."/>
    <s v="Gordon Estuary"/>
    <n v="1"/>
    <s v="Stickleback"/>
    <s v="Wild"/>
    <s v="Non-salmonid juvenile"/>
    <n v="9"/>
    <n v="1"/>
    <n v="4"/>
    <n v="7"/>
    <s v="PS"/>
    <s v="Select tide"/>
    <m/>
    <m/>
  </r>
  <r>
    <n v="16"/>
    <x v="3"/>
    <n v="4"/>
    <s v="Apr"/>
    <n v="11"/>
    <x v="105"/>
    <d v="1899-12-30T11:51:00"/>
    <x v="35"/>
    <s v="Gravel bar on Gordon at Site 1"/>
    <s v="Gordon Estuary"/>
    <n v="1"/>
    <s v="Chum"/>
    <s v="Wild"/>
    <s v="Fry"/>
    <n v="2"/>
    <n v="1"/>
    <n v="2"/>
    <n v="3"/>
    <s v="BS"/>
    <s v="Select tide"/>
    <m/>
    <m/>
  </r>
  <r>
    <n v="16"/>
    <x v="3"/>
    <n v="4"/>
    <s v="Apr"/>
    <n v="11"/>
    <x v="105"/>
    <d v="1899-12-30T11:51:00"/>
    <x v="35"/>
    <s v="Gravel bar on Gordon at Site 1"/>
    <s v="Gordon Estuary"/>
    <n v="1"/>
    <s v="Coho"/>
    <s v="Wild"/>
    <s v="Fry"/>
    <n v="3"/>
    <n v="1"/>
    <n v="2"/>
    <n v="1"/>
    <s v="BS"/>
    <s v="Select tide"/>
    <m/>
    <m/>
  </r>
  <r>
    <n v="16"/>
    <x v="3"/>
    <n v="4"/>
    <s v="Apr"/>
    <n v="11"/>
    <x v="105"/>
    <d v="1899-12-30T11:51:00"/>
    <x v="35"/>
    <s v="Gravel bar on Gordon at Site 1"/>
    <s v="Gordon Estuary"/>
    <n v="1"/>
    <s v="Sculpin"/>
    <s v="Wild"/>
    <s v="Non-salmonid juvenile"/>
    <n v="8"/>
    <n v="1"/>
    <n v="4"/>
    <n v="10"/>
    <s v="BS"/>
    <s v="Select tide"/>
    <m/>
    <m/>
  </r>
  <r>
    <n v="16"/>
    <x v="3"/>
    <n v="4"/>
    <s v="Apr"/>
    <n v="11"/>
    <x v="105"/>
    <d v="1899-12-30T12:13:00"/>
    <x v="4"/>
    <s v="Butch's (Gordon R.)"/>
    <s v="Gordon Estuary"/>
    <n v="1"/>
    <s v="Sculpin"/>
    <s v="Wild"/>
    <s v="Non-salmonid juvenile"/>
    <n v="8"/>
    <n v="1"/>
    <n v="4"/>
    <n v="2"/>
    <s v="BS"/>
    <s v="Select tide"/>
    <m/>
    <m/>
  </r>
  <r>
    <n v="16"/>
    <x v="3"/>
    <n v="4"/>
    <s v="Apr"/>
    <n v="11"/>
    <x v="105"/>
    <d v="1899-12-30T12:22:00"/>
    <x v="20"/>
    <s v="On point at confluence of N. Arm and Brown's Slough"/>
    <s v="Gordon Estuary"/>
    <n v="1"/>
    <s v="Sculpin"/>
    <s v="Wild"/>
    <s v="Non-salmonid juvenile"/>
    <n v="8"/>
    <n v="1"/>
    <n v="4"/>
    <n v="7"/>
    <s v="BS"/>
    <s v="Select tide"/>
    <m/>
    <m/>
  </r>
  <r>
    <n v="16"/>
    <x v="3"/>
    <n v="4"/>
    <s v="Apr"/>
    <n v="11"/>
    <x v="105"/>
    <d v="1899-12-30T12:50:00"/>
    <x v="6"/>
    <s v="Smokies"/>
    <s v="Gordon Estuary"/>
    <n v="1"/>
    <s v="Coho"/>
    <s v="Wild"/>
    <s v="Fry"/>
    <n v="3"/>
    <n v="1"/>
    <n v="2"/>
    <n v="1"/>
    <s v="BS"/>
    <s v="Select tide"/>
    <m/>
    <m/>
  </r>
  <r>
    <n v="16"/>
    <x v="3"/>
    <n v="4"/>
    <s v="Apr"/>
    <n v="11"/>
    <x v="105"/>
    <d v="1899-12-30T12:50:00"/>
    <x v="6"/>
    <s v="Smokies"/>
    <s v="Gordon Estuary"/>
    <n v="1"/>
    <s v="Coho"/>
    <s v="Wild"/>
    <s v="Smolt"/>
    <n v="3"/>
    <n v="1"/>
    <n v="3"/>
    <n v="2"/>
    <s v="BS"/>
    <s v="Select tide"/>
    <m/>
    <m/>
  </r>
  <r>
    <n v="16"/>
    <x v="3"/>
    <n v="4"/>
    <s v="Apr"/>
    <n v="11"/>
    <x v="105"/>
    <d v="1899-12-30T12:50:00"/>
    <x v="6"/>
    <s v="Smokies"/>
    <s v="Gordon Estuary"/>
    <n v="1"/>
    <s v="Sculpin"/>
    <s v="Wild"/>
    <s v="Non-salmonid juvenile"/>
    <n v="8"/>
    <n v="1"/>
    <n v="4"/>
    <n v="1"/>
    <s v="BS"/>
    <s v="Select tide"/>
    <m/>
    <m/>
  </r>
  <r>
    <n v="16"/>
    <x v="3"/>
    <n v="4"/>
    <s v="Apr"/>
    <n v="11"/>
    <x v="105"/>
    <d v="1899-12-30T12:50:00"/>
    <x v="6"/>
    <s v="Smokies"/>
    <s v="Gordon Estuary"/>
    <n v="1"/>
    <s v="Stickleback"/>
    <s v="Wild"/>
    <s v="Non-salmonid juvenile"/>
    <n v="9"/>
    <n v="1"/>
    <n v="4"/>
    <n v="3"/>
    <s v="BS"/>
    <s v="Select tide"/>
    <m/>
    <m/>
  </r>
  <r>
    <n v="16"/>
    <x v="3"/>
    <n v="4"/>
    <s v="Apr"/>
    <n v="11"/>
    <x v="105"/>
    <d v="1899-12-30T13:08:00"/>
    <x v="12"/>
    <s v="Mouth of Site 7 inlet, north side"/>
    <s v="Gordon Estuary"/>
    <n v="1"/>
    <s v="Coho"/>
    <s v="Wild"/>
    <s v="Fry"/>
    <n v="3"/>
    <n v="1"/>
    <n v="2"/>
    <n v="7"/>
    <s v="BS"/>
    <s v="Select tide"/>
    <m/>
    <m/>
  </r>
  <r>
    <n v="16"/>
    <x v="3"/>
    <n v="4"/>
    <s v="Apr"/>
    <n v="11"/>
    <x v="105"/>
    <d v="1899-12-30T13:08:00"/>
    <x v="12"/>
    <s v="Mouth of Site 7 inlet, north side"/>
    <s v="Gordon Estuary"/>
    <n v="1"/>
    <s v="Sculpin"/>
    <s v="Wild"/>
    <s v="Non-salmonid juvenile"/>
    <n v="8"/>
    <n v="1"/>
    <n v="4"/>
    <n v="1"/>
    <s v="BS"/>
    <s v="Select tide"/>
    <m/>
    <m/>
  </r>
  <r>
    <n v="16"/>
    <x v="3"/>
    <n v="4"/>
    <s v="Apr"/>
    <n v="11"/>
    <x v="105"/>
    <d v="1899-12-30T13:08:00"/>
    <x v="12"/>
    <s v="Mouth of Site 7 inlet, north side"/>
    <s v="Gordon Estuary"/>
    <n v="1"/>
    <s v="Stickleback"/>
    <s v="Wild"/>
    <s v="Non-salmonid juvenile"/>
    <n v="9"/>
    <n v="1"/>
    <n v="4"/>
    <n v="3"/>
    <s v="BS"/>
    <s v="Select tide"/>
    <m/>
    <m/>
  </r>
  <r>
    <n v="16"/>
    <x v="3"/>
    <n v="4"/>
    <s v="Apr"/>
    <n v="11"/>
    <x v="105"/>
    <d v="1899-12-30T14:10:00"/>
    <x v="1"/>
    <s v="Gallaugher's"/>
    <s v="Gordon Estuary"/>
    <n v="1"/>
    <s v="Coho"/>
    <s v="Wild"/>
    <s v="Fry"/>
    <n v="3"/>
    <n v="1"/>
    <n v="2"/>
    <n v="1"/>
    <s v="BS"/>
    <s v="Select tide"/>
    <m/>
    <m/>
  </r>
  <r>
    <n v="16"/>
    <x v="3"/>
    <n v="4"/>
    <s v="Apr"/>
    <n v="11"/>
    <x v="105"/>
    <d v="1899-12-30T14:29:00"/>
    <x v="0"/>
    <s v="Pacheedah Shores Boat Ramp"/>
    <s v="Gordon Estuary"/>
    <n v="1"/>
    <s v="Sculpin"/>
    <s v="Wild"/>
    <s v="Non-salmonid juvenile"/>
    <n v="8"/>
    <n v="1"/>
    <n v="4"/>
    <n v="4"/>
    <s v="BS"/>
    <s v="Select tide"/>
    <m/>
    <m/>
  </r>
  <r>
    <n v="16"/>
    <x v="3"/>
    <n v="4"/>
    <s v="Apr"/>
    <n v="11"/>
    <x v="105"/>
    <d v="1899-12-30T14:29:00"/>
    <x v="0"/>
    <s v="Pacheedah Shores Boat Ramp"/>
    <s v="Gordon Estuary"/>
    <n v="1"/>
    <s v="Stickleback"/>
    <s v="Wild"/>
    <s v="Non-salmonid juvenile"/>
    <n v="9"/>
    <n v="1"/>
    <n v="4"/>
    <n v="2"/>
    <s v="BS"/>
    <s v="Select tide"/>
    <m/>
    <m/>
  </r>
  <r>
    <n v="16"/>
    <x v="3"/>
    <n v="4"/>
    <s v="Apr"/>
    <n v="11"/>
    <x v="105"/>
    <d v="1899-12-30T14:29:00"/>
    <x v="0"/>
    <s v="Pacheedah Shores Boat Ramp"/>
    <s v="Gordon Estuary"/>
    <n v="1"/>
    <s v="Pipefish"/>
    <s v="Wild"/>
    <s v="Non-salmonid juvenile"/>
    <n v="18"/>
    <n v="1"/>
    <n v="4"/>
    <n v="5"/>
    <s v="BS"/>
    <s v="Select tide"/>
    <m/>
    <m/>
  </r>
  <r>
    <n v="16"/>
    <x v="3"/>
    <n v="4"/>
    <s v="Apr"/>
    <n v="11"/>
    <x v="105"/>
    <d v="1899-12-30T14:43:00"/>
    <x v="25"/>
    <s v="Site 6, just upstream of bridge"/>
    <s v="Gordon Estuary"/>
    <n v="1"/>
    <s v="Chinook"/>
    <s v="Wild"/>
    <s v="Fry"/>
    <n v="5"/>
    <n v="1"/>
    <n v="2"/>
    <n v="1"/>
    <s v="PS"/>
    <s v="Select tide"/>
    <m/>
    <m/>
  </r>
  <r>
    <n v="16"/>
    <x v="3"/>
    <n v="4"/>
    <s v="Apr"/>
    <n v="11"/>
    <x v="105"/>
    <d v="1899-12-30T14:43:00"/>
    <x v="25"/>
    <s v="Site 6, just upstream of bridge"/>
    <s v="Gordon Estuary"/>
    <n v="1"/>
    <s v="Coho"/>
    <s v="Wild"/>
    <s v="Fry"/>
    <n v="3"/>
    <n v="1"/>
    <n v="2"/>
    <n v="126"/>
    <s v="PS"/>
    <s v="Select tide"/>
    <m/>
    <m/>
  </r>
  <r>
    <n v="16"/>
    <x v="3"/>
    <n v="4"/>
    <s v="Apr"/>
    <n v="11"/>
    <x v="105"/>
    <d v="1899-12-30T14:43:00"/>
    <x v="25"/>
    <s v="Site 6, just upstream of bridge"/>
    <s v="Gordon Estuary"/>
    <n v="1"/>
    <s v="Chum"/>
    <s v="Wild"/>
    <s v="Fry"/>
    <n v="2"/>
    <n v="1"/>
    <n v="2"/>
    <n v="7"/>
    <s v="PS"/>
    <s v="Select tide"/>
    <m/>
    <m/>
  </r>
  <r>
    <n v="16"/>
    <x v="3"/>
    <n v="4"/>
    <s v="Apr"/>
    <n v="11"/>
    <x v="105"/>
    <d v="1899-12-30T14:43:00"/>
    <x v="25"/>
    <s v="Site 6, just upstream of bridge"/>
    <s v="Gordon Estuary"/>
    <n v="1"/>
    <s v="Sculpin"/>
    <s v="Wild"/>
    <s v="Non-salmonid juvenile"/>
    <n v="8"/>
    <n v="1"/>
    <n v="4"/>
    <n v="2"/>
    <s v="PS"/>
    <s v="Select tide"/>
    <m/>
    <m/>
  </r>
  <r>
    <n v="16"/>
    <x v="3"/>
    <n v="4"/>
    <s v="Apr"/>
    <n v="11"/>
    <x v="105"/>
    <d v="1899-12-30T14:43:00"/>
    <x v="25"/>
    <s v="Site 6, just upstream of bridge"/>
    <s v="Gordon Estuary"/>
    <n v="1"/>
    <s v="Stickleback"/>
    <s v="Wild"/>
    <s v="Non-salmonid juvenile"/>
    <n v="9"/>
    <n v="1"/>
    <n v="4"/>
    <n v="19"/>
    <s v="PS"/>
    <s v="Select tide"/>
    <m/>
    <m/>
  </r>
  <r>
    <n v="16"/>
    <x v="3"/>
    <n v="4"/>
    <s v="Apr"/>
    <n v="11"/>
    <x v="105"/>
    <d v="1899-12-30T15:25:00"/>
    <x v="26"/>
    <s v="Site 6, at upper logger station"/>
    <s v="Gordon Estuary"/>
    <n v="1"/>
    <s v="Coho"/>
    <s v="Wild"/>
    <s v="Fry"/>
    <n v="3"/>
    <n v="1"/>
    <n v="2"/>
    <n v="274"/>
    <s v="PS"/>
    <s v="Select tide"/>
    <m/>
    <m/>
  </r>
  <r>
    <n v="16"/>
    <x v="3"/>
    <n v="4"/>
    <s v="Apr"/>
    <n v="11"/>
    <x v="105"/>
    <d v="1899-12-30T15:25:00"/>
    <x v="26"/>
    <s v="Site 6, at upper logger station"/>
    <s v="Gordon Estuary"/>
    <n v="1"/>
    <s v="Stickleback"/>
    <s v="Wild"/>
    <s v="Non-salmonid juvenile"/>
    <n v="9"/>
    <n v="1"/>
    <n v="4"/>
    <n v="30"/>
    <s v="PS"/>
    <s v="Select tide"/>
    <m/>
    <m/>
  </r>
  <r>
    <n v="16"/>
    <x v="3"/>
    <n v="4"/>
    <s v="Apr"/>
    <n v="11"/>
    <x v="105"/>
    <d v="1899-12-30T16:05:00"/>
    <x v="28"/>
    <s v="Site 6, at creek inflow (SE corner of marsh)"/>
    <s v="Gordon Estuary"/>
    <n v="1"/>
    <s v="Coho"/>
    <s v="Wild"/>
    <s v="Fry"/>
    <n v="3"/>
    <n v="1"/>
    <n v="2"/>
    <n v="135"/>
    <s v="PS"/>
    <s v="Select tide"/>
    <m/>
    <m/>
  </r>
  <r>
    <n v="16"/>
    <x v="3"/>
    <n v="4"/>
    <s v="Apr"/>
    <n v="11"/>
    <x v="105"/>
    <d v="1899-12-30T16:05:00"/>
    <x v="28"/>
    <s v="Site 6, at creek inflow (SE corner of marsh)"/>
    <s v="Gordon Estuary"/>
    <n v="1"/>
    <s v="Stickleback"/>
    <s v="Wild"/>
    <s v="Non-salmonid juvenile"/>
    <n v="9"/>
    <n v="1"/>
    <n v="4"/>
    <n v="26"/>
    <s v="PS"/>
    <s v="Select tide"/>
    <m/>
    <m/>
  </r>
  <r>
    <n v="17"/>
    <x v="3"/>
    <n v="4"/>
    <s v="Apr"/>
    <n v="19"/>
    <x v="106"/>
    <d v="1899-12-30T14:29:00"/>
    <x v="30"/>
    <s v="Gordon R. Site 1, Channel A at Gordon R."/>
    <s v="Gordon Estuary"/>
    <n v="1"/>
    <s v="Coho"/>
    <s v="Wild"/>
    <s v="Fry"/>
    <n v="3"/>
    <n v="1"/>
    <n v="2"/>
    <n v="160"/>
    <s v="PS"/>
    <s v="Select tide"/>
    <s v="CHECK IPAD- inputting as PS-EXPL3"/>
    <m/>
  </r>
  <r>
    <n v="17"/>
    <x v="3"/>
    <n v="4"/>
    <s v="Apr"/>
    <n v="19"/>
    <x v="106"/>
    <d v="1899-12-30T14:29:00"/>
    <x v="30"/>
    <s v="Gordon R. Site 1, Channel A at Gordon R."/>
    <s v="Gordon Estuary"/>
    <n v="1"/>
    <s v="Stickleback"/>
    <s v="Wild"/>
    <s v="Non-salmonid juvenile"/>
    <n v="9"/>
    <n v="1"/>
    <n v="4"/>
    <n v="3"/>
    <s v="PS"/>
    <s v="Select tide"/>
    <m/>
    <m/>
  </r>
  <r>
    <n v="17"/>
    <x v="3"/>
    <n v="4"/>
    <s v="Apr"/>
    <n v="19"/>
    <x v="106"/>
    <d v="1899-12-30T14:29:00"/>
    <x v="30"/>
    <s v="Gordon R. Site 1, Channel A at Gordon R."/>
    <s v="Gordon Estuary"/>
    <n v="1"/>
    <s v="Sculpin"/>
    <s v="Wild"/>
    <s v="Non-salmonid juvenile"/>
    <n v="8"/>
    <n v="1"/>
    <n v="4"/>
    <n v="98"/>
    <s v="PS"/>
    <s v="Select tide"/>
    <m/>
    <m/>
  </r>
  <r>
    <n v="17"/>
    <x v="3"/>
    <n v="4"/>
    <s v="Apr"/>
    <n v="19"/>
    <x v="106"/>
    <d v="1899-12-30T15:09:00"/>
    <x v="30"/>
    <s v="Gordon R. Site 1, Channel A at Gordon R."/>
    <s v="Gordon Estuary"/>
    <n v="1"/>
    <s v="Coho"/>
    <s v="Wild"/>
    <s v="Fry"/>
    <n v="3"/>
    <n v="1"/>
    <n v="2"/>
    <n v="95"/>
    <s v="PS"/>
    <s v="Select tide"/>
    <s v="CHECK IPAD- inputting as PS-EXPL2"/>
    <m/>
  </r>
  <r>
    <n v="17"/>
    <x v="3"/>
    <n v="4"/>
    <s v="Apr"/>
    <n v="19"/>
    <x v="106"/>
    <d v="1899-12-30T15:09:00"/>
    <x v="30"/>
    <s v="Gordon R. Site 1, Channel A at Gordon R."/>
    <s v="Gordon Estuary"/>
    <n v="1"/>
    <s v="Chum"/>
    <s v="Wild"/>
    <s v="Fry"/>
    <n v="2"/>
    <n v="1"/>
    <n v="2"/>
    <n v="2"/>
    <s v="PS"/>
    <s v="Select tide"/>
    <m/>
    <e v="#NAME?"/>
  </r>
  <r>
    <n v="17"/>
    <x v="3"/>
    <n v="4"/>
    <s v="Apr"/>
    <n v="19"/>
    <x v="106"/>
    <d v="1899-12-30T15:09:00"/>
    <x v="30"/>
    <s v="Gordon R. Site 1, Channel A at Gordon R."/>
    <s v="Gordon Estuary"/>
    <n v="1"/>
    <s v="Sculpin"/>
    <s v="Wild"/>
    <s v="Non-salmonid juvenile"/>
    <n v="8"/>
    <n v="1"/>
    <n v="4"/>
    <n v="1"/>
    <s v="PS"/>
    <s v="Select tide"/>
    <m/>
    <m/>
  </r>
  <r>
    <n v="17"/>
    <x v="3"/>
    <n v="4"/>
    <s v="Apr"/>
    <n v="19"/>
    <x v="106"/>
    <d v="1899-12-30T15:09:00"/>
    <x v="30"/>
    <s v="Gordon R. Site 1, Channel A at Gordon R."/>
    <s v="Gordon Estuary"/>
    <n v="1"/>
    <s v="Stickleback"/>
    <s v="Wild"/>
    <s v="Non-salmonid juvenile"/>
    <n v="9"/>
    <n v="1"/>
    <n v="4"/>
    <n v="172"/>
    <s v="PS"/>
    <s v="Select tide"/>
    <m/>
    <m/>
  </r>
  <r>
    <n v="17"/>
    <x v="3"/>
    <n v="4"/>
    <s v="Apr"/>
    <n v="20"/>
    <x v="107"/>
    <d v="1899-12-30T10:38:00"/>
    <x v="25"/>
    <s v="Site 6, just upstream of bridge"/>
    <s v="Gordon Estuary"/>
    <n v="1"/>
    <s v="Coho"/>
    <s v="Wild"/>
    <s v="Fry"/>
    <n v="3"/>
    <n v="1"/>
    <n v="2"/>
    <n v="125"/>
    <s v="PS"/>
    <s v="Select tide"/>
    <m/>
    <m/>
  </r>
  <r>
    <n v="17"/>
    <x v="3"/>
    <n v="4"/>
    <s v="Apr"/>
    <n v="20"/>
    <x v="107"/>
    <d v="1899-12-30T10:38:00"/>
    <x v="25"/>
    <s v="Site 6, just upstream of bridge"/>
    <s v="Gordon Estuary"/>
    <n v="1"/>
    <s v="Stickleback"/>
    <s v="Wild"/>
    <s v="Non-salmonid juvenile"/>
    <n v="9"/>
    <n v="1"/>
    <n v="4"/>
    <n v="5"/>
    <s v="PS"/>
    <s v="Select tide"/>
    <m/>
    <m/>
  </r>
  <r>
    <n v="17"/>
    <x v="3"/>
    <n v="4"/>
    <s v="Apr"/>
    <n v="20"/>
    <x v="107"/>
    <d v="1899-12-30T10:38:00"/>
    <x v="25"/>
    <s v="Site 6, just upstream of bridge"/>
    <s v="Gordon Estuary"/>
    <n v="1"/>
    <s v="Sculpin"/>
    <s v="Wild"/>
    <s v="Non-salmonid juvenile"/>
    <n v="8"/>
    <n v="1"/>
    <n v="4"/>
    <n v="1"/>
    <s v="PS"/>
    <s v="Select tide"/>
    <m/>
    <m/>
  </r>
  <r>
    <n v="17"/>
    <x v="3"/>
    <n v="4"/>
    <s v="Apr"/>
    <n v="20"/>
    <x v="107"/>
    <d v="1899-12-30T11:21:00"/>
    <x v="26"/>
    <s v="Site 6, at upper logger station"/>
    <s v="Gordon Estuary"/>
    <n v="1"/>
    <s v="Coho"/>
    <s v="Wild"/>
    <s v="Fry"/>
    <n v="3"/>
    <n v="1"/>
    <n v="2"/>
    <n v="286"/>
    <s v="PS"/>
    <s v="Select tide"/>
    <m/>
    <m/>
  </r>
  <r>
    <n v="17"/>
    <x v="3"/>
    <n v="4"/>
    <s v="Apr"/>
    <n v="20"/>
    <x v="107"/>
    <d v="1899-12-30T11:21:00"/>
    <x v="26"/>
    <s v="Site 6, at upper logger station"/>
    <s v="Gordon Estuary"/>
    <n v="1"/>
    <s v="Stickleback"/>
    <s v="Wild"/>
    <s v="Non-salmonid juvenile"/>
    <n v="9"/>
    <n v="1"/>
    <n v="4"/>
    <n v="16"/>
    <s v="PS"/>
    <s v="Select tide"/>
    <m/>
    <m/>
  </r>
  <r>
    <n v="17"/>
    <x v="3"/>
    <n v="4"/>
    <s v="Apr"/>
    <n v="20"/>
    <x v="107"/>
    <d v="1899-12-30T11:41:00"/>
    <x v="28"/>
    <s v="Site 6, at creek inflow (SE corner of marsh)"/>
    <s v="Gordon Estuary"/>
    <n v="1"/>
    <s v="Coho"/>
    <s v="Wild"/>
    <s v="Fry"/>
    <n v="3"/>
    <n v="1"/>
    <n v="2"/>
    <n v="105"/>
    <s v="PS"/>
    <s v="Select tide"/>
    <m/>
    <m/>
  </r>
  <r>
    <n v="17"/>
    <x v="3"/>
    <n v="4"/>
    <s v="Apr"/>
    <n v="20"/>
    <x v="107"/>
    <d v="1899-12-30T11:41:00"/>
    <x v="28"/>
    <s v="Site 6, at creek inflow (SE corner of marsh)"/>
    <s v="Gordon Estuary"/>
    <n v="1"/>
    <s v="Stickleback"/>
    <s v="Wild"/>
    <s v="Non-salmonid juvenile"/>
    <n v="9"/>
    <n v="1"/>
    <n v="4"/>
    <n v="9"/>
    <s v="PS"/>
    <s v="Select tide"/>
    <m/>
    <m/>
  </r>
  <r>
    <n v="17"/>
    <x v="3"/>
    <n v="4"/>
    <s v="Apr"/>
    <n v="20"/>
    <x v="107"/>
    <d v="1899-12-30T12:30:00"/>
    <x v="30"/>
    <s v="Gordon R. Site 1, Channel A at Gordon R."/>
    <s v="Gordon Estuary"/>
    <n v="1"/>
    <s v="Coho"/>
    <s v="Wild"/>
    <s v="Fry"/>
    <n v="3"/>
    <n v="1"/>
    <n v="2"/>
    <n v="170"/>
    <s v="PS"/>
    <s v="Select tide"/>
    <m/>
    <m/>
  </r>
  <r>
    <n v="17"/>
    <x v="3"/>
    <n v="4"/>
    <s v="Apr"/>
    <n v="20"/>
    <x v="107"/>
    <d v="1899-12-30T12:30:00"/>
    <x v="30"/>
    <s v="Gordon R. Site 1, Channel A at Gordon R."/>
    <s v="Gordon Estuary"/>
    <n v="1"/>
    <s v="Sculpin"/>
    <s v="Wild"/>
    <s v="Non-salmonid juvenile"/>
    <n v="8"/>
    <n v="1"/>
    <n v="4"/>
    <n v="1"/>
    <s v="PS"/>
    <s v="Select tide"/>
    <m/>
    <m/>
  </r>
  <r>
    <n v="17"/>
    <x v="3"/>
    <n v="4"/>
    <s v="Apr"/>
    <n v="20"/>
    <x v="107"/>
    <d v="1899-12-30T12:30:00"/>
    <x v="30"/>
    <s v="Gordon R. Site 1, Channel A at Gordon R."/>
    <s v="Gordon Estuary"/>
    <n v="1"/>
    <s v="Stickleback"/>
    <s v="Wild"/>
    <s v="Non-salmonid juvenile"/>
    <n v="9"/>
    <n v="1"/>
    <n v="4"/>
    <n v="30"/>
    <s v="PS"/>
    <s v="Select tide"/>
    <m/>
    <m/>
  </r>
  <r>
    <n v="17"/>
    <x v="3"/>
    <n v="4"/>
    <s v="Apr"/>
    <n v="20"/>
    <x v="107"/>
    <d v="1899-12-30T13:15:00"/>
    <x v="31"/>
    <s v="Gordon R. Site 1, Channel B at Gordon R."/>
    <s v="Gordon Estuary"/>
    <n v="1"/>
    <s v="Coho"/>
    <s v="Wild"/>
    <s v="Fry"/>
    <n v="3"/>
    <n v="1"/>
    <n v="2"/>
    <n v="97"/>
    <s v="PS"/>
    <s v="Select tide"/>
    <m/>
    <m/>
  </r>
  <r>
    <n v="17"/>
    <x v="3"/>
    <n v="4"/>
    <s v="Apr"/>
    <n v="20"/>
    <x v="107"/>
    <d v="1899-12-30T13:15:00"/>
    <x v="31"/>
    <s v="Gordon R. Site 1, Channel B at Gordon R."/>
    <s v="Gordon Estuary"/>
    <n v="1"/>
    <s v="Chum"/>
    <s v="Wild"/>
    <s v="Fry"/>
    <n v="2"/>
    <n v="1"/>
    <n v="2"/>
    <n v="1"/>
    <s v="PS"/>
    <s v="Select tide"/>
    <m/>
    <m/>
  </r>
  <r>
    <n v="17"/>
    <x v="3"/>
    <n v="4"/>
    <s v="Apr"/>
    <n v="20"/>
    <x v="107"/>
    <d v="1899-12-30T13:15:00"/>
    <x v="31"/>
    <s v="Gordon R. Site 1, Channel B at Gordon R."/>
    <s v="Gordon Estuary"/>
    <n v="1"/>
    <s v="Sculpin"/>
    <s v="Wild"/>
    <s v="Non-salmonid juvenile"/>
    <n v="8"/>
    <n v="1"/>
    <n v="4"/>
    <n v="10"/>
    <s v="PS"/>
    <s v="Select tide"/>
    <m/>
    <m/>
  </r>
  <r>
    <n v="17"/>
    <x v="3"/>
    <n v="4"/>
    <s v="Apr"/>
    <n v="20"/>
    <x v="107"/>
    <d v="1899-12-30T13:15:00"/>
    <x v="31"/>
    <s v="Gordon R. Site 1, Channel B at Gordon R."/>
    <s v="Gordon Estuary"/>
    <n v="1"/>
    <s v="Stickleback"/>
    <s v="Wild"/>
    <s v="Non-salmonid juvenile"/>
    <n v="9"/>
    <n v="1"/>
    <n v="4"/>
    <n v="210"/>
    <s v="PS"/>
    <s v="Select tide"/>
    <m/>
    <m/>
  </r>
  <r>
    <n v="17"/>
    <x v="3"/>
    <n v="4"/>
    <s v="Apr"/>
    <n v="20"/>
    <x v="107"/>
    <d v="1899-12-30T13:58:00"/>
    <x v="21"/>
    <s v="Site 5 main channel half way up"/>
    <s v="Gordon Estuary"/>
    <n v="1"/>
    <s v="Coho"/>
    <s v="Wild"/>
    <s v="Fry"/>
    <n v="3"/>
    <n v="1"/>
    <n v="2"/>
    <n v="320"/>
    <s v="PS"/>
    <s v="Select tide"/>
    <m/>
    <m/>
  </r>
  <r>
    <n v="17"/>
    <x v="3"/>
    <n v="4"/>
    <s v="Apr"/>
    <n v="20"/>
    <x v="107"/>
    <d v="1899-12-30T13:58:00"/>
    <x v="21"/>
    <s v="Site 5 main channel half way up"/>
    <s v="Gordon Estuary"/>
    <n v="1"/>
    <s v="Chum"/>
    <s v="Wild"/>
    <s v="Fry"/>
    <n v="2"/>
    <n v="1"/>
    <n v="2"/>
    <n v="38"/>
    <s v="PS"/>
    <s v="Select tide"/>
    <m/>
    <m/>
  </r>
  <r>
    <n v="17"/>
    <x v="3"/>
    <n v="4"/>
    <s v="Apr"/>
    <n v="20"/>
    <x v="107"/>
    <d v="1899-12-30T13:58:00"/>
    <x v="21"/>
    <s v="Site 5 main channel half way up"/>
    <s v="Gordon Estuary"/>
    <n v="1"/>
    <s v="Sculpin"/>
    <s v="Wild"/>
    <s v="Non-salmonid juvenile"/>
    <n v="8"/>
    <n v="1"/>
    <n v="4"/>
    <n v="8"/>
    <s v="PS"/>
    <s v="Select tide"/>
    <m/>
    <m/>
  </r>
  <r>
    <n v="17"/>
    <x v="3"/>
    <n v="4"/>
    <s v="Apr"/>
    <n v="20"/>
    <x v="107"/>
    <d v="1899-12-30T13:58:00"/>
    <x v="21"/>
    <s v="Site 5 main channel half way up"/>
    <s v="Gordon Estuary"/>
    <n v="1"/>
    <s v="Stickleback"/>
    <s v="Wild"/>
    <s v="Non-salmonid juvenile"/>
    <n v="9"/>
    <n v="1"/>
    <n v="4"/>
    <n v="254"/>
    <s v="PS"/>
    <s v="Select tide"/>
    <m/>
    <m/>
  </r>
  <r>
    <n v="17"/>
    <x v="3"/>
    <n v="4"/>
    <s v="Apr"/>
    <n v="20"/>
    <x v="107"/>
    <d v="1899-12-30T14:51:00"/>
    <x v="22"/>
    <s v="Site 5 main channel where stump sland channel comes in"/>
    <s v="Gordon Estuary"/>
    <n v="1"/>
    <s v="Sculpin"/>
    <s v="Wild"/>
    <s v="Non-salmonid juvenile"/>
    <n v="8"/>
    <n v="1"/>
    <n v="4"/>
    <n v="4"/>
    <s v="PS"/>
    <s v="Select tide"/>
    <m/>
    <m/>
  </r>
  <r>
    <n v="17"/>
    <x v="3"/>
    <n v="4"/>
    <s v="Apr"/>
    <n v="20"/>
    <x v="107"/>
    <d v="1899-12-30T14:51:00"/>
    <x v="22"/>
    <s v="Site 5 main channel where stump sland channel comes in"/>
    <s v="Gordon Estuary"/>
    <n v="1"/>
    <s v="Chum"/>
    <s v="Wild"/>
    <s v="Fry"/>
    <n v="2"/>
    <n v="1"/>
    <n v="2"/>
    <n v="18"/>
    <s v="PS"/>
    <s v="Select tide"/>
    <m/>
    <m/>
  </r>
  <r>
    <n v="17"/>
    <x v="3"/>
    <n v="4"/>
    <s v="Apr"/>
    <n v="20"/>
    <x v="107"/>
    <d v="1899-12-30T14:51:00"/>
    <x v="22"/>
    <s v="Site 5 main channel where stump sland channel comes in"/>
    <s v="Gordon Estuary"/>
    <n v="1"/>
    <s v="Coho"/>
    <s v="Wild"/>
    <s v="Fry"/>
    <n v="3"/>
    <n v="1"/>
    <n v="2"/>
    <n v="200"/>
    <s v="PS"/>
    <s v="Select tide"/>
    <m/>
    <m/>
  </r>
  <r>
    <n v="17"/>
    <x v="3"/>
    <n v="4"/>
    <s v="Apr"/>
    <n v="20"/>
    <x v="107"/>
    <d v="1899-12-30T15:00:00"/>
    <x v="6"/>
    <s v="Smokies"/>
    <s v="Gordon Estuary"/>
    <n v="1"/>
    <s v="Sculpin"/>
    <s v="Wild"/>
    <s v="Non-salmonid juvenile"/>
    <n v="8"/>
    <n v="1"/>
    <n v="4"/>
    <n v="2"/>
    <s v="PS"/>
    <s v="Select tide"/>
    <m/>
    <m/>
  </r>
  <r>
    <n v="17"/>
    <x v="3"/>
    <n v="4"/>
    <s v="Apr"/>
    <n v="20"/>
    <x v="107"/>
    <d v="1899-12-30T15:30:00"/>
    <x v="20"/>
    <s v="On point at confluence of N. Arm and Brown's Slough"/>
    <s v="Gordon Estuary"/>
    <n v="1"/>
    <s v="Coho"/>
    <s v="Wild"/>
    <s v="Fry"/>
    <n v="3"/>
    <n v="1"/>
    <n v="2"/>
    <n v="11"/>
    <s v="BS"/>
    <s v="Select tide"/>
    <m/>
    <m/>
  </r>
  <r>
    <n v="17"/>
    <x v="3"/>
    <n v="4"/>
    <s v="Apr"/>
    <n v="20"/>
    <x v="107"/>
    <d v="1899-12-30T15:30:00"/>
    <x v="20"/>
    <s v="On point at confluence of N. Arm and Brown's Slough"/>
    <s v="Gordon Estuary"/>
    <n v="1"/>
    <s v="Chum"/>
    <s v="Wild"/>
    <s v="Fry"/>
    <n v="2"/>
    <n v="1"/>
    <n v="2"/>
    <n v="1"/>
    <s v="BS"/>
    <s v="Select tide"/>
    <m/>
    <m/>
  </r>
  <r>
    <n v="17"/>
    <x v="3"/>
    <n v="4"/>
    <s v="Apr"/>
    <n v="20"/>
    <x v="107"/>
    <d v="1899-12-30T15:30:00"/>
    <x v="20"/>
    <s v="On point at confluence of N. Arm and Brown's Slough"/>
    <s v="Gordon Estuary"/>
    <n v="1"/>
    <s v="Sculpin"/>
    <s v="Wild"/>
    <s v="Non-salmonid juvenile"/>
    <n v="8"/>
    <n v="1"/>
    <n v="4"/>
    <n v="1"/>
    <s v="BS"/>
    <s v="Select tide"/>
    <m/>
    <m/>
  </r>
  <r>
    <n v="17"/>
    <x v="3"/>
    <n v="4"/>
    <s v="Apr"/>
    <n v="20"/>
    <x v="107"/>
    <d v="1899-12-30T16:07:00"/>
    <x v="9"/>
    <s v="Q Jeff (right bank opposite N. Arm confl.)"/>
    <s v="Gordon Estuary"/>
    <n v="1"/>
    <s v="Chum"/>
    <s v="Wild"/>
    <s v="Fry"/>
    <n v="2"/>
    <n v="1"/>
    <n v="2"/>
    <n v="19"/>
    <s v="BS"/>
    <s v="Select tide"/>
    <m/>
    <m/>
  </r>
  <r>
    <n v="17"/>
    <x v="3"/>
    <n v="4"/>
    <s v="Apr"/>
    <n v="20"/>
    <x v="107"/>
    <d v="1899-12-30T16:07:00"/>
    <x v="9"/>
    <s v="Q Jeff (right bank opposite N. Arm confl.)"/>
    <s v="Gordon Estuary"/>
    <n v="1"/>
    <s v="Coho"/>
    <s v="Wild"/>
    <s v="Fry"/>
    <n v="3"/>
    <n v="1"/>
    <n v="2"/>
    <n v="4"/>
    <s v="BS"/>
    <s v="Select tide"/>
    <m/>
    <m/>
  </r>
  <r>
    <n v="17"/>
    <x v="3"/>
    <n v="4"/>
    <s v="Apr"/>
    <n v="20"/>
    <x v="107"/>
    <d v="1899-12-30T16:07:00"/>
    <x v="9"/>
    <s v="Q Jeff (right bank opposite N. Arm confl.)"/>
    <s v="Gordon Estuary"/>
    <n v="1"/>
    <s v="Flounder"/>
    <s v="Wild"/>
    <s v="Non-salmonid juvenile"/>
    <n v="11"/>
    <n v="1"/>
    <n v="4"/>
    <n v="1"/>
    <s v="BS"/>
    <s v="Select tide"/>
    <m/>
    <m/>
  </r>
  <r>
    <n v="17"/>
    <x v="3"/>
    <n v="4"/>
    <s v="Apr"/>
    <n v="20"/>
    <x v="107"/>
    <d v="1899-12-30T16:07:00"/>
    <x v="9"/>
    <s v="Q Jeff (right bank opposite N. Arm confl.)"/>
    <s v="Gordon Estuary"/>
    <n v="1"/>
    <s v="Stickleback"/>
    <s v="Wild"/>
    <s v="Non-salmonid juvenile"/>
    <n v="9"/>
    <n v="1"/>
    <n v="4"/>
    <n v="4"/>
    <s v="BS"/>
    <s v="Select tide"/>
    <m/>
    <m/>
  </r>
  <r>
    <n v="17"/>
    <x v="3"/>
    <n v="4"/>
    <s v="Apr"/>
    <n v="20"/>
    <x v="107"/>
    <d v="1899-12-30T16:07:00"/>
    <x v="9"/>
    <s v="Q Jeff (right bank opposite N. Arm confl.)"/>
    <s v="Gordon Estuary"/>
    <n v="1"/>
    <s v="Sculpin"/>
    <s v="Wild"/>
    <s v="Non-salmonid juvenile"/>
    <n v="8"/>
    <n v="1"/>
    <n v="4"/>
    <n v="5"/>
    <s v="BS"/>
    <s v="Select tide"/>
    <m/>
    <m/>
  </r>
  <r>
    <n v="17"/>
    <x v="3"/>
    <n v="4"/>
    <s v="Apr"/>
    <n v="21"/>
    <x v="108"/>
    <d v="1899-12-30T10:07:00"/>
    <x v="38"/>
    <s v="Q09, San Juan mouth"/>
    <s v="San Juan Estuary"/>
    <n v="1"/>
    <s v="Coho"/>
    <s v="Wild"/>
    <s v="Fry"/>
    <n v="3"/>
    <n v="1"/>
    <n v="2"/>
    <n v="43"/>
    <s v="BS"/>
    <s v="Select tide"/>
    <m/>
    <m/>
  </r>
  <r>
    <n v="17"/>
    <x v="3"/>
    <n v="4"/>
    <s v="Apr"/>
    <n v="21"/>
    <x v="108"/>
    <d v="1899-12-30T10:07:00"/>
    <x v="38"/>
    <s v="Q09, San Juan mouth"/>
    <s v="San Juan Estuary"/>
    <n v="1"/>
    <s v="Chum"/>
    <s v="Wild"/>
    <s v="Fry"/>
    <n v="2"/>
    <n v="1"/>
    <n v="2"/>
    <n v="40"/>
    <s v="BS"/>
    <s v="Select tide"/>
    <m/>
    <m/>
  </r>
  <r>
    <n v="17"/>
    <x v="3"/>
    <n v="4"/>
    <s v="Apr"/>
    <n v="21"/>
    <x v="108"/>
    <d v="1899-12-30T10:07:00"/>
    <x v="38"/>
    <s v="Q09, San Juan mouth"/>
    <s v="San Juan Estuary"/>
    <n v="1"/>
    <s v="Sculpin"/>
    <s v="Wild"/>
    <s v="Non-salmonid juvenile"/>
    <n v="8"/>
    <n v="1"/>
    <n v="4"/>
    <n v="6"/>
    <s v="BS"/>
    <s v="Select tide"/>
    <m/>
    <m/>
  </r>
  <r>
    <n v="17"/>
    <x v="3"/>
    <n v="4"/>
    <s v="Apr"/>
    <n v="21"/>
    <x v="108"/>
    <d v="1899-12-30T10:07:00"/>
    <x v="38"/>
    <s v="Q09, San Juan mouth"/>
    <s v="San Juan Estuary"/>
    <n v="1"/>
    <s v="Stickleback"/>
    <s v="Wild"/>
    <s v="Non-salmonid juvenile"/>
    <n v="9"/>
    <n v="1"/>
    <n v="4"/>
    <n v="6"/>
    <s v="BS"/>
    <s v="Select tide"/>
    <m/>
    <m/>
  </r>
  <r>
    <n v="17"/>
    <x v="3"/>
    <n v="4"/>
    <s v="Apr"/>
    <n v="21"/>
    <x v="108"/>
    <d v="1899-12-30T10:45:00"/>
    <x v="2"/>
    <s v="South Arm SJ (Old Mill)"/>
    <s v="San Juan Estuary"/>
    <n v="1"/>
    <s v="Sculpin"/>
    <s v="Wild"/>
    <s v="Non-salmonid juvenile"/>
    <n v="8"/>
    <n v="1"/>
    <n v="4"/>
    <n v="10"/>
    <s v="BS"/>
    <s v="Select tide"/>
    <m/>
    <m/>
  </r>
  <r>
    <n v="17"/>
    <x v="3"/>
    <n v="4"/>
    <s v="Apr"/>
    <n v="21"/>
    <x v="108"/>
    <d v="1899-12-30T10:45:00"/>
    <x v="2"/>
    <s v="South Arm SJ (Old Mill)"/>
    <s v="San Juan Estuary"/>
    <n v="1"/>
    <s v="Stickleback"/>
    <s v="Wild"/>
    <s v="Non-salmonid juvenile"/>
    <n v="9"/>
    <n v="1"/>
    <n v="4"/>
    <n v="4"/>
    <s v="BS"/>
    <s v="Select tide"/>
    <m/>
    <m/>
  </r>
  <r>
    <n v="17"/>
    <x v="3"/>
    <n v="4"/>
    <s v="Apr"/>
    <n v="21"/>
    <x v="108"/>
    <d v="1899-12-30T10:45:00"/>
    <x v="2"/>
    <s v="South Arm SJ (Old Mill)"/>
    <s v="San Juan Estuary"/>
    <n v="1"/>
    <s v="Flounder"/>
    <s v="Wild"/>
    <s v="Non-salmonid juvenile"/>
    <n v="11"/>
    <n v="1"/>
    <n v="4"/>
    <n v="2"/>
    <s v="BS"/>
    <s v="Select tide"/>
    <m/>
    <m/>
  </r>
  <r>
    <n v="21"/>
    <x v="3"/>
    <n v="5"/>
    <s v="May"/>
    <n v="17"/>
    <x v="109"/>
    <d v="1899-12-30T08:39:00"/>
    <x v="26"/>
    <s v="Site 6, at upper logger station"/>
    <s v="Gordon Estuary"/>
    <n v="1"/>
    <s v="Coho"/>
    <s v="Wild"/>
    <s v="Fry"/>
    <n v="3"/>
    <n v="1"/>
    <n v="2"/>
    <n v="36"/>
    <s v="PS"/>
    <s v="Select tide"/>
    <m/>
    <m/>
  </r>
  <r>
    <n v="21"/>
    <x v="3"/>
    <n v="5"/>
    <s v="May"/>
    <n v="17"/>
    <x v="109"/>
    <d v="1899-12-30T08:39:00"/>
    <x v="26"/>
    <s v="Site 6, at upper logger station"/>
    <s v="Gordon Estuary"/>
    <n v="1"/>
    <s v="Sculpin"/>
    <s v="Wild"/>
    <s v="Non-salmonid juvenile"/>
    <n v="8"/>
    <n v="1"/>
    <n v="4"/>
    <n v="6"/>
    <s v="PS"/>
    <s v="Select tide"/>
    <m/>
    <m/>
  </r>
  <r>
    <n v="21"/>
    <x v="3"/>
    <n v="5"/>
    <s v="May"/>
    <n v="17"/>
    <x v="109"/>
    <d v="1899-12-30T08:39:00"/>
    <x v="26"/>
    <s v="Site 6, at upper logger station"/>
    <s v="Gordon Estuary"/>
    <n v="1"/>
    <s v="Stickleback"/>
    <s v="Wild"/>
    <s v="Non-salmonid juvenile"/>
    <n v="9"/>
    <n v="1"/>
    <n v="4"/>
    <n v="3"/>
    <s v="PS"/>
    <s v="Select tide"/>
    <m/>
    <m/>
  </r>
  <r>
    <n v="21"/>
    <x v="3"/>
    <n v="5"/>
    <s v="May"/>
    <n v="17"/>
    <x v="109"/>
    <d v="1899-12-30T09:02:00"/>
    <x v="28"/>
    <s v="Site 6, at creek inflow (SE corner of marsh)"/>
    <s v="Gordon Estuary"/>
    <n v="1"/>
    <s v="Coho"/>
    <s v="Wild"/>
    <s v="Fry"/>
    <n v="3"/>
    <n v="1"/>
    <n v="2"/>
    <n v="97"/>
    <s v="PS"/>
    <s v="Select tide"/>
    <m/>
    <m/>
  </r>
  <r>
    <n v="21"/>
    <x v="3"/>
    <n v="5"/>
    <s v="May"/>
    <n v="17"/>
    <x v="109"/>
    <d v="1899-12-30T09:02:00"/>
    <x v="28"/>
    <s v="Site 6, at creek inflow (SE corner of marsh)"/>
    <s v="Gordon Estuary"/>
    <n v="1"/>
    <s v="Stickleback"/>
    <s v="Wild"/>
    <s v="Non-salmonid juvenile"/>
    <n v="9"/>
    <n v="1"/>
    <n v="4"/>
    <n v="45"/>
    <s v="PS"/>
    <s v="Select tide"/>
    <m/>
    <m/>
  </r>
  <r>
    <n v="21"/>
    <x v="3"/>
    <n v="5"/>
    <s v="May"/>
    <n v="17"/>
    <x v="109"/>
    <d v="1899-12-30T09:38:00"/>
    <x v="25"/>
    <s v="Site 6, just upstream of bridge"/>
    <s v="Gordon Estuary"/>
    <n v="1"/>
    <s v="Coho"/>
    <s v="Wild"/>
    <s v="Fry"/>
    <n v="3"/>
    <n v="1"/>
    <n v="2"/>
    <n v="59"/>
    <s v="PS"/>
    <s v="Select tide"/>
    <m/>
    <m/>
  </r>
  <r>
    <n v="21"/>
    <x v="3"/>
    <n v="5"/>
    <s v="May"/>
    <n v="17"/>
    <x v="109"/>
    <d v="1899-12-30T09:38:00"/>
    <x v="25"/>
    <s v="Site 6, just upstream of bridge"/>
    <s v="Gordon Estuary"/>
    <n v="1"/>
    <s v="Sculpin"/>
    <s v="Wild"/>
    <s v="Non-salmonid juvenile"/>
    <n v="8"/>
    <n v="1"/>
    <n v="4"/>
    <n v="1"/>
    <s v="PS"/>
    <s v="Select tide"/>
    <m/>
    <m/>
  </r>
  <r>
    <n v="21"/>
    <x v="3"/>
    <n v="5"/>
    <s v="May"/>
    <n v="17"/>
    <x v="109"/>
    <d v="1899-12-30T09:38:00"/>
    <x v="25"/>
    <s v="Site 6, just upstream of bridge"/>
    <s v="Gordon Estuary"/>
    <n v="1"/>
    <s v="Stickleback"/>
    <s v="Wild"/>
    <s v="Non-salmonid juvenile"/>
    <n v="9"/>
    <n v="1"/>
    <n v="4"/>
    <n v="13"/>
    <s v="PS"/>
    <s v="Select tide"/>
    <m/>
    <m/>
  </r>
  <r>
    <n v="21"/>
    <x v="3"/>
    <n v="5"/>
    <s v="May"/>
    <n v="17"/>
    <x v="109"/>
    <d v="1899-12-30T09:56:00"/>
    <x v="16"/>
    <s v="Browns Slough Site 7 inlet left tidal channel"/>
    <s v="Gordon Estuary"/>
    <n v="1"/>
    <s v="Coho"/>
    <s v="Wild"/>
    <s v="Fry"/>
    <n v="3"/>
    <n v="1"/>
    <n v="2"/>
    <n v="17"/>
    <s v="PS"/>
    <s v="Select tide"/>
    <m/>
    <m/>
  </r>
  <r>
    <n v="21"/>
    <x v="3"/>
    <n v="5"/>
    <s v="May"/>
    <n v="17"/>
    <x v="109"/>
    <d v="1899-12-30T09:56:00"/>
    <x v="16"/>
    <s v="Browns Slough Site 7 inlet left tidal channel"/>
    <s v="Gordon Estuary"/>
    <n v="1"/>
    <s v="Sculpin"/>
    <s v="Wild"/>
    <s v="Non-salmonid juvenile"/>
    <n v="8"/>
    <n v="1"/>
    <n v="4"/>
    <n v="17"/>
    <s v="PS"/>
    <s v="Select tide"/>
    <m/>
    <m/>
  </r>
  <r>
    <n v="21"/>
    <x v="3"/>
    <n v="5"/>
    <s v="May"/>
    <n v="17"/>
    <x v="109"/>
    <d v="1899-12-30T09:56:00"/>
    <x v="16"/>
    <s v="Browns Slough Site 7 inlet left tidal channel"/>
    <s v="Gordon Estuary"/>
    <n v="1"/>
    <s v="Stickleback"/>
    <s v="Wild"/>
    <s v="Non-salmonid juvenile"/>
    <n v="9"/>
    <n v="1"/>
    <n v="4"/>
    <n v="144"/>
    <s v="PS"/>
    <s v="Select tide"/>
    <m/>
    <m/>
  </r>
  <r>
    <n v="21"/>
    <x v="3"/>
    <n v="5"/>
    <s v="May"/>
    <n v="17"/>
    <x v="109"/>
    <d v="1899-12-30T12:25:00"/>
    <x v="21"/>
    <s v="Site 5 main channel half way up"/>
    <s v="Gordon Estuary"/>
    <n v="1"/>
    <s v="Coho"/>
    <s v="Wild"/>
    <s v="Fry"/>
    <n v="3"/>
    <n v="1"/>
    <n v="2"/>
    <n v="925"/>
    <s v="PS"/>
    <s v="Select tide"/>
    <m/>
    <m/>
  </r>
  <r>
    <n v="21"/>
    <x v="3"/>
    <n v="5"/>
    <s v="May"/>
    <n v="17"/>
    <x v="109"/>
    <d v="1899-12-30T12:25:00"/>
    <x v="21"/>
    <s v="Site 5 main channel half way up"/>
    <s v="Gordon Estuary"/>
    <n v="1"/>
    <s v="Sculpin"/>
    <s v="Wild"/>
    <s v="Non-salmonid juvenile"/>
    <n v="8"/>
    <n v="1"/>
    <n v="4"/>
    <n v="111"/>
    <s v="PS"/>
    <s v="Select tide"/>
    <m/>
    <m/>
  </r>
  <r>
    <n v="21"/>
    <x v="3"/>
    <n v="5"/>
    <s v="May"/>
    <n v="17"/>
    <x v="109"/>
    <d v="1899-12-30T12:25:00"/>
    <x v="21"/>
    <s v="Site 5 main channel half way up"/>
    <s v="Gordon Estuary"/>
    <n v="1"/>
    <s v="Stickleback"/>
    <s v="Wild"/>
    <s v="Non-salmonid juvenile"/>
    <n v="9"/>
    <n v="1"/>
    <n v="4"/>
    <n v="403"/>
    <s v="PS"/>
    <s v="Select tide"/>
    <m/>
    <m/>
  </r>
  <r>
    <n v="21"/>
    <x v="3"/>
    <n v="5"/>
    <s v="May"/>
    <n v="17"/>
    <x v="109"/>
    <d v="1899-12-30T13:15:00"/>
    <x v="22"/>
    <s v="Site 5 main channel where stump sland channel comes in"/>
    <s v="Gordon Estuary"/>
    <n v="1"/>
    <s v="Coho"/>
    <s v="Wild"/>
    <s v="Fry"/>
    <n v="3"/>
    <n v="1"/>
    <n v="2"/>
    <n v="638"/>
    <s v="PS"/>
    <s v="Select tide"/>
    <m/>
    <m/>
  </r>
  <r>
    <n v="21"/>
    <x v="3"/>
    <n v="5"/>
    <s v="May"/>
    <n v="17"/>
    <x v="109"/>
    <d v="1899-12-30T13:15:00"/>
    <x v="22"/>
    <s v="Site 5 main channel where stump sland channel comes in"/>
    <s v="Gordon Estuary"/>
    <n v="1"/>
    <s v="Sculpin"/>
    <s v="Wild"/>
    <s v="Non-salmonid juvenile"/>
    <n v="8"/>
    <n v="1"/>
    <n v="4"/>
    <n v="2"/>
    <s v="PS"/>
    <s v="Select tide"/>
    <m/>
    <m/>
  </r>
  <r>
    <n v="21"/>
    <x v="3"/>
    <n v="5"/>
    <s v="May"/>
    <n v="17"/>
    <x v="109"/>
    <d v="1899-12-30T13:15:00"/>
    <x v="22"/>
    <s v="Site 5 main channel where stump sland channel comes in"/>
    <s v="Gordon Estuary"/>
    <n v="1"/>
    <s v="Stickleback"/>
    <s v="Wild"/>
    <s v="Non-salmonid juvenile"/>
    <n v="9"/>
    <n v="1"/>
    <n v="4"/>
    <n v="580"/>
    <s v="PS"/>
    <s v="Select tide"/>
    <m/>
    <m/>
  </r>
  <r>
    <n v="21"/>
    <x v="3"/>
    <n v="5"/>
    <s v="May"/>
    <n v="17"/>
    <x v="109"/>
    <d v="1899-12-30T14:00:00"/>
    <x v="35"/>
    <s v="Gravel bar on Gordon at Site 1"/>
    <s v="Gordon Estuary"/>
    <n v="1"/>
    <s v="Coho"/>
    <s v="Wild"/>
    <s v="Fry"/>
    <n v="3"/>
    <n v="1"/>
    <n v="2"/>
    <n v="1"/>
    <s v="BS"/>
    <s v="Select tide"/>
    <m/>
    <m/>
  </r>
  <r>
    <n v="21"/>
    <x v="3"/>
    <n v="5"/>
    <s v="May"/>
    <n v="17"/>
    <x v="109"/>
    <d v="1899-12-30T14:30:00"/>
    <x v="30"/>
    <s v="Gordon R. Site 1, Channel A at Gordon R."/>
    <s v="Gordon Estuary"/>
    <n v="1"/>
    <s v="Coho"/>
    <s v="Wild"/>
    <s v="Fry"/>
    <n v="3"/>
    <n v="1"/>
    <n v="2"/>
    <n v="107"/>
    <s v="PS"/>
    <s v="Select tide"/>
    <m/>
    <m/>
  </r>
  <r>
    <n v="21"/>
    <x v="3"/>
    <n v="5"/>
    <s v="May"/>
    <n v="17"/>
    <x v="109"/>
    <d v="1899-12-30T14:30:00"/>
    <x v="30"/>
    <s v="Gordon R. Site 1, Channel A at Gordon R."/>
    <s v="Gordon Estuary"/>
    <n v="1"/>
    <s v="Sculpin"/>
    <s v="Wild"/>
    <s v="Non-salmonid juvenile"/>
    <n v="8"/>
    <n v="1"/>
    <n v="4"/>
    <n v="4"/>
    <s v="PS"/>
    <s v="Select tide"/>
    <m/>
    <m/>
  </r>
  <r>
    <n v="21"/>
    <x v="3"/>
    <n v="5"/>
    <s v="May"/>
    <n v="17"/>
    <x v="109"/>
    <d v="1899-12-30T14:30:00"/>
    <x v="30"/>
    <s v="Gordon R. Site 1, Channel A at Gordon R."/>
    <s v="Gordon Estuary"/>
    <n v="1"/>
    <s v="Stickleback"/>
    <s v="Wild"/>
    <s v="Non-salmonid juvenile"/>
    <n v="9"/>
    <n v="1"/>
    <n v="4"/>
    <n v="162"/>
    <s v="PS"/>
    <s v="Select tide"/>
    <m/>
    <m/>
  </r>
  <r>
    <n v="21"/>
    <x v="3"/>
    <n v="5"/>
    <s v="May"/>
    <n v="17"/>
    <x v="109"/>
    <d v="1899-12-30T14:55:00"/>
    <x v="30"/>
    <s v="Gordon R. Site 1, Channel A at Gordon R."/>
    <s v="Gordon Estuary"/>
    <n v="1"/>
    <s v="Coho"/>
    <s v="Wild"/>
    <s v="Fry"/>
    <n v="3"/>
    <n v="1"/>
    <n v="2"/>
    <n v="2"/>
    <s v="PS"/>
    <s v="Select tide"/>
    <m/>
    <s v="****"/>
  </r>
  <r>
    <n v="21"/>
    <x v="3"/>
    <n v="5"/>
    <s v="May"/>
    <n v="17"/>
    <x v="109"/>
    <d v="1899-12-30T14:55:00"/>
    <x v="30"/>
    <s v="Gordon R. Site 1, Channel A at Gordon R."/>
    <s v="Gordon Estuary"/>
    <n v="1"/>
    <s v="Stickleback"/>
    <s v="Wild"/>
    <s v="Non-salmonid juvenile"/>
    <n v="9"/>
    <n v="1"/>
    <n v="4"/>
    <n v="3"/>
    <s v="PS"/>
    <s v="Select tide"/>
    <m/>
    <s v="(PS1-5 new site to be added***)"/>
  </r>
  <r>
    <n v="21"/>
    <x v="3"/>
    <n v="5"/>
    <s v="May"/>
    <n v="17"/>
    <x v="109"/>
    <d v="1899-12-30T15:00:00"/>
    <x v="33"/>
    <s v="Gordon R. Site 1, Channel A 250 m in"/>
    <s v="Gordon Estuary"/>
    <n v="1"/>
    <s v="Coho"/>
    <s v="Wild"/>
    <s v="Fry"/>
    <n v="3"/>
    <n v="1"/>
    <n v="2"/>
    <n v="15"/>
    <s v="PS"/>
    <s v="Select tide"/>
    <m/>
    <m/>
  </r>
  <r>
    <n v="21"/>
    <x v="3"/>
    <n v="5"/>
    <s v="May"/>
    <n v="17"/>
    <x v="109"/>
    <d v="1899-12-30T15:00:00"/>
    <x v="33"/>
    <s v="Gordon R. Site 1, Channel A 250 m in"/>
    <s v="Gordon Estuary"/>
    <n v="1"/>
    <s v="Sculpin"/>
    <s v="Wild"/>
    <s v="Non-salmonid juvenile"/>
    <n v="8"/>
    <n v="1"/>
    <n v="4"/>
    <n v="1"/>
    <s v="PS"/>
    <s v="Select tide"/>
    <m/>
    <m/>
  </r>
  <r>
    <n v="21"/>
    <x v="3"/>
    <n v="5"/>
    <s v="May"/>
    <n v="17"/>
    <x v="109"/>
    <d v="1899-12-30T15:00:00"/>
    <x v="33"/>
    <s v="Gordon R. Site 1, Channel A 250 m in"/>
    <s v="Gordon Estuary"/>
    <n v="1"/>
    <s v="Stickleback"/>
    <s v="Wild"/>
    <s v="Non-salmonid juvenile"/>
    <n v="9"/>
    <n v="1"/>
    <n v="4"/>
    <n v="1"/>
    <s v="PS"/>
    <s v="Select tide"/>
    <m/>
    <m/>
  </r>
  <r>
    <n v="21"/>
    <x v="3"/>
    <n v="5"/>
    <s v="May"/>
    <n v="17"/>
    <x v="109"/>
    <d v="1899-12-30T15:33:00"/>
    <x v="33"/>
    <s v="Gordon R. Site 1, Channel A 250 m in"/>
    <s v="Gordon Estuary"/>
    <n v="1"/>
    <s v="Coho"/>
    <s v="Wild"/>
    <s v="Fry"/>
    <n v="3"/>
    <n v="1"/>
    <n v="2"/>
    <n v="38"/>
    <s v="PS"/>
    <s v="Select tide"/>
    <m/>
    <s v="(PS1-6 new site to be added)"/>
  </r>
  <r>
    <n v="21"/>
    <x v="3"/>
    <n v="5"/>
    <s v="May"/>
    <n v="17"/>
    <x v="109"/>
    <d v="1899-12-30T15:33:00"/>
    <x v="33"/>
    <s v="Gordon R. Site 1, Channel A 250 m in"/>
    <s v="Gordon Estuary"/>
    <n v="1"/>
    <s v="Sculpin"/>
    <s v="Wild"/>
    <s v="Non-salmonid juvenile"/>
    <n v="8"/>
    <n v="1"/>
    <n v="4"/>
    <n v="1"/>
    <s v="PS"/>
    <s v="Select tide"/>
    <m/>
    <m/>
  </r>
  <r>
    <n v="21"/>
    <x v="3"/>
    <n v="5"/>
    <s v="May"/>
    <n v="17"/>
    <x v="109"/>
    <d v="1899-12-30T15:33:00"/>
    <x v="33"/>
    <s v="Gordon R. Site 1, Channel A 250 m in"/>
    <s v="Gordon Estuary"/>
    <n v="1"/>
    <s v="Stickleback"/>
    <s v="Wild"/>
    <s v="Non-salmonid juvenile"/>
    <n v="9"/>
    <n v="1"/>
    <n v="4"/>
    <n v="3"/>
    <s v="PS"/>
    <s v="Select tide"/>
    <m/>
    <s v="(PS1-6)"/>
  </r>
  <r>
    <n v="21"/>
    <x v="3"/>
    <n v="5"/>
    <s v="May"/>
    <n v="17"/>
    <x v="109"/>
    <d v="1899-12-30T16:05:00"/>
    <x v="0"/>
    <s v="Pacheedah Shores Boat Ramp"/>
    <s v="Gordon Estuary"/>
    <n v="1"/>
    <s v="Sculpin"/>
    <s v="Wild"/>
    <s v="Non-salmonid juvenile"/>
    <n v="8"/>
    <n v="1"/>
    <n v="4"/>
    <n v="11"/>
    <s v="BS"/>
    <s v="Select tide"/>
    <m/>
    <m/>
  </r>
  <r>
    <n v="21"/>
    <x v="3"/>
    <n v="5"/>
    <s v="May"/>
    <n v="17"/>
    <x v="109"/>
    <d v="1899-12-30T16:05:00"/>
    <x v="0"/>
    <s v="Pacheedah Shores Boat Ramp"/>
    <s v="Gordon Estuary"/>
    <n v="1"/>
    <s v="Stickleback"/>
    <s v="Wild"/>
    <s v="Non-salmonid juvenile"/>
    <n v="9"/>
    <n v="1"/>
    <n v="4"/>
    <n v="35"/>
    <s v="BS"/>
    <s v="Select tide"/>
    <m/>
    <m/>
  </r>
  <r>
    <n v="21"/>
    <x v="3"/>
    <n v="5"/>
    <s v="May"/>
    <n v="17"/>
    <x v="109"/>
    <d v="1899-12-30T16:05:00"/>
    <x v="0"/>
    <s v="Pacheedah Shores Boat Ramp"/>
    <s v="Gordon Estuary"/>
    <n v="1"/>
    <s v="Pipefish"/>
    <s v="Wild"/>
    <s v="Non-salmonid juvenile"/>
    <n v="18"/>
    <n v="1"/>
    <n v="4"/>
    <n v="8"/>
    <s v="BS"/>
    <s v="Select tide"/>
    <m/>
    <m/>
  </r>
  <r>
    <n v="21"/>
    <x v="3"/>
    <n v="5"/>
    <s v="May"/>
    <n v="17"/>
    <x v="109"/>
    <d v="1899-12-30T16:05:00"/>
    <x v="0"/>
    <s v="Pacheedah Shores Boat Ramp"/>
    <s v="Gordon Estuary"/>
    <n v="1"/>
    <s v="Blennie/Gunnel"/>
    <s v="Wild"/>
    <s v="Non-salmonid juvenile"/>
    <n v="15"/>
    <n v="1"/>
    <n v="4"/>
    <n v="7"/>
    <s v="BS"/>
    <s v="Select tide"/>
    <m/>
    <m/>
  </r>
  <r>
    <n v="21"/>
    <x v="3"/>
    <n v="5"/>
    <s v="May"/>
    <n v="17"/>
    <x v="109"/>
    <d v="1899-12-30T16:05:00"/>
    <x v="0"/>
    <s v="Pacheedah Shores Boat Ramp"/>
    <s v="Gordon Estuary"/>
    <n v="1"/>
    <s v="Flounder"/>
    <s v="Wild"/>
    <s v="Non-salmonid juvenile"/>
    <n v="11"/>
    <n v="1"/>
    <n v="4"/>
    <n v="1"/>
    <s v="BS"/>
    <s v="Select tide"/>
    <m/>
    <m/>
  </r>
  <r>
    <n v="21"/>
    <x v="3"/>
    <n v="5"/>
    <s v="May"/>
    <n v="17"/>
    <x v="109"/>
    <d v="1899-12-30T16:20:00"/>
    <x v="9"/>
    <s v="Q Jeff (right bank opposite N. Arm confl.)"/>
    <s v="Gordon Estuary"/>
    <n v="1"/>
    <s v="Sculpin"/>
    <s v="Wild"/>
    <s v="Non-salmonid juvenile"/>
    <n v="8"/>
    <n v="1"/>
    <n v="4"/>
    <n v="5"/>
    <s v="BS"/>
    <s v="Select tide"/>
    <m/>
    <m/>
  </r>
  <r>
    <n v="21"/>
    <x v="3"/>
    <n v="5"/>
    <s v="May"/>
    <n v="17"/>
    <x v="109"/>
    <d v="1899-12-30T16:20:00"/>
    <x v="9"/>
    <s v="Q Jeff (right bank opposite N. Arm confl.)"/>
    <s v="Gordon Estuary"/>
    <n v="1"/>
    <s v="Stickleback"/>
    <s v="Wild"/>
    <s v="Non-salmonid juvenile"/>
    <n v="9"/>
    <n v="1"/>
    <n v="4"/>
    <n v="25"/>
    <s v="BS"/>
    <s v="Select tide"/>
    <m/>
    <m/>
  </r>
  <r>
    <n v="21"/>
    <x v="3"/>
    <n v="5"/>
    <s v="May"/>
    <n v="17"/>
    <x v="109"/>
    <d v="1899-12-30T16:20:00"/>
    <x v="9"/>
    <s v="Q Jeff (right bank opposite N. Arm confl.)"/>
    <s v="Gordon Estuary"/>
    <n v="1"/>
    <s v="Pipefish"/>
    <s v="Wild"/>
    <s v="Non-salmonid juvenile"/>
    <n v="18"/>
    <n v="1"/>
    <n v="4"/>
    <n v="10"/>
    <s v="BS"/>
    <s v="Select tide"/>
    <m/>
    <m/>
  </r>
  <r>
    <n v="21"/>
    <x v="3"/>
    <n v="5"/>
    <s v="May"/>
    <n v="17"/>
    <x v="109"/>
    <d v="1899-12-30T16:20:00"/>
    <x v="9"/>
    <s v="Q Jeff (right bank opposite N. Arm confl.)"/>
    <s v="Gordon Estuary"/>
    <n v="1"/>
    <s v="Blennie/Gunnel"/>
    <s v="Wild"/>
    <s v="Non-salmonid juvenile"/>
    <n v="15"/>
    <n v="1"/>
    <n v="4"/>
    <n v="4"/>
    <s v="BS"/>
    <s v="Select tide"/>
    <m/>
    <m/>
  </r>
  <r>
    <n v="21"/>
    <x v="3"/>
    <n v="5"/>
    <s v="May"/>
    <n v="17"/>
    <x v="109"/>
    <d v="1899-12-30T16:20:00"/>
    <x v="9"/>
    <s v="Q Jeff (right bank opposite N. Arm confl.)"/>
    <s v="Gordon Estuary"/>
    <n v="1"/>
    <s v="Chum"/>
    <s v="Wild"/>
    <s v="Non-salmonid juvenile"/>
    <n v="2"/>
    <n v="1"/>
    <n v="4"/>
    <n v="2"/>
    <s v="BS"/>
    <s v="Select tide"/>
    <m/>
    <m/>
  </r>
  <r>
    <n v="21"/>
    <x v="3"/>
    <n v="5"/>
    <s v="May"/>
    <n v="17"/>
    <x v="109"/>
    <d v="1899-12-30T16:20:00"/>
    <x v="9"/>
    <s v="Q Jeff (right bank opposite N. Arm confl.)"/>
    <s v="Gordon Estuary"/>
    <n v="1"/>
    <s v="Coho"/>
    <s v="Wild"/>
    <s v="Non-salmonid juvenile"/>
    <n v="3"/>
    <n v="1"/>
    <n v="4"/>
    <n v="1"/>
    <s v="BS"/>
    <s v="Select tide"/>
    <m/>
    <m/>
  </r>
  <r>
    <n v="22"/>
    <x v="3"/>
    <n v="5"/>
    <s v="May"/>
    <n v="22"/>
    <x v="110"/>
    <d v="1899-12-30T11:45:00"/>
    <x v="10"/>
    <s v="Q Helen, top of Island Road"/>
    <s v="San Juan Estuary"/>
    <n v="1"/>
    <s v="Coho"/>
    <s v="Wild"/>
    <s v="Fry"/>
    <n v="3"/>
    <n v="1"/>
    <n v="2"/>
    <n v="1"/>
    <s v="BS"/>
    <s v="Select tide"/>
    <m/>
    <m/>
  </r>
  <r>
    <n v="22"/>
    <x v="3"/>
    <n v="5"/>
    <s v="May"/>
    <n v="24"/>
    <x v="111"/>
    <d v="1899-12-30T10:09:00"/>
    <x v="10"/>
    <s v="Q Helen, top of Island Road"/>
    <s v="San Juan Estuary"/>
    <n v="1"/>
    <s v="Sculpin"/>
    <s v="Wild"/>
    <s v="Non-salmonid juvenile"/>
    <n v="8"/>
    <n v="1"/>
    <n v="4"/>
    <n v="7"/>
    <s v="BS"/>
    <s v="Select tide"/>
    <m/>
    <m/>
  </r>
  <r>
    <n v="22"/>
    <x v="3"/>
    <n v="5"/>
    <s v="May"/>
    <n v="24"/>
    <x v="111"/>
    <d v="1899-12-30T10:09:00"/>
    <x v="10"/>
    <s v="Q Helen, top of Island Road"/>
    <s v="San Juan Estuary"/>
    <n v="1"/>
    <s v="Flounder"/>
    <s v="Wild"/>
    <s v="Non-salmonid juvenile"/>
    <n v="11"/>
    <n v="1"/>
    <n v="4"/>
    <n v="5"/>
    <s v="BS"/>
    <s v="Select tide"/>
    <m/>
    <m/>
  </r>
  <r>
    <n v="22"/>
    <x v="3"/>
    <n v="5"/>
    <s v="May"/>
    <n v="24"/>
    <x v="111"/>
    <d v="1899-12-30T10:40:00"/>
    <x v="15"/>
    <s v="Q07, Central/South Arm confluence"/>
    <s v="San Juan Estuary"/>
    <n v="1"/>
    <s v="Coho"/>
    <s v="Wild"/>
    <s v="Fry"/>
    <n v="3"/>
    <n v="1"/>
    <n v="2"/>
    <n v="1"/>
    <s v="BS"/>
    <s v="Select tide"/>
    <m/>
    <m/>
  </r>
  <r>
    <n v="22"/>
    <x v="3"/>
    <n v="5"/>
    <s v="May"/>
    <n v="24"/>
    <x v="111"/>
    <d v="1899-12-30T10:40:00"/>
    <x v="15"/>
    <s v="Q07, Central/South Arm confluence"/>
    <s v="San Juan Estuary"/>
    <n v="1"/>
    <s v="Sculpin"/>
    <s v="Wild"/>
    <s v="Non-salmonid juvenile"/>
    <n v="8"/>
    <n v="1"/>
    <n v="4"/>
    <n v="17"/>
    <s v="BS"/>
    <s v="Select tide"/>
    <m/>
    <m/>
  </r>
  <r>
    <n v="22"/>
    <x v="3"/>
    <n v="5"/>
    <s v="May"/>
    <n v="24"/>
    <x v="111"/>
    <d v="1899-12-30T10:40:00"/>
    <x v="15"/>
    <s v="Q07, Central/South Arm confluence"/>
    <s v="San Juan Estuary"/>
    <n v="1"/>
    <s v="Stickleback"/>
    <s v="Wild"/>
    <s v="Non-salmonid juvenile"/>
    <n v="9"/>
    <n v="1"/>
    <n v="4"/>
    <n v="1"/>
    <s v="BS"/>
    <s v="Select tide"/>
    <m/>
    <m/>
  </r>
  <r>
    <n v="22"/>
    <x v="3"/>
    <n v="5"/>
    <s v="May"/>
    <n v="24"/>
    <x v="111"/>
    <d v="1899-12-30T10:40:00"/>
    <x v="15"/>
    <s v="Q07, Central/South Arm confluence"/>
    <s v="San Juan Estuary"/>
    <n v="1"/>
    <s v="Flounder"/>
    <s v="Wild"/>
    <s v="Non-salmonid juvenile"/>
    <n v="11"/>
    <n v="1"/>
    <n v="4"/>
    <n v="2"/>
    <s v="BS"/>
    <s v="Select tide"/>
    <m/>
    <m/>
  </r>
  <r>
    <n v="22"/>
    <x v="3"/>
    <n v="5"/>
    <s v="May"/>
    <n v="24"/>
    <x v="111"/>
    <d v="1899-12-30T11:10:00"/>
    <x v="2"/>
    <s v="South Arm SJ (Old Mill)"/>
    <s v="San Juan Estuary"/>
    <n v="1"/>
    <s v="Sculpin"/>
    <s v="Wild"/>
    <s v="Non-salmonid juvenile"/>
    <n v="8"/>
    <n v="1"/>
    <n v="4"/>
    <n v="52"/>
    <s v="BS"/>
    <s v="Select tide"/>
    <m/>
    <m/>
  </r>
  <r>
    <n v="22"/>
    <x v="3"/>
    <n v="5"/>
    <s v="May"/>
    <n v="24"/>
    <x v="111"/>
    <d v="1899-12-30T11:10:00"/>
    <x v="2"/>
    <s v="South Arm SJ (Old Mill)"/>
    <s v="San Juan Estuary"/>
    <n v="1"/>
    <s v="Stickleback"/>
    <s v="Wild"/>
    <s v="Non-salmonid juvenile"/>
    <n v="9"/>
    <n v="1"/>
    <n v="4"/>
    <n v="145"/>
    <s v="BS"/>
    <s v="Select tide"/>
    <m/>
    <m/>
  </r>
  <r>
    <n v="22"/>
    <x v="3"/>
    <n v="5"/>
    <s v="May"/>
    <n v="24"/>
    <x v="111"/>
    <d v="1899-12-30T11:10:00"/>
    <x v="2"/>
    <s v="South Arm SJ (Old Mill)"/>
    <s v="San Juan Estuary"/>
    <n v="1"/>
    <s v="Flounder"/>
    <s v="Wild"/>
    <s v="Non-salmonid juvenile"/>
    <n v="11"/>
    <n v="1"/>
    <n v="4"/>
    <n v="6"/>
    <s v="BS"/>
    <s v="Select tide"/>
    <m/>
    <m/>
  </r>
  <r>
    <n v="22"/>
    <x v="3"/>
    <n v="5"/>
    <s v="May"/>
    <n v="24"/>
    <x v="111"/>
    <d v="1899-12-30T11:10:00"/>
    <x v="2"/>
    <s v="South Arm SJ (Old Mill)"/>
    <s v="San Juan Estuary"/>
    <n v="1"/>
    <s v="Coho"/>
    <s v="Wild"/>
    <s v="Fry"/>
    <n v="3"/>
    <n v="1"/>
    <n v="2"/>
    <n v="14"/>
    <s v="BS"/>
    <s v="Select tide"/>
    <m/>
    <m/>
  </r>
  <r>
    <n v="22"/>
    <x v="3"/>
    <n v="5"/>
    <s v="May"/>
    <n v="24"/>
    <x v="111"/>
    <d v="1899-12-30T11:10:00"/>
    <x v="2"/>
    <s v="South Arm SJ (Old Mill)"/>
    <s v="San Juan Estuary"/>
    <n v="1"/>
    <s v="Chinook"/>
    <s v="Wild"/>
    <s v="Fry"/>
    <n v="5"/>
    <n v="1"/>
    <n v="2"/>
    <n v="5"/>
    <s v="BS"/>
    <s v="Select tide"/>
    <m/>
    <m/>
  </r>
  <r>
    <n v="22"/>
    <x v="3"/>
    <n v="5"/>
    <s v="May"/>
    <n v="24"/>
    <x v="111"/>
    <d v="1899-12-30T11:50:00"/>
    <x v="18"/>
    <s v="Inside Site 7 inlet on south side"/>
    <s v="Gordon Estuary"/>
    <n v="1"/>
    <s v="Chum"/>
    <s v="Wild"/>
    <s v="Fry"/>
    <n v="2"/>
    <n v="1"/>
    <n v="2"/>
    <n v="3"/>
    <s v="BS"/>
    <s v="Select tide"/>
    <m/>
    <m/>
  </r>
  <r>
    <n v="22"/>
    <x v="3"/>
    <n v="5"/>
    <s v="May"/>
    <n v="24"/>
    <x v="111"/>
    <d v="1899-12-30T11:50:00"/>
    <x v="18"/>
    <s v="Inside Site 7 inlet on south side"/>
    <s v="Gordon Estuary"/>
    <n v="1"/>
    <s v="Coho"/>
    <s v="Wild"/>
    <s v="Fry"/>
    <n v="3"/>
    <n v="1"/>
    <n v="2"/>
    <n v="261"/>
    <s v="BS"/>
    <s v="Select tide"/>
    <m/>
    <m/>
  </r>
  <r>
    <n v="22"/>
    <x v="3"/>
    <n v="5"/>
    <s v="May"/>
    <n v="24"/>
    <x v="111"/>
    <d v="1899-12-30T11:50:00"/>
    <x v="18"/>
    <s v="Inside Site 7 inlet on south side"/>
    <s v="Gordon Estuary"/>
    <n v="1"/>
    <s v="Chinook"/>
    <s v="Wild"/>
    <s v="Fry"/>
    <n v="5"/>
    <n v="1"/>
    <n v="2"/>
    <n v="4"/>
    <s v="BS"/>
    <s v="Select tide"/>
    <m/>
    <m/>
  </r>
  <r>
    <n v="22"/>
    <x v="3"/>
    <n v="5"/>
    <s v="May"/>
    <n v="24"/>
    <x v="111"/>
    <d v="1899-12-30T11:50:00"/>
    <x v="18"/>
    <s v="Inside Site 7 inlet on south side"/>
    <s v="Gordon Estuary"/>
    <n v="1"/>
    <s v="Sculpin"/>
    <s v="Wild"/>
    <s v="Non-salmonid juvenile"/>
    <n v="8"/>
    <n v="1"/>
    <n v="4"/>
    <n v="11"/>
    <s v="BS"/>
    <s v="Select tide"/>
    <m/>
    <m/>
  </r>
  <r>
    <n v="22"/>
    <x v="3"/>
    <n v="5"/>
    <s v="May"/>
    <n v="24"/>
    <x v="111"/>
    <d v="1899-12-30T11:50:00"/>
    <x v="18"/>
    <s v="Inside Site 7 inlet on south side"/>
    <s v="Gordon Estuary"/>
    <n v="1"/>
    <s v="Blennie/Gunnel"/>
    <s v="Wild"/>
    <s v="Non-salmonid juvenile"/>
    <n v="15"/>
    <n v="1"/>
    <n v="4"/>
    <n v="1"/>
    <s v="BS"/>
    <s v="Select tide"/>
    <m/>
    <m/>
  </r>
  <r>
    <n v="22"/>
    <x v="3"/>
    <n v="5"/>
    <s v="May"/>
    <n v="24"/>
    <x v="111"/>
    <d v="1899-12-30T14:05:00"/>
    <x v="25"/>
    <s v="Site 6, just upstream of bridge"/>
    <s v="Gordon Estuary"/>
    <n v="1"/>
    <s v="Sculpin"/>
    <s v="Wild"/>
    <s v="Non-salmonid juvenile"/>
    <n v="8"/>
    <n v="1"/>
    <n v="4"/>
    <n v="6"/>
    <s v="PS"/>
    <s v="Select tide"/>
    <m/>
    <m/>
  </r>
  <r>
    <n v="22"/>
    <x v="3"/>
    <n v="5"/>
    <s v="May"/>
    <n v="24"/>
    <x v="111"/>
    <d v="1899-12-30T14:05:00"/>
    <x v="25"/>
    <s v="Site 6, just upstream of bridge"/>
    <s v="Gordon Estuary"/>
    <n v="1"/>
    <s v="Stickleback"/>
    <s v="Wild"/>
    <s v="Non-salmonid juvenile"/>
    <n v="9"/>
    <n v="1"/>
    <n v="4"/>
    <n v="94"/>
    <s v="PS"/>
    <s v="Select tide"/>
    <m/>
    <m/>
  </r>
  <r>
    <n v="22"/>
    <x v="3"/>
    <n v="5"/>
    <s v="May"/>
    <n v="24"/>
    <x v="111"/>
    <d v="1899-12-30T14:05:00"/>
    <x v="25"/>
    <s v="Site 6, just upstream of bridge"/>
    <s v="Gordon Estuary"/>
    <n v="1"/>
    <s v="Coho"/>
    <s v="Wild"/>
    <s v="Fry"/>
    <n v="3"/>
    <n v="1"/>
    <n v="2"/>
    <n v="49"/>
    <s v="PS"/>
    <s v="Select tide"/>
    <m/>
    <m/>
  </r>
  <r>
    <n v="22"/>
    <x v="3"/>
    <n v="5"/>
    <s v="May"/>
    <n v="24"/>
    <x v="111"/>
    <d v="1899-12-30T14:45:00"/>
    <x v="36"/>
    <s v="Site 6, straight channel"/>
    <s v="Gordon Estuary"/>
    <n v="1"/>
    <s v="Coho"/>
    <s v="Wild"/>
    <s v="Fry"/>
    <n v="3"/>
    <n v="1"/>
    <n v="2"/>
    <n v="38"/>
    <s v="PS"/>
    <s v="Select tide"/>
    <m/>
    <m/>
  </r>
  <r>
    <n v="22"/>
    <x v="3"/>
    <n v="5"/>
    <s v="May"/>
    <n v="24"/>
    <x v="111"/>
    <d v="1899-12-30T14:45:00"/>
    <x v="36"/>
    <s v="Site 6, straight channel"/>
    <s v="Gordon Estuary"/>
    <n v="1"/>
    <s v="Sculpin"/>
    <s v="Wild"/>
    <s v="Non-salmonid juvenile"/>
    <n v="8"/>
    <n v="1"/>
    <n v="4"/>
    <n v="1"/>
    <s v="PS"/>
    <s v="Select tide"/>
    <m/>
    <m/>
  </r>
  <r>
    <n v="22"/>
    <x v="3"/>
    <n v="5"/>
    <s v="May"/>
    <n v="24"/>
    <x v="111"/>
    <d v="1899-12-30T14:45:00"/>
    <x v="36"/>
    <s v="Site 6, straight channel"/>
    <s v="Gordon Estuary"/>
    <n v="1"/>
    <s v="Stickleback"/>
    <s v="Wild"/>
    <s v="Non-salmonid juvenile"/>
    <n v="9"/>
    <n v="1"/>
    <n v="4"/>
    <n v="1"/>
    <s v="PS"/>
    <s v="Select tide"/>
    <m/>
    <m/>
  </r>
  <r>
    <n v="22"/>
    <x v="3"/>
    <n v="5"/>
    <s v="May"/>
    <n v="24"/>
    <x v="111"/>
    <d v="1899-12-30T15:11:00"/>
    <x v="26"/>
    <s v="Site 6, at upper logger station"/>
    <s v="Gordon Estuary"/>
    <n v="1"/>
    <s v="Coho"/>
    <s v="Wild"/>
    <s v="Fry"/>
    <n v="3"/>
    <n v="1"/>
    <n v="2"/>
    <n v="37"/>
    <s v="PS"/>
    <s v="Select tide"/>
    <m/>
    <m/>
  </r>
  <r>
    <n v="22"/>
    <x v="3"/>
    <n v="5"/>
    <s v="May"/>
    <n v="24"/>
    <x v="111"/>
    <d v="1899-12-30T15:11:00"/>
    <x v="26"/>
    <s v="Site 6, at upper logger station"/>
    <s v="Gordon Estuary"/>
    <n v="1"/>
    <s v="Sculpin"/>
    <s v="Wild"/>
    <s v="Non-salmonid juvenile"/>
    <n v="8"/>
    <n v="1"/>
    <n v="4"/>
    <n v="4"/>
    <s v="PS"/>
    <s v="Select tide"/>
    <m/>
    <m/>
  </r>
  <r>
    <n v="22"/>
    <x v="3"/>
    <n v="5"/>
    <s v="May"/>
    <n v="24"/>
    <x v="111"/>
    <d v="1899-12-30T15:11:00"/>
    <x v="26"/>
    <s v="Site 6, at upper logger station"/>
    <s v="Gordon Estuary"/>
    <n v="1"/>
    <s v="Stickleback"/>
    <s v="Wild"/>
    <s v="Non-salmonid juvenile"/>
    <n v="9"/>
    <n v="1"/>
    <n v="4"/>
    <n v="6"/>
    <s v="PS"/>
    <s v="Select tide"/>
    <m/>
    <m/>
  </r>
  <r>
    <n v="22"/>
    <x v="3"/>
    <n v="5"/>
    <s v="May"/>
    <n v="25"/>
    <x v="112"/>
    <d v="1899-12-30T09:42:00"/>
    <x v="35"/>
    <s v="Gravel bar on Gordon at Site 1"/>
    <s v="Gordon Estuary"/>
    <n v="1"/>
    <s v="Coho"/>
    <s v="Wild"/>
    <s v="Fry"/>
    <n v="3"/>
    <n v="1"/>
    <n v="2"/>
    <n v="41"/>
    <s v="BS"/>
    <s v="Select tide"/>
    <m/>
    <m/>
  </r>
  <r>
    <n v="22"/>
    <x v="3"/>
    <n v="5"/>
    <s v="May"/>
    <n v="25"/>
    <x v="112"/>
    <d v="1899-12-30T09:42:00"/>
    <x v="35"/>
    <s v="Gravel bar on Gordon at Site 1"/>
    <s v="Gordon Estuary"/>
    <n v="1"/>
    <s v="Sculpin"/>
    <s v="Wild"/>
    <s v="Non-salmonid juvenile"/>
    <n v="8"/>
    <n v="1"/>
    <n v="4"/>
    <n v="37"/>
    <s v="BS"/>
    <s v="Select tide"/>
    <m/>
    <m/>
  </r>
  <r>
    <n v="22"/>
    <x v="3"/>
    <n v="5"/>
    <s v="May"/>
    <n v="25"/>
    <x v="112"/>
    <d v="1899-12-30T10:12:00"/>
    <x v="30"/>
    <s v="Gordon R. Site 1, Channel A at Gordon R."/>
    <s v="Gordon Estuary"/>
    <n v="1"/>
    <s v="Coho"/>
    <s v="Wild"/>
    <s v="Fry"/>
    <n v="3"/>
    <n v="1"/>
    <n v="2"/>
    <n v="143"/>
    <s v="PS"/>
    <s v="Select tide"/>
    <m/>
    <m/>
  </r>
  <r>
    <n v="22"/>
    <x v="3"/>
    <n v="5"/>
    <s v="May"/>
    <n v="25"/>
    <x v="112"/>
    <d v="1899-12-30T10:12:00"/>
    <x v="30"/>
    <s v="Gordon R. Site 1, Channel A at Gordon R."/>
    <s v="Gordon Estuary"/>
    <n v="1"/>
    <s v="Sculpin"/>
    <s v="Wild"/>
    <s v="Non-salmonid juvenile"/>
    <n v="8"/>
    <n v="1"/>
    <n v="4"/>
    <n v="8"/>
    <s v="PS"/>
    <s v="Select tide"/>
    <m/>
    <m/>
  </r>
  <r>
    <n v="22"/>
    <x v="3"/>
    <n v="5"/>
    <s v="May"/>
    <n v="25"/>
    <x v="112"/>
    <d v="1899-12-30T10:12:00"/>
    <x v="30"/>
    <s v="Gordon R. Site 1, Channel A at Gordon R."/>
    <s v="Gordon Estuary"/>
    <n v="1"/>
    <s v="Stickleback"/>
    <s v="Wild"/>
    <s v="Non-salmonid juvenile"/>
    <n v="9"/>
    <n v="1"/>
    <n v="4"/>
    <n v="188"/>
    <s v="PS"/>
    <s v="Select tide"/>
    <m/>
    <m/>
  </r>
  <r>
    <n v="22"/>
    <x v="3"/>
    <n v="5"/>
    <s v="May"/>
    <n v="25"/>
    <x v="112"/>
    <d v="1899-12-30T10:59:00"/>
    <x v="31"/>
    <s v="Gordon R. Site 1, Channel B at Gordon R."/>
    <s v="Gordon Estuary"/>
    <n v="1"/>
    <s v="Coho"/>
    <s v="Wild"/>
    <s v="Fry"/>
    <n v="3"/>
    <n v="1"/>
    <n v="2"/>
    <n v="4"/>
    <s v="PS"/>
    <s v="Select tide"/>
    <m/>
    <m/>
  </r>
  <r>
    <n v="22"/>
    <x v="3"/>
    <n v="5"/>
    <s v="May"/>
    <n v="25"/>
    <x v="112"/>
    <d v="1899-12-30T11:04:00"/>
    <x v="33"/>
    <s v="Gordon R. Site 1, Channel A 250 m in"/>
    <s v="Gordon Estuary"/>
    <n v="1"/>
    <s v="Coho"/>
    <s v="Wild"/>
    <s v="Fry"/>
    <n v="3"/>
    <n v="1"/>
    <n v="2"/>
    <n v="126"/>
    <s v="PS"/>
    <s v="Select tide"/>
    <m/>
    <m/>
  </r>
  <r>
    <n v="22"/>
    <x v="3"/>
    <n v="5"/>
    <s v="May"/>
    <n v="25"/>
    <x v="112"/>
    <d v="1899-12-30T11:04:00"/>
    <x v="33"/>
    <s v="Gordon R. Site 1, Channel A 250 m in"/>
    <s v="Gordon Estuary"/>
    <n v="1"/>
    <s v="Chum"/>
    <s v="Wild"/>
    <s v="Fry"/>
    <n v="2"/>
    <n v="1"/>
    <n v="2"/>
    <n v="1"/>
    <s v="PS"/>
    <s v="Select tide"/>
    <m/>
    <m/>
  </r>
  <r>
    <n v="22"/>
    <x v="3"/>
    <n v="5"/>
    <s v="May"/>
    <n v="25"/>
    <x v="112"/>
    <d v="1899-12-30T11:31:00"/>
    <x v="30"/>
    <s v="Gordon R. Site 1, Channel A at Gordon R."/>
    <s v="Gordon Estuary"/>
    <n v="1"/>
    <s v="Coho"/>
    <s v="Wild"/>
    <s v="Fry"/>
    <n v="3"/>
    <n v="1"/>
    <n v="2"/>
    <n v="19"/>
    <s v="PS"/>
    <s v="Select tide"/>
    <m/>
    <m/>
  </r>
  <r>
    <n v="22"/>
    <x v="3"/>
    <n v="5"/>
    <s v="May"/>
    <n v="25"/>
    <x v="112"/>
    <d v="1899-12-30T11:31:00"/>
    <x v="30"/>
    <s v="Gordon R. Site 1, Channel A at Gordon R."/>
    <s v="Gordon Estuary"/>
    <n v="1"/>
    <s v="Sculpin"/>
    <s v="Wild"/>
    <s v="Non-salmonid juvenile"/>
    <n v="8"/>
    <n v="1"/>
    <n v="4"/>
    <n v="10"/>
    <s v="PS"/>
    <s v="Select tide"/>
    <m/>
    <m/>
  </r>
  <r>
    <n v="22"/>
    <x v="3"/>
    <n v="5"/>
    <s v="May"/>
    <n v="25"/>
    <x v="112"/>
    <d v="1899-12-30T11:31:00"/>
    <x v="30"/>
    <s v="Gordon R. Site 1, Channel A at Gordon R."/>
    <s v="Gordon Estuary"/>
    <n v="1"/>
    <s v="Stickleback"/>
    <s v="Wild"/>
    <s v="Non-salmonid juvenile"/>
    <n v="9"/>
    <n v="1"/>
    <n v="4"/>
    <n v="27"/>
    <s v="PS"/>
    <s v="Select tide"/>
    <m/>
    <m/>
  </r>
  <r>
    <n v="22"/>
    <x v="3"/>
    <n v="5"/>
    <s v="May"/>
    <n v="25"/>
    <x v="112"/>
    <d v="1899-12-30T15:16:00"/>
    <x v="20"/>
    <s v="On point at confluence of N. Arm and Brown's Slough"/>
    <s v="Gordon Estuary"/>
    <n v="1"/>
    <s v="Coho"/>
    <s v="Wild"/>
    <s v="Fry"/>
    <n v="3"/>
    <n v="1"/>
    <n v="2"/>
    <n v="1"/>
    <s v="BS"/>
    <s v="Select tide"/>
    <m/>
    <m/>
  </r>
  <r>
    <n v="22"/>
    <x v="3"/>
    <n v="5"/>
    <s v="May"/>
    <n v="25"/>
    <x v="112"/>
    <d v="1899-12-30T15:16:00"/>
    <x v="20"/>
    <s v="On point at confluence of N. Arm and Brown's Slough"/>
    <s v="Gordon Estuary"/>
    <n v="1"/>
    <s v="Chinook"/>
    <s v="Wild"/>
    <s v="Fry"/>
    <n v="5"/>
    <n v="1"/>
    <n v="2"/>
    <n v="1"/>
    <s v="BS"/>
    <s v="Select tide"/>
    <m/>
    <m/>
  </r>
  <r>
    <n v="22"/>
    <x v="3"/>
    <n v="5"/>
    <s v="May"/>
    <n v="25"/>
    <x v="112"/>
    <d v="1899-12-30T15:16:00"/>
    <x v="20"/>
    <s v="On point at confluence of N. Arm and Brown's Slough"/>
    <s v="Gordon Estuary"/>
    <n v="1"/>
    <s v="Sculpin"/>
    <s v="Wild"/>
    <s v="Non-salmonid juvenile"/>
    <n v="8"/>
    <n v="1"/>
    <n v="4"/>
    <n v="5"/>
    <s v="BS"/>
    <s v="Select tide"/>
    <m/>
    <m/>
  </r>
  <r>
    <n v="22"/>
    <x v="3"/>
    <n v="5"/>
    <s v="May"/>
    <n v="25"/>
    <x v="112"/>
    <d v="1899-12-30T15:16:00"/>
    <x v="20"/>
    <s v="On point at confluence of N. Arm and Brown's Slough"/>
    <s v="Gordon Estuary"/>
    <n v="1"/>
    <s v="Stickleback"/>
    <s v="Wild"/>
    <s v="Non-salmonid juvenile"/>
    <n v="9"/>
    <n v="1"/>
    <n v="4"/>
    <n v="4"/>
    <s v="BS"/>
    <s v="Select tide"/>
    <m/>
    <m/>
  </r>
  <r>
    <n v="22"/>
    <x v="3"/>
    <n v="5"/>
    <s v="May"/>
    <n v="25"/>
    <x v="112"/>
    <d v="1899-12-30T15:16:00"/>
    <x v="20"/>
    <s v="On point at confluence of N. Arm and Brown's Slough"/>
    <s v="Gordon Estuary"/>
    <n v="1"/>
    <s v="Pipefish"/>
    <s v="Wild"/>
    <s v="Non-salmonid juvenile"/>
    <n v="18"/>
    <n v="1"/>
    <n v="4"/>
    <n v="3"/>
    <s v="BS"/>
    <s v="Select tide"/>
    <m/>
    <m/>
  </r>
  <r>
    <n v="22"/>
    <x v="3"/>
    <n v="5"/>
    <s v="May"/>
    <n v="25"/>
    <x v="112"/>
    <d v="1899-12-30T15:16:00"/>
    <x v="20"/>
    <s v="On point at confluence of N. Arm and Brown's Slough"/>
    <s v="Gordon Estuary"/>
    <n v="1"/>
    <s v="Blennie/Gunnel"/>
    <s v="Wild"/>
    <s v="Non-salmonid juvenile"/>
    <n v="15"/>
    <n v="1"/>
    <n v="4"/>
    <n v="2"/>
    <s v="BS"/>
    <s v="Select tide"/>
    <m/>
    <m/>
  </r>
  <r>
    <n v="22"/>
    <x v="3"/>
    <n v="5"/>
    <s v="May"/>
    <n v="25"/>
    <x v="112"/>
    <d v="1899-12-30T15:16:00"/>
    <x v="20"/>
    <s v="On point at confluence of N. Arm and Brown's Slough"/>
    <s v="Gordon Estuary"/>
    <n v="1"/>
    <s v="Flounder"/>
    <s v="Wild"/>
    <s v="Non-salmonid juvenile"/>
    <n v="11"/>
    <n v="1"/>
    <n v="4"/>
    <n v="5"/>
    <s v="BS"/>
    <s v="Select tide"/>
    <m/>
    <m/>
  </r>
  <r>
    <n v="22"/>
    <x v="3"/>
    <n v="5"/>
    <s v="May"/>
    <n v="27"/>
    <x v="113"/>
    <d v="1899-12-30T10:53:00"/>
    <x v="15"/>
    <s v="Q07, Central/South Arm confluence"/>
    <s v="San Juan Estuary"/>
    <n v="1"/>
    <s v="Coho"/>
    <s v="Wild"/>
    <s v="Fry"/>
    <n v="3"/>
    <n v="1"/>
    <n v="2"/>
    <n v="18"/>
    <s v="BS"/>
    <s v="Select tide"/>
    <m/>
    <m/>
  </r>
  <r>
    <n v="22"/>
    <x v="3"/>
    <n v="5"/>
    <s v="May"/>
    <n v="27"/>
    <x v="113"/>
    <d v="1899-12-30T10:53:00"/>
    <x v="15"/>
    <s v="Q07, Central/South Arm confluence"/>
    <s v="San Juan Estuary"/>
    <n v="1"/>
    <s v="Chinook"/>
    <s v="Wild"/>
    <s v="Fry"/>
    <n v="5"/>
    <n v="1"/>
    <n v="2"/>
    <n v="17"/>
    <s v="BS"/>
    <s v="Select tide"/>
    <m/>
    <m/>
  </r>
  <r>
    <n v="22"/>
    <x v="3"/>
    <n v="5"/>
    <s v="May"/>
    <n v="27"/>
    <x v="113"/>
    <d v="1899-12-30T10:53:00"/>
    <x v="15"/>
    <s v="Q07, Central/South Arm confluence"/>
    <s v="San Juan Estuary"/>
    <n v="1"/>
    <s v="Chinook"/>
    <s v="Wild"/>
    <s v="Smolt"/>
    <n v="5"/>
    <n v="1"/>
    <n v="3"/>
    <n v="6"/>
    <s v="BS"/>
    <s v="Select tide"/>
    <m/>
    <m/>
  </r>
  <r>
    <n v="22"/>
    <x v="3"/>
    <n v="5"/>
    <s v="May"/>
    <n v="27"/>
    <x v="113"/>
    <d v="1899-12-30T10:53:00"/>
    <x v="15"/>
    <s v="Q07, Central/South Arm confluence"/>
    <s v="San Juan Estuary"/>
    <n v="1"/>
    <s v="Stickleback"/>
    <s v="Wild"/>
    <s v="Non-salmonid juvenile"/>
    <n v="9"/>
    <n v="1"/>
    <n v="4"/>
    <n v="34"/>
    <s v="BS"/>
    <s v="Select tide"/>
    <m/>
    <m/>
  </r>
  <r>
    <n v="22"/>
    <x v="3"/>
    <n v="5"/>
    <s v="May"/>
    <n v="27"/>
    <x v="113"/>
    <d v="1899-12-30T10:53:00"/>
    <x v="15"/>
    <s v="Q07, Central/South Arm confluence"/>
    <s v="San Juan Estuary"/>
    <n v="1"/>
    <s v="Blennie/Gunnel"/>
    <s v="Wild"/>
    <s v="Non-salmonid juvenile"/>
    <n v="15"/>
    <n v="1"/>
    <n v="4"/>
    <n v="14"/>
    <s v="BS"/>
    <s v="Select tide"/>
    <m/>
    <m/>
  </r>
  <r>
    <n v="22"/>
    <x v="3"/>
    <n v="5"/>
    <s v="May"/>
    <n v="27"/>
    <x v="113"/>
    <d v="1899-12-30T10:53:00"/>
    <x v="15"/>
    <s v="Q07, Central/South Arm confluence"/>
    <s v="San Juan Estuary"/>
    <n v="1"/>
    <s v="Sculpin"/>
    <s v="Wild"/>
    <s v="Non-salmonid juvenile"/>
    <n v="8"/>
    <n v="1"/>
    <n v="4"/>
    <n v="36"/>
    <s v="BS"/>
    <s v="Select tide"/>
    <m/>
    <m/>
  </r>
  <r>
    <n v="22"/>
    <x v="3"/>
    <n v="5"/>
    <s v="May"/>
    <n v="27"/>
    <x v="113"/>
    <d v="1899-12-30T12:18:00"/>
    <x v="2"/>
    <s v="South Arm SJ (Old Mill)"/>
    <s v="San Juan Estuary"/>
    <n v="1"/>
    <s v="Sculpin"/>
    <s v="Wild"/>
    <s v="Non-salmonid juvenile"/>
    <n v="8"/>
    <n v="1"/>
    <n v="4"/>
    <n v="44"/>
    <s v="BS"/>
    <s v="Select tide"/>
    <m/>
    <m/>
  </r>
  <r>
    <n v="22"/>
    <x v="3"/>
    <n v="5"/>
    <s v="May"/>
    <n v="27"/>
    <x v="113"/>
    <d v="1899-12-30T12:18:00"/>
    <x v="2"/>
    <s v="South Arm SJ (Old Mill)"/>
    <s v="San Juan Estuary"/>
    <n v="1"/>
    <s v="Stickleback"/>
    <s v="Wild"/>
    <s v="Non-salmonid juvenile"/>
    <n v="9"/>
    <n v="1"/>
    <n v="4"/>
    <n v="88"/>
    <s v="BS"/>
    <s v="Select tide"/>
    <m/>
    <m/>
  </r>
  <r>
    <n v="22"/>
    <x v="3"/>
    <n v="5"/>
    <s v="May"/>
    <n v="27"/>
    <x v="113"/>
    <d v="1899-12-30T12:18:00"/>
    <x v="2"/>
    <s v="South Arm SJ (Old Mill)"/>
    <s v="San Juan Estuary"/>
    <n v="1"/>
    <s v="Coho"/>
    <s v="Wild"/>
    <s v="Fry"/>
    <n v="3"/>
    <n v="1"/>
    <n v="2"/>
    <n v="18"/>
    <s v="BS"/>
    <s v="Select tide"/>
    <m/>
    <m/>
  </r>
  <r>
    <n v="22"/>
    <x v="3"/>
    <n v="5"/>
    <s v="May"/>
    <n v="27"/>
    <x v="113"/>
    <d v="1899-12-30T12:53:00"/>
    <x v="2"/>
    <s v="South Arm SJ (Old Mill)"/>
    <s v="San Juan Estuary"/>
    <n v="1"/>
    <s v="Coho"/>
    <s v="Wild"/>
    <s v="Fry"/>
    <n v="3"/>
    <n v="1"/>
    <n v="2"/>
    <n v="38"/>
    <s v="BS"/>
    <s v="Select tide"/>
    <m/>
    <m/>
  </r>
  <r>
    <n v="22"/>
    <x v="3"/>
    <n v="5"/>
    <s v="May"/>
    <n v="27"/>
    <x v="113"/>
    <d v="1899-12-30T12:53:00"/>
    <x v="2"/>
    <s v="South Arm SJ (Old Mill)"/>
    <s v="San Juan Estuary"/>
    <n v="1"/>
    <s v="Chinook"/>
    <s v="Wild"/>
    <s v="Fry"/>
    <n v="5"/>
    <n v="1"/>
    <n v="2"/>
    <n v="3"/>
    <s v="BS"/>
    <s v="Select tide"/>
    <m/>
    <m/>
  </r>
  <r>
    <n v="22"/>
    <x v="3"/>
    <n v="5"/>
    <s v="May"/>
    <n v="27"/>
    <x v="113"/>
    <d v="1899-12-30T12:53:00"/>
    <x v="2"/>
    <s v="South Arm SJ (Old Mill)"/>
    <s v="San Juan Estuary"/>
    <n v="1"/>
    <s v="Sculpin"/>
    <s v="Wild"/>
    <s v="Non-salmonid juvenile"/>
    <n v="8"/>
    <n v="1"/>
    <n v="4"/>
    <n v="4"/>
    <s v="BS"/>
    <s v="Select tide"/>
    <m/>
    <m/>
  </r>
  <r>
    <n v="22"/>
    <x v="3"/>
    <n v="5"/>
    <s v="May"/>
    <n v="27"/>
    <x v="113"/>
    <d v="1899-12-30T12:53:00"/>
    <x v="2"/>
    <s v="South Arm SJ (Old Mill)"/>
    <s v="San Juan Estuary"/>
    <n v="1"/>
    <s v="Stickleback"/>
    <s v="Wild"/>
    <s v="Non-salmonid juvenile"/>
    <n v="9"/>
    <n v="1"/>
    <n v="4"/>
    <n v="17"/>
    <s v="BS"/>
    <s v="Select tide"/>
    <m/>
    <m/>
  </r>
  <r>
    <n v="23"/>
    <x v="3"/>
    <n v="5"/>
    <s v="May"/>
    <n v="30"/>
    <x v="114"/>
    <d v="1899-12-30T10:25:00"/>
    <x v="15"/>
    <s v="Q07, Central/South Arm confluence"/>
    <s v="San Juan Estuary"/>
    <n v="1"/>
    <s v="Coho"/>
    <s v="Wild"/>
    <s v="Fry"/>
    <n v="3"/>
    <n v="1"/>
    <n v="2"/>
    <n v="39"/>
    <s v="BS"/>
    <s v="Select tide"/>
    <m/>
    <m/>
  </r>
  <r>
    <n v="23"/>
    <x v="3"/>
    <n v="5"/>
    <s v="May"/>
    <n v="30"/>
    <x v="114"/>
    <d v="1899-12-30T10:25:00"/>
    <x v="15"/>
    <s v="Q07, Central/South Arm confluence"/>
    <s v="San Juan Estuary"/>
    <n v="1"/>
    <s v="Coho"/>
    <s v="Wild"/>
    <s v="Smolt"/>
    <n v="3"/>
    <n v="1"/>
    <n v="3"/>
    <n v="1"/>
    <s v="BS"/>
    <s v="Select tide"/>
    <m/>
    <m/>
  </r>
  <r>
    <n v="23"/>
    <x v="3"/>
    <n v="5"/>
    <s v="May"/>
    <n v="30"/>
    <x v="114"/>
    <d v="1899-12-30T10:25:00"/>
    <x v="15"/>
    <s v="Q07, Central/South Arm confluence"/>
    <s v="San Juan Estuary"/>
    <n v="1"/>
    <s v="Chinook"/>
    <s v="Wild"/>
    <s v="Fry"/>
    <n v="5"/>
    <n v="1"/>
    <n v="2"/>
    <n v="5"/>
    <s v="BS"/>
    <s v="Select tide"/>
    <m/>
    <m/>
  </r>
  <r>
    <n v="23"/>
    <x v="3"/>
    <n v="5"/>
    <s v="May"/>
    <n v="30"/>
    <x v="114"/>
    <d v="1899-12-30T10:25:00"/>
    <x v="15"/>
    <s v="Q07, Central/South Arm confluence"/>
    <s v="San Juan Estuary"/>
    <n v="1"/>
    <s v="Chinook"/>
    <s v="Wild"/>
    <s v="Smolt"/>
    <n v="5"/>
    <n v="1"/>
    <n v="3"/>
    <n v="1"/>
    <s v="BS"/>
    <s v="Select tide"/>
    <m/>
    <m/>
  </r>
  <r>
    <n v="23"/>
    <x v="3"/>
    <n v="5"/>
    <s v="May"/>
    <n v="30"/>
    <x v="114"/>
    <d v="1899-12-30T10:25:00"/>
    <x v="15"/>
    <s v="Q07, Central/South Arm confluence"/>
    <s v="San Juan Estuary"/>
    <n v="1"/>
    <s v="Sculpin"/>
    <s v="Wild"/>
    <s v="Non-salmonid juvenile"/>
    <n v="8"/>
    <n v="1"/>
    <n v="4"/>
    <n v="48"/>
    <s v="BS"/>
    <s v="Select tide"/>
    <m/>
    <m/>
  </r>
  <r>
    <n v="23"/>
    <x v="3"/>
    <n v="5"/>
    <s v="May"/>
    <n v="30"/>
    <x v="114"/>
    <d v="1899-12-30T10:25:00"/>
    <x v="15"/>
    <s v="Q07, Central/South Arm confluence"/>
    <s v="San Juan Estuary"/>
    <n v="1"/>
    <s v="Stickleback"/>
    <s v="Wild"/>
    <s v="Non-salmonid juvenile"/>
    <n v="9"/>
    <n v="1"/>
    <n v="4"/>
    <n v="35"/>
    <s v="BS"/>
    <s v="Select tide"/>
    <m/>
    <m/>
  </r>
  <r>
    <n v="23"/>
    <x v="3"/>
    <n v="5"/>
    <s v="May"/>
    <n v="30"/>
    <x v="114"/>
    <d v="1899-12-30T11:29:00"/>
    <x v="2"/>
    <s v="South Arm SJ (Old Mill)"/>
    <s v="San Juan Estuary"/>
    <n v="1"/>
    <s v="Coho"/>
    <s v="Wild"/>
    <s v="Fry"/>
    <n v="3"/>
    <n v="1"/>
    <n v="2"/>
    <n v="56"/>
    <s v="BS"/>
    <s v="Select tide"/>
    <m/>
    <m/>
  </r>
  <r>
    <n v="23"/>
    <x v="3"/>
    <n v="5"/>
    <s v="May"/>
    <n v="30"/>
    <x v="114"/>
    <d v="1899-12-30T11:29:00"/>
    <x v="2"/>
    <s v="South Arm SJ (Old Mill)"/>
    <s v="San Juan Estuary"/>
    <n v="1"/>
    <s v="Chinook"/>
    <s v="Wild"/>
    <s v="Fry"/>
    <n v="5"/>
    <n v="1"/>
    <n v="2"/>
    <n v="1"/>
    <s v="BS"/>
    <s v="Select tide"/>
    <m/>
    <m/>
  </r>
  <r>
    <n v="23"/>
    <x v="3"/>
    <n v="5"/>
    <s v="May"/>
    <n v="30"/>
    <x v="114"/>
    <d v="1899-12-30T11:29:00"/>
    <x v="2"/>
    <s v="South Arm SJ (Old Mill)"/>
    <s v="San Juan Estuary"/>
    <n v="1"/>
    <s v="Sculpin"/>
    <s v="Wild"/>
    <s v="Non-salmonid juvenile"/>
    <n v="8"/>
    <n v="1"/>
    <n v="4"/>
    <n v="74"/>
    <s v="BS"/>
    <s v="Select tide"/>
    <m/>
    <m/>
  </r>
  <r>
    <n v="23"/>
    <x v="3"/>
    <n v="5"/>
    <s v="May"/>
    <n v="30"/>
    <x v="114"/>
    <d v="1899-12-30T11:29:00"/>
    <x v="2"/>
    <s v="South Arm SJ (Old Mill)"/>
    <s v="San Juan Estuary"/>
    <n v="1"/>
    <s v="Stickleback"/>
    <s v="Wild"/>
    <s v="Non-salmonid juvenile"/>
    <n v="9"/>
    <n v="1"/>
    <n v="4"/>
    <n v="237"/>
    <s v="BS"/>
    <s v="Select tide"/>
    <m/>
    <m/>
  </r>
  <r>
    <n v="23"/>
    <x v="3"/>
    <n v="5"/>
    <s v="May"/>
    <n v="30"/>
    <x v="114"/>
    <d v="1899-12-30T11:29:00"/>
    <x v="2"/>
    <s v="South Arm SJ (Old Mill)"/>
    <s v="San Juan Estuary"/>
    <n v="1"/>
    <s v="Blennie/Gunnel"/>
    <s v="Wild"/>
    <s v="Non-salmonid juvenile"/>
    <n v="15"/>
    <n v="1"/>
    <n v="4"/>
    <n v="1"/>
    <s v="BS"/>
    <s v="Select tide"/>
    <m/>
    <m/>
  </r>
  <r>
    <n v="23"/>
    <x v="3"/>
    <n v="5"/>
    <s v="May"/>
    <n v="30"/>
    <x v="114"/>
    <d v="1899-12-30T12:21:00"/>
    <x v="3"/>
    <s v="Central Arm SJ at Island Rd Bridge"/>
    <s v="San Juan Estuary"/>
    <n v="1"/>
    <s v="Coho"/>
    <s v="Wild"/>
    <s v="Fry"/>
    <n v="3"/>
    <n v="1"/>
    <n v="2"/>
    <n v="20"/>
    <s v="BS"/>
    <s v="Select tide"/>
    <m/>
    <m/>
  </r>
  <r>
    <n v="23"/>
    <x v="3"/>
    <n v="5"/>
    <s v="May"/>
    <n v="30"/>
    <x v="114"/>
    <d v="1899-12-30T12:21:00"/>
    <x v="3"/>
    <s v="Central Arm SJ at Island Rd Bridge"/>
    <s v="San Juan Estuary"/>
    <n v="1"/>
    <s v="Chinook"/>
    <s v="Wild"/>
    <s v="Fry"/>
    <n v="5"/>
    <n v="1"/>
    <n v="2"/>
    <n v="1"/>
    <s v="BS"/>
    <s v="Select tide"/>
    <m/>
    <m/>
  </r>
  <r>
    <n v="23"/>
    <x v="3"/>
    <n v="5"/>
    <s v="May"/>
    <n v="30"/>
    <x v="114"/>
    <d v="1899-12-30T12:21:00"/>
    <x v="3"/>
    <s v="Central Arm SJ at Island Rd Bridge"/>
    <s v="San Juan Estuary"/>
    <n v="1"/>
    <s v="Sculpin"/>
    <s v="Wild"/>
    <s v="Non-salmonid juvenile"/>
    <n v="8"/>
    <n v="1"/>
    <n v="4"/>
    <n v="47"/>
    <s v="BS"/>
    <s v="Select tide"/>
    <m/>
    <m/>
  </r>
  <r>
    <n v="23"/>
    <x v="3"/>
    <n v="5"/>
    <s v="May"/>
    <n v="30"/>
    <x v="114"/>
    <d v="1899-12-30T12:55:00"/>
    <x v="10"/>
    <s v="Q Helen, top of Island Road"/>
    <s v="San Juan Estuary"/>
    <n v="1"/>
    <s v="Sculpin"/>
    <s v="Wild"/>
    <s v="Non-salmonid juvenile"/>
    <n v="8"/>
    <n v="1"/>
    <n v="4"/>
    <n v="5"/>
    <s v="BS"/>
    <s v="Select tide"/>
    <m/>
    <m/>
  </r>
  <r>
    <n v="23"/>
    <x v="3"/>
    <n v="5"/>
    <s v="May"/>
    <n v="30"/>
    <x v="114"/>
    <d v="1899-12-30T12:55:00"/>
    <x v="10"/>
    <s v="Q Helen, top of Island Road"/>
    <s v="San Juan Estuary"/>
    <n v="1"/>
    <s v="Flounder"/>
    <s v="Wild"/>
    <s v="Non-salmonid juvenile"/>
    <n v="11"/>
    <n v="1"/>
    <n v="4"/>
    <n v="1"/>
    <s v="BS"/>
    <s v="Select tide"/>
    <m/>
    <m/>
  </r>
  <r>
    <n v="23"/>
    <x v="3"/>
    <n v="5"/>
    <s v="May"/>
    <n v="30"/>
    <x v="114"/>
    <d v="1899-12-30T13:39:00"/>
    <x v="11"/>
    <s v="Q4, u/s of Tanis's template site"/>
    <s v="San Juan Estuary"/>
    <n v="1"/>
    <s v="Coho"/>
    <s v="Wild"/>
    <s v="Fry"/>
    <n v="3"/>
    <n v="1"/>
    <n v="2"/>
    <n v="19"/>
    <s v="BS"/>
    <s v="Select tide"/>
    <m/>
    <m/>
  </r>
  <r>
    <n v="23"/>
    <x v="3"/>
    <n v="5"/>
    <s v="May"/>
    <n v="30"/>
    <x v="114"/>
    <d v="1899-12-30T13:39:00"/>
    <x v="11"/>
    <s v="Q4, u/s of Tanis's template site"/>
    <s v="San Juan Estuary"/>
    <n v="1"/>
    <s v="Chinook"/>
    <s v="Wild"/>
    <s v="Fry"/>
    <n v="5"/>
    <n v="1"/>
    <n v="2"/>
    <n v="1"/>
    <s v="BS"/>
    <s v="Select tide"/>
    <m/>
    <m/>
  </r>
  <r>
    <n v="23"/>
    <x v="3"/>
    <n v="5"/>
    <s v="May"/>
    <n v="30"/>
    <x v="114"/>
    <d v="1899-12-30T13:39:00"/>
    <x v="11"/>
    <s v="Q4, u/s of Tanis's template site"/>
    <s v="San Juan Estuary"/>
    <n v="1"/>
    <s v="Sculpin"/>
    <s v="Wild"/>
    <s v="Non-salmonid juvenile"/>
    <n v="8"/>
    <n v="1"/>
    <n v="4"/>
    <n v="10"/>
    <s v="BS"/>
    <s v="Select tide"/>
    <m/>
    <m/>
  </r>
  <r>
    <n v="23"/>
    <x v="3"/>
    <n v="5"/>
    <s v="May"/>
    <n v="30"/>
    <x v="114"/>
    <d v="1899-12-30T13:39:00"/>
    <x v="11"/>
    <s v="Q4, u/s of Tanis's template site"/>
    <s v="San Juan Estuary"/>
    <n v="1"/>
    <s v="Stickleback"/>
    <s v="Wild"/>
    <s v="Non-salmonid juvenile"/>
    <n v="9"/>
    <n v="1"/>
    <n v="4"/>
    <n v="4"/>
    <s v="BS"/>
    <s v="Select tide"/>
    <m/>
    <m/>
  </r>
  <r>
    <n v="23"/>
    <x v="3"/>
    <n v="5"/>
    <s v="May"/>
    <n v="30"/>
    <x v="114"/>
    <d v="1899-12-30T13:39:00"/>
    <x v="11"/>
    <s v="Q4, u/s of Tanis's template site"/>
    <s v="San Juan Estuary"/>
    <n v="1"/>
    <s v="Blennie/Gunnel"/>
    <s v="Wild"/>
    <s v="Non-salmonid juvenile"/>
    <n v="15"/>
    <n v="1"/>
    <n v="4"/>
    <n v="1"/>
    <s v="BS"/>
    <s v="Select tide"/>
    <m/>
    <m/>
  </r>
  <r>
    <n v="23"/>
    <x v="3"/>
    <n v="5"/>
    <s v="May"/>
    <n v="30"/>
    <x v="114"/>
    <d v="1899-12-30T13:39:00"/>
    <x v="11"/>
    <s v="Q4, u/s of Tanis's template site"/>
    <s v="San Juan Estuary"/>
    <n v="1"/>
    <s v="Flounder"/>
    <s v="Wild"/>
    <s v="Non-salmonid juvenile"/>
    <n v="11"/>
    <n v="1"/>
    <n v="4"/>
    <n v="1"/>
    <s v="BS"/>
    <s v="Select tide"/>
    <m/>
    <m/>
  </r>
  <r>
    <n v="23"/>
    <x v="3"/>
    <n v="5"/>
    <s v="May"/>
    <n v="30"/>
    <x v="114"/>
    <d v="1899-12-30T14:28:00"/>
    <x v="38"/>
    <s v="Q09, San Juan mouth"/>
    <s v="San Juan Estuary"/>
    <n v="1"/>
    <s v="Coho"/>
    <s v="Wild"/>
    <s v="Fry"/>
    <n v="3"/>
    <n v="1"/>
    <n v="2"/>
    <n v="148"/>
    <s v="BS"/>
    <s v="Select tide"/>
    <m/>
    <m/>
  </r>
  <r>
    <n v="23"/>
    <x v="3"/>
    <n v="5"/>
    <s v="May"/>
    <n v="30"/>
    <x v="114"/>
    <d v="1899-12-30T14:28:00"/>
    <x v="38"/>
    <s v="Q09, San Juan mouth"/>
    <s v="San Juan Estuary"/>
    <n v="1"/>
    <s v="Chinook"/>
    <s v="Wild"/>
    <s v="Fry"/>
    <n v="5"/>
    <n v="1"/>
    <n v="2"/>
    <n v="4"/>
    <s v="BS"/>
    <s v="Select tide"/>
    <m/>
    <m/>
  </r>
  <r>
    <n v="23"/>
    <x v="3"/>
    <n v="5"/>
    <s v="May"/>
    <n v="30"/>
    <x v="114"/>
    <d v="1899-12-30T14:28:00"/>
    <x v="38"/>
    <s v="Q09, San Juan mouth"/>
    <s v="San Juan Estuary"/>
    <n v="1"/>
    <s v="Chum"/>
    <s v="Wild"/>
    <s v="Fry"/>
    <n v="2"/>
    <n v="1"/>
    <n v="2"/>
    <n v="2"/>
    <s v="BS"/>
    <s v="Select tide"/>
    <m/>
    <m/>
  </r>
  <r>
    <n v="23"/>
    <x v="3"/>
    <n v="5"/>
    <s v="May"/>
    <n v="30"/>
    <x v="114"/>
    <d v="1899-12-30T14:28:00"/>
    <x v="38"/>
    <s v="Q09, San Juan mouth"/>
    <s v="San Juan Estuary"/>
    <n v="1"/>
    <s v="Coho"/>
    <s v="Wild"/>
    <s v="Smolt"/>
    <n v="3"/>
    <n v="1"/>
    <n v="3"/>
    <n v="1"/>
    <s v="BS"/>
    <s v="Select tide"/>
    <m/>
    <m/>
  </r>
  <r>
    <n v="23"/>
    <x v="3"/>
    <n v="5"/>
    <s v="May"/>
    <n v="30"/>
    <x v="114"/>
    <d v="1899-12-30T14:28:00"/>
    <x v="38"/>
    <s v="Q09, San Juan mouth"/>
    <s v="San Juan Estuary"/>
    <n v="1"/>
    <s v="Sculpin"/>
    <s v="Wild"/>
    <s v="Non-salmonid juvenile"/>
    <n v="8"/>
    <n v="1"/>
    <n v="4"/>
    <n v="23"/>
    <s v="BS"/>
    <s v="Select tide"/>
    <m/>
    <m/>
  </r>
  <r>
    <n v="23"/>
    <x v="3"/>
    <n v="5"/>
    <s v="May"/>
    <n v="30"/>
    <x v="114"/>
    <d v="1899-12-30T14:28:00"/>
    <x v="38"/>
    <s v="Q09, San Juan mouth"/>
    <s v="San Juan Estuary"/>
    <n v="1"/>
    <s v="Stickleback"/>
    <s v="Wild"/>
    <s v="Non-salmonid juvenile"/>
    <n v="9"/>
    <n v="1"/>
    <n v="4"/>
    <n v="2"/>
    <s v="BS"/>
    <s v="Select tide"/>
    <m/>
    <m/>
  </r>
  <r>
    <n v="23"/>
    <x v="3"/>
    <n v="5"/>
    <s v="May"/>
    <n v="31"/>
    <x v="115"/>
    <d v="1899-12-30T09:02:00"/>
    <x v="40"/>
    <s v="San Juan R opposite Fairly Lake outlet"/>
    <s v="San Juan River"/>
    <n v="1"/>
    <s v="Coho"/>
    <s v="Wild"/>
    <s v="Fry"/>
    <n v="3"/>
    <n v="1"/>
    <n v="2"/>
    <n v="78"/>
    <s v="BS"/>
    <s v="Select tide"/>
    <m/>
    <m/>
  </r>
  <r>
    <n v="23"/>
    <x v="3"/>
    <n v="5"/>
    <s v="May"/>
    <n v="31"/>
    <x v="115"/>
    <d v="1899-12-30T09:02:00"/>
    <x v="40"/>
    <s v="San Juan R opposite Fairly Lake outlet"/>
    <s v="San Juan River"/>
    <n v="1"/>
    <s v="Sculpin"/>
    <s v="Wild"/>
    <s v="Non-salmonid juvenile"/>
    <n v="8"/>
    <n v="1"/>
    <n v="4"/>
    <n v="2"/>
    <s v="BS"/>
    <s v="Select tide"/>
    <m/>
    <m/>
  </r>
  <r>
    <n v="23"/>
    <x v="3"/>
    <n v="5"/>
    <s v="May"/>
    <n v="31"/>
    <x v="115"/>
    <d v="1899-12-30T09:02:00"/>
    <x v="40"/>
    <s v="San Juan R opposite Fairly Lake outlet"/>
    <s v="San Juan River"/>
    <n v="1"/>
    <s v="Stickleback"/>
    <s v="Wild"/>
    <s v="Non-salmonid juvenile"/>
    <n v="9"/>
    <n v="1"/>
    <n v="4"/>
    <n v="11"/>
    <s v="BS"/>
    <s v="Select tide"/>
    <m/>
    <m/>
  </r>
  <r>
    <n v="23"/>
    <x v="3"/>
    <n v="5"/>
    <s v="May"/>
    <n v="31"/>
    <x v="115"/>
    <d v="1899-12-30T09:50:00"/>
    <x v="41"/>
    <s v="San Juan R downstream of Fairly Lake outlet"/>
    <s v="San Juan River"/>
    <n v="1"/>
    <s v="Coho"/>
    <s v="Wild"/>
    <s v="Fry"/>
    <n v="3"/>
    <n v="1"/>
    <n v="2"/>
    <n v="144"/>
    <s v="BS"/>
    <s v="Select tide"/>
    <m/>
    <m/>
  </r>
  <r>
    <n v="23"/>
    <x v="3"/>
    <n v="5"/>
    <s v="May"/>
    <n v="31"/>
    <x v="115"/>
    <d v="1899-12-30T09:50:00"/>
    <x v="41"/>
    <s v="San Juan R downstream of Fairly Lake outlet"/>
    <s v="San Juan River"/>
    <n v="1"/>
    <s v="Sculpin"/>
    <s v="Wild"/>
    <s v="Non-salmonid juvenile"/>
    <n v="8"/>
    <n v="1"/>
    <n v="4"/>
    <n v="8"/>
    <s v="BS"/>
    <s v="Select tide"/>
    <m/>
    <m/>
  </r>
  <r>
    <n v="23"/>
    <x v="3"/>
    <n v="5"/>
    <s v="May"/>
    <n v="31"/>
    <x v="115"/>
    <d v="1899-12-30T09:50:00"/>
    <x v="41"/>
    <s v="San Juan R downstream of Fairly Lake outlet"/>
    <s v="San Juan River"/>
    <n v="1"/>
    <s v="Stickleback"/>
    <s v="Wild"/>
    <s v="Non-salmonid juvenile"/>
    <n v="9"/>
    <n v="1"/>
    <n v="4"/>
    <n v="1"/>
    <s v="BS"/>
    <s v="Select tide"/>
    <m/>
    <m/>
  </r>
  <r>
    <n v="23"/>
    <x v="3"/>
    <n v="5"/>
    <s v="May"/>
    <n v="31"/>
    <x v="115"/>
    <d v="1899-12-30T11:15:00"/>
    <x v="42"/>
    <s v="San Juan R downstream of Fairly Lake outlet"/>
    <s v="San Juan River"/>
    <n v="1"/>
    <s v="Coho"/>
    <s v="Wild"/>
    <s v="Fry"/>
    <n v="3"/>
    <n v="1"/>
    <n v="2"/>
    <n v="52"/>
    <s v="BS"/>
    <s v="Select tide"/>
    <m/>
    <m/>
  </r>
  <r>
    <n v="23"/>
    <x v="3"/>
    <n v="5"/>
    <s v="May"/>
    <n v="31"/>
    <x v="115"/>
    <d v="1899-12-30T11:15:00"/>
    <x v="42"/>
    <s v="San Juan R downstream of Fairly Lake outlet"/>
    <s v="San Juan River"/>
    <n v="1"/>
    <s v="Sculpin"/>
    <s v="Wild"/>
    <s v="Non-salmonid juvenile"/>
    <n v="8"/>
    <n v="1"/>
    <n v="4"/>
    <n v="6"/>
    <s v="BS"/>
    <s v="Select tide"/>
    <m/>
    <m/>
  </r>
  <r>
    <n v="23"/>
    <x v="3"/>
    <n v="5"/>
    <s v="May"/>
    <n v="31"/>
    <x v="115"/>
    <d v="1899-12-30T11:15:00"/>
    <x v="42"/>
    <s v="San Juan R downstream of Fairly Lake outlet"/>
    <s v="San Juan River"/>
    <n v="1"/>
    <s v="Stickleback"/>
    <s v="Wild"/>
    <s v="Non-salmonid juvenile"/>
    <n v="9"/>
    <n v="1"/>
    <n v="4"/>
    <n v="9"/>
    <s v="BS"/>
    <s v="Select tide"/>
    <m/>
    <m/>
  </r>
  <r>
    <n v="23"/>
    <x v="3"/>
    <n v="5"/>
    <s v="May"/>
    <n v="31"/>
    <x v="115"/>
    <d v="1899-12-30T11:37:00"/>
    <x v="43"/>
    <s v="San Juan R upstream of Fairly Lake outlet"/>
    <s v="San Juan River"/>
    <n v="1"/>
    <s v="Coho"/>
    <s v="Wild"/>
    <s v="Fry"/>
    <n v="3"/>
    <n v="1"/>
    <n v="2"/>
    <n v="24"/>
    <s v="BS"/>
    <s v="Select tide"/>
    <m/>
    <m/>
  </r>
  <r>
    <n v="23"/>
    <x v="3"/>
    <n v="5"/>
    <s v="May"/>
    <n v="31"/>
    <x v="115"/>
    <d v="1899-12-30T11:37:00"/>
    <x v="43"/>
    <s v="San Juan R upstream of Fairly Lake outlet"/>
    <s v="San Juan River"/>
    <n v="1"/>
    <s v="Sculpin"/>
    <s v="Wild"/>
    <s v="Non-salmonid juvenile"/>
    <n v="8"/>
    <n v="1"/>
    <n v="4"/>
    <n v="36"/>
    <s v="BS"/>
    <s v="Select tide"/>
    <m/>
    <m/>
  </r>
  <r>
    <n v="23"/>
    <x v="3"/>
    <n v="5"/>
    <s v="May"/>
    <n v="31"/>
    <x v="115"/>
    <d v="1899-12-30T11:37:00"/>
    <x v="43"/>
    <s v="San Juan R upstream of Fairly Lake outlet"/>
    <s v="San Juan River"/>
    <n v="1"/>
    <s v="Stickleback"/>
    <s v="Wild"/>
    <s v="Non-salmonid juvenile"/>
    <n v="9"/>
    <n v="1"/>
    <n v="4"/>
    <n v="5"/>
    <s v="BS"/>
    <s v="Select tide"/>
    <m/>
    <m/>
  </r>
  <r>
    <n v="23"/>
    <x v="3"/>
    <n v="5"/>
    <s v="May"/>
    <n v="31"/>
    <x v="115"/>
    <d v="1899-12-30T12:57:00"/>
    <x v="44"/>
    <s v="San Juan R downstream of Fairly Lake outlet"/>
    <s v="San Juan River"/>
    <n v="1"/>
    <s v="Coho"/>
    <s v="Wild"/>
    <s v="Fry"/>
    <n v="3"/>
    <n v="1"/>
    <n v="2"/>
    <n v="99"/>
    <s v="BS"/>
    <s v="Select tide"/>
    <m/>
    <m/>
  </r>
  <r>
    <n v="23"/>
    <x v="3"/>
    <n v="5"/>
    <s v="May"/>
    <n v="31"/>
    <x v="115"/>
    <d v="1899-12-30T12:57:00"/>
    <x v="44"/>
    <s v="San Juan R downstream of Fairly Lake outlet"/>
    <s v="San Juan River"/>
    <n v="1"/>
    <s v="Coho"/>
    <s v="Wild"/>
    <s v="Smolt"/>
    <n v="3"/>
    <n v="1"/>
    <n v="3"/>
    <n v="3"/>
    <s v="BS"/>
    <s v="Select tide"/>
    <m/>
    <m/>
  </r>
  <r>
    <n v="23"/>
    <x v="3"/>
    <n v="5"/>
    <s v="May"/>
    <n v="31"/>
    <x v="115"/>
    <d v="1899-12-30T12:57:00"/>
    <x v="44"/>
    <s v="San Juan R downstream of Fairly Lake outlet"/>
    <s v="San Juan River"/>
    <n v="1"/>
    <s v="Sculpin"/>
    <s v="Wild"/>
    <s v="Non-salmonid juvenile"/>
    <n v="8"/>
    <n v="1"/>
    <n v="4"/>
    <n v="12"/>
    <s v="BS"/>
    <s v="Select tide"/>
    <m/>
    <m/>
  </r>
  <r>
    <n v="23"/>
    <x v="3"/>
    <n v="5"/>
    <s v="May"/>
    <n v="31"/>
    <x v="115"/>
    <d v="1899-12-30T12:57:00"/>
    <x v="44"/>
    <s v="San Juan R downstream of Fairly Lake outlet"/>
    <s v="San Juan River"/>
    <n v="1"/>
    <s v="Stickleback"/>
    <s v="Wild"/>
    <s v="Non-salmonid juvenile"/>
    <n v="9"/>
    <n v="1"/>
    <n v="4"/>
    <n v="6"/>
    <s v="BS"/>
    <s v="Select tide"/>
    <m/>
    <m/>
  </r>
  <r>
    <n v="23"/>
    <x v="3"/>
    <n v="5"/>
    <s v="May"/>
    <n v="31"/>
    <x v="115"/>
    <d v="1899-12-30T12:57:00"/>
    <x v="44"/>
    <s v="San Juan R downstream of Fairly Lake outlet"/>
    <s v="San Juan River"/>
    <n v="1"/>
    <s v="Chinook"/>
    <s v="Wild"/>
    <s v="Fry"/>
    <n v="5"/>
    <n v="1"/>
    <n v="2"/>
    <n v="3"/>
    <s v="BS"/>
    <s v="Select tide"/>
    <m/>
    <m/>
  </r>
  <r>
    <n v="23"/>
    <x v="3"/>
    <n v="6"/>
    <s v="Jun"/>
    <n v="1"/>
    <x v="116"/>
    <d v="1899-12-30T10:01:00"/>
    <x v="41"/>
    <s v="San Juan R downstream of Fairly Lake outlet"/>
    <s v="San Juan River"/>
    <n v="1"/>
    <s v="Coho"/>
    <s v="Wild"/>
    <s v="Fry"/>
    <n v="3"/>
    <n v="1"/>
    <n v="2"/>
    <n v="245"/>
    <s v="BS"/>
    <s v="Select tide"/>
    <m/>
    <m/>
  </r>
  <r>
    <n v="23"/>
    <x v="3"/>
    <n v="6"/>
    <s v="Jun"/>
    <n v="1"/>
    <x v="116"/>
    <d v="1899-12-30T10:01:00"/>
    <x v="41"/>
    <s v="San Juan R downstream of Fairly Lake outlet"/>
    <s v="San Juan River"/>
    <n v="1"/>
    <s v="Chinook"/>
    <s v="Wild"/>
    <s v="Fry"/>
    <n v="5"/>
    <n v="1"/>
    <n v="2"/>
    <n v="6"/>
    <s v="BS"/>
    <s v="Select tide"/>
    <m/>
    <m/>
  </r>
  <r>
    <n v="23"/>
    <x v="3"/>
    <n v="6"/>
    <s v="Jun"/>
    <n v="1"/>
    <x v="116"/>
    <d v="1899-12-30T10:01:00"/>
    <x v="41"/>
    <s v="San Juan R downstream of Fairly Lake outlet"/>
    <s v="San Juan River"/>
    <n v="1"/>
    <s v="Sculpin"/>
    <s v="Wild"/>
    <s v="Non-salmonid juvenile"/>
    <n v="8"/>
    <n v="1"/>
    <n v="4"/>
    <n v="7"/>
    <s v="BS"/>
    <s v="Select tide"/>
    <m/>
    <m/>
  </r>
  <r>
    <n v="23"/>
    <x v="3"/>
    <n v="6"/>
    <s v="Jun"/>
    <n v="1"/>
    <x v="116"/>
    <d v="1899-12-30T10:01:00"/>
    <x v="41"/>
    <s v="San Juan R downstream of Fairly Lake outlet"/>
    <s v="San Juan River"/>
    <n v="1"/>
    <s v="Stickleback"/>
    <s v="Wild"/>
    <s v="Non-salmonid juvenile"/>
    <n v="9"/>
    <n v="1"/>
    <n v="4"/>
    <n v="2"/>
    <s v="BS"/>
    <s v="Select tide"/>
    <m/>
    <m/>
  </r>
  <r>
    <n v="23"/>
    <x v="3"/>
    <n v="6"/>
    <s v="Jun"/>
    <n v="1"/>
    <x v="116"/>
    <d v="1899-12-30T10:54:00"/>
    <x v="44"/>
    <s v="San Juan R downstream of Fairly Lake outlet"/>
    <s v="San Juan River"/>
    <n v="1"/>
    <s v="Coho"/>
    <s v="Wild"/>
    <s v="Fry"/>
    <n v="3"/>
    <n v="1"/>
    <n v="2"/>
    <n v="357"/>
    <s v="BS"/>
    <s v="Select tide"/>
    <m/>
    <m/>
  </r>
  <r>
    <n v="23"/>
    <x v="3"/>
    <n v="6"/>
    <s v="Jun"/>
    <n v="1"/>
    <x v="116"/>
    <d v="1899-12-30T10:54:00"/>
    <x v="44"/>
    <s v="San Juan R downstream of Fairly Lake outlet"/>
    <s v="San Juan River"/>
    <n v="1"/>
    <s v="Sculpin"/>
    <s v="Wild"/>
    <s v="Non-salmonid juvenile"/>
    <n v="8"/>
    <n v="1"/>
    <n v="4"/>
    <n v="14"/>
    <s v="BS"/>
    <s v="Select tide"/>
    <m/>
    <m/>
  </r>
  <r>
    <n v="23"/>
    <x v="3"/>
    <n v="6"/>
    <s v="Jun"/>
    <n v="1"/>
    <x v="116"/>
    <d v="1899-12-30T10:54:00"/>
    <x v="44"/>
    <s v="San Juan R downstream of Fairly Lake outlet"/>
    <s v="San Juan River"/>
    <n v="1"/>
    <s v="Stickleback"/>
    <s v="Wild"/>
    <s v="Non-salmonid juvenile"/>
    <n v="9"/>
    <n v="1"/>
    <n v="4"/>
    <n v="10"/>
    <s v="BS"/>
    <s v="Select tide"/>
    <m/>
    <m/>
  </r>
  <r>
    <n v="23"/>
    <x v="3"/>
    <n v="6"/>
    <s v="Jun"/>
    <n v="1"/>
    <x v="116"/>
    <d v="1899-12-30T11:43:00"/>
    <x v="40"/>
    <s v="San Juan R opposite Fairly Lake outlet"/>
    <s v="San Juan River"/>
    <n v="1"/>
    <s v="Coho"/>
    <s v="Wild"/>
    <s v="Fry"/>
    <n v="3"/>
    <n v="1"/>
    <n v="2"/>
    <n v="96"/>
    <s v="BS"/>
    <s v="Select tide"/>
    <m/>
    <m/>
  </r>
  <r>
    <n v="23"/>
    <x v="3"/>
    <n v="6"/>
    <s v="Jun"/>
    <n v="1"/>
    <x v="116"/>
    <d v="1899-12-30T11:43:00"/>
    <x v="40"/>
    <s v="San Juan R opposite Fairly Lake outlet"/>
    <s v="San Juan River"/>
    <n v="1"/>
    <s v="Chinook"/>
    <s v="Wild"/>
    <s v="Fry"/>
    <n v="5"/>
    <n v="1"/>
    <n v="2"/>
    <n v="1"/>
    <s v="BS"/>
    <s v="Select tide"/>
    <m/>
    <m/>
  </r>
  <r>
    <n v="23"/>
    <x v="3"/>
    <n v="6"/>
    <s v="Jun"/>
    <n v="1"/>
    <x v="116"/>
    <d v="1899-12-30T11:43:00"/>
    <x v="40"/>
    <s v="San Juan R opposite Fairly Lake outlet"/>
    <s v="San Juan River"/>
    <n v="1"/>
    <s v="Sculpin"/>
    <s v="Wild"/>
    <s v="Non-salmonid juvenile"/>
    <n v="8"/>
    <n v="1"/>
    <n v="4"/>
    <n v="14"/>
    <s v="BS"/>
    <s v="Select tide"/>
    <m/>
    <m/>
  </r>
  <r>
    <n v="23"/>
    <x v="3"/>
    <n v="6"/>
    <s v="Jun"/>
    <n v="1"/>
    <x v="116"/>
    <d v="1899-12-30T11:43:00"/>
    <x v="40"/>
    <s v="San Juan R opposite Fairly Lake outlet"/>
    <s v="San Juan River"/>
    <n v="1"/>
    <s v="Stickleback"/>
    <s v="Wild"/>
    <s v="Non-salmonid juvenile"/>
    <n v="9"/>
    <n v="1"/>
    <n v="4"/>
    <n v="7"/>
    <s v="BS"/>
    <s v="Select tide"/>
    <m/>
    <m/>
  </r>
  <r>
    <n v="23"/>
    <x v="3"/>
    <n v="6"/>
    <s v="Jun"/>
    <n v="1"/>
    <x v="116"/>
    <d v="1899-12-30T13:05:00"/>
    <x v="15"/>
    <s v="Q07, Central/South Arm confluence"/>
    <s v="San Juan Estuary"/>
    <n v="1"/>
    <s v="Coho"/>
    <s v="Wild"/>
    <s v="Fry"/>
    <n v="3"/>
    <n v="1"/>
    <n v="2"/>
    <n v="13"/>
    <s v="BS"/>
    <s v="Select tide"/>
    <m/>
    <m/>
  </r>
  <r>
    <n v="23"/>
    <x v="3"/>
    <n v="6"/>
    <s v="Jun"/>
    <n v="1"/>
    <x v="116"/>
    <d v="1899-12-30T13:05:00"/>
    <x v="15"/>
    <s v="Q07, Central/South Arm confluence"/>
    <s v="San Juan Estuary"/>
    <n v="1"/>
    <s v="Chinook"/>
    <s v="Wild"/>
    <s v="Fry"/>
    <n v="5"/>
    <n v="1"/>
    <n v="2"/>
    <n v="1"/>
    <s v="BS"/>
    <s v="Select tide"/>
    <m/>
    <m/>
  </r>
  <r>
    <n v="23"/>
    <x v="3"/>
    <n v="6"/>
    <s v="Jun"/>
    <n v="1"/>
    <x v="116"/>
    <d v="1899-12-30T13:05:00"/>
    <x v="15"/>
    <s v="Q07, Central/South Arm confluence"/>
    <s v="San Juan Estuary"/>
    <n v="1"/>
    <s v="Sculpin"/>
    <s v="Wild"/>
    <s v="Non-salmonid juvenile"/>
    <n v="8"/>
    <n v="1"/>
    <n v="4"/>
    <n v="34"/>
    <s v="BS"/>
    <s v="Select tide"/>
    <m/>
    <m/>
  </r>
  <r>
    <n v="23"/>
    <x v="3"/>
    <n v="6"/>
    <s v="Jun"/>
    <n v="1"/>
    <x v="116"/>
    <d v="1899-12-30T13:05:00"/>
    <x v="15"/>
    <s v="Q07, Central/South Arm confluence"/>
    <s v="San Juan Estuary"/>
    <n v="1"/>
    <s v="Stickleback"/>
    <s v="Wild"/>
    <s v="Non-salmonid juvenile"/>
    <n v="9"/>
    <n v="1"/>
    <n v="4"/>
    <n v="46"/>
    <s v="BS"/>
    <s v="Select tide"/>
    <m/>
    <m/>
  </r>
  <r>
    <n v="23"/>
    <x v="3"/>
    <n v="6"/>
    <s v="Jun"/>
    <n v="1"/>
    <x v="116"/>
    <d v="1899-12-30T13:05:00"/>
    <x v="15"/>
    <s v="Q07, Central/South Arm confluence"/>
    <s v="San Juan Estuary"/>
    <n v="1"/>
    <s v="Blennie/Gunnel"/>
    <s v="Wild"/>
    <s v="Non-salmonid juvenile"/>
    <n v="15"/>
    <n v="1"/>
    <n v="4"/>
    <n v="7"/>
    <s v="BS"/>
    <s v="Select tide"/>
    <m/>
    <m/>
  </r>
  <r>
    <n v="23"/>
    <x v="3"/>
    <n v="6"/>
    <s v="Jun"/>
    <n v="1"/>
    <x v="116"/>
    <d v="1899-12-30T14:12:00"/>
    <x v="3"/>
    <s v="Central Arm SJ at Island Rd Bridge"/>
    <s v="San Juan Estuary"/>
    <n v="1"/>
    <s v="Coho"/>
    <s v="Wild"/>
    <s v="Fry"/>
    <n v="3"/>
    <n v="1"/>
    <n v="2"/>
    <n v="16"/>
    <s v="BS"/>
    <s v="Select tide"/>
    <m/>
    <m/>
  </r>
  <r>
    <n v="23"/>
    <x v="3"/>
    <n v="6"/>
    <s v="Jun"/>
    <n v="1"/>
    <x v="116"/>
    <d v="1899-12-30T14:12:00"/>
    <x v="3"/>
    <s v="Central Arm SJ at Island Rd Bridge"/>
    <s v="San Juan Estuary"/>
    <n v="1"/>
    <s v="Chinook"/>
    <s v="Wild"/>
    <s v="Fry"/>
    <n v="5"/>
    <n v="1"/>
    <n v="2"/>
    <n v="2"/>
    <s v="BS"/>
    <s v="Select tide"/>
    <m/>
    <m/>
  </r>
  <r>
    <n v="23"/>
    <x v="3"/>
    <n v="6"/>
    <s v="Jun"/>
    <n v="1"/>
    <x v="116"/>
    <d v="1899-12-30T14:12:00"/>
    <x v="3"/>
    <s v="Central Arm SJ at Island Rd Bridge"/>
    <s v="San Juan Estuary"/>
    <n v="1"/>
    <s v="Sculpin"/>
    <s v="Wild"/>
    <s v="Non-salmonid juvenile"/>
    <n v="8"/>
    <n v="1"/>
    <n v="4"/>
    <n v="21"/>
    <s v="BS"/>
    <s v="Select tide"/>
    <m/>
    <m/>
  </r>
  <r>
    <n v="23"/>
    <x v="3"/>
    <n v="6"/>
    <s v="Jun"/>
    <n v="1"/>
    <x v="116"/>
    <d v="1899-12-30T14:45:00"/>
    <x v="10"/>
    <s v="Q Helen, top of Island Road"/>
    <s v="San Juan Estuary"/>
    <n v="1"/>
    <s v="Sculpin"/>
    <s v="Wild"/>
    <s v="Non-salmonid juvenile"/>
    <n v="8"/>
    <n v="1"/>
    <n v="4"/>
    <n v="5"/>
    <s v="BS"/>
    <s v="Select tide"/>
    <m/>
    <m/>
  </r>
  <r>
    <n v="23"/>
    <x v="3"/>
    <n v="6"/>
    <s v="Jun"/>
    <n v="1"/>
    <x v="116"/>
    <d v="1899-12-30T14:45:00"/>
    <x v="10"/>
    <s v="Q Helen, top of Island Road"/>
    <s v="San Juan Estuary"/>
    <n v="1"/>
    <s v="Flounder"/>
    <s v="Wild"/>
    <s v="Non-salmonid juvenile"/>
    <n v="11"/>
    <n v="1"/>
    <n v="4"/>
    <n v="2"/>
    <s v="BS"/>
    <s v="Select tide"/>
    <m/>
    <m/>
  </r>
  <r>
    <n v="23"/>
    <x v="3"/>
    <n v="6"/>
    <s v="Jun"/>
    <n v="2"/>
    <x v="117"/>
    <d v="1899-12-30T09:05:00"/>
    <x v="25"/>
    <s v="Site 6, just upstream of bridge"/>
    <s v="Gordon Estuary"/>
    <n v="1"/>
    <s v="Coho"/>
    <s v="Wild"/>
    <s v="Fry"/>
    <n v="3"/>
    <n v="1"/>
    <n v="2"/>
    <n v="77"/>
    <s v="BS"/>
    <s v="Select tide"/>
    <m/>
    <m/>
  </r>
  <r>
    <n v="23"/>
    <x v="3"/>
    <n v="6"/>
    <s v="Jun"/>
    <n v="2"/>
    <x v="117"/>
    <d v="1899-12-30T09:05:00"/>
    <x v="25"/>
    <s v="Site 6, just upstream of bridge"/>
    <s v="Gordon Estuary"/>
    <n v="1"/>
    <s v="Sculpin"/>
    <s v="Wild"/>
    <s v="Non-salmonid juvenile"/>
    <n v="8"/>
    <n v="1"/>
    <n v="4"/>
    <n v="8"/>
    <s v="BS"/>
    <s v="Select tide"/>
    <m/>
    <m/>
  </r>
  <r>
    <n v="23"/>
    <x v="3"/>
    <n v="6"/>
    <s v="Jun"/>
    <n v="2"/>
    <x v="117"/>
    <d v="1899-12-30T09:05:00"/>
    <x v="25"/>
    <s v="Site 6, just upstream of bridge"/>
    <s v="Gordon Estuary"/>
    <n v="1"/>
    <s v="Stickleback"/>
    <s v="Wild"/>
    <s v="Non-salmonid juvenile"/>
    <n v="9"/>
    <n v="1"/>
    <n v="4"/>
    <n v="47"/>
    <s v="BS"/>
    <s v="Select tide"/>
    <m/>
    <m/>
  </r>
  <r>
    <n v="23"/>
    <x v="3"/>
    <n v="6"/>
    <s v="Jun"/>
    <n v="2"/>
    <x v="117"/>
    <d v="1899-12-30T09:35:00"/>
    <x v="0"/>
    <s v="Pacheedah Shores Boat Ramp"/>
    <s v="Gordon Estuary"/>
    <n v="1"/>
    <s v="Coho"/>
    <s v="Wild"/>
    <s v="Fry"/>
    <n v="3"/>
    <n v="1"/>
    <n v="2"/>
    <n v="17"/>
    <s v="BS"/>
    <s v="Select tide"/>
    <m/>
    <m/>
  </r>
  <r>
    <n v="23"/>
    <x v="3"/>
    <n v="6"/>
    <s v="Jun"/>
    <n v="2"/>
    <x v="117"/>
    <d v="1899-12-30T09:35:00"/>
    <x v="0"/>
    <s v="Pacheedah Shores Boat Ramp"/>
    <s v="Gordon Estuary"/>
    <n v="1"/>
    <s v="Chinook"/>
    <s v="Wild"/>
    <s v="Fry"/>
    <n v="5"/>
    <n v="1"/>
    <n v="2"/>
    <n v="1"/>
    <s v="BS"/>
    <s v="Select tide"/>
    <m/>
    <m/>
  </r>
  <r>
    <n v="23"/>
    <x v="3"/>
    <n v="6"/>
    <s v="Jun"/>
    <n v="2"/>
    <x v="117"/>
    <d v="1899-12-30T09:35:00"/>
    <x v="0"/>
    <s v="Pacheedah Shores Boat Ramp"/>
    <s v="Gordon Estuary"/>
    <n v="1"/>
    <s v="Sculpin"/>
    <s v="Wild"/>
    <s v="Non-salmonid juvenile"/>
    <n v="8"/>
    <n v="1"/>
    <n v="4"/>
    <n v="10"/>
    <s v="BS"/>
    <s v="Select tide"/>
    <m/>
    <m/>
  </r>
  <r>
    <n v="23"/>
    <x v="3"/>
    <n v="6"/>
    <s v="Jun"/>
    <n v="2"/>
    <x v="117"/>
    <d v="1899-12-30T09:35:00"/>
    <x v="0"/>
    <s v="Pacheedah Shores Boat Ramp"/>
    <s v="Gordon Estuary"/>
    <n v="1"/>
    <s v="Stickleback"/>
    <s v="Wild"/>
    <s v="Non-salmonid juvenile"/>
    <n v="9"/>
    <n v="1"/>
    <n v="4"/>
    <n v="30"/>
    <s v="BS"/>
    <s v="Select tide"/>
    <m/>
    <m/>
  </r>
  <r>
    <n v="23"/>
    <x v="3"/>
    <n v="6"/>
    <s v="Jun"/>
    <n v="2"/>
    <x v="117"/>
    <d v="1899-12-30T09:35:00"/>
    <x v="0"/>
    <s v="Pacheedah Shores Boat Ramp"/>
    <s v="Gordon Estuary"/>
    <n v="1"/>
    <s v="Pipefish"/>
    <s v="Wild"/>
    <s v="Non-salmonid juvenile"/>
    <n v="18"/>
    <n v="1"/>
    <n v="4"/>
    <n v="12"/>
    <s v="BS"/>
    <s v="Select tide"/>
    <m/>
    <m/>
  </r>
  <r>
    <n v="23"/>
    <x v="3"/>
    <n v="6"/>
    <s v="Jun"/>
    <n v="2"/>
    <x v="117"/>
    <d v="1899-12-30T09:35:00"/>
    <x v="0"/>
    <s v="Pacheedah Shores Boat Ramp"/>
    <s v="Gordon Estuary"/>
    <n v="1"/>
    <s v="Blennie/Gunnel"/>
    <s v="Wild"/>
    <s v="Non-salmonid juvenile"/>
    <n v="15"/>
    <n v="1"/>
    <n v="4"/>
    <n v="30"/>
    <s v="BS"/>
    <s v="Select tide"/>
    <m/>
    <m/>
  </r>
  <r>
    <n v="23"/>
    <x v="3"/>
    <n v="6"/>
    <s v="Jun"/>
    <n v="2"/>
    <x v="117"/>
    <d v="1899-12-30T09:35:00"/>
    <x v="0"/>
    <s v="Pacheedah Shores Boat Ramp"/>
    <s v="Gordon Estuary"/>
    <n v="1"/>
    <s v="Flounder"/>
    <s v="Wild"/>
    <s v="Non-salmonid juvenile"/>
    <n v="11"/>
    <n v="1"/>
    <n v="4"/>
    <n v="1"/>
    <s v="BS"/>
    <s v="Select tide"/>
    <m/>
    <m/>
  </r>
  <r>
    <n v="23"/>
    <x v="3"/>
    <n v="6"/>
    <s v="Jun"/>
    <n v="2"/>
    <x v="117"/>
    <d v="1899-12-30T09:35:00"/>
    <x v="0"/>
    <s v="Pacheedah Shores Boat Ramp"/>
    <s v="Gordon Estuary"/>
    <n v="1"/>
    <s v="Perch"/>
    <s v="Wild"/>
    <s v="Non-salmonid juvenile"/>
    <n v="13"/>
    <n v="1"/>
    <n v="4"/>
    <n v="3"/>
    <s v="BS"/>
    <s v="Select tide"/>
    <m/>
    <m/>
  </r>
  <r>
    <n v="23"/>
    <x v="3"/>
    <n v="6"/>
    <s v="Jun"/>
    <n v="2"/>
    <x v="117"/>
    <d v="1899-12-30T09:35:00"/>
    <x v="0"/>
    <s v="Pacheedah Shores Boat Ramp"/>
    <s v="Gordon Estuary"/>
    <n v="1"/>
    <s v="Coho"/>
    <s v="Wild"/>
    <s v="Smolt"/>
    <n v="3"/>
    <n v="1"/>
    <n v="3"/>
    <n v="1"/>
    <s v="BS"/>
    <s v="Select tide"/>
    <m/>
    <m/>
  </r>
  <r>
    <n v="23"/>
    <x v="3"/>
    <n v="6"/>
    <s v="Jun"/>
    <n v="2"/>
    <x v="117"/>
    <d v="1899-12-30T10:00:00"/>
    <x v="9"/>
    <s v="Q Jeff (right bank opposite N. Arm confl.)"/>
    <s v="Gordon Estuary"/>
    <n v="1"/>
    <s v="Coho"/>
    <s v="Wild"/>
    <s v="Fry"/>
    <n v="3"/>
    <n v="1"/>
    <n v="2"/>
    <n v="5"/>
    <s v="BS"/>
    <s v="Select tide"/>
    <m/>
    <m/>
  </r>
  <r>
    <n v="23"/>
    <x v="3"/>
    <n v="6"/>
    <s v="Jun"/>
    <n v="2"/>
    <x v="117"/>
    <d v="1899-12-30T10:00:00"/>
    <x v="9"/>
    <s v="Q Jeff (right bank opposite N. Arm confl.)"/>
    <s v="Gordon Estuary"/>
    <n v="1"/>
    <s v="Coho"/>
    <s v="Wild"/>
    <s v="Smolt"/>
    <n v="3"/>
    <n v="1"/>
    <n v="3"/>
    <n v="3"/>
    <s v="BS"/>
    <s v="Select tide"/>
    <m/>
    <m/>
  </r>
  <r>
    <n v="23"/>
    <x v="3"/>
    <n v="6"/>
    <s v="Jun"/>
    <n v="2"/>
    <x v="117"/>
    <d v="1899-12-30T10:00:00"/>
    <x v="9"/>
    <s v="Q Jeff (right bank opposite N. Arm confl.)"/>
    <s v="Gordon Estuary"/>
    <n v="1"/>
    <s v="Chinook"/>
    <s v="Wild"/>
    <s v="Fry"/>
    <n v="5"/>
    <n v="1"/>
    <n v="2"/>
    <n v="2"/>
    <s v="BS"/>
    <s v="Select tide"/>
    <m/>
    <m/>
  </r>
  <r>
    <n v="23"/>
    <x v="3"/>
    <n v="6"/>
    <s v="Jun"/>
    <n v="2"/>
    <x v="117"/>
    <d v="1899-12-30T10:00:00"/>
    <x v="9"/>
    <s v="Q Jeff (right bank opposite N. Arm confl.)"/>
    <s v="Gordon Estuary"/>
    <n v="1"/>
    <s v="Sculpin"/>
    <s v="Wild"/>
    <s v="Non-salmonid juvenile"/>
    <n v="8"/>
    <n v="1"/>
    <n v="4"/>
    <n v="51"/>
    <s v="BS"/>
    <s v="Select tide"/>
    <m/>
    <m/>
  </r>
  <r>
    <n v="23"/>
    <x v="3"/>
    <n v="6"/>
    <s v="Jun"/>
    <n v="2"/>
    <x v="117"/>
    <d v="1899-12-30T10:00:00"/>
    <x v="9"/>
    <s v="Q Jeff (right bank opposite N. Arm confl.)"/>
    <s v="Gordon Estuary"/>
    <n v="1"/>
    <s v="Stickleback"/>
    <s v="Wild"/>
    <s v="Non-salmonid juvenile"/>
    <n v="9"/>
    <n v="1"/>
    <n v="4"/>
    <n v="10"/>
    <s v="BS"/>
    <s v="Select tide"/>
    <m/>
    <m/>
  </r>
  <r>
    <n v="23"/>
    <x v="3"/>
    <n v="6"/>
    <s v="Jun"/>
    <n v="2"/>
    <x v="117"/>
    <d v="1899-12-30T10:00:00"/>
    <x v="9"/>
    <s v="Q Jeff (right bank opposite N. Arm confl.)"/>
    <s v="Gordon Estuary"/>
    <n v="1"/>
    <s v="Pipefish"/>
    <s v="Wild"/>
    <s v="Non-salmonid juvenile"/>
    <n v="18"/>
    <n v="1"/>
    <n v="4"/>
    <n v="49"/>
    <s v="BS"/>
    <s v="Select tide"/>
    <m/>
    <m/>
  </r>
  <r>
    <n v="23"/>
    <x v="3"/>
    <n v="6"/>
    <s v="Jun"/>
    <n v="2"/>
    <x v="117"/>
    <d v="1899-12-30T10:00:00"/>
    <x v="9"/>
    <s v="Q Jeff (right bank opposite N. Arm confl.)"/>
    <s v="Gordon Estuary"/>
    <n v="1"/>
    <s v="Blennie/Gunnel"/>
    <s v="Wild"/>
    <s v="Non-salmonid juvenile"/>
    <n v="15"/>
    <n v="1"/>
    <n v="4"/>
    <n v="76"/>
    <s v="BS"/>
    <s v="Select tide"/>
    <m/>
    <m/>
  </r>
  <r>
    <n v="23"/>
    <x v="3"/>
    <n v="6"/>
    <s v="Jun"/>
    <n v="2"/>
    <x v="117"/>
    <d v="1899-12-30T10:00:00"/>
    <x v="9"/>
    <s v="Q Jeff (right bank opposite N. Arm confl.)"/>
    <s v="Gordon Estuary"/>
    <n v="1"/>
    <s v="Flounder"/>
    <s v="Wild"/>
    <s v="Non-salmonid juvenile"/>
    <n v="11"/>
    <n v="1"/>
    <n v="4"/>
    <n v="12"/>
    <s v="BS"/>
    <s v="Select tide"/>
    <m/>
    <m/>
  </r>
  <r>
    <n v="23"/>
    <x v="3"/>
    <n v="6"/>
    <s v="Jun"/>
    <n v="2"/>
    <x v="117"/>
    <d v="1899-12-30T10:00:00"/>
    <x v="9"/>
    <s v="Q Jeff (right bank opposite N. Arm confl.)"/>
    <s v="Gordon Estuary"/>
    <n v="1"/>
    <s v="Perch"/>
    <s v="Wild"/>
    <s v="Non-salmonid juvenile"/>
    <n v="13"/>
    <n v="1"/>
    <n v="4"/>
    <n v="17"/>
    <s v="BS"/>
    <s v="Select tide"/>
    <m/>
    <m/>
  </r>
  <r>
    <n v="23"/>
    <x v="3"/>
    <n v="6"/>
    <s v="Jun"/>
    <n v="2"/>
    <x v="117"/>
    <d v="1899-12-30T10:00:00"/>
    <x v="9"/>
    <s v="Q Jeff (right bank opposite N. Arm confl.)"/>
    <s v="Gordon Estuary"/>
    <n v="1"/>
    <s v="Smelt"/>
    <s v="Wild"/>
    <s v="Non-salmonid juvenile"/>
    <n v="25"/>
    <n v="1"/>
    <n v="4"/>
    <n v="6"/>
    <s v="BS"/>
    <s v="Select tide"/>
    <m/>
    <m/>
  </r>
  <r>
    <n v="23"/>
    <x v="3"/>
    <n v="6"/>
    <s v="Jun"/>
    <n v="2"/>
    <x v="117"/>
    <d v="1899-12-30T10:50:00"/>
    <x v="30"/>
    <s v="Gordon R. Site 1, Channel A at Gordon R."/>
    <s v="Gordon Estuary"/>
    <n v="1"/>
    <s v="Coho"/>
    <s v="Wild"/>
    <s v="Fry"/>
    <n v="3"/>
    <n v="1"/>
    <n v="2"/>
    <n v="9"/>
    <s v="PS"/>
    <s v="Select tide"/>
    <s v="new site** PS17"/>
    <m/>
  </r>
  <r>
    <n v="23"/>
    <x v="3"/>
    <n v="6"/>
    <s v="Jun"/>
    <n v="2"/>
    <x v="117"/>
    <d v="1899-12-30T10:50:00"/>
    <x v="30"/>
    <s v="Gordon R. Site 1, Channel A at Gordon R."/>
    <s v="Gordon Estuary"/>
    <n v="1"/>
    <s v="Sculpin"/>
    <s v="Wild"/>
    <s v="Non-salmonid juvenile"/>
    <n v="8"/>
    <n v="1"/>
    <n v="4"/>
    <n v="11"/>
    <s v="PS"/>
    <s v="Select tide"/>
    <m/>
    <m/>
  </r>
  <r>
    <n v="23"/>
    <x v="3"/>
    <n v="6"/>
    <s v="Jun"/>
    <n v="2"/>
    <x v="117"/>
    <d v="1899-12-30T11:15:00"/>
    <x v="6"/>
    <s v="Smokies"/>
    <s v="Gordon Estuary"/>
    <n v="1"/>
    <s v="Coho"/>
    <s v="Wild"/>
    <s v="Fry"/>
    <n v="3"/>
    <n v="1"/>
    <n v="2"/>
    <n v="32"/>
    <s v="BS"/>
    <s v="Select tide"/>
    <m/>
    <m/>
  </r>
  <r>
    <n v="23"/>
    <x v="3"/>
    <n v="6"/>
    <s v="Jun"/>
    <n v="2"/>
    <x v="117"/>
    <d v="1899-12-30T11:15:00"/>
    <x v="6"/>
    <s v="Smokies"/>
    <s v="Gordon Estuary"/>
    <n v="1"/>
    <s v="Sculpin"/>
    <s v="Wild"/>
    <s v="Non-salmonid juvenile"/>
    <n v="8"/>
    <n v="1"/>
    <n v="4"/>
    <n v="1"/>
    <s v="BS"/>
    <s v="Select tide"/>
    <m/>
    <m/>
  </r>
  <r>
    <n v="23"/>
    <x v="3"/>
    <n v="6"/>
    <s v="Jun"/>
    <n v="2"/>
    <x v="117"/>
    <d v="1899-12-30T11:15:00"/>
    <x v="6"/>
    <s v="Smokies"/>
    <s v="Gordon Estuary"/>
    <n v="1"/>
    <s v="Pipefish"/>
    <s v="Wild"/>
    <s v="Non-salmonid juvenile"/>
    <n v="18"/>
    <n v="1"/>
    <n v="4"/>
    <n v="1"/>
    <s v="BS"/>
    <s v="Select tide"/>
    <m/>
    <m/>
  </r>
  <r>
    <n v="23"/>
    <x v="3"/>
    <n v="6"/>
    <s v="Jun"/>
    <n v="2"/>
    <x v="117"/>
    <d v="1899-12-30T11:15:00"/>
    <x v="6"/>
    <s v="Smokies"/>
    <s v="Gordon Estuary"/>
    <n v="1"/>
    <s v="Blennie/Gunnel"/>
    <s v="Wild"/>
    <s v="Non-salmonid juvenile"/>
    <n v="15"/>
    <n v="1"/>
    <n v="4"/>
    <n v="2"/>
    <s v="BS"/>
    <s v="Select tide"/>
    <m/>
    <m/>
  </r>
  <r>
    <n v="23"/>
    <x v="3"/>
    <n v="6"/>
    <s v="Jun"/>
    <n v="2"/>
    <x v="117"/>
    <d v="1899-12-30T11:15:00"/>
    <x v="6"/>
    <s v="Smokies"/>
    <s v="Gordon Estuary"/>
    <n v="1"/>
    <s v="Flounder"/>
    <s v="Wild"/>
    <s v="Non-salmonid juvenile"/>
    <n v="11"/>
    <n v="1"/>
    <n v="4"/>
    <n v="7"/>
    <s v="BS"/>
    <s v="Select tide"/>
    <m/>
    <m/>
  </r>
  <r>
    <n v="23"/>
    <x v="3"/>
    <n v="6"/>
    <s v="Jun"/>
    <n v="2"/>
    <x v="117"/>
    <d v="1899-12-30T12:55:00"/>
    <x v="21"/>
    <s v="Site 5 main channel half way up"/>
    <s v="Gordon Estuary"/>
    <n v="1"/>
    <s v="Coho"/>
    <s v="Wild"/>
    <s v="Fry"/>
    <n v="3"/>
    <n v="1"/>
    <n v="2"/>
    <n v="422"/>
    <s v="PS"/>
    <s v="Select tide"/>
    <m/>
    <m/>
  </r>
  <r>
    <n v="23"/>
    <x v="3"/>
    <n v="6"/>
    <s v="Jun"/>
    <n v="2"/>
    <x v="117"/>
    <d v="1899-12-30T12:55:00"/>
    <x v="21"/>
    <s v="Site 5 main channel half way up"/>
    <s v="Gordon Estuary"/>
    <n v="1"/>
    <s v="Sculpin"/>
    <s v="Wild"/>
    <s v="Non-salmonid juvenile"/>
    <n v="8"/>
    <n v="1"/>
    <n v="4"/>
    <n v="6"/>
    <s v="PS"/>
    <s v="Select tide"/>
    <m/>
    <m/>
  </r>
  <r>
    <n v="23"/>
    <x v="3"/>
    <n v="6"/>
    <s v="Jun"/>
    <n v="2"/>
    <x v="117"/>
    <d v="1899-12-30T12:55:00"/>
    <x v="21"/>
    <s v="Site 5 main channel half way up"/>
    <s v="Gordon Estuary"/>
    <n v="1"/>
    <s v="Stickleback"/>
    <s v="Wild"/>
    <s v="Non-salmonid juvenile"/>
    <n v="9"/>
    <n v="1"/>
    <n v="4"/>
    <n v="755"/>
    <s v="PS"/>
    <s v="Select tide"/>
    <m/>
    <m/>
  </r>
  <r>
    <n v="23"/>
    <x v="3"/>
    <n v="6"/>
    <s v="Jun"/>
    <n v="2"/>
    <x v="117"/>
    <d v="1899-12-30T13:37:00"/>
    <x v="22"/>
    <s v="Site 5 main channel where stump sland channel comes in"/>
    <s v="Gordon Estuary"/>
    <n v="1"/>
    <s v="Coho"/>
    <s v="Wild"/>
    <s v="Fry"/>
    <n v="3"/>
    <n v="1"/>
    <n v="2"/>
    <n v="229"/>
    <s v="PS"/>
    <s v="Select tide"/>
    <m/>
    <m/>
  </r>
  <r>
    <n v="23"/>
    <x v="3"/>
    <n v="6"/>
    <s v="Jun"/>
    <n v="2"/>
    <x v="117"/>
    <d v="1899-12-30T13:37:00"/>
    <x v="22"/>
    <s v="Site 5 main channel where stump sland channel comes in"/>
    <s v="Gordon Estuary"/>
    <n v="1"/>
    <s v="Sculpin"/>
    <s v="Wild"/>
    <s v="Non-salmonid juvenile"/>
    <n v="8"/>
    <n v="1"/>
    <n v="4"/>
    <n v="3"/>
    <s v="PS"/>
    <s v="Select tide"/>
    <m/>
    <m/>
  </r>
  <r>
    <n v="23"/>
    <x v="3"/>
    <n v="6"/>
    <s v="Jun"/>
    <n v="2"/>
    <x v="117"/>
    <d v="1899-12-30T13:37:00"/>
    <x v="22"/>
    <s v="Site 5 main channel where stump sland channel comes in"/>
    <s v="Gordon Estuary"/>
    <n v="1"/>
    <s v="Stickleback"/>
    <s v="Wild"/>
    <s v="Non-salmonid juvenile"/>
    <n v="9"/>
    <n v="1"/>
    <n v="4"/>
    <n v="85"/>
    <s v="PS"/>
    <s v="Select tide"/>
    <m/>
    <m/>
  </r>
  <r>
    <n v="23"/>
    <x v="3"/>
    <n v="6"/>
    <s v="Jun"/>
    <n v="2"/>
    <x v="117"/>
    <d v="1899-12-30T14:20:00"/>
    <x v="35"/>
    <s v="Gravel bar on Gordon at Site 1"/>
    <s v="Gordon Estuary"/>
    <n v="1"/>
    <s v="Coho"/>
    <s v="Wild"/>
    <s v="Fry"/>
    <n v="3"/>
    <n v="1"/>
    <n v="2"/>
    <n v="5"/>
    <s v="BS"/>
    <s v="Select tide"/>
    <m/>
    <m/>
  </r>
  <r>
    <n v="23"/>
    <x v="3"/>
    <n v="6"/>
    <s v="Jun"/>
    <n v="2"/>
    <x v="117"/>
    <d v="1899-12-30T14:20:00"/>
    <x v="35"/>
    <s v="Gravel bar on Gordon at Site 1"/>
    <s v="Gordon Estuary"/>
    <n v="1"/>
    <s v="Sculpin"/>
    <s v="Wild"/>
    <s v="Non-salmonid juvenile"/>
    <n v="8"/>
    <n v="1"/>
    <n v="4"/>
    <n v="21"/>
    <s v="BS"/>
    <s v="Select tide"/>
    <m/>
    <m/>
  </r>
  <r>
    <n v="23"/>
    <x v="3"/>
    <n v="6"/>
    <s v="Jun"/>
    <n v="2"/>
    <x v="117"/>
    <d v="1899-12-30T14:20:00"/>
    <x v="35"/>
    <s v="Gravel bar on Gordon at Site 1"/>
    <s v="Gordon Estuary"/>
    <n v="1"/>
    <s v="Blennie/Gunnel"/>
    <s v="Wild"/>
    <s v="Non-salmonid juvenile"/>
    <n v="15"/>
    <n v="1"/>
    <n v="4"/>
    <n v="1"/>
    <s v="BS"/>
    <s v="Select tide"/>
    <m/>
    <m/>
  </r>
  <r>
    <n v="23"/>
    <x v="3"/>
    <n v="6"/>
    <s v="Jun"/>
    <n v="2"/>
    <x v="117"/>
    <d v="1899-12-30T15:28:00"/>
    <x v="12"/>
    <s v="Mouth of Site 7 inlet, north side"/>
    <s v="Gordon Estuary"/>
    <n v="1"/>
    <s v="Coho"/>
    <s v="Wild"/>
    <s v="Fry"/>
    <n v="3"/>
    <n v="1"/>
    <n v="2"/>
    <n v="4"/>
    <s v="BS"/>
    <s v="Select tide"/>
    <m/>
    <m/>
  </r>
  <r>
    <n v="23"/>
    <x v="3"/>
    <n v="6"/>
    <s v="Jun"/>
    <n v="2"/>
    <x v="117"/>
    <d v="1899-12-30T15:28:00"/>
    <x v="12"/>
    <s v="Mouth of Site 7 inlet, north side"/>
    <s v="Gordon Estuary"/>
    <n v="1"/>
    <s v="Sculpin"/>
    <s v="Wild"/>
    <s v="Non-salmonid juvenile"/>
    <n v="8"/>
    <n v="1"/>
    <n v="4"/>
    <n v="15"/>
    <s v="BS"/>
    <s v="Select tide"/>
    <m/>
    <m/>
  </r>
  <r>
    <n v="23"/>
    <x v="3"/>
    <n v="6"/>
    <s v="Jun"/>
    <n v="2"/>
    <x v="117"/>
    <d v="1899-12-30T15:28:00"/>
    <x v="12"/>
    <s v="Mouth of Site 7 inlet, north side"/>
    <s v="Gordon Estuary"/>
    <n v="1"/>
    <s v="Stickleback"/>
    <s v="Wild"/>
    <s v="Non-salmonid juvenile"/>
    <n v="9"/>
    <n v="1"/>
    <n v="4"/>
    <n v="24"/>
    <s v="BS"/>
    <s v="Select tide"/>
    <m/>
    <m/>
  </r>
  <r>
    <n v="23"/>
    <x v="3"/>
    <n v="6"/>
    <s v="Jun"/>
    <n v="2"/>
    <x v="117"/>
    <d v="1899-12-30T15:28:00"/>
    <x v="12"/>
    <s v="Mouth of Site 7 inlet, north side"/>
    <s v="Gordon Estuary"/>
    <n v="1"/>
    <s v="Pipefish"/>
    <s v="Wild"/>
    <s v="Non-salmonid juvenile"/>
    <n v="18"/>
    <n v="1"/>
    <n v="4"/>
    <n v="13"/>
    <s v="BS"/>
    <s v="Select tide"/>
    <m/>
    <m/>
  </r>
  <r>
    <n v="23"/>
    <x v="3"/>
    <n v="6"/>
    <s v="Jun"/>
    <n v="2"/>
    <x v="117"/>
    <d v="1899-12-30T15:28:00"/>
    <x v="12"/>
    <s v="Mouth of Site 7 inlet, north side"/>
    <s v="Gordon Estuary"/>
    <n v="1"/>
    <s v="Blennie/Gunnel"/>
    <s v="Wild"/>
    <s v="Non-salmonid juvenile"/>
    <n v="15"/>
    <n v="1"/>
    <n v="4"/>
    <n v="3"/>
    <s v="BS"/>
    <s v="Select tide"/>
    <m/>
    <m/>
  </r>
  <r>
    <n v="23"/>
    <x v="3"/>
    <n v="6"/>
    <s v="Jun"/>
    <n v="2"/>
    <x v="117"/>
    <d v="1899-12-30T15:28:00"/>
    <x v="12"/>
    <s v="Mouth of Site 7 inlet, north side"/>
    <s v="Gordon Estuary"/>
    <n v="1"/>
    <s v="Perch"/>
    <s v="Wild"/>
    <s v="Non-salmonid juvenile"/>
    <n v="13"/>
    <n v="1"/>
    <n v="4"/>
    <n v="34"/>
    <s v="BS"/>
    <s v="Select tide"/>
    <m/>
    <m/>
  </r>
  <r>
    <n v="23"/>
    <x v="3"/>
    <n v="6"/>
    <s v="Jun"/>
    <n v="3"/>
    <x v="118"/>
    <d v="1899-12-30T14:53:00"/>
    <x v="12"/>
    <s v="Mouth of Site 7 inlet, north side"/>
    <s v="Gordon Estuary"/>
    <n v="1"/>
    <s v="Coho"/>
    <s v="Wild"/>
    <s v="Fry"/>
    <n v="3"/>
    <n v="1"/>
    <n v="2"/>
    <n v="7"/>
    <s v="BS"/>
    <s v="Select tide"/>
    <m/>
    <m/>
  </r>
  <r>
    <n v="23"/>
    <x v="3"/>
    <n v="6"/>
    <s v="Jun"/>
    <n v="3"/>
    <x v="118"/>
    <d v="1899-12-30T14:53:00"/>
    <x v="12"/>
    <s v="Mouth of Site 7 inlet, north side"/>
    <s v="Gordon Estuary"/>
    <n v="1"/>
    <s v="Chinook"/>
    <s v="Wild"/>
    <s v="Fry"/>
    <n v="5"/>
    <n v="1"/>
    <n v="2"/>
    <n v="1"/>
    <s v="BS"/>
    <s v="Select tide"/>
    <m/>
    <m/>
  </r>
  <r>
    <n v="23"/>
    <x v="3"/>
    <n v="6"/>
    <s v="Jun"/>
    <n v="3"/>
    <x v="118"/>
    <d v="1899-12-30T14:53:00"/>
    <x v="12"/>
    <s v="Mouth of Site 7 inlet, north side"/>
    <s v="Gordon Estuary"/>
    <n v="1"/>
    <s v="Sculpin"/>
    <s v="Wild"/>
    <s v="Non-salmonid juvenile"/>
    <n v="8"/>
    <n v="1"/>
    <n v="4"/>
    <n v="9"/>
    <s v="BS"/>
    <s v="Select tide"/>
    <m/>
    <m/>
  </r>
  <r>
    <n v="23"/>
    <x v="3"/>
    <n v="6"/>
    <s v="Jun"/>
    <n v="3"/>
    <x v="118"/>
    <d v="1899-12-30T14:53:00"/>
    <x v="12"/>
    <s v="Mouth of Site 7 inlet, north side"/>
    <s v="Gordon Estuary"/>
    <n v="1"/>
    <s v="Stickleback"/>
    <s v="Wild"/>
    <s v="Non-salmonid juvenile"/>
    <n v="9"/>
    <n v="1"/>
    <n v="4"/>
    <n v="1"/>
    <s v="BS"/>
    <s v="Select tide"/>
    <m/>
    <m/>
  </r>
  <r>
    <n v="23"/>
    <x v="3"/>
    <n v="6"/>
    <s v="Jun"/>
    <n v="3"/>
    <x v="118"/>
    <d v="1899-12-30T14:53:00"/>
    <x v="12"/>
    <s v="Mouth of Site 7 inlet, north side"/>
    <s v="Gordon Estuary"/>
    <n v="1"/>
    <s v="Pipefish"/>
    <s v="Wild"/>
    <s v="Non-salmonid juvenile"/>
    <n v="18"/>
    <n v="1"/>
    <n v="4"/>
    <n v="4"/>
    <s v="BS"/>
    <s v="Select tide"/>
    <m/>
    <m/>
  </r>
  <r>
    <n v="23"/>
    <x v="3"/>
    <n v="6"/>
    <s v="Jun"/>
    <n v="3"/>
    <x v="118"/>
    <d v="1899-12-30T14:53:00"/>
    <x v="12"/>
    <s v="Mouth of Site 7 inlet, north side"/>
    <s v="Gordon Estuary"/>
    <n v="1"/>
    <s v="Blennie/Gunnel"/>
    <s v="Wild"/>
    <s v="Non-salmonid juvenile"/>
    <n v="15"/>
    <n v="1"/>
    <n v="4"/>
    <n v="3"/>
    <s v="BS"/>
    <s v="Select tide"/>
    <m/>
    <m/>
  </r>
  <r>
    <n v="23"/>
    <x v="3"/>
    <n v="6"/>
    <s v="Jun"/>
    <n v="3"/>
    <x v="118"/>
    <d v="1899-12-30T14:53:00"/>
    <x v="12"/>
    <s v="Mouth of Site 7 inlet, north side"/>
    <s v="Gordon Estuary"/>
    <n v="1"/>
    <s v="Flounder"/>
    <s v="Wild"/>
    <s v="Non-salmonid juvenile"/>
    <n v="11"/>
    <n v="1"/>
    <n v="4"/>
    <n v="1"/>
    <s v="BS"/>
    <s v="Select tide"/>
    <m/>
    <m/>
  </r>
  <r>
    <n v="24"/>
    <x v="3"/>
    <n v="6"/>
    <s v="Jun"/>
    <n v="6"/>
    <x v="119"/>
    <d v="1899-12-30T09:27:00"/>
    <x v="40"/>
    <s v="San Juan R opposite Fairly Lake outlet"/>
    <s v="San Juan River"/>
    <n v="1"/>
    <s v="Coho"/>
    <s v="Wild"/>
    <s v="Fry"/>
    <n v="3"/>
    <n v="1"/>
    <n v="2"/>
    <n v="90"/>
    <s v="BS"/>
    <s v="Select tide"/>
    <m/>
    <m/>
  </r>
  <r>
    <n v="24"/>
    <x v="3"/>
    <n v="6"/>
    <s v="Jun"/>
    <n v="6"/>
    <x v="119"/>
    <d v="1899-12-30T09:27:00"/>
    <x v="40"/>
    <s v="San Juan R opposite Fairly Lake outlet"/>
    <s v="San Juan River"/>
    <n v="1"/>
    <s v="Sculpin"/>
    <s v="Wild"/>
    <s v="Non-salmonid juvenile"/>
    <n v="8"/>
    <n v="1"/>
    <n v="4"/>
    <n v="11"/>
    <s v="BS"/>
    <s v="Select tide"/>
    <m/>
    <m/>
  </r>
  <r>
    <n v="24"/>
    <x v="3"/>
    <n v="6"/>
    <s v="Jun"/>
    <n v="6"/>
    <x v="119"/>
    <d v="1899-12-30T09:27:00"/>
    <x v="40"/>
    <s v="San Juan R opposite Fairly Lake outlet"/>
    <s v="San Juan River"/>
    <n v="1"/>
    <s v="Stickleback"/>
    <s v="Wild"/>
    <s v="Non-salmonid juvenile"/>
    <n v="9"/>
    <n v="1"/>
    <n v="4"/>
    <n v="28"/>
    <s v="BS"/>
    <s v="Select tide"/>
    <m/>
    <m/>
  </r>
  <r>
    <n v="24"/>
    <x v="3"/>
    <n v="6"/>
    <s v="Jun"/>
    <n v="6"/>
    <x v="119"/>
    <d v="1899-12-30T10:00:00"/>
    <x v="44"/>
    <s v="San Juan R downstream of Fairly Lake outlet"/>
    <s v="San Juan River"/>
    <n v="1"/>
    <s v="Coho"/>
    <s v="Wild"/>
    <s v="Fry"/>
    <n v="3"/>
    <n v="1"/>
    <n v="2"/>
    <n v="125"/>
    <s v="BS"/>
    <s v="Select tide"/>
    <m/>
    <m/>
  </r>
  <r>
    <n v="24"/>
    <x v="3"/>
    <n v="6"/>
    <s v="Jun"/>
    <n v="6"/>
    <x v="119"/>
    <d v="1899-12-30T10:00:00"/>
    <x v="44"/>
    <s v="San Juan R downstream of Fairly Lake outlet"/>
    <s v="San Juan River"/>
    <n v="1"/>
    <s v="Coho"/>
    <s v="Wild"/>
    <s v="Smolt"/>
    <n v="3"/>
    <n v="1"/>
    <n v="3"/>
    <n v="1"/>
    <s v="BS"/>
    <s v="Select tide"/>
    <m/>
    <m/>
  </r>
  <r>
    <n v="24"/>
    <x v="3"/>
    <n v="6"/>
    <s v="Jun"/>
    <n v="6"/>
    <x v="119"/>
    <d v="1899-12-30T10:00:00"/>
    <x v="44"/>
    <s v="San Juan R downstream of Fairly Lake outlet"/>
    <s v="San Juan River"/>
    <n v="1"/>
    <s v="Sculpin"/>
    <s v="Wild"/>
    <s v="Non-salmonid juvenile"/>
    <n v="8"/>
    <n v="1"/>
    <n v="4"/>
    <n v="26"/>
    <s v="BS"/>
    <s v="Select tide"/>
    <m/>
    <m/>
  </r>
  <r>
    <n v="24"/>
    <x v="3"/>
    <n v="6"/>
    <s v="Jun"/>
    <n v="6"/>
    <x v="119"/>
    <d v="1899-12-30T10:00:00"/>
    <x v="44"/>
    <s v="San Juan R downstream of Fairly Lake outlet"/>
    <s v="San Juan River"/>
    <n v="1"/>
    <s v="Stickleback"/>
    <s v="Wild"/>
    <s v="Non-salmonid juvenile"/>
    <n v="9"/>
    <n v="1"/>
    <n v="4"/>
    <n v="12"/>
    <s v="BS"/>
    <s v="Select tide"/>
    <m/>
    <m/>
  </r>
  <r>
    <n v="24"/>
    <x v="3"/>
    <n v="6"/>
    <s v="Jun"/>
    <n v="6"/>
    <x v="119"/>
    <d v="1899-12-30T10:42:00"/>
    <x v="41"/>
    <s v="San Juan R downstream of Fairly Lake outlet"/>
    <s v="San Juan River"/>
    <n v="1"/>
    <s v="Coho"/>
    <s v="Wild"/>
    <s v="Fry"/>
    <n v="3"/>
    <n v="1"/>
    <n v="2"/>
    <n v="145"/>
    <s v="BS"/>
    <s v="Select tide"/>
    <m/>
    <m/>
  </r>
  <r>
    <n v="24"/>
    <x v="3"/>
    <n v="6"/>
    <s v="Jun"/>
    <n v="6"/>
    <x v="119"/>
    <d v="1899-12-30T10:42:00"/>
    <x v="41"/>
    <s v="San Juan R downstream of Fairly Lake outlet"/>
    <s v="San Juan River"/>
    <n v="1"/>
    <s v="Chinook"/>
    <s v="Wild"/>
    <s v="Smolt"/>
    <n v="5"/>
    <n v="1"/>
    <n v="3"/>
    <n v="1"/>
    <s v="BS"/>
    <s v="Select tide"/>
    <m/>
    <m/>
  </r>
  <r>
    <n v="24"/>
    <x v="3"/>
    <n v="6"/>
    <s v="Jun"/>
    <n v="6"/>
    <x v="119"/>
    <d v="1899-12-30T10:42:00"/>
    <x v="41"/>
    <s v="San Juan R downstream of Fairly Lake outlet"/>
    <s v="San Juan River"/>
    <n v="1"/>
    <s v="Sculpin"/>
    <s v="Wild"/>
    <s v="Non-salmonid juvenile"/>
    <n v="8"/>
    <n v="1"/>
    <n v="4"/>
    <n v="25"/>
    <s v="BS"/>
    <s v="Select tide"/>
    <m/>
    <m/>
  </r>
  <r>
    <n v="24"/>
    <x v="3"/>
    <n v="6"/>
    <s v="Jun"/>
    <n v="6"/>
    <x v="119"/>
    <d v="1899-12-30T10:42:00"/>
    <x v="41"/>
    <s v="San Juan R downstream of Fairly Lake outlet"/>
    <s v="San Juan River"/>
    <n v="1"/>
    <s v="Stickleback"/>
    <s v="Wild"/>
    <s v="Non-salmonid juvenile"/>
    <n v="9"/>
    <n v="1"/>
    <n v="4"/>
    <n v="40"/>
    <s v="BS"/>
    <s v="Select tide"/>
    <m/>
    <m/>
  </r>
  <r>
    <n v="25"/>
    <x v="3"/>
    <n v="6"/>
    <s v="Jun"/>
    <n v="14"/>
    <x v="120"/>
    <d v="1899-12-30T10:49:00"/>
    <x v="25"/>
    <s v="Site 6, just upstream of bridge"/>
    <s v="Gordon Estuary"/>
    <n v="1"/>
    <s v="Coho"/>
    <s v="Wild"/>
    <s v="Fry"/>
    <n v="3"/>
    <n v="1"/>
    <n v="2"/>
    <n v="122"/>
    <s v="PS"/>
    <s v="Select tide"/>
    <m/>
    <m/>
  </r>
  <r>
    <n v="25"/>
    <x v="3"/>
    <n v="6"/>
    <s v="Jun"/>
    <n v="14"/>
    <x v="120"/>
    <d v="1899-12-30T10:49:00"/>
    <x v="25"/>
    <s v="Site 6, just upstream of bridge"/>
    <s v="Gordon Estuary"/>
    <n v="1"/>
    <s v="Sculpin"/>
    <s v="Wild"/>
    <s v="Non-salmonid juvenile"/>
    <n v="8"/>
    <n v="1"/>
    <n v="4"/>
    <n v="22"/>
    <s v="PS"/>
    <s v="Select tide"/>
    <m/>
    <m/>
  </r>
  <r>
    <n v="25"/>
    <x v="3"/>
    <n v="6"/>
    <s v="Jun"/>
    <n v="14"/>
    <x v="120"/>
    <d v="1899-12-30T10:49:00"/>
    <x v="25"/>
    <s v="Site 6, just upstream of bridge"/>
    <s v="Gordon Estuary"/>
    <n v="1"/>
    <s v="Stickleback"/>
    <s v="Wild"/>
    <s v="Non-salmonid juvenile"/>
    <n v="9"/>
    <n v="1"/>
    <n v="4"/>
    <n v="73"/>
    <s v="PS"/>
    <s v="Select tide"/>
    <m/>
    <m/>
  </r>
  <r>
    <n v="25"/>
    <x v="3"/>
    <n v="6"/>
    <s v="Jun"/>
    <n v="14"/>
    <x v="120"/>
    <d v="1899-12-30T11:24:00"/>
    <x v="36"/>
    <s v="Site 6, straight channel"/>
    <s v="Gordon Estuary"/>
    <n v="1"/>
    <s v="Coho"/>
    <s v="Wild"/>
    <s v="Fry"/>
    <n v="3"/>
    <n v="1"/>
    <n v="2"/>
    <n v="7"/>
    <s v="PS"/>
    <s v="Select tide"/>
    <m/>
    <m/>
  </r>
  <r>
    <n v="25"/>
    <x v="3"/>
    <n v="6"/>
    <s v="Jun"/>
    <n v="14"/>
    <x v="120"/>
    <d v="1899-12-30T11:24:00"/>
    <x v="36"/>
    <s v="Site 6, straight channel"/>
    <s v="Gordon Estuary"/>
    <n v="1"/>
    <s v="Sculpin"/>
    <s v="Wild"/>
    <s v="Non-salmonid juvenile"/>
    <n v="8"/>
    <n v="1"/>
    <n v="4"/>
    <n v="1"/>
    <s v="PS"/>
    <s v="Select tide"/>
    <m/>
    <m/>
  </r>
  <r>
    <n v="25"/>
    <x v="3"/>
    <n v="6"/>
    <s v="Jun"/>
    <n v="14"/>
    <x v="120"/>
    <d v="1899-12-30T11:44:00"/>
    <x v="26"/>
    <s v="Site 6, at upper logger station"/>
    <s v="Gordon Estuary"/>
    <n v="1"/>
    <s v="Coho"/>
    <s v="Wild"/>
    <s v="Fry"/>
    <n v="3"/>
    <n v="1"/>
    <n v="2"/>
    <n v="35"/>
    <s v="PS"/>
    <s v="Select tide"/>
    <m/>
    <m/>
  </r>
  <r>
    <n v="25"/>
    <x v="3"/>
    <n v="6"/>
    <s v="Jun"/>
    <n v="14"/>
    <x v="120"/>
    <d v="1899-12-30T11:44:00"/>
    <x v="26"/>
    <s v="Site 6, at upper logger station"/>
    <s v="Gordon Estuary"/>
    <n v="1"/>
    <s v="Sculpin"/>
    <s v="Wild"/>
    <s v="Non-salmonid juvenile"/>
    <n v="8"/>
    <n v="1"/>
    <n v="4"/>
    <n v="7"/>
    <s v="PS"/>
    <s v="Select tide"/>
    <m/>
    <m/>
  </r>
  <r>
    <n v="25"/>
    <x v="3"/>
    <n v="6"/>
    <s v="Jun"/>
    <n v="14"/>
    <x v="120"/>
    <d v="1899-12-30T11:44:00"/>
    <x v="26"/>
    <s v="Site 6, at upper logger station"/>
    <s v="Gordon Estuary"/>
    <n v="1"/>
    <s v="Stickleback"/>
    <s v="Wild"/>
    <s v="Non-salmonid juvenile"/>
    <n v="9"/>
    <n v="1"/>
    <n v="4"/>
    <n v="10"/>
    <s v="PS"/>
    <s v="Select tide"/>
    <m/>
    <m/>
  </r>
  <r>
    <n v="25"/>
    <x v="3"/>
    <n v="6"/>
    <s v="Jun"/>
    <n v="14"/>
    <x v="120"/>
    <d v="1899-12-30T12:10:00"/>
    <x v="28"/>
    <s v="Site 6, at creek inflow (SE corner of marsh)"/>
    <s v="Gordon Estuary"/>
    <n v="1"/>
    <s v="Coho"/>
    <s v="Wild"/>
    <s v="Fry"/>
    <n v="3"/>
    <n v="1"/>
    <n v="2"/>
    <n v="3"/>
    <s v="PS"/>
    <s v="Select tide"/>
    <m/>
    <m/>
  </r>
  <r>
    <n v="25"/>
    <x v="3"/>
    <n v="6"/>
    <s v="Jun"/>
    <n v="14"/>
    <x v="120"/>
    <d v="1899-12-30T12:24:00"/>
    <x v="28"/>
    <s v="Site 6, at creek inflow (SE corner of marsh)"/>
    <s v="Gordon Estuary"/>
    <n v="1"/>
    <s v="Coho"/>
    <s v="Wild"/>
    <s v="Fry"/>
    <n v="3"/>
    <n v="1"/>
    <n v="2"/>
    <n v="75"/>
    <s v="PS"/>
    <s v="Select tide"/>
    <m/>
    <m/>
  </r>
  <r>
    <n v="25"/>
    <x v="3"/>
    <n v="6"/>
    <s v="Jun"/>
    <n v="14"/>
    <x v="120"/>
    <d v="1899-12-30T12:24:00"/>
    <x v="28"/>
    <s v="Site 6, at creek inflow (SE corner of marsh)"/>
    <s v="Gordon Estuary"/>
    <n v="1"/>
    <s v="Sculpin"/>
    <s v="Wild"/>
    <s v="Non-salmonid juvenile"/>
    <n v="8"/>
    <n v="1"/>
    <n v="4"/>
    <n v="1"/>
    <s v="PS"/>
    <s v="Select tide"/>
    <m/>
    <m/>
  </r>
  <r>
    <n v="25"/>
    <x v="3"/>
    <n v="6"/>
    <s v="Jun"/>
    <n v="14"/>
    <x v="120"/>
    <d v="1899-12-30T12:24:00"/>
    <x v="28"/>
    <s v="Site 6, at creek inflow (SE corner of marsh)"/>
    <s v="Gordon Estuary"/>
    <n v="1"/>
    <s v="Stickleback"/>
    <s v="Wild"/>
    <s v="Non-salmonid juvenile"/>
    <n v="9"/>
    <n v="1"/>
    <n v="4"/>
    <n v="16"/>
    <s v="PS"/>
    <s v="Select tide"/>
    <m/>
    <m/>
  </r>
  <r>
    <n v="25"/>
    <x v="3"/>
    <n v="6"/>
    <s v="Jun"/>
    <n v="14"/>
    <x v="120"/>
    <d v="1899-12-30T13:13:00"/>
    <x v="16"/>
    <s v="Browns Slough Site 7 inlet left tidal channel"/>
    <s v="Gordon Estuary"/>
    <n v="1"/>
    <s v="Coho"/>
    <s v="Wild"/>
    <s v="Fry"/>
    <n v="3"/>
    <n v="1"/>
    <n v="2"/>
    <n v="23"/>
    <s v="PS"/>
    <s v="Select tide"/>
    <m/>
    <m/>
  </r>
  <r>
    <n v="25"/>
    <x v="3"/>
    <n v="6"/>
    <s v="Jun"/>
    <n v="14"/>
    <x v="120"/>
    <d v="1899-12-30T13:13:00"/>
    <x v="16"/>
    <s v="Browns Slough Site 7 inlet left tidal channel"/>
    <s v="Gordon Estuary"/>
    <n v="1"/>
    <s v="Sculpin"/>
    <s v="Wild"/>
    <s v="Non-salmonid juvenile"/>
    <n v="8"/>
    <n v="1"/>
    <n v="4"/>
    <n v="4"/>
    <s v="PS"/>
    <s v="Select tide"/>
    <m/>
    <m/>
  </r>
  <r>
    <n v="25"/>
    <x v="3"/>
    <n v="6"/>
    <s v="Jun"/>
    <n v="14"/>
    <x v="120"/>
    <d v="1899-12-30T13:13:00"/>
    <x v="16"/>
    <s v="Browns Slough Site 7 inlet left tidal channel"/>
    <s v="Gordon Estuary"/>
    <n v="1"/>
    <s v="Stickleback"/>
    <s v="Wild"/>
    <s v="Non-salmonid juvenile"/>
    <n v="9"/>
    <n v="1"/>
    <n v="4"/>
    <n v="19"/>
    <s v="PS"/>
    <s v="Select tide"/>
    <m/>
    <m/>
  </r>
  <r>
    <n v="25"/>
    <x v="3"/>
    <n v="6"/>
    <s v="Jun"/>
    <n v="14"/>
    <x v="120"/>
    <d v="1899-12-30T14:36:00"/>
    <x v="35"/>
    <s v="Gravel bar on Gordon at Site 1"/>
    <s v="Gordon Estuary"/>
    <n v="1"/>
    <s v="Coho"/>
    <s v="Wild"/>
    <s v="Fry"/>
    <n v="3"/>
    <n v="1"/>
    <n v="2"/>
    <n v="31"/>
    <s v="BS"/>
    <s v="Select tide"/>
    <m/>
    <m/>
  </r>
  <r>
    <n v="25"/>
    <x v="3"/>
    <n v="6"/>
    <s v="Jun"/>
    <n v="14"/>
    <x v="120"/>
    <d v="1899-12-30T14:36:00"/>
    <x v="35"/>
    <s v="Gravel bar on Gordon at Site 1"/>
    <s v="Gordon Estuary"/>
    <n v="1"/>
    <s v="Sculpin"/>
    <s v="Wild"/>
    <s v="Non-salmonid juvenile"/>
    <n v="8"/>
    <n v="1"/>
    <n v="4"/>
    <n v="25"/>
    <s v="BS"/>
    <s v="Select tide"/>
    <m/>
    <m/>
  </r>
  <r>
    <n v="25"/>
    <x v="3"/>
    <n v="6"/>
    <s v="Jun"/>
    <n v="14"/>
    <x v="120"/>
    <d v="1899-12-30T14:36:00"/>
    <x v="35"/>
    <s v="Gravel bar on Gordon at Site 1"/>
    <s v="Gordon Estuary"/>
    <n v="1"/>
    <s v="Stickleback"/>
    <s v="Wild"/>
    <s v="Non-salmonid juvenile"/>
    <n v="9"/>
    <n v="1"/>
    <n v="4"/>
    <n v="4"/>
    <s v="BS"/>
    <s v="Select tide"/>
    <m/>
    <m/>
  </r>
  <r>
    <n v="25"/>
    <x v="3"/>
    <n v="6"/>
    <s v="Jun"/>
    <n v="14"/>
    <x v="120"/>
    <d v="1899-12-30T15:23:00"/>
    <x v="9"/>
    <s v="Q Jeff (right bank opposite N. Arm confl.)"/>
    <s v="Gordon Estuary"/>
    <n v="1"/>
    <s v="Sculpin"/>
    <s v="Wild"/>
    <s v="Non-salmonid juvenile"/>
    <n v="8"/>
    <n v="1"/>
    <n v="4"/>
    <n v="17"/>
    <s v="BS"/>
    <s v="Select tide"/>
    <m/>
    <m/>
  </r>
  <r>
    <n v="25"/>
    <x v="3"/>
    <n v="6"/>
    <s v="Jun"/>
    <n v="14"/>
    <x v="120"/>
    <d v="1899-12-30T15:23:00"/>
    <x v="9"/>
    <s v="Q Jeff (right bank opposite N. Arm confl.)"/>
    <s v="Gordon Estuary"/>
    <n v="1"/>
    <s v="Stickleback"/>
    <s v="Wild"/>
    <s v="Non-salmonid juvenile"/>
    <n v="9"/>
    <n v="1"/>
    <n v="4"/>
    <n v="11"/>
    <s v="BS"/>
    <s v="Select tide"/>
    <m/>
    <m/>
  </r>
  <r>
    <n v="25"/>
    <x v="3"/>
    <n v="6"/>
    <s v="Jun"/>
    <n v="14"/>
    <x v="120"/>
    <d v="1899-12-30T15:23:00"/>
    <x v="9"/>
    <s v="Q Jeff (right bank opposite N. Arm confl.)"/>
    <s v="Gordon Estuary"/>
    <n v="1"/>
    <s v="Chinook"/>
    <s v="Wild"/>
    <s v="Fry"/>
    <n v="5"/>
    <n v="1"/>
    <n v="2"/>
    <n v="50"/>
    <s v="BS"/>
    <s v="Select tide"/>
    <m/>
    <m/>
  </r>
  <r>
    <n v="25"/>
    <x v="3"/>
    <n v="6"/>
    <s v="Jun"/>
    <n v="14"/>
    <x v="120"/>
    <d v="1899-12-30T15:23:00"/>
    <x v="9"/>
    <s v="Q Jeff (right bank opposite N. Arm confl.)"/>
    <s v="Gordon Estuary"/>
    <n v="1"/>
    <s v="Chinook"/>
    <s v="Wild"/>
    <s v="Smolt"/>
    <n v="5"/>
    <n v="1"/>
    <n v="3"/>
    <n v="13"/>
    <s v="BS"/>
    <s v="Select tide"/>
    <m/>
    <m/>
  </r>
  <r>
    <n v="25"/>
    <x v="3"/>
    <n v="6"/>
    <s v="Jun"/>
    <n v="14"/>
    <x v="120"/>
    <d v="1899-12-30T15:23:00"/>
    <x v="9"/>
    <s v="Q Jeff (right bank opposite N. Arm confl.)"/>
    <s v="Gordon Estuary"/>
    <n v="1"/>
    <s v="Coho"/>
    <s v="Wild"/>
    <s v="Fry"/>
    <n v="3"/>
    <n v="1"/>
    <n v="2"/>
    <n v="2"/>
    <s v="BS"/>
    <s v="Select tide"/>
    <m/>
    <m/>
  </r>
  <r>
    <n v="25"/>
    <x v="3"/>
    <n v="6"/>
    <s v="Jun"/>
    <n v="14"/>
    <x v="120"/>
    <d v="1899-12-30T15:23:00"/>
    <x v="9"/>
    <s v="Q Jeff (right bank opposite N. Arm confl.)"/>
    <s v="Gordon Estuary"/>
    <n v="1"/>
    <s v="Pipefish"/>
    <s v="Wild"/>
    <s v="Non-salmonid juvenile"/>
    <n v="18"/>
    <n v="1"/>
    <n v="4"/>
    <n v="36"/>
    <s v="BS"/>
    <s v="Select tide"/>
    <m/>
    <m/>
  </r>
  <r>
    <n v="25"/>
    <x v="3"/>
    <n v="6"/>
    <s v="Jun"/>
    <n v="14"/>
    <x v="120"/>
    <d v="1899-12-30T15:23:00"/>
    <x v="9"/>
    <s v="Q Jeff (right bank opposite N. Arm confl.)"/>
    <s v="Gordon Estuary"/>
    <n v="1"/>
    <s v="Blennie/Gunnel"/>
    <s v="Wild"/>
    <s v="Non-salmonid juvenile"/>
    <n v="15"/>
    <n v="1"/>
    <n v="4"/>
    <n v="9"/>
    <s v="BS"/>
    <s v="Select tide"/>
    <m/>
    <m/>
  </r>
  <r>
    <n v="25"/>
    <x v="3"/>
    <n v="6"/>
    <s v="Jun"/>
    <n v="14"/>
    <x v="120"/>
    <d v="1899-12-30T15:23:00"/>
    <x v="9"/>
    <s v="Q Jeff (right bank opposite N. Arm confl.)"/>
    <s v="Gordon Estuary"/>
    <n v="1"/>
    <s v="Perch"/>
    <s v="Wild"/>
    <s v="Non-salmonid juvenile"/>
    <n v="13"/>
    <n v="1"/>
    <n v="4"/>
    <n v="22"/>
    <s v="BS"/>
    <s v="Select tide"/>
    <m/>
    <m/>
  </r>
  <r>
    <n v="25"/>
    <x v="3"/>
    <n v="6"/>
    <s v="Jun"/>
    <n v="14"/>
    <x v="120"/>
    <d v="1899-12-30T16:07:00"/>
    <x v="20"/>
    <s v="On point at confluence of N. Arm and Brown's Slough"/>
    <s v="Gordon Estuary"/>
    <n v="1"/>
    <s v="Chinook"/>
    <s v="Wild"/>
    <s v="Fry"/>
    <n v="5"/>
    <n v="1"/>
    <n v="2"/>
    <n v="8"/>
    <s v="BS"/>
    <s v="Select tide"/>
    <m/>
    <m/>
  </r>
  <r>
    <n v="25"/>
    <x v="3"/>
    <n v="6"/>
    <s v="Jun"/>
    <n v="14"/>
    <x v="120"/>
    <d v="1899-12-30T16:07:00"/>
    <x v="20"/>
    <s v="On point at confluence of N. Arm and Brown's Slough"/>
    <s v="Gordon Estuary"/>
    <n v="1"/>
    <s v="Chinook"/>
    <s v="Wild"/>
    <s v="Smolt"/>
    <n v="5"/>
    <n v="1"/>
    <n v="3"/>
    <n v="3"/>
    <s v="BS"/>
    <s v="Select tide"/>
    <m/>
    <m/>
  </r>
  <r>
    <n v="25"/>
    <x v="3"/>
    <n v="6"/>
    <s v="Jun"/>
    <n v="14"/>
    <x v="120"/>
    <d v="1899-12-30T16:07:00"/>
    <x v="20"/>
    <s v="On point at confluence of N. Arm and Brown's Slough"/>
    <s v="Gordon Estuary"/>
    <n v="1"/>
    <s v="Sculpin"/>
    <s v="Wild"/>
    <s v="Non-salmonid juvenile"/>
    <n v="8"/>
    <n v="1"/>
    <n v="4"/>
    <n v="13"/>
    <s v="BS"/>
    <s v="Select tide"/>
    <m/>
    <m/>
  </r>
  <r>
    <n v="25"/>
    <x v="3"/>
    <n v="6"/>
    <s v="Jun"/>
    <n v="14"/>
    <x v="120"/>
    <d v="1899-12-30T16:07:00"/>
    <x v="20"/>
    <s v="On point at confluence of N. Arm and Brown's Slough"/>
    <s v="Gordon Estuary"/>
    <n v="1"/>
    <s v="Pipefish"/>
    <s v="Wild"/>
    <s v="Non-salmonid juvenile"/>
    <n v="18"/>
    <n v="1"/>
    <n v="4"/>
    <n v="5"/>
    <s v="BS"/>
    <s v="Select tide"/>
    <m/>
    <m/>
  </r>
  <r>
    <n v="25"/>
    <x v="3"/>
    <n v="6"/>
    <s v="Jun"/>
    <n v="14"/>
    <x v="120"/>
    <d v="1899-12-30T16:07:00"/>
    <x v="20"/>
    <s v="On point at confluence of N. Arm and Brown's Slough"/>
    <s v="Gordon Estuary"/>
    <n v="1"/>
    <s v="Blennie/Gunnel"/>
    <s v="Wild"/>
    <s v="Non-salmonid juvenile"/>
    <n v="15"/>
    <n v="1"/>
    <n v="4"/>
    <n v="57"/>
    <s v="BS"/>
    <s v="Select tide"/>
    <m/>
    <m/>
  </r>
  <r>
    <n v="25"/>
    <x v="3"/>
    <n v="6"/>
    <s v="Jun"/>
    <n v="14"/>
    <x v="120"/>
    <d v="1899-12-30T16:38:00"/>
    <x v="12"/>
    <s v="Mouth of Site 7 inlet, north side"/>
    <s v="Gordon Estuary"/>
    <n v="1"/>
    <s v="Chinook"/>
    <s v="Wild"/>
    <s v="Fry"/>
    <n v="5"/>
    <n v="1"/>
    <n v="2"/>
    <n v="2"/>
    <s v="BS"/>
    <s v="Select tide"/>
    <m/>
    <m/>
  </r>
  <r>
    <n v="25"/>
    <x v="3"/>
    <n v="6"/>
    <s v="Jun"/>
    <n v="14"/>
    <x v="120"/>
    <d v="1899-12-30T16:38:00"/>
    <x v="12"/>
    <s v="Mouth of Site 7 inlet, north side"/>
    <s v="Gordon Estuary"/>
    <n v="1"/>
    <s v="Coho"/>
    <s v="Wild"/>
    <s v="Fry"/>
    <n v="3"/>
    <n v="1"/>
    <n v="2"/>
    <n v="1"/>
    <s v="BS"/>
    <s v="Select tide"/>
    <m/>
    <m/>
  </r>
  <r>
    <n v="25"/>
    <x v="3"/>
    <n v="6"/>
    <s v="Jun"/>
    <n v="14"/>
    <x v="120"/>
    <d v="1899-12-30T16:38:00"/>
    <x v="12"/>
    <s v="Mouth of Site 7 inlet, north side"/>
    <s v="Gordon Estuary"/>
    <n v="1"/>
    <s v="Sculpin"/>
    <s v="Wild"/>
    <s v="Non-salmonid juvenile"/>
    <n v="8"/>
    <n v="1"/>
    <n v="4"/>
    <n v="12"/>
    <s v="BS"/>
    <s v="Select tide"/>
    <m/>
    <m/>
  </r>
  <r>
    <n v="25"/>
    <x v="3"/>
    <n v="6"/>
    <s v="Jun"/>
    <n v="14"/>
    <x v="120"/>
    <d v="1899-12-30T16:38:00"/>
    <x v="12"/>
    <s v="Mouth of Site 7 inlet, north side"/>
    <s v="Gordon Estuary"/>
    <n v="1"/>
    <s v="Stickleback"/>
    <s v="Wild"/>
    <s v="Non-salmonid juvenile"/>
    <n v="9"/>
    <n v="1"/>
    <n v="4"/>
    <n v="6"/>
    <s v="BS"/>
    <s v="Select tide"/>
    <m/>
    <m/>
  </r>
  <r>
    <n v="25"/>
    <x v="3"/>
    <n v="6"/>
    <s v="Jun"/>
    <n v="14"/>
    <x v="120"/>
    <d v="1899-12-30T16:38:00"/>
    <x v="12"/>
    <s v="Mouth of Site 7 inlet, north side"/>
    <s v="Gordon Estuary"/>
    <n v="1"/>
    <s v="Pipefish"/>
    <s v="Wild"/>
    <s v="Non-salmonid juvenile"/>
    <n v="18"/>
    <n v="1"/>
    <n v="4"/>
    <n v="12"/>
    <s v="BS"/>
    <s v="Select tide"/>
    <m/>
    <m/>
  </r>
  <r>
    <n v="25"/>
    <x v="3"/>
    <n v="6"/>
    <s v="Jun"/>
    <n v="14"/>
    <x v="120"/>
    <d v="1899-12-30T16:38:00"/>
    <x v="12"/>
    <s v="Mouth of Site 7 inlet, north side"/>
    <s v="Gordon Estuary"/>
    <n v="1"/>
    <s v="Blennie/Gunnel"/>
    <s v="Wild"/>
    <s v="Non-salmonid juvenile"/>
    <n v="15"/>
    <n v="1"/>
    <n v="4"/>
    <n v="1"/>
    <s v="BS"/>
    <s v="Select tide"/>
    <m/>
    <m/>
  </r>
  <r>
    <n v="25"/>
    <x v="3"/>
    <n v="6"/>
    <s v="Jun"/>
    <n v="14"/>
    <x v="120"/>
    <d v="1899-12-30T16:38:00"/>
    <x v="12"/>
    <s v="Mouth of Site 7 inlet, north side"/>
    <s v="Gordon Estuary"/>
    <n v="1"/>
    <s v="Perch"/>
    <s v="Wild"/>
    <s v="Non-salmonid juvenile"/>
    <n v="13"/>
    <n v="1"/>
    <n v="4"/>
    <n v="23"/>
    <s v="BS"/>
    <s v="Select tide"/>
    <m/>
    <m/>
  </r>
  <r>
    <n v="25"/>
    <x v="3"/>
    <n v="6"/>
    <s v="Jun"/>
    <n v="14"/>
    <x v="120"/>
    <d v="1899-12-30T15:07:00"/>
    <x v="0"/>
    <s v="Pacheedah Shores Boat Ramp"/>
    <s v="Gordon Estuary"/>
    <n v="1"/>
    <s v="Chum"/>
    <s v="Wild"/>
    <s v="Fry"/>
    <n v="2"/>
    <n v="1"/>
    <n v="2"/>
    <n v="2"/>
    <s v="BS"/>
    <s v="Select tide"/>
    <m/>
    <m/>
  </r>
  <r>
    <n v="25"/>
    <x v="3"/>
    <n v="6"/>
    <s v="Jun"/>
    <n v="14"/>
    <x v="120"/>
    <d v="1899-12-30T15:07:00"/>
    <x v="0"/>
    <s v="Pacheedah Shores Boat Ramp"/>
    <s v="Gordon Estuary"/>
    <n v="1"/>
    <s v="Chum"/>
    <s v="Wild"/>
    <s v="Smolt"/>
    <n v="2"/>
    <n v="1"/>
    <n v="3"/>
    <n v="5"/>
    <s v="BS"/>
    <s v="Select tide"/>
    <m/>
    <m/>
  </r>
  <r>
    <n v="25"/>
    <x v="3"/>
    <n v="6"/>
    <s v="Jun"/>
    <n v="14"/>
    <x v="120"/>
    <d v="1899-12-30T15:07:00"/>
    <x v="0"/>
    <s v="Pacheedah Shores Boat Ramp"/>
    <s v="Gordon Estuary"/>
    <n v="1"/>
    <s v="Sculpin"/>
    <s v="Wild"/>
    <s v="Non-salmonid juvenile"/>
    <n v="8"/>
    <n v="1"/>
    <n v="4"/>
    <n v="31"/>
    <s v="BS"/>
    <s v="Select tide"/>
    <m/>
    <m/>
  </r>
  <r>
    <n v="25"/>
    <x v="3"/>
    <n v="6"/>
    <s v="Jun"/>
    <n v="14"/>
    <x v="120"/>
    <d v="1899-12-30T15:07:00"/>
    <x v="0"/>
    <s v="Pacheedah Shores Boat Ramp"/>
    <s v="Gordon Estuary"/>
    <n v="1"/>
    <s v="Stickleback"/>
    <s v="Wild"/>
    <s v="Non-salmonid juvenile"/>
    <n v="9"/>
    <n v="1"/>
    <n v="4"/>
    <n v="4"/>
    <s v="BS"/>
    <s v="Select tide"/>
    <m/>
    <m/>
  </r>
  <r>
    <n v="25"/>
    <x v="3"/>
    <n v="6"/>
    <s v="Jun"/>
    <n v="14"/>
    <x v="120"/>
    <d v="1899-12-30T15:07:00"/>
    <x v="0"/>
    <s v="Pacheedah Shores Boat Ramp"/>
    <s v="Gordon Estuary"/>
    <n v="1"/>
    <s v="Pipefish"/>
    <s v="Wild"/>
    <s v="Non-salmonid juvenile"/>
    <n v="18"/>
    <n v="1"/>
    <n v="4"/>
    <n v="28"/>
    <s v="BS"/>
    <s v="Select tide"/>
    <m/>
    <m/>
  </r>
  <r>
    <n v="25"/>
    <x v="3"/>
    <n v="6"/>
    <s v="Jun"/>
    <n v="14"/>
    <x v="120"/>
    <d v="1899-12-30T15:07:00"/>
    <x v="0"/>
    <s v="Pacheedah Shores Boat Ramp"/>
    <s v="Gordon Estuary"/>
    <n v="1"/>
    <s v="Blennie/Gunnel"/>
    <s v="Wild"/>
    <s v="Non-salmonid juvenile"/>
    <n v="15"/>
    <n v="1"/>
    <n v="4"/>
    <n v="6"/>
    <s v="BS"/>
    <s v="Select tide"/>
    <m/>
    <m/>
  </r>
  <r>
    <n v="25"/>
    <x v="3"/>
    <n v="6"/>
    <s v="Jun"/>
    <n v="14"/>
    <x v="120"/>
    <d v="1899-12-30T15:07:00"/>
    <x v="0"/>
    <s v="Pacheedah Shores Boat Ramp"/>
    <s v="Gordon Estuary"/>
    <n v="1"/>
    <s v="Flounder"/>
    <s v="Wild"/>
    <s v="Non-salmonid juvenile"/>
    <n v="11"/>
    <n v="1"/>
    <n v="4"/>
    <n v="9"/>
    <s v="BS"/>
    <s v="Select tide"/>
    <m/>
    <m/>
  </r>
  <r>
    <n v="25"/>
    <x v="3"/>
    <n v="6"/>
    <s v="Jun"/>
    <n v="14"/>
    <x v="120"/>
    <d v="1899-12-30T15:07:00"/>
    <x v="0"/>
    <s v="Pacheedah Shores Boat Ramp"/>
    <s v="Gordon Estuary"/>
    <n v="1"/>
    <s v="Perch"/>
    <s v="Wild"/>
    <s v="Non-salmonid juvenile"/>
    <n v="13"/>
    <n v="1"/>
    <n v="4"/>
    <n v="9"/>
    <s v="BS"/>
    <s v="Select tide"/>
    <m/>
    <m/>
  </r>
  <r>
    <n v="25"/>
    <x v="3"/>
    <n v="6"/>
    <s v="Jun"/>
    <n v="15"/>
    <x v="121"/>
    <d v="1899-12-30T12:17:00"/>
    <x v="15"/>
    <s v="Q07, Central/South Arm confluence"/>
    <s v="San Juan Estuary"/>
    <n v="1"/>
    <s v="Chinook"/>
    <s v="Wild"/>
    <s v="Smolt"/>
    <n v="5"/>
    <n v="1"/>
    <n v="3"/>
    <n v="18"/>
    <s v="BS"/>
    <s v="Select tide"/>
    <m/>
    <m/>
  </r>
  <r>
    <n v="25"/>
    <x v="3"/>
    <n v="6"/>
    <s v="Jun"/>
    <n v="15"/>
    <x v="121"/>
    <d v="1899-12-30T12:17:00"/>
    <x v="15"/>
    <s v="Q07, Central/South Arm confluence"/>
    <s v="San Juan Estuary"/>
    <n v="1"/>
    <s v="Coho"/>
    <s v="Wild"/>
    <s v="Fry"/>
    <n v="3"/>
    <n v="1"/>
    <n v="2"/>
    <n v="37"/>
    <s v="BS"/>
    <s v="Select tide"/>
    <m/>
    <m/>
  </r>
  <r>
    <n v="25"/>
    <x v="3"/>
    <n v="6"/>
    <s v="Jun"/>
    <n v="15"/>
    <x v="121"/>
    <d v="1899-12-30T12:17:00"/>
    <x v="15"/>
    <s v="Q07, Central/South Arm confluence"/>
    <s v="San Juan Estuary"/>
    <n v="1"/>
    <s v="Sculpin"/>
    <s v="Wild"/>
    <s v="Non-salmonid juvenile"/>
    <n v="8"/>
    <n v="1"/>
    <n v="4"/>
    <n v="38"/>
    <s v="BS"/>
    <s v="Select tide"/>
    <m/>
    <m/>
  </r>
  <r>
    <n v="25"/>
    <x v="3"/>
    <n v="6"/>
    <s v="Jun"/>
    <n v="15"/>
    <x v="121"/>
    <d v="1899-12-30T12:17:00"/>
    <x v="15"/>
    <s v="Q07, Central/South Arm confluence"/>
    <s v="San Juan Estuary"/>
    <n v="1"/>
    <s v="Stickleback"/>
    <s v="Wild"/>
    <s v="Non-salmonid juvenile"/>
    <n v="9"/>
    <n v="1"/>
    <n v="4"/>
    <n v="31"/>
    <s v="BS"/>
    <s v="Select tide"/>
    <m/>
    <m/>
  </r>
  <r>
    <n v="25"/>
    <x v="3"/>
    <n v="6"/>
    <s v="Jun"/>
    <n v="15"/>
    <x v="121"/>
    <d v="1899-12-30T12:17:00"/>
    <x v="15"/>
    <s v="Q07, Central/South Arm confluence"/>
    <s v="San Juan Estuary"/>
    <n v="1"/>
    <s v="Blennie/Gunnel"/>
    <s v="Wild"/>
    <s v="Non-salmonid juvenile"/>
    <n v="15"/>
    <n v="1"/>
    <n v="4"/>
    <n v="20"/>
    <s v="BS"/>
    <s v="Select tide"/>
    <m/>
    <m/>
  </r>
  <r>
    <n v="25"/>
    <x v="3"/>
    <n v="6"/>
    <s v="Jun"/>
    <n v="15"/>
    <x v="121"/>
    <d v="1899-12-30T12:17:00"/>
    <x v="15"/>
    <s v="Q07, Central/South Arm confluence"/>
    <s v="San Juan Estuary"/>
    <n v="1"/>
    <s v="Perch"/>
    <s v="Wild"/>
    <s v="Non-salmonid juvenile"/>
    <n v="13"/>
    <n v="1"/>
    <n v="4"/>
    <n v="8"/>
    <s v="BS"/>
    <s v="Select tide"/>
    <m/>
    <m/>
  </r>
  <r>
    <n v="25"/>
    <x v="3"/>
    <n v="6"/>
    <s v="Jun"/>
    <n v="15"/>
    <x v="121"/>
    <d v="1899-12-30T12:50:00"/>
    <x v="11"/>
    <s v="Q4, u/s of Tanis's template site"/>
    <s v="San Juan Estuary"/>
    <n v="1"/>
    <s v="Sculpin"/>
    <s v="Wild"/>
    <s v="Non-salmonid juvenile"/>
    <n v="8"/>
    <n v="1"/>
    <n v="4"/>
    <n v="25"/>
    <s v="BS"/>
    <s v="Select tide"/>
    <m/>
    <m/>
  </r>
  <r>
    <n v="25"/>
    <x v="3"/>
    <n v="6"/>
    <s v="Jun"/>
    <n v="15"/>
    <x v="121"/>
    <d v="1899-12-30T13:00:00"/>
    <x v="2"/>
    <s v="South Arm SJ (Old Mill)"/>
    <s v="San Juan Estuary"/>
    <n v="1"/>
    <s v="Coho"/>
    <s v="Wild"/>
    <s v="Fry"/>
    <n v="3"/>
    <n v="1"/>
    <n v="2"/>
    <n v="1"/>
    <s v="BS"/>
    <s v="Select tide"/>
    <m/>
    <m/>
  </r>
  <r>
    <n v="25"/>
    <x v="3"/>
    <n v="6"/>
    <s v="Jun"/>
    <n v="15"/>
    <x v="121"/>
    <d v="1899-12-30T13:00:00"/>
    <x v="2"/>
    <s v="South Arm SJ (Old Mill)"/>
    <s v="San Juan Estuary"/>
    <n v="1"/>
    <s v="Sculpin"/>
    <s v="Wild"/>
    <s v="Non-salmonid juvenile"/>
    <n v="8"/>
    <n v="1"/>
    <n v="4"/>
    <n v="57"/>
    <s v="BS"/>
    <s v="Select tide"/>
    <m/>
    <m/>
  </r>
  <r>
    <n v="25"/>
    <x v="3"/>
    <n v="6"/>
    <s v="Jun"/>
    <n v="15"/>
    <x v="121"/>
    <d v="1899-12-30T13:00:00"/>
    <x v="2"/>
    <s v="South Arm SJ (Old Mill)"/>
    <s v="San Juan Estuary"/>
    <n v="1"/>
    <s v="Stickleback"/>
    <s v="Wild"/>
    <s v="Non-salmonid juvenile"/>
    <n v="9"/>
    <n v="1"/>
    <n v="4"/>
    <n v="203"/>
    <s v="BS"/>
    <s v="Select tide"/>
    <m/>
    <m/>
  </r>
  <r>
    <n v="25"/>
    <x v="3"/>
    <n v="6"/>
    <s v="Jun"/>
    <n v="15"/>
    <x v="121"/>
    <d v="1899-12-30T13:00:00"/>
    <x v="2"/>
    <s v="South Arm SJ (Old Mill)"/>
    <s v="San Juan Estuary"/>
    <n v="1"/>
    <s v="Blennie/Gunnel"/>
    <s v="Wild"/>
    <s v="Non-salmonid juvenile"/>
    <n v="15"/>
    <n v="1"/>
    <n v="4"/>
    <n v="3"/>
    <s v="BS"/>
    <s v="Select tide"/>
    <m/>
    <m/>
  </r>
  <r>
    <n v="25"/>
    <x v="3"/>
    <n v="6"/>
    <s v="Jun"/>
    <n v="15"/>
    <x v="121"/>
    <d v="1899-12-30T13:00:00"/>
    <x v="2"/>
    <s v="South Arm SJ (Old Mill)"/>
    <s v="San Juan Estuary"/>
    <n v="1"/>
    <s v="Flounder"/>
    <s v="Wild"/>
    <s v="Non-salmonid juvenile"/>
    <n v="11"/>
    <n v="1"/>
    <n v="4"/>
    <n v="7"/>
    <s v="BS"/>
    <s v="Select tide"/>
    <m/>
    <m/>
  </r>
  <r>
    <n v="25"/>
    <x v="3"/>
    <n v="6"/>
    <s v="Jun"/>
    <n v="15"/>
    <x v="121"/>
    <d v="1899-12-30T13:44:00"/>
    <x v="3"/>
    <s v="Central Arm SJ at Island Rd Bridge"/>
    <s v="San Juan Estuary"/>
    <n v="1"/>
    <s v="Coho"/>
    <s v="Wild"/>
    <s v="Fry"/>
    <n v="3"/>
    <n v="1"/>
    <n v="2"/>
    <n v="1"/>
    <s v="BS"/>
    <s v="Select tide"/>
    <m/>
    <m/>
  </r>
  <r>
    <n v="25"/>
    <x v="3"/>
    <n v="6"/>
    <s v="Jun"/>
    <n v="15"/>
    <x v="121"/>
    <d v="1899-12-30T13:44:00"/>
    <x v="3"/>
    <s v="Central Arm SJ at Island Rd Bridge"/>
    <s v="San Juan Estuary"/>
    <n v="1"/>
    <s v="Sculpin"/>
    <s v="Wild"/>
    <s v="Non-salmonid juvenile"/>
    <n v="8"/>
    <n v="1"/>
    <n v="4"/>
    <n v="16"/>
    <s v="BS"/>
    <s v="Select tide"/>
    <m/>
    <m/>
  </r>
  <r>
    <n v="25"/>
    <x v="3"/>
    <n v="6"/>
    <s v="Jun"/>
    <n v="15"/>
    <x v="121"/>
    <d v="1899-12-30T13:44:00"/>
    <x v="3"/>
    <s v="Central Arm SJ at Island Rd Bridge"/>
    <s v="San Juan Estuary"/>
    <n v="1"/>
    <s v="Stickleback"/>
    <s v="Wild"/>
    <s v="Non-salmonid juvenile"/>
    <n v="9"/>
    <n v="1"/>
    <n v="4"/>
    <n v="3"/>
    <s v="BS"/>
    <s v="Select tide"/>
    <m/>
    <m/>
  </r>
  <r>
    <n v="25"/>
    <x v="3"/>
    <n v="6"/>
    <s v="Jun"/>
    <n v="15"/>
    <x v="121"/>
    <d v="1899-12-30T13:44:00"/>
    <x v="3"/>
    <s v="Central Arm SJ at Island Rd Bridge"/>
    <s v="San Juan Estuary"/>
    <n v="1"/>
    <s v="Flounder"/>
    <s v="Wild"/>
    <s v="Non-salmonid juvenile"/>
    <n v="11"/>
    <n v="1"/>
    <n v="4"/>
    <n v="5"/>
    <s v="BS"/>
    <s v="Select tide"/>
    <m/>
    <m/>
  </r>
  <r>
    <n v="25"/>
    <x v="3"/>
    <n v="6"/>
    <s v="Jun"/>
    <n v="15"/>
    <x v="121"/>
    <d v="1899-12-30T14:05:00"/>
    <x v="10"/>
    <s v="Q Helen, top of Island Road"/>
    <s v="San Juan Estuary"/>
    <n v="1"/>
    <s v="Sculpin"/>
    <s v="Wild"/>
    <s v="Non-salmonid juvenile"/>
    <n v="8"/>
    <n v="1"/>
    <n v="4"/>
    <n v="3"/>
    <s v="BS"/>
    <s v="Select tide"/>
    <m/>
    <m/>
  </r>
  <r>
    <n v="25"/>
    <x v="3"/>
    <n v="6"/>
    <s v="Jun"/>
    <n v="15"/>
    <x v="121"/>
    <d v="1899-12-30T14:05:00"/>
    <x v="10"/>
    <s v="Q Helen, top of Island Road"/>
    <s v="San Juan Estuary"/>
    <n v="1"/>
    <s v="Stickleback"/>
    <s v="Wild"/>
    <s v="Non-salmonid juvenile"/>
    <n v="9"/>
    <n v="1"/>
    <n v="4"/>
    <n v="2"/>
    <s v="BS"/>
    <s v="Select tide"/>
    <m/>
    <m/>
  </r>
  <r>
    <n v="25"/>
    <x v="3"/>
    <n v="6"/>
    <s v="Jun"/>
    <n v="15"/>
    <x v="121"/>
    <d v="1899-12-30T14:40:00"/>
    <x v="38"/>
    <s v="Q09, San Juan mouth"/>
    <s v="San Juan Estuary"/>
    <n v="1"/>
    <s v="Coho"/>
    <s v="Wild"/>
    <s v="Fry"/>
    <n v="3"/>
    <n v="1"/>
    <n v="2"/>
    <n v="11"/>
    <s v="BS"/>
    <s v="Select tide"/>
    <m/>
    <m/>
  </r>
  <r>
    <n v="25"/>
    <x v="3"/>
    <n v="6"/>
    <s v="Jun"/>
    <n v="15"/>
    <x v="121"/>
    <d v="1899-12-30T14:40:00"/>
    <x v="38"/>
    <s v="Q09, San Juan mouth"/>
    <s v="San Juan Estuary"/>
    <n v="1"/>
    <s v="Coho"/>
    <s v="Wild"/>
    <s v="Smolt"/>
    <n v="3"/>
    <n v="1"/>
    <n v="3"/>
    <n v="2"/>
    <s v="BS"/>
    <s v="Select tide"/>
    <m/>
    <m/>
  </r>
  <r>
    <n v="25"/>
    <x v="3"/>
    <n v="6"/>
    <s v="Jun"/>
    <n v="15"/>
    <x v="121"/>
    <d v="1899-12-30T14:40:00"/>
    <x v="38"/>
    <s v="Q09, San Juan mouth"/>
    <s v="San Juan Estuary"/>
    <n v="1"/>
    <s v="Chinook"/>
    <s v="Wild"/>
    <s v="Fry"/>
    <n v="5"/>
    <n v="1"/>
    <n v="2"/>
    <n v="2"/>
    <s v="BS"/>
    <s v="Select tide"/>
    <m/>
    <m/>
  </r>
  <r>
    <n v="25"/>
    <x v="3"/>
    <n v="6"/>
    <s v="Jun"/>
    <n v="15"/>
    <x v="121"/>
    <d v="1899-12-30T14:40:00"/>
    <x v="38"/>
    <s v="Q09, San Juan mouth"/>
    <s v="San Juan Estuary"/>
    <n v="1"/>
    <s v="Chinook"/>
    <s v="Wild"/>
    <s v="Smolt"/>
    <n v="5"/>
    <n v="1"/>
    <n v="3"/>
    <n v="72"/>
    <s v="BS"/>
    <s v="Select tide"/>
    <m/>
    <m/>
  </r>
  <r>
    <n v="25"/>
    <x v="3"/>
    <n v="6"/>
    <s v="Jun"/>
    <n v="15"/>
    <x v="121"/>
    <d v="1899-12-30T14:40:00"/>
    <x v="38"/>
    <s v="Q09, San Juan mouth"/>
    <s v="San Juan Estuary"/>
    <n v="1"/>
    <s v="Sculpin"/>
    <s v="Wild"/>
    <s v="Non-salmonid juvenile"/>
    <n v="8"/>
    <n v="1"/>
    <n v="4"/>
    <n v="14"/>
    <s v="BS"/>
    <s v="Select tide"/>
    <m/>
    <m/>
  </r>
  <r>
    <n v="25"/>
    <x v="3"/>
    <n v="6"/>
    <s v="Jun"/>
    <n v="15"/>
    <x v="121"/>
    <d v="1899-12-30T14:40:00"/>
    <x v="38"/>
    <s v="Q09, San Juan mouth"/>
    <s v="San Juan Estuary"/>
    <n v="1"/>
    <s v="Stickleback"/>
    <s v="Wild"/>
    <s v="Non-salmonid juvenile"/>
    <n v="9"/>
    <n v="1"/>
    <n v="4"/>
    <n v="13"/>
    <s v="BS"/>
    <s v="Select tide"/>
    <m/>
    <m/>
  </r>
  <r>
    <n v="25"/>
    <x v="3"/>
    <n v="6"/>
    <s v="Jun"/>
    <n v="15"/>
    <x v="121"/>
    <d v="1899-12-30T14:40:00"/>
    <x v="38"/>
    <s v="Q09, San Juan mouth"/>
    <s v="San Juan Estuary"/>
    <n v="1"/>
    <s v="Pipefish"/>
    <s v="Wild"/>
    <s v="Non-salmonid juvenile"/>
    <n v="18"/>
    <n v="1"/>
    <n v="4"/>
    <n v="8"/>
    <s v="BS"/>
    <s v="Select tide"/>
    <m/>
    <m/>
  </r>
  <r>
    <n v="25"/>
    <x v="3"/>
    <n v="6"/>
    <s v="Jun"/>
    <n v="15"/>
    <x v="121"/>
    <d v="1899-12-30T14:40:00"/>
    <x v="38"/>
    <s v="Q09, San Juan mouth"/>
    <s v="San Juan Estuary"/>
    <n v="1"/>
    <s v="Blennie/Gunnel"/>
    <s v="Wild"/>
    <s v="Non-salmonid juvenile"/>
    <n v="15"/>
    <n v="1"/>
    <n v="4"/>
    <n v="10"/>
    <s v="BS"/>
    <s v="Select tide"/>
    <m/>
    <m/>
  </r>
  <r>
    <n v="25"/>
    <x v="3"/>
    <n v="6"/>
    <s v="Jun"/>
    <n v="15"/>
    <x v="121"/>
    <d v="1899-12-30T14:40:00"/>
    <x v="38"/>
    <s v="Q09, San Juan mouth"/>
    <s v="San Juan Estuary"/>
    <n v="1"/>
    <s v="Perch"/>
    <s v="Wild"/>
    <s v="Non-salmonid juvenile"/>
    <n v="13"/>
    <n v="1"/>
    <n v="4"/>
    <n v="8"/>
    <s v="BS"/>
    <s v="Select tide"/>
    <m/>
    <m/>
  </r>
  <r>
    <n v="26"/>
    <x v="3"/>
    <n v="6"/>
    <s v="Jun"/>
    <n v="20"/>
    <x v="122"/>
    <d v="1899-12-30T09:23:00"/>
    <x v="35"/>
    <s v="Gravel bar on Gordon at Site 1"/>
    <s v="Gordon Estuary"/>
    <n v="1"/>
    <s v="Coho"/>
    <s v="Wild"/>
    <s v="Fry"/>
    <n v="3"/>
    <n v="1"/>
    <n v="2"/>
    <n v="3"/>
    <s v="BS"/>
    <s v="Select tide"/>
    <m/>
    <m/>
  </r>
  <r>
    <n v="26"/>
    <x v="3"/>
    <n v="6"/>
    <s v="Jun"/>
    <n v="20"/>
    <x v="122"/>
    <d v="1899-12-30T09:23:00"/>
    <x v="35"/>
    <s v="Gravel bar on Gordon at Site 1"/>
    <s v="Gordon Estuary"/>
    <n v="1"/>
    <s v="Chinook"/>
    <s v="Wild"/>
    <s v="Smolt"/>
    <n v="5"/>
    <n v="1"/>
    <n v="3"/>
    <n v="2"/>
    <s v="BS"/>
    <s v="Select tide"/>
    <m/>
    <m/>
  </r>
  <r>
    <n v="26"/>
    <x v="3"/>
    <n v="6"/>
    <s v="Jun"/>
    <n v="20"/>
    <x v="122"/>
    <d v="1899-12-30T09:23:00"/>
    <x v="35"/>
    <s v="Gravel bar on Gordon at Site 1"/>
    <s v="Gordon Estuary"/>
    <n v="1"/>
    <s v="Sculpin"/>
    <s v="Wild"/>
    <s v="Non-salmonid juvenile"/>
    <n v="8"/>
    <n v="1"/>
    <n v="4"/>
    <n v="53"/>
    <s v="BS"/>
    <s v="Select tide"/>
    <m/>
    <m/>
  </r>
  <r>
    <n v="26"/>
    <x v="3"/>
    <n v="6"/>
    <s v="Jun"/>
    <n v="20"/>
    <x v="122"/>
    <d v="1899-12-30T09:23:00"/>
    <x v="35"/>
    <s v="Gravel bar on Gordon at Site 1"/>
    <s v="Gordon Estuary"/>
    <n v="1"/>
    <s v="Stickleback"/>
    <s v="Wild"/>
    <s v="Non-salmonid juvenile"/>
    <n v="9"/>
    <n v="1"/>
    <n v="4"/>
    <n v="3"/>
    <s v="BS"/>
    <s v="Select tide"/>
    <m/>
    <m/>
  </r>
  <r>
    <n v="26"/>
    <x v="3"/>
    <n v="6"/>
    <s v="Jun"/>
    <n v="20"/>
    <x v="122"/>
    <d v="1899-12-30T09:23:00"/>
    <x v="35"/>
    <s v="Gravel bar on Gordon at Site 1"/>
    <s v="Gordon Estuary"/>
    <n v="1"/>
    <s v="Blennie/Gunnel"/>
    <s v="Wild"/>
    <s v="Non-salmonid juvenile"/>
    <n v="15"/>
    <n v="1"/>
    <n v="4"/>
    <n v="1"/>
    <s v="BS"/>
    <s v="Select tide"/>
    <m/>
    <m/>
  </r>
  <r>
    <n v="26"/>
    <x v="3"/>
    <n v="6"/>
    <s v="Jun"/>
    <n v="20"/>
    <x v="122"/>
    <d v="1899-12-30T09:30:00"/>
    <x v="4"/>
    <s v="Butch's (Gordon R.)"/>
    <s v="Gordon Estuary"/>
    <n v="1"/>
    <s v="Chinook"/>
    <s v="Hatchery"/>
    <s v="Smolt"/>
    <n v="5"/>
    <n v="2"/>
    <n v="3"/>
    <n v="1"/>
    <s v="BS"/>
    <s v="Select tide"/>
    <m/>
    <m/>
  </r>
  <r>
    <n v="26"/>
    <x v="3"/>
    <n v="6"/>
    <s v="Jun"/>
    <n v="20"/>
    <x v="122"/>
    <d v="1899-12-30T09:30:00"/>
    <x v="4"/>
    <s v="Butch's (Gordon R.)"/>
    <s v="Gordon Estuary"/>
    <n v="1"/>
    <s v="Chinook"/>
    <s v="Wild"/>
    <s v="Smolt"/>
    <n v="5"/>
    <n v="1"/>
    <n v="3"/>
    <n v="12"/>
    <s v="BS"/>
    <s v="Select tide"/>
    <m/>
    <m/>
  </r>
  <r>
    <n v="26"/>
    <x v="3"/>
    <n v="6"/>
    <s v="Jun"/>
    <n v="20"/>
    <x v="122"/>
    <d v="1899-12-30T09:30:00"/>
    <x v="4"/>
    <s v="Butch's (Gordon R.)"/>
    <s v="Gordon Estuary"/>
    <n v="1"/>
    <s v="Sculpin"/>
    <s v="Wild"/>
    <s v="Non-salmonid juvenile"/>
    <n v="8"/>
    <n v="1"/>
    <n v="4"/>
    <n v="8"/>
    <s v="BS"/>
    <s v="Select tide"/>
    <m/>
    <m/>
  </r>
  <r>
    <n v="26"/>
    <x v="3"/>
    <n v="6"/>
    <s v="Jun"/>
    <n v="20"/>
    <x v="122"/>
    <d v="1899-12-30T09:30:00"/>
    <x v="4"/>
    <s v="Butch's (Gordon R.)"/>
    <s v="Gordon Estuary"/>
    <n v="1"/>
    <s v="Blennie/Gunnel"/>
    <s v="Wild"/>
    <s v="Non-salmonid juvenile"/>
    <n v="15"/>
    <n v="1"/>
    <n v="4"/>
    <n v="4"/>
    <s v="BS"/>
    <s v="Select tide"/>
    <m/>
    <m/>
  </r>
  <r>
    <n v="26"/>
    <x v="3"/>
    <n v="6"/>
    <s v="Jun"/>
    <n v="20"/>
    <x v="122"/>
    <d v="1899-12-30T09:30:00"/>
    <x v="4"/>
    <s v="Butch's (Gordon R.)"/>
    <s v="Gordon Estuary"/>
    <n v="1"/>
    <s v="Flounder"/>
    <s v="Wild"/>
    <s v="Non-salmonid juvenile"/>
    <n v="11"/>
    <n v="1"/>
    <n v="4"/>
    <n v="1"/>
    <s v="BS"/>
    <s v="Select tide"/>
    <m/>
    <m/>
  </r>
  <r>
    <n v="26"/>
    <x v="3"/>
    <n v="6"/>
    <s v="Jun"/>
    <n v="20"/>
    <x v="122"/>
    <d v="1899-12-30T09:30:00"/>
    <x v="4"/>
    <s v="Butch's (Gordon R.)"/>
    <s v="Gordon Estuary"/>
    <n v="1"/>
    <s v="Smelt"/>
    <s v="Wild"/>
    <s v="Non-salmonid juvenile"/>
    <n v="25"/>
    <n v="1"/>
    <n v="4"/>
    <n v="78"/>
    <s v="BS"/>
    <s v="Select tide"/>
    <m/>
    <m/>
  </r>
  <r>
    <n v="26"/>
    <x v="3"/>
    <n v="6"/>
    <s v="Jun"/>
    <n v="20"/>
    <x v="122"/>
    <d v="1899-12-30T09:30:00"/>
    <x v="4"/>
    <s v="Butch's (Gordon R.)"/>
    <s v="Gordon Estuary"/>
    <n v="1"/>
    <s v="Sandlance"/>
    <s v="Wild"/>
    <s v="Non-salmonid juvenile"/>
    <n v="14"/>
    <n v="1"/>
    <n v="4"/>
    <n v="13"/>
    <s v="BS"/>
    <s v="Select tide"/>
    <m/>
    <m/>
  </r>
  <r>
    <n v="26"/>
    <x v="3"/>
    <n v="6"/>
    <s v="Jun"/>
    <n v="20"/>
    <x v="122"/>
    <d v="1899-12-30T10:40:00"/>
    <x v="20"/>
    <s v="On point at confluence of N. Arm and Brown's Slough"/>
    <s v="Gordon Estuary"/>
    <n v="1"/>
    <s v="Coho"/>
    <s v="Wild"/>
    <s v="Fry"/>
    <n v="3"/>
    <n v="1"/>
    <n v="2"/>
    <n v="43"/>
    <s v="BS"/>
    <s v="Select tide"/>
    <m/>
    <m/>
  </r>
  <r>
    <n v="26"/>
    <x v="3"/>
    <n v="6"/>
    <s v="Jun"/>
    <n v="20"/>
    <x v="122"/>
    <d v="1899-12-30T10:40:00"/>
    <x v="20"/>
    <s v="On point at confluence of N. Arm and Brown's Slough"/>
    <s v="Gordon Estuary"/>
    <n v="1"/>
    <s v="Chinook"/>
    <s v="Wild"/>
    <s v="Smolt"/>
    <n v="5"/>
    <n v="1"/>
    <n v="3"/>
    <n v="5"/>
    <s v="BS"/>
    <s v="Select tide"/>
    <m/>
    <m/>
  </r>
  <r>
    <n v="26"/>
    <x v="3"/>
    <n v="6"/>
    <s v="Jun"/>
    <n v="20"/>
    <x v="122"/>
    <d v="1899-12-30T10:40:00"/>
    <x v="20"/>
    <s v="On point at confluence of N. Arm and Brown's Slough"/>
    <s v="Gordon Estuary"/>
    <n v="1"/>
    <s v="Chinook"/>
    <s v="Hatchery"/>
    <s v="Smolt"/>
    <n v="5"/>
    <n v="2"/>
    <n v="3"/>
    <n v="1"/>
    <s v="BS"/>
    <s v="Select tide"/>
    <m/>
    <m/>
  </r>
  <r>
    <n v="26"/>
    <x v="3"/>
    <n v="6"/>
    <s v="Jun"/>
    <n v="20"/>
    <x v="122"/>
    <d v="1899-12-30T10:40:00"/>
    <x v="20"/>
    <s v="On point at confluence of N. Arm and Brown's Slough"/>
    <s v="Gordon Estuary"/>
    <n v="1"/>
    <s v="Chum"/>
    <s v="Wild"/>
    <s v="Fry"/>
    <n v="2"/>
    <n v="1"/>
    <n v="2"/>
    <n v="1"/>
    <s v="BS"/>
    <s v="Select tide"/>
    <m/>
    <m/>
  </r>
  <r>
    <n v="26"/>
    <x v="3"/>
    <n v="6"/>
    <s v="Jun"/>
    <n v="20"/>
    <x v="122"/>
    <d v="1899-12-30T10:40:00"/>
    <x v="20"/>
    <s v="On point at confluence of N. Arm and Brown's Slough"/>
    <s v="Gordon Estuary"/>
    <n v="1"/>
    <s v="Sculpin"/>
    <s v="Wild"/>
    <s v="Non-salmonid juvenile"/>
    <n v="8"/>
    <n v="1"/>
    <n v="4"/>
    <n v="1"/>
    <s v="BS"/>
    <s v="Select tide"/>
    <m/>
    <m/>
  </r>
  <r>
    <n v="26"/>
    <x v="3"/>
    <n v="6"/>
    <s v="Jun"/>
    <n v="20"/>
    <x v="122"/>
    <d v="1899-12-30T10:40:00"/>
    <x v="20"/>
    <s v="On point at confluence of N. Arm and Brown's Slough"/>
    <s v="Gordon Estuary"/>
    <n v="1"/>
    <s v="Stickleback"/>
    <s v="Wild"/>
    <s v="Non-salmonid juvenile"/>
    <n v="9"/>
    <n v="1"/>
    <n v="4"/>
    <n v="7"/>
    <s v="BS"/>
    <s v="Select tide"/>
    <m/>
    <m/>
  </r>
  <r>
    <n v="26"/>
    <x v="3"/>
    <n v="6"/>
    <s v="Jun"/>
    <n v="20"/>
    <x v="122"/>
    <d v="1899-12-30T10:40:00"/>
    <x v="20"/>
    <s v="On point at confluence of N. Arm and Brown's Slough"/>
    <s v="Gordon Estuary"/>
    <n v="1"/>
    <s v="Pipefish"/>
    <s v="Wild"/>
    <s v="Non-salmonid juvenile"/>
    <n v="18"/>
    <n v="1"/>
    <n v="4"/>
    <n v="11"/>
    <s v="BS"/>
    <s v="Select tide"/>
    <m/>
    <m/>
  </r>
  <r>
    <n v="26"/>
    <x v="3"/>
    <n v="6"/>
    <s v="Jun"/>
    <n v="20"/>
    <x v="122"/>
    <d v="1899-12-30T10:40:00"/>
    <x v="20"/>
    <s v="On point at confluence of N. Arm and Brown's Slough"/>
    <s v="Gordon Estuary"/>
    <n v="1"/>
    <s v="Blennie/Gunnel"/>
    <s v="Wild"/>
    <s v="Non-salmonid juvenile"/>
    <n v="15"/>
    <n v="1"/>
    <n v="4"/>
    <n v="1"/>
    <s v="BS"/>
    <s v="Select tide"/>
    <m/>
    <m/>
  </r>
  <r>
    <n v="26"/>
    <x v="3"/>
    <n v="6"/>
    <s v="Jun"/>
    <n v="20"/>
    <x v="122"/>
    <d v="1899-12-30T10:40:00"/>
    <x v="20"/>
    <s v="On point at confluence of N. Arm and Brown's Slough"/>
    <s v="Gordon Estuary"/>
    <n v="1"/>
    <s v="Flounder"/>
    <s v="Wild"/>
    <s v="Non-salmonid juvenile"/>
    <n v="11"/>
    <n v="1"/>
    <n v="4"/>
    <n v="1"/>
    <s v="BS"/>
    <s v="Select tide"/>
    <m/>
    <m/>
  </r>
  <r>
    <n v="26"/>
    <x v="3"/>
    <n v="6"/>
    <s v="Jun"/>
    <n v="20"/>
    <x v="122"/>
    <d v="1899-12-30T11:19:00"/>
    <x v="9"/>
    <s v="Q Jeff (right bank opposite N. Arm confl.)"/>
    <s v="Gordon Estuary"/>
    <n v="1"/>
    <s v="Chinook"/>
    <s v="Hatchery"/>
    <s v="Smolt"/>
    <n v="5"/>
    <n v="2"/>
    <n v="3"/>
    <n v="1"/>
    <s v="BS"/>
    <s v="Select tide"/>
    <m/>
    <m/>
  </r>
  <r>
    <n v="26"/>
    <x v="3"/>
    <n v="6"/>
    <s v="Jun"/>
    <n v="20"/>
    <x v="122"/>
    <d v="1899-12-30T11:19:00"/>
    <x v="9"/>
    <s v="Q Jeff (right bank opposite N. Arm confl.)"/>
    <s v="Gordon Estuary"/>
    <n v="1"/>
    <s v="Coho"/>
    <s v="Wild"/>
    <s v="Fry"/>
    <n v="3"/>
    <n v="1"/>
    <n v="2"/>
    <n v="20"/>
    <s v="BS"/>
    <s v="Select tide"/>
    <m/>
    <m/>
  </r>
  <r>
    <n v="26"/>
    <x v="3"/>
    <n v="6"/>
    <s v="Jun"/>
    <n v="20"/>
    <x v="122"/>
    <d v="1899-12-30T11:19:00"/>
    <x v="9"/>
    <s v="Q Jeff (right bank opposite N. Arm confl.)"/>
    <s v="Gordon Estuary"/>
    <n v="1"/>
    <s v="Sculpin"/>
    <s v="Wild"/>
    <s v="Non-salmonid juvenile"/>
    <n v="8"/>
    <n v="1"/>
    <n v="4"/>
    <n v="7"/>
    <s v="BS"/>
    <s v="Select tide"/>
    <m/>
    <m/>
  </r>
  <r>
    <n v="26"/>
    <x v="3"/>
    <n v="6"/>
    <s v="Jun"/>
    <n v="20"/>
    <x v="122"/>
    <d v="1899-12-30T11:19:00"/>
    <x v="9"/>
    <s v="Q Jeff (right bank opposite N. Arm confl.)"/>
    <s v="Gordon Estuary"/>
    <n v="1"/>
    <s v="Stickleback"/>
    <s v="Wild"/>
    <s v="Non-salmonid juvenile"/>
    <n v="9"/>
    <n v="1"/>
    <n v="4"/>
    <n v="30"/>
    <s v="BS"/>
    <s v="Select tide"/>
    <m/>
    <m/>
  </r>
  <r>
    <n v="26"/>
    <x v="3"/>
    <n v="6"/>
    <s v="Jun"/>
    <n v="20"/>
    <x v="122"/>
    <d v="1899-12-30T11:19:00"/>
    <x v="9"/>
    <s v="Q Jeff (right bank opposite N. Arm confl.)"/>
    <s v="Gordon Estuary"/>
    <n v="1"/>
    <s v="Pipefish"/>
    <s v="Wild"/>
    <s v="Non-salmonid juvenile"/>
    <n v="18"/>
    <n v="1"/>
    <n v="4"/>
    <n v="12"/>
    <s v="BS"/>
    <s v="Select tide"/>
    <m/>
    <m/>
  </r>
  <r>
    <n v="26"/>
    <x v="3"/>
    <n v="6"/>
    <s v="Jun"/>
    <n v="20"/>
    <x v="122"/>
    <d v="1899-12-30T11:19:00"/>
    <x v="9"/>
    <s v="Q Jeff (right bank opposite N. Arm confl.)"/>
    <s v="Gordon Estuary"/>
    <n v="1"/>
    <s v="Blennie/Gunnel"/>
    <s v="Wild"/>
    <s v="Non-salmonid juvenile"/>
    <n v="15"/>
    <n v="1"/>
    <n v="4"/>
    <n v="14"/>
    <s v="BS"/>
    <s v="Select tide"/>
    <m/>
    <m/>
  </r>
  <r>
    <n v="26"/>
    <x v="3"/>
    <n v="6"/>
    <s v="Jun"/>
    <n v="20"/>
    <x v="122"/>
    <d v="1899-12-30T11:19:00"/>
    <x v="9"/>
    <s v="Q Jeff (right bank opposite N. Arm confl.)"/>
    <s v="Gordon Estuary"/>
    <n v="1"/>
    <s v="Flounder"/>
    <s v="Wild"/>
    <s v="Non-salmonid juvenile"/>
    <n v="11"/>
    <n v="1"/>
    <n v="4"/>
    <n v="1"/>
    <s v="BS"/>
    <s v="Select tide"/>
    <m/>
    <m/>
  </r>
  <r>
    <n v="26"/>
    <x v="3"/>
    <n v="6"/>
    <s v="Jun"/>
    <n v="20"/>
    <x v="122"/>
    <d v="1899-12-30T11:19:00"/>
    <x v="9"/>
    <s v="Q Jeff (right bank opposite N. Arm confl.)"/>
    <s v="Gordon Estuary"/>
    <n v="1"/>
    <s v="Perch"/>
    <s v="Wild"/>
    <s v="Non-salmonid juvenile"/>
    <n v="13"/>
    <n v="1"/>
    <n v="4"/>
    <n v="17"/>
    <s v="BS"/>
    <s v="Select tide"/>
    <m/>
    <m/>
  </r>
  <r>
    <n v="26"/>
    <x v="3"/>
    <n v="6"/>
    <s v="Jun"/>
    <n v="20"/>
    <x v="122"/>
    <d v="1899-12-30T11:45:00"/>
    <x v="0"/>
    <s v="Pacheedah Shores Boat Ramp"/>
    <s v="Gordon Estuary"/>
    <n v="1"/>
    <s v="Coho"/>
    <s v="Wild"/>
    <s v="Fry"/>
    <n v="3"/>
    <n v="1"/>
    <n v="2"/>
    <n v="7"/>
    <s v="BS"/>
    <s v="Select tide"/>
    <m/>
    <m/>
  </r>
  <r>
    <n v="26"/>
    <x v="3"/>
    <n v="6"/>
    <s v="Jun"/>
    <n v="20"/>
    <x v="122"/>
    <d v="1899-12-30T11:45:00"/>
    <x v="0"/>
    <s v="Pacheedah Shores Boat Ramp"/>
    <s v="Gordon Estuary"/>
    <n v="1"/>
    <s v="Chinook"/>
    <s v="Wild"/>
    <s v="Fry"/>
    <n v="5"/>
    <n v="1"/>
    <n v="2"/>
    <n v="4"/>
    <s v="BS"/>
    <s v="Select tide"/>
    <m/>
    <m/>
  </r>
  <r>
    <n v="26"/>
    <x v="3"/>
    <n v="6"/>
    <s v="Jun"/>
    <n v="20"/>
    <x v="122"/>
    <d v="1899-12-30T11:45:00"/>
    <x v="0"/>
    <s v="Pacheedah Shores Boat Ramp"/>
    <s v="Gordon Estuary"/>
    <n v="1"/>
    <s v="Chinook"/>
    <s v="Wild"/>
    <s v="Smolt"/>
    <n v="5"/>
    <n v="1"/>
    <n v="3"/>
    <n v="2"/>
    <s v="BS"/>
    <s v="Select tide"/>
    <m/>
    <m/>
  </r>
  <r>
    <n v="26"/>
    <x v="3"/>
    <n v="6"/>
    <s v="Jun"/>
    <n v="20"/>
    <x v="122"/>
    <d v="1899-12-30T11:45:00"/>
    <x v="0"/>
    <s v="Pacheedah Shores Boat Ramp"/>
    <s v="Gordon Estuary"/>
    <n v="1"/>
    <s v="Sculpin"/>
    <s v="Wild"/>
    <s v="Non-salmonid juvenile"/>
    <n v="8"/>
    <n v="1"/>
    <n v="4"/>
    <n v="36"/>
    <s v="BS"/>
    <s v="Select tide"/>
    <m/>
    <m/>
  </r>
  <r>
    <n v="26"/>
    <x v="3"/>
    <n v="6"/>
    <s v="Jun"/>
    <n v="20"/>
    <x v="122"/>
    <d v="1899-12-30T11:45:00"/>
    <x v="0"/>
    <s v="Pacheedah Shores Boat Ramp"/>
    <s v="Gordon Estuary"/>
    <n v="1"/>
    <s v="Stickleback"/>
    <s v="Wild"/>
    <s v="Non-salmonid juvenile"/>
    <n v="9"/>
    <n v="1"/>
    <n v="4"/>
    <n v="38"/>
    <s v="BS"/>
    <s v="Select tide"/>
    <m/>
    <m/>
  </r>
  <r>
    <n v="26"/>
    <x v="3"/>
    <n v="6"/>
    <s v="Jun"/>
    <n v="20"/>
    <x v="122"/>
    <d v="1899-12-30T11:45:00"/>
    <x v="0"/>
    <s v="Pacheedah Shores Boat Ramp"/>
    <s v="Gordon Estuary"/>
    <n v="1"/>
    <s v="Pipefish"/>
    <s v="Wild"/>
    <s v="Non-salmonid juvenile"/>
    <n v="18"/>
    <n v="1"/>
    <n v="4"/>
    <n v="122"/>
    <s v="BS"/>
    <s v="Select tide"/>
    <m/>
    <m/>
  </r>
  <r>
    <n v="26"/>
    <x v="3"/>
    <n v="6"/>
    <s v="Jun"/>
    <n v="20"/>
    <x v="122"/>
    <d v="1899-12-30T11:45:00"/>
    <x v="0"/>
    <s v="Pacheedah Shores Boat Ramp"/>
    <s v="Gordon Estuary"/>
    <n v="1"/>
    <s v="Blennie/Gunnel"/>
    <s v="Wild"/>
    <s v="Non-salmonid juvenile"/>
    <n v="15"/>
    <n v="1"/>
    <n v="4"/>
    <n v="136"/>
    <s v="BS"/>
    <s v="Select tide"/>
    <m/>
    <m/>
  </r>
  <r>
    <n v="26"/>
    <x v="3"/>
    <n v="6"/>
    <s v="Jun"/>
    <n v="20"/>
    <x v="122"/>
    <d v="1899-12-30T11:45:00"/>
    <x v="0"/>
    <s v="Pacheedah Shores Boat Ramp"/>
    <s v="Gordon Estuary"/>
    <n v="1"/>
    <s v="Flounder"/>
    <s v="Wild"/>
    <s v="Non-salmonid juvenile"/>
    <n v="11"/>
    <n v="1"/>
    <n v="4"/>
    <n v="4"/>
    <s v="BS"/>
    <s v="Select tide"/>
    <m/>
    <m/>
  </r>
  <r>
    <n v="26"/>
    <x v="3"/>
    <n v="6"/>
    <s v="Jun"/>
    <n v="20"/>
    <x v="122"/>
    <d v="1899-12-30T11:45:00"/>
    <x v="0"/>
    <s v="Pacheedah Shores Boat Ramp"/>
    <s v="Gordon Estuary"/>
    <n v="1"/>
    <s v="Perch"/>
    <s v="Wild"/>
    <s v="Non-salmonid juvenile"/>
    <n v="13"/>
    <n v="1"/>
    <n v="4"/>
    <n v="5"/>
    <s v="BS"/>
    <s v="Select tide"/>
    <m/>
    <m/>
  </r>
  <r>
    <n v="26"/>
    <x v="3"/>
    <n v="6"/>
    <s v="Jun"/>
    <n v="20"/>
    <x v="122"/>
    <d v="1899-12-30T12:20:00"/>
    <x v="33"/>
    <s v="Gordon R. Site 1, Channel A 250 m in"/>
    <s v="Gordon Estuary"/>
    <n v="1"/>
    <s v="Coho"/>
    <s v="Wild"/>
    <s v="Fry"/>
    <n v="3"/>
    <n v="1"/>
    <n v="2"/>
    <n v="34"/>
    <s v="PS"/>
    <s v="Select tide"/>
    <s v="inputted as PS1-5"/>
    <m/>
  </r>
  <r>
    <n v="26"/>
    <x v="3"/>
    <n v="6"/>
    <s v="Jun"/>
    <n v="20"/>
    <x v="122"/>
    <d v="1899-12-30T12:20:00"/>
    <x v="33"/>
    <s v="Gordon R. Site 1, Channel A 250 m in"/>
    <s v="Gordon Estuary"/>
    <n v="1"/>
    <s v="Sculpin"/>
    <s v="Wild"/>
    <s v="Non-salmonid juvenile"/>
    <n v="8"/>
    <n v="1"/>
    <n v="4"/>
    <n v="16"/>
    <s v="PS"/>
    <s v="Select tide"/>
    <m/>
    <m/>
  </r>
  <r>
    <n v="26"/>
    <x v="3"/>
    <n v="6"/>
    <s v="Jun"/>
    <n v="20"/>
    <x v="122"/>
    <d v="1899-12-30T12:20:00"/>
    <x v="33"/>
    <s v="Gordon R. Site 1, Channel A 250 m in"/>
    <s v="Gordon Estuary"/>
    <n v="1"/>
    <s v="Stickleback"/>
    <s v="Wild"/>
    <s v="Non-salmonid juvenile"/>
    <n v="9"/>
    <n v="1"/>
    <n v="4"/>
    <n v="15"/>
    <s v="PS"/>
    <s v="Select tide"/>
    <m/>
    <m/>
  </r>
  <r>
    <n v="26"/>
    <x v="3"/>
    <n v="6"/>
    <s v="Jun"/>
    <n v="20"/>
    <x v="122"/>
    <d v="1899-12-30T12:32:00"/>
    <x v="9"/>
    <s v="Q Jeff (right bank opposite N. Arm confl.)"/>
    <s v="Gordon Estuary"/>
    <n v="1"/>
    <s v="Coho"/>
    <s v="Wild"/>
    <s v="Fry"/>
    <n v="3"/>
    <n v="1"/>
    <n v="2"/>
    <n v="5"/>
    <s v="BS"/>
    <s v="Select tide"/>
    <m/>
    <m/>
  </r>
  <r>
    <n v="26"/>
    <x v="3"/>
    <n v="6"/>
    <s v="Jun"/>
    <n v="20"/>
    <x v="122"/>
    <d v="1899-12-30T12:32:00"/>
    <x v="9"/>
    <s v="Q Jeff (right bank opposite N. Arm confl.)"/>
    <s v="Gordon Estuary"/>
    <n v="1"/>
    <s v="Sculpin"/>
    <s v="Wild"/>
    <s v="Non-salmonid juvenile"/>
    <n v="8"/>
    <n v="1"/>
    <n v="4"/>
    <n v="55"/>
    <s v="BS"/>
    <s v="Select tide"/>
    <m/>
    <m/>
  </r>
  <r>
    <n v="26"/>
    <x v="3"/>
    <n v="6"/>
    <s v="Jun"/>
    <n v="20"/>
    <x v="122"/>
    <d v="1899-12-30T12:32:00"/>
    <x v="9"/>
    <s v="Q Jeff (right bank opposite N. Arm confl.)"/>
    <s v="Gordon Estuary"/>
    <n v="1"/>
    <s v="Stickleback"/>
    <s v="Wild"/>
    <s v="Non-salmonid juvenile"/>
    <n v="9"/>
    <n v="1"/>
    <n v="4"/>
    <n v="16"/>
    <s v="BS"/>
    <s v="Select tide"/>
    <m/>
    <m/>
  </r>
  <r>
    <n v="26"/>
    <x v="3"/>
    <n v="6"/>
    <s v="Jun"/>
    <n v="20"/>
    <x v="122"/>
    <d v="1899-12-30T12:32:00"/>
    <x v="9"/>
    <s v="Q Jeff (right bank opposite N. Arm confl.)"/>
    <s v="Gordon Estuary"/>
    <n v="1"/>
    <s v="Pipefish"/>
    <s v="Wild"/>
    <s v="Non-salmonid juvenile"/>
    <n v="18"/>
    <n v="1"/>
    <n v="4"/>
    <n v="47"/>
    <s v="BS"/>
    <s v="Select tide"/>
    <m/>
    <m/>
  </r>
  <r>
    <n v="26"/>
    <x v="3"/>
    <n v="6"/>
    <s v="Jun"/>
    <n v="20"/>
    <x v="122"/>
    <d v="1899-12-30T12:32:00"/>
    <x v="9"/>
    <s v="Q Jeff (right bank opposite N. Arm confl.)"/>
    <s v="Gordon Estuary"/>
    <n v="1"/>
    <s v="Blennie/Gunnel"/>
    <s v="Wild"/>
    <s v="Non-salmonid juvenile"/>
    <n v="15"/>
    <n v="1"/>
    <n v="4"/>
    <n v="60"/>
    <s v="BS"/>
    <s v="Select tide"/>
    <m/>
    <m/>
  </r>
  <r>
    <n v="26"/>
    <x v="3"/>
    <n v="6"/>
    <s v="Jun"/>
    <n v="20"/>
    <x v="122"/>
    <d v="1899-12-30T12:32:00"/>
    <x v="9"/>
    <s v="Q Jeff (right bank opposite N. Arm confl.)"/>
    <s v="Gordon Estuary"/>
    <n v="1"/>
    <s v="Flounder"/>
    <s v="Wild"/>
    <s v="Non-salmonid juvenile"/>
    <n v="11"/>
    <n v="1"/>
    <n v="4"/>
    <n v="5"/>
    <s v="BS"/>
    <s v="Select tide"/>
    <m/>
    <m/>
  </r>
  <r>
    <n v="26"/>
    <x v="3"/>
    <n v="6"/>
    <s v="Jun"/>
    <n v="20"/>
    <x v="122"/>
    <d v="1899-12-30T12:32:00"/>
    <x v="9"/>
    <s v="Q Jeff (right bank opposite N. Arm confl.)"/>
    <s v="Gordon Estuary"/>
    <n v="1"/>
    <s v="Perch"/>
    <s v="Wild"/>
    <s v="Non-salmonid juvenile"/>
    <n v="13"/>
    <n v="1"/>
    <n v="4"/>
    <n v="28"/>
    <s v="BS"/>
    <s v="Select tide"/>
    <m/>
    <m/>
  </r>
  <r>
    <n v="26"/>
    <x v="3"/>
    <n v="6"/>
    <s v="Jun"/>
    <n v="20"/>
    <x v="122"/>
    <d v="1899-12-30T13:44:00"/>
    <x v="33"/>
    <s v="Gordon R. Site 1, Channel A 250 m in"/>
    <s v="Gordon Estuary"/>
    <n v="1"/>
    <s v="Coho"/>
    <s v="Wild"/>
    <s v="Fry"/>
    <n v="3"/>
    <n v="1"/>
    <n v="2"/>
    <n v="22"/>
    <s v="PS"/>
    <s v="Select tide"/>
    <m/>
    <m/>
  </r>
  <r>
    <n v="26"/>
    <x v="3"/>
    <n v="6"/>
    <s v="Jun"/>
    <n v="20"/>
    <x v="122"/>
    <d v="1899-12-30T13:44:00"/>
    <x v="33"/>
    <s v="Gordon R. Site 1, Channel A 250 m in"/>
    <s v="Gordon Estuary"/>
    <n v="1"/>
    <s v="Sculpin"/>
    <s v="Wild"/>
    <s v="Non-salmonid juvenile"/>
    <n v="8"/>
    <n v="1"/>
    <n v="4"/>
    <n v="1"/>
    <s v="PS"/>
    <s v="Select tide"/>
    <m/>
    <m/>
  </r>
  <r>
    <n v="26"/>
    <x v="3"/>
    <n v="6"/>
    <s v="Jun"/>
    <n v="20"/>
    <x v="122"/>
    <d v="1899-12-30T14:04:00"/>
    <x v="32"/>
    <s v="Gordon R. Site 1, Channel B 60 m in"/>
    <s v="Gordon Estuary"/>
    <n v="1"/>
    <s v="Sculpin"/>
    <s v="Wild"/>
    <s v="Non-salmonid juvenile"/>
    <n v="8"/>
    <n v="1"/>
    <n v="4"/>
    <n v="1"/>
    <s v="PS"/>
    <s v="Select tide"/>
    <m/>
    <m/>
  </r>
  <r>
    <n v="26"/>
    <x v="3"/>
    <n v="6"/>
    <s v="Jun"/>
    <n v="20"/>
    <x v="122"/>
    <d v="1899-12-30T14:04:00"/>
    <x v="32"/>
    <s v="Gordon R. Site 1, Channel B 60 m in"/>
    <s v="Gordon Estuary"/>
    <n v="1"/>
    <s v="Stickleback"/>
    <s v="Wild"/>
    <s v="Non-salmonid juvenile"/>
    <n v="9"/>
    <n v="1"/>
    <n v="4"/>
    <n v="1"/>
    <s v="PS"/>
    <s v="Select tide"/>
    <m/>
    <m/>
  </r>
  <r>
    <n v="26"/>
    <x v="3"/>
    <n v="6"/>
    <s v="Jun"/>
    <n v="20"/>
    <x v="122"/>
    <d v="1899-12-30T14:09:00"/>
    <x v="31"/>
    <s v="Gordon R. Site 1, Channel B at Gordon R."/>
    <s v="Gordon Estuary"/>
    <n v="1"/>
    <s v="Coho"/>
    <s v="Wild"/>
    <s v="Fry"/>
    <n v="3"/>
    <n v="1"/>
    <n v="2"/>
    <n v="26"/>
    <s v="PS"/>
    <s v="Select tide"/>
    <m/>
    <m/>
  </r>
  <r>
    <n v="26"/>
    <x v="3"/>
    <n v="6"/>
    <s v="Jun"/>
    <n v="20"/>
    <x v="122"/>
    <d v="1899-12-30T14:09:00"/>
    <x v="31"/>
    <s v="Gordon R. Site 1, Channel B at Gordon R."/>
    <s v="Gordon Estuary"/>
    <n v="1"/>
    <s v="Stickleback"/>
    <s v="Wild"/>
    <s v="Non-salmonid juvenile"/>
    <n v="9"/>
    <n v="1"/>
    <n v="4"/>
    <n v="111"/>
    <s v="PS"/>
    <s v="Select tide"/>
    <m/>
    <m/>
  </r>
  <r>
    <n v="26"/>
    <x v="3"/>
    <n v="6"/>
    <s v="Jun"/>
    <n v="20"/>
    <x v="122"/>
    <d v="1899-12-30T14:40:00"/>
    <x v="25"/>
    <s v="Site 6, just upstream of bridge"/>
    <s v="Gordon Estuary"/>
    <n v="1"/>
    <s v="Coho"/>
    <s v="Wild"/>
    <s v="Fry"/>
    <n v="3"/>
    <n v="1"/>
    <n v="2"/>
    <n v="79"/>
    <s v="PS"/>
    <s v="Select tide"/>
    <m/>
    <m/>
  </r>
  <r>
    <n v="26"/>
    <x v="3"/>
    <n v="6"/>
    <s v="Jun"/>
    <n v="20"/>
    <x v="122"/>
    <d v="1899-12-30T14:40:00"/>
    <x v="25"/>
    <s v="Site 6, just upstream of bridge"/>
    <s v="Gordon Estuary"/>
    <n v="1"/>
    <s v="Sculpin"/>
    <s v="Wild"/>
    <s v="Non-salmonid juvenile"/>
    <n v="8"/>
    <n v="1"/>
    <n v="4"/>
    <n v="12"/>
    <s v="PS"/>
    <s v="Select tide"/>
    <m/>
    <m/>
  </r>
  <r>
    <n v="26"/>
    <x v="3"/>
    <n v="6"/>
    <s v="Jun"/>
    <n v="20"/>
    <x v="122"/>
    <d v="1899-12-30T14:40:00"/>
    <x v="25"/>
    <s v="Site 6, just upstream of bridge"/>
    <s v="Gordon Estuary"/>
    <n v="1"/>
    <s v="Stickleback"/>
    <s v="Wild"/>
    <s v="Non-salmonid juvenile"/>
    <n v="9"/>
    <n v="1"/>
    <n v="4"/>
    <n v="176"/>
    <s v="PS"/>
    <s v="Select tide"/>
    <m/>
    <m/>
  </r>
  <r>
    <n v="26"/>
    <x v="3"/>
    <n v="6"/>
    <s v="Jun"/>
    <n v="20"/>
    <x v="122"/>
    <d v="1899-12-30T15:30:00"/>
    <x v="6"/>
    <s v="Smokies"/>
    <s v="Gordon Estuary"/>
    <n v="1"/>
    <s v="Coho"/>
    <s v="Wild"/>
    <s v="Fry"/>
    <n v="3"/>
    <n v="1"/>
    <n v="2"/>
    <n v="4"/>
    <s v="BS"/>
    <s v="Select tide"/>
    <m/>
    <m/>
  </r>
  <r>
    <n v="26"/>
    <x v="3"/>
    <n v="6"/>
    <s v="Jun"/>
    <n v="20"/>
    <x v="122"/>
    <d v="1899-12-30T15:30:00"/>
    <x v="6"/>
    <s v="Smokies"/>
    <s v="Gordon Estuary"/>
    <n v="1"/>
    <s v="Chinook"/>
    <s v="Wild"/>
    <s v="Smolt"/>
    <n v="5"/>
    <n v="1"/>
    <n v="3"/>
    <n v="1"/>
    <s v="BS"/>
    <s v="Select tide"/>
    <m/>
    <m/>
  </r>
  <r>
    <n v="26"/>
    <x v="3"/>
    <n v="6"/>
    <s v="Jun"/>
    <n v="20"/>
    <x v="122"/>
    <d v="1899-12-30T15:30:00"/>
    <x v="6"/>
    <s v="Smokies"/>
    <s v="Gordon Estuary"/>
    <n v="1"/>
    <s v="Chinook"/>
    <s v="Wild"/>
    <s v="Non-salmonid juvenile"/>
    <n v="5"/>
    <n v="1"/>
    <n v="4"/>
    <n v="2"/>
    <s v="BS"/>
    <s v="Select tide"/>
    <m/>
    <m/>
  </r>
  <r>
    <n v="26"/>
    <x v="3"/>
    <n v="6"/>
    <s v="Jun"/>
    <n v="20"/>
    <x v="122"/>
    <d v="1899-12-30T15:30:00"/>
    <x v="6"/>
    <s v="Smokies"/>
    <s v="Gordon Estuary"/>
    <n v="1"/>
    <s v="Blennie/Gunnel"/>
    <s v="Wild"/>
    <s v="Non-salmonid juvenile"/>
    <n v="15"/>
    <n v="1"/>
    <n v="4"/>
    <n v="3"/>
    <s v="BS"/>
    <s v="Select tide"/>
    <m/>
    <m/>
  </r>
  <r>
    <n v="26"/>
    <x v="3"/>
    <n v="6"/>
    <s v="Jun"/>
    <n v="20"/>
    <x v="122"/>
    <d v="1899-12-30T15:30:00"/>
    <x v="6"/>
    <s v="Smokies"/>
    <s v="Gordon Estuary"/>
    <n v="1"/>
    <s v="Flounder"/>
    <s v="Wild"/>
    <s v="Non-salmonid juvenile"/>
    <n v="11"/>
    <n v="1"/>
    <n v="4"/>
    <n v="5"/>
    <s v="BS"/>
    <s v="Select tide"/>
    <m/>
    <m/>
  </r>
  <r>
    <n v="26"/>
    <x v="3"/>
    <n v="6"/>
    <s v="Jun"/>
    <n v="20"/>
    <x v="122"/>
    <d v="1899-12-30T15:30:00"/>
    <x v="6"/>
    <s v="Smokies"/>
    <s v="Gordon Estuary"/>
    <n v="1"/>
    <s v="Perch"/>
    <s v="Wild"/>
    <s v="Non-salmonid juvenile"/>
    <n v="13"/>
    <n v="1"/>
    <n v="4"/>
    <n v="2"/>
    <s v="BS"/>
    <s v="Select tide"/>
    <m/>
    <m/>
  </r>
  <r>
    <n v="26"/>
    <x v="3"/>
    <n v="6"/>
    <s v="Jun"/>
    <n v="20"/>
    <x v="122"/>
    <d v="1899-12-30T15:30:00"/>
    <x v="5"/>
    <s v="Opposite Port Renfrew Marina"/>
    <s v="Gordon Estuary"/>
    <n v="1"/>
    <s v="Perch"/>
    <s v="Wild"/>
    <s v="Non-salmonid juvenile"/>
    <n v="13"/>
    <n v="1"/>
    <n v="4"/>
    <n v="2"/>
    <s v="BS"/>
    <s v="Select tide"/>
    <m/>
    <m/>
  </r>
  <r>
    <n v="26"/>
    <x v="3"/>
    <n v="6"/>
    <s v="Jun"/>
    <n v="20"/>
    <x v="122"/>
    <d v="1899-12-30T15:30:00"/>
    <x v="6"/>
    <s v="Smokies"/>
    <s v="Gordon Estuary"/>
    <n v="1"/>
    <s v="Sculpin"/>
    <s v="Wild"/>
    <s v="Non-salmonid juvenile"/>
    <n v="8"/>
    <n v="1"/>
    <n v="4"/>
    <n v="8"/>
    <s v="BS"/>
    <s v="Select tide"/>
    <m/>
    <m/>
  </r>
  <r>
    <n v="26"/>
    <x v="3"/>
    <n v="6"/>
    <s v="Jun"/>
    <n v="23"/>
    <x v="123"/>
    <d v="1899-12-30T09:05:00"/>
    <x v="15"/>
    <s v="Q07, Central/South Arm confluence"/>
    <s v="San Juan Estuary"/>
    <n v="1"/>
    <m/>
    <m/>
    <m/>
    <e v="#N/A"/>
    <e v="#N/A"/>
    <e v="#N/A"/>
    <m/>
    <m/>
    <m/>
    <m/>
    <m/>
  </r>
  <r>
    <n v="27"/>
    <x v="3"/>
    <n v="6"/>
    <s v="Jun"/>
    <n v="29"/>
    <x v="124"/>
    <d v="1899-12-30T10:15:00"/>
    <x v="40"/>
    <s v="San Juan R opposite Fairly Lake outlet"/>
    <s v="San Juan River"/>
    <n v="1"/>
    <s v="Coho"/>
    <s v="Wild"/>
    <s v="Fry"/>
    <n v="3"/>
    <n v="1"/>
    <n v="2"/>
    <n v="3"/>
    <s v="BS"/>
    <s v="Select tide"/>
    <m/>
    <m/>
  </r>
  <r>
    <n v="27"/>
    <x v="3"/>
    <n v="6"/>
    <s v="Jun"/>
    <n v="29"/>
    <x v="124"/>
    <d v="1899-12-30T10:15:00"/>
    <x v="40"/>
    <s v="San Juan R opposite Fairly Lake outlet"/>
    <s v="San Juan River"/>
    <n v="1"/>
    <s v="Sculpin"/>
    <s v="Wild"/>
    <s v="Non-salmonid juvenile"/>
    <n v="8"/>
    <n v="1"/>
    <n v="4"/>
    <n v="5"/>
    <s v="BS"/>
    <s v="Select tide"/>
    <m/>
    <m/>
  </r>
  <r>
    <n v="27"/>
    <x v="3"/>
    <n v="6"/>
    <s v="Jun"/>
    <n v="29"/>
    <x v="124"/>
    <d v="1899-12-30T10:15:00"/>
    <x v="40"/>
    <s v="San Juan R opposite Fairly Lake outlet"/>
    <s v="San Juan River"/>
    <n v="1"/>
    <s v="Stickleback"/>
    <s v="Wild"/>
    <s v="Non-salmonid juvenile"/>
    <n v="9"/>
    <n v="1"/>
    <n v="4"/>
    <n v="2"/>
    <s v="BS"/>
    <s v="Select tide"/>
    <m/>
    <m/>
  </r>
  <r>
    <n v="27"/>
    <x v="3"/>
    <n v="6"/>
    <s v="Jun"/>
    <n v="29"/>
    <x v="124"/>
    <d v="1899-12-30T10:37:00"/>
    <x v="41"/>
    <s v="San Juan R downstream of Fairly Lake outlet"/>
    <s v="San Juan River"/>
    <n v="1"/>
    <s v="Coho"/>
    <s v="Wild"/>
    <s v="Fry"/>
    <n v="3"/>
    <n v="1"/>
    <n v="2"/>
    <n v="21"/>
    <s v="BS"/>
    <s v="Select tide"/>
    <m/>
    <m/>
  </r>
  <r>
    <n v="27"/>
    <x v="3"/>
    <n v="6"/>
    <s v="Jun"/>
    <n v="29"/>
    <x v="124"/>
    <d v="1899-12-30T10:37:00"/>
    <x v="41"/>
    <s v="San Juan R downstream of Fairly Lake outlet"/>
    <s v="San Juan River"/>
    <n v="1"/>
    <s v="Sculpin"/>
    <s v="Wild"/>
    <s v="Non-salmonid juvenile"/>
    <n v="8"/>
    <n v="1"/>
    <n v="4"/>
    <n v="1"/>
    <s v="BS"/>
    <s v="Select tide"/>
    <m/>
    <m/>
  </r>
  <r>
    <n v="27"/>
    <x v="3"/>
    <n v="6"/>
    <s v="Jun"/>
    <n v="29"/>
    <x v="124"/>
    <d v="1899-12-30T10:37:00"/>
    <x v="41"/>
    <s v="San Juan R downstream of Fairly Lake outlet"/>
    <s v="San Juan River"/>
    <n v="1"/>
    <s v="Stickleback"/>
    <s v="Wild"/>
    <s v="Non-salmonid juvenile"/>
    <n v="9"/>
    <n v="1"/>
    <n v="4"/>
    <n v="28"/>
    <s v="BS"/>
    <s v="Select tide"/>
    <m/>
    <m/>
  </r>
  <r>
    <n v="27"/>
    <x v="3"/>
    <n v="6"/>
    <s v="Jun"/>
    <n v="29"/>
    <x v="124"/>
    <d v="1899-12-30T11:06:00"/>
    <x v="44"/>
    <s v="San Juan R downstream of Fairly Lake outlet"/>
    <s v="San Juan River"/>
    <n v="1"/>
    <s v="Coho"/>
    <s v="Wild"/>
    <s v="Fry"/>
    <n v="3"/>
    <n v="1"/>
    <n v="2"/>
    <n v="17"/>
    <s v="BS"/>
    <s v="Select tide"/>
    <m/>
    <m/>
  </r>
  <r>
    <n v="27"/>
    <x v="3"/>
    <n v="6"/>
    <s v="Jun"/>
    <n v="29"/>
    <x v="124"/>
    <d v="1899-12-30T11:06:00"/>
    <x v="44"/>
    <s v="San Juan R downstream of Fairly Lake outlet"/>
    <s v="San Juan River"/>
    <n v="1"/>
    <s v="Sculpin"/>
    <s v="Wild"/>
    <s v="Non-salmonid juvenile"/>
    <n v="8"/>
    <n v="1"/>
    <n v="4"/>
    <n v="12"/>
    <s v="BS"/>
    <s v="Select tide"/>
    <m/>
    <m/>
  </r>
  <r>
    <n v="27"/>
    <x v="3"/>
    <n v="6"/>
    <s v="Jun"/>
    <n v="29"/>
    <x v="124"/>
    <d v="1899-12-30T11:06:00"/>
    <x v="44"/>
    <s v="San Juan R downstream of Fairly Lake outlet"/>
    <s v="San Juan River"/>
    <n v="1"/>
    <s v="Stickleback"/>
    <s v="Wild"/>
    <s v="Non-salmonid juvenile"/>
    <n v="9"/>
    <n v="1"/>
    <n v="4"/>
    <n v="19"/>
    <s v="BS"/>
    <s v="Select tide"/>
    <m/>
    <m/>
  </r>
  <r>
    <n v="27"/>
    <x v="3"/>
    <n v="6"/>
    <s v="Jun"/>
    <n v="29"/>
    <x v="124"/>
    <d v="1899-12-30T13:00:00"/>
    <x v="15"/>
    <s v="Q07, Central/South Arm confluence"/>
    <s v="San Juan Estuary"/>
    <n v="1"/>
    <s v="Coho"/>
    <s v="Wild"/>
    <s v="Fry"/>
    <n v="3"/>
    <n v="1"/>
    <n v="2"/>
    <n v="20"/>
    <s v="BS"/>
    <s v="Select tide"/>
    <m/>
    <m/>
  </r>
  <r>
    <n v="27"/>
    <x v="3"/>
    <n v="6"/>
    <s v="Jun"/>
    <n v="29"/>
    <x v="124"/>
    <d v="1899-12-30T13:00:00"/>
    <x v="15"/>
    <s v="Q07, Central/South Arm confluence"/>
    <s v="San Juan Estuary"/>
    <n v="1"/>
    <s v="Coho"/>
    <s v="Wild"/>
    <s v="Smolt"/>
    <n v="3"/>
    <n v="1"/>
    <n v="3"/>
    <n v="4"/>
    <s v="BS"/>
    <s v="Select tide"/>
    <m/>
    <m/>
  </r>
  <r>
    <n v="27"/>
    <x v="3"/>
    <n v="6"/>
    <s v="Jun"/>
    <n v="29"/>
    <x v="124"/>
    <d v="1899-12-30T13:00:00"/>
    <x v="15"/>
    <s v="Q07, Central/South Arm confluence"/>
    <s v="San Juan Estuary"/>
    <n v="1"/>
    <s v="Chinook"/>
    <s v="Wild"/>
    <s v="Fry"/>
    <n v="5"/>
    <n v="1"/>
    <n v="2"/>
    <n v="18"/>
    <s v="BS"/>
    <s v="Select tide"/>
    <m/>
    <m/>
  </r>
  <r>
    <n v="27"/>
    <x v="3"/>
    <n v="6"/>
    <s v="Jun"/>
    <n v="29"/>
    <x v="124"/>
    <d v="1899-12-30T13:00:00"/>
    <x v="15"/>
    <s v="Q07, Central/South Arm confluence"/>
    <s v="San Juan Estuary"/>
    <n v="1"/>
    <s v="Chinook"/>
    <s v="Wild"/>
    <s v="Smolt"/>
    <n v="5"/>
    <n v="1"/>
    <n v="3"/>
    <n v="6"/>
    <s v="BS"/>
    <s v="Select tide"/>
    <m/>
    <m/>
  </r>
  <r>
    <n v="27"/>
    <x v="3"/>
    <n v="6"/>
    <s v="Jun"/>
    <n v="29"/>
    <x v="124"/>
    <d v="1899-12-30T13:00:00"/>
    <x v="15"/>
    <s v="Q07, Central/South Arm confluence"/>
    <s v="San Juan Estuary"/>
    <n v="1"/>
    <s v="Sculpin"/>
    <s v="Wild"/>
    <s v="Non-salmonid juvenile"/>
    <n v="8"/>
    <n v="1"/>
    <n v="4"/>
    <n v="10"/>
    <s v="BS"/>
    <s v="Select tide"/>
    <m/>
    <m/>
  </r>
  <r>
    <n v="27"/>
    <x v="3"/>
    <n v="6"/>
    <s v="Jun"/>
    <n v="29"/>
    <x v="124"/>
    <d v="1899-12-30T13:00:00"/>
    <x v="15"/>
    <s v="Q07, Central/South Arm confluence"/>
    <s v="San Juan Estuary"/>
    <n v="1"/>
    <s v="Stickleback"/>
    <s v="Wild"/>
    <s v="Non-salmonid juvenile"/>
    <n v="9"/>
    <n v="1"/>
    <n v="4"/>
    <n v="6"/>
    <s v="BS"/>
    <s v="Select tide"/>
    <m/>
    <m/>
  </r>
  <r>
    <n v="27"/>
    <x v="3"/>
    <n v="6"/>
    <s v="Jun"/>
    <n v="29"/>
    <x v="124"/>
    <d v="1899-12-30T13:00:00"/>
    <x v="15"/>
    <s v="Q07, Central/South Arm confluence"/>
    <s v="San Juan Estuary"/>
    <n v="1"/>
    <s v="Pipefish"/>
    <s v="Wild"/>
    <s v="Non-salmonid juvenile"/>
    <n v="18"/>
    <n v="1"/>
    <n v="4"/>
    <n v="4"/>
    <s v="BS"/>
    <s v="Select tide"/>
    <m/>
    <m/>
  </r>
  <r>
    <n v="27"/>
    <x v="3"/>
    <n v="6"/>
    <s v="Jun"/>
    <n v="29"/>
    <x v="124"/>
    <d v="1899-12-30T13:00:00"/>
    <x v="15"/>
    <s v="Q07, Central/South Arm confluence"/>
    <s v="San Juan Estuary"/>
    <n v="1"/>
    <s v="Blennie/Gunnel"/>
    <s v="Wild"/>
    <s v="Non-salmonid juvenile"/>
    <n v="15"/>
    <n v="1"/>
    <n v="4"/>
    <n v="4"/>
    <s v="BS"/>
    <s v="Select tide"/>
    <m/>
    <m/>
  </r>
  <r>
    <n v="27"/>
    <x v="3"/>
    <n v="6"/>
    <s v="Jun"/>
    <n v="29"/>
    <x v="124"/>
    <d v="1899-12-30T13:00:00"/>
    <x v="15"/>
    <s v="Q07, Central/South Arm confluence"/>
    <s v="San Juan Estuary"/>
    <n v="1"/>
    <s v="Perch"/>
    <s v="Wild"/>
    <s v="Non-salmonid juvenile"/>
    <n v="13"/>
    <n v="1"/>
    <n v="4"/>
    <n v="16"/>
    <s v="BS"/>
    <s v="Select tide"/>
    <m/>
    <m/>
  </r>
  <r>
    <n v="27"/>
    <x v="3"/>
    <n v="6"/>
    <s v="Jun"/>
    <n v="29"/>
    <x v="124"/>
    <d v="1899-12-30T13:51:00"/>
    <x v="15"/>
    <s v="Q07, Central/South Arm confluence"/>
    <s v="San Juan Estuary"/>
    <n v="1"/>
    <s v="Coho"/>
    <s v="Wild"/>
    <s v="Fry"/>
    <n v="3"/>
    <n v="1"/>
    <n v="2"/>
    <n v="1"/>
    <s v="BS"/>
    <s v="Select tide"/>
    <m/>
    <m/>
  </r>
  <r>
    <n v="27"/>
    <x v="3"/>
    <n v="6"/>
    <s v="Jun"/>
    <n v="29"/>
    <x v="124"/>
    <d v="1899-12-30T13:51:00"/>
    <x v="15"/>
    <s v="Q07, Central/South Arm confluence"/>
    <s v="San Juan Estuary"/>
    <n v="1"/>
    <s v="Chinook"/>
    <s v="Wild"/>
    <s v="Fry"/>
    <n v="5"/>
    <n v="1"/>
    <n v="2"/>
    <n v="5"/>
    <s v="BS"/>
    <s v="Select tide"/>
    <m/>
    <m/>
  </r>
  <r>
    <n v="27"/>
    <x v="3"/>
    <n v="6"/>
    <s v="Jun"/>
    <n v="29"/>
    <x v="124"/>
    <d v="1899-12-30T13:51:00"/>
    <x v="15"/>
    <s v="Q07, Central/South Arm confluence"/>
    <s v="San Juan Estuary"/>
    <n v="1"/>
    <s v="Sculpin"/>
    <s v="Wild"/>
    <s v="Non-salmonid juvenile"/>
    <n v="8"/>
    <n v="1"/>
    <n v="4"/>
    <n v="17"/>
    <s v="BS"/>
    <s v="Select tide"/>
    <m/>
    <m/>
  </r>
  <r>
    <n v="27"/>
    <x v="3"/>
    <n v="6"/>
    <s v="Jun"/>
    <n v="29"/>
    <x v="124"/>
    <d v="1899-12-30T13:51:00"/>
    <x v="15"/>
    <s v="Q07, Central/South Arm confluence"/>
    <s v="San Juan Estuary"/>
    <n v="1"/>
    <s v="Stickleback"/>
    <s v="Wild"/>
    <s v="Non-salmonid juvenile"/>
    <n v="9"/>
    <n v="1"/>
    <n v="4"/>
    <n v="66"/>
    <s v="BS"/>
    <s v="Select tide"/>
    <m/>
    <m/>
  </r>
  <r>
    <n v="27"/>
    <x v="3"/>
    <n v="6"/>
    <s v="Jun"/>
    <n v="29"/>
    <x v="124"/>
    <d v="1899-12-30T13:51:00"/>
    <x v="15"/>
    <s v="Q07, Central/South Arm confluence"/>
    <s v="San Juan Estuary"/>
    <n v="1"/>
    <s v="Pipefish"/>
    <s v="Wild"/>
    <s v="Non-salmonid juvenile"/>
    <n v="18"/>
    <n v="1"/>
    <n v="4"/>
    <n v="1"/>
    <s v="BS"/>
    <s v="Select tide"/>
    <m/>
    <m/>
  </r>
  <r>
    <n v="27"/>
    <x v="3"/>
    <n v="6"/>
    <s v="Jun"/>
    <n v="29"/>
    <x v="124"/>
    <d v="1899-12-30T13:51:00"/>
    <x v="15"/>
    <s v="Q07, Central/South Arm confluence"/>
    <s v="San Juan Estuary"/>
    <n v="1"/>
    <s v="Blennie/Gunnel"/>
    <s v="Wild"/>
    <s v="Non-salmonid juvenile"/>
    <n v="15"/>
    <n v="1"/>
    <n v="4"/>
    <n v="8"/>
    <s v="BS"/>
    <s v="Select tide"/>
    <m/>
    <m/>
  </r>
  <r>
    <n v="27"/>
    <x v="3"/>
    <n v="6"/>
    <s v="Jun"/>
    <n v="29"/>
    <x v="124"/>
    <d v="1899-12-30T13:51:00"/>
    <x v="15"/>
    <s v="Q07, Central/South Arm confluence"/>
    <s v="San Juan Estuary"/>
    <n v="1"/>
    <s v="Flounder"/>
    <s v="Wild"/>
    <s v="Non-salmonid juvenile"/>
    <n v="11"/>
    <n v="1"/>
    <n v="4"/>
    <n v="1"/>
    <s v="BS"/>
    <s v="Select tide"/>
    <m/>
    <m/>
  </r>
  <r>
    <n v="27"/>
    <x v="3"/>
    <n v="6"/>
    <s v="Jun"/>
    <n v="29"/>
    <x v="124"/>
    <d v="1899-12-30T13:51:00"/>
    <x v="15"/>
    <s v="Q07, Central/South Arm confluence"/>
    <s v="San Juan Estuary"/>
    <n v="1"/>
    <s v="Perch"/>
    <s v="Wild"/>
    <s v="Non-salmonid juvenile"/>
    <n v="13"/>
    <n v="1"/>
    <n v="4"/>
    <n v="27"/>
    <s v="BS"/>
    <s v="Select tide"/>
    <m/>
    <m/>
  </r>
  <r>
    <n v="27"/>
    <x v="3"/>
    <n v="6"/>
    <s v="Jun"/>
    <n v="29"/>
    <x v="124"/>
    <d v="1899-12-30T14:20:00"/>
    <x v="11"/>
    <s v="Q4, u/s of Tanis's template site"/>
    <s v="San Juan Estuary"/>
    <n v="1"/>
    <s v="Coho"/>
    <s v="Wild"/>
    <s v="Fry"/>
    <n v="3"/>
    <n v="1"/>
    <n v="2"/>
    <n v="38"/>
    <s v="BS"/>
    <s v="Select tide"/>
    <m/>
    <m/>
  </r>
  <r>
    <n v="27"/>
    <x v="3"/>
    <n v="6"/>
    <s v="Jun"/>
    <n v="29"/>
    <x v="124"/>
    <d v="1899-12-30T14:20:00"/>
    <x v="11"/>
    <s v="Q4, u/s of Tanis's template site"/>
    <s v="San Juan Estuary"/>
    <n v="1"/>
    <s v="Coho"/>
    <s v="Wild"/>
    <s v="Smolt"/>
    <n v="3"/>
    <n v="1"/>
    <n v="3"/>
    <n v="2"/>
    <s v="BS"/>
    <s v="Select tide"/>
    <m/>
    <m/>
  </r>
  <r>
    <n v="27"/>
    <x v="3"/>
    <n v="6"/>
    <s v="Jun"/>
    <n v="29"/>
    <x v="124"/>
    <d v="1899-12-30T14:20:00"/>
    <x v="11"/>
    <s v="Q4, u/s of Tanis's template site"/>
    <s v="San Juan Estuary"/>
    <n v="1"/>
    <s v="Chinook"/>
    <s v="Wild"/>
    <s v="Fry"/>
    <n v="5"/>
    <n v="1"/>
    <n v="2"/>
    <n v="2"/>
    <s v="BS"/>
    <s v="Select tide"/>
    <m/>
    <m/>
  </r>
  <r>
    <n v="27"/>
    <x v="3"/>
    <n v="6"/>
    <s v="Jun"/>
    <n v="29"/>
    <x v="124"/>
    <d v="1899-12-30T14:20:00"/>
    <x v="11"/>
    <s v="Q4, u/s of Tanis's template site"/>
    <s v="San Juan Estuary"/>
    <n v="1"/>
    <s v="Chinook"/>
    <s v="Wild"/>
    <s v="Smolt"/>
    <n v="5"/>
    <n v="1"/>
    <n v="3"/>
    <n v="1"/>
    <s v="BS"/>
    <s v="Select tide"/>
    <m/>
    <m/>
  </r>
  <r>
    <n v="27"/>
    <x v="3"/>
    <n v="6"/>
    <s v="Jun"/>
    <n v="29"/>
    <x v="124"/>
    <d v="1899-12-30T14:20:00"/>
    <x v="11"/>
    <s v="Q4, u/s of Tanis's template site"/>
    <s v="San Juan Estuary"/>
    <n v="1"/>
    <s v="Sculpin"/>
    <s v="Wild"/>
    <s v="Non-salmonid juvenile"/>
    <n v="8"/>
    <n v="1"/>
    <n v="4"/>
    <n v="8"/>
    <s v="BS"/>
    <s v="Select tide"/>
    <m/>
    <m/>
  </r>
  <r>
    <n v="27"/>
    <x v="3"/>
    <n v="6"/>
    <s v="Jun"/>
    <n v="29"/>
    <x v="124"/>
    <d v="1899-12-30T14:20:00"/>
    <x v="11"/>
    <s v="Q4, u/s of Tanis's template site"/>
    <s v="San Juan Estuary"/>
    <n v="1"/>
    <s v="Flounder"/>
    <s v="Wild"/>
    <s v="Non-salmonid juvenile"/>
    <n v="11"/>
    <n v="1"/>
    <n v="4"/>
    <n v="1"/>
    <s v="BS"/>
    <s v="Select tide"/>
    <m/>
    <m/>
  </r>
  <r>
    <n v="27"/>
    <x v="3"/>
    <n v="6"/>
    <s v="Jun"/>
    <n v="29"/>
    <x v="124"/>
    <d v="1899-12-30T14:20:00"/>
    <x v="11"/>
    <s v="Q4, u/s of Tanis's template site"/>
    <s v="San Juan Estuary"/>
    <n v="1"/>
    <s v="Perch"/>
    <s v="Wild"/>
    <s v="Non-salmonid juvenile"/>
    <n v="13"/>
    <n v="1"/>
    <n v="4"/>
    <n v="2"/>
    <s v="BS"/>
    <s v="Select tide"/>
    <m/>
    <m/>
  </r>
  <r>
    <n v="27"/>
    <x v="3"/>
    <n v="6"/>
    <s v="Jun"/>
    <n v="29"/>
    <x v="124"/>
    <d v="1899-12-30T15:20:00"/>
    <x v="8"/>
    <s v="Q01, left bank Gordon up from confluence"/>
    <s v="Gordon Estuary"/>
    <n v="1"/>
    <s v="Coho"/>
    <s v="Wild"/>
    <s v="Fry"/>
    <n v="3"/>
    <n v="1"/>
    <n v="2"/>
    <n v="54"/>
    <s v="BS"/>
    <s v="Select tide"/>
    <m/>
    <m/>
  </r>
  <r>
    <n v="27"/>
    <x v="3"/>
    <n v="6"/>
    <s v="Jun"/>
    <n v="29"/>
    <x v="124"/>
    <d v="1899-12-30T15:20:00"/>
    <x v="8"/>
    <s v="Q01, left bank Gordon up from confluence"/>
    <s v="Gordon Estuary"/>
    <n v="1"/>
    <s v="Coho"/>
    <s v="Wild"/>
    <s v="Smolt"/>
    <n v="3"/>
    <n v="1"/>
    <n v="3"/>
    <n v="7"/>
    <s v="BS"/>
    <s v="Select tide"/>
    <m/>
    <m/>
  </r>
  <r>
    <n v="27"/>
    <x v="3"/>
    <n v="6"/>
    <s v="Jun"/>
    <n v="29"/>
    <x v="124"/>
    <d v="1899-12-30T15:20:00"/>
    <x v="8"/>
    <s v="Q01, left bank Gordon up from confluence"/>
    <s v="Gordon Estuary"/>
    <n v="1"/>
    <s v="Chinook"/>
    <s v="Wild"/>
    <s v="Smolt"/>
    <n v="5"/>
    <n v="1"/>
    <n v="3"/>
    <n v="6"/>
    <s v="BS"/>
    <s v="Select tide"/>
    <m/>
    <m/>
  </r>
  <r>
    <n v="27"/>
    <x v="3"/>
    <n v="6"/>
    <s v="Jun"/>
    <n v="29"/>
    <x v="124"/>
    <d v="1899-12-30T15:20:00"/>
    <x v="8"/>
    <s v="Q01, left bank Gordon up from confluence"/>
    <s v="Gordon Estuary"/>
    <n v="1"/>
    <s v="Sculpin"/>
    <s v="Wild"/>
    <s v="Non-salmonid juvenile"/>
    <n v="8"/>
    <n v="1"/>
    <n v="4"/>
    <n v="11"/>
    <s v="BS"/>
    <s v="Select tide"/>
    <m/>
    <m/>
  </r>
  <r>
    <n v="27"/>
    <x v="3"/>
    <n v="6"/>
    <s v="Jun"/>
    <n v="29"/>
    <x v="124"/>
    <d v="1899-12-30T15:20:00"/>
    <x v="8"/>
    <s v="Q01, left bank Gordon up from confluence"/>
    <s v="Gordon Estuary"/>
    <n v="1"/>
    <s v="Stickleback"/>
    <s v="Wild"/>
    <s v="Non-salmonid juvenile"/>
    <n v="9"/>
    <n v="1"/>
    <n v="4"/>
    <n v="1"/>
    <s v="BS"/>
    <s v="Select tide"/>
    <m/>
    <m/>
  </r>
  <r>
    <n v="27"/>
    <x v="3"/>
    <n v="6"/>
    <s v="Jun"/>
    <n v="29"/>
    <x v="124"/>
    <d v="1899-12-30T15:20:00"/>
    <x v="8"/>
    <s v="Q01, left bank Gordon up from confluence"/>
    <s v="Gordon Estuary"/>
    <n v="1"/>
    <s v="Blennie/Gunnel"/>
    <s v="Wild"/>
    <s v="Non-salmonid juvenile"/>
    <n v="15"/>
    <n v="1"/>
    <n v="4"/>
    <n v="2"/>
    <s v="BS"/>
    <s v="Select tide"/>
    <m/>
    <m/>
  </r>
  <r>
    <n v="27"/>
    <x v="3"/>
    <n v="6"/>
    <s v="Jun"/>
    <n v="29"/>
    <x v="124"/>
    <d v="1899-12-30T15:20:00"/>
    <x v="8"/>
    <s v="Q01, left bank Gordon up from confluence"/>
    <s v="Gordon Estuary"/>
    <n v="1"/>
    <s v="Perch"/>
    <s v="Wild"/>
    <s v="Non-salmonid juvenile"/>
    <n v="13"/>
    <n v="1"/>
    <n v="4"/>
    <n v="9"/>
    <s v="BS"/>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r>
    <n v="0"/>
    <x v="4"/>
    <n v="1"/>
    <s v="Jan"/>
    <n v="0"/>
    <x v="125"/>
    <m/>
    <x v="45"/>
    <s v="Auto-filll column"/>
    <s v="Auto-filll column"/>
    <n v="1"/>
    <s v="Select spp."/>
    <s v="Select origin"/>
    <s v="Select stage"/>
    <n v="99"/>
    <n v="99"/>
    <n v="99"/>
    <m/>
    <s v="Select method"/>
    <s v="Select tide"/>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4">
  <r>
    <x v="0"/>
    <x v="0"/>
    <n v="4"/>
    <x v="0"/>
    <n v="23"/>
    <d v="2019-04-23T00:00:00"/>
    <d v="1899-12-30T14:30:00"/>
    <x v="0"/>
    <s v="Pacheedah Shores Boat Ramp"/>
    <s v="Gordon Estuary"/>
    <n v="1"/>
    <x v="0"/>
    <s v="Wild"/>
    <x v="0"/>
    <n v="3"/>
    <n v="1"/>
    <n v="2"/>
    <n v="3"/>
    <s v="BS"/>
  </r>
  <r>
    <x v="0"/>
    <x v="0"/>
    <n v="4"/>
    <x v="0"/>
    <n v="23"/>
    <d v="2019-04-23T00:00:00"/>
    <d v="1899-12-30T14:30:00"/>
    <x v="0"/>
    <s v="Pacheedah Shores Boat Ramp"/>
    <s v="Gordon Estuary"/>
    <n v="1"/>
    <x v="1"/>
    <s v="Wild"/>
    <x v="0"/>
    <n v="2"/>
    <n v="1"/>
    <n v="2"/>
    <n v="44"/>
    <s v="BS"/>
  </r>
  <r>
    <x v="0"/>
    <x v="0"/>
    <n v="4"/>
    <x v="0"/>
    <n v="23"/>
    <d v="2019-04-23T00:00:00"/>
    <d v="1899-12-30T14:30:00"/>
    <x v="0"/>
    <s v="Pacheedah Shores Boat Ramp"/>
    <s v="Gordon Estuary"/>
    <n v="1"/>
    <x v="2"/>
    <s v="Wild"/>
    <x v="1"/>
    <n v="8"/>
    <n v="1"/>
    <n v="4"/>
    <n v="44"/>
    <s v="BS"/>
  </r>
  <r>
    <x v="0"/>
    <x v="0"/>
    <n v="4"/>
    <x v="0"/>
    <n v="23"/>
    <d v="2019-04-23T00:00:00"/>
    <d v="1899-12-30T14:30:00"/>
    <x v="0"/>
    <s v="Pacheedah Shores Boat Ramp"/>
    <s v="Gordon Estuary"/>
    <n v="1"/>
    <x v="3"/>
    <s v="Wild"/>
    <x v="1"/>
    <n v="9"/>
    <n v="1"/>
    <n v="4"/>
    <n v="3"/>
    <s v="BS"/>
  </r>
  <r>
    <x v="0"/>
    <x v="0"/>
    <n v="4"/>
    <x v="0"/>
    <n v="23"/>
    <d v="2019-04-23T00:00:00"/>
    <d v="1899-12-30T14:30:00"/>
    <x v="0"/>
    <s v="Pacheedah Shores Boat Ramp"/>
    <s v="Gordon Estuary"/>
    <n v="1"/>
    <x v="4"/>
    <s v="Wild"/>
    <x v="1"/>
    <n v="18"/>
    <n v="1"/>
    <n v="4"/>
    <n v="4"/>
    <s v="BS"/>
  </r>
  <r>
    <x v="0"/>
    <x v="0"/>
    <n v="4"/>
    <x v="0"/>
    <n v="23"/>
    <d v="2019-04-23T00:00:00"/>
    <d v="1899-12-30T14:30:00"/>
    <x v="0"/>
    <s v="Pacheedah Shores Boat Ramp"/>
    <s v="Gordon Estuary"/>
    <n v="1"/>
    <x v="5"/>
    <s v="Wild"/>
    <x v="1"/>
    <n v="15"/>
    <n v="1"/>
    <n v="4"/>
    <n v="10"/>
    <s v="BS"/>
  </r>
  <r>
    <x v="0"/>
    <x v="0"/>
    <n v="4"/>
    <x v="0"/>
    <n v="23"/>
    <d v="2019-04-23T00:00:00"/>
    <d v="1899-12-30T14:30:00"/>
    <x v="0"/>
    <s v="Pacheedah Shores Boat Ramp"/>
    <s v="Gordon Estuary"/>
    <n v="1"/>
    <x v="6"/>
    <s v="Wild"/>
    <x v="1"/>
    <n v="11"/>
    <n v="1"/>
    <n v="4"/>
    <n v="10"/>
    <s v="BS"/>
  </r>
  <r>
    <x v="0"/>
    <x v="0"/>
    <n v="4"/>
    <x v="0"/>
    <n v="23"/>
    <d v="2019-04-23T00:00:00"/>
    <d v="1899-12-30T14:30:00"/>
    <x v="0"/>
    <s v="Pacheedah Shores Boat Ramp"/>
    <s v="Gordon Estuary"/>
    <n v="1"/>
    <x v="7"/>
    <s v="Wild"/>
    <x v="1"/>
    <n v="16"/>
    <n v="1"/>
    <n v="4"/>
    <n v="3"/>
    <s v="BS"/>
  </r>
  <r>
    <x v="0"/>
    <x v="0"/>
    <n v="4"/>
    <x v="0"/>
    <n v="23"/>
    <d v="2019-04-23T00:00:00"/>
    <d v="1899-12-30T14:30:00"/>
    <x v="0"/>
    <s v="Pacheedah Shores Boat Ramp"/>
    <s v="Gordon Estuary"/>
    <n v="1"/>
    <x v="8"/>
    <s v="Wild"/>
    <x v="2"/>
    <n v="14"/>
    <n v="1"/>
    <n v="5"/>
    <n v="1"/>
    <s v="BS"/>
  </r>
  <r>
    <x v="0"/>
    <x v="0"/>
    <n v="4"/>
    <x v="0"/>
    <n v="23"/>
    <d v="2019-04-23T00:00:00"/>
    <d v="1899-12-30T16:30:00"/>
    <x v="1"/>
    <s v="Gallaugher's"/>
    <s v="Gordon Estuary"/>
    <n v="1"/>
    <x v="1"/>
    <s v="Wild"/>
    <x v="0"/>
    <n v="2"/>
    <n v="1"/>
    <n v="2"/>
    <n v="4"/>
    <s v="BS"/>
  </r>
  <r>
    <x v="0"/>
    <x v="0"/>
    <n v="4"/>
    <x v="0"/>
    <n v="23"/>
    <d v="2019-04-23T00:00:00"/>
    <d v="1899-12-30T16:30:00"/>
    <x v="1"/>
    <s v="Gallaugher's"/>
    <s v="Gordon Estuary"/>
    <n v="1"/>
    <x v="2"/>
    <s v="Wild"/>
    <x v="1"/>
    <n v="8"/>
    <n v="1"/>
    <n v="4"/>
    <n v="26"/>
    <s v="BS"/>
  </r>
  <r>
    <x v="0"/>
    <x v="0"/>
    <n v="4"/>
    <x v="0"/>
    <n v="23"/>
    <d v="2019-04-23T00:00:00"/>
    <d v="1899-12-30T16:30:00"/>
    <x v="1"/>
    <s v="Gallaugher's"/>
    <s v="Gordon Estuary"/>
    <n v="1"/>
    <x v="3"/>
    <s v="Wild"/>
    <x v="1"/>
    <n v="9"/>
    <n v="1"/>
    <n v="4"/>
    <n v="18"/>
    <s v="BS"/>
  </r>
  <r>
    <x v="0"/>
    <x v="0"/>
    <n v="4"/>
    <x v="0"/>
    <n v="23"/>
    <d v="2019-04-23T00:00:00"/>
    <d v="1899-12-30T16:30:00"/>
    <x v="1"/>
    <s v="Gallaugher's"/>
    <s v="Gordon Estuary"/>
    <n v="1"/>
    <x v="5"/>
    <s v="Wild"/>
    <x v="1"/>
    <n v="15"/>
    <n v="1"/>
    <n v="4"/>
    <n v="6"/>
    <s v="BS"/>
  </r>
  <r>
    <x v="0"/>
    <x v="0"/>
    <n v="4"/>
    <x v="0"/>
    <n v="23"/>
    <d v="2019-04-23T00:00:00"/>
    <d v="1899-12-30T16:30:00"/>
    <x v="1"/>
    <s v="Gallaugher's"/>
    <s v="Gordon Estuary"/>
    <n v="1"/>
    <x v="6"/>
    <s v="Wild"/>
    <x v="1"/>
    <n v="11"/>
    <n v="1"/>
    <n v="4"/>
    <n v="5"/>
    <s v="BS"/>
  </r>
  <r>
    <x v="0"/>
    <x v="0"/>
    <n v="4"/>
    <x v="0"/>
    <n v="24"/>
    <d v="2019-04-24T00:00:00"/>
    <d v="1899-12-30T08:45:00"/>
    <x v="2"/>
    <s v="South Arm SJ (Old Mill)"/>
    <s v="San Juan Estuary"/>
    <n v="1"/>
    <x v="0"/>
    <s v="Wild"/>
    <x v="0"/>
    <n v="3"/>
    <n v="1"/>
    <n v="2"/>
    <n v="5"/>
    <s v="BS"/>
  </r>
  <r>
    <x v="0"/>
    <x v="0"/>
    <n v="4"/>
    <x v="0"/>
    <n v="24"/>
    <d v="2019-04-24T00:00:00"/>
    <d v="1899-12-30T08:45:00"/>
    <x v="2"/>
    <s v="South Arm SJ (Old Mill)"/>
    <s v="San Juan Estuary"/>
    <n v="1"/>
    <x v="1"/>
    <s v="Wild"/>
    <x v="0"/>
    <n v="2"/>
    <n v="1"/>
    <n v="2"/>
    <n v="9"/>
    <s v="BS"/>
  </r>
  <r>
    <x v="0"/>
    <x v="0"/>
    <n v="4"/>
    <x v="0"/>
    <n v="24"/>
    <d v="2019-04-24T00:00:00"/>
    <d v="1899-12-30T08:45:00"/>
    <x v="2"/>
    <s v="South Arm SJ (Old Mill)"/>
    <s v="San Juan Estuary"/>
    <n v="1"/>
    <x v="2"/>
    <s v="Wild"/>
    <x v="1"/>
    <n v="8"/>
    <n v="1"/>
    <n v="4"/>
    <n v="75"/>
    <s v="BS"/>
  </r>
  <r>
    <x v="0"/>
    <x v="0"/>
    <n v="4"/>
    <x v="0"/>
    <n v="24"/>
    <d v="2019-04-24T00:00:00"/>
    <d v="1899-12-30T08:45:00"/>
    <x v="2"/>
    <s v="South Arm SJ (Old Mill)"/>
    <s v="San Juan Estuary"/>
    <n v="1"/>
    <x v="3"/>
    <s v="Wild"/>
    <x v="1"/>
    <n v="9"/>
    <n v="1"/>
    <n v="4"/>
    <n v="20"/>
    <s v="BS"/>
  </r>
  <r>
    <x v="0"/>
    <x v="0"/>
    <n v="4"/>
    <x v="0"/>
    <n v="24"/>
    <d v="2019-04-24T00:00:00"/>
    <d v="1899-12-30T10:00:00"/>
    <x v="3"/>
    <s v="Central Arm SJ at Island Rd Bridge"/>
    <s v="San Juan Estuary"/>
    <n v="1"/>
    <x v="9"/>
    <s v="Wild"/>
    <x v="0"/>
    <n v="5"/>
    <n v="1"/>
    <n v="2"/>
    <n v="2"/>
    <s v="BS"/>
  </r>
  <r>
    <x v="0"/>
    <x v="0"/>
    <n v="4"/>
    <x v="0"/>
    <n v="24"/>
    <d v="2019-04-24T00:00:00"/>
    <d v="1899-12-30T10:00:00"/>
    <x v="3"/>
    <s v="Central Arm SJ at Island Rd Bridge"/>
    <s v="San Juan Estuary"/>
    <n v="1"/>
    <x v="0"/>
    <s v="Wild"/>
    <x v="0"/>
    <n v="3"/>
    <n v="1"/>
    <n v="2"/>
    <n v="12"/>
    <s v="BS"/>
  </r>
  <r>
    <x v="0"/>
    <x v="0"/>
    <n v="4"/>
    <x v="0"/>
    <n v="24"/>
    <d v="2019-04-24T00:00:00"/>
    <d v="1899-12-30T10:00:00"/>
    <x v="3"/>
    <s v="Central Arm SJ at Island Rd Bridge"/>
    <s v="San Juan Estuary"/>
    <n v="1"/>
    <x v="2"/>
    <s v="Wild"/>
    <x v="1"/>
    <n v="8"/>
    <n v="1"/>
    <n v="4"/>
    <n v="3"/>
    <s v="BS"/>
  </r>
  <r>
    <x v="0"/>
    <x v="0"/>
    <n v="4"/>
    <x v="0"/>
    <n v="24"/>
    <d v="2019-04-24T00:00:00"/>
    <d v="1899-12-30T13:00:00"/>
    <x v="4"/>
    <s v="Butch's (Gordon R.)"/>
    <s v="Gordon Estuary"/>
    <n v="1"/>
    <x v="2"/>
    <s v="Wild"/>
    <x v="1"/>
    <n v="8"/>
    <n v="1"/>
    <n v="4"/>
    <n v="46"/>
    <s v="BS"/>
  </r>
  <r>
    <x v="0"/>
    <x v="0"/>
    <n v="4"/>
    <x v="0"/>
    <n v="24"/>
    <d v="2019-04-24T00:00:00"/>
    <d v="1899-12-30T13:00:00"/>
    <x v="4"/>
    <s v="Butch's (Gordon R.)"/>
    <s v="Gordon Estuary"/>
    <n v="1"/>
    <x v="5"/>
    <s v="Wild"/>
    <x v="1"/>
    <n v="15"/>
    <n v="1"/>
    <n v="4"/>
    <n v="5"/>
    <s v="BS"/>
  </r>
  <r>
    <x v="0"/>
    <x v="0"/>
    <n v="4"/>
    <x v="0"/>
    <n v="24"/>
    <d v="2019-04-24T00:00:00"/>
    <d v="1899-12-30T13:00:00"/>
    <x v="4"/>
    <s v="Butch's (Gordon R.)"/>
    <s v="Gordon Estuary"/>
    <n v="1"/>
    <x v="6"/>
    <s v="Wild"/>
    <x v="1"/>
    <n v="11"/>
    <n v="1"/>
    <n v="4"/>
    <n v="2"/>
    <s v="BS"/>
  </r>
  <r>
    <x v="0"/>
    <x v="0"/>
    <n v="4"/>
    <x v="0"/>
    <n v="24"/>
    <d v="2019-04-24T00:00:00"/>
    <d v="1899-12-30T14:15:00"/>
    <x v="5"/>
    <s v="Opposite Port Renfrew Marina"/>
    <s v="Gordon Estuary"/>
    <n v="1"/>
    <x v="0"/>
    <s v="Wild"/>
    <x v="0"/>
    <n v="3"/>
    <n v="1"/>
    <n v="2"/>
    <n v="2"/>
    <s v="BS"/>
  </r>
  <r>
    <x v="0"/>
    <x v="0"/>
    <n v="4"/>
    <x v="0"/>
    <n v="24"/>
    <d v="2019-04-24T00:00:00"/>
    <d v="1899-12-30T14:15:00"/>
    <x v="5"/>
    <s v="Opposite Port Renfrew Marina"/>
    <s v="Gordon Estuary"/>
    <n v="1"/>
    <x v="1"/>
    <s v="Wild"/>
    <x v="0"/>
    <n v="2"/>
    <n v="1"/>
    <n v="2"/>
    <n v="2"/>
    <s v="BS"/>
  </r>
  <r>
    <x v="0"/>
    <x v="0"/>
    <n v="4"/>
    <x v="0"/>
    <n v="24"/>
    <d v="2019-04-24T00:00:00"/>
    <d v="1899-12-30T14:15:00"/>
    <x v="5"/>
    <s v="Opposite Port Renfrew Marina"/>
    <s v="Gordon Estuary"/>
    <n v="1"/>
    <x v="2"/>
    <s v="Wild"/>
    <x v="1"/>
    <n v="8"/>
    <n v="1"/>
    <n v="4"/>
    <n v="34"/>
    <s v="BS"/>
  </r>
  <r>
    <x v="0"/>
    <x v="0"/>
    <n v="4"/>
    <x v="0"/>
    <n v="24"/>
    <d v="2019-04-24T00:00:00"/>
    <d v="1899-12-30T14:15:00"/>
    <x v="5"/>
    <s v="Opposite Port Renfrew Marina"/>
    <s v="Gordon Estuary"/>
    <n v="1"/>
    <x v="6"/>
    <s v="Wild"/>
    <x v="1"/>
    <n v="11"/>
    <n v="1"/>
    <n v="4"/>
    <n v="9"/>
    <s v="BS"/>
  </r>
  <r>
    <x v="0"/>
    <x v="0"/>
    <n v="4"/>
    <x v="0"/>
    <n v="24"/>
    <d v="2019-04-24T00:00:00"/>
    <d v="1899-12-30T15:30:00"/>
    <x v="6"/>
    <s v="Smokies"/>
    <s v="Gordon Estuary"/>
    <n v="1"/>
    <x v="0"/>
    <s v="Wild"/>
    <x v="0"/>
    <n v="3"/>
    <n v="1"/>
    <n v="2"/>
    <n v="2"/>
    <s v="BS"/>
  </r>
  <r>
    <x v="0"/>
    <x v="0"/>
    <n v="4"/>
    <x v="0"/>
    <n v="24"/>
    <d v="2019-04-24T00:00:00"/>
    <d v="1899-12-30T15:30:00"/>
    <x v="6"/>
    <s v="Smokies"/>
    <s v="Gordon Estuary"/>
    <n v="1"/>
    <x v="1"/>
    <s v="Wild"/>
    <x v="0"/>
    <n v="2"/>
    <n v="1"/>
    <n v="2"/>
    <n v="14"/>
    <s v="BS"/>
  </r>
  <r>
    <x v="0"/>
    <x v="0"/>
    <n v="4"/>
    <x v="0"/>
    <n v="24"/>
    <d v="2019-04-24T00:00:00"/>
    <d v="1899-12-30T15:30:00"/>
    <x v="6"/>
    <s v="Smokies"/>
    <s v="Gordon Estuary"/>
    <n v="1"/>
    <x v="2"/>
    <s v="Wild"/>
    <x v="1"/>
    <n v="8"/>
    <n v="1"/>
    <n v="4"/>
    <n v="20"/>
    <s v="BS"/>
  </r>
  <r>
    <x v="0"/>
    <x v="0"/>
    <n v="4"/>
    <x v="0"/>
    <n v="24"/>
    <d v="2019-04-24T00:00:00"/>
    <d v="1899-12-30T15:30:00"/>
    <x v="6"/>
    <s v="Smokies"/>
    <s v="Gordon Estuary"/>
    <n v="1"/>
    <x v="3"/>
    <s v="Wild"/>
    <x v="1"/>
    <n v="9"/>
    <n v="1"/>
    <n v="4"/>
    <n v="10"/>
    <s v="BS"/>
  </r>
  <r>
    <x v="0"/>
    <x v="0"/>
    <n v="4"/>
    <x v="0"/>
    <n v="24"/>
    <d v="2019-04-24T00:00:00"/>
    <d v="1899-12-30T15:30:00"/>
    <x v="6"/>
    <s v="Smokies"/>
    <s v="Gordon Estuary"/>
    <n v="1"/>
    <x v="4"/>
    <s v="Wild"/>
    <x v="1"/>
    <n v="18"/>
    <n v="1"/>
    <n v="4"/>
    <n v="2"/>
    <s v="BS"/>
  </r>
  <r>
    <x v="0"/>
    <x v="0"/>
    <n v="4"/>
    <x v="0"/>
    <n v="24"/>
    <d v="2019-04-24T00:00:00"/>
    <d v="1899-12-30T15:30:00"/>
    <x v="6"/>
    <s v="Smokies"/>
    <s v="Gordon Estuary"/>
    <n v="1"/>
    <x v="5"/>
    <s v="Wild"/>
    <x v="1"/>
    <n v="15"/>
    <n v="1"/>
    <n v="4"/>
    <n v="54"/>
    <s v="BS"/>
  </r>
  <r>
    <x v="0"/>
    <x v="0"/>
    <n v="4"/>
    <x v="0"/>
    <n v="24"/>
    <d v="2019-04-24T00:00:00"/>
    <d v="1899-12-30T15:30:00"/>
    <x v="6"/>
    <s v="Smokies"/>
    <s v="Gordon Estuary"/>
    <n v="1"/>
    <x v="6"/>
    <s v="Wild"/>
    <x v="1"/>
    <n v="11"/>
    <n v="1"/>
    <n v="4"/>
    <n v="11"/>
    <s v="BS"/>
  </r>
  <r>
    <x v="0"/>
    <x v="0"/>
    <n v="4"/>
    <x v="0"/>
    <n v="24"/>
    <d v="2019-04-24T00:00:00"/>
    <d v="1899-12-30T15:30:00"/>
    <x v="6"/>
    <s v="Smokies"/>
    <s v="Gordon Estuary"/>
    <n v="1"/>
    <x v="10"/>
    <s v="Wild"/>
    <x v="1"/>
    <n v="13"/>
    <n v="1"/>
    <n v="4"/>
    <n v="6"/>
    <s v="BS"/>
  </r>
  <r>
    <x v="0"/>
    <x v="0"/>
    <n v="4"/>
    <x v="0"/>
    <n v="24"/>
    <d v="2019-04-24T00:00:00"/>
    <d v="1899-12-30T15:30:00"/>
    <x v="6"/>
    <s v="Smokies"/>
    <s v="Gordon Estuary"/>
    <n v="1"/>
    <x v="11"/>
    <s v="Wild"/>
    <x v="2"/>
    <n v="20"/>
    <n v="1"/>
    <n v="5"/>
    <n v="1"/>
    <s v="BS"/>
  </r>
  <r>
    <x v="0"/>
    <x v="0"/>
    <n v="4"/>
    <x v="0"/>
    <n v="24"/>
    <d v="2019-04-24T00:00:00"/>
    <d v="1899-12-30T16:30:00"/>
    <x v="7"/>
    <s v="Q08, Jeff's Boat Ramp"/>
    <s v="Gordon Estuary"/>
    <n v="1"/>
    <x v="0"/>
    <s v="Wild"/>
    <x v="0"/>
    <n v="3"/>
    <n v="1"/>
    <n v="2"/>
    <n v="1"/>
    <s v="BS"/>
  </r>
  <r>
    <x v="0"/>
    <x v="0"/>
    <n v="4"/>
    <x v="0"/>
    <n v="24"/>
    <d v="2019-04-24T00:00:00"/>
    <d v="1899-12-30T16:30:00"/>
    <x v="7"/>
    <s v="Q08, Jeff's Boat Ramp"/>
    <s v="Gordon Estuary"/>
    <n v="1"/>
    <x v="2"/>
    <s v="Wild"/>
    <x v="1"/>
    <n v="8"/>
    <n v="1"/>
    <n v="4"/>
    <n v="13"/>
    <s v="BS"/>
  </r>
  <r>
    <x v="0"/>
    <x v="0"/>
    <n v="4"/>
    <x v="0"/>
    <n v="24"/>
    <d v="2019-04-24T00:00:00"/>
    <d v="1899-12-30T16:30:00"/>
    <x v="7"/>
    <s v="Q08, Jeff's Boat Ramp"/>
    <s v="Gordon Estuary"/>
    <n v="1"/>
    <x v="3"/>
    <s v="Wild"/>
    <x v="1"/>
    <n v="9"/>
    <n v="1"/>
    <n v="4"/>
    <n v="6"/>
    <s v="BS"/>
  </r>
  <r>
    <x v="0"/>
    <x v="0"/>
    <n v="4"/>
    <x v="0"/>
    <n v="24"/>
    <d v="2019-04-24T00:00:00"/>
    <d v="1899-12-30T16:30:00"/>
    <x v="7"/>
    <s v="Q08, Jeff's Boat Ramp"/>
    <s v="Gordon Estuary"/>
    <n v="1"/>
    <x v="5"/>
    <s v="Wild"/>
    <x v="1"/>
    <n v="15"/>
    <n v="1"/>
    <n v="4"/>
    <n v="7"/>
    <s v="BS"/>
  </r>
  <r>
    <x v="1"/>
    <x v="0"/>
    <n v="5"/>
    <x v="1"/>
    <n v="9"/>
    <d v="2019-05-09T00:00:00"/>
    <d v="1899-12-30T10:30:00"/>
    <x v="6"/>
    <s v="Smokies"/>
    <s v="Gordon Estuary"/>
    <n v="1"/>
    <x v="0"/>
    <s v="Wild"/>
    <x v="3"/>
    <n v="3"/>
    <n v="1"/>
    <n v="3"/>
    <n v="3"/>
    <s v="BS"/>
  </r>
  <r>
    <x v="1"/>
    <x v="0"/>
    <n v="5"/>
    <x v="1"/>
    <n v="9"/>
    <d v="2019-05-09T00:00:00"/>
    <d v="1899-12-30T10:30:00"/>
    <x v="6"/>
    <s v="Smokies"/>
    <s v="Gordon Estuary"/>
    <n v="1"/>
    <x v="0"/>
    <s v="Wild"/>
    <x v="0"/>
    <n v="3"/>
    <n v="1"/>
    <n v="2"/>
    <n v="6"/>
    <s v="BS"/>
  </r>
  <r>
    <x v="1"/>
    <x v="0"/>
    <n v="5"/>
    <x v="1"/>
    <n v="9"/>
    <d v="2019-05-09T00:00:00"/>
    <d v="1899-12-30T10:30:00"/>
    <x v="6"/>
    <s v="Smokies"/>
    <s v="Gordon Estuary"/>
    <n v="1"/>
    <x v="2"/>
    <s v="Wild"/>
    <x v="1"/>
    <n v="8"/>
    <n v="1"/>
    <n v="4"/>
    <n v="25"/>
    <s v="BS"/>
  </r>
  <r>
    <x v="1"/>
    <x v="0"/>
    <n v="5"/>
    <x v="1"/>
    <n v="9"/>
    <d v="2019-05-09T00:00:00"/>
    <d v="1899-12-30T10:30:00"/>
    <x v="6"/>
    <s v="Smokies"/>
    <s v="Gordon Estuary"/>
    <n v="1"/>
    <x v="3"/>
    <s v="Wild"/>
    <x v="1"/>
    <n v="9"/>
    <n v="1"/>
    <n v="4"/>
    <n v="9"/>
    <s v="BS"/>
  </r>
  <r>
    <x v="1"/>
    <x v="0"/>
    <n v="5"/>
    <x v="1"/>
    <n v="9"/>
    <d v="2019-05-09T00:00:00"/>
    <d v="1899-12-30T10:30:00"/>
    <x v="6"/>
    <s v="Smokies"/>
    <s v="Gordon Estuary"/>
    <n v="1"/>
    <x v="4"/>
    <s v="Wild"/>
    <x v="1"/>
    <n v="18"/>
    <n v="1"/>
    <n v="4"/>
    <n v="5"/>
    <s v="BS"/>
  </r>
  <r>
    <x v="1"/>
    <x v="0"/>
    <n v="5"/>
    <x v="1"/>
    <n v="9"/>
    <d v="2019-05-09T00:00:00"/>
    <d v="1899-12-30T10:30:00"/>
    <x v="6"/>
    <s v="Smokies"/>
    <s v="Gordon Estuary"/>
    <n v="1"/>
    <x v="5"/>
    <s v="Wild"/>
    <x v="1"/>
    <n v="15"/>
    <n v="1"/>
    <n v="4"/>
    <n v="140"/>
    <s v="BS"/>
  </r>
  <r>
    <x v="1"/>
    <x v="0"/>
    <n v="5"/>
    <x v="1"/>
    <n v="9"/>
    <d v="2019-05-09T00:00:00"/>
    <d v="1899-12-30T10:30:00"/>
    <x v="6"/>
    <s v="Smokies"/>
    <s v="Gordon Estuary"/>
    <n v="1"/>
    <x v="6"/>
    <s v="Wild"/>
    <x v="1"/>
    <n v="11"/>
    <n v="1"/>
    <n v="4"/>
    <n v="50"/>
    <s v="BS"/>
  </r>
  <r>
    <x v="1"/>
    <x v="0"/>
    <n v="5"/>
    <x v="1"/>
    <n v="9"/>
    <d v="2019-05-09T00:00:00"/>
    <d v="1899-12-30T10:30:00"/>
    <x v="6"/>
    <s v="Smokies"/>
    <s v="Gordon Estuary"/>
    <n v="1"/>
    <x v="10"/>
    <s v="Wild"/>
    <x v="1"/>
    <n v="13"/>
    <n v="1"/>
    <n v="4"/>
    <n v="21"/>
    <s v="BS"/>
  </r>
  <r>
    <x v="1"/>
    <x v="0"/>
    <n v="5"/>
    <x v="1"/>
    <n v="9"/>
    <d v="2019-05-09T00:00:00"/>
    <d v="1899-12-30T12:00:00"/>
    <x v="5"/>
    <s v="Opposite Port Renfrew Marina"/>
    <s v="Gordon Estuary"/>
    <n v="1"/>
    <x v="0"/>
    <s v="Wild"/>
    <x v="3"/>
    <n v="3"/>
    <n v="1"/>
    <n v="3"/>
    <n v="2"/>
    <s v="BS"/>
  </r>
  <r>
    <x v="1"/>
    <x v="0"/>
    <n v="5"/>
    <x v="1"/>
    <n v="9"/>
    <d v="2019-05-09T00:00:00"/>
    <d v="1899-12-30T12:00:00"/>
    <x v="5"/>
    <s v="Opposite Port Renfrew Marina"/>
    <s v="Gordon Estuary"/>
    <n v="1"/>
    <x v="0"/>
    <s v="Wild"/>
    <x v="0"/>
    <n v="3"/>
    <n v="1"/>
    <n v="2"/>
    <n v="5"/>
    <s v="BS"/>
  </r>
  <r>
    <x v="1"/>
    <x v="0"/>
    <n v="5"/>
    <x v="1"/>
    <n v="9"/>
    <d v="2019-05-09T00:00:00"/>
    <d v="1899-12-30T12:00:00"/>
    <x v="5"/>
    <s v="Opposite Port Renfrew Marina"/>
    <s v="Gordon Estuary"/>
    <n v="1"/>
    <x v="1"/>
    <s v="Wild"/>
    <x v="0"/>
    <n v="2"/>
    <n v="1"/>
    <n v="2"/>
    <n v="10"/>
    <s v="BS"/>
  </r>
  <r>
    <x v="1"/>
    <x v="0"/>
    <n v="5"/>
    <x v="1"/>
    <n v="9"/>
    <d v="2019-05-09T00:00:00"/>
    <d v="1899-12-30T12:00:00"/>
    <x v="5"/>
    <s v="Opposite Port Renfrew Marina"/>
    <s v="Gordon Estuary"/>
    <n v="1"/>
    <x v="2"/>
    <s v="Wild"/>
    <x v="1"/>
    <n v="8"/>
    <n v="1"/>
    <n v="4"/>
    <n v="19"/>
    <s v="BS"/>
  </r>
  <r>
    <x v="1"/>
    <x v="0"/>
    <n v="5"/>
    <x v="1"/>
    <n v="9"/>
    <d v="2019-05-09T00:00:00"/>
    <d v="1899-12-30T12:00:00"/>
    <x v="5"/>
    <s v="Opposite Port Renfrew Marina"/>
    <s v="Gordon Estuary"/>
    <n v="1"/>
    <x v="3"/>
    <s v="Wild"/>
    <x v="1"/>
    <n v="9"/>
    <n v="1"/>
    <n v="4"/>
    <n v="9"/>
    <s v="BS"/>
  </r>
  <r>
    <x v="1"/>
    <x v="0"/>
    <n v="5"/>
    <x v="1"/>
    <n v="9"/>
    <d v="2019-05-09T00:00:00"/>
    <d v="1899-12-30T12:00:00"/>
    <x v="5"/>
    <s v="Opposite Port Renfrew Marina"/>
    <s v="Gordon Estuary"/>
    <n v="1"/>
    <x v="4"/>
    <s v="Wild"/>
    <x v="1"/>
    <n v="18"/>
    <n v="1"/>
    <n v="4"/>
    <n v="23"/>
    <s v="BS"/>
  </r>
  <r>
    <x v="1"/>
    <x v="0"/>
    <n v="5"/>
    <x v="1"/>
    <n v="9"/>
    <d v="2019-05-09T00:00:00"/>
    <d v="1899-12-30T12:00:00"/>
    <x v="5"/>
    <s v="Opposite Port Renfrew Marina"/>
    <s v="Gordon Estuary"/>
    <n v="1"/>
    <x v="5"/>
    <s v="Wild"/>
    <x v="1"/>
    <n v="15"/>
    <n v="1"/>
    <n v="4"/>
    <n v="97"/>
    <s v="BS"/>
  </r>
  <r>
    <x v="1"/>
    <x v="0"/>
    <n v="5"/>
    <x v="1"/>
    <n v="9"/>
    <d v="2019-05-09T00:00:00"/>
    <d v="1899-12-30T12:00:00"/>
    <x v="5"/>
    <s v="Opposite Port Renfrew Marina"/>
    <s v="Gordon Estuary"/>
    <n v="1"/>
    <x v="10"/>
    <s v="Wild"/>
    <x v="1"/>
    <n v="13"/>
    <n v="1"/>
    <n v="4"/>
    <n v="4"/>
    <s v="BS"/>
  </r>
  <r>
    <x v="1"/>
    <x v="0"/>
    <n v="5"/>
    <x v="1"/>
    <n v="9"/>
    <d v="2019-05-09T00:00:00"/>
    <d v="1899-12-30T12:00:00"/>
    <x v="5"/>
    <s v="Opposite Port Renfrew Marina"/>
    <s v="Gordon Estuary"/>
    <n v="1"/>
    <x v="12"/>
    <s v="Wild"/>
    <x v="1"/>
    <n v="25"/>
    <n v="1"/>
    <n v="4"/>
    <n v="2"/>
    <s v="BS"/>
  </r>
  <r>
    <x v="1"/>
    <x v="0"/>
    <n v="5"/>
    <x v="1"/>
    <n v="9"/>
    <d v="2019-05-09T00:00:00"/>
    <d v="1899-12-30T13:00:00"/>
    <x v="5"/>
    <s v="Opposite Port Renfrew Marina"/>
    <s v="Gordon Estuary"/>
    <n v="1"/>
    <x v="0"/>
    <s v="Wild"/>
    <x v="0"/>
    <n v="3"/>
    <n v="1"/>
    <n v="2"/>
    <n v="4"/>
    <s v="BS"/>
  </r>
  <r>
    <x v="1"/>
    <x v="0"/>
    <n v="5"/>
    <x v="1"/>
    <n v="9"/>
    <d v="2019-05-09T00:00:00"/>
    <d v="1899-12-30T13:00:00"/>
    <x v="5"/>
    <s v="Opposite Port Renfrew Marina"/>
    <s v="Gordon Estuary"/>
    <n v="1"/>
    <x v="2"/>
    <s v="Wild"/>
    <x v="1"/>
    <n v="8"/>
    <n v="1"/>
    <n v="4"/>
    <n v="46"/>
    <s v="BS"/>
  </r>
  <r>
    <x v="1"/>
    <x v="0"/>
    <n v="5"/>
    <x v="1"/>
    <n v="9"/>
    <d v="2019-05-09T00:00:00"/>
    <d v="1899-12-30T13:00:00"/>
    <x v="5"/>
    <s v="Opposite Port Renfrew Marina"/>
    <s v="Gordon Estuary"/>
    <n v="1"/>
    <x v="5"/>
    <s v="Wild"/>
    <x v="1"/>
    <n v="15"/>
    <n v="1"/>
    <n v="4"/>
    <n v="28"/>
    <s v="BS"/>
  </r>
  <r>
    <x v="1"/>
    <x v="0"/>
    <n v="5"/>
    <x v="1"/>
    <n v="9"/>
    <d v="2019-05-09T00:00:00"/>
    <d v="1899-12-30T14:05:00"/>
    <x v="2"/>
    <s v="South Arm SJ (Old Mill)"/>
    <s v="San Juan Estuary"/>
    <n v="1"/>
    <x v="0"/>
    <s v="Wild"/>
    <x v="3"/>
    <n v="3"/>
    <n v="1"/>
    <n v="3"/>
    <n v="1"/>
    <s v="BS"/>
  </r>
  <r>
    <x v="1"/>
    <x v="0"/>
    <n v="5"/>
    <x v="1"/>
    <n v="9"/>
    <d v="2019-05-09T00:00:00"/>
    <d v="1899-12-30T14:05:00"/>
    <x v="2"/>
    <s v="South Arm SJ (Old Mill)"/>
    <s v="San Juan Estuary"/>
    <n v="1"/>
    <x v="0"/>
    <s v="Wild"/>
    <x v="0"/>
    <n v="3"/>
    <n v="1"/>
    <n v="2"/>
    <n v="32"/>
    <s v="BS"/>
  </r>
  <r>
    <x v="1"/>
    <x v="0"/>
    <n v="5"/>
    <x v="1"/>
    <n v="9"/>
    <d v="2019-05-09T00:00:00"/>
    <d v="1899-12-30T14:05:00"/>
    <x v="2"/>
    <s v="South Arm SJ (Old Mill)"/>
    <s v="San Juan Estuary"/>
    <n v="1"/>
    <x v="1"/>
    <s v="Wild"/>
    <x v="0"/>
    <n v="2"/>
    <n v="1"/>
    <n v="2"/>
    <n v="7"/>
    <s v="BS"/>
  </r>
  <r>
    <x v="1"/>
    <x v="0"/>
    <n v="5"/>
    <x v="1"/>
    <n v="9"/>
    <d v="2019-05-09T00:00:00"/>
    <d v="1899-12-30T14:05:00"/>
    <x v="2"/>
    <s v="South Arm SJ (Old Mill)"/>
    <s v="San Juan Estuary"/>
    <n v="1"/>
    <x v="2"/>
    <s v="Wild"/>
    <x v="1"/>
    <n v="8"/>
    <n v="1"/>
    <n v="4"/>
    <n v="40"/>
    <s v="BS"/>
  </r>
  <r>
    <x v="1"/>
    <x v="0"/>
    <n v="5"/>
    <x v="1"/>
    <n v="9"/>
    <d v="2019-05-09T00:00:00"/>
    <d v="1899-12-30T14:05:00"/>
    <x v="2"/>
    <s v="South Arm SJ (Old Mill)"/>
    <s v="San Juan Estuary"/>
    <n v="1"/>
    <x v="3"/>
    <s v="Wild"/>
    <x v="1"/>
    <n v="9"/>
    <n v="1"/>
    <n v="4"/>
    <n v="36"/>
    <s v="BS"/>
  </r>
  <r>
    <x v="1"/>
    <x v="0"/>
    <n v="5"/>
    <x v="1"/>
    <n v="9"/>
    <d v="2019-05-09T00:00:00"/>
    <d v="1899-12-30T14:05:00"/>
    <x v="2"/>
    <s v="South Arm SJ (Old Mill)"/>
    <s v="San Juan Estuary"/>
    <n v="1"/>
    <x v="4"/>
    <s v="Wild"/>
    <x v="1"/>
    <n v="18"/>
    <n v="1"/>
    <n v="4"/>
    <n v="2"/>
    <s v="BS"/>
  </r>
  <r>
    <x v="1"/>
    <x v="0"/>
    <n v="5"/>
    <x v="1"/>
    <n v="9"/>
    <d v="2019-05-09T00:00:00"/>
    <d v="1899-12-30T14:05:00"/>
    <x v="2"/>
    <s v="South Arm SJ (Old Mill)"/>
    <s v="San Juan Estuary"/>
    <n v="1"/>
    <x v="5"/>
    <s v="Wild"/>
    <x v="1"/>
    <n v="15"/>
    <n v="1"/>
    <n v="4"/>
    <n v="11"/>
    <s v="BS"/>
  </r>
  <r>
    <x v="1"/>
    <x v="0"/>
    <n v="5"/>
    <x v="1"/>
    <n v="9"/>
    <d v="2019-05-09T00:00:00"/>
    <d v="1899-12-30T15:00:00"/>
    <x v="3"/>
    <s v="Central Arm SJ at Island Rd Bridge"/>
    <s v="San Juan Estuary"/>
    <n v="1"/>
    <x v="0"/>
    <s v="Wild"/>
    <x v="3"/>
    <n v="3"/>
    <n v="1"/>
    <n v="3"/>
    <n v="1"/>
    <s v="BS"/>
  </r>
  <r>
    <x v="1"/>
    <x v="0"/>
    <n v="5"/>
    <x v="1"/>
    <n v="9"/>
    <d v="2019-05-09T00:00:00"/>
    <d v="1899-12-30T15:00:00"/>
    <x v="3"/>
    <s v="Central Arm SJ at Island Rd Bridge"/>
    <s v="San Juan Estuary"/>
    <n v="1"/>
    <x v="0"/>
    <s v="Wild"/>
    <x v="0"/>
    <n v="3"/>
    <n v="1"/>
    <n v="2"/>
    <n v="15"/>
    <s v="BS"/>
  </r>
  <r>
    <x v="1"/>
    <x v="0"/>
    <n v="5"/>
    <x v="1"/>
    <n v="9"/>
    <d v="2019-05-09T00:00:00"/>
    <d v="1899-12-30T15:00:00"/>
    <x v="3"/>
    <s v="Central Arm SJ at Island Rd Bridge"/>
    <s v="San Juan Estuary"/>
    <n v="1"/>
    <x v="2"/>
    <s v="Wild"/>
    <x v="1"/>
    <n v="8"/>
    <n v="1"/>
    <n v="4"/>
    <n v="51"/>
    <s v="BS"/>
  </r>
  <r>
    <x v="1"/>
    <x v="0"/>
    <n v="5"/>
    <x v="1"/>
    <n v="9"/>
    <d v="2019-05-09T00:00:00"/>
    <d v="1899-12-30T16:10:00"/>
    <x v="4"/>
    <s v="Butch's (Gordon R.)"/>
    <s v="Gordon Estuary"/>
    <n v="1"/>
    <x v="0"/>
    <s v="Wild"/>
    <x v="3"/>
    <n v="3"/>
    <n v="1"/>
    <n v="3"/>
    <n v="11"/>
    <s v="BS"/>
  </r>
  <r>
    <x v="1"/>
    <x v="0"/>
    <n v="5"/>
    <x v="1"/>
    <n v="9"/>
    <d v="2019-05-09T00:00:00"/>
    <d v="1899-12-30T16:10:00"/>
    <x v="4"/>
    <s v="Butch's (Gordon R.)"/>
    <s v="Gordon Estuary"/>
    <n v="1"/>
    <x v="0"/>
    <s v="Wild"/>
    <x v="0"/>
    <n v="3"/>
    <n v="1"/>
    <n v="2"/>
    <n v="5"/>
    <s v="BS"/>
  </r>
  <r>
    <x v="1"/>
    <x v="0"/>
    <n v="5"/>
    <x v="1"/>
    <n v="9"/>
    <d v="2019-05-09T00:00:00"/>
    <d v="1899-12-30T16:10:00"/>
    <x v="4"/>
    <s v="Butch's (Gordon R.)"/>
    <s v="Gordon Estuary"/>
    <n v="1"/>
    <x v="1"/>
    <s v="Wild"/>
    <x v="0"/>
    <n v="2"/>
    <n v="1"/>
    <n v="2"/>
    <n v="6"/>
    <s v="BS"/>
  </r>
  <r>
    <x v="1"/>
    <x v="0"/>
    <n v="5"/>
    <x v="1"/>
    <n v="9"/>
    <d v="2019-05-09T00:00:00"/>
    <d v="1899-12-30T16:10:00"/>
    <x v="4"/>
    <s v="Butch's (Gordon R.)"/>
    <s v="Gordon Estuary"/>
    <n v="1"/>
    <x v="2"/>
    <s v="Wild"/>
    <x v="1"/>
    <n v="8"/>
    <n v="1"/>
    <n v="4"/>
    <n v="42"/>
    <s v="BS"/>
  </r>
  <r>
    <x v="1"/>
    <x v="0"/>
    <n v="5"/>
    <x v="1"/>
    <n v="9"/>
    <d v="2019-05-09T00:00:00"/>
    <d v="1899-12-30T16:10:00"/>
    <x v="4"/>
    <s v="Butch's (Gordon R.)"/>
    <s v="Gordon Estuary"/>
    <n v="1"/>
    <x v="3"/>
    <s v="Wild"/>
    <x v="1"/>
    <n v="9"/>
    <n v="1"/>
    <n v="4"/>
    <n v="2"/>
    <s v="BS"/>
  </r>
  <r>
    <x v="1"/>
    <x v="0"/>
    <n v="5"/>
    <x v="1"/>
    <n v="9"/>
    <d v="2019-05-09T00:00:00"/>
    <d v="1899-12-30T16:10:00"/>
    <x v="4"/>
    <s v="Butch's (Gordon R.)"/>
    <s v="Gordon Estuary"/>
    <n v="1"/>
    <x v="4"/>
    <s v="Wild"/>
    <x v="1"/>
    <n v="18"/>
    <n v="1"/>
    <n v="4"/>
    <n v="5"/>
    <s v="BS"/>
  </r>
  <r>
    <x v="1"/>
    <x v="0"/>
    <n v="5"/>
    <x v="1"/>
    <n v="9"/>
    <d v="2019-05-09T00:00:00"/>
    <d v="1899-12-30T16:10:00"/>
    <x v="4"/>
    <s v="Butch's (Gordon R.)"/>
    <s v="Gordon Estuary"/>
    <n v="1"/>
    <x v="5"/>
    <s v="Wild"/>
    <x v="1"/>
    <n v="15"/>
    <n v="1"/>
    <n v="4"/>
    <n v="3"/>
    <s v="BS"/>
  </r>
  <r>
    <x v="1"/>
    <x v="0"/>
    <n v="5"/>
    <x v="1"/>
    <n v="9"/>
    <d v="2019-05-09T00:00:00"/>
    <d v="1899-12-30T16:10:00"/>
    <x v="4"/>
    <s v="Butch's (Gordon R.)"/>
    <s v="Gordon Estuary"/>
    <n v="1"/>
    <x v="6"/>
    <s v="Wild"/>
    <x v="1"/>
    <n v="11"/>
    <n v="1"/>
    <n v="4"/>
    <n v="2"/>
    <s v="BS"/>
  </r>
  <r>
    <x v="1"/>
    <x v="0"/>
    <n v="5"/>
    <x v="1"/>
    <n v="9"/>
    <d v="2019-05-09T00:00:00"/>
    <d v="1899-12-30T16:10:00"/>
    <x v="4"/>
    <s v="Butch's (Gordon R.)"/>
    <s v="Gordon Estuary"/>
    <n v="1"/>
    <x v="10"/>
    <s v="Wild"/>
    <x v="1"/>
    <n v="13"/>
    <n v="1"/>
    <n v="4"/>
    <n v="5"/>
    <s v="BS"/>
  </r>
  <r>
    <x v="1"/>
    <x v="0"/>
    <n v="5"/>
    <x v="1"/>
    <n v="9"/>
    <d v="2019-05-09T00:00:00"/>
    <d v="1899-12-30T17:05:00"/>
    <x v="1"/>
    <s v="Gallaugher's"/>
    <s v="Gordon Estuary"/>
    <n v="1"/>
    <x v="0"/>
    <s v="Wild"/>
    <x v="0"/>
    <n v="3"/>
    <n v="1"/>
    <n v="2"/>
    <n v="3"/>
    <s v="BS"/>
  </r>
  <r>
    <x v="1"/>
    <x v="0"/>
    <n v="5"/>
    <x v="1"/>
    <n v="9"/>
    <d v="2019-05-09T00:00:00"/>
    <d v="1899-12-30T17:05:00"/>
    <x v="1"/>
    <s v="Gallaugher's"/>
    <s v="Gordon Estuary"/>
    <n v="1"/>
    <x v="1"/>
    <s v="Wild"/>
    <x v="0"/>
    <n v="2"/>
    <n v="1"/>
    <n v="2"/>
    <n v="18"/>
    <s v="BS"/>
  </r>
  <r>
    <x v="1"/>
    <x v="0"/>
    <n v="5"/>
    <x v="1"/>
    <n v="9"/>
    <d v="2019-05-09T00:00:00"/>
    <d v="1899-12-30T17:05:00"/>
    <x v="1"/>
    <s v="Gallaugher's"/>
    <s v="Gordon Estuary"/>
    <n v="1"/>
    <x v="2"/>
    <s v="Wild"/>
    <x v="1"/>
    <n v="8"/>
    <n v="1"/>
    <n v="4"/>
    <n v="7"/>
    <s v="BS"/>
  </r>
  <r>
    <x v="1"/>
    <x v="0"/>
    <n v="5"/>
    <x v="1"/>
    <n v="9"/>
    <d v="2019-05-09T00:00:00"/>
    <d v="1899-12-30T17:05:00"/>
    <x v="1"/>
    <s v="Gallaugher's"/>
    <s v="Gordon Estuary"/>
    <n v="1"/>
    <x v="3"/>
    <s v="Wild"/>
    <x v="1"/>
    <n v="9"/>
    <n v="1"/>
    <n v="4"/>
    <n v="147"/>
    <s v="BS"/>
  </r>
  <r>
    <x v="1"/>
    <x v="0"/>
    <n v="5"/>
    <x v="1"/>
    <n v="9"/>
    <d v="2019-05-09T00:00:00"/>
    <d v="1899-12-30T17:05:00"/>
    <x v="1"/>
    <s v="Gallaugher's"/>
    <s v="Gordon Estuary"/>
    <n v="1"/>
    <x v="4"/>
    <s v="Wild"/>
    <x v="1"/>
    <n v="18"/>
    <n v="1"/>
    <n v="4"/>
    <n v="3"/>
    <s v="BS"/>
  </r>
  <r>
    <x v="1"/>
    <x v="0"/>
    <n v="5"/>
    <x v="1"/>
    <n v="9"/>
    <d v="2019-05-09T00:00:00"/>
    <d v="1899-12-30T17:05:00"/>
    <x v="1"/>
    <s v="Gallaugher's"/>
    <s v="Gordon Estuary"/>
    <n v="1"/>
    <x v="5"/>
    <s v="Wild"/>
    <x v="1"/>
    <n v="15"/>
    <n v="1"/>
    <n v="4"/>
    <n v="20"/>
    <s v="BS"/>
  </r>
  <r>
    <x v="1"/>
    <x v="0"/>
    <n v="5"/>
    <x v="1"/>
    <n v="9"/>
    <d v="2019-05-09T00:00:00"/>
    <d v="1899-12-30T17:05:00"/>
    <x v="1"/>
    <s v="Gallaugher's"/>
    <s v="Gordon Estuary"/>
    <n v="1"/>
    <x v="10"/>
    <s v="Wild"/>
    <x v="1"/>
    <n v="13"/>
    <n v="1"/>
    <n v="4"/>
    <m/>
    <s v="BS"/>
  </r>
  <r>
    <x v="2"/>
    <x v="0"/>
    <n v="5"/>
    <x v="1"/>
    <n v="13"/>
    <d v="2019-05-13T00:00:00"/>
    <d v="1899-12-30T09:48:00"/>
    <x v="6"/>
    <s v="Smokies"/>
    <s v="Gordon Estuary"/>
    <n v="1"/>
    <x v="0"/>
    <s v="Wild"/>
    <x v="3"/>
    <n v="3"/>
    <n v="1"/>
    <n v="3"/>
    <n v="1"/>
    <s v="BS"/>
  </r>
  <r>
    <x v="2"/>
    <x v="0"/>
    <n v="5"/>
    <x v="1"/>
    <n v="13"/>
    <d v="2019-05-13T00:00:00"/>
    <d v="1899-12-30T09:48:00"/>
    <x v="6"/>
    <s v="Smokies"/>
    <s v="Gordon Estuary"/>
    <n v="1"/>
    <x v="0"/>
    <s v="Wild"/>
    <x v="0"/>
    <n v="3"/>
    <n v="1"/>
    <n v="2"/>
    <n v="12"/>
    <s v="BS"/>
  </r>
  <r>
    <x v="2"/>
    <x v="0"/>
    <n v="5"/>
    <x v="1"/>
    <n v="13"/>
    <d v="2019-05-13T00:00:00"/>
    <d v="1899-12-30T09:48:00"/>
    <x v="6"/>
    <s v="Smokies"/>
    <s v="Gordon Estuary"/>
    <n v="1"/>
    <x v="1"/>
    <s v="Wild"/>
    <x v="0"/>
    <n v="2"/>
    <n v="1"/>
    <n v="2"/>
    <n v="1"/>
    <s v="BS"/>
  </r>
  <r>
    <x v="2"/>
    <x v="0"/>
    <n v="5"/>
    <x v="1"/>
    <n v="13"/>
    <d v="2019-05-13T00:00:00"/>
    <d v="1899-12-30T09:48:00"/>
    <x v="6"/>
    <s v="Smokies"/>
    <s v="Gordon Estuary"/>
    <n v="1"/>
    <x v="2"/>
    <s v="Wild"/>
    <x v="1"/>
    <n v="8"/>
    <n v="1"/>
    <n v="4"/>
    <n v="1"/>
    <s v="BS"/>
  </r>
  <r>
    <x v="2"/>
    <x v="0"/>
    <n v="5"/>
    <x v="1"/>
    <n v="13"/>
    <d v="2019-05-13T00:00:00"/>
    <d v="1899-12-30T09:48:00"/>
    <x v="6"/>
    <s v="Smokies"/>
    <s v="Gordon Estuary"/>
    <n v="1"/>
    <x v="3"/>
    <s v="Wild"/>
    <x v="1"/>
    <n v="9"/>
    <n v="1"/>
    <n v="4"/>
    <n v="2"/>
    <s v="BS"/>
  </r>
  <r>
    <x v="2"/>
    <x v="0"/>
    <n v="5"/>
    <x v="1"/>
    <n v="13"/>
    <d v="2019-05-13T00:00:00"/>
    <d v="1899-12-30T09:48:00"/>
    <x v="6"/>
    <s v="Smokies"/>
    <s v="Gordon Estuary"/>
    <n v="1"/>
    <x v="5"/>
    <s v="Wild"/>
    <x v="1"/>
    <n v="15"/>
    <n v="1"/>
    <n v="4"/>
    <n v="2"/>
    <s v="BS"/>
  </r>
  <r>
    <x v="2"/>
    <x v="0"/>
    <n v="5"/>
    <x v="1"/>
    <n v="13"/>
    <d v="2019-05-13T00:00:00"/>
    <d v="1899-12-30T09:48:00"/>
    <x v="6"/>
    <s v="Smokies"/>
    <s v="Gordon Estuary"/>
    <n v="1"/>
    <x v="10"/>
    <s v="Wild"/>
    <x v="1"/>
    <n v="13"/>
    <n v="1"/>
    <n v="4"/>
    <n v="8"/>
    <s v="BS"/>
  </r>
  <r>
    <x v="2"/>
    <x v="0"/>
    <n v="5"/>
    <x v="1"/>
    <n v="13"/>
    <d v="2019-05-13T00:00:00"/>
    <d v="1899-12-30T11:00:00"/>
    <x v="2"/>
    <s v="South Arm SJ (Old Mill)"/>
    <s v="San Juan Estuary"/>
    <n v="1"/>
    <x v="0"/>
    <s v="Wild"/>
    <x v="3"/>
    <n v="3"/>
    <n v="1"/>
    <n v="3"/>
    <n v="4"/>
    <s v="BS"/>
  </r>
  <r>
    <x v="2"/>
    <x v="0"/>
    <n v="5"/>
    <x v="1"/>
    <n v="13"/>
    <d v="2019-05-13T00:00:00"/>
    <d v="1899-12-30T11:00:00"/>
    <x v="2"/>
    <s v="South Arm SJ (Old Mill)"/>
    <s v="San Juan Estuary"/>
    <n v="1"/>
    <x v="0"/>
    <s v="Wild"/>
    <x v="0"/>
    <n v="3"/>
    <n v="1"/>
    <n v="2"/>
    <n v="3"/>
    <s v="BS"/>
  </r>
  <r>
    <x v="2"/>
    <x v="0"/>
    <n v="5"/>
    <x v="1"/>
    <n v="13"/>
    <d v="2019-05-13T00:00:00"/>
    <d v="1899-12-30T11:00:00"/>
    <x v="2"/>
    <s v="South Arm SJ (Old Mill)"/>
    <s v="San Juan Estuary"/>
    <n v="1"/>
    <x v="2"/>
    <s v="Wild"/>
    <x v="1"/>
    <n v="8"/>
    <n v="1"/>
    <n v="4"/>
    <n v="44"/>
    <s v="BS"/>
  </r>
  <r>
    <x v="2"/>
    <x v="0"/>
    <n v="5"/>
    <x v="1"/>
    <n v="13"/>
    <d v="2019-05-13T00:00:00"/>
    <d v="1899-12-30T11:00:00"/>
    <x v="2"/>
    <s v="South Arm SJ (Old Mill)"/>
    <s v="San Juan Estuary"/>
    <n v="1"/>
    <x v="3"/>
    <s v="Wild"/>
    <x v="1"/>
    <n v="9"/>
    <n v="1"/>
    <n v="4"/>
    <n v="76"/>
    <s v="BS"/>
  </r>
  <r>
    <x v="2"/>
    <x v="0"/>
    <n v="5"/>
    <x v="1"/>
    <n v="13"/>
    <d v="2019-05-13T00:00:00"/>
    <d v="1899-12-30T11:00:00"/>
    <x v="2"/>
    <s v="South Arm SJ (Old Mill)"/>
    <s v="San Juan Estuary"/>
    <n v="1"/>
    <x v="4"/>
    <s v="Wild"/>
    <x v="1"/>
    <n v="18"/>
    <n v="1"/>
    <n v="4"/>
    <n v="11"/>
    <s v="BS"/>
  </r>
  <r>
    <x v="2"/>
    <x v="0"/>
    <n v="5"/>
    <x v="1"/>
    <n v="13"/>
    <d v="2019-05-13T00:00:00"/>
    <d v="1899-12-30T11:00:00"/>
    <x v="2"/>
    <s v="South Arm SJ (Old Mill)"/>
    <s v="San Juan Estuary"/>
    <n v="1"/>
    <x v="5"/>
    <s v="Wild"/>
    <x v="1"/>
    <n v="15"/>
    <n v="1"/>
    <n v="4"/>
    <n v="16"/>
    <s v="BS"/>
  </r>
  <r>
    <x v="2"/>
    <x v="0"/>
    <n v="5"/>
    <x v="1"/>
    <n v="13"/>
    <d v="2019-05-13T00:00:00"/>
    <d v="1899-12-30T11:00:00"/>
    <x v="2"/>
    <s v="South Arm SJ (Old Mill)"/>
    <s v="San Juan Estuary"/>
    <n v="1"/>
    <x v="10"/>
    <s v="Wild"/>
    <x v="1"/>
    <n v="13"/>
    <n v="1"/>
    <n v="4"/>
    <n v="102"/>
    <s v="BS"/>
  </r>
  <r>
    <x v="2"/>
    <x v="0"/>
    <n v="5"/>
    <x v="1"/>
    <n v="13"/>
    <d v="2019-05-13T00:00:00"/>
    <d v="1899-12-30T12:10:00"/>
    <x v="3"/>
    <s v="Central Arm SJ at Island Rd Bridge"/>
    <s v="San Juan Estuary"/>
    <n v="1"/>
    <x v="0"/>
    <s v="Wild"/>
    <x v="0"/>
    <n v="3"/>
    <n v="1"/>
    <n v="2"/>
    <n v="89"/>
    <s v="BS"/>
  </r>
  <r>
    <x v="2"/>
    <x v="0"/>
    <n v="5"/>
    <x v="1"/>
    <n v="13"/>
    <d v="2019-05-13T00:00:00"/>
    <d v="1899-12-30T12:10:00"/>
    <x v="3"/>
    <s v="Central Arm SJ at Island Rd Bridge"/>
    <s v="San Juan Estuary"/>
    <n v="1"/>
    <x v="2"/>
    <s v="Wild"/>
    <x v="1"/>
    <n v="8"/>
    <n v="1"/>
    <n v="4"/>
    <m/>
    <s v="BS"/>
  </r>
  <r>
    <x v="2"/>
    <x v="0"/>
    <n v="5"/>
    <x v="1"/>
    <n v="13"/>
    <d v="2019-05-13T00:00:00"/>
    <d v="1899-12-30T13:10:00"/>
    <x v="8"/>
    <s v="Q01, left bank Gordon up from confluence"/>
    <s v="Gordon Estuary"/>
    <n v="1"/>
    <x v="0"/>
    <s v="Wild"/>
    <x v="3"/>
    <n v="3"/>
    <n v="1"/>
    <n v="3"/>
    <n v="3"/>
    <s v="BS"/>
  </r>
  <r>
    <x v="2"/>
    <x v="0"/>
    <n v="5"/>
    <x v="1"/>
    <n v="13"/>
    <d v="2019-05-13T00:00:00"/>
    <d v="1899-12-30T13:10:00"/>
    <x v="8"/>
    <s v="Q01, left bank Gordon up from confluence"/>
    <s v="Gordon Estuary"/>
    <n v="1"/>
    <x v="0"/>
    <s v="Wild"/>
    <x v="0"/>
    <n v="3"/>
    <n v="1"/>
    <n v="2"/>
    <n v="3"/>
    <s v="BS"/>
  </r>
  <r>
    <x v="2"/>
    <x v="0"/>
    <n v="5"/>
    <x v="1"/>
    <n v="13"/>
    <d v="2019-05-13T00:00:00"/>
    <d v="1899-12-30T13:10:00"/>
    <x v="8"/>
    <s v="Q01, left bank Gordon up from confluence"/>
    <s v="Gordon Estuary"/>
    <n v="1"/>
    <x v="1"/>
    <s v="Wild"/>
    <x v="0"/>
    <n v="2"/>
    <n v="1"/>
    <n v="2"/>
    <n v="2"/>
    <s v="BS"/>
  </r>
  <r>
    <x v="2"/>
    <x v="0"/>
    <n v="5"/>
    <x v="1"/>
    <n v="13"/>
    <d v="2019-05-13T00:00:00"/>
    <d v="1899-12-30T13:10:00"/>
    <x v="8"/>
    <s v="Q01, left bank Gordon up from confluence"/>
    <s v="Gordon Estuary"/>
    <n v="1"/>
    <x v="8"/>
    <s v="Wild"/>
    <x v="2"/>
    <n v="14"/>
    <n v="1"/>
    <n v="5"/>
    <n v="360"/>
    <s v="BS"/>
  </r>
  <r>
    <x v="2"/>
    <x v="0"/>
    <n v="5"/>
    <x v="1"/>
    <n v="13"/>
    <d v="2019-05-13T00:00:00"/>
    <d v="1899-12-30T14:05:00"/>
    <x v="0"/>
    <s v="Pacheedah Shores Boat Ramp"/>
    <s v="Gordon Estuary"/>
    <n v="1"/>
    <x v="0"/>
    <s v="Wild"/>
    <x v="3"/>
    <n v="3"/>
    <n v="1"/>
    <n v="3"/>
    <n v="8"/>
    <s v="BS"/>
  </r>
  <r>
    <x v="2"/>
    <x v="0"/>
    <n v="5"/>
    <x v="1"/>
    <n v="13"/>
    <d v="2019-05-13T00:00:00"/>
    <d v="1899-12-30T14:05:00"/>
    <x v="0"/>
    <s v="Pacheedah Shores Boat Ramp"/>
    <s v="Gordon Estuary"/>
    <n v="1"/>
    <x v="0"/>
    <s v="Wild"/>
    <x v="0"/>
    <n v="3"/>
    <n v="1"/>
    <n v="2"/>
    <n v="9"/>
    <s v="BS"/>
  </r>
  <r>
    <x v="2"/>
    <x v="0"/>
    <n v="5"/>
    <x v="1"/>
    <n v="13"/>
    <d v="2019-05-13T00:00:00"/>
    <d v="1899-12-30T14:05:00"/>
    <x v="0"/>
    <s v="Pacheedah Shores Boat Ramp"/>
    <s v="Gordon Estuary"/>
    <n v="1"/>
    <x v="1"/>
    <s v="Wild"/>
    <x v="0"/>
    <n v="2"/>
    <n v="1"/>
    <n v="2"/>
    <n v="3"/>
    <s v="BS"/>
  </r>
  <r>
    <x v="2"/>
    <x v="0"/>
    <n v="5"/>
    <x v="1"/>
    <n v="13"/>
    <d v="2019-05-13T00:00:00"/>
    <d v="1899-12-30T14:05:00"/>
    <x v="0"/>
    <s v="Pacheedah Shores Boat Ramp"/>
    <s v="Gordon Estuary"/>
    <n v="1"/>
    <x v="2"/>
    <s v="Wild"/>
    <x v="1"/>
    <n v="8"/>
    <n v="1"/>
    <n v="4"/>
    <n v="3"/>
    <s v="BS"/>
  </r>
  <r>
    <x v="2"/>
    <x v="0"/>
    <n v="5"/>
    <x v="1"/>
    <n v="13"/>
    <d v="2019-05-13T00:00:00"/>
    <d v="1899-12-30T14:05:00"/>
    <x v="0"/>
    <s v="Pacheedah Shores Boat Ramp"/>
    <s v="Gordon Estuary"/>
    <n v="1"/>
    <x v="3"/>
    <s v="Wild"/>
    <x v="1"/>
    <n v="9"/>
    <n v="1"/>
    <n v="4"/>
    <n v="2"/>
    <s v="BS"/>
  </r>
  <r>
    <x v="2"/>
    <x v="0"/>
    <n v="5"/>
    <x v="1"/>
    <n v="13"/>
    <d v="2019-05-13T00:00:00"/>
    <d v="1899-12-30T14:05:00"/>
    <x v="0"/>
    <s v="Pacheedah Shores Boat Ramp"/>
    <s v="Gordon Estuary"/>
    <n v="1"/>
    <x v="5"/>
    <s v="Wild"/>
    <x v="1"/>
    <n v="15"/>
    <n v="1"/>
    <n v="4"/>
    <n v="6"/>
    <s v="BS"/>
  </r>
  <r>
    <x v="2"/>
    <x v="0"/>
    <n v="5"/>
    <x v="1"/>
    <n v="13"/>
    <d v="2019-05-13T00:00:00"/>
    <d v="1899-12-30T14:05:00"/>
    <x v="0"/>
    <s v="Pacheedah Shores Boat Ramp"/>
    <s v="Gordon Estuary"/>
    <n v="1"/>
    <x v="6"/>
    <s v="Wild"/>
    <x v="1"/>
    <n v="11"/>
    <n v="1"/>
    <n v="4"/>
    <n v="12"/>
    <s v="BS"/>
  </r>
  <r>
    <x v="2"/>
    <x v="0"/>
    <n v="5"/>
    <x v="1"/>
    <n v="13"/>
    <d v="2019-05-13T00:00:00"/>
    <d v="1899-12-30T14:05:00"/>
    <x v="0"/>
    <s v="Pacheedah Shores Boat Ramp"/>
    <s v="Gordon Estuary"/>
    <n v="1"/>
    <x v="10"/>
    <s v="Wild"/>
    <x v="1"/>
    <n v="13"/>
    <n v="1"/>
    <n v="4"/>
    <n v="3"/>
    <s v="BS"/>
  </r>
  <r>
    <x v="2"/>
    <x v="0"/>
    <n v="5"/>
    <x v="1"/>
    <n v="13"/>
    <d v="2019-05-13T00:00:00"/>
    <d v="1899-12-30T14:05:00"/>
    <x v="0"/>
    <s v="Pacheedah Shores Boat Ramp"/>
    <s v="Gordon Estuary"/>
    <n v="1"/>
    <x v="8"/>
    <s v="Wild"/>
    <x v="2"/>
    <n v="14"/>
    <n v="1"/>
    <n v="5"/>
    <n v="407"/>
    <s v="BS"/>
  </r>
  <r>
    <x v="2"/>
    <x v="0"/>
    <n v="5"/>
    <x v="1"/>
    <n v="13"/>
    <d v="2019-05-13T00:00:00"/>
    <d v="1899-12-30T14:05:00"/>
    <x v="0"/>
    <s v="Pacheedah Shores Boat Ramp"/>
    <s v="Gordon Estuary"/>
    <n v="1"/>
    <x v="11"/>
    <s v="Wild"/>
    <x v="1"/>
    <n v="20"/>
    <n v="1"/>
    <n v="4"/>
    <n v="2"/>
    <s v="BS"/>
  </r>
  <r>
    <x v="2"/>
    <x v="0"/>
    <n v="5"/>
    <x v="1"/>
    <n v="13"/>
    <d v="2019-05-13T00:00:00"/>
    <d v="1899-12-30T14:05:00"/>
    <x v="0"/>
    <s v="Pacheedah Shores Boat Ramp"/>
    <s v="Gordon Estuary"/>
    <n v="1"/>
    <x v="13"/>
    <s v="Wild"/>
    <x v="1"/>
    <n v="10"/>
    <n v="1"/>
    <n v="4"/>
    <n v="54"/>
    <s v="BS"/>
  </r>
  <r>
    <x v="2"/>
    <x v="0"/>
    <n v="5"/>
    <x v="1"/>
    <n v="14"/>
    <d v="2019-05-14T00:00:00"/>
    <d v="1899-12-30T09:00:00"/>
    <x v="1"/>
    <s v="Gallaugher's"/>
    <s v="Gordon Estuary"/>
    <n v="1"/>
    <x v="9"/>
    <s v="Wild"/>
    <x v="0"/>
    <n v="5"/>
    <n v="1"/>
    <n v="2"/>
    <n v="2"/>
    <s v="BS"/>
  </r>
  <r>
    <x v="2"/>
    <x v="0"/>
    <n v="5"/>
    <x v="1"/>
    <n v="14"/>
    <d v="2019-05-14T00:00:00"/>
    <d v="1899-12-30T09:00:00"/>
    <x v="1"/>
    <s v="Gallaugher's"/>
    <s v="Gordon Estuary"/>
    <n v="1"/>
    <x v="0"/>
    <s v="Wild"/>
    <x v="3"/>
    <n v="3"/>
    <n v="1"/>
    <n v="3"/>
    <n v="1"/>
    <s v="BS"/>
  </r>
  <r>
    <x v="2"/>
    <x v="0"/>
    <n v="5"/>
    <x v="1"/>
    <n v="14"/>
    <d v="2019-05-14T00:00:00"/>
    <d v="1899-12-30T09:00:00"/>
    <x v="1"/>
    <s v="Gallaugher's"/>
    <s v="Gordon Estuary"/>
    <n v="1"/>
    <x v="0"/>
    <s v="Wild"/>
    <x v="0"/>
    <n v="3"/>
    <n v="1"/>
    <n v="2"/>
    <n v="6"/>
    <s v="BS"/>
  </r>
  <r>
    <x v="2"/>
    <x v="0"/>
    <n v="5"/>
    <x v="1"/>
    <n v="14"/>
    <d v="2019-05-14T00:00:00"/>
    <d v="1899-12-30T09:00:00"/>
    <x v="1"/>
    <s v="Gallaugher's"/>
    <s v="Gordon Estuary"/>
    <n v="1"/>
    <x v="1"/>
    <s v="Wild"/>
    <x v="0"/>
    <n v="2"/>
    <n v="1"/>
    <n v="2"/>
    <n v="6"/>
    <s v="BS"/>
  </r>
  <r>
    <x v="2"/>
    <x v="0"/>
    <n v="5"/>
    <x v="1"/>
    <n v="14"/>
    <d v="2019-05-14T00:00:00"/>
    <d v="1899-12-30T09:00:00"/>
    <x v="1"/>
    <s v="Gallaugher's"/>
    <s v="Gordon Estuary"/>
    <n v="1"/>
    <x v="2"/>
    <s v="Wild"/>
    <x v="1"/>
    <n v="8"/>
    <n v="1"/>
    <n v="4"/>
    <n v="10"/>
    <s v="BS"/>
  </r>
  <r>
    <x v="2"/>
    <x v="0"/>
    <n v="5"/>
    <x v="1"/>
    <n v="14"/>
    <d v="2019-05-14T00:00:00"/>
    <d v="1899-12-30T09:00:00"/>
    <x v="1"/>
    <s v="Gallaugher's"/>
    <s v="Gordon Estuary"/>
    <n v="1"/>
    <x v="3"/>
    <s v="Wild"/>
    <x v="1"/>
    <n v="9"/>
    <n v="1"/>
    <n v="4"/>
    <n v="39"/>
    <s v="BS"/>
  </r>
  <r>
    <x v="2"/>
    <x v="0"/>
    <n v="5"/>
    <x v="1"/>
    <n v="14"/>
    <d v="2019-05-14T00:00:00"/>
    <d v="1899-12-30T09:00:00"/>
    <x v="1"/>
    <s v="Gallaugher's"/>
    <s v="Gordon Estuary"/>
    <n v="1"/>
    <x v="5"/>
    <s v="Wild"/>
    <x v="1"/>
    <n v="15"/>
    <n v="1"/>
    <n v="4"/>
    <n v="56"/>
    <s v="BS"/>
  </r>
  <r>
    <x v="2"/>
    <x v="0"/>
    <n v="5"/>
    <x v="1"/>
    <n v="14"/>
    <d v="2019-05-14T00:00:00"/>
    <d v="1899-12-30T09:00:00"/>
    <x v="1"/>
    <s v="Gallaugher's"/>
    <s v="Gordon Estuary"/>
    <n v="1"/>
    <x v="6"/>
    <s v="Wild"/>
    <x v="1"/>
    <n v="11"/>
    <n v="1"/>
    <n v="4"/>
    <n v="3"/>
    <s v="BS"/>
  </r>
  <r>
    <x v="2"/>
    <x v="0"/>
    <n v="5"/>
    <x v="1"/>
    <n v="14"/>
    <d v="2019-05-14T00:00:00"/>
    <d v="1899-12-30T09:00:00"/>
    <x v="1"/>
    <s v="Gallaugher's"/>
    <s v="Gordon Estuary"/>
    <n v="1"/>
    <x v="11"/>
    <s v="Wild"/>
    <x v="1"/>
    <n v="20"/>
    <n v="1"/>
    <n v="4"/>
    <m/>
    <s v="BS"/>
  </r>
  <r>
    <x v="2"/>
    <x v="0"/>
    <n v="5"/>
    <x v="1"/>
    <n v="14"/>
    <d v="2019-05-14T00:00:00"/>
    <d v="1899-12-30T10:25:00"/>
    <x v="0"/>
    <s v="Pacheedah Shores Boat Ramp"/>
    <s v="Gordon Estuary"/>
    <n v="1"/>
    <x v="9"/>
    <s v="Wild"/>
    <x v="0"/>
    <n v="5"/>
    <n v="1"/>
    <n v="2"/>
    <n v="2"/>
    <s v="BS"/>
  </r>
  <r>
    <x v="2"/>
    <x v="0"/>
    <n v="5"/>
    <x v="1"/>
    <n v="14"/>
    <d v="2019-05-14T00:00:00"/>
    <d v="1899-12-30T10:25:00"/>
    <x v="0"/>
    <s v="Pacheedah Shores Boat Ramp"/>
    <s v="Gordon Estuary"/>
    <n v="1"/>
    <x v="0"/>
    <s v="Wild"/>
    <x v="3"/>
    <n v="3"/>
    <n v="1"/>
    <n v="3"/>
    <n v="2"/>
    <s v="BS"/>
  </r>
  <r>
    <x v="2"/>
    <x v="0"/>
    <n v="5"/>
    <x v="1"/>
    <n v="14"/>
    <d v="2019-05-14T00:00:00"/>
    <d v="1899-12-30T10:25:00"/>
    <x v="0"/>
    <s v="Pacheedah Shores Boat Ramp"/>
    <s v="Gordon Estuary"/>
    <n v="1"/>
    <x v="0"/>
    <s v="Wild"/>
    <x v="0"/>
    <n v="3"/>
    <n v="1"/>
    <n v="2"/>
    <n v="26"/>
    <s v="BS"/>
  </r>
  <r>
    <x v="2"/>
    <x v="0"/>
    <n v="5"/>
    <x v="1"/>
    <n v="14"/>
    <d v="2019-05-14T00:00:00"/>
    <d v="1899-12-30T10:25:00"/>
    <x v="0"/>
    <s v="Pacheedah Shores Boat Ramp"/>
    <s v="Gordon Estuary"/>
    <n v="1"/>
    <x v="1"/>
    <s v="Wild"/>
    <x v="0"/>
    <n v="2"/>
    <n v="1"/>
    <n v="2"/>
    <n v="4"/>
    <s v="BS"/>
  </r>
  <r>
    <x v="2"/>
    <x v="0"/>
    <n v="5"/>
    <x v="1"/>
    <n v="14"/>
    <d v="2019-05-14T00:00:00"/>
    <d v="1899-12-30T10:25:00"/>
    <x v="0"/>
    <s v="Pacheedah Shores Boat Ramp"/>
    <s v="Gordon Estuary"/>
    <n v="1"/>
    <x v="2"/>
    <s v="Wild"/>
    <x v="1"/>
    <n v="8"/>
    <n v="1"/>
    <n v="4"/>
    <n v="6"/>
    <s v="BS"/>
  </r>
  <r>
    <x v="2"/>
    <x v="0"/>
    <n v="5"/>
    <x v="1"/>
    <n v="14"/>
    <d v="2019-05-14T00:00:00"/>
    <d v="1899-12-30T10:25:00"/>
    <x v="0"/>
    <s v="Pacheedah Shores Boat Ramp"/>
    <s v="Gordon Estuary"/>
    <n v="1"/>
    <x v="3"/>
    <s v="Wild"/>
    <x v="1"/>
    <n v="9"/>
    <n v="1"/>
    <n v="4"/>
    <n v="13"/>
    <s v="BS"/>
  </r>
  <r>
    <x v="2"/>
    <x v="0"/>
    <n v="5"/>
    <x v="1"/>
    <n v="14"/>
    <d v="2019-05-14T00:00:00"/>
    <d v="1899-12-30T10:25:00"/>
    <x v="0"/>
    <s v="Pacheedah Shores Boat Ramp"/>
    <s v="Gordon Estuary"/>
    <n v="1"/>
    <x v="5"/>
    <s v="Wild"/>
    <x v="1"/>
    <n v="15"/>
    <n v="1"/>
    <n v="4"/>
    <n v="18"/>
    <s v="BS"/>
  </r>
  <r>
    <x v="2"/>
    <x v="0"/>
    <n v="5"/>
    <x v="1"/>
    <n v="14"/>
    <d v="2019-05-14T00:00:00"/>
    <d v="1899-12-30T10:25:00"/>
    <x v="0"/>
    <s v="Pacheedah Shores Boat Ramp"/>
    <s v="Gordon Estuary"/>
    <n v="1"/>
    <x v="6"/>
    <s v="Wild"/>
    <x v="1"/>
    <n v="11"/>
    <n v="1"/>
    <n v="4"/>
    <n v="1"/>
    <s v="BS"/>
  </r>
  <r>
    <x v="2"/>
    <x v="0"/>
    <n v="5"/>
    <x v="1"/>
    <n v="14"/>
    <d v="2019-05-14T00:00:00"/>
    <d v="1899-12-30T10:25:00"/>
    <x v="0"/>
    <s v="Pacheedah Shores Boat Ramp"/>
    <s v="Gordon Estuary"/>
    <n v="1"/>
    <x v="10"/>
    <s v="Wild"/>
    <x v="1"/>
    <n v="13"/>
    <n v="1"/>
    <n v="4"/>
    <n v="5"/>
    <s v="BS"/>
  </r>
  <r>
    <x v="2"/>
    <x v="0"/>
    <n v="5"/>
    <x v="1"/>
    <n v="14"/>
    <d v="2019-05-14T00:00:00"/>
    <d v="1899-12-30T10:25:00"/>
    <x v="0"/>
    <s v="Pacheedah Shores Boat Ramp"/>
    <s v="Gordon Estuary"/>
    <n v="1"/>
    <x v="11"/>
    <s v="Wild"/>
    <x v="1"/>
    <n v="20"/>
    <n v="1"/>
    <n v="4"/>
    <n v="4"/>
    <s v="BS"/>
  </r>
  <r>
    <x v="2"/>
    <x v="0"/>
    <n v="5"/>
    <x v="1"/>
    <n v="14"/>
    <d v="2019-05-14T00:00:00"/>
    <d v="1899-12-30T10:45:00"/>
    <x v="9"/>
    <s v="Q Jeff (right bank opposite N. Arm confl.)"/>
    <s v="Gordon Estuary"/>
    <n v="1"/>
    <x v="0"/>
    <s v="Wild"/>
    <x v="3"/>
    <n v="3"/>
    <n v="1"/>
    <n v="3"/>
    <n v="5"/>
    <s v="BS"/>
  </r>
  <r>
    <x v="2"/>
    <x v="0"/>
    <n v="5"/>
    <x v="1"/>
    <n v="14"/>
    <d v="2019-05-14T00:00:00"/>
    <d v="1899-12-30T10:45:00"/>
    <x v="9"/>
    <s v="Q Jeff (right bank opposite N. Arm confl.)"/>
    <s v="Gordon Estuary"/>
    <n v="1"/>
    <x v="0"/>
    <s v="Wild"/>
    <x v="0"/>
    <n v="3"/>
    <n v="1"/>
    <n v="2"/>
    <n v="19"/>
    <s v="BS"/>
  </r>
  <r>
    <x v="2"/>
    <x v="0"/>
    <n v="5"/>
    <x v="1"/>
    <n v="14"/>
    <d v="2019-05-14T00:00:00"/>
    <d v="1899-12-30T10:45:00"/>
    <x v="9"/>
    <s v="Q Jeff (right bank opposite N. Arm confl.)"/>
    <s v="Gordon Estuary"/>
    <n v="1"/>
    <x v="4"/>
    <s v="Wild"/>
    <x v="1"/>
    <n v="18"/>
    <n v="1"/>
    <n v="4"/>
    <n v="3"/>
    <s v="BS"/>
  </r>
  <r>
    <x v="2"/>
    <x v="0"/>
    <n v="5"/>
    <x v="1"/>
    <n v="14"/>
    <d v="2019-05-14T00:00:00"/>
    <d v="1899-12-30T10:45:00"/>
    <x v="9"/>
    <s v="Q Jeff (right bank opposite N. Arm confl.)"/>
    <s v="Gordon Estuary"/>
    <n v="1"/>
    <x v="5"/>
    <s v="Wild"/>
    <x v="1"/>
    <n v="15"/>
    <n v="1"/>
    <n v="4"/>
    <n v="3"/>
    <s v="BS"/>
  </r>
  <r>
    <x v="2"/>
    <x v="0"/>
    <n v="5"/>
    <x v="1"/>
    <n v="14"/>
    <d v="2019-05-14T00:00:00"/>
    <d v="1899-12-30T10:45:00"/>
    <x v="9"/>
    <s v="Q Jeff (right bank opposite N. Arm confl.)"/>
    <s v="Gordon Estuary"/>
    <n v="1"/>
    <x v="10"/>
    <s v="Wild"/>
    <x v="1"/>
    <n v="13"/>
    <n v="1"/>
    <n v="4"/>
    <n v="3"/>
    <s v="BS"/>
  </r>
  <r>
    <x v="2"/>
    <x v="0"/>
    <n v="5"/>
    <x v="1"/>
    <n v="14"/>
    <d v="2019-05-14T00:00:00"/>
    <d v="1899-12-30T13:15:00"/>
    <x v="7"/>
    <s v="Q08, Jeff's Boat Ramp"/>
    <s v="Gordon Estuary"/>
    <n v="1"/>
    <x v="0"/>
    <s v="Wild"/>
    <x v="3"/>
    <n v="3"/>
    <n v="1"/>
    <n v="3"/>
    <n v="15"/>
    <s v="BS"/>
  </r>
  <r>
    <x v="2"/>
    <x v="0"/>
    <n v="5"/>
    <x v="1"/>
    <n v="14"/>
    <d v="2019-05-14T00:00:00"/>
    <d v="1899-12-30T13:15:00"/>
    <x v="7"/>
    <s v="Q08, Jeff's Boat Ramp"/>
    <s v="Gordon Estuary"/>
    <n v="1"/>
    <x v="0"/>
    <s v="Wild"/>
    <x v="0"/>
    <n v="3"/>
    <n v="1"/>
    <n v="2"/>
    <n v="7"/>
    <s v="BS"/>
  </r>
  <r>
    <x v="2"/>
    <x v="0"/>
    <n v="5"/>
    <x v="1"/>
    <n v="14"/>
    <d v="2019-05-14T00:00:00"/>
    <d v="1899-12-30T13:15:00"/>
    <x v="7"/>
    <s v="Q08, Jeff's Boat Ramp"/>
    <s v="Gordon Estuary"/>
    <n v="1"/>
    <x v="1"/>
    <s v="Wild"/>
    <x v="0"/>
    <n v="2"/>
    <n v="1"/>
    <n v="2"/>
    <n v="3"/>
    <s v="BS"/>
  </r>
  <r>
    <x v="2"/>
    <x v="0"/>
    <n v="5"/>
    <x v="1"/>
    <n v="14"/>
    <d v="2019-05-14T00:00:00"/>
    <d v="1899-12-30T13:15:00"/>
    <x v="7"/>
    <s v="Q08, Jeff's Boat Ramp"/>
    <s v="Gordon Estuary"/>
    <n v="1"/>
    <x v="14"/>
    <s v="Wild"/>
    <x v="3"/>
    <n v="6"/>
    <n v="1"/>
    <n v="3"/>
    <n v="1"/>
    <s v="BS"/>
  </r>
  <r>
    <x v="2"/>
    <x v="0"/>
    <n v="5"/>
    <x v="1"/>
    <n v="14"/>
    <d v="2019-05-14T00:00:00"/>
    <d v="1899-12-30T13:15:00"/>
    <x v="7"/>
    <s v="Q08, Jeff's Boat Ramp"/>
    <s v="Gordon Estuary"/>
    <n v="1"/>
    <x v="2"/>
    <s v="Wild"/>
    <x v="1"/>
    <n v="8"/>
    <n v="1"/>
    <n v="4"/>
    <n v="30"/>
    <s v="BS"/>
  </r>
  <r>
    <x v="2"/>
    <x v="0"/>
    <n v="5"/>
    <x v="1"/>
    <n v="14"/>
    <d v="2019-05-14T00:00:00"/>
    <d v="1899-12-30T13:15:00"/>
    <x v="7"/>
    <s v="Q08, Jeff's Boat Ramp"/>
    <s v="Gordon Estuary"/>
    <n v="1"/>
    <x v="3"/>
    <s v="Wild"/>
    <x v="1"/>
    <n v="9"/>
    <n v="1"/>
    <n v="4"/>
    <n v="6"/>
    <s v="BS"/>
  </r>
  <r>
    <x v="2"/>
    <x v="0"/>
    <n v="5"/>
    <x v="1"/>
    <n v="14"/>
    <d v="2019-05-14T00:00:00"/>
    <d v="1899-12-30T13:15:00"/>
    <x v="7"/>
    <s v="Q08, Jeff's Boat Ramp"/>
    <s v="Gordon Estuary"/>
    <n v="1"/>
    <x v="4"/>
    <s v="Wild"/>
    <x v="1"/>
    <n v="18"/>
    <n v="1"/>
    <n v="4"/>
    <n v="1"/>
    <s v="BS"/>
  </r>
  <r>
    <x v="2"/>
    <x v="0"/>
    <n v="5"/>
    <x v="1"/>
    <n v="14"/>
    <d v="2019-05-14T00:00:00"/>
    <d v="1899-12-30T13:15:00"/>
    <x v="7"/>
    <s v="Q08, Jeff's Boat Ramp"/>
    <s v="Gordon Estuary"/>
    <n v="1"/>
    <x v="5"/>
    <s v="Wild"/>
    <x v="1"/>
    <n v="15"/>
    <n v="1"/>
    <n v="4"/>
    <m/>
    <s v="BS"/>
  </r>
  <r>
    <x v="3"/>
    <x v="0"/>
    <n v="5"/>
    <x v="1"/>
    <n v="23"/>
    <d v="2019-05-23T00:00:00"/>
    <d v="1899-12-30T13:05:00"/>
    <x v="6"/>
    <s v="Smokies"/>
    <s v="Gordon Estuary"/>
    <n v="1"/>
    <x v="9"/>
    <s v="Wild"/>
    <x v="3"/>
    <n v="5"/>
    <n v="1"/>
    <n v="3"/>
    <n v="1"/>
    <s v="BS"/>
  </r>
  <r>
    <x v="3"/>
    <x v="0"/>
    <n v="5"/>
    <x v="1"/>
    <n v="23"/>
    <d v="2019-05-23T00:00:00"/>
    <d v="1899-12-30T13:05:00"/>
    <x v="6"/>
    <s v="Smokies"/>
    <s v="Gordon Estuary"/>
    <n v="1"/>
    <x v="0"/>
    <s v="Wild"/>
    <x v="0"/>
    <n v="3"/>
    <n v="1"/>
    <n v="2"/>
    <n v="5"/>
    <s v="BS"/>
  </r>
  <r>
    <x v="3"/>
    <x v="0"/>
    <n v="5"/>
    <x v="1"/>
    <n v="23"/>
    <d v="2019-05-23T00:00:00"/>
    <d v="1899-12-30T13:05:00"/>
    <x v="6"/>
    <s v="Smokies"/>
    <s v="Gordon Estuary"/>
    <n v="1"/>
    <x v="1"/>
    <s v="Wild"/>
    <x v="0"/>
    <n v="2"/>
    <n v="1"/>
    <n v="2"/>
    <n v="1"/>
    <s v="BS"/>
  </r>
  <r>
    <x v="3"/>
    <x v="0"/>
    <n v="5"/>
    <x v="1"/>
    <n v="23"/>
    <d v="2019-05-23T00:00:00"/>
    <d v="1899-12-30T13:05:00"/>
    <x v="6"/>
    <s v="Smokies"/>
    <s v="Gordon Estuary"/>
    <n v="1"/>
    <x v="2"/>
    <s v="Wild"/>
    <x v="1"/>
    <n v="8"/>
    <n v="1"/>
    <n v="4"/>
    <n v="11"/>
    <s v="BS"/>
  </r>
  <r>
    <x v="3"/>
    <x v="0"/>
    <n v="5"/>
    <x v="1"/>
    <n v="23"/>
    <d v="2019-05-23T00:00:00"/>
    <d v="1899-12-30T13:05:00"/>
    <x v="6"/>
    <s v="Smokies"/>
    <s v="Gordon Estuary"/>
    <n v="1"/>
    <x v="3"/>
    <s v="Wild"/>
    <x v="1"/>
    <n v="9"/>
    <n v="1"/>
    <n v="4"/>
    <n v="98"/>
    <s v="BS"/>
  </r>
  <r>
    <x v="3"/>
    <x v="0"/>
    <n v="5"/>
    <x v="1"/>
    <n v="23"/>
    <d v="2019-05-23T00:00:00"/>
    <d v="1899-12-30T13:05:00"/>
    <x v="6"/>
    <s v="Smokies"/>
    <s v="Gordon Estuary"/>
    <n v="1"/>
    <x v="4"/>
    <s v="Wild"/>
    <x v="1"/>
    <n v="18"/>
    <n v="1"/>
    <n v="4"/>
    <n v="7"/>
    <s v="BS"/>
  </r>
  <r>
    <x v="3"/>
    <x v="0"/>
    <n v="5"/>
    <x v="1"/>
    <n v="23"/>
    <d v="2019-05-23T00:00:00"/>
    <d v="1899-12-30T13:05:00"/>
    <x v="6"/>
    <s v="Smokies"/>
    <s v="Gordon Estuary"/>
    <n v="1"/>
    <x v="5"/>
    <s v="Wild"/>
    <x v="1"/>
    <n v="15"/>
    <n v="1"/>
    <n v="4"/>
    <n v="54"/>
    <s v="BS"/>
  </r>
  <r>
    <x v="3"/>
    <x v="0"/>
    <n v="5"/>
    <x v="1"/>
    <n v="23"/>
    <d v="2019-05-23T00:00:00"/>
    <d v="1899-12-30T13:05:00"/>
    <x v="6"/>
    <s v="Smokies"/>
    <s v="Gordon Estuary"/>
    <n v="1"/>
    <x v="6"/>
    <s v="Wild"/>
    <x v="1"/>
    <n v="11"/>
    <n v="1"/>
    <n v="4"/>
    <n v="8"/>
    <s v="BS"/>
  </r>
  <r>
    <x v="3"/>
    <x v="0"/>
    <n v="5"/>
    <x v="1"/>
    <n v="23"/>
    <d v="2019-05-23T00:00:00"/>
    <d v="1899-12-30T13:05:00"/>
    <x v="6"/>
    <s v="Smokies"/>
    <s v="Gordon Estuary"/>
    <n v="1"/>
    <x v="10"/>
    <s v="Wild"/>
    <x v="1"/>
    <n v="13"/>
    <n v="1"/>
    <n v="4"/>
    <n v="4"/>
    <s v="BS"/>
  </r>
  <r>
    <x v="3"/>
    <x v="0"/>
    <n v="5"/>
    <x v="1"/>
    <n v="23"/>
    <d v="2019-05-23T00:00:00"/>
    <d v="1899-12-30T13:05:00"/>
    <x v="6"/>
    <s v="Smokies"/>
    <s v="Gordon Estuary"/>
    <n v="1"/>
    <x v="11"/>
    <s v="Wild"/>
    <x v="1"/>
    <n v="20"/>
    <n v="1"/>
    <n v="4"/>
    <n v="1"/>
    <s v="BS"/>
  </r>
  <r>
    <x v="3"/>
    <x v="0"/>
    <n v="5"/>
    <x v="1"/>
    <n v="23"/>
    <d v="2019-05-23T00:00:00"/>
    <d v="1899-12-30T15:00:00"/>
    <x v="4"/>
    <s v="Butch's (Gordon R.)"/>
    <s v="Gordon Estuary"/>
    <n v="1"/>
    <x v="9"/>
    <s v="Wild"/>
    <x v="0"/>
    <n v="5"/>
    <n v="1"/>
    <n v="2"/>
    <n v="7"/>
    <s v="BS"/>
  </r>
  <r>
    <x v="3"/>
    <x v="0"/>
    <n v="5"/>
    <x v="1"/>
    <n v="23"/>
    <d v="2019-05-23T00:00:00"/>
    <d v="1899-12-30T15:00:00"/>
    <x v="4"/>
    <s v="Butch's (Gordon R.)"/>
    <s v="Gordon Estuary"/>
    <n v="1"/>
    <x v="0"/>
    <s v="Wild"/>
    <x v="0"/>
    <n v="3"/>
    <n v="1"/>
    <n v="2"/>
    <n v="7"/>
    <s v="BS"/>
  </r>
  <r>
    <x v="3"/>
    <x v="0"/>
    <n v="5"/>
    <x v="1"/>
    <n v="23"/>
    <d v="2019-05-23T00:00:00"/>
    <d v="1899-12-30T15:00:00"/>
    <x v="4"/>
    <s v="Butch's (Gordon R.)"/>
    <s v="Gordon Estuary"/>
    <n v="1"/>
    <x v="0"/>
    <s v="Wild"/>
    <x v="0"/>
    <n v="3"/>
    <n v="1"/>
    <n v="2"/>
    <n v="24"/>
    <s v="BS"/>
  </r>
  <r>
    <x v="3"/>
    <x v="0"/>
    <n v="5"/>
    <x v="1"/>
    <n v="23"/>
    <d v="2019-05-23T00:00:00"/>
    <d v="1899-12-30T15:00:00"/>
    <x v="4"/>
    <s v="Butch's (Gordon R.)"/>
    <s v="Gordon Estuary"/>
    <n v="1"/>
    <x v="1"/>
    <s v="Wild"/>
    <x v="0"/>
    <n v="2"/>
    <n v="1"/>
    <n v="2"/>
    <n v="30"/>
    <s v="BS"/>
  </r>
  <r>
    <x v="3"/>
    <x v="0"/>
    <n v="5"/>
    <x v="1"/>
    <n v="23"/>
    <d v="2019-05-23T00:00:00"/>
    <d v="1899-12-30T15:00:00"/>
    <x v="4"/>
    <s v="Butch's (Gordon R.)"/>
    <s v="Gordon Estuary"/>
    <n v="1"/>
    <x v="2"/>
    <s v="Wild"/>
    <x v="1"/>
    <n v="8"/>
    <n v="1"/>
    <n v="4"/>
    <n v="19"/>
    <s v="BS"/>
  </r>
  <r>
    <x v="3"/>
    <x v="0"/>
    <n v="5"/>
    <x v="1"/>
    <n v="23"/>
    <d v="2019-05-23T00:00:00"/>
    <d v="1899-12-30T15:00:00"/>
    <x v="4"/>
    <s v="Butch's (Gordon R.)"/>
    <s v="Gordon Estuary"/>
    <n v="1"/>
    <x v="3"/>
    <s v="Wild"/>
    <x v="1"/>
    <n v="9"/>
    <n v="1"/>
    <n v="4"/>
    <n v="2"/>
    <s v="BS"/>
  </r>
  <r>
    <x v="3"/>
    <x v="0"/>
    <n v="5"/>
    <x v="1"/>
    <n v="23"/>
    <d v="2019-05-23T00:00:00"/>
    <d v="1899-12-30T15:00:00"/>
    <x v="4"/>
    <s v="Butch's (Gordon R.)"/>
    <s v="Gordon Estuary"/>
    <n v="1"/>
    <x v="4"/>
    <s v="Wild"/>
    <x v="1"/>
    <n v="18"/>
    <n v="1"/>
    <n v="4"/>
    <n v="1"/>
    <s v="BS"/>
  </r>
  <r>
    <x v="3"/>
    <x v="0"/>
    <n v="5"/>
    <x v="1"/>
    <n v="23"/>
    <d v="2019-05-23T00:00:00"/>
    <d v="1899-12-30T15:00:00"/>
    <x v="4"/>
    <s v="Butch's (Gordon R.)"/>
    <s v="Gordon Estuary"/>
    <n v="1"/>
    <x v="6"/>
    <s v="Wild"/>
    <x v="1"/>
    <n v="11"/>
    <n v="1"/>
    <n v="4"/>
    <n v="27"/>
    <s v="BS"/>
  </r>
  <r>
    <x v="3"/>
    <x v="0"/>
    <n v="5"/>
    <x v="1"/>
    <n v="23"/>
    <d v="2019-05-23T00:00:00"/>
    <d v="1899-12-30T15:00:00"/>
    <x v="4"/>
    <s v="Butch's (Gordon R.)"/>
    <s v="Gordon Estuary"/>
    <n v="1"/>
    <x v="10"/>
    <s v="Wild"/>
    <x v="1"/>
    <n v="13"/>
    <n v="1"/>
    <n v="4"/>
    <n v="2"/>
    <s v="BS"/>
  </r>
  <r>
    <x v="3"/>
    <x v="0"/>
    <n v="5"/>
    <x v="1"/>
    <n v="23"/>
    <d v="2019-05-23T00:00:00"/>
    <d v="1899-12-30T15:00:00"/>
    <x v="4"/>
    <s v="Butch's (Gordon R.)"/>
    <s v="Gordon Estuary"/>
    <n v="1"/>
    <x v="11"/>
    <s v="Wild"/>
    <x v="1"/>
    <n v="20"/>
    <n v="1"/>
    <n v="4"/>
    <n v="1"/>
    <s v="BS"/>
  </r>
  <r>
    <x v="3"/>
    <x v="0"/>
    <n v="5"/>
    <x v="1"/>
    <n v="23"/>
    <d v="2019-05-23T00:00:00"/>
    <d v="1899-12-30T16:20:00"/>
    <x v="1"/>
    <s v="Gallaugher's"/>
    <s v="Gordon Estuary"/>
    <n v="1"/>
    <x v="0"/>
    <s v="Wild"/>
    <x v="0"/>
    <n v="3"/>
    <n v="1"/>
    <n v="2"/>
    <n v="6"/>
    <s v="BS"/>
  </r>
  <r>
    <x v="3"/>
    <x v="0"/>
    <n v="5"/>
    <x v="1"/>
    <n v="23"/>
    <d v="2019-05-23T00:00:00"/>
    <d v="1899-12-30T16:20:00"/>
    <x v="1"/>
    <s v="Gallaugher's"/>
    <s v="Gordon Estuary"/>
    <n v="1"/>
    <x v="1"/>
    <s v="Wild"/>
    <x v="0"/>
    <n v="2"/>
    <n v="1"/>
    <n v="2"/>
    <n v="5"/>
    <s v="BS"/>
  </r>
  <r>
    <x v="3"/>
    <x v="0"/>
    <n v="5"/>
    <x v="1"/>
    <n v="23"/>
    <d v="2019-05-23T00:00:00"/>
    <d v="1899-12-30T16:20:00"/>
    <x v="1"/>
    <s v="Gallaugher's"/>
    <s v="Gordon Estuary"/>
    <n v="1"/>
    <x v="2"/>
    <s v="Wild"/>
    <x v="1"/>
    <n v="8"/>
    <n v="1"/>
    <n v="4"/>
    <n v="9"/>
    <s v="BS"/>
  </r>
  <r>
    <x v="3"/>
    <x v="0"/>
    <n v="5"/>
    <x v="1"/>
    <n v="23"/>
    <d v="2019-05-23T00:00:00"/>
    <d v="1899-12-30T16:20:00"/>
    <x v="1"/>
    <s v="Gallaugher's"/>
    <s v="Gordon Estuary"/>
    <n v="1"/>
    <x v="3"/>
    <s v="Wild"/>
    <x v="1"/>
    <n v="9"/>
    <n v="1"/>
    <n v="4"/>
    <n v="80"/>
    <s v="BS"/>
  </r>
  <r>
    <x v="3"/>
    <x v="0"/>
    <n v="5"/>
    <x v="1"/>
    <n v="23"/>
    <d v="2019-05-23T00:00:00"/>
    <d v="1899-12-30T16:20:00"/>
    <x v="1"/>
    <s v="Gallaugher's"/>
    <s v="Gordon Estuary"/>
    <n v="1"/>
    <x v="4"/>
    <s v="Wild"/>
    <x v="1"/>
    <n v="18"/>
    <n v="1"/>
    <n v="4"/>
    <n v="2"/>
    <s v="BS"/>
  </r>
  <r>
    <x v="3"/>
    <x v="0"/>
    <n v="5"/>
    <x v="1"/>
    <n v="23"/>
    <d v="2019-05-23T00:00:00"/>
    <d v="1899-12-30T16:20:00"/>
    <x v="1"/>
    <s v="Gallaugher's"/>
    <s v="Gordon Estuary"/>
    <n v="1"/>
    <x v="5"/>
    <s v="Wild"/>
    <x v="1"/>
    <n v="15"/>
    <n v="1"/>
    <n v="4"/>
    <n v="49"/>
    <s v="BS"/>
  </r>
  <r>
    <x v="3"/>
    <x v="0"/>
    <n v="5"/>
    <x v="1"/>
    <n v="23"/>
    <d v="2019-05-23T00:00:00"/>
    <d v="1899-12-30T16:20:00"/>
    <x v="1"/>
    <s v="Gallaugher's"/>
    <s v="Gordon Estuary"/>
    <n v="1"/>
    <x v="6"/>
    <s v="Wild"/>
    <x v="1"/>
    <n v="11"/>
    <n v="1"/>
    <n v="4"/>
    <n v="2"/>
    <s v="BS"/>
  </r>
  <r>
    <x v="3"/>
    <x v="0"/>
    <n v="5"/>
    <x v="1"/>
    <n v="23"/>
    <d v="2019-05-23T00:00:00"/>
    <d v="1899-12-30T16:20:00"/>
    <x v="1"/>
    <s v="Gallaugher's"/>
    <s v="Gordon Estuary"/>
    <n v="1"/>
    <x v="10"/>
    <s v="Wild"/>
    <x v="1"/>
    <n v="13"/>
    <n v="1"/>
    <n v="4"/>
    <n v="7"/>
    <s v="BS"/>
  </r>
  <r>
    <x v="3"/>
    <x v="0"/>
    <n v="5"/>
    <x v="1"/>
    <n v="23"/>
    <d v="2019-05-23T00:00:00"/>
    <d v="1899-12-30T16:20:00"/>
    <x v="1"/>
    <s v="Gallaugher's"/>
    <s v="Gordon Estuary"/>
    <n v="1"/>
    <x v="11"/>
    <s v="Wild"/>
    <x v="1"/>
    <n v="20"/>
    <n v="1"/>
    <n v="4"/>
    <n v="3"/>
    <s v="BS"/>
  </r>
  <r>
    <x v="3"/>
    <x v="0"/>
    <n v="5"/>
    <x v="1"/>
    <n v="23"/>
    <d v="2019-05-23T00:00:00"/>
    <d v="1899-12-30T16:20:00"/>
    <x v="1"/>
    <s v="Gallaugher's"/>
    <s v="Gordon Estuary"/>
    <n v="1"/>
    <x v="11"/>
    <s v="Wild"/>
    <x v="1"/>
    <n v="20"/>
    <n v="1"/>
    <n v="4"/>
    <n v="1"/>
    <s v="BS"/>
  </r>
  <r>
    <x v="3"/>
    <x v="0"/>
    <n v="5"/>
    <x v="1"/>
    <n v="24"/>
    <d v="2019-05-24T00:00:00"/>
    <d v="1899-12-30T09:10:00"/>
    <x v="2"/>
    <s v="South Arm SJ (Old Mill)"/>
    <s v="San Juan Estuary"/>
    <n v="1"/>
    <x v="0"/>
    <s v="Wild"/>
    <x v="0"/>
    <n v="3"/>
    <n v="1"/>
    <n v="2"/>
    <n v="4"/>
    <s v="BS"/>
  </r>
  <r>
    <x v="3"/>
    <x v="0"/>
    <n v="5"/>
    <x v="1"/>
    <n v="24"/>
    <d v="2019-05-24T00:00:00"/>
    <d v="1899-12-30T09:10:00"/>
    <x v="2"/>
    <s v="South Arm SJ (Old Mill)"/>
    <s v="San Juan Estuary"/>
    <n v="1"/>
    <x v="2"/>
    <s v="Wild"/>
    <x v="1"/>
    <n v="8"/>
    <n v="1"/>
    <n v="4"/>
    <n v="23"/>
    <s v="BS"/>
  </r>
  <r>
    <x v="3"/>
    <x v="0"/>
    <n v="5"/>
    <x v="1"/>
    <n v="24"/>
    <d v="2019-05-24T00:00:00"/>
    <d v="1899-12-30T09:10:00"/>
    <x v="2"/>
    <s v="South Arm SJ (Old Mill)"/>
    <s v="San Juan Estuary"/>
    <n v="1"/>
    <x v="3"/>
    <s v="Wild"/>
    <x v="1"/>
    <n v="9"/>
    <n v="1"/>
    <n v="4"/>
    <n v="167"/>
    <s v="BS"/>
  </r>
  <r>
    <x v="3"/>
    <x v="0"/>
    <n v="5"/>
    <x v="1"/>
    <n v="24"/>
    <d v="2019-05-24T00:00:00"/>
    <d v="1899-12-30T09:10:00"/>
    <x v="2"/>
    <s v="South Arm SJ (Old Mill)"/>
    <s v="San Juan Estuary"/>
    <n v="1"/>
    <x v="5"/>
    <s v="Wild"/>
    <x v="1"/>
    <n v="15"/>
    <n v="1"/>
    <n v="4"/>
    <n v="10"/>
    <s v="BS"/>
  </r>
  <r>
    <x v="3"/>
    <x v="0"/>
    <n v="5"/>
    <x v="1"/>
    <n v="24"/>
    <d v="2019-05-24T00:00:00"/>
    <d v="1899-12-30T09:10:00"/>
    <x v="2"/>
    <s v="South Arm SJ (Old Mill)"/>
    <s v="San Juan Estuary"/>
    <n v="1"/>
    <x v="6"/>
    <s v="Wild"/>
    <x v="1"/>
    <n v="11"/>
    <n v="1"/>
    <n v="4"/>
    <n v="9"/>
    <s v="BS"/>
  </r>
  <r>
    <x v="3"/>
    <x v="0"/>
    <n v="5"/>
    <x v="1"/>
    <n v="24"/>
    <d v="2019-05-24T00:00:00"/>
    <d v="1899-12-30T09:10:00"/>
    <x v="2"/>
    <s v="South Arm SJ (Old Mill)"/>
    <s v="San Juan Estuary"/>
    <n v="1"/>
    <x v="10"/>
    <s v="Wild"/>
    <x v="1"/>
    <n v="13"/>
    <n v="1"/>
    <n v="4"/>
    <n v="42"/>
    <s v="BS"/>
  </r>
  <r>
    <x v="3"/>
    <x v="0"/>
    <n v="5"/>
    <x v="1"/>
    <n v="24"/>
    <d v="2019-05-24T00:00:00"/>
    <d v="1899-12-30T10:00:00"/>
    <x v="3"/>
    <s v="Central Arm SJ at Island Rd Bridge"/>
    <s v="San Juan Estuary"/>
    <n v="1"/>
    <x v="0"/>
    <s v="Wild"/>
    <x v="0"/>
    <n v="3"/>
    <n v="1"/>
    <n v="2"/>
    <n v="97"/>
    <s v="BS"/>
  </r>
  <r>
    <x v="3"/>
    <x v="0"/>
    <n v="5"/>
    <x v="1"/>
    <n v="24"/>
    <d v="2019-05-24T00:00:00"/>
    <d v="1899-12-30T10:00:00"/>
    <x v="3"/>
    <s v="Central Arm SJ at Island Rd Bridge"/>
    <s v="San Juan Estuary"/>
    <n v="1"/>
    <x v="2"/>
    <s v="Wild"/>
    <x v="1"/>
    <n v="8"/>
    <n v="1"/>
    <n v="4"/>
    <n v="34"/>
    <s v="BS"/>
  </r>
  <r>
    <x v="3"/>
    <x v="0"/>
    <n v="5"/>
    <x v="1"/>
    <n v="24"/>
    <d v="2019-05-24T00:00:00"/>
    <d v="1899-12-30T10:00:00"/>
    <x v="3"/>
    <s v="Central Arm SJ at Island Rd Bridge"/>
    <s v="San Juan Estuary"/>
    <n v="1"/>
    <x v="4"/>
    <s v="Wild"/>
    <x v="1"/>
    <n v="18"/>
    <n v="1"/>
    <n v="4"/>
    <n v="1"/>
    <s v="BS"/>
  </r>
  <r>
    <x v="3"/>
    <x v="0"/>
    <n v="5"/>
    <x v="1"/>
    <n v="24"/>
    <d v="2019-05-24T00:00:00"/>
    <d v="1899-12-30T11:45:00"/>
    <x v="9"/>
    <s v="Q Jeff (right bank opposite N. Arm confl.)"/>
    <s v="Gordon Estuary"/>
    <n v="1"/>
    <x v="0"/>
    <s v="Wild"/>
    <x v="3"/>
    <n v="3"/>
    <n v="1"/>
    <n v="3"/>
    <n v="3"/>
    <s v="BS"/>
  </r>
  <r>
    <x v="3"/>
    <x v="0"/>
    <n v="5"/>
    <x v="1"/>
    <n v="24"/>
    <d v="2019-05-24T00:00:00"/>
    <d v="1899-12-30T11:45:00"/>
    <x v="9"/>
    <s v="Q Jeff (right bank opposite N. Arm confl.)"/>
    <s v="Gordon Estuary"/>
    <n v="1"/>
    <x v="0"/>
    <s v="Wild"/>
    <x v="0"/>
    <n v="3"/>
    <n v="1"/>
    <n v="2"/>
    <n v="5"/>
    <s v="BS"/>
  </r>
  <r>
    <x v="3"/>
    <x v="0"/>
    <n v="5"/>
    <x v="1"/>
    <n v="24"/>
    <d v="2019-05-24T00:00:00"/>
    <d v="1899-12-30T11:45:00"/>
    <x v="9"/>
    <s v="Q Jeff (right bank opposite N. Arm confl.)"/>
    <s v="Gordon Estuary"/>
    <n v="1"/>
    <x v="1"/>
    <s v="Wild"/>
    <x v="0"/>
    <n v="2"/>
    <n v="1"/>
    <n v="2"/>
    <n v="1"/>
    <s v="BS"/>
  </r>
  <r>
    <x v="3"/>
    <x v="0"/>
    <n v="5"/>
    <x v="1"/>
    <n v="24"/>
    <d v="2019-05-24T00:00:00"/>
    <d v="1899-12-30T11:45:00"/>
    <x v="9"/>
    <s v="Q Jeff (right bank opposite N. Arm confl.)"/>
    <s v="Gordon Estuary"/>
    <n v="1"/>
    <x v="2"/>
    <s v="Wild"/>
    <x v="1"/>
    <n v="8"/>
    <n v="1"/>
    <n v="4"/>
    <n v="32"/>
    <s v="BS"/>
  </r>
  <r>
    <x v="3"/>
    <x v="0"/>
    <n v="5"/>
    <x v="1"/>
    <n v="24"/>
    <d v="2019-05-24T00:00:00"/>
    <d v="1899-12-30T11:45:00"/>
    <x v="9"/>
    <s v="Q Jeff (right bank opposite N. Arm confl.)"/>
    <s v="Gordon Estuary"/>
    <n v="1"/>
    <x v="3"/>
    <s v="Wild"/>
    <x v="1"/>
    <n v="9"/>
    <n v="1"/>
    <n v="4"/>
    <n v="3"/>
    <s v="BS"/>
  </r>
  <r>
    <x v="3"/>
    <x v="0"/>
    <n v="5"/>
    <x v="1"/>
    <n v="24"/>
    <d v="2019-05-24T00:00:00"/>
    <d v="1899-12-30T11:45:00"/>
    <x v="9"/>
    <s v="Q Jeff (right bank opposite N. Arm confl.)"/>
    <s v="Gordon Estuary"/>
    <n v="1"/>
    <x v="4"/>
    <s v="Wild"/>
    <x v="1"/>
    <n v="18"/>
    <n v="1"/>
    <n v="4"/>
    <n v="11"/>
    <s v="BS"/>
  </r>
  <r>
    <x v="3"/>
    <x v="0"/>
    <n v="5"/>
    <x v="1"/>
    <n v="24"/>
    <d v="2019-05-24T00:00:00"/>
    <d v="1899-12-30T11:45:00"/>
    <x v="9"/>
    <s v="Q Jeff (right bank opposite N. Arm confl.)"/>
    <s v="Gordon Estuary"/>
    <n v="1"/>
    <x v="5"/>
    <s v="Wild"/>
    <x v="1"/>
    <n v="15"/>
    <n v="1"/>
    <n v="4"/>
    <n v="37"/>
    <s v="BS"/>
  </r>
  <r>
    <x v="3"/>
    <x v="0"/>
    <n v="5"/>
    <x v="1"/>
    <n v="24"/>
    <d v="2019-05-24T00:00:00"/>
    <d v="1899-12-30T11:45:00"/>
    <x v="9"/>
    <s v="Q Jeff (right bank opposite N. Arm confl.)"/>
    <s v="Gordon Estuary"/>
    <n v="1"/>
    <x v="10"/>
    <s v="Wild"/>
    <x v="1"/>
    <n v="13"/>
    <n v="1"/>
    <n v="4"/>
    <n v="36"/>
    <s v="BS"/>
  </r>
  <r>
    <x v="3"/>
    <x v="0"/>
    <n v="5"/>
    <x v="1"/>
    <n v="24"/>
    <d v="2019-05-24T00:00:00"/>
    <d v="1899-12-30T13:05:00"/>
    <x v="0"/>
    <s v="Pacheedah Shores Boat Ramp"/>
    <s v="Gordon Estuary"/>
    <n v="1"/>
    <x v="0"/>
    <s v="Wild"/>
    <x v="3"/>
    <n v="3"/>
    <n v="1"/>
    <n v="3"/>
    <n v="1"/>
    <s v="BS"/>
  </r>
  <r>
    <x v="3"/>
    <x v="0"/>
    <n v="5"/>
    <x v="1"/>
    <n v="24"/>
    <d v="2019-05-24T00:00:00"/>
    <d v="1899-12-30T13:05:00"/>
    <x v="0"/>
    <s v="Pacheedah Shores Boat Ramp"/>
    <s v="Gordon Estuary"/>
    <n v="1"/>
    <x v="0"/>
    <s v="Wild"/>
    <x v="0"/>
    <n v="3"/>
    <n v="1"/>
    <n v="2"/>
    <n v="22"/>
    <s v="BS"/>
  </r>
  <r>
    <x v="3"/>
    <x v="0"/>
    <n v="5"/>
    <x v="1"/>
    <n v="24"/>
    <d v="2019-05-24T00:00:00"/>
    <d v="1899-12-30T13:05:00"/>
    <x v="0"/>
    <s v="Pacheedah Shores Boat Ramp"/>
    <s v="Gordon Estuary"/>
    <n v="1"/>
    <x v="2"/>
    <s v="Wild"/>
    <x v="1"/>
    <n v="8"/>
    <n v="1"/>
    <n v="4"/>
    <n v="40"/>
    <s v="BS"/>
  </r>
  <r>
    <x v="3"/>
    <x v="0"/>
    <n v="5"/>
    <x v="1"/>
    <n v="24"/>
    <d v="2019-05-24T00:00:00"/>
    <d v="1899-12-30T13:05:00"/>
    <x v="0"/>
    <s v="Pacheedah Shores Boat Ramp"/>
    <s v="Gordon Estuary"/>
    <n v="1"/>
    <x v="3"/>
    <s v="Wild"/>
    <x v="1"/>
    <n v="9"/>
    <n v="1"/>
    <n v="4"/>
    <n v="30"/>
    <s v="BS"/>
  </r>
  <r>
    <x v="3"/>
    <x v="0"/>
    <n v="5"/>
    <x v="1"/>
    <n v="24"/>
    <d v="2019-05-24T00:00:00"/>
    <d v="1899-12-30T13:05:00"/>
    <x v="0"/>
    <s v="Pacheedah Shores Boat Ramp"/>
    <s v="Gordon Estuary"/>
    <n v="1"/>
    <x v="3"/>
    <s v="Wild"/>
    <x v="1"/>
    <n v="9"/>
    <n v="1"/>
    <n v="4"/>
    <n v="30"/>
    <s v="BS"/>
  </r>
  <r>
    <x v="3"/>
    <x v="0"/>
    <n v="5"/>
    <x v="1"/>
    <n v="24"/>
    <d v="2019-05-24T00:00:00"/>
    <d v="1899-12-30T13:05:00"/>
    <x v="0"/>
    <s v="Pacheedah Shores Boat Ramp"/>
    <s v="Gordon Estuary"/>
    <n v="1"/>
    <x v="4"/>
    <s v="Wild"/>
    <x v="1"/>
    <n v="18"/>
    <n v="1"/>
    <n v="4"/>
    <n v="37"/>
    <s v="BS"/>
  </r>
  <r>
    <x v="3"/>
    <x v="0"/>
    <n v="5"/>
    <x v="1"/>
    <n v="24"/>
    <d v="2019-05-24T00:00:00"/>
    <d v="1899-12-30T13:05:00"/>
    <x v="0"/>
    <s v="Pacheedah Shores Boat Ramp"/>
    <s v="Gordon Estuary"/>
    <n v="1"/>
    <x v="5"/>
    <s v="Wild"/>
    <x v="1"/>
    <n v="15"/>
    <n v="1"/>
    <n v="4"/>
    <n v="56"/>
    <s v="BS"/>
  </r>
  <r>
    <x v="3"/>
    <x v="0"/>
    <n v="5"/>
    <x v="1"/>
    <n v="24"/>
    <d v="2019-05-24T00:00:00"/>
    <d v="1899-12-30T13:05:00"/>
    <x v="0"/>
    <s v="Pacheedah Shores Boat Ramp"/>
    <s v="Gordon Estuary"/>
    <n v="1"/>
    <x v="6"/>
    <s v="Wild"/>
    <x v="1"/>
    <n v="11"/>
    <n v="1"/>
    <n v="4"/>
    <n v="8"/>
    <s v="BS"/>
  </r>
  <r>
    <x v="3"/>
    <x v="0"/>
    <n v="5"/>
    <x v="1"/>
    <n v="24"/>
    <d v="2019-05-24T00:00:00"/>
    <d v="1899-12-30T13:05:00"/>
    <x v="0"/>
    <s v="Pacheedah Shores Boat Ramp"/>
    <s v="Gordon Estuary"/>
    <n v="1"/>
    <x v="10"/>
    <s v="Wild"/>
    <x v="1"/>
    <n v="13"/>
    <n v="1"/>
    <n v="4"/>
    <n v="7"/>
    <s v="BS"/>
  </r>
  <r>
    <x v="3"/>
    <x v="0"/>
    <n v="5"/>
    <x v="1"/>
    <n v="24"/>
    <d v="2019-05-24T00:00:00"/>
    <d v="1899-12-30T14:05:00"/>
    <x v="8"/>
    <s v="Q01, left bank Gordon up from confluence"/>
    <s v="Gordon Estuary"/>
    <n v="1"/>
    <x v="0"/>
    <s v="Wild"/>
    <x v="3"/>
    <n v="3"/>
    <n v="1"/>
    <n v="3"/>
    <n v="1"/>
    <s v="BS"/>
  </r>
  <r>
    <x v="3"/>
    <x v="0"/>
    <n v="5"/>
    <x v="1"/>
    <n v="24"/>
    <d v="2019-05-24T00:00:00"/>
    <d v="1899-12-30T14:05:00"/>
    <x v="8"/>
    <s v="Q01, left bank Gordon up from confluence"/>
    <s v="Gordon Estuary"/>
    <n v="1"/>
    <x v="0"/>
    <s v="Wild"/>
    <x v="0"/>
    <n v="3"/>
    <n v="1"/>
    <n v="2"/>
    <n v="44"/>
    <s v="BS"/>
  </r>
  <r>
    <x v="3"/>
    <x v="0"/>
    <n v="5"/>
    <x v="1"/>
    <n v="24"/>
    <d v="2019-05-24T00:00:00"/>
    <d v="1899-12-30T14:05:00"/>
    <x v="8"/>
    <s v="Q01, left bank Gordon up from confluence"/>
    <s v="Gordon Estuary"/>
    <n v="1"/>
    <x v="1"/>
    <s v="Wild"/>
    <x v="0"/>
    <n v="2"/>
    <n v="1"/>
    <n v="2"/>
    <n v="6"/>
    <s v="BS"/>
  </r>
  <r>
    <x v="3"/>
    <x v="0"/>
    <n v="5"/>
    <x v="1"/>
    <n v="24"/>
    <d v="2019-05-24T00:00:00"/>
    <d v="1899-12-30T14:05:00"/>
    <x v="8"/>
    <s v="Q01, left bank Gordon up from confluence"/>
    <s v="Gordon Estuary"/>
    <n v="1"/>
    <x v="2"/>
    <s v="Wild"/>
    <x v="1"/>
    <n v="8"/>
    <n v="1"/>
    <n v="4"/>
    <n v="10"/>
    <s v="BS"/>
  </r>
  <r>
    <x v="3"/>
    <x v="0"/>
    <n v="5"/>
    <x v="1"/>
    <n v="24"/>
    <d v="2019-05-24T00:00:00"/>
    <d v="1899-12-30T14:05:00"/>
    <x v="8"/>
    <s v="Q01, left bank Gordon up from confluence"/>
    <s v="Gordon Estuary"/>
    <n v="1"/>
    <x v="3"/>
    <s v="Wild"/>
    <x v="1"/>
    <n v="9"/>
    <n v="1"/>
    <n v="4"/>
    <n v="22"/>
    <s v="BS"/>
  </r>
  <r>
    <x v="3"/>
    <x v="0"/>
    <n v="5"/>
    <x v="1"/>
    <n v="24"/>
    <d v="2019-05-24T00:00:00"/>
    <d v="1899-12-30T14:05:00"/>
    <x v="8"/>
    <s v="Q01, left bank Gordon up from confluence"/>
    <s v="Gordon Estuary"/>
    <n v="1"/>
    <x v="4"/>
    <s v="Wild"/>
    <x v="1"/>
    <n v="18"/>
    <n v="1"/>
    <n v="4"/>
    <n v="3"/>
    <s v="BS"/>
  </r>
  <r>
    <x v="3"/>
    <x v="0"/>
    <n v="5"/>
    <x v="1"/>
    <n v="24"/>
    <d v="2019-05-24T00:00:00"/>
    <d v="1899-12-30T14:05:00"/>
    <x v="8"/>
    <s v="Q01, left bank Gordon up from confluence"/>
    <s v="Gordon Estuary"/>
    <n v="1"/>
    <x v="5"/>
    <s v="Wild"/>
    <x v="1"/>
    <n v="15"/>
    <n v="1"/>
    <n v="4"/>
    <n v="22"/>
    <s v="BS"/>
  </r>
  <r>
    <x v="3"/>
    <x v="0"/>
    <n v="5"/>
    <x v="1"/>
    <n v="24"/>
    <d v="2019-05-24T00:00:00"/>
    <d v="1899-12-30T14:05:00"/>
    <x v="8"/>
    <s v="Q01, left bank Gordon up from confluence"/>
    <s v="Gordon Estuary"/>
    <n v="1"/>
    <x v="10"/>
    <s v="Wild"/>
    <x v="1"/>
    <n v="13"/>
    <n v="1"/>
    <n v="4"/>
    <n v="119"/>
    <s v="BS"/>
  </r>
  <r>
    <x v="3"/>
    <x v="0"/>
    <n v="5"/>
    <x v="1"/>
    <n v="24"/>
    <d v="2019-05-24T00:00:00"/>
    <d v="1899-12-30T15:05:00"/>
    <x v="5"/>
    <s v="Opposite Port Renfrew Marina"/>
    <s v="Gordon Estuary"/>
    <n v="1"/>
    <x v="0"/>
    <s v="Wild"/>
    <x v="0"/>
    <n v="3"/>
    <n v="1"/>
    <n v="2"/>
    <n v="3"/>
    <s v="BS"/>
  </r>
  <r>
    <x v="3"/>
    <x v="0"/>
    <n v="5"/>
    <x v="1"/>
    <n v="24"/>
    <d v="2019-05-24T00:00:00"/>
    <d v="1899-12-30T15:05:00"/>
    <x v="5"/>
    <s v="Opposite Port Renfrew Marina"/>
    <s v="Gordon Estuary"/>
    <n v="1"/>
    <x v="2"/>
    <s v="Wild"/>
    <x v="1"/>
    <n v="8"/>
    <n v="1"/>
    <n v="4"/>
    <n v="2"/>
    <s v="BS"/>
  </r>
  <r>
    <x v="3"/>
    <x v="0"/>
    <n v="5"/>
    <x v="1"/>
    <n v="24"/>
    <d v="2019-05-24T00:00:00"/>
    <d v="1899-12-30T15:05:00"/>
    <x v="5"/>
    <s v="Opposite Port Renfrew Marina"/>
    <s v="Gordon Estuary"/>
    <n v="1"/>
    <x v="5"/>
    <s v="Wild"/>
    <x v="1"/>
    <n v="15"/>
    <n v="1"/>
    <n v="4"/>
    <n v="2"/>
    <s v="BS"/>
  </r>
  <r>
    <x v="3"/>
    <x v="0"/>
    <n v="5"/>
    <x v="1"/>
    <n v="24"/>
    <d v="2019-05-24T00:00:00"/>
    <d v="1899-12-30T15:05:00"/>
    <x v="5"/>
    <s v="Opposite Port Renfrew Marina"/>
    <s v="Gordon Estuary"/>
    <n v="1"/>
    <x v="6"/>
    <s v="Wild"/>
    <x v="1"/>
    <n v="11"/>
    <n v="1"/>
    <n v="4"/>
    <n v="6"/>
    <s v="BS"/>
  </r>
  <r>
    <x v="3"/>
    <x v="0"/>
    <n v="5"/>
    <x v="1"/>
    <n v="24"/>
    <d v="2019-05-24T00:00:00"/>
    <d v="1899-12-30T15:05:00"/>
    <x v="5"/>
    <s v="Opposite Port Renfrew Marina"/>
    <s v="Gordon Estuary"/>
    <n v="1"/>
    <x v="11"/>
    <s v="Wild"/>
    <x v="1"/>
    <n v="20"/>
    <n v="1"/>
    <n v="4"/>
    <n v="1"/>
    <s v="BS"/>
  </r>
  <r>
    <x v="4"/>
    <x v="0"/>
    <n v="5"/>
    <x v="1"/>
    <n v="27"/>
    <d v="2019-05-27T00:00:00"/>
    <d v="1899-12-30T10:02:00"/>
    <x v="10"/>
    <s v="Q Helen, top of Island Road"/>
    <s v="San Juan Estuary"/>
    <n v="1"/>
    <x v="9"/>
    <s v="Wild"/>
    <x v="0"/>
    <n v="5"/>
    <n v="1"/>
    <n v="2"/>
    <n v="1"/>
    <s v="BS"/>
  </r>
  <r>
    <x v="4"/>
    <x v="0"/>
    <n v="5"/>
    <x v="1"/>
    <n v="27"/>
    <d v="2019-05-27T00:00:00"/>
    <d v="1899-12-30T10:02:00"/>
    <x v="10"/>
    <s v="Q Helen, top of Island Road"/>
    <s v="San Juan Estuary"/>
    <n v="1"/>
    <x v="0"/>
    <s v="Wild"/>
    <x v="0"/>
    <n v="3"/>
    <n v="1"/>
    <n v="2"/>
    <n v="46"/>
    <s v="BS"/>
  </r>
  <r>
    <x v="4"/>
    <x v="0"/>
    <n v="5"/>
    <x v="1"/>
    <n v="27"/>
    <d v="2019-05-27T00:00:00"/>
    <d v="1899-12-30T10:02:00"/>
    <x v="10"/>
    <s v="Q Helen, top of Island Road"/>
    <s v="San Juan Estuary"/>
    <n v="1"/>
    <x v="1"/>
    <s v="Wild"/>
    <x v="0"/>
    <n v="2"/>
    <n v="1"/>
    <n v="2"/>
    <n v="1"/>
    <s v="BS"/>
  </r>
  <r>
    <x v="4"/>
    <x v="0"/>
    <n v="5"/>
    <x v="1"/>
    <n v="27"/>
    <d v="2019-05-27T00:00:00"/>
    <d v="1899-12-30T10:02:00"/>
    <x v="10"/>
    <s v="Q Helen, top of Island Road"/>
    <s v="San Juan Estuary"/>
    <n v="1"/>
    <x v="2"/>
    <s v="Wild"/>
    <x v="1"/>
    <n v="8"/>
    <n v="1"/>
    <n v="4"/>
    <n v="41"/>
    <s v="BS"/>
  </r>
  <r>
    <x v="4"/>
    <x v="0"/>
    <n v="5"/>
    <x v="1"/>
    <n v="27"/>
    <d v="2019-05-27T00:00:00"/>
    <d v="1899-12-30T10:47:00"/>
    <x v="3"/>
    <s v="Central Arm SJ at Island Rd Bridge"/>
    <s v="San Juan Estuary"/>
    <n v="1"/>
    <x v="0"/>
    <s v="Wild"/>
    <x v="3"/>
    <n v="3"/>
    <n v="1"/>
    <n v="3"/>
    <n v="6"/>
    <s v="BS"/>
  </r>
  <r>
    <x v="4"/>
    <x v="0"/>
    <n v="5"/>
    <x v="1"/>
    <n v="27"/>
    <d v="2019-05-27T00:00:00"/>
    <d v="1899-12-30T10:47:00"/>
    <x v="3"/>
    <s v="Central Arm SJ at Island Rd Bridge"/>
    <s v="San Juan Estuary"/>
    <n v="1"/>
    <x v="0"/>
    <s v="Wild"/>
    <x v="0"/>
    <n v="3"/>
    <n v="1"/>
    <n v="2"/>
    <n v="66"/>
    <s v="BS"/>
  </r>
  <r>
    <x v="4"/>
    <x v="0"/>
    <n v="5"/>
    <x v="1"/>
    <n v="27"/>
    <d v="2019-05-27T00:00:00"/>
    <d v="1899-12-30T10:47:00"/>
    <x v="3"/>
    <s v="Central Arm SJ at Island Rd Bridge"/>
    <s v="San Juan Estuary"/>
    <n v="1"/>
    <x v="2"/>
    <s v="Wild"/>
    <x v="1"/>
    <n v="8"/>
    <n v="1"/>
    <n v="4"/>
    <n v="13"/>
    <s v="BS"/>
  </r>
  <r>
    <x v="4"/>
    <x v="0"/>
    <n v="5"/>
    <x v="1"/>
    <n v="27"/>
    <d v="2019-05-27T00:00:00"/>
    <d v="1899-12-30T10:47:00"/>
    <x v="3"/>
    <s v="Central Arm SJ at Island Rd Bridge"/>
    <s v="San Juan Estuary"/>
    <n v="1"/>
    <x v="5"/>
    <s v="Wild"/>
    <x v="1"/>
    <n v="15"/>
    <n v="1"/>
    <n v="4"/>
    <n v="1"/>
    <s v="BS"/>
  </r>
  <r>
    <x v="4"/>
    <x v="0"/>
    <n v="5"/>
    <x v="1"/>
    <n v="27"/>
    <d v="2019-05-27T00:00:00"/>
    <d v="1899-12-30T10:47:00"/>
    <x v="3"/>
    <s v="Central Arm SJ at Island Rd Bridge"/>
    <s v="San Juan Estuary"/>
    <n v="1"/>
    <x v="6"/>
    <s v="Wild"/>
    <x v="1"/>
    <n v="11"/>
    <n v="1"/>
    <n v="4"/>
    <n v="3"/>
    <s v="BS"/>
  </r>
  <r>
    <x v="4"/>
    <x v="0"/>
    <n v="5"/>
    <x v="1"/>
    <n v="27"/>
    <d v="2019-05-27T00:00:00"/>
    <d v="1899-12-30T11:43:00"/>
    <x v="11"/>
    <s v="Q4, u/s of Tanis's template site"/>
    <s v="San Juan Estuary"/>
    <n v="1"/>
    <x v="0"/>
    <s v="Wild"/>
    <x v="3"/>
    <n v="3"/>
    <n v="1"/>
    <n v="3"/>
    <n v="1"/>
    <s v="BS"/>
  </r>
  <r>
    <x v="4"/>
    <x v="0"/>
    <n v="5"/>
    <x v="1"/>
    <n v="27"/>
    <d v="2019-05-27T00:00:00"/>
    <d v="1899-12-30T11:43:00"/>
    <x v="11"/>
    <s v="Q4, u/s of Tanis's template site"/>
    <s v="San Juan Estuary"/>
    <n v="1"/>
    <x v="0"/>
    <s v="Wild"/>
    <x v="0"/>
    <n v="3"/>
    <n v="1"/>
    <n v="2"/>
    <n v="53"/>
    <s v="BS"/>
  </r>
  <r>
    <x v="4"/>
    <x v="0"/>
    <n v="5"/>
    <x v="1"/>
    <n v="27"/>
    <d v="2019-05-27T00:00:00"/>
    <d v="1899-12-30T11:43:00"/>
    <x v="11"/>
    <s v="Q4, u/s of Tanis's template site"/>
    <s v="San Juan Estuary"/>
    <n v="1"/>
    <x v="2"/>
    <s v="Wild"/>
    <x v="1"/>
    <n v="8"/>
    <n v="1"/>
    <n v="4"/>
    <n v="8"/>
    <s v="BS"/>
  </r>
  <r>
    <x v="4"/>
    <x v="0"/>
    <n v="5"/>
    <x v="1"/>
    <n v="27"/>
    <d v="2019-05-27T00:00:00"/>
    <d v="1899-12-30T11:43:00"/>
    <x v="11"/>
    <s v="Q4, u/s of Tanis's template site"/>
    <s v="San Juan Estuary"/>
    <n v="1"/>
    <x v="3"/>
    <s v="Wild"/>
    <x v="1"/>
    <n v="9"/>
    <n v="1"/>
    <n v="4"/>
    <n v="2"/>
    <s v="BS"/>
  </r>
  <r>
    <x v="4"/>
    <x v="0"/>
    <n v="5"/>
    <x v="1"/>
    <n v="27"/>
    <d v="2019-05-27T00:00:00"/>
    <d v="1899-12-30T11:43:00"/>
    <x v="11"/>
    <s v="Q4, u/s of Tanis's template site"/>
    <s v="San Juan Estuary"/>
    <n v="1"/>
    <x v="4"/>
    <s v="Wild"/>
    <x v="1"/>
    <n v="18"/>
    <n v="1"/>
    <n v="4"/>
    <n v="1"/>
    <s v="BS"/>
  </r>
  <r>
    <x v="4"/>
    <x v="0"/>
    <n v="5"/>
    <x v="1"/>
    <n v="27"/>
    <d v="2019-05-27T00:00:00"/>
    <d v="1899-12-30T11:43:00"/>
    <x v="11"/>
    <s v="Q4, u/s of Tanis's template site"/>
    <s v="San Juan Estuary"/>
    <n v="1"/>
    <x v="5"/>
    <s v="Wild"/>
    <x v="1"/>
    <n v="15"/>
    <n v="1"/>
    <n v="4"/>
    <n v="1"/>
    <s v="BS"/>
  </r>
  <r>
    <x v="4"/>
    <x v="0"/>
    <n v="5"/>
    <x v="1"/>
    <n v="27"/>
    <d v="2019-05-27T00:00:00"/>
    <d v="1899-12-30T12:55:00"/>
    <x v="2"/>
    <s v="South Arm SJ (Old Mill)"/>
    <s v="San Juan Estuary"/>
    <n v="1"/>
    <x v="0"/>
    <s v="Wild"/>
    <x v="3"/>
    <n v="3"/>
    <n v="1"/>
    <n v="3"/>
    <n v="1"/>
    <s v="BS"/>
  </r>
  <r>
    <x v="4"/>
    <x v="0"/>
    <n v="5"/>
    <x v="1"/>
    <n v="27"/>
    <d v="2019-05-27T00:00:00"/>
    <d v="1899-12-30T12:55:00"/>
    <x v="2"/>
    <s v="South Arm SJ (Old Mill)"/>
    <s v="San Juan Estuary"/>
    <n v="1"/>
    <x v="0"/>
    <s v="Wild"/>
    <x v="0"/>
    <n v="3"/>
    <n v="1"/>
    <n v="2"/>
    <n v="8"/>
    <s v="BS"/>
  </r>
  <r>
    <x v="4"/>
    <x v="0"/>
    <n v="5"/>
    <x v="1"/>
    <n v="27"/>
    <d v="2019-05-27T00:00:00"/>
    <d v="1899-12-30T12:55:00"/>
    <x v="2"/>
    <s v="South Arm SJ (Old Mill)"/>
    <s v="San Juan Estuary"/>
    <n v="1"/>
    <x v="1"/>
    <s v="Wild"/>
    <x v="0"/>
    <n v="2"/>
    <n v="1"/>
    <n v="2"/>
    <n v="1"/>
    <s v="BS"/>
  </r>
  <r>
    <x v="4"/>
    <x v="0"/>
    <n v="5"/>
    <x v="1"/>
    <n v="27"/>
    <d v="2019-05-27T00:00:00"/>
    <d v="1899-12-30T12:55:00"/>
    <x v="2"/>
    <s v="South Arm SJ (Old Mill)"/>
    <s v="San Juan Estuary"/>
    <n v="1"/>
    <x v="2"/>
    <s v="Wild"/>
    <x v="1"/>
    <n v="8"/>
    <n v="1"/>
    <n v="4"/>
    <n v="31"/>
    <s v="BS"/>
  </r>
  <r>
    <x v="4"/>
    <x v="0"/>
    <n v="5"/>
    <x v="1"/>
    <n v="27"/>
    <d v="2019-05-27T00:00:00"/>
    <d v="1899-12-30T12:55:00"/>
    <x v="2"/>
    <s v="South Arm SJ (Old Mill)"/>
    <s v="San Juan Estuary"/>
    <n v="1"/>
    <x v="3"/>
    <s v="Wild"/>
    <x v="1"/>
    <n v="9"/>
    <n v="1"/>
    <n v="4"/>
    <n v="77"/>
    <s v="BS"/>
  </r>
  <r>
    <x v="4"/>
    <x v="0"/>
    <n v="5"/>
    <x v="1"/>
    <n v="27"/>
    <d v="2019-05-27T00:00:00"/>
    <d v="1899-12-30T12:55:00"/>
    <x v="2"/>
    <s v="South Arm SJ (Old Mill)"/>
    <s v="San Juan Estuary"/>
    <n v="1"/>
    <x v="4"/>
    <s v="Wild"/>
    <x v="1"/>
    <n v="18"/>
    <n v="1"/>
    <n v="4"/>
    <n v="1"/>
    <s v="BS"/>
  </r>
  <r>
    <x v="4"/>
    <x v="0"/>
    <n v="5"/>
    <x v="1"/>
    <n v="27"/>
    <d v="2019-05-27T00:00:00"/>
    <d v="1899-12-30T12:55:00"/>
    <x v="2"/>
    <s v="South Arm SJ (Old Mill)"/>
    <s v="San Juan Estuary"/>
    <n v="1"/>
    <x v="5"/>
    <s v="Wild"/>
    <x v="1"/>
    <n v="15"/>
    <n v="1"/>
    <n v="4"/>
    <n v="18"/>
    <s v="BS"/>
  </r>
  <r>
    <x v="4"/>
    <x v="0"/>
    <n v="5"/>
    <x v="1"/>
    <n v="27"/>
    <d v="2019-05-27T00:00:00"/>
    <d v="1899-12-30T12:55:00"/>
    <x v="2"/>
    <s v="South Arm SJ (Old Mill)"/>
    <s v="San Juan Estuary"/>
    <n v="1"/>
    <x v="10"/>
    <s v="Wild"/>
    <x v="1"/>
    <n v="13"/>
    <n v="1"/>
    <n v="4"/>
    <n v="16"/>
    <s v="BS"/>
  </r>
  <r>
    <x v="4"/>
    <x v="0"/>
    <n v="5"/>
    <x v="1"/>
    <n v="27"/>
    <d v="2019-05-27T00:00:00"/>
    <d v="1899-12-30T12:55:00"/>
    <x v="2"/>
    <s v="South Arm SJ (Old Mill)"/>
    <s v="San Juan Estuary"/>
    <n v="1"/>
    <x v="14"/>
    <s v="Wild"/>
    <x v="3"/>
    <n v="6"/>
    <n v="1"/>
    <n v="3"/>
    <n v="1"/>
    <s v="BS"/>
  </r>
  <r>
    <x v="4"/>
    <x v="0"/>
    <n v="5"/>
    <x v="1"/>
    <n v="28"/>
    <d v="2019-05-28T00:00:00"/>
    <d v="1899-12-30T09:12:00"/>
    <x v="1"/>
    <s v="Gallaugher's"/>
    <s v="Gordon Estuary"/>
    <n v="1"/>
    <x v="0"/>
    <s v="Wild"/>
    <x v="0"/>
    <n v="3"/>
    <n v="1"/>
    <n v="2"/>
    <n v="1"/>
    <s v="BS"/>
  </r>
  <r>
    <x v="4"/>
    <x v="0"/>
    <n v="5"/>
    <x v="1"/>
    <n v="28"/>
    <d v="2019-05-28T00:00:00"/>
    <d v="1899-12-30T09:12:00"/>
    <x v="1"/>
    <s v="Gallaugher's"/>
    <s v="Gordon Estuary"/>
    <n v="1"/>
    <x v="1"/>
    <s v="Wild"/>
    <x v="0"/>
    <n v="2"/>
    <n v="1"/>
    <n v="2"/>
    <n v="1"/>
    <s v="BS"/>
  </r>
  <r>
    <x v="4"/>
    <x v="0"/>
    <n v="5"/>
    <x v="1"/>
    <n v="28"/>
    <d v="2019-05-28T00:00:00"/>
    <d v="1899-12-30T09:12:00"/>
    <x v="1"/>
    <s v="Gallaugher's"/>
    <s v="Gordon Estuary"/>
    <n v="1"/>
    <x v="2"/>
    <s v="Wild"/>
    <x v="1"/>
    <n v="8"/>
    <n v="1"/>
    <n v="4"/>
    <n v="6"/>
    <s v="BS"/>
  </r>
  <r>
    <x v="4"/>
    <x v="0"/>
    <n v="5"/>
    <x v="1"/>
    <n v="28"/>
    <d v="2019-05-28T00:00:00"/>
    <d v="1899-12-30T09:12:00"/>
    <x v="1"/>
    <s v="Gallaugher's"/>
    <s v="Gordon Estuary"/>
    <n v="1"/>
    <x v="3"/>
    <s v="Wild"/>
    <x v="1"/>
    <n v="9"/>
    <n v="1"/>
    <n v="4"/>
    <n v="80"/>
    <s v="BS"/>
  </r>
  <r>
    <x v="4"/>
    <x v="0"/>
    <n v="5"/>
    <x v="1"/>
    <n v="28"/>
    <d v="2019-05-28T00:00:00"/>
    <d v="1899-12-30T09:12:00"/>
    <x v="1"/>
    <s v="Gallaugher's"/>
    <s v="Gordon Estuary"/>
    <n v="1"/>
    <x v="4"/>
    <s v="Wild"/>
    <x v="1"/>
    <n v="18"/>
    <n v="1"/>
    <n v="4"/>
    <n v="5"/>
    <s v="BS"/>
  </r>
  <r>
    <x v="4"/>
    <x v="0"/>
    <n v="5"/>
    <x v="1"/>
    <n v="28"/>
    <d v="2019-05-28T00:00:00"/>
    <d v="1899-12-30T09:12:00"/>
    <x v="1"/>
    <s v="Gallaugher's"/>
    <s v="Gordon Estuary"/>
    <n v="1"/>
    <x v="10"/>
    <s v="Wild"/>
    <x v="1"/>
    <n v="13"/>
    <n v="1"/>
    <n v="4"/>
    <n v="3"/>
    <s v="BS"/>
  </r>
  <r>
    <x v="4"/>
    <x v="0"/>
    <n v="5"/>
    <x v="1"/>
    <n v="28"/>
    <d v="2019-05-28T00:00:00"/>
    <d v="1899-12-30T09:12:00"/>
    <x v="1"/>
    <s v="Gallaugher's"/>
    <s v="Gordon Estuary"/>
    <n v="1"/>
    <x v="11"/>
    <s v="Wild"/>
    <x v="1"/>
    <n v="20"/>
    <n v="1"/>
    <n v="4"/>
    <n v="2"/>
    <s v="BS"/>
  </r>
  <r>
    <x v="4"/>
    <x v="0"/>
    <n v="5"/>
    <x v="1"/>
    <n v="28"/>
    <d v="2019-05-28T00:00:00"/>
    <d v="1899-12-30T09:45:00"/>
    <x v="0"/>
    <s v="Pacheedah Shores Boat Ramp"/>
    <s v="Gordon Estuary"/>
    <n v="1"/>
    <x v="0"/>
    <s v="Wild"/>
    <x v="3"/>
    <n v="3"/>
    <n v="1"/>
    <n v="3"/>
    <n v="1"/>
    <s v="BS"/>
  </r>
  <r>
    <x v="4"/>
    <x v="0"/>
    <n v="5"/>
    <x v="1"/>
    <n v="28"/>
    <d v="2019-05-28T00:00:00"/>
    <d v="1899-12-30T09:45:00"/>
    <x v="0"/>
    <s v="Pacheedah Shores Boat Ramp"/>
    <s v="Gordon Estuary"/>
    <n v="1"/>
    <x v="0"/>
    <s v="Wild"/>
    <x v="0"/>
    <n v="3"/>
    <n v="1"/>
    <n v="2"/>
    <n v="15"/>
    <s v="BS"/>
  </r>
  <r>
    <x v="4"/>
    <x v="0"/>
    <n v="5"/>
    <x v="1"/>
    <n v="28"/>
    <d v="2019-05-28T00:00:00"/>
    <d v="1899-12-30T09:45:00"/>
    <x v="0"/>
    <s v="Pacheedah Shores Boat Ramp"/>
    <s v="Gordon Estuary"/>
    <n v="1"/>
    <x v="2"/>
    <s v="Wild"/>
    <x v="1"/>
    <n v="8"/>
    <n v="1"/>
    <n v="4"/>
    <n v="26"/>
    <s v="BS"/>
  </r>
  <r>
    <x v="4"/>
    <x v="0"/>
    <n v="5"/>
    <x v="1"/>
    <n v="28"/>
    <d v="2019-05-28T00:00:00"/>
    <d v="1899-12-30T09:45:00"/>
    <x v="0"/>
    <s v="Pacheedah Shores Boat Ramp"/>
    <s v="Gordon Estuary"/>
    <n v="1"/>
    <x v="3"/>
    <s v="Wild"/>
    <x v="1"/>
    <n v="9"/>
    <n v="1"/>
    <n v="4"/>
    <n v="176"/>
    <s v="BS"/>
  </r>
  <r>
    <x v="4"/>
    <x v="0"/>
    <n v="5"/>
    <x v="1"/>
    <n v="28"/>
    <d v="2019-05-28T00:00:00"/>
    <d v="1899-12-30T09:45:00"/>
    <x v="0"/>
    <s v="Pacheedah Shores Boat Ramp"/>
    <s v="Gordon Estuary"/>
    <n v="1"/>
    <x v="4"/>
    <s v="Wild"/>
    <x v="1"/>
    <n v="18"/>
    <n v="1"/>
    <n v="4"/>
    <n v="16"/>
    <s v="BS"/>
  </r>
  <r>
    <x v="4"/>
    <x v="0"/>
    <n v="5"/>
    <x v="1"/>
    <n v="28"/>
    <d v="2019-05-28T00:00:00"/>
    <d v="1899-12-30T09:45:00"/>
    <x v="0"/>
    <s v="Pacheedah Shores Boat Ramp"/>
    <s v="Gordon Estuary"/>
    <n v="1"/>
    <x v="5"/>
    <s v="Wild"/>
    <x v="1"/>
    <n v="15"/>
    <n v="1"/>
    <n v="4"/>
    <n v="48"/>
    <s v="BS"/>
  </r>
  <r>
    <x v="4"/>
    <x v="0"/>
    <n v="5"/>
    <x v="1"/>
    <n v="28"/>
    <d v="2019-05-28T00:00:00"/>
    <d v="1899-12-30T09:45:00"/>
    <x v="0"/>
    <s v="Pacheedah Shores Boat Ramp"/>
    <s v="Gordon Estuary"/>
    <n v="1"/>
    <x v="10"/>
    <s v="Wild"/>
    <x v="1"/>
    <n v="13"/>
    <n v="1"/>
    <n v="4"/>
    <n v="11"/>
    <s v="BS"/>
  </r>
  <r>
    <x v="4"/>
    <x v="0"/>
    <n v="5"/>
    <x v="1"/>
    <n v="28"/>
    <d v="2019-05-28T00:00:00"/>
    <d v="1899-12-30T10:27:00"/>
    <x v="6"/>
    <s v="Smokies"/>
    <s v="Gordon Estuary"/>
    <n v="1"/>
    <x v="0"/>
    <s v="Wild"/>
    <x v="3"/>
    <n v="3"/>
    <n v="1"/>
    <n v="3"/>
    <n v="1"/>
    <s v="BS"/>
  </r>
  <r>
    <x v="4"/>
    <x v="0"/>
    <n v="5"/>
    <x v="1"/>
    <n v="28"/>
    <d v="2019-05-28T00:00:00"/>
    <d v="1899-12-30T10:27:00"/>
    <x v="6"/>
    <s v="Smokies"/>
    <s v="Gordon Estuary"/>
    <n v="1"/>
    <x v="0"/>
    <s v="Wild"/>
    <x v="0"/>
    <n v="3"/>
    <n v="1"/>
    <n v="2"/>
    <n v="3"/>
    <s v="BS"/>
  </r>
  <r>
    <x v="4"/>
    <x v="0"/>
    <n v="5"/>
    <x v="1"/>
    <n v="28"/>
    <d v="2019-05-28T00:00:00"/>
    <d v="1899-12-30T10:27:00"/>
    <x v="6"/>
    <s v="Smokies"/>
    <s v="Gordon Estuary"/>
    <n v="1"/>
    <x v="2"/>
    <s v="Wild"/>
    <x v="1"/>
    <n v="8"/>
    <n v="1"/>
    <n v="4"/>
    <n v="7"/>
    <s v="BS"/>
  </r>
  <r>
    <x v="4"/>
    <x v="0"/>
    <n v="5"/>
    <x v="1"/>
    <n v="28"/>
    <d v="2019-05-28T00:00:00"/>
    <d v="1899-12-30T10:27:00"/>
    <x v="6"/>
    <s v="Smokies"/>
    <s v="Gordon Estuary"/>
    <n v="1"/>
    <x v="3"/>
    <s v="Wild"/>
    <x v="1"/>
    <n v="9"/>
    <n v="1"/>
    <n v="4"/>
    <n v="27"/>
    <s v="BS"/>
  </r>
  <r>
    <x v="4"/>
    <x v="0"/>
    <n v="5"/>
    <x v="1"/>
    <n v="28"/>
    <d v="2019-05-28T00:00:00"/>
    <d v="1899-12-30T10:27:00"/>
    <x v="6"/>
    <s v="Smokies"/>
    <s v="Gordon Estuary"/>
    <n v="1"/>
    <x v="4"/>
    <s v="Wild"/>
    <x v="1"/>
    <n v="18"/>
    <n v="1"/>
    <n v="4"/>
    <n v="12"/>
    <s v="BS"/>
  </r>
  <r>
    <x v="4"/>
    <x v="0"/>
    <n v="5"/>
    <x v="1"/>
    <n v="28"/>
    <d v="2019-05-28T00:00:00"/>
    <d v="1899-12-30T10:27:00"/>
    <x v="6"/>
    <s v="Smokies"/>
    <s v="Gordon Estuary"/>
    <n v="1"/>
    <x v="5"/>
    <s v="Wild"/>
    <x v="1"/>
    <n v="15"/>
    <n v="1"/>
    <n v="4"/>
    <n v="13"/>
    <s v="BS"/>
  </r>
  <r>
    <x v="4"/>
    <x v="0"/>
    <n v="5"/>
    <x v="1"/>
    <n v="28"/>
    <d v="2019-05-28T00:00:00"/>
    <d v="1899-12-30T10:27:00"/>
    <x v="6"/>
    <s v="Smokies"/>
    <s v="Gordon Estuary"/>
    <n v="1"/>
    <x v="10"/>
    <s v="Wild"/>
    <x v="1"/>
    <n v="13"/>
    <n v="1"/>
    <n v="4"/>
    <n v="13"/>
    <s v="BS"/>
  </r>
  <r>
    <x v="4"/>
    <x v="0"/>
    <n v="5"/>
    <x v="1"/>
    <n v="28"/>
    <d v="2019-05-28T00:00:00"/>
    <d v="1899-12-30T11:07:00"/>
    <x v="9"/>
    <s v="Q Jeff (right bank opposite N. Arm confl.)"/>
    <s v="Gordon Estuary"/>
    <n v="1"/>
    <x v="2"/>
    <s v="Wild"/>
    <x v="1"/>
    <n v="8"/>
    <n v="1"/>
    <n v="4"/>
    <n v="3"/>
    <s v="BS"/>
  </r>
  <r>
    <x v="4"/>
    <x v="0"/>
    <n v="5"/>
    <x v="1"/>
    <n v="28"/>
    <d v="2019-05-28T00:00:00"/>
    <d v="1899-12-30T11:07:00"/>
    <x v="9"/>
    <s v="Q Jeff (right bank opposite N. Arm confl.)"/>
    <s v="Gordon Estuary"/>
    <n v="1"/>
    <x v="4"/>
    <s v="Wild"/>
    <x v="1"/>
    <n v="18"/>
    <n v="1"/>
    <n v="4"/>
    <n v="6"/>
    <s v="BS"/>
  </r>
  <r>
    <x v="4"/>
    <x v="0"/>
    <n v="5"/>
    <x v="1"/>
    <n v="28"/>
    <d v="2019-05-28T00:00:00"/>
    <d v="1899-12-30T11:07:00"/>
    <x v="9"/>
    <s v="Q Jeff (right bank opposite N. Arm confl.)"/>
    <s v="Gordon Estuary"/>
    <n v="1"/>
    <x v="5"/>
    <s v="Wild"/>
    <x v="1"/>
    <n v="15"/>
    <n v="1"/>
    <n v="4"/>
    <n v="8"/>
    <s v="BS"/>
  </r>
  <r>
    <x v="4"/>
    <x v="0"/>
    <n v="5"/>
    <x v="1"/>
    <n v="28"/>
    <d v="2019-05-28T00:00:00"/>
    <d v="1899-12-30T11:07:00"/>
    <x v="9"/>
    <s v="Q Jeff (right bank opposite N. Arm confl.)"/>
    <s v="Gordon Estuary"/>
    <n v="1"/>
    <x v="10"/>
    <s v="Wild"/>
    <x v="1"/>
    <n v="13"/>
    <n v="1"/>
    <n v="4"/>
    <n v="11"/>
    <s v="BS"/>
  </r>
  <r>
    <x v="4"/>
    <x v="0"/>
    <n v="5"/>
    <x v="1"/>
    <n v="28"/>
    <d v="2019-05-28T00:00:00"/>
    <d v="1899-12-30T11:07:00"/>
    <x v="9"/>
    <s v="Q Jeff (right bank opposite N. Arm confl.)"/>
    <s v="Gordon Estuary"/>
    <n v="1"/>
    <x v="8"/>
    <s v="Wild"/>
    <x v="2"/>
    <n v="14"/>
    <n v="1"/>
    <n v="5"/>
    <n v="99"/>
    <s v="BS"/>
  </r>
  <r>
    <x v="4"/>
    <x v="0"/>
    <n v="5"/>
    <x v="1"/>
    <n v="28"/>
    <d v="2019-05-28T00:00:00"/>
    <d v="1899-12-30T11:32:00"/>
    <x v="4"/>
    <s v="Butch's (Gordon R.)"/>
    <s v="Gordon Estuary"/>
    <n v="1"/>
    <x v="0"/>
    <s v="Wild"/>
    <x v="0"/>
    <n v="3"/>
    <n v="1"/>
    <n v="2"/>
    <n v="4"/>
    <s v="BS"/>
  </r>
  <r>
    <x v="4"/>
    <x v="0"/>
    <n v="5"/>
    <x v="1"/>
    <n v="28"/>
    <d v="2019-05-28T00:00:00"/>
    <d v="1899-12-30T11:32:00"/>
    <x v="4"/>
    <s v="Butch's (Gordon R.)"/>
    <s v="Gordon Estuary"/>
    <n v="1"/>
    <x v="1"/>
    <s v="Wild"/>
    <x v="0"/>
    <n v="2"/>
    <n v="1"/>
    <n v="2"/>
    <n v="1"/>
    <s v="BS"/>
  </r>
  <r>
    <x v="4"/>
    <x v="0"/>
    <n v="5"/>
    <x v="1"/>
    <n v="28"/>
    <d v="2019-05-28T00:00:00"/>
    <d v="1899-12-30T11:32:00"/>
    <x v="4"/>
    <s v="Butch's (Gordon R.)"/>
    <s v="Gordon Estuary"/>
    <n v="1"/>
    <x v="2"/>
    <s v="Wild"/>
    <x v="1"/>
    <n v="8"/>
    <n v="1"/>
    <n v="4"/>
    <n v="1"/>
    <s v="BS"/>
  </r>
  <r>
    <x v="4"/>
    <x v="0"/>
    <n v="5"/>
    <x v="1"/>
    <n v="28"/>
    <d v="2019-05-28T00:00:00"/>
    <d v="1899-12-30T11:32:00"/>
    <x v="4"/>
    <s v="Butch's (Gordon R.)"/>
    <s v="Gordon Estuary"/>
    <n v="1"/>
    <x v="4"/>
    <s v="Wild"/>
    <x v="1"/>
    <n v="18"/>
    <n v="1"/>
    <n v="4"/>
    <n v="1"/>
    <s v="BS"/>
  </r>
  <r>
    <x v="4"/>
    <x v="0"/>
    <n v="5"/>
    <x v="1"/>
    <n v="28"/>
    <d v="2019-05-28T00:00:00"/>
    <d v="1899-12-30T11:32:00"/>
    <x v="4"/>
    <s v="Butch's (Gordon R.)"/>
    <s v="Gordon Estuary"/>
    <n v="1"/>
    <x v="10"/>
    <s v="Wild"/>
    <x v="1"/>
    <n v="13"/>
    <n v="1"/>
    <n v="4"/>
    <n v="2"/>
    <s v="BS"/>
  </r>
  <r>
    <x v="4"/>
    <x v="0"/>
    <n v="5"/>
    <x v="1"/>
    <n v="28"/>
    <d v="2019-05-28T00:00:00"/>
    <d v="1899-12-30T11:32:00"/>
    <x v="4"/>
    <s v="Butch's (Gordon R.)"/>
    <s v="Gordon Estuary"/>
    <n v="1"/>
    <x v="7"/>
    <s v="Wild"/>
    <x v="2"/>
    <n v="16"/>
    <n v="1"/>
    <n v="5"/>
    <n v="3"/>
    <s v="BS"/>
  </r>
  <r>
    <x v="4"/>
    <x v="0"/>
    <n v="5"/>
    <x v="1"/>
    <n v="28"/>
    <d v="2019-05-28T00:00:00"/>
    <d v="1899-12-30T12:05:00"/>
    <x v="8"/>
    <s v="Q01, left bank Gordon up from confluence"/>
    <s v="Gordon Estuary"/>
    <n v="1"/>
    <x v="0"/>
    <s v="Wild"/>
    <x v="0"/>
    <n v="3"/>
    <n v="1"/>
    <n v="2"/>
    <n v="17"/>
    <s v="BS"/>
  </r>
  <r>
    <x v="4"/>
    <x v="0"/>
    <n v="5"/>
    <x v="1"/>
    <n v="28"/>
    <d v="2019-05-28T00:00:00"/>
    <d v="1899-12-30T12:05:00"/>
    <x v="8"/>
    <s v="Q01, left bank Gordon up from confluence"/>
    <s v="Gordon Estuary"/>
    <n v="1"/>
    <x v="1"/>
    <s v="Wild"/>
    <x v="0"/>
    <n v="2"/>
    <n v="1"/>
    <n v="2"/>
    <n v="1"/>
    <s v="BS"/>
  </r>
  <r>
    <x v="4"/>
    <x v="0"/>
    <n v="5"/>
    <x v="1"/>
    <n v="28"/>
    <d v="2019-05-28T00:00:00"/>
    <d v="1899-12-30T12:05:00"/>
    <x v="8"/>
    <s v="Q01, left bank Gordon up from confluence"/>
    <s v="Gordon Estuary"/>
    <n v="1"/>
    <x v="0"/>
    <s v="Wild"/>
    <x v="3"/>
    <n v="3"/>
    <n v="1"/>
    <n v="3"/>
    <n v="1"/>
    <s v="BS"/>
  </r>
  <r>
    <x v="5"/>
    <x v="0"/>
    <n v="6"/>
    <x v="2"/>
    <n v="5"/>
    <d v="2019-06-05T00:00:00"/>
    <d v="1899-12-30T12:25:00"/>
    <x v="4"/>
    <s v="Butch's (Gordon R.)"/>
    <s v="Gordon Estuary"/>
    <n v="1"/>
    <x v="9"/>
    <s v="Wild"/>
    <x v="3"/>
    <n v="5"/>
    <n v="1"/>
    <n v="3"/>
    <n v="1"/>
    <s v="BS"/>
  </r>
  <r>
    <x v="5"/>
    <x v="0"/>
    <n v="6"/>
    <x v="2"/>
    <n v="5"/>
    <d v="2019-06-05T00:00:00"/>
    <d v="1899-12-30T12:25:00"/>
    <x v="4"/>
    <s v="Butch's (Gordon R.)"/>
    <s v="Gordon Estuary"/>
    <n v="1"/>
    <x v="9"/>
    <s v="Wild"/>
    <x v="0"/>
    <n v="5"/>
    <n v="1"/>
    <n v="2"/>
    <n v="2"/>
    <s v="BS"/>
  </r>
  <r>
    <x v="5"/>
    <x v="0"/>
    <n v="6"/>
    <x v="2"/>
    <n v="5"/>
    <d v="2019-06-05T00:00:00"/>
    <d v="1899-12-30T12:25:00"/>
    <x v="4"/>
    <s v="Butch's (Gordon R.)"/>
    <s v="Gordon Estuary"/>
    <n v="1"/>
    <x v="0"/>
    <s v="Wild"/>
    <x v="3"/>
    <n v="3"/>
    <n v="1"/>
    <n v="3"/>
    <n v="1"/>
    <s v="BS"/>
  </r>
  <r>
    <x v="5"/>
    <x v="0"/>
    <n v="6"/>
    <x v="2"/>
    <n v="5"/>
    <d v="2019-06-05T00:00:00"/>
    <d v="1899-12-30T12:25:00"/>
    <x v="4"/>
    <s v="Butch's (Gordon R.)"/>
    <s v="Gordon Estuary"/>
    <n v="1"/>
    <x v="0"/>
    <s v="Wild"/>
    <x v="0"/>
    <n v="3"/>
    <n v="1"/>
    <n v="2"/>
    <n v="1"/>
    <s v="BS"/>
  </r>
  <r>
    <x v="5"/>
    <x v="0"/>
    <n v="6"/>
    <x v="2"/>
    <n v="5"/>
    <d v="2019-06-05T00:00:00"/>
    <d v="1899-12-30T12:25:00"/>
    <x v="4"/>
    <s v="Butch's (Gordon R.)"/>
    <s v="Gordon Estuary"/>
    <n v="1"/>
    <x v="1"/>
    <s v="Wild"/>
    <x v="0"/>
    <n v="2"/>
    <n v="1"/>
    <n v="2"/>
    <n v="1"/>
    <s v="BS"/>
  </r>
  <r>
    <x v="5"/>
    <x v="0"/>
    <n v="6"/>
    <x v="2"/>
    <n v="5"/>
    <d v="2019-06-05T00:00:00"/>
    <d v="1899-12-30T12:25:00"/>
    <x v="4"/>
    <s v="Butch's (Gordon R.)"/>
    <s v="Gordon Estuary"/>
    <n v="1"/>
    <x v="8"/>
    <s v="Wild"/>
    <x v="2"/>
    <n v="14"/>
    <n v="1"/>
    <n v="5"/>
    <n v="400"/>
    <s v="BS"/>
  </r>
  <r>
    <x v="5"/>
    <x v="0"/>
    <n v="6"/>
    <x v="2"/>
    <n v="5"/>
    <d v="2019-06-05T00:00:00"/>
    <d v="1899-12-30T11:40:00"/>
    <x v="8"/>
    <s v="Q01, left bank Gordon up from confluence"/>
    <s v="Gordon Estuary"/>
    <n v="1"/>
    <x v="0"/>
    <s v="Wild"/>
    <x v="0"/>
    <n v="3"/>
    <n v="1"/>
    <n v="2"/>
    <n v="27"/>
    <s v="BS"/>
  </r>
  <r>
    <x v="5"/>
    <x v="0"/>
    <n v="6"/>
    <x v="2"/>
    <n v="5"/>
    <d v="2019-06-05T00:00:00"/>
    <d v="1899-12-30T11:40:00"/>
    <x v="8"/>
    <s v="Q01, left bank Gordon up from confluence"/>
    <s v="Gordon Estuary"/>
    <n v="1"/>
    <x v="2"/>
    <s v="Wild"/>
    <x v="1"/>
    <n v="8"/>
    <n v="1"/>
    <n v="4"/>
    <n v="8"/>
    <s v="BS"/>
  </r>
  <r>
    <x v="5"/>
    <x v="0"/>
    <n v="6"/>
    <x v="2"/>
    <n v="5"/>
    <d v="2019-06-05T00:00:00"/>
    <d v="1899-12-30T11:40:00"/>
    <x v="8"/>
    <s v="Q01, left bank Gordon up from confluence"/>
    <s v="Gordon Estuary"/>
    <n v="1"/>
    <x v="3"/>
    <s v="Wild"/>
    <x v="1"/>
    <n v="9"/>
    <n v="1"/>
    <n v="4"/>
    <n v="60"/>
    <s v="BS"/>
  </r>
  <r>
    <x v="5"/>
    <x v="0"/>
    <n v="6"/>
    <x v="2"/>
    <n v="5"/>
    <d v="2019-06-05T00:00:00"/>
    <d v="1899-12-30T11:40:00"/>
    <x v="8"/>
    <s v="Q01, left bank Gordon up from confluence"/>
    <s v="Gordon Estuary"/>
    <n v="1"/>
    <x v="4"/>
    <s v="Wild"/>
    <x v="1"/>
    <n v="18"/>
    <n v="1"/>
    <n v="4"/>
    <n v="3"/>
    <s v="BS"/>
  </r>
  <r>
    <x v="5"/>
    <x v="0"/>
    <n v="6"/>
    <x v="2"/>
    <n v="5"/>
    <d v="2019-06-05T00:00:00"/>
    <d v="1899-12-30T11:40:00"/>
    <x v="8"/>
    <s v="Q01, left bank Gordon up from confluence"/>
    <s v="Gordon Estuary"/>
    <n v="1"/>
    <x v="5"/>
    <s v="Wild"/>
    <x v="4"/>
    <n v="15"/>
    <n v="1"/>
    <n v="99"/>
    <n v="10"/>
    <s v="BS"/>
  </r>
  <r>
    <x v="5"/>
    <x v="0"/>
    <n v="6"/>
    <x v="2"/>
    <n v="5"/>
    <d v="2019-06-05T00:00:00"/>
    <d v="1899-12-30T11:40:00"/>
    <x v="8"/>
    <s v="Q01, left bank Gordon up from confluence"/>
    <s v="Gordon Estuary"/>
    <n v="1"/>
    <x v="5"/>
    <s v="Wild"/>
    <x v="2"/>
    <n v="15"/>
    <n v="1"/>
    <n v="5"/>
    <n v="10"/>
    <s v="BS"/>
  </r>
  <r>
    <x v="5"/>
    <x v="0"/>
    <n v="6"/>
    <x v="2"/>
    <n v="5"/>
    <d v="2019-06-05T00:00:00"/>
    <d v="1899-12-30T13:00:00"/>
    <x v="1"/>
    <s v="Gallaugher's"/>
    <s v="Gordon Estuary"/>
    <n v="1"/>
    <x v="9"/>
    <s v="Wild"/>
    <x v="0"/>
    <n v="5"/>
    <n v="1"/>
    <n v="2"/>
    <n v="1"/>
    <s v="BS"/>
  </r>
  <r>
    <x v="5"/>
    <x v="0"/>
    <n v="6"/>
    <x v="2"/>
    <n v="5"/>
    <d v="2019-06-05T00:00:00"/>
    <d v="1899-12-30T13:00:00"/>
    <x v="1"/>
    <s v="Gallaugher's"/>
    <s v="Gordon Estuary"/>
    <n v="1"/>
    <x v="0"/>
    <s v="Wild"/>
    <x v="0"/>
    <n v="3"/>
    <n v="1"/>
    <n v="2"/>
    <n v="9"/>
    <s v="BS"/>
  </r>
  <r>
    <x v="5"/>
    <x v="0"/>
    <n v="6"/>
    <x v="2"/>
    <n v="5"/>
    <d v="2019-06-05T00:00:00"/>
    <d v="1899-12-30T13:00:00"/>
    <x v="1"/>
    <s v="Gallaugher's"/>
    <s v="Gordon Estuary"/>
    <n v="1"/>
    <x v="2"/>
    <s v="Wild"/>
    <x v="1"/>
    <n v="8"/>
    <n v="1"/>
    <n v="4"/>
    <n v="10"/>
    <s v="BS"/>
  </r>
  <r>
    <x v="5"/>
    <x v="0"/>
    <n v="6"/>
    <x v="2"/>
    <n v="5"/>
    <d v="2019-06-05T00:00:00"/>
    <d v="1899-12-30T13:00:00"/>
    <x v="1"/>
    <s v="Gallaugher's"/>
    <s v="Gordon Estuary"/>
    <n v="1"/>
    <x v="3"/>
    <s v="Wild"/>
    <x v="1"/>
    <n v="9"/>
    <n v="1"/>
    <n v="4"/>
    <n v="19"/>
    <s v="BS"/>
  </r>
  <r>
    <x v="5"/>
    <x v="0"/>
    <n v="6"/>
    <x v="2"/>
    <n v="5"/>
    <d v="2019-06-05T00:00:00"/>
    <d v="1899-12-30T13:00:00"/>
    <x v="1"/>
    <s v="Gallaugher's"/>
    <s v="Gordon Estuary"/>
    <n v="1"/>
    <x v="4"/>
    <s v="Wild"/>
    <x v="1"/>
    <n v="18"/>
    <n v="1"/>
    <n v="4"/>
    <n v="9"/>
    <s v="BS"/>
  </r>
  <r>
    <x v="5"/>
    <x v="0"/>
    <n v="6"/>
    <x v="2"/>
    <n v="5"/>
    <d v="2019-06-05T00:00:00"/>
    <d v="1899-12-30T13:00:00"/>
    <x v="1"/>
    <s v="Gallaugher's"/>
    <s v="Gordon Estuary"/>
    <n v="1"/>
    <x v="5"/>
    <s v="Wild"/>
    <x v="1"/>
    <n v="15"/>
    <n v="1"/>
    <n v="4"/>
    <n v="18"/>
    <s v="BS"/>
  </r>
  <r>
    <x v="5"/>
    <x v="0"/>
    <n v="6"/>
    <x v="2"/>
    <n v="5"/>
    <d v="2019-06-05T00:00:00"/>
    <d v="1899-12-30T13:00:00"/>
    <x v="1"/>
    <s v="Gallaugher's"/>
    <s v="Gordon Estuary"/>
    <n v="1"/>
    <x v="10"/>
    <s v="Wild"/>
    <x v="1"/>
    <n v="13"/>
    <n v="1"/>
    <n v="4"/>
    <n v="6"/>
    <s v="BS"/>
  </r>
  <r>
    <x v="5"/>
    <x v="0"/>
    <n v="6"/>
    <x v="2"/>
    <n v="5"/>
    <d v="2019-06-05T00:00:00"/>
    <d v="1899-12-30T13:40:00"/>
    <x v="9"/>
    <s v="Q Jeff (right bank opposite N. Arm confl.)"/>
    <s v="Gordon Estuary"/>
    <n v="1"/>
    <x v="9"/>
    <s v="Wild"/>
    <x v="0"/>
    <n v="5"/>
    <n v="1"/>
    <n v="2"/>
    <n v="1"/>
    <s v="BS"/>
  </r>
  <r>
    <x v="5"/>
    <x v="0"/>
    <n v="6"/>
    <x v="2"/>
    <n v="5"/>
    <d v="2019-06-05T00:00:00"/>
    <d v="1899-12-30T13:40:00"/>
    <x v="9"/>
    <s v="Q Jeff (right bank opposite N. Arm confl.)"/>
    <s v="Gordon Estuary"/>
    <n v="1"/>
    <x v="0"/>
    <s v="Wild"/>
    <x v="0"/>
    <n v="3"/>
    <n v="1"/>
    <n v="2"/>
    <n v="16"/>
    <s v="BS"/>
  </r>
  <r>
    <x v="5"/>
    <x v="0"/>
    <n v="6"/>
    <x v="2"/>
    <n v="5"/>
    <d v="2019-06-05T00:00:00"/>
    <d v="1899-12-30T13:40:00"/>
    <x v="9"/>
    <s v="Q Jeff (right bank opposite N. Arm confl.)"/>
    <s v="Gordon Estuary"/>
    <n v="1"/>
    <x v="1"/>
    <s v="Wild"/>
    <x v="0"/>
    <n v="2"/>
    <n v="1"/>
    <n v="2"/>
    <n v="1"/>
    <s v="BS"/>
  </r>
  <r>
    <x v="5"/>
    <x v="0"/>
    <n v="6"/>
    <x v="2"/>
    <n v="5"/>
    <d v="2019-06-05T00:00:00"/>
    <d v="1899-12-30T13:40:00"/>
    <x v="9"/>
    <s v="Q Jeff (right bank opposite N. Arm confl.)"/>
    <s v="Gordon Estuary"/>
    <n v="1"/>
    <x v="2"/>
    <s v="Wild"/>
    <x v="1"/>
    <n v="8"/>
    <n v="1"/>
    <n v="4"/>
    <n v="6"/>
    <s v="BS"/>
  </r>
  <r>
    <x v="5"/>
    <x v="0"/>
    <n v="6"/>
    <x v="2"/>
    <n v="5"/>
    <d v="2019-06-05T00:00:00"/>
    <d v="1899-12-30T13:40:00"/>
    <x v="9"/>
    <s v="Q Jeff (right bank opposite N. Arm confl.)"/>
    <s v="Gordon Estuary"/>
    <n v="1"/>
    <x v="4"/>
    <s v="Wild"/>
    <x v="1"/>
    <n v="18"/>
    <n v="1"/>
    <n v="4"/>
    <n v="3"/>
    <s v="BS"/>
  </r>
  <r>
    <x v="5"/>
    <x v="0"/>
    <n v="6"/>
    <x v="2"/>
    <n v="5"/>
    <d v="2019-06-05T00:00:00"/>
    <d v="1899-12-30T13:40:00"/>
    <x v="9"/>
    <s v="Q Jeff (right bank opposite N. Arm confl.)"/>
    <s v="Gordon Estuary"/>
    <n v="1"/>
    <x v="5"/>
    <s v="Wild"/>
    <x v="1"/>
    <n v="15"/>
    <n v="1"/>
    <n v="4"/>
    <n v="10"/>
    <s v="BS"/>
  </r>
  <r>
    <x v="5"/>
    <x v="0"/>
    <n v="6"/>
    <x v="2"/>
    <n v="5"/>
    <d v="2019-06-05T00:00:00"/>
    <d v="1899-12-30T13:40:00"/>
    <x v="9"/>
    <s v="Q Jeff (right bank opposite N. Arm confl.)"/>
    <s v="Gordon Estuary"/>
    <n v="1"/>
    <x v="10"/>
    <s v="Wild"/>
    <x v="1"/>
    <n v="13"/>
    <n v="1"/>
    <n v="4"/>
    <n v="54"/>
    <s v="BS"/>
  </r>
  <r>
    <x v="5"/>
    <x v="0"/>
    <n v="6"/>
    <x v="2"/>
    <n v="5"/>
    <d v="2019-06-05T00:00:00"/>
    <d v="1899-12-30T14:40:00"/>
    <x v="0"/>
    <s v="Pacheedah Shores Boat Ramp"/>
    <s v="Gordon Estuary"/>
    <n v="1"/>
    <x v="0"/>
    <s v="Wild"/>
    <x v="3"/>
    <n v="3"/>
    <n v="1"/>
    <n v="3"/>
    <n v="1"/>
    <s v="BS"/>
  </r>
  <r>
    <x v="5"/>
    <x v="0"/>
    <n v="6"/>
    <x v="2"/>
    <n v="5"/>
    <d v="2019-06-05T00:00:00"/>
    <d v="1899-12-30T14:40:00"/>
    <x v="0"/>
    <s v="Pacheedah Shores Boat Ramp"/>
    <s v="Gordon Estuary"/>
    <n v="1"/>
    <x v="0"/>
    <s v="Wild"/>
    <x v="0"/>
    <n v="3"/>
    <n v="1"/>
    <n v="2"/>
    <n v="1"/>
    <s v="BS"/>
  </r>
  <r>
    <x v="5"/>
    <x v="0"/>
    <n v="6"/>
    <x v="2"/>
    <n v="5"/>
    <d v="2019-06-05T00:00:00"/>
    <d v="1899-12-30T14:40:00"/>
    <x v="0"/>
    <s v="Pacheedah Shores Boat Ramp"/>
    <s v="Gordon Estuary"/>
    <n v="1"/>
    <x v="14"/>
    <s v="Wild"/>
    <x v="0"/>
    <n v="6"/>
    <n v="1"/>
    <n v="2"/>
    <n v="10"/>
    <s v="BS"/>
  </r>
  <r>
    <x v="5"/>
    <x v="0"/>
    <n v="6"/>
    <x v="2"/>
    <n v="5"/>
    <d v="2019-06-05T00:00:00"/>
    <d v="1899-12-30T14:40:00"/>
    <x v="0"/>
    <s v="Pacheedah Shores Boat Ramp"/>
    <s v="Gordon Estuary"/>
    <n v="1"/>
    <x v="2"/>
    <s v="Wild"/>
    <x v="1"/>
    <n v="8"/>
    <n v="1"/>
    <n v="4"/>
    <n v="10"/>
    <s v="BS"/>
  </r>
  <r>
    <x v="5"/>
    <x v="0"/>
    <n v="6"/>
    <x v="2"/>
    <n v="5"/>
    <d v="2019-06-05T00:00:00"/>
    <d v="1899-12-30T14:40:00"/>
    <x v="0"/>
    <s v="Pacheedah Shores Boat Ramp"/>
    <s v="Gordon Estuary"/>
    <n v="1"/>
    <x v="3"/>
    <s v="Wild"/>
    <x v="1"/>
    <n v="9"/>
    <n v="1"/>
    <n v="4"/>
    <n v="9"/>
    <s v="BS"/>
  </r>
  <r>
    <x v="5"/>
    <x v="0"/>
    <n v="6"/>
    <x v="2"/>
    <n v="5"/>
    <d v="2019-06-05T00:00:00"/>
    <d v="1899-12-30T14:40:00"/>
    <x v="0"/>
    <s v="Pacheedah Shores Boat Ramp"/>
    <s v="Gordon Estuary"/>
    <n v="1"/>
    <x v="4"/>
    <s v="Wild"/>
    <x v="1"/>
    <n v="18"/>
    <n v="1"/>
    <n v="4"/>
    <n v="9"/>
    <s v="BS"/>
  </r>
  <r>
    <x v="5"/>
    <x v="0"/>
    <n v="6"/>
    <x v="2"/>
    <n v="5"/>
    <d v="2019-06-05T00:00:00"/>
    <d v="1899-12-30T14:40:00"/>
    <x v="0"/>
    <s v="Pacheedah Shores Boat Ramp"/>
    <s v="Gordon Estuary"/>
    <n v="1"/>
    <x v="5"/>
    <s v="Wild"/>
    <x v="1"/>
    <n v="15"/>
    <n v="1"/>
    <n v="4"/>
    <n v="7"/>
    <s v="BS"/>
  </r>
  <r>
    <x v="5"/>
    <x v="0"/>
    <n v="6"/>
    <x v="2"/>
    <n v="5"/>
    <d v="2019-06-05T00:00:00"/>
    <d v="1899-12-30T14:40:00"/>
    <x v="0"/>
    <s v="Pacheedah Shores Boat Ramp"/>
    <s v="Gordon Estuary"/>
    <n v="1"/>
    <x v="10"/>
    <s v="Wild"/>
    <x v="1"/>
    <n v="13"/>
    <n v="1"/>
    <n v="4"/>
    <n v="7"/>
    <s v="BS"/>
  </r>
  <r>
    <x v="5"/>
    <x v="0"/>
    <n v="6"/>
    <x v="2"/>
    <n v="5"/>
    <d v="2019-06-05T00:00:00"/>
    <d v="1899-12-30T15:52:00"/>
    <x v="12"/>
    <s v="Mouth of Site 7 inlet, north side"/>
    <s v="Gordon Estuary"/>
    <n v="1"/>
    <x v="0"/>
    <s v="Wild"/>
    <x v="0"/>
    <n v="3"/>
    <n v="1"/>
    <n v="2"/>
    <n v="8"/>
    <s v="BS"/>
  </r>
  <r>
    <x v="5"/>
    <x v="0"/>
    <n v="6"/>
    <x v="2"/>
    <n v="5"/>
    <d v="2019-06-05T00:00:00"/>
    <d v="1899-12-30T15:52:00"/>
    <x v="12"/>
    <s v="Mouth of Site 7 inlet, north side"/>
    <s v="Gordon Estuary"/>
    <n v="1"/>
    <x v="2"/>
    <s v="Wild"/>
    <x v="1"/>
    <n v="8"/>
    <n v="1"/>
    <n v="4"/>
    <n v="15"/>
    <s v="BS"/>
  </r>
  <r>
    <x v="5"/>
    <x v="0"/>
    <n v="6"/>
    <x v="2"/>
    <n v="5"/>
    <d v="2019-06-05T00:00:00"/>
    <d v="1899-12-30T15:52:00"/>
    <x v="12"/>
    <s v="Mouth of Site 7 inlet, north side"/>
    <s v="Gordon Estuary"/>
    <n v="1"/>
    <x v="3"/>
    <s v="Wild"/>
    <x v="1"/>
    <n v="9"/>
    <n v="1"/>
    <n v="4"/>
    <n v="1"/>
    <s v="BS"/>
  </r>
  <r>
    <x v="5"/>
    <x v="0"/>
    <n v="6"/>
    <x v="2"/>
    <n v="5"/>
    <d v="2019-06-05T00:00:00"/>
    <d v="1899-12-30T15:52:00"/>
    <x v="12"/>
    <s v="Mouth of Site 7 inlet, north side"/>
    <s v="Gordon Estuary"/>
    <n v="1"/>
    <x v="4"/>
    <s v="Wild"/>
    <x v="1"/>
    <n v="18"/>
    <n v="1"/>
    <n v="4"/>
    <n v="8"/>
    <s v="BS"/>
  </r>
  <r>
    <x v="5"/>
    <x v="0"/>
    <n v="6"/>
    <x v="2"/>
    <n v="5"/>
    <d v="2019-06-05T00:00:00"/>
    <d v="1899-12-30T15:52:00"/>
    <x v="12"/>
    <s v="Mouth of Site 7 inlet, north side"/>
    <s v="Gordon Estuary"/>
    <n v="1"/>
    <x v="5"/>
    <s v="Wild"/>
    <x v="1"/>
    <n v="15"/>
    <n v="1"/>
    <n v="4"/>
    <n v="8"/>
    <s v="BS"/>
  </r>
  <r>
    <x v="5"/>
    <x v="0"/>
    <n v="6"/>
    <x v="2"/>
    <n v="5"/>
    <d v="2019-06-05T00:00:00"/>
    <d v="1899-12-30T15:52:00"/>
    <x v="12"/>
    <s v="Mouth of Site 7 inlet, north side"/>
    <s v="Gordon Estuary"/>
    <n v="1"/>
    <x v="10"/>
    <s v="Wild"/>
    <x v="1"/>
    <n v="13"/>
    <n v="1"/>
    <n v="4"/>
    <n v="19"/>
    <s v="BS"/>
  </r>
  <r>
    <x v="5"/>
    <x v="0"/>
    <n v="6"/>
    <x v="2"/>
    <n v="6"/>
    <d v="2019-06-06T00:00:00"/>
    <d v="1899-12-30T12:40:00"/>
    <x v="2"/>
    <s v="South Arm SJ (Old Mill)"/>
    <s v="San Juan Estuary"/>
    <n v="1"/>
    <x v="0"/>
    <s v="Wild"/>
    <x v="0"/>
    <n v="3"/>
    <n v="1"/>
    <n v="2"/>
    <n v="4"/>
    <s v="BS"/>
  </r>
  <r>
    <x v="5"/>
    <x v="0"/>
    <n v="6"/>
    <x v="2"/>
    <n v="6"/>
    <d v="2019-06-06T00:00:00"/>
    <d v="1899-12-30T12:40:00"/>
    <x v="2"/>
    <s v="South Arm SJ (Old Mill)"/>
    <s v="San Juan Estuary"/>
    <n v="1"/>
    <x v="2"/>
    <s v="Wild"/>
    <x v="1"/>
    <n v="8"/>
    <n v="1"/>
    <n v="4"/>
    <n v="12"/>
    <s v="BS"/>
  </r>
  <r>
    <x v="5"/>
    <x v="0"/>
    <n v="6"/>
    <x v="2"/>
    <n v="6"/>
    <d v="2019-06-06T00:00:00"/>
    <d v="1899-12-30T12:40:00"/>
    <x v="2"/>
    <s v="South Arm SJ (Old Mill)"/>
    <s v="San Juan Estuary"/>
    <n v="1"/>
    <x v="3"/>
    <s v="Wild"/>
    <x v="1"/>
    <n v="9"/>
    <n v="1"/>
    <n v="4"/>
    <n v="327"/>
    <s v="BS"/>
  </r>
  <r>
    <x v="5"/>
    <x v="0"/>
    <n v="6"/>
    <x v="2"/>
    <n v="6"/>
    <d v="2019-06-06T00:00:00"/>
    <d v="1899-12-30T12:40:00"/>
    <x v="2"/>
    <s v="South Arm SJ (Old Mill)"/>
    <s v="San Juan Estuary"/>
    <n v="1"/>
    <x v="4"/>
    <s v="Wild"/>
    <x v="1"/>
    <n v="18"/>
    <n v="1"/>
    <n v="4"/>
    <n v="16"/>
    <s v="BS"/>
  </r>
  <r>
    <x v="5"/>
    <x v="0"/>
    <n v="6"/>
    <x v="2"/>
    <n v="6"/>
    <d v="2019-06-06T00:00:00"/>
    <d v="1899-12-30T12:40:00"/>
    <x v="2"/>
    <s v="South Arm SJ (Old Mill)"/>
    <s v="San Juan Estuary"/>
    <n v="1"/>
    <x v="5"/>
    <s v="Wild"/>
    <x v="1"/>
    <n v="15"/>
    <n v="1"/>
    <n v="4"/>
    <n v="15"/>
    <s v="BS"/>
  </r>
  <r>
    <x v="5"/>
    <x v="0"/>
    <n v="6"/>
    <x v="2"/>
    <n v="6"/>
    <d v="2019-06-06T00:00:00"/>
    <d v="1899-12-30T12:40:00"/>
    <x v="2"/>
    <s v="South Arm SJ (Old Mill)"/>
    <s v="San Juan Estuary"/>
    <n v="1"/>
    <x v="10"/>
    <s v="Wild"/>
    <x v="1"/>
    <n v="13"/>
    <n v="1"/>
    <n v="4"/>
    <n v="15"/>
    <s v="BS"/>
  </r>
  <r>
    <x v="5"/>
    <x v="0"/>
    <n v="6"/>
    <x v="2"/>
    <n v="6"/>
    <d v="2019-06-06T00:00:00"/>
    <d v="1899-12-30T13:15:00"/>
    <x v="4"/>
    <s v="Butch's (Gordon R.)"/>
    <s v="Gordon Estuary"/>
    <n v="1"/>
    <x v="9"/>
    <s v="Wild"/>
    <x v="3"/>
    <n v="5"/>
    <n v="1"/>
    <n v="3"/>
    <n v="14"/>
    <s v="BS"/>
  </r>
  <r>
    <x v="5"/>
    <x v="0"/>
    <n v="6"/>
    <x v="2"/>
    <n v="6"/>
    <d v="2019-06-06T00:00:00"/>
    <d v="1899-12-30T13:15:00"/>
    <x v="4"/>
    <s v="Butch's (Gordon R.)"/>
    <s v="Gordon Estuary"/>
    <n v="1"/>
    <x v="0"/>
    <s v="Wild"/>
    <x v="3"/>
    <n v="3"/>
    <n v="1"/>
    <n v="3"/>
    <n v="18"/>
    <s v="BS"/>
  </r>
  <r>
    <x v="5"/>
    <x v="0"/>
    <n v="6"/>
    <x v="2"/>
    <n v="6"/>
    <d v="2019-06-06T00:00:00"/>
    <d v="1899-12-30T13:15:00"/>
    <x v="4"/>
    <s v="Butch's (Gordon R.)"/>
    <s v="Gordon Estuary"/>
    <n v="1"/>
    <x v="0"/>
    <s v="Wild"/>
    <x v="0"/>
    <n v="3"/>
    <n v="1"/>
    <n v="2"/>
    <n v="7"/>
    <s v="BS"/>
  </r>
  <r>
    <x v="5"/>
    <x v="0"/>
    <n v="6"/>
    <x v="2"/>
    <n v="6"/>
    <d v="2019-06-06T00:00:00"/>
    <d v="1899-12-30T13:15:00"/>
    <x v="4"/>
    <s v="Butch's (Gordon R.)"/>
    <s v="Gordon Estuary"/>
    <n v="1"/>
    <x v="1"/>
    <s v="Wild"/>
    <x v="3"/>
    <n v="2"/>
    <n v="1"/>
    <n v="3"/>
    <n v="1"/>
    <s v="BS"/>
  </r>
  <r>
    <x v="5"/>
    <x v="0"/>
    <n v="6"/>
    <x v="2"/>
    <n v="6"/>
    <d v="2019-06-06T00:00:00"/>
    <d v="1899-12-30T13:15:00"/>
    <x v="4"/>
    <s v="Butch's (Gordon R.)"/>
    <s v="Gordon Estuary"/>
    <n v="1"/>
    <x v="1"/>
    <s v="Wild"/>
    <x v="0"/>
    <n v="2"/>
    <n v="1"/>
    <n v="2"/>
    <n v="2"/>
    <s v="BS"/>
  </r>
  <r>
    <x v="5"/>
    <x v="0"/>
    <n v="6"/>
    <x v="2"/>
    <n v="6"/>
    <d v="2019-06-06T00:00:00"/>
    <d v="1899-12-30T13:15:00"/>
    <x v="4"/>
    <s v="Butch's (Gordon R.)"/>
    <s v="Gordon Estuary"/>
    <n v="1"/>
    <x v="2"/>
    <s v="Wild"/>
    <x v="1"/>
    <n v="8"/>
    <n v="1"/>
    <n v="4"/>
    <n v="21"/>
    <s v="BS"/>
  </r>
  <r>
    <x v="5"/>
    <x v="0"/>
    <n v="6"/>
    <x v="2"/>
    <n v="6"/>
    <d v="2019-06-06T00:00:00"/>
    <d v="1899-12-30T13:15:00"/>
    <x v="4"/>
    <s v="Butch's (Gordon R.)"/>
    <s v="Gordon Estuary"/>
    <n v="1"/>
    <x v="4"/>
    <s v="Wild"/>
    <x v="1"/>
    <n v="18"/>
    <n v="1"/>
    <n v="4"/>
    <n v="12"/>
    <s v="BS"/>
  </r>
  <r>
    <x v="5"/>
    <x v="0"/>
    <n v="6"/>
    <x v="2"/>
    <n v="6"/>
    <d v="2019-06-06T00:00:00"/>
    <d v="1899-12-30T13:15:00"/>
    <x v="4"/>
    <s v="Butch's (Gordon R.)"/>
    <s v="Gordon Estuary"/>
    <n v="1"/>
    <x v="5"/>
    <s v="Wild"/>
    <x v="1"/>
    <n v="15"/>
    <n v="1"/>
    <n v="4"/>
    <n v="12"/>
    <s v="BS"/>
  </r>
  <r>
    <x v="5"/>
    <x v="0"/>
    <n v="6"/>
    <x v="2"/>
    <n v="6"/>
    <d v="2019-06-06T00:00:00"/>
    <d v="1899-12-30T13:15:00"/>
    <x v="4"/>
    <s v="Butch's (Gordon R.)"/>
    <s v="Gordon Estuary"/>
    <n v="1"/>
    <x v="10"/>
    <s v="Wild"/>
    <x v="1"/>
    <n v="13"/>
    <n v="1"/>
    <n v="4"/>
    <n v="9"/>
    <s v="BS"/>
  </r>
  <r>
    <x v="5"/>
    <x v="0"/>
    <n v="6"/>
    <x v="2"/>
    <n v="6"/>
    <d v="2019-06-06T00:00:00"/>
    <d v="1899-12-30T13:15:00"/>
    <x v="4"/>
    <s v="Butch's (Gordon R.)"/>
    <s v="Gordon Estuary"/>
    <n v="1"/>
    <x v="14"/>
    <s v="Wild"/>
    <x v="3"/>
    <n v="6"/>
    <n v="1"/>
    <n v="3"/>
    <n v="1"/>
    <s v="BS"/>
  </r>
  <r>
    <x v="5"/>
    <x v="0"/>
    <n v="6"/>
    <x v="2"/>
    <n v="6"/>
    <d v="2019-06-06T00:00:00"/>
    <d v="1899-12-30T15:25:00"/>
    <x v="3"/>
    <s v="Central Arm SJ at Island Rd Bridge"/>
    <s v="San Juan Estuary"/>
    <n v="1"/>
    <x v="0"/>
    <s v="Wild"/>
    <x v="0"/>
    <n v="3"/>
    <n v="1"/>
    <n v="2"/>
    <n v="18"/>
    <s v="BS"/>
  </r>
  <r>
    <x v="5"/>
    <x v="0"/>
    <n v="6"/>
    <x v="2"/>
    <n v="6"/>
    <d v="2019-06-06T00:00:00"/>
    <d v="1899-12-30T15:25:00"/>
    <x v="3"/>
    <s v="Central Arm SJ at Island Rd Bridge"/>
    <s v="San Juan Estuary"/>
    <n v="1"/>
    <x v="2"/>
    <s v="Wild"/>
    <x v="1"/>
    <n v="8"/>
    <n v="1"/>
    <n v="4"/>
    <n v="6"/>
    <s v="BS"/>
  </r>
  <r>
    <x v="5"/>
    <x v="0"/>
    <n v="6"/>
    <x v="2"/>
    <n v="6"/>
    <d v="2019-06-06T00:00:00"/>
    <d v="1899-12-30T15:25:00"/>
    <x v="3"/>
    <s v="Central Arm SJ at Island Rd Bridge"/>
    <s v="San Juan Estuary"/>
    <n v="1"/>
    <x v="4"/>
    <s v="Wild"/>
    <x v="1"/>
    <n v="18"/>
    <n v="1"/>
    <n v="4"/>
    <n v="1"/>
    <s v="BS"/>
  </r>
  <r>
    <x v="5"/>
    <x v="0"/>
    <n v="6"/>
    <x v="2"/>
    <n v="6"/>
    <d v="2019-06-06T00:00:00"/>
    <d v="1899-12-30T14:36:00"/>
    <x v="11"/>
    <s v="Q4, u/s of Tanis's template site"/>
    <s v="San Juan Estuary"/>
    <n v="1"/>
    <x v="0"/>
    <s v="Wild"/>
    <x v="0"/>
    <n v="3"/>
    <n v="1"/>
    <n v="2"/>
    <n v="53"/>
    <s v="BS"/>
  </r>
  <r>
    <x v="5"/>
    <x v="0"/>
    <n v="6"/>
    <x v="2"/>
    <n v="6"/>
    <d v="2019-06-06T00:00:00"/>
    <d v="1899-12-30T14:36:00"/>
    <x v="11"/>
    <s v="Q4, u/s of Tanis's template site"/>
    <s v="San Juan Estuary"/>
    <n v="1"/>
    <x v="2"/>
    <s v="Wild"/>
    <x v="1"/>
    <n v="8"/>
    <n v="1"/>
    <n v="4"/>
    <n v="7"/>
    <s v="BS"/>
  </r>
  <r>
    <x v="5"/>
    <x v="0"/>
    <n v="6"/>
    <x v="2"/>
    <n v="6"/>
    <d v="2019-06-06T00:00:00"/>
    <d v="1899-12-30T14:36:00"/>
    <x v="11"/>
    <s v="Q4, u/s of Tanis's template site"/>
    <s v="San Juan Estuary"/>
    <n v="1"/>
    <x v="3"/>
    <s v="Wild"/>
    <x v="1"/>
    <n v="9"/>
    <n v="1"/>
    <n v="4"/>
    <n v="1"/>
    <s v="BS"/>
  </r>
  <r>
    <x v="5"/>
    <x v="0"/>
    <n v="6"/>
    <x v="2"/>
    <n v="6"/>
    <d v="2019-06-06T00:00:00"/>
    <d v="1899-12-30T14:36:00"/>
    <x v="11"/>
    <s v="Q4, u/s of Tanis's template site"/>
    <s v="San Juan Estuary"/>
    <n v="1"/>
    <x v="5"/>
    <s v="Wild"/>
    <x v="1"/>
    <n v="15"/>
    <n v="1"/>
    <n v="4"/>
    <n v="4"/>
    <s v="BS"/>
  </r>
  <r>
    <x v="5"/>
    <x v="0"/>
    <n v="6"/>
    <x v="2"/>
    <n v="6"/>
    <d v="2019-06-06T00:00:00"/>
    <d v="1899-12-30T14:36:00"/>
    <x v="11"/>
    <s v="Q4, u/s of Tanis's template site"/>
    <s v="San Juan Estuary"/>
    <n v="1"/>
    <x v="10"/>
    <s v="Wild"/>
    <x v="1"/>
    <n v="13"/>
    <n v="1"/>
    <n v="4"/>
    <n v="7"/>
    <s v="BS"/>
  </r>
  <r>
    <x v="5"/>
    <x v="0"/>
    <n v="6"/>
    <x v="2"/>
    <n v="6"/>
    <d v="2019-06-06T00:00:00"/>
    <d v="1899-12-30T16:05:00"/>
    <x v="10"/>
    <s v="Q Helen, top of Island Road"/>
    <s v="San Juan Estuary"/>
    <n v="1"/>
    <x v="0"/>
    <s v="Wild"/>
    <x v="0"/>
    <n v="3"/>
    <n v="1"/>
    <n v="2"/>
    <n v="15"/>
    <s v="BS"/>
  </r>
  <r>
    <x v="5"/>
    <x v="0"/>
    <n v="6"/>
    <x v="2"/>
    <n v="6"/>
    <d v="2019-06-06T00:00:00"/>
    <d v="1899-12-30T16:05:00"/>
    <x v="10"/>
    <s v="Q Helen, top of Island Road"/>
    <s v="San Juan Estuary"/>
    <n v="1"/>
    <x v="2"/>
    <s v="Wild"/>
    <x v="1"/>
    <n v="8"/>
    <n v="1"/>
    <n v="4"/>
    <n v="3"/>
    <s v="BS"/>
  </r>
  <r>
    <x v="5"/>
    <x v="0"/>
    <n v="6"/>
    <x v="2"/>
    <n v="7"/>
    <d v="2019-06-07T00:00:00"/>
    <d v="1899-12-30T11:50:00"/>
    <x v="8"/>
    <s v="Q01, left bank Gordon up from confluence"/>
    <s v="Gordon Estuary"/>
    <n v="1"/>
    <x v="0"/>
    <s v="Wild"/>
    <x v="0"/>
    <n v="3"/>
    <n v="1"/>
    <n v="2"/>
    <n v="10"/>
    <s v="BS"/>
  </r>
  <r>
    <x v="5"/>
    <x v="0"/>
    <n v="6"/>
    <x v="2"/>
    <n v="7"/>
    <d v="2019-06-07T00:00:00"/>
    <d v="1899-12-30T11:50:00"/>
    <x v="8"/>
    <s v="Q01, left bank Gordon up from confluence"/>
    <s v="Gordon Estuary"/>
    <n v="1"/>
    <x v="7"/>
    <s v="Wild"/>
    <x v="2"/>
    <n v="16"/>
    <n v="1"/>
    <n v="5"/>
    <n v="1"/>
    <s v="BS"/>
  </r>
  <r>
    <x v="5"/>
    <x v="0"/>
    <n v="6"/>
    <x v="2"/>
    <n v="7"/>
    <d v="2019-06-07T00:00:00"/>
    <d v="1899-12-30T12:50:00"/>
    <x v="13"/>
    <s v="Q02, Site 5 natural marsh middle channel"/>
    <s v="Gordon Estuary"/>
    <n v="1"/>
    <x v="0"/>
    <s v="Wild"/>
    <x v="0"/>
    <n v="3"/>
    <n v="1"/>
    <n v="2"/>
    <n v="4"/>
    <s v="PS"/>
  </r>
  <r>
    <x v="5"/>
    <x v="0"/>
    <n v="6"/>
    <x v="2"/>
    <n v="7"/>
    <d v="2019-06-07T00:00:00"/>
    <d v="1899-12-30T15:30:00"/>
    <x v="14"/>
    <s v="Site 1 salt marsh"/>
    <s v="Gordon Estuary"/>
    <n v="1"/>
    <x v="0"/>
    <s v="Wild"/>
    <x v="0"/>
    <n v="3"/>
    <n v="1"/>
    <n v="2"/>
    <n v="2"/>
    <s v="PS"/>
  </r>
  <r>
    <x v="5"/>
    <x v="0"/>
    <n v="6"/>
    <x v="2"/>
    <n v="7"/>
    <d v="2019-06-07T00:00:00"/>
    <d v="1899-12-30T15:30:00"/>
    <x v="14"/>
    <s v="Site 1 salt marsh"/>
    <s v="Gordon Estuary"/>
    <n v="1"/>
    <x v="2"/>
    <s v="Wild"/>
    <x v="1"/>
    <n v="8"/>
    <n v="1"/>
    <n v="4"/>
    <s v="lots"/>
    <s v="PS"/>
  </r>
  <r>
    <x v="5"/>
    <x v="0"/>
    <n v="6"/>
    <x v="2"/>
    <n v="7"/>
    <d v="2019-06-07T00:00:00"/>
    <d v="1899-12-30T15:30:00"/>
    <x v="14"/>
    <s v="Site 1 salt marsh"/>
    <s v="Gordon Estuary"/>
    <n v="1"/>
    <x v="3"/>
    <s v="Wild"/>
    <x v="1"/>
    <n v="9"/>
    <n v="1"/>
    <n v="4"/>
    <s v="lots"/>
    <s v="PS"/>
  </r>
  <r>
    <x v="5"/>
    <x v="0"/>
    <n v="6"/>
    <x v="2"/>
    <n v="7"/>
    <d v="2019-06-07T00:00:00"/>
    <d v="1899-12-30T15:30:00"/>
    <x v="14"/>
    <s v="Site 1 salt marsh"/>
    <s v="Gordon Estuary"/>
    <n v="1"/>
    <x v="4"/>
    <s v="Wild"/>
    <x v="1"/>
    <n v="18"/>
    <n v="1"/>
    <n v="4"/>
    <s v="lots"/>
    <s v="PS"/>
  </r>
  <r>
    <x v="5"/>
    <x v="0"/>
    <n v="6"/>
    <x v="2"/>
    <n v="7"/>
    <d v="2019-06-07T00:00:00"/>
    <d v="1899-12-30T15:30:00"/>
    <x v="14"/>
    <s v="Site 1 salt marsh"/>
    <s v="Gordon Estuary"/>
    <n v="1"/>
    <x v="5"/>
    <s v="Wild"/>
    <x v="1"/>
    <n v="15"/>
    <n v="1"/>
    <n v="4"/>
    <s v="lots"/>
    <s v="PS"/>
  </r>
  <r>
    <x v="5"/>
    <x v="0"/>
    <n v="6"/>
    <x v="2"/>
    <n v="7"/>
    <d v="2019-06-07T00:00:00"/>
    <d v="1899-12-30T15:30:00"/>
    <x v="14"/>
    <s v="Site 1 salt marsh"/>
    <s v="Gordon Estuary"/>
    <n v="1"/>
    <x v="10"/>
    <s v="Wild"/>
    <x v="1"/>
    <n v="13"/>
    <n v="1"/>
    <n v="4"/>
    <s v="lots"/>
    <s v="PS"/>
  </r>
  <r>
    <x v="6"/>
    <x v="0"/>
    <n v="6"/>
    <x v="2"/>
    <n v="12"/>
    <d v="2019-06-12T00:00:00"/>
    <d v="1899-12-30T08:55:00"/>
    <x v="6"/>
    <s v="Smokies"/>
    <s v="Gordon Estuary"/>
    <n v="1"/>
    <x v="2"/>
    <s v="Wild"/>
    <x v="1"/>
    <n v="8"/>
    <n v="1"/>
    <n v="4"/>
    <n v="7"/>
    <s v="BS"/>
  </r>
  <r>
    <x v="6"/>
    <x v="0"/>
    <n v="6"/>
    <x v="2"/>
    <n v="12"/>
    <d v="2019-06-12T00:00:00"/>
    <d v="1899-12-30T08:55:00"/>
    <x v="6"/>
    <s v="Smokies"/>
    <s v="Gordon Estuary"/>
    <n v="1"/>
    <x v="3"/>
    <s v="Wild"/>
    <x v="1"/>
    <n v="9"/>
    <n v="1"/>
    <n v="4"/>
    <n v="36"/>
    <s v="BS"/>
  </r>
  <r>
    <x v="6"/>
    <x v="0"/>
    <n v="6"/>
    <x v="2"/>
    <n v="12"/>
    <d v="2019-06-12T00:00:00"/>
    <d v="1899-12-30T08:55:00"/>
    <x v="6"/>
    <s v="Smokies"/>
    <s v="Gordon Estuary"/>
    <n v="1"/>
    <x v="4"/>
    <s v="Wild"/>
    <x v="1"/>
    <n v="18"/>
    <n v="1"/>
    <n v="4"/>
    <n v="3"/>
    <s v="BS"/>
  </r>
  <r>
    <x v="6"/>
    <x v="0"/>
    <n v="6"/>
    <x v="2"/>
    <n v="12"/>
    <d v="2019-06-12T00:00:00"/>
    <d v="1899-12-30T08:55:00"/>
    <x v="6"/>
    <s v="Smokies"/>
    <s v="Gordon Estuary"/>
    <n v="1"/>
    <x v="5"/>
    <s v="Wild"/>
    <x v="1"/>
    <n v="15"/>
    <n v="1"/>
    <n v="4"/>
    <n v="32"/>
    <s v="BS"/>
  </r>
  <r>
    <x v="6"/>
    <x v="0"/>
    <n v="6"/>
    <x v="2"/>
    <n v="12"/>
    <d v="2019-06-12T00:00:00"/>
    <d v="1899-12-30T08:55:00"/>
    <x v="6"/>
    <s v="Smokies"/>
    <s v="Gordon Estuary"/>
    <n v="1"/>
    <x v="10"/>
    <s v="Wild"/>
    <x v="1"/>
    <n v="13"/>
    <n v="1"/>
    <n v="4"/>
    <n v="5"/>
    <s v="BS"/>
  </r>
  <r>
    <x v="6"/>
    <x v="0"/>
    <n v="6"/>
    <x v="2"/>
    <n v="12"/>
    <d v="2019-06-12T00:00:00"/>
    <d v="1899-12-30T09:07:00"/>
    <x v="1"/>
    <s v="Gallaugher's"/>
    <s v="Gordon Estuary"/>
    <n v="1"/>
    <x v="0"/>
    <s v="Wild"/>
    <x v="0"/>
    <n v="3"/>
    <n v="1"/>
    <n v="2"/>
    <n v="6"/>
    <s v="BS"/>
  </r>
  <r>
    <x v="6"/>
    <x v="0"/>
    <n v="6"/>
    <x v="2"/>
    <n v="12"/>
    <d v="2019-06-12T00:00:00"/>
    <d v="1899-12-30T09:07:00"/>
    <x v="1"/>
    <s v="Gallaugher's"/>
    <s v="Gordon Estuary"/>
    <n v="1"/>
    <x v="2"/>
    <s v="Wild"/>
    <x v="1"/>
    <n v="8"/>
    <n v="1"/>
    <n v="4"/>
    <n v="5"/>
    <s v="BS"/>
  </r>
  <r>
    <x v="6"/>
    <x v="0"/>
    <n v="6"/>
    <x v="2"/>
    <n v="12"/>
    <d v="2019-06-12T00:00:00"/>
    <d v="1899-12-30T09:07:00"/>
    <x v="1"/>
    <s v="Gallaugher's"/>
    <s v="Gordon Estuary"/>
    <n v="1"/>
    <x v="3"/>
    <s v="Wild"/>
    <x v="1"/>
    <n v="9"/>
    <n v="1"/>
    <n v="4"/>
    <n v="75"/>
    <s v="BS"/>
  </r>
  <r>
    <x v="6"/>
    <x v="0"/>
    <n v="6"/>
    <x v="2"/>
    <n v="12"/>
    <d v="2019-06-12T00:00:00"/>
    <d v="1899-12-30T09:07:00"/>
    <x v="1"/>
    <s v="Gallaugher's"/>
    <s v="Gordon Estuary"/>
    <n v="1"/>
    <x v="4"/>
    <s v="Wild"/>
    <x v="1"/>
    <n v="18"/>
    <n v="1"/>
    <n v="4"/>
    <n v="3"/>
    <s v="BS"/>
  </r>
  <r>
    <x v="6"/>
    <x v="0"/>
    <n v="6"/>
    <x v="2"/>
    <n v="12"/>
    <d v="2019-06-12T00:00:00"/>
    <d v="1899-12-30T09:07:00"/>
    <x v="1"/>
    <s v="Gallaugher's"/>
    <s v="Gordon Estuary"/>
    <n v="1"/>
    <x v="5"/>
    <s v="Wild"/>
    <x v="1"/>
    <n v="15"/>
    <n v="1"/>
    <n v="4"/>
    <n v="5"/>
    <s v="BS"/>
  </r>
  <r>
    <x v="6"/>
    <x v="0"/>
    <n v="6"/>
    <x v="2"/>
    <n v="12"/>
    <d v="2019-06-12T00:00:00"/>
    <d v="1899-12-30T09:07:00"/>
    <x v="1"/>
    <s v="Gallaugher's"/>
    <s v="Gordon Estuary"/>
    <n v="1"/>
    <x v="6"/>
    <s v="Wild"/>
    <x v="1"/>
    <n v="11"/>
    <n v="1"/>
    <n v="4"/>
    <n v="5"/>
    <s v="BS"/>
  </r>
  <r>
    <x v="6"/>
    <x v="0"/>
    <n v="6"/>
    <x v="2"/>
    <n v="12"/>
    <d v="2019-06-12T00:00:00"/>
    <d v="1899-12-30T09:07:00"/>
    <x v="1"/>
    <s v="Gallaugher's"/>
    <s v="Gordon Estuary"/>
    <n v="1"/>
    <x v="10"/>
    <s v="Wild"/>
    <x v="1"/>
    <n v="13"/>
    <n v="1"/>
    <n v="4"/>
    <n v="2"/>
    <s v="BS"/>
  </r>
  <r>
    <x v="6"/>
    <x v="0"/>
    <n v="6"/>
    <x v="2"/>
    <n v="12"/>
    <d v="2019-06-12T00:00:00"/>
    <d v="1899-12-30T10:04:00"/>
    <x v="0"/>
    <s v="Pacheedah Shores Boat Ramp"/>
    <s v="Gordon Estuary"/>
    <n v="1"/>
    <x v="0"/>
    <s v="Wild"/>
    <x v="3"/>
    <n v="3"/>
    <n v="1"/>
    <n v="3"/>
    <n v="1"/>
    <s v="BS"/>
  </r>
  <r>
    <x v="6"/>
    <x v="0"/>
    <n v="6"/>
    <x v="2"/>
    <n v="12"/>
    <d v="2019-06-12T00:00:00"/>
    <d v="1899-12-30T10:04:00"/>
    <x v="0"/>
    <s v="Pacheedah Shores Boat Ramp"/>
    <s v="Gordon Estuary"/>
    <n v="1"/>
    <x v="0"/>
    <s v="Wild"/>
    <x v="0"/>
    <n v="3"/>
    <n v="1"/>
    <n v="2"/>
    <n v="8"/>
    <s v="BS"/>
  </r>
  <r>
    <x v="6"/>
    <x v="0"/>
    <n v="6"/>
    <x v="2"/>
    <n v="12"/>
    <d v="2019-06-12T00:00:00"/>
    <d v="1899-12-30T10:04:00"/>
    <x v="0"/>
    <s v="Pacheedah Shores Boat Ramp"/>
    <s v="Gordon Estuary"/>
    <n v="1"/>
    <x v="2"/>
    <s v="Wild"/>
    <x v="1"/>
    <n v="8"/>
    <n v="1"/>
    <n v="4"/>
    <n v="15"/>
    <s v="BS"/>
  </r>
  <r>
    <x v="6"/>
    <x v="0"/>
    <n v="6"/>
    <x v="2"/>
    <n v="12"/>
    <d v="2019-06-12T00:00:00"/>
    <d v="1899-12-30T10:04:00"/>
    <x v="0"/>
    <s v="Pacheedah Shores Boat Ramp"/>
    <s v="Gordon Estuary"/>
    <n v="1"/>
    <x v="3"/>
    <s v="Wild"/>
    <x v="1"/>
    <n v="9"/>
    <n v="1"/>
    <n v="4"/>
    <n v="21"/>
    <s v="BS"/>
  </r>
  <r>
    <x v="6"/>
    <x v="0"/>
    <n v="6"/>
    <x v="2"/>
    <n v="12"/>
    <d v="2019-06-12T00:00:00"/>
    <d v="1899-12-30T10:04:00"/>
    <x v="0"/>
    <s v="Pacheedah Shores Boat Ramp"/>
    <s v="Gordon Estuary"/>
    <n v="1"/>
    <x v="4"/>
    <s v="Wild"/>
    <x v="1"/>
    <n v="18"/>
    <n v="1"/>
    <n v="4"/>
    <n v="14"/>
    <s v="BS"/>
  </r>
  <r>
    <x v="6"/>
    <x v="0"/>
    <n v="6"/>
    <x v="2"/>
    <n v="12"/>
    <d v="2019-06-12T00:00:00"/>
    <d v="1899-12-30T10:04:00"/>
    <x v="0"/>
    <s v="Pacheedah Shores Boat Ramp"/>
    <s v="Gordon Estuary"/>
    <n v="1"/>
    <x v="5"/>
    <s v="Wild"/>
    <x v="1"/>
    <n v="15"/>
    <n v="1"/>
    <n v="4"/>
    <n v="9"/>
    <s v="BS"/>
  </r>
  <r>
    <x v="6"/>
    <x v="0"/>
    <n v="6"/>
    <x v="2"/>
    <n v="12"/>
    <d v="2019-06-12T00:00:00"/>
    <d v="1899-12-30T10:04:00"/>
    <x v="0"/>
    <s v="Pacheedah Shores Boat Ramp"/>
    <s v="Gordon Estuary"/>
    <n v="1"/>
    <x v="6"/>
    <s v="Wild"/>
    <x v="1"/>
    <n v="11"/>
    <n v="1"/>
    <n v="4"/>
    <n v="1"/>
    <s v="BS"/>
  </r>
  <r>
    <x v="6"/>
    <x v="0"/>
    <n v="6"/>
    <x v="2"/>
    <n v="12"/>
    <d v="2019-06-12T00:00:00"/>
    <d v="1899-12-30T10:04:00"/>
    <x v="0"/>
    <s v="Pacheedah Shores Boat Ramp"/>
    <s v="Gordon Estuary"/>
    <n v="1"/>
    <x v="10"/>
    <s v="Wild"/>
    <x v="1"/>
    <n v="13"/>
    <n v="1"/>
    <n v="4"/>
    <n v="53"/>
    <s v="BS"/>
  </r>
  <r>
    <x v="6"/>
    <x v="0"/>
    <n v="6"/>
    <x v="2"/>
    <n v="12"/>
    <d v="2019-06-12T00:00:00"/>
    <d v="1899-12-30T10:04:00"/>
    <x v="0"/>
    <s v="Pacheedah Shores Boat Ramp"/>
    <s v="Gordon Estuary"/>
    <n v="1"/>
    <x v="11"/>
    <s v="Wild"/>
    <x v="2"/>
    <n v="20"/>
    <n v="1"/>
    <n v="5"/>
    <n v="1"/>
    <s v="BS"/>
  </r>
  <r>
    <x v="6"/>
    <x v="0"/>
    <n v="6"/>
    <x v="2"/>
    <n v="12"/>
    <d v="2019-06-12T00:00:00"/>
    <d v="1899-12-30T10:39:00"/>
    <x v="6"/>
    <s v="Smokies"/>
    <s v="Gordon Estuary"/>
    <n v="1"/>
    <x v="2"/>
    <s v="Wild"/>
    <x v="1"/>
    <n v="8"/>
    <n v="1"/>
    <n v="4"/>
    <n v="7"/>
    <s v="BS"/>
  </r>
  <r>
    <x v="6"/>
    <x v="0"/>
    <n v="6"/>
    <x v="2"/>
    <n v="12"/>
    <d v="2019-06-12T00:00:00"/>
    <d v="1899-12-30T10:39:00"/>
    <x v="6"/>
    <s v="Smokies"/>
    <s v="Gordon Estuary"/>
    <n v="1"/>
    <x v="0"/>
    <s v="Wild"/>
    <x v="0"/>
    <n v="3"/>
    <n v="1"/>
    <n v="2"/>
    <n v="8"/>
    <s v="BS"/>
  </r>
  <r>
    <x v="6"/>
    <x v="0"/>
    <n v="6"/>
    <x v="2"/>
    <n v="12"/>
    <d v="2019-06-12T00:00:00"/>
    <d v="1899-12-30T10:39:00"/>
    <x v="6"/>
    <s v="Smokies"/>
    <s v="Gordon Estuary"/>
    <n v="1"/>
    <x v="3"/>
    <s v="Wild"/>
    <x v="1"/>
    <n v="9"/>
    <n v="1"/>
    <n v="4"/>
    <n v="13"/>
    <s v="BS"/>
  </r>
  <r>
    <x v="6"/>
    <x v="0"/>
    <n v="6"/>
    <x v="2"/>
    <n v="12"/>
    <d v="2019-06-12T00:00:00"/>
    <d v="1899-12-30T10:39:00"/>
    <x v="6"/>
    <s v="Smokies"/>
    <s v="Gordon Estuary"/>
    <n v="1"/>
    <x v="3"/>
    <s v="Wild"/>
    <x v="1"/>
    <n v="9"/>
    <n v="1"/>
    <n v="4"/>
    <n v="21"/>
    <s v="BS"/>
  </r>
  <r>
    <x v="6"/>
    <x v="0"/>
    <n v="6"/>
    <x v="2"/>
    <n v="12"/>
    <d v="2019-06-12T00:00:00"/>
    <d v="1899-12-30T10:39:00"/>
    <x v="6"/>
    <s v="Smokies"/>
    <s v="Gordon Estuary"/>
    <n v="1"/>
    <x v="4"/>
    <s v="Wild"/>
    <x v="1"/>
    <n v="18"/>
    <n v="1"/>
    <n v="4"/>
    <n v="5"/>
    <s v="BS"/>
  </r>
  <r>
    <x v="6"/>
    <x v="0"/>
    <n v="6"/>
    <x v="2"/>
    <n v="12"/>
    <d v="2019-06-12T00:00:00"/>
    <d v="1899-12-30T10:39:00"/>
    <x v="6"/>
    <s v="Smokies"/>
    <s v="Gordon Estuary"/>
    <n v="1"/>
    <x v="5"/>
    <s v="Wild"/>
    <x v="1"/>
    <n v="15"/>
    <n v="1"/>
    <n v="4"/>
    <n v="16"/>
    <s v="BS"/>
  </r>
  <r>
    <x v="6"/>
    <x v="0"/>
    <n v="6"/>
    <x v="2"/>
    <n v="12"/>
    <d v="2019-06-12T00:00:00"/>
    <d v="1899-12-30T10:39:00"/>
    <x v="6"/>
    <s v="Smokies"/>
    <s v="Gordon Estuary"/>
    <n v="1"/>
    <x v="10"/>
    <s v="Wild"/>
    <x v="1"/>
    <n v="13"/>
    <n v="1"/>
    <n v="4"/>
    <n v="14"/>
    <s v="BS"/>
  </r>
  <r>
    <x v="6"/>
    <x v="0"/>
    <n v="6"/>
    <x v="2"/>
    <n v="12"/>
    <d v="2019-06-12T00:00:00"/>
    <d v="1899-12-30T10:55:00"/>
    <x v="9"/>
    <s v="Q Jeff (right bank opposite N. Arm confl.)"/>
    <s v="Gordon Estuary"/>
    <n v="1"/>
    <x v="2"/>
    <s v="Wild"/>
    <x v="1"/>
    <n v="8"/>
    <n v="1"/>
    <n v="4"/>
    <n v="1"/>
    <s v="BS"/>
  </r>
  <r>
    <x v="6"/>
    <x v="0"/>
    <n v="6"/>
    <x v="2"/>
    <n v="12"/>
    <d v="2019-06-12T00:00:00"/>
    <d v="1899-12-30T10:55:00"/>
    <x v="9"/>
    <s v="Q Jeff (right bank opposite N. Arm confl.)"/>
    <s v="Gordon Estuary"/>
    <n v="1"/>
    <x v="3"/>
    <s v="Wild"/>
    <x v="1"/>
    <n v="9"/>
    <n v="1"/>
    <n v="4"/>
    <n v="3"/>
    <s v="BS"/>
  </r>
  <r>
    <x v="6"/>
    <x v="0"/>
    <n v="6"/>
    <x v="2"/>
    <n v="12"/>
    <d v="2019-06-12T00:00:00"/>
    <d v="1899-12-30T10:55:00"/>
    <x v="9"/>
    <s v="Q Jeff (right bank opposite N. Arm confl.)"/>
    <s v="Gordon Estuary"/>
    <n v="1"/>
    <x v="4"/>
    <s v="Wild"/>
    <x v="1"/>
    <n v="18"/>
    <n v="1"/>
    <n v="4"/>
    <n v="5"/>
    <s v="BS"/>
  </r>
  <r>
    <x v="6"/>
    <x v="0"/>
    <n v="6"/>
    <x v="2"/>
    <n v="12"/>
    <d v="2019-06-12T00:00:00"/>
    <d v="1899-12-30T10:55:00"/>
    <x v="9"/>
    <s v="Q Jeff (right bank opposite N. Arm confl.)"/>
    <s v="Gordon Estuary"/>
    <n v="1"/>
    <x v="5"/>
    <s v="Wild"/>
    <x v="1"/>
    <n v="15"/>
    <n v="1"/>
    <n v="4"/>
    <n v="47"/>
    <s v="BS"/>
  </r>
  <r>
    <x v="6"/>
    <x v="0"/>
    <n v="6"/>
    <x v="2"/>
    <n v="12"/>
    <d v="2019-06-12T00:00:00"/>
    <d v="1899-12-30T10:55:00"/>
    <x v="9"/>
    <s v="Q Jeff (right bank opposite N. Arm confl.)"/>
    <s v="Gordon Estuary"/>
    <n v="1"/>
    <x v="10"/>
    <s v="Wild"/>
    <x v="1"/>
    <n v="13"/>
    <n v="1"/>
    <n v="4"/>
    <n v="11"/>
    <s v="BS"/>
  </r>
  <r>
    <x v="6"/>
    <x v="0"/>
    <n v="6"/>
    <x v="2"/>
    <n v="12"/>
    <d v="2019-06-12T00:00:00"/>
    <d v="1899-12-30T11:47:00"/>
    <x v="4"/>
    <s v="Butch's (Gordon R.)"/>
    <s v="Gordon Estuary"/>
    <n v="1"/>
    <x v="0"/>
    <s v="Wild"/>
    <x v="0"/>
    <n v="3"/>
    <n v="1"/>
    <n v="2"/>
    <n v="1"/>
    <s v="BS"/>
  </r>
  <r>
    <x v="6"/>
    <x v="0"/>
    <n v="6"/>
    <x v="2"/>
    <n v="12"/>
    <d v="2019-06-12T00:00:00"/>
    <d v="1899-12-30T11:47:00"/>
    <x v="4"/>
    <s v="Butch's (Gordon R.)"/>
    <s v="Gordon Estuary"/>
    <n v="1"/>
    <x v="2"/>
    <s v="Wild"/>
    <x v="1"/>
    <n v="8"/>
    <n v="1"/>
    <n v="4"/>
    <n v="2"/>
    <s v="BS"/>
  </r>
  <r>
    <x v="6"/>
    <x v="0"/>
    <n v="6"/>
    <x v="2"/>
    <n v="12"/>
    <d v="2019-06-12T00:00:00"/>
    <d v="1899-12-30T11:47:00"/>
    <x v="4"/>
    <s v="Butch's (Gordon R.)"/>
    <s v="Gordon Estuary"/>
    <n v="1"/>
    <x v="8"/>
    <s v="Wild"/>
    <x v="2"/>
    <n v="14"/>
    <n v="1"/>
    <n v="5"/>
    <n v="1000"/>
    <s v="BS"/>
  </r>
  <r>
    <x v="6"/>
    <x v="0"/>
    <n v="6"/>
    <x v="2"/>
    <n v="12"/>
    <d v="2019-06-12T00:00:00"/>
    <d v="1899-12-30T12:04:00"/>
    <x v="8"/>
    <s v="Q01, left bank Gordon up from confluence"/>
    <s v="Gordon Estuary"/>
    <n v="1"/>
    <x v="0"/>
    <s v="Wild"/>
    <x v="0"/>
    <n v="3"/>
    <n v="1"/>
    <n v="2"/>
    <n v="11"/>
    <s v="BS"/>
  </r>
  <r>
    <x v="6"/>
    <x v="0"/>
    <n v="6"/>
    <x v="2"/>
    <n v="12"/>
    <d v="2019-06-12T00:00:00"/>
    <d v="1899-12-30T12:04:00"/>
    <x v="8"/>
    <s v="Q01, left bank Gordon up from confluence"/>
    <s v="Gordon Estuary"/>
    <n v="1"/>
    <x v="2"/>
    <s v="Wild"/>
    <x v="1"/>
    <n v="8"/>
    <n v="1"/>
    <n v="4"/>
    <n v="9"/>
    <s v="BS"/>
  </r>
  <r>
    <x v="6"/>
    <x v="0"/>
    <n v="6"/>
    <x v="2"/>
    <n v="12"/>
    <d v="2019-06-12T00:00:00"/>
    <d v="1899-12-30T12:04:00"/>
    <x v="8"/>
    <s v="Q01, left bank Gordon up from confluence"/>
    <s v="Gordon Estuary"/>
    <n v="1"/>
    <x v="4"/>
    <s v="Wild"/>
    <x v="1"/>
    <n v="18"/>
    <n v="1"/>
    <n v="4"/>
    <n v="10"/>
    <s v="BS"/>
  </r>
  <r>
    <x v="6"/>
    <x v="0"/>
    <n v="6"/>
    <x v="2"/>
    <n v="12"/>
    <d v="2019-06-12T00:00:00"/>
    <d v="1899-12-30T12:04:00"/>
    <x v="8"/>
    <s v="Q01, left bank Gordon up from confluence"/>
    <s v="Gordon Estuary"/>
    <n v="1"/>
    <x v="5"/>
    <s v="Wild"/>
    <x v="1"/>
    <n v="15"/>
    <n v="1"/>
    <n v="4"/>
    <n v="28"/>
    <s v="BS"/>
  </r>
  <r>
    <x v="6"/>
    <x v="0"/>
    <n v="6"/>
    <x v="2"/>
    <n v="12"/>
    <d v="2019-06-12T00:00:00"/>
    <d v="1899-12-30T12:04:00"/>
    <x v="8"/>
    <s v="Q01, left bank Gordon up from confluence"/>
    <s v="Gordon Estuary"/>
    <n v="1"/>
    <x v="10"/>
    <s v="Wild"/>
    <x v="1"/>
    <n v="13"/>
    <n v="1"/>
    <n v="4"/>
    <n v="10"/>
    <s v="BS"/>
  </r>
  <r>
    <x v="6"/>
    <x v="0"/>
    <n v="6"/>
    <x v="2"/>
    <n v="13"/>
    <d v="2019-06-13T00:00:00"/>
    <d v="1899-12-30T12:35:00"/>
    <x v="10"/>
    <s v="Q Helen, top of Island Road"/>
    <s v="San Juan Estuary"/>
    <n v="1"/>
    <x v="0"/>
    <s v="Wild"/>
    <x v="0"/>
    <n v="3"/>
    <n v="1"/>
    <n v="2"/>
    <n v="19"/>
    <s v="BS"/>
  </r>
  <r>
    <x v="6"/>
    <x v="0"/>
    <n v="6"/>
    <x v="2"/>
    <n v="13"/>
    <d v="2019-06-13T00:00:00"/>
    <d v="1899-12-30T12:35:00"/>
    <x v="10"/>
    <s v="Q Helen, top of Island Road"/>
    <s v="San Juan Estuary"/>
    <n v="1"/>
    <x v="2"/>
    <s v="Wild"/>
    <x v="1"/>
    <n v="8"/>
    <n v="1"/>
    <n v="4"/>
    <n v="19"/>
    <s v="BS"/>
  </r>
  <r>
    <x v="6"/>
    <x v="0"/>
    <n v="6"/>
    <x v="2"/>
    <n v="13"/>
    <d v="2019-06-13T00:00:00"/>
    <d v="1899-12-30T09:50:00"/>
    <x v="15"/>
    <s v="Q07, Central/South Arm confluence"/>
    <s v="San Juan Estuary"/>
    <n v="1"/>
    <x v="9"/>
    <s v="Wild"/>
    <x v="3"/>
    <n v="5"/>
    <n v="1"/>
    <n v="3"/>
    <n v="138"/>
    <s v="BS"/>
  </r>
  <r>
    <x v="6"/>
    <x v="0"/>
    <n v="6"/>
    <x v="2"/>
    <n v="13"/>
    <d v="2019-06-13T00:00:00"/>
    <d v="1899-12-30T09:50:00"/>
    <x v="15"/>
    <s v="Q07, Central/South Arm confluence"/>
    <s v="San Juan Estuary"/>
    <n v="1"/>
    <x v="9"/>
    <s v="Wild"/>
    <x v="0"/>
    <n v="5"/>
    <n v="1"/>
    <n v="2"/>
    <n v="10"/>
    <s v="BS"/>
  </r>
  <r>
    <x v="6"/>
    <x v="0"/>
    <n v="6"/>
    <x v="2"/>
    <n v="13"/>
    <d v="2019-06-13T00:00:00"/>
    <d v="1899-12-30T09:50:00"/>
    <x v="15"/>
    <s v="Q07, Central/South Arm confluence"/>
    <s v="San Juan Estuary"/>
    <n v="1"/>
    <x v="0"/>
    <s v="Wild"/>
    <x v="3"/>
    <n v="3"/>
    <n v="1"/>
    <n v="3"/>
    <n v="5"/>
    <s v="BS"/>
  </r>
  <r>
    <x v="6"/>
    <x v="0"/>
    <n v="6"/>
    <x v="2"/>
    <n v="13"/>
    <d v="2019-06-13T00:00:00"/>
    <d v="1899-12-30T09:50:00"/>
    <x v="15"/>
    <s v="Q07, Central/South Arm confluence"/>
    <s v="San Juan Estuary"/>
    <n v="1"/>
    <x v="0"/>
    <s v="Wild"/>
    <x v="0"/>
    <n v="3"/>
    <n v="1"/>
    <n v="2"/>
    <n v="6"/>
    <s v="BS"/>
  </r>
  <r>
    <x v="6"/>
    <x v="0"/>
    <n v="6"/>
    <x v="2"/>
    <n v="13"/>
    <d v="2019-06-13T00:00:00"/>
    <d v="1899-12-30T09:50:00"/>
    <x v="15"/>
    <s v="Q07, Central/South Arm confluence"/>
    <s v="San Juan Estuary"/>
    <n v="1"/>
    <x v="2"/>
    <s v="Wild"/>
    <x v="1"/>
    <n v="8"/>
    <n v="1"/>
    <n v="4"/>
    <n v="3"/>
    <s v="BS"/>
  </r>
  <r>
    <x v="6"/>
    <x v="0"/>
    <n v="6"/>
    <x v="2"/>
    <n v="13"/>
    <d v="2019-06-13T00:00:00"/>
    <d v="1899-12-30T09:50:00"/>
    <x v="15"/>
    <s v="Q07, Central/South Arm confluence"/>
    <s v="San Juan Estuary"/>
    <n v="1"/>
    <x v="4"/>
    <s v="Wild"/>
    <x v="1"/>
    <n v="18"/>
    <n v="1"/>
    <n v="4"/>
    <n v="1"/>
    <s v="BS"/>
  </r>
  <r>
    <x v="6"/>
    <x v="0"/>
    <n v="6"/>
    <x v="2"/>
    <n v="13"/>
    <d v="2019-06-13T00:00:00"/>
    <d v="1899-12-30T09:50:00"/>
    <x v="15"/>
    <s v="Q07, Central/South Arm confluence"/>
    <s v="San Juan Estuary"/>
    <n v="1"/>
    <x v="5"/>
    <s v="Wild"/>
    <x v="1"/>
    <n v="15"/>
    <n v="1"/>
    <n v="4"/>
    <n v="10"/>
    <s v="BS"/>
  </r>
  <r>
    <x v="6"/>
    <x v="0"/>
    <n v="6"/>
    <x v="2"/>
    <n v="13"/>
    <d v="2019-06-13T00:00:00"/>
    <d v="1899-12-30T09:50:00"/>
    <x v="15"/>
    <s v="Q07, Central/South Arm confluence"/>
    <s v="San Juan Estuary"/>
    <n v="1"/>
    <x v="10"/>
    <s v="Wild"/>
    <x v="1"/>
    <n v="13"/>
    <n v="1"/>
    <n v="4"/>
    <n v="12"/>
    <s v="BS"/>
  </r>
  <r>
    <x v="6"/>
    <x v="0"/>
    <n v="6"/>
    <x v="2"/>
    <n v="13"/>
    <d v="2019-06-13T00:00:00"/>
    <d v="1899-12-30T09:50:00"/>
    <x v="15"/>
    <s v="Q07, Central/South Arm confluence"/>
    <s v="San Juan Estuary"/>
    <n v="1"/>
    <x v="8"/>
    <s v="Wild"/>
    <x v="2"/>
    <n v="14"/>
    <n v="1"/>
    <n v="5"/>
    <n v="15"/>
    <s v="BS"/>
  </r>
  <r>
    <x v="6"/>
    <x v="0"/>
    <n v="6"/>
    <x v="2"/>
    <n v="13"/>
    <d v="2019-06-13T00:00:00"/>
    <d v="1899-12-30T11:38:00"/>
    <x v="11"/>
    <s v="Q4, u/s of Tanis's template site"/>
    <s v="San Juan Estuary"/>
    <n v="1"/>
    <x v="9"/>
    <s v="Wild"/>
    <x v="3"/>
    <n v="5"/>
    <n v="1"/>
    <n v="3"/>
    <n v="1"/>
    <s v="BS"/>
  </r>
  <r>
    <x v="6"/>
    <x v="0"/>
    <n v="6"/>
    <x v="2"/>
    <n v="13"/>
    <d v="2019-06-13T00:00:00"/>
    <d v="1899-12-30T11:38:00"/>
    <x v="11"/>
    <s v="Q4, u/s of Tanis's template site"/>
    <s v="San Juan Estuary"/>
    <n v="1"/>
    <x v="0"/>
    <s v="Wild"/>
    <x v="0"/>
    <n v="3"/>
    <n v="1"/>
    <n v="2"/>
    <n v="36"/>
    <s v="BS"/>
  </r>
  <r>
    <x v="6"/>
    <x v="0"/>
    <n v="6"/>
    <x v="2"/>
    <n v="13"/>
    <d v="2019-06-13T00:00:00"/>
    <d v="1899-12-30T11:38:00"/>
    <x v="11"/>
    <s v="Q4, u/s of Tanis's template site"/>
    <s v="San Juan Estuary"/>
    <n v="1"/>
    <x v="2"/>
    <s v="Wild"/>
    <x v="1"/>
    <n v="8"/>
    <n v="1"/>
    <n v="4"/>
    <n v="2"/>
    <s v="BS"/>
  </r>
  <r>
    <x v="6"/>
    <x v="0"/>
    <n v="6"/>
    <x v="2"/>
    <n v="13"/>
    <d v="2019-06-13T00:00:00"/>
    <d v="1899-12-30T13:05:00"/>
    <x v="3"/>
    <s v="Central Arm SJ at Island Rd Bridge"/>
    <s v="San Juan Estuary"/>
    <n v="1"/>
    <x v="0"/>
    <s v="Wild"/>
    <x v="0"/>
    <n v="3"/>
    <n v="1"/>
    <n v="2"/>
    <n v="1"/>
    <s v="BS"/>
  </r>
  <r>
    <x v="6"/>
    <x v="0"/>
    <n v="6"/>
    <x v="2"/>
    <n v="13"/>
    <d v="2019-06-13T00:00:00"/>
    <d v="1899-12-30T13:05:00"/>
    <x v="3"/>
    <s v="Central Arm SJ at Island Rd Bridge"/>
    <s v="San Juan Estuary"/>
    <n v="1"/>
    <x v="2"/>
    <s v="Wild"/>
    <x v="1"/>
    <n v="8"/>
    <n v="1"/>
    <n v="4"/>
    <n v="30"/>
    <s v="BS"/>
  </r>
  <r>
    <x v="6"/>
    <x v="0"/>
    <n v="6"/>
    <x v="2"/>
    <n v="13"/>
    <d v="2019-06-13T00:00:00"/>
    <d v="1899-12-30T13:05:00"/>
    <x v="3"/>
    <s v="Central Arm SJ at Island Rd Bridge"/>
    <s v="San Juan Estuary"/>
    <n v="1"/>
    <x v="5"/>
    <s v="Wild"/>
    <x v="1"/>
    <n v="15"/>
    <n v="1"/>
    <n v="4"/>
    <n v="1"/>
    <s v="BS"/>
  </r>
  <r>
    <x v="6"/>
    <x v="0"/>
    <n v="6"/>
    <x v="2"/>
    <n v="13"/>
    <d v="2019-06-13T00:00:00"/>
    <d v="1899-12-30T13:05:00"/>
    <x v="3"/>
    <s v="Central Arm SJ at Island Rd Bridge"/>
    <s v="San Juan Estuary"/>
    <n v="1"/>
    <x v="6"/>
    <s v="Wild"/>
    <x v="1"/>
    <n v="11"/>
    <n v="1"/>
    <n v="4"/>
    <n v="4"/>
    <s v="BS"/>
  </r>
  <r>
    <x v="6"/>
    <x v="0"/>
    <n v="6"/>
    <x v="2"/>
    <n v="13"/>
    <d v="2019-06-13T00:00:00"/>
    <d v="1899-12-30T11:07:00"/>
    <x v="2"/>
    <s v="South Arm SJ (Old Mill)"/>
    <s v="San Juan Estuary"/>
    <n v="1"/>
    <x v="0"/>
    <s v="Wild"/>
    <x v="3"/>
    <n v="3"/>
    <n v="1"/>
    <n v="3"/>
    <n v="1"/>
    <s v="BS"/>
  </r>
  <r>
    <x v="6"/>
    <x v="0"/>
    <n v="6"/>
    <x v="2"/>
    <n v="13"/>
    <d v="2019-06-13T00:00:00"/>
    <d v="1899-12-30T11:07:00"/>
    <x v="2"/>
    <s v="South Arm SJ (Old Mill)"/>
    <s v="San Juan Estuary"/>
    <n v="1"/>
    <x v="0"/>
    <s v="Wild"/>
    <x v="0"/>
    <n v="3"/>
    <n v="1"/>
    <n v="2"/>
    <n v="3"/>
    <s v="BS"/>
  </r>
  <r>
    <x v="6"/>
    <x v="0"/>
    <n v="6"/>
    <x v="2"/>
    <n v="13"/>
    <d v="2019-06-13T00:00:00"/>
    <d v="1899-12-30T11:07:00"/>
    <x v="2"/>
    <s v="South Arm SJ (Old Mill)"/>
    <s v="San Juan Estuary"/>
    <n v="1"/>
    <x v="3"/>
    <s v="Wild"/>
    <x v="1"/>
    <n v="9"/>
    <n v="1"/>
    <n v="4"/>
    <n v="36"/>
    <s v="BS"/>
  </r>
  <r>
    <x v="6"/>
    <x v="0"/>
    <n v="6"/>
    <x v="2"/>
    <n v="13"/>
    <d v="2019-06-13T00:00:00"/>
    <d v="1899-12-30T11:07:00"/>
    <x v="2"/>
    <s v="South Arm SJ (Old Mill)"/>
    <s v="San Juan Estuary"/>
    <n v="1"/>
    <x v="4"/>
    <s v="Wild"/>
    <x v="1"/>
    <n v="18"/>
    <n v="1"/>
    <n v="4"/>
    <n v="4"/>
    <s v="BS"/>
  </r>
  <r>
    <x v="6"/>
    <x v="0"/>
    <n v="6"/>
    <x v="2"/>
    <n v="13"/>
    <d v="2019-06-13T00:00:00"/>
    <d v="1899-12-30T11:07:00"/>
    <x v="2"/>
    <s v="South Arm SJ (Old Mill)"/>
    <s v="San Juan Estuary"/>
    <n v="1"/>
    <x v="5"/>
    <s v="Wild"/>
    <x v="1"/>
    <n v="15"/>
    <n v="1"/>
    <n v="4"/>
    <n v="7"/>
    <s v="BS"/>
  </r>
  <r>
    <x v="6"/>
    <x v="0"/>
    <n v="6"/>
    <x v="2"/>
    <n v="13"/>
    <d v="2019-06-13T00:00:00"/>
    <d v="1899-12-30T11:07:00"/>
    <x v="2"/>
    <s v="South Arm SJ (Old Mill)"/>
    <s v="San Juan Estuary"/>
    <n v="1"/>
    <x v="10"/>
    <s v="Wild"/>
    <x v="1"/>
    <n v="13"/>
    <n v="1"/>
    <n v="4"/>
    <n v="16"/>
    <s v="BS"/>
  </r>
  <r>
    <x v="6"/>
    <x v="0"/>
    <n v="6"/>
    <x v="2"/>
    <n v="13"/>
    <d v="2019-06-13T00:00:00"/>
    <d v="1899-12-30T11:07:00"/>
    <x v="2"/>
    <s v="South Arm SJ (Old Mill)"/>
    <s v="San Juan Estuary"/>
    <n v="1"/>
    <x v="11"/>
    <s v="Wild"/>
    <x v="2"/>
    <n v="20"/>
    <n v="1"/>
    <n v="5"/>
    <n v="1"/>
    <s v="BS"/>
  </r>
  <r>
    <x v="6"/>
    <x v="0"/>
    <n v="6"/>
    <x v="2"/>
    <n v="13"/>
    <d v="2019-06-13T00:00:00"/>
    <d v="1899-12-30T14:00:00"/>
    <x v="12"/>
    <s v="Mouth of Site 7 inlet, north side"/>
    <s v="Gordon Estuary"/>
    <n v="1"/>
    <x v="0"/>
    <s v="Wild"/>
    <x v="0"/>
    <n v="3"/>
    <n v="1"/>
    <n v="2"/>
    <n v="2"/>
    <s v="PS"/>
  </r>
  <r>
    <x v="6"/>
    <x v="0"/>
    <n v="6"/>
    <x v="2"/>
    <n v="13"/>
    <d v="2019-06-13T00:00:00"/>
    <d v="1899-12-30T14:30:00"/>
    <x v="16"/>
    <s v="Browns Slough Site 7 inlet left tidal channel"/>
    <s v="Gordon Estuary"/>
    <n v="1"/>
    <x v="0"/>
    <s v="Wild"/>
    <x v="0"/>
    <n v="3"/>
    <n v="1"/>
    <n v="2"/>
    <n v="1"/>
    <s v="PS"/>
  </r>
  <r>
    <x v="6"/>
    <x v="0"/>
    <n v="6"/>
    <x v="2"/>
    <n v="13"/>
    <d v="2019-06-13T00:00:00"/>
    <d v="1899-12-30T15:05:00"/>
    <x v="14"/>
    <s v="Site 1 salt marsh"/>
    <s v="Gordon Estuary"/>
    <n v="1"/>
    <x v="0"/>
    <s v="Wild"/>
    <x v="0"/>
    <n v="3"/>
    <n v="1"/>
    <n v="2"/>
    <n v="9"/>
    <s v="PS"/>
  </r>
  <r>
    <x v="7"/>
    <x v="0"/>
    <n v="6"/>
    <x v="2"/>
    <n v="19"/>
    <d v="2019-06-19T00:00:00"/>
    <d v="1899-12-30T06:32:00"/>
    <x v="6"/>
    <s v="Smokies"/>
    <s v="Gordon Estuary"/>
    <n v="1"/>
    <x v="9"/>
    <s v="Wild"/>
    <x v="3"/>
    <n v="5"/>
    <n v="1"/>
    <n v="3"/>
    <n v="2"/>
    <s v="BS"/>
  </r>
  <r>
    <x v="7"/>
    <x v="0"/>
    <n v="6"/>
    <x v="2"/>
    <n v="19"/>
    <d v="2019-06-19T00:00:00"/>
    <d v="1899-12-30T06:32:00"/>
    <x v="6"/>
    <s v="Smokies"/>
    <s v="Gordon Estuary"/>
    <n v="1"/>
    <x v="9"/>
    <s v="Wild"/>
    <x v="0"/>
    <n v="5"/>
    <n v="1"/>
    <n v="2"/>
    <n v="1"/>
    <s v="BS"/>
  </r>
  <r>
    <x v="7"/>
    <x v="0"/>
    <n v="6"/>
    <x v="2"/>
    <n v="19"/>
    <d v="2019-06-19T00:00:00"/>
    <d v="1899-12-30T06:32:00"/>
    <x v="6"/>
    <s v="Smokies"/>
    <s v="Gordon Estuary"/>
    <n v="1"/>
    <x v="0"/>
    <s v="Wild"/>
    <x v="0"/>
    <n v="3"/>
    <n v="1"/>
    <n v="2"/>
    <n v="4"/>
    <s v="BS"/>
  </r>
  <r>
    <x v="7"/>
    <x v="0"/>
    <n v="6"/>
    <x v="2"/>
    <n v="19"/>
    <d v="2019-06-19T00:00:00"/>
    <d v="1899-12-30T06:32:00"/>
    <x v="6"/>
    <s v="Smokies"/>
    <s v="Gordon Estuary"/>
    <n v="1"/>
    <x v="2"/>
    <s v="Wild"/>
    <x v="2"/>
    <n v="8"/>
    <n v="1"/>
    <n v="5"/>
    <n v="4"/>
    <s v="BS"/>
  </r>
  <r>
    <x v="7"/>
    <x v="0"/>
    <n v="6"/>
    <x v="2"/>
    <n v="19"/>
    <d v="2019-06-19T00:00:00"/>
    <d v="1899-12-30T06:32:00"/>
    <x v="6"/>
    <s v="Smokies"/>
    <s v="Gordon Estuary"/>
    <n v="1"/>
    <x v="3"/>
    <s v="Wild"/>
    <x v="2"/>
    <n v="9"/>
    <n v="1"/>
    <n v="5"/>
    <n v="29"/>
    <s v="BS"/>
  </r>
  <r>
    <x v="7"/>
    <x v="0"/>
    <n v="6"/>
    <x v="2"/>
    <n v="19"/>
    <d v="2019-06-19T00:00:00"/>
    <d v="1899-12-30T06:32:00"/>
    <x v="6"/>
    <s v="Smokies"/>
    <s v="Gordon Estuary"/>
    <n v="1"/>
    <x v="4"/>
    <s v="Wild"/>
    <x v="2"/>
    <n v="18"/>
    <n v="1"/>
    <n v="5"/>
    <n v="6"/>
    <s v="BS"/>
  </r>
  <r>
    <x v="7"/>
    <x v="0"/>
    <n v="6"/>
    <x v="2"/>
    <n v="19"/>
    <d v="2019-06-19T00:00:00"/>
    <d v="1899-12-30T06:32:00"/>
    <x v="6"/>
    <s v="Smokies"/>
    <s v="Gordon Estuary"/>
    <n v="1"/>
    <x v="5"/>
    <s v="Wild"/>
    <x v="2"/>
    <n v="15"/>
    <n v="1"/>
    <n v="5"/>
    <n v="8"/>
    <s v="BS"/>
  </r>
  <r>
    <x v="7"/>
    <x v="0"/>
    <n v="6"/>
    <x v="2"/>
    <n v="19"/>
    <d v="2019-06-19T00:00:00"/>
    <d v="1899-12-30T06:32:00"/>
    <x v="6"/>
    <s v="Smokies"/>
    <s v="Gordon Estuary"/>
    <n v="1"/>
    <x v="10"/>
    <s v="Wild"/>
    <x v="2"/>
    <n v="13"/>
    <n v="1"/>
    <n v="5"/>
    <n v="8"/>
    <s v="BS"/>
  </r>
  <r>
    <x v="7"/>
    <x v="0"/>
    <n v="6"/>
    <x v="2"/>
    <n v="19"/>
    <d v="2019-06-19T00:00:00"/>
    <d v="1899-12-30T06:54:00"/>
    <x v="9"/>
    <s v="Q Jeff (right bank opposite N. Arm confl.)"/>
    <s v="Gordon Estuary"/>
    <n v="1"/>
    <x v="9"/>
    <s v="Wild"/>
    <x v="3"/>
    <n v="5"/>
    <n v="1"/>
    <n v="3"/>
    <n v="3"/>
    <s v="BS"/>
  </r>
  <r>
    <x v="7"/>
    <x v="0"/>
    <n v="6"/>
    <x v="2"/>
    <n v="19"/>
    <d v="2019-06-19T00:00:00"/>
    <d v="1899-12-30T06:54:00"/>
    <x v="9"/>
    <s v="Q Jeff (right bank opposite N. Arm confl.)"/>
    <s v="Gordon Estuary"/>
    <n v="1"/>
    <x v="9"/>
    <s v="Wild"/>
    <x v="0"/>
    <n v="5"/>
    <n v="1"/>
    <n v="2"/>
    <n v="2"/>
    <s v="BS"/>
  </r>
  <r>
    <x v="7"/>
    <x v="0"/>
    <n v="6"/>
    <x v="2"/>
    <n v="19"/>
    <d v="2019-06-19T00:00:00"/>
    <d v="1899-12-30T06:54:00"/>
    <x v="9"/>
    <s v="Q Jeff (right bank opposite N. Arm confl.)"/>
    <s v="Gordon Estuary"/>
    <n v="1"/>
    <x v="0"/>
    <s v="Wild"/>
    <x v="0"/>
    <n v="3"/>
    <n v="1"/>
    <n v="2"/>
    <n v="4"/>
    <s v="BS"/>
  </r>
  <r>
    <x v="7"/>
    <x v="0"/>
    <n v="6"/>
    <x v="2"/>
    <n v="19"/>
    <d v="2019-06-19T00:00:00"/>
    <d v="1899-12-30T06:54:00"/>
    <x v="9"/>
    <s v="Q Jeff (right bank opposite N. Arm confl.)"/>
    <s v="Gordon Estuary"/>
    <n v="1"/>
    <x v="2"/>
    <s v="Wild"/>
    <x v="1"/>
    <n v="8"/>
    <n v="1"/>
    <n v="4"/>
    <n v="6"/>
    <s v="BS"/>
  </r>
  <r>
    <x v="7"/>
    <x v="0"/>
    <n v="6"/>
    <x v="2"/>
    <n v="19"/>
    <d v="2019-06-19T00:00:00"/>
    <d v="1899-12-30T06:54:00"/>
    <x v="9"/>
    <s v="Q Jeff (right bank opposite N. Arm confl.)"/>
    <s v="Gordon Estuary"/>
    <n v="1"/>
    <x v="4"/>
    <s v="Wild"/>
    <x v="1"/>
    <n v="18"/>
    <n v="1"/>
    <n v="4"/>
    <n v="4"/>
    <s v="BS"/>
  </r>
  <r>
    <x v="7"/>
    <x v="0"/>
    <n v="6"/>
    <x v="2"/>
    <n v="19"/>
    <d v="2019-06-19T00:00:00"/>
    <d v="1899-12-30T06:54:00"/>
    <x v="9"/>
    <s v="Q Jeff (right bank opposite N. Arm confl.)"/>
    <s v="Gordon Estuary"/>
    <n v="1"/>
    <x v="5"/>
    <s v="Wild"/>
    <x v="1"/>
    <n v="15"/>
    <n v="1"/>
    <n v="4"/>
    <n v="10"/>
    <s v="BS"/>
  </r>
  <r>
    <x v="7"/>
    <x v="0"/>
    <n v="6"/>
    <x v="2"/>
    <n v="19"/>
    <d v="2019-06-19T00:00:00"/>
    <d v="1899-12-30T06:54:00"/>
    <x v="9"/>
    <s v="Q Jeff (right bank opposite N. Arm confl.)"/>
    <s v="Gordon Estuary"/>
    <n v="1"/>
    <x v="10"/>
    <s v="Wild"/>
    <x v="1"/>
    <n v="13"/>
    <n v="1"/>
    <n v="4"/>
    <n v="23"/>
    <s v="BS"/>
  </r>
  <r>
    <x v="7"/>
    <x v="0"/>
    <n v="6"/>
    <x v="2"/>
    <n v="19"/>
    <d v="2019-06-19T00:00:00"/>
    <d v="1899-12-30T07:10:00"/>
    <x v="0"/>
    <s v="Pacheedah Shores Boat Ramp"/>
    <s v="Gordon Estuary"/>
    <n v="1"/>
    <x v="9"/>
    <s v="Wild"/>
    <x v="3"/>
    <n v="5"/>
    <n v="1"/>
    <n v="3"/>
    <n v="2"/>
    <s v="BS"/>
  </r>
  <r>
    <x v="7"/>
    <x v="0"/>
    <n v="6"/>
    <x v="2"/>
    <n v="19"/>
    <d v="2019-06-19T00:00:00"/>
    <d v="1899-12-30T07:10:00"/>
    <x v="0"/>
    <s v="Pacheedah Shores Boat Ramp"/>
    <s v="Gordon Estuary"/>
    <n v="1"/>
    <x v="0"/>
    <s v="Wild"/>
    <x v="3"/>
    <n v="3"/>
    <n v="1"/>
    <n v="3"/>
    <n v="3"/>
    <s v="BS"/>
  </r>
  <r>
    <x v="7"/>
    <x v="0"/>
    <n v="6"/>
    <x v="2"/>
    <n v="19"/>
    <d v="2019-06-19T00:00:00"/>
    <d v="1899-12-30T07:10:00"/>
    <x v="0"/>
    <s v="Pacheedah Shores Boat Ramp"/>
    <s v="Gordon Estuary"/>
    <n v="1"/>
    <x v="0"/>
    <s v="Wild"/>
    <x v="0"/>
    <n v="3"/>
    <n v="1"/>
    <n v="2"/>
    <n v="50"/>
    <s v="BS"/>
  </r>
  <r>
    <x v="7"/>
    <x v="0"/>
    <n v="6"/>
    <x v="2"/>
    <n v="19"/>
    <d v="2019-06-19T00:00:00"/>
    <d v="1899-12-30T07:10:00"/>
    <x v="0"/>
    <s v="Pacheedah Shores Boat Ramp"/>
    <s v="Gordon Estuary"/>
    <n v="1"/>
    <x v="2"/>
    <s v="Wild"/>
    <x v="1"/>
    <n v="8"/>
    <n v="1"/>
    <n v="4"/>
    <n v="19"/>
    <s v="BS"/>
  </r>
  <r>
    <x v="7"/>
    <x v="0"/>
    <n v="6"/>
    <x v="2"/>
    <n v="19"/>
    <d v="2019-06-19T00:00:00"/>
    <d v="1899-12-30T07:10:00"/>
    <x v="0"/>
    <s v="Pacheedah Shores Boat Ramp"/>
    <s v="Gordon Estuary"/>
    <n v="1"/>
    <x v="3"/>
    <s v="Wild"/>
    <x v="1"/>
    <n v="9"/>
    <n v="1"/>
    <n v="4"/>
    <n v="60"/>
    <s v="BS"/>
  </r>
  <r>
    <x v="7"/>
    <x v="0"/>
    <n v="6"/>
    <x v="2"/>
    <n v="19"/>
    <d v="2019-06-19T00:00:00"/>
    <d v="1899-12-30T07:10:00"/>
    <x v="0"/>
    <s v="Pacheedah Shores Boat Ramp"/>
    <s v="Gordon Estuary"/>
    <n v="1"/>
    <x v="4"/>
    <s v="Wild"/>
    <x v="1"/>
    <n v="18"/>
    <n v="1"/>
    <n v="4"/>
    <n v="23"/>
    <s v="BS"/>
  </r>
  <r>
    <x v="7"/>
    <x v="0"/>
    <n v="6"/>
    <x v="2"/>
    <n v="19"/>
    <d v="2019-06-19T00:00:00"/>
    <d v="1899-12-30T07:10:00"/>
    <x v="0"/>
    <s v="Pacheedah Shores Boat Ramp"/>
    <s v="Gordon Estuary"/>
    <n v="1"/>
    <x v="5"/>
    <s v="Wild"/>
    <x v="1"/>
    <n v="15"/>
    <n v="1"/>
    <n v="4"/>
    <n v="45"/>
    <s v="BS"/>
  </r>
  <r>
    <x v="7"/>
    <x v="0"/>
    <n v="6"/>
    <x v="2"/>
    <n v="19"/>
    <d v="2019-06-19T00:00:00"/>
    <d v="1899-12-30T07:10:00"/>
    <x v="0"/>
    <s v="Pacheedah Shores Boat Ramp"/>
    <s v="Gordon Estuary"/>
    <n v="1"/>
    <x v="6"/>
    <s v="Wild"/>
    <x v="1"/>
    <n v="11"/>
    <n v="1"/>
    <n v="4"/>
    <n v="2"/>
    <s v="BS"/>
  </r>
  <r>
    <x v="7"/>
    <x v="0"/>
    <n v="6"/>
    <x v="2"/>
    <n v="19"/>
    <d v="2019-06-19T00:00:00"/>
    <d v="1899-12-30T07:10:00"/>
    <x v="0"/>
    <s v="Pacheedah Shores Boat Ramp"/>
    <s v="Gordon Estuary"/>
    <n v="1"/>
    <x v="10"/>
    <s v="Wild"/>
    <x v="1"/>
    <n v="13"/>
    <n v="1"/>
    <n v="4"/>
    <n v="23"/>
    <s v="BS"/>
  </r>
  <r>
    <x v="7"/>
    <x v="0"/>
    <n v="6"/>
    <x v="2"/>
    <n v="19"/>
    <d v="2019-06-19T00:00:00"/>
    <d v="1899-12-30T07:10:00"/>
    <x v="0"/>
    <s v="Pacheedah Shores Boat Ramp"/>
    <s v="Gordon Estuary"/>
    <n v="1"/>
    <x v="11"/>
    <s v="Wild"/>
    <x v="2"/>
    <n v="20"/>
    <n v="1"/>
    <n v="5"/>
    <n v="1"/>
    <s v="BS"/>
  </r>
  <r>
    <x v="7"/>
    <x v="0"/>
    <n v="6"/>
    <x v="2"/>
    <n v="19"/>
    <d v="2019-06-19T00:00:00"/>
    <d v="1899-12-30T07:10:00"/>
    <x v="0"/>
    <s v="Pacheedah Shores Boat Ramp"/>
    <s v="Gordon Estuary"/>
    <n v="1"/>
    <x v="15"/>
    <s v="Wild"/>
    <x v="1"/>
    <n v="99"/>
    <n v="1"/>
    <n v="4"/>
    <n v="3"/>
    <s v="BS"/>
  </r>
  <r>
    <x v="7"/>
    <x v="0"/>
    <n v="6"/>
    <x v="2"/>
    <n v="19"/>
    <d v="2019-06-19T00:00:00"/>
    <d v="1899-12-30T08:15:00"/>
    <x v="8"/>
    <s v="Q01, left bank Gordon up from confluence"/>
    <s v="Gordon Estuary"/>
    <n v="1"/>
    <x v="9"/>
    <s v="Wild"/>
    <x v="3"/>
    <n v="5"/>
    <n v="1"/>
    <n v="3"/>
    <n v="1"/>
    <s v="BS"/>
  </r>
  <r>
    <x v="7"/>
    <x v="0"/>
    <n v="6"/>
    <x v="2"/>
    <n v="19"/>
    <d v="2019-06-19T00:00:00"/>
    <d v="1899-12-30T08:15:00"/>
    <x v="8"/>
    <s v="Q01, left bank Gordon up from confluence"/>
    <s v="Gordon Estuary"/>
    <n v="1"/>
    <x v="0"/>
    <s v="Wild"/>
    <x v="3"/>
    <n v="3"/>
    <n v="1"/>
    <n v="3"/>
    <n v="2"/>
    <s v="BS"/>
  </r>
  <r>
    <x v="7"/>
    <x v="0"/>
    <n v="6"/>
    <x v="2"/>
    <n v="19"/>
    <d v="2019-06-19T00:00:00"/>
    <d v="1899-12-30T08:15:00"/>
    <x v="8"/>
    <s v="Q01, left bank Gordon up from confluence"/>
    <s v="Gordon Estuary"/>
    <n v="1"/>
    <x v="0"/>
    <s v="Wild"/>
    <x v="0"/>
    <n v="3"/>
    <n v="1"/>
    <n v="2"/>
    <n v="6"/>
    <s v="BS"/>
  </r>
  <r>
    <x v="7"/>
    <x v="0"/>
    <n v="6"/>
    <x v="2"/>
    <n v="19"/>
    <d v="2019-06-19T00:00:00"/>
    <d v="1899-12-30T08:15:00"/>
    <x v="8"/>
    <s v="Q01, left bank Gordon up from confluence"/>
    <s v="Gordon Estuary"/>
    <n v="1"/>
    <x v="2"/>
    <s v="Wild"/>
    <x v="2"/>
    <n v="8"/>
    <n v="1"/>
    <n v="5"/>
    <n v="18"/>
    <s v="BS"/>
  </r>
  <r>
    <x v="7"/>
    <x v="0"/>
    <n v="6"/>
    <x v="2"/>
    <n v="19"/>
    <d v="2019-06-19T00:00:00"/>
    <d v="1899-12-30T08:15:00"/>
    <x v="8"/>
    <s v="Q01, left bank Gordon up from confluence"/>
    <s v="Gordon Estuary"/>
    <n v="1"/>
    <x v="4"/>
    <s v="Wild"/>
    <x v="2"/>
    <n v="18"/>
    <n v="1"/>
    <n v="5"/>
    <n v="47"/>
    <s v="BS"/>
  </r>
  <r>
    <x v="7"/>
    <x v="0"/>
    <n v="6"/>
    <x v="2"/>
    <n v="19"/>
    <d v="2019-06-19T00:00:00"/>
    <d v="1899-12-30T08:15:00"/>
    <x v="8"/>
    <s v="Q01, left bank Gordon up from confluence"/>
    <s v="Gordon Estuary"/>
    <n v="1"/>
    <x v="5"/>
    <s v="Wild"/>
    <x v="2"/>
    <n v="15"/>
    <n v="1"/>
    <n v="5"/>
    <n v="57"/>
    <s v="BS"/>
  </r>
  <r>
    <x v="7"/>
    <x v="0"/>
    <n v="6"/>
    <x v="2"/>
    <n v="19"/>
    <d v="2019-06-19T00:00:00"/>
    <d v="1899-12-30T08:45:00"/>
    <x v="4"/>
    <s v="Butch's (Gordon R.)"/>
    <s v="Gordon Estuary"/>
    <n v="1"/>
    <x v="2"/>
    <s v="Wild"/>
    <x v="2"/>
    <n v="8"/>
    <n v="1"/>
    <n v="5"/>
    <n v="3"/>
    <s v="BS"/>
  </r>
  <r>
    <x v="7"/>
    <x v="0"/>
    <n v="6"/>
    <x v="2"/>
    <n v="19"/>
    <d v="2019-06-19T00:00:00"/>
    <d v="1899-12-30T08:45:00"/>
    <x v="4"/>
    <s v="Butch's (Gordon R.)"/>
    <s v="Gordon Estuary"/>
    <n v="1"/>
    <x v="4"/>
    <s v="Wild"/>
    <x v="2"/>
    <n v="18"/>
    <n v="1"/>
    <n v="5"/>
    <n v="2"/>
    <s v="BS"/>
  </r>
  <r>
    <x v="7"/>
    <x v="0"/>
    <n v="6"/>
    <x v="2"/>
    <n v="19"/>
    <d v="2019-06-19T00:00:00"/>
    <d v="1899-12-30T08:45:00"/>
    <x v="4"/>
    <s v="Butch's (Gordon R.)"/>
    <s v="Gordon Estuary"/>
    <n v="1"/>
    <x v="5"/>
    <s v="Wild"/>
    <x v="2"/>
    <n v="15"/>
    <n v="1"/>
    <n v="5"/>
    <n v="13"/>
    <s v="BS"/>
  </r>
  <r>
    <x v="7"/>
    <x v="0"/>
    <n v="6"/>
    <x v="2"/>
    <n v="19"/>
    <d v="2019-06-19T00:00:00"/>
    <d v="1899-12-30T08:45:00"/>
    <x v="4"/>
    <s v="Butch's (Gordon R.)"/>
    <s v="Gordon Estuary"/>
    <n v="1"/>
    <x v="11"/>
    <s v="Wild"/>
    <x v="2"/>
    <n v="20"/>
    <n v="1"/>
    <n v="5"/>
    <n v="19"/>
    <s v="BS"/>
  </r>
  <r>
    <x v="7"/>
    <x v="0"/>
    <n v="6"/>
    <x v="2"/>
    <n v="19"/>
    <d v="2019-06-19T00:00:00"/>
    <d v="1899-12-30T02:20:00"/>
    <x v="1"/>
    <s v="Gallaugher's"/>
    <s v="Gordon Estuary"/>
    <n v="1"/>
    <x v="2"/>
    <s v="Wild"/>
    <x v="2"/>
    <n v="8"/>
    <n v="1"/>
    <n v="5"/>
    <n v="2"/>
    <s v="BS"/>
  </r>
  <r>
    <x v="7"/>
    <x v="0"/>
    <n v="6"/>
    <x v="2"/>
    <n v="20"/>
    <d v="2019-06-20T00:00:00"/>
    <d v="1899-12-30T02:20:00"/>
    <x v="1"/>
    <s v="Gallaugher's"/>
    <s v="Gordon Estuary"/>
    <n v="1"/>
    <x v="11"/>
    <s v="Wild"/>
    <x v="2"/>
    <n v="20"/>
    <n v="1"/>
    <n v="5"/>
    <n v="4"/>
    <s v="BS"/>
  </r>
  <r>
    <x v="7"/>
    <x v="0"/>
    <n v="6"/>
    <x v="2"/>
    <n v="20"/>
    <d v="2019-06-20T00:00:00"/>
    <d v="1899-12-30T02:20:00"/>
    <x v="1"/>
    <s v="Gallaugher's"/>
    <s v="Gordon Estuary"/>
    <n v="1"/>
    <x v="3"/>
    <s v="Wild"/>
    <x v="2"/>
    <n v="9"/>
    <n v="1"/>
    <n v="5"/>
    <n v="56"/>
    <s v="BS"/>
  </r>
  <r>
    <x v="7"/>
    <x v="0"/>
    <n v="6"/>
    <x v="2"/>
    <n v="20"/>
    <d v="2019-06-20T00:00:00"/>
    <d v="1899-12-30T02:20:00"/>
    <x v="1"/>
    <s v="Gallaugher's"/>
    <s v="Gordon Estuary"/>
    <n v="1"/>
    <x v="6"/>
    <s v="Wild"/>
    <x v="2"/>
    <n v="11"/>
    <n v="1"/>
    <n v="5"/>
    <n v="3"/>
    <s v="BS"/>
  </r>
  <r>
    <x v="7"/>
    <x v="0"/>
    <n v="6"/>
    <x v="2"/>
    <n v="20"/>
    <d v="2019-06-20T00:00:00"/>
    <d v="1899-12-30T02:20:00"/>
    <x v="1"/>
    <s v="Gallaugher's"/>
    <s v="Gordon Estuary"/>
    <n v="1"/>
    <x v="4"/>
    <s v="Wild"/>
    <x v="2"/>
    <n v="18"/>
    <n v="1"/>
    <n v="5"/>
    <n v="9"/>
    <s v="BS"/>
  </r>
  <r>
    <x v="7"/>
    <x v="0"/>
    <n v="6"/>
    <x v="2"/>
    <n v="20"/>
    <d v="2019-06-20T00:00:00"/>
    <d v="1899-12-30T02:20:00"/>
    <x v="1"/>
    <s v="Gallaugher's"/>
    <s v="Gordon Estuary"/>
    <n v="1"/>
    <x v="10"/>
    <s v="Wild"/>
    <x v="2"/>
    <n v="13"/>
    <n v="1"/>
    <n v="5"/>
    <n v="3"/>
    <s v="BS"/>
  </r>
  <r>
    <x v="7"/>
    <x v="0"/>
    <n v="6"/>
    <x v="2"/>
    <n v="20"/>
    <d v="2019-06-20T00:00:00"/>
    <d v="1899-12-30T02:20:00"/>
    <x v="1"/>
    <s v="Gallaugher's"/>
    <s v="Gordon Estuary"/>
    <n v="1"/>
    <x v="5"/>
    <s v="Wild"/>
    <x v="2"/>
    <n v="15"/>
    <n v="1"/>
    <n v="5"/>
    <n v="11"/>
    <s v="BS"/>
  </r>
  <r>
    <x v="7"/>
    <x v="0"/>
    <n v="6"/>
    <x v="2"/>
    <n v="20"/>
    <d v="2019-06-20T00:00:00"/>
    <d v="1899-12-30T12:54:00"/>
    <x v="2"/>
    <s v="South Arm SJ (Old Mill)"/>
    <s v="San Juan Estuary"/>
    <n v="1"/>
    <x v="9"/>
    <s v="Wild"/>
    <x v="0"/>
    <n v="5"/>
    <n v="1"/>
    <n v="2"/>
    <n v="1"/>
    <s v="BS"/>
  </r>
  <r>
    <x v="7"/>
    <x v="0"/>
    <n v="6"/>
    <x v="2"/>
    <n v="20"/>
    <d v="2019-06-20T00:00:00"/>
    <d v="1899-12-30T12:54:00"/>
    <x v="2"/>
    <s v="South Arm SJ (Old Mill)"/>
    <s v="San Juan Estuary"/>
    <n v="1"/>
    <x v="0"/>
    <s v="Wild"/>
    <x v="0"/>
    <n v="3"/>
    <n v="1"/>
    <n v="2"/>
    <n v="7"/>
    <s v="BS"/>
  </r>
  <r>
    <x v="7"/>
    <x v="0"/>
    <n v="6"/>
    <x v="2"/>
    <n v="20"/>
    <d v="2019-06-20T00:00:00"/>
    <d v="1899-12-30T12:54:00"/>
    <x v="2"/>
    <s v="South Arm SJ (Old Mill)"/>
    <s v="San Juan Estuary"/>
    <n v="1"/>
    <x v="2"/>
    <s v="Wild"/>
    <x v="1"/>
    <n v="8"/>
    <n v="1"/>
    <n v="4"/>
    <n v="19"/>
    <s v="BS"/>
  </r>
  <r>
    <x v="7"/>
    <x v="0"/>
    <n v="6"/>
    <x v="2"/>
    <n v="20"/>
    <d v="2019-06-20T00:00:00"/>
    <d v="1899-12-30T12:54:00"/>
    <x v="2"/>
    <s v="South Arm SJ (Old Mill)"/>
    <s v="San Juan Estuary"/>
    <n v="1"/>
    <x v="3"/>
    <s v="Wild"/>
    <x v="1"/>
    <n v="9"/>
    <n v="1"/>
    <n v="4"/>
    <n v="290"/>
    <s v="BS"/>
  </r>
  <r>
    <x v="7"/>
    <x v="0"/>
    <n v="6"/>
    <x v="2"/>
    <n v="20"/>
    <d v="2019-06-20T00:00:00"/>
    <d v="1899-12-30T12:54:00"/>
    <x v="2"/>
    <s v="South Arm SJ (Old Mill)"/>
    <s v="San Juan Estuary"/>
    <n v="1"/>
    <x v="4"/>
    <s v="Wild"/>
    <x v="1"/>
    <n v="18"/>
    <n v="1"/>
    <n v="4"/>
    <n v="15"/>
    <s v="BS"/>
  </r>
  <r>
    <x v="7"/>
    <x v="0"/>
    <n v="6"/>
    <x v="2"/>
    <n v="20"/>
    <d v="2019-06-20T00:00:00"/>
    <d v="1899-12-30T12:54:00"/>
    <x v="2"/>
    <s v="South Arm SJ (Old Mill)"/>
    <s v="San Juan Estuary"/>
    <n v="1"/>
    <x v="5"/>
    <s v="Wild"/>
    <x v="1"/>
    <n v="15"/>
    <n v="1"/>
    <n v="4"/>
    <n v="22"/>
    <s v="BS"/>
  </r>
  <r>
    <x v="7"/>
    <x v="0"/>
    <n v="6"/>
    <x v="2"/>
    <n v="20"/>
    <d v="2019-06-20T00:00:00"/>
    <d v="1899-12-30T12:54:00"/>
    <x v="2"/>
    <s v="South Arm SJ (Old Mill)"/>
    <s v="San Juan Estuary"/>
    <n v="1"/>
    <x v="10"/>
    <s v="Wild"/>
    <x v="1"/>
    <n v="13"/>
    <n v="1"/>
    <n v="4"/>
    <n v="1025"/>
    <s v="BS"/>
  </r>
  <r>
    <x v="7"/>
    <x v="0"/>
    <n v="6"/>
    <x v="2"/>
    <n v="20"/>
    <d v="2019-06-20T00:00:00"/>
    <d v="1899-12-30T13:28:00"/>
    <x v="15"/>
    <s v="Q07, Central/South Arm confluence"/>
    <s v="San Juan Estuary"/>
    <n v="1"/>
    <x v="9"/>
    <s v="Wild"/>
    <x v="0"/>
    <n v="5"/>
    <n v="1"/>
    <n v="2"/>
    <n v="5"/>
    <s v="BS"/>
  </r>
  <r>
    <x v="7"/>
    <x v="0"/>
    <n v="6"/>
    <x v="2"/>
    <n v="20"/>
    <d v="2019-06-20T00:00:00"/>
    <d v="1899-12-30T13:28:00"/>
    <x v="15"/>
    <s v="Q07, Central/South Arm confluence"/>
    <s v="San Juan Estuary"/>
    <n v="1"/>
    <x v="0"/>
    <s v="Wild"/>
    <x v="3"/>
    <n v="3"/>
    <n v="1"/>
    <n v="3"/>
    <n v="1"/>
    <s v="BS"/>
  </r>
  <r>
    <x v="7"/>
    <x v="0"/>
    <n v="6"/>
    <x v="2"/>
    <n v="20"/>
    <d v="2019-06-20T00:00:00"/>
    <d v="1899-12-30T13:28:00"/>
    <x v="15"/>
    <s v="Q07, Central/South Arm confluence"/>
    <s v="San Juan Estuary"/>
    <n v="1"/>
    <x v="0"/>
    <s v="Wild"/>
    <x v="0"/>
    <n v="3"/>
    <n v="1"/>
    <n v="2"/>
    <n v="2"/>
    <s v="BS"/>
  </r>
  <r>
    <x v="7"/>
    <x v="0"/>
    <n v="6"/>
    <x v="2"/>
    <n v="20"/>
    <d v="2019-06-20T00:00:00"/>
    <d v="1899-12-30T13:28:00"/>
    <x v="15"/>
    <s v="Q07, Central/South Arm confluence"/>
    <s v="San Juan Estuary"/>
    <n v="1"/>
    <x v="2"/>
    <s v="Wild"/>
    <x v="1"/>
    <n v="8"/>
    <n v="1"/>
    <n v="4"/>
    <n v="4"/>
    <s v="BS"/>
  </r>
  <r>
    <x v="7"/>
    <x v="0"/>
    <n v="6"/>
    <x v="2"/>
    <n v="20"/>
    <d v="2019-06-20T00:00:00"/>
    <d v="1899-12-30T13:28:00"/>
    <x v="15"/>
    <s v="Q07, Central/South Arm confluence"/>
    <s v="San Juan Estuary"/>
    <n v="1"/>
    <x v="3"/>
    <s v="Wild"/>
    <x v="1"/>
    <n v="9"/>
    <n v="1"/>
    <n v="4"/>
    <n v="4"/>
    <s v="BS"/>
  </r>
  <r>
    <x v="7"/>
    <x v="0"/>
    <n v="6"/>
    <x v="2"/>
    <n v="20"/>
    <d v="2019-06-20T00:00:00"/>
    <d v="1899-12-30T13:28:00"/>
    <x v="15"/>
    <s v="Q07, Central/South Arm confluence"/>
    <s v="San Juan Estuary"/>
    <n v="1"/>
    <x v="5"/>
    <s v="Wild"/>
    <x v="1"/>
    <n v="15"/>
    <n v="1"/>
    <n v="4"/>
    <n v="6"/>
    <s v="BS"/>
  </r>
  <r>
    <x v="7"/>
    <x v="0"/>
    <n v="6"/>
    <x v="2"/>
    <n v="20"/>
    <d v="2019-06-20T00:00:00"/>
    <d v="1899-12-30T13:28:00"/>
    <x v="15"/>
    <s v="Q07, Central/South Arm confluence"/>
    <s v="San Juan Estuary"/>
    <n v="1"/>
    <x v="10"/>
    <s v="Wild"/>
    <x v="1"/>
    <n v="13"/>
    <n v="1"/>
    <n v="4"/>
    <n v="16"/>
    <s v="BS"/>
  </r>
  <r>
    <x v="7"/>
    <x v="0"/>
    <n v="6"/>
    <x v="2"/>
    <n v="20"/>
    <d v="2019-06-20T00:00:00"/>
    <d v="1899-12-30T13:50:00"/>
    <x v="11"/>
    <s v="Q4, u/s of Tanis's template site"/>
    <s v="San Juan Estuary"/>
    <n v="1"/>
    <x v="0"/>
    <s v="Wild"/>
    <x v="0"/>
    <n v="3"/>
    <n v="1"/>
    <n v="2"/>
    <n v="16"/>
    <s v="BS"/>
  </r>
  <r>
    <x v="7"/>
    <x v="0"/>
    <n v="6"/>
    <x v="2"/>
    <n v="20"/>
    <d v="2019-06-20T00:00:00"/>
    <d v="1899-12-30T13:50:00"/>
    <x v="11"/>
    <s v="Q4, u/s of Tanis's template site"/>
    <s v="San Juan Estuary"/>
    <n v="1"/>
    <x v="2"/>
    <s v="Wild"/>
    <x v="1"/>
    <n v="8"/>
    <n v="1"/>
    <n v="4"/>
    <n v="3"/>
    <s v="BS"/>
  </r>
  <r>
    <x v="7"/>
    <x v="0"/>
    <n v="6"/>
    <x v="2"/>
    <n v="20"/>
    <d v="2019-06-20T00:00:00"/>
    <d v="1899-12-30T13:50:00"/>
    <x v="11"/>
    <s v="Q4, u/s of Tanis's template site"/>
    <s v="San Juan Estuary"/>
    <n v="1"/>
    <x v="4"/>
    <s v="Wild"/>
    <x v="1"/>
    <n v="18"/>
    <n v="1"/>
    <n v="4"/>
    <n v="1"/>
    <s v="BS"/>
  </r>
  <r>
    <x v="7"/>
    <x v="0"/>
    <n v="6"/>
    <x v="2"/>
    <n v="20"/>
    <d v="2019-06-20T00:00:00"/>
    <d v="1899-12-30T13:50:00"/>
    <x v="11"/>
    <s v="Q4, u/s of Tanis's template site"/>
    <s v="San Juan Estuary"/>
    <n v="1"/>
    <x v="6"/>
    <s v="Wild"/>
    <x v="1"/>
    <n v="11"/>
    <n v="1"/>
    <n v="4"/>
    <n v="2"/>
    <s v="BS"/>
  </r>
  <r>
    <x v="7"/>
    <x v="0"/>
    <n v="6"/>
    <x v="2"/>
    <n v="20"/>
    <d v="2019-06-20T00:00:00"/>
    <d v="1899-12-30T14:20:00"/>
    <x v="3"/>
    <s v="Central Arm SJ at Island Rd Bridge"/>
    <s v="San Juan Estuary"/>
    <n v="1"/>
    <x v="9"/>
    <s v="Wild"/>
    <x v="0"/>
    <n v="5"/>
    <n v="1"/>
    <n v="2"/>
    <n v="1"/>
    <s v="BS"/>
  </r>
  <r>
    <x v="7"/>
    <x v="0"/>
    <n v="6"/>
    <x v="2"/>
    <n v="20"/>
    <d v="2019-06-20T00:00:00"/>
    <d v="1899-12-30T14:20:00"/>
    <x v="3"/>
    <s v="Central Arm SJ at Island Rd Bridge"/>
    <s v="San Juan Estuary"/>
    <n v="1"/>
    <x v="0"/>
    <s v="Wild"/>
    <x v="0"/>
    <n v="3"/>
    <n v="1"/>
    <n v="2"/>
    <n v="7"/>
    <s v="BS"/>
  </r>
  <r>
    <x v="7"/>
    <x v="0"/>
    <n v="6"/>
    <x v="2"/>
    <n v="20"/>
    <d v="2019-06-20T00:00:00"/>
    <d v="1899-12-30T14:20:00"/>
    <x v="3"/>
    <s v="Central Arm SJ at Island Rd Bridge"/>
    <s v="San Juan Estuary"/>
    <n v="1"/>
    <x v="2"/>
    <s v="Wild"/>
    <x v="1"/>
    <n v="8"/>
    <n v="1"/>
    <n v="4"/>
    <n v="37"/>
    <s v="BS"/>
  </r>
  <r>
    <x v="7"/>
    <x v="0"/>
    <n v="6"/>
    <x v="2"/>
    <n v="20"/>
    <d v="2019-06-20T00:00:00"/>
    <d v="1899-12-30T14:20:00"/>
    <x v="3"/>
    <s v="Central Arm SJ at Island Rd Bridge"/>
    <s v="San Juan Estuary"/>
    <n v="1"/>
    <x v="3"/>
    <s v="Wild"/>
    <x v="1"/>
    <n v="9"/>
    <n v="1"/>
    <n v="4"/>
    <n v="2"/>
    <s v="BS"/>
  </r>
  <r>
    <x v="7"/>
    <x v="0"/>
    <n v="6"/>
    <x v="2"/>
    <n v="20"/>
    <d v="2019-06-20T00:00:00"/>
    <d v="1899-12-30T14:20:00"/>
    <x v="3"/>
    <s v="Central Arm SJ at Island Rd Bridge"/>
    <s v="San Juan Estuary"/>
    <n v="1"/>
    <x v="10"/>
    <s v="Wild"/>
    <x v="1"/>
    <n v="13"/>
    <n v="1"/>
    <n v="4"/>
    <n v="3"/>
    <s v="BS"/>
  </r>
  <r>
    <x v="7"/>
    <x v="0"/>
    <n v="6"/>
    <x v="2"/>
    <n v="20"/>
    <d v="2019-06-20T00:00:00"/>
    <d v="1899-12-30T14:36:00"/>
    <x v="10"/>
    <s v="Q Helen, top of Island Road"/>
    <s v="San Juan Estuary"/>
    <n v="1"/>
    <x v="9"/>
    <s v="Wild"/>
    <x v="0"/>
    <n v="5"/>
    <n v="1"/>
    <n v="2"/>
    <n v="1"/>
    <s v="BS"/>
  </r>
  <r>
    <x v="7"/>
    <x v="0"/>
    <n v="6"/>
    <x v="2"/>
    <n v="20"/>
    <d v="2019-06-20T00:00:00"/>
    <d v="1899-12-30T14:36:00"/>
    <x v="10"/>
    <s v="Q Helen, top of Island Road"/>
    <s v="San Juan Estuary"/>
    <n v="1"/>
    <x v="0"/>
    <s v="Wild"/>
    <x v="0"/>
    <n v="3"/>
    <n v="1"/>
    <n v="2"/>
    <n v="8"/>
    <s v="BS"/>
  </r>
  <r>
    <x v="7"/>
    <x v="0"/>
    <n v="6"/>
    <x v="2"/>
    <n v="20"/>
    <d v="2019-06-20T00:00:00"/>
    <d v="1899-12-30T14:36:00"/>
    <x v="10"/>
    <s v="Q Helen, top of Island Road"/>
    <s v="San Juan Estuary"/>
    <n v="1"/>
    <x v="2"/>
    <s v="Wild"/>
    <x v="1"/>
    <n v="8"/>
    <n v="1"/>
    <n v="4"/>
    <n v="13"/>
    <s v="BS"/>
  </r>
  <r>
    <x v="8"/>
    <x v="0"/>
    <n v="6"/>
    <x v="2"/>
    <n v="24"/>
    <d v="2019-06-24T00:00:00"/>
    <d v="1899-12-30T06:55:00"/>
    <x v="1"/>
    <s v="Gallaugher's"/>
    <s v="Gordon Estuary"/>
    <n v="1"/>
    <x v="11"/>
    <s v="Wild"/>
    <x v="2"/>
    <n v="20"/>
    <n v="1"/>
    <n v="5"/>
    <n v="6"/>
    <s v="BS"/>
  </r>
  <r>
    <x v="8"/>
    <x v="0"/>
    <n v="6"/>
    <x v="2"/>
    <n v="24"/>
    <d v="2019-06-24T00:00:00"/>
    <d v="1899-12-30T06:55:00"/>
    <x v="1"/>
    <s v="Gallaugher's"/>
    <s v="Gordon Estuary"/>
    <n v="1"/>
    <x v="0"/>
    <s v="Wild"/>
    <x v="0"/>
    <n v="3"/>
    <n v="1"/>
    <n v="2"/>
    <n v="3"/>
    <s v="BS"/>
  </r>
  <r>
    <x v="8"/>
    <x v="0"/>
    <n v="6"/>
    <x v="2"/>
    <n v="24"/>
    <d v="2019-06-24T00:00:00"/>
    <d v="1899-12-30T06:55:00"/>
    <x v="1"/>
    <s v="Gallaugher's"/>
    <s v="Gordon Estuary"/>
    <n v="1"/>
    <x v="2"/>
    <s v="Wild"/>
    <x v="1"/>
    <n v="8"/>
    <n v="1"/>
    <n v="4"/>
    <n v="4"/>
    <s v="BS"/>
  </r>
  <r>
    <x v="8"/>
    <x v="0"/>
    <n v="6"/>
    <x v="2"/>
    <n v="24"/>
    <d v="2019-06-24T00:00:00"/>
    <d v="1899-12-30T06:55:00"/>
    <x v="1"/>
    <s v="Gallaugher's"/>
    <s v="Gordon Estuary"/>
    <n v="1"/>
    <x v="3"/>
    <s v="Wild"/>
    <x v="1"/>
    <n v="9"/>
    <n v="1"/>
    <n v="4"/>
    <n v="46"/>
    <s v="BS"/>
  </r>
  <r>
    <x v="8"/>
    <x v="0"/>
    <n v="6"/>
    <x v="2"/>
    <n v="24"/>
    <d v="2019-06-24T00:00:00"/>
    <d v="1899-12-30T06:55:00"/>
    <x v="1"/>
    <s v="Gallaugher's"/>
    <s v="Gordon Estuary"/>
    <n v="1"/>
    <x v="4"/>
    <s v="Wild"/>
    <x v="1"/>
    <n v="18"/>
    <n v="1"/>
    <n v="4"/>
    <n v="16"/>
    <s v="BS"/>
  </r>
  <r>
    <x v="8"/>
    <x v="0"/>
    <n v="6"/>
    <x v="2"/>
    <n v="24"/>
    <d v="2019-06-24T00:00:00"/>
    <d v="1899-12-30T06:55:00"/>
    <x v="1"/>
    <s v="Gallaugher's"/>
    <s v="Gordon Estuary"/>
    <n v="1"/>
    <x v="5"/>
    <s v="Wild"/>
    <x v="1"/>
    <n v="15"/>
    <n v="1"/>
    <n v="4"/>
    <n v="30"/>
    <s v="BS"/>
  </r>
  <r>
    <x v="8"/>
    <x v="0"/>
    <n v="6"/>
    <x v="2"/>
    <n v="24"/>
    <d v="2019-06-24T00:00:00"/>
    <d v="1899-12-30T06:55:00"/>
    <x v="1"/>
    <s v="Gallaugher's"/>
    <s v="Gordon Estuary"/>
    <n v="1"/>
    <x v="6"/>
    <s v="Wild"/>
    <x v="1"/>
    <n v="11"/>
    <n v="1"/>
    <n v="4"/>
    <n v="3"/>
    <s v="BS"/>
  </r>
  <r>
    <x v="8"/>
    <x v="0"/>
    <n v="6"/>
    <x v="2"/>
    <n v="24"/>
    <d v="2019-06-24T00:00:00"/>
    <d v="1899-12-30T06:55:00"/>
    <x v="1"/>
    <s v="Gallaugher's"/>
    <s v="Gordon Estuary"/>
    <n v="1"/>
    <x v="10"/>
    <s v="Wild"/>
    <x v="1"/>
    <n v="13"/>
    <n v="1"/>
    <n v="4"/>
    <n v="30"/>
    <s v="BS"/>
  </r>
  <r>
    <x v="8"/>
    <x v="0"/>
    <n v="6"/>
    <x v="2"/>
    <n v="24"/>
    <d v="2019-06-24T00:00:00"/>
    <d v="1899-12-30T07:22:00"/>
    <x v="6"/>
    <s v="Smokies"/>
    <s v="Gordon Estuary"/>
    <n v="1"/>
    <x v="1"/>
    <s v="Wild"/>
    <x v="0"/>
    <n v="2"/>
    <n v="1"/>
    <n v="2"/>
    <n v="1"/>
    <s v="BS"/>
  </r>
  <r>
    <x v="8"/>
    <x v="0"/>
    <n v="6"/>
    <x v="2"/>
    <n v="24"/>
    <d v="2019-06-24T00:00:00"/>
    <d v="1899-12-30T07:22:00"/>
    <x v="6"/>
    <s v="Smokies"/>
    <s v="Gordon Estuary"/>
    <n v="1"/>
    <x v="2"/>
    <s v="Wild"/>
    <x v="1"/>
    <n v="8"/>
    <n v="1"/>
    <n v="4"/>
    <n v="27"/>
    <s v="BS"/>
  </r>
  <r>
    <x v="8"/>
    <x v="0"/>
    <n v="6"/>
    <x v="2"/>
    <n v="24"/>
    <d v="2019-06-24T00:00:00"/>
    <d v="1899-12-30T07:22:00"/>
    <x v="6"/>
    <s v="Smokies"/>
    <s v="Gordon Estuary"/>
    <n v="1"/>
    <x v="3"/>
    <s v="Wild"/>
    <x v="1"/>
    <n v="9"/>
    <n v="1"/>
    <n v="4"/>
    <n v="40"/>
    <s v="BS"/>
  </r>
  <r>
    <x v="8"/>
    <x v="0"/>
    <n v="6"/>
    <x v="2"/>
    <n v="24"/>
    <d v="2019-06-24T00:00:00"/>
    <d v="1899-12-30T07:22:00"/>
    <x v="6"/>
    <s v="Smokies"/>
    <s v="Gordon Estuary"/>
    <n v="1"/>
    <x v="4"/>
    <s v="Wild"/>
    <x v="1"/>
    <n v="18"/>
    <n v="1"/>
    <n v="4"/>
    <n v="10"/>
    <s v="BS"/>
  </r>
  <r>
    <x v="8"/>
    <x v="0"/>
    <n v="6"/>
    <x v="2"/>
    <n v="24"/>
    <d v="2019-06-24T00:00:00"/>
    <d v="1899-12-30T07:22:00"/>
    <x v="6"/>
    <s v="Smokies"/>
    <s v="Gordon Estuary"/>
    <n v="1"/>
    <x v="10"/>
    <s v="Wild"/>
    <x v="1"/>
    <n v="13"/>
    <n v="1"/>
    <n v="4"/>
    <n v="20"/>
    <s v="BS"/>
  </r>
  <r>
    <x v="8"/>
    <x v="0"/>
    <n v="6"/>
    <x v="2"/>
    <n v="24"/>
    <d v="2019-06-24T00:00:00"/>
    <d v="1899-12-30T07:22:00"/>
    <x v="6"/>
    <s v="Smokies"/>
    <s v="Gordon Estuary"/>
    <n v="1"/>
    <x v="16"/>
    <s v="Wild"/>
    <x v="1"/>
    <n v="21"/>
    <n v="1"/>
    <n v="4"/>
    <n v="2"/>
    <s v="BS"/>
  </r>
  <r>
    <x v="8"/>
    <x v="0"/>
    <n v="6"/>
    <x v="2"/>
    <n v="24"/>
    <d v="2019-06-24T00:00:00"/>
    <d v="1899-12-30T07:40:00"/>
    <x v="0"/>
    <s v="Pacheedah Shores Boat Ramp"/>
    <s v="Gordon Estuary"/>
    <n v="1"/>
    <x v="9"/>
    <s v="Wild"/>
    <x v="3"/>
    <n v="5"/>
    <n v="1"/>
    <n v="3"/>
    <n v="3"/>
    <s v="BS"/>
  </r>
  <r>
    <x v="8"/>
    <x v="0"/>
    <n v="6"/>
    <x v="2"/>
    <n v="24"/>
    <d v="2019-06-24T00:00:00"/>
    <d v="1899-12-30T07:40:00"/>
    <x v="0"/>
    <s v="Pacheedah Shores Boat Ramp"/>
    <s v="Gordon Estuary"/>
    <n v="1"/>
    <x v="9"/>
    <s v="Wild"/>
    <x v="0"/>
    <n v="5"/>
    <n v="1"/>
    <n v="2"/>
    <n v="6"/>
    <s v="BS"/>
  </r>
  <r>
    <x v="8"/>
    <x v="0"/>
    <n v="6"/>
    <x v="2"/>
    <n v="24"/>
    <d v="2019-06-24T00:00:00"/>
    <d v="1899-12-30T07:40:00"/>
    <x v="0"/>
    <s v="Pacheedah Shores Boat Ramp"/>
    <s v="Gordon Estuary"/>
    <n v="1"/>
    <x v="2"/>
    <s v="Wild"/>
    <x v="1"/>
    <n v="8"/>
    <n v="1"/>
    <n v="4"/>
    <n v="4"/>
    <s v="BS"/>
  </r>
  <r>
    <x v="8"/>
    <x v="0"/>
    <n v="6"/>
    <x v="2"/>
    <n v="24"/>
    <d v="2019-06-24T00:00:00"/>
    <d v="1899-12-30T07:40:00"/>
    <x v="0"/>
    <s v="Pacheedah Shores Boat Ramp"/>
    <s v="Gordon Estuary"/>
    <n v="1"/>
    <x v="3"/>
    <s v="Wild"/>
    <x v="1"/>
    <n v="9"/>
    <n v="1"/>
    <n v="4"/>
    <n v="31"/>
    <s v="BS"/>
  </r>
  <r>
    <x v="8"/>
    <x v="0"/>
    <n v="6"/>
    <x v="2"/>
    <n v="24"/>
    <d v="2019-06-24T00:00:00"/>
    <d v="1899-12-30T07:40:00"/>
    <x v="0"/>
    <s v="Pacheedah Shores Boat Ramp"/>
    <s v="Gordon Estuary"/>
    <n v="1"/>
    <x v="4"/>
    <s v="Wild"/>
    <x v="1"/>
    <n v="18"/>
    <n v="1"/>
    <n v="4"/>
    <n v="14"/>
    <s v="BS"/>
  </r>
  <r>
    <x v="8"/>
    <x v="0"/>
    <n v="6"/>
    <x v="2"/>
    <n v="24"/>
    <d v="2019-06-24T00:00:00"/>
    <d v="1899-12-30T07:40:00"/>
    <x v="0"/>
    <s v="Pacheedah Shores Boat Ramp"/>
    <s v="Gordon Estuary"/>
    <n v="1"/>
    <x v="5"/>
    <s v="Wild"/>
    <x v="1"/>
    <n v="15"/>
    <n v="1"/>
    <n v="4"/>
    <n v="48"/>
    <s v="BS"/>
  </r>
  <r>
    <x v="8"/>
    <x v="0"/>
    <n v="6"/>
    <x v="2"/>
    <n v="24"/>
    <d v="2019-06-24T00:00:00"/>
    <d v="1899-12-30T07:40:00"/>
    <x v="0"/>
    <s v="Pacheedah Shores Boat Ramp"/>
    <s v="Gordon Estuary"/>
    <n v="1"/>
    <x v="10"/>
    <s v="Wild"/>
    <x v="1"/>
    <n v="13"/>
    <n v="1"/>
    <n v="4"/>
    <n v="41"/>
    <s v="BS"/>
  </r>
  <r>
    <x v="8"/>
    <x v="0"/>
    <n v="6"/>
    <x v="2"/>
    <n v="24"/>
    <d v="2019-06-24T00:00:00"/>
    <d v="1899-12-30T07:40:00"/>
    <x v="0"/>
    <s v="Pacheedah Shores Boat Ramp"/>
    <s v="Gordon Estuary"/>
    <n v="1"/>
    <x v="11"/>
    <s v="Wild"/>
    <x v="2"/>
    <n v="20"/>
    <n v="1"/>
    <n v="5"/>
    <n v="1"/>
    <s v="BS"/>
  </r>
  <r>
    <x v="8"/>
    <x v="0"/>
    <n v="6"/>
    <x v="2"/>
    <n v="24"/>
    <d v="2019-06-24T00:00:00"/>
    <d v="1899-12-30T08:15:00"/>
    <x v="12"/>
    <s v="Mouth of Site 7 inlet, north side"/>
    <s v="Gordon Estuary"/>
    <n v="1"/>
    <x v="0"/>
    <s v="Wild"/>
    <x v="0"/>
    <n v="3"/>
    <n v="1"/>
    <n v="2"/>
    <n v="3"/>
    <s v="BS"/>
  </r>
  <r>
    <x v="8"/>
    <x v="0"/>
    <n v="6"/>
    <x v="2"/>
    <n v="24"/>
    <d v="2019-06-24T00:00:00"/>
    <d v="1899-12-30T08:15:00"/>
    <x v="12"/>
    <s v="Mouth of Site 7 inlet, north side"/>
    <s v="Gordon Estuary"/>
    <n v="1"/>
    <x v="2"/>
    <s v="Wild"/>
    <x v="1"/>
    <n v="8"/>
    <n v="1"/>
    <n v="4"/>
    <n v="6"/>
    <s v="BS"/>
  </r>
  <r>
    <x v="8"/>
    <x v="0"/>
    <n v="6"/>
    <x v="2"/>
    <n v="24"/>
    <d v="2019-06-24T00:00:00"/>
    <d v="1899-12-30T08:15:00"/>
    <x v="12"/>
    <s v="Mouth of Site 7 inlet, north side"/>
    <s v="Gordon Estuary"/>
    <n v="1"/>
    <x v="3"/>
    <s v="Wild"/>
    <x v="1"/>
    <n v="9"/>
    <n v="1"/>
    <n v="4"/>
    <n v="49"/>
    <s v="BS"/>
  </r>
  <r>
    <x v="8"/>
    <x v="0"/>
    <n v="6"/>
    <x v="2"/>
    <n v="24"/>
    <d v="2019-06-24T00:00:00"/>
    <d v="1899-12-30T08:15:00"/>
    <x v="12"/>
    <s v="Mouth of Site 7 inlet, north side"/>
    <s v="Gordon Estuary"/>
    <n v="1"/>
    <x v="4"/>
    <s v="Wild"/>
    <x v="1"/>
    <n v="18"/>
    <n v="1"/>
    <n v="4"/>
    <n v="9"/>
    <s v="BS"/>
  </r>
  <r>
    <x v="8"/>
    <x v="0"/>
    <n v="6"/>
    <x v="2"/>
    <n v="24"/>
    <d v="2019-06-24T00:00:00"/>
    <d v="1899-12-30T08:15:00"/>
    <x v="12"/>
    <s v="Mouth of Site 7 inlet, north side"/>
    <s v="Gordon Estuary"/>
    <n v="1"/>
    <x v="5"/>
    <s v="Wild"/>
    <x v="1"/>
    <n v="15"/>
    <n v="1"/>
    <n v="4"/>
    <n v="8"/>
    <s v="BS"/>
  </r>
  <r>
    <x v="8"/>
    <x v="0"/>
    <n v="6"/>
    <x v="2"/>
    <n v="24"/>
    <d v="2019-06-24T00:00:00"/>
    <d v="1899-12-30T08:15:00"/>
    <x v="12"/>
    <s v="Mouth of Site 7 inlet, north side"/>
    <s v="Gordon Estuary"/>
    <n v="1"/>
    <x v="6"/>
    <s v="Wild"/>
    <x v="1"/>
    <n v="11"/>
    <n v="1"/>
    <n v="4"/>
    <n v="5"/>
    <s v="BS"/>
  </r>
  <r>
    <x v="8"/>
    <x v="0"/>
    <n v="6"/>
    <x v="2"/>
    <n v="24"/>
    <d v="2019-06-24T00:00:00"/>
    <d v="1899-12-30T08:15:00"/>
    <x v="12"/>
    <s v="Mouth of Site 7 inlet, north side"/>
    <s v="Gordon Estuary"/>
    <n v="1"/>
    <x v="10"/>
    <s v="Wild"/>
    <x v="1"/>
    <n v="13"/>
    <n v="1"/>
    <n v="4"/>
    <n v="8"/>
    <s v="BS"/>
  </r>
  <r>
    <x v="8"/>
    <x v="0"/>
    <n v="6"/>
    <x v="2"/>
    <n v="24"/>
    <d v="2019-06-24T00:00:00"/>
    <d v="1899-12-30T08:15:00"/>
    <x v="12"/>
    <s v="Mouth of Site 7 inlet, north side"/>
    <s v="Gordon Estuary"/>
    <n v="1"/>
    <x v="11"/>
    <s v="Wild"/>
    <x v="2"/>
    <n v="20"/>
    <n v="1"/>
    <n v="5"/>
    <n v="8"/>
    <s v="BS"/>
  </r>
  <r>
    <x v="8"/>
    <x v="0"/>
    <n v="6"/>
    <x v="2"/>
    <n v="24"/>
    <d v="2019-06-24T00:00:00"/>
    <d v="1899-12-30T08:40:00"/>
    <x v="9"/>
    <s v="Q Jeff (right bank opposite N. Arm confl.)"/>
    <s v="Gordon Estuary"/>
    <n v="1"/>
    <x v="9"/>
    <s v="Wild"/>
    <x v="3"/>
    <n v="5"/>
    <n v="1"/>
    <n v="3"/>
    <n v="1"/>
    <s v="BS"/>
  </r>
  <r>
    <x v="8"/>
    <x v="0"/>
    <n v="6"/>
    <x v="2"/>
    <n v="24"/>
    <d v="2019-06-24T00:00:00"/>
    <d v="1899-12-30T08:40:00"/>
    <x v="9"/>
    <s v="Q Jeff (right bank opposite N. Arm confl.)"/>
    <s v="Gordon Estuary"/>
    <n v="1"/>
    <x v="0"/>
    <s v="Wild"/>
    <x v="0"/>
    <n v="3"/>
    <n v="1"/>
    <n v="2"/>
    <n v="1"/>
    <s v="BS"/>
  </r>
  <r>
    <x v="8"/>
    <x v="0"/>
    <n v="6"/>
    <x v="2"/>
    <n v="24"/>
    <d v="2019-06-24T00:00:00"/>
    <d v="1899-12-30T08:40:00"/>
    <x v="9"/>
    <s v="Q Jeff (right bank opposite N. Arm confl.)"/>
    <s v="Gordon Estuary"/>
    <n v="1"/>
    <x v="2"/>
    <s v="Wild"/>
    <x v="1"/>
    <n v="8"/>
    <n v="1"/>
    <n v="4"/>
    <n v="15"/>
    <s v="BS"/>
  </r>
  <r>
    <x v="8"/>
    <x v="0"/>
    <n v="6"/>
    <x v="2"/>
    <n v="24"/>
    <d v="2019-06-24T00:00:00"/>
    <d v="1899-12-30T08:40:00"/>
    <x v="9"/>
    <s v="Q Jeff (right bank opposite N. Arm confl.)"/>
    <s v="Gordon Estuary"/>
    <n v="1"/>
    <x v="3"/>
    <s v="Wild"/>
    <x v="1"/>
    <n v="9"/>
    <n v="1"/>
    <n v="4"/>
    <n v="6"/>
    <s v="BS"/>
  </r>
  <r>
    <x v="8"/>
    <x v="0"/>
    <n v="6"/>
    <x v="2"/>
    <n v="24"/>
    <d v="2019-06-24T00:00:00"/>
    <d v="1899-12-30T08:40:00"/>
    <x v="9"/>
    <s v="Q Jeff (right bank opposite N. Arm confl.)"/>
    <s v="Gordon Estuary"/>
    <n v="1"/>
    <x v="4"/>
    <s v="Wild"/>
    <x v="1"/>
    <n v="18"/>
    <n v="1"/>
    <n v="4"/>
    <n v="35"/>
    <s v="BS"/>
  </r>
  <r>
    <x v="8"/>
    <x v="0"/>
    <n v="6"/>
    <x v="2"/>
    <n v="24"/>
    <d v="2019-06-24T00:00:00"/>
    <d v="1899-12-30T08:40:00"/>
    <x v="9"/>
    <s v="Q Jeff (right bank opposite N. Arm confl.)"/>
    <s v="Gordon Estuary"/>
    <n v="1"/>
    <x v="5"/>
    <s v="Wild"/>
    <x v="1"/>
    <n v="15"/>
    <n v="1"/>
    <n v="4"/>
    <n v="15"/>
    <s v="BS"/>
  </r>
  <r>
    <x v="8"/>
    <x v="0"/>
    <n v="6"/>
    <x v="2"/>
    <n v="24"/>
    <d v="2019-06-24T00:00:00"/>
    <d v="1899-12-30T08:40:00"/>
    <x v="9"/>
    <s v="Q Jeff (right bank opposite N. Arm confl.)"/>
    <s v="Gordon Estuary"/>
    <n v="1"/>
    <x v="10"/>
    <s v="Wild"/>
    <x v="1"/>
    <n v="13"/>
    <n v="1"/>
    <n v="4"/>
    <n v="35"/>
    <s v="BS"/>
  </r>
  <r>
    <x v="8"/>
    <x v="0"/>
    <n v="6"/>
    <x v="2"/>
    <n v="24"/>
    <d v="2019-06-24T00:00:00"/>
    <d v="1899-12-30T08:40:00"/>
    <x v="9"/>
    <s v="Q Jeff (right bank opposite N. Arm confl.)"/>
    <s v="Gordon Estuary"/>
    <n v="1"/>
    <x v="11"/>
    <s v="Wild"/>
    <x v="2"/>
    <n v="20"/>
    <n v="1"/>
    <n v="5"/>
    <n v="1"/>
    <s v="BS"/>
  </r>
  <r>
    <x v="8"/>
    <x v="0"/>
    <n v="6"/>
    <x v="2"/>
    <n v="24"/>
    <d v="2019-06-24T00:00:00"/>
    <d v="1899-12-30T08:40:00"/>
    <x v="9"/>
    <s v="Q Jeff (right bank opposite N. Arm confl.)"/>
    <s v="Gordon Estuary"/>
    <n v="1"/>
    <x v="8"/>
    <s v="Wild"/>
    <x v="2"/>
    <n v="14"/>
    <n v="1"/>
    <n v="5"/>
    <n v="58"/>
    <s v="BS"/>
  </r>
  <r>
    <x v="8"/>
    <x v="0"/>
    <n v="6"/>
    <x v="2"/>
    <n v="24"/>
    <d v="2019-06-24T00:00:00"/>
    <d v="1899-12-30T09:10:00"/>
    <x v="4"/>
    <s v="Butch's (Gordon R.)"/>
    <s v="Gordon Estuary"/>
    <n v="1"/>
    <x v="9"/>
    <s v="Wild"/>
    <x v="3"/>
    <n v="5"/>
    <n v="1"/>
    <n v="3"/>
    <n v="3"/>
    <s v="BS"/>
  </r>
  <r>
    <x v="8"/>
    <x v="0"/>
    <n v="6"/>
    <x v="2"/>
    <n v="24"/>
    <d v="2019-06-24T00:00:00"/>
    <d v="1899-12-30T09:10:00"/>
    <x v="4"/>
    <s v="Butch's (Gordon R.)"/>
    <s v="Gordon Estuary"/>
    <n v="1"/>
    <x v="9"/>
    <s v="Wild"/>
    <x v="0"/>
    <n v="5"/>
    <n v="1"/>
    <n v="2"/>
    <n v="1"/>
    <s v="BS"/>
  </r>
  <r>
    <x v="8"/>
    <x v="0"/>
    <n v="6"/>
    <x v="2"/>
    <n v="24"/>
    <d v="2019-06-24T00:00:00"/>
    <d v="1899-12-30T09:10:00"/>
    <x v="4"/>
    <s v="Butch's (Gordon R.)"/>
    <s v="Gordon Estuary"/>
    <n v="1"/>
    <x v="2"/>
    <s v="Wild"/>
    <x v="1"/>
    <n v="8"/>
    <n v="1"/>
    <n v="4"/>
    <n v="19"/>
    <s v="BS"/>
  </r>
  <r>
    <x v="8"/>
    <x v="0"/>
    <n v="6"/>
    <x v="2"/>
    <n v="24"/>
    <d v="2019-06-24T00:00:00"/>
    <d v="1899-12-30T09:10:00"/>
    <x v="4"/>
    <s v="Butch's (Gordon R.)"/>
    <s v="Gordon Estuary"/>
    <n v="1"/>
    <x v="4"/>
    <s v="Wild"/>
    <x v="1"/>
    <n v="18"/>
    <n v="1"/>
    <n v="4"/>
    <n v="3"/>
    <s v="BS"/>
  </r>
  <r>
    <x v="8"/>
    <x v="0"/>
    <n v="6"/>
    <x v="2"/>
    <n v="24"/>
    <d v="2019-06-24T00:00:00"/>
    <d v="1899-12-30T09:10:00"/>
    <x v="4"/>
    <s v="Butch's (Gordon R.)"/>
    <s v="Gordon Estuary"/>
    <n v="1"/>
    <x v="5"/>
    <s v="Wild"/>
    <x v="1"/>
    <n v="15"/>
    <n v="1"/>
    <n v="4"/>
    <n v="3"/>
    <s v="BS"/>
  </r>
  <r>
    <x v="8"/>
    <x v="0"/>
    <n v="6"/>
    <x v="2"/>
    <n v="24"/>
    <d v="2019-06-24T00:00:00"/>
    <d v="1899-12-30T09:10:00"/>
    <x v="4"/>
    <s v="Butch's (Gordon R.)"/>
    <s v="Gordon Estuary"/>
    <n v="1"/>
    <x v="6"/>
    <s v="Wild"/>
    <x v="1"/>
    <n v="11"/>
    <n v="1"/>
    <n v="4"/>
    <n v="12"/>
    <s v="BS"/>
  </r>
  <r>
    <x v="8"/>
    <x v="0"/>
    <n v="6"/>
    <x v="2"/>
    <n v="24"/>
    <d v="2019-06-24T00:00:00"/>
    <d v="1899-12-30T09:10:00"/>
    <x v="4"/>
    <s v="Butch's (Gordon R.)"/>
    <s v="Gordon Estuary"/>
    <n v="1"/>
    <x v="10"/>
    <s v="Wild"/>
    <x v="1"/>
    <n v="13"/>
    <n v="1"/>
    <n v="4"/>
    <n v="6"/>
    <s v="BS"/>
  </r>
  <r>
    <x v="8"/>
    <x v="0"/>
    <n v="6"/>
    <x v="2"/>
    <n v="24"/>
    <d v="2019-06-24T00:00:00"/>
    <d v="1899-12-30T09:30:00"/>
    <x v="8"/>
    <s v="Q01, left bank Gordon up from confluence"/>
    <s v="Gordon Estuary"/>
    <n v="1"/>
    <x v="2"/>
    <s v="Wild"/>
    <x v="1"/>
    <n v="8"/>
    <n v="1"/>
    <n v="4"/>
    <n v="8"/>
    <s v="BS"/>
  </r>
  <r>
    <x v="8"/>
    <x v="0"/>
    <n v="6"/>
    <x v="2"/>
    <n v="24"/>
    <d v="2019-06-24T00:00:00"/>
    <d v="1899-12-30T09:30:00"/>
    <x v="8"/>
    <s v="Q01, left bank Gordon up from confluence"/>
    <s v="Gordon Estuary"/>
    <n v="1"/>
    <x v="3"/>
    <s v="Wild"/>
    <x v="1"/>
    <n v="9"/>
    <n v="1"/>
    <n v="4"/>
    <n v="3"/>
    <s v="BS"/>
  </r>
  <r>
    <x v="8"/>
    <x v="0"/>
    <n v="6"/>
    <x v="2"/>
    <n v="24"/>
    <d v="2019-06-24T00:00:00"/>
    <d v="1899-12-30T09:30:00"/>
    <x v="8"/>
    <s v="Q01, left bank Gordon up from confluence"/>
    <s v="Gordon Estuary"/>
    <n v="1"/>
    <x v="4"/>
    <s v="Wild"/>
    <x v="1"/>
    <n v="18"/>
    <n v="1"/>
    <n v="4"/>
    <n v="3"/>
    <s v="BS"/>
  </r>
  <r>
    <x v="8"/>
    <x v="0"/>
    <n v="6"/>
    <x v="2"/>
    <n v="24"/>
    <d v="2019-06-24T00:00:00"/>
    <d v="1899-12-30T09:30:00"/>
    <x v="8"/>
    <s v="Q01, left bank Gordon up from confluence"/>
    <s v="Gordon Estuary"/>
    <n v="1"/>
    <x v="5"/>
    <s v="Wild"/>
    <x v="1"/>
    <n v="15"/>
    <n v="1"/>
    <n v="4"/>
    <n v="7"/>
    <s v="BS"/>
  </r>
  <r>
    <x v="8"/>
    <x v="0"/>
    <n v="6"/>
    <x v="2"/>
    <n v="24"/>
    <d v="2019-06-24T00:00:00"/>
    <d v="1899-12-30T09:30:00"/>
    <x v="8"/>
    <s v="Q01, left bank Gordon up from confluence"/>
    <s v="Gordon Estuary"/>
    <n v="1"/>
    <x v="11"/>
    <s v="Wild"/>
    <x v="2"/>
    <n v="20"/>
    <n v="1"/>
    <n v="5"/>
    <n v="2"/>
    <s v="BS"/>
  </r>
  <r>
    <x v="8"/>
    <x v="0"/>
    <n v="6"/>
    <x v="2"/>
    <n v="26"/>
    <d v="2019-06-26T00:00:00"/>
    <d v="1899-12-30T11:30:00"/>
    <x v="2"/>
    <s v="South Arm SJ (Old Mill)"/>
    <s v="San Juan Estuary"/>
    <n v="1"/>
    <x v="2"/>
    <s v="Wild"/>
    <x v="1"/>
    <n v="8"/>
    <n v="1"/>
    <n v="4"/>
    <n v="9"/>
    <s v="BS"/>
  </r>
  <r>
    <x v="8"/>
    <x v="0"/>
    <n v="6"/>
    <x v="2"/>
    <n v="26"/>
    <d v="2019-06-26T00:00:00"/>
    <d v="1899-12-30T11:30:00"/>
    <x v="2"/>
    <s v="South Arm SJ (Old Mill)"/>
    <s v="San Juan Estuary"/>
    <n v="1"/>
    <x v="3"/>
    <s v="Wild"/>
    <x v="1"/>
    <n v="9"/>
    <n v="1"/>
    <n v="4"/>
    <n v="9"/>
    <s v="BS"/>
  </r>
  <r>
    <x v="8"/>
    <x v="0"/>
    <n v="6"/>
    <x v="2"/>
    <n v="26"/>
    <d v="2019-06-26T00:00:00"/>
    <d v="1899-12-30T11:30:00"/>
    <x v="2"/>
    <s v="South Arm SJ (Old Mill)"/>
    <s v="San Juan Estuary"/>
    <n v="1"/>
    <x v="4"/>
    <s v="Wild"/>
    <x v="1"/>
    <n v="18"/>
    <n v="1"/>
    <n v="4"/>
    <n v="7"/>
    <s v="BS"/>
  </r>
  <r>
    <x v="8"/>
    <x v="0"/>
    <n v="6"/>
    <x v="2"/>
    <n v="26"/>
    <d v="2019-06-26T00:00:00"/>
    <d v="1899-12-30T11:30:00"/>
    <x v="2"/>
    <s v="South Arm SJ (Old Mill)"/>
    <s v="San Juan Estuary"/>
    <n v="1"/>
    <x v="5"/>
    <s v="Wild"/>
    <x v="1"/>
    <n v="15"/>
    <n v="1"/>
    <n v="4"/>
    <n v="23"/>
    <s v="BS"/>
  </r>
  <r>
    <x v="8"/>
    <x v="0"/>
    <n v="6"/>
    <x v="2"/>
    <n v="26"/>
    <d v="2019-06-26T00:00:00"/>
    <d v="1899-12-30T11:30:00"/>
    <x v="2"/>
    <s v="South Arm SJ (Old Mill)"/>
    <s v="San Juan Estuary"/>
    <n v="1"/>
    <x v="6"/>
    <s v="Wild"/>
    <x v="1"/>
    <n v="11"/>
    <n v="1"/>
    <n v="4"/>
    <n v="2"/>
    <s v="BS"/>
  </r>
  <r>
    <x v="8"/>
    <x v="0"/>
    <n v="6"/>
    <x v="2"/>
    <n v="26"/>
    <d v="2019-06-26T00:00:00"/>
    <d v="1899-12-30T11:30:00"/>
    <x v="2"/>
    <s v="South Arm SJ (Old Mill)"/>
    <s v="San Juan Estuary"/>
    <n v="1"/>
    <x v="10"/>
    <s v="Wild"/>
    <x v="1"/>
    <n v="13"/>
    <n v="1"/>
    <n v="4"/>
    <s v="lots"/>
    <s v="BS"/>
  </r>
  <r>
    <x v="8"/>
    <x v="0"/>
    <n v="6"/>
    <x v="2"/>
    <n v="26"/>
    <d v="2019-06-26T00:00:00"/>
    <d v="1899-12-30T11:30:00"/>
    <x v="2"/>
    <s v="South Arm SJ (Old Mill)"/>
    <s v="San Juan Estuary"/>
    <n v="1"/>
    <x v="14"/>
    <s v="Wild"/>
    <x v="3"/>
    <n v="6"/>
    <n v="1"/>
    <n v="3"/>
    <n v="1"/>
    <s v="BS"/>
  </r>
  <r>
    <x v="8"/>
    <x v="0"/>
    <n v="6"/>
    <x v="2"/>
    <n v="26"/>
    <d v="2019-06-26T00:00:00"/>
    <d v="1899-12-30T11:46:00"/>
    <x v="15"/>
    <s v="Q07, Central/South Arm confluence"/>
    <s v="San Juan Estuary"/>
    <n v="1"/>
    <x v="9"/>
    <s v="Wild"/>
    <x v="3"/>
    <n v="5"/>
    <n v="1"/>
    <n v="3"/>
    <n v="3"/>
    <s v="BS"/>
  </r>
  <r>
    <x v="8"/>
    <x v="0"/>
    <n v="6"/>
    <x v="2"/>
    <n v="26"/>
    <d v="2019-06-26T00:00:00"/>
    <d v="1899-12-30T11:46:00"/>
    <x v="15"/>
    <s v="Q07, Central/South Arm confluence"/>
    <s v="San Juan Estuary"/>
    <n v="1"/>
    <x v="0"/>
    <s v="Wild"/>
    <x v="3"/>
    <n v="3"/>
    <n v="1"/>
    <n v="3"/>
    <n v="1"/>
    <s v="BS"/>
  </r>
  <r>
    <x v="8"/>
    <x v="0"/>
    <n v="6"/>
    <x v="2"/>
    <n v="26"/>
    <d v="2019-06-26T00:00:00"/>
    <d v="1899-12-30T11:46:00"/>
    <x v="15"/>
    <s v="Q07, Central/South Arm confluence"/>
    <s v="San Juan Estuary"/>
    <n v="1"/>
    <x v="0"/>
    <s v="Wild"/>
    <x v="0"/>
    <n v="3"/>
    <n v="1"/>
    <n v="2"/>
    <n v="14"/>
    <s v="BS"/>
  </r>
  <r>
    <x v="8"/>
    <x v="0"/>
    <n v="6"/>
    <x v="2"/>
    <n v="26"/>
    <d v="2019-06-26T00:00:00"/>
    <d v="1899-12-30T11:46:00"/>
    <x v="15"/>
    <s v="Q07, Central/South Arm confluence"/>
    <s v="San Juan Estuary"/>
    <n v="1"/>
    <x v="2"/>
    <s v="Wild"/>
    <x v="1"/>
    <n v="8"/>
    <n v="1"/>
    <n v="4"/>
    <n v="1"/>
    <s v="BS"/>
  </r>
  <r>
    <x v="8"/>
    <x v="0"/>
    <n v="6"/>
    <x v="2"/>
    <n v="26"/>
    <d v="2019-06-26T00:00:00"/>
    <d v="1899-12-30T11:46:00"/>
    <x v="15"/>
    <s v="Q07, Central/South Arm confluence"/>
    <s v="San Juan Estuary"/>
    <n v="1"/>
    <x v="3"/>
    <s v="Wild"/>
    <x v="1"/>
    <n v="9"/>
    <n v="1"/>
    <n v="4"/>
    <n v="1"/>
    <s v="BS"/>
  </r>
  <r>
    <x v="8"/>
    <x v="0"/>
    <n v="6"/>
    <x v="2"/>
    <n v="26"/>
    <d v="2019-06-26T00:00:00"/>
    <d v="1899-12-30T11:46:00"/>
    <x v="15"/>
    <s v="Q07, Central/South Arm confluence"/>
    <s v="San Juan Estuary"/>
    <n v="1"/>
    <x v="5"/>
    <s v="Wild"/>
    <x v="1"/>
    <n v="15"/>
    <n v="1"/>
    <n v="4"/>
    <n v="1"/>
    <s v="BS"/>
  </r>
  <r>
    <x v="8"/>
    <x v="0"/>
    <n v="6"/>
    <x v="2"/>
    <n v="26"/>
    <d v="2019-06-26T00:00:00"/>
    <d v="1899-12-30T11:46:00"/>
    <x v="15"/>
    <s v="Q07, Central/South Arm confluence"/>
    <s v="San Juan Estuary"/>
    <n v="1"/>
    <x v="10"/>
    <s v="Wild"/>
    <x v="1"/>
    <n v="13"/>
    <n v="1"/>
    <n v="4"/>
    <s v="lots"/>
    <s v="BS"/>
  </r>
  <r>
    <x v="8"/>
    <x v="0"/>
    <n v="6"/>
    <x v="2"/>
    <n v="26"/>
    <d v="2019-06-26T00:00:00"/>
    <d v="1899-12-30T12:40:00"/>
    <x v="11"/>
    <s v="Q4, u/s of Tanis's template site"/>
    <s v="San Juan Estuary"/>
    <n v="1"/>
    <x v="0"/>
    <s v="Wild"/>
    <x v="0"/>
    <n v="3"/>
    <n v="1"/>
    <n v="2"/>
    <n v="10"/>
    <s v="BS"/>
  </r>
  <r>
    <x v="8"/>
    <x v="0"/>
    <n v="6"/>
    <x v="2"/>
    <n v="26"/>
    <d v="2019-06-26T00:00:00"/>
    <d v="1899-12-30T12:40:00"/>
    <x v="11"/>
    <s v="Q4, u/s of Tanis's template site"/>
    <s v="San Juan Estuary"/>
    <n v="1"/>
    <x v="2"/>
    <s v="Wild"/>
    <x v="1"/>
    <n v="8"/>
    <n v="1"/>
    <n v="4"/>
    <n v="12"/>
    <s v="BS"/>
  </r>
  <r>
    <x v="8"/>
    <x v="0"/>
    <n v="6"/>
    <x v="2"/>
    <n v="26"/>
    <d v="2019-06-26T00:00:00"/>
    <d v="1899-12-30T12:40:00"/>
    <x v="11"/>
    <s v="Q4, u/s of Tanis's template site"/>
    <s v="San Juan Estuary"/>
    <n v="1"/>
    <x v="4"/>
    <s v="Wild"/>
    <x v="1"/>
    <n v="18"/>
    <n v="1"/>
    <n v="4"/>
    <n v="4"/>
    <s v="BS"/>
  </r>
  <r>
    <x v="8"/>
    <x v="0"/>
    <n v="6"/>
    <x v="2"/>
    <n v="26"/>
    <d v="2019-06-26T00:00:00"/>
    <d v="1899-12-30T12:40:00"/>
    <x v="11"/>
    <s v="Q4, u/s of Tanis's template site"/>
    <s v="San Juan Estuary"/>
    <n v="1"/>
    <x v="5"/>
    <s v="Wild"/>
    <x v="1"/>
    <n v="15"/>
    <n v="1"/>
    <n v="4"/>
    <n v="17"/>
    <s v="BS"/>
  </r>
  <r>
    <x v="8"/>
    <x v="0"/>
    <n v="6"/>
    <x v="2"/>
    <n v="26"/>
    <d v="2019-06-26T00:00:00"/>
    <d v="1899-12-30T13:20:00"/>
    <x v="3"/>
    <s v="Central Arm SJ at Island Rd Bridge"/>
    <s v="San Juan Estuary"/>
    <n v="1"/>
    <x v="0"/>
    <s v="Wild"/>
    <x v="0"/>
    <n v="3"/>
    <n v="1"/>
    <n v="2"/>
    <n v="3"/>
    <s v="BS"/>
  </r>
  <r>
    <x v="8"/>
    <x v="0"/>
    <n v="6"/>
    <x v="2"/>
    <n v="26"/>
    <d v="2019-06-26T00:00:00"/>
    <d v="1899-12-30T13:20:00"/>
    <x v="3"/>
    <s v="Central Arm SJ at Island Rd Bridge"/>
    <s v="San Juan Estuary"/>
    <n v="1"/>
    <x v="2"/>
    <s v="Wild"/>
    <x v="1"/>
    <n v="8"/>
    <n v="1"/>
    <n v="4"/>
    <n v="30"/>
    <s v="BS"/>
  </r>
  <r>
    <x v="8"/>
    <x v="0"/>
    <n v="6"/>
    <x v="2"/>
    <n v="26"/>
    <d v="2019-06-26T00:00:00"/>
    <d v="1899-12-30T13:20:00"/>
    <x v="3"/>
    <s v="Central Arm SJ at Island Rd Bridge"/>
    <s v="San Juan Estuary"/>
    <n v="1"/>
    <x v="3"/>
    <s v="Wild"/>
    <x v="1"/>
    <n v="9"/>
    <n v="1"/>
    <n v="4"/>
    <n v="4"/>
    <s v="BS"/>
  </r>
  <r>
    <x v="8"/>
    <x v="0"/>
    <n v="6"/>
    <x v="2"/>
    <n v="26"/>
    <d v="2019-06-26T00:00:00"/>
    <d v="1899-12-30T13:20:00"/>
    <x v="3"/>
    <s v="Central Arm SJ at Island Rd Bridge"/>
    <s v="San Juan Estuary"/>
    <n v="1"/>
    <x v="5"/>
    <s v="Wild"/>
    <x v="1"/>
    <n v="15"/>
    <n v="1"/>
    <n v="4"/>
    <n v="8"/>
    <s v="BS"/>
  </r>
  <r>
    <x v="8"/>
    <x v="0"/>
    <n v="6"/>
    <x v="2"/>
    <n v="26"/>
    <d v="2019-06-26T00:00:00"/>
    <d v="1899-12-30T13:20:00"/>
    <x v="3"/>
    <s v="Central Arm SJ at Island Rd Bridge"/>
    <s v="San Juan Estuary"/>
    <n v="1"/>
    <x v="6"/>
    <s v="Wild"/>
    <x v="1"/>
    <n v="11"/>
    <n v="1"/>
    <n v="4"/>
    <n v="2"/>
    <s v="BS"/>
  </r>
  <r>
    <x v="8"/>
    <x v="0"/>
    <n v="6"/>
    <x v="2"/>
    <n v="26"/>
    <d v="2019-06-26T00:00:00"/>
    <d v="1899-12-30T13:40:00"/>
    <x v="10"/>
    <s v="Q Helen, top of Island Road"/>
    <s v="San Juan Estuary"/>
    <n v="1"/>
    <x v="9"/>
    <s v="Wild"/>
    <x v="0"/>
    <n v="5"/>
    <n v="1"/>
    <n v="2"/>
    <n v="1"/>
    <s v="BS"/>
  </r>
  <r>
    <x v="8"/>
    <x v="0"/>
    <n v="6"/>
    <x v="2"/>
    <n v="26"/>
    <d v="2019-06-26T00:00:00"/>
    <d v="1899-12-30T13:40:00"/>
    <x v="10"/>
    <s v="Q Helen, top of Island Road"/>
    <s v="San Juan Estuary"/>
    <n v="1"/>
    <x v="0"/>
    <s v="Wild"/>
    <x v="0"/>
    <n v="3"/>
    <n v="1"/>
    <n v="2"/>
    <n v="8"/>
    <s v="BS"/>
  </r>
  <r>
    <x v="8"/>
    <x v="0"/>
    <n v="6"/>
    <x v="2"/>
    <n v="26"/>
    <d v="2019-06-26T00:00:00"/>
    <d v="1899-12-30T13:40:00"/>
    <x v="10"/>
    <s v="Q Helen, top of Island Road"/>
    <s v="San Juan Estuary"/>
    <n v="1"/>
    <x v="6"/>
    <s v="Wild"/>
    <x v="1"/>
    <n v="11"/>
    <n v="1"/>
    <n v="4"/>
    <n v="1"/>
    <s v="BS"/>
  </r>
  <r>
    <x v="9"/>
    <x v="0"/>
    <n v="7"/>
    <x v="3"/>
    <n v="3"/>
    <d v="2019-07-03T00:00:00"/>
    <d v="1899-12-30T11:40:00"/>
    <x v="8"/>
    <s v="Q01, left bank Gordon up from confluence"/>
    <s v="Gordon Estuary"/>
    <n v="1"/>
    <x v="9"/>
    <s v="Wild"/>
    <x v="3"/>
    <n v="5"/>
    <n v="1"/>
    <n v="3"/>
    <n v="1"/>
    <s v="BS"/>
  </r>
  <r>
    <x v="9"/>
    <x v="0"/>
    <n v="7"/>
    <x v="3"/>
    <n v="3"/>
    <d v="2019-07-03T00:00:00"/>
    <d v="1899-12-30T11:40:00"/>
    <x v="8"/>
    <s v="Q01, left bank Gordon up from confluence"/>
    <s v="Gordon Estuary"/>
    <n v="1"/>
    <x v="0"/>
    <s v="Wild"/>
    <x v="3"/>
    <n v="3"/>
    <n v="1"/>
    <n v="3"/>
    <n v="1"/>
    <s v="BS"/>
  </r>
  <r>
    <x v="9"/>
    <x v="0"/>
    <n v="7"/>
    <x v="3"/>
    <n v="3"/>
    <d v="2019-07-03T00:00:00"/>
    <d v="1899-12-30T11:40:00"/>
    <x v="8"/>
    <s v="Q01, left bank Gordon up from confluence"/>
    <s v="Gordon Estuary"/>
    <n v="1"/>
    <x v="0"/>
    <s v="Wild"/>
    <x v="0"/>
    <n v="3"/>
    <n v="1"/>
    <n v="2"/>
    <n v="1"/>
    <s v="BS"/>
  </r>
  <r>
    <x v="9"/>
    <x v="0"/>
    <n v="7"/>
    <x v="3"/>
    <n v="3"/>
    <d v="2019-07-03T00:00:00"/>
    <d v="1899-12-30T11:40:00"/>
    <x v="8"/>
    <s v="Q01, left bank Gordon up from confluence"/>
    <s v="Gordon Estuary"/>
    <n v="1"/>
    <x v="2"/>
    <s v="Wild"/>
    <x v="1"/>
    <n v="8"/>
    <n v="1"/>
    <n v="4"/>
    <n v="15"/>
    <s v="BS"/>
  </r>
  <r>
    <x v="9"/>
    <x v="0"/>
    <n v="7"/>
    <x v="3"/>
    <n v="3"/>
    <d v="2019-07-03T00:00:00"/>
    <d v="1899-12-30T11:40:00"/>
    <x v="8"/>
    <s v="Q01, left bank Gordon up from confluence"/>
    <s v="Gordon Estuary"/>
    <n v="1"/>
    <x v="4"/>
    <s v="Wild"/>
    <x v="1"/>
    <n v="18"/>
    <n v="1"/>
    <n v="4"/>
    <n v="2"/>
    <s v="BS"/>
  </r>
  <r>
    <x v="9"/>
    <x v="0"/>
    <n v="7"/>
    <x v="3"/>
    <n v="3"/>
    <d v="2019-07-03T00:00:00"/>
    <d v="1899-12-30T11:40:00"/>
    <x v="8"/>
    <s v="Q01, left bank Gordon up from confluence"/>
    <s v="Gordon Estuary"/>
    <n v="1"/>
    <x v="5"/>
    <s v="Wild"/>
    <x v="1"/>
    <n v="15"/>
    <n v="1"/>
    <n v="4"/>
    <n v="4"/>
    <s v="BS"/>
  </r>
  <r>
    <x v="9"/>
    <x v="0"/>
    <n v="7"/>
    <x v="3"/>
    <n v="3"/>
    <d v="2019-07-03T00:00:00"/>
    <d v="1899-12-30T11:58:00"/>
    <x v="4"/>
    <s v="Butch's (Gordon R.)"/>
    <s v="Gordon Estuary"/>
    <n v="1"/>
    <x v="0"/>
    <s v="Wild"/>
    <x v="3"/>
    <n v="3"/>
    <n v="1"/>
    <n v="3"/>
    <n v="51"/>
    <s v="BS"/>
  </r>
  <r>
    <x v="9"/>
    <x v="0"/>
    <n v="7"/>
    <x v="3"/>
    <n v="3"/>
    <d v="2019-07-03T00:00:00"/>
    <d v="1899-12-30T11:58:00"/>
    <x v="4"/>
    <s v="Butch's (Gordon R.)"/>
    <s v="Gordon Estuary"/>
    <n v="1"/>
    <x v="0"/>
    <s v="Wild"/>
    <x v="0"/>
    <n v="3"/>
    <n v="1"/>
    <n v="2"/>
    <n v="7"/>
    <s v="BS"/>
  </r>
  <r>
    <x v="9"/>
    <x v="0"/>
    <n v="7"/>
    <x v="3"/>
    <n v="3"/>
    <d v="2019-07-03T00:00:00"/>
    <d v="1899-12-30T11:58:00"/>
    <x v="4"/>
    <s v="Butch's (Gordon R.)"/>
    <s v="Gordon Estuary"/>
    <n v="1"/>
    <x v="2"/>
    <s v="Wild"/>
    <x v="1"/>
    <n v="8"/>
    <n v="1"/>
    <n v="4"/>
    <n v="10"/>
    <s v="BS"/>
  </r>
  <r>
    <x v="9"/>
    <x v="0"/>
    <n v="7"/>
    <x v="3"/>
    <n v="3"/>
    <d v="2019-07-03T00:00:00"/>
    <d v="1899-12-30T11:58:00"/>
    <x v="4"/>
    <s v="Butch's (Gordon R.)"/>
    <s v="Gordon Estuary"/>
    <n v="1"/>
    <x v="3"/>
    <s v="Wild"/>
    <x v="1"/>
    <n v="9"/>
    <n v="1"/>
    <n v="4"/>
    <n v="1"/>
    <s v="BS"/>
  </r>
  <r>
    <x v="9"/>
    <x v="0"/>
    <n v="7"/>
    <x v="3"/>
    <n v="3"/>
    <d v="2019-07-03T00:00:00"/>
    <d v="1899-12-30T11:58:00"/>
    <x v="4"/>
    <s v="Butch's (Gordon R.)"/>
    <s v="Gordon Estuary"/>
    <n v="1"/>
    <x v="6"/>
    <s v="Wild"/>
    <x v="1"/>
    <n v="11"/>
    <n v="1"/>
    <n v="4"/>
    <n v="10"/>
    <s v="BS"/>
  </r>
  <r>
    <x v="9"/>
    <x v="0"/>
    <n v="7"/>
    <x v="3"/>
    <n v="3"/>
    <d v="2019-07-03T00:00:00"/>
    <d v="1899-12-30T11:58:00"/>
    <x v="4"/>
    <s v="Butch's (Gordon R.)"/>
    <s v="Gordon Estuary"/>
    <n v="1"/>
    <x v="11"/>
    <s v="Wild"/>
    <x v="2"/>
    <n v="20"/>
    <n v="1"/>
    <n v="5"/>
    <n v="2"/>
    <s v="BS"/>
  </r>
  <r>
    <x v="9"/>
    <x v="0"/>
    <n v="7"/>
    <x v="3"/>
    <n v="3"/>
    <d v="2019-07-03T00:00:00"/>
    <d v="1899-12-30T12:20:00"/>
    <x v="1"/>
    <s v="Gallaugher's"/>
    <s v="Gordon Estuary"/>
    <n v="1"/>
    <x v="0"/>
    <s v="Wild"/>
    <x v="0"/>
    <n v="3"/>
    <n v="1"/>
    <n v="2"/>
    <n v="1"/>
    <s v="BS"/>
  </r>
  <r>
    <x v="9"/>
    <x v="0"/>
    <n v="7"/>
    <x v="3"/>
    <n v="3"/>
    <d v="2019-07-03T00:00:00"/>
    <d v="1899-12-30T12:20:00"/>
    <x v="1"/>
    <s v="Gallaugher's"/>
    <s v="Gordon Estuary"/>
    <n v="1"/>
    <x v="2"/>
    <s v="Wild"/>
    <x v="1"/>
    <n v="8"/>
    <n v="1"/>
    <n v="4"/>
    <n v="5"/>
    <s v="BS"/>
  </r>
  <r>
    <x v="9"/>
    <x v="0"/>
    <n v="7"/>
    <x v="3"/>
    <n v="3"/>
    <d v="2019-07-03T00:00:00"/>
    <d v="1899-12-30T12:20:00"/>
    <x v="1"/>
    <s v="Gallaugher's"/>
    <s v="Gordon Estuary"/>
    <n v="1"/>
    <x v="3"/>
    <s v="Wild"/>
    <x v="1"/>
    <n v="9"/>
    <n v="1"/>
    <n v="4"/>
    <n v="3"/>
    <s v="BS"/>
  </r>
  <r>
    <x v="9"/>
    <x v="0"/>
    <n v="7"/>
    <x v="3"/>
    <n v="3"/>
    <d v="2019-07-03T00:00:00"/>
    <d v="1899-12-30T12:20:00"/>
    <x v="1"/>
    <s v="Gallaugher's"/>
    <s v="Gordon Estuary"/>
    <n v="1"/>
    <x v="4"/>
    <s v="Wild"/>
    <x v="1"/>
    <n v="18"/>
    <n v="1"/>
    <n v="4"/>
    <n v="2"/>
    <s v="BS"/>
  </r>
  <r>
    <x v="9"/>
    <x v="0"/>
    <n v="7"/>
    <x v="3"/>
    <n v="3"/>
    <d v="2019-07-03T00:00:00"/>
    <d v="1899-12-30T12:20:00"/>
    <x v="1"/>
    <s v="Gallaugher's"/>
    <s v="Gordon Estuary"/>
    <n v="1"/>
    <x v="5"/>
    <s v="Wild"/>
    <x v="1"/>
    <n v="15"/>
    <n v="1"/>
    <n v="4"/>
    <n v="15"/>
    <s v="BS"/>
  </r>
  <r>
    <x v="9"/>
    <x v="0"/>
    <n v="7"/>
    <x v="3"/>
    <n v="3"/>
    <d v="2019-07-03T00:00:00"/>
    <d v="1899-12-30T12:20:00"/>
    <x v="1"/>
    <s v="Gallaugher's"/>
    <s v="Gordon Estuary"/>
    <n v="1"/>
    <x v="6"/>
    <s v="Wild"/>
    <x v="1"/>
    <n v="11"/>
    <n v="1"/>
    <n v="4"/>
    <n v="2"/>
    <s v="BS"/>
  </r>
  <r>
    <x v="9"/>
    <x v="0"/>
    <n v="7"/>
    <x v="3"/>
    <n v="3"/>
    <d v="2019-07-03T00:00:00"/>
    <d v="1899-12-30T12:20:00"/>
    <x v="1"/>
    <s v="Gallaugher's"/>
    <s v="Gordon Estuary"/>
    <n v="1"/>
    <x v="10"/>
    <s v="Wild"/>
    <x v="1"/>
    <n v="13"/>
    <n v="1"/>
    <n v="4"/>
    <n v="28"/>
    <s v="BS"/>
  </r>
  <r>
    <x v="9"/>
    <x v="0"/>
    <n v="7"/>
    <x v="3"/>
    <n v="3"/>
    <d v="2019-07-03T00:00:00"/>
    <d v="1899-12-30T13:05:00"/>
    <x v="11"/>
    <s v="Q4, u/s of Tanis's template site"/>
    <s v="San Juan Estuary"/>
    <n v="1"/>
    <x v="9"/>
    <s v="Wild"/>
    <x v="0"/>
    <n v="5"/>
    <n v="1"/>
    <n v="2"/>
    <n v="1"/>
    <s v="BS"/>
  </r>
  <r>
    <x v="9"/>
    <x v="0"/>
    <n v="7"/>
    <x v="3"/>
    <n v="3"/>
    <d v="2019-07-03T00:00:00"/>
    <d v="1899-12-30T13:05:00"/>
    <x v="11"/>
    <s v="Q4, u/s of Tanis's template site"/>
    <s v="San Juan Estuary"/>
    <n v="1"/>
    <x v="0"/>
    <s v="Wild"/>
    <x v="3"/>
    <n v="3"/>
    <n v="1"/>
    <n v="3"/>
    <n v="3"/>
    <s v="BS"/>
  </r>
  <r>
    <x v="9"/>
    <x v="0"/>
    <n v="7"/>
    <x v="3"/>
    <n v="3"/>
    <d v="2019-07-03T00:00:00"/>
    <d v="1899-12-30T13:05:00"/>
    <x v="11"/>
    <s v="Q4, u/s of Tanis's template site"/>
    <s v="San Juan Estuary"/>
    <n v="1"/>
    <x v="0"/>
    <s v="Wild"/>
    <x v="0"/>
    <n v="3"/>
    <n v="1"/>
    <n v="2"/>
    <n v="8"/>
    <s v="BS"/>
  </r>
  <r>
    <x v="9"/>
    <x v="0"/>
    <n v="7"/>
    <x v="3"/>
    <n v="3"/>
    <d v="2019-07-03T00:00:00"/>
    <d v="1899-12-30T13:05:00"/>
    <x v="11"/>
    <s v="Q4, u/s of Tanis's template site"/>
    <s v="San Juan Estuary"/>
    <n v="1"/>
    <x v="2"/>
    <s v="Wild"/>
    <x v="1"/>
    <n v="8"/>
    <n v="1"/>
    <n v="4"/>
    <n v="2"/>
    <s v="BS"/>
  </r>
  <r>
    <x v="9"/>
    <x v="0"/>
    <n v="7"/>
    <x v="3"/>
    <n v="3"/>
    <d v="2019-07-03T00:00:00"/>
    <d v="1899-12-30T13:05:00"/>
    <x v="11"/>
    <s v="Q4, u/s of Tanis's template site"/>
    <s v="San Juan Estuary"/>
    <n v="1"/>
    <x v="3"/>
    <s v="Wild"/>
    <x v="1"/>
    <n v="9"/>
    <n v="1"/>
    <n v="4"/>
    <n v="40"/>
    <s v="BS"/>
  </r>
  <r>
    <x v="9"/>
    <x v="0"/>
    <n v="7"/>
    <x v="3"/>
    <n v="3"/>
    <d v="2019-07-03T00:00:00"/>
    <d v="1899-12-30T13:05:00"/>
    <x v="11"/>
    <s v="Q4, u/s of Tanis's template site"/>
    <s v="San Juan Estuary"/>
    <n v="1"/>
    <x v="4"/>
    <s v="Wild"/>
    <x v="1"/>
    <n v="18"/>
    <n v="1"/>
    <n v="4"/>
    <n v="15"/>
    <s v="BS"/>
  </r>
  <r>
    <x v="9"/>
    <x v="0"/>
    <n v="7"/>
    <x v="3"/>
    <n v="3"/>
    <d v="2019-07-03T00:00:00"/>
    <d v="1899-12-30T13:05:00"/>
    <x v="11"/>
    <s v="Q4, u/s of Tanis's template site"/>
    <s v="San Juan Estuary"/>
    <n v="1"/>
    <x v="5"/>
    <s v="Wild"/>
    <x v="1"/>
    <n v="15"/>
    <n v="1"/>
    <n v="4"/>
    <n v="1"/>
    <s v="BS"/>
  </r>
  <r>
    <x v="9"/>
    <x v="0"/>
    <n v="7"/>
    <x v="3"/>
    <n v="3"/>
    <d v="2019-07-03T00:00:00"/>
    <d v="1899-12-30T13:05:00"/>
    <x v="11"/>
    <s v="Q4, u/s of Tanis's template site"/>
    <s v="San Juan Estuary"/>
    <n v="1"/>
    <x v="10"/>
    <s v="Wild"/>
    <x v="1"/>
    <n v="13"/>
    <n v="1"/>
    <n v="4"/>
    <n v="212"/>
    <s v="BS"/>
  </r>
  <r>
    <x v="9"/>
    <x v="0"/>
    <n v="7"/>
    <x v="3"/>
    <n v="3"/>
    <d v="2019-07-03T00:00:00"/>
    <d v="1899-12-30T13:40:00"/>
    <x v="0"/>
    <s v="Pacheedah Shores Boat Ramp"/>
    <s v="Gordon Estuary"/>
    <n v="1"/>
    <x v="9"/>
    <s v="Wild"/>
    <x v="3"/>
    <n v="5"/>
    <n v="1"/>
    <n v="3"/>
    <n v="1"/>
    <s v="BS"/>
  </r>
  <r>
    <x v="9"/>
    <x v="0"/>
    <n v="7"/>
    <x v="3"/>
    <n v="3"/>
    <d v="2019-07-03T00:00:00"/>
    <d v="1899-12-30T13:40:00"/>
    <x v="0"/>
    <s v="Pacheedah Shores Boat Ramp"/>
    <s v="Gordon Estuary"/>
    <n v="1"/>
    <x v="2"/>
    <s v="Wild"/>
    <x v="1"/>
    <n v="8"/>
    <n v="1"/>
    <n v="4"/>
    <n v="1"/>
    <s v="BS"/>
  </r>
  <r>
    <x v="9"/>
    <x v="0"/>
    <n v="7"/>
    <x v="3"/>
    <n v="3"/>
    <d v="2019-07-03T00:00:00"/>
    <d v="1899-12-30T13:40:00"/>
    <x v="0"/>
    <s v="Pacheedah Shores Boat Ramp"/>
    <s v="Gordon Estuary"/>
    <n v="1"/>
    <x v="3"/>
    <s v="Wild"/>
    <x v="1"/>
    <n v="9"/>
    <n v="1"/>
    <n v="4"/>
    <n v="3"/>
    <s v="BS"/>
  </r>
  <r>
    <x v="9"/>
    <x v="0"/>
    <n v="7"/>
    <x v="3"/>
    <n v="3"/>
    <d v="2019-07-03T00:00:00"/>
    <d v="1899-12-30T13:40:00"/>
    <x v="0"/>
    <s v="Pacheedah Shores Boat Ramp"/>
    <s v="Gordon Estuary"/>
    <n v="1"/>
    <x v="4"/>
    <s v="Wild"/>
    <x v="1"/>
    <n v="18"/>
    <n v="1"/>
    <n v="4"/>
    <n v="5"/>
    <s v="BS"/>
  </r>
  <r>
    <x v="9"/>
    <x v="0"/>
    <n v="7"/>
    <x v="3"/>
    <n v="3"/>
    <d v="2019-07-03T00:00:00"/>
    <d v="1899-12-30T13:40:00"/>
    <x v="0"/>
    <s v="Pacheedah Shores Boat Ramp"/>
    <s v="Gordon Estuary"/>
    <n v="1"/>
    <x v="5"/>
    <s v="Wild"/>
    <x v="1"/>
    <n v="15"/>
    <n v="1"/>
    <n v="4"/>
    <n v="6"/>
    <s v="BS"/>
  </r>
  <r>
    <x v="9"/>
    <x v="0"/>
    <n v="7"/>
    <x v="3"/>
    <n v="3"/>
    <d v="2019-07-03T00:00:00"/>
    <d v="1899-12-30T13:40:00"/>
    <x v="0"/>
    <s v="Pacheedah Shores Boat Ramp"/>
    <s v="Gordon Estuary"/>
    <n v="1"/>
    <x v="10"/>
    <s v="Wild"/>
    <x v="1"/>
    <n v="13"/>
    <n v="1"/>
    <n v="4"/>
    <n v="2"/>
    <s v="BS"/>
  </r>
  <r>
    <x v="9"/>
    <x v="0"/>
    <n v="7"/>
    <x v="3"/>
    <n v="3"/>
    <d v="2019-07-03T00:00:00"/>
    <d v="1899-12-30T13:55:00"/>
    <x v="9"/>
    <s v="Q Jeff (right bank opposite N. Arm confl.)"/>
    <s v="Gordon Estuary"/>
    <n v="1"/>
    <x v="9"/>
    <s v="Wild"/>
    <x v="3"/>
    <n v="5"/>
    <n v="1"/>
    <n v="3"/>
    <n v="1"/>
    <s v="BS"/>
  </r>
  <r>
    <x v="9"/>
    <x v="0"/>
    <n v="7"/>
    <x v="3"/>
    <n v="3"/>
    <d v="2019-07-03T00:00:00"/>
    <d v="1899-12-30T13:55:00"/>
    <x v="9"/>
    <s v="Q Jeff (right bank opposite N. Arm confl.)"/>
    <s v="Gordon Estuary"/>
    <n v="1"/>
    <x v="9"/>
    <s v="Wild"/>
    <x v="0"/>
    <n v="5"/>
    <n v="1"/>
    <n v="2"/>
    <n v="1"/>
    <s v="BS"/>
  </r>
  <r>
    <x v="9"/>
    <x v="0"/>
    <n v="7"/>
    <x v="3"/>
    <n v="3"/>
    <d v="2019-07-03T00:00:00"/>
    <d v="1899-12-30T13:55:00"/>
    <x v="9"/>
    <s v="Q Jeff (right bank opposite N. Arm confl.)"/>
    <s v="Gordon Estuary"/>
    <n v="1"/>
    <x v="0"/>
    <s v="Wild"/>
    <x v="3"/>
    <n v="3"/>
    <n v="1"/>
    <n v="3"/>
    <n v="1"/>
    <s v="BS"/>
  </r>
  <r>
    <x v="9"/>
    <x v="0"/>
    <n v="7"/>
    <x v="3"/>
    <n v="3"/>
    <d v="2019-07-03T00:00:00"/>
    <d v="1899-12-30T13:55:00"/>
    <x v="9"/>
    <s v="Q Jeff (right bank opposite N. Arm confl.)"/>
    <s v="Gordon Estuary"/>
    <n v="1"/>
    <x v="0"/>
    <s v="Wild"/>
    <x v="0"/>
    <n v="3"/>
    <n v="1"/>
    <n v="2"/>
    <n v="4"/>
    <s v="BS"/>
  </r>
  <r>
    <x v="9"/>
    <x v="0"/>
    <n v="7"/>
    <x v="3"/>
    <n v="3"/>
    <d v="2019-07-03T00:00:00"/>
    <d v="1899-12-30T13:55:00"/>
    <x v="9"/>
    <s v="Q Jeff (right bank opposite N. Arm confl.)"/>
    <s v="Gordon Estuary"/>
    <n v="1"/>
    <x v="2"/>
    <s v="Wild"/>
    <x v="1"/>
    <n v="8"/>
    <n v="1"/>
    <n v="4"/>
    <n v="9"/>
    <s v="BS"/>
  </r>
  <r>
    <x v="9"/>
    <x v="0"/>
    <n v="7"/>
    <x v="3"/>
    <n v="3"/>
    <d v="2019-07-03T00:00:00"/>
    <d v="1899-12-30T13:55:00"/>
    <x v="9"/>
    <s v="Q Jeff (right bank opposite N. Arm confl.)"/>
    <s v="Gordon Estuary"/>
    <n v="1"/>
    <x v="4"/>
    <s v="Wild"/>
    <x v="1"/>
    <n v="18"/>
    <n v="1"/>
    <n v="4"/>
    <n v="10"/>
    <s v="BS"/>
  </r>
  <r>
    <x v="9"/>
    <x v="0"/>
    <n v="7"/>
    <x v="3"/>
    <n v="3"/>
    <d v="2019-07-03T00:00:00"/>
    <d v="1899-12-30T13:55:00"/>
    <x v="9"/>
    <s v="Q Jeff (right bank opposite N. Arm confl.)"/>
    <s v="Gordon Estuary"/>
    <n v="1"/>
    <x v="5"/>
    <s v="Wild"/>
    <x v="1"/>
    <n v="15"/>
    <n v="1"/>
    <n v="4"/>
    <n v="8"/>
    <s v="BS"/>
  </r>
  <r>
    <x v="9"/>
    <x v="0"/>
    <n v="7"/>
    <x v="3"/>
    <n v="3"/>
    <d v="2019-07-03T00:00:00"/>
    <d v="1899-12-30T13:55:00"/>
    <x v="9"/>
    <s v="Q Jeff (right bank opposite N. Arm confl.)"/>
    <s v="Gordon Estuary"/>
    <n v="1"/>
    <x v="10"/>
    <s v="Wild"/>
    <x v="1"/>
    <n v="13"/>
    <n v="1"/>
    <n v="4"/>
    <n v="171"/>
    <s v="BS"/>
  </r>
  <r>
    <x v="9"/>
    <x v="0"/>
    <n v="7"/>
    <x v="3"/>
    <n v="4"/>
    <d v="2019-07-04T00:00:00"/>
    <d v="1899-12-30T13:55:00"/>
    <x v="9"/>
    <s v="Q Jeff (right bank opposite N. Arm confl.)"/>
    <s v="Gordon Estuary"/>
    <n v="1"/>
    <x v="14"/>
    <s v="Wild"/>
    <x v="3"/>
    <n v="6"/>
    <n v="1"/>
    <n v="3"/>
    <n v="1"/>
    <s v="BS"/>
  </r>
  <r>
    <x v="9"/>
    <x v="0"/>
    <n v="7"/>
    <x v="3"/>
    <n v="4"/>
    <d v="2019-07-04T00:00:00"/>
    <d v="1899-12-30T12:54:00"/>
    <x v="11"/>
    <s v="Q4, u/s of Tanis's template site"/>
    <s v="San Juan Estuary"/>
    <n v="1"/>
    <x v="9"/>
    <s v="Wild"/>
    <x v="3"/>
    <n v="5"/>
    <n v="1"/>
    <n v="3"/>
    <n v="2"/>
    <s v="BS"/>
  </r>
  <r>
    <x v="9"/>
    <x v="0"/>
    <n v="7"/>
    <x v="3"/>
    <n v="4"/>
    <d v="2019-07-04T00:00:00"/>
    <d v="1899-12-30T12:54:00"/>
    <x v="11"/>
    <s v="Q4, u/s of Tanis's template site"/>
    <s v="San Juan Estuary"/>
    <n v="1"/>
    <x v="0"/>
    <s v="Wild"/>
    <x v="0"/>
    <n v="3"/>
    <n v="1"/>
    <n v="2"/>
    <n v="8"/>
    <s v="BS"/>
  </r>
  <r>
    <x v="9"/>
    <x v="0"/>
    <n v="7"/>
    <x v="3"/>
    <n v="4"/>
    <d v="2019-07-04T00:00:00"/>
    <d v="1899-12-30T12:54:00"/>
    <x v="11"/>
    <s v="Q4, u/s of Tanis's template site"/>
    <s v="San Juan Estuary"/>
    <n v="1"/>
    <x v="2"/>
    <s v="Wild"/>
    <x v="1"/>
    <n v="8"/>
    <n v="1"/>
    <n v="4"/>
    <n v="5"/>
    <s v="BS"/>
  </r>
  <r>
    <x v="9"/>
    <x v="0"/>
    <n v="7"/>
    <x v="3"/>
    <n v="4"/>
    <d v="2019-07-04T00:00:00"/>
    <d v="1899-12-30T12:54:00"/>
    <x v="11"/>
    <s v="Q4, u/s of Tanis's template site"/>
    <s v="San Juan Estuary"/>
    <n v="1"/>
    <x v="4"/>
    <s v="Wild"/>
    <x v="1"/>
    <n v="18"/>
    <n v="1"/>
    <n v="4"/>
    <n v="2"/>
    <s v="BS"/>
  </r>
  <r>
    <x v="9"/>
    <x v="0"/>
    <n v="7"/>
    <x v="3"/>
    <n v="4"/>
    <d v="2019-07-04T00:00:00"/>
    <d v="1899-12-30T12:54:00"/>
    <x v="11"/>
    <s v="Q4, u/s of Tanis's template site"/>
    <s v="San Juan Estuary"/>
    <n v="1"/>
    <x v="6"/>
    <s v="Wild"/>
    <x v="1"/>
    <n v="11"/>
    <n v="1"/>
    <n v="4"/>
    <n v="1"/>
    <s v="BS"/>
  </r>
  <r>
    <x v="9"/>
    <x v="0"/>
    <n v="7"/>
    <x v="3"/>
    <n v="4"/>
    <d v="2019-07-04T00:00:00"/>
    <d v="1899-12-30T12:54:00"/>
    <x v="11"/>
    <s v="Q4, u/s of Tanis's template site"/>
    <s v="San Juan Estuary"/>
    <n v="1"/>
    <x v="10"/>
    <s v="Wild"/>
    <x v="1"/>
    <n v="13"/>
    <n v="1"/>
    <n v="4"/>
    <n v="4"/>
    <s v="BS"/>
  </r>
  <r>
    <x v="9"/>
    <x v="0"/>
    <n v="7"/>
    <x v="3"/>
    <n v="4"/>
    <d v="2019-07-04T00:00:00"/>
    <d v="1899-12-30T13:20:00"/>
    <x v="15"/>
    <s v="Q07, Central/South Arm confluence"/>
    <s v="San Juan Estuary"/>
    <n v="1"/>
    <x v="0"/>
    <s v="Wild"/>
    <x v="0"/>
    <n v="3"/>
    <n v="1"/>
    <n v="2"/>
    <n v="12"/>
    <s v="BS"/>
  </r>
  <r>
    <x v="9"/>
    <x v="0"/>
    <n v="7"/>
    <x v="3"/>
    <n v="4"/>
    <d v="2019-07-04T00:00:00"/>
    <d v="1899-12-30T13:20:00"/>
    <x v="15"/>
    <s v="Q07, Central/South Arm confluence"/>
    <s v="San Juan Estuary"/>
    <n v="1"/>
    <x v="2"/>
    <s v="Wild"/>
    <x v="1"/>
    <n v="8"/>
    <n v="1"/>
    <n v="4"/>
    <n v="5"/>
    <s v="BS"/>
  </r>
  <r>
    <x v="9"/>
    <x v="0"/>
    <n v="7"/>
    <x v="3"/>
    <n v="4"/>
    <d v="2019-07-04T00:00:00"/>
    <d v="1899-12-30T13:20:00"/>
    <x v="15"/>
    <s v="Q07, Central/South Arm confluence"/>
    <s v="San Juan Estuary"/>
    <n v="1"/>
    <x v="10"/>
    <s v="Wild"/>
    <x v="1"/>
    <n v="13"/>
    <n v="1"/>
    <n v="4"/>
    <n v="288"/>
    <s v="BS"/>
  </r>
  <r>
    <x v="9"/>
    <x v="0"/>
    <n v="7"/>
    <x v="3"/>
    <n v="4"/>
    <d v="2019-07-04T00:00:00"/>
    <d v="1899-12-30T13:20:00"/>
    <x v="15"/>
    <s v="Q07, Central/South Arm confluence"/>
    <s v="San Juan Estuary"/>
    <n v="1"/>
    <x v="11"/>
    <s v="Wild"/>
    <x v="2"/>
    <n v="20"/>
    <n v="1"/>
    <n v="5"/>
    <n v="2"/>
    <s v="BS"/>
  </r>
  <r>
    <x v="9"/>
    <x v="0"/>
    <n v="7"/>
    <x v="3"/>
    <n v="4"/>
    <d v="2019-07-04T00:00:00"/>
    <d v="1899-12-30T13:40:00"/>
    <x v="2"/>
    <s v="South Arm SJ (Old Mill)"/>
    <s v="San Juan Estuary"/>
    <n v="1"/>
    <x v="2"/>
    <s v="Wild"/>
    <x v="1"/>
    <n v="8"/>
    <n v="1"/>
    <n v="4"/>
    <n v="4"/>
    <s v="BS"/>
  </r>
  <r>
    <x v="9"/>
    <x v="0"/>
    <n v="7"/>
    <x v="3"/>
    <n v="4"/>
    <d v="2019-07-04T00:00:00"/>
    <d v="1899-12-30T13:40:00"/>
    <x v="2"/>
    <s v="South Arm SJ (Old Mill)"/>
    <s v="San Juan Estuary"/>
    <n v="1"/>
    <x v="10"/>
    <s v="Wild"/>
    <x v="1"/>
    <n v="13"/>
    <n v="1"/>
    <n v="4"/>
    <n v="1"/>
    <s v="BS"/>
  </r>
  <r>
    <x v="9"/>
    <x v="0"/>
    <n v="7"/>
    <x v="3"/>
    <n v="4"/>
    <d v="2019-07-04T00:00:00"/>
    <d v="1899-12-30T14:05:00"/>
    <x v="3"/>
    <s v="Central Arm SJ at Island Rd Bridge"/>
    <s v="San Juan Estuary"/>
    <n v="1"/>
    <x v="2"/>
    <s v="Wild"/>
    <x v="1"/>
    <n v="8"/>
    <n v="1"/>
    <n v="4"/>
    <n v="21"/>
    <s v="BS"/>
  </r>
  <r>
    <x v="9"/>
    <x v="0"/>
    <n v="7"/>
    <x v="3"/>
    <n v="4"/>
    <d v="2019-07-04T00:00:00"/>
    <d v="1899-12-30T14:05:00"/>
    <x v="3"/>
    <s v="Central Arm SJ at Island Rd Bridge"/>
    <s v="San Juan Estuary"/>
    <n v="1"/>
    <x v="3"/>
    <s v="Wild"/>
    <x v="1"/>
    <n v="9"/>
    <n v="1"/>
    <n v="4"/>
    <n v="2"/>
    <s v="BS"/>
  </r>
  <r>
    <x v="9"/>
    <x v="0"/>
    <n v="7"/>
    <x v="3"/>
    <n v="4"/>
    <d v="2019-07-04T00:00:00"/>
    <d v="1899-12-30T14:05:00"/>
    <x v="3"/>
    <s v="Central Arm SJ at Island Rd Bridge"/>
    <s v="San Juan Estuary"/>
    <n v="1"/>
    <x v="5"/>
    <s v="Wild"/>
    <x v="1"/>
    <n v="15"/>
    <n v="1"/>
    <n v="4"/>
    <n v="4"/>
    <s v="BS"/>
  </r>
  <r>
    <x v="9"/>
    <x v="0"/>
    <n v="7"/>
    <x v="3"/>
    <n v="4"/>
    <d v="2019-07-04T00:00:00"/>
    <d v="1899-12-30T14:05:00"/>
    <x v="3"/>
    <s v="Central Arm SJ at Island Rd Bridge"/>
    <s v="San Juan Estuary"/>
    <n v="1"/>
    <x v="10"/>
    <s v="Wild"/>
    <x v="1"/>
    <n v="13"/>
    <n v="1"/>
    <n v="4"/>
    <n v="6"/>
    <s v="BS"/>
  </r>
  <r>
    <x v="9"/>
    <x v="0"/>
    <n v="7"/>
    <x v="3"/>
    <n v="4"/>
    <d v="2019-07-04T00:00:00"/>
    <d v="1899-12-30T14:30:00"/>
    <x v="10"/>
    <s v="Q Helen, top of Island Road"/>
    <s v="San Juan Estuary"/>
    <n v="1"/>
    <x v="0"/>
    <s v="Wild"/>
    <x v="0"/>
    <n v="3"/>
    <n v="1"/>
    <n v="2"/>
    <n v="6"/>
    <s v="BS"/>
  </r>
  <r>
    <x v="9"/>
    <x v="0"/>
    <n v="7"/>
    <x v="3"/>
    <n v="4"/>
    <d v="2019-07-04T00:00:00"/>
    <d v="1899-12-30T14:30:00"/>
    <x v="10"/>
    <s v="Q Helen, top of Island Road"/>
    <s v="San Juan Estuary"/>
    <n v="1"/>
    <x v="2"/>
    <s v="Wild"/>
    <x v="1"/>
    <n v="8"/>
    <n v="1"/>
    <n v="4"/>
    <n v="15"/>
    <s v="BS"/>
  </r>
  <r>
    <x v="9"/>
    <x v="0"/>
    <n v="7"/>
    <x v="3"/>
    <n v="4"/>
    <d v="2019-07-04T00:00:00"/>
    <d v="1899-12-30T14:30:00"/>
    <x v="10"/>
    <s v="Q Helen, top of Island Road"/>
    <s v="San Juan Estuary"/>
    <n v="1"/>
    <x v="6"/>
    <s v="Wild"/>
    <x v="1"/>
    <n v="11"/>
    <n v="1"/>
    <n v="4"/>
    <n v="2"/>
    <s v="BS"/>
  </r>
  <r>
    <x v="10"/>
    <x v="0"/>
    <n v="7"/>
    <x v="3"/>
    <n v="10"/>
    <d v="2019-07-10T00:00:00"/>
    <d v="1899-12-30T10:38:00"/>
    <x v="2"/>
    <s v="South Arm SJ (Old Mill)"/>
    <s v="San Juan Estuary"/>
    <n v="1"/>
    <x v="2"/>
    <s v="Wild"/>
    <x v="1"/>
    <n v="8"/>
    <n v="1"/>
    <n v="4"/>
    <n v="1"/>
    <s v="BS"/>
  </r>
  <r>
    <x v="10"/>
    <x v="0"/>
    <n v="7"/>
    <x v="3"/>
    <n v="10"/>
    <d v="2019-07-10T00:00:00"/>
    <d v="1899-12-30T10:38:00"/>
    <x v="2"/>
    <s v="South Arm SJ (Old Mill)"/>
    <s v="San Juan Estuary"/>
    <n v="1"/>
    <x v="3"/>
    <s v="Wild"/>
    <x v="1"/>
    <n v="9"/>
    <n v="1"/>
    <n v="4"/>
    <n v="6"/>
    <s v="BS"/>
  </r>
  <r>
    <x v="10"/>
    <x v="0"/>
    <n v="7"/>
    <x v="3"/>
    <n v="10"/>
    <d v="2019-07-10T00:00:00"/>
    <d v="1899-12-30T10:38:00"/>
    <x v="2"/>
    <s v="South Arm SJ (Old Mill)"/>
    <s v="San Juan Estuary"/>
    <n v="1"/>
    <x v="5"/>
    <s v="Wild"/>
    <x v="1"/>
    <n v="15"/>
    <n v="1"/>
    <n v="4"/>
    <n v="5"/>
    <s v="BS"/>
  </r>
  <r>
    <x v="10"/>
    <x v="0"/>
    <n v="7"/>
    <x v="3"/>
    <n v="10"/>
    <d v="2019-07-10T00:00:00"/>
    <d v="1899-12-30T10:38:00"/>
    <x v="2"/>
    <s v="South Arm SJ (Old Mill)"/>
    <s v="San Juan Estuary"/>
    <n v="1"/>
    <x v="10"/>
    <s v="Wild"/>
    <x v="1"/>
    <n v="13"/>
    <n v="1"/>
    <n v="4"/>
    <n v="562"/>
    <s v="BS"/>
  </r>
  <r>
    <x v="10"/>
    <x v="0"/>
    <n v="7"/>
    <x v="3"/>
    <n v="10"/>
    <d v="2019-07-10T00:00:00"/>
    <d v="1899-12-30T11:02:00"/>
    <x v="15"/>
    <s v="Q07, Central/South Arm confluence"/>
    <s v="San Juan Estuary"/>
    <n v="1"/>
    <x v="9"/>
    <s v="Wild"/>
    <x v="3"/>
    <n v="5"/>
    <n v="1"/>
    <n v="3"/>
    <n v="4"/>
    <s v="BS"/>
  </r>
  <r>
    <x v="10"/>
    <x v="0"/>
    <n v="7"/>
    <x v="3"/>
    <n v="10"/>
    <d v="2019-07-10T00:00:00"/>
    <d v="1899-12-30T11:02:00"/>
    <x v="15"/>
    <s v="Q07, Central/South Arm confluence"/>
    <s v="San Juan Estuary"/>
    <n v="1"/>
    <x v="0"/>
    <s v="Wild"/>
    <x v="3"/>
    <n v="3"/>
    <n v="1"/>
    <n v="3"/>
    <n v="4"/>
    <s v="BS"/>
  </r>
  <r>
    <x v="10"/>
    <x v="0"/>
    <n v="7"/>
    <x v="3"/>
    <n v="10"/>
    <d v="2019-07-10T00:00:00"/>
    <d v="1899-12-30T11:02:00"/>
    <x v="15"/>
    <s v="Q07, Central/South Arm confluence"/>
    <s v="San Juan Estuary"/>
    <n v="1"/>
    <x v="0"/>
    <s v="Wild"/>
    <x v="0"/>
    <n v="3"/>
    <n v="1"/>
    <n v="2"/>
    <n v="8"/>
    <s v="BS"/>
  </r>
  <r>
    <x v="10"/>
    <x v="0"/>
    <n v="7"/>
    <x v="3"/>
    <n v="10"/>
    <d v="2019-07-10T00:00:00"/>
    <d v="1899-12-30T11:02:00"/>
    <x v="15"/>
    <s v="Q07, Central/South Arm confluence"/>
    <s v="San Juan Estuary"/>
    <n v="1"/>
    <x v="2"/>
    <s v="Wild"/>
    <x v="1"/>
    <n v="8"/>
    <n v="1"/>
    <n v="4"/>
    <n v="2"/>
    <s v="BS"/>
  </r>
  <r>
    <x v="10"/>
    <x v="0"/>
    <n v="7"/>
    <x v="3"/>
    <n v="10"/>
    <d v="2019-07-10T00:00:00"/>
    <d v="1899-12-30T11:02:00"/>
    <x v="15"/>
    <s v="Q07, Central/South Arm confluence"/>
    <s v="San Juan Estuary"/>
    <n v="1"/>
    <x v="3"/>
    <s v="Wild"/>
    <x v="1"/>
    <n v="9"/>
    <n v="1"/>
    <n v="4"/>
    <n v="2"/>
    <s v="BS"/>
  </r>
  <r>
    <x v="10"/>
    <x v="0"/>
    <n v="7"/>
    <x v="3"/>
    <n v="10"/>
    <d v="2019-07-10T00:00:00"/>
    <d v="1899-12-30T11:02:00"/>
    <x v="15"/>
    <s v="Q07, Central/South Arm confluence"/>
    <s v="San Juan Estuary"/>
    <n v="1"/>
    <x v="5"/>
    <s v="Wild"/>
    <x v="1"/>
    <n v="15"/>
    <n v="1"/>
    <n v="4"/>
    <n v="2"/>
    <s v="BS"/>
  </r>
  <r>
    <x v="10"/>
    <x v="0"/>
    <n v="7"/>
    <x v="3"/>
    <n v="10"/>
    <d v="2019-07-10T00:00:00"/>
    <d v="1899-12-30T11:02:00"/>
    <x v="15"/>
    <s v="Q07, Central/South Arm confluence"/>
    <s v="San Juan Estuary"/>
    <n v="1"/>
    <x v="10"/>
    <s v="Wild"/>
    <x v="1"/>
    <n v="13"/>
    <n v="1"/>
    <n v="4"/>
    <n v="313"/>
    <s v="BS"/>
  </r>
  <r>
    <x v="10"/>
    <x v="0"/>
    <n v="7"/>
    <x v="3"/>
    <n v="10"/>
    <d v="2019-07-10T00:00:00"/>
    <d v="1899-12-30T12:25:00"/>
    <x v="11"/>
    <s v="Q4, u/s of Tanis's template site"/>
    <s v="San Juan Estuary"/>
    <n v="1"/>
    <x v="0"/>
    <s v="Wild"/>
    <x v="0"/>
    <n v="3"/>
    <n v="1"/>
    <n v="2"/>
    <n v="1"/>
    <s v="BS"/>
  </r>
  <r>
    <x v="10"/>
    <x v="0"/>
    <n v="7"/>
    <x v="3"/>
    <n v="10"/>
    <d v="2019-07-10T00:00:00"/>
    <d v="1899-12-30T12:25:00"/>
    <x v="11"/>
    <s v="Q4, u/s of Tanis's template site"/>
    <s v="San Juan Estuary"/>
    <n v="1"/>
    <x v="2"/>
    <s v="Wild"/>
    <x v="1"/>
    <n v="8"/>
    <n v="1"/>
    <n v="4"/>
    <n v="28"/>
    <s v="BS"/>
  </r>
  <r>
    <x v="10"/>
    <x v="0"/>
    <n v="7"/>
    <x v="3"/>
    <n v="10"/>
    <d v="2019-07-10T00:00:00"/>
    <d v="1899-12-30T12:25:00"/>
    <x v="11"/>
    <s v="Q4, u/s of Tanis's template site"/>
    <s v="San Juan Estuary"/>
    <n v="1"/>
    <x v="5"/>
    <s v="Wild"/>
    <x v="1"/>
    <n v="15"/>
    <n v="1"/>
    <n v="4"/>
    <n v="1"/>
    <s v="BS"/>
  </r>
  <r>
    <x v="10"/>
    <x v="0"/>
    <n v="7"/>
    <x v="3"/>
    <n v="10"/>
    <d v="2019-07-10T00:00:00"/>
    <d v="1899-12-30T12:25:00"/>
    <x v="11"/>
    <s v="Q4, u/s of Tanis's template site"/>
    <s v="San Juan Estuary"/>
    <n v="1"/>
    <x v="10"/>
    <s v="Wild"/>
    <x v="1"/>
    <n v="13"/>
    <n v="1"/>
    <n v="4"/>
    <n v="125"/>
    <s v="BS"/>
  </r>
  <r>
    <x v="10"/>
    <x v="0"/>
    <n v="7"/>
    <x v="3"/>
    <n v="10"/>
    <d v="2019-07-10T00:00:00"/>
    <d v="1899-12-30T12:00:00"/>
    <x v="3"/>
    <s v="Central Arm SJ at Island Rd Bridge"/>
    <s v="San Juan Estuary"/>
    <n v="1"/>
    <x v="0"/>
    <s v="Wild"/>
    <x v="0"/>
    <n v="3"/>
    <n v="1"/>
    <n v="2"/>
    <n v="6"/>
    <s v="BS"/>
  </r>
  <r>
    <x v="10"/>
    <x v="0"/>
    <n v="7"/>
    <x v="3"/>
    <n v="10"/>
    <d v="2019-07-10T00:00:00"/>
    <d v="1899-12-30T12:00:00"/>
    <x v="3"/>
    <s v="Central Arm SJ at Island Rd Bridge"/>
    <s v="San Juan Estuary"/>
    <n v="1"/>
    <x v="2"/>
    <s v="Wild"/>
    <x v="1"/>
    <n v="8"/>
    <n v="1"/>
    <n v="4"/>
    <n v="1"/>
    <s v="BS"/>
  </r>
  <r>
    <x v="10"/>
    <x v="0"/>
    <n v="7"/>
    <x v="3"/>
    <n v="10"/>
    <d v="2019-07-10T00:00:00"/>
    <d v="1899-12-30T12:00:00"/>
    <x v="3"/>
    <s v="Central Arm SJ at Island Rd Bridge"/>
    <s v="San Juan Estuary"/>
    <n v="1"/>
    <x v="10"/>
    <s v="Wild"/>
    <x v="1"/>
    <n v="13"/>
    <n v="1"/>
    <n v="4"/>
    <n v="7"/>
    <s v="BS"/>
  </r>
  <r>
    <x v="10"/>
    <x v="0"/>
    <n v="7"/>
    <x v="3"/>
    <n v="10"/>
    <d v="2019-07-10T00:00:00"/>
    <d v="1899-12-30T12:45:00"/>
    <x v="10"/>
    <s v="Q Helen, top of Island Road"/>
    <s v="San Juan Estuary"/>
    <n v="1"/>
    <x v="0"/>
    <s v="Wild"/>
    <x v="0"/>
    <n v="3"/>
    <n v="1"/>
    <n v="2"/>
    <n v="7"/>
    <s v="BS"/>
  </r>
  <r>
    <x v="10"/>
    <x v="0"/>
    <n v="7"/>
    <x v="3"/>
    <n v="10"/>
    <d v="2019-07-10T00:00:00"/>
    <d v="1899-12-30T12:45:00"/>
    <x v="10"/>
    <s v="Q Helen, top of Island Road"/>
    <s v="San Juan Estuary"/>
    <n v="1"/>
    <x v="2"/>
    <s v="Wild"/>
    <x v="1"/>
    <n v="8"/>
    <n v="1"/>
    <n v="4"/>
    <n v="30"/>
    <s v="BS"/>
  </r>
  <r>
    <x v="10"/>
    <x v="0"/>
    <n v="7"/>
    <x v="3"/>
    <n v="10"/>
    <d v="2019-07-10T00:00:00"/>
    <d v="1899-12-30T12:45:00"/>
    <x v="10"/>
    <s v="Q Helen, top of Island Road"/>
    <s v="San Juan Estuary"/>
    <n v="1"/>
    <x v="3"/>
    <s v="Wild"/>
    <x v="1"/>
    <n v="9"/>
    <n v="1"/>
    <n v="4"/>
    <n v="1"/>
    <s v="BS"/>
  </r>
  <r>
    <x v="10"/>
    <x v="0"/>
    <n v="7"/>
    <x v="3"/>
    <n v="10"/>
    <d v="2019-07-10T00:00:00"/>
    <d v="1899-12-30T12:45:00"/>
    <x v="10"/>
    <s v="Q Helen, top of Island Road"/>
    <s v="San Juan Estuary"/>
    <n v="1"/>
    <x v="5"/>
    <s v="Wild"/>
    <x v="1"/>
    <n v="15"/>
    <n v="1"/>
    <n v="4"/>
    <n v="1"/>
    <s v="BS"/>
  </r>
  <r>
    <x v="10"/>
    <x v="0"/>
    <n v="7"/>
    <x v="3"/>
    <n v="10"/>
    <d v="2019-07-10T00:00:00"/>
    <d v="1899-12-30T12:45:00"/>
    <x v="10"/>
    <s v="Q Helen, top of Island Road"/>
    <s v="San Juan Estuary"/>
    <n v="1"/>
    <x v="6"/>
    <s v="Wild"/>
    <x v="1"/>
    <n v="11"/>
    <n v="1"/>
    <n v="4"/>
    <n v="3"/>
    <s v="BS"/>
  </r>
  <r>
    <x v="10"/>
    <x v="0"/>
    <n v="7"/>
    <x v="3"/>
    <n v="10"/>
    <d v="2019-07-10T00:00:00"/>
    <d v="1899-12-30T12:45:00"/>
    <x v="10"/>
    <s v="Q Helen, top of Island Road"/>
    <s v="San Juan Estuary"/>
    <n v="1"/>
    <x v="10"/>
    <s v="Wild"/>
    <x v="1"/>
    <n v="13"/>
    <n v="1"/>
    <n v="4"/>
    <n v="30"/>
    <s v="BS"/>
  </r>
  <r>
    <x v="10"/>
    <x v="0"/>
    <n v="7"/>
    <x v="3"/>
    <n v="11"/>
    <d v="2019-07-11T00:00:00"/>
    <d v="1899-12-30T08:05:00"/>
    <x v="8"/>
    <s v="Q01, left bank Gordon up from confluence"/>
    <s v="Gordon Estuary"/>
    <n v="1"/>
    <x v="9"/>
    <s v="Wild"/>
    <x v="3"/>
    <n v="5"/>
    <n v="1"/>
    <n v="3"/>
    <n v="3"/>
    <s v="BS"/>
  </r>
  <r>
    <x v="10"/>
    <x v="0"/>
    <n v="7"/>
    <x v="3"/>
    <n v="11"/>
    <d v="2019-07-11T00:00:00"/>
    <d v="1899-12-30T08:05:00"/>
    <x v="8"/>
    <s v="Q01, left bank Gordon up from confluence"/>
    <s v="Gordon Estuary"/>
    <n v="1"/>
    <x v="2"/>
    <s v="Wild"/>
    <x v="1"/>
    <n v="8"/>
    <n v="1"/>
    <n v="4"/>
    <n v="6"/>
    <s v="BS"/>
  </r>
  <r>
    <x v="10"/>
    <x v="0"/>
    <n v="7"/>
    <x v="3"/>
    <n v="11"/>
    <d v="2019-07-11T00:00:00"/>
    <d v="1899-12-30T08:05:00"/>
    <x v="8"/>
    <s v="Q01, left bank Gordon up from confluence"/>
    <s v="Gordon Estuary"/>
    <n v="1"/>
    <x v="5"/>
    <s v="Wild"/>
    <x v="1"/>
    <n v="15"/>
    <n v="1"/>
    <n v="4"/>
    <n v="9"/>
    <s v="BS"/>
  </r>
  <r>
    <x v="10"/>
    <x v="0"/>
    <n v="7"/>
    <x v="3"/>
    <n v="11"/>
    <d v="2019-07-11T00:00:00"/>
    <d v="1899-12-30T08:05:00"/>
    <x v="8"/>
    <s v="Q01, left bank Gordon up from confluence"/>
    <s v="Gordon Estuary"/>
    <n v="1"/>
    <x v="8"/>
    <s v="Wild"/>
    <x v="2"/>
    <n v="14"/>
    <n v="1"/>
    <n v="5"/>
    <s v="lots"/>
    <s v="BS"/>
  </r>
  <r>
    <x v="10"/>
    <x v="0"/>
    <n v="7"/>
    <x v="3"/>
    <n v="11"/>
    <d v="2019-07-11T00:00:00"/>
    <d v="1899-12-30T08:05:00"/>
    <x v="8"/>
    <s v="Q01, left bank Gordon up from confluence"/>
    <s v="Gordon Estuary"/>
    <n v="1"/>
    <x v="15"/>
    <s v="Wild"/>
    <x v="2"/>
    <n v="99"/>
    <n v="1"/>
    <n v="5"/>
    <n v="447"/>
    <s v="BS"/>
  </r>
  <r>
    <x v="10"/>
    <x v="0"/>
    <n v="7"/>
    <x v="3"/>
    <n v="11"/>
    <d v="2019-07-11T00:00:00"/>
    <d v="1899-12-30T09:20:00"/>
    <x v="4"/>
    <s v="Butch's (Gordon R.)"/>
    <s v="Gordon Estuary"/>
    <n v="1"/>
    <x v="9"/>
    <s v="Wild"/>
    <x v="3"/>
    <n v="5"/>
    <n v="1"/>
    <n v="3"/>
    <n v="2"/>
    <s v="BS"/>
  </r>
  <r>
    <x v="10"/>
    <x v="0"/>
    <n v="7"/>
    <x v="3"/>
    <n v="11"/>
    <d v="2019-07-11T00:00:00"/>
    <d v="1899-12-30T09:20:00"/>
    <x v="4"/>
    <s v="Butch's (Gordon R.)"/>
    <s v="Gordon Estuary"/>
    <n v="1"/>
    <x v="0"/>
    <s v="Wild"/>
    <x v="0"/>
    <n v="3"/>
    <n v="1"/>
    <n v="2"/>
    <n v="1"/>
    <s v="BS"/>
  </r>
  <r>
    <x v="10"/>
    <x v="0"/>
    <n v="7"/>
    <x v="3"/>
    <n v="11"/>
    <d v="2019-07-11T00:00:00"/>
    <d v="1899-12-30T09:20:00"/>
    <x v="4"/>
    <s v="Butch's (Gordon R.)"/>
    <s v="Gordon Estuary"/>
    <n v="1"/>
    <x v="5"/>
    <s v="Wild"/>
    <x v="1"/>
    <n v="15"/>
    <n v="1"/>
    <n v="4"/>
    <n v="3"/>
    <s v="BS"/>
  </r>
  <r>
    <x v="10"/>
    <x v="0"/>
    <n v="7"/>
    <x v="3"/>
    <n v="11"/>
    <d v="2019-07-11T00:00:00"/>
    <d v="1899-12-30T09:20:00"/>
    <x v="4"/>
    <s v="Butch's (Gordon R.)"/>
    <s v="Gordon Estuary"/>
    <n v="1"/>
    <x v="10"/>
    <s v="Wild"/>
    <x v="1"/>
    <n v="13"/>
    <n v="1"/>
    <n v="4"/>
    <n v="1"/>
    <s v="BS"/>
  </r>
  <r>
    <x v="10"/>
    <x v="0"/>
    <n v="7"/>
    <x v="3"/>
    <n v="11"/>
    <d v="2019-07-11T00:00:00"/>
    <d v="1899-12-30T09:20:00"/>
    <x v="4"/>
    <s v="Butch's (Gordon R.)"/>
    <s v="Gordon Estuary"/>
    <n v="1"/>
    <x v="11"/>
    <s v="Wild"/>
    <x v="2"/>
    <n v="20"/>
    <n v="1"/>
    <n v="5"/>
    <n v="1"/>
    <s v="BS"/>
  </r>
  <r>
    <x v="10"/>
    <x v="0"/>
    <n v="7"/>
    <x v="3"/>
    <n v="11"/>
    <d v="2019-07-11T00:00:00"/>
    <d v="1899-12-30T09:20:00"/>
    <x v="4"/>
    <s v="Butch's (Gordon R.)"/>
    <s v="Gordon Estuary"/>
    <n v="1"/>
    <x v="17"/>
    <s v="Wild"/>
    <x v="2"/>
    <n v="26"/>
    <n v="1"/>
    <n v="5"/>
    <n v="99"/>
    <s v="BS"/>
  </r>
  <r>
    <x v="10"/>
    <x v="0"/>
    <n v="7"/>
    <x v="3"/>
    <n v="11"/>
    <d v="2019-07-11T00:00:00"/>
    <d v="1899-12-30T10:05:00"/>
    <x v="1"/>
    <s v="Gallaugher's"/>
    <s v="Gordon Estuary"/>
    <n v="1"/>
    <x v="0"/>
    <s v="Wild"/>
    <x v="0"/>
    <n v="3"/>
    <n v="1"/>
    <n v="2"/>
    <n v="3"/>
    <s v="BS"/>
  </r>
  <r>
    <x v="10"/>
    <x v="0"/>
    <n v="7"/>
    <x v="3"/>
    <n v="11"/>
    <d v="2019-07-11T00:00:00"/>
    <d v="1899-12-30T10:05:00"/>
    <x v="1"/>
    <s v="Gallaugher's"/>
    <s v="Gordon Estuary"/>
    <n v="1"/>
    <x v="0"/>
    <s v="Wild"/>
    <x v="3"/>
    <n v="3"/>
    <n v="1"/>
    <n v="3"/>
    <n v="4"/>
    <s v="BS"/>
  </r>
  <r>
    <x v="10"/>
    <x v="0"/>
    <n v="7"/>
    <x v="3"/>
    <n v="11"/>
    <d v="2019-07-11T00:00:00"/>
    <d v="1899-12-30T10:05:00"/>
    <x v="1"/>
    <s v="Gallaugher's"/>
    <s v="Gordon Estuary"/>
    <n v="1"/>
    <x v="2"/>
    <s v="Wild"/>
    <x v="1"/>
    <n v="8"/>
    <n v="1"/>
    <n v="4"/>
    <n v="6"/>
    <s v="BS"/>
  </r>
  <r>
    <x v="10"/>
    <x v="0"/>
    <n v="7"/>
    <x v="3"/>
    <n v="11"/>
    <d v="2019-07-11T00:00:00"/>
    <d v="1899-12-30T10:05:00"/>
    <x v="1"/>
    <s v="Gallaugher's"/>
    <s v="Gordon Estuary"/>
    <n v="1"/>
    <x v="3"/>
    <s v="Wild"/>
    <x v="1"/>
    <n v="9"/>
    <n v="1"/>
    <n v="4"/>
    <n v="13"/>
    <s v="BS"/>
  </r>
  <r>
    <x v="10"/>
    <x v="0"/>
    <n v="7"/>
    <x v="3"/>
    <n v="11"/>
    <d v="2019-07-11T00:00:00"/>
    <d v="1899-12-30T10:05:00"/>
    <x v="1"/>
    <s v="Gallaugher's"/>
    <s v="Gordon Estuary"/>
    <n v="1"/>
    <x v="4"/>
    <s v="Wild"/>
    <x v="1"/>
    <n v="18"/>
    <n v="1"/>
    <n v="4"/>
    <n v="6"/>
    <s v="BS"/>
  </r>
  <r>
    <x v="10"/>
    <x v="0"/>
    <n v="7"/>
    <x v="3"/>
    <n v="11"/>
    <d v="2019-07-11T00:00:00"/>
    <d v="1899-12-30T10:05:00"/>
    <x v="1"/>
    <s v="Gallaugher's"/>
    <s v="Gordon Estuary"/>
    <n v="1"/>
    <x v="5"/>
    <s v="Wild"/>
    <x v="1"/>
    <n v="15"/>
    <n v="1"/>
    <n v="4"/>
    <n v="46"/>
    <s v="BS"/>
  </r>
  <r>
    <x v="10"/>
    <x v="0"/>
    <n v="7"/>
    <x v="3"/>
    <n v="11"/>
    <d v="2019-07-11T00:00:00"/>
    <d v="1899-12-30T10:05:00"/>
    <x v="1"/>
    <s v="Gallaugher's"/>
    <s v="Gordon Estuary"/>
    <n v="1"/>
    <x v="10"/>
    <s v="Wild"/>
    <x v="1"/>
    <n v="13"/>
    <n v="1"/>
    <n v="4"/>
    <n v="82"/>
    <s v="BS"/>
  </r>
  <r>
    <x v="10"/>
    <x v="0"/>
    <n v="7"/>
    <x v="3"/>
    <n v="11"/>
    <d v="2019-07-11T00:00:00"/>
    <d v="1899-12-30T10:05:00"/>
    <x v="1"/>
    <s v="Gallaugher's"/>
    <s v="Gordon Estuary"/>
    <n v="1"/>
    <x v="11"/>
    <s v="Wild"/>
    <x v="2"/>
    <n v="20"/>
    <n v="1"/>
    <n v="5"/>
    <n v="2"/>
    <s v="BS"/>
  </r>
  <r>
    <x v="10"/>
    <x v="0"/>
    <n v="7"/>
    <x v="3"/>
    <n v="11"/>
    <d v="2019-07-11T00:00:00"/>
    <d v="1899-12-30T10:45:00"/>
    <x v="9"/>
    <s v="Q Jeff (right bank opposite N. Arm confl.)"/>
    <s v="Gordon Estuary"/>
    <n v="1"/>
    <x v="9"/>
    <s v="Wild"/>
    <x v="3"/>
    <n v="5"/>
    <n v="1"/>
    <n v="3"/>
    <n v="2"/>
    <s v="BS"/>
  </r>
  <r>
    <x v="10"/>
    <x v="0"/>
    <n v="7"/>
    <x v="3"/>
    <n v="11"/>
    <d v="2019-07-11T00:00:00"/>
    <d v="1899-12-30T10:45:00"/>
    <x v="9"/>
    <s v="Q Jeff (right bank opposite N. Arm confl.)"/>
    <s v="Gordon Estuary"/>
    <n v="1"/>
    <x v="0"/>
    <s v="Wild"/>
    <x v="3"/>
    <n v="3"/>
    <n v="1"/>
    <n v="3"/>
    <n v="1"/>
    <s v="BS"/>
  </r>
  <r>
    <x v="10"/>
    <x v="0"/>
    <n v="7"/>
    <x v="3"/>
    <n v="11"/>
    <d v="2019-07-11T00:00:00"/>
    <d v="1899-12-30T10:45:00"/>
    <x v="9"/>
    <s v="Q Jeff (right bank opposite N. Arm confl.)"/>
    <s v="Gordon Estuary"/>
    <n v="1"/>
    <x v="2"/>
    <s v="Wild"/>
    <x v="1"/>
    <n v="8"/>
    <n v="1"/>
    <n v="4"/>
    <n v="3"/>
    <s v="BS"/>
  </r>
  <r>
    <x v="10"/>
    <x v="0"/>
    <n v="7"/>
    <x v="3"/>
    <n v="11"/>
    <d v="2019-07-11T00:00:00"/>
    <d v="1899-12-30T10:45:00"/>
    <x v="9"/>
    <s v="Q Jeff (right bank opposite N. Arm confl.)"/>
    <s v="Gordon Estuary"/>
    <n v="1"/>
    <x v="3"/>
    <s v="Wild"/>
    <x v="1"/>
    <n v="9"/>
    <n v="1"/>
    <n v="4"/>
    <n v="3"/>
    <s v="BS"/>
  </r>
  <r>
    <x v="10"/>
    <x v="0"/>
    <n v="7"/>
    <x v="3"/>
    <n v="11"/>
    <d v="2019-07-11T00:00:00"/>
    <d v="1899-12-30T10:45:00"/>
    <x v="9"/>
    <s v="Q Jeff (right bank opposite N. Arm confl.)"/>
    <s v="Gordon Estuary"/>
    <n v="1"/>
    <x v="4"/>
    <s v="Wild"/>
    <x v="1"/>
    <n v="18"/>
    <n v="1"/>
    <n v="4"/>
    <n v="7"/>
    <s v="BS"/>
  </r>
  <r>
    <x v="10"/>
    <x v="0"/>
    <n v="7"/>
    <x v="3"/>
    <n v="11"/>
    <d v="2019-07-11T00:00:00"/>
    <d v="1899-12-30T10:45:00"/>
    <x v="9"/>
    <s v="Q Jeff (right bank opposite N. Arm confl.)"/>
    <s v="Gordon Estuary"/>
    <n v="1"/>
    <x v="5"/>
    <s v="Wild"/>
    <x v="1"/>
    <n v="15"/>
    <n v="1"/>
    <n v="4"/>
    <n v="4"/>
    <s v="BS"/>
  </r>
  <r>
    <x v="10"/>
    <x v="0"/>
    <n v="7"/>
    <x v="3"/>
    <n v="11"/>
    <d v="2019-07-11T00:00:00"/>
    <d v="1899-12-30T10:45:00"/>
    <x v="9"/>
    <s v="Q Jeff (right bank opposite N. Arm confl.)"/>
    <s v="Gordon Estuary"/>
    <n v="1"/>
    <x v="6"/>
    <s v="Wild"/>
    <x v="1"/>
    <n v="11"/>
    <n v="1"/>
    <n v="4"/>
    <n v="1"/>
    <s v="BS"/>
  </r>
  <r>
    <x v="10"/>
    <x v="0"/>
    <n v="7"/>
    <x v="3"/>
    <n v="11"/>
    <d v="2019-07-11T00:00:00"/>
    <d v="1899-12-30T10:45:00"/>
    <x v="9"/>
    <s v="Q Jeff (right bank opposite N. Arm confl.)"/>
    <s v="Gordon Estuary"/>
    <n v="1"/>
    <x v="10"/>
    <s v="Wild"/>
    <x v="1"/>
    <n v="13"/>
    <n v="1"/>
    <n v="4"/>
    <n v="432"/>
    <s v="BS"/>
  </r>
  <r>
    <x v="10"/>
    <x v="0"/>
    <n v="7"/>
    <x v="3"/>
    <n v="11"/>
    <d v="2019-07-11T00:00:00"/>
    <d v="1899-12-30T10:45:00"/>
    <x v="9"/>
    <s v="Q Jeff (right bank opposite N. Arm confl.)"/>
    <s v="Gordon Estuary"/>
    <n v="1"/>
    <x v="8"/>
    <s v="Wild"/>
    <x v="2"/>
    <n v="14"/>
    <n v="1"/>
    <n v="5"/>
    <n v="101"/>
    <s v="BS"/>
  </r>
  <r>
    <x v="10"/>
    <x v="0"/>
    <n v="7"/>
    <x v="3"/>
    <n v="11"/>
    <d v="2019-07-11T00:00:00"/>
    <d v="1899-12-30T11:10:00"/>
    <x v="6"/>
    <s v="Smokies"/>
    <s v="Gordon Estuary"/>
    <n v="1"/>
    <x v="9"/>
    <s v="Wild"/>
    <x v="3"/>
    <n v="5"/>
    <n v="1"/>
    <n v="3"/>
    <n v="2"/>
    <s v="BS"/>
  </r>
  <r>
    <x v="10"/>
    <x v="0"/>
    <n v="7"/>
    <x v="3"/>
    <n v="11"/>
    <d v="2019-07-11T00:00:00"/>
    <d v="1899-12-30T11:10:00"/>
    <x v="6"/>
    <s v="Smokies"/>
    <s v="Gordon Estuary"/>
    <n v="1"/>
    <x v="0"/>
    <s v="Wild"/>
    <x v="0"/>
    <n v="3"/>
    <n v="1"/>
    <n v="2"/>
    <n v="4"/>
    <s v="BS"/>
  </r>
  <r>
    <x v="10"/>
    <x v="0"/>
    <n v="7"/>
    <x v="3"/>
    <n v="11"/>
    <d v="2019-07-11T00:00:00"/>
    <d v="1899-12-30T11:10:00"/>
    <x v="6"/>
    <s v="Smokies"/>
    <s v="Gordon Estuary"/>
    <n v="1"/>
    <x v="0"/>
    <s v="Wild"/>
    <x v="3"/>
    <n v="3"/>
    <n v="1"/>
    <n v="3"/>
    <n v="1"/>
    <s v="BS"/>
  </r>
  <r>
    <x v="10"/>
    <x v="0"/>
    <n v="7"/>
    <x v="3"/>
    <n v="11"/>
    <d v="2019-07-11T00:00:00"/>
    <d v="1899-12-30T11:10:00"/>
    <x v="6"/>
    <s v="Smokies"/>
    <s v="Gordon Estuary"/>
    <n v="1"/>
    <x v="2"/>
    <s v="Wild"/>
    <x v="1"/>
    <n v="8"/>
    <n v="1"/>
    <n v="4"/>
    <n v="3"/>
    <s v="BS"/>
  </r>
  <r>
    <x v="10"/>
    <x v="0"/>
    <n v="7"/>
    <x v="3"/>
    <n v="11"/>
    <d v="2019-07-11T00:00:00"/>
    <d v="1899-12-30T11:10:00"/>
    <x v="6"/>
    <s v="Smokies"/>
    <s v="Gordon Estuary"/>
    <n v="1"/>
    <x v="3"/>
    <s v="Wild"/>
    <x v="1"/>
    <n v="9"/>
    <n v="1"/>
    <n v="4"/>
    <n v="20"/>
    <s v="BS"/>
  </r>
  <r>
    <x v="10"/>
    <x v="0"/>
    <n v="7"/>
    <x v="3"/>
    <n v="11"/>
    <d v="2019-07-11T00:00:00"/>
    <d v="1899-12-30T11:10:00"/>
    <x v="6"/>
    <s v="Smokies"/>
    <s v="Gordon Estuary"/>
    <n v="1"/>
    <x v="4"/>
    <s v="Wild"/>
    <x v="1"/>
    <n v="18"/>
    <n v="1"/>
    <n v="4"/>
    <n v="3"/>
    <s v="BS"/>
  </r>
  <r>
    <x v="10"/>
    <x v="0"/>
    <n v="7"/>
    <x v="3"/>
    <n v="11"/>
    <d v="2019-07-11T00:00:00"/>
    <d v="1899-12-30T11:10:00"/>
    <x v="6"/>
    <s v="Smokies"/>
    <s v="Gordon Estuary"/>
    <n v="1"/>
    <x v="5"/>
    <s v="Wild"/>
    <x v="1"/>
    <n v="15"/>
    <n v="1"/>
    <n v="4"/>
    <n v="11"/>
    <s v="BS"/>
  </r>
  <r>
    <x v="10"/>
    <x v="0"/>
    <n v="7"/>
    <x v="3"/>
    <n v="11"/>
    <d v="2019-07-11T00:00:00"/>
    <d v="1899-12-30T11:10:00"/>
    <x v="6"/>
    <s v="Smokies"/>
    <s v="Gordon Estuary"/>
    <n v="1"/>
    <x v="10"/>
    <s v="Wild"/>
    <x v="1"/>
    <n v="13"/>
    <n v="1"/>
    <n v="4"/>
    <n v="40"/>
    <s v="BS"/>
  </r>
  <r>
    <x v="10"/>
    <x v="0"/>
    <n v="7"/>
    <x v="3"/>
    <n v="11"/>
    <d v="2019-07-11T00:00:00"/>
    <d v="1899-12-30T12:00:00"/>
    <x v="0"/>
    <s v="Pacheedah Shores Boat Ramp"/>
    <s v="Gordon Estuary"/>
    <n v="1"/>
    <x v="9"/>
    <s v="Wild"/>
    <x v="3"/>
    <n v="5"/>
    <n v="1"/>
    <n v="3"/>
    <n v="1"/>
    <s v="BS"/>
  </r>
  <r>
    <x v="10"/>
    <x v="0"/>
    <n v="7"/>
    <x v="3"/>
    <n v="11"/>
    <d v="2019-07-11T00:00:00"/>
    <d v="1899-12-30T12:00:00"/>
    <x v="0"/>
    <s v="Pacheedah Shores Boat Ramp"/>
    <s v="Gordon Estuary"/>
    <n v="1"/>
    <x v="0"/>
    <s v="Wild"/>
    <x v="0"/>
    <n v="3"/>
    <n v="1"/>
    <n v="2"/>
    <n v="2"/>
    <s v="BS"/>
  </r>
  <r>
    <x v="10"/>
    <x v="0"/>
    <n v="7"/>
    <x v="3"/>
    <n v="11"/>
    <d v="2019-07-11T00:00:00"/>
    <d v="1899-12-30T12:00:00"/>
    <x v="0"/>
    <s v="Pacheedah Shores Boat Ramp"/>
    <s v="Gordon Estuary"/>
    <n v="1"/>
    <x v="0"/>
    <s v="Wild"/>
    <x v="3"/>
    <n v="3"/>
    <n v="1"/>
    <n v="3"/>
    <n v="2"/>
    <s v="BS"/>
  </r>
  <r>
    <x v="10"/>
    <x v="0"/>
    <n v="7"/>
    <x v="3"/>
    <n v="11"/>
    <d v="2019-07-11T00:00:00"/>
    <d v="1899-12-30T12:00:00"/>
    <x v="0"/>
    <s v="Pacheedah Shores Boat Ramp"/>
    <s v="Gordon Estuary"/>
    <n v="1"/>
    <x v="2"/>
    <s v="Wild"/>
    <x v="1"/>
    <n v="8"/>
    <n v="1"/>
    <n v="4"/>
    <n v="5"/>
    <s v="BS"/>
  </r>
  <r>
    <x v="10"/>
    <x v="0"/>
    <n v="7"/>
    <x v="3"/>
    <n v="11"/>
    <d v="2019-07-11T00:00:00"/>
    <d v="1899-12-30T12:00:00"/>
    <x v="0"/>
    <s v="Pacheedah Shores Boat Ramp"/>
    <s v="Gordon Estuary"/>
    <n v="1"/>
    <x v="4"/>
    <s v="Wild"/>
    <x v="1"/>
    <n v="18"/>
    <n v="1"/>
    <n v="4"/>
    <n v="13"/>
    <s v="BS"/>
  </r>
  <r>
    <x v="10"/>
    <x v="0"/>
    <n v="7"/>
    <x v="3"/>
    <n v="11"/>
    <d v="2019-07-11T00:00:00"/>
    <d v="1899-12-30T12:00:00"/>
    <x v="0"/>
    <s v="Pacheedah Shores Boat Ramp"/>
    <s v="Gordon Estuary"/>
    <n v="1"/>
    <x v="5"/>
    <s v="Wild"/>
    <x v="1"/>
    <n v="15"/>
    <n v="1"/>
    <n v="4"/>
    <n v="55"/>
    <s v="BS"/>
  </r>
  <r>
    <x v="10"/>
    <x v="0"/>
    <n v="7"/>
    <x v="3"/>
    <n v="11"/>
    <d v="2019-07-11T00:00:00"/>
    <d v="1899-12-30T12:00:00"/>
    <x v="0"/>
    <s v="Pacheedah Shores Boat Ramp"/>
    <s v="Gordon Estuary"/>
    <n v="1"/>
    <x v="6"/>
    <s v="Wild"/>
    <x v="1"/>
    <n v="11"/>
    <n v="1"/>
    <n v="4"/>
    <n v="1"/>
    <s v="BS"/>
  </r>
  <r>
    <x v="10"/>
    <x v="0"/>
    <n v="7"/>
    <x v="3"/>
    <n v="11"/>
    <d v="2019-07-11T00:00:00"/>
    <d v="1899-12-30T12:00:00"/>
    <x v="0"/>
    <s v="Pacheedah Shores Boat Ramp"/>
    <s v="Gordon Estuary"/>
    <n v="1"/>
    <x v="10"/>
    <s v="Wild"/>
    <x v="1"/>
    <n v="13"/>
    <n v="1"/>
    <n v="4"/>
    <n v="141"/>
    <s v="BS"/>
  </r>
  <r>
    <x v="10"/>
    <x v="0"/>
    <n v="7"/>
    <x v="3"/>
    <n v="11"/>
    <d v="2019-07-11T00:00:00"/>
    <d v="1899-12-30T12:00:00"/>
    <x v="0"/>
    <s v="Pacheedah Shores Boat Ramp"/>
    <s v="Gordon Estuary"/>
    <n v="1"/>
    <x v="11"/>
    <s v="Wild"/>
    <x v="2"/>
    <n v="20"/>
    <n v="1"/>
    <n v="5"/>
    <n v="25"/>
    <s v="BS"/>
  </r>
  <r>
    <x v="11"/>
    <x v="0"/>
    <n v="7"/>
    <x v="3"/>
    <n v="17"/>
    <d v="2019-07-17T00:00:00"/>
    <d v="1899-12-30T12:36:00"/>
    <x v="0"/>
    <s v="Pacheedah Shores Boat Ramp"/>
    <s v="Gordon Estuary"/>
    <n v="1"/>
    <x v="9"/>
    <s v="Wild"/>
    <x v="3"/>
    <n v="5"/>
    <n v="1"/>
    <n v="3"/>
    <n v="3"/>
    <s v="BS"/>
  </r>
  <r>
    <x v="11"/>
    <x v="0"/>
    <n v="7"/>
    <x v="3"/>
    <n v="17"/>
    <d v="2019-07-17T00:00:00"/>
    <d v="1899-12-30T12:36:00"/>
    <x v="0"/>
    <s v="Pacheedah Shores Boat Ramp"/>
    <s v="Gordon Estuary"/>
    <n v="1"/>
    <x v="0"/>
    <s v="Wild"/>
    <x v="0"/>
    <n v="3"/>
    <n v="1"/>
    <n v="2"/>
    <n v="1"/>
    <s v="BS"/>
  </r>
  <r>
    <x v="11"/>
    <x v="0"/>
    <n v="7"/>
    <x v="3"/>
    <n v="17"/>
    <d v="2019-07-17T00:00:00"/>
    <d v="1899-12-30T12:36:00"/>
    <x v="0"/>
    <s v="Pacheedah Shores Boat Ramp"/>
    <s v="Gordon Estuary"/>
    <n v="1"/>
    <x v="3"/>
    <s v="Wild"/>
    <x v="1"/>
    <n v="9"/>
    <n v="1"/>
    <n v="4"/>
    <n v="32"/>
    <s v="BS"/>
  </r>
  <r>
    <x v="11"/>
    <x v="0"/>
    <n v="7"/>
    <x v="3"/>
    <n v="17"/>
    <d v="2019-07-17T00:00:00"/>
    <d v="1899-12-30T12:36:00"/>
    <x v="0"/>
    <s v="Pacheedah Shores Boat Ramp"/>
    <s v="Gordon Estuary"/>
    <n v="1"/>
    <x v="4"/>
    <s v="Wild"/>
    <x v="1"/>
    <n v="18"/>
    <n v="1"/>
    <n v="4"/>
    <n v="8"/>
    <s v="BS"/>
  </r>
  <r>
    <x v="11"/>
    <x v="0"/>
    <n v="7"/>
    <x v="3"/>
    <n v="17"/>
    <d v="2019-07-17T00:00:00"/>
    <d v="1899-12-30T12:36:00"/>
    <x v="0"/>
    <s v="Pacheedah Shores Boat Ramp"/>
    <s v="Gordon Estuary"/>
    <n v="1"/>
    <x v="5"/>
    <s v="Wild"/>
    <x v="1"/>
    <n v="15"/>
    <n v="1"/>
    <n v="4"/>
    <n v="4"/>
    <s v="BS"/>
  </r>
  <r>
    <x v="11"/>
    <x v="0"/>
    <n v="7"/>
    <x v="3"/>
    <n v="17"/>
    <d v="2019-07-17T00:00:00"/>
    <d v="1899-12-30T12:36:00"/>
    <x v="0"/>
    <s v="Pacheedah Shores Boat Ramp"/>
    <s v="Gordon Estuary"/>
    <n v="1"/>
    <x v="10"/>
    <s v="Wild"/>
    <x v="1"/>
    <n v="13"/>
    <n v="1"/>
    <n v="4"/>
    <n v="39"/>
    <s v="BS"/>
  </r>
  <r>
    <x v="11"/>
    <x v="0"/>
    <n v="7"/>
    <x v="3"/>
    <n v="17"/>
    <d v="2019-07-17T00:00:00"/>
    <d v="1899-12-30T13:22:00"/>
    <x v="8"/>
    <s v="Q01, left bank Gordon up from confluence"/>
    <s v="Gordon Estuary"/>
    <n v="1"/>
    <x v="9"/>
    <s v="Wild"/>
    <x v="3"/>
    <n v="5"/>
    <n v="1"/>
    <n v="3"/>
    <n v="1"/>
    <s v="BS"/>
  </r>
  <r>
    <x v="11"/>
    <x v="0"/>
    <n v="7"/>
    <x v="3"/>
    <n v="17"/>
    <d v="2019-07-17T00:00:00"/>
    <d v="1899-12-30T13:22:00"/>
    <x v="8"/>
    <s v="Q01, left bank Gordon up from confluence"/>
    <s v="Gordon Estuary"/>
    <n v="1"/>
    <x v="2"/>
    <s v="Wild"/>
    <x v="1"/>
    <n v="8"/>
    <n v="1"/>
    <n v="4"/>
    <n v="1"/>
    <s v="BS"/>
  </r>
  <r>
    <x v="11"/>
    <x v="0"/>
    <n v="7"/>
    <x v="3"/>
    <n v="17"/>
    <d v="2019-07-17T00:00:00"/>
    <d v="1899-12-30T13:22:00"/>
    <x v="8"/>
    <s v="Q01, left bank Gordon up from confluence"/>
    <s v="Gordon Estuary"/>
    <n v="1"/>
    <x v="3"/>
    <s v="Wild"/>
    <x v="1"/>
    <n v="9"/>
    <n v="1"/>
    <n v="4"/>
    <n v="1"/>
    <s v="BS"/>
  </r>
  <r>
    <x v="11"/>
    <x v="0"/>
    <n v="7"/>
    <x v="3"/>
    <n v="17"/>
    <d v="2019-07-17T00:00:00"/>
    <d v="1899-12-30T13:22:00"/>
    <x v="8"/>
    <s v="Q01, left bank Gordon up from confluence"/>
    <s v="Gordon Estuary"/>
    <n v="1"/>
    <x v="4"/>
    <s v="Wild"/>
    <x v="1"/>
    <n v="18"/>
    <n v="1"/>
    <n v="4"/>
    <n v="1"/>
    <s v="BS"/>
  </r>
  <r>
    <x v="11"/>
    <x v="0"/>
    <n v="7"/>
    <x v="3"/>
    <n v="17"/>
    <d v="2019-07-17T00:00:00"/>
    <d v="1899-12-30T13:22:00"/>
    <x v="8"/>
    <s v="Q01, left bank Gordon up from confluence"/>
    <s v="Gordon Estuary"/>
    <n v="1"/>
    <x v="5"/>
    <s v="Wild"/>
    <x v="1"/>
    <n v="15"/>
    <n v="1"/>
    <n v="4"/>
    <n v="2"/>
    <s v="BS"/>
  </r>
  <r>
    <x v="11"/>
    <x v="0"/>
    <n v="7"/>
    <x v="3"/>
    <n v="17"/>
    <d v="2019-07-17T00:00:00"/>
    <d v="1899-12-30T13:22:00"/>
    <x v="8"/>
    <s v="Q01, left bank Gordon up from confluence"/>
    <s v="Gordon Estuary"/>
    <n v="1"/>
    <x v="10"/>
    <s v="Wild"/>
    <x v="1"/>
    <n v="13"/>
    <n v="1"/>
    <n v="4"/>
    <n v="1"/>
    <s v="BS"/>
  </r>
  <r>
    <x v="11"/>
    <x v="0"/>
    <n v="7"/>
    <x v="3"/>
    <n v="17"/>
    <d v="2019-07-17T00:00:00"/>
    <d v="1899-12-30T13:22:00"/>
    <x v="8"/>
    <s v="Q01, left bank Gordon up from confluence"/>
    <s v="Gordon Estuary"/>
    <n v="1"/>
    <x v="11"/>
    <s v="Wild"/>
    <x v="2"/>
    <n v="20"/>
    <n v="1"/>
    <n v="5"/>
    <n v="30"/>
    <s v="BS"/>
  </r>
  <r>
    <x v="11"/>
    <x v="0"/>
    <n v="7"/>
    <x v="3"/>
    <n v="17"/>
    <d v="2019-07-17T00:00:00"/>
    <d v="1899-12-30T13:50:00"/>
    <x v="4"/>
    <s v="Butch's (Gordon R.)"/>
    <s v="Gordon Estuary"/>
    <n v="1"/>
    <x v="2"/>
    <s v="Wild"/>
    <x v="1"/>
    <n v="8"/>
    <n v="1"/>
    <n v="4"/>
    <n v="2"/>
    <s v="BS"/>
  </r>
  <r>
    <x v="11"/>
    <x v="0"/>
    <n v="7"/>
    <x v="3"/>
    <n v="17"/>
    <d v="2019-07-17T00:00:00"/>
    <d v="1899-12-30T13:50:00"/>
    <x v="4"/>
    <s v="Butch's (Gordon R.)"/>
    <s v="Gordon Estuary"/>
    <n v="1"/>
    <x v="3"/>
    <s v="Wild"/>
    <x v="1"/>
    <n v="9"/>
    <n v="1"/>
    <n v="4"/>
    <n v="2"/>
    <s v="BS"/>
  </r>
  <r>
    <x v="11"/>
    <x v="0"/>
    <n v="7"/>
    <x v="3"/>
    <n v="17"/>
    <d v="2019-07-17T00:00:00"/>
    <d v="1899-12-30T13:50:00"/>
    <x v="4"/>
    <s v="Butch's (Gordon R.)"/>
    <s v="Gordon Estuary"/>
    <n v="1"/>
    <x v="5"/>
    <s v="Wild"/>
    <x v="1"/>
    <n v="15"/>
    <n v="1"/>
    <n v="4"/>
    <n v="2"/>
    <s v="BS"/>
  </r>
  <r>
    <x v="11"/>
    <x v="0"/>
    <n v="7"/>
    <x v="3"/>
    <n v="17"/>
    <d v="2019-07-17T00:00:00"/>
    <d v="1899-12-30T13:50:00"/>
    <x v="4"/>
    <s v="Butch's (Gordon R.)"/>
    <s v="Gordon Estuary"/>
    <n v="1"/>
    <x v="6"/>
    <s v="Wild"/>
    <x v="1"/>
    <n v="11"/>
    <n v="1"/>
    <n v="4"/>
    <n v="1"/>
    <s v="BS"/>
  </r>
  <r>
    <x v="11"/>
    <x v="0"/>
    <n v="7"/>
    <x v="3"/>
    <n v="17"/>
    <d v="2019-07-17T00:00:00"/>
    <d v="1899-12-30T13:50:00"/>
    <x v="4"/>
    <s v="Butch's (Gordon R.)"/>
    <s v="Gordon Estuary"/>
    <n v="1"/>
    <x v="10"/>
    <s v="Wild"/>
    <x v="1"/>
    <n v="13"/>
    <n v="1"/>
    <n v="4"/>
    <n v="18"/>
    <s v="BS"/>
  </r>
  <r>
    <x v="11"/>
    <x v="0"/>
    <n v="7"/>
    <x v="3"/>
    <n v="17"/>
    <d v="2019-07-17T00:00:00"/>
    <d v="1899-12-30T13:50:00"/>
    <x v="4"/>
    <s v="Butch's (Gordon R.)"/>
    <s v="Gordon Estuary"/>
    <n v="1"/>
    <x v="11"/>
    <s v="Wild"/>
    <x v="2"/>
    <n v="20"/>
    <n v="1"/>
    <n v="5"/>
    <n v="10"/>
    <s v="BS"/>
  </r>
  <r>
    <x v="11"/>
    <x v="0"/>
    <n v="7"/>
    <x v="3"/>
    <n v="17"/>
    <d v="2019-07-17T00:00:00"/>
    <d v="1899-12-30T14:10:00"/>
    <x v="1"/>
    <s v="Gallaugher's"/>
    <s v="Gordon Estuary"/>
    <n v="1"/>
    <x v="0"/>
    <s v="Wild"/>
    <x v="0"/>
    <n v="3"/>
    <n v="1"/>
    <n v="2"/>
    <n v="1"/>
    <s v="BS"/>
  </r>
  <r>
    <x v="11"/>
    <x v="0"/>
    <n v="7"/>
    <x v="3"/>
    <n v="17"/>
    <d v="2019-07-17T00:00:00"/>
    <d v="1899-12-30T14:10:00"/>
    <x v="1"/>
    <s v="Gallaugher's"/>
    <s v="Gordon Estuary"/>
    <n v="1"/>
    <x v="2"/>
    <s v="Wild"/>
    <x v="1"/>
    <n v="8"/>
    <n v="1"/>
    <n v="4"/>
    <n v="1"/>
    <s v="BS"/>
  </r>
  <r>
    <x v="11"/>
    <x v="0"/>
    <n v="7"/>
    <x v="3"/>
    <n v="17"/>
    <d v="2019-07-17T00:00:00"/>
    <d v="1899-12-30T14:10:00"/>
    <x v="1"/>
    <s v="Gallaugher's"/>
    <s v="Gordon Estuary"/>
    <n v="1"/>
    <x v="3"/>
    <s v="Wild"/>
    <x v="1"/>
    <n v="9"/>
    <n v="1"/>
    <n v="4"/>
    <n v="7"/>
    <s v="BS"/>
  </r>
  <r>
    <x v="11"/>
    <x v="0"/>
    <n v="7"/>
    <x v="3"/>
    <n v="17"/>
    <d v="2019-07-17T00:00:00"/>
    <d v="1899-12-30T14:10:00"/>
    <x v="1"/>
    <s v="Gallaugher's"/>
    <s v="Gordon Estuary"/>
    <n v="1"/>
    <x v="4"/>
    <s v="Wild"/>
    <x v="1"/>
    <n v="18"/>
    <n v="1"/>
    <n v="4"/>
    <n v="1"/>
    <s v="BS"/>
  </r>
  <r>
    <x v="11"/>
    <x v="0"/>
    <n v="7"/>
    <x v="3"/>
    <n v="17"/>
    <d v="2019-07-17T00:00:00"/>
    <d v="1899-12-30T14:10:00"/>
    <x v="1"/>
    <s v="Gallaugher's"/>
    <s v="Gordon Estuary"/>
    <n v="1"/>
    <x v="5"/>
    <s v="Wild"/>
    <x v="1"/>
    <n v="15"/>
    <n v="1"/>
    <n v="4"/>
    <n v="12"/>
    <s v="BS"/>
  </r>
  <r>
    <x v="11"/>
    <x v="0"/>
    <n v="7"/>
    <x v="3"/>
    <n v="17"/>
    <d v="2019-07-17T00:00:00"/>
    <d v="1899-12-30T14:10:00"/>
    <x v="1"/>
    <s v="Gallaugher's"/>
    <s v="Gordon Estuary"/>
    <n v="1"/>
    <x v="10"/>
    <s v="Wild"/>
    <x v="1"/>
    <n v="13"/>
    <n v="1"/>
    <n v="4"/>
    <n v="29"/>
    <s v="BS"/>
  </r>
  <r>
    <x v="11"/>
    <x v="0"/>
    <n v="7"/>
    <x v="3"/>
    <n v="17"/>
    <d v="2019-07-17T00:00:00"/>
    <d v="1899-12-30T14:55:00"/>
    <x v="9"/>
    <s v="Q Jeff (right bank opposite N. Arm confl.)"/>
    <s v="Gordon Estuary"/>
    <n v="1"/>
    <x v="0"/>
    <s v="Wild"/>
    <x v="3"/>
    <n v="3"/>
    <n v="1"/>
    <n v="3"/>
    <n v="2"/>
    <s v="BS"/>
  </r>
  <r>
    <x v="11"/>
    <x v="0"/>
    <n v="7"/>
    <x v="3"/>
    <n v="17"/>
    <d v="2019-07-17T00:00:00"/>
    <d v="1899-12-30T14:55:00"/>
    <x v="9"/>
    <s v="Q Jeff (right bank opposite N. Arm confl.)"/>
    <s v="Gordon Estuary"/>
    <n v="1"/>
    <x v="4"/>
    <s v="Wild"/>
    <x v="1"/>
    <n v="18"/>
    <n v="1"/>
    <n v="4"/>
    <n v="2"/>
    <s v="BS"/>
  </r>
  <r>
    <x v="11"/>
    <x v="0"/>
    <n v="7"/>
    <x v="3"/>
    <n v="17"/>
    <d v="2019-07-17T00:00:00"/>
    <d v="1899-12-30T14:55:00"/>
    <x v="9"/>
    <s v="Q Jeff (right bank opposite N. Arm confl.)"/>
    <s v="Gordon Estuary"/>
    <n v="1"/>
    <x v="5"/>
    <s v="Wild"/>
    <x v="1"/>
    <n v="15"/>
    <n v="1"/>
    <n v="4"/>
    <n v="2"/>
    <s v="BS"/>
  </r>
  <r>
    <x v="11"/>
    <x v="0"/>
    <n v="7"/>
    <x v="3"/>
    <n v="17"/>
    <d v="2019-07-17T00:00:00"/>
    <d v="1899-12-30T14:55:00"/>
    <x v="9"/>
    <s v="Q Jeff (right bank opposite N. Arm confl.)"/>
    <s v="Gordon Estuary"/>
    <n v="1"/>
    <x v="10"/>
    <s v="Wild"/>
    <x v="1"/>
    <n v="13"/>
    <n v="1"/>
    <n v="4"/>
    <n v="71"/>
    <s v="BS"/>
  </r>
  <r>
    <x v="11"/>
    <x v="0"/>
    <n v="7"/>
    <x v="3"/>
    <n v="17"/>
    <d v="2019-07-17T00:00:00"/>
    <d v="1899-12-30T15:20:00"/>
    <x v="6"/>
    <s v="Smokies"/>
    <s v="Gordon Estuary"/>
    <n v="1"/>
    <x v="3"/>
    <s v="Wild"/>
    <x v="1"/>
    <n v="9"/>
    <n v="1"/>
    <n v="4"/>
    <n v="7"/>
    <s v="BS"/>
  </r>
  <r>
    <x v="11"/>
    <x v="0"/>
    <n v="7"/>
    <x v="3"/>
    <n v="17"/>
    <d v="2019-07-17T00:00:00"/>
    <d v="1899-12-30T15:20:00"/>
    <x v="6"/>
    <s v="Smokies"/>
    <s v="Gordon Estuary"/>
    <n v="1"/>
    <x v="5"/>
    <s v="Wild"/>
    <x v="1"/>
    <n v="15"/>
    <n v="1"/>
    <n v="4"/>
    <n v="6"/>
    <s v="BS"/>
  </r>
  <r>
    <x v="11"/>
    <x v="0"/>
    <n v="7"/>
    <x v="3"/>
    <n v="17"/>
    <d v="2019-07-17T00:00:00"/>
    <d v="1899-12-30T15:20:00"/>
    <x v="6"/>
    <s v="Smokies"/>
    <s v="Gordon Estuary"/>
    <n v="1"/>
    <x v="10"/>
    <s v="Wild"/>
    <x v="1"/>
    <n v="13"/>
    <n v="1"/>
    <n v="4"/>
    <n v="126"/>
    <s v="BS"/>
  </r>
  <r>
    <x v="11"/>
    <x v="0"/>
    <n v="7"/>
    <x v="3"/>
    <n v="18"/>
    <d v="2019-07-18T00:00:00"/>
    <d v="1899-12-30T12:00:00"/>
    <x v="2"/>
    <s v="South Arm SJ (Old Mill)"/>
    <s v="San Juan Estuary"/>
    <n v="1"/>
    <x v="0"/>
    <s v="Wild"/>
    <x v="3"/>
    <n v="3"/>
    <n v="1"/>
    <n v="3"/>
    <n v="6"/>
    <s v="BS"/>
  </r>
  <r>
    <x v="11"/>
    <x v="0"/>
    <n v="7"/>
    <x v="3"/>
    <n v="18"/>
    <d v="2019-07-18T00:00:00"/>
    <d v="1899-12-30T12:00:00"/>
    <x v="2"/>
    <s v="South Arm SJ (Old Mill)"/>
    <s v="San Juan Estuary"/>
    <n v="1"/>
    <x v="0"/>
    <s v="Wild"/>
    <x v="0"/>
    <n v="3"/>
    <n v="1"/>
    <n v="2"/>
    <n v="7"/>
    <s v="BS"/>
  </r>
  <r>
    <x v="11"/>
    <x v="0"/>
    <n v="7"/>
    <x v="3"/>
    <n v="18"/>
    <d v="2019-07-18T00:00:00"/>
    <d v="1899-12-30T12:00:00"/>
    <x v="2"/>
    <s v="South Arm SJ (Old Mill)"/>
    <s v="San Juan Estuary"/>
    <n v="1"/>
    <x v="2"/>
    <s v="Wild"/>
    <x v="1"/>
    <n v="8"/>
    <n v="1"/>
    <n v="4"/>
    <n v="2"/>
    <s v="BS"/>
  </r>
  <r>
    <x v="11"/>
    <x v="0"/>
    <n v="7"/>
    <x v="3"/>
    <n v="18"/>
    <d v="2019-07-18T00:00:00"/>
    <d v="1899-12-30T12:00:00"/>
    <x v="2"/>
    <s v="South Arm SJ (Old Mill)"/>
    <s v="San Juan Estuary"/>
    <n v="1"/>
    <x v="3"/>
    <s v="Wild"/>
    <x v="1"/>
    <n v="9"/>
    <n v="1"/>
    <n v="4"/>
    <n v="10"/>
    <s v="BS"/>
  </r>
  <r>
    <x v="11"/>
    <x v="0"/>
    <n v="7"/>
    <x v="3"/>
    <n v="18"/>
    <d v="2019-07-18T00:00:00"/>
    <d v="1899-12-30T12:00:00"/>
    <x v="2"/>
    <s v="South Arm SJ (Old Mill)"/>
    <s v="San Juan Estuary"/>
    <n v="1"/>
    <x v="5"/>
    <s v="Wild"/>
    <x v="1"/>
    <n v="15"/>
    <n v="1"/>
    <n v="4"/>
    <n v="2"/>
    <s v="BS"/>
  </r>
  <r>
    <x v="11"/>
    <x v="0"/>
    <n v="7"/>
    <x v="3"/>
    <n v="18"/>
    <d v="2019-07-18T00:00:00"/>
    <d v="1899-12-30T12:00:00"/>
    <x v="2"/>
    <s v="South Arm SJ (Old Mill)"/>
    <s v="San Juan Estuary"/>
    <n v="1"/>
    <x v="10"/>
    <s v="Wild"/>
    <x v="1"/>
    <n v="13"/>
    <n v="1"/>
    <n v="4"/>
    <s v="lots"/>
    <s v="BS"/>
  </r>
  <r>
    <x v="11"/>
    <x v="0"/>
    <n v="7"/>
    <x v="3"/>
    <n v="18"/>
    <d v="2019-07-18T00:00:00"/>
    <d v="1899-12-30T12:45:00"/>
    <x v="15"/>
    <s v="Q07, Central/South Arm confluence"/>
    <s v="San Juan Estuary"/>
    <n v="1"/>
    <x v="9"/>
    <s v="Wild"/>
    <x v="3"/>
    <n v="5"/>
    <n v="1"/>
    <n v="3"/>
    <n v="3"/>
    <s v="BS"/>
  </r>
  <r>
    <x v="11"/>
    <x v="0"/>
    <n v="7"/>
    <x v="3"/>
    <n v="18"/>
    <d v="2019-07-18T00:00:00"/>
    <d v="1899-12-30T12:45:00"/>
    <x v="15"/>
    <s v="Q07, Central/South Arm confluence"/>
    <s v="San Juan Estuary"/>
    <n v="1"/>
    <x v="0"/>
    <s v="Wild"/>
    <x v="0"/>
    <n v="3"/>
    <n v="1"/>
    <n v="2"/>
    <n v="8"/>
    <s v="BS"/>
  </r>
  <r>
    <x v="11"/>
    <x v="0"/>
    <n v="7"/>
    <x v="3"/>
    <n v="18"/>
    <d v="2019-07-18T00:00:00"/>
    <d v="1899-12-30T12:45:00"/>
    <x v="15"/>
    <s v="Q07, Central/South Arm confluence"/>
    <s v="San Juan Estuary"/>
    <n v="1"/>
    <x v="0"/>
    <s v="Wild"/>
    <x v="3"/>
    <n v="3"/>
    <n v="1"/>
    <n v="3"/>
    <n v="3"/>
    <s v="BS"/>
  </r>
  <r>
    <x v="11"/>
    <x v="0"/>
    <n v="7"/>
    <x v="3"/>
    <n v="18"/>
    <d v="2019-07-18T00:00:00"/>
    <d v="1899-12-30T12:45:00"/>
    <x v="15"/>
    <s v="Q07, Central/South Arm confluence"/>
    <s v="San Juan Estuary"/>
    <n v="1"/>
    <x v="2"/>
    <s v="Wild"/>
    <x v="1"/>
    <n v="8"/>
    <n v="1"/>
    <n v="4"/>
    <n v="3"/>
    <s v="BS"/>
  </r>
  <r>
    <x v="11"/>
    <x v="0"/>
    <n v="7"/>
    <x v="3"/>
    <n v="18"/>
    <d v="2019-07-18T00:00:00"/>
    <d v="1899-12-30T12:45:00"/>
    <x v="15"/>
    <s v="Q07, Central/South Arm confluence"/>
    <s v="San Juan Estuary"/>
    <n v="1"/>
    <x v="10"/>
    <s v="Wild"/>
    <x v="1"/>
    <n v="13"/>
    <n v="1"/>
    <n v="4"/>
    <n v="185"/>
    <s v="BS"/>
  </r>
  <r>
    <x v="11"/>
    <x v="0"/>
    <n v="7"/>
    <x v="3"/>
    <n v="18"/>
    <d v="2019-07-18T00:00:00"/>
    <d v="1899-12-30T12:45:00"/>
    <x v="15"/>
    <s v="Q07, Central/South Arm confluence"/>
    <s v="San Juan Estuary"/>
    <n v="1"/>
    <x v="18"/>
    <s v="Wild"/>
    <x v="2"/>
    <n v="7"/>
    <n v="1"/>
    <n v="5"/>
    <n v="1"/>
    <s v="BS"/>
  </r>
  <r>
    <x v="11"/>
    <x v="0"/>
    <n v="7"/>
    <x v="3"/>
    <n v="18"/>
    <d v="2019-07-18T00:00:00"/>
    <d v="1899-12-30T13:00:00"/>
    <x v="11"/>
    <s v="Q4, u/s of Tanis's template site"/>
    <s v="San Juan Estuary"/>
    <n v="1"/>
    <x v="2"/>
    <s v="Wild"/>
    <x v="1"/>
    <n v="8"/>
    <n v="1"/>
    <n v="4"/>
    <n v="4"/>
    <s v="BS"/>
  </r>
  <r>
    <x v="11"/>
    <x v="0"/>
    <n v="7"/>
    <x v="3"/>
    <n v="18"/>
    <d v="2019-07-18T00:00:00"/>
    <d v="1899-12-30T13:00:00"/>
    <x v="11"/>
    <s v="Q4, u/s of Tanis's template site"/>
    <s v="San Juan Estuary"/>
    <n v="1"/>
    <x v="4"/>
    <s v="Wild"/>
    <x v="1"/>
    <n v="18"/>
    <n v="1"/>
    <n v="4"/>
    <n v="4"/>
    <s v="BS"/>
  </r>
  <r>
    <x v="11"/>
    <x v="0"/>
    <n v="7"/>
    <x v="3"/>
    <n v="18"/>
    <d v="2019-07-18T00:00:00"/>
    <d v="1899-12-30T13:00:00"/>
    <x v="11"/>
    <s v="Q4, u/s of Tanis's template site"/>
    <s v="San Juan Estuary"/>
    <n v="1"/>
    <x v="5"/>
    <s v="Wild"/>
    <x v="1"/>
    <n v="15"/>
    <n v="1"/>
    <n v="4"/>
    <n v="8"/>
    <s v="BS"/>
  </r>
  <r>
    <x v="11"/>
    <x v="0"/>
    <n v="7"/>
    <x v="3"/>
    <n v="18"/>
    <d v="2019-07-18T00:00:00"/>
    <d v="1899-12-30T13:00:00"/>
    <x v="11"/>
    <s v="Q4, u/s of Tanis's template site"/>
    <s v="San Juan Estuary"/>
    <n v="1"/>
    <x v="10"/>
    <s v="Wild"/>
    <x v="1"/>
    <n v="13"/>
    <n v="1"/>
    <n v="4"/>
    <n v="17"/>
    <s v="BS"/>
  </r>
  <r>
    <x v="11"/>
    <x v="0"/>
    <n v="7"/>
    <x v="3"/>
    <n v="18"/>
    <d v="2019-07-18T00:00:00"/>
    <d v="1899-12-30T13:00:00"/>
    <x v="11"/>
    <s v="Q4, u/s of Tanis's template site"/>
    <s v="San Juan Estuary"/>
    <n v="1"/>
    <x v="0"/>
    <s v="Wild"/>
    <x v="3"/>
    <n v="3"/>
    <n v="1"/>
    <n v="3"/>
    <n v="1"/>
    <s v="BS"/>
  </r>
  <r>
    <x v="11"/>
    <x v="0"/>
    <n v="7"/>
    <x v="3"/>
    <n v="18"/>
    <d v="2019-07-18T00:00:00"/>
    <d v="1899-12-30T13:45:00"/>
    <x v="3"/>
    <s v="Central Arm SJ at Island Rd Bridge"/>
    <s v="San Juan Estuary"/>
    <n v="1"/>
    <x v="2"/>
    <s v="Wild"/>
    <x v="1"/>
    <n v="8"/>
    <n v="1"/>
    <n v="4"/>
    <n v="25"/>
    <s v="BS"/>
  </r>
  <r>
    <x v="11"/>
    <x v="0"/>
    <n v="7"/>
    <x v="3"/>
    <n v="18"/>
    <d v="2019-07-18T00:00:00"/>
    <d v="1899-12-30T13:45:00"/>
    <x v="3"/>
    <s v="Central Arm SJ at Island Rd Bridge"/>
    <s v="San Juan Estuary"/>
    <n v="1"/>
    <x v="5"/>
    <s v="Wild"/>
    <x v="1"/>
    <n v="15"/>
    <n v="1"/>
    <n v="4"/>
    <n v="1"/>
    <s v="BS"/>
  </r>
  <r>
    <x v="11"/>
    <x v="0"/>
    <n v="7"/>
    <x v="3"/>
    <n v="18"/>
    <d v="2019-07-18T00:00:00"/>
    <d v="1899-12-30T13:45:00"/>
    <x v="3"/>
    <s v="Central Arm SJ at Island Rd Bridge"/>
    <s v="San Juan Estuary"/>
    <n v="1"/>
    <x v="10"/>
    <s v="Wild"/>
    <x v="1"/>
    <n v="13"/>
    <n v="1"/>
    <n v="4"/>
    <n v="1"/>
    <s v="BS"/>
  </r>
  <r>
    <x v="11"/>
    <x v="0"/>
    <n v="7"/>
    <x v="3"/>
    <n v="18"/>
    <d v="2019-07-18T00:00:00"/>
    <d v="1899-12-30T14:15:00"/>
    <x v="10"/>
    <s v="Q Helen, top of Island Road"/>
    <s v="San Juan Estuary"/>
    <n v="1"/>
    <x v="2"/>
    <s v="Wild"/>
    <x v="1"/>
    <n v="8"/>
    <n v="1"/>
    <n v="4"/>
    <n v="18"/>
    <s v="BS"/>
  </r>
  <r>
    <x v="11"/>
    <x v="0"/>
    <n v="7"/>
    <x v="3"/>
    <n v="18"/>
    <d v="2019-07-18T00:00:00"/>
    <d v="1899-12-30T14:15:00"/>
    <x v="10"/>
    <s v="Q Helen, top of Island Road"/>
    <s v="San Juan Estuary"/>
    <n v="1"/>
    <x v="3"/>
    <s v="Wild"/>
    <x v="1"/>
    <n v="9"/>
    <n v="1"/>
    <n v="4"/>
    <n v="1"/>
    <s v="BS"/>
  </r>
  <r>
    <x v="11"/>
    <x v="0"/>
    <n v="7"/>
    <x v="3"/>
    <n v="18"/>
    <d v="2019-07-18T00:00:00"/>
    <d v="1899-12-30T14:15:00"/>
    <x v="10"/>
    <s v="Q Helen, top of Island Road"/>
    <s v="San Juan Estuary"/>
    <n v="1"/>
    <x v="6"/>
    <s v="Wild"/>
    <x v="1"/>
    <n v="11"/>
    <n v="1"/>
    <n v="4"/>
    <n v="1"/>
    <s v="BS"/>
  </r>
  <r>
    <x v="12"/>
    <x v="0"/>
    <n v="7"/>
    <x v="3"/>
    <n v="24"/>
    <d v="2019-07-24T00:00:00"/>
    <d v="1899-12-30T10:25:00"/>
    <x v="2"/>
    <s v="South Arm SJ (Old Mill)"/>
    <s v="San Juan Estuary"/>
    <n v="1"/>
    <x v="0"/>
    <s v="Wild"/>
    <x v="3"/>
    <n v="3"/>
    <n v="1"/>
    <n v="3"/>
    <n v="4"/>
    <s v="BS"/>
  </r>
  <r>
    <x v="12"/>
    <x v="0"/>
    <n v="7"/>
    <x v="3"/>
    <n v="24"/>
    <d v="2019-07-24T00:00:00"/>
    <d v="1899-12-30T10:25:00"/>
    <x v="2"/>
    <s v="South Arm SJ (Old Mill)"/>
    <s v="San Juan Estuary"/>
    <n v="1"/>
    <x v="0"/>
    <s v="Wild"/>
    <x v="0"/>
    <n v="3"/>
    <n v="1"/>
    <n v="2"/>
    <n v="9"/>
    <s v="BS"/>
  </r>
  <r>
    <x v="12"/>
    <x v="0"/>
    <n v="7"/>
    <x v="3"/>
    <n v="24"/>
    <d v="2019-07-24T00:00:00"/>
    <d v="1899-12-30T10:25:00"/>
    <x v="2"/>
    <s v="South Arm SJ (Old Mill)"/>
    <s v="San Juan Estuary"/>
    <n v="1"/>
    <x v="2"/>
    <s v="Wild"/>
    <x v="1"/>
    <n v="8"/>
    <n v="1"/>
    <n v="4"/>
    <n v="3"/>
    <s v="BS"/>
  </r>
  <r>
    <x v="12"/>
    <x v="0"/>
    <n v="7"/>
    <x v="3"/>
    <n v="24"/>
    <d v="2019-07-24T00:00:00"/>
    <d v="1899-12-30T10:25:00"/>
    <x v="2"/>
    <s v="South Arm SJ (Old Mill)"/>
    <s v="San Juan Estuary"/>
    <n v="1"/>
    <x v="3"/>
    <s v="Wild"/>
    <x v="1"/>
    <n v="9"/>
    <n v="1"/>
    <n v="4"/>
    <n v="17"/>
    <s v="BS"/>
  </r>
  <r>
    <x v="12"/>
    <x v="0"/>
    <n v="7"/>
    <x v="3"/>
    <n v="24"/>
    <d v="2019-07-24T00:00:00"/>
    <d v="1899-12-30T10:25:00"/>
    <x v="2"/>
    <s v="South Arm SJ (Old Mill)"/>
    <s v="San Juan Estuary"/>
    <n v="1"/>
    <x v="4"/>
    <s v="Wild"/>
    <x v="1"/>
    <n v="18"/>
    <n v="1"/>
    <n v="4"/>
    <n v="5"/>
    <s v="BS"/>
  </r>
  <r>
    <x v="12"/>
    <x v="0"/>
    <n v="7"/>
    <x v="3"/>
    <n v="24"/>
    <d v="2019-07-24T00:00:00"/>
    <d v="1899-12-30T10:25:00"/>
    <x v="2"/>
    <s v="South Arm SJ (Old Mill)"/>
    <s v="San Juan Estuary"/>
    <n v="1"/>
    <x v="5"/>
    <s v="Wild"/>
    <x v="1"/>
    <n v="15"/>
    <n v="1"/>
    <n v="4"/>
    <n v="5"/>
    <s v="BS"/>
  </r>
  <r>
    <x v="12"/>
    <x v="0"/>
    <n v="7"/>
    <x v="3"/>
    <n v="24"/>
    <d v="2019-07-24T00:00:00"/>
    <d v="1899-12-30T10:25:00"/>
    <x v="2"/>
    <s v="South Arm SJ (Old Mill)"/>
    <s v="San Juan Estuary"/>
    <n v="1"/>
    <x v="10"/>
    <s v="Wild"/>
    <x v="1"/>
    <n v="13"/>
    <n v="1"/>
    <n v="4"/>
    <n v="378"/>
    <s v="BS"/>
  </r>
  <r>
    <x v="12"/>
    <x v="0"/>
    <n v="7"/>
    <x v="3"/>
    <n v="24"/>
    <d v="2019-07-24T00:00:00"/>
    <d v="1899-12-30T11:09:00"/>
    <x v="15"/>
    <s v="Q07, Central/South Arm confluence"/>
    <s v="San Juan Estuary"/>
    <n v="1"/>
    <x v="0"/>
    <s v="Wild"/>
    <x v="0"/>
    <n v="3"/>
    <n v="1"/>
    <n v="2"/>
    <n v="12"/>
    <s v="BS"/>
  </r>
  <r>
    <x v="12"/>
    <x v="0"/>
    <n v="7"/>
    <x v="3"/>
    <n v="24"/>
    <d v="2019-07-24T00:00:00"/>
    <d v="1899-12-30T11:09:00"/>
    <x v="15"/>
    <s v="Q07, Central/South Arm confluence"/>
    <s v="San Juan Estuary"/>
    <n v="1"/>
    <x v="2"/>
    <s v="Wild"/>
    <x v="1"/>
    <n v="8"/>
    <n v="1"/>
    <n v="4"/>
    <n v="3"/>
    <s v="BS"/>
  </r>
  <r>
    <x v="12"/>
    <x v="0"/>
    <n v="7"/>
    <x v="3"/>
    <n v="24"/>
    <d v="2019-07-24T00:00:00"/>
    <d v="1899-12-30T11:09:00"/>
    <x v="15"/>
    <s v="Q07, Central/South Arm confluence"/>
    <s v="San Juan Estuary"/>
    <n v="1"/>
    <x v="4"/>
    <s v="Wild"/>
    <x v="1"/>
    <n v="18"/>
    <n v="1"/>
    <n v="4"/>
    <n v="1"/>
    <s v="BS"/>
  </r>
  <r>
    <x v="12"/>
    <x v="0"/>
    <n v="7"/>
    <x v="3"/>
    <n v="24"/>
    <d v="2019-07-24T00:00:00"/>
    <d v="1899-12-30T11:09:00"/>
    <x v="15"/>
    <s v="Q07, Central/South Arm confluence"/>
    <s v="San Juan Estuary"/>
    <n v="1"/>
    <x v="5"/>
    <s v="Wild"/>
    <x v="1"/>
    <n v="15"/>
    <n v="1"/>
    <n v="4"/>
    <n v="18"/>
    <s v="BS"/>
  </r>
  <r>
    <x v="12"/>
    <x v="0"/>
    <n v="7"/>
    <x v="3"/>
    <n v="24"/>
    <d v="2019-07-24T00:00:00"/>
    <d v="1899-12-30T11:09:00"/>
    <x v="15"/>
    <s v="Q07, Central/South Arm confluence"/>
    <s v="San Juan Estuary"/>
    <n v="1"/>
    <x v="10"/>
    <s v="Wild"/>
    <x v="1"/>
    <n v="13"/>
    <n v="1"/>
    <n v="4"/>
    <n v="219"/>
    <s v="BS"/>
  </r>
  <r>
    <x v="12"/>
    <x v="0"/>
    <n v="7"/>
    <x v="3"/>
    <n v="24"/>
    <d v="2019-07-24T00:00:00"/>
    <d v="1899-12-30T11:30:00"/>
    <x v="10"/>
    <s v="Q Helen, top of Island Road"/>
    <s v="San Juan Estuary"/>
    <n v="1"/>
    <x v="2"/>
    <s v="Wild"/>
    <x v="1"/>
    <n v="8"/>
    <n v="1"/>
    <n v="4"/>
    <n v="4"/>
    <s v="BS"/>
  </r>
  <r>
    <x v="12"/>
    <x v="0"/>
    <n v="7"/>
    <x v="3"/>
    <n v="24"/>
    <d v="2019-07-24T00:00:00"/>
    <d v="1899-12-30T11:30:00"/>
    <x v="10"/>
    <s v="Q Helen, top of Island Road"/>
    <s v="San Juan Estuary"/>
    <n v="1"/>
    <x v="3"/>
    <s v="Wild"/>
    <x v="1"/>
    <n v="9"/>
    <n v="1"/>
    <n v="4"/>
    <n v="1"/>
    <s v="BS"/>
  </r>
  <r>
    <x v="12"/>
    <x v="0"/>
    <n v="7"/>
    <x v="3"/>
    <n v="24"/>
    <d v="2019-07-24T00:00:00"/>
    <d v="1899-12-30T11:30:00"/>
    <x v="10"/>
    <s v="Q Helen, top of Island Road"/>
    <s v="San Juan Estuary"/>
    <n v="1"/>
    <x v="5"/>
    <s v="Wild"/>
    <x v="1"/>
    <n v="15"/>
    <n v="1"/>
    <n v="4"/>
    <n v="5"/>
    <s v="BS"/>
  </r>
  <r>
    <x v="12"/>
    <x v="0"/>
    <n v="7"/>
    <x v="3"/>
    <n v="24"/>
    <d v="2019-07-24T00:00:00"/>
    <d v="1899-12-30T11:30:00"/>
    <x v="10"/>
    <s v="Q Helen, top of Island Road"/>
    <s v="San Juan Estuary"/>
    <n v="1"/>
    <x v="10"/>
    <s v="Wild"/>
    <x v="1"/>
    <n v="13"/>
    <n v="1"/>
    <n v="4"/>
    <n v="18"/>
    <s v="BS"/>
  </r>
  <r>
    <x v="12"/>
    <x v="0"/>
    <n v="7"/>
    <x v="3"/>
    <n v="24"/>
    <d v="2019-07-24T00:00:00"/>
    <d v="1899-12-30T11:50:00"/>
    <x v="3"/>
    <s v="Central Arm SJ at Island Rd Bridge"/>
    <s v="San Juan Estuary"/>
    <n v="1"/>
    <x v="0"/>
    <s v="Wild"/>
    <x v="0"/>
    <n v="3"/>
    <n v="1"/>
    <n v="2"/>
    <n v="3"/>
    <s v="BS"/>
  </r>
  <r>
    <x v="12"/>
    <x v="0"/>
    <n v="7"/>
    <x v="3"/>
    <n v="24"/>
    <d v="2019-07-24T00:00:00"/>
    <d v="1899-12-30T11:50:00"/>
    <x v="3"/>
    <s v="Central Arm SJ at Island Rd Bridge"/>
    <s v="San Juan Estuary"/>
    <n v="1"/>
    <x v="2"/>
    <s v="Wild"/>
    <x v="1"/>
    <n v="8"/>
    <n v="1"/>
    <n v="4"/>
    <n v="10"/>
    <s v="BS"/>
  </r>
  <r>
    <x v="12"/>
    <x v="0"/>
    <n v="7"/>
    <x v="3"/>
    <n v="24"/>
    <d v="2019-07-24T00:00:00"/>
    <d v="1899-12-30T11:50:00"/>
    <x v="3"/>
    <s v="Central Arm SJ at Island Rd Bridge"/>
    <s v="San Juan Estuary"/>
    <n v="1"/>
    <x v="3"/>
    <s v="Wild"/>
    <x v="1"/>
    <n v="9"/>
    <n v="1"/>
    <n v="4"/>
    <n v="4"/>
    <s v="BS"/>
  </r>
  <r>
    <x v="12"/>
    <x v="0"/>
    <n v="7"/>
    <x v="3"/>
    <n v="24"/>
    <d v="2019-07-24T00:00:00"/>
    <d v="1899-12-30T12:11:00"/>
    <x v="11"/>
    <s v="Q4, u/s of Tanis's template site"/>
    <s v="San Juan Estuary"/>
    <n v="1"/>
    <x v="1"/>
    <s v="Wild"/>
    <x v="3"/>
    <n v="2"/>
    <n v="1"/>
    <n v="3"/>
    <n v="1"/>
    <s v="BS"/>
  </r>
  <r>
    <x v="12"/>
    <x v="0"/>
    <n v="7"/>
    <x v="3"/>
    <n v="24"/>
    <d v="2019-07-24T00:00:00"/>
    <d v="1899-12-30T12:11:00"/>
    <x v="11"/>
    <s v="Q4, u/s of Tanis's template site"/>
    <s v="San Juan Estuary"/>
    <n v="1"/>
    <x v="2"/>
    <s v="Wild"/>
    <x v="1"/>
    <n v="8"/>
    <n v="1"/>
    <n v="4"/>
    <n v="10"/>
    <s v="BS"/>
  </r>
  <r>
    <x v="12"/>
    <x v="0"/>
    <n v="7"/>
    <x v="3"/>
    <n v="24"/>
    <d v="2019-07-24T00:00:00"/>
    <d v="1899-12-30T12:11:00"/>
    <x v="11"/>
    <s v="Q4, u/s of Tanis's template site"/>
    <s v="San Juan Estuary"/>
    <n v="1"/>
    <x v="3"/>
    <s v="Wild"/>
    <x v="1"/>
    <n v="9"/>
    <n v="1"/>
    <n v="4"/>
    <n v="2"/>
    <s v="BS"/>
  </r>
  <r>
    <x v="12"/>
    <x v="0"/>
    <n v="7"/>
    <x v="3"/>
    <n v="24"/>
    <d v="2019-07-24T00:00:00"/>
    <d v="1899-12-30T12:11:00"/>
    <x v="11"/>
    <s v="Q4, u/s of Tanis's template site"/>
    <s v="San Juan Estuary"/>
    <n v="1"/>
    <x v="5"/>
    <s v="Wild"/>
    <x v="1"/>
    <n v="15"/>
    <n v="1"/>
    <n v="4"/>
    <n v="4"/>
    <s v="BS"/>
  </r>
  <r>
    <x v="12"/>
    <x v="0"/>
    <n v="7"/>
    <x v="3"/>
    <n v="24"/>
    <d v="2019-07-24T00:00:00"/>
    <d v="1899-12-30T12:11:00"/>
    <x v="11"/>
    <s v="Q4, u/s of Tanis's template site"/>
    <s v="San Juan Estuary"/>
    <n v="1"/>
    <x v="10"/>
    <s v="Wild"/>
    <x v="1"/>
    <n v="13"/>
    <n v="1"/>
    <n v="4"/>
    <n v="1"/>
    <s v="BS"/>
  </r>
  <r>
    <x v="12"/>
    <x v="0"/>
    <n v="7"/>
    <x v="3"/>
    <n v="25"/>
    <d v="2019-07-25T00:00:00"/>
    <d v="1899-12-30T10:56:00"/>
    <x v="4"/>
    <s v="Butch's (Gordon R.)"/>
    <s v="Gordon Estuary"/>
    <n v="1"/>
    <x v="2"/>
    <s v="Wild"/>
    <x v="1"/>
    <n v="8"/>
    <n v="1"/>
    <n v="4"/>
    <n v="6"/>
    <s v="BS"/>
  </r>
  <r>
    <x v="12"/>
    <x v="0"/>
    <n v="7"/>
    <x v="3"/>
    <n v="25"/>
    <d v="2019-07-25T00:00:00"/>
    <d v="1899-12-30T10:56:00"/>
    <x v="4"/>
    <s v="Butch's (Gordon R.)"/>
    <s v="Gordon Estuary"/>
    <n v="1"/>
    <x v="4"/>
    <s v="Wild"/>
    <x v="1"/>
    <n v="18"/>
    <n v="1"/>
    <n v="4"/>
    <n v="1"/>
    <s v="BS"/>
  </r>
  <r>
    <x v="12"/>
    <x v="0"/>
    <n v="7"/>
    <x v="3"/>
    <n v="25"/>
    <d v="2019-07-25T00:00:00"/>
    <d v="1899-12-30T10:56:00"/>
    <x v="4"/>
    <s v="Butch's (Gordon R.)"/>
    <s v="Gordon Estuary"/>
    <n v="1"/>
    <x v="6"/>
    <s v="Wild"/>
    <x v="1"/>
    <n v="11"/>
    <n v="1"/>
    <n v="4"/>
    <n v="9"/>
    <s v="BS"/>
  </r>
  <r>
    <x v="12"/>
    <x v="0"/>
    <n v="7"/>
    <x v="3"/>
    <n v="25"/>
    <d v="2019-07-25T00:00:00"/>
    <d v="1899-12-30T11:18:00"/>
    <x v="8"/>
    <s v="Q01, left bank Gordon up from confluence"/>
    <s v="Gordon Estuary"/>
    <n v="1"/>
    <x v="2"/>
    <s v="Wild"/>
    <x v="1"/>
    <n v="8"/>
    <n v="1"/>
    <n v="4"/>
    <n v="5"/>
    <s v="BS"/>
  </r>
  <r>
    <x v="12"/>
    <x v="0"/>
    <n v="7"/>
    <x v="3"/>
    <n v="25"/>
    <d v="2019-07-25T00:00:00"/>
    <d v="1899-12-30T11:18:00"/>
    <x v="8"/>
    <s v="Q01, left bank Gordon up from confluence"/>
    <s v="Gordon Estuary"/>
    <n v="1"/>
    <x v="3"/>
    <s v="Wild"/>
    <x v="1"/>
    <n v="9"/>
    <n v="1"/>
    <n v="4"/>
    <n v="1"/>
    <s v="BS"/>
  </r>
  <r>
    <x v="12"/>
    <x v="0"/>
    <n v="7"/>
    <x v="3"/>
    <n v="25"/>
    <d v="2019-07-25T00:00:00"/>
    <d v="1899-12-30T11:18:00"/>
    <x v="8"/>
    <s v="Q01, left bank Gordon up from confluence"/>
    <s v="Gordon Estuary"/>
    <n v="1"/>
    <x v="5"/>
    <s v="Wild"/>
    <x v="1"/>
    <n v="15"/>
    <n v="1"/>
    <n v="4"/>
    <n v="8"/>
    <s v="BS"/>
  </r>
  <r>
    <x v="12"/>
    <x v="0"/>
    <n v="7"/>
    <x v="3"/>
    <n v="25"/>
    <d v="2019-07-25T00:00:00"/>
    <d v="1899-12-30T11:43:00"/>
    <x v="1"/>
    <s v="Gallaugher's"/>
    <s v="Gordon Estuary"/>
    <n v="1"/>
    <x v="0"/>
    <s v="Wild"/>
    <x v="3"/>
    <n v="3"/>
    <n v="1"/>
    <n v="3"/>
    <n v="2"/>
    <s v="BS"/>
  </r>
  <r>
    <x v="12"/>
    <x v="0"/>
    <n v="7"/>
    <x v="3"/>
    <n v="25"/>
    <d v="2019-07-25T00:00:00"/>
    <d v="1899-12-30T11:43:00"/>
    <x v="1"/>
    <s v="Gallaugher's"/>
    <s v="Gordon Estuary"/>
    <n v="1"/>
    <x v="2"/>
    <s v="Wild"/>
    <x v="1"/>
    <n v="8"/>
    <n v="1"/>
    <n v="4"/>
    <n v="10"/>
    <s v="BS"/>
  </r>
  <r>
    <x v="12"/>
    <x v="0"/>
    <n v="7"/>
    <x v="3"/>
    <n v="25"/>
    <d v="2019-07-25T00:00:00"/>
    <d v="1899-12-30T11:43:00"/>
    <x v="1"/>
    <s v="Gallaugher's"/>
    <s v="Gordon Estuary"/>
    <n v="1"/>
    <x v="3"/>
    <s v="Wild"/>
    <x v="1"/>
    <n v="9"/>
    <n v="1"/>
    <n v="4"/>
    <n v="92"/>
    <s v="BS"/>
  </r>
  <r>
    <x v="12"/>
    <x v="0"/>
    <n v="7"/>
    <x v="3"/>
    <n v="25"/>
    <d v="2019-07-25T00:00:00"/>
    <d v="1899-12-30T11:43:00"/>
    <x v="1"/>
    <s v="Gallaugher's"/>
    <s v="Gordon Estuary"/>
    <n v="1"/>
    <x v="4"/>
    <s v="Wild"/>
    <x v="1"/>
    <n v="18"/>
    <n v="1"/>
    <n v="4"/>
    <n v="12"/>
    <s v="BS"/>
  </r>
  <r>
    <x v="12"/>
    <x v="0"/>
    <n v="7"/>
    <x v="3"/>
    <n v="25"/>
    <d v="2019-07-25T00:00:00"/>
    <d v="1899-12-30T11:43:00"/>
    <x v="1"/>
    <s v="Gallaugher's"/>
    <s v="Gordon Estuary"/>
    <n v="1"/>
    <x v="5"/>
    <s v="Wild"/>
    <x v="1"/>
    <n v="15"/>
    <n v="1"/>
    <n v="4"/>
    <n v="50"/>
    <s v="BS"/>
  </r>
  <r>
    <x v="12"/>
    <x v="0"/>
    <n v="7"/>
    <x v="3"/>
    <n v="25"/>
    <d v="2019-07-25T00:00:00"/>
    <d v="1899-12-30T11:43:00"/>
    <x v="1"/>
    <s v="Gallaugher's"/>
    <s v="Gordon Estuary"/>
    <n v="1"/>
    <x v="6"/>
    <s v="Wild"/>
    <x v="1"/>
    <n v="11"/>
    <n v="1"/>
    <n v="4"/>
    <n v="1"/>
    <s v="BS"/>
  </r>
  <r>
    <x v="12"/>
    <x v="0"/>
    <n v="7"/>
    <x v="3"/>
    <n v="25"/>
    <d v="2019-07-25T00:00:00"/>
    <d v="1899-12-30T11:43:00"/>
    <x v="1"/>
    <s v="Gallaugher's"/>
    <s v="Gordon Estuary"/>
    <n v="1"/>
    <x v="10"/>
    <s v="Wild"/>
    <x v="1"/>
    <n v="13"/>
    <n v="1"/>
    <n v="4"/>
    <n v="99"/>
    <s v="BS"/>
  </r>
  <r>
    <x v="12"/>
    <x v="0"/>
    <n v="7"/>
    <x v="3"/>
    <n v="25"/>
    <d v="2019-07-25T00:00:00"/>
    <d v="1899-12-30T12:29:00"/>
    <x v="9"/>
    <s v="Q Jeff (right bank opposite N. Arm confl.)"/>
    <s v="Gordon Estuary"/>
    <n v="1"/>
    <x v="9"/>
    <s v="Wild"/>
    <x v="3"/>
    <n v="5"/>
    <n v="1"/>
    <n v="3"/>
    <n v="1"/>
    <s v="BS"/>
  </r>
  <r>
    <x v="12"/>
    <x v="0"/>
    <n v="7"/>
    <x v="3"/>
    <n v="25"/>
    <d v="2019-07-25T00:00:00"/>
    <d v="1899-12-30T12:29:00"/>
    <x v="9"/>
    <s v="Q Jeff (right bank opposite N. Arm confl.)"/>
    <s v="Gordon Estuary"/>
    <n v="1"/>
    <x v="0"/>
    <s v="Wild"/>
    <x v="3"/>
    <n v="3"/>
    <n v="1"/>
    <n v="3"/>
    <n v="4"/>
    <s v="BS"/>
  </r>
  <r>
    <x v="12"/>
    <x v="0"/>
    <n v="7"/>
    <x v="3"/>
    <n v="25"/>
    <d v="2019-07-25T00:00:00"/>
    <d v="1899-12-30T12:29:00"/>
    <x v="9"/>
    <s v="Q Jeff (right bank opposite N. Arm confl.)"/>
    <s v="Gordon Estuary"/>
    <n v="1"/>
    <x v="0"/>
    <s v="Wild"/>
    <x v="0"/>
    <n v="3"/>
    <n v="1"/>
    <n v="2"/>
    <n v="2"/>
    <s v="BS"/>
  </r>
  <r>
    <x v="12"/>
    <x v="0"/>
    <n v="7"/>
    <x v="3"/>
    <n v="25"/>
    <d v="2019-07-25T00:00:00"/>
    <d v="1899-12-30T12:29:00"/>
    <x v="9"/>
    <s v="Q Jeff (right bank opposite N. Arm confl.)"/>
    <s v="Gordon Estuary"/>
    <n v="1"/>
    <x v="2"/>
    <s v="Wild"/>
    <x v="1"/>
    <n v="8"/>
    <n v="1"/>
    <n v="4"/>
    <n v="6"/>
    <s v="BS"/>
  </r>
  <r>
    <x v="12"/>
    <x v="0"/>
    <n v="7"/>
    <x v="3"/>
    <n v="25"/>
    <d v="2019-07-25T00:00:00"/>
    <d v="1899-12-30T12:29:00"/>
    <x v="9"/>
    <s v="Q Jeff (right bank opposite N. Arm confl.)"/>
    <s v="Gordon Estuary"/>
    <n v="1"/>
    <x v="3"/>
    <s v="Wild"/>
    <x v="1"/>
    <n v="9"/>
    <n v="1"/>
    <n v="4"/>
    <n v="2"/>
    <s v="BS"/>
  </r>
  <r>
    <x v="12"/>
    <x v="0"/>
    <n v="7"/>
    <x v="3"/>
    <n v="25"/>
    <d v="2019-07-25T00:00:00"/>
    <d v="1899-12-30T12:29:00"/>
    <x v="9"/>
    <s v="Q Jeff (right bank opposite N. Arm confl.)"/>
    <s v="Gordon Estuary"/>
    <n v="1"/>
    <x v="4"/>
    <s v="Wild"/>
    <x v="1"/>
    <n v="18"/>
    <n v="1"/>
    <n v="4"/>
    <n v="5"/>
    <s v="BS"/>
  </r>
  <r>
    <x v="12"/>
    <x v="0"/>
    <n v="7"/>
    <x v="3"/>
    <n v="25"/>
    <d v="2019-07-25T00:00:00"/>
    <d v="1899-12-30T12:29:00"/>
    <x v="9"/>
    <s v="Q Jeff (right bank opposite N. Arm confl.)"/>
    <s v="Gordon Estuary"/>
    <n v="1"/>
    <x v="5"/>
    <s v="Wild"/>
    <x v="1"/>
    <n v="15"/>
    <n v="1"/>
    <n v="4"/>
    <n v="12"/>
    <s v="BS"/>
  </r>
  <r>
    <x v="12"/>
    <x v="0"/>
    <n v="7"/>
    <x v="3"/>
    <n v="25"/>
    <d v="2019-07-25T00:00:00"/>
    <d v="1899-12-30T12:29:00"/>
    <x v="9"/>
    <s v="Q Jeff (right bank opposite N. Arm confl.)"/>
    <s v="Gordon Estuary"/>
    <n v="1"/>
    <x v="10"/>
    <s v="Wild"/>
    <x v="1"/>
    <n v="13"/>
    <n v="1"/>
    <n v="4"/>
    <n v="44"/>
    <s v="BS"/>
  </r>
  <r>
    <x v="12"/>
    <x v="0"/>
    <n v="7"/>
    <x v="3"/>
    <n v="25"/>
    <d v="2019-07-25T00:00:00"/>
    <d v="1899-12-30T12:29:00"/>
    <x v="9"/>
    <s v="Q Jeff (right bank opposite N. Arm confl.)"/>
    <s v="Gordon Estuary"/>
    <n v="1"/>
    <x v="11"/>
    <s v="Wild"/>
    <x v="2"/>
    <n v="20"/>
    <n v="1"/>
    <n v="5"/>
    <n v="1"/>
    <s v="BS"/>
  </r>
  <r>
    <x v="12"/>
    <x v="0"/>
    <n v="7"/>
    <x v="3"/>
    <n v="25"/>
    <d v="2019-07-25T00:00:00"/>
    <d v="1899-12-30T13:00:00"/>
    <x v="0"/>
    <s v="Pacheedah Shores Boat Ramp"/>
    <s v="Gordon Estuary"/>
    <n v="1"/>
    <x v="0"/>
    <s v="Wild"/>
    <x v="3"/>
    <n v="3"/>
    <n v="1"/>
    <n v="3"/>
    <n v="2"/>
    <s v="BS"/>
  </r>
  <r>
    <x v="12"/>
    <x v="0"/>
    <n v="7"/>
    <x v="3"/>
    <n v="25"/>
    <d v="2019-07-25T00:00:00"/>
    <d v="1899-12-30T13:00:00"/>
    <x v="0"/>
    <s v="Pacheedah Shores Boat Ramp"/>
    <s v="Gordon Estuary"/>
    <n v="1"/>
    <x v="0"/>
    <s v="Wild"/>
    <x v="0"/>
    <n v="3"/>
    <n v="1"/>
    <n v="2"/>
    <n v="1"/>
    <s v="BS"/>
  </r>
  <r>
    <x v="12"/>
    <x v="0"/>
    <n v="7"/>
    <x v="3"/>
    <n v="25"/>
    <d v="2019-07-25T00:00:00"/>
    <d v="1899-12-30T13:00:00"/>
    <x v="0"/>
    <s v="Pacheedah Shores Boat Ramp"/>
    <s v="Gordon Estuary"/>
    <n v="1"/>
    <x v="2"/>
    <s v="Wild"/>
    <x v="1"/>
    <n v="8"/>
    <n v="1"/>
    <n v="4"/>
    <n v="5"/>
    <s v="BS"/>
  </r>
  <r>
    <x v="12"/>
    <x v="0"/>
    <n v="7"/>
    <x v="3"/>
    <n v="25"/>
    <d v="2019-07-25T00:00:00"/>
    <d v="1899-12-30T13:00:00"/>
    <x v="0"/>
    <s v="Pacheedah Shores Boat Ramp"/>
    <s v="Gordon Estuary"/>
    <n v="1"/>
    <x v="3"/>
    <s v="Wild"/>
    <x v="1"/>
    <n v="9"/>
    <n v="1"/>
    <n v="4"/>
    <n v="51"/>
    <s v="BS"/>
  </r>
  <r>
    <x v="12"/>
    <x v="0"/>
    <n v="7"/>
    <x v="3"/>
    <n v="25"/>
    <d v="2019-07-25T00:00:00"/>
    <d v="1899-12-30T13:00:00"/>
    <x v="0"/>
    <s v="Pacheedah Shores Boat Ramp"/>
    <s v="Gordon Estuary"/>
    <n v="1"/>
    <x v="4"/>
    <s v="Wild"/>
    <x v="1"/>
    <n v="18"/>
    <n v="1"/>
    <n v="4"/>
    <n v="13"/>
    <s v="BS"/>
  </r>
  <r>
    <x v="12"/>
    <x v="0"/>
    <n v="7"/>
    <x v="3"/>
    <n v="25"/>
    <d v="2019-07-25T00:00:00"/>
    <d v="1899-12-30T13:00:00"/>
    <x v="0"/>
    <s v="Pacheedah Shores Boat Ramp"/>
    <s v="Gordon Estuary"/>
    <n v="1"/>
    <x v="5"/>
    <s v="Wild"/>
    <x v="1"/>
    <n v="15"/>
    <n v="1"/>
    <n v="4"/>
    <n v="51"/>
    <s v="BS"/>
  </r>
  <r>
    <x v="12"/>
    <x v="0"/>
    <n v="7"/>
    <x v="3"/>
    <n v="25"/>
    <d v="2019-07-25T00:00:00"/>
    <d v="1899-12-30T13:00:00"/>
    <x v="0"/>
    <s v="Pacheedah Shores Boat Ramp"/>
    <s v="Gordon Estuary"/>
    <n v="1"/>
    <x v="6"/>
    <s v="Wild"/>
    <x v="1"/>
    <n v="11"/>
    <n v="1"/>
    <n v="4"/>
    <n v="3"/>
    <s v="BS"/>
  </r>
  <r>
    <x v="12"/>
    <x v="0"/>
    <n v="7"/>
    <x v="3"/>
    <n v="25"/>
    <d v="2019-07-25T00:00:00"/>
    <d v="1899-12-30T13:00:00"/>
    <x v="0"/>
    <s v="Pacheedah Shores Boat Ramp"/>
    <s v="Gordon Estuary"/>
    <n v="1"/>
    <x v="10"/>
    <s v="Wild"/>
    <x v="1"/>
    <n v="13"/>
    <n v="1"/>
    <n v="4"/>
    <n v="180"/>
    <s v="BS"/>
  </r>
  <r>
    <x v="12"/>
    <x v="0"/>
    <n v="7"/>
    <x v="3"/>
    <n v="25"/>
    <d v="2019-07-25T00:00:00"/>
    <d v="1899-12-30T13:00:00"/>
    <x v="0"/>
    <s v="Pacheedah Shores Boat Ramp"/>
    <s v="Gordon Estuary"/>
    <n v="1"/>
    <x v="11"/>
    <s v="Wild"/>
    <x v="2"/>
    <n v="20"/>
    <n v="1"/>
    <n v="5"/>
    <n v="1"/>
    <s v="BS"/>
  </r>
  <r>
    <x v="12"/>
    <x v="0"/>
    <n v="7"/>
    <x v="3"/>
    <n v="25"/>
    <d v="2019-07-25T00:00:00"/>
    <d v="1899-12-30T13:23:00"/>
    <x v="6"/>
    <s v="Smokies"/>
    <s v="Gordon Estuary"/>
    <n v="1"/>
    <x v="3"/>
    <s v="Wild"/>
    <x v="1"/>
    <n v="9"/>
    <n v="1"/>
    <n v="4"/>
    <n v="4"/>
    <s v="BS"/>
  </r>
  <r>
    <x v="12"/>
    <x v="0"/>
    <n v="7"/>
    <x v="3"/>
    <n v="25"/>
    <d v="2019-07-25T00:00:00"/>
    <d v="1899-12-30T13:23:00"/>
    <x v="6"/>
    <s v="Smokies"/>
    <s v="Gordon Estuary"/>
    <n v="1"/>
    <x v="4"/>
    <s v="Wild"/>
    <x v="1"/>
    <n v="18"/>
    <n v="1"/>
    <n v="4"/>
    <n v="2"/>
    <s v="BS"/>
  </r>
  <r>
    <x v="12"/>
    <x v="0"/>
    <n v="7"/>
    <x v="3"/>
    <n v="25"/>
    <d v="2019-07-25T00:00:00"/>
    <d v="1899-12-30T13:23:00"/>
    <x v="6"/>
    <s v="Smokies"/>
    <s v="Gordon Estuary"/>
    <n v="1"/>
    <x v="5"/>
    <s v="Wild"/>
    <x v="1"/>
    <n v="15"/>
    <n v="1"/>
    <n v="4"/>
    <n v="9"/>
    <s v="BS"/>
  </r>
  <r>
    <x v="12"/>
    <x v="0"/>
    <n v="7"/>
    <x v="3"/>
    <n v="25"/>
    <d v="2019-07-25T00:00:00"/>
    <d v="1899-12-30T13:23:00"/>
    <x v="6"/>
    <s v="Smokies"/>
    <s v="Gordon Estuary"/>
    <n v="1"/>
    <x v="6"/>
    <s v="Wild"/>
    <x v="1"/>
    <n v="11"/>
    <n v="1"/>
    <n v="4"/>
    <n v="1"/>
    <s v="BS"/>
  </r>
  <r>
    <x v="12"/>
    <x v="0"/>
    <n v="7"/>
    <x v="3"/>
    <n v="25"/>
    <d v="2019-07-25T00:00:00"/>
    <d v="1899-12-30T13:23:00"/>
    <x v="6"/>
    <s v="Smokies"/>
    <s v="Gordon Estuary"/>
    <n v="1"/>
    <x v="10"/>
    <s v="Wild"/>
    <x v="1"/>
    <n v="13"/>
    <n v="1"/>
    <n v="4"/>
    <n v="18"/>
    <s v="BS"/>
  </r>
  <r>
    <x v="12"/>
    <x v="0"/>
    <n v="7"/>
    <x v="3"/>
    <n v="25"/>
    <d v="2019-07-25T00:00:00"/>
    <d v="1899-12-30T13:23:00"/>
    <x v="6"/>
    <s v="Smokies"/>
    <s v="Gordon Estuary"/>
    <n v="1"/>
    <x v="16"/>
    <s v="Wild"/>
    <x v="1"/>
    <n v="21"/>
    <n v="1"/>
    <n v="4"/>
    <n v="1"/>
    <s v="BS"/>
  </r>
  <r>
    <x v="13"/>
    <x v="0"/>
    <n v="7"/>
    <x v="3"/>
    <n v="31"/>
    <d v="2019-07-31T00:00:00"/>
    <d v="1899-12-30T13:06:00"/>
    <x v="15"/>
    <s v="Q07, Central/South Arm confluence"/>
    <s v="San Juan Estuary"/>
    <n v="1"/>
    <x v="9"/>
    <s v="Wild"/>
    <x v="3"/>
    <n v="5"/>
    <n v="1"/>
    <n v="3"/>
    <n v="1"/>
    <s v="BS"/>
  </r>
  <r>
    <x v="13"/>
    <x v="0"/>
    <n v="7"/>
    <x v="3"/>
    <n v="31"/>
    <d v="2019-07-31T00:00:00"/>
    <d v="1899-12-30T13:06:00"/>
    <x v="15"/>
    <s v="Q07, Central/South Arm confluence"/>
    <s v="San Juan Estuary"/>
    <n v="1"/>
    <x v="0"/>
    <s v="Wild"/>
    <x v="3"/>
    <n v="3"/>
    <n v="1"/>
    <n v="3"/>
    <n v="4"/>
    <s v="BS"/>
  </r>
  <r>
    <x v="13"/>
    <x v="0"/>
    <n v="7"/>
    <x v="3"/>
    <n v="31"/>
    <d v="2019-07-31T00:00:00"/>
    <d v="1899-12-30T13:06:00"/>
    <x v="15"/>
    <s v="Q07, Central/South Arm confluence"/>
    <s v="San Juan Estuary"/>
    <n v="1"/>
    <x v="0"/>
    <s v="Wild"/>
    <x v="0"/>
    <n v="3"/>
    <n v="1"/>
    <n v="2"/>
    <n v="4"/>
    <s v="BS"/>
  </r>
  <r>
    <x v="13"/>
    <x v="0"/>
    <n v="7"/>
    <x v="3"/>
    <n v="31"/>
    <d v="2019-07-31T00:00:00"/>
    <d v="1899-12-30T13:06:00"/>
    <x v="15"/>
    <s v="Q07, Central/South Arm confluence"/>
    <s v="San Juan Estuary"/>
    <n v="1"/>
    <x v="2"/>
    <s v="Wild"/>
    <x v="1"/>
    <n v="8"/>
    <n v="1"/>
    <n v="4"/>
    <n v="3"/>
    <s v="BS"/>
  </r>
  <r>
    <x v="13"/>
    <x v="0"/>
    <n v="7"/>
    <x v="3"/>
    <n v="31"/>
    <d v="2019-07-31T00:00:00"/>
    <d v="1899-12-30T13:06:00"/>
    <x v="15"/>
    <s v="Q07, Central/South Arm confluence"/>
    <s v="San Juan Estuary"/>
    <n v="1"/>
    <x v="4"/>
    <s v="Wild"/>
    <x v="1"/>
    <n v="18"/>
    <n v="1"/>
    <n v="4"/>
    <n v="2"/>
    <s v="BS"/>
  </r>
  <r>
    <x v="13"/>
    <x v="0"/>
    <n v="7"/>
    <x v="3"/>
    <n v="31"/>
    <d v="2019-07-31T00:00:00"/>
    <d v="1899-12-30T13:06:00"/>
    <x v="15"/>
    <s v="Q07, Central/South Arm confluence"/>
    <s v="San Juan Estuary"/>
    <n v="1"/>
    <x v="5"/>
    <s v="Wild"/>
    <x v="1"/>
    <n v="15"/>
    <n v="1"/>
    <n v="4"/>
    <n v="1"/>
    <s v="BS"/>
  </r>
  <r>
    <x v="13"/>
    <x v="0"/>
    <n v="7"/>
    <x v="3"/>
    <n v="31"/>
    <d v="2019-07-31T00:00:00"/>
    <d v="1899-12-30T13:06:00"/>
    <x v="15"/>
    <s v="Q07, Central/South Arm confluence"/>
    <s v="San Juan Estuary"/>
    <n v="1"/>
    <x v="10"/>
    <s v="Wild"/>
    <x v="1"/>
    <n v="13"/>
    <n v="1"/>
    <n v="4"/>
    <n v="48"/>
    <s v="BS"/>
  </r>
  <r>
    <x v="13"/>
    <x v="0"/>
    <n v="7"/>
    <x v="3"/>
    <n v="31"/>
    <d v="2019-07-31T00:00:00"/>
    <d v="1899-12-30T13:29:00"/>
    <x v="2"/>
    <s v="South Arm SJ (Old Mill)"/>
    <s v="San Juan Estuary"/>
    <n v="1"/>
    <x v="0"/>
    <s v="Wild"/>
    <x v="0"/>
    <n v="3"/>
    <n v="1"/>
    <n v="2"/>
    <n v="2"/>
    <s v="BS"/>
  </r>
  <r>
    <x v="13"/>
    <x v="0"/>
    <n v="7"/>
    <x v="3"/>
    <n v="31"/>
    <d v="2019-07-31T00:00:00"/>
    <d v="1899-12-30T13:29:00"/>
    <x v="2"/>
    <s v="South Arm SJ (Old Mill)"/>
    <s v="San Juan Estuary"/>
    <n v="1"/>
    <x v="2"/>
    <s v="Wild"/>
    <x v="1"/>
    <n v="8"/>
    <n v="1"/>
    <n v="4"/>
    <n v="1"/>
    <s v="BS"/>
  </r>
  <r>
    <x v="13"/>
    <x v="0"/>
    <n v="7"/>
    <x v="3"/>
    <n v="31"/>
    <d v="2019-07-31T00:00:00"/>
    <d v="1899-12-30T13:29:00"/>
    <x v="2"/>
    <s v="South Arm SJ (Old Mill)"/>
    <s v="San Juan Estuary"/>
    <n v="1"/>
    <x v="3"/>
    <s v="Wild"/>
    <x v="1"/>
    <n v="9"/>
    <n v="1"/>
    <n v="4"/>
    <n v="98"/>
    <s v="BS"/>
  </r>
  <r>
    <x v="13"/>
    <x v="0"/>
    <n v="7"/>
    <x v="3"/>
    <n v="31"/>
    <d v="2019-07-31T00:00:00"/>
    <d v="1899-12-30T13:29:00"/>
    <x v="2"/>
    <s v="South Arm SJ (Old Mill)"/>
    <s v="San Juan Estuary"/>
    <n v="1"/>
    <x v="4"/>
    <s v="Wild"/>
    <x v="1"/>
    <n v="18"/>
    <n v="1"/>
    <n v="4"/>
    <n v="3"/>
    <s v="BS"/>
  </r>
  <r>
    <x v="13"/>
    <x v="0"/>
    <n v="7"/>
    <x v="3"/>
    <n v="31"/>
    <d v="2019-07-31T00:00:00"/>
    <d v="1899-12-30T13:29:00"/>
    <x v="2"/>
    <s v="South Arm SJ (Old Mill)"/>
    <s v="San Juan Estuary"/>
    <n v="1"/>
    <x v="10"/>
    <s v="Wild"/>
    <x v="1"/>
    <n v="13"/>
    <n v="1"/>
    <n v="4"/>
    <n v="284"/>
    <s v="BS"/>
  </r>
  <r>
    <x v="13"/>
    <x v="0"/>
    <n v="7"/>
    <x v="3"/>
    <n v="31"/>
    <d v="2019-07-31T00:00:00"/>
    <d v="1899-12-30T14:00:00"/>
    <x v="11"/>
    <s v="Q4, u/s of Tanis's template site"/>
    <s v="San Juan Estuary"/>
    <n v="1"/>
    <x v="0"/>
    <s v="Wild"/>
    <x v="3"/>
    <n v="3"/>
    <n v="1"/>
    <n v="3"/>
    <n v="8"/>
    <s v="BS"/>
  </r>
  <r>
    <x v="13"/>
    <x v="0"/>
    <n v="7"/>
    <x v="3"/>
    <n v="31"/>
    <d v="2019-07-31T00:00:00"/>
    <d v="1899-12-30T14:00:00"/>
    <x v="11"/>
    <s v="Q4, u/s of Tanis's template site"/>
    <s v="San Juan Estuary"/>
    <n v="1"/>
    <x v="0"/>
    <s v="Wild"/>
    <x v="0"/>
    <n v="3"/>
    <n v="1"/>
    <n v="2"/>
    <n v="29"/>
    <s v="BS"/>
  </r>
  <r>
    <x v="13"/>
    <x v="0"/>
    <n v="7"/>
    <x v="3"/>
    <n v="31"/>
    <d v="2019-07-31T00:00:00"/>
    <d v="1899-12-30T14:00:00"/>
    <x v="11"/>
    <s v="Q4, u/s of Tanis's template site"/>
    <s v="San Juan Estuary"/>
    <n v="1"/>
    <x v="2"/>
    <s v="Wild"/>
    <x v="1"/>
    <n v="8"/>
    <n v="1"/>
    <n v="4"/>
    <n v="4"/>
    <s v="BS"/>
  </r>
  <r>
    <x v="13"/>
    <x v="0"/>
    <n v="7"/>
    <x v="3"/>
    <n v="31"/>
    <d v="2019-07-31T00:00:00"/>
    <d v="1899-12-30T14:00:00"/>
    <x v="11"/>
    <s v="Q4, u/s of Tanis's template site"/>
    <s v="San Juan Estuary"/>
    <n v="1"/>
    <x v="10"/>
    <s v="Wild"/>
    <x v="1"/>
    <n v="13"/>
    <n v="1"/>
    <n v="4"/>
    <n v="3"/>
    <s v="BS"/>
  </r>
  <r>
    <x v="13"/>
    <x v="0"/>
    <n v="7"/>
    <x v="3"/>
    <n v="31"/>
    <d v="2019-07-31T00:00:00"/>
    <d v="1899-12-30T14:40:00"/>
    <x v="3"/>
    <s v="Central Arm SJ at Island Rd Bridge"/>
    <s v="San Juan Estuary"/>
    <n v="1"/>
    <x v="2"/>
    <s v="Wild"/>
    <x v="1"/>
    <n v="8"/>
    <n v="1"/>
    <n v="4"/>
    <n v="7"/>
    <s v="BS"/>
  </r>
  <r>
    <x v="13"/>
    <x v="0"/>
    <n v="7"/>
    <x v="3"/>
    <n v="31"/>
    <d v="2019-07-31T00:00:00"/>
    <d v="1899-12-30T14:40:00"/>
    <x v="3"/>
    <s v="Central Arm SJ at Island Rd Bridge"/>
    <s v="San Juan Estuary"/>
    <n v="1"/>
    <x v="5"/>
    <s v="Wild"/>
    <x v="1"/>
    <n v="15"/>
    <n v="1"/>
    <n v="4"/>
    <n v="2"/>
    <s v="BS"/>
  </r>
  <r>
    <x v="13"/>
    <x v="0"/>
    <n v="7"/>
    <x v="3"/>
    <n v="31"/>
    <d v="2019-07-31T00:00:00"/>
    <d v="1899-12-30T14:40:00"/>
    <x v="3"/>
    <s v="Central Arm SJ at Island Rd Bridge"/>
    <s v="San Juan Estuary"/>
    <n v="1"/>
    <x v="10"/>
    <s v="Wild"/>
    <x v="1"/>
    <n v="13"/>
    <n v="1"/>
    <n v="4"/>
    <n v="21"/>
    <s v="BS"/>
  </r>
  <r>
    <x v="13"/>
    <x v="0"/>
    <n v="7"/>
    <x v="3"/>
    <n v="31"/>
    <d v="2019-07-31T00:00:00"/>
    <d v="1899-12-30T15:00:00"/>
    <x v="10"/>
    <s v="Q Helen, top of Island Road"/>
    <s v="San Juan Estuary"/>
    <n v="1"/>
    <x v="2"/>
    <s v="Wild"/>
    <x v="1"/>
    <n v="8"/>
    <n v="1"/>
    <n v="4"/>
    <n v="20"/>
    <s v="BS"/>
  </r>
  <r>
    <x v="13"/>
    <x v="0"/>
    <n v="7"/>
    <x v="3"/>
    <n v="31"/>
    <d v="2019-07-31T00:00:00"/>
    <d v="1899-12-30T15:00:00"/>
    <x v="10"/>
    <s v="Q Helen, top of Island Road"/>
    <s v="San Juan Estuary"/>
    <n v="1"/>
    <x v="3"/>
    <s v="Wild"/>
    <x v="1"/>
    <n v="9"/>
    <n v="1"/>
    <n v="4"/>
    <n v="15"/>
    <s v="BS"/>
  </r>
  <r>
    <x v="13"/>
    <x v="0"/>
    <n v="7"/>
    <x v="3"/>
    <n v="31"/>
    <d v="2019-07-31T00:00:00"/>
    <d v="1899-12-30T15:00:00"/>
    <x v="10"/>
    <s v="Q Helen, top of Island Road"/>
    <s v="San Juan Estuary"/>
    <n v="1"/>
    <x v="5"/>
    <s v="Wild"/>
    <x v="1"/>
    <n v="15"/>
    <n v="1"/>
    <n v="4"/>
    <n v="1"/>
    <s v="BS"/>
  </r>
  <r>
    <x v="13"/>
    <x v="0"/>
    <n v="7"/>
    <x v="3"/>
    <n v="31"/>
    <d v="2019-07-31T00:00:00"/>
    <d v="1899-12-30T15:00:00"/>
    <x v="10"/>
    <s v="Q Helen, top of Island Road"/>
    <s v="San Juan Estuary"/>
    <n v="1"/>
    <x v="10"/>
    <s v="Wild"/>
    <x v="1"/>
    <n v="13"/>
    <n v="1"/>
    <n v="4"/>
    <n v="1"/>
    <s v="BS"/>
  </r>
  <r>
    <x v="13"/>
    <x v="0"/>
    <n v="8"/>
    <x v="4"/>
    <n v="1"/>
    <d v="2019-08-01T00:00:00"/>
    <d v="1899-12-30T10:34:00"/>
    <x v="8"/>
    <s v="Q01, left bank Gordon up from confluence"/>
    <s v="Gordon Estuary"/>
    <n v="1"/>
    <x v="2"/>
    <s v="Wild"/>
    <x v="1"/>
    <n v="8"/>
    <n v="1"/>
    <n v="4"/>
    <n v="3"/>
    <s v="BS"/>
  </r>
  <r>
    <x v="13"/>
    <x v="0"/>
    <n v="8"/>
    <x v="4"/>
    <n v="1"/>
    <d v="2019-08-01T00:00:00"/>
    <d v="1899-12-30T10:34:00"/>
    <x v="8"/>
    <s v="Q01, left bank Gordon up from confluence"/>
    <s v="Gordon Estuary"/>
    <n v="1"/>
    <x v="3"/>
    <s v="Wild"/>
    <x v="1"/>
    <n v="9"/>
    <n v="1"/>
    <n v="4"/>
    <n v="8"/>
    <s v="BS"/>
  </r>
  <r>
    <x v="13"/>
    <x v="0"/>
    <n v="8"/>
    <x v="4"/>
    <n v="1"/>
    <d v="2019-08-01T00:00:00"/>
    <d v="1899-12-30T10:34:00"/>
    <x v="8"/>
    <s v="Q01, left bank Gordon up from confluence"/>
    <s v="Gordon Estuary"/>
    <n v="1"/>
    <x v="4"/>
    <s v="Wild"/>
    <x v="1"/>
    <n v="18"/>
    <n v="1"/>
    <n v="4"/>
    <n v="1"/>
    <s v="BS"/>
  </r>
  <r>
    <x v="13"/>
    <x v="0"/>
    <n v="8"/>
    <x v="4"/>
    <n v="1"/>
    <d v="2019-08-01T00:00:00"/>
    <d v="1899-12-30T10:34:00"/>
    <x v="8"/>
    <s v="Q01, left bank Gordon up from confluence"/>
    <s v="Gordon Estuary"/>
    <n v="1"/>
    <x v="5"/>
    <s v="Wild"/>
    <x v="1"/>
    <n v="15"/>
    <n v="1"/>
    <n v="4"/>
    <n v="9"/>
    <s v="BS"/>
  </r>
  <r>
    <x v="13"/>
    <x v="0"/>
    <n v="8"/>
    <x v="4"/>
    <n v="1"/>
    <d v="2019-08-01T00:00:00"/>
    <d v="1899-12-30T10:34:00"/>
    <x v="8"/>
    <s v="Q01, left bank Gordon up from confluence"/>
    <s v="Gordon Estuary"/>
    <n v="1"/>
    <x v="11"/>
    <s v="Wild"/>
    <x v="2"/>
    <n v="20"/>
    <n v="1"/>
    <n v="5"/>
    <n v="2"/>
    <s v="BS"/>
  </r>
  <r>
    <x v="13"/>
    <x v="0"/>
    <n v="8"/>
    <x v="4"/>
    <n v="1"/>
    <d v="2019-08-01T00:00:00"/>
    <d v="1899-12-30T10:56:00"/>
    <x v="4"/>
    <s v="Butch's (Gordon R.)"/>
    <s v="Gordon Estuary"/>
    <n v="1"/>
    <x v="9"/>
    <s v="Wild"/>
    <x v="3"/>
    <n v="5"/>
    <n v="1"/>
    <n v="3"/>
    <n v="1"/>
    <s v="BS"/>
  </r>
  <r>
    <x v="13"/>
    <x v="0"/>
    <n v="8"/>
    <x v="4"/>
    <n v="1"/>
    <d v="2019-08-01T00:00:00"/>
    <d v="1899-12-30T10:56:00"/>
    <x v="4"/>
    <s v="Butch's (Gordon R.)"/>
    <s v="Gordon Estuary"/>
    <n v="1"/>
    <x v="8"/>
    <s v="Wild"/>
    <x v="2"/>
    <n v="14"/>
    <n v="1"/>
    <n v="5"/>
    <n v="99"/>
    <s v="BS"/>
  </r>
  <r>
    <x v="13"/>
    <x v="0"/>
    <n v="8"/>
    <x v="4"/>
    <n v="1"/>
    <d v="2019-08-01T00:00:00"/>
    <d v="1899-12-30T11:15:00"/>
    <x v="1"/>
    <s v="Gallaugher's"/>
    <s v="Gordon Estuary"/>
    <n v="1"/>
    <x v="2"/>
    <s v="Wild"/>
    <x v="1"/>
    <n v="8"/>
    <n v="1"/>
    <n v="4"/>
    <n v="15"/>
    <s v="BS"/>
  </r>
  <r>
    <x v="13"/>
    <x v="0"/>
    <n v="8"/>
    <x v="4"/>
    <n v="1"/>
    <d v="2019-08-01T00:00:00"/>
    <d v="1899-12-30T11:15:00"/>
    <x v="1"/>
    <s v="Gallaugher's"/>
    <s v="Gordon Estuary"/>
    <n v="1"/>
    <x v="3"/>
    <s v="Wild"/>
    <x v="1"/>
    <n v="9"/>
    <n v="1"/>
    <n v="4"/>
    <n v="114"/>
    <s v="BS"/>
  </r>
  <r>
    <x v="13"/>
    <x v="0"/>
    <n v="8"/>
    <x v="4"/>
    <n v="1"/>
    <d v="2019-08-01T00:00:00"/>
    <d v="1899-12-30T11:15:00"/>
    <x v="1"/>
    <s v="Gallaugher's"/>
    <s v="Gordon Estuary"/>
    <n v="1"/>
    <x v="4"/>
    <s v="Wild"/>
    <x v="1"/>
    <n v="18"/>
    <n v="1"/>
    <n v="4"/>
    <n v="15"/>
    <s v="BS"/>
  </r>
  <r>
    <x v="13"/>
    <x v="0"/>
    <n v="8"/>
    <x v="4"/>
    <n v="1"/>
    <d v="2019-08-01T00:00:00"/>
    <d v="1899-12-30T11:15:00"/>
    <x v="1"/>
    <s v="Gallaugher's"/>
    <s v="Gordon Estuary"/>
    <n v="1"/>
    <x v="5"/>
    <s v="Wild"/>
    <x v="1"/>
    <n v="15"/>
    <n v="1"/>
    <n v="4"/>
    <n v="44"/>
    <s v="BS"/>
  </r>
  <r>
    <x v="13"/>
    <x v="0"/>
    <n v="8"/>
    <x v="4"/>
    <n v="1"/>
    <d v="2019-08-01T00:00:00"/>
    <d v="1899-12-30T11:15:00"/>
    <x v="1"/>
    <s v="Gallaugher's"/>
    <s v="Gordon Estuary"/>
    <n v="1"/>
    <x v="6"/>
    <s v="Wild"/>
    <x v="1"/>
    <n v="11"/>
    <n v="1"/>
    <n v="4"/>
    <n v="1"/>
    <s v="BS"/>
  </r>
  <r>
    <x v="13"/>
    <x v="0"/>
    <n v="8"/>
    <x v="4"/>
    <n v="1"/>
    <d v="2019-08-01T00:00:00"/>
    <d v="1899-12-30T11:15:00"/>
    <x v="1"/>
    <s v="Gallaugher's"/>
    <s v="Gordon Estuary"/>
    <n v="1"/>
    <x v="10"/>
    <s v="Wild"/>
    <x v="1"/>
    <n v="13"/>
    <n v="1"/>
    <n v="4"/>
    <n v="114"/>
    <s v="BS"/>
  </r>
  <r>
    <x v="13"/>
    <x v="0"/>
    <n v="8"/>
    <x v="4"/>
    <n v="1"/>
    <d v="2019-08-01T00:00:00"/>
    <d v="1899-12-30T11:35:00"/>
    <x v="9"/>
    <s v="Q Jeff (right bank opposite N. Arm confl.)"/>
    <s v="Gordon Estuary"/>
    <n v="1"/>
    <x v="9"/>
    <s v="Wild"/>
    <x v="3"/>
    <n v="5"/>
    <n v="1"/>
    <n v="3"/>
    <n v="1"/>
    <s v="BS"/>
  </r>
  <r>
    <x v="13"/>
    <x v="0"/>
    <n v="8"/>
    <x v="4"/>
    <n v="1"/>
    <d v="2019-08-01T00:00:00"/>
    <d v="1899-12-30T11:35:00"/>
    <x v="9"/>
    <s v="Q Jeff (right bank opposite N. Arm confl.)"/>
    <s v="Gordon Estuary"/>
    <n v="1"/>
    <x v="0"/>
    <s v="Wild"/>
    <x v="3"/>
    <n v="3"/>
    <n v="1"/>
    <n v="3"/>
    <n v="1"/>
    <s v="BS"/>
  </r>
  <r>
    <x v="13"/>
    <x v="0"/>
    <n v="8"/>
    <x v="4"/>
    <n v="1"/>
    <d v="2019-08-01T00:00:00"/>
    <d v="1899-12-30T11:35:00"/>
    <x v="9"/>
    <s v="Q Jeff (right bank opposite N. Arm confl.)"/>
    <s v="Gordon Estuary"/>
    <n v="1"/>
    <x v="2"/>
    <s v="Wild"/>
    <x v="1"/>
    <n v="8"/>
    <n v="1"/>
    <n v="4"/>
    <n v="4"/>
    <s v="BS"/>
  </r>
  <r>
    <x v="13"/>
    <x v="0"/>
    <n v="8"/>
    <x v="4"/>
    <n v="1"/>
    <d v="2019-08-01T00:00:00"/>
    <d v="1899-12-30T11:35:00"/>
    <x v="9"/>
    <s v="Q Jeff (right bank opposite N. Arm confl.)"/>
    <s v="Gordon Estuary"/>
    <n v="1"/>
    <x v="4"/>
    <s v="Wild"/>
    <x v="1"/>
    <n v="18"/>
    <n v="1"/>
    <n v="4"/>
    <n v="14"/>
    <s v="BS"/>
  </r>
  <r>
    <x v="13"/>
    <x v="0"/>
    <n v="8"/>
    <x v="4"/>
    <n v="1"/>
    <d v="2019-08-01T00:00:00"/>
    <d v="1899-12-30T11:35:00"/>
    <x v="9"/>
    <s v="Q Jeff (right bank opposite N. Arm confl.)"/>
    <s v="Gordon Estuary"/>
    <n v="1"/>
    <x v="5"/>
    <s v="Wild"/>
    <x v="1"/>
    <n v="15"/>
    <n v="1"/>
    <n v="4"/>
    <n v="20"/>
    <s v="BS"/>
  </r>
  <r>
    <x v="13"/>
    <x v="0"/>
    <n v="8"/>
    <x v="4"/>
    <n v="1"/>
    <d v="2019-08-01T00:00:00"/>
    <d v="1899-12-30T11:35:00"/>
    <x v="9"/>
    <s v="Q Jeff (right bank opposite N. Arm confl.)"/>
    <s v="Gordon Estuary"/>
    <n v="1"/>
    <x v="6"/>
    <s v="Wild"/>
    <x v="1"/>
    <n v="11"/>
    <n v="1"/>
    <n v="4"/>
    <n v="2"/>
    <s v="BS"/>
  </r>
  <r>
    <x v="13"/>
    <x v="0"/>
    <n v="8"/>
    <x v="4"/>
    <n v="1"/>
    <d v="2019-08-01T00:00:00"/>
    <d v="1899-12-30T11:35:00"/>
    <x v="9"/>
    <s v="Q Jeff (right bank opposite N. Arm confl.)"/>
    <s v="Gordon Estuary"/>
    <n v="1"/>
    <x v="10"/>
    <s v="Wild"/>
    <x v="1"/>
    <n v="13"/>
    <n v="1"/>
    <n v="4"/>
    <n v="69"/>
    <s v="BS"/>
  </r>
  <r>
    <x v="13"/>
    <x v="0"/>
    <n v="8"/>
    <x v="4"/>
    <n v="1"/>
    <d v="2019-08-01T00:00:00"/>
    <d v="1899-12-30T12:05:00"/>
    <x v="0"/>
    <s v="Pacheedah Shores Boat Ramp"/>
    <s v="Gordon Estuary"/>
    <n v="1"/>
    <x v="0"/>
    <s v="Wild"/>
    <x v="3"/>
    <n v="3"/>
    <n v="1"/>
    <n v="3"/>
    <n v="3"/>
    <s v="BS"/>
  </r>
  <r>
    <x v="13"/>
    <x v="0"/>
    <n v="8"/>
    <x v="4"/>
    <n v="1"/>
    <d v="2019-08-01T00:00:00"/>
    <d v="1899-12-30T12:05:00"/>
    <x v="0"/>
    <s v="Pacheedah Shores Boat Ramp"/>
    <s v="Gordon Estuary"/>
    <n v="1"/>
    <x v="2"/>
    <s v="Wild"/>
    <x v="1"/>
    <n v="8"/>
    <n v="1"/>
    <n v="4"/>
    <n v="10"/>
    <s v="BS"/>
  </r>
  <r>
    <x v="13"/>
    <x v="0"/>
    <n v="8"/>
    <x v="4"/>
    <n v="1"/>
    <d v="2019-08-01T00:00:00"/>
    <d v="1899-12-30T12:05:00"/>
    <x v="0"/>
    <s v="Pacheedah Shores Boat Ramp"/>
    <s v="Gordon Estuary"/>
    <n v="1"/>
    <x v="3"/>
    <s v="Wild"/>
    <x v="1"/>
    <n v="9"/>
    <n v="1"/>
    <n v="4"/>
    <n v="66"/>
    <s v="BS"/>
  </r>
  <r>
    <x v="13"/>
    <x v="0"/>
    <n v="8"/>
    <x v="4"/>
    <n v="1"/>
    <d v="2019-08-01T00:00:00"/>
    <d v="1899-12-30T12:05:00"/>
    <x v="0"/>
    <s v="Pacheedah Shores Boat Ramp"/>
    <s v="Gordon Estuary"/>
    <n v="1"/>
    <x v="4"/>
    <s v="Wild"/>
    <x v="1"/>
    <n v="18"/>
    <n v="1"/>
    <n v="4"/>
    <n v="20"/>
    <s v="BS"/>
  </r>
  <r>
    <x v="13"/>
    <x v="0"/>
    <n v="8"/>
    <x v="4"/>
    <n v="1"/>
    <d v="2019-08-01T00:00:00"/>
    <d v="1899-12-30T12:05:00"/>
    <x v="0"/>
    <s v="Pacheedah Shores Boat Ramp"/>
    <s v="Gordon Estuary"/>
    <n v="1"/>
    <x v="5"/>
    <s v="Wild"/>
    <x v="1"/>
    <n v="15"/>
    <n v="1"/>
    <n v="4"/>
    <n v="20"/>
    <s v="BS"/>
  </r>
  <r>
    <x v="13"/>
    <x v="0"/>
    <n v="8"/>
    <x v="4"/>
    <n v="1"/>
    <d v="2019-08-01T00:00:00"/>
    <d v="1899-12-30T12:05:00"/>
    <x v="0"/>
    <s v="Pacheedah Shores Boat Ramp"/>
    <s v="Gordon Estuary"/>
    <n v="1"/>
    <x v="6"/>
    <s v="Wild"/>
    <x v="1"/>
    <n v="11"/>
    <n v="1"/>
    <n v="4"/>
    <n v="5"/>
    <s v="BS"/>
  </r>
  <r>
    <x v="13"/>
    <x v="0"/>
    <n v="8"/>
    <x v="4"/>
    <n v="1"/>
    <d v="2019-08-01T00:00:00"/>
    <d v="1899-12-30T12:05:00"/>
    <x v="0"/>
    <s v="Pacheedah Shores Boat Ramp"/>
    <s v="Gordon Estuary"/>
    <n v="1"/>
    <x v="10"/>
    <s v="Wild"/>
    <x v="1"/>
    <n v="13"/>
    <n v="1"/>
    <n v="4"/>
    <n v="114"/>
    <s v="BS"/>
  </r>
  <r>
    <x v="13"/>
    <x v="0"/>
    <n v="8"/>
    <x v="4"/>
    <n v="1"/>
    <d v="2019-08-01T00:00:00"/>
    <d v="1899-12-30T12:24:00"/>
    <x v="6"/>
    <s v="Smokies"/>
    <s v="Gordon Estuary"/>
    <n v="1"/>
    <x v="0"/>
    <s v="Wild"/>
    <x v="0"/>
    <n v="3"/>
    <n v="1"/>
    <n v="2"/>
    <n v="3"/>
    <s v="BS"/>
  </r>
  <r>
    <x v="13"/>
    <x v="0"/>
    <n v="8"/>
    <x v="4"/>
    <n v="1"/>
    <d v="2019-08-01T00:00:00"/>
    <d v="1899-12-30T12:24:00"/>
    <x v="6"/>
    <s v="Smokies"/>
    <s v="Gordon Estuary"/>
    <n v="1"/>
    <x v="2"/>
    <s v="Wild"/>
    <x v="1"/>
    <n v="8"/>
    <n v="1"/>
    <n v="4"/>
    <n v="6"/>
    <s v="BS"/>
  </r>
  <r>
    <x v="13"/>
    <x v="0"/>
    <n v="8"/>
    <x v="4"/>
    <n v="1"/>
    <d v="2019-08-01T00:00:00"/>
    <d v="1899-12-30T12:24:00"/>
    <x v="6"/>
    <s v="Smokies"/>
    <s v="Gordon Estuary"/>
    <n v="1"/>
    <x v="3"/>
    <s v="Wild"/>
    <x v="1"/>
    <n v="9"/>
    <n v="1"/>
    <n v="4"/>
    <n v="10"/>
    <s v="BS"/>
  </r>
  <r>
    <x v="13"/>
    <x v="0"/>
    <n v="8"/>
    <x v="4"/>
    <n v="1"/>
    <d v="2019-08-01T00:00:00"/>
    <d v="1899-12-30T12:24:00"/>
    <x v="6"/>
    <s v="Smokies"/>
    <s v="Gordon Estuary"/>
    <n v="1"/>
    <x v="4"/>
    <s v="Wild"/>
    <x v="1"/>
    <n v="18"/>
    <n v="1"/>
    <n v="4"/>
    <n v="5"/>
    <s v="BS"/>
  </r>
  <r>
    <x v="13"/>
    <x v="0"/>
    <n v="8"/>
    <x v="4"/>
    <n v="1"/>
    <d v="2019-08-01T00:00:00"/>
    <d v="1899-12-30T12:24:00"/>
    <x v="6"/>
    <s v="Smokies"/>
    <s v="Gordon Estuary"/>
    <n v="1"/>
    <x v="5"/>
    <s v="Wild"/>
    <x v="1"/>
    <n v="15"/>
    <n v="1"/>
    <n v="4"/>
    <n v="16"/>
    <s v="BS"/>
  </r>
  <r>
    <x v="13"/>
    <x v="0"/>
    <n v="8"/>
    <x v="4"/>
    <n v="1"/>
    <d v="2019-08-01T00:00:00"/>
    <d v="1899-12-30T12:24:00"/>
    <x v="6"/>
    <s v="Smokies"/>
    <s v="Gordon Estuary"/>
    <n v="1"/>
    <x v="10"/>
    <s v="Wild"/>
    <x v="1"/>
    <n v="13"/>
    <n v="1"/>
    <n v="4"/>
    <n v="30"/>
    <s v="BS"/>
  </r>
  <r>
    <x v="14"/>
    <x v="0"/>
    <n v="8"/>
    <x v="4"/>
    <n v="7"/>
    <d v="2019-08-07T00:00:00"/>
    <d v="1899-12-30T09:50:00"/>
    <x v="0"/>
    <s v="Pacheedah Shores Boat Ramp"/>
    <s v="Gordon Estuary"/>
    <n v="1"/>
    <x v="2"/>
    <s v="Wild"/>
    <x v="1"/>
    <n v="8"/>
    <n v="1"/>
    <n v="4"/>
    <n v="9"/>
    <s v="BS"/>
  </r>
  <r>
    <x v="14"/>
    <x v="0"/>
    <n v="8"/>
    <x v="4"/>
    <n v="7"/>
    <d v="2019-08-07T00:00:00"/>
    <d v="1899-12-30T09:50:00"/>
    <x v="0"/>
    <s v="Pacheedah Shores Boat Ramp"/>
    <s v="Gordon Estuary"/>
    <n v="1"/>
    <x v="3"/>
    <s v="Wild"/>
    <x v="1"/>
    <n v="9"/>
    <n v="1"/>
    <n v="4"/>
    <n v="5"/>
    <s v="BS"/>
  </r>
  <r>
    <x v="14"/>
    <x v="0"/>
    <n v="8"/>
    <x v="4"/>
    <n v="7"/>
    <d v="2019-08-07T00:00:00"/>
    <d v="1899-12-30T09:50:00"/>
    <x v="0"/>
    <s v="Pacheedah Shores Boat Ramp"/>
    <s v="Gordon Estuary"/>
    <n v="1"/>
    <x v="4"/>
    <s v="Wild"/>
    <x v="1"/>
    <n v="18"/>
    <n v="1"/>
    <n v="4"/>
    <n v="10"/>
    <s v="BS"/>
  </r>
  <r>
    <x v="14"/>
    <x v="0"/>
    <n v="8"/>
    <x v="4"/>
    <n v="7"/>
    <d v="2019-08-07T00:00:00"/>
    <d v="1899-12-30T09:50:00"/>
    <x v="0"/>
    <s v="Pacheedah Shores Boat Ramp"/>
    <s v="Gordon Estuary"/>
    <n v="1"/>
    <x v="5"/>
    <s v="Wild"/>
    <x v="1"/>
    <n v="15"/>
    <n v="1"/>
    <n v="4"/>
    <n v="15"/>
    <s v="BS"/>
  </r>
  <r>
    <x v="14"/>
    <x v="0"/>
    <n v="8"/>
    <x v="4"/>
    <n v="7"/>
    <d v="2019-08-07T00:00:00"/>
    <d v="1899-12-30T09:50:00"/>
    <x v="0"/>
    <s v="Pacheedah Shores Boat Ramp"/>
    <s v="Gordon Estuary"/>
    <n v="1"/>
    <x v="10"/>
    <s v="Wild"/>
    <x v="1"/>
    <n v="13"/>
    <n v="1"/>
    <n v="4"/>
    <n v="23"/>
    <s v="BS"/>
  </r>
  <r>
    <x v="14"/>
    <x v="0"/>
    <n v="8"/>
    <x v="4"/>
    <n v="7"/>
    <d v="2019-08-07T00:00:00"/>
    <d v="1899-12-30T10:05:00"/>
    <x v="6"/>
    <s v="Smokies"/>
    <s v="Gordon Estuary"/>
    <n v="1"/>
    <x v="0"/>
    <s v="Wild"/>
    <x v="3"/>
    <n v="3"/>
    <n v="1"/>
    <n v="3"/>
    <n v="4"/>
    <s v="BS"/>
  </r>
  <r>
    <x v="14"/>
    <x v="0"/>
    <n v="8"/>
    <x v="4"/>
    <n v="7"/>
    <d v="2019-08-07T00:00:00"/>
    <d v="1899-12-30T10:05:00"/>
    <x v="6"/>
    <s v="Smokies"/>
    <s v="Gordon Estuary"/>
    <n v="1"/>
    <x v="0"/>
    <s v="Wild"/>
    <x v="0"/>
    <n v="3"/>
    <n v="1"/>
    <n v="2"/>
    <n v="3"/>
    <s v="BS"/>
  </r>
  <r>
    <x v="14"/>
    <x v="0"/>
    <n v="8"/>
    <x v="4"/>
    <n v="7"/>
    <d v="2019-08-07T00:00:00"/>
    <d v="1899-12-30T10:05:00"/>
    <x v="6"/>
    <s v="Smokies"/>
    <s v="Gordon Estuary"/>
    <n v="1"/>
    <x v="2"/>
    <s v="Wild"/>
    <x v="1"/>
    <n v="8"/>
    <n v="1"/>
    <n v="4"/>
    <n v="4"/>
    <s v="BS"/>
  </r>
  <r>
    <x v="14"/>
    <x v="0"/>
    <n v="8"/>
    <x v="4"/>
    <n v="7"/>
    <d v="2019-08-07T00:00:00"/>
    <d v="1899-12-30T10:05:00"/>
    <x v="6"/>
    <s v="Smokies"/>
    <s v="Gordon Estuary"/>
    <n v="1"/>
    <x v="3"/>
    <s v="Wild"/>
    <x v="1"/>
    <n v="9"/>
    <n v="1"/>
    <n v="4"/>
    <n v="3"/>
    <s v="BS"/>
  </r>
  <r>
    <x v="14"/>
    <x v="0"/>
    <n v="8"/>
    <x v="4"/>
    <n v="7"/>
    <d v="2019-08-07T00:00:00"/>
    <d v="1899-12-30T10:05:00"/>
    <x v="6"/>
    <s v="Smokies"/>
    <s v="Gordon Estuary"/>
    <n v="1"/>
    <x v="4"/>
    <s v="Wild"/>
    <x v="1"/>
    <n v="18"/>
    <n v="1"/>
    <n v="4"/>
    <n v="5"/>
    <s v="BS"/>
  </r>
  <r>
    <x v="14"/>
    <x v="0"/>
    <n v="8"/>
    <x v="4"/>
    <n v="7"/>
    <d v="2019-08-07T00:00:00"/>
    <d v="1899-12-30T10:05:00"/>
    <x v="6"/>
    <s v="Smokies"/>
    <s v="Gordon Estuary"/>
    <n v="1"/>
    <x v="5"/>
    <s v="Wild"/>
    <x v="1"/>
    <n v="15"/>
    <n v="1"/>
    <n v="4"/>
    <n v="5"/>
    <s v="BS"/>
  </r>
  <r>
    <x v="14"/>
    <x v="0"/>
    <n v="8"/>
    <x v="4"/>
    <n v="7"/>
    <d v="2019-08-07T00:00:00"/>
    <d v="1899-12-30T10:05:00"/>
    <x v="6"/>
    <s v="Smokies"/>
    <s v="Gordon Estuary"/>
    <n v="1"/>
    <x v="6"/>
    <s v="Wild"/>
    <x v="1"/>
    <n v="11"/>
    <n v="1"/>
    <n v="4"/>
    <n v="3"/>
    <s v="BS"/>
  </r>
  <r>
    <x v="14"/>
    <x v="0"/>
    <n v="8"/>
    <x v="4"/>
    <n v="7"/>
    <d v="2019-08-07T00:00:00"/>
    <d v="1899-12-30T10:05:00"/>
    <x v="6"/>
    <s v="Smokies"/>
    <s v="Gordon Estuary"/>
    <n v="1"/>
    <x v="10"/>
    <s v="Wild"/>
    <x v="1"/>
    <n v="13"/>
    <n v="1"/>
    <n v="4"/>
    <n v="18"/>
    <s v="BS"/>
  </r>
  <r>
    <x v="14"/>
    <x v="0"/>
    <n v="8"/>
    <x v="4"/>
    <n v="7"/>
    <d v="2019-08-07T00:00:00"/>
    <d v="1899-12-30T10:25:00"/>
    <x v="9"/>
    <s v="Q Jeff (right bank opposite N. Arm confl.)"/>
    <s v="Gordon Estuary"/>
    <n v="1"/>
    <x v="0"/>
    <s v="Wild"/>
    <x v="3"/>
    <n v="3"/>
    <n v="1"/>
    <n v="3"/>
    <n v="1"/>
    <s v="BS"/>
  </r>
  <r>
    <x v="14"/>
    <x v="0"/>
    <n v="8"/>
    <x v="4"/>
    <n v="7"/>
    <d v="2019-08-07T00:00:00"/>
    <d v="1899-12-30T10:25:00"/>
    <x v="9"/>
    <s v="Q Jeff (right bank opposite N. Arm confl.)"/>
    <s v="Gordon Estuary"/>
    <n v="1"/>
    <x v="2"/>
    <s v="Wild"/>
    <x v="1"/>
    <n v="8"/>
    <n v="1"/>
    <n v="4"/>
    <n v="6"/>
    <s v="BS"/>
  </r>
  <r>
    <x v="14"/>
    <x v="0"/>
    <n v="8"/>
    <x v="4"/>
    <n v="7"/>
    <d v="2019-08-07T00:00:00"/>
    <d v="1899-12-30T10:25:00"/>
    <x v="9"/>
    <s v="Q Jeff (right bank opposite N. Arm confl.)"/>
    <s v="Gordon Estuary"/>
    <n v="1"/>
    <x v="5"/>
    <s v="Wild"/>
    <x v="1"/>
    <n v="15"/>
    <n v="1"/>
    <n v="4"/>
    <n v="7"/>
    <s v="BS"/>
  </r>
  <r>
    <x v="14"/>
    <x v="0"/>
    <n v="8"/>
    <x v="4"/>
    <n v="7"/>
    <d v="2019-08-07T00:00:00"/>
    <d v="1899-12-30T10:25:00"/>
    <x v="9"/>
    <s v="Q Jeff (right bank opposite N. Arm confl.)"/>
    <s v="Gordon Estuary"/>
    <n v="1"/>
    <x v="6"/>
    <s v="Wild"/>
    <x v="1"/>
    <n v="11"/>
    <n v="1"/>
    <n v="4"/>
    <n v="4"/>
    <s v="BS"/>
  </r>
  <r>
    <x v="14"/>
    <x v="0"/>
    <n v="8"/>
    <x v="4"/>
    <n v="7"/>
    <d v="2019-08-07T00:00:00"/>
    <d v="1899-12-30T10:25:00"/>
    <x v="9"/>
    <s v="Q Jeff (right bank opposite N. Arm confl.)"/>
    <s v="Gordon Estuary"/>
    <n v="1"/>
    <x v="10"/>
    <s v="Wild"/>
    <x v="1"/>
    <n v="13"/>
    <n v="1"/>
    <n v="4"/>
    <n v="40"/>
    <s v="BS"/>
  </r>
  <r>
    <x v="14"/>
    <x v="0"/>
    <n v="8"/>
    <x v="4"/>
    <n v="7"/>
    <d v="2019-08-07T00:00:00"/>
    <d v="1899-12-30T10:56:00"/>
    <x v="1"/>
    <s v="Gallaugher's"/>
    <s v="Gordon Estuary"/>
    <n v="1"/>
    <x v="2"/>
    <s v="Wild"/>
    <x v="1"/>
    <n v="8"/>
    <n v="1"/>
    <n v="4"/>
    <n v="23"/>
    <s v="BS"/>
  </r>
  <r>
    <x v="14"/>
    <x v="0"/>
    <n v="8"/>
    <x v="4"/>
    <n v="7"/>
    <d v="2019-08-07T00:00:00"/>
    <d v="1899-12-30T10:56:00"/>
    <x v="1"/>
    <s v="Gallaugher's"/>
    <s v="Gordon Estuary"/>
    <n v="1"/>
    <x v="3"/>
    <s v="Wild"/>
    <x v="1"/>
    <n v="9"/>
    <n v="1"/>
    <n v="4"/>
    <s v="lots"/>
    <s v="BS"/>
  </r>
  <r>
    <x v="14"/>
    <x v="0"/>
    <n v="8"/>
    <x v="4"/>
    <n v="7"/>
    <d v="2019-08-07T00:00:00"/>
    <d v="1899-12-30T10:56:00"/>
    <x v="1"/>
    <s v="Gallaugher's"/>
    <s v="Gordon Estuary"/>
    <n v="1"/>
    <x v="4"/>
    <s v="Wild"/>
    <x v="1"/>
    <n v="18"/>
    <n v="1"/>
    <n v="4"/>
    <n v="25"/>
    <s v="BS"/>
  </r>
  <r>
    <x v="14"/>
    <x v="0"/>
    <n v="8"/>
    <x v="4"/>
    <n v="7"/>
    <d v="2019-08-07T00:00:00"/>
    <d v="1899-12-30T10:56:00"/>
    <x v="1"/>
    <s v="Gallaugher's"/>
    <s v="Gordon Estuary"/>
    <n v="1"/>
    <x v="5"/>
    <s v="Wild"/>
    <x v="1"/>
    <n v="15"/>
    <n v="1"/>
    <n v="4"/>
    <n v="55"/>
    <s v="BS"/>
  </r>
  <r>
    <x v="14"/>
    <x v="0"/>
    <n v="8"/>
    <x v="4"/>
    <n v="7"/>
    <d v="2019-08-07T00:00:00"/>
    <d v="1899-12-30T10:56:00"/>
    <x v="1"/>
    <s v="Gallaugher's"/>
    <s v="Gordon Estuary"/>
    <n v="1"/>
    <x v="6"/>
    <s v="Wild"/>
    <x v="1"/>
    <n v="11"/>
    <n v="1"/>
    <n v="4"/>
    <n v="1"/>
    <s v="BS"/>
  </r>
  <r>
    <x v="14"/>
    <x v="0"/>
    <n v="8"/>
    <x v="4"/>
    <n v="7"/>
    <d v="2019-08-07T00:00:00"/>
    <d v="1899-12-30T10:56:00"/>
    <x v="1"/>
    <s v="Gallaugher's"/>
    <s v="Gordon Estuary"/>
    <n v="1"/>
    <x v="10"/>
    <s v="Wild"/>
    <x v="1"/>
    <n v="13"/>
    <n v="1"/>
    <n v="4"/>
    <s v="lots"/>
    <s v="BS"/>
  </r>
  <r>
    <x v="14"/>
    <x v="0"/>
    <n v="8"/>
    <x v="4"/>
    <n v="7"/>
    <d v="2019-08-07T00:00:00"/>
    <d v="1899-12-30T10:56:00"/>
    <x v="1"/>
    <s v="Gallaugher's"/>
    <s v="Gordon Estuary"/>
    <n v="1"/>
    <x v="11"/>
    <s v="Wild"/>
    <x v="2"/>
    <n v="20"/>
    <n v="1"/>
    <n v="5"/>
    <n v="2"/>
    <s v="BS"/>
  </r>
  <r>
    <x v="14"/>
    <x v="0"/>
    <n v="8"/>
    <x v="4"/>
    <n v="7"/>
    <d v="2019-08-07T00:00:00"/>
    <d v="1899-12-30T10:56:00"/>
    <x v="1"/>
    <s v="Gallaugher's"/>
    <s v="Gordon Estuary"/>
    <n v="1"/>
    <x v="16"/>
    <s v="Wild"/>
    <x v="1"/>
    <n v="21"/>
    <n v="1"/>
    <n v="4"/>
    <n v="2"/>
    <s v="BS"/>
  </r>
  <r>
    <x v="14"/>
    <x v="0"/>
    <n v="8"/>
    <x v="4"/>
    <n v="7"/>
    <d v="2019-08-07T00:00:00"/>
    <d v="1899-12-30T11:06:00"/>
    <x v="8"/>
    <s v="Q01, left bank Gordon up from confluence"/>
    <s v="Gordon Estuary"/>
    <n v="1"/>
    <x v="2"/>
    <s v="Wild"/>
    <x v="1"/>
    <n v="8"/>
    <n v="1"/>
    <n v="4"/>
    <n v="3"/>
    <s v="BS"/>
  </r>
  <r>
    <x v="14"/>
    <x v="0"/>
    <n v="8"/>
    <x v="4"/>
    <n v="7"/>
    <d v="2019-08-07T00:00:00"/>
    <d v="1899-12-30T11:06:00"/>
    <x v="8"/>
    <s v="Q01, left bank Gordon up from confluence"/>
    <s v="Gordon Estuary"/>
    <n v="1"/>
    <x v="5"/>
    <s v="Wild"/>
    <x v="1"/>
    <n v="15"/>
    <n v="1"/>
    <n v="4"/>
    <n v="3"/>
    <s v="BS"/>
  </r>
  <r>
    <x v="14"/>
    <x v="0"/>
    <n v="8"/>
    <x v="4"/>
    <n v="7"/>
    <d v="2019-08-07T00:00:00"/>
    <d v="1899-12-30T11:45:00"/>
    <x v="4"/>
    <s v="Butch's (Gordon R.)"/>
    <s v="Gordon Estuary"/>
    <n v="1"/>
    <x v="2"/>
    <s v="Wild"/>
    <x v="1"/>
    <n v="8"/>
    <n v="1"/>
    <n v="4"/>
    <n v="5"/>
    <s v="BS"/>
  </r>
  <r>
    <x v="14"/>
    <x v="0"/>
    <n v="8"/>
    <x v="4"/>
    <n v="7"/>
    <d v="2019-08-07T00:00:00"/>
    <d v="1899-12-30T11:45:00"/>
    <x v="4"/>
    <s v="Butch's (Gordon R.)"/>
    <s v="Gordon Estuary"/>
    <n v="1"/>
    <x v="6"/>
    <s v="Wild"/>
    <x v="1"/>
    <n v="11"/>
    <n v="1"/>
    <n v="4"/>
    <n v="3"/>
    <s v="BS"/>
  </r>
  <r>
    <x v="14"/>
    <x v="0"/>
    <n v="8"/>
    <x v="4"/>
    <n v="7"/>
    <d v="2019-08-07T00:00:00"/>
    <d v="1899-12-30T11:45:00"/>
    <x v="4"/>
    <s v="Butch's (Gordon R.)"/>
    <s v="Gordon Estuary"/>
    <n v="1"/>
    <x v="7"/>
    <s v="Wild"/>
    <x v="1"/>
    <n v="16"/>
    <n v="1"/>
    <n v="4"/>
    <n v="1"/>
    <s v="BS"/>
  </r>
  <r>
    <x v="14"/>
    <x v="0"/>
    <n v="8"/>
    <x v="4"/>
    <n v="7"/>
    <d v="2019-08-07T00:00:00"/>
    <d v="1899-12-30T11:45:00"/>
    <x v="4"/>
    <s v="Butch's (Gordon R.)"/>
    <s v="Gordon Estuary"/>
    <n v="1"/>
    <x v="8"/>
    <s v="Wild"/>
    <x v="2"/>
    <n v="14"/>
    <n v="1"/>
    <n v="5"/>
    <n v="15"/>
    <s v="BS"/>
  </r>
  <r>
    <x v="14"/>
    <x v="0"/>
    <n v="8"/>
    <x v="4"/>
    <n v="7"/>
    <d v="2019-08-07T00:00:00"/>
    <d v="1899-12-30T12:45:00"/>
    <x v="2"/>
    <s v="South Arm SJ (Old Mill)"/>
    <s v="San Juan Estuary"/>
    <n v="1"/>
    <x v="0"/>
    <s v="Wild"/>
    <x v="3"/>
    <n v="3"/>
    <n v="1"/>
    <n v="3"/>
    <n v="13"/>
    <s v="BS"/>
  </r>
  <r>
    <x v="14"/>
    <x v="0"/>
    <n v="8"/>
    <x v="4"/>
    <n v="7"/>
    <d v="2019-08-07T00:00:00"/>
    <d v="1899-12-30T12:45:00"/>
    <x v="2"/>
    <s v="South Arm SJ (Old Mill)"/>
    <s v="San Juan Estuary"/>
    <n v="1"/>
    <x v="0"/>
    <s v="Wild"/>
    <x v="0"/>
    <n v="3"/>
    <n v="1"/>
    <n v="2"/>
    <n v="18"/>
    <s v="BS"/>
  </r>
  <r>
    <x v="14"/>
    <x v="0"/>
    <n v="8"/>
    <x v="4"/>
    <n v="7"/>
    <d v="2019-08-07T00:00:00"/>
    <d v="1899-12-30T12:45:00"/>
    <x v="2"/>
    <s v="South Arm SJ (Old Mill)"/>
    <s v="San Juan Estuary"/>
    <n v="1"/>
    <x v="14"/>
    <s v="Wild"/>
    <x v="3"/>
    <n v="6"/>
    <n v="1"/>
    <n v="3"/>
    <n v="2"/>
    <s v="BS"/>
  </r>
  <r>
    <x v="14"/>
    <x v="0"/>
    <n v="8"/>
    <x v="4"/>
    <n v="7"/>
    <d v="2019-08-07T00:00:00"/>
    <d v="1899-12-30T12:45:00"/>
    <x v="2"/>
    <s v="South Arm SJ (Old Mill)"/>
    <s v="San Juan Estuary"/>
    <n v="1"/>
    <x v="3"/>
    <s v="Wild"/>
    <x v="1"/>
    <n v="9"/>
    <n v="1"/>
    <n v="4"/>
    <n v="72"/>
    <s v="BS"/>
  </r>
  <r>
    <x v="14"/>
    <x v="0"/>
    <n v="8"/>
    <x v="4"/>
    <n v="7"/>
    <d v="2019-08-07T00:00:00"/>
    <d v="1899-12-30T12:45:00"/>
    <x v="2"/>
    <s v="South Arm SJ (Old Mill)"/>
    <s v="San Juan Estuary"/>
    <n v="1"/>
    <x v="4"/>
    <s v="Wild"/>
    <x v="1"/>
    <n v="18"/>
    <n v="1"/>
    <n v="4"/>
    <n v="10"/>
    <s v="BS"/>
  </r>
  <r>
    <x v="14"/>
    <x v="0"/>
    <n v="8"/>
    <x v="4"/>
    <n v="7"/>
    <d v="2019-08-07T00:00:00"/>
    <d v="1899-12-30T12:45:00"/>
    <x v="2"/>
    <s v="South Arm SJ (Old Mill)"/>
    <s v="San Juan Estuary"/>
    <n v="1"/>
    <x v="5"/>
    <s v="Wild"/>
    <x v="1"/>
    <n v="15"/>
    <n v="1"/>
    <n v="4"/>
    <n v="10"/>
    <s v="BS"/>
  </r>
  <r>
    <x v="14"/>
    <x v="0"/>
    <n v="8"/>
    <x v="4"/>
    <n v="7"/>
    <d v="2019-08-07T00:00:00"/>
    <d v="1899-12-30T12:45:00"/>
    <x v="2"/>
    <s v="South Arm SJ (Old Mill)"/>
    <s v="San Juan Estuary"/>
    <n v="1"/>
    <x v="10"/>
    <s v="Wild"/>
    <x v="1"/>
    <n v="13"/>
    <n v="1"/>
    <n v="4"/>
    <n v="248"/>
    <s v="BS"/>
  </r>
  <r>
    <x v="14"/>
    <x v="0"/>
    <n v="8"/>
    <x v="4"/>
    <n v="7"/>
    <d v="2019-08-07T00:00:00"/>
    <d v="1899-12-30T13:00:00"/>
    <x v="15"/>
    <s v="Q07, Central/South Arm confluence"/>
    <s v="San Juan Estuary"/>
    <n v="1"/>
    <x v="0"/>
    <s v="Wild"/>
    <x v="3"/>
    <n v="3"/>
    <n v="1"/>
    <n v="3"/>
    <n v="6"/>
    <s v="BS"/>
  </r>
  <r>
    <x v="14"/>
    <x v="0"/>
    <n v="8"/>
    <x v="4"/>
    <n v="7"/>
    <d v="2019-08-07T00:00:00"/>
    <d v="1899-12-30T13:00:00"/>
    <x v="15"/>
    <s v="Q07, Central/South Arm confluence"/>
    <s v="San Juan Estuary"/>
    <n v="1"/>
    <x v="0"/>
    <s v="Wild"/>
    <x v="0"/>
    <n v="3"/>
    <n v="1"/>
    <n v="2"/>
    <n v="1"/>
    <s v="BS"/>
  </r>
  <r>
    <x v="14"/>
    <x v="0"/>
    <n v="8"/>
    <x v="4"/>
    <n v="7"/>
    <d v="2019-08-07T00:00:00"/>
    <d v="1899-12-30T13:00:00"/>
    <x v="15"/>
    <s v="Q07, Central/South Arm confluence"/>
    <s v="San Juan Estuary"/>
    <n v="1"/>
    <x v="2"/>
    <s v="Wild"/>
    <x v="1"/>
    <n v="8"/>
    <n v="1"/>
    <n v="4"/>
    <n v="9"/>
    <s v="BS"/>
  </r>
  <r>
    <x v="14"/>
    <x v="0"/>
    <n v="8"/>
    <x v="4"/>
    <n v="7"/>
    <d v="2019-08-07T00:00:00"/>
    <d v="1899-12-30T13:00:00"/>
    <x v="15"/>
    <s v="Q07, Central/South Arm confluence"/>
    <s v="San Juan Estuary"/>
    <n v="1"/>
    <x v="3"/>
    <s v="Wild"/>
    <x v="1"/>
    <n v="9"/>
    <n v="1"/>
    <n v="4"/>
    <n v="10"/>
    <s v="BS"/>
  </r>
  <r>
    <x v="14"/>
    <x v="0"/>
    <n v="8"/>
    <x v="4"/>
    <n v="7"/>
    <d v="2019-08-07T00:00:00"/>
    <d v="1899-12-30T13:00:00"/>
    <x v="15"/>
    <s v="Q07, Central/South Arm confluence"/>
    <s v="San Juan Estuary"/>
    <n v="1"/>
    <x v="4"/>
    <s v="Wild"/>
    <x v="1"/>
    <n v="18"/>
    <n v="1"/>
    <n v="4"/>
    <n v="1"/>
    <s v="BS"/>
  </r>
  <r>
    <x v="14"/>
    <x v="0"/>
    <n v="8"/>
    <x v="4"/>
    <n v="7"/>
    <d v="2019-08-07T00:00:00"/>
    <d v="1899-12-30T13:00:00"/>
    <x v="15"/>
    <s v="Q07, Central/South Arm confluence"/>
    <s v="San Juan Estuary"/>
    <n v="1"/>
    <x v="5"/>
    <s v="Wild"/>
    <x v="1"/>
    <n v="15"/>
    <n v="1"/>
    <n v="4"/>
    <n v="3"/>
    <s v="BS"/>
  </r>
  <r>
    <x v="14"/>
    <x v="0"/>
    <n v="8"/>
    <x v="4"/>
    <n v="7"/>
    <d v="2019-08-07T00:00:00"/>
    <d v="1899-12-30T13:00:00"/>
    <x v="15"/>
    <s v="Q07, Central/South Arm confluence"/>
    <s v="San Juan Estuary"/>
    <n v="1"/>
    <x v="10"/>
    <s v="Wild"/>
    <x v="1"/>
    <n v="13"/>
    <n v="1"/>
    <n v="4"/>
    <n v="60"/>
    <s v="BS"/>
  </r>
  <r>
    <x v="14"/>
    <x v="0"/>
    <n v="8"/>
    <x v="4"/>
    <n v="7"/>
    <d v="2019-08-07T00:00:00"/>
    <d v="1899-12-30T13:38:00"/>
    <x v="11"/>
    <s v="Q4, u/s of Tanis's template site"/>
    <s v="San Juan Estuary"/>
    <n v="1"/>
    <x v="0"/>
    <s v="Wild"/>
    <x v="3"/>
    <n v="3"/>
    <n v="1"/>
    <n v="3"/>
    <n v="2"/>
    <s v="BS"/>
  </r>
  <r>
    <x v="14"/>
    <x v="0"/>
    <n v="8"/>
    <x v="4"/>
    <n v="7"/>
    <d v="2019-08-07T00:00:00"/>
    <d v="1899-12-30T13:38:00"/>
    <x v="11"/>
    <s v="Q4, u/s of Tanis's template site"/>
    <s v="San Juan Estuary"/>
    <n v="1"/>
    <x v="0"/>
    <s v="Wild"/>
    <x v="0"/>
    <n v="3"/>
    <n v="1"/>
    <n v="2"/>
    <n v="2"/>
    <s v="BS"/>
  </r>
  <r>
    <x v="14"/>
    <x v="0"/>
    <n v="8"/>
    <x v="4"/>
    <n v="7"/>
    <d v="2019-08-07T00:00:00"/>
    <d v="1899-12-30T13:38:00"/>
    <x v="11"/>
    <s v="Q4, u/s of Tanis's template site"/>
    <s v="San Juan Estuary"/>
    <n v="1"/>
    <x v="2"/>
    <s v="Wild"/>
    <x v="1"/>
    <n v="8"/>
    <n v="1"/>
    <n v="4"/>
    <n v="9"/>
    <s v="BS"/>
  </r>
  <r>
    <x v="14"/>
    <x v="0"/>
    <n v="8"/>
    <x v="4"/>
    <n v="7"/>
    <d v="2019-08-07T00:00:00"/>
    <d v="1899-12-30T13:38:00"/>
    <x v="11"/>
    <s v="Q4, u/s of Tanis's template site"/>
    <s v="San Juan Estuary"/>
    <n v="1"/>
    <x v="3"/>
    <s v="Wild"/>
    <x v="1"/>
    <n v="9"/>
    <n v="1"/>
    <n v="4"/>
    <n v="5"/>
    <s v="BS"/>
  </r>
  <r>
    <x v="14"/>
    <x v="0"/>
    <n v="8"/>
    <x v="4"/>
    <n v="7"/>
    <d v="2019-08-07T00:00:00"/>
    <d v="1899-12-30T13:38:00"/>
    <x v="11"/>
    <s v="Q4, u/s of Tanis's template site"/>
    <s v="San Juan Estuary"/>
    <n v="1"/>
    <x v="4"/>
    <s v="Wild"/>
    <x v="1"/>
    <n v="18"/>
    <n v="1"/>
    <n v="4"/>
    <n v="4"/>
    <s v="BS"/>
  </r>
  <r>
    <x v="14"/>
    <x v="0"/>
    <n v="8"/>
    <x v="4"/>
    <n v="7"/>
    <d v="2019-08-07T00:00:00"/>
    <d v="1899-12-30T13:38:00"/>
    <x v="11"/>
    <s v="Q4, u/s of Tanis's template site"/>
    <s v="San Juan Estuary"/>
    <n v="1"/>
    <x v="5"/>
    <s v="Wild"/>
    <x v="1"/>
    <n v="15"/>
    <n v="1"/>
    <n v="4"/>
    <n v="10"/>
    <s v="BS"/>
  </r>
  <r>
    <x v="14"/>
    <x v="0"/>
    <n v="8"/>
    <x v="4"/>
    <n v="7"/>
    <d v="2019-08-07T00:00:00"/>
    <d v="1899-12-30T13:38:00"/>
    <x v="11"/>
    <s v="Q4, u/s of Tanis's template site"/>
    <s v="San Juan Estuary"/>
    <n v="1"/>
    <x v="10"/>
    <s v="Wild"/>
    <x v="1"/>
    <n v="13"/>
    <n v="1"/>
    <n v="4"/>
    <n v="31"/>
    <s v="BS"/>
  </r>
  <r>
    <x v="14"/>
    <x v="0"/>
    <n v="8"/>
    <x v="4"/>
    <n v="7"/>
    <d v="2019-08-07T00:00:00"/>
    <d v="1899-12-30T14:04:00"/>
    <x v="3"/>
    <s v="Central Arm SJ at Island Rd Bridge"/>
    <s v="San Juan Estuary"/>
    <n v="1"/>
    <x v="0"/>
    <s v="Wild"/>
    <x v="0"/>
    <n v="3"/>
    <n v="1"/>
    <n v="2"/>
    <n v="2"/>
    <s v="BS"/>
  </r>
  <r>
    <x v="14"/>
    <x v="0"/>
    <n v="8"/>
    <x v="4"/>
    <n v="7"/>
    <d v="2019-08-07T00:00:00"/>
    <d v="1899-12-30T14:04:00"/>
    <x v="3"/>
    <s v="Central Arm SJ at Island Rd Bridge"/>
    <s v="San Juan Estuary"/>
    <n v="1"/>
    <x v="2"/>
    <s v="Wild"/>
    <x v="1"/>
    <n v="8"/>
    <n v="1"/>
    <n v="4"/>
    <n v="30"/>
    <s v="BS"/>
  </r>
  <r>
    <x v="14"/>
    <x v="0"/>
    <n v="8"/>
    <x v="4"/>
    <n v="7"/>
    <d v="2019-08-07T00:00:00"/>
    <d v="1899-12-30T14:04:00"/>
    <x v="3"/>
    <s v="Central Arm SJ at Island Rd Bridge"/>
    <s v="San Juan Estuary"/>
    <n v="1"/>
    <x v="3"/>
    <s v="Wild"/>
    <x v="1"/>
    <n v="9"/>
    <n v="1"/>
    <n v="4"/>
    <n v="1"/>
    <s v="BS"/>
  </r>
  <r>
    <x v="14"/>
    <x v="0"/>
    <n v="8"/>
    <x v="4"/>
    <n v="7"/>
    <d v="2019-08-07T00:00:00"/>
    <d v="1899-12-30T14:04:00"/>
    <x v="3"/>
    <s v="Central Arm SJ at Island Rd Bridge"/>
    <s v="San Juan Estuary"/>
    <n v="1"/>
    <x v="4"/>
    <s v="Wild"/>
    <x v="1"/>
    <n v="18"/>
    <n v="1"/>
    <n v="4"/>
    <n v="1"/>
    <s v="BS"/>
  </r>
  <r>
    <x v="14"/>
    <x v="0"/>
    <n v="8"/>
    <x v="4"/>
    <n v="7"/>
    <d v="2019-08-07T00:00:00"/>
    <d v="1899-12-30T14:04:00"/>
    <x v="3"/>
    <s v="Central Arm SJ at Island Rd Bridge"/>
    <s v="San Juan Estuary"/>
    <n v="1"/>
    <x v="5"/>
    <s v="Wild"/>
    <x v="1"/>
    <n v="15"/>
    <n v="1"/>
    <n v="4"/>
    <n v="4"/>
    <s v="BS"/>
  </r>
  <r>
    <x v="14"/>
    <x v="0"/>
    <n v="8"/>
    <x v="4"/>
    <n v="7"/>
    <d v="2019-08-07T00:00:00"/>
    <d v="1899-12-30T14:04:00"/>
    <x v="3"/>
    <s v="Central Arm SJ at Island Rd Bridge"/>
    <s v="San Juan Estuary"/>
    <n v="1"/>
    <x v="6"/>
    <s v="Wild"/>
    <x v="1"/>
    <n v="11"/>
    <n v="1"/>
    <n v="4"/>
    <n v="4"/>
    <s v="BS"/>
  </r>
  <r>
    <x v="14"/>
    <x v="0"/>
    <n v="8"/>
    <x v="4"/>
    <n v="7"/>
    <d v="2019-08-07T00:00:00"/>
    <d v="1899-12-30T14:04:00"/>
    <x v="3"/>
    <s v="Central Arm SJ at Island Rd Bridge"/>
    <s v="San Juan Estuary"/>
    <n v="1"/>
    <x v="10"/>
    <s v="Wild"/>
    <x v="1"/>
    <n v="13"/>
    <n v="1"/>
    <n v="4"/>
    <n v="6"/>
    <s v="BS"/>
  </r>
  <r>
    <x v="14"/>
    <x v="0"/>
    <n v="8"/>
    <x v="4"/>
    <n v="7"/>
    <d v="2019-08-07T00:00:00"/>
    <d v="1899-12-30T14:17:00"/>
    <x v="10"/>
    <s v="Q Helen, top of Island Road"/>
    <s v="San Juan Estuary"/>
    <n v="1"/>
    <x v="2"/>
    <s v="Wild"/>
    <x v="1"/>
    <n v="8"/>
    <n v="1"/>
    <n v="4"/>
    <n v="20"/>
    <s v="BS"/>
  </r>
  <r>
    <x v="14"/>
    <x v="0"/>
    <n v="8"/>
    <x v="4"/>
    <n v="7"/>
    <d v="2019-08-07T00:00:00"/>
    <d v="1899-12-30T14:17:00"/>
    <x v="10"/>
    <s v="Q Helen, top of Island Road"/>
    <s v="San Juan Estuary"/>
    <n v="1"/>
    <x v="6"/>
    <s v="Wild"/>
    <x v="1"/>
    <n v="11"/>
    <n v="1"/>
    <n v="4"/>
    <n v="6"/>
    <s v="BS"/>
  </r>
  <r>
    <x v="15"/>
    <x v="0"/>
    <n v="8"/>
    <x v="4"/>
    <n v="14"/>
    <d v="2019-08-14T00:00:00"/>
    <d v="1899-12-30T09:46:00"/>
    <x v="8"/>
    <s v="Q01, left bank Gordon up from confluence"/>
    <s v="Gordon Estuary"/>
    <n v="1"/>
    <x v="2"/>
    <s v="Wild"/>
    <x v="1"/>
    <n v="8"/>
    <n v="1"/>
    <n v="4"/>
    <n v="5"/>
    <s v="BS"/>
  </r>
  <r>
    <x v="15"/>
    <x v="0"/>
    <n v="8"/>
    <x v="4"/>
    <n v="14"/>
    <d v="2019-08-14T00:00:00"/>
    <d v="1899-12-30T09:46:00"/>
    <x v="8"/>
    <s v="Q01, left bank Gordon up from confluence"/>
    <s v="Gordon Estuary"/>
    <n v="1"/>
    <x v="3"/>
    <s v="Wild"/>
    <x v="1"/>
    <n v="9"/>
    <n v="1"/>
    <n v="4"/>
    <n v="1"/>
    <s v="BS"/>
  </r>
  <r>
    <x v="15"/>
    <x v="0"/>
    <n v="8"/>
    <x v="4"/>
    <n v="14"/>
    <d v="2019-08-14T00:00:00"/>
    <d v="1899-12-30T09:46:00"/>
    <x v="8"/>
    <s v="Q01, left bank Gordon up from confluence"/>
    <s v="Gordon Estuary"/>
    <n v="1"/>
    <x v="5"/>
    <s v="Wild"/>
    <x v="1"/>
    <n v="15"/>
    <n v="1"/>
    <n v="4"/>
    <n v="3"/>
    <s v="BS"/>
  </r>
  <r>
    <x v="15"/>
    <x v="0"/>
    <n v="8"/>
    <x v="4"/>
    <n v="14"/>
    <d v="2019-08-14T00:00:00"/>
    <d v="1899-12-30T09:58:00"/>
    <x v="4"/>
    <s v="Butch's (Gordon R.)"/>
    <s v="Gordon Estuary"/>
    <n v="1"/>
    <x v="2"/>
    <s v="Wild"/>
    <x v="1"/>
    <n v="8"/>
    <n v="1"/>
    <n v="4"/>
    <n v="6"/>
    <s v="BS"/>
  </r>
  <r>
    <x v="15"/>
    <x v="0"/>
    <n v="8"/>
    <x v="4"/>
    <n v="14"/>
    <d v="2019-08-14T00:00:00"/>
    <d v="1899-12-30T09:58:00"/>
    <x v="4"/>
    <s v="Butch's (Gordon R.)"/>
    <s v="Gordon Estuary"/>
    <n v="1"/>
    <x v="6"/>
    <s v="Wild"/>
    <x v="1"/>
    <n v="11"/>
    <n v="1"/>
    <n v="4"/>
    <n v="6"/>
    <s v="BS"/>
  </r>
  <r>
    <x v="15"/>
    <x v="0"/>
    <n v="8"/>
    <x v="4"/>
    <n v="14"/>
    <d v="2019-08-14T00:00:00"/>
    <d v="1899-12-30T10:20:00"/>
    <x v="1"/>
    <s v="Gallaugher's"/>
    <s v="Gordon Estuary"/>
    <n v="1"/>
    <x v="0"/>
    <s v="Wild"/>
    <x v="3"/>
    <n v="3"/>
    <n v="1"/>
    <n v="3"/>
    <n v="3"/>
    <s v="BS"/>
  </r>
  <r>
    <x v="15"/>
    <x v="0"/>
    <n v="8"/>
    <x v="4"/>
    <n v="14"/>
    <d v="2019-08-14T00:00:00"/>
    <d v="1899-12-30T10:20:00"/>
    <x v="1"/>
    <s v="Gallaugher's"/>
    <s v="Gordon Estuary"/>
    <n v="1"/>
    <x v="3"/>
    <s v="Wild"/>
    <x v="1"/>
    <n v="9"/>
    <n v="1"/>
    <n v="4"/>
    <n v="180"/>
    <s v="BS"/>
  </r>
  <r>
    <x v="15"/>
    <x v="0"/>
    <n v="8"/>
    <x v="4"/>
    <n v="14"/>
    <d v="2019-08-14T00:00:00"/>
    <d v="1899-12-30T10:20:00"/>
    <x v="1"/>
    <s v="Gallaugher's"/>
    <s v="Gordon Estuary"/>
    <n v="1"/>
    <x v="5"/>
    <s v="Wild"/>
    <x v="1"/>
    <n v="15"/>
    <n v="1"/>
    <n v="4"/>
    <n v="6"/>
    <s v="BS"/>
  </r>
  <r>
    <x v="15"/>
    <x v="0"/>
    <n v="8"/>
    <x v="4"/>
    <n v="14"/>
    <d v="2019-08-14T00:00:00"/>
    <d v="1899-12-30T10:20:00"/>
    <x v="1"/>
    <s v="Gallaugher's"/>
    <s v="Gordon Estuary"/>
    <n v="1"/>
    <x v="10"/>
    <s v="Wild"/>
    <x v="1"/>
    <n v="13"/>
    <n v="1"/>
    <n v="4"/>
    <n v="11"/>
    <s v="BS"/>
  </r>
  <r>
    <x v="15"/>
    <x v="0"/>
    <n v="8"/>
    <x v="4"/>
    <n v="14"/>
    <d v="2019-08-14T00:00:00"/>
    <d v="1899-12-30T10:38:00"/>
    <x v="9"/>
    <s v="Q Jeff (right bank opposite N. Arm confl.)"/>
    <s v="Gordon Estuary"/>
    <n v="1"/>
    <x v="9"/>
    <s v="Wild"/>
    <x v="3"/>
    <n v="5"/>
    <n v="1"/>
    <n v="3"/>
    <n v="3"/>
    <s v="BS"/>
  </r>
  <r>
    <x v="15"/>
    <x v="0"/>
    <n v="8"/>
    <x v="4"/>
    <n v="14"/>
    <d v="2019-08-14T00:00:00"/>
    <d v="1899-12-30T10:38:00"/>
    <x v="9"/>
    <s v="Q Jeff (right bank opposite N. Arm confl.)"/>
    <s v="Gordon Estuary"/>
    <n v="1"/>
    <x v="0"/>
    <s v="Wild"/>
    <x v="3"/>
    <n v="3"/>
    <n v="1"/>
    <n v="3"/>
    <n v="1"/>
    <s v="BS"/>
  </r>
  <r>
    <x v="15"/>
    <x v="0"/>
    <n v="8"/>
    <x v="4"/>
    <n v="14"/>
    <d v="2019-08-14T00:00:00"/>
    <d v="1899-12-30T10:38:00"/>
    <x v="9"/>
    <s v="Q Jeff (right bank opposite N. Arm confl.)"/>
    <s v="Gordon Estuary"/>
    <n v="1"/>
    <x v="2"/>
    <s v="Wild"/>
    <x v="1"/>
    <n v="8"/>
    <n v="1"/>
    <n v="4"/>
    <n v="15"/>
    <s v="BS"/>
  </r>
  <r>
    <x v="15"/>
    <x v="0"/>
    <n v="8"/>
    <x v="4"/>
    <n v="14"/>
    <d v="2019-08-14T00:00:00"/>
    <d v="1899-12-30T10:38:00"/>
    <x v="9"/>
    <s v="Q Jeff (right bank opposite N. Arm confl.)"/>
    <s v="Gordon Estuary"/>
    <n v="1"/>
    <x v="4"/>
    <s v="Wild"/>
    <x v="1"/>
    <n v="18"/>
    <n v="1"/>
    <n v="4"/>
    <n v="6"/>
    <s v="BS"/>
  </r>
  <r>
    <x v="15"/>
    <x v="0"/>
    <n v="8"/>
    <x v="4"/>
    <n v="14"/>
    <d v="2019-08-14T00:00:00"/>
    <d v="1899-12-30T10:38:00"/>
    <x v="9"/>
    <s v="Q Jeff (right bank opposite N. Arm confl.)"/>
    <s v="Gordon Estuary"/>
    <n v="1"/>
    <x v="5"/>
    <s v="Wild"/>
    <x v="1"/>
    <n v="15"/>
    <n v="1"/>
    <n v="4"/>
    <n v="20"/>
    <s v="BS"/>
  </r>
  <r>
    <x v="15"/>
    <x v="0"/>
    <n v="8"/>
    <x v="4"/>
    <n v="14"/>
    <d v="2019-08-14T00:00:00"/>
    <d v="1899-12-30T10:38:00"/>
    <x v="9"/>
    <s v="Q Jeff (right bank opposite N. Arm confl.)"/>
    <s v="Gordon Estuary"/>
    <n v="1"/>
    <x v="10"/>
    <s v="Wild"/>
    <x v="1"/>
    <n v="13"/>
    <n v="1"/>
    <n v="4"/>
    <n v="52"/>
    <s v="BS"/>
  </r>
  <r>
    <x v="15"/>
    <x v="0"/>
    <n v="8"/>
    <x v="4"/>
    <n v="14"/>
    <d v="2019-08-14T00:00:00"/>
    <d v="1899-12-30T11:00:00"/>
    <x v="0"/>
    <s v="Pacheedah Shores Boat Ramp"/>
    <s v="Gordon Estuary"/>
    <n v="1"/>
    <x v="0"/>
    <s v="Wild"/>
    <x v="3"/>
    <n v="3"/>
    <n v="1"/>
    <n v="3"/>
    <n v="11"/>
    <s v="BS"/>
  </r>
  <r>
    <x v="15"/>
    <x v="0"/>
    <n v="8"/>
    <x v="4"/>
    <n v="14"/>
    <d v="2019-08-14T00:00:00"/>
    <d v="1899-12-30T11:00:00"/>
    <x v="0"/>
    <s v="Pacheedah Shores Boat Ramp"/>
    <s v="Gordon Estuary"/>
    <n v="1"/>
    <x v="2"/>
    <s v="Wild"/>
    <x v="1"/>
    <n v="8"/>
    <n v="1"/>
    <n v="4"/>
    <n v="10"/>
    <s v="BS"/>
  </r>
  <r>
    <x v="15"/>
    <x v="0"/>
    <n v="8"/>
    <x v="4"/>
    <n v="14"/>
    <d v="2019-08-14T00:00:00"/>
    <d v="1899-12-30T11:00:00"/>
    <x v="0"/>
    <s v="Pacheedah Shores Boat Ramp"/>
    <s v="Gordon Estuary"/>
    <n v="1"/>
    <x v="3"/>
    <s v="Wild"/>
    <x v="1"/>
    <n v="9"/>
    <n v="1"/>
    <n v="4"/>
    <n v="12"/>
    <s v="BS"/>
  </r>
  <r>
    <x v="15"/>
    <x v="0"/>
    <n v="8"/>
    <x v="4"/>
    <n v="14"/>
    <d v="2019-08-14T00:00:00"/>
    <d v="1899-12-30T11:00:00"/>
    <x v="0"/>
    <s v="Pacheedah Shores Boat Ramp"/>
    <s v="Gordon Estuary"/>
    <n v="1"/>
    <x v="4"/>
    <s v="Wild"/>
    <x v="1"/>
    <n v="18"/>
    <n v="1"/>
    <n v="4"/>
    <n v="4"/>
    <s v="BS"/>
  </r>
  <r>
    <x v="15"/>
    <x v="0"/>
    <n v="8"/>
    <x v="4"/>
    <n v="14"/>
    <d v="2019-08-14T00:00:00"/>
    <d v="1899-12-30T11:00:00"/>
    <x v="0"/>
    <s v="Pacheedah Shores Boat Ramp"/>
    <s v="Gordon Estuary"/>
    <n v="1"/>
    <x v="5"/>
    <s v="Wild"/>
    <x v="1"/>
    <n v="15"/>
    <n v="1"/>
    <n v="4"/>
    <n v="13"/>
    <s v="BS"/>
  </r>
  <r>
    <x v="15"/>
    <x v="0"/>
    <n v="8"/>
    <x v="4"/>
    <n v="14"/>
    <d v="2019-08-14T00:00:00"/>
    <d v="1899-12-30T11:00:00"/>
    <x v="0"/>
    <s v="Pacheedah Shores Boat Ramp"/>
    <s v="Gordon Estuary"/>
    <n v="1"/>
    <x v="10"/>
    <s v="Wild"/>
    <x v="1"/>
    <n v="13"/>
    <n v="1"/>
    <n v="4"/>
    <n v="55"/>
    <s v="BS"/>
  </r>
  <r>
    <x v="15"/>
    <x v="0"/>
    <n v="8"/>
    <x v="4"/>
    <n v="14"/>
    <d v="2019-08-14T00:00:00"/>
    <d v="1899-12-30T11:24:00"/>
    <x v="6"/>
    <s v="Smokies"/>
    <s v="Gordon Estuary"/>
    <n v="1"/>
    <x v="9"/>
    <s v="Wild"/>
    <x v="3"/>
    <n v="5"/>
    <n v="1"/>
    <n v="3"/>
    <n v="1"/>
    <s v="BS"/>
  </r>
  <r>
    <x v="15"/>
    <x v="0"/>
    <n v="8"/>
    <x v="4"/>
    <n v="14"/>
    <d v="2019-08-14T00:00:00"/>
    <d v="1899-12-30T11:24:00"/>
    <x v="6"/>
    <s v="Smokies"/>
    <s v="Gordon Estuary"/>
    <n v="1"/>
    <x v="2"/>
    <s v="Wild"/>
    <x v="1"/>
    <n v="8"/>
    <n v="1"/>
    <n v="4"/>
    <n v="5"/>
    <s v="BS"/>
  </r>
  <r>
    <x v="15"/>
    <x v="0"/>
    <n v="8"/>
    <x v="4"/>
    <n v="14"/>
    <d v="2019-08-14T00:00:00"/>
    <d v="1899-12-30T11:24:00"/>
    <x v="6"/>
    <s v="Smokies"/>
    <s v="Gordon Estuary"/>
    <n v="1"/>
    <x v="3"/>
    <s v="Wild"/>
    <x v="1"/>
    <n v="9"/>
    <n v="1"/>
    <n v="4"/>
    <n v="10"/>
    <s v="BS"/>
  </r>
  <r>
    <x v="15"/>
    <x v="0"/>
    <n v="8"/>
    <x v="4"/>
    <n v="14"/>
    <d v="2019-08-14T00:00:00"/>
    <d v="1899-12-30T11:24:00"/>
    <x v="6"/>
    <s v="Smokies"/>
    <s v="Gordon Estuary"/>
    <n v="1"/>
    <x v="4"/>
    <s v="Wild"/>
    <x v="1"/>
    <n v="18"/>
    <n v="1"/>
    <n v="4"/>
    <n v="5"/>
    <s v="BS"/>
  </r>
  <r>
    <x v="15"/>
    <x v="0"/>
    <n v="8"/>
    <x v="4"/>
    <n v="14"/>
    <d v="2019-08-14T00:00:00"/>
    <d v="1899-12-30T11:24:00"/>
    <x v="6"/>
    <s v="Smokies"/>
    <s v="Gordon Estuary"/>
    <n v="1"/>
    <x v="5"/>
    <s v="Wild"/>
    <x v="1"/>
    <n v="15"/>
    <n v="1"/>
    <n v="4"/>
    <n v="10"/>
    <s v="BS"/>
  </r>
  <r>
    <x v="15"/>
    <x v="0"/>
    <n v="8"/>
    <x v="4"/>
    <n v="14"/>
    <d v="2019-08-14T00:00:00"/>
    <d v="1899-12-30T11:24:00"/>
    <x v="6"/>
    <s v="Smokies"/>
    <s v="Gordon Estuary"/>
    <n v="1"/>
    <x v="10"/>
    <s v="Wild"/>
    <x v="1"/>
    <n v="13"/>
    <n v="1"/>
    <n v="4"/>
    <n v="20"/>
    <s v="BS"/>
  </r>
  <r>
    <x v="15"/>
    <x v="0"/>
    <n v="8"/>
    <x v="4"/>
    <n v="14"/>
    <d v="2019-08-14T00:00:00"/>
    <d v="1899-12-30T12:21:00"/>
    <x v="15"/>
    <s v="Q07, Central/South Arm confluence"/>
    <s v="San Juan Estuary"/>
    <n v="1"/>
    <x v="0"/>
    <s v="Wild"/>
    <x v="3"/>
    <n v="3"/>
    <n v="1"/>
    <n v="3"/>
    <n v="1"/>
    <s v="BS"/>
  </r>
  <r>
    <x v="15"/>
    <x v="0"/>
    <n v="8"/>
    <x v="4"/>
    <n v="14"/>
    <d v="2019-08-14T00:00:00"/>
    <d v="1899-12-30T12:21:00"/>
    <x v="15"/>
    <s v="Q07, Central/South Arm confluence"/>
    <s v="San Juan Estuary"/>
    <n v="1"/>
    <x v="0"/>
    <s v="Wild"/>
    <x v="0"/>
    <n v="3"/>
    <n v="1"/>
    <n v="2"/>
    <n v="1"/>
    <s v="BS"/>
  </r>
  <r>
    <x v="15"/>
    <x v="0"/>
    <n v="8"/>
    <x v="4"/>
    <n v="14"/>
    <d v="2019-08-14T00:00:00"/>
    <d v="1899-12-30T12:21:00"/>
    <x v="15"/>
    <s v="Q07, Central/South Arm confluence"/>
    <s v="San Juan Estuary"/>
    <n v="1"/>
    <x v="4"/>
    <s v="Wild"/>
    <x v="1"/>
    <n v="18"/>
    <n v="1"/>
    <n v="4"/>
    <n v="1"/>
    <s v="BS"/>
  </r>
  <r>
    <x v="15"/>
    <x v="0"/>
    <n v="8"/>
    <x v="4"/>
    <n v="14"/>
    <d v="2019-08-14T00:00:00"/>
    <d v="1899-12-30T12:21:00"/>
    <x v="15"/>
    <s v="Q07, Central/South Arm confluence"/>
    <s v="San Juan Estuary"/>
    <n v="1"/>
    <x v="5"/>
    <s v="Wild"/>
    <x v="1"/>
    <n v="15"/>
    <n v="1"/>
    <n v="4"/>
    <n v="10"/>
    <s v="BS"/>
  </r>
  <r>
    <x v="15"/>
    <x v="0"/>
    <n v="8"/>
    <x v="4"/>
    <n v="14"/>
    <d v="2019-08-14T00:00:00"/>
    <d v="1899-12-30T12:21:00"/>
    <x v="15"/>
    <s v="Q07, Central/South Arm confluence"/>
    <s v="San Juan Estuary"/>
    <n v="1"/>
    <x v="10"/>
    <s v="Wild"/>
    <x v="1"/>
    <n v="13"/>
    <n v="1"/>
    <n v="4"/>
    <n v="30"/>
    <s v="BS"/>
  </r>
  <r>
    <x v="15"/>
    <x v="0"/>
    <n v="8"/>
    <x v="4"/>
    <n v="14"/>
    <d v="2019-08-14T00:00:00"/>
    <d v="1899-12-30T12:21:00"/>
    <x v="15"/>
    <s v="Q07, Central/South Arm confluence"/>
    <s v="San Juan Estuary"/>
    <n v="1"/>
    <x v="11"/>
    <s v="Wild"/>
    <x v="2"/>
    <n v="20"/>
    <n v="1"/>
    <n v="5"/>
    <n v="1"/>
    <s v="BS"/>
  </r>
  <r>
    <x v="15"/>
    <x v="0"/>
    <n v="8"/>
    <x v="4"/>
    <n v="14"/>
    <d v="2019-08-14T00:00:00"/>
    <d v="1899-12-30T12:36:00"/>
    <x v="11"/>
    <s v="Q4, u/s of Tanis's template site"/>
    <s v="San Juan Estuary"/>
    <n v="1"/>
    <x v="2"/>
    <s v="Wild"/>
    <x v="1"/>
    <n v="8"/>
    <n v="1"/>
    <n v="4"/>
    <n v="3"/>
    <s v="BS"/>
  </r>
  <r>
    <x v="15"/>
    <x v="0"/>
    <n v="8"/>
    <x v="4"/>
    <n v="14"/>
    <d v="2019-08-14T00:00:00"/>
    <d v="1899-12-30T12:36:00"/>
    <x v="11"/>
    <s v="Q4, u/s of Tanis's template site"/>
    <s v="San Juan Estuary"/>
    <n v="1"/>
    <x v="5"/>
    <s v="Wild"/>
    <x v="1"/>
    <n v="15"/>
    <n v="1"/>
    <n v="4"/>
    <n v="3"/>
    <s v="BS"/>
  </r>
  <r>
    <x v="15"/>
    <x v="0"/>
    <n v="8"/>
    <x v="4"/>
    <n v="14"/>
    <d v="2019-08-14T00:00:00"/>
    <d v="1899-12-30T12:36:00"/>
    <x v="11"/>
    <s v="Q4, u/s of Tanis's template site"/>
    <s v="San Juan Estuary"/>
    <n v="1"/>
    <x v="6"/>
    <s v="Wild"/>
    <x v="1"/>
    <n v="11"/>
    <n v="1"/>
    <n v="4"/>
    <n v="1"/>
    <s v="BS"/>
  </r>
  <r>
    <x v="15"/>
    <x v="0"/>
    <n v="8"/>
    <x v="4"/>
    <n v="14"/>
    <d v="2019-08-14T00:00:00"/>
    <d v="1899-12-30T13:24:00"/>
    <x v="2"/>
    <s v="South Arm SJ (Old Mill)"/>
    <s v="San Juan Estuary"/>
    <n v="1"/>
    <x v="0"/>
    <s v="Wild"/>
    <x v="3"/>
    <n v="3"/>
    <n v="1"/>
    <n v="3"/>
    <n v="4"/>
    <s v="BS"/>
  </r>
  <r>
    <x v="15"/>
    <x v="0"/>
    <n v="8"/>
    <x v="4"/>
    <n v="14"/>
    <d v="2019-08-14T00:00:00"/>
    <d v="1899-12-30T13:24:00"/>
    <x v="2"/>
    <s v="South Arm SJ (Old Mill)"/>
    <s v="San Juan Estuary"/>
    <n v="1"/>
    <x v="3"/>
    <s v="Wild"/>
    <x v="1"/>
    <n v="9"/>
    <n v="1"/>
    <n v="4"/>
    <n v="46"/>
    <s v="BS"/>
  </r>
  <r>
    <x v="15"/>
    <x v="0"/>
    <n v="8"/>
    <x v="4"/>
    <n v="14"/>
    <d v="2019-08-14T00:00:00"/>
    <d v="1899-12-30T13:24:00"/>
    <x v="2"/>
    <s v="South Arm SJ (Old Mill)"/>
    <s v="San Juan Estuary"/>
    <n v="1"/>
    <x v="5"/>
    <s v="Wild"/>
    <x v="1"/>
    <n v="15"/>
    <n v="1"/>
    <n v="4"/>
    <n v="52"/>
    <s v="BS"/>
  </r>
  <r>
    <x v="15"/>
    <x v="0"/>
    <n v="8"/>
    <x v="4"/>
    <n v="14"/>
    <d v="2019-08-14T00:00:00"/>
    <d v="1899-12-30T13:24:00"/>
    <x v="2"/>
    <s v="South Arm SJ (Old Mill)"/>
    <s v="San Juan Estuary"/>
    <n v="1"/>
    <x v="10"/>
    <s v="Wild"/>
    <x v="1"/>
    <n v="13"/>
    <n v="1"/>
    <n v="4"/>
    <n v="92"/>
    <s v="BS"/>
  </r>
  <r>
    <x v="15"/>
    <x v="0"/>
    <n v="8"/>
    <x v="4"/>
    <n v="14"/>
    <d v="2019-08-14T00:00:00"/>
    <d v="1899-12-30T13:40:00"/>
    <x v="10"/>
    <s v="Q Helen, top of Island Road"/>
    <s v="San Juan Estuary"/>
    <n v="1"/>
    <x v="0"/>
    <s v="Wild"/>
    <x v="0"/>
    <n v="3"/>
    <n v="1"/>
    <n v="2"/>
    <n v="2"/>
    <s v="BS"/>
  </r>
  <r>
    <x v="15"/>
    <x v="0"/>
    <n v="8"/>
    <x v="4"/>
    <n v="14"/>
    <d v="2019-08-14T00:00:00"/>
    <d v="1899-12-30T13:40:00"/>
    <x v="10"/>
    <s v="Q Helen, top of Island Road"/>
    <s v="San Juan Estuary"/>
    <n v="1"/>
    <x v="2"/>
    <s v="Wild"/>
    <x v="1"/>
    <n v="8"/>
    <n v="1"/>
    <n v="4"/>
    <n v="21"/>
    <s v="BS"/>
  </r>
  <r>
    <x v="15"/>
    <x v="0"/>
    <n v="8"/>
    <x v="4"/>
    <n v="14"/>
    <d v="2019-08-14T00:00:00"/>
    <d v="1899-12-30T13:40:00"/>
    <x v="10"/>
    <s v="Q Helen, top of Island Road"/>
    <s v="San Juan Estuary"/>
    <n v="1"/>
    <x v="3"/>
    <s v="Wild"/>
    <x v="1"/>
    <n v="9"/>
    <n v="1"/>
    <n v="4"/>
    <n v="1"/>
    <s v="BS"/>
  </r>
  <r>
    <x v="15"/>
    <x v="0"/>
    <n v="8"/>
    <x v="4"/>
    <n v="14"/>
    <d v="2019-08-14T00:00:00"/>
    <d v="1899-12-30T13:40:00"/>
    <x v="10"/>
    <s v="Q Helen, top of Island Road"/>
    <s v="San Juan Estuary"/>
    <n v="1"/>
    <x v="5"/>
    <s v="Wild"/>
    <x v="1"/>
    <n v="15"/>
    <n v="1"/>
    <n v="4"/>
    <n v="5"/>
    <s v="BS"/>
  </r>
  <r>
    <x v="15"/>
    <x v="0"/>
    <n v="8"/>
    <x v="4"/>
    <n v="14"/>
    <d v="2019-08-14T00:00:00"/>
    <d v="1899-12-30T13:40:00"/>
    <x v="10"/>
    <s v="Q Helen, top of Island Road"/>
    <s v="San Juan Estuary"/>
    <n v="1"/>
    <x v="6"/>
    <s v="Wild"/>
    <x v="1"/>
    <n v="11"/>
    <n v="1"/>
    <n v="4"/>
    <n v="2"/>
    <s v="BS"/>
  </r>
  <r>
    <x v="15"/>
    <x v="0"/>
    <n v="8"/>
    <x v="4"/>
    <n v="14"/>
    <d v="2019-08-14T00:00:00"/>
    <d v="1899-12-30T13:40:00"/>
    <x v="10"/>
    <s v="Q Helen, top of Island Road"/>
    <s v="San Juan Estuary"/>
    <n v="1"/>
    <x v="10"/>
    <s v="Wild"/>
    <x v="1"/>
    <n v="13"/>
    <n v="1"/>
    <n v="4"/>
    <n v="16"/>
    <s v="BS"/>
  </r>
  <r>
    <x v="15"/>
    <x v="0"/>
    <n v="8"/>
    <x v="4"/>
    <n v="14"/>
    <d v="2019-08-14T00:00:00"/>
    <d v="1899-12-30T14:05:00"/>
    <x v="3"/>
    <s v="Central Arm SJ at Island Rd Bridge"/>
    <s v="San Juan Estuary"/>
    <n v="1"/>
    <x v="0"/>
    <s v="Wild"/>
    <x v="0"/>
    <n v="3"/>
    <n v="1"/>
    <n v="2"/>
    <n v="2"/>
    <s v="BS"/>
  </r>
  <r>
    <x v="15"/>
    <x v="0"/>
    <n v="8"/>
    <x v="4"/>
    <n v="14"/>
    <d v="2019-08-14T00:00:00"/>
    <d v="1899-12-30T14:05:00"/>
    <x v="3"/>
    <s v="Central Arm SJ at Island Rd Bridge"/>
    <s v="San Juan Estuary"/>
    <n v="1"/>
    <x v="2"/>
    <s v="Wild"/>
    <x v="1"/>
    <n v="8"/>
    <n v="1"/>
    <n v="4"/>
    <n v="6"/>
    <s v="BS"/>
  </r>
  <r>
    <x v="15"/>
    <x v="0"/>
    <n v="8"/>
    <x v="4"/>
    <n v="14"/>
    <d v="2019-08-14T00:00:00"/>
    <d v="1899-12-30T14:05:00"/>
    <x v="3"/>
    <s v="Central Arm SJ at Island Rd Bridge"/>
    <s v="San Juan Estuary"/>
    <n v="1"/>
    <x v="3"/>
    <s v="Wild"/>
    <x v="1"/>
    <n v="9"/>
    <n v="1"/>
    <n v="4"/>
    <n v="1"/>
    <s v="BS"/>
  </r>
  <r>
    <x v="15"/>
    <x v="0"/>
    <n v="8"/>
    <x v="4"/>
    <n v="14"/>
    <d v="2019-08-14T00:00:00"/>
    <d v="1899-12-30T14:05:00"/>
    <x v="3"/>
    <s v="Central Arm SJ at Island Rd Bridge"/>
    <s v="San Juan Estuary"/>
    <n v="1"/>
    <x v="5"/>
    <s v="Wild"/>
    <x v="1"/>
    <n v="15"/>
    <n v="1"/>
    <n v="4"/>
    <n v="1"/>
    <s v="BS"/>
  </r>
  <r>
    <x v="15"/>
    <x v="0"/>
    <n v="8"/>
    <x v="4"/>
    <n v="14"/>
    <d v="2019-08-14T00:00:00"/>
    <d v="1899-12-30T14:05:00"/>
    <x v="3"/>
    <s v="Central Arm SJ at Island Rd Bridge"/>
    <s v="San Juan Estuary"/>
    <n v="1"/>
    <x v="10"/>
    <s v="Wild"/>
    <x v="1"/>
    <n v="13"/>
    <n v="1"/>
    <n v="4"/>
    <n v="4"/>
    <s v="BS"/>
  </r>
  <r>
    <x v="16"/>
    <x v="0"/>
    <n v="8"/>
    <x v="4"/>
    <n v="29"/>
    <d v="2019-08-29T00:00:00"/>
    <d v="1899-12-30T09:38:00"/>
    <x v="8"/>
    <s v="Q01, left bank Gordon up from confluence"/>
    <s v="Gordon Estuary"/>
    <n v="1"/>
    <x v="2"/>
    <s v="Wild"/>
    <x v="1"/>
    <n v="8"/>
    <n v="1"/>
    <n v="4"/>
    <n v="2"/>
    <s v="BS"/>
  </r>
  <r>
    <x v="16"/>
    <x v="0"/>
    <n v="8"/>
    <x v="4"/>
    <n v="29"/>
    <d v="2019-08-29T00:00:00"/>
    <d v="1899-12-30T09:38:00"/>
    <x v="8"/>
    <s v="Q01, left bank Gordon up from confluence"/>
    <s v="Gordon Estuary"/>
    <n v="1"/>
    <x v="3"/>
    <s v="Wild"/>
    <x v="1"/>
    <n v="9"/>
    <n v="1"/>
    <n v="4"/>
    <n v="27"/>
    <s v="BS"/>
  </r>
  <r>
    <x v="16"/>
    <x v="0"/>
    <n v="8"/>
    <x v="4"/>
    <n v="29"/>
    <d v="2019-08-29T00:00:00"/>
    <d v="1899-12-30T09:38:00"/>
    <x v="8"/>
    <s v="Q01, left bank Gordon up from confluence"/>
    <s v="Gordon Estuary"/>
    <n v="1"/>
    <x v="5"/>
    <s v="Wild"/>
    <x v="1"/>
    <n v="15"/>
    <n v="1"/>
    <n v="4"/>
    <n v="3"/>
    <s v="BS"/>
  </r>
  <r>
    <x v="16"/>
    <x v="0"/>
    <n v="8"/>
    <x v="4"/>
    <n v="29"/>
    <d v="2019-08-29T00:00:00"/>
    <d v="1899-12-30T09:57:00"/>
    <x v="4"/>
    <s v="Butch's (Gordon R.)"/>
    <s v="Gordon Estuary"/>
    <n v="1"/>
    <x v="2"/>
    <s v="Wild"/>
    <x v="1"/>
    <n v="8"/>
    <n v="1"/>
    <n v="4"/>
    <n v="5"/>
    <s v="BS"/>
  </r>
  <r>
    <x v="16"/>
    <x v="0"/>
    <n v="8"/>
    <x v="4"/>
    <n v="29"/>
    <d v="2019-08-29T00:00:00"/>
    <d v="1899-12-30T09:57:00"/>
    <x v="4"/>
    <s v="Butch's (Gordon R.)"/>
    <s v="Gordon Estuary"/>
    <n v="1"/>
    <x v="3"/>
    <s v="Wild"/>
    <x v="1"/>
    <n v="9"/>
    <n v="1"/>
    <n v="4"/>
    <n v="1"/>
    <s v="BS"/>
  </r>
  <r>
    <x v="16"/>
    <x v="0"/>
    <n v="8"/>
    <x v="4"/>
    <n v="29"/>
    <d v="2019-08-29T00:00:00"/>
    <d v="1899-12-30T09:57:00"/>
    <x v="4"/>
    <s v="Butch's (Gordon R.)"/>
    <s v="Gordon Estuary"/>
    <n v="1"/>
    <x v="6"/>
    <s v="Wild"/>
    <x v="1"/>
    <n v="11"/>
    <n v="1"/>
    <n v="4"/>
    <n v="8"/>
    <s v="BS"/>
  </r>
  <r>
    <x v="16"/>
    <x v="0"/>
    <n v="8"/>
    <x v="4"/>
    <n v="29"/>
    <d v="2019-08-29T00:00:00"/>
    <d v="1899-12-30T09:57:00"/>
    <x v="4"/>
    <s v="Butch's (Gordon R.)"/>
    <s v="Gordon Estuary"/>
    <n v="1"/>
    <x v="11"/>
    <s v="Wild"/>
    <x v="1"/>
    <n v="20"/>
    <n v="1"/>
    <n v="4"/>
    <n v="4"/>
    <s v="BS"/>
  </r>
  <r>
    <x v="16"/>
    <x v="0"/>
    <n v="8"/>
    <x v="4"/>
    <n v="29"/>
    <d v="2019-08-29T00:00:00"/>
    <d v="1899-12-30T10:13:00"/>
    <x v="9"/>
    <s v="Q Jeff (right bank opposite N. Arm confl.)"/>
    <s v="Gordon Estuary"/>
    <n v="1"/>
    <x v="2"/>
    <s v="Wild"/>
    <x v="1"/>
    <n v="8"/>
    <n v="1"/>
    <n v="4"/>
    <n v="5"/>
    <s v="BS"/>
  </r>
  <r>
    <x v="16"/>
    <x v="0"/>
    <n v="8"/>
    <x v="4"/>
    <n v="29"/>
    <d v="2019-08-29T00:00:00"/>
    <d v="1899-12-30T10:13:00"/>
    <x v="9"/>
    <s v="Q Jeff (right bank opposite N. Arm confl.)"/>
    <s v="Gordon Estuary"/>
    <n v="1"/>
    <x v="4"/>
    <s v="Wild"/>
    <x v="1"/>
    <n v="18"/>
    <n v="1"/>
    <n v="4"/>
    <n v="5"/>
    <s v="BS"/>
  </r>
  <r>
    <x v="16"/>
    <x v="0"/>
    <n v="8"/>
    <x v="4"/>
    <n v="29"/>
    <d v="2019-08-29T00:00:00"/>
    <d v="1899-12-30T10:13:00"/>
    <x v="9"/>
    <s v="Q Jeff (right bank opposite N. Arm confl.)"/>
    <s v="Gordon Estuary"/>
    <n v="1"/>
    <x v="5"/>
    <s v="Wild"/>
    <x v="1"/>
    <n v="15"/>
    <n v="1"/>
    <n v="4"/>
    <n v="6"/>
    <s v="BS"/>
  </r>
  <r>
    <x v="16"/>
    <x v="0"/>
    <n v="8"/>
    <x v="4"/>
    <n v="29"/>
    <d v="2019-08-29T00:00:00"/>
    <d v="1899-12-30T10:13:00"/>
    <x v="9"/>
    <s v="Q Jeff (right bank opposite N. Arm confl.)"/>
    <s v="Gordon Estuary"/>
    <n v="1"/>
    <x v="6"/>
    <s v="Wild"/>
    <x v="1"/>
    <n v="11"/>
    <n v="1"/>
    <n v="4"/>
    <n v="3"/>
    <s v="BS"/>
  </r>
  <r>
    <x v="16"/>
    <x v="0"/>
    <n v="8"/>
    <x v="4"/>
    <n v="29"/>
    <d v="2019-08-29T00:00:00"/>
    <d v="1899-12-30T10:13:00"/>
    <x v="9"/>
    <s v="Q Jeff (right bank opposite N. Arm confl.)"/>
    <s v="Gordon Estuary"/>
    <n v="1"/>
    <x v="10"/>
    <s v="Wild"/>
    <x v="1"/>
    <n v="13"/>
    <n v="1"/>
    <n v="4"/>
    <n v="38"/>
    <s v="BS"/>
  </r>
  <r>
    <x v="16"/>
    <x v="0"/>
    <n v="8"/>
    <x v="4"/>
    <n v="29"/>
    <d v="2019-08-29T00:00:00"/>
    <d v="1899-12-30T10:13:00"/>
    <x v="9"/>
    <s v="Q Jeff (right bank opposite N. Arm confl.)"/>
    <s v="Gordon Estuary"/>
    <n v="1"/>
    <x v="19"/>
    <s v="Wild"/>
    <x v="1"/>
    <n v="23"/>
    <n v="1"/>
    <n v="4"/>
    <n v="3"/>
    <s v="BS"/>
  </r>
  <r>
    <x v="16"/>
    <x v="0"/>
    <n v="8"/>
    <x v="4"/>
    <n v="29"/>
    <d v="2019-08-29T00:00:00"/>
    <d v="1899-12-30T10:13:00"/>
    <x v="9"/>
    <s v="Q Jeff (right bank opposite N. Arm confl.)"/>
    <s v="Gordon Estuary"/>
    <n v="1"/>
    <x v="12"/>
    <s v="Wild"/>
    <x v="1"/>
    <n v="25"/>
    <n v="1"/>
    <n v="4"/>
    <n v="3"/>
    <s v="BS"/>
  </r>
  <r>
    <x v="16"/>
    <x v="0"/>
    <n v="8"/>
    <x v="4"/>
    <n v="29"/>
    <d v="2019-08-29T00:00:00"/>
    <d v="1899-12-30T10:30:00"/>
    <x v="7"/>
    <s v="Q08, Jeff's Boat Ramp"/>
    <s v="Gordon Estuary"/>
    <n v="1"/>
    <x v="0"/>
    <s v="Wild"/>
    <x v="3"/>
    <n v="3"/>
    <n v="1"/>
    <n v="3"/>
    <n v="1"/>
    <s v="BS"/>
  </r>
  <r>
    <x v="16"/>
    <x v="0"/>
    <n v="8"/>
    <x v="4"/>
    <n v="29"/>
    <d v="2019-08-29T00:00:00"/>
    <d v="1899-12-30T10:30:00"/>
    <x v="7"/>
    <s v="Q08, Jeff's Boat Ramp"/>
    <s v="Gordon Estuary"/>
    <n v="1"/>
    <x v="2"/>
    <s v="Wild"/>
    <x v="1"/>
    <n v="8"/>
    <n v="1"/>
    <n v="4"/>
    <n v="3"/>
    <s v="BS"/>
  </r>
  <r>
    <x v="16"/>
    <x v="0"/>
    <n v="8"/>
    <x v="4"/>
    <n v="29"/>
    <d v="2019-08-29T00:00:00"/>
    <d v="1899-12-30T10:30:00"/>
    <x v="7"/>
    <s v="Q08, Jeff's Boat Ramp"/>
    <s v="Gordon Estuary"/>
    <n v="1"/>
    <x v="3"/>
    <s v="Wild"/>
    <x v="1"/>
    <n v="9"/>
    <n v="1"/>
    <n v="4"/>
    <n v="10"/>
    <s v="BS"/>
  </r>
  <r>
    <x v="16"/>
    <x v="0"/>
    <n v="8"/>
    <x v="4"/>
    <n v="29"/>
    <d v="2019-08-29T00:00:00"/>
    <d v="1899-12-30T10:30:00"/>
    <x v="7"/>
    <s v="Q08, Jeff's Boat Ramp"/>
    <s v="Gordon Estuary"/>
    <n v="1"/>
    <x v="4"/>
    <s v="Wild"/>
    <x v="1"/>
    <n v="18"/>
    <n v="1"/>
    <n v="4"/>
    <n v="7"/>
    <s v="BS"/>
  </r>
  <r>
    <x v="16"/>
    <x v="0"/>
    <n v="8"/>
    <x v="4"/>
    <n v="29"/>
    <d v="2019-08-29T00:00:00"/>
    <d v="1899-12-30T10:30:00"/>
    <x v="7"/>
    <s v="Q08, Jeff's Boat Ramp"/>
    <s v="Gordon Estuary"/>
    <n v="1"/>
    <x v="5"/>
    <s v="Wild"/>
    <x v="1"/>
    <n v="15"/>
    <n v="1"/>
    <n v="4"/>
    <n v="19"/>
    <s v="BS"/>
  </r>
  <r>
    <x v="16"/>
    <x v="0"/>
    <n v="8"/>
    <x v="4"/>
    <n v="29"/>
    <d v="2019-08-29T00:00:00"/>
    <d v="1899-12-30T10:30:00"/>
    <x v="7"/>
    <s v="Q08, Jeff's Boat Ramp"/>
    <s v="Gordon Estuary"/>
    <n v="1"/>
    <x v="10"/>
    <s v="Wild"/>
    <x v="1"/>
    <n v="13"/>
    <n v="1"/>
    <n v="4"/>
    <n v="38"/>
    <s v="BS"/>
  </r>
  <r>
    <x v="16"/>
    <x v="0"/>
    <n v="8"/>
    <x v="4"/>
    <n v="29"/>
    <d v="2019-08-29T00:00:00"/>
    <d v="1899-12-30T10:30:00"/>
    <x v="7"/>
    <s v="Q08, Jeff's Boat Ramp"/>
    <s v="Gordon Estuary"/>
    <n v="1"/>
    <x v="16"/>
    <s v="Wild"/>
    <x v="1"/>
    <n v="21"/>
    <n v="1"/>
    <n v="4"/>
    <n v="1"/>
    <s v="BS"/>
  </r>
  <r>
    <x v="16"/>
    <x v="0"/>
    <n v="8"/>
    <x v="4"/>
    <n v="29"/>
    <d v="2019-08-29T00:00:00"/>
    <d v="1899-12-30T10:30:00"/>
    <x v="7"/>
    <s v="Q08, Jeff's Boat Ramp"/>
    <s v="Gordon Estuary"/>
    <n v="1"/>
    <x v="12"/>
    <s v="Wild"/>
    <x v="1"/>
    <n v="25"/>
    <n v="1"/>
    <n v="4"/>
    <n v="1"/>
    <s v="BS"/>
  </r>
  <r>
    <x v="16"/>
    <x v="0"/>
    <n v="8"/>
    <x v="4"/>
    <n v="29"/>
    <d v="2019-08-29T00:00:00"/>
    <d v="1899-12-30T10:45:00"/>
    <x v="6"/>
    <s v="Smokies"/>
    <s v="Gordon Estuary"/>
    <n v="1"/>
    <x v="2"/>
    <s v="Wild"/>
    <x v="1"/>
    <n v="8"/>
    <n v="1"/>
    <n v="4"/>
    <n v="2"/>
    <s v="BS"/>
  </r>
  <r>
    <x v="16"/>
    <x v="0"/>
    <n v="8"/>
    <x v="4"/>
    <n v="29"/>
    <d v="2019-08-29T00:00:00"/>
    <d v="1899-12-30T10:45:00"/>
    <x v="6"/>
    <s v="Smokies"/>
    <s v="Gordon Estuary"/>
    <n v="1"/>
    <x v="3"/>
    <s v="Wild"/>
    <x v="1"/>
    <n v="9"/>
    <n v="1"/>
    <n v="4"/>
    <n v="4"/>
    <s v="BS"/>
  </r>
  <r>
    <x v="16"/>
    <x v="0"/>
    <n v="8"/>
    <x v="4"/>
    <n v="29"/>
    <d v="2019-08-29T00:00:00"/>
    <d v="1899-12-30T10:45:00"/>
    <x v="6"/>
    <s v="Smokies"/>
    <s v="Gordon Estuary"/>
    <n v="1"/>
    <x v="5"/>
    <s v="Wild"/>
    <x v="1"/>
    <n v="15"/>
    <n v="1"/>
    <n v="4"/>
    <n v="2"/>
    <s v="BS"/>
  </r>
  <r>
    <x v="16"/>
    <x v="0"/>
    <n v="8"/>
    <x v="4"/>
    <n v="29"/>
    <d v="2019-08-29T00:00:00"/>
    <d v="1899-12-30T10:45:00"/>
    <x v="6"/>
    <s v="Smokies"/>
    <s v="Gordon Estuary"/>
    <n v="1"/>
    <x v="10"/>
    <s v="Wild"/>
    <x v="1"/>
    <n v="13"/>
    <n v="1"/>
    <n v="4"/>
    <n v="2"/>
    <s v="BS"/>
  </r>
  <r>
    <x v="16"/>
    <x v="0"/>
    <n v="8"/>
    <x v="4"/>
    <n v="29"/>
    <d v="2019-08-29T00:00:00"/>
    <d v="1899-12-30T10:45:00"/>
    <x v="6"/>
    <s v="Smokies"/>
    <s v="Gordon Estuary"/>
    <n v="1"/>
    <x v="16"/>
    <s v="Wild"/>
    <x v="1"/>
    <n v="21"/>
    <n v="1"/>
    <n v="4"/>
    <n v="1"/>
    <s v="BS"/>
  </r>
  <r>
    <x v="16"/>
    <x v="0"/>
    <n v="8"/>
    <x v="4"/>
    <n v="29"/>
    <d v="2019-08-29T00:00:00"/>
    <d v="1899-12-30T10:45:00"/>
    <x v="6"/>
    <s v="Smokies"/>
    <s v="Gordon Estuary"/>
    <n v="1"/>
    <x v="12"/>
    <s v="Wild"/>
    <x v="1"/>
    <n v="25"/>
    <n v="1"/>
    <n v="4"/>
    <n v="1"/>
    <s v="BS"/>
  </r>
  <r>
    <x v="16"/>
    <x v="0"/>
    <n v="8"/>
    <x v="4"/>
    <n v="29"/>
    <d v="2019-08-29T00:00:00"/>
    <d v="1899-12-30T11:20:00"/>
    <x v="1"/>
    <s v="Gallaugher's"/>
    <s v="Gordon Estuary"/>
    <n v="1"/>
    <x v="2"/>
    <s v="Wild"/>
    <x v="1"/>
    <n v="8"/>
    <n v="1"/>
    <n v="4"/>
    <n v="2"/>
    <s v="BS"/>
  </r>
  <r>
    <x v="16"/>
    <x v="0"/>
    <n v="8"/>
    <x v="4"/>
    <n v="29"/>
    <d v="2019-08-29T00:00:00"/>
    <d v="1899-12-30T11:20:00"/>
    <x v="1"/>
    <s v="Gallaugher's"/>
    <s v="Gordon Estuary"/>
    <n v="1"/>
    <x v="3"/>
    <s v="Wild"/>
    <x v="1"/>
    <n v="9"/>
    <n v="1"/>
    <n v="4"/>
    <s v="lots"/>
    <s v="BS"/>
  </r>
  <r>
    <x v="16"/>
    <x v="0"/>
    <n v="8"/>
    <x v="4"/>
    <n v="29"/>
    <d v="2019-08-29T00:00:00"/>
    <d v="1899-12-30T11:20:00"/>
    <x v="1"/>
    <s v="Gallaugher's"/>
    <s v="Gordon Estuary"/>
    <n v="1"/>
    <x v="4"/>
    <s v="Wild"/>
    <x v="1"/>
    <n v="18"/>
    <n v="1"/>
    <n v="4"/>
    <n v="2"/>
    <s v="BS"/>
  </r>
  <r>
    <x v="16"/>
    <x v="0"/>
    <n v="8"/>
    <x v="4"/>
    <n v="29"/>
    <d v="2019-08-29T00:00:00"/>
    <d v="1899-12-30T11:20:00"/>
    <x v="1"/>
    <s v="Gallaugher's"/>
    <s v="Gordon Estuary"/>
    <n v="1"/>
    <x v="5"/>
    <s v="Wild"/>
    <x v="1"/>
    <n v="15"/>
    <n v="1"/>
    <n v="4"/>
    <n v="7"/>
    <s v="BS"/>
  </r>
  <r>
    <x v="16"/>
    <x v="0"/>
    <n v="8"/>
    <x v="4"/>
    <n v="29"/>
    <d v="2019-08-29T00:00:00"/>
    <d v="1899-12-30T11:20:00"/>
    <x v="1"/>
    <s v="Gallaugher's"/>
    <s v="Gordon Estuary"/>
    <n v="1"/>
    <x v="6"/>
    <s v="Wild"/>
    <x v="1"/>
    <n v="11"/>
    <n v="1"/>
    <n v="4"/>
    <n v="1"/>
    <s v="BS"/>
  </r>
  <r>
    <x v="16"/>
    <x v="0"/>
    <n v="8"/>
    <x v="4"/>
    <n v="29"/>
    <d v="2019-08-29T00:00:00"/>
    <d v="1899-12-30T11:20:00"/>
    <x v="1"/>
    <s v="Gallaugher's"/>
    <s v="Gordon Estuary"/>
    <n v="1"/>
    <x v="10"/>
    <s v="Wild"/>
    <x v="1"/>
    <n v="13"/>
    <n v="1"/>
    <n v="4"/>
    <n v="31"/>
    <s v="BS"/>
  </r>
  <r>
    <x v="16"/>
    <x v="0"/>
    <n v="8"/>
    <x v="4"/>
    <n v="29"/>
    <d v="2019-08-29T00:00:00"/>
    <d v="1899-12-30T11:20:00"/>
    <x v="1"/>
    <s v="Gallaugher's"/>
    <s v="Gordon Estuary"/>
    <n v="1"/>
    <x v="11"/>
    <s v="Wild"/>
    <x v="1"/>
    <n v="20"/>
    <n v="1"/>
    <n v="4"/>
    <n v="1"/>
    <s v="BS"/>
  </r>
  <r>
    <x v="16"/>
    <x v="0"/>
    <n v="8"/>
    <x v="4"/>
    <n v="29"/>
    <d v="2019-08-29T00:00:00"/>
    <d v="1899-12-30T12:04:00"/>
    <x v="15"/>
    <s v="Q07, Central/South Arm confluence"/>
    <s v="San Juan Estuary"/>
    <n v="1"/>
    <x v="0"/>
    <s v="Wild"/>
    <x v="3"/>
    <n v="3"/>
    <n v="1"/>
    <n v="3"/>
    <n v="1"/>
    <s v="BS"/>
  </r>
  <r>
    <x v="16"/>
    <x v="0"/>
    <n v="8"/>
    <x v="4"/>
    <n v="29"/>
    <d v="2019-08-29T00:00:00"/>
    <d v="1899-12-30T12:04:00"/>
    <x v="15"/>
    <s v="Q07, Central/South Arm confluence"/>
    <s v="San Juan Estuary"/>
    <n v="1"/>
    <x v="3"/>
    <s v="Wild"/>
    <x v="1"/>
    <n v="9"/>
    <n v="1"/>
    <n v="4"/>
    <n v="6"/>
    <s v="BS"/>
  </r>
  <r>
    <x v="16"/>
    <x v="0"/>
    <n v="8"/>
    <x v="4"/>
    <n v="29"/>
    <d v="2019-08-29T00:00:00"/>
    <d v="1899-12-30T12:04:00"/>
    <x v="15"/>
    <s v="Q07, Central/South Arm confluence"/>
    <s v="San Juan Estuary"/>
    <n v="1"/>
    <x v="5"/>
    <s v="Wild"/>
    <x v="1"/>
    <n v="15"/>
    <n v="1"/>
    <n v="4"/>
    <n v="11"/>
    <s v="BS"/>
  </r>
  <r>
    <x v="16"/>
    <x v="0"/>
    <n v="8"/>
    <x v="4"/>
    <n v="29"/>
    <d v="2019-08-29T00:00:00"/>
    <d v="1899-12-30T12:04:00"/>
    <x v="15"/>
    <s v="Q07, Central/South Arm confluence"/>
    <s v="San Juan Estuary"/>
    <n v="1"/>
    <x v="10"/>
    <s v="Wild"/>
    <x v="1"/>
    <n v="13"/>
    <n v="1"/>
    <n v="4"/>
    <n v="71"/>
    <s v="BS"/>
  </r>
  <r>
    <x v="16"/>
    <x v="0"/>
    <n v="8"/>
    <x v="4"/>
    <n v="29"/>
    <d v="2019-08-29T00:00:00"/>
    <d v="1899-12-30T12:26:00"/>
    <x v="11"/>
    <s v="Q4, u/s of Tanis's template site"/>
    <s v="San Juan Estuary"/>
    <n v="1"/>
    <x v="0"/>
    <s v="Wild"/>
    <x v="3"/>
    <n v="3"/>
    <n v="1"/>
    <n v="3"/>
    <n v="15"/>
    <s v="BS"/>
  </r>
  <r>
    <x v="16"/>
    <x v="0"/>
    <n v="8"/>
    <x v="4"/>
    <n v="29"/>
    <d v="2019-08-29T00:00:00"/>
    <d v="1899-12-30T12:26:00"/>
    <x v="11"/>
    <s v="Q4, u/s of Tanis's template site"/>
    <s v="San Juan Estuary"/>
    <n v="1"/>
    <x v="0"/>
    <s v="Wild"/>
    <x v="0"/>
    <n v="3"/>
    <n v="1"/>
    <n v="2"/>
    <n v="4"/>
    <s v="BS"/>
  </r>
  <r>
    <x v="16"/>
    <x v="0"/>
    <n v="8"/>
    <x v="4"/>
    <n v="29"/>
    <d v="2019-08-29T00:00:00"/>
    <d v="1899-12-30T12:26:00"/>
    <x v="11"/>
    <s v="Q4, u/s of Tanis's template site"/>
    <s v="San Juan Estuary"/>
    <n v="1"/>
    <x v="2"/>
    <s v="Wild"/>
    <x v="1"/>
    <n v="8"/>
    <n v="1"/>
    <n v="4"/>
    <n v="3"/>
    <s v="BS"/>
  </r>
  <r>
    <x v="16"/>
    <x v="0"/>
    <n v="8"/>
    <x v="4"/>
    <n v="29"/>
    <d v="2019-08-29T00:00:00"/>
    <d v="1899-12-30T12:26:00"/>
    <x v="11"/>
    <s v="Q4, u/s of Tanis's template site"/>
    <s v="San Juan Estuary"/>
    <n v="1"/>
    <x v="5"/>
    <s v="Wild"/>
    <x v="1"/>
    <n v="15"/>
    <n v="1"/>
    <n v="4"/>
    <n v="1"/>
    <s v="BS"/>
  </r>
  <r>
    <x v="16"/>
    <x v="0"/>
    <n v="8"/>
    <x v="4"/>
    <n v="29"/>
    <d v="2019-08-29T00:00:00"/>
    <d v="1899-12-30T12:26:00"/>
    <x v="11"/>
    <s v="Q4, u/s of Tanis's template site"/>
    <s v="San Juan Estuary"/>
    <n v="1"/>
    <x v="10"/>
    <s v="Wild"/>
    <x v="1"/>
    <n v="13"/>
    <n v="1"/>
    <n v="4"/>
    <n v="1"/>
    <s v="BS"/>
  </r>
  <r>
    <x v="16"/>
    <x v="0"/>
    <n v="8"/>
    <x v="4"/>
    <n v="29"/>
    <d v="2019-08-29T00:00:00"/>
    <d v="1899-12-30T01:00:00"/>
    <x v="2"/>
    <s v="South Arm SJ (Old Mill)"/>
    <s v="San Juan Estuary"/>
    <n v="1"/>
    <x v="2"/>
    <s v="Wild"/>
    <x v="1"/>
    <n v="8"/>
    <n v="1"/>
    <n v="4"/>
    <n v="1"/>
    <s v="BS"/>
  </r>
  <r>
    <x v="16"/>
    <x v="0"/>
    <n v="8"/>
    <x v="4"/>
    <n v="29"/>
    <d v="2019-08-29T00:00:00"/>
    <d v="1899-12-30T01:00:00"/>
    <x v="2"/>
    <s v="South Arm SJ (Old Mill)"/>
    <s v="San Juan Estuary"/>
    <n v="1"/>
    <x v="3"/>
    <s v="Wild"/>
    <x v="1"/>
    <n v="9"/>
    <n v="1"/>
    <n v="4"/>
    <n v="150"/>
    <s v="BS"/>
  </r>
  <r>
    <x v="16"/>
    <x v="0"/>
    <n v="8"/>
    <x v="4"/>
    <n v="29"/>
    <d v="2019-08-29T00:00:00"/>
    <d v="1899-12-30T01:00:00"/>
    <x v="2"/>
    <s v="South Arm SJ (Old Mill)"/>
    <s v="San Juan Estuary"/>
    <n v="1"/>
    <x v="4"/>
    <s v="Wild"/>
    <x v="1"/>
    <n v="18"/>
    <n v="1"/>
    <n v="4"/>
    <n v="1"/>
    <s v="BS"/>
  </r>
  <r>
    <x v="16"/>
    <x v="0"/>
    <n v="8"/>
    <x v="4"/>
    <n v="29"/>
    <d v="2019-08-29T00:00:00"/>
    <d v="1899-12-30T01:00:00"/>
    <x v="2"/>
    <s v="South Arm SJ (Old Mill)"/>
    <s v="San Juan Estuary"/>
    <n v="1"/>
    <x v="10"/>
    <s v="Wild"/>
    <x v="1"/>
    <n v="13"/>
    <n v="1"/>
    <n v="4"/>
    <n v="10"/>
    <s v="BS"/>
  </r>
  <r>
    <x v="16"/>
    <x v="0"/>
    <n v="8"/>
    <x v="4"/>
    <n v="29"/>
    <d v="2019-08-29T00:00:00"/>
    <d v="1899-12-30T01:13:00"/>
    <x v="3"/>
    <s v="Central Arm SJ at Island Rd Bridge"/>
    <s v="San Juan Estuary"/>
    <n v="1"/>
    <x v="0"/>
    <s v="Wild"/>
    <x v="0"/>
    <n v="3"/>
    <n v="1"/>
    <n v="2"/>
    <n v="3"/>
    <s v="BS"/>
  </r>
  <r>
    <x v="16"/>
    <x v="0"/>
    <n v="8"/>
    <x v="4"/>
    <n v="29"/>
    <d v="2019-08-29T00:00:00"/>
    <d v="1899-12-30T01:13:00"/>
    <x v="3"/>
    <s v="Central Arm SJ at Island Rd Bridge"/>
    <s v="San Juan Estuary"/>
    <n v="1"/>
    <x v="2"/>
    <s v="Wild"/>
    <x v="1"/>
    <n v="8"/>
    <n v="1"/>
    <n v="4"/>
    <n v="16"/>
    <s v="BS"/>
  </r>
  <r>
    <x v="16"/>
    <x v="0"/>
    <n v="8"/>
    <x v="4"/>
    <n v="29"/>
    <d v="2019-08-29T00:00:00"/>
    <d v="1899-12-30T01:13:00"/>
    <x v="3"/>
    <s v="Central Arm SJ at Island Rd Bridge"/>
    <s v="San Juan Estuary"/>
    <n v="1"/>
    <x v="4"/>
    <s v="Wild"/>
    <x v="1"/>
    <n v="18"/>
    <n v="1"/>
    <n v="4"/>
    <n v="1"/>
    <s v="BS"/>
  </r>
  <r>
    <x v="16"/>
    <x v="0"/>
    <n v="8"/>
    <x v="4"/>
    <n v="29"/>
    <d v="2019-08-29T00:00:00"/>
    <d v="1899-12-30T01:13:00"/>
    <x v="3"/>
    <s v="Central Arm SJ at Island Rd Bridge"/>
    <s v="San Juan Estuary"/>
    <n v="1"/>
    <x v="5"/>
    <s v="Wild"/>
    <x v="1"/>
    <n v="15"/>
    <n v="1"/>
    <n v="4"/>
    <n v="1"/>
    <s v="BS"/>
  </r>
  <r>
    <x v="16"/>
    <x v="0"/>
    <n v="8"/>
    <x v="4"/>
    <n v="29"/>
    <d v="2019-08-29T00:00:00"/>
    <d v="1899-12-30T01:13:00"/>
    <x v="3"/>
    <s v="Central Arm SJ at Island Rd Bridge"/>
    <s v="San Juan Estuary"/>
    <n v="1"/>
    <x v="10"/>
    <s v="Wild"/>
    <x v="1"/>
    <n v="13"/>
    <n v="1"/>
    <n v="4"/>
    <n v="9"/>
    <s v="BS"/>
  </r>
  <r>
    <x v="16"/>
    <x v="0"/>
    <n v="8"/>
    <x v="4"/>
    <n v="29"/>
    <d v="2019-08-29T00:00:00"/>
    <d v="1899-12-30T01:32:00"/>
    <x v="10"/>
    <s v="Q Helen, top of Island Road"/>
    <s v="San Juan Estuary"/>
    <n v="1"/>
    <x v="0"/>
    <s v="Wild"/>
    <x v="0"/>
    <n v="3"/>
    <n v="1"/>
    <n v="2"/>
    <n v="2"/>
    <s v="BS"/>
  </r>
  <r>
    <x v="16"/>
    <x v="0"/>
    <n v="8"/>
    <x v="4"/>
    <n v="29"/>
    <d v="2019-08-29T00:00:00"/>
    <d v="1899-12-30T01:32:00"/>
    <x v="10"/>
    <s v="Q Helen, top of Island Road"/>
    <s v="San Juan Estuary"/>
    <n v="1"/>
    <x v="2"/>
    <s v="Wild"/>
    <x v="1"/>
    <n v="8"/>
    <n v="1"/>
    <n v="4"/>
    <n v="5"/>
    <s v="BS"/>
  </r>
  <r>
    <x v="16"/>
    <x v="0"/>
    <n v="8"/>
    <x v="4"/>
    <n v="29"/>
    <d v="2019-08-29T00:00:00"/>
    <d v="1899-12-30T01:32:00"/>
    <x v="10"/>
    <s v="Q Helen, top of Island Road"/>
    <s v="San Juan Estuary"/>
    <n v="1"/>
    <x v="3"/>
    <s v="Wild"/>
    <x v="1"/>
    <n v="9"/>
    <n v="1"/>
    <n v="4"/>
    <n v="1"/>
    <s v="BS"/>
  </r>
  <r>
    <x v="16"/>
    <x v="0"/>
    <n v="8"/>
    <x v="4"/>
    <n v="29"/>
    <d v="2019-08-29T00:00:00"/>
    <d v="1899-12-30T01:32:00"/>
    <x v="10"/>
    <s v="Q Helen, top of Island Road"/>
    <s v="San Juan Estuary"/>
    <n v="1"/>
    <x v="10"/>
    <s v="Wild"/>
    <x v="1"/>
    <n v="13"/>
    <n v="1"/>
    <n v="4"/>
    <n v="3"/>
    <s v="BS"/>
  </r>
  <r>
    <x v="17"/>
    <x v="0"/>
    <n v="9"/>
    <x v="5"/>
    <n v="6"/>
    <d v="2019-09-06T00:00:00"/>
    <d v="1899-12-30T11:12:00"/>
    <x v="6"/>
    <s v="Smokies"/>
    <s v="Gordon Estuary"/>
    <n v="1"/>
    <x v="9"/>
    <s v="Wild"/>
    <x v="3"/>
    <n v="5"/>
    <n v="1"/>
    <n v="3"/>
    <n v="1"/>
    <s v="BS"/>
  </r>
  <r>
    <x v="17"/>
    <x v="0"/>
    <n v="9"/>
    <x v="5"/>
    <n v="6"/>
    <d v="2019-09-06T00:00:00"/>
    <d v="1899-12-30T11:12:00"/>
    <x v="6"/>
    <s v="Smokies"/>
    <s v="Gordon Estuary"/>
    <n v="1"/>
    <x v="0"/>
    <s v="Wild"/>
    <x v="3"/>
    <n v="3"/>
    <n v="1"/>
    <n v="3"/>
    <n v="3"/>
    <s v="BS"/>
  </r>
  <r>
    <x v="17"/>
    <x v="0"/>
    <n v="9"/>
    <x v="5"/>
    <n v="6"/>
    <d v="2019-09-06T00:00:00"/>
    <d v="1899-12-30T11:12:00"/>
    <x v="6"/>
    <s v="Smokies"/>
    <s v="Gordon Estuary"/>
    <n v="1"/>
    <x v="2"/>
    <s v="Wild"/>
    <x v="1"/>
    <n v="8"/>
    <n v="1"/>
    <n v="4"/>
    <n v="10"/>
    <s v="BS"/>
  </r>
  <r>
    <x v="17"/>
    <x v="0"/>
    <n v="9"/>
    <x v="5"/>
    <n v="6"/>
    <d v="2019-09-06T00:00:00"/>
    <d v="1899-12-30T11:12:00"/>
    <x v="6"/>
    <s v="Smokies"/>
    <s v="Gordon Estuary"/>
    <n v="1"/>
    <x v="5"/>
    <s v="Wild"/>
    <x v="1"/>
    <n v="15"/>
    <n v="1"/>
    <n v="4"/>
    <n v="22"/>
    <s v="BS"/>
  </r>
  <r>
    <x v="17"/>
    <x v="0"/>
    <n v="9"/>
    <x v="5"/>
    <n v="6"/>
    <d v="2019-09-06T00:00:00"/>
    <d v="1899-12-30T11:12:00"/>
    <x v="6"/>
    <s v="Smokies"/>
    <s v="Gordon Estuary"/>
    <n v="1"/>
    <x v="10"/>
    <s v="Wild"/>
    <x v="1"/>
    <n v="13"/>
    <n v="1"/>
    <n v="4"/>
    <n v="20"/>
    <s v="BS"/>
  </r>
  <r>
    <x v="17"/>
    <x v="0"/>
    <n v="9"/>
    <x v="5"/>
    <n v="6"/>
    <d v="2019-09-06T00:00:00"/>
    <d v="1899-12-30T11:12:00"/>
    <x v="6"/>
    <s v="Smokies"/>
    <s v="Gordon Estuary"/>
    <n v="1"/>
    <x v="20"/>
    <s v="Wild"/>
    <x v="1"/>
    <n v="17"/>
    <n v="1"/>
    <n v="4"/>
    <n v="150"/>
    <s v="BS"/>
  </r>
  <r>
    <x v="17"/>
    <x v="0"/>
    <n v="9"/>
    <x v="5"/>
    <n v="6"/>
    <d v="2019-09-06T00:00:00"/>
    <d v="1899-12-30T12:20:00"/>
    <x v="11"/>
    <s v="Q4, u/s of Tanis's template site"/>
    <s v="San Juan Estuary"/>
    <n v="1"/>
    <x v="0"/>
    <s v="Wild"/>
    <x v="3"/>
    <n v="3"/>
    <n v="1"/>
    <n v="3"/>
    <n v="1"/>
    <s v="BS"/>
  </r>
  <r>
    <x v="17"/>
    <x v="0"/>
    <n v="9"/>
    <x v="5"/>
    <n v="6"/>
    <d v="2019-09-06T00:00:00"/>
    <d v="1899-12-30T12:20:00"/>
    <x v="11"/>
    <s v="Q4, u/s of Tanis's template site"/>
    <s v="San Juan Estuary"/>
    <n v="1"/>
    <x v="3"/>
    <s v="Wild"/>
    <x v="1"/>
    <n v="9"/>
    <n v="1"/>
    <n v="4"/>
    <n v="1"/>
    <s v="BS"/>
  </r>
  <r>
    <x v="17"/>
    <x v="0"/>
    <n v="9"/>
    <x v="5"/>
    <n v="6"/>
    <d v="2019-09-06T00:00:00"/>
    <d v="1899-12-30T12:20:00"/>
    <x v="11"/>
    <s v="Q4, u/s of Tanis's template site"/>
    <s v="San Juan Estuary"/>
    <n v="1"/>
    <x v="5"/>
    <s v="Wild"/>
    <x v="1"/>
    <n v="15"/>
    <n v="1"/>
    <n v="4"/>
    <n v="2"/>
    <s v="BS"/>
  </r>
  <r>
    <x v="17"/>
    <x v="0"/>
    <n v="9"/>
    <x v="5"/>
    <n v="6"/>
    <d v="2019-09-06T00:00:00"/>
    <d v="1899-12-30T12:50:00"/>
    <x v="15"/>
    <s v="Q07, Central/South Arm confluence"/>
    <s v="San Juan Estuary"/>
    <n v="1"/>
    <x v="0"/>
    <s v="Wild"/>
    <x v="3"/>
    <n v="3"/>
    <n v="1"/>
    <n v="3"/>
    <n v="5"/>
    <s v="BS"/>
  </r>
  <r>
    <x v="17"/>
    <x v="0"/>
    <n v="9"/>
    <x v="5"/>
    <n v="6"/>
    <d v="2019-09-06T00:00:00"/>
    <d v="1899-12-30T12:50:00"/>
    <x v="15"/>
    <s v="Q07, Central/South Arm confluence"/>
    <s v="San Juan Estuary"/>
    <n v="1"/>
    <x v="2"/>
    <s v="Wild"/>
    <x v="1"/>
    <n v="8"/>
    <n v="1"/>
    <n v="4"/>
    <n v="13"/>
    <s v="BS"/>
  </r>
  <r>
    <x v="17"/>
    <x v="0"/>
    <n v="9"/>
    <x v="5"/>
    <n v="6"/>
    <d v="2019-09-06T00:00:00"/>
    <d v="1899-12-30T12:50:00"/>
    <x v="15"/>
    <s v="Q07, Central/South Arm confluence"/>
    <s v="San Juan Estuary"/>
    <n v="1"/>
    <x v="5"/>
    <s v="Wild"/>
    <x v="1"/>
    <n v="15"/>
    <n v="1"/>
    <n v="4"/>
    <n v="5"/>
    <s v="BS"/>
  </r>
  <r>
    <x v="17"/>
    <x v="0"/>
    <n v="9"/>
    <x v="5"/>
    <n v="6"/>
    <d v="2019-09-06T00:00:00"/>
    <d v="1899-12-30T12:50:00"/>
    <x v="15"/>
    <s v="Q07, Central/South Arm confluence"/>
    <s v="San Juan Estuary"/>
    <n v="1"/>
    <x v="10"/>
    <s v="Wild"/>
    <x v="1"/>
    <n v="13"/>
    <n v="1"/>
    <n v="4"/>
    <n v="410"/>
    <s v="BS"/>
  </r>
  <r>
    <x v="17"/>
    <x v="0"/>
    <n v="9"/>
    <x v="5"/>
    <n v="6"/>
    <d v="2019-09-06T00:00:00"/>
    <d v="1899-12-30T13:06:00"/>
    <x v="2"/>
    <s v="South Arm SJ (Old Mill)"/>
    <s v="San Juan Estuary"/>
    <n v="1"/>
    <x v="0"/>
    <s v="Wild"/>
    <x v="3"/>
    <n v="3"/>
    <n v="1"/>
    <n v="3"/>
    <n v="9"/>
    <s v="BS"/>
  </r>
  <r>
    <x v="17"/>
    <x v="0"/>
    <n v="9"/>
    <x v="5"/>
    <n v="6"/>
    <d v="2019-09-06T00:00:00"/>
    <d v="1899-12-30T13:06:00"/>
    <x v="2"/>
    <s v="South Arm SJ (Old Mill)"/>
    <s v="San Juan Estuary"/>
    <n v="1"/>
    <x v="2"/>
    <s v="Wild"/>
    <x v="1"/>
    <n v="8"/>
    <n v="1"/>
    <n v="4"/>
    <n v="2"/>
    <s v="BS"/>
  </r>
  <r>
    <x v="17"/>
    <x v="0"/>
    <n v="9"/>
    <x v="5"/>
    <n v="6"/>
    <d v="2019-09-06T00:00:00"/>
    <d v="1899-12-30T13:06:00"/>
    <x v="2"/>
    <s v="South Arm SJ (Old Mill)"/>
    <s v="San Juan Estuary"/>
    <n v="1"/>
    <x v="3"/>
    <s v="Wild"/>
    <x v="1"/>
    <n v="9"/>
    <n v="1"/>
    <n v="4"/>
    <n v="421"/>
    <s v="BS"/>
  </r>
  <r>
    <x v="17"/>
    <x v="0"/>
    <n v="9"/>
    <x v="5"/>
    <n v="6"/>
    <d v="2019-09-06T00:00:00"/>
    <d v="1899-12-30T13:06:00"/>
    <x v="2"/>
    <s v="South Arm SJ (Old Mill)"/>
    <s v="San Juan Estuary"/>
    <n v="1"/>
    <x v="4"/>
    <s v="Wild"/>
    <x v="1"/>
    <n v="18"/>
    <n v="1"/>
    <n v="4"/>
    <n v="1"/>
    <s v="BS"/>
  </r>
  <r>
    <x v="17"/>
    <x v="0"/>
    <n v="9"/>
    <x v="5"/>
    <n v="6"/>
    <d v="2019-09-06T00:00:00"/>
    <d v="1899-12-30T13:06:00"/>
    <x v="2"/>
    <s v="South Arm SJ (Old Mill)"/>
    <s v="San Juan Estuary"/>
    <n v="1"/>
    <x v="5"/>
    <s v="Wild"/>
    <x v="1"/>
    <n v="15"/>
    <n v="1"/>
    <n v="4"/>
    <n v="13"/>
    <s v="BS"/>
  </r>
  <r>
    <x v="17"/>
    <x v="0"/>
    <n v="9"/>
    <x v="5"/>
    <n v="6"/>
    <d v="2019-09-06T00:00:00"/>
    <d v="1899-12-30T13:06:00"/>
    <x v="2"/>
    <s v="South Arm SJ (Old Mill)"/>
    <s v="San Juan Estuary"/>
    <n v="1"/>
    <x v="10"/>
    <s v="Wild"/>
    <x v="1"/>
    <n v="13"/>
    <n v="1"/>
    <n v="4"/>
    <n v="510"/>
    <s v="BS"/>
  </r>
  <r>
    <x v="17"/>
    <x v="0"/>
    <n v="9"/>
    <x v="5"/>
    <n v="6"/>
    <d v="2019-09-06T00:00:00"/>
    <d v="1899-12-30T13:35:00"/>
    <x v="3"/>
    <s v="Central Arm SJ at Island Rd Bridge"/>
    <s v="San Juan Estuary"/>
    <n v="1"/>
    <x v="2"/>
    <s v="Wild"/>
    <x v="1"/>
    <n v="8"/>
    <n v="1"/>
    <n v="4"/>
    <n v="9"/>
    <s v="BS"/>
  </r>
  <r>
    <x v="17"/>
    <x v="0"/>
    <n v="9"/>
    <x v="5"/>
    <n v="6"/>
    <d v="2019-09-06T00:00:00"/>
    <d v="1899-12-30T13:35:00"/>
    <x v="3"/>
    <s v="Central Arm SJ at Island Rd Bridge"/>
    <s v="San Juan Estuary"/>
    <n v="1"/>
    <x v="4"/>
    <s v="Wild"/>
    <x v="1"/>
    <n v="18"/>
    <n v="1"/>
    <n v="4"/>
    <n v="1"/>
    <s v="BS"/>
  </r>
  <r>
    <x v="17"/>
    <x v="0"/>
    <n v="9"/>
    <x v="5"/>
    <n v="6"/>
    <d v="2019-09-06T00:00:00"/>
    <d v="1899-12-30T13:35:00"/>
    <x v="3"/>
    <s v="Central Arm SJ at Island Rd Bridge"/>
    <s v="San Juan Estuary"/>
    <n v="1"/>
    <x v="5"/>
    <s v="Wild"/>
    <x v="1"/>
    <n v="15"/>
    <n v="1"/>
    <n v="4"/>
    <n v="5"/>
    <s v="BS"/>
  </r>
  <r>
    <x v="17"/>
    <x v="0"/>
    <n v="9"/>
    <x v="5"/>
    <n v="6"/>
    <d v="2019-09-06T00:00:00"/>
    <d v="1899-12-30T13:35:00"/>
    <x v="3"/>
    <s v="Central Arm SJ at Island Rd Bridge"/>
    <s v="San Juan Estuary"/>
    <n v="1"/>
    <x v="6"/>
    <s v="Wild"/>
    <x v="1"/>
    <n v="11"/>
    <n v="1"/>
    <n v="4"/>
    <n v="1"/>
    <s v="BS"/>
  </r>
  <r>
    <x v="17"/>
    <x v="0"/>
    <n v="9"/>
    <x v="5"/>
    <n v="6"/>
    <d v="2019-09-06T00:00:00"/>
    <d v="1899-12-30T13:35:00"/>
    <x v="3"/>
    <s v="Central Arm SJ at Island Rd Bridge"/>
    <s v="San Juan Estuary"/>
    <n v="1"/>
    <x v="10"/>
    <s v="Wild"/>
    <x v="1"/>
    <n v="13"/>
    <n v="1"/>
    <n v="4"/>
    <n v="26"/>
    <s v="BS"/>
  </r>
  <r>
    <x v="17"/>
    <x v="0"/>
    <n v="9"/>
    <x v="5"/>
    <n v="6"/>
    <d v="2019-09-06T00:00:00"/>
    <d v="1899-12-30T13:52:00"/>
    <x v="10"/>
    <s v="Q Helen, top of Island Road"/>
    <s v="San Juan Estuary"/>
    <n v="1"/>
    <x v="0"/>
    <s v="Wild"/>
    <x v="3"/>
    <n v="3"/>
    <n v="1"/>
    <n v="3"/>
    <n v="1"/>
    <s v="BS"/>
  </r>
  <r>
    <x v="17"/>
    <x v="0"/>
    <n v="9"/>
    <x v="5"/>
    <n v="6"/>
    <d v="2019-09-06T00:00:00"/>
    <d v="1899-12-30T13:52:00"/>
    <x v="10"/>
    <s v="Q Helen, top of Island Road"/>
    <s v="San Juan Estuary"/>
    <n v="1"/>
    <x v="0"/>
    <s v="Wild"/>
    <x v="0"/>
    <n v="3"/>
    <n v="1"/>
    <n v="2"/>
    <n v="2"/>
    <s v="BS"/>
  </r>
  <r>
    <x v="17"/>
    <x v="0"/>
    <n v="9"/>
    <x v="5"/>
    <n v="6"/>
    <d v="2019-09-06T00:00:00"/>
    <d v="1899-12-30T13:52:00"/>
    <x v="10"/>
    <s v="Q Helen, top of Island Road"/>
    <s v="San Juan Estuary"/>
    <n v="1"/>
    <x v="2"/>
    <s v="Wild"/>
    <x v="1"/>
    <n v="8"/>
    <n v="1"/>
    <n v="4"/>
    <n v="21"/>
    <s v="BS"/>
  </r>
  <r>
    <x v="17"/>
    <x v="0"/>
    <n v="9"/>
    <x v="5"/>
    <n v="6"/>
    <d v="2019-09-06T00:00:00"/>
    <d v="1899-12-30T13:52:00"/>
    <x v="10"/>
    <s v="Q Helen, top of Island Road"/>
    <s v="San Juan Estuary"/>
    <n v="1"/>
    <x v="3"/>
    <s v="Wild"/>
    <x v="1"/>
    <n v="9"/>
    <n v="1"/>
    <n v="4"/>
    <n v="5"/>
    <s v="BS"/>
  </r>
  <r>
    <x v="17"/>
    <x v="0"/>
    <n v="9"/>
    <x v="5"/>
    <n v="6"/>
    <d v="2019-09-06T00:00:00"/>
    <d v="1899-12-30T13:52:00"/>
    <x v="10"/>
    <s v="Q Helen, top of Island Road"/>
    <s v="San Juan Estuary"/>
    <n v="1"/>
    <x v="6"/>
    <s v="Wild"/>
    <x v="1"/>
    <n v="11"/>
    <n v="1"/>
    <n v="4"/>
    <n v="2"/>
    <s v="BS"/>
  </r>
  <r>
    <x v="17"/>
    <x v="0"/>
    <n v="9"/>
    <x v="5"/>
    <n v="6"/>
    <d v="2019-09-06T00:00:00"/>
    <d v="1899-12-30T13:52:00"/>
    <x v="10"/>
    <s v="Q Helen, top of Island Road"/>
    <s v="San Juan Estuary"/>
    <n v="1"/>
    <x v="10"/>
    <s v="Wild"/>
    <x v="1"/>
    <n v="13"/>
    <n v="1"/>
    <n v="4"/>
    <n v="10"/>
    <s v="BS"/>
  </r>
  <r>
    <x v="17"/>
    <x v="0"/>
    <n v="9"/>
    <x v="5"/>
    <n v="6"/>
    <d v="2019-09-06T00:00:00"/>
    <d v="1899-12-30T09:42:00"/>
    <x v="4"/>
    <s v="Butch's (Gordon R.)"/>
    <s v="Gordon Estuary"/>
    <n v="1"/>
    <x v="9"/>
    <s v="Wild"/>
    <x v="3"/>
    <n v="5"/>
    <n v="1"/>
    <n v="3"/>
    <n v="5"/>
    <s v="BS"/>
  </r>
  <r>
    <x v="17"/>
    <x v="0"/>
    <n v="9"/>
    <x v="5"/>
    <n v="6"/>
    <d v="2019-09-06T00:00:00"/>
    <d v="1899-12-30T09:42:00"/>
    <x v="4"/>
    <s v="Butch's (Gordon R.)"/>
    <s v="Gordon Estuary"/>
    <n v="1"/>
    <x v="20"/>
    <s v="Wild"/>
    <x v="1"/>
    <n v="17"/>
    <n v="1"/>
    <n v="4"/>
    <n v="1"/>
    <s v="BS"/>
  </r>
  <r>
    <x v="17"/>
    <x v="0"/>
    <n v="9"/>
    <x v="5"/>
    <n v="6"/>
    <d v="2019-09-06T00:00:00"/>
    <d v="1899-12-30T10:10:00"/>
    <x v="8"/>
    <s v="Q01, left bank Gordon up from confluence"/>
    <s v="Gordon Estuary"/>
    <n v="1"/>
    <x v="11"/>
    <s v="Wild"/>
    <x v="1"/>
    <n v="20"/>
    <n v="1"/>
    <n v="4"/>
    <n v="5"/>
    <s v="BS"/>
  </r>
  <r>
    <x v="17"/>
    <x v="0"/>
    <n v="9"/>
    <x v="5"/>
    <n v="6"/>
    <d v="2019-09-06T00:00:00"/>
    <d v="1899-12-30T10:25:00"/>
    <x v="1"/>
    <s v="Gallaugher's"/>
    <s v="Gordon Estuary"/>
    <n v="1"/>
    <x v="2"/>
    <s v="Wild"/>
    <x v="1"/>
    <n v="8"/>
    <n v="1"/>
    <n v="4"/>
    <n v="7"/>
    <s v="BS"/>
  </r>
  <r>
    <x v="17"/>
    <x v="0"/>
    <n v="9"/>
    <x v="5"/>
    <n v="6"/>
    <d v="2019-09-06T00:00:00"/>
    <d v="1899-12-30T10:25:00"/>
    <x v="1"/>
    <s v="Gallaugher's"/>
    <s v="Gordon Estuary"/>
    <n v="1"/>
    <x v="3"/>
    <s v="Wild"/>
    <x v="1"/>
    <n v="9"/>
    <n v="1"/>
    <n v="4"/>
    <n v="115"/>
    <s v="BS"/>
  </r>
  <r>
    <x v="17"/>
    <x v="0"/>
    <n v="9"/>
    <x v="5"/>
    <n v="6"/>
    <d v="2019-09-06T00:00:00"/>
    <d v="1899-12-30T10:25:00"/>
    <x v="1"/>
    <s v="Gallaugher's"/>
    <s v="Gordon Estuary"/>
    <n v="1"/>
    <x v="4"/>
    <s v="Wild"/>
    <x v="1"/>
    <n v="18"/>
    <n v="1"/>
    <n v="4"/>
    <n v="1"/>
    <s v="BS"/>
  </r>
  <r>
    <x v="17"/>
    <x v="0"/>
    <n v="9"/>
    <x v="5"/>
    <n v="6"/>
    <d v="2019-09-06T00:00:00"/>
    <d v="1899-12-30T10:25:00"/>
    <x v="1"/>
    <s v="Gallaugher's"/>
    <s v="Gordon Estuary"/>
    <n v="1"/>
    <x v="5"/>
    <s v="Wild"/>
    <x v="1"/>
    <n v="15"/>
    <n v="1"/>
    <n v="4"/>
    <n v="25"/>
    <s v="BS"/>
  </r>
  <r>
    <x v="17"/>
    <x v="0"/>
    <n v="9"/>
    <x v="5"/>
    <n v="6"/>
    <d v="2019-09-06T00:00:00"/>
    <d v="1899-12-30T10:25:00"/>
    <x v="1"/>
    <s v="Gallaugher's"/>
    <s v="Gordon Estuary"/>
    <n v="1"/>
    <x v="10"/>
    <s v="Wild"/>
    <x v="1"/>
    <n v="13"/>
    <n v="1"/>
    <n v="4"/>
    <n v="45"/>
    <s v="BS"/>
  </r>
  <r>
    <x v="17"/>
    <x v="0"/>
    <n v="9"/>
    <x v="5"/>
    <n v="6"/>
    <d v="2019-09-06T00:00:00"/>
    <d v="1899-12-30T10:25:00"/>
    <x v="1"/>
    <s v="Gallaugher's"/>
    <s v="Gordon Estuary"/>
    <n v="1"/>
    <x v="11"/>
    <s v="Wild"/>
    <x v="1"/>
    <n v="20"/>
    <n v="1"/>
    <n v="4"/>
    <n v="1"/>
    <s v="BS"/>
  </r>
  <r>
    <x v="17"/>
    <x v="0"/>
    <n v="9"/>
    <x v="5"/>
    <n v="6"/>
    <d v="2019-09-06T00:00:00"/>
    <d v="1899-12-30T10:42:00"/>
    <x v="7"/>
    <s v="Q08, Jeff's Boat Ramp"/>
    <s v="Gordon Estuary"/>
    <n v="1"/>
    <x v="2"/>
    <s v="Wild"/>
    <x v="1"/>
    <n v="8"/>
    <n v="1"/>
    <n v="4"/>
    <n v="17"/>
    <s v="BS"/>
  </r>
  <r>
    <x v="17"/>
    <x v="0"/>
    <n v="9"/>
    <x v="5"/>
    <n v="6"/>
    <d v="2019-09-06T00:00:00"/>
    <d v="1899-12-30T10:42:00"/>
    <x v="7"/>
    <s v="Q08, Jeff's Boat Ramp"/>
    <s v="Gordon Estuary"/>
    <n v="1"/>
    <x v="4"/>
    <s v="Wild"/>
    <x v="1"/>
    <n v="18"/>
    <n v="1"/>
    <n v="4"/>
    <n v="5"/>
    <s v="BS"/>
  </r>
  <r>
    <x v="17"/>
    <x v="0"/>
    <n v="9"/>
    <x v="5"/>
    <n v="6"/>
    <d v="2019-09-06T00:00:00"/>
    <d v="1899-12-30T10:42:00"/>
    <x v="7"/>
    <s v="Q08, Jeff's Boat Ramp"/>
    <s v="Gordon Estuary"/>
    <n v="1"/>
    <x v="5"/>
    <s v="Wild"/>
    <x v="1"/>
    <n v="15"/>
    <n v="1"/>
    <n v="4"/>
    <n v="14"/>
    <s v="BS"/>
  </r>
  <r>
    <x v="17"/>
    <x v="0"/>
    <n v="9"/>
    <x v="5"/>
    <n v="6"/>
    <d v="2019-09-06T00:00:00"/>
    <d v="1899-12-30T10:42:00"/>
    <x v="7"/>
    <s v="Q08, Jeff's Boat Ramp"/>
    <s v="Gordon Estuary"/>
    <n v="1"/>
    <x v="10"/>
    <s v="Wild"/>
    <x v="1"/>
    <n v="13"/>
    <n v="1"/>
    <n v="4"/>
    <n v="100"/>
    <s v="BS"/>
  </r>
  <r>
    <x v="17"/>
    <x v="0"/>
    <n v="9"/>
    <x v="5"/>
    <n v="6"/>
    <d v="2019-09-06T00:00:00"/>
    <d v="1899-12-30T10:42:00"/>
    <x v="7"/>
    <s v="Q08, Jeff's Boat Ramp"/>
    <s v="Gordon Estuary"/>
    <n v="1"/>
    <x v="11"/>
    <s v="Wild"/>
    <x v="1"/>
    <n v="20"/>
    <n v="1"/>
    <n v="4"/>
    <n v="7"/>
    <s v="BS"/>
  </r>
  <r>
    <x v="17"/>
    <x v="0"/>
    <n v="9"/>
    <x v="5"/>
    <n v="6"/>
    <d v="2019-09-06T00:00:00"/>
    <d v="1899-12-30T10:42:00"/>
    <x v="7"/>
    <s v="Q08, Jeff's Boat Ramp"/>
    <s v="Gordon Estuary"/>
    <n v="1"/>
    <x v="21"/>
    <s v="Wild"/>
    <x v="1"/>
    <n v="19"/>
    <n v="1"/>
    <n v="4"/>
    <n v="1"/>
    <s v="BS"/>
  </r>
  <r>
    <x v="17"/>
    <x v="0"/>
    <n v="9"/>
    <x v="5"/>
    <n v="6"/>
    <d v="2019-09-06T00:00:00"/>
    <d v="1899-12-30T10:42:00"/>
    <x v="7"/>
    <s v="Q08, Jeff's Boat Ramp"/>
    <s v="Gordon Estuary"/>
    <n v="1"/>
    <x v="8"/>
    <s v="Wild"/>
    <x v="2"/>
    <n v="14"/>
    <n v="1"/>
    <n v="5"/>
    <s v="lots"/>
    <s v="BS"/>
  </r>
  <r>
    <x v="17"/>
    <x v="0"/>
    <n v="9"/>
    <x v="5"/>
    <n v="6"/>
    <d v="2019-09-06T00:00:00"/>
    <d v="1899-12-30T10:42:00"/>
    <x v="7"/>
    <s v="Q08, Jeff's Boat Ramp"/>
    <s v="Gordon Estuary"/>
    <n v="1"/>
    <x v="16"/>
    <s v="Wild"/>
    <x v="1"/>
    <n v="21"/>
    <n v="1"/>
    <n v="4"/>
    <n v="1"/>
    <s v="BS"/>
  </r>
  <r>
    <x v="17"/>
    <x v="0"/>
    <n v="9"/>
    <x v="5"/>
    <n v="6"/>
    <d v="2019-09-06T00:00:00"/>
    <d v="1899-12-30T11:00:00"/>
    <x v="0"/>
    <s v="Pacheedah Shores Boat Ramp"/>
    <s v="Gordon Estuary"/>
    <n v="1"/>
    <x v="0"/>
    <s v="Wild"/>
    <x v="3"/>
    <n v="3"/>
    <n v="1"/>
    <n v="3"/>
    <n v="1"/>
    <s v="BS"/>
  </r>
  <r>
    <x v="17"/>
    <x v="0"/>
    <n v="9"/>
    <x v="5"/>
    <n v="6"/>
    <d v="2019-09-06T00:00:00"/>
    <d v="1899-12-30T11:00:00"/>
    <x v="0"/>
    <s v="Pacheedah Shores Boat Ramp"/>
    <s v="Gordon Estuary"/>
    <n v="1"/>
    <x v="2"/>
    <s v="Wild"/>
    <x v="1"/>
    <n v="8"/>
    <n v="1"/>
    <n v="4"/>
    <n v="10"/>
    <s v="BS"/>
  </r>
  <r>
    <x v="17"/>
    <x v="0"/>
    <n v="9"/>
    <x v="5"/>
    <n v="6"/>
    <d v="2019-09-06T00:00:00"/>
    <d v="1899-12-30T11:00:00"/>
    <x v="0"/>
    <s v="Pacheedah Shores Boat Ramp"/>
    <s v="Gordon Estuary"/>
    <n v="1"/>
    <x v="3"/>
    <s v="Wild"/>
    <x v="1"/>
    <n v="9"/>
    <n v="1"/>
    <n v="4"/>
    <n v="1"/>
    <s v="BS"/>
  </r>
  <r>
    <x v="17"/>
    <x v="0"/>
    <n v="9"/>
    <x v="5"/>
    <n v="6"/>
    <d v="2019-09-06T00:00:00"/>
    <d v="1899-12-30T11:00:00"/>
    <x v="0"/>
    <s v="Pacheedah Shores Boat Ramp"/>
    <s v="Gordon Estuary"/>
    <n v="1"/>
    <x v="4"/>
    <s v="Wild"/>
    <x v="1"/>
    <n v="18"/>
    <n v="1"/>
    <n v="4"/>
    <n v="5"/>
    <s v="BS"/>
  </r>
  <r>
    <x v="17"/>
    <x v="0"/>
    <n v="9"/>
    <x v="5"/>
    <n v="6"/>
    <d v="2019-09-06T00:00:00"/>
    <d v="1899-12-30T11:00:00"/>
    <x v="0"/>
    <s v="Pacheedah Shores Boat Ramp"/>
    <s v="Gordon Estuary"/>
    <n v="1"/>
    <x v="5"/>
    <s v="Wild"/>
    <x v="1"/>
    <n v="15"/>
    <n v="1"/>
    <n v="4"/>
    <n v="54"/>
    <s v="BS"/>
  </r>
  <r>
    <x v="17"/>
    <x v="0"/>
    <n v="9"/>
    <x v="5"/>
    <n v="6"/>
    <d v="2019-09-06T00:00:00"/>
    <d v="1899-12-30T11:00:00"/>
    <x v="0"/>
    <s v="Pacheedah Shores Boat Ramp"/>
    <s v="Gordon Estuary"/>
    <n v="1"/>
    <x v="10"/>
    <s v="Wild"/>
    <x v="1"/>
    <n v="13"/>
    <n v="1"/>
    <n v="4"/>
    <n v="104"/>
    <s v="BS"/>
  </r>
  <r>
    <x v="17"/>
    <x v="0"/>
    <n v="9"/>
    <x v="5"/>
    <n v="6"/>
    <d v="2019-09-06T00:00:00"/>
    <d v="1899-12-30T11:00:00"/>
    <x v="0"/>
    <s v="Pacheedah Shores Boat Ramp"/>
    <s v="Gordon Estuary"/>
    <n v="1"/>
    <x v="11"/>
    <s v="Wild"/>
    <x v="1"/>
    <n v="20"/>
    <n v="1"/>
    <n v="4"/>
    <n v="3"/>
    <s v="BS"/>
  </r>
  <r>
    <x v="17"/>
    <x v="0"/>
    <n v="9"/>
    <x v="5"/>
    <n v="6"/>
    <d v="2019-09-06T00:00:00"/>
    <d v="1899-12-30T11:00:00"/>
    <x v="0"/>
    <s v="Pacheedah Shores Boat Ramp"/>
    <s v="Gordon Estuary"/>
    <n v="1"/>
    <x v="8"/>
    <s v="Wild"/>
    <x v="2"/>
    <n v="14"/>
    <n v="1"/>
    <n v="5"/>
    <n v="10"/>
    <s v="BS"/>
  </r>
  <r>
    <x v="18"/>
    <x v="0"/>
    <n v="9"/>
    <x v="5"/>
    <n v="11"/>
    <d v="2019-09-11T00:00:00"/>
    <d v="1899-12-30T09:31:00"/>
    <x v="8"/>
    <s v="Q01, left bank Gordon up from confluence"/>
    <s v="Gordon Estuary"/>
    <n v="1"/>
    <x v="2"/>
    <s v="Wild"/>
    <x v="1"/>
    <n v="8"/>
    <n v="1"/>
    <n v="4"/>
    <n v="2"/>
    <s v="BS"/>
  </r>
  <r>
    <x v="18"/>
    <x v="0"/>
    <n v="9"/>
    <x v="5"/>
    <n v="11"/>
    <d v="2019-09-11T00:00:00"/>
    <d v="1899-12-30T09:31:00"/>
    <x v="8"/>
    <s v="Q01, left bank Gordon up from confluence"/>
    <s v="Gordon Estuary"/>
    <n v="1"/>
    <x v="3"/>
    <s v="Wild"/>
    <x v="1"/>
    <n v="9"/>
    <n v="1"/>
    <n v="4"/>
    <n v="2"/>
    <s v="BS"/>
  </r>
  <r>
    <x v="18"/>
    <x v="0"/>
    <n v="9"/>
    <x v="5"/>
    <n v="11"/>
    <d v="2019-09-11T00:00:00"/>
    <d v="1899-12-30T09:31:00"/>
    <x v="8"/>
    <s v="Q01, left bank Gordon up from confluence"/>
    <s v="Gordon Estuary"/>
    <n v="1"/>
    <x v="4"/>
    <s v="Wild"/>
    <x v="1"/>
    <n v="18"/>
    <n v="1"/>
    <n v="4"/>
    <n v="1"/>
    <s v="BS"/>
  </r>
  <r>
    <x v="18"/>
    <x v="0"/>
    <n v="9"/>
    <x v="5"/>
    <n v="11"/>
    <d v="2019-09-11T00:00:00"/>
    <d v="1899-12-30T09:31:00"/>
    <x v="8"/>
    <s v="Q01, left bank Gordon up from confluence"/>
    <s v="Gordon Estuary"/>
    <n v="1"/>
    <x v="5"/>
    <s v="Wild"/>
    <x v="1"/>
    <n v="15"/>
    <n v="1"/>
    <n v="4"/>
    <n v="2"/>
    <s v="BS"/>
  </r>
  <r>
    <x v="18"/>
    <x v="0"/>
    <n v="9"/>
    <x v="5"/>
    <n v="11"/>
    <d v="2019-09-11T00:00:00"/>
    <d v="1899-12-30T09:52:00"/>
    <x v="4"/>
    <s v="Butch's (Gordon R.)"/>
    <s v="Gordon Estuary"/>
    <n v="1"/>
    <x v="2"/>
    <s v="Wild"/>
    <x v="1"/>
    <n v="8"/>
    <n v="1"/>
    <n v="4"/>
    <n v="2"/>
    <s v="BS"/>
  </r>
  <r>
    <x v="18"/>
    <x v="0"/>
    <n v="9"/>
    <x v="5"/>
    <n v="11"/>
    <d v="2019-09-11T00:00:00"/>
    <d v="1899-12-30T09:52:00"/>
    <x v="4"/>
    <s v="Butch's (Gordon R.)"/>
    <s v="Gordon Estuary"/>
    <n v="1"/>
    <x v="3"/>
    <s v="Wild"/>
    <x v="1"/>
    <n v="9"/>
    <n v="1"/>
    <n v="4"/>
    <n v="2"/>
    <s v="BS"/>
  </r>
  <r>
    <x v="18"/>
    <x v="0"/>
    <n v="9"/>
    <x v="5"/>
    <n v="11"/>
    <d v="2019-09-11T00:00:00"/>
    <d v="1899-12-30T09:52:00"/>
    <x v="4"/>
    <s v="Butch's (Gordon R.)"/>
    <s v="Gordon Estuary"/>
    <n v="1"/>
    <x v="4"/>
    <s v="Wild"/>
    <x v="1"/>
    <n v="18"/>
    <n v="1"/>
    <n v="4"/>
    <n v="1"/>
    <s v="BS"/>
  </r>
  <r>
    <x v="18"/>
    <x v="0"/>
    <n v="9"/>
    <x v="5"/>
    <n v="11"/>
    <d v="2019-09-11T00:00:00"/>
    <d v="1899-12-30T10:20:00"/>
    <x v="4"/>
    <s v="Butch's (Gordon R.)"/>
    <s v="Gordon Estuary"/>
    <n v="1"/>
    <x v="5"/>
    <s v="Wild"/>
    <x v="1"/>
    <n v="15"/>
    <n v="1"/>
    <n v="4"/>
    <n v="2"/>
    <s v="BS"/>
  </r>
  <r>
    <x v="18"/>
    <x v="0"/>
    <n v="9"/>
    <x v="5"/>
    <n v="11"/>
    <d v="2019-09-11T00:00:00"/>
    <d v="1899-12-30T10:20:00"/>
    <x v="1"/>
    <s v="Gallaugher's"/>
    <s v="Gordon Estuary"/>
    <n v="1"/>
    <x v="0"/>
    <s v="Wild"/>
    <x v="3"/>
    <n v="3"/>
    <n v="1"/>
    <n v="3"/>
    <n v="3"/>
    <s v="BS"/>
  </r>
  <r>
    <x v="18"/>
    <x v="0"/>
    <n v="9"/>
    <x v="5"/>
    <n v="11"/>
    <d v="2019-09-11T00:00:00"/>
    <d v="1899-12-30T10:20:00"/>
    <x v="1"/>
    <s v="Gallaugher's"/>
    <s v="Gordon Estuary"/>
    <n v="1"/>
    <x v="2"/>
    <s v="Wild"/>
    <x v="1"/>
    <n v="8"/>
    <n v="1"/>
    <n v="4"/>
    <n v="5"/>
    <s v="BS"/>
  </r>
  <r>
    <x v="18"/>
    <x v="0"/>
    <n v="9"/>
    <x v="5"/>
    <n v="11"/>
    <d v="2019-09-11T00:00:00"/>
    <d v="1899-12-30T10:20:00"/>
    <x v="1"/>
    <s v="Gallaugher's"/>
    <s v="Gordon Estuary"/>
    <n v="1"/>
    <x v="3"/>
    <s v="Wild"/>
    <x v="1"/>
    <n v="9"/>
    <n v="1"/>
    <n v="4"/>
    <n v="315"/>
    <s v="BS"/>
  </r>
  <r>
    <x v="18"/>
    <x v="0"/>
    <n v="9"/>
    <x v="5"/>
    <n v="11"/>
    <d v="2019-09-11T00:00:00"/>
    <d v="1899-12-30T10:20:00"/>
    <x v="1"/>
    <s v="Gallaugher's"/>
    <s v="Gordon Estuary"/>
    <n v="1"/>
    <x v="4"/>
    <s v="Wild"/>
    <x v="1"/>
    <n v="18"/>
    <n v="1"/>
    <n v="4"/>
    <n v="6"/>
    <s v="BS"/>
  </r>
  <r>
    <x v="18"/>
    <x v="0"/>
    <n v="9"/>
    <x v="5"/>
    <n v="11"/>
    <d v="2019-09-11T00:00:00"/>
    <d v="1899-12-30T10:20:00"/>
    <x v="1"/>
    <s v="Gallaugher's"/>
    <s v="Gordon Estuary"/>
    <n v="1"/>
    <x v="5"/>
    <s v="Wild"/>
    <x v="1"/>
    <n v="15"/>
    <n v="1"/>
    <n v="4"/>
    <n v="20"/>
    <s v="BS"/>
  </r>
  <r>
    <x v="18"/>
    <x v="0"/>
    <n v="9"/>
    <x v="5"/>
    <n v="11"/>
    <d v="2019-09-11T00:00:00"/>
    <d v="1899-12-30T10:20:00"/>
    <x v="1"/>
    <s v="Gallaugher's"/>
    <s v="Gordon Estuary"/>
    <n v="1"/>
    <x v="6"/>
    <s v="Wild"/>
    <x v="1"/>
    <n v="11"/>
    <n v="1"/>
    <n v="4"/>
    <n v="9"/>
    <s v="BS"/>
  </r>
  <r>
    <x v="18"/>
    <x v="0"/>
    <n v="9"/>
    <x v="5"/>
    <n v="11"/>
    <d v="2019-09-11T00:00:00"/>
    <d v="1899-12-30T10:20:00"/>
    <x v="1"/>
    <s v="Gallaugher's"/>
    <s v="Gordon Estuary"/>
    <n v="1"/>
    <x v="10"/>
    <s v="Wild"/>
    <x v="1"/>
    <n v="13"/>
    <n v="1"/>
    <n v="4"/>
    <n v="47"/>
    <s v="BS"/>
  </r>
  <r>
    <x v="18"/>
    <x v="0"/>
    <n v="9"/>
    <x v="5"/>
    <n v="11"/>
    <d v="2019-09-11T00:00:00"/>
    <d v="1899-12-30T10:20:00"/>
    <x v="1"/>
    <s v="Gallaugher's"/>
    <s v="Gordon Estuary"/>
    <n v="1"/>
    <x v="11"/>
    <s v="Wild"/>
    <x v="1"/>
    <n v="20"/>
    <n v="1"/>
    <n v="4"/>
    <n v="1"/>
    <s v="BS"/>
  </r>
  <r>
    <x v="18"/>
    <x v="0"/>
    <n v="9"/>
    <x v="5"/>
    <n v="11"/>
    <d v="2019-09-11T00:00:00"/>
    <d v="1899-12-30T10:20:00"/>
    <x v="1"/>
    <s v="Gallaugher's"/>
    <s v="Gordon Estuary"/>
    <n v="1"/>
    <x v="16"/>
    <s v="Wild"/>
    <x v="1"/>
    <n v="21"/>
    <n v="1"/>
    <n v="4"/>
    <n v="1"/>
    <s v="BS"/>
  </r>
  <r>
    <x v="18"/>
    <x v="0"/>
    <n v="9"/>
    <x v="5"/>
    <n v="11"/>
    <d v="2019-09-11T00:00:00"/>
    <d v="1899-12-30T10:45:00"/>
    <x v="9"/>
    <s v="Q Jeff (right bank opposite N. Arm confl.)"/>
    <s v="Gordon Estuary"/>
    <n v="1"/>
    <x v="0"/>
    <s v="Wild"/>
    <x v="0"/>
    <n v="3"/>
    <n v="1"/>
    <n v="2"/>
    <n v="1"/>
    <s v="BS"/>
  </r>
  <r>
    <x v="18"/>
    <x v="0"/>
    <n v="9"/>
    <x v="5"/>
    <n v="11"/>
    <d v="2019-09-11T00:00:00"/>
    <d v="1899-12-30T10:45:00"/>
    <x v="9"/>
    <s v="Q Jeff (right bank opposite N. Arm confl.)"/>
    <s v="Gordon Estuary"/>
    <n v="1"/>
    <x v="2"/>
    <s v="Wild"/>
    <x v="1"/>
    <n v="8"/>
    <n v="1"/>
    <n v="4"/>
    <n v="12"/>
    <s v="BS"/>
  </r>
  <r>
    <x v="18"/>
    <x v="0"/>
    <n v="9"/>
    <x v="5"/>
    <n v="11"/>
    <d v="2019-09-11T00:00:00"/>
    <d v="1899-12-30T10:45:00"/>
    <x v="9"/>
    <s v="Q Jeff (right bank opposite N. Arm confl.)"/>
    <s v="Gordon Estuary"/>
    <n v="1"/>
    <x v="4"/>
    <s v="Wild"/>
    <x v="1"/>
    <n v="18"/>
    <n v="1"/>
    <n v="4"/>
    <n v="6"/>
    <s v="BS"/>
  </r>
  <r>
    <x v="18"/>
    <x v="0"/>
    <n v="9"/>
    <x v="5"/>
    <n v="11"/>
    <d v="2019-09-11T00:00:00"/>
    <d v="1899-12-30T10:45:00"/>
    <x v="9"/>
    <s v="Q Jeff (right bank opposite N. Arm confl.)"/>
    <s v="Gordon Estuary"/>
    <n v="1"/>
    <x v="5"/>
    <s v="Wild"/>
    <x v="1"/>
    <n v="15"/>
    <n v="1"/>
    <n v="4"/>
    <n v="15"/>
    <s v="BS"/>
  </r>
  <r>
    <x v="18"/>
    <x v="0"/>
    <n v="9"/>
    <x v="5"/>
    <n v="11"/>
    <d v="2019-09-11T00:00:00"/>
    <d v="1899-12-30T10:45:00"/>
    <x v="9"/>
    <s v="Q Jeff (right bank opposite N. Arm confl.)"/>
    <s v="Gordon Estuary"/>
    <n v="1"/>
    <x v="10"/>
    <s v="Wild"/>
    <x v="1"/>
    <n v="13"/>
    <n v="1"/>
    <n v="4"/>
    <n v="83"/>
    <s v="BS"/>
  </r>
  <r>
    <x v="18"/>
    <x v="0"/>
    <n v="9"/>
    <x v="5"/>
    <n v="11"/>
    <d v="2019-09-11T00:00:00"/>
    <d v="1899-12-30T10:45:00"/>
    <x v="9"/>
    <s v="Q Jeff (right bank opposite N. Arm confl.)"/>
    <s v="Gordon Estuary"/>
    <n v="1"/>
    <x v="22"/>
    <s v="Wild"/>
    <x v="1"/>
    <n v="12"/>
    <n v="1"/>
    <n v="4"/>
    <n v="1"/>
    <s v="BS"/>
  </r>
  <r>
    <x v="18"/>
    <x v="0"/>
    <n v="9"/>
    <x v="5"/>
    <n v="11"/>
    <d v="2019-09-11T00:00:00"/>
    <d v="1899-12-30T10:45:00"/>
    <x v="9"/>
    <s v="Q Jeff (right bank opposite N. Arm confl.)"/>
    <s v="Gordon Estuary"/>
    <n v="1"/>
    <x v="11"/>
    <s v="Wild"/>
    <x v="1"/>
    <n v="20"/>
    <n v="1"/>
    <n v="4"/>
    <n v="1"/>
    <s v="BS"/>
  </r>
  <r>
    <x v="18"/>
    <x v="0"/>
    <n v="9"/>
    <x v="5"/>
    <n v="11"/>
    <d v="2019-09-11T00:00:00"/>
    <d v="1899-12-30T11:01:00"/>
    <x v="0"/>
    <s v="Pacheedah Shores Boat Ramp"/>
    <s v="Gordon Estuary"/>
    <n v="1"/>
    <x v="2"/>
    <s v="Wild"/>
    <x v="1"/>
    <n v="8"/>
    <n v="1"/>
    <n v="4"/>
    <n v="15"/>
    <s v="BS"/>
  </r>
  <r>
    <x v="18"/>
    <x v="0"/>
    <n v="9"/>
    <x v="5"/>
    <n v="11"/>
    <d v="2019-09-11T00:00:00"/>
    <d v="1899-12-30T11:01:00"/>
    <x v="0"/>
    <s v="Pacheedah Shores Boat Ramp"/>
    <s v="Gordon Estuary"/>
    <n v="1"/>
    <x v="3"/>
    <s v="Wild"/>
    <x v="1"/>
    <n v="9"/>
    <n v="1"/>
    <n v="4"/>
    <n v="10"/>
    <s v="BS"/>
  </r>
  <r>
    <x v="18"/>
    <x v="0"/>
    <n v="9"/>
    <x v="5"/>
    <n v="11"/>
    <d v="2019-09-11T00:00:00"/>
    <d v="1899-12-30T11:01:00"/>
    <x v="0"/>
    <s v="Pacheedah Shores Boat Ramp"/>
    <s v="Gordon Estuary"/>
    <n v="1"/>
    <x v="5"/>
    <s v="Wild"/>
    <x v="1"/>
    <n v="15"/>
    <n v="1"/>
    <n v="4"/>
    <n v="4"/>
    <s v="BS"/>
  </r>
  <r>
    <x v="18"/>
    <x v="0"/>
    <n v="9"/>
    <x v="5"/>
    <n v="11"/>
    <d v="2019-09-11T00:00:00"/>
    <d v="1899-12-30T11:01:00"/>
    <x v="0"/>
    <s v="Pacheedah Shores Boat Ramp"/>
    <s v="Gordon Estuary"/>
    <n v="1"/>
    <x v="10"/>
    <s v="Wild"/>
    <x v="1"/>
    <n v="13"/>
    <n v="1"/>
    <n v="4"/>
    <n v="28"/>
    <s v="BS"/>
  </r>
  <r>
    <x v="18"/>
    <x v="0"/>
    <n v="9"/>
    <x v="5"/>
    <n v="11"/>
    <d v="2019-09-11T00:00:00"/>
    <d v="1899-12-30T11:01:00"/>
    <x v="0"/>
    <s v="Pacheedah Shores Boat Ramp"/>
    <s v="Gordon Estuary"/>
    <n v="1"/>
    <x v="11"/>
    <s v="Wild"/>
    <x v="1"/>
    <n v="20"/>
    <n v="1"/>
    <n v="4"/>
    <n v="5"/>
    <s v="BS"/>
  </r>
  <r>
    <x v="18"/>
    <x v="0"/>
    <n v="9"/>
    <x v="5"/>
    <n v="11"/>
    <d v="2019-09-11T00:00:00"/>
    <d v="1899-12-30T11:22:00"/>
    <x v="6"/>
    <s v="Smokies"/>
    <s v="Gordon Estuary"/>
    <n v="1"/>
    <x v="2"/>
    <s v="Wild"/>
    <x v="1"/>
    <n v="8"/>
    <n v="1"/>
    <n v="4"/>
    <n v="2"/>
    <s v="BS"/>
  </r>
  <r>
    <x v="18"/>
    <x v="0"/>
    <n v="9"/>
    <x v="5"/>
    <n v="11"/>
    <d v="2019-09-11T00:00:00"/>
    <d v="1899-12-30T11:22:00"/>
    <x v="6"/>
    <s v="Smokies"/>
    <s v="Gordon Estuary"/>
    <n v="1"/>
    <x v="5"/>
    <s v="Wild"/>
    <x v="1"/>
    <n v="15"/>
    <n v="1"/>
    <n v="4"/>
    <n v="1"/>
    <s v="BS"/>
  </r>
  <r>
    <x v="18"/>
    <x v="0"/>
    <n v="9"/>
    <x v="5"/>
    <n v="11"/>
    <d v="2019-09-11T00:00:00"/>
    <d v="1899-12-30T12:06:00"/>
    <x v="15"/>
    <s v="Q07, Central/South Arm confluence"/>
    <s v="San Juan Estuary"/>
    <n v="1"/>
    <x v="14"/>
    <s v="Wild"/>
    <x v="3"/>
    <n v="6"/>
    <n v="1"/>
    <n v="3"/>
    <n v="1"/>
    <s v="BS"/>
  </r>
  <r>
    <x v="18"/>
    <x v="0"/>
    <n v="9"/>
    <x v="5"/>
    <n v="11"/>
    <d v="2019-09-11T00:00:00"/>
    <d v="1899-12-30T12:06:00"/>
    <x v="15"/>
    <s v="Q07, Central/South Arm confluence"/>
    <s v="San Juan Estuary"/>
    <n v="1"/>
    <x v="2"/>
    <s v="Wild"/>
    <x v="1"/>
    <n v="8"/>
    <n v="1"/>
    <n v="4"/>
    <n v="10"/>
    <s v="BS"/>
  </r>
  <r>
    <x v="18"/>
    <x v="0"/>
    <n v="9"/>
    <x v="5"/>
    <n v="11"/>
    <d v="2019-09-11T00:00:00"/>
    <d v="1899-12-30T12:06:00"/>
    <x v="15"/>
    <s v="Q07, Central/South Arm confluence"/>
    <s v="San Juan Estuary"/>
    <n v="1"/>
    <x v="3"/>
    <s v="Wild"/>
    <x v="1"/>
    <n v="9"/>
    <n v="1"/>
    <n v="4"/>
    <n v="8"/>
    <s v="BS"/>
  </r>
  <r>
    <x v="18"/>
    <x v="0"/>
    <n v="9"/>
    <x v="5"/>
    <n v="11"/>
    <d v="2019-09-11T00:00:00"/>
    <d v="1899-12-30T12:06:00"/>
    <x v="15"/>
    <s v="Q07, Central/South Arm confluence"/>
    <s v="San Juan Estuary"/>
    <n v="1"/>
    <x v="5"/>
    <s v="Wild"/>
    <x v="1"/>
    <n v="15"/>
    <n v="1"/>
    <n v="4"/>
    <n v="5"/>
    <s v="BS"/>
  </r>
  <r>
    <x v="18"/>
    <x v="0"/>
    <n v="9"/>
    <x v="5"/>
    <n v="11"/>
    <d v="2019-09-11T00:00:00"/>
    <d v="1899-12-30T12:06:00"/>
    <x v="15"/>
    <s v="Q07, Central/South Arm confluence"/>
    <s v="San Juan Estuary"/>
    <n v="1"/>
    <x v="10"/>
    <s v="Wild"/>
    <x v="1"/>
    <n v="13"/>
    <n v="1"/>
    <n v="4"/>
    <n v="228"/>
    <s v="BS"/>
  </r>
  <r>
    <x v="18"/>
    <x v="0"/>
    <n v="9"/>
    <x v="5"/>
    <n v="11"/>
    <d v="2019-09-11T00:00:00"/>
    <d v="1899-12-30T12:06:00"/>
    <x v="15"/>
    <s v="Q07, Central/South Arm confluence"/>
    <s v="San Juan Estuary"/>
    <n v="1"/>
    <x v="11"/>
    <s v="Wild"/>
    <x v="1"/>
    <n v="20"/>
    <n v="1"/>
    <n v="4"/>
    <n v="9"/>
    <s v="BS"/>
  </r>
  <r>
    <x v="18"/>
    <x v="0"/>
    <n v="9"/>
    <x v="5"/>
    <n v="11"/>
    <d v="2019-09-11T00:00:00"/>
    <d v="1899-12-30T12:28:00"/>
    <x v="11"/>
    <s v="Q4, u/s of Tanis's template site"/>
    <s v="San Juan Estuary"/>
    <n v="1"/>
    <x v="6"/>
    <s v="Wild"/>
    <x v="1"/>
    <n v="11"/>
    <n v="1"/>
    <n v="4"/>
    <n v="1"/>
    <s v="BS"/>
  </r>
  <r>
    <x v="18"/>
    <x v="0"/>
    <n v="9"/>
    <x v="5"/>
    <n v="11"/>
    <d v="2019-09-11T00:00:00"/>
    <d v="1899-12-30T12:28:00"/>
    <x v="11"/>
    <s v="Q4, u/s of Tanis's template site"/>
    <s v="San Juan Estuary"/>
    <n v="1"/>
    <x v="11"/>
    <s v="Wild"/>
    <x v="1"/>
    <n v="20"/>
    <n v="1"/>
    <n v="4"/>
    <n v="3"/>
    <s v="BS"/>
  </r>
  <r>
    <x v="18"/>
    <x v="0"/>
    <n v="9"/>
    <x v="5"/>
    <n v="11"/>
    <d v="2019-09-11T00:00:00"/>
    <d v="1899-12-30T12:53:00"/>
    <x v="2"/>
    <s v="South Arm SJ (Old Mill)"/>
    <s v="San Juan Estuary"/>
    <n v="1"/>
    <x v="0"/>
    <s v="Wild"/>
    <x v="3"/>
    <n v="3"/>
    <n v="1"/>
    <n v="3"/>
    <n v="4"/>
    <s v="BS"/>
  </r>
  <r>
    <x v="18"/>
    <x v="0"/>
    <n v="9"/>
    <x v="5"/>
    <n v="11"/>
    <d v="2019-09-11T00:00:00"/>
    <d v="1899-12-30T12:53:00"/>
    <x v="2"/>
    <s v="South Arm SJ (Old Mill)"/>
    <s v="San Juan Estuary"/>
    <n v="1"/>
    <x v="2"/>
    <s v="Wild"/>
    <x v="1"/>
    <n v="8"/>
    <n v="1"/>
    <n v="4"/>
    <n v="5"/>
    <s v="BS"/>
  </r>
  <r>
    <x v="18"/>
    <x v="0"/>
    <n v="9"/>
    <x v="5"/>
    <n v="11"/>
    <d v="2019-09-11T00:00:00"/>
    <d v="1899-12-30T12:53:00"/>
    <x v="2"/>
    <s v="South Arm SJ (Old Mill)"/>
    <s v="San Juan Estuary"/>
    <n v="1"/>
    <x v="4"/>
    <s v="Wild"/>
    <x v="1"/>
    <n v="18"/>
    <n v="1"/>
    <n v="4"/>
    <n v="2"/>
    <s v="BS"/>
  </r>
  <r>
    <x v="18"/>
    <x v="0"/>
    <n v="9"/>
    <x v="5"/>
    <n v="11"/>
    <d v="2019-09-11T00:00:00"/>
    <d v="1899-12-30T12:53:00"/>
    <x v="2"/>
    <s v="South Arm SJ (Old Mill)"/>
    <s v="San Juan Estuary"/>
    <n v="1"/>
    <x v="6"/>
    <s v="Wild"/>
    <x v="1"/>
    <n v="11"/>
    <n v="1"/>
    <n v="4"/>
    <n v="1"/>
    <s v="BS"/>
  </r>
  <r>
    <x v="18"/>
    <x v="0"/>
    <n v="9"/>
    <x v="5"/>
    <n v="11"/>
    <d v="2019-09-11T00:00:00"/>
    <d v="1899-12-30T12:53:00"/>
    <x v="2"/>
    <s v="South Arm SJ (Old Mill)"/>
    <s v="San Juan Estuary"/>
    <n v="1"/>
    <x v="10"/>
    <s v="Wild"/>
    <x v="1"/>
    <n v="13"/>
    <n v="1"/>
    <n v="4"/>
    <n v="79"/>
    <s v="BS"/>
  </r>
  <r>
    <x v="18"/>
    <x v="0"/>
    <n v="9"/>
    <x v="5"/>
    <n v="11"/>
    <d v="2019-09-11T00:00:00"/>
    <d v="1899-12-30T13:14:00"/>
    <x v="3"/>
    <s v="Central Arm SJ at Island Rd Bridge"/>
    <s v="San Juan Estuary"/>
    <n v="1"/>
    <x v="2"/>
    <s v="Wild"/>
    <x v="1"/>
    <n v="8"/>
    <n v="1"/>
    <n v="4"/>
    <n v="2"/>
    <s v="BS"/>
  </r>
  <r>
    <x v="18"/>
    <x v="0"/>
    <n v="9"/>
    <x v="5"/>
    <n v="11"/>
    <d v="2019-09-11T00:00:00"/>
    <d v="1899-12-30T13:14:00"/>
    <x v="3"/>
    <s v="Central Arm SJ at Island Rd Bridge"/>
    <s v="San Juan Estuary"/>
    <n v="1"/>
    <x v="5"/>
    <s v="Wild"/>
    <x v="1"/>
    <n v="15"/>
    <n v="1"/>
    <n v="4"/>
    <n v="5"/>
    <s v="BS"/>
  </r>
  <r>
    <x v="18"/>
    <x v="0"/>
    <n v="9"/>
    <x v="5"/>
    <n v="11"/>
    <d v="2019-09-11T00:00:00"/>
    <d v="1899-12-30T13:14:00"/>
    <x v="3"/>
    <s v="Central Arm SJ at Island Rd Bridge"/>
    <s v="San Juan Estuary"/>
    <n v="1"/>
    <x v="10"/>
    <s v="Wild"/>
    <x v="1"/>
    <n v="13"/>
    <n v="1"/>
    <n v="4"/>
    <n v="6"/>
    <s v="BS"/>
  </r>
  <r>
    <x v="18"/>
    <x v="0"/>
    <n v="9"/>
    <x v="5"/>
    <n v="11"/>
    <d v="2019-09-11T00:00:00"/>
    <d v="1899-12-30T13:27:00"/>
    <x v="10"/>
    <s v="Q Helen, top of Island Road"/>
    <s v="San Juan Estuary"/>
    <n v="1"/>
    <x v="2"/>
    <s v="Wild"/>
    <x v="1"/>
    <n v="8"/>
    <n v="1"/>
    <n v="4"/>
    <n v="6"/>
    <s v="BS"/>
  </r>
  <r>
    <x v="18"/>
    <x v="0"/>
    <n v="9"/>
    <x v="5"/>
    <n v="11"/>
    <d v="2019-09-11T00:00:00"/>
    <d v="1899-12-30T13:27:00"/>
    <x v="10"/>
    <s v="Q Helen, top of Island Road"/>
    <s v="San Juan Estuary"/>
    <n v="1"/>
    <x v="4"/>
    <s v="Wild"/>
    <x v="1"/>
    <n v="18"/>
    <n v="1"/>
    <n v="4"/>
    <n v="5"/>
    <s v="BS"/>
  </r>
  <r>
    <x v="18"/>
    <x v="0"/>
    <n v="9"/>
    <x v="5"/>
    <n v="11"/>
    <d v="2019-09-11T00:00:00"/>
    <d v="1899-12-30T13:27:00"/>
    <x v="10"/>
    <s v="Q Helen, top of Island Road"/>
    <s v="San Juan Estuary"/>
    <n v="1"/>
    <x v="5"/>
    <s v="Wild"/>
    <x v="1"/>
    <n v="15"/>
    <n v="1"/>
    <n v="4"/>
    <n v="10"/>
    <s v="BS"/>
  </r>
  <r>
    <x v="18"/>
    <x v="0"/>
    <n v="9"/>
    <x v="5"/>
    <n v="11"/>
    <d v="2019-09-11T00:00:00"/>
    <d v="1899-12-30T13:27:00"/>
    <x v="10"/>
    <s v="Q Helen, top of Island Road"/>
    <s v="San Juan Estuary"/>
    <n v="1"/>
    <x v="10"/>
    <s v="Wild"/>
    <x v="1"/>
    <n v="13"/>
    <n v="1"/>
    <n v="4"/>
    <n v="10"/>
    <s v="BS"/>
  </r>
  <r>
    <x v="19"/>
    <x v="1"/>
    <n v="2"/>
    <x v="6"/>
    <n v="25"/>
    <d v="2020-02-25T00:00:00"/>
    <d v="1899-12-30T09:36:00"/>
    <x v="8"/>
    <s v="Q01, left bank Gordon up from confluence"/>
    <s v="Gordon Estuary"/>
    <n v="1"/>
    <x v="23"/>
    <s v="Wild"/>
    <x v="2"/>
    <n v="98"/>
    <n v="1"/>
    <n v="5"/>
    <n v="0"/>
    <s v="BS"/>
  </r>
  <r>
    <x v="19"/>
    <x v="1"/>
    <n v="2"/>
    <x v="6"/>
    <n v="25"/>
    <d v="2020-02-25T00:00:00"/>
    <d v="1899-12-30T09:52:00"/>
    <x v="0"/>
    <s v="Pacheedah Shores Boat Ramp"/>
    <s v="Gordon Estuary"/>
    <n v="1"/>
    <x v="2"/>
    <s v="Wild"/>
    <x v="1"/>
    <n v="8"/>
    <n v="1"/>
    <n v="4"/>
    <n v="8"/>
    <s v="BS"/>
  </r>
  <r>
    <x v="19"/>
    <x v="1"/>
    <n v="2"/>
    <x v="6"/>
    <n v="25"/>
    <d v="2020-02-25T00:00:00"/>
    <d v="1899-12-30T09:52:00"/>
    <x v="0"/>
    <s v="Pacheedah Shores Boat Ramp"/>
    <s v="Gordon Estuary"/>
    <n v="1"/>
    <x v="3"/>
    <s v="Wild"/>
    <x v="1"/>
    <n v="9"/>
    <n v="1"/>
    <n v="4"/>
    <n v="1"/>
    <s v="BS"/>
  </r>
  <r>
    <x v="19"/>
    <x v="1"/>
    <n v="2"/>
    <x v="6"/>
    <n v="25"/>
    <d v="2020-02-25T00:00:00"/>
    <d v="1899-12-30T10:42:00"/>
    <x v="12"/>
    <s v="Mouth of Site 7 inlet, north side"/>
    <s v="Gordon Estuary"/>
    <n v="1"/>
    <x v="2"/>
    <s v="Wild"/>
    <x v="1"/>
    <n v="8"/>
    <n v="1"/>
    <n v="4"/>
    <n v="15"/>
    <s v="BS"/>
  </r>
  <r>
    <x v="19"/>
    <x v="1"/>
    <n v="2"/>
    <x v="6"/>
    <n v="25"/>
    <d v="2020-02-25T00:00:00"/>
    <d v="1899-12-30T10:42:00"/>
    <x v="12"/>
    <s v="Mouth of Site 7 inlet, north side"/>
    <s v="Gordon Estuary"/>
    <n v="1"/>
    <x v="3"/>
    <s v="Wild"/>
    <x v="1"/>
    <n v="9"/>
    <n v="1"/>
    <n v="4"/>
    <n v="4"/>
    <s v="BS"/>
  </r>
  <r>
    <x v="19"/>
    <x v="1"/>
    <n v="2"/>
    <x v="6"/>
    <n v="25"/>
    <d v="2020-02-25T00:00:00"/>
    <d v="1899-12-30T10:42:00"/>
    <x v="12"/>
    <s v="Mouth of Site 7 inlet, north side"/>
    <s v="Gordon Estuary"/>
    <n v="1"/>
    <x v="6"/>
    <s v="Wild"/>
    <x v="1"/>
    <n v="11"/>
    <n v="1"/>
    <n v="4"/>
    <n v="1"/>
    <s v="BS"/>
  </r>
  <r>
    <x v="19"/>
    <x v="1"/>
    <n v="2"/>
    <x v="6"/>
    <n v="25"/>
    <d v="2020-02-25T00:00:00"/>
    <d v="1899-12-30T11:30:00"/>
    <x v="16"/>
    <s v="Browns Slough Site 7 inlet left tidal channel"/>
    <s v="Gordon Estuary"/>
    <n v="1"/>
    <x v="0"/>
    <s v="Wild"/>
    <x v="0"/>
    <n v="3"/>
    <n v="1"/>
    <n v="2"/>
    <n v="3"/>
    <s v="PS"/>
  </r>
  <r>
    <x v="19"/>
    <x v="1"/>
    <n v="2"/>
    <x v="6"/>
    <n v="25"/>
    <d v="2020-02-25T00:00:00"/>
    <d v="1899-12-30T11:30:00"/>
    <x v="16"/>
    <s v="Browns Slough Site 7 inlet left tidal channel"/>
    <s v="Gordon Estuary"/>
    <n v="1"/>
    <x v="1"/>
    <s v="Wild"/>
    <x v="0"/>
    <n v="2"/>
    <n v="1"/>
    <n v="2"/>
    <n v="1"/>
    <s v="PS"/>
  </r>
  <r>
    <x v="19"/>
    <x v="1"/>
    <n v="2"/>
    <x v="6"/>
    <n v="25"/>
    <d v="2020-02-25T00:00:00"/>
    <d v="1899-12-30T11:30:00"/>
    <x v="16"/>
    <s v="Browns Slough Site 7 inlet left tidal channel"/>
    <s v="Gordon Estuary"/>
    <n v="1"/>
    <x v="3"/>
    <s v="Wild"/>
    <x v="1"/>
    <n v="9"/>
    <n v="1"/>
    <n v="4"/>
    <n v="200"/>
    <s v="PS"/>
  </r>
  <r>
    <x v="19"/>
    <x v="1"/>
    <n v="2"/>
    <x v="6"/>
    <n v="25"/>
    <d v="2020-02-25T00:00:00"/>
    <d v="1899-12-30T11:30:00"/>
    <x v="16"/>
    <s v="Browns Slough Site 7 inlet left tidal channel"/>
    <s v="Gordon Estuary"/>
    <n v="1"/>
    <x v="2"/>
    <s v="Wild"/>
    <x v="1"/>
    <n v="8"/>
    <n v="1"/>
    <n v="4"/>
    <n v="11"/>
    <s v="PS"/>
  </r>
  <r>
    <x v="19"/>
    <x v="1"/>
    <n v="2"/>
    <x v="6"/>
    <n v="25"/>
    <d v="2020-02-25T00:00:00"/>
    <d v="1899-12-30T12:28:00"/>
    <x v="17"/>
    <s v="Browns Slough Site 7 overland channel at Creek inflow"/>
    <s v="Gordon Estuary"/>
    <n v="1"/>
    <x v="0"/>
    <s v="Wild"/>
    <x v="0"/>
    <n v="3"/>
    <n v="1"/>
    <n v="2"/>
    <n v="2"/>
    <s v="PS"/>
  </r>
  <r>
    <x v="19"/>
    <x v="1"/>
    <n v="2"/>
    <x v="6"/>
    <n v="25"/>
    <d v="2020-02-25T00:00:00"/>
    <d v="1899-12-30T13:03:00"/>
    <x v="18"/>
    <s v="Inside Site 7 inlet on south side"/>
    <s v="Gordon Estuary"/>
    <n v="1"/>
    <x v="23"/>
    <s v="Wild"/>
    <x v="1"/>
    <n v="98"/>
    <n v="1"/>
    <n v="4"/>
    <n v="0"/>
    <s v="BS"/>
  </r>
  <r>
    <x v="19"/>
    <x v="1"/>
    <n v="2"/>
    <x v="6"/>
    <n v="25"/>
    <d v="2020-02-25T00:00:00"/>
    <d v="1899-12-30T13:25:00"/>
    <x v="19"/>
    <s v="South side of Site 6 culverts"/>
    <s v="Gordon Estuary"/>
    <n v="1"/>
    <x v="23"/>
    <s v="Wild"/>
    <x v="1"/>
    <n v="98"/>
    <n v="1"/>
    <n v="4"/>
    <n v="0"/>
    <s v="BS"/>
  </r>
  <r>
    <x v="20"/>
    <x v="1"/>
    <n v="3"/>
    <x v="7"/>
    <n v="4"/>
    <d v="2020-03-04T00:00:00"/>
    <d v="1899-12-30T12:05:00"/>
    <x v="0"/>
    <s v="Pacheedah Shores Boat Ramp"/>
    <s v="Gordon Estuary"/>
    <n v="1"/>
    <x v="0"/>
    <s v="Wild"/>
    <x v="0"/>
    <n v="3"/>
    <n v="1"/>
    <n v="2"/>
    <n v="2"/>
    <s v="BS"/>
  </r>
  <r>
    <x v="20"/>
    <x v="1"/>
    <n v="3"/>
    <x v="7"/>
    <n v="4"/>
    <d v="2020-03-04T00:00:00"/>
    <d v="1899-12-30T12:05:00"/>
    <x v="0"/>
    <s v="Pacheedah Shores Boat Ramp"/>
    <s v="Gordon Estuary"/>
    <n v="1"/>
    <x v="3"/>
    <s v="Wild"/>
    <x v="1"/>
    <n v="9"/>
    <n v="1"/>
    <n v="4"/>
    <n v="8"/>
    <s v="BS"/>
  </r>
  <r>
    <x v="20"/>
    <x v="1"/>
    <n v="3"/>
    <x v="7"/>
    <n v="4"/>
    <d v="2020-03-04T00:00:00"/>
    <d v="1899-12-30T12:05:00"/>
    <x v="0"/>
    <s v="Pacheedah Shores Boat Ramp"/>
    <s v="Gordon Estuary"/>
    <n v="1"/>
    <x v="2"/>
    <s v="Wild"/>
    <x v="1"/>
    <n v="8"/>
    <n v="1"/>
    <n v="4"/>
    <n v="5"/>
    <s v="BS"/>
  </r>
  <r>
    <x v="20"/>
    <x v="1"/>
    <n v="3"/>
    <x v="7"/>
    <n v="4"/>
    <d v="2020-03-04T00:00:00"/>
    <d v="1899-12-30T12:30:00"/>
    <x v="20"/>
    <s v="On point at confluence of N. Arm and Brown's Slough"/>
    <s v="Gordon Estuary"/>
    <n v="1"/>
    <x v="0"/>
    <s v="Wild"/>
    <x v="0"/>
    <n v="3"/>
    <n v="1"/>
    <n v="2"/>
    <n v="2"/>
    <s v="BS"/>
  </r>
  <r>
    <x v="20"/>
    <x v="1"/>
    <n v="3"/>
    <x v="7"/>
    <n v="4"/>
    <d v="2020-03-04T00:00:00"/>
    <d v="1899-12-30T14:00:00"/>
    <x v="8"/>
    <s v="Q01, left bank Gordon up from confluence"/>
    <s v="Gordon Estuary"/>
    <n v="1"/>
    <x v="0"/>
    <s v="Wild"/>
    <x v="0"/>
    <n v="3"/>
    <n v="1"/>
    <n v="2"/>
    <n v="2"/>
    <s v="OB"/>
  </r>
  <r>
    <x v="21"/>
    <x v="1"/>
    <n v="3"/>
    <x v="7"/>
    <n v="11"/>
    <d v="2020-03-11T00:00:00"/>
    <d v="1899-12-30T09:26:00"/>
    <x v="0"/>
    <s v="Pacheedah Shores Boat Ramp"/>
    <s v="Gordon Estuary"/>
    <n v="1"/>
    <x v="0"/>
    <s v="Wild"/>
    <x v="0"/>
    <n v="3"/>
    <n v="1"/>
    <n v="2"/>
    <n v="2"/>
    <s v="BS"/>
  </r>
  <r>
    <x v="21"/>
    <x v="1"/>
    <n v="3"/>
    <x v="7"/>
    <n v="11"/>
    <d v="2020-03-11T00:00:00"/>
    <d v="1899-12-30T10:07:00"/>
    <x v="12"/>
    <s v="Mouth of Site 7 inlet, north side"/>
    <s v="Gordon Estuary"/>
    <n v="1"/>
    <x v="0"/>
    <s v="Wild"/>
    <x v="0"/>
    <n v="3"/>
    <n v="1"/>
    <n v="2"/>
    <n v="4"/>
    <s v="BS"/>
  </r>
  <r>
    <x v="21"/>
    <x v="1"/>
    <n v="3"/>
    <x v="7"/>
    <n v="11"/>
    <d v="2020-03-11T00:00:00"/>
    <d v="1899-12-30T12:05:00"/>
    <x v="8"/>
    <s v="Q01, left bank Gordon up from confluence"/>
    <s v="Gordon Estuary"/>
    <n v="1"/>
    <x v="1"/>
    <s v="Wild"/>
    <x v="5"/>
    <n v="2"/>
    <n v="1"/>
    <n v="1"/>
    <n v="1"/>
    <s v="BS"/>
  </r>
  <r>
    <x v="21"/>
    <x v="1"/>
    <n v="3"/>
    <x v="7"/>
    <n v="11"/>
    <d v="2020-03-11T00:00:00"/>
    <d v="1899-12-30T12:25:00"/>
    <x v="20"/>
    <s v="On point at confluence of N. Arm and Brown's Slough"/>
    <s v="Gordon Estuary"/>
    <n v="1"/>
    <x v="0"/>
    <s v="Wild"/>
    <x v="0"/>
    <n v="3"/>
    <n v="1"/>
    <n v="2"/>
    <n v="3"/>
    <s v="BS"/>
  </r>
  <r>
    <x v="21"/>
    <x v="1"/>
    <n v="3"/>
    <x v="7"/>
    <n v="11"/>
    <d v="2020-03-11T00:00:00"/>
    <d v="1899-12-30T11:06:00"/>
    <x v="21"/>
    <s v="Site 5 main channel half way up"/>
    <s v="Gordon Estuary"/>
    <n v="1"/>
    <x v="3"/>
    <s v="Wild"/>
    <x v="1"/>
    <n v="9"/>
    <n v="1"/>
    <n v="4"/>
    <n v="29"/>
    <s v="PS"/>
  </r>
  <r>
    <x v="21"/>
    <x v="1"/>
    <n v="3"/>
    <x v="7"/>
    <n v="11"/>
    <d v="2020-03-11T00:00:00"/>
    <d v="1899-12-30T11:19:00"/>
    <x v="22"/>
    <s v="Site 5 main channel where stump sland channel comes in"/>
    <s v="Gordon Estuary"/>
    <n v="1"/>
    <x v="3"/>
    <s v="Wild"/>
    <x v="1"/>
    <n v="9"/>
    <n v="1"/>
    <n v="4"/>
    <n v="18"/>
    <s v="PS"/>
  </r>
  <r>
    <x v="21"/>
    <x v="1"/>
    <n v="3"/>
    <x v="7"/>
    <n v="11"/>
    <d v="2020-03-11T00:00:00"/>
    <d v="1899-12-30T11:28:00"/>
    <x v="23"/>
    <s v="Site 5 treed channel 50 m up from mouth"/>
    <s v="Gordon Estuary"/>
    <n v="1"/>
    <x v="3"/>
    <s v="Wild"/>
    <x v="1"/>
    <n v="9"/>
    <n v="1"/>
    <n v="4"/>
    <n v="15"/>
    <s v="PS"/>
  </r>
  <r>
    <x v="21"/>
    <x v="1"/>
    <n v="3"/>
    <x v="7"/>
    <n v="11"/>
    <d v="2020-03-11T00:00:00"/>
    <d v="1899-12-30T11:35:00"/>
    <x v="24"/>
    <s v="Site 5 treed channel at mouth"/>
    <s v="Gordon Estuary"/>
    <n v="1"/>
    <x v="0"/>
    <s v="Wild"/>
    <x v="0"/>
    <n v="3"/>
    <n v="1"/>
    <n v="2"/>
    <n v="14"/>
    <s v="PS"/>
  </r>
  <r>
    <x v="21"/>
    <x v="1"/>
    <n v="3"/>
    <x v="7"/>
    <n v="11"/>
    <d v="2020-03-11T00:00:00"/>
    <d v="1899-12-30T13:30:00"/>
    <x v="8"/>
    <s v="Q01, left bank Gordon up from confluence"/>
    <s v="Gordon Estuary"/>
    <n v="1"/>
    <x v="0"/>
    <s v="Wild"/>
    <x v="0"/>
    <n v="3"/>
    <n v="1"/>
    <n v="2"/>
    <n v="4"/>
    <s v="PS"/>
  </r>
  <r>
    <x v="22"/>
    <x v="1"/>
    <n v="3"/>
    <x v="7"/>
    <n v="26"/>
    <d v="2020-03-26T00:00:00"/>
    <d v="1899-12-30T09:20:00"/>
    <x v="8"/>
    <s v="Q01, left bank Gordon up from confluence"/>
    <s v="Gordon Estuary"/>
    <n v="1"/>
    <x v="3"/>
    <s v="Wild"/>
    <x v="1"/>
    <n v="9"/>
    <n v="1"/>
    <n v="4"/>
    <n v="1"/>
    <s v="BS"/>
  </r>
  <r>
    <x v="22"/>
    <x v="1"/>
    <n v="3"/>
    <x v="7"/>
    <n v="26"/>
    <d v="2020-03-26T00:00:00"/>
    <d v="1899-12-30T10:00:00"/>
    <x v="0"/>
    <s v="Pacheedah Shores Boat Ramp"/>
    <s v="Gordon Estuary"/>
    <n v="1"/>
    <x v="2"/>
    <s v="Wild"/>
    <x v="1"/>
    <n v="8"/>
    <n v="1"/>
    <n v="4"/>
    <n v="27"/>
    <s v="BS"/>
  </r>
  <r>
    <x v="22"/>
    <x v="1"/>
    <n v="3"/>
    <x v="7"/>
    <n v="26"/>
    <d v="2020-03-26T00:00:00"/>
    <d v="1899-12-30T10:00:00"/>
    <x v="0"/>
    <s v="Pacheedah Shores Boat Ramp"/>
    <s v="Gordon Estuary"/>
    <n v="1"/>
    <x v="3"/>
    <s v="Wild"/>
    <x v="1"/>
    <n v="9"/>
    <n v="1"/>
    <n v="4"/>
    <n v="4"/>
    <s v="BS"/>
  </r>
  <r>
    <x v="22"/>
    <x v="1"/>
    <n v="3"/>
    <x v="7"/>
    <n v="26"/>
    <d v="2020-03-26T00:00:00"/>
    <d v="1899-12-30T10:00:00"/>
    <x v="0"/>
    <s v="Pacheedah Shores Boat Ramp"/>
    <s v="Gordon Estuary"/>
    <n v="1"/>
    <x v="5"/>
    <s v="Wild"/>
    <x v="1"/>
    <n v="15"/>
    <n v="1"/>
    <n v="4"/>
    <n v="3"/>
    <s v="BS"/>
  </r>
  <r>
    <x v="22"/>
    <x v="1"/>
    <n v="3"/>
    <x v="7"/>
    <n v="26"/>
    <d v="2020-03-26T00:00:00"/>
    <d v="1899-12-30T10:00:00"/>
    <x v="0"/>
    <s v="Pacheedah Shores Boat Ramp"/>
    <s v="Gordon Estuary"/>
    <n v="1"/>
    <x v="12"/>
    <s v="Wild"/>
    <x v="1"/>
    <n v="25"/>
    <n v="1"/>
    <n v="4"/>
    <n v="6"/>
    <s v="BS"/>
  </r>
  <r>
    <x v="22"/>
    <x v="1"/>
    <n v="3"/>
    <x v="7"/>
    <n v="26"/>
    <d v="2020-03-26T00:00:00"/>
    <d v="1899-12-30T10:33:00"/>
    <x v="6"/>
    <s v="Smokies"/>
    <s v="Gordon Estuary"/>
    <n v="1"/>
    <x v="0"/>
    <s v="Wild"/>
    <x v="0"/>
    <n v="3"/>
    <n v="1"/>
    <n v="2"/>
    <n v="1"/>
    <s v="BS"/>
  </r>
  <r>
    <x v="22"/>
    <x v="1"/>
    <n v="3"/>
    <x v="7"/>
    <n v="26"/>
    <d v="2020-03-26T00:00:00"/>
    <d v="1899-12-30T10:33:00"/>
    <x v="6"/>
    <s v="Smokies"/>
    <s v="Gordon Estuary"/>
    <n v="1"/>
    <x v="2"/>
    <s v="Wild"/>
    <x v="1"/>
    <n v="8"/>
    <n v="1"/>
    <n v="4"/>
    <n v="8"/>
    <s v="BS"/>
  </r>
  <r>
    <x v="22"/>
    <x v="1"/>
    <n v="3"/>
    <x v="7"/>
    <n v="26"/>
    <d v="2020-03-26T00:00:00"/>
    <d v="1899-12-30T10:33:00"/>
    <x v="6"/>
    <s v="Smokies"/>
    <s v="Gordon Estuary"/>
    <n v="1"/>
    <x v="3"/>
    <s v="Wild"/>
    <x v="1"/>
    <n v="9"/>
    <n v="1"/>
    <n v="4"/>
    <n v="2"/>
    <s v="BS"/>
  </r>
  <r>
    <x v="22"/>
    <x v="1"/>
    <n v="3"/>
    <x v="7"/>
    <n v="26"/>
    <d v="2020-03-26T00:00:00"/>
    <d v="1899-12-30T10:33:00"/>
    <x v="6"/>
    <s v="Smokies"/>
    <s v="Gordon Estuary"/>
    <n v="1"/>
    <x v="5"/>
    <s v="Wild"/>
    <x v="1"/>
    <n v="15"/>
    <n v="1"/>
    <n v="4"/>
    <n v="1"/>
    <s v="BS"/>
  </r>
  <r>
    <x v="22"/>
    <x v="1"/>
    <n v="3"/>
    <x v="7"/>
    <n v="26"/>
    <d v="2020-03-26T00:00:00"/>
    <d v="1899-12-30T11:13:00"/>
    <x v="12"/>
    <s v="Mouth of Site 7 inlet, north side"/>
    <s v="Gordon Estuary"/>
    <n v="1"/>
    <x v="0"/>
    <s v="Wild"/>
    <x v="0"/>
    <n v="3"/>
    <n v="1"/>
    <n v="2"/>
    <n v="3"/>
    <s v="BS"/>
  </r>
  <r>
    <x v="22"/>
    <x v="1"/>
    <n v="3"/>
    <x v="7"/>
    <n v="26"/>
    <d v="2020-03-26T00:00:00"/>
    <d v="1899-12-30T11:13:00"/>
    <x v="12"/>
    <s v="Mouth of Site 7 inlet, north side"/>
    <s v="Gordon Estuary"/>
    <n v="1"/>
    <x v="1"/>
    <s v="Wild"/>
    <x v="0"/>
    <n v="2"/>
    <n v="1"/>
    <n v="2"/>
    <n v="1"/>
    <s v="BS"/>
  </r>
  <r>
    <x v="22"/>
    <x v="1"/>
    <n v="3"/>
    <x v="7"/>
    <n v="26"/>
    <d v="2020-03-26T00:00:00"/>
    <d v="1899-12-30T11:13:00"/>
    <x v="12"/>
    <s v="Mouth of Site 7 inlet, north side"/>
    <s v="Gordon Estuary"/>
    <n v="1"/>
    <x v="2"/>
    <s v="Wild"/>
    <x v="1"/>
    <n v="8"/>
    <n v="1"/>
    <n v="4"/>
    <n v="20"/>
    <s v="BS"/>
  </r>
  <r>
    <x v="22"/>
    <x v="1"/>
    <n v="3"/>
    <x v="7"/>
    <n v="26"/>
    <d v="2020-03-26T00:00:00"/>
    <d v="1899-12-30T11:13:00"/>
    <x v="12"/>
    <s v="Mouth of Site 7 inlet, north side"/>
    <s v="Gordon Estuary"/>
    <n v="1"/>
    <x v="3"/>
    <s v="Wild"/>
    <x v="1"/>
    <n v="9"/>
    <n v="1"/>
    <n v="4"/>
    <n v="14"/>
    <s v="BS"/>
  </r>
  <r>
    <x v="23"/>
    <x v="1"/>
    <n v="4"/>
    <x v="0"/>
    <n v="5"/>
    <d v="2020-04-05T00:00:00"/>
    <d v="1899-12-30T14:30:00"/>
    <x v="12"/>
    <s v="Mouth of Site 7 inlet, north side"/>
    <s v="Gordon Estuary"/>
    <n v="1"/>
    <x v="5"/>
    <s v="Wild"/>
    <x v="1"/>
    <n v="15"/>
    <n v="1"/>
    <n v="4"/>
    <n v="4"/>
    <s v="BS"/>
  </r>
  <r>
    <x v="23"/>
    <x v="1"/>
    <n v="4"/>
    <x v="0"/>
    <n v="5"/>
    <d v="2020-04-05T00:00:00"/>
    <d v="1899-12-30T14:30:00"/>
    <x v="12"/>
    <s v="Mouth of Site 7 inlet, north side"/>
    <s v="Gordon Estuary"/>
    <n v="1"/>
    <x v="0"/>
    <s v="Wild"/>
    <x v="0"/>
    <n v="3"/>
    <n v="1"/>
    <n v="2"/>
    <n v="2"/>
    <s v="BS"/>
  </r>
  <r>
    <x v="23"/>
    <x v="1"/>
    <n v="4"/>
    <x v="0"/>
    <n v="5"/>
    <d v="2020-04-05T00:00:00"/>
    <d v="1899-12-30T14:30:00"/>
    <x v="12"/>
    <s v="Mouth of Site 7 inlet, north side"/>
    <s v="Gordon Estuary"/>
    <n v="1"/>
    <x v="1"/>
    <s v="Wild"/>
    <x v="0"/>
    <n v="2"/>
    <n v="1"/>
    <n v="2"/>
    <n v="1"/>
    <s v="BS"/>
  </r>
  <r>
    <x v="23"/>
    <x v="1"/>
    <n v="4"/>
    <x v="0"/>
    <n v="5"/>
    <d v="2020-04-05T00:00:00"/>
    <d v="1899-12-30T14:30:00"/>
    <x v="12"/>
    <s v="Mouth of Site 7 inlet, north side"/>
    <s v="Gordon Estuary"/>
    <n v="1"/>
    <x v="2"/>
    <s v="Wild"/>
    <x v="1"/>
    <n v="8"/>
    <n v="1"/>
    <n v="4"/>
    <n v="13"/>
    <s v="BS"/>
  </r>
  <r>
    <x v="23"/>
    <x v="1"/>
    <n v="4"/>
    <x v="0"/>
    <n v="5"/>
    <d v="2020-04-05T00:00:00"/>
    <d v="1899-12-30T14:30:00"/>
    <x v="12"/>
    <s v="Mouth of Site 7 inlet, north side"/>
    <s v="Gordon Estuary"/>
    <n v="1"/>
    <x v="3"/>
    <s v="Wild"/>
    <x v="1"/>
    <n v="9"/>
    <n v="1"/>
    <n v="4"/>
    <n v="10"/>
    <s v="BS"/>
  </r>
  <r>
    <x v="23"/>
    <x v="1"/>
    <n v="4"/>
    <x v="0"/>
    <n v="5"/>
    <d v="2020-04-05T00:00:00"/>
    <d v="1899-12-30T14:30:00"/>
    <x v="12"/>
    <s v="Mouth of Site 7 inlet, north side"/>
    <s v="Gordon Estuary"/>
    <n v="1"/>
    <x v="4"/>
    <s v="Wild"/>
    <x v="1"/>
    <n v="18"/>
    <n v="1"/>
    <n v="4"/>
    <n v="3"/>
    <s v="BS"/>
  </r>
  <r>
    <x v="23"/>
    <x v="1"/>
    <n v="4"/>
    <x v="0"/>
    <n v="5"/>
    <d v="2020-04-05T00:00:00"/>
    <d v="1899-12-30T14:46:00"/>
    <x v="12"/>
    <s v="Mouth of Site 7 inlet, north side"/>
    <s v="Gordon Estuary"/>
    <n v="1"/>
    <x v="12"/>
    <s v="Wild"/>
    <x v="1"/>
    <n v="25"/>
    <n v="1"/>
    <n v="4"/>
    <n v="5"/>
    <s v="BS"/>
  </r>
  <r>
    <x v="23"/>
    <x v="1"/>
    <n v="4"/>
    <x v="0"/>
    <n v="5"/>
    <d v="2020-04-05T00:00:00"/>
    <d v="1899-12-30T14:46:00"/>
    <x v="19"/>
    <s v="South side of Site 6 culverts"/>
    <s v="Gordon Estuary"/>
    <n v="1"/>
    <x v="2"/>
    <s v="Wild"/>
    <x v="1"/>
    <n v="8"/>
    <n v="1"/>
    <n v="4"/>
    <n v="2"/>
    <s v="BS"/>
  </r>
  <r>
    <x v="23"/>
    <x v="1"/>
    <n v="4"/>
    <x v="0"/>
    <n v="5"/>
    <d v="2020-04-05T00:00:00"/>
    <d v="1899-12-30T14:46:00"/>
    <x v="19"/>
    <s v="South side of Site 6 culverts"/>
    <s v="Gordon Estuary"/>
    <n v="1"/>
    <x v="3"/>
    <s v="Wild"/>
    <x v="1"/>
    <n v="9"/>
    <n v="1"/>
    <n v="4"/>
    <n v="1"/>
    <s v="BS"/>
  </r>
  <r>
    <x v="23"/>
    <x v="1"/>
    <n v="4"/>
    <x v="0"/>
    <n v="5"/>
    <d v="2020-04-05T00:00:00"/>
    <d v="1899-12-30T15:10:00"/>
    <x v="20"/>
    <s v="On point at confluence of N. Arm and Brown's Slough"/>
    <s v="Gordon Estuary"/>
    <n v="1"/>
    <x v="0"/>
    <s v="Wild"/>
    <x v="0"/>
    <n v="3"/>
    <n v="1"/>
    <n v="2"/>
    <n v="3"/>
    <s v="BS"/>
  </r>
  <r>
    <x v="23"/>
    <x v="1"/>
    <n v="4"/>
    <x v="0"/>
    <n v="5"/>
    <d v="2020-04-05T00:00:00"/>
    <d v="1899-12-30T15:10:00"/>
    <x v="20"/>
    <s v="On point at confluence of N. Arm and Brown's Slough"/>
    <s v="Gordon Estuary"/>
    <n v="1"/>
    <x v="2"/>
    <s v="Wild"/>
    <x v="1"/>
    <n v="8"/>
    <n v="1"/>
    <n v="4"/>
    <n v="41"/>
    <s v="BS"/>
  </r>
  <r>
    <x v="23"/>
    <x v="1"/>
    <n v="4"/>
    <x v="0"/>
    <n v="5"/>
    <d v="2020-04-05T00:00:00"/>
    <d v="1899-12-30T15:10:00"/>
    <x v="20"/>
    <s v="On point at confluence of N. Arm and Brown's Slough"/>
    <s v="Gordon Estuary"/>
    <n v="1"/>
    <x v="3"/>
    <s v="Wild"/>
    <x v="1"/>
    <n v="9"/>
    <n v="1"/>
    <n v="4"/>
    <n v="12"/>
    <s v="BS"/>
  </r>
  <r>
    <x v="23"/>
    <x v="1"/>
    <n v="4"/>
    <x v="0"/>
    <n v="5"/>
    <d v="2020-04-05T00:00:00"/>
    <d v="1899-12-30T15:10:00"/>
    <x v="20"/>
    <s v="On point at confluence of N. Arm and Brown's Slough"/>
    <s v="Gordon Estuary"/>
    <n v="1"/>
    <x v="5"/>
    <s v="Wild"/>
    <x v="1"/>
    <n v="15"/>
    <n v="1"/>
    <n v="4"/>
    <n v="5"/>
    <s v="BS"/>
  </r>
  <r>
    <x v="23"/>
    <x v="1"/>
    <n v="4"/>
    <x v="0"/>
    <n v="5"/>
    <d v="2020-04-05T00:00:00"/>
    <d v="1899-12-30T15:10:00"/>
    <x v="20"/>
    <s v="On point at confluence of N. Arm and Brown's Slough"/>
    <s v="Gordon Estuary"/>
    <n v="1"/>
    <x v="6"/>
    <s v="Wild"/>
    <x v="1"/>
    <n v="11"/>
    <n v="1"/>
    <n v="4"/>
    <n v="1"/>
    <s v="BS"/>
  </r>
  <r>
    <x v="24"/>
    <x v="1"/>
    <n v="4"/>
    <x v="0"/>
    <n v="12"/>
    <d v="2020-04-12T00:00:00"/>
    <d v="1899-12-30T12:20:00"/>
    <x v="25"/>
    <s v="Site 6, just upstream of bridge"/>
    <s v="Gordon Estuary"/>
    <n v="1"/>
    <x v="0"/>
    <s v="Wild"/>
    <x v="0"/>
    <n v="3"/>
    <n v="1"/>
    <n v="2"/>
    <n v="18"/>
    <s v="PS"/>
  </r>
  <r>
    <x v="24"/>
    <x v="1"/>
    <n v="4"/>
    <x v="0"/>
    <n v="12"/>
    <d v="2020-04-12T00:00:00"/>
    <d v="1899-12-30T12:20:00"/>
    <x v="25"/>
    <s v="Site 6, just upstream of bridge"/>
    <s v="Gordon Estuary"/>
    <n v="1"/>
    <x v="3"/>
    <s v="Wild"/>
    <x v="1"/>
    <n v="9"/>
    <n v="1"/>
    <n v="4"/>
    <n v="11"/>
    <s v="PS"/>
  </r>
  <r>
    <x v="24"/>
    <x v="1"/>
    <n v="4"/>
    <x v="0"/>
    <n v="12"/>
    <d v="2020-04-12T00:00:00"/>
    <d v="1899-12-30T12:40:00"/>
    <x v="26"/>
    <s v="Site 6, at upper logger station"/>
    <s v="Gordon Estuary"/>
    <n v="1"/>
    <x v="0"/>
    <s v="Wild"/>
    <x v="0"/>
    <n v="3"/>
    <n v="1"/>
    <n v="2"/>
    <n v="43"/>
    <s v="PS"/>
  </r>
  <r>
    <x v="24"/>
    <x v="1"/>
    <n v="4"/>
    <x v="0"/>
    <n v="12"/>
    <d v="2020-04-12T00:00:00"/>
    <d v="1899-12-30T12:40:00"/>
    <x v="26"/>
    <s v="Site 6, at upper logger station"/>
    <s v="Gordon Estuary"/>
    <n v="1"/>
    <x v="3"/>
    <s v="Wild"/>
    <x v="1"/>
    <n v="9"/>
    <n v="1"/>
    <n v="4"/>
    <n v="300"/>
    <s v="PS"/>
  </r>
  <r>
    <x v="24"/>
    <x v="1"/>
    <n v="4"/>
    <x v="0"/>
    <n v="12"/>
    <d v="2020-04-12T00:00:00"/>
    <d v="1899-12-30T13:10:00"/>
    <x v="16"/>
    <s v="Browns Slough Site 7 inlet left tidal channel"/>
    <s v="Gordon Estuary"/>
    <n v="1"/>
    <x v="0"/>
    <s v="Wild"/>
    <x v="0"/>
    <n v="3"/>
    <n v="1"/>
    <n v="2"/>
    <n v="86"/>
    <s v="PS"/>
  </r>
  <r>
    <x v="24"/>
    <x v="1"/>
    <n v="4"/>
    <x v="0"/>
    <n v="12"/>
    <d v="2020-04-12T00:00:00"/>
    <d v="1899-12-30T14:47:00"/>
    <x v="8"/>
    <s v="Q01, left bank Gordon up from confluence"/>
    <s v="Gordon Estuary"/>
    <n v="1"/>
    <x v="2"/>
    <s v="Wild"/>
    <x v="1"/>
    <n v="8"/>
    <n v="1"/>
    <n v="4"/>
    <n v="1"/>
    <s v="BS"/>
  </r>
  <r>
    <x v="24"/>
    <x v="1"/>
    <n v="4"/>
    <x v="0"/>
    <n v="12"/>
    <d v="2020-04-12T00:00:00"/>
    <d v="1899-12-30T14:47:00"/>
    <x v="8"/>
    <s v="Q01, left bank Gordon up from confluence"/>
    <s v="Gordon Estuary"/>
    <n v="1"/>
    <x v="3"/>
    <s v="Wild"/>
    <x v="1"/>
    <n v="9"/>
    <n v="1"/>
    <n v="4"/>
    <n v="2"/>
    <s v="BS"/>
  </r>
  <r>
    <x v="24"/>
    <x v="1"/>
    <n v="4"/>
    <x v="0"/>
    <n v="12"/>
    <d v="2020-04-12T00:00:00"/>
    <d v="1899-12-30T14:47:00"/>
    <x v="8"/>
    <s v="Q01, left bank Gordon up from confluence"/>
    <s v="Gordon Estuary"/>
    <n v="1"/>
    <x v="5"/>
    <s v="Wild"/>
    <x v="1"/>
    <n v="15"/>
    <n v="1"/>
    <n v="4"/>
    <n v="2"/>
    <s v="BS"/>
  </r>
  <r>
    <x v="24"/>
    <x v="1"/>
    <n v="4"/>
    <x v="0"/>
    <n v="12"/>
    <d v="2020-04-12T00:00:00"/>
    <d v="1899-12-30T15:10:00"/>
    <x v="20"/>
    <s v="On point at confluence of N. Arm and Brown's Slough"/>
    <s v="Gordon Estuary"/>
    <n v="1"/>
    <x v="0"/>
    <s v="Wild"/>
    <x v="0"/>
    <n v="3"/>
    <n v="1"/>
    <n v="2"/>
    <n v="2"/>
    <s v="BS"/>
  </r>
  <r>
    <x v="24"/>
    <x v="1"/>
    <n v="4"/>
    <x v="0"/>
    <n v="12"/>
    <d v="2020-04-12T00:00:00"/>
    <d v="1899-12-30T15:10:00"/>
    <x v="20"/>
    <s v="On point at confluence of N. Arm and Brown's Slough"/>
    <s v="Gordon Estuary"/>
    <n v="1"/>
    <x v="1"/>
    <s v="Wild"/>
    <x v="0"/>
    <n v="2"/>
    <n v="1"/>
    <n v="2"/>
    <n v="14"/>
    <s v="BS"/>
  </r>
  <r>
    <x v="24"/>
    <x v="1"/>
    <n v="4"/>
    <x v="0"/>
    <n v="12"/>
    <d v="2020-04-12T00:00:00"/>
    <d v="1899-12-30T15:10:00"/>
    <x v="20"/>
    <s v="On point at confluence of N. Arm and Brown's Slough"/>
    <s v="Gordon Estuary"/>
    <n v="1"/>
    <x v="2"/>
    <s v="Wild"/>
    <x v="1"/>
    <n v="8"/>
    <n v="1"/>
    <n v="4"/>
    <n v="4"/>
    <s v="BS"/>
  </r>
  <r>
    <x v="24"/>
    <x v="1"/>
    <n v="4"/>
    <x v="0"/>
    <n v="12"/>
    <d v="2020-04-12T00:00:00"/>
    <d v="1899-12-30T15:10:00"/>
    <x v="20"/>
    <s v="On point at confluence of N. Arm and Brown's Slough"/>
    <s v="Gordon Estuary"/>
    <n v="1"/>
    <x v="3"/>
    <s v="Wild"/>
    <x v="1"/>
    <n v="9"/>
    <n v="1"/>
    <n v="4"/>
    <n v="4"/>
    <s v="BS"/>
  </r>
  <r>
    <x v="24"/>
    <x v="1"/>
    <n v="4"/>
    <x v="0"/>
    <n v="12"/>
    <d v="2020-04-12T00:00:00"/>
    <d v="1899-12-30T15:10:00"/>
    <x v="20"/>
    <s v="On point at confluence of N. Arm and Brown's Slough"/>
    <s v="Gordon Estuary"/>
    <n v="1"/>
    <x v="5"/>
    <s v="Wild"/>
    <x v="1"/>
    <n v="15"/>
    <n v="1"/>
    <n v="4"/>
    <n v="3"/>
    <s v="BS"/>
  </r>
  <r>
    <x v="24"/>
    <x v="1"/>
    <n v="4"/>
    <x v="0"/>
    <n v="12"/>
    <d v="2020-04-12T00:00:00"/>
    <d v="1899-12-30T15:45:00"/>
    <x v="19"/>
    <s v="South side of Site 6 culverts"/>
    <s v="Gordon Estuary"/>
    <n v="1"/>
    <x v="2"/>
    <s v="Wild"/>
    <x v="1"/>
    <n v="8"/>
    <n v="1"/>
    <n v="4"/>
    <n v="15"/>
    <s v="BS"/>
  </r>
  <r>
    <x v="24"/>
    <x v="1"/>
    <n v="4"/>
    <x v="0"/>
    <n v="12"/>
    <d v="2020-04-12T00:00:00"/>
    <d v="1899-12-30T15:45:00"/>
    <x v="19"/>
    <s v="South side of Site 6 culverts"/>
    <s v="Gordon Estuary"/>
    <n v="1"/>
    <x v="3"/>
    <s v="Wild"/>
    <x v="1"/>
    <n v="9"/>
    <n v="1"/>
    <n v="4"/>
    <n v="37"/>
    <s v="BS"/>
  </r>
  <r>
    <x v="24"/>
    <x v="1"/>
    <n v="4"/>
    <x v="0"/>
    <n v="12"/>
    <d v="2020-04-12T00:00:00"/>
    <d v="1899-12-30T15:45:00"/>
    <x v="19"/>
    <s v="South side of Site 6 culverts"/>
    <s v="Gordon Estuary"/>
    <n v="1"/>
    <x v="4"/>
    <s v="Wild"/>
    <x v="1"/>
    <n v="18"/>
    <n v="1"/>
    <n v="4"/>
    <n v="8"/>
    <s v="BS"/>
  </r>
  <r>
    <x v="24"/>
    <x v="1"/>
    <n v="4"/>
    <x v="0"/>
    <n v="12"/>
    <d v="2020-04-12T00:00:00"/>
    <d v="1899-12-30T15:45:00"/>
    <x v="19"/>
    <s v="South side of Site 6 culverts"/>
    <s v="Gordon Estuary"/>
    <n v="1"/>
    <x v="5"/>
    <s v="Wild"/>
    <x v="1"/>
    <n v="15"/>
    <n v="1"/>
    <n v="4"/>
    <n v="4"/>
    <s v="BS"/>
  </r>
  <r>
    <x v="24"/>
    <x v="1"/>
    <n v="4"/>
    <x v="0"/>
    <n v="12"/>
    <d v="2020-04-12T00:00:00"/>
    <d v="1899-12-30T16:14:00"/>
    <x v="12"/>
    <s v="Mouth of Site 7 inlet, north side"/>
    <s v="Gordon Estuary"/>
    <n v="1"/>
    <x v="2"/>
    <s v="Wild"/>
    <x v="1"/>
    <n v="8"/>
    <n v="1"/>
    <n v="4"/>
    <n v="3"/>
    <s v="BS"/>
  </r>
  <r>
    <x v="24"/>
    <x v="1"/>
    <n v="4"/>
    <x v="0"/>
    <n v="12"/>
    <d v="2020-04-12T00:00:00"/>
    <d v="1899-12-30T16:14:00"/>
    <x v="12"/>
    <s v="Mouth of Site 7 inlet, north side"/>
    <s v="Gordon Estuary"/>
    <n v="1"/>
    <x v="3"/>
    <s v="Wild"/>
    <x v="4"/>
    <n v="9"/>
    <n v="1"/>
    <n v="99"/>
    <n v="8"/>
    <s v="BS"/>
  </r>
  <r>
    <x v="24"/>
    <x v="1"/>
    <n v="4"/>
    <x v="0"/>
    <n v="12"/>
    <d v="2020-04-12T00:00:00"/>
    <d v="1899-12-30T16:14:00"/>
    <x v="12"/>
    <s v="Mouth of Site 7 inlet, north side"/>
    <s v="Gordon Estuary"/>
    <n v="1"/>
    <x v="4"/>
    <s v="Wild"/>
    <x v="1"/>
    <n v="18"/>
    <n v="1"/>
    <n v="4"/>
    <n v="3"/>
    <s v="BS"/>
  </r>
  <r>
    <x v="24"/>
    <x v="1"/>
    <n v="4"/>
    <x v="0"/>
    <n v="18"/>
    <d v="2020-04-18T00:00:00"/>
    <d v="1899-12-30T15:30:00"/>
    <x v="27"/>
    <s v="Browns Slough Site 7 Inlet right tidal channel"/>
    <s v="Gordon Estuary"/>
    <n v="1"/>
    <x v="0"/>
    <s v="Wild"/>
    <x v="0"/>
    <n v="40"/>
    <s v="PS"/>
    <s v="Select tide"/>
    <n v="13"/>
    <s v="PS"/>
  </r>
  <r>
    <x v="24"/>
    <x v="1"/>
    <n v="4"/>
    <x v="0"/>
    <n v="18"/>
    <d v="2020-04-18T00:00:00"/>
    <d v="1899-12-30T15:30:00"/>
    <x v="27"/>
    <s v="Browns Slough Site 7 Inlet right tidal channel"/>
    <s v="Gordon Estuary"/>
    <n v="1"/>
    <x v="3"/>
    <s v="Wild"/>
    <x v="1"/>
    <n v="40"/>
    <s v="PS"/>
    <s v="Select tide"/>
    <n v="25"/>
    <s v="PS"/>
  </r>
  <r>
    <x v="24"/>
    <x v="1"/>
    <n v="4"/>
    <x v="0"/>
    <n v="18"/>
    <d v="2020-04-18T00:00:00"/>
    <d v="1899-12-30T15:30:00"/>
    <x v="16"/>
    <s v="Browns Slough Site 7 inlet left tidal channel"/>
    <s v="Gordon Estuary"/>
    <n v="1"/>
    <x v="0"/>
    <s v="Wild"/>
    <x v="0"/>
    <n v="58"/>
    <s v="PS"/>
    <s v="Select tide"/>
    <n v="40"/>
    <s v="PS"/>
  </r>
  <r>
    <x v="24"/>
    <x v="1"/>
    <n v="4"/>
    <x v="0"/>
    <n v="18"/>
    <d v="2020-04-18T00:00:00"/>
    <d v="1899-12-30T15:30:00"/>
    <x v="16"/>
    <s v="Browns Slough Site 7 inlet left tidal channel"/>
    <s v="Gordon Estuary"/>
    <n v="1"/>
    <x v="3"/>
    <s v="Wild"/>
    <x v="1"/>
    <m/>
    <m/>
    <m/>
    <n v="58"/>
    <s v="PS"/>
  </r>
  <r>
    <x v="24"/>
    <x v="1"/>
    <n v="4"/>
    <x v="0"/>
    <n v="18"/>
    <d v="2020-04-18T00:00:00"/>
    <d v="1899-12-30T16:10:00"/>
    <x v="25"/>
    <s v="Site 6, just upstream of bridge"/>
    <s v="Gordon Estuary"/>
    <n v="1"/>
    <x v="0"/>
    <s v="Wild"/>
    <x v="0"/>
    <n v="14"/>
    <s v="PS"/>
    <s v="Select tide"/>
    <n v="20"/>
    <s v="PS"/>
  </r>
  <r>
    <x v="24"/>
    <x v="1"/>
    <n v="4"/>
    <x v="0"/>
    <n v="18"/>
    <d v="2020-04-18T00:00:00"/>
    <d v="1899-12-30T16:10:00"/>
    <x v="25"/>
    <s v="Site 6, just upstream of bridge"/>
    <s v="Gordon Estuary"/>
    <n v="1"/>
    <x v="3"/>
    <s v="Wild"/>
    <x v="1"/>
    <m/>
    <m/>
    <m/>
    <n v="14"/>
    <s v="PS"/>
  </r>
  <r>
    <x v="24"/>
    <x v="1"/>
    <n v="4"/>
    <x v="0"/>
    <n v="18"/>
    <d v="2020-04-18T00:00:00"/>
    <d v="1899-12-30T16:10:00"/>
    <x v="25"/>
    <s v="Site 6, just upstream of bridge"/>
    <s v="Gordon Estuary"/>
    <n v="1"/>
    <x v="2"/>
    <s v="Wild"/>
    <x v="1"/>
    <n v="8"/>
    <n v="1"/>
    <n v="4"/>
    <n v="5"/>
    <s v="PS"/>
  </r>
  <r>
    <x v="24"/>
    <x v="1"/>
    <n v="4"/>
    <x v="0"/>
    <n v="18"/>
    <d v="2020-04-18T00:00:00"/>
    <d v="1899-12-30T16:30:00"/>
    <x v="28"/>
    <s v="Site 6, at creek inflow (SE corner of marsh)"/>
    <s v="Gordon Estuary"/>
    <n v="1"/>
    <x v="0"/>
    <s v="Wild"/>
    <x v="0"/>
    <n v="5"/>
    <s v="PS"/>
    <s v="Select tide"/>
    <n v="3"/>
    <s v="OB"/>
  </r>
  <r>
    <x v="24"/>
    <x v="1"/>
    <n v="4"/>
    <x v="0"/>
    <n v="18"/>
    <d v="2020-04-18T00:00:00"/>
    <d v="1899-12-30T16:20:00"/>
    <x v="26"/>
    <s v="Site 6, at upper logger station"/>
    <s v="Gordon Estuary"/>
    <n v="1"/>
    <x v="0"/>
    <s v="Wild"/>
    <x v="0"/>
    <n v="1"/>
    <s v="PS"/>
    <s v="Select tide"/>
    <n v="5"/>
    <s v="PS"/>
  </r>
  <r>
    <x v="24"/>
    <x v="1"/>
    <n v="4"/>
    <x v="0"/>
    <n v="18"/>
    <d v="2020-04-18T00:00:00"/>
    <d v="1899-12-30T16:20:00"/>
    <x v="26"/>
    <s v="Site 6, at upper logger station"/>
    <s v="Gordon Estuary"/>
    <n v="1"/>
    <x v="2"/>
    <s v="Wild"/>
    <x v="1"/>
    <m/>
    <m/>
    <m/>
    <n v="1"/>
    <s v="PS"/>
  </r>
  <r>
    <x v="24"/>
    <x v="1"/>
    <n v="4"/>
    <x v="0"/>
    <n v="18"/>
    <d v="2020-04-18T00:00:00"/>
    <d v="1899-12-30T16:20:00"/>
    <x v="26"/>
    <s v="Site 6, at upper logger station"/>
    <s v="Gordon Estuary"/>
    <n v="1"/>
    <x v="3"/>
    <s v="Wild"/>
    <x v="1"/>
    <m/>
    <m/>
    <m/>
    <n v="13"/>
    <s v="PS"/>
  </r>
  <r>
    <x v="24"/>
    <x v="1"/>
    <n v="4"/>
    <x v="0"/>
    <n v="18"/>
    <d v="2020-04-18T00:00:00"/>
    <d v="1899-12-30T15:30:00"/>
    <x v="29"/>
    <s v="Site 5 main channel close to mouth"/>
    <s v="Gordon Estuary"/>
    <n v="1"/>
    <x v="0"/>
    <s v="Wild"/>
    <x v="0"/>
    <n v="2"/>
    <s v="PS"/>
    <s v="Select tide"/>
    <n v="8"/>
    <s v="PS"/>
  </r>
  <r>
    <x v="24"/>
    <x v="1"/>
    <n v="4"/>
    <x v="0"/>
    <n v="18"/>
    <d v="2020-04-18T00:00:00"/>
    <d v="1899-12-30T15:30:00"/>
    <x v="29"/>
    <s v="Site 5 main channel close to mouth"/>
    <s v="Gordon Estuary"/>
    <n v="1"/>
    <x v="1"/>
    <s v="Wild"/>
    <x v="0"/>
    <n v="2"/>
    <s v="PS"/>
    <s v="Select tide"/>
    <n v="4"/>
    <s v="PS"/>
  </r>
  <r>
    <x v="24"/>
    <x v="1"/>
    <n v="4"/>
    <x v="0"/>
    <n v="18"/>
    <d v="2020-04-18T00:00:00"/>
    <d v="1899-12-30T15:30:00"/>
    <x v="29"/>
    <s v="Site 5 main channel close to mouth"/>
    <s v="Gordon Estuary"/>
    <n v="1"/>
    <x v="9"/>
    <s v="Wild"/>
    <x v="0"/>
    <m/>
    <m/>
    <m/>
    <n v="1"/>
    <s v="PS"/>
  </r>
  <r>
    <x v="24"/>
    <x v="1"/>
    <n v="4"/>
    <x v="0"/>
    <n v="18"/>
    <d v="2020-04-18T00:00:00"/>
    <d v="1899-12-30T15:30:00"/>
    <x v="29"/>
    <s v="Site 5 main channel close to mouth"/>
    <s v="Gordon Estuary"/>
    <n v="1"/>
    <x v="2"/>
    <s v="Wild"/>
    <x v="1"/>
    <m/>
    <m/>
    <m/>
    <n v="2"/>
    <s v="PS"/>
  </r>
  <r>
    <x v="24"/>
    <x v="1"/>
    <n v="4"/>
    <x v="0"/>
    <n v="18"/>
    <d v="2020-04-18T00:00:00"/>
    <d v="1899-12-30T15:30:00"/>
    <x v="29"/>
    <s v="Site 5 main channel close to mouth"/>
    <s v="Gordon Estuary"/>
    <n v="1"/>
    <x v="3"/>
    <s v="Wild"/>
    <x v="1"/>
    <m/>
    <m/>
    <m/>
    <n v="130"/>
    <s v="PS"/>
  </r>
  <r>
    <x v="24"/>
    <x v="1"/>
    <n v="4"/>
    <x v="0"/>
    <n v="18"/>
    <d v="2020-04-18T00:00:00"/>
    <d v="1899-12-30T14:07:00"/>
    <x v="12"/>
    <s v="Mouth of Site 7 inlet, north side"/>
    <s v="Gordon Estuary"/>
    <n v="1"/>
    <x v="0"/>
    <s v="Wild"/>
    <x v="0"/>
    <n v="3"/>
    <n v="1"/>
    <n v="2"/>
    <n v="1"/>
    <s v="BS"/>
  </r>
  <r>
    <x v="24"/>
    <x v="1"/>
    <n v="4"/>
    <x v="0"/>
    <n v="18"/>
    <d v="2020-04-18T00:00:00"/>
    <d v="1899-12-30T14:07:00"/>
    <x v="12"/>
    <s v="Mouth of Site 7 inlet, north side"/>
    <s v="Gordon Estuary"/>
    <n v="1"/>
    <x v="1"/>
    <s v="Wild"/>
    <x v="0"/>
    <n v="2"/>
    <n v="1"/>
    <n v="2"/>
    <n v="2"/>
    <s v="BS"/>
  </r>
  <r>
    <x v="24"/>
    <x v="1"/>
    <n v="4"/>
    <x v="0"/>
    <n v="18"/>
    <d v="2020-04-18T00:00:00"/>
    <d v="1899-12-30T14:07:00"/>
    <x v="12"/>
    <s v="Mouth of Site 7 inlet, north side"/>
    <s v="Gordon Estuary"/>
    <n v="1"/>
    <x v="2"/>
    <s v="Wild"/>
    <x v="1"/>
    <n v="8"/>
    <n v="1"/>
    <n v="4"/>
    <n v="15"/>
    <s v="BS"/>
  </r>
  <r>
    <x v="24"/>
    <x v="1"/>
    <n v="4"/>
    <x v="0"/>
    <n v="18"/>
    <d v="2020-04-18T00:00:00"/>
    <d v="1899-12-30T14:07:00"/>
    <x v="12"/>
    <s v="Mouth of Site 7 inlet, north side"/>
    <s v="Gordon Estuary"/>
    <n v="1"/>
    <x v="4"/>
    <s v="Wild"/>
    <x v="1"/>
    <n v="18"/>
    <n v="1"/>
    <n v="4"/>
    <n v="20"/>
    <s v="BS"/>
  </r>
  <r>
    <x v="24"/>
    <x v="1"/>
    <n v="4"/>
    <x v="0"/>
    <n v="18"/>
    <d v="2020-04-18T00:00:00"/>
    <d v="1899-12-30T14:07:00"/>
    <x v="12"/>
    <s v="Mouth of Site 7 inlet, north side"/>
    <s v="Gordon Estuary"/>
    <n v="1"/>
    <x v="5"/>
    <s v="Wild"/>
    <x v="1"/>
    <n v="15"/>
    <n v="1"/>
    <n v="4"/>
    <n v="1"/>
    <s v="BS"/>
  </r>
  <r>
    <x v="24"/>
    <x v="1"/>
    <n v="4"/>
    <x v="0"/>
    <n v="18"/>
    <d v="2020-04-18T00:00:00"/>
    <d v="1899-12-30T14:07:00"/>
    <x v="12"/>
    <s v="Mouth of Site 7 inlet, north side"/>
    <s v="Gordon Estuary"/>
    <n v="1"/>
    <x v="14"/>
    <s v="Wild"/>
    <x v="2"/>
    <n v="6"/>
    <n v="1"/>
    <n v="5"/>
    <n v="4"/>
    <s v="BS"/>
  </r>
  <r>
    <x v="24"/>
    <x v="1"/>
    <n v="4"/>
    <x v="0"/>
    <n v="18"/>
    <d v="2020-04-18T00:00:00"/>
    <d v="1899-12-30T14:07:00"/>
    <x v="12"/>
    <s v="Mouth of Site 7 inlet, north side"/>
    <s v="Gordon Estuary"/>
    <n v="1"/>
    <x v="6"/>
    <s v="Wild"/>
    <x v="1"/>
    <n v="11"/>
    <n v="1"/>
    <n v="4"/>
    <n v="2"/>
    <s v="BS"/>
  </r>
  <r>
    <x v="24"/>
    <x v="1"/>
    <n v="4"/>
    <x v="0"/>
    <n v="18"/>
    <d v="2020-04-18T00:00:00"/>
    <d v="1899-12-30T14:07:00"/>
    <x v="12"/>
    <s v="Mouth of Site 7 inlet, north side"/>
    <s v="Gordon Estuary"/>
    <n v="1"/>
    <x v="10"/>
    <s v="Wild"/>
    <x v="1"/>
    <n v="13"/>
    <n v="1"/>
    <n v="4"/>
    <n v="2"/>
    <s v="BS"/>
  </r>
  <r>
    <x v="24"/>
    <x v="1"/>
    <n v="4"/>
    <x v="0"/>
    <n v="18"/>
    <d v="2020-04-18T00:00:00"/>
    <d v="1899-12-30T14:53:00"/>
    <x v="20"/>
    <s v="On point at confluence of N. Arm and Brown's Slough"/>
    <s v="Gordon Estuary"/>
    <n v="1"/>
    <x v="3"/>
    <s v="Wild"/>
    <x v="1"/>
    <n v="9"/>
    <n v="1"/>
    <n v="4"/>
    <n v="75"/>
    <s v="BS"/>
  </r>
  <r>
    <x v="24"/>
    <x v="1"/>
    <n v="4"/>
    <x v="0"/>
    <n v="18"/>
    <d v="2020-04-18T00:00:00"/>
    <d v="1899-12-30T14:53:00"/>
    <x v="20"/>
    <s v="On point at confluence of N. Arm and Brown's Slough"/>
    <s v="Gordon Estuary"/>
    <n v="1"/>
    <x v="0"/>
    <s v="Wild"/>
    <x v="0"/>
    <n v="3"/>
    <n v="1"/>
    <n v="2"/>
    <n v="3"/>
    <s v="BS"/>
  </r>
  <r>
    <x v="24"/>
    <x v="1"/>
    <n v="4"/>
    <x v="0"/>
    <n v="18"/>
    <d v="2020-04-18T00:00:00"/>
    <d v="1899-12-30T14:53:00"/>
    <x v="20"/>
    <s v="On point at confluence of N. Arm and Brown's Slough"/>
    <s v="Gordon Estuary"/>
    <n v="1"/>
    <x v="1"/>
    <s v="Wild"/>
    <x v="0"/>
    <n v="2"/>
    <n v="1"/>
    <n v="2"/>
    <n v="3"/>
    <s v="BS"/>
  </r>
  <r>
    <x v="24"/>
    <x v="1"/>
    <n v="4"/>
    <x v="0"/>
    <n v="18"/>
    <d v="2020-04-18T00:00:00"/>
    <d v="1899-12-30T14:53:00"/>
    <x v="20"/>
    <s v="On point at confluence of N. Arm and Brown's Slough"/>
    <s v="Gordon Estuary"/>
    <n v="1"/>
    <x v="2"/>
    <s v="Wild"/>
    <x v="1"/>
    <n v="8"/>
    <n v="1"/>
    <n v="4"/>
    <n v="25"/>
    <s v="BS"/>
  </r>
  <r>
    <x v="24"/>
    <x v="1"/>
    <n v="4"/>
    <x v="0"/>
    <n v="18"/>
    <d v="2020-04-18T00:00:00"/>
    <d v="1899-12-30T14:53:00"/>
    <x v="20"/>
    <s v="On point at confluence of N. Arm and Brown's Slough"/>
    <s v="Gordon Estuary"/>
    <n v="1"/>
    <x v="3"/>
    <s v="Wild"/>
    <x v="1"/>
    <n v="9"/>
    <n v="1"/>
    <n v="4"/>
    <n v="3"/>
    <s v="BS"/>
  </r>
  <r>
    <x v="24"/>
    <x v="1"/>
    <n v="4"/>
    <x v="0"/>
    <n v="18"/>
    <d v="2020-04-18T00:00:00"/>
    <d v="1899-12-30T14:53:00"/>
    <x v="20"/>
    <s v="On point at confluence of N. Arm and Brown's Slough"/>
    <s v="Gordon Estuary"/>
    <n v="1"/>
    <x v="4"/>
    <s v="Wild"/>
    <x v="1"/>
    <n v="18"/>
    <n v="1"/>
    <n v="4"/>
    <n v="1"/>
    <s v="BS"/>
  </r>
  <r>
    <x v="24"/>
    <x v="1"/>
    <n v="4"/>
    <x v="0"/>
    <n v="18"/>
    <d v="2020-04-18T00:00:00"/>
    <d v="1899-12-30T14:53:00"/>
    <x v="20"/>
    <s v="On point at confluence of N. Arm and Brown's Slough"/>
    <s v="Gordon Estuary"/>
    <n v="1"/>
    <x v="5"/>
    <s v="Wild"/>
    <x v="1"/>
    <n v="15"/>
    <n v="1"/>
    <n v="4"/>
    <n v="6"/>
    <s v="BS"/>
  </r>
  <r>
    <x v="24"/>
    <x v="1"/>
    <n v="4"/>
    <x v="0"/>
    <n v="18"/>
    <d v="2020-04-18T00:00:00"/>
    <d v="1899-12-30T14:30:00"/>
    <x v="19"/>
    <s v="South side of Site 6 culverts"/>
    <s v="Gordon Estuary"/>
    <n v="1"/>
    <x v="9"/>
    <s v="Wild"/>
    <x v="0"/>
    <n v="5"/>
    <n v="1"/>
    <n v="2"/>
    <n v="1"/>
    <s v="BS"/>
  </r>
  <r>
    <x v="24"/>
    <x v="1"/>
    <n v="4"/>
    <x v="0"/>
    <n v="18"/>
    <d v="2020-04-18T00:00:00"/>
    <d v="1899-12-30T14:30:00"/>
    <x v="19"/>
    <s v="South side of Site 6 culverts"/>
    <s v="Gordon Estuary"/>
    <n v="1"/>
    <x v="1"/>
    <s v="Wild"/>
    <x v="0"/>
    <n v="2"/>
    <n v="1"/>
    <n v="2"/>
    <n v="1"/>
    <s v="BS"/>
  </r>
  <r>
    <x v="24"/>
    <x v="1"/>
    <n v="4"/>
    <x v="0"/>
    <n v="18"/>
    <d v="2020-04-18T00:00:00"/>
    <d v="1899-12-30T14:30:00"/>
    <x v="19"/>
    <s v="South side of Site 6 culverts"/>
    <s v="Gordon Estuary"/>
    <n v="1"/>
    <x v="2"/>
    <s v="Wild"/>
    <x v="1"/>
    <n v="8"/>
    <n v="1"/>
    <n v="4"/>
    <n v="16"/>
    <s v="BS"/>
  </r>
  <r>
    <x v="24"/>
    <x v="1"/>
    <n v="4"/>
    <x v="0"/>
    <n v="18"/>
    <d v="2020-04-18T00:00:00"/>
    <d v="1899-12-30T14:30:00"/>
    <x v="19"/>
    <s v="South side of Site 6 culverts"/>
    <s v="Gordon Estuary"/>
    <n v="1"/>
    <x v="3"/>
    <s v="Wild"/>
    <x v="1"/>
    <n v="9"/>
    <n v="1"/>
    <n v="4"/>
    <n v="31"/>
    <s v="BS"/>
  </r>
  <r>
    <x v="24"/>
    <x v="1"/>
    <n v="4"/>
    <x v="0"/>
    <n v="18"/>
    <d v="2020-04-18T00:00:00"/>
    <d v="1899-12-30T14:30:00"/>
    <x v="19"/>
    <s v="South side of Site 6 culverts"/>
    <s v="Gordon Estuary"/>
    <n v="1"/>
    <x v="4"/>
    <s v="Wild"/>
    <x v="1"/>
    <n v="18"/>
    <n v="1"/>
    <n v="4"/>
    <n v="11"/>
    <s v="BS"/>
  </r>
  <r>
    <x v="24"/>
    <x v="1"/>
    <n v="4"/>
    <x v="0"/>
    <n v="18"/>
    <d v="2020-04-18T00:00:00"/>
    <d v="1899-12-30T14:30:00"/>
    <x v="19"/>
    <s v="South side of Site 6 culverts"/>
    <s v="Gordon Estuary"/>
    <n v="1"/>
    <x v="5"/>
    <s v="Wild"/>
    <x v="1"/>
    <n v="15"/>
    <n v="1"/>
    <n v="4"/>
    <n v="11"/>
    <s v="BS"/>
  </r>
  <r>
    <x v="24"/>
    <x v="1"/>
    <n v="4"/>
    <x v="0"/>
    <n v="18"/>
    <d v="2020-04-18T00:00:00"/>
    <d v="1899-12-30T14:30:00"/>
    <x v="19"/>
    <s v="South side of Site 6 culverts"/>
    <s v="Gordon Estuary"/>
    <n v="1"/>
    <x v="6"/>
    <s v="Wild"/>
    <x v="1"/>
    <n v="11"/>
    <n v="1"/>
    <n v="4"/>
    <n v="3"/>
    <s v="BS"/>
  </r>
  <r>
    <x v="0"/>
    <x v="1"/>
    <n v="4"/>
    <x v="0"/>
    <n v="19"/>
    <d v="2020-04-19T00:00:00"/>
    <d v="1899-12-30T13:30:00"/>
    <x v="30"/>
    <s v="Gordon R. Site 1, Channel A at Gordon R."/>
    <s v="Gordon Estuary"/>
    <n v="1"/>
    <x v="9"/>
    <s v="Wild"/>
    <x v="0"/>
    <m/>
    <m/>
    <m/>
    <n v="2"/>
    <s v="PS"/>
  </r>
  <r>
    <x v="0"/>
    <x v="1"/>
    <n v="4"/>
    <x v="0"/>
    <n v="19"/>
    <d v="2020-04-19T00:00:00"/>
    <d v="1899-12-30T13:30:00"/>
    <x v="30"/>
    <s v="Gordon R. Site 1, Channel A at Gordon R."/>
    <s v="Gordon Estuary"/>
    <n v="1"/>
    <x v="0"/>
    <s v="Wild"/>
    <x v="0"/>
    <m/>
    <m/>
    <m/>
    <n v="15"/>
    <s v="PS"/>
  </r>
  <r>
    <x v="0"/>
    <x v="1"/>
    <n v="4"/>
    <x v="0"/>
    <n v="19"/>
    <d v="2020-04-19T00:00:00"/>
    <d v="1899-12-30T14:00:00"/>
    <x v="31"/>
    <s v="Gordon R. Site 1, Channel B at Gordon R."/>
    <s v="Gordon Estuary"/>
    <n v="1"/>
    <x v="0"/>
    <s v="Wild"/>
    <x v="0"/>
    <m/>
    <m/>
    <m/>
    <n v="1"/>
    <s v="PS"/>
  </r>
  <r>
    <x v="0"/>
    <x v="1"/>
    <n v="4"/>
    <x v="0"/>
    <n v="19"/>
    <d v="2020-04-19T00:00:00"/>
    <d v="1899-12-30T14:20:00"/>
    <x v="32"/>
    <s v="Gordon R. Site 1, Channel B 60 m in"/>
    <s v="Gordon Estuary"/>
    <n v="1"/>
    <x v="0"/>
    <s v="Wild"/>
    <x v="0"/>
    <m/>
    <m/>
    <m/>
    <n v="2"/>
    <s v="PS"/>
  </r>
  <r>
    <x v="0"/>
    <x v="1"/>
    <n v="4"/>
    <x v="0"/>
    <n v="19"/>
    <d v="2020-04-19T00:00:00"/>
    <d v="1899-12-30T15:00:00"/>
    <x v="33"/>
    <s v="Gordon R. Site 1, Channel A 250 m in"/>
    <s v="Gordon Estuary"/>
    <n v="1"/>
    <x v="3"/>
    <s v="Wild"/>
    <x v="1"/>
    <n v="41"/>
    <s v="PS"/>
    <s v="Select tide"/>
    <n v="2"/>
    <s v="PS"/>
  </r>
  <r>
    <x v="0"/>
    <x v="1"/>
    <n v="4"/>
    <x v="0"/>
    <n v="19"/>
    <d v="2020-04-19T00:00:00"/>
    <d v="1899-12-30T15:00:00"/>
    <x v="33"/>
    <s v="Gordon R. Site 1, Channel A 250 m in"/>
    <s v="Gordon Estuary"/>
    <n v="1"/>
    <x v="0"/>
    <s v="Wild"/>
    <x v="0"/>
    <m/>
    <m/>
    <m/>
    <n v="41"/>
    <s v="PS"/>
  </r>
  <r>
    <x v="25"/>
    <x v="1"/>
    <n v="4"/>
    <x v="0"/>
    <n v="26"/>
    <d v="2020-04-26T00:00:00"/>
    <d v="1899-12-30T11:00:00"/>
    <x v="16"/>
    <s v="Browns Slough Site 7 inlet left tidal channel"/>
    <s v="Gordon Estuary"/>
    <n v="1"/>
    <x v="0"/>
    <s v="Wild"/>
    <x v="0"/>
    <m/>
    <m/>
    <m/>
    <n v="6"/>
    <s v="PS"/>
  </r>
  <r>
    <x v="25"/>
    <x v="1"/>
    <n v="4"/>
    <x v="0"/>
    <n v="26"/>
    <d v="2020-04-26T00:00:00"/>
    <d v="1899-12-30T11:00:00"/>
    <x v="16"/>
    <s v="Browns Slough Site 7 inlet left tidal channel"/>
    <s v="Gordon Estuary"/>
    <n v="1"/>
    <x v="3"/>
    <s v="Wild"/>
    <x v="1"/>
    <m/>
    <m/>
    <m/>
    <n v="11"/>
    <s v="PS"/>
  </r>
  <r>
    <x v="25"/>
    <x v="1"/>
    <n v="4"/>
    <x v="0"/>
    <n v="26"/>
    <d v="2020-04-26T00:00:00"/>
    <d v="1899-12-30T12:36:00"/>
    <x v="25"/>
    <s v="Site 6, just upstream of bridge"/>
    <s v="Gordon Estuary"/>
    <n v="1"/>
    <x v="0"/>
    <s v="Wild"/>
    <x v="0"/>
    <m/>
    <m/>
    <m/>
    <n v="13"/>
    <s v="PS"/>
  </r>
  <r>
    <x v="25"/>
    <x v="1"/>
    <n v="4"/>
    <x v="0"/>
    <n v="26"/>
    <d v="2020-04-26T00:00:00"/>
    <d v="1899-12-30T12:36:00"/>
    <x v="25"/>
    <s v="Site 6, just upstream of bridge"/>
    <s v="Gordon Estuary"/>
    <n v="1"/>
    <x v="2"/>
    <s v="Wild"/>
    <x v="1"/>
    <m/>
    <m/>
    <m/>
    <n v="1"/>
    <s v="PS"/>
  </r>
  <r>
    <x v="25"/>
    <x v="1"/>
    <n v="4"/>
    <x v="0"/>
    <n v="26"/>
    <d v="2020-04-26T00:00:00"/>
    <d v="1899-12-30T12:36:00"/>
    <x v="25"/>
    <s v="Site 6, just upstream of bridge"/>
    <s v="Gordon Estuary"/>
    <n v="1"/>
    <x v="3"/>
    <s v="Wild"/>
    <x v="1"/>
    <m/>
    <m/>
    <m/>
    <n v="2"/>
    <s v="PS"/>
  </r>
  <r>
    <x v="25"/>
    <x v="1"/>
    <n v="4"/>
    <x v="0"/>
    <n v="26"/>
    <d v="2020-04-26T00:00:00"/>
    <d v="1899-12-30T13:30:00"/>
    <x v="26"/>
    <s v="Site 6, at upper logger station"/>
    <s v="Gordon Estuary"/>
    <n v="1"/>
    <x v="0"/>
    <s v="Wild"/>
    <x v="0"/>
    <m/>
    <m/>
    <m/>
    <n v="20"/>
    <s v="PS"/>
  </r>
  <r>
    <x v="25"/>
    <x v="1"/>
    <n v="4"/>
    <x v="0"/>
    <n v="26"/>
    <d v="2020-04-26T00:00:00"/>
    <d v="1899-12-30T13:30:00"/>
    <x v="26"/>
    <s v="Site 6, at upper logger station"/>
    <s v="Gordon Estuary"/>
    <n v="1"/>
    <x v="2"/>
    <s v="Wild"/>
    <x v="1"/>
    <m/>
    <m/>
    <m/>
    <n v="4"/>
    <s v="PS"/>
  </r>
  <r>
    <x v="25"/>
    <x v="1"/>
    <n v="4"/>
    <x v="0"/>
    <n v="26"/>
    <d v="2020-04-26T00:00:00"/>
    <d v="1899-12-30T13:30:00"/>
    <x v="26"/>
    <s v="Site 6, at upper logger station"/>
    <s v="Gordon Estuary"/>
    <n v="1"/>
    <x v="3"/>
    <s v="Wild"/>
    <x v="1"/>
    <m/>
    <m/>
    <m/>
    <n v="46"/>
    <s v="PS"/>
  </r>
  <r>
    <x v="25"/>
    <x v="1"/>
    <n v="4"/>
    <x v="0"/>
    <n v="26"/>
    <d v="2020-04-26T00:00:00"/>
    <d v="1899-12-30T13:50:00"/>
    <x v="28"/>
    <s v="Site 6, at creek inflow (SE corner of marsh)"/>
    <s v="Gordon Estuary"/>
    <n v="1"/>
    <x v="0"/>
    <s v="Wild"/>
    <x v="0"/>
    <m/>
    <m/>
    <m/>
    <n v="18"/>
    <s v="PS"/>
  </r>
  <r>
    <x v="25"/>
    <x v="1"/>
    <n v="4"/>
    <x v="0"/>
    <n v="26"/>
    <d v="2020-04-26T00:00:00"/>
    <d v="1899-12-30T13:50:00"/>
    <x v="28"/>
    <s v="Site 6, at creek inflow (SE corner of marsh)"/>
    <s v="Gordon Estuary"/>
    <n v="1"/>
    <x v="3"/>
    <s v="Wild"/>
    <x v="1"/>
    <m/>
    <m/>
    <m/>
    <n v="10"/>
    <s v="PS"/>
  </r>
  <r>
    <x v="25"/>
    <x v="1"/>
    <n v="4"/>
    <x v="0"/>
    <n v="26"/>
    <d v="2020-04-26T00:00:00"/>
    <d v="1899-12-30T15:20:00"/>
    <x v="13"/>
    <s v="Q02, Site 5 natural marsh middle channel"/>
    <s v="Gordon Estuary"/>
    <n v="1"/>
    <x v="1"/>
    <s v="Wild"/>
    <x v="0"/>
    <m/>
    <m/>
    <m/>
    <n v="2"/>
    <s v="PS"/>
  </r>
  <r>
    <x v="25"/>
    <x v="1"/>
    <n v="4"/>
    <x v="0"/>
    <n v="26"/>
    <d v="2020-04-26T00:00:00"/>
    <d v="1899-12-30T15:20:00"/>
    <x v="13"/>
    <s v="Q02, Site 5 natural marsh middle channel"/>
    <s v="Gordon Estuary"/>
    <n v="1"/>
    <x v="0"/>
    <s v="Wild"/>
    <x v="0"/>
    <m/>
    <m/>
    <m/>
    <n v="7"/>
    <s v="PS"/>
  </r>
  <r>
    <x v="25"/>
    <x v="1"/>
    <n v="4"/>
    <x v="0"/>
    <n v="26"/>
    <d v="2020-04-26T00:00:00"/>
    <d v="1899-12-30T15:20:00"/>
    <x v="13"/>
    <s v="Q02, Site 5 natural marsh middle channel"/>
    <s v="Gordon Estuary"/>
    <n v="1"/>
    <x v="3"/>
    <s v="Wild"/>
    <x v="1"/>
    <m/>
    <m/>
    <m/>
    <n v="3"/>
    <s v="PS"/>
  </r>
  <r>
    <x v="25"/>
    <x v="1"/>
    <n v="4"/>
    <x v="0"/>
    <n v="26"/>
    <d v="2020-04-26T00:00:00"/>
    <d v="1899-12-30T16:00:00"/>
    <x v="34"/>
    <s v="Q03, Site 5 natural marsh middle channel"/>
    <s v="Gordon Estuary"/>
    <n v="1"/>
    <x v="0"/>
    <s v="Wild"/>
    <x v="0"/>
    <m/>
    <m/>
    <m/>
    <n v="15"/>
    <s v="PS"/>
  </r>
  <r>
    <x v="25"/>
    <x v="1"/>
    <n v="4"/>
    <x v="0"/>
    <n v="26"/>
    <d v="2020-04-26T00:00:00"/>
    <d v="1899-12-30T16:00:00"/>
    <x v="34"/>
    <s v="Q03, Site 5 natural marsh middle channel"/>
    <s v="Gordon Estuary"/>
    <n v="1"/>
    <x v="3"/>
    <s v="Wild"/>
    <x v="1"/>
    <m/>
    <m/>
    <m/>
    <n v="2"/>
    <s v="PS"/>
  </r>
  <r>
    <x v="25"/>
    <x v="1"/>
    <n v="4"/>
    <x v="0"/>
    <n v="26"/>
    <d v="2020-04-26T00:00:00"/>
    <d v="1899-12-30T10:35:00"/>
    <x v="19"/>
    <s v="South side of Site 6 culverts"/>
    <s v="Gordon Estuary"/>
    <n v="1"/>
    <x v="2"/>
    <s v="Wild"/>
    <x v="1"/>
    <n v="8"/>
    <n v="1"/>
    <n v="4"/>
    <n v="10"/>
    <s v="BS"/>
  </r>
  <r>
    <x v="25"/>
    <x v="1"/>
    <n v="4"/>
    <x v="0"/>
    <n v="26"/>
    <d v="2020-04-26T00:00:00"/>
    <d v="1899-12-30T10:35:00"/>
    <x v="19"/>
    <s v="South side of Site 6 culverts"/>
    <s v="Gordon Estuary"/>
    <n v="1"/>
    <x v="4"/>
    <s v="Wild"/>
    <x v="1"/>
    <n v="18"/>
    <n v="1"/>
    <n v="4"/>
    <n v="3"/>
    <s v="BS"/>
  </r>
  <r>
    <x v="25"/>
    <x v="1"/>
    <n v="4"/>
    <x v="0"/>
    <n v="26"/>
    <d v="2020-04-26T00:00:00"/>
    <d v="1899-12-30T10:35:00"/>
    <x v="19"/>
    <s v="South side of Site 6 culverts"/>
    <s v="Gordon Estuary"/>
    <n v="1"/>
    <x v="5"/>
    <s v="Wild"/>
    <x v="1"/>
    <n v="15"/>
    <n v="1"/>
    <n v="4"/>
    <n v="3"/>
    <s v="BS"/>
  </r>
  <r>
    <x v="25"/>
    <x v="1"/>
    <n v="4"/>
    <x v="0"/>
    <n v="26"/>
    <d v="2020-04-26T00:00:00"/>
    <d v="1899-12-30T10:35:00"/>
    <x v="19"/>
    <s v="South side of Site 6 culverts"/>
    <s v="Gordon Estuary"/>
    <n v="1"/>
    <x v="6"/>
    <s v="Wild"/>
    <x v="1"/>
    <n v="11"/>
    <n v="1"/>
    <n v="4"/>
    <n v="4"/>
    <s v="BS"/>
  </r>
  <r>
    <x v="25"/>
    <x v="1"/>
    <n v="4"/>
    <x v="0"/>
    <n v="26"/>
    <d v="2020-04-26T00:00:00"/>
    <d v="1899-12-30T14:00:00"/>
    <x v="12"/>
    <s v="Mouth of Site 7 inlet, north side"/>
    <s v="Gordon Estuary"/>
    <n v="1"/>
    <x v="0"/>
    <s v="Wild"/>
    <x v="0"/>
    <n v="3"/>
    <n v="1"/>
    <n v="2"/>
    <n v="1"/>
    <s v="BS"/>
  </r>
  <r>
    <x v="25"/>
    <x v="1"/>
    <n v="4"/>
    <x v="0"/>
    <n v="26"/>
    <d v="2020-04-26T00:00:00"/>
    <d v="1899-12-30T14:00:00"/>
    <x v="12"/>
    <s v="Mouth of Site 7 inlet, north side"/>
    <s v="Gordon Estuary"/>
    <n v="1"/>
    <x v="2"/>
    <s v="Wild"/>
    <x v="1"/>
    <n v="8"/>
    <n v="1"/>
    <n v="4"/>
    <n v="5"/>
    <s v="BS"/>
  </r>
  <r>
    <x v="25"/>
    <x v="1"/>
    <n v="4"/>
    <x v="0"/>
    <n v="26"/>
    <d v="2020-04-26T00:00:00"/>
    <d v="1899-12-30T14:00:00"/>
    <x v="12"/>
    <s v="Mouth of Site 7 inlet, north side"/>
    <s v="Gordon Estuary"/>
    <n v="1"/>
    <x v="4"/>
    <s v="Wild"/>
    <x v="1"/>
    <n v="18"/>
    <n v="1"/>
    <n v="4"/>
    <n v="5"/>
    <s v="BS"/>
  </r>
  <r>
    <x v="25"/>
    <x v="1"/>
    <n v="4"/>
    <x v="0"/>
    <n v="26"/>
    <d v="2020-04-26T00:00:00"/>
    <d v="1899-12-30T14:00:00"/>
    <x v="12"/>
    <s v="Mouth of Site 7 inlet, north side"/>
    <s v="Gordon Estuary"/>
    <n v="1"/>
    <x v="5"/>
    <s v="Wild"/>
    <x v="1"/>
    <n v="15"/>
    <n v="1"/>
    <n v="4"/>
    <n v="4"/>
    <s v="BS"/>
  </r>
  <r>
    <x v="25"/>
    <x v="1"/>
    <n v="4"/>
    <x v="0"/>
    <n v="26"/>
    <d v="2020-04-26T00:00:00"/>
    <d v="1899-12-30T14:00:00"/>
    <x v="12"/>
    <s v="Mouth of Site 7 inlet, north side"/>
    <s v="Gordon Estuary"/>
    <n v="1"/>
    <x v="6"/>
    <s v="Wild"/>
    <x v="1"/>
    <n v="11"/>
    <n v="1"/>
    <n v="4"/>
    <n v="1"/>
    <s v="BS"/>
  </r>
  <r>
    <x v="25"/>
    <x v="1"/>
    <n v="4"/>
    <x v="0"/>
    <n v="26"/>
    <d v="2020-04-26T00:00:00"/>
    <d v="1899-12-30T14:00:00"/>
    <x v="12"/>
    <s v="Mouth of Site 7 inlet, north side"/>
    <s v="Gordon Estuary"/>
    <n v="1"/>
    <x v="10"/>
    <s v="Wild"/>
    <x v="1"/>
    <n v="13"/>
    <n v="1"/>
    <n v="4"/>
    <n v="29"/>
    <s v="BS"/>
  </r>
  <r>
    <x v="25"/>
    <x v="1"/>
    <n v="4"/>
    <x v="0"/>
    <n v="26"/>
    <d v="2020-04-26T00:00:00"/>
    <d v="1899-12-30T14:15:00"/>
    <x v="20"/>
    <s v="On point at confluence of N. Arm and Brown's Slough"/>
    <s v="Gordon Estuary"/>
    <n v="1"/>
    <x v="0"/>
    <s v="Wild"/>
    <x v="0"/>
    <n v="28"/>
    <s v="BS"/>
    <s v="Select tide"/>
    <n v="28"/>
    <s v="BS"/>
  </r>
  <r>
    <x v="25"/>
    <x v="1"/>
    <n v="4"/>
    <x v="0"/>
    <n v="26"/>
    <d v="2020-04-26T00:00:00"/>
    <d v="1899-12-30T14:15:00"/>
    <x v="20"/>
    <s v="On point at confluence of N. Arm and Brown's Slough"/>
    <s v="Gordon Estuary"/>
    <n v="1"/>
    <x v="1"/>
    <s v="Wild"/>
    <x v="0"/>
    <n v="2"/>
    <n v="1"/>
    <n v="2"/>
    <n v="1"/>
    <s v="BS"/>
  </r>
  <r>
    <x v="25"/>
    <x v="1"/>
    <n v="4"/>
    <x v="0"/>
    <n v="26"/>
    <d v="2020-04-26T00:00:00"/>
    <d v="1899-12-30T14:15:00"/>
    <x v="20"/>
    <s v="On point at confluence of N. Arm and Brown's Slough"/>
    <s v="Gordon Estuary"/>
    <n v="1"/>
    <x v="2"/>
    <s v="Wild"/>
    <x v="1"/>
    <n v="5"/>
    <s v="BS"/>
    <s v="Select tide"/>
    <n v="5"/>
    <s v="BS"/>
  </r>
  <r>
    <x v="25"/>
    <x v="1"/>
    <n v="4"/>
    <x v="0"/>
    <n v="26"/>
    <d v="2020-04-26T00:00:00"/>
    <d v="1899-12-30T14:15:00"/>
    <x v="20"/>
    <s v="On point at confluence of N. Arm and Brown's Slough"/>
    <s v="Gordon Estuary"/>
    <n v="1"/>
    <x v="3"/>
    <s v="Wild"/>
    <x v="1"/>
    <n v="7"/>
    <s v="BS"/>
    <s v="Select tide"/>
    <n v="7"/>
    <s v="BS"/>
  </r>
  <r>
    <x v="25"/>
    <x v="1"/>
    <n v="4"/>
    <x v="0"/>
    <n v="26"/>
    <d v="2020-04-26T00:00:00"/>
    <d v="1899-12-30T14:15:00"/>
    <x v="20"/>
    <s v="On point at confluence of N. Arm and Brown's Slough"/>
    <s v="Gordon Estuary"/>
    <n v="1"/>
    <x v="5"/>
    <s v="Wild"/>
    <x v="1"/>
    <n v="5"/>
    <s v="BS"/>
    <s v="Select tide"/>
    <n v="5"/>
    <s v="BS"/>
  </r>
  <r>
    <x v="25"/>
    <x v="1"/>
    <n v="4"/>
    <x v="0"/>
    <n v="26"/>
    <d v="2020-04-26T00:00:00"/>
    <d v="1899-12-30T14:15:00"/>
    <x v="20"/>
    <s v="On point at confluence of N. Arm and Brown's Slough"/>
    <s v="Gordon Estuary"/>
    <n v="1"/>
    <x v="6"/>
    <s v="Wild"/>
    <x v="1"/>
    <n v="2"/>
    <s v="BS"/>
    <s v="Select tide"/>
    <n v="2"/>
    <s v="BS"/>
  </r>
  <r>
    <x v="25"/>
    <x v="1"/>
    <n v="4"/>
    <x v="0"/>
    <n v="26"/>
    <d v="2020-04-26T00:00:00"/>
    <d v="1899-12-30T14:35:00"/>
    <x v="35"/>
    <s v="Gravel bar on Gordon at Site 1"/>
    <s v="Gordon Estuary"/>
    <n v="1"/>
    <x v="1"/>
    <s v="Wild"/>
    <x v="0"/>
    <n v="3"/>
    <s v="BS"/>
    <s v="Select tide"/>
    <n v="3"/>
    <s v="BS"/>
  </r>
  <r>
    <x v="25"/>
    <x v="1"/>
    <n v="4"/>
    <x v="0"/>
    <n v="26"/>
    <d v="2020-04-26T00:00:00"/>
    <d v="1899-12-30T14:35:00"/>
    <x v="35"/>
    <s v="Gravel bar on Gordon at Site 1"/>
    <s v="Gordon Estuary"/>
    <n v="1"/>
    <x v="9"/>
    <s v="Wild"/>
    <x v="0"/>
    <n v="1"/>
    <s v="BS"/>
    <s v="Select tide"/>
    <n v="1"/>
    <s v="BS"/>
  </r>
  <r>
    <x v="25"/>
    <x v="1"/>
    <n v="4"/>
    <x v="0"/>
    <n v="26"/>
    <d v="2020-04-26T00:00:00"/>
    <d v="1899-12-30T14:35:00"/>
    <x v="35"/>
    <s v="Gravel bar on Gordon at Site 1"/>
    <s v="Gordon Estuary"/>
    <n v="1"/>
    <x v="0"/>
    <s v="Wild"/>
    <x v="0"/>
    <n v="412"/>
    <s v="BS"/>
    <s v="Select tide"/>
    <n v="412"/>
    <s v="BS"/>
  </r>
  <r>
    <x v="25"/>
    <x v="1"/>
    <n v="4"/>
    <x v="0"/>
    <n v="26"/>
    <d v="2020-04-26T00:00:00"/>
    <d v="1899-12-30T14:35:00"/>
    <x v="35"/>
    <s v="Gravel bar on Gordon at Site 1"/>
    <s v="Gordon Estuary"/>
    <n v="1"/>
    <x v="2"/>
    <s v="Wild"/>
    <x v="1"/>
    <n v="8"/>
    <s v="BS"/>
    <s v="Select tide"/>
    <n v="8"/>
    <s v="BS"/>
  </r>
  <r>
    <x v="1"/>
    <x v="1"/>
    <n v="5"/>
    <x v="1"/>
    <n v="3"/>
    <d v="2020-05-03T00:00:00"/>
    <d v="1899-12-30T11:30:00"/>
    <x v="29"/>
    <s v="Site 5 main channel close to mouth"/>
    <s v="Gordon Estuary"/>
    <n v="1"/>
    <x v="0"/>
    <s v="Wild"/>
    <x v="0"/>
    <m/>
    <m/>
    <m/>
    <n v="2"/>
    <s v="PS"/>
  </r>
  <r>
    <x v="1"/>
    <x v="1"/>
    <n v="5"/>
    <x v="1"/>
    <n v="3"/>
    <d v="2020-05-03T00:00:00"/>
    <d v="1899-12-30T11:30:00"/>
    <x v="22"/>
    <s v="Site 5 main channel where stump sland channel comes in"/>
    <s v="Gordon Estuary"/>
    <n v="1"/>
    <x v="0"/>
    <s v="Wild"/>
    <x v="0"/>
    <m/>
    <m/>
    <m/>
    <n v="8"/>
    <s v="PS"/>
  </r>
  <r>
    <x v="1"/>
    <x v="1"/>
    <n v="5"/>
    <x v="1"/>
    <n v="3"/>
    <d v="2020-05-03T00:00:00"/>
    <d v="1899-12-30T12:20:00"/>
    <x v="25"/>
    <s v="Site 6, just upstream of bridge"/>
    <s v="Gordon Estuary"/>
    <n v="1"/>
    <x v="0"/>
    <s v="Wild"/>
    <x v="0"/>
    <m/>
    <m/>
    <m/>
    <n v="8"/>
    <s v="PS"/>
  </r>
  <r>
    <x v="1"/>
    <x v="1"/>
    <n v="5"/>
    <x v="1"/>
    <n v="3"/>
    <d v="2020-05-03T00:00:00"/>
    <d v="1899-12-30T12:20:00"/>
    <x v="25"/>
    <s v="Site 6, just upstream of bridge"/>
    <s v="Gordon Estuary"/>
    <n v="1"/>
    <x v="2"/>
    <s v="Wild"/>
    <x v="0"/>
    <m/>
    <m/>
    <m/>
    <n v="3"/>
    <s v="PS"/>
  </r>
  <r>
    <x v="1"/>
    <x v="1"/>
    <n v="5"/>
    <x v="1"/>
    <n v="3"/>
    <d v="2020-05-03T00:00:00"/>
    <d v="1899-12-30T12:20:00"/>
    <x v="25"/>
    <s v="Site 6, just upstream of bridge"/>
    <s v="Gordon Estuary"/>
    <n v="1"/>
    <x v="3"/>
    <s v="Wild"/>
    <x v="0"/>
    <m/>
    <m/>
    <m/>
    <n v="2"/>
    <s v="PS"/>
  </r>
  <r>
    <x v="1"/>
    <x v="1"/>
    <n v="5"/>
    <x v="1"/>
    <n v="3"/>
    <d v="2020-05-03T00:00:00"/>
    <d v="1899-12-30T13:00:00"/>
    <x v="36"/>
    <s v="Site 6, straight channel"/>
    <s v="Gordon Estuary"/>
    <n v="1"/>
    <x v="2"/>
    <s v="Wild"/>
    <x v="1"/>
    <m/>
    <m/>
    <m/>
    <n v="5"/>
    <s v="PS"/>
  </r>
  <r>
    <x v="1"/>
    <x v="1"/>
    <n v="5"/>
    <x v="1"/>
    <n v="3"/>
    <d v="2020-05-03T00:00:00"/>
    <d v="1899-12-30T13:00:00"/>
    <x v="36"/>
    <s v="Site 6, straight channel"/>
    <s v="Gordon Estuary"/>
    <n v="1"/>
    <x v="3"/>
    <s v="Wild"/>
    <x v="1"/>
    <m/>
    <m/>
    <m/>
    <n v="1"/>
    <s v="PS"/>
  </r>
  <r>
    <x v="1"/>
    <x v="1"/>
    <n v="5"/>
    <x v="1"/>
    <n v="3"/>
    <d v="2020-05-03T00:00:00"/>
    <d v="1899-12-30T13:20:00"/>
    <x v="36"/>
    <s v="Site 6, straight channel"/>
    <s v="Gordon Estuary"/>
    <n v="1"/>
    <x v="0"/>
    <s v="Wild"/>
    <x v="0"/>
    <m/>
    <m/>
    <m/>
    <n v="5"/>
    <s v="PS"/>
  </r>
  <r>
    <x v="1"/>
    <x v="1"/>
    <n v="5"/>
    <x v="1"/>
    <n v="3"/>
    <d v="2020-05-03T00:00:00"/>
    <d v="1899-12-30T14:00:00"/>
    <x v="26"/>
    <s v="Site 6, at upper logger station"/>
    <s v="Gordon Estuary"/>
    <n v="1"/>
    <x v="2"/>
    <s v="Wild"/>
    <x v="0"/>
    <m/>
    <m/>
    <m/>
    <n v="1"/>
    <s v="PS"/>
  </r>
  <r>
    <x v="1"/>
    <x v="1"/>
    <n v="5"/>
    <x v="1"/>
    <n v="3"/>
    <d v="2020-05-03T00:00:00"/>
    <d v="1899-12-30T14:00:00"/>
    <x v="26"/>
    <s v="Site 6, at upper logger station"/>
    <s v="Gordon Estuary"/>
    <n v="1"/>
    <x v="3"/>
    <s v="Wild"/>
    <x v="0"/>
    <m/>
    <m/>
    <m/>
    <n v="87"/>
    <s v="PS"/>
  </r>
  <r>
    <x v="1"/>
    <x v="1"/>
    <n v="5"/>
    <x v="1"/>
    <n v="3"/>
    <d v="2020-05-03T00:00:00"/>
    <d v="1899-12-30T14:00:00"/>
    <x v="26"/>
    <s v="Site 6, at upper logger station"/>
    <s v="Gordon Estuary"/>
    <n v="1"/>
    <x v="0"/>
    <s v="Wild"/>
    <x v="0"/>
    <m/>
    <m/>
    <m/>
    <n v="60"/>
    <s v="PS"/>
  </r>
  <r>
    <x v="1"/>
    <x v="1"/>
    <n v="5"/>
    <x v="1"/>
    <n v="3"/>
    <d v="2020-05-03T00:00:00"/>
    <d v="1899-12-30T15:00:00"/>
    <x v="16"/>
    <s v="Browns Slough Site 7 inlet left tidal channel"/>
    <s v="Gordon Estuary"/>
    <n v="1"/>
    <x v="0"/>
    <s v="Wild"/>
    <x v="0"/>
    <m/>
    <m/>
    <m/>
    <n v="17"/>
    <s v="PS"/>
  </r>
  <r>
    <x v="1"/>
    <x v="1"/>
    <n v="5"/>
    <x v="1"/>
    <n v="3"/>
    <d v="2020-05-03T00:00:00"/>
    <d v="1899-12-30T15:00:00"/>
    <x v="16"/>
    <s v="Browns Slough Site 7 inlet left tidal channel"/>
    <s v="Gordon Estuary"/>
    <n v="1"/>
    <x v="3"/>
    <s v="Wild"/>
    <x v="0"/>
    <m/>
    <m/>
    <m/>
    <n v="18"/>
    <s v="PS"/>
  </r>
  <r>
    <x v="1"/>
    <x v="1"/>
    <n v="5"/>
    <x v="1"/>
    <n v="3"/>
    <d v="2020-05-03T00:00:00"/>
    <d v="1899-12-30T11:53:00"/>
    <x v="35"/>
    <s v="Gravel bar on Gordon at Site 1"/>
    <s v="Gordon Estuary"/>
    <n v="1"/>
    <x v="0"/>
    <s v="Wild"/>
    <x v="0"/>
    <n v="3"/>
    <n v="1"/>
    <n v="2"/>
    <n v="20"/>
    <s v="BS"/>
  </r>
  <r>
    <x v="1"/>
    <x v="1"/>
    <n v="5"/>
    <x v="1"/>
    <n v="3"/>
    <d v="2020-05-03T00:00:00"/>
    <d v="1899-12-30T11:53:00"/>
    <x v="35"/>
    <s v="Gravel bar on Gordon at Site 1"/>
    <s v="Gordon Estuary"/>
    <n v="1"/>
    <x v="9"/>
    <s v="Wild"/>
    <x v="0"/>
    <n v="5"/>
    <n v="1"/>
    <n v="2"/>
    <n v="3"/>
    <s v="BS"/>
  </r>
  <r>
    <x v="1"/>
    <x v="1"/>
    <n v="5"/>
    <x v="1"/>
    <n v="3"/>
    <d v="2020-05-03T00:00:00"/>
    <d v="1899-12-30T11:53:00"/>
    <x v="35"/>
    <s v="Gravel bar on Gordon at Site 1"/>
    <s v="Gordon Estuary"/>
    <n v="1"/>
    <x v="2"/>
    <s v="Wild"/>
    <x v="1"/>
    <n v="8"/>
    <n v="1"/>
    <n v="4"/>
    <n v="2"/>
    <s v="BS"/>
  </r>
  <r>
    <x v="1"/>
    <x v="1"/>
    <n v="5"/>
    <x v="1"/>
    <n v="3"/>
    <d v="2020-05-03T00:00:00"/>
    <d v="1899-12-30T13:11:00"/>
    <x v="20"/>
    <s v="On point at confluence of N. Arm and Brown's Slough"/>
    <s v="Gordon Estuary"/>
    <n v="1"/>
    <x v="9"/>
    <s v="Wild"/>
    <x v="0"/>
    <n v="5"/>
    <n v="1"/>
    <n v="2"/>
    <n v="6"/>
    <s v="BS"/>
  </r>
  <r>
    <x v="1"/>
    <x v="1"/>
    <n v="5"/>
    <x v="1"/>
    <n v="3"/>
    <d v="2020-05-03T00:00:00"/>
    <d v="1899-12-30T13:11:00"/>
    <x v="20"/>
    <s v="On point at confluence of N. Arm and Brown's Slough"/>
    <s v="Gordon Estuary"/>
    <n v="1"/>
    <x v="0"/>
    <s v="Wild"/>
    <x v="0"/>
    <n v="3"/>
    <n v="1"/>
    <n v="2"/>
    <n v="4"/>
    <s v="BS"/>
  </r>
  <r>
    <x v="1"/>
    <x v="1"/>
    <n v="5"/>
    <x v="1"/>
    <n v="3"/>
    <d v="2020-05-03T00:00:00"/>
    <d v="1899-12-30T13:11:00"/>
    <x v="20"/>
    <s v="On point at confluence of N. Arm and Brown's Slough"/>
    <s v="Gordon Estuary"/>
    <n v="1"/>
    <x v="2"/>
    <s v="Wild"/>
    <x v="1"/>
    <n v="8"/>
    <n v="1"/>
    <n v="4"/>
    <n v="8"/>
    <s v="BS"/>
  </r>
  <r>
    <x v="1"/>
    <x v="1"/>
    <n v="5"/>
    <x v="1"/>
    <n v="3"/>
    <d v="2020-05-03T00:00:00"/>
    <d v="1899-12-30T13:11:00"/>
    <x v="20"/>
    <s v="On point at confluence of N. Arm and Brown's Slough"/>
    <s v="Gordon Estuary"/>
    <n v="1"/>
    <x v="3"/>
    <s v="Wild"/>
    <x v="1"/>
    <n v="9"/>
    <n v="1"/>
    <n v="4"/>
    <n v="5"/>
    <s v="BS"/>
  </r>
  <r>
    <x v="1"/>
    <x v="1"/>
    <n v="5"/>
    <x v="1"/>
    <n v="3"/>
    <d v="2020-05-03T00:00:00"/>
    <d v="1899-12-30T13:11:00"/>
    <x v="20"/>
    <s v="On point at confluence of N. Arm and Brown's Slough"/>
    <s v="Gordon Estuary"/>
    <n v="1"/>
    <x v="5"/>
    <s v="Wild"/>
    <x v="1"/>
    <n v="15"/>
    <n v="1"/>
    <n v="4"/>
    <n v="10"/>
    <s v="BS"/>
  </r>
  <r>
    <x v="1"/>
    <x v="1"/>
    <n v="5"/>
    <x v="1"/>
    <n v="3"/>
    <d v="2020-05-03T00:00:00"/>
    <d v="1899-12-30T13:41:00"/>
    <x v="12"/>
    <s v="Mouth of Site 7 inlet, north side"/>
    <s v="Gordon Estuary"/>
    <n v="1"/>
    <x v="2"/>
    <s v="Wild"/>
    <x v="1"/>
    <n v="8"/>
    <n v="1"/>
    <n v="4"/>
    <n v="4"/>
    <s v="BS"/>
  </r>
  <r>
    <x v="1"/>
    <x v="1"/>
    <n v="5"/>
    <x v="1"/>
    <n v="3"/>
    <d v="2020-05-03T00:00:00"/>
    <d v="1899-12-30T13:41:00"/>
    <x v="12"/>
    <s v="Mouth of Site 7 inlet, north side"/>
    <s v="Gordon Estuary"/>
    <n v="1"/>
    <x v="3"/>
    <s v="Wild"/>
    <x v="1"/>
    <n v="9"/>
    <n v="1"/>
    <n v="4"/>
    <n v="66"/>
    <s v="BS"/>
  </r>
  <r>
    <x v="1"/>
    <x v="1"/>
    <n v="5"/>
    <x v="1"/>
    <n v="3"/>
    <d v="2020-05-03T00:00:00"/>
    <d v="1899-12-30T13:41:00"/>
    <x v="12"/>
    <s v="Mouth of Site 7 inlet, north side"/>
    <s v="Gordon Estuary"/>
    <n v="1"/>
    <x v="4"/>
    <s v="Wild"/>
    <x v="1"/>
    <n v="18"/>
    <n v="1"/>
    <n v="4"/>
    <n v="10"/>
    <s v="BS"/>
  </r>
  <r>
    <x v="1"/>
    <x v="1"/>
    <n v="5"/>
    <x v="1"/>
    <n v="3"/>
    <d v="2020-05-03T00:00:00"/>
    <d v="1899-12-30T13:41:00"/>
    <x v="12"/>
    <s v="Mouth of Site 7 inlet, north side"/>
    <s v="Gordon Estuary"/>
    <n v="1"/>
    <x v="5"/>
    <s v="Wild"/>
    <x v="1"/>
    <n v="15"/>
    <n v="1"/>
    <n v="4"/>
    <n v="12"/>
    <s v="BS"/>
  </r>
  <r>
    <x v="1"/>
    <x v="1"/>
    <n v="5"/>
    <x v="1"/>
    <n v="3"/>
    <d v="2020-05-03T00:00:00"/>
    <d v="1899-12-30T13:56:00"/>
    <x v="19"/>
    <s v="South side of Site 6 culverts"/>
    <s v="Gordon Estuary"/>
    <n v="1"/>
    <x v="2"/>
    <s v="Wild"/>
    <x v="1"/>
    <n v="8"/>
    <n v="1"/>
    <n v="4"/>
    <n v="3"/>
    <s v="BS"/>
  </r>
  <r>
    <x v="1"/>
    <x v="1"/>
    <n v="5"/>
    <x v="1"/>
    <n v="3"/>
    <d v="2020-05-03T00:00:00"/>
    <d v="1899-12-30T13:56:00"/>
    <x v="19"/>
    <s v="South side of Site 6 culverts"/>
    <s v="Gordon Estuary"/>
    <n v="1"/>
    <x v="3"/>
    <s v="Wild"/>
    <x v="1"/>
    <n v="9"/>
    <n v="1"/>
    <n v="4"/>
    <n v="24"/>
    <s v="BS"/>
  </r>
  <r>
    <x v="1"/>
    <x v="1"/>
    <n v="5"/>
    <x v="1"/>
    <n v="3"/>
    <d v="2020-05-03T00:00:00"/>
    <d v="1899-12-30T13:56:00"/>
    <x v="19"/>
    <s v="South side of Site 6 culverts"/>
    <s v="Gordon Estuary"/>
    <n v="1"/>
    <x v="4"/>
    <s v="Wild"/>
    <x v="1"/>
    <n v="18"/>
    <n v="1"/>
    <n v="4"/>
    <n v="4"/>
    <s v="BS"/>
  </r>
  <r>
    <x v="1"/>
    <x v="1"/>
    <n v="5"/>
    <x v="1"/>
    <n v="9"/>
    <d v="2020-05-09T00:00:00"/>
    <d v="1899-12-30T15:04:00"/>
    <x v="37"/>
    <s v="Gordon R. Site 5, edge of marsh"/>
    <s v="Gordon Estuary"/>
    <n v="1"/>
    <x v="9"/>
    <s v="Wild"/>
    <x v="0"/>
    <m/>
    <m/>
    <m/>
    <n v="1"/>
    <s v="BS"/>
  </r>
  <r>
    <x v="1"/>
    <x v="1"/>
    <n v="5"/>
    <x v="1"/>
    <n v="9"/>
    <d v="2020-05-09T00:00:00"/>
    <d v="1899-12-30T15:04:00"/>
    <x v="37"/>
    <s v="Gordon R. Site 5, edge of marsh"/>
    <s v="Gordon Estuary"/>
    <n v="1"/>
    <x v="0"/>
    <s v="Wild"/>
    <x v="0"/>
    <n v="1"/>
    <s v="PS"/>
    <s v="H"/>
    <n v="2"/>
    <s v="BS"/>
  </r>
  <r>
    <x v="1"/>
    <x v="1"/>
    <n v="5"/>
    <x v="1"/>
    <n v="9"/>
    <d v="2020-05-09T00:00:00"/>
    <d v="1899-12-30T15:10:00"/>
    <x v="29"/>
    <s v="Site 5 main channel close to mouth"/>
    <s v="Gordon Estuary"/>
    <n v="1"/>
    <x v="9"/>
    <s v="Wild"/>
    <x v="0"/>
    <m/>
    <m/>
    <m/>
    <n v="1"/>
    <s v="PS"/>
  </r>
  <r>
    <x v="1"/>
    <x v="1"/>
    <n v="5"/>
    <x v="1"/>
    <n v="9"/>
    <d v="2020-05-09T00:00:00"/>
    <d v="1899-12-30T15:10:00"/>
    <x v="29"/>
    <s v="Site 5 main channel close to mouth"/>
    <s v="Gordon Estuary"/>
    <n v="1"/>
    <x v="0"/>
    <s v="Wild"/>
    <x v="0"/>
    <m/>
    <m/>
    <m/>
    <n v="17"/>
    <s v="PS"/>
  </r>
  <r>
    <x v="1"/>
    <x v="1"/>
    <n v="5"/>
    <x v="1"/>
    <n v="9"/>
    <d v="2020-05-09T00:00:00"/>
    <d v="1899-12-30T15:10:00"/>
    <x v="29"/>
    <s v="Site 5 main channel close to mouth"/>
    <s v="Gordon Estuary"/>
    <n v="1"/>
    <x v="3"/>
    <s v="Wild"/>
    <x v="1"/>
    <m/>
    <m/>
    <m/>
    <n v="1"/>
    <s v="PS"/>
  </r>
  <r>
    <x v="1"/>
    <x v="1"/>
    <n v="5"/>
    <x v="1"/>
    <n v="9"/>
    <d v="2020-05-09T00:00:00"/>
    <d v="1899-12-30T15:30:00"/>
    <x v="16"/>
    <s v="Browns Slough Site 7 inlet left tidal channel"/>
    <s v="Gordon Estuary"/>
    <n v="1"/>
    <x v="2"/>
    <s v="Wild"/>
    <x v="1"/>
    <m/>
    <m/>
    <m/>
    <n v="2"/>
    <s v="PS"/>
  </r>
  <r>
    <x v="1"/>
    <x v="1"/>
    <n v="5"/>
    <x v="1"/>
    <n v="9"/>
    <d v="2020-05-09T00:00:00"/>
    <d v="1899-12-30T15:30:00"/>
    <x v="16"/>
    <s v="Browns Slough Site 7 inlet left tidal channel"/>
    <s v="Gordon Estuary"/>
    <n v="1"/>
    <x v="3"/>
    <s v="Wild"/>
    <x v="1"/>
    <m/>
    <m/>
    <m/>
    <n v="21"/>
    <s v="PS"/>
  </r>
  <r>
    <x v="1"/>
    <x v="1"/>
    <n v="5"/>
    <x v="1"/>
    <n v="9"/>
    <d v="2020-05-09T00:00:00"/>
    <d v="1899-12-30T15:30:00"/>
    <x v="16"/>
    <s v="Browns Slough Site 7 inlet left tidal channel"/>
    <s v="Gordon Estuary"/>
    <n v="1"/>
    <x v="0"/>
    <s v="Wild"/>
    <x v="0"/>
    <m/>
    <m/>
    <m/>
    <n v="23"/>
    <s v="PS"/>
  </r>
  <r>
    <x v="1"/>
    <x v="1"/>
    <n v="5"/>
    <x v="1"/>
    <n v="9"/>
    <d v="2020-05-09T00:00:00"/>
    <d v="1899-12-30T15:30:00"/>
    <x v="27"/>
    <s v="Browns Slough Site 7 Inlet right tidal channel"/>
    <s v="Gordon Estuary"/>
    <n v="1"/>
    <x v="0"/>
    <s v="Wild"/>
    <x v="0"/>
    <n v="23"/>
    <s v="PS"/>
    <s v="H"/>
    <n v="70"/>
    <s v="OB"/>
  </r>
  <r>
    <x v="1"/>
    <x v="1"/>
    <n v="5"/>
    <x v="1"/>
    <n v="9"/>
    <d v="2020-05-09T00:00:00"/>
    <d v="1899-12-30T17:57:00"/>
    <x v="25"/>
    <s v="Site 6, just upstream of bridge"/>
    <s v="Gordon Estuary"/>
    <n v="1"/>
    <x v="0"/>
    <s v="Wild"/>
    <x v="0"/>
    <m/>
    <m/>
    <m/>
    <n v="3"/>
    <s v="PS"/>
  </r>
  <r>
    <x v="1"/>
    <x v="1"/>
    <n v="5"/>
    <x v="1"/>
    <n v="9"/>
    <d v="2020-05-09T00:00:00"/>
    <d v="1899-12-30T17:57:00"/>
    <x v="36"/>
    <s v="Site 6, straight channel"/>
    <s v="Gordon Estuary"/>
    <n v="1"/>
    <x v="0"/>
    <s v="Wild"/>
    <x v="0"/>
    <n v="35"/>
    <s v="PS"/>
    <s v="H"/>
    <n v="70"/>
    <s v="OB"/>
  </r>
  <r>
    <x v="1"/>
    <x v="1"/>
    <n v="5"/>
    <x v="1"/>
    <n v="9"/>
    <d v="2020-05-09T00:00:00"/>
    <d v="1899-12-30T17:57:00"/>
    <x v="26"/>
    <s v="Site 6, at upper logger station"/>
    <s v="Gordon Estuary"/>
    <n v="1"/>
    <x v="0"/>
    <s v="Wild"/>
    <x v="0"/>
    <n v="35"/>
    <s v="PS"/>
    <s v="H"/>
    <n v="35"/>
    <s v="PS"/>
  </r>
  <r>
    <x v="1"/>
    <x v="1"/>
    <n v="5"/>
    <x v="1"/>
    <n v="9"/>
    <d v="2020-05-09T00:00:00"/>
    <d v="1899-12-30T17:57:00"/>
    <x v="26"/>
    <s v="Site 6, at upper logger station"/>
    <s v="Gordon Estuary"/>
    <n v="1"/>
    <x v="3"/>
    <s v="Wild"/>
    <x v="1"/>
    <n v="35"/>
    <s v="PS"/>
    <s v="H"/>
    <n v="64"/>
    <s v="PS"/>
  </r>
  <r>
    <x v="1"/>
    <x v="1"/>
    <n v="5"/>
    <x v="1"/>
    <n v="9"/>
    <d v="2020-05-09T00:00:00"/>
    <d v="1899-12-30T17:57:00"/>
    <x v="26"/>
    <s v="Site 6, at upper logger station"/>
    <s v="Gordon Estuary"/>
    <n v="1"/>
    <x v="2"/>
    <s v="Wild"/>
    <x v="1"/>
    <n v="64"/>
    <s v="PS"/>
    <s v="H"/>
    <n v="1"/>
    <s v="PS"/>
  </r>
  <r>
    <x v="1"/>
    <x v="1"/>
    <n v="5"/>
    <x v="1"/>
    <n v="9"/>
    <d v="2020-05-09T00:00:00"/>
    <d v="1899-12-30T17:57:00"/>
    <x v="28"/>
    <s v="Site 6, at creek inflow (SE corner of marsh)"/>
    <s v="Gordon Estuary"/>
    <n v="1"/>
    <x v="0"/>
    <s v="Wild"/>
    <x v="0"/>
    <n v="70"/>
    <s v="OB"/>
    <s v="H"/>
    <n v="25"/>
    <s v="OB"/>
  </r>
  <r>
    <x v="1"/>
    <x v="1"/>
    <n v="5"/>
    <x v="1"/>
    <n v="9"/>
    <d v="2020-05-09T00:00:00"/>
    <d v="1899-12-30T14:20:00"/>
    <x v="35"/>
    <s v="Gravel bar on Gordon at Site 1"/>
    <s v="Gordon Estuary"/>
    <n v="1"/>
    <x v="9"/>
    <s v="Wild"/>
    <x v="0"/>
    <n v="5"/>
    <n v="1"/>
    <n v="2"/>
    <n v="4"/>
    <s v="BS"/>
  </r>
  <r>
    <x v="1"/>
    <x v="1"/>
    <n v="5"/>
    <x v="1"/>
    <n v="9"/>
    <d v="2020-05-09T00:00:00"/>
    <d v="1899-12-30T14:20:00"/>
    <x v="35"/>
    <s v="Gravel bar on Gordon at Site 1"/>
    <s v="Gordon Estuary"/>
    <n v="1"/>
    <x v="0"/>
    <s v="Wild"/>
    <x v="0"/>
    <n v="3"/>
    <n v="1"/>
    <n v="2"/>
    <n v="6"/>
    <s v="BS"/>
  </r>
  <r>
    <x v="1"/>
    <x v="1"/>
    <n v="5"/>
    <x v="1"/>
    <n v="9"/>
    <d v="2020-05-09T00:00:00"/>
    <d v="1899-12-30T14:20:00"/>
    <x v="35"/>
    <s v="Gravel bar on Gordon at Site 1"/>
    <s v="Gordon Estuary"/>
    <n v="1"/>
    <x v="2"/>
    <s v="Wild"/>
    <x v="1"/>
    <n v="8"/>
    <n v="1"/>
    <n v="4"/>
    <n v="3"/>
    <s v="BS"/>
  </r>
  <r>
    <x v="1"/>
    <x v="1"/>
    <n v="5"/>
    <x v="1"/>
    <n v="9"/>
    <d v="2020-05-09T00:00:00"/>
    <d v="1899-12-30T15:47:00"/>
    <x v="20"/>
    <s v="On point at confluence of N. Arm and Brown's Slough"/>
    <s v="Gordon Estuary"/>
    <n v="1"/>
    <x v="9"/>
    <s v="Wild"/>
    <x v="0"/>
    <n v="5"/>
    <n v="1"/>
    <n v="2"/>
    <n v="15"/>
    <s v="BS"/>
  </r>
  <r>
    <x v="1"/>
    <x v="1"/>
    <n v="5"/>
    <x v="1"/>
    <n v="9"/>
    <d v="2020-05-09T00:00:00"/>
    <d v="1899-12-30T15:47:00"/>
    <x v="20"/>
    <s v="On point at confluence of N. Arm and Brown's Slough"/>
    <s v="Gordon Estuary"/>
    <n v="1"/>
    <x v="0"/>
    <s v="Wild"/>
    <x v="0"/>
    <n v="3"/>
    <n v="1"/>
    <n v="2"/>
    <n v="3"/>
    <s v="BS"/>
  </r>
  <r>
    <x v="1"/>
    <x v="1"/>
    <n v="5"/>
    <x v="1"/>
    <n v="9"/>
    <d v="2020-05-09T00:00:00"/>
    <d v="1899-12-30T15:47:00"/>
    <x v="20"/>
    <s v="On point at confluence of N. Arm and Brown's Slough"/>
    <s v="Gordon Estuary"/>
    <n v="1"/>
    <x v="1"/>
    <s v="Wild"/>
    <x v="0"/>
    <n v="2"/>
    <n v="1"/>
    <n v="2"/>
    <n v="4"/>
    <s v="BS"/>
  </r>
  <r>
    <x v="1"/>
    <x v="1"/>
    <n v="5"/>
    <x v="1"/>
    <n v="9"/>
    <d v="2020-05-09T00:00:00"/>
    <d v="1899-12-30T15:47:00"/>
    <x v="20"/>
    <s v="On point at confluence of N. Arm and Brown's Slough"/>
    <s v="Gordon Estuary"/>
    <n v="1"/>
    <x v="2"/>
    <s v="Wild"/>
    <x v="1"/>
    <n v="8"/>
    <n v="1"/>
    <n v="4"/>
    <n v="4"/>
    <s v="BS"/>
  </r>
  <r>
    <x v="1"/>
    <x v="1"/>
    <n v="5"/>
    <x v="1"/>
    <n v="9"/>
    <d v="2020-05-09T00:00:00"/>
    <d v="1899-12-30T15:47:00"/>
    <x v="20"/>
    <s v="On point at confluence of N. Arm and Brown's Slough"/>
    <s v="Gordon Estuary"/>
    <n v="1"/>
    <x v="3"/>
    <s v="Wild"/>
    <x v="1"/>
    <n v="9"/>
    <n v="1"/>
    <n v="4"/>
    <n v="1"/>
    <s v="BS"/>
  </r>
  <r>
    <x v="1"/>
    <x v="1"/>
    <n v="5"/>
    <x v="1"/>
    <n v="9"/>
    <d v="2020-05-09T00:00:00"/>
    <d v="1899-12-30T15:47:00"/>
    <x v="20"/>
    <s v="On point at confluence of N. Arm and Brown's Slough"/>
    <s v="Gordon Estuary"/>
    <n v="1"/>
    <x v="5"/>
    <s v="Wild"/>
    <x v="1"/>
    <n v="15"/>
    <n v="1"/>
    <n v="4"/>
    <n v="5"/>
    <s v="BS"/>
  </r>
  <r>
    <x v="1"/>
    <x v="1"/>
    <n v="5"/>
    <x v="1"/>
    <n v="9"/>
    <d v="2020-05-09T00:00:00"/>
    <d v="1899-12-30T16:30:00"/>
    <x v="12"/>
    <s v="Mouth of Site 7 inlet, north side"/>
    <s v="Gordon Estuary"/>
    <n v="1"/>
    <x v="2"/>
    <s v="Wild"/>
    <x v="1"/>
    <n v="8"/>
    <n v="1"/>
    <n v="4"/>
    <n v="16"/>
    <s v="BS"/>
  </r>
  <r>
    <x v="1"/>
    <x v="1"/>
    <n v="5"/>
    <x v="1"/>
    <n v="9"/>
    <d v="2020-05-09T00:00:00"/>
    <d v="1899-12-30T16:30:00"/>
    <x v="12"/>
    <s v="Mouth of Site 7 inlet, north side"/>
    <s v="Gordon Estuary"/>
    <n v="1"/>
    <x v="3"/>
    <s v="Wild"/>
    <x v="1"/>
    <n v="9"/>
    <n v="1"/>
    <n v="4"/>
    <n v="28"/>
    <s v="BS"/>
  </r>
  <r>
    <x v="1"/>
    <x v="1"/>
    <n v="5"/>
    <x v="1"/>
    <n v="9"/>
    <d v="2020-05-09T00:00:00"/>
    <d v="1899-12-30T16:30:00"/>
    <x v="12"/>
    <s v="Mouth of Site 7 inlet, north side"/>
    <s v="Gordon Estuary"/>
    <n v="1"/>
    <x v="4"/>
    <s v="Wild"/>
    <x v="1"/>
    <n v="18"/>
    <n v="1"/>
    <n v="4"/>
    <n v="8"/>
    <s v="BS"/>
  </r>
  <r>
    <x v="1"/>
    <x v="1"/>
    <n v="5"/>
    <x v="1"/>
    <n v="9"/>
    <d v="2020-05-09T00:00:00"/>
    <d v="1899-12-30T16:30:00"/>
    <x v="12"/>
    <s v="Mouth of Site 7 inlet, north side"/>
    <s v="Gordon Estuary"/>
    <n v="1"/>
    <x v="5"/>
    <s v="Wild"/>
    <x v="1"/>
    <n v="15"/>
    <n v="1"/>
    <n v="4"/>
    <n v="4"/>
    <s v="BS"/>
  </r>
  <r>
    <x v="1"/>
    <x v="1"/>
    <n v="5"/>
    <x v="1"/>
    <n v="9"/>
    <d v="2020-05-09T00:00:00"/>
    <d v="1899-12-30T16:30:00"/>
    <x v="12"/>
    <s v="Mouth of Site 7 inlet, north side"/>
    <s v="Gordon Estuary"/>
    <n v="1"/>
    <x v="10"/>
    <s v="Wild"/>
    <x v="1"/>
    <n v="13"/>
    <n v="1"/>
    <n v="4"/>
    <n v="1"/>
    <s v="BS"/>
  </r>
  <r>
    <x v="3"/>
    <x v="1"/>
    <n v="5"/>
    <x v="1"/>
    <n v="18"/>
    <d v="2020-05-18T00:00:00"/>
    <d v="1899-12-30T12:30:00"/>
    <x v="16"/>
    <s v="Browns Slough Site 7 inlet left tidal channel"/>
    <s v="Gordon Estuary"/>
    <n v="1"/>
    <x v="0"/>
    <s v="Wild"/>
    <x v="0"/>
    <m/>
    <m/>
    <m/>
    <n v="38"/>
    <s v="PS"/>
  </r>
  <r>
    <x v="3"/>
    <x v="1"/>
    <n v="5"/>
    <x v="1"/>
    <n v="18"/>
    <d v="2020-05-18T00:00:00"/>
    <d v="1899-12-30T12:30:00"/>
    <x v="16"/>
    <s v="Browns Slough Site 7 inlet left tidal channel"/>
    <s v="Gordon Estuary"/>
    <n v="1"/>
    <x v="2"/>
    <s v="Wild"/>
    <x v="1"/>
    <m/>
    <m/>
    <m/>
    <n v="3"/>
    <s v="PS"/>
  </r>
  <r>
    <x v="3"/>
    <x v="1"/>
    <n v="5"/>
    <x v="1"/>
    <n v="18"/>
    <d v="2020-05-18T00:00:00"/>
    <d v="1899-12-30T12:30:00"/>
    <x v="16"/>
    <s v="Browns Slough Site 7 inlet left tidal channel"/>
    <s v="Gordon Estuary"/>
    <n v="1"/>
    <x v="3"/>
    <s v="Wild"/>
    <x v="1"/>
    <m/>
    <m/>
    <m/>
    <n v="63"/>
    <s v="PS"/>
  </r>
  <r>
    <x v="3"/>
    <x v="1"/>
    <n v="5"/>
    <x v="1"/>
    <n v="18"/>
    <d v="2020-05-18T00:00:00"/>
    <d v="1899-12-30T13:45:00"/>
    <x v="25"/>
    <s v="Site 6, just upstream of bridge"/>
    <s v="Gordon Estuary"/>
    <n v="1"/>
    <x v="0"/>
    <s v="Wild"/>
    <x v="0"/>
    <m/>
    <m/>
    <m/>
    <n v="6"/>
    <s v="PS"/>
  </r>
  <r>
    <x v="3"/>
    <x v="1"/>
    <n v="5"/>
    <x v="1"/>
    <n v="18"/>
    <d v="2020-05-18T00:00:00"/>
    <d v="1899-12-30T13:45:00"/>
    <x v="25"/>
    <s v="Site 6, just upstream of bridge"/>
    <s v="Gordon Estuary"/>
    <n v="1"/>
    <x v="3"/>
    <s v="Wild"/>
    <x v="1"/>
    <m/>
    <m/>
    <m/>
    <n v="5"/>
    <s v="PS"/>
  </r>
  <r>
    <x v="3"/>
    <x v="1"/>
    <n v="5"/>
    <x v="1"/>
    <n v="18"/>
    <d v="2020-05-18T00:00:00"/>
    <d v="1899-12-30T13:45:00"/>
    <x v="25"/>
    <s v="Site 6, just upstream of bridge"/>
    <s v="Gordon Estuary"/>
    <n v="1"/>
    <x v="2"/>
    <s v="Wild"/>
    <x v="1"/>
    <m/>
    <m/>
    <m/>
    <n v="3"/>
    <s v="PS"/>
  </r>
  <r>
    <x v="3"/>
    <x v="1"/>
    <n v="5"/>
    <x v="1"/>
    <n v="18"/>
    <d v="2020-05-18T00:00:00"/>
    <d v="1899-12-30T13:45:00"/>
    <x v="36"/>
    <s v="Site 6, straight channel"/>
    <s v="Gordon Estuary"/>
    <n v="1"/>
    <x v="0"/>
    <s v="Wild"/>
    <x v="0"/>
    <n v="6"/>
    <s v="PS"/>
    <s v="Select tide"/>
    <n v="100"/>
    <s v="OB"/>
  </r>
  <r>
    <x v="3"/>
    <x v="1"/>
    <n v="5"/>
    <x v="1"/>
    <n v="18"/>
    <d v="2020-05-18T00:00:00"/>
    <d v="1899-12-30T14:30:00"/>
    <x v="26"/>
    <s v="Site 6, at upper logger station"/>
    <s v="Gordon Estuary"/>
    <n v="1"/>
    <x v="0"/>
    <s v="Wild"/>
    <x v="0"/>
    <m/>
    <m/>
    <m/>
    <n v="43"/>
    <s v="PS"/>
  </r>
  <r>
    <x v="3"/>
    <x v="1"/>
    <n v="5"/>
    <x v="1"/>
    <n v="18"/>
    <d v="2020-05-18T00:00:00"/>
    <d v="1899-12-30T14:30:00"/>
    <x v="26"/>
    <s v="Site 6, at upper logger station"/>
    <s v="Gordon Estuary"/>
    <n v="1"/>
    <x v="3"/>
    <s v="Wild"/>
    <x v="1"/>
    <m/>
    <m/>
    <m/>
    <n v="48"/>
    <s v="PS"/>
  </r>
  <r>
    <x v="3"/>
    <x v="1"/>
    <n v="5"/>
    <x v="1"/>
    <n v="18"/>
    <d v="2020-05-18T00:00:00"/>
    <d v="1899-12-30T14:30:00"/>
    <x v="26"/>
    <s v="Site 6, at upper logger station"/>
    <s v="Gordon Estuary"/>
    <n v="1"/>
    <x v="2"/>
    <s v="Wild"/>
    <x v="1"/>
    <m/>
    <m/>
    <m/>
    <n v="5"/>
    <s v="PS"/>
  </r>
  <r>
    <x v="3"/>
    <x v="1"/>
    <n v="5"/>
    <x v="1"/>
    <n v="18"/>
    <d v="2020-05-18T00:00:00"/>
    <d v="1899-12-30T13:45:00"/>
    <x v="28"/>
    <s v="Site 6, at creek inflow (SE corner of marsh)"/>
    <s v="Gordon Estuary"/>
    <n v="1"/>
    <x v="0"/>
    <s v="Wild"/>
    <x v="0"/>
    <n v="6"/>
    <s v="PS"/>
    <s v="H"/>
    <n v="20"/>
    <s v="OB"/>
  </r>
  <r>
    <x v="3"/>
    <x v="1"/>
    <n v="5"/>
    <x v="1"/>
    <n v="18"/>
    <d v="2020-05-18T00:00:00"/>
    <d v="1899-12-30T15:00:00"/>
    <x v="27"/>
    <s v="Browns Slough Site 7 Inlet right tidal channel"/>
    <s v="Gordon Estuary"/>
    <n v="1"/>
    <x v="0"/>
    <s v="Wild"/>
    <x v="0"/>
    <m/>
    <m/>
    <m/>
    <n v="13"/>
    <s v="PS"/>
  </r>
  <r>
    <x v="3"/>
    <x v="1"/>
    <n v="5"/>
    <x v="1"/>
    <n v="18"/>
    <d v="2020-05-18T00:00:00"/>
    <d v="1899-12-30T15:00:00"/>
    <x v="27"/>
    <s v="Browns Slough Site 7 Inlet right tidal channel"/>
    <s v="Gordon Estuary"/>
    <n v="1"/>
    <x v="2"/>
    <s v="Wild"/>
    <x v="1"/>
    <m/>
    <m/>
    <m/>
    <n v="2"/>
    <s v="PS"/>
  </r>
  <r>
    <x v="3"/>
    <x v="1"/>
    <n v="5"/>
    <x v="1"/>
    <n v="18"/>
    <d v="2020-05-18T00:00:00"/>
    <d v="1899-12-30T15:00:00"/>
    <x v="27"/>
    <s v="Browns Slough Site 7 Inlet right tidal channel"/>
    <s v="Gordon Estuary"/>
    <n v="1"/>
    <x v="3"/>
    <s v="Wild"/>
    <x v="1"/>
    <m/>
    <m/>
    <m/>
    <n v="22"/>
    <s v="PS"/>
  </r>
  <r>
    <x v="3"/>
    <x v="1"/>
    <n v="5"/>
    <x v="1"/>
    <n v="18"/>
    <d v="2020-05-18T00:00:00"/>
    <d v="1899-12-30T10:04:00"/>
    <x v="35"/>
    <s v="Gravel bar on Gordon at Site 1"/>
    <s v="Gordon Estuary"/>
    <n v="1"/>
    <x v="9"/>
    <s v="Wild"/>
    <x v="0"/>
    <n v="5"/>
    <n v="1"/>
    <n v="2"/>
    <n v="14"/>
    <s v="BS"/>
  </r>
  <r>
    <x v="3"/>
    <x v="1"/>
    <n v="5"/>
    <x v="1"/>
    <n v="18"/>
    <d v="2020-05-18T00:00:00"/>
    <d v="1899-12-30T10:04:00"/>
    <x v="35"/>
    <s v="Gravel bar on Gordon at Site 1"/>
    <s v="Gordon Estuary"/>
    <n v="1"/>
    <x v="0"/>
    <s v="Wild"/>
    <x v="0"/>
    <n v="3"/>
    <n v="1"/>
    <n v="2"/>
    <n v="16"/>
    <s v="BS"/>
  </r>
  <r>
    <x v="3"/>
    <x v="1"/>
    <n v="5"/>
    <x v="1"/>
    <n v="18"/>
    <d v="2020-05-18T00:00:00"/>
    <d v="1899-12-30T10:04:00"/>
    <x v="35"/>
    <s v="Gravel bar on Gordon at Site 1"/>
    <s v="Gordon Estuary"/>
    <n v="1"/>
    <x v="0"/>
    <s v="Wild"/>
    <x v="3"/>
    <n v="3"/>
    <n v="1"/>
    <n v="3"/>
    <n v="1"/>
    <s v="BS"/>
  </r>
  <r>
    <x v="3"/>
    <x v="1"/>
    <n v="5"/>
    <x v="1"/>
    <n v="18"/>
    <d v="2020-05-18T00:00:00"/>
    <d v="1899-12-30T10:04:00"/>
    <x v="35"/>
    <s v="Gravel bar on Gordon at Site 1"/>
    <s v="Gordon Estuary"/>
    <n v="1"/>
    <x v="2"/>
    <s v="Wild"/>
    <x v="1"/>
    <n v="8"/>
    <n v="1"/>
    <n v="4"/>
    <n v="10"/>
    <s v="BS"/>
  </r>
  <r>
    <x v="3"/>
    <x v="1"/>
    <n v="5"/>
    <x v="1"/>
    <n v="18"/>
    <d v="2020-05-18T00:00:00"/>
    <d v="1899-12-30T10:04:00"/>
    <x v="35"/>
    <s v="Gravel bar on Gordon at Site 1"/>
    <s v="Gordon Estuary"/>
    <n v="1"/>
    <x v="3"/>
    <s v="Wild"/>
    <x v="1"/>
    <n v="9"/>
    <n v="1"/>
    <n v="4"/>
    <n v="3"/>
    <s v="BS"/>
  </r>
  <r>
    <x v="3"/>
    <x v="1"/>
    <n v="5"/>
    <x v="1"/>
    <n v="18"/>
    <d v="2020-05-18T00:00:00"/>
    <d v="1899-12-30T10:56:00"/>
    <x v="37"/>
    <s v="Gordon R. Site 5, edge of marsh"/>
    <s v="Gordon Estuary"/>
    <n v="1"/>
    <x v="9"/>
    <s v="Wild"/>
    <x v="0"/>
    <n v="5"/>
    <n v="1"/>
    <n v="2"/>
    <n v="1"/>
    <s v="BS"/>
  </r>
  <r>
    <x v="3"/>
    <x v="1"/>
    <n v="5"/>
    <x v="1"/>
    <n v="18"/>
    <d v="2020-05-18T00:00:00"/>
    <d v="1899-12-30T10:56:00"/>
    <x v="37"/>
    <s v="Gordon R. Site 5, edge of marsh"/>
    <s v="Gordon Estuary"/>
    <n v="1"/>
    <x v="0"/>
    <s v="Wild"/>
    <x v="0"/>
    <n v="3"/>
    <n v="1"/>
    <n v="2"/>
    <n v="29"/>
    <s v="BS"/>
  </r>
  <r>
    <x v="3"/>
    <x v="1"/>
    <n v="5"/>
    <x v="1"/>
    <n v="18"/>
    <d v="2020-05-18T00:00:00"/>
    <d v="1899-12-30T10:56:00"/>
    <x v="37"/>
    <s v="Gordon R. Site 5, edge of marsh"/>
    <s v="Gordon Estuary"/>
    <n v="1"/>
    <x v="2"/>
    <s v="Wild"/>
    <x v="1"/>
    <n v="8"/>
    <n v="1"/>
    <n v="4"/>
    <n v="5"/>
    <s v="BS"/>
  </r>
  <r>
    <x v="3"/>
    <x v="1"/>
    <n v="5"/>
    <x v="1"/>
    <n v="18"/>
    <d v="2020-05-18T00:00:00"/>
    <d v="1899-12-30T10:56:00"/>
    <x v="37"/>
    <s v="Gordon R. Site 5, edge of marsh"/>
    <s v="Gordon Estuary"/>
    <n v="1"/>
    <x v="3"/>
    <s v="Wild"/>
    <x v="1"/>
    <n v="9"/>
    <n v="1"/>
    <n v="4"/>
    <n v="13"/>
    <s v="BS"/>
  </r>
  <r>
    <x v="3"/>
    <x v="1"/>
    <n v="5"/>
    <x v="1"/>
    <n v="23"/>
    <d v="2020-05-23T00:00:00"/>
    <d v="1899-12-30T11:20:00"/>
    <x v="4"/>
    <s v="Butch's (Gordon R.)"/>
    <s v="Gordon Estuary"/>
    <n v="1"/>
    <x v="0"/>
    <s v="Wild"/>
    <x v="3"/>
    <n v="3"/>
    <n v="1"/>
    <n v="3"/>
    <n v="3"/>
    <s v="BS"/>
  </r>
  <r>
    <x v="3"/>
    <x v="1"/>
    <n v="5"/>
    <x v="1"/>
    <n v="23"/>
    <d v="2020-05-23T00:00:00"/>
    <d v="1899-12-30T11:20:00"/>
    <x v="4"/>
    <s v="Butch's (Gordon R.)"/>
    <s v="Gordon Estuary"/>
    <n v="1"/>
    <x v="2"/>
    <s v="Wild"/>
    <x v="1"/>
    <n v="8"/>
    <n v="1"/>
    <n v="4"/>
    <n v="20"/>
    <s v="BS"/>
  </r>
  <r>
    <x v="3"/>
    <x v="1"/>
    <n v="5"/>
    <x v="1"/>
    <n v="23"/>
    <d v="2020-05-23T00:00:00"/>
    <d v="1899-12-30T11:20:00"/>
    <x v="4"/>
    <s v="Butch's (Gordon R.)"/>
    <s v="Gordon Estuary"/>
    <n v="1"/>
    <x v="5"/>
    <s v="Wild"/>
    <x v="1"/>
    <n v="15"/>
    <n v="1"/>
    <n v="4"/>
    <n v="3"/>
    <s v="BS"/>
  </r>
  <r>
    <x v="3"/>
    <x v="1"/>
    <n v="5"/>
    <x v="1"/>
    <n v="23"/>
    <d v="2020-05-23T00:00:00"/>
    <d v="1899-12-30T11:20:00"/>
    <x v="4"/>
    <s v="Butch's (Gordon R.)"/>
    <s v="Gordon Estuary"/>
    <n v="1"/>
    <x v="6"/>
    <s v="Wild"/>
    <x v="1"/>
    <n v="11"/>
    <n v="1"/>
    <n v="4"/>
    <n v="5"/>
    <s v="BS"/>
  </r>
  <r>
    <x v="4"/>
    <x v="1"/>
    <n v="5"/>
    <x v="1"/>
    <n v="24"/>
    <d v="2020-05-24T00:00:00"/>
    <d v="1899-12-30T10:30:00"/>
    <x v="25"/>
    <s v="Site 6, just upstream of bridge"/>
    <s v="Gordon Estuary"/>
    <n v="1"/>
    <x v="0"/>
    <s v="Wild"/>
    <x v="0"/>
    <m/>
    <m/>
    <m/>
    <n v="23"/>
    <s v="PS"/>
  </r>
  <r>
    <x v="4"/>
    <x v="1"/>
    <n v="5"/>
    <x v="1"/>
    <n v="24"/>
    <d v="2020-05-24T00:00:00"/>
    <d v="1899-12-30T10:30:00"/>
    <x v="25"/>
    <s v="Site 6, just upstream of bridge"/>
    <s v="Gordon Estuary"/>
    <n v="1"/>
    <x v="3"/>
    <s v="Wild"/>
    <x v="1"/>
    <m/>
    <m/>
    <m/>
    <n v="2"/>
    <s v="PS"/>
  </r>
  <r>
    <x v="4"/>
    <x v="1"/>
    <n v="5"/>
    <x v="1"/>
    <n v="24"/>
    <d v="2020-05-24T00:00:00"/>
    <d v="1899-12-30T10:45:00"/>
    <x v="36"/>
    <s v="Site 6, straight channel"/>
    <s v="Gordon Estuary"/>
    <n v="1"/>
    <x v="0"/>
    <s v="Wild"/>
    <x v="0"/>
    <n v="2"/>
    <s v="PS"/>
    <s v="Select tide"/>
    <n v="10"/>
    <s v="OB"/>
  </r>
  <r>
    <x v="4"/>
    <x v="1"/>
    <n v="5"/>
    <x v="1"/>
    <n v="24"/>
    <d v="2020-05-24T00:00:00"/>
    <d v="1899-12-30T11:00:00"/>
    <x v="26"/>
    <s v="Site 6, at upper logger station"/>
    <s v="Gordon Estuary"/>
    <n v="1"/>
    <x v="0"/>
    <s v="Wild"/>
    <x v="0"/>
    <m/>
    <m/>
    <m/>
    <n v="14"/>
    <s v="PS"/>
  </r>
  <r>
    <x v="4"/>
    <x v="1"/>
    <n v="5"/>
    <x v="1"/>
    <n v="24"/>
    <d v="2020-05-24T00:00:00"/>
    <d v="1899-12-30T10:30:00"/>
    <x v="16"/>
    <s v="Browns Slough Site 7 inlet left tidal channel"/>
    <s v="Gordon Estuary"/>
    <n v="1"/>
    <x v="0"/>
    <s v="Wild"/>
    <x v="0"/>
    <n v="23"/>
    <s v="PS"/>
    <s v="L"/>
    <n v="0"/>
    <s v="PS"/>
  </r>
  <r>
    <x v="4"/>
    <x v="1"/>
    <n v="5"/>
    <x v="1"/>
    <n v="24"/>
    <d v="2020-05-24T00:00:00"/>
    <d v="1899-12-30T10:30:00"/>
    <x v="27"/>
    <s v="Browns Slough Site 7 Inlet right tidal channel"/>
    <s v="Gordon Estuary"/>
    <n v="1"/>
    <x v="0"/>
    <s v="Wild"/>
    <x v="0"/>
    <n v="0"/>
    <s v="PS"/>
    <s v="L"/>
    <n v="0"/>
    <s v="OB"/>
  </r>
  <r>
    <x v="4"/>
    <x v="1"/>
    <n v="5"/>
    <x v="1"/>
    <n v="24"/>
    <d v="2020-05-24T00:00:00"/>
    <d v="1899-12-30T12:00:00"/>
    <x v="29"/>
    <s v="Site 5 main channel close to mouth"/>
    <s v="Gordon Estuary"/>
    <n v="1"/>
    <x v="0"/>
    <s v="Wild"/>
    <x v="0"/>
    <m/>
    <m/>
    <m/>
    <n v="1"/>
    <s v="PS"/>
  </r>
  <r>
    <x v="4"/>
    <x v="1"/>
    <n v="5"/>
    <x v="1"/>
    <n v="24"/>
    <d v="2020-05-24T00:00:00"/>
    <d v="1899-12-30T12:00:00"/>
    <x v="29"/>
    <s v="Site 5 main channel close to mouth"/>
    <s v="Gordon Estuary"/>
    <n v="1"/>
    <x v="2"/>
    <s v="Wild"/>
    <x v="1"/>
    <m/>
    <m/>
    <m/>
    <n v="2"/>
    <s v="PS"/>
  </r>
  <r>
    <x v="4"/>
    <x v="1"/>
    <n v="5"/>
    <x v="1"/>
    <n v="24"/>
    <d v="2020-05-24T00:00:00"/>
    <d v="1899-12-30T12:00:00"/>
    <x v="29"/>
    <s v="Site 5 main channel close to mouth"/>
    <s v="Gordon Estuary"/>
    <n v="1"/>
    <x v="3"/>
    <s v="Wild"/>
    <x v="1"/>
    <m/>
    <m/>
    <m/>
    <n v="2"/>
    <s v="PS"/>
  </r>
  <r>
    <x v="4"/>
    <x v="1"/>
    <n v="5"/>
    <x v="1"/>
    <n v="24"/>
    <d v="2020-05-24T00:00:00"/>
    <d v="1899-12-30T11:20:00"/>
    <x v="12"/>
    <s v="Mouth of Site 7 inlet, north side"/>
    <s v="Gordon Estuary"/>
    <n v="1"/>
    <x v="2"/>
    <s v="Wild"/>
    <x v="1"/>
    <n v="8"/>
    <n v="1"/>
    <n v="4"/>
    <n v="29"/>
    <s v="BS"/>
  </r>
  <r>
    <x v="4"/>
    <x v="1"/>
    <n v="5"/>
    <x v="1"/>
    <n v="24"/>
    <d v="2020-05-24T00:00:00"/>
    <d v="1899-12-30T11:20:00"/>
    <x v="12"/>
    <s v="Mouth of Site 7 inlet, north side"/>
    <s v="Gordon Estuary"/>
    <n v="1"/>
    <x v="3"/>
    <s v="Wild"/>
    <x v="1"/>
    <n v="9"/>
    <n v="1"/>
    <n v="4"/>
    <n v="73"/>
    <s v="BS"/>
  </r>
  <r>
    <x v="4"/>
    <x v="1"/>
    <n v="5"/>
    <x v="1"/>
    <n v="24"/>
    <d v="2020-05-24T00:00:00"/>
    <d v="1899-12-30T11:20:00"/>
    <x v="12"/>
    <s v="Mouth of Site 7 inlet, north side"/>
    <s v="Gordon Estuary"/>
    <n v="1"/>
    <x v="4"/>
    <s v="Wild"/>
    <x v="1"/>
    <n v="18"/>
    <n v="1"/>
    <n v="4"/>
    <n v="4"/>
    <s v="BS"/>
  </r>
  <r>
    <x v="4"/>
    <x v="1"/>
    <n v="5"/>
    <x v="1"/>
    <n v="24"/>
    <d v="2020-05-24T00:00:00"/>
    <d v="1899-12-30T11:20:00"/>
    <x v="12"/>
    <s v="Mouth of Site 7 inlet, north side"/>
    <s v="Gordon Estuary"/>
    <n v="1"/>
    <x v="5"/>
    <s v="Wild"/>
    <x v="1"/>
    <n v="15"/>
    <n v="1"/>
    <n v="4"/>
    <n v="28"/>
    <s v="BS"/>
  </r>
  <r>
    <x v="4"/>
    <x v="1"/>
    <n v="5"/>
    <x v="1"/>
    <n v="24"/>
    <d v="2020-05-24T00:00:00"/>
    <d v="1899-12-30T11:20:00"/>
    <x v="12"/>
    <s v="Mouth of Site 7 inlet, north side"/>
    <s v="Gordon Estuary"/>
    <n v="1"/>
    <x v="6"/>
    <s v="Wild"/>
    <x v="1"/>
    <n v="11"/>
    <n v="1"/>
    <n v="4"/>
    <n v="4"/>
    <s v="BS"/>
  </r>
  <r>
    <x v="4"/>
    <x v="1"/>
    <n v="5"/>
    <x v="1"/>
    <n v="24"/>
    <d v="2020-05-24T00:00:00"/>
    <d v="1899-12-30T11:20:00"/>
    <x v="12"/>
    <s v="Mouth of Site 7 inlet, north side"/>
    <s v="Gordon Estuary"/>
    <n v="1"/>
    <x v="0"/>
    <s v="Wild"/>
    <x v="0"/>
    <n v="3"/>
    <n v="1"/>
    <n v="2"/>
    <n v="1"/>
    <s v="BS"/>
  </r>
  <r>
    <x v="4"/>
    <x v="1"/>
    <n v="5"/>
    <x v="1"/>
    <n v="24"/>
    <d v="2020-05-24T00:00:00"/>
    <d v="1899-12-30T11:40:00"/>
    <x v="0"/>
    <s v="Pacheedah Shores Boat Ramp"/>
    <s v="Gordon Estuary"/>
    <n v="1"/>
    <x v="2"/>
    <s v="Wild"/>
    <x v="1"/>
    <n v="8"/>
    <n v="1"/>
    <n v="4"/>
    <n v="11"/>
    <s v="BS"/>
  </r>
  <r>
    <x v="4"/>
    <x v="1"/>
    <n v="5"/>
    <x v="1"/>
    <n v="24"/>
    <d v="2020-05-24T00:00:00"/>
    <d v="1899-12-30T11:40:00"/>
    <x v="0"/>
    <s v="Pacheedah Shores Boat Ramp"/>
    <s v="Gordon Estuary"/>
    <n v="1"/>
    <x v="3"/>
    <s v="Wild"/>
    <x v="1"/>
    <n v="9"/>
    <n v="1"/>
    <n v="4"/>
    <n v="14"/>
    <s v="BS"/>
  </r>
  <r>
    <x v="4"/>
    <x v="1"/>
    <n v="5"/>
    <x v="1"/>
    <n v="24"/>
    <d v="2020-05-24T00:00:00"/>
    <d v="1899-12-30T11:40:00"/>
    <x v="0"/>
    <s v="Pacheedah Shores Boat Ramp"/>
    <s v="Gordon Estuary"/>
    <n v="1"/>
    <x v="4"/>
    <s v="Wild"/>
    <x v="1"/>
    <n v="18"/>
    <n v="1"/>
    <n v="4"/>
    <n v="3"/>
    <s v="BS"/>
  </r>
  <r>
    <x v="4"/>
    <x v="1"/>
    <n v="5"/>
    <x v="1"/>
    <n v="24"/>
    <d v="2020-05-24T00:00:00"/>
    <d v="1899-12-30T11:40:00"/>
    <x v="0"/>
    <s v="Pacheedah Shores Boat Ramp"/>
    <s v="Gordon Estuary"/>
    <n v="1"/>
    <x v="5"/>
    <s v="Wild"/>
    <x v="1"/>
    <n v="15"/>
    <n v="1"/>
    <n v="4"/>
    <n v="6"/>
    <s v="BS"/>
  </r>
  <r>
    <x v="4"/>
    <x v="1"/>
    <n v="5"/>
    <x v="1"/>
    <n v="24"/>
    <d v="2020-05-24T00:00:00"/>
    <d v="1899-12-30T11:40:00"/>
    <x v="0"/>
    <s v="Pacheedah Shores Boat Ramp"/>
    <s v="Gordon Estuary"/>
    <n v="1"/>
    <x v="6"/>
    <s v="Wild"/>
    <x v="1"/>
    <n v="11"/>
    <n v="1"/>
    <n v="4"/>
    <n v="1"/>
    <s v="BS"/>
  </r>
  <r>
    <x v="4"/>
    <x v="1"/>
    <n v="5"/>
    <x v="1"/>
    <n v="24"/>
    <d v="2020-05-24T00:00:00"/>
    <d v="1899-12-30T11:40:00"/>
    <x v="0"/>
    <s v="Pacheedah Shores Boat Ramp"/>
    <s v="Gordon Estuary"/>
    <n v="1"/>
    <x v="20"/>
    <s v="Wild"/>
    <x v="1"/>
    <n v="17"/>
    <n v="1"/>
    <n v="4"/>
    <n v="22"/>
    <s v="BS"/>
  </r>
  <r>
    <x v="4"/>
    <x v="1"/>
    <n v="5"/>
    <x v="1"/>
    <n v="24"/>
    <d v="2020-05-24T00:00:00"/>
    <d v="1899-12-30T11:40:00"/>
    <x v="0"/>
    <s v="Pacheedah Shores Boat Ramp"/>
    <s v="Gordon Estuary"/>
    <n v="1"/>
    <x v="12"/>
    <s v="Wild"/>
    <x v="1"/>
    <n v="25"/>
    <n v="1"/>
    <n v="4"/>
    <n v="60"/>
    <s v="BS"/>
  </r>
  <r>
    <x v="4"/>
    <x v="1"/>
    <n v="5"/>
    <x v="1"/>
    <n v="24"/>
    <d v="2020-05-24T00:00:00"/>
    <d v="1899-12-30T11:40:00"/>
    <x v="0"/>
    <s v="Pacheedah Shores Boat Ramp"/>
    <s v="Gordon Estuary"/>
    <n v="1"/>
    <x v="9"/>
    <s v="Wild"/>
    <x v="0"/>
    <n v="5"/>
    <n v="1"/>
    <n v="2"/>
    <n v="6"/>
    <s v="BS"/>
  </r>
  <r>
    <x v="4"/>
    <x v="1"/>
    <n v="5"/>
    <x v="1"/>
    <n v="24"/>
    <d v="2020-05-24T00:00:00"/>
    <d v="1899-12-30T11:40:00"/>
    <x v="0"/>
    <s v="Pacheedah Shores Boat Ramp"/>
    <s v="Gordon Estuary"/>
    <n v="1"/>
    <x v="0"/>
    <s v="Wild"/>
    <x v="0"/>
    <n v="3"/>
    <n v="1"/>
    <n v="2"/>
    <n v="1"/>
    <s v="BS"/>
  </r>
  <r>
    <x v="4"/>
    <x v="1"/>
    <n v="5"/>
    <x v="1"/>
    <n v="24"/>
    <d v="2020-05-24T00:00:00"/>
    <d v="1899-12-30T11:40:00"/>
    <x v="0"/>
    <s v="Pacheedah Shores Boat Ramp"/>
    <s v="Gordon Estuary"/>
    <n v="1"/>
    <x v="1"/>
    <s v="Wild"/>
    <x v="0"/>
    <n v="2"/>
    <n v="1"/>
    <n v="2"/>
    <n v="1"/>
    <s v="BS"/>
  </r>
  <r>
    <x v="4"/>
    <x v="1"/>
    <n v="5"/>
    <x v="1"/>
    <n v="24"/>
    <d v="2020-05-24T00:00:00"/>
    <d v="1899-12-30T12:04:00"/>
    <x v="20"/>
    <s v="On point at confluence of N. Arm and Brown's Slough"/>
    <s v="Gordon Estuary"/>
    <n v="1"/>
    <x v="5"/>
    <s v="Wild"/>
    <x v="1"/>
    <n v="15"/>
    <n v="1"/>
    <n v="4"/>
    <n v="4"/>
    <s v="BS"/>
  </r>
  <r>
    <x v="4"/>
    <x v="1"/>
    <n v="5"/>
    <x v="1"/>
    <n v="24"/>
    <d v="2020-05-24T00:00:00"/>
    <d v="1899-12-30T12:04:00"/>
    <x v="20"/>
    <s v="On point at confluence of N. Arm and Brown's Slough"/>
    <s v="Gordon Estuary"/>
    <n v="1"/>
    <x v="0"/>
    <s v="Wild"/>
    <x v="3"/>
    <n v="3"/>
    <n v="1"/>
    <n v="3"/>
    <n v="2"/>
    <s v="BS"/>
  </r>
  <r>
    <x v="4"/>
    <x v="1"/>
    <n v="5"/>
    <x v="1"/>
    <n v="24"/>
    <d v="2020-05-24T00:00:00"/>
    <d v="1899-12-30T14:04:00"/>
    <x v="35"/>
    <s v="Gravel bar on Gordon at Site 1"/>
    <s v="Gordon Estuary"/>
    <n v="1"/>
    <x v="9"/>
    <s v="Wild"/>
    <x v="0"/>
    <n v="5"/>
    <n v="1"/>
    <n v="2"/>
    <n v="5"/>
    <s v="BS"/>
  </r>
  <r>
    <x v="4"/>
    <x v="1"/>
    <n v="5"/>
    <x v="1"/>
    <n v="24"/>
    <d v="2020-05-24T00:00:00"/>
    <d v="1899-12-30T14:04:00"/>
    <x v="35"/>
    <s v="Gravel bar on Gordon at Site 1"/>
    <s v="Gordon Estuary"/>
    <n v="1"/>
    <x v="0"/>
    <s v="Wild"/>
    <x v="0"/>
    <n v="3"/>
    <n v="1"/>
    <n v="2"/>
    <n v="48"/>
    <s v="BS"/>
  </r>
  <r>
    <x v="4"/>
    <x v="1"/>
    <n v="5"/>
    <x v="1"/>
    <n v="24"/>
    <d v="2020-05-24T00:00:00"/>
    <d v="1899-12-30T14:04:00"/>
    <x v="35"/>
    <s v="Gravel bar on Gordon at Site 1"/>
    <s v="Gordon Estuary"/>
    <n v="1"/>
    <x v="0"/>
    <s v="Wild"/>
    <x v="3"/>
    <n v="3"/>
    <n v="1"/>
    <n v="3"/>
    <n v="1"/>
    <s v="BS"/>
  </r>
  <r>
    <x v="4"/>
    <x v="1"/>
    <n v="5"/>
    <x v="1"/>
    <n v="24"/>
    <d v="2020-05-24T00:00:00"/>
    <d v="1899-12-30T14:04:00"/>
    <x v="35"/>
    <s v="Gravel bar on Gordon at Site 1"/>
    <s v="Gordon Estuary"/>
    <n v="1"/>
    <x v="2"/>
    <s v="Wild"/>
    <x v="1"/>
    <n v="8"/>
    <n v="1"/>
    <n v="4"/>
    <n v="7"/>
    <s v="BS"/>
  </r>
  <r>
    <x v="4"/>
    <x v="1"/>
    <n v="5"/>
    <x v="1"/>
    <n v="24"/>
    <d v="2020-05-24T00:00:00"/>
    <d v="1899-12-30T14:04:00"/>
    <x v="35"/>
    <s v="Gravel bar on Gordon at Site 1"/>
    <s v="Gordon Estuary"/>
    <n v="1"/>
    <x v="3"/>
    <s v="Wild"/>
    <x v="1"/>
    <n v="2"/>
    <s v="BS"/>
    <s v="M"/>
    <n v="2"/>
    <s v="BS"/>
  </r>
  <r>
    <x v="4"/>
    <x v="1"/>
    <n v="5"/>
    <x v="1"/>
    <n v="24"/>
    <d v="2020-05-24T00:00:00"/>
    <d v="1899-12-30T14:04:00"/>
    <x v="30"/>
    <s v="Gordon R. Site 1, Channel A at Gordon R."/>
    <s v="Gordon Estuary"/>
    <n v="1"/>
    <x v="23"/>
    <s v="Wild"/>
    <x v="0"/>
    <m/>
    <m/>
    <m/>
    <n v="0"/>
    <s v="PS"/>
  </r>
  <r>
    <x v="26"/>
    <x v="1"/>
    <n v="11"/>
    <x v="8"/>
    <n v="5"/>
    <d v="2020-11-05T00:00:00"/>
    <d v="1899-12-30T10:00:00"/>
    <x v="13"/>
    <s v="Q02, Site 5 natural marsh middle channel"/>
    <s v="Gordon Estuary"/>
    <n v="1"/>
    <x v="2"/>
    <s v="Wild"/>
    <x v="1"/>
    <n v="8"/>
    <n v="1"/>
    <n v="4"/>
    <n v="2"/>
    <s v="BS"/>
  </r>
  <r>
    <x v="26"/>
    <x v="1"/>
    <n v="11"/>
    <x v="8"/>
    <n v="5"/>
    <d v="2020-11-05T00:00:00"/>
    <d v="1899-12-30T10:00:00"/>
    <x v="13"/>
    <s v="Q02, Site 5 natural marsh middle channel"/>
    <s v="Gordon Estuary"/>
    <n v="1"/>
    <x v="3"/>
    <s v="Wild"/>
    <x v="1"/>
    <n v="9"/>
    <n v="1"/>
    <n v="4"/>
    <n v="32"/>
    <s v="BS"/>
  </r>
  <r>
    <x v="26"/>
    <x v="1"/>
    <n v="11"/>
    <x v="8"/>
    <n v="5"/>
    <d v="2020-11-05T00:00:00"/>
    <d v="1899-12-30T10:00:00"/>
    <x v="13"/>
    <s v="Q02, Site 5 natural marsh middle channel"/>
    <s v="Gordon Estuary"/>
    <n v="1"/>
    <x v="5"/>
    <s v="Wild"/>
    <x v="1"/>
    <n v="15"/>
    <n v="1"/>
    <n v="4"/>
    <n v="1"/>
    <s v="BS"/>
  </r>
  <r>
    <x v="26"/>
    <x v="1"/>
    <n v="11"/>
    <x v="8"/>
    <n v="5"/>
    <d v="2020-11-05T00:00:00"/>
    <d v="1899-12-30T10:00:00"/>
    <x v="13"/>
    <s v="Q02, Site 5 natural marsh middle channel"/>
    <s v="Gordon Estuary"/>
    <n v="1"/>
    <x v="0"/>
    <s v="Wild"/>
    <x v="3"/>
    <n v="3"/>
    <n v="1"/>
    <n v="3"/>
    <n v="1"/>
    <s v="BS"/>
  </r>
  <r>
    <x v="26"/>
    <x v="1"/>
    <n v="11"/>
    <x v="8"/>
    <n v="6"/>
    <d v="2020-11-06T00:00:00"/>
    <d v="1899-12-30T07:52:00"/>
    <x v="13"/>
    <s v="Q02, Site 5 natural marsh middle channel"/>
    <s v="Gordon Estuary"/>
    <n v="1"/>
    <x v="2"/>
    <s v="Wild"/>
    <x v="1"/>
    <n v="8"/>
    <n v="1"/>
    <n v="4"/>
    <n v="1"/>
    <s v="BS"/>
  </r>
  <r>
    <x v="26"/>
    <x v="1"/>
    <n v="11"/>
    <x v="8"/>
    <n v="6"/>
    <d v="2020-11-06T00:00:00"/>
    <d v="1899-12-30T07:52:00"/>
    <x v="13"/>
    <s v="Q02, Site 5 natural marsh middle channel"/>
    <s v="Gordon Estuary"/>
    <n v="1"/>
    <x v="3"/>
    <s v="Wild"/>
    <x v="1"/>
    <n v="9"/>
    <n v="1"/>
    <n v="4"/>
    <n v="82"/>
    <s v="BS"/>
  </r>
  <r>
    <x v="26"/>
    <x v="1"/>
    <n v="11"/>
    <x v="8"/>
    <n v="6"/>
    <d v="2020-11-06T00:00:00"/>
    <d v="1899-12-30T07:52:00"/>
    <x v="13"/>
    <s v="Q02, Site 5 natural marsh middle channel"/>
    <s v="Gordon Estuary"/>
    <n v="1"/>
    <x v="5"/>
    <s v="Wild"/>
    <x v="1"/>
    <n v="15"/>
    <n v="1"/>
    <n v="4"/>
    <n v="22"/>
    <s v="BS"/>
  </r>
  <r>
    <x v="26"/>
    <x v="1"/>
    <n v="11"/>
    <x v="8"/>
    <n v="6"/>
    <d v="2020-11-06T00:00:00"/>
    <d v="1899-12-30T08:15:00"/>
    <x v="13"/>
    <s v="Q02, Site 5 natural marsh middle channel"/>
    <s v="Gordon Estuary"/>
    <n v="1"/>
    <x v="2"/>
    <s v="Wild"/>
    <x v="1"/>
    <n v="8"/>
    <n v="1"/>
    <n v="4"/>
    <n v="1"/>
    <s v="BS"/>
  </r>
  <r>
    <x v="26"/>
    <x v="1"/>
    <n v="11"/>
    <x v="8"/>
    <n v="6"/>
    <d v="2020-11-06T00:00:00"/>
    <d v="1899-12-30T08:15:00"/>
    <x v="13"/>
    <s v="Q02, Site 5 natural marsh middle channel"/>
    <s v="Gordon Estuary"/>
    <n v="1"/>
    <x v="3"/>
    <s v="Wild"/>
    <x v="1"/>
    <n v="9"/>
    <n v="1"/>
    <n v="4"/>
    <n v="48"/>
    <s v="BS"/>
  </r>
  <r>
    <x v="26"/>
    <x v="1"/>
    <n v="11"/>
    <x v="8"/>
    <n v="6"/>
    <d v="2020-11-06T00:00:00"/>
    <d v="1899-12-30T08:15:00"/>
    <x v="13"/>
    <s v="Q02, Site 5 natural marsh middle channel"/>
    <s v="Gordon Estuary"/>
    <n v="1"/>
    <x v="5"/>
    <s v="Wild"/>
    <x v="1"/>
    <n v="15"/>
    <n v="1"/>
    <n v="4"/>
    <n v="1"/>
    <s v="BS"/>
  </r>
  <r>
    <x v="27"/>
    <x v="1"/>
    <n v="11"/>
    <x v="8"/>
    <n v="9"/>
    <d v="2020-11-09T00:00:00"/>
    <d v="1899-12-30T13:45:00"/>
    <x v="13"/>
    <s v="Q02, Site 5 natural marsh middle channel"/>
    <s v="Gordon Estuary"/>
    <n v="1"/>
    <x v="2"/>
    <s v="Wild"/>
    <x v="1"/>
    <n v="8"/>
    <n v="1"/>
    <n v="4"/>
    <n v="15"/>
    <s v="BS"/>
  </r>
  <r>
    <x v="27"/>
    <x v="1"/>
    <n v="11"/>
    <x v="8"/>
    <n v="9"/>
    <d v="2020-11-09T00:00:00"/>
    <d v="1899-12-30T13:45:00"/>
    <x v="13"/>
    <s v="Q02, Site 5 natural marsh middle channel"/>
    <s v="Gordon Estuary"/>
    <n v="1"/>
    <x v="3"/>
    <s v="Wild"/>
    <x v="1"/>
    <n v="9"/>
    <n v="1"/>
    <n v="4"/>
    <n v="49"/>
    <s v="BS"/>
  </r>
  <r>
    <x v="27"/>
    <x v="1"/>
    <n v="11"/>
    <x v="8"/>
    <n v="9"/>
    <d v="2020-11-09T00:00:00"/>
    <d v="1899-12-30T13:45:00"/>
    <x v="13"/>
    <s v="Q02, Site 5 natural marsh middle channel"/>
    <s v="Gordon Estuary"/>
    <n v="1"/>
    <x v="5"/>
    <s v="Wild"/>
    <x v="1"/>
    <n v="15"/>
    <n v="1"/>
    <n v="4"/>
    <n v="20"/>
    <s v="BS"/>
  </r>
  <r>
    <x v="28"/>
    <x v="1"/>
    <n v="12"/>
    <x v="9"/>
    <n v="5"/>
    <d v="2020-12-05T00:00:00"/>
    <d v="1899-12-30T09:30:00"/>
    <x v="21"/>
    <s v="Site 5 main channel half way up"/>
    <s v="Gordon Estuary"/>
    <n v="1"/>
    <x v="23"/>
    <s v="Unknown"/>
    <x v="2"/>
    <n v="98"/>
    <n v="3"/>
    <n v="5"/>
    <n v="0"/>
    <s v="OB"/>
  </r>
  <r>
    <x v="21"/>
    <x v="2"/>
    <n v="3"/>
    <x v="7"/>
    <n v="13"/>
    <d v="2021-03-13T00:00:00"/>
    <d v="1899-12-30T09:28:00"/>
    <x v="4"/>
    <s v="Butch's (Gordon R.)"/>
    <s v="Gordon Estuary"/>
    <n v="1"/>
    <x v="2"/>
    <s v="Wild"/>
    <x v="1"/>
    <n v="8"/>
    <n v="1"/>
    <n v="4"/>
    <n v="2"/>
    <s v="BS"/>
  </r>
  <r>
    <x v="21"/>
    <x v="2"/>
    <n v="3"/>
    <x v="7"/>
    <n v="13"/>
    <d v="2021-03-13T00:00:00"/>
    <d v="1899-12-30T09:28:00"/>
    <x v="4"/>
    <s v="Butch's (Gordon R.)"/>
    <s v="Gordon Estuary"/>
    <n v="1"/>
    <x v="6"/>
    <s v="Wild"/>
    <x v="1"/>
    <n v="11"/>
    <n v="1"/>
    <n v="4"/>
    <n v="1"/>
    <s v="BS"/>
  </r>
  <r>
    <x v="21"/>
    <x v="2"/>
    <n v="3"/>
    <x v="7"/>
    <n v="13"/>
    <d v="2021-03-13T00:00:00"/>
    <d v="1899-12-30T10:32:00"/>
    <x v="35"/>
    <s v="Gravel bar on Gordon at Site 1"/>
    <s v="Gordon Estuary"/>
    <n v="1"/>
    <x v="9"/>
    <s v="Wild"/>
    <x v="0"/>
    <n v="5"/>
    <n v="1"/>
    <n v="2"/>
    <n v="1"/>
    <s v="BS"/>
  </r>
  <r>
    <x v="21"/>
    <x v="2"/>
    <n v="3"/>
    <x v="7"/>
    <n v="13"/>
    <d v="2021-03-13T00:00:00"/>
    <d v="1899-12-30T13:48:00"/>
    <x v="0"/>
    <s v="Pacheedah Shores Boat Ramp"/>
    <s v="Gordon Estuary"/>
    <n v="1"/>
    <x v="2"/>
    <s v="Wild"/>
    <x v="1"/>
    <n v="8"/>
    <n v="1"/>
    <n v="4"/>
    <n v="2"/>
    <s v="BS"/>
  </r>
  <r>
    <x v="21"/>
    <x v="2"/>
    <n v="3"/>
    <x v="7"/>
    <n v="13"/>
    <d v="2021-03-13T00:00:00"/>
    <d v="1899-12-30T14:28:00"/>
    <x v="20"/>
    <s v="On point at confluence of N. Arm and Brown's Slough"/>
    <s v="Gordon Estuary"/>
    <n v="1"/>
    <x v="2"/>
    <s v="Wild"/>
    <x v="1"/>
    <n v="8"/>
    <n v="1"/>
    <n v="4"/>
    <n v="13"/>
    <s v="BS"/>
  </r>
  <r>
    <x v="29"/>
    <x v="2"/>
    <n v="3"/>
    <x v="7"/>
    <n v="20"/>
    <d v="2021-03-20T00:00:00"/>
    <d v="1899-12-30T10:40:00"/>
    <x v="35"/>
    <s v="Gravel bar on Gordon at Site 1"/>
    <s v="Gordon Estuary"/>
    <n v="1"/>
    <x v="9"/>
    <s v="Wild"/>
    <x v="0"/>
    <n v="5"/>
    <n v="1"/>
    <n v="2"/>
    <n v="2"/>
    <s v="BS"/>
  </r>
  <r>
    <x v="29"/>
    <x v="2"/>
    <n v="3"/>
    <x v="7"/>
    <n v="20"/>
    <d v="2021-03-20T00:00:00"/>
    <d v="1899-12-30T10:40:00"/>
    <x v="29"/>
    <s v="Site 5 main channel close to mouth"/>
    <s v="Gordon Estuary"/>
    <n v="1"/>
    <x v="0"/>
    <s v="Wild"/>
    <x v="0"/>
    <m/>
    <m/>
    <m/>
    <n v="2"/>
    <s v="PS"/>
  </r>
  <r>
    <x v="22"/>
    <x v="2"/>
    <n v="3"/>
    <x v="7"/>
    <n v="26"/>
    <d v="2021-03-26T00:00:00"/>
    <d v="1899-12-30T09:18:00"/>
    <x v="4"/>
    <s v="Butch's (Gordon R.)"/>
    <s v="Gordon Estuary"/>
    <n v="1"/>
    <x v="9"/>
    <s v="Wild"/>
    <x v="0"/>
    <n v="5"/>
    <n v="1"/>
    <n v="2"/>
    <n v="1"/>
    <s v="BS"/>
  </r>
  <r>
    <x v="22"/>
    <x v="2"/>
    <n v="3"/>
    <x v="7"/>
    <n v="26"/>
    <d v="2021-03-26T00:00:00"/>
    <d v="1899-12-30T09:46:00"/>
    <x v="35"/>
    <s v="Gravel bar on Gordon at Site 1"/>
    <s v="Gordon Estuary"/>
    <n v="1"/>
    <x v="1"/>
    <s v="Wild"/>
    <x v="0"/>
    <n v="2"/>
    <n v="1"/>
    <n v="2"/>
    <n v="4"/>
    <s v="BS"/>
  </r>
  <r>
    <x v="22"/>
    <x v="2"/>
    <n v="3"/>
    <x v="7"/>
    <n v="26"/>
    <d v="2021-03-26T00:00:00"/>
    <d v="1899-12-30T09:46:00"/>
    <x v="35"/>
    <s v="Gravel bar on Gordon at Site 1"/>
    <s v="Gordon Estuary"/>
    <n v="1"/>
    <x v="0"/>
    <s v="Wild"/>
    <x v="0"/>
    <n v="3"/>
    <n v="1"/>
    <n v="2"/>
    <n v="1"/>
    <s v="BS"/>
  </r>
  <r>
    <x v="22"/>
    <x v="2"/>
    <n v="3"/>
    <x v="7"/>
    <n v="26"/>
    <d v="2021-03-26T00:00:00"/>
    <d v="1899-12-30T09:46:00"/>
    <x v="35"/>
    <s v="Gravel bar on Gordon at Site 1"/>
    <s v="Gordon Estuary"/>
    <n v="1"/>
    <x v="9"/>
    <s v="Wild"/>
    <x v="0"/>
    <n v="5"/>
    <n v="1"/>
    <n v="2"/>
    <n v="6"/>
    <s v="BS"/>
  </r>
  <r>
    <x v="22"/>
    <x v="2"/>
    <n v="3"/>
    <x v="7"/>
    <n v="26"/>
    <d v="2021-03-26T00:00:00"/>
    <d v="1899-12-30T09:46:00"/>
    <x v="35"/>
    <s v="Gravel bar on Gordon at Site 1"/>
    <s v="Gordon Estuary"/>
    <n v="1"/>
    <x v="2"/>
    <s v="Wild"/>
    <x v="1"/>
    <m/>
    <m/>
    <m/>
    <n v="3"/>
    <s v="BS"/>
  </r>
  <r>
    <x v="22"/>
    <x v="2"/>
    <n v="3"/>
    <x v="7"/>
    <n v="26"/>
    <d v="2021-03-26T00:00:00"/>
    <d v="1899-12-30T10:30:00"/>
    <x v="20"/>
    <s v="On point at confluence of N. Arm and Brown's Slough"/>
    <s v="Gordon Estuary"/>
    <n v="1"/>
    <x v="9"/>
    <s v="Wild"/>
    <x v="0"/>
    <n v="5"/>
    <n v="1"/>
    <n v="2"/>
    <n v="1"/>
    <s v="BS"/>
  </r>
  <r>
    <x v="22"/>
    <x v="2"/>
    <n v="3"/>
    <x v="7"/>
    <n v="26"/>
    <d v="2021-03-26T00:00:00"/>
    <d v="1899-12-30T10:55:00"/>
    <x v="9"/>
    <s v="Q Jeff (right bank opposite N. Arm confl.)"/>
    <s v="Gordon Estuary"/>
    <n v="1"/>
    <x v="3"/>
    <s v="Wild"/>
    <x v="1"/>
    <n v="9"/>
    <n v="1"/>
    <n v="4"/>
    <n v="1"/>
    <s v="BS"/>
  </r>
  <r>
    <x v="22"/>
    <x v="2"/>
    <n v="3"/>
    <x v="7"/>
    <n v="26"/>
    <d v="2021-03-26T00:00:00"/>
    <d v="1899-12-30T11:14:00"/>
    <x v="6"/>
    <s v="Smokies"/>
    <s v="Gordon Estuary"/>
    <n v="1"/>
    <x v="1"/>
    <s v="Wild"/>
    <x v="0"/>
    <n v="2"/>
    <n v="1"/>
    <n v="2"/>
    <n v="1"/>
    <s v="BS"/>
  </r>
  <r>
    <x v="22"/>
    <x v="2"/>
    <n v="3"/>
    <x v="7"/>
    <n v="26"/>
    <d v="2021-03-26T00:00:00"/>
    <d v="1899-12-30T11:14:00"/>
    <x v="6"/>
    <s v="Smokies"/>
    <s v="Gordon Estuary"/>
    <n v="1"/>
    <x v="9"/>
    <s v="Wild"/>
    <x v="0"/>
    <n v="5"/>
    <n v="1"/>
    <n v="2"/>
    <n v="3"/>
    <s v="BS"/>
  </r>
  <r>
    <x v="22"/>
    <x v="2"/>
    <n v="3"/>
    <x v="7"/>
    <n v="26"/>
    <d v="2021-03-26T00:00:00"/>
    <d v="1899-12-30T11:14:00"/>
    <x v="6"/>
    <s v="Smokies"/>
    <s v="Gordon Estuary"/>
    <n v="1"/>
    <x v="2"/>
    <s v="Wild"/>
    <x v="1"/>
    <n v="8"/>
    <n v="1"/>
    <n v="4"/>
    <n v="1"/>
    <s v="BS"/>
  </r>
  <r>
    <x v="22"/>
    <x v="2"/>
    <n v="3"/>
    <x v="7"/>
    <n v="26"/>
    <d v="2021-03-26T00:00:00"/>
    <d v="1899-12-30T11:40:00"/>
    <x v="0"/>
    <s v="Pacheedah Shores Boat Ramp"/>
    <s v="Gordon Estuary"/>
    <n v="1"/>
    <x v="9"/>
    <s v="Wild"/>
    <x v="0"/>
    <n v="5"/>
    <n v="1"/>
    <n v="2"/>
    <n v="2"/>
    <s v="BS"/>
  </r>
  <r>
    <x v="23"/>
    <x v="2"/>
    <n v="4"/>
    <x v="0"/>
    <n v="4"/>
    <d v="2021-04-04T00:00:00"/>
    <d v="1899-12-30T11:30:00"/>
    <x v="37"/>
    <s v="Gordon R. Site 5, edge of marsh"/>
    <s v="Gordon Estuary"/>
    <n v="1"/>
    <x v="9"/>
    <s v="Wild"/>
    <x v="0"/>
    <m/>
    <m/>
    <m/>
    <n v="11"/>
    <s v="PS"/>
  </r>
  <r>
    <x v="23"/>
    <x v="2"/>
    <n v="4"/>
    <x v="0"/>
    <n v="4"/>
    <d v="2021-04-04T00:00:00"/>
    <d v="1899-12-30T11:30:00"/>
    <x v="37"/>
    <s v="Gordon R. Site 5, edge of marsh"/>
    <s v="Gordon Estuary"/>
    <n v="1"/>
    <x v="1"/>
    <s v="Wild"/>
    <x v="0"/>
    <m/>
    <m/>
    <m/>
    <n v="6"/>
    <s v="PS"/>
  </r>
  <r>
    <x v="23"/>
    <x v="2"/>
    <n v="4"/>
    <x v="0"/>
    <n v="4"/>
    <d v="2021-04-04T00:00:00"/>
    <d v="1899-12-30T12:10:00"/>
    <x v="16"/>
    <s v="Browns Slough Site 7 inlet left tidal channel"/>
    <s v="Gordon Estuary"/>
    <n v="1"/>
    <x v="0"/>
    <s v="Wild"/>
    <x v="0"/>
    <m/>
    <m/>
    <m/>
    <n v="44"/>
    <s v="PS"/>
  </r>
  <r>
    <x v="23"/>
    <x v="2"/>
    <n v="4"/>
    <x v="0"/>
    <n v="4"/>
    <d v="2021-04-04T00:00:00"/>
    <d v="1899-12-30T12:30:00"/>
    <x v="27"/>
    <s v="Browns Slough Site 7 Inlet right tidal channel"/>
    <s v="Gordon Estuary"/>
    <n v="1"/>
    <x v="0"/>
    <s v="Wild"/>
    <x v="0"/>
    <m/>
    <m/>
    <m/>
    <n v="86"/>
    <s v="PS"/>
  </r>
  <r>
    <x v="23"/>
    <x v="2"/>
    <n v="4"/>
    <x v="0"/>
    <n v="4"/>
    <d v="2021-04-04T00:00:00"/>
    <d v="1899-12-30T12:30:00"/>
    <x v="27"/>
    <s v="Browns Slough Site 7 Inlet right tidal channel"/>
    <s v="Gordon Estuary"/>
    <n v="1"/>
    <x v="1"/>
    <s v="Wild"/>
    <x v="0"/>
    <m/>
    <m/>
    <m/>
    <n v="1"/>
    <s v="PS"/>
  </r>
  <r>
    <x v="25"/>
    <x v="2"/>
    <n v="4"/>
    <x v="0"/>
    <n v="30"/>
    <d v="2021-04-30T00:00:00"/>
    <d v="1899-12-30T09:50:00"/>
    <x v="9"/>
    <s v="Q Jeff (right bank opposite N. Arm confl.)"/>
    <s v="Gordon Estuary"/>
    <n v="1"/>
    <x v="2"/>
    <s v="Wild"/>
    <x v="1"/>
    <n v="8"/>
    <n v="1"/>
    <n v="4"/>
    <n v="39"/>
    <s v="BS"/>
  </r>
  <r>
    <x v="25"/>
    <x v="2"/>
    <n v="4"/>
    <x v="0"/>
    <n v="30"/>
    <d v="2021-04-30T00:00:00"/>
    <d v="1899-12-30T09:50:00"/>
    <x v="9"/>
    <s v="Q Jeff (right bank opposite N. Arm confl.)"/>
    <s v="Gordon Estuary"/>
    <n v="1"/>
    <x v="4"/>
    <s v="Wild"/>
    <x v="1"/>
    <n v="18"/>
    <n v="1"/>
    <n v="4"/>
    <n v="2"/>
    <s v="BS"/>
  </r>
  <r>
    <x v="25"/>
    <x v="2"/>
    <n v="4"/>
    <x v="0"/>
    <n v="30"/>
    <d v="2021-04-30T00:00:00"/>
    <d v="1899-12-30T09:50:00"/>
    <x v="9"/>
    <s v="Q Jeff (right bank opposite N. Arm confl.)"/>
    <s v="Gordon Estuary"/>
    <n v="1"/>
    <x v="5"/>
    <s v="Wild"/>
    <x v="1"/>
    <n v="15"/>
    <n v="1"/>
    <n v="4"/>
    <n v="10"/>
    <s v="BS"/>
  </r>
  <r>
    <x v="25"/>
    <x v="2"/>
    <n v="4"/>
    <x v="0"/>
    <n v="30"/>
    <d v="2021-04-30T00:00:00"/>
    <d v="1899-12-30T09:50:00"/>
    <x v="9"/>
    <s v="Q Jeff (right bank opposite N. Arm confl.)"/>
    <s v="Gordon Estuary"/>
    <n v="1"/>
    <x v="6"/>
    <s v="Wild"/>
    <x v="1"/>
    <n v="11"/>
    <n v="1"/>
    <n v="4"/>
    <n v="4"/>
    <s v="BS"/>
  </r>
  <r>
    <x v="25"/>
    <x v="2"/>
    <n v="4"/>
    <x v="0"/>
    <n v="30"/>
    <d v="2021-04-30T00:00:00"/>
    <d v="1899-12-30T09:50:00"/>
    <x v="9"/>
    <s v="Q Jeff (right bank opposite N. Arm confl.)"/>
    <s v="Gordon Estuary"/>
    <n v="1"/>
    <x v="10"/>
    <s v="Wild"/>
    <x v="1"/>
    <n v="13"/>
    <n v="1"/>
    <n v="4"/>
    <n v="1"/>
    <s v="BS"/>
  </r>
  <r>
    <x v="25"/>
    <x v="2"/>
    <n v="4"/>
    <x v="0"/>
    <n v="30"/>
    <d v="2021-04-30T00:00:00"/>
    <d v="1899-12-30T09:50:00"/>
    <x v="9"/>
    <s v="Q Jeff (right bank opposite N. Arm confl.)"/>
    <s v="Gordon Estuary"/>
    <n v="1"/>
    <x v="12"/>
    <s v="Wild"/>
    <x v="1"/>
    <n v="25"/>
    <n v="1"/>
    <n v="4"/>
    <n v="6"/>
    <s v="BS"/>
  </r>
  <r>
    <x v="25"/>
    <x v="2"/>
    <n v="4"/>
    <x v="0"/>
    <n v="30"/>
    <d v="2021-04-30T00:00:00"/>
    <d v="1899-12-30T09:50:00"/>
    <x v="9"/>
    <s v="Q Jeff (right bank opposite N. Arm confl.)"/>
    <s v="Gordon Estuary"/>
    <n v="1"/>
    <x v="20"/>
    <s v="Wild"/>
    <x v="1"/>
    <n v="17"/>
    <n v="1"/>
    <n v="4"/>
    <n v="1"/>
    <s v="BS"/>
  </r>
  <r>
    <x v="25"/>
    <x v="2"/>
    <n v="4"/>
    <x v="0"/>
    <n v="30"/>
    <d v="2021-04-30T00:00:00"/>
    <d v="1899-12-30T09:50:00"/>
    <x v="9"/>
    <s v="Q Jeff (right bank opposite N. Arm confl.)"/>
    <s v="Gordon Estuary"/>
    <n v="1"/>
    <x v="0"/>
    <s v="Wild"/>
    <x v="0"/>
    <n v="3"/>
    <n v="1"/>
    <n v="2"/>
    <n v="1"/>
    <s v="BS"/>
  </r>
  <r>
    <x v="25"/>
    <x v="2"/>
    <n v="4"/>
    <x v="0"/>
    <n v="30"/>
    <d v="2021-04-30T00:00:00"/>
    <d v="1899-12-30T10:35:00"/>
    <x v="0"/>
    <s v="Pacheedah Shores Boat Ramp"/>
    <s v="Gordon Estuary"/>
    <n v="1"/>
    <x v="2"/>
    <s v="Wild"/>
    <x v="1"/>
    <m/>
    <m/>
    <m/>
    <n v="30"/>
    <s v="BS"/>
  </r>
  <r>
    <x v="25"/>
    <x v="2"/>
    <n v="4"/>
    <x v="0"/>
    <n v="30"/>
    <d v="2021-04-30T00:00:00"/>
    <d v="1899-12-30T10:35:00"/>
    <x v="0"/>
    <s v="Pacheedah Shores Boat Ramp"/>
    <s v="Gordon Estuary"/>
    <n v="1"/>
    <x v="5"/>
    <s v="Wild"/>
    <x v="1"/>
    <m/>
    <m/>
    <m/>
    <n v="10"/>
    <s v="BS"/>
  </r>
  <r>
    <x v="25"/>
    <x v="2"/>
    <n v="4"/>
    <x v="0"/>
    <n v="30"/>
    <d v="2021-04-30T00:00:00"/>
    <d v="1899-12-30T10:35:00"/>
    <x v="0"/>
    <s v="Pacheedah Shores Boat Ramp"/>
    <s v="Gordon Estuary"/>
    <n v="1"/>
    <x v="8"/>
    <s v="Wild"/>
    <x v="2"/>
    <m/>
    <m/>
    <m/>
    <n v="2"/>
    <s v="BS"/>
  </r>
  <r>
    <x v="25"/>
    <x v="2"/>
    <n v="4"/>
    <x v="0"/>
    <n v="30"/>
    <d v="2021-04-30T00:00:00"/>
    <d v="1899-12-30T10:35:00"/>
    <x v="0"/>
    <s v="Pacheedah Shores Boat Ramp"/>
    <s v="Gordon Estuary"/>
    <n v="1"/>
    <x v="1"/>
    <s v="Wild"/>
    <x v="0"/>
    <m/>
    <m/>
    <m/>
    <n v="10"/>
    <s v="BS"/>
  </r>
  <r>
    <x v="25"/>
    <x v="2"/>
    <n v="4"/>
    <x v="0"/>
    <n v="30"/>
    <d v="2021-04-30T00:00:00"/>
    <d v="1899-12-30T10:35:00"/>
    <x v="0"/>
    <s v="Pacheedah Shores Boat Ramp"/>
    <s v="Gordon Estuary"/>
    <n v="1"/>
    <x v="0"/>
    <s v="Wild"/>
    <x v="0"/>
    <m/>
    <m/>
    <m/>
    <n v="77"/>
    <s v="BS"/>
  </r>
  <r>
    <x v="25"/>
    <x v="2"/>
    <n v="4"/>
    <x v="0"/>
    <n v="30"/>
    <d v="2021-04-30T00:00:00"/>
    <d v="1899-12-30T10:35:00"/>
    <x v="0"/>
    <s v="Pacheedah Shores Boat Ramp"/>
    <s v="Gordon Estuary"/>
    <n v="1"/>
    <x v="9"/>
    <s v="Wild"/>
    <x v="0"/>
    <m/>
    <m/>
    <m/>
    <n v="10"/>
    <s v="BS"/>
  </r>
  <r>
    <x v="25"/>
    <x v="2"/>
    <n v="4"/>
    <x v="0"/>
    <n v="30"/>
    <d v="2021-04-30T00:00:00"/>
    <d v="1899-12-30T10:35:00"/>
    <x v="0"/>
    <s v="Pacheedah Shores Boat Ramp"/>
    <s v="Gordon Estuary"/>
    <n v="1"/>
    <x v="3"/>
    <s v="Wild"/>
    <x v="1"/>
    <m/>
    <m/>
    <m/>
    <n v="6"/>
    <s v="BS"/>
  </r>
  <r>
    <x v="25"/>
    <x v="2"/>
    <n v="4"/>
    <x v="0"/>
    <n v="30"/>
    <d v="2021-04-30T00:00:00"/>
    <d v="1899-12-30T13:30:00"/>
    <x v="0"/>
    <s v="Pacheedah Shores Boat Ramp"/>
    <s v="Gordon Estuary"/>
    <n v="1"/>
    <x v="2"/>
    <s v="Wild"/>
    <x v="1"/>
    <m/>
    <m/>
    <m/>
    <n v="27"/>
    <s v="BS"/>
  </r>
  <r>
    <x v="25"/>
    <x v="2"/>
    <n v="4"/>
    <x v="0"/>
    <n v="30"/>
    <d v="2021-04-30T00:00:00"/>
    <d v="1899-12-30T13:30:00"/>
    <x v="0"/>
    <s v="Pacheedah Shores Boat Ramp"/>
    <s v="Gordon Estuary"/>
    <n v="1"/>
    <x v="3"/>
    <s v="Wild"/>
    <x v="1"/>
    <m/>
    <m/>
    <m/>
    <n v="11"/>
    <s v="BS"/>
  </r>
  <r>
    <x v="25"/>
    <x v="2"/>
    <n v="4"/>
    <x v="0"/>
    <n v="30"/>
    <d v="2021-04-30T00:00:00"/>
    <d v="1899-12-30T13:30:00"/>
    <x v="0"/>
    <s v="Pacheedah Shores Boat Ramp"/>
    <s v="Gordon Estuary"/>
    <n v="1"/>
    <x v="4"/>
    <s v="Wild"/>
    <x v="1"/>
    <m/>
    <m/>
    <m/>
    <n v="18"/>
    <s v="BS"/>
  </r>
  <r>
    <x v="25"/>
    <x v="2"/>
    <n v="4"/>
    <x v="0"/>
    <n v="30"/>
    <d v="2021-04-30T00:00:00"/>
    <d v="1899-12-30T13:30:00"/>
    <x v="0"/>
    <s v="Pacheedah Shores Boat Ramp"/>
    <s v="Gordon Estuary"/>
    <n v="1"/>
    <x v="5"/>
    <s v="Wild"/>
    <x v="1"/>
    <m/>
    <m/>
    <m/>
    <n v="12"/>
    <s v="BS"/>
  </r>
  <r>
    <x v="25"/>
    <x v="2"/>
    <n v="4"/>
    <x v="0"/>
    <n v="30"/>
    <d v="2021-04-30T00:00:00"/>
    <d v="1899-12-30T13:30:00"/>
    <x v="0"/>
    <s v="Pacheedah Shores Boat Ramp"/>
    <s v="Gordon Estuary"/>
    <n v="1"/>
    <x v="6"/>
    <s v="Wild"/>
    <x v="1"/>
    <m/>
    <m/>
    <m/>
    <n v="5"/>
    <s v="BS"/>
  </r>
  <r>
    <x v="25"/>
    <x v="2"/>
    <n v="4"/>
    <x v="0"/>
    <n v="30"/>
    <d v="2021-04-30T00:00:00"/>
    <d v="1899-12-30T13:30:00"/>
    <x v="0"/>
    <s v="Pacheedah Shores Boat Ramp"/>
    <s v="Gordon Estuary"/>
    <n v="1"/>
    <x v="1"/>
    <s v="Wild"/>
    <x v="0"/>
    <m/>
    <m/>
    <m/>
    <n v="9"/>
    <s v="BS"/>
  </r>
  <r>
    <x v="25"/>
    <x v="2"/>
    <n v="4"/>
    <x v="0"/>
    <n v="30"/>
    <d v="2021-04-30T00:00:00"/>
    <d v="1899-12-30T13:30:00"/>
    <x v="0"/>
    <s v="Pacheedah Shores Boat Ramp"/>
    <s v="Gordon Estuary"/>
    <n v="1"/>
    <x v="0"/>
    <s v="Wild"/>
    <x v="0"/>
    <m/>
    <m/>
    <m/>
    <n v="9"/>
    <s v="BS"/>
  </r>
  <r>
    <x v="25"/>
    <x v="2"/>
    <n v="4"/>
    <x v="0"/>
    <n v="30"/>
    <d v="2021-04-30T00:00:00"/>
    <d v="1899-12-30T13:30:00"/>
    <x v="0"/>
    <s v="Pacheedah Shores Boat Ramp"/>
    <s v="Gordon Estuary"/>
    <n v="1"/>
    <x v="9"/>
    <s v="Wild"/>
    <x v="0"/>
    <m/>
    <m/>
    <m/>
    <n v="8"/>
    <s v="BS"/>
  </r>
  <r>
    <x v="1"/>
    <x v="2"/>
    <n v="5"/>
    <x v="1"/>
    <n v="6"/>
    <d v="2021-05-06T00:00:00"/>
    <d v="1899-12-30T10:28:00"/>
    <x v="21"/>
    <s v="Site 5 main channel half way up"/>
    <s v="Gordon Estuary"/>
    <n v="1"/>
    <x v="0"/>
    <s v="Wild"/>
    <x v="0"/>
    <m/>
    <m/>
    <m/>
    <n v="8"/>
    <s v="PS"/>
  </r>
  <r>
    <x v="1"/>
    <x v="2"/>
    <n v="5"/>
    <x v="1"/>
    <n v="6"/>
    <d v="2021-05-06T00:00:00"/>
    <d v="1899-12-30T11:10:00"/>
    <x v="22"/>
    <s v="Site 5 main channel where stump sland channel comes in"/>
    <s v="Gordon Estuary"/>
    <n v="1"/>
    <x v="0"/>
    <s v="Wild"/>
    <x v="0"/>
    <m/>
    <m/>
    <m/>
    <n v="68"/>
    <s v="PS"/>
  </r>
  <r>
    <x v="1"/>
    <x v="2"/>
    <n v="5"/>
    <x v="1"/>
    <n v="6"/>
    <d v="2021-05-06T00:00:00"/>
    <d v="1899-12-30T11:10:00"/>
    <x v="22"/>
    <s v="Site 5 main channel where stump sland channel comes in"/>
    <s v="Gordon Estuary"/>
    <n v="1"/>
    <x v="3"/>
    <s v="Wild"/>
    <x v="1"/>
    <m/>
    <m/>
    <m/>
    <n v="26"/>
    <s v="PS"/>
  </r>
  <r>
    <x v="1"/>
    <x v="2"/>
    <n v="5"/>
    <x v="1"/>
    <n v="6"/>
    <d v="2021-05-06T00:00:00"/>
    <d v="1899-12-30T11:10:00"/>
    <x v="22"/>
    <s v="Site 5 main channel where stump sland channel comes in"/>
    <s v="Gordon Estuary"/>
    <n v="1"/>
    <x v="2"/>
    <s v="Wild"/>
    <x v="1"/>
    <m/>
    <m/>
    <m/>
    <n v="1"/>
    <s v="PS"/>
  </r>
  <r>
    <x v="1"/>
    <x v="2"/>
    <n v="5"/>
    <x v="1"/>
    <n v="6"/>
    <d v="2021-05-06T00:00:00"/>
    <d v="1899-12-30T12:00:00"/>
    <x v="35"/>
    <s v="Gravel bar on Gordon at Site 1"/>
    <s v="Gordon Estuary"/>
    <n v="1"/>
    <x v="0"/>
    <s v="Wild"/>
    <x v="0"/>
    <m/>
    <m/>
    <m/>
    <n v="2"/>
    <s v="BS"/>
  </r>
  <r>
    <x v="1"/>
    <x v="2"/>
    <n v="5"/>
    <x v="1"/>
    <n v="6"/>
    <d v="2021-05-06T00:00:00"/>
    <d v="1899-12-30T12:00:00"/>
    <x v="35"/>
    <s v="Gravel bar on Gordon at Site 1"/>
    <s v="Gordon Estuary"/>
    <n v="1"/>
    <x v="9"/>
    <s v="Wild"/>
    <x v="0"/>
    <m/>
    <m/>
    <m/>
    <n v="6"/>
    <s v="BS"/>
  </r>
  <r>
    <x v="1"/>
    <x v="2"/>
    <n v="5"/>
    <x v="1"/>
    <n v="6"/>
    <d v="2021-05-06T00:00:00"/>
    <d v="1899-12-30T12:00:00"/>
    <x v="35"/>
    <s v="Gravel bar on Gordon at Site 1"/>
    <s v="Gordon Estuary"/>
    <n v="1"/>
    <x v="3"/>
    <s v="Wild"/>
    <x v="1"/>
    <m/>
    <m/>
    <m/>
    <n v="1"/>
    <s v="BS"/>
  </r>
  <r>
    <x v="1"/>
    <x v="2"/>
    <n v="5"/>
    <x v="1"/>
    <n v="6"/>
    <d v="2021-05-06T00:00:00"/>
    <d v="1899-12-30T13:05:00"/>
    <x v="35"/>
    <s v="Gravel bar on Gordon at Site 1"/>
    <s v="Gordon Estuary"/>
    <n v="1"/>
    <x v="0"/>
    <s v="Wild"/>
    <x v="0"/>
    <m/>
    <m/>
    <m/>
    <n v="1"/>
    <s v="BS"/>
  </r>
  <r>
    <x v="1"/>
    <x v="2"/>
    <n v="5"/>
    <x v="1"/>
    <n v="6"/>
    <d v="2021-05-06T00:00:00"/>
    <d v="1899-12-30T13:05:00"/>
    <x v="35"/>
    <s v="Gravel bar on Gordon at Site 1"/>
    <s v="Gordon Estuary"/>
    <n v="1"/>
    <x v="2"/>
    <s v="Wild"/>
    <x v="1"/>
    <m/>
    <m/>
    <m/>
    <n v="1"/>
    <s v="BS"/>
  </r>
  <r>
    <x v="1"/>
    <x v="2"/>
    <n v="5"/>
    <x v="1"/>
    <n v="6"/>
    <d v="2021-05-06T00:00:00"/>
    <d v="1899-12-30T13:05:00"/>
    <x v="35"/>
    <s v="Gravel bar on Gordon at Site 1"/>
    <s v="Gordon Estuary"/>
    <n v="1"/>
    <x v="5"/>
    <s v="Wild"/>
    <x v="1"/>
    <m/>
    <m/>
    <m/>
    <n v="5"/>
    <s v="BS"/>
  </r>
  <r>
    <x v="1"/>
    <x v="2"/>
    <n v="5"/>
    <x v="1"/>
    <n v="6"/>
    <d v="2021-05-06T00:00:00"/>
    <d v="1899-12-30T13:43:00"/>
    <x v="20"/>
    <s v="On point at confluence of N. Arm and Brown's Slough"/>
    <s v="Gordon Estuary"/>
    <n v="1"/>
    <x v="9"/>
    <s v="Wild"/>
    <x v="0"/>
    <m/>
    <m/>
    <m/>
    <n v="101"/>
    <s v="BS"/>
  </r>
  <r>
    <x v="1"/>
    <x v="2"/>
    <n v="5"/>
    <x v="1"/>
    <n v="6"/>
    <d v="2021-05-06T00:00:00"/>
    <d v="1899-12-30T13:43:00"/>
    <x v="20"/>
    <s v="On point at confluence of N. Arm and Brown's Slough"/>
    <s v="Gordon Estuary"/>
    <n v="1"/>
    <x v="0"/>
    <s v="Wild"/>
    <x v="0"/>
    <m/>
    <m/>
    <m/>
    <n v="8"/>
    <s v="BS"/>
  </r>
  <r>
    <x v="1"/>
    <x v="2"/>
    <n v="5"/>
    <x v="1"/>
    <n v="6"/>
    <d v="2021-05-06T00:00:00"/>
    <d v="1899-12-30T13:43:00"/>
    <x v="20"/>
    <s v="On point at confluence of N. Arm and Brown's Slough"/>
    <s v="Gordon Estuary"/>
    <n v="1"/>
    <x v="1"/>
    <s v="Wild"/>
    <x v="0"/>
    <m/>
    <m/>
    <m/>
    <n v="48"/>
    <s v="BS"/>
  </r>
  <r>
    <x v="1"/>
    <x v="2"/>
    <n v="5"/>
    <x v="1"/>
    <n v="6"/>
    <d v="2021-05-06T00:00:00"/>
    <d v="1899-12-30T13:43:00"/>
    <x v="20"/>
    <s v="On point at confluence of N. Arm and Brown's Slough"/>
    <s v="Gordon Estuary"/>
    <n v="1"/>
    <x v="2"/>
    <s v="Wild"/>
    <x v="1"/>
    <m/>
    <m/>
    <m/>
    <n v="26"/>
    <s v="BS"/>
  </r>
  <r>
    <x v="1"/>
    <x v="2"/>
    <n v="5"/>
    <x v="1"/>
    <n v="6"/>
    <d v="2021-05-06T00:00:00"/>
    <d v="1899-12-30T13:43:00"/>
    <x v="20"/>
    <s v="On point at confluence of N. Arm and Brown's Slough"/>
    <s v="Gordon Estuary"/>
    <n v="1"/>
    <x v="5"/>
    <s v="Wild"/>
    <x v="1"/>
    <m/>
    <m/>
    <m/>
    <n v="10"/>
    <s v="BS"/>
  </r>
  <r>
    <x v="1"/>
    <x v="2"/>
    <n v="5"/>
    <x v="1"/>
    <n v="7"/>
    <d v="2021-05-07T00:00:00"/>
    <d v="1899-12-30T09:15:00"/>
    <x v="25"/>
    <s v="Site 6, just upstream of bridge"/>
    <s v="Gordon Estuary"/>
    <n v="1"/>
    <x v="0"/>
    <s v="Wild"/>
    <x v="0"/>
    <m/>
    <m/>
    <m/>
    <n v="54"/>
    <s v="PS"/>
  </r>
  <r>
    <x v="1"/>
    <x v="2"/>
    <n v="5"/>
    <x v="1"/>
    <n v="7"/>
    <d v="2021-05-07T00:00:00"/>
    <d v="1899-12-30T09:15:00"/>
    <x v="25"/>
    <s v="Site 6, just upstream of bridge"/>
    <s v="Gordon Estuary"/>
    <n v="1"/>
    <x v="2"/>
    <s v="Wild"/>
    <x v="1"/>
    <m/>
    <m/>
    <m/>
    <n v="10"/>
    <s v="PS"/>
  </r>
  <r>
    <x v="1"/>
    <x v="2"/>
    <n v="5"/>
    <x v="1"/>
    <n v="7"/>
    <d v="2021-05-07T00:00:00"/>
    <d v="1899-12-30T09:15:00"/>
    <x v="25"/>
    <s v="Site 6, just upstream of bridge"/>
    <s v="Gordon Estuary"/>
    <n v="1"/>
    <x v="3"/>
    <s v="Wild"/>
    <x v="1"/>
    <m/>
    <m/>
    <m/>
    <n v="7"/>
    <s v="PS"/>
  </r>
  <r>
    <x v="1"/>
    <x v="2"/>
    <n v="5"/>
    <x v="1"/>
    <n v="7"/>
    <d v="2021-05-07T00:00:00"/>
    <d v="1899-12-30T10:30:00"/>
    <x v="36"/>
    <s v="Site 6, straight channel"/>
    <s v="Gordon Estuary"/>
    <n v="1"/>
    <x v="0"/>
    <s v="Wild"/>
    <x v="0"/>
    <m/>
    <m/>
    <m/>
    <n v="95"/>
    <s v="PS"/>
  </r>
  <r>
    <x v="1"/>
    <x v="2"/>
    <n v="5"/>
    <x v="1"/>
    <n v="7"/>
    <d v="2021-05-07T00:00:00"/>
    <d v="1899-12-30T10:30:00"/>
    <x v="36"/>
    <s v="Site 6, straight channel"/>
    <s v="Gordon Estuary"/>
    <n v="1"/>
    <x v="2"/>
    <s v="Wild"/>
    <x v="1"/>
    <m/>
    <m/>
    <m/>
    <n v="2"/>
    <s v="PS"/>
  </r>
  <r>
    <x v="1"/>
    <x v="2"/>
    <n v="5"/>
    <x v="1"/>
    <n v="7"/>
    <d v="2021-05-07T00:00:00"/>
    <d v="1899-12-30T10:30:00"/>
    <x v="36"/>
    <s v="Site 6, straight channel"/>
    <s v="Gordon Estuary"/>
    <n v="1"/>
    <x v="3"/>
    <s v="Wild"/>
    <x v="1"/>
    <m/>
    <m/>
    <m/>
    <n v="91"/>
    <s v="PS"/>
  </r>
  <r>
    <x v="1"/>
    <x v="2"/>
    <n v="5"/>
    <x v="1"/>
    <n v="7"/>
    <d v="2021-05-07T00:00:00"/>
    <d v="1899-12-30T12:12:00"/>
    <x v="0"/>
    <s v="Pacheedah Shores Boat Ramp"/>
    <s v="Gordon Estuary"/>
    <n v="1"/>
    <x v="9"/>
    <s v="Wild"/>
    <x v="0"/>
    <m/>
    <m/>
    <m/>
    <n v="1"/>
    <s v="BS"/>
  </r>
  <r>
    <x v="1"/>
    <x v="2"/>
    <n v="5"/>
    <x v="1"/>
    <n v="7"/>
    <d v="2021-05-07T00:00:00"/>
    <d v="1899-12-30T12:12:00"/>
    <x v="0"/>
    <s v="Pacheedah Shores Boat Ramp"/>
    <s v="Gordon Estuary"/>
    <n v="1"/>
    <x v="1"/>
    <s v="Wild"/>
    <x v="0"/>
    <m/>
    <m/>
    <m/>
    <n v="1"/>
    <s v="BS"/>
  </r>
  <r>
    <x v="1"/>
    <x v="2"/>
    <n v="5"/>
    <x v="1"/>
    <n v="7"/>
    <d v="2021-05-07T00:00:00"/>
    <d v="1899-12-30T12:12:00"/>
    <x v="0"/>
    <s v="Pacheedah Shores Boat Ramp"/>
    <s v="Gordon Estuary"/>
    <n v="1"/>
    <x v="0"/>
    <s v="Wild"/>
    <x v="0"/>
    <m/>
    <m/>
    <m/>
    <n v="21"/>
    <s v="BS"/>
  </r>
  <r>
    <x v="1"/>
    <x v="2"/>
    <n v="5"/>
    <x v="1"/>
    <n v="7"/>
    <d v="2021-05-07T00:00:00"/>
    <d v="1899-12-30T12:12:00"/>
    <x v="0"/>
    <s v="Pacheedah Shores Boat Ramp"/>
    <s v="Gordon Estuary"/>
    <n v="1"/>
    <x v="2"/>
    <s v="Wild"/>
    <x v="1"/>
    <m/>
    <m/>
    <m/>
    <n v="13"/>
    <s v="BS"/>
  </r>
  <r>
    <x v="1"/>
    <x v="2"/>
    <n v="5"/>
    <x v="1"/>
    <n v="7"/>
    <d v="2021-05-07T00:00:00"/>
    <d v="1899-12-30T12:12:00"/>
    <x v="0"/>
    <s v="Pacheedah Shores Boat Ramp"/>
    <s v="Gordon Estuary"/>
    <n v="1"/>
    <x v="3"/>
    <s v="Wild"/>
    <x v="1"/>
    <m/>
    <m/>
    <m/>
    <n v="5"/>
    <s v="BS"/>
  </r>
  <r>
    <x v="1"/>
    <x v="2"/>
    <n v="5"/>
    <x v="1"/>
    <n v="7"/>
    <d v="2021-05-07T00:00:00"/>
    <d v="1899-12-30T12:12:00"/>
    <x v="0"/>
    <s v="Pacheedah Shores Boat Ramp"/>
    <s v="Gordon Estuary"/>
    <n v="1"/>
    <x v="5"/>
    <s v="Wild"/>
    <x v="1"/>
    <m/>
    <m/>
    <m/>
    <n v="4"/>
    <s v="BS"/>
  </r>
  <r>
    <x v="1"/>
    <x v="2"/>
    <n v="5"/>
    <x v="1"/>
    <n v="7"/>
    <d v="2021-05-07T00:00:00"/>
    <d v="1899-12-30T12:12:00"/>
    <x v="0"/>
    <s v="Pacheedah Shores Boat Ramp"/>
    <s v="Gordon Estuary"/>
    <n v="1"/>
    <x v="6"/>
    <s v="Wild"/>
    <x v="1"/>
    <m/>
    <m/>
    <m/>
    <n v="1"/>
    <s v="BS"/>
  </r>
  <r>
    <x v="1"/>
    <x v="2"/>
    <n v="5"/>
    <x v="1"/>
    <n v="7"/>
    <d v="2021-05-07T00:00:00"/>
    <d v="1899-12-30T13:00:00"/>
    <x v="0"/>
    <s v="Pacheedah Shores Boat Ramp"/>
    <s v="Gordon Estuary"/>
    <n v="1"/>
    <x v="9"/>
    <s v="Wild"/>
    <x v="0"/>
    <m/>
    <m/>
    <m/>
    <n v="5"/>
    <s v="BS"/>
  </r>
  <r>
    <x v="1"/>
    <x v="2"/>
    <n v="5"/>
    <x v="1"/>
    <n v="7"/>
    <d v="2021-05-07T00:00:00"/>
    <d v="1899-12-30T13:00:00"/>
    <x v="0"/>
    <s v="Pacheedah Shores Boat Ramp"/>
    <s v="Gordon Estuary"/>
    <n v="1"/>
    <x v="0"/>
    <s v="Wild"/>
    <x v="0"/>
    <m/>
    <m/>
    <m/>
    <n v="15"/>
    <s v="BS"/>
  </r>
  <r>
    <x v="1"/>
    <x v="2"/>
    <n v="5"/>
    <x v="1"/>
    <n v="7"/>
    <d v="2021-05-07T00:00:00"/>
    <d v="1899-12-30T13:00:00"/>
    <x v="0"/>
    <s v="Pacheedah Shores Boat Ramp"/>
    <s v="Gordon Estuary"/>
    <n v="1"/>
    <x v="2"/>
    <s v="Wild"/>
    <x v="1"/>
    <m/>
    <m/>
    <m/>
    <n v="14"/>
    <s v="BS"/>
  </r>
  <r>
    <x v="1"/>
    <x v="2"/>
    <n v="5"/>
    <x v="1"/>
    <n v="7"/>
    <d v="2021-05-07T00:00:00"/>
    <d v="1899-12-30T13:00:00"/>
    <x v="0"/>
    <s v="Pacheedah Shores Boat Ramp"/>
    <s v="Gordon Estuary"/>
    <n v="1"/>
    <x v="3"/>
    <s v="Wild"/>
    <x v="1"/>
    <m/>
    <m/>
    <m/>
    <n v="8"/>
    <s v="BS"/>
  </r>
  <r>
    <x v="1"/>
    <x v="2"/>
    <n v="5"/>
    <x v="1"/>
    <n v="7"/>
    <d v="2021-05-07T00:00:00"/>
    <d v="1899-12-30T13:00:00"/>
    <x v="0"/>
    <s v="Pacheedah Shores Boat Ramp"/>
    <s v="Gordon Estuary"/>
    <n v="1"/>
    <x v="4"/>
    <s v="Wild"/>
    <x v="1"/>
    <m/>
    <m/>
    <m/>
    <n v="6"/>
    <s v="BS"/>
  </r>
  <r>
    <x v="1"/>
    <x v="2"/>
    <n v="5"/>
    <x v="1"/>
    <n v="7"/>
    <d v="2021-05-07T00:00:00"/>
    <d v="1899-12-30T13:00:00"/>
    <x v="0"/>
    <s v="Pacheedah Shores Boat Ramp"/>
    <s v="Gordon Estuary"/>
    <n v="1"/>
    <x v="5"/>
    <s v="Wild"/>
    <x v="1"/>
    <m/>
    <m/>
    <m/>
    <n v="5"/>
    <s v="BS"/>
  </r>
  <r>
    <x v="1"/>
    <x v="2"/>
    <n v="5"/>
    <x v="1"/>
    <n v="7"/>
    <d v="2021-05-07T00:00:00"/>
    <d v="1899-12-30T13:00:00"/>
    <x v="0"/>
    <s v="Pacheedah Shores Boat Ramp"/>
    <s v="Gordon Estuary"/>
    <n v="1"/>
    <x v="6"/>
    <s v="Wild"/>
    <x v="1"/>
    <m/>
    <m/>
    <m/>
    <n v="7"/>
    <s v="BS"/>
  </r>
  <r>
    <x v="1"/>
    <x v="2"/>
    <n v="5"/>
    <x v="1"/>
    <n v="7"/>
    <d v="2021-05-07T00:00:00"/>
    <d v="1899-12-30T13:00:00"/>
    <x v="0"/>
    <s v="Pacheedah Shores Boat Ramp"/>
    <s v="Gordon Estuary"/>
    <n v="1"/>
    <x v="8"/>
    <s v="Wild"/>
    <x v="2"/>
    <m/>
    <m/>
    <m/>
    <n v="1"/>
    <s v="BS"/>
  </r>
  <r>
    <x v="1"/>
    <x v="2"/>
    <n v="5"/>
    <x v="1"/>
    <n v="7"/>
    <d v="2021-05-07T00:00:00"/>
    <d v="1899-12-30T14:30:00"/>
    <x v="9"/>
    <s v="Q Jeff (right bank opposite N. Arm confl.)"/>
    <s v="Gordon Estuary"/>
    <n v="1"/>
    <x v="9"/>
    <s v="Wild"/>
    <x v="0"/>
    <m/>
    <m/>
    <m/>
    <n v="6"/>
    <s v="BS"/>
  </r>
  <r>
    <x v="1"/>
    <x v="2"/>
    <n v="5"/>
    <x v="1"/>
    <n v="7"/>
    <d v="2021-05-07T00:00:00"/>
    <d v="1899-12-30T14:30:00"/>
    <x v="9"/>
    <s v="Q Jeff (right bank opposite N. Arm confl.)"/>
    <s v="Gordon Estuary"/>
    <n v="1"/>
    <x v="1"/>
    <s v="Wild"/>
    <x v="0"/>
    <m/>
    <m/>
    <m/>
    <n v="24"/>
    <s v="BS"/>
  </r>
  <r>
    <x v="1"/>
    <x v="2"/>
    <n v="5"/>
    <x v="1"/>
    <n v="7"/>
    <d v="2021-05-07T00:00:00"/>
    <d v="1899-12-30T14:30:00"/>
    <x v="9"/>
    <s v="Q Jeff (right bank opposite N. Arm confl.)"/>
    <s v="Gordon Estuary"/>
    <n v="1"/>
    <x v="0"/>
    <s v="Wild"/>
    <x v="0"/>
    <m/>
    <m/>
    <m/>
    <n v="4"/>
    <s v="BS"/>
  </r>
  <r>
    <x v="1"/>
    <x v="2"/>
    <n v="5"/>
    <x v="1"/>
    <n v="7"/>
    <d v="2021-05-07T00:00:00"/>
    <d v="1899-12-30T14:30:00"/>
    <x v="9"/>
    <s v="Q Jeff (right bank opposite N. Arm confl.)"/>
    <s v="Gordon Estuary"/>
    <n v="1"/>
    <x v="2"/>
    <s v="Wild"/>
    <x v="1"/>
    <m/>
    <m/>
    <m/>
    <n v="6"/>
    <s v="BS"/>
  </r>
  <r>
    <x v="1"/>
    <x v="2"/>
    <n v="5"/>
    <x v="1"/>
    <n v="7"/>
    <d v="2021-05-07T00:00:00"/>
    <d v="1899-12-30T14:30:00"/>
    <x v="9"/>
    <s v="Q Jeff (right bank opposite N. Arm confl.)"/>
    <s v="Gordon Estuary"/>
    <n v="1"/>
    <x v="4"/>
    <s v="Wild"/>
    <x v="1"/>
    <m/>
    <m/>
    <m/>
    <n v="1"/>
    <s v="BS"/>
  </r>
  <r>
    <x v="1"/>
    <x v="2"/>
    <n v="5"/>
    <x v="1"/>
    <n v="7"/>
    <d v="2021-05-07T00:00:00"/>
    <d v="1899-12-30T14:30:00"/>
    <x v="9"/>
    <s v="Q Jeff (right bank opposite N. Arm confl.)"/>
    <s v="Gordon Estuary"/>
    <n v="1"/>
    <x v="5"/>
    <s v="Wild"/>
    <x v="1"/>
    <m/>
    <m/>
    <m/>
    <n v="3"/>
    <s v="BS"/>
  </r>
  <r>
    <x v="1"/>
    <x v="2"/>
    <n v="5"/>
    <x v="1"/>
    <n v="7"/>
    <d v="2021-05-07T00:00:00"/>
    <d v="1899-12-30T14:30:00"/>
    <x v="9"/>
    <s v="Q Jeff (right bank opposite N. Arm confl.)"/>
    <s v="Gordon Estuary"/>
    <n v="1"/>
    <x v="6"/>
    <s v="Wild"/>
    <x v="1"/>
    <m/>
    <m/>
    <m/>
    <n v="2"/>
    <s v="BS"/>
  </r>
  <r>
    <x v="1"/>
    <x v="2"/>
    <n v="5"/>
    <x v="1"/>
    <n v="7"/>
    <d v="2021-05-07T00:00:00"/>
    <d v="1899-12-30T14:40:00"/>
    <x v="16"/>
    <s v="Browns Slough Site 7 inlet left tidal channel"/>
    <s v="Gordon Estuary"/>
    <n v="1"/>
    <x v="0"/>
    <s v="Wild"/>
    <x v="0"/>
    <m/>
    <m/>
    <m/>
    <n v="98"/>
    <s v="PS"/>
  </r>
  <r>
    <x v="1"/>
    <x v="2"/>
    <n v="5"/>
    <x v="1"/>
    <n v="7"/>
    <d v="2021-05-07T00:00:00"/>
    <d v="1899-12-30T14:40:00"/>
    <x v="16"/>
    <s v="Browns Slough Site 7 inlet left tidal channel"/>
    <s v="Gordon Estuary"/>
    <n v="1"/>
    <x v="3"/>
    <s v="Wild"/>
    <x v="1"/>
    <m/>
    <m/>
    <m/>
    <n v="144"/>
    <s v="PS"/>
  </r>
  <r>
    <x v="2"/>
    <x v="2"/>
    <n v="5"/>
    <x v="1"/>
    <n v="14"/>
    <d v="2021-05-14T00:00:00"/>
    <d v="1899-12-30T09:30:00"/>
    <x v="4"/>
    <s v="Butch's (Gordon R.)"/>
    <s v="Gordon Estuary"/>
    <n v="1"/>
    <x v="3"/>
    <s v="Wild"/>
    <x v="1"/>
    <m/>
    <m/>
    <m/>
    <n v="21"/>
    <s v="BS"/>
  </r>
  <r>
    <x v="2"/>
    <x v="2"/>
    <n v="5"/>
    <x v="1"/>
    <n v="14"/>
    <d v="2021-05-14T00:00:00"/>
    <d v="1899-12-30T09:30:00"/>
    <x v="4"/>
    <s v="Butch's (Gordon R.)"/>
    <s v="Gordon Estuary"/>
    <n v="1"/>
    <x v="4"/>
    <s v="Wild"/>
    <x v="1"/>
    <m/>
    <m/>
    <m/>
    <n v="33"/>
    <s v="BS"/>
  </r>
  <r>
    <x v="2"/>
    <x v="2"/>
    <n v="5"/>
    <x v="1"/>
    <n v="14"/>
    <d v="2021-05-14T00:00:00"/>
    <d v="1899-12-30T09:30:00"/>
    <x v="4"/>
    <s v="Butch's (Gordon R.)"/>
    <s v="Gordon Estuary"/>
    <n v="1"/>
    <x v="5"/>
    <s v="Wild"/>
    <x v="1"/>
    <m/>
    <m/>
    <m/>
    <n v="45"/>
    <s v="BS"/>
  </r>
  <r>
    <x v="2"/>
    <x v="2"/>
    <n v="5"/>
    <x v="1"/>
    <n v="14"/>
    <d v="2021-05-14T00:00:00"/>
    <d v="1899-12-30T09:30:00"/>
    <x v="4"/>
    <s v="Butch's (Gordon R.)"/>
    <s v="Gordon Estuary"/>
    <n v="1"/>
    <x v="6"/>
    <s v="Wild"/>
    <x v="1"/>
    <m/>
    <m/>
    <m/>
    <n v="12"/>
    <s v="BS"/>
  </r>
  <r>
    <x v="2"/>
    <x v="2"/>
    <n v="5"/>
    <x v="1"/>
    <n v="14"/>
    <d v="2021-05-14T00:00:00"/>
    <d v="1899-12-30T09:30:00"/>
    <x v="4"/>
    <s v="Butch's (Gordon R.)"/>
    <s v="Gordon Estuary"/>
    <n v="1"/>
    <x v="10"/>
    <s v="Wild"/>
    <x v="1"/>
    <m/>
    <m/>
    <m/>
    <n v="4"/>
    <s v="BS"/>
  </r>
  <r>
    <x v="2"/>
    <x v="2"/>
    <n v="5"/>
    <x v="1"/>
    <n v="14"/>
    <d v="2021-05-14T00:00:00"/>
    <d v="1899-12-30T09:30:00"/>
    <x v="4"/>
    <s v="Butch's (Gordon R.)"/>
    <s v="Gordon Estuary"/>
    <n v="1"/>
    <x v="11"/>
    <s v="Wild"/>
    <x v="1"/>
    <m/>
    <m/>
    <m/>
    <n v="7"/>
    <s v="BS"/>
  </r>
  <r>
    <x v="2"/>
    <x v="2"/>
    <n v="5"/>
    <x v="1"/>
    <n v="14"/>
    <d v="2021-05-14T00:00:00"/>
    <d v="1899-12-30T09:30:00"/>
    <x v="4"/>
    <s v="Butch's (Gordon R.)"/>
    <s v="Gordon Estuary"/>
    <n v="1"/>
    <x v="1"/>
    <s v="Wild"/>
    <x v="0"/>
    <m/>
    <m/>
    <m/>
    <n v="1"/>
    <s v="BS"/>
  </r>
  <r>
    <x v="2"/>
    <x v="2"/>
    <n v="5"/>
    <x v="1"/>
    <n v="14"/>
    <d v="2021-05-14T00:00:00"/>
    <d v="1899-12-30T09:30:00"/>
    <x v="4"/>
    <s v="Butch's (Gordon R.)"/>
    <s v="Gordon Estuary"/>
    <n v="1"/>
    <x v="0"/>
    <s v="Wild"/>
    <x v="0"/>
    <m/>
    <m/>
    <m/>
    <n v="57"/>
    <s v="BS"/>
  </r>
  <r>
    <x v="2"/>
    <x v="2"/>
    <n v="5"/>
    <x v="1"/>
    <n v="14"/>
    <d v="2021-05-14T00:00:00"/>
    <d v="1899-12-30T09:30:00"/>
    <x v="4"/>
    <s v="Butch's (Gordon R.)"/>
    <s v="Gordon Estuary"/>
    <n v="1"/>
    <x v="9"/>
    <s v="Wild"/>
    <x v="0"/>
    <m/>
    <m/>
    <m/>
    <n v="6"/>
    <s v="BS"/>
  </r>
  <r>
    <x v="2"/>
    <x v="2"/>
    <n v="5"/>
    <x v="1"/>
    <n v="14"/>
    <d v="2021-05-14T00:00:00"/>
    <d v="1899-12-30T10:54:00"/>
    <x v="9"/>
    <s v="Q Jeff (right bank opposite N. Arm confl.)"/>
    <s v="Gordon Estuary"/>
    <n v="1"/>
    <x v="0"/>
    <s v="Wild"/>
    <x v="0"/>
    <m/>
    <m/>
    <m/>
    <n v="123"/>
    <s v="BS"/>
  </r>
  <r>
    <x v="2"/>
    <x v="2"/>
    <n v="5"/>
    <x v="1"/>
    <n v="14"/>
    <d v="2021-05-14T00:00:00"/>
    <d v="1899-12-30T10:54:00"/>
    <x v="9"/>
    <s v="Q Jeff (right bank opposite N. Arm confl.)"/>
    <s v="Gordon Estuary"/>
    <n v="1"/>
    <x v="9"/>
    <s v="Wild"/>
    <x v="0"/>
    <m/>
    <m/>
    <m/>
    <n v="7"/>
    <s v="BS"/>
  </r>
  <r>
    <x v="2"/>
    <x v="2"/>
    <n v="5"/>
    <x v="1"/>
    <n v="14"/>
    <d v="2021-05-14T00:00:00"/>
    <d v="1899-12-30T10:54:00"/>
    <x v="9"/>
    <s v="Q Jeff (right bank opposite N. Arm confl.)"/>
    <s v="Gordon Estuary"/>
    <n v="1"/>
    <x v="2"/>
    <s v="Wild"/>
    <x v="1"/>
    <m/>
    <m/>
    <m/>
    <n v="59"/>
    <s v="BS"/>
  </r>
  <r>
    <x v="2"/>
    <x v="2"/>
    <n v="5"/>
    <x v="1"/>
    <n v="14"/>
    <d v="2021-05-14T00:00:00"/>
    <d v="1899-12-30T10:54:00"/>
    <x v="9"/>
    <s v="Q Jeff (right bank opposite N. Arm confl.)"/>
    <s v="Gordon Estuary"/>
    <n v="1"/>
    <x v="4"/>
    <s v="Wild"/>
    <x v="1"/>
    <m/>
    <m/>
    <m/>
    <n v="7"/>
    <s v="BS"/>
  </r>
  <r>
    <x v="2"/>
    <x v="2"/>
    <n v="5"/>
    <x v="1"/>
    <n v="14"/>
    <d v="2021-05-14T00:00:00"/>
    <d v="1899-12-30T10:54:00"/>
    <x v="9"/>
    <s v="Q Jeff (right bank opposite N. Arm confl.)"/>
    <s v="Gordon Estuary"/>
    <n v="1"/>
    <x v="5"/>
    <s v="Wild"/>
    <x v="1"/>
    <m/>
    <m/>
    <m/>
    <n v="53"/>
    <s v="BS"/>
  </r>
  <r>
    <x v="2"/>
    <x v="2"/>
    <n v="5"/>
    <x v="1"/>
    <n v="14"/>
    <d v="2021-05-14T00:00:00"/>
    <d v="1899-12-30T10:54:00"/>
    <x v="9"/>
    <s v="Q Jeff (right bank opposite N. Arm confl.)"/>
    <s v="Gordon Estuary"/>
    <n v="1"/>
    <x v="6"/>
    <s v="Wild"/>
    <x v="1"/>
    <m/>
    <m/>
    <m/>
    <n v="11"/>
    <s v="BS"/>
  </r>
  <r>
    <x v="2"/>
    <x v="2"/>
    <n v="5"/>
    <x v="1"/>
    <n v="14"/>
    <d v="2021-05-14T00:00:00"/>
    <d v="1899-12-30T10:54:00"/>
    <x v="9"/>
    <s v="Q Jeff (right bank opposite N. Arm confl.)"/>
    <s v="Gordon Estuary"/>
    <n v="1"/>
    <x v="10"/>
    <s v="Wild"/>
    <x v="1"/>
    <m/>
    <m/>
    <m/>
    <n v="11"/>
    <s v="BS"/>
  </r>
  <r>
    <x v="2"/>
    <x v="2"/>
    <n v="5"/>
    <x v="1"/>
    <n v="14"/>
    <d v="2021-05-14T00:00:00"/>
    <d v="1899-12-30T12:30:00"/>
    <x v="4"/>
    <s v="Butch's (Gordon R.)"/>
    <s v="Gordon Estuary"/>
    <n v="1"/>
    <x v="1"/>
    <s v="Wild"/>
    <x v="3"/>
    <m/>
    <m/>
    <m/>
    <n v="4"/>
    <s v="BS"/>
  </r>
  <r>
    <x v="2"/>
    <x v="2"/>
    <n v="5"/>
    <x v="1"/>
    <n v="14"/>
    <d v="2021-05-14T00:00:00"/>
    <d v="1899-12-30T12:30:00"/>
    <x v="4"/>
    <s v="Butch's (Gordon R.)"/>
    <s v="Gordon Estuary"/>
    <n v="1"/>
    <x v="1"/>
    <s v="Wild"/>
    <x v="0"/>
    <m/>
    <m/>
    <m/>
    <n v="20"/>
    <s v="BS"/>
  </r>
  <r>
    <x v="2"/>
    <x v="2"/>
    <n v="5"/>
    <x v="1"/>
    <n v="14"/>
    <d v="2021-05-14T00:00:00"/>
    <d v="1899-12-30T12:30:00"/>
    <x v="4"/>
    <s v="Butch's (Gordon R.)"/>
    <s v="Gordon Estuary"/>
    <n v="1"/>
    <x v="9"/>
    <s v="Wild"/>
    <x v="3"/>
    <m/>
    <m/>
    <m/>
    <n v="6"/>
    <s v="BS"/>
  </r>
  <r>
    <x v="2"/>
    <x v="2"/>
    <n v="5"/>
    <x v="1"/>
    <n v="14"/>
    <d v="2021-05-14T00:00:00"/>
    <d v="1899-12-30T12:30:00"/>
    <x v="4"/>
    <s v="Butch's (Gordon R.)"/>
    <s v="Gordon Estuary"/>
    <n v="1"/>
    <x v="9"/>
    <s v="Wild"/>
    <x v="0"/>
    <m/>
    <m/>
    <m/>
    <n v="18"/>
    <s v="BS"/>
  </r>
  <r>
    <x v="2"/>
    <x v="2"/>
    <n v="5"/>
    <x v="1"/>
    <n v="14"/>
    <d v="2021-05-14T00:00:00"/>
    <d v="1899-12-30T12:30:00"/>
    <x v="4"/>
    <s v="Butch's (Gordon R.)"/>
    <s v="Gordon Estuary"/>
    <n v="1"/>
    <x v="0"/>
    <s v="Wild"/>
    <x v="3"/>
    <m/>
    <m/>
    <m/>
    <n v="17"/>
    <s v="BS"/>
  </r>
  <r>
    <x v="2"/>
    <x v="2"/>
    <n v="5"/>
    <x v="1"/>
    <n v="14"/>
    <d v="2021-05-14T00:00:00"/>
    <d v="1899-12-30T12:30:00"/>
    <x v="4"/>
    <s v="Butch's (Gordon R.)"/>
    <s v="Gordon Estuary"/>
    <n v="1"/>
    <x v="0"/>
    <s v="Wild"/>
    <x v="0"/>
    <m/>
    <m/>
    <m/>
    <n v="4"/>
    <s v="BS"/>
  </r>
  <r>
    <x v="2"/>
    <x v="2"/>
    <n v="5"/>
    <x v="1"/>
    <n v="14"/>
    <d v="2021-05-14T00:00:00"/>
    <d v="1899-12-30T12:30:00"/>
    <x v="4"/>
    <s v="Butch's (Gordon R.)"/>
    <s v="Gordon Estuary"/>
    <n v="1"/>
    <x v="2"/>
    <s v="Wild"/>
    <x v="1"/>
    <m/>
    <m/>
    <m/>
    <n v="5"/>
    <s v="BS"/>
  </r>
  <r>
    <x v="2"/>
    <x v="2"/>
    <n v="5"/>
    <x v="1"/>
    <n v="14"/>
    <d v="2021-05-14T00:00:00"/>
    <d v="1899-12-30T12:30:00"/>
    <x v="4"/>
    <s v="Butch's (Gordon R.)"/>
    <s v="Gordon Estuary"/>
    <n v="1"/>
    <x v="4"/>
    <s v="Wild"/>
    <x v="1"/>
    <m/>
    <m/>
    <m/>
    <n v="1"/>
    <s v="BS"/>
  </r>
  <r>
    <x v="2"/>
    <x v="2"/>
    <n v="5"/>
    <x v="1"/>
    <n v="14"/>
    <d v="2021-05-14T00:00:00"/>
    <d v="1899-12-30T12:30:00"/>
    <x v="4"/>
    <s v="Butch's (Gordon R.)"/>
    <s v="Gordon Estuary"/>
    <n v="1"/>
    <x v="5"/>
    <s v="Wild"/>
    <x v="1"/>
    <m/>
    <m/>
    <m/>
    <n v="6"/>
    <s v="BS"/>
  </r>
  <r>
    <x v="2"/>
    <x v="2"/>
    <n v="5"/>
    <x v="1"/>
    <n v="14"/>
    <d v="2021-05-14T00:00:00"/>
    <d v="1899-12-30T12:30:00"/>
    <x v="4"/>
    <s v="Butch's (Gordon R.)"/>
    <s v="Gordon Estuary"/>
    <n v="1"/>
    <x v="10"/>
    <s v="Wild"/>
    <x v="1"/>
    <m/>
    <m/>
    <m/>
    <n v="2"/>
    <s v="BS"/>
  </r>
  <r>
    <x v="2"/>
    <x v="2"/>
    <n v="5"/>
    <x v="1"/>
    <n v="14"/>
    <d v="2021-05-14T00:00:00"/>
    <d v="1899-12-30T14:35:00"/>
    <x v="35"/>
    <s v="Gravel bar on Gordon at Site 1"/>
    <s v="Gordon Estuary"/>
    <n v="1"/>
    <x v="2"/>
    <s v="Wild"/>
    <x v="1"/>
    <m/>
    <m/>
    <m/>
    <n v="102"/>
    <s v="BS"/>
  </r>
  <r>
    <x v="2"/>
    <x v="2"/>
    <n v="5"/>
    <x v="1"/>
    <n v="14"/>
    <d v="2021-05-14T00:00:00"/>
    <d v="1899-12-30T14:35:00"/>
    <x v="35"/>
    <s v="Gravel bar on Gordon at Site 1"/>
    <s v="Gordon Estuary"/>
    <n v="1"/>
    <x v="3"/>
    <s v="Wild"/>
    <x v="1"/>
    <m/>
    <m/>
    <m/>
    <n v="17"/>
    <s v="BS"/>
  </r>
  <r>
    <x v="2"/>
    <x v="2"/>
    <n v="5"/>
    <x v="1"/>
    <n v="14"/>
    <d v="2021-05-14T00:00:00"/>
    <d v="1899-12-30T14:35:00"/>
    <x v="35"/>
    <s v="Gravel bar on Gordon at Site 1"/>
    <s v="Gordon Estuary"/>
    <n v="1"/>
    <x v="5"/>
    <s v="Wild"/>
    <x v="1"/>
    <m/>
    <m/>
    <m/>
    <n v="1"/>
    <s v="BS"/>
  </r>
  <r>
    <x v="2"/>
    <x v="2"/>
    <n v="5"/>
    <x v="1"/>
    <n v="14"/>
    <d v="2021-05-14T00:00:00"/>
    <d v="1899-12-30T14:35:00"/>
    <x v="35"/>
    <s v="Gravel bar on Gordon at Site 1"/>
    <s v="Gordon Estuary"/>
    <n v="1"/>
    <x v="6"/>
    <s v="Wild"/>
    <x v="1"/>
    <m/>
    <m/>
    <m/>
    <n v="1"/>
    <s v="BS"/>
  </r>
  <r>
    <x v="2"/>
    <x v="2"/>
    <n v="5"/>
    <x v="1"/>
    <n v="14"/>
    <d v="2021-05-14T00:00:00"/>
    <d v="1899-12-30T14:35:00"/>
    <x v="35"/>
    <s v="Gravel bar on Gordon at Site 1"/>
    <s v="Gordon Estuary"/>
    <n v="1"/>
    <x v="0"/>
    <s v="Wild"/>
    <x v="0"/>
    <m/>
    <m/>
    <m/>
    <n v="24"/>
    <s v="BS"/>
  </r>
  <r>
    <x v="2"/>
    <x v="2"/>
    <n v="5"/>
    <x v="1"/>
    <n v="14"/>
    <d v="2021-05-14T00:00:00"/>
    <d v="1899-12-30T14:35:00"/>
    <x v="35"/>
    <s v="Gravel bar on Gordon at Site 1"/>
    <s v="Gordon Estuary"/>
    <n v="1"/>
    <x v="9"/>
    <s v="Wild"/>
    <x v="0"/>
    <m/>
    <m/>
    <m/>
    <n v="14"/>
    <s v="BS"/>
  </r>
  <r>
    <x v="2"/>
    <x v="2"/>
    <n v="5"/>
    <x v="1"/>
    <n v="14"/>
    <d v="2021-05-14T00:00:00"/>
    <d v="1899-12-30T15:00:00"/>
    <x v="8"/>
    <s v="Q01, left bank Gordon up from confluence"/>
    <s v="Gordon Estuary"/>
    <n v="1"/>
    <x v="0"/>
    <s v="Wild"/>
    <x v="0"/>
    <m/>
    <m/>
    <m/>
    <n v="54"/>
    <s v="BS"/>
  </r>
  <r>
    <x v="2"/>
    <x v="2"/>
    <n v="5"/>
    <x v="1"/>
    <n v="14"/>
    <d v="2021-05-14T00:00:00"/>
    <d v="1899-12-30T15:00:00"/>
    <x v="8"/>
    <s v="Q01, left bank Gordon up from confluence"/>
    <s v="Gordon Estuary"/>
    <n v="1"/>
    <x v="1"/>
    <s v="Wild"/>
    <x v="0"/>
    <m/>
    <m/>
    <m/>
    <n v="5"/>
    <s v="BS"/>
  </r>
  <r>
    <x v="2"/>
    <x v="2"/>
    <n v="5"/>
    <x v="1"/>
    <n v="14"/>
    <d v="2021-05-14T00:00:00"/>
    <d v="1899-12-30T15:00:00"/>
    <x v="8"/>
    <s v="Q01, left bank Gordon up from confluence"/>
    <s v="Gordon Estuary"/>
    <n v="1"/>
    <x v="9"/>
    <s v="Wild"/>
    <x v="0"/>
    <m/>
    <m/>
    <m/>
    <n v="16"/>
    <s v="BS"/>
  </r>
  <r>
    <x v="2"/>
    <x v="2"/>
    <n v="5"/>
    <x v="1"/>
    <n v="14"/>
    <d v="2021-05-14T00:00:00"/>
    <d v="1899-12-30T15:00:00"/>
    <x v="8"/>
    <s v="Q01, left bank Gordon up from confluence"/>
    <s v="Gordon Estuary"/>
    <n v="1"/>
    <x v="2"/>
    <s v="Wild"/>
    <x v="1"/>
    <m/>
    <m/>
    <m/>
    <n v="13"/>
    <s v="BS"/>
  </r>
  <r>
    <x v="2"/>
    <x v="2"/>
    <n v="5"/>
    <x v="1"/>
    <n v="14"/>
    <d v="2021-05-14T00:00:00"/>
    <d v="1899-12-30T15:00:00"/>
    <x v="8"/>
    <s v="Q01, left bank Gordon up from confluence"/>
    <s v="Gordon Estuary"/>
    <n v="1"/>
    <x v="5"/>
    <s v="Wild"/>
    <x v="1"/>
    <m/>
    <m/>
    <m/>
    <n v="42"/>
    <s v="BS"/>
  </r>
  <r>
    <x v="2"/>
    <x v="2"/>
    <n v="5"/>
    <x v="1"/>
    <n v="14"/>
    <d v="2021-05-14T00:00:00"/>
    <d v="1899-12-30T15:00:00"/>
    <x v="8"/>
    <s v="Q01, left bank Gordon up from confluence"/>
    <s v="Gordon Estuary"/>
    <n v="1"/>
    <x v="10"/>
    <s v="Wild"/>
    <x v="1"/>
    <m/>
    <m/>
    <m/>
    <n v="1"/>
    <s v="BS"/>
  </r>
  <r>
    <x v="2"/>
    <x v="2"/>
    <n v="5"/>
    <x v="1"/>
    <n v="14"/>
    <d v="2021-05-14T00:00:00"/>
    <d v="1899-12-30T15:20:00"/>
    <x v="20"/>
    <s v="On point at confluence of N. Arm and Brown's Slough"/>
    <s v="Gordon Estuary"/>
    <n v="1"/>
    <x v="9"/>
    <s v="Wild"/>
    <x v="0"/>
    <m/>
    <m/>
    <m/>
    <n v="16"/>
    <s v="BS"/>
  </r>
  <r>
    <x v="2"/>
    <x v="2"/>
    <n v="5"/>
    <x v="1"/>
    <n v="14"/>
    <d v="2021-05-14T00:00:00"/>
    <d v="1899-12-30T15:20:00"/>
    <x v="20"/>
    <s v="On point at confluence of N. Arm and Brown's Slough"/>
    <s v="Gordon Estuary"/>
    <n v="1"/>
    <x v="0"/>
    <s v="Wild"/>
    <x v="0"/>
    <m/>
    <m/>
    <m/>
    <n v="52"/>
    <s v="BS"/>
  </r>
  <r>
    <x v="2"/>
    <x v="2"/>
    <n v="5"/>
    <x v="1"/>
    <n v="14"/>
    <d v="2021-05-14T00:00:00"/>
    <d v="1899-12-30T15:20:00"/>
    <x v="20"/>
    <s v="On point at confluence of N. Arm and Brown's Slough"/>
    <s v="Gordon Estuary"/>
    <n v="1"/>
    <x v="1"/>
    <s v="Wild"/>
    <x v="0"/>
    <m/>
    <m/>
    <m/>
    <n v="2"/>
    <s v="BS"/>
  </r>
  <r>
    <x v="2"/>
    <x v="2"/>
    <n v="5"/>
    <x v="1"/>
    <n v="14"/>
    <d v="2021-05-14T00:00:00"/>
    <d v="1899-12-30T15:20:00"/>
    <x v="20"/>
    <s v="On point at confluence of N. Arm and Brown's Slough"/>
    <s v="Gordon Estuary"/>
    <n v="1"/>
    <x v="2"/>
    <s v="Wild"/>
    <x v="1"/>
    <m/>
    <m/>
    <m/>
    <n v="5"/>
    <s v="BS"/>
  </r>
  <r>
    <x v="2"/>
    <x v="2"/>
    <n v="5"/>
    <x v="1"/>
    <n v="14"/>
    <d v="2021-05-14T00:00:00"/>
    <d v="1899-12-30T15:20:00"/>
    <x v="20"/>
    <s v="On point at confluence of N. Arm and Brown's Slough"/>
    <s v="Gordon Estuary"/>
    <n v="1"/>
    <x v="5"/>
    <s v="Wild"/>
    <x v="1"/>
    <m/>
    <m/>
    <m/>
    <n v="18"/>
    <s v="BS"/>
  </r>
  <r>
    <x v="3"/>
    <x v="2"/>
    <n v="5"/>
    <x v="1"/>
    <n v="20"/>
    <d v="2021-05-20T00:00:00"/>
    <d v="1899-12-30T08:35:00"/>
    <x v="35"/>
    <s v="Gravel bar on Gordon at Site 1"/>
    <s v="Gordon Estuary"/>
    <n v="1"/>
    <x v="0"/>
    <s v="Wild"/>
    <x v="0"/>
    <m/>
    <m/>
    <m/>
    <n v="3"/>
    <s v="BS"/>
  </r>
  <r>
    <x v="3"/>
    <x v="2"/>
    <n v="5"/>
    <x v="1"/>
    <n v="20"/>
    <d v="2021-05-20T00:00:00"/>
    <d v="1899-12-30T08:35:00"/>
    <x v="35"/>
    <s v="Gravel bar on Gordon at Site 1"/>
    <s v="Gordon Estuary"/>
    <n v="1"/>
    <x v="2"/>
    <s v="Wild"/>
    <x v="1"/>
    <m/>
    <m/>
    <m/>
    <n v="28"/>
    <s v="BS"/>
  </r>
  <r>
    <x v="3"/>
    <x v="2"/>
    <n v="5"/>
    <x v="1"/>
    <n v="20"/>
    <d v="2021-05-20T00:00:00"/>
    <d v="1899-12-30T08:35:00"/>
    <x v="35"/>
    <s v="Gravel bar on Gordon at Site 1"/>
    <s v="Gordon Estuary"/>
    <n v="1"/>
    <x v="3"/>
    <s v="Wild"/>
    <x v="1"/>
    <m/>
    <m/>
    <m/>
    <n v="3"/>
    <s v="BS"/>
  </r>
  <r>
    <x v="3"/>
    <x v="2"/>
    <n v="5"/>
    <x v="1"/>
    <n v="20"/>
    <d v="2021-05-20T00:00:00"/>
    <d v="1899-12-30T08:35:00"/>
    <x v="35"/>
    <s v="Gravel bar on Gordon at Site 1"/>
    <s v="Gordon Estuary"/>
    <n v="1"/>
    <x v="9"/>
    <s v="Wild"/>
    <x v="0"/>
    <m/>
    <m/>
    <m/>
    <n v="1"/>
    <s v="BS"/>
  </r>
  <r>
    <x v="3"/>
    <x v="2"/>
    <n v="5"/>
    <x v="1"/>
    <n v="20"/>
    <d v="2021-05-20T00:00:00"/>
    <d v="1899-12-30T09:05:00"/>
    <x v="22"/>
    <s v="Site 5 main channel where stump sland channel comes in"/>
    <s v="Gordon Estuary"/>
    <n v="1"/>
    <x v="0"/>
    <s v="Wild"/>
    <x v="0"/>
    <m/>
    <m/>
    <m/>
    <n v="26"/>
    <s v="PS"/>
  </r>
  <r>
    <x v="3"/>
    <x v="2"/>
    <n v="5"/>
    <x v="1"/>
    <n v="20"/>
    <d v="2021-05-20T00:00:00"/>
    <d v="1899-12-30T10:00:00"/>
    <x v="4"/>
    <s v="Butch's (Gordon R.)"/>
    <s v="Gordon Estuary"/>
    <n v="1"/>
    <x v="9"/>
    <s v="Wild"/>
    <x v="0"/>
    <m/>
    <m/>
    <m/>
    <n v="4"/>
    <s v="BS"/>
  </r>
  <r>
    <x v="3"/>
    <x v="2"/>
    <n v="5"/>
    <x v="1"/>
    <n v="20"/>
    <d v="2021-05-20T00:00:00"/>
    <d v="1899-12-30T10:00:00"/>
    <x v="4"/>
    <s v="Butch's (Gordon R.)"/>
    <s v="Gordon Estuary"/>
    <n v="1"/>
    <x v="2"/>
    <s v="Wild"/>
    <x v="1"/>
    <m/>
    <m/>
    <m/>
    <n v="9"/>
    <s v="BS"/>
  </r>
  <r>
    <x v="3"/>
    <x v="2"/>
    <n v="5"/>
    <x v="1"/>
    <n v="20"/>
    <d v="2021-05-20T00:00:00"/>
    <d v="1899-12-30T10:00:00"/>
    <x v="4"/>
    <s v="Butch's (Gordon R.)"/>
    <s v="Gordon Estuary"/>
    <n v="1"/>
    <x v="5"/>
    <s v="Wild"/>
    <x v="1"/>
    <m/>
    <m/>
    <m/>
    <n v="1"/>
    <s v="BS"/>
  </r>
  <r>
    <x v="3"/>
    <x v="2"/>
    <n v="5"/>
    <x v="1"/>
    <n v="20"/>
    <d v="2021-05-20T00:00:00"/>
    <d v="1899-12-30T10:45:00"/>
    <x v="8"/>
    <s v="Q01, left bank Gordon up from confluence"/>
    <s v="Gordon Estuary"/>
    <n v="1"/>
    <x v="9"/>
    <s v="Wild"/>
    <x v="0"/>
    <m/>
    <m/>
    <m/>
    <n v="3"/>
    <s v="BS"/>
  </r>
  <r>
    <x v="3"/>
    <x v="2"/>
    <n v="5"/>
    <x v="1"/>
    <n v="20"/>
    <d v="2021-05-20T00:00:00"/>
    <d v="1899-12-30T10:45:00"/>
    <x v="8"/>
    <s v="Q01, left bank Gordon up from confluence"/>
    <s v="Gordon Estuary"/>
    <n v="1"/>
    <x v="0"/>
    <s v="Wild"/>
    <x v="0"/>
    <m/>
    <m/>
    <m/>
    <n v="31"/>
    <s v="BS"/>
  </r>
  <r>
    <x v="3"/>
    <x v="2"/>
    <n v="5"/>
    <x v="1"/>
    <n v="20"/>
    <d v="2021-05-20T00:00:00"/>
    <d v="1899-12-30T10:45:00"/>
    <x v="8"/>
    <s v="Q01, left bank Gordon up from confluence"/>
    <s v="Gordon Estuary"/>
    <n v="1"/>
    <x v="2"/>
    <s v="Wild"/>
    <x v="1"/>
    <m/>
    <m/>
    <m/>
    <n v="3"/>
    <s v="BS"/>
  </r>
  <r>
    <x v="3"/>
    <x v="2"/>
    <n v="5"/>
    <x v="1"/>
    <n v="20"/>
    <d v="2021-05-20T00:00:00"/>
    <d v="1899-12-30T10:45:00"/>
    <x v="8"/>
    <s v="Q01, left bank Gordon up from confluence"/>
    <s v="Gordon Estuary"/>
    <n v="1"/>
    <x v="4"/>
    <s v="Wild"/>
    <x v="1"/>
    <m/>
    <m/>
    <m/>
    <n v="1"/>
    <s v="BS"/>
  </r>
  <r>
    <x v="3"/>
    <x v="2"/>
    <n v="5"/>
    <x v="1"/>
    <n v="20"/>
    <d v="2021-05-20T00:00:00"/>
    <d v="1899-12-30T10:45:00"/>
    <x v="8"/>
    <s v="Q01, left bank Gordon up from confluence"/>
    <s v="Gordon Estuary"/>
    <n v="1"/>
    <x v="5"/>
    <s v="Wild"/>
    <x v="1"/>
    <m/>
    <m/>
    <m/>
    <n v="3"/>
    <s v="BS"/>
  </r>
  <r>
    <x v="3"/>
    <x v="2"/>
    <n v="5"/>
    <x v="1"/>
    <n v="20"/>
    <d v="2021-05-20T00:00:00"/>
    <d v="1899-12-30T11:35:00"/>
    <x v="20"/>
    <s v="On point at confluence of N. Arm and Brown's Slough"/>
    <s v="Gordon Estuary"/>
    <n v="1"/>
    <x v="9"/>
    <s v="Wild"/>
    <x v="0"/>
    <m/>
    <m/>
    <m/>
    <n v="9"/>
    <s v="BS"/>
  </r>
  <r>
    <x v="3"/>
    <x v="2"/>
    <n v="5"/>
    <x v="1"/>
    <n v="20"/>
    <d v="2021-05-20T00:00:00"/>
    <d v="1899-12-30T11:35:00"/>
    <x v="20"/>
    <s v="On point at confluence of N. Arm and Brown's Slough"/>
    <s v="Gordon Estuary"/>
    <n v="1"/>
    <x v="0"/>
    <s v="Wild"/>
    <x v="0"/>
    <m/>
    <m/>
    <m/>
    <n v="11"/>
    <s v="BS"/>
  </r>
  <r>
    <x v="3"/>
    <x v="2"/>
    <n v="5"/>
    <x v="1"/>
    <n v="20"/>
    <d v="2021-05-20T00:00:00"/>
    <d v="1899-12-30T11:35:00"/>
    <x v="20"/>
    <s v="On point at confluence of N. Arm and Brown's Slough"/>
    <s v="Gordon Estuary"/>
    <n v="1"/>
    <x v="1"/>
    <s v="Wild"/>
    <x v="0"/>
    <m/>
    <m/>
    <m/>
    <n v="6"/>
    <s v="BS"/>
  </r>
  <r>
    <x v="3"/>
    <x v="2"/>
    <n v="5"/>
    <x v="1"/>
    <n v="20"/>
    <d v="2021-05-20T00:00:00"/>
    <d v="1899-12-30T11:35:00"/>
    <x v="20"/>
    <s v="On point at confluence of N. Arm and Brown's Slough"/>
    <s v="Gordon Estuary"/>
    <n v="1"/>
    <x v="4"/>
    <s v="Wild"/>
    <x v="1"/>
    <m/>
    <m/>
    <m/>
    <n v="1"/>
    <s v="BS"/>
  </r>
  <r>
    <x v="3"/>
    <x v="2"/>
    <n v="5"/>
    <x v="1"/>
    <n v="20"/>
    <d v="2021-05-20T00:00:00"/>
    <d v="1899-12-30T11:35:00"/>
    <x v="20"/>
    <s v="On point at confluence of N. Arm and Brown's Slough"/>
    <s v="Gordon Estuary"/>
    <n v="1"/>
    <x v="6"/>
    <s v="Wild"/>
    <x v="1"/>
    <m/>
    <m/>
    <m/>
    <n v="2"/>
    <s v="BS"/>
  </r>
  <r>
    <x v="3"/>
    <x v="2"/>
    <n v="5"/>
    <x v="1"/>
    <n v="20"/>
    <d v="2021-05-20T00:00:00"/>
    <d v="1899-12-30T12:18:00"/>
    <x v="18"/>
    <s v="Inside Site 7 inlet on south side"/>
    <s v="Gordon Estuary"/>
    <n v="1"/>
    <x v="9"/>
    <s v="Wild"/>
    <x v="0"/>
    <m/>
    <m/>
    <m/>
    <n v="16"/>
    <s v="BS"/>
  </r>
  <r>
    <x v="3"/>
    <x v="2"/>
    <n v="5"/>
    <x v="1"/>
    <n v="20"/>
    <d v="2021-05-20T00:00:00"/>
    <d v="1899-12-30T12:18:00"/>
    <x v="18"/>
    <s v="Inside Site 7 inlet on south side"/>
    <s v="Gordon Estuary"/>
    <n v="1"/>
    <x v="0"/>
    <s v="Wild"/>
    <x v="0"/>
    <m/>
    <m/>
    <m/>
    <n v="20"/>
    <s v="BS"/>
  </r>
  <r>
    <x v="3"/>
    <x v="2"/>
    <n v="5"/>
    <x v="1"/>
    <n v="20"/>
    <d v="2021-05-20T00:00:00"/>
    <d v="1899-12-30T12:18:00"/>
    <x v="18"/>
    <s v="Inside Site 7 inlet on south side"/>
    <s v="Gordon Estuary"/>
    <n v="1"/>
    <x v="1"/>
    <s v="Wild"/>
    <x v="0"/>
    <m/>
    <m/>
    <m/>
    <n v="1"/>
    <s v="BS"/>
  </r>
  <r>
    <x v="3"/>
    <x v="2"/>
    <n v="5"/>
    <x v="1"/>
    <n v="20"/>
    <d v="2021-05-20T00:00:00"/>
    <d v="1899-12-30T12:18:00"/>
    <x v="18"/>
    <s v="Inside Site 7 inlet on south side"/>
    <s v="Gordon Estuary"/>
    <n v="1"/>
    <x v="2"/>
    <s v="Wild"/>
    <x v="1"/>
    <m/>
    <m/>
    <m/>
    <n v="18"/>
    <s v="BS"/>
  </r>
  <r>
    <x v="3"/>
    <x v="2"/>
    <n v="5"/>
    <x v="1"/>
    <n v="20"/>
    <d v="2021-05-20T00:00:00"/>
    <d v="1899-12-30T12:18:00"/>
    <x v="18"/>
    <s v="Inside Site 7 inlet on south side"/>
    <s v="Gordon Estuary"/>
    <n v="1"/>
    <x v="3"/>
    <s v="Wild"/>
    <x v="1"/>
    <m/>
    <m/>
    <m/>
    <n v="14"/>
    <s v="BS"/>
  </r>
  <r>
    <x v="3"/>
    <x v="2"/>
    <n v="5"/>
    <x v="1"/>
    <n v="20"/>
    <d v="2021-05-20T00:00:00"/>
    <d v="1899-12-30T12:18:00"/>
    <x v="18"/>
    <s v="Inside Site 7 inlet on south side"/>
    <s v="Gordon Estuary"/>
    <n v="1"/>
    <x v="4"/>
    <s v="Wild"/>
    <x v="1"/>
    <m/>
    <m/>
    <m/>
    <n v="9"/>
    <s v="BS"/>
  </r>
  <r>
    <x v="3"/>
    <x v="2"/>
    <n v="5"/>
    <x v="1"/>
    <n v="20"/>
    <d v="2021-05-20T00:00:00"/>
    <d v="1899-12-30T12:18:00"/>
    <x v="18"/>
    <s v="Inside Site 7 inlet on south side"/>
    <s v="Gordon Estuary"/>
    <n v="1"/>
    <x v="5"/>
    <s v="Wild"/>
    <x v="1"/>
    <m/>
    <m/>
    <m/>
    <n v="124"/>
    <s v="BS"/>
  </r>
  <r>
    <x v="3"/>
    <x v="2"/>
    <n v="5"/>
    <x v="1"/>
    <n v="20"/>
    <d v="2021-05-20T00:00:00"/>
    <d v="1899-12-30T12:18:00"/>
    <x v="18"/>
    <s v="Inside Site 7 inlet on south side"/>
    <s v="Gordon Estuary"/>
    <n v="1"/>
    <x v="6"/>
    <s v="Wild"/>
    <x v="1"/>
    <m/>
    <m/>
    <m/>
    <n v="1"/>
    <s v="BS"/>
  </r>
  <r>
    <x v="3"/>
    <x v="2"/>
    <n v="5"/>
    <x v="1"/>
    <n v="20"/>
    <d v="2021-05-20T00:00:00"/>
    <d v="1899-12-30T12:18:00"/>
    <x v="18"/>
    <s v="Inside Site 7 inlet on south side"/>
    <s v="Gordon Estuary"/>
    <n v="1"/>
    <x v="10"/>
    <s v="Wild"/>
    <x v="1"/>
    <m/>
    <m/>
    <m/>
    <n v="3"/>
    <s v="BS"/>
  </r>
  <r>
    <x v="3"/>
    <x v="2"/>
    <n v="5"/>
    <x v="1"/>
    <n v="20"/>
    <d v="2021-05-20T00:00:00"/>
    <d v="1899-12-30T12:18:00"/>
    <x v="18"/>
    <s v="Inside Site 7 inlet on south side"/>
    <s v="Gordon Estuary"/>
    <n v="1"/>
    <x v="11"/>
    <s v="Wild"/>
    <x v="1"/>
    <m/>
    <m/>
    <m/>
    <n v="1"/>
    <s v="BS"/>
  </r>
  <r>
    <x v="3"/>
    <x v="2"/>
    <n v="5"/>
    <x v="1"/>
    <n v="20"/>
    <d v="2021-05-20T00:00:00"/>
    <d v="1899-12-30T12:18:00"/>
    <x v="18"/>
    <s v="Inside Site 7 inlet on south side"/>
    <s v="Gordon Estuary"/>
    <n v="1"/>
    <x v="12"/>
    <s v="Wild"/>
    <x v="1"/>
    <m/>
    <m/>
    <m/>
    <n v="1"/>
    <s v="BS"/>
  </r>
  <r>
    <x v="3"/>
    <x v="2"/>
    <n v="5"/>
    <x v="1"/>
    <n v="20"/>
    <d v="2021-05-20T00:00:00"/>
    <d v="1899-12-30T13:47:00"/>
    <x v="9"/>
    <s v="Q Jeff (right bank opposite N. Arm confl.)"/>
    <s v="Gordon Estuary"/>
    <n v="1"/>
    <x v="9"/>
    <s v="Wild"/>
    <x v="0"/>
    <m/>
    <m/>
    <m/>
    <n v="18"/>
    <s v="BS"/>
  </r>
  <r>
    <x v="3"/>
    <x v="2"/>
    <n v="5"/>
    <x v="1"/>
    <n v="20"/>
    <d v="2021-05-20T00:00:00"/>
    <d v="1899-12-30T13:47:00"/>
    <x v="9"/>
    <s v="Q Jeff (right bank opposite N. Arm confl.)"/>
    <s v="Gordon Estuary"/>
    <n v="1"/>
    <x v="0"/>
    <s v="Wild"/>
    <x v="0"/>
    <m/>
    <m/>
    <m/>
    <n v="34"/>
    <s v="BS"/>
  </r>
  <r>
    <x v="3"/>
    <x v="2"/>
    <n v="5"/>
    <x v="1"/>
    <n v="20"/>
    <d v="2021-05-20T00:00:00"/>
    <d v="1899-12-30T13:47:00"/>
    <x v="9"/>
    <s v="Q Jeff (right bank opposite N. Arm confl.)"/>
    <s v="Gordon Estuary"/>
    <n v="1"/>
    <x v="1"/>
    <s v="Wild"/>
    <x v="0"/>
    <m/>
    <m/>
    <m/>
    <n v="2"/>
    <s v="BS"/>
  </r>
  <r>
    <x v="3"/>
    <x v="2"/>
    <n v="5"/>
    <x v="1"/>
    <n v="20"/>
    <d v="2021-05-20T00:00:00"/>
    <d v="1899-12-30T13:47:00"/>
    <x v="9"/>
    <s v="Q Jeff (right bank opposite N. Arm confl.)"/>
    <s v="Gordon Estuary"/>
    <n v="1"/>
    <x v="2"/>
    <s v="Wild"/>
    <x v="1"/>
    <m/>
    <m/>
    <m/>
    <n v="17"/>
    <s v="BS"/>
  </r>
  <r>
    <x v="3"/>
    <x v="2"/>
    <n v="5"/>
    <x v="1"/>
    <n v="20"/>
    <d v="2021-05-20T00:00:00"/>
    <d v="1899-12-30T13:47:00"/>
    <x v="9"/>
    <s v="Q Jeff (right bank opposite N. Arm confl.)"/>
    <s v="Gordon Estuary"/>
    <n v="1"/>
    <x v="4"/>
    <s v="Wild"/>
    <x v="1"/>
    <m/>
    <m/>
    <m/>
    <n v="1"/>
    <s v="BS"/>
  </r>
  <r>
    <x v="3"/>
    <x v="2"/>
    <n v="5"/>
    <x v="1"/>
    <n v="20"/>
    <d v="2021-05-20T00:00:00"/>
    <d v="1899-12-30T13:47:00"/>
    <x v="9"/>
    <s v="Q Jeff (right bank opposite N. Arm confl.)"/>
    <s v="Gordon Estuary"/>
    <n v="1"/>
    <x v="5"/>
    <s v="Wild"/>
    <x v="1"/>
    <m/>
    <m/>
    <m/>
    <n v="12"/>
    <s v="BS"/>
  </r>
  <r>
    <x v="3"/>
    <x v="2"/>
    <n v="5"/>
    <x v="1"/>
    <n v="20"/>
    <d v="2021-05-20T00:00:00"/>
    <d v="1899-12-30T13:47:00"/>
    <x v="9"/>
    <s v="Q Jeff (right bank opposite N. Arm confl.)"/>
    <s v="Gordon Estuary"/>
    <n v="1"/>
    <x v="6"/>
    <s v="Wild"/>
    <x v="1"/>
    <m/>
    <m/>
    <m/>
    <n v="4"/>
    <s v="BS"/>
  </r>
  <r>
    <x v="3"/>
    <x v="2"/>
    <n v="5"/>
    <x v="1"/>
    <n v="20"/>
    <d v="2021-05-20T00:00:00"/>
    <d v="1899-12-30T13:47:00"/>
    <x v="9"/>
    <s v="Q Jeff (right bank opposite N. Arm confl.)"/>
    <s v="Gordon Estuary"/>
    <n v="1"/>
    <x v="11"/>
    <s v="Wild"/>
    <x v="1"/>
    <m/>
    <m/>
    <m/>
    <n v="1"/>
    <s v="BS"/>
  </r>
  <r>
    <x v="3"/>
    <x v="2"/>
    <n v="5"/>
    <x v="1"/>
    <n v="20"/>
    <d v="2021-05-20T00:00:00"/>
    <d v="1899-12-30T14:35:00"/>
    <x v="0"/>
    <s v="Pacheedah Shores Boat Ramp"/>
    <s v="Gordon Estuary"/>
    <n v="1"/>
    <x v="0"/>
    <s v="Wild"/>
    <x v="0"/>
    <m/>
    <m/>
    <m/>
    <n v="36"/>
    <s v="BS"/>
  </r>
  <r>
    <x v="3"/>
    <x v="2"/>
    <n v="5"/>
    <x v="1"/>
    <n v="20"/>
    <d v="2021-05-20T00:00:00"/>
    <d v="1899-12-30T14:35:00"/>
    <x v="0"/>
    <s v="Pacheedah Shores Boat Ramp"/>
    <s v="Gordon Estuary"/>
    <n v="1"/>
    <x v="2"/>
    <s v="Wild"/>
    <x v="1"/>
    <m/>
    <m/>
    <m/>
    <n v="25"/>
    <s v="BS"/>
  </r>
  <r>
    <x v="3"/>
    <x v="2"/>
    <n v="5"/>
    <x v="1"/>
    <n v="20"/>
    <d v="2021-05-20T00:00:00"/>
    <d v="1899-12-30T14:35:00"/>
    <x v="0"/>
    <s v="Pacheedah Shores Boat Ramp"/>
    <s v="Gordon Estuary"/>
    <n v="1"/>
    <x v="3"/>
    <s v="Wild"/>
    <x v="1"/>
    <m/>
    <m/>
    <m/>
    <n v="28"/>
    <s v="BS"/>
  </r>
  <r>
    <x v="3"/>
    <x v="2"/>
    <n v="5"/>
    <x v="1"/>
    <n v="20"/>
    <d v="2021-05-20T00:00:00"/>
    <d v="1899-12-30T14:35:00"/>
    <x v="0"/>
    <s v="Pacheedah Shores Boat Ramp"/>
    <s v="Gordon Estuary"/>
    <n v="1"/>
    <x v="4"/>
    <s v="Wild"/>
    <x v="1"/>
    <m/>
    <m/>
    <m/>
    <n v="4"/>
    <s v="BS"/>
  </r>
  <r>
    <x v="3"/>
    <x v="2"/>
    <n v="5"/>
    <x v="1"/>
    <n v="20"/>
    <d v="2021-05-20T00:00:00"/>
    <d v="1899-12-30T14:35:00"/>
    <x v="0"/>
    <s v="Pacheedah Shores Boat Ramp"/>
    <s v="Gordon Estuary"/>
    <n v="1"/>
    <x v="5"/>
    <s v="Wild"/>
    <x v="1"/>
    <m/>
    <m/>
    <m/>
    <n v="23"/>
    <s v="BS"/>
  </r>
  <r>
    <x v="3"/>
    <x v="2"/>
    <n v="5"/>
    <x v="1"/>
    <n v="20"/>
    <d v="2021-05-20T00:00:00"/>
    <d v="1899-12-30T14:35:00"/>
    <x v="0"/>
    <s v="Pacheedah Shores Boat Ramp"/>
    <s v="Gordon Estuary"/>
    <n v="1"/>
    <x v="6"/>
    <s v="Wild"/>
    <x v="1"/>
    <m/>
    <m/>
    <m/>
    <n v="12"/>
    <s v="BS"/>
  </r>
  <r>
    <x v="3"/>
    <x v="2"/>
    <n v="5"/>
    <x v="1"/>
    <n v="20"/>
    <d v="2021-05-20T00:00:00"/>
    <d v="1899-12-30T14:35:00"/>
    <x v="0"/>
    <s v="Pacheedah Shores Boat Ramp"/>
    <s v="Gordon Estuary"/>
    <n v="1"/>
    <x v="10"/>
    <s v="Wild"/>
    <x v="1"/>
    <m/>
    <m/>
    <m/>
    <n v="4"/>
    <s v="BS"/>
  </r>
  <r>
    <x v="3"/>
    <x v="2"/>
    <n v="5"/>
    <x v="1"/>
    <n v="20"/>
    <d v="2021-05-20T00:00:00"/>
    <d v="1899-12-30T15:30:00"/>
    <x v="25"/>
    <s v="Site 6, just upstream of bridge"/>
    <s v="Gordon Estuary"/>
    <n v="1"/>
    <x v="0"/>
    <s v="Wild"/>
    <x v="0"/>
    <m/>
    <m/>
    <m/>
    <n v="58"/>
    <s v="PS"/>
  </r>
  <r>
    <x v="3"/>
    <x v="2"/>
    <n v="5"/>
    <x v="1"/>
    <n v="20"/>
    <d v="2021-05-20T00:00:00"/>
    <d v="1899-12-30T15:30:00"/>
    <x v="25"/>
    <s v="Site 6, just upstream of bridge"/>
    <s v="Gordon Estuary"/>
    <n v="1"/>
    <x v="2"/>
    <s v="Wild"/>
    <x v="1"/>
    <m/>
    <m/>
    <m/>
    <n v="15"/>
    <s v="PS"/>
  </r>
  <r>
    <x v="3"/>
    <x v="2"/>
    <n v="5"/>
    <x v="1"/>
    <n v="20"/>
    <d v="2021-05-20T00:00:00"/>
    <d v="1899-12-30T15:30:00"/>
    <x v="25"/>
    <s v="Site 6, just upstream of bridge"/>
    <s v="Gordon Estuary"/>
    <n v="1"/>
    <x v="3"/>
    <s v="Wild"/>
    <x v="1"/>
    <m/>
    <m/>
    <m/>
    <n v="368"/>
    <s v="PS"/>
  </r>
  <r>
    <x v="3"/>
    <x v="2"/>
    <n v="5"/>
    <x v="1"/>
    <n v="20"/>
    <d v="2021-05-20T00:00:00"/>
    <d v="1899-12-30T15:30:00"/>
    <x v="25"/>
    <s v="Site 6, just upstream of bridge"/>
    <s v="Gordon Estuary"/>
    <n v="1"/>
    <x v="5"/>
    <s v="Wild"/>
    <x v="1"/>
    <m/>
    <m/>
    <m/>
    <n v="1"/>
    <s v="PS"/>
  </r>
  <r>
    <x v="3"/>
    <x v="2"/>
    <n v="5"/>
    <x v="1"/>
    <n v="21"/>
    <d v="2021-05-21T00:00:00"/>
    <d v="1899-12-30T08:00:00"/>
    <x v="35"/>
    <s v="Gravel bar on Gordon at Site 1"/>
    <s v="Gordon Estuary"/>
    <n v="1"/>
    <x v="0"/>
    <s v="Wild"/>
    <x v="0"/>
    <m/>
    <m/>
    <m/>
    <n v="29"/>
    <s v="PS"/>
  </r>
  <r>
    <x v="3"/>
    <x v="2"/>
    <n v="5"/>
    <x v="1"/>
    <n v="21"/>
    <d v="2021-05-21T00:00:00"/>
    <d v="1899-12-30T08:00:00"/>
    <x v="35"/>
    <s v="Gravel bar on Gordon at Site 1"/>
    <s v="Gordon Estuary"/>
    <n v="1"/>
    <x v="3"/>
    <s v="Wild"/>
    <x v="1"/>
    <m/>
    <m/>
    <m/>
    <n v="60"/>
    <s v="PS"/>
  </r>
  <r>
    <x v="3"/>
    <x v="2"/>
    <n v="5"/>
    <x v="1"/>
    <n v="21"/>
    <d v="2021-05-21T00:00:00"/>
    <d v="1899-12-30T08:00:00"/>
    <x v="35"/>
    <s v="Gravel bar on Gordon at Site 1"/>
    <s v="Gordon Estuary"/>
    <n v="1"/>
    <x v="2"/>
    <s v="Wild"/>
    <x v="1"/>
    <m/>
    <m/>
    <m/>
    <n v="9"/>
    <s v="PS"/>
  </r>
  <r>
    <x v="3"/>
    <x v="2"/>
    <n v="5"/>
    <x v="1"/>
    <n v="21"/>
    <d v="2021-05-21T00:00:00"/>
    <d v="1899-12-30T10:00:00"/>
    <x v="22"/>
    <s v="Site 5 main channel where stump sland channel comes in"/>
    <s v="Gordon Estuary"/>
    <n v="1"/>
    <x v="0"/>
    <s v="Wild"/>
    <x v="0"/>
    <m/>
    <m/>
    <m/>
    <n v="39"/>
    <s v="PS"/>
  </r>
  <r>
    <x v="3"/>
    <x v="2"/>
    <n v="5"/>
    <x v="1"/>
    <n v="21"/>
    <d v="2021-05-21T00:00:00"/>
    <d v="1899-12-30T10:00:00"/>
    <x v="22"/>
    <s v="Site 5 main channel where stump sland channel comes in"/>
    <s v="Gordon Estuary"/>
    <n v="1"/>
    <x v="2"/>
    <s v="Wild"/>
    <x v="1"/>
    <m/>
    <m/>
    <m/>
    <n v="3"/>
    <s v="PS"/>
  </r>
  <r>
    <x v="3"/>
    <x v="2"/>
    <n v="5"/>
    <x v="1"/>
    <n v="21"/>
    <d v="2021-05-21T00:00:00"/>
    <d v="1899-12-30T10:00:00"/>
    <x v="22"/>
    <s v="Site 5 main channel where stump sland channel comes in"/>
    <s v="Gordon Estuary"/>
    <n v="1"/>
    <x v="3"/>
    <s v="Wild"/>
    <x v="1"/>
    <m/>
    <m/>
    <m/>
    <n v="61"/>
    <s v="PS"/>
  </r>
  <r>
    <x v="3"/>
    <x v="2"/>
    <n v="5"/>
    <x v="1"/>
    <n v="21"/>
    <d v="2021-05-21T00:00:00"/>
    <d v="1899-12-30T11:00:00"/>
    <x v="16"/>
    <s v="Browns Slough Site 7 inlet left tidal channel"/>
    <s v="Gordon Estuary"/>
    <n v="1"/>
    <x v="0"/>
    <s v="Wild"/>
    <x v="0"/>
    <m/>
    <m/>
    <m/>
    <n v="43"/>
    <s v="PS"/>
  </r>
  <r>
    <x v="3"/>
    <x v="2"/>
    <n v="5"/>
    <x v="1"/>
    <n v="21"/>
    <d v="2021-05-21T00:00:00"/>
    <d v="1899-12-30T11:00:00"/>
    <x v="16"/>
    <s v="Browns Slough Site 7 inlet left tidal channel"/>
    <s v="Gordon Estuary"/>
    <n v="1"/>
    <x v="2"/>
    <s v="Wild"/>
    <x v="1"/>
    <m/>
    <m/>
    <m/>
    <n v="14"/>
    <s v="PS"/>
  </r>
  <r>
    <x v="3"/>
    <x v="2"/>
    <n v="5"/>
    <x v="1"/>
    <n v="21"/>
    <d v="2021-05-21T00:00:00"/>
    <d v="1899-12-30T11:00:00"/>
    <x v="16"/>
    <s v="Browns Slough Site 7 inlet left tidal channel"/>
    <s v="Gordon Estuary"/>
    <n v="1"/>
    <x v="3"/>
    <s v="Wild"/>
    <x v="1"/>
    <m/>
    <m/>
    <m/>
    <n v="30"/>
    <s v="PS"/>
  </r>
  <r>
    <x v="3"/>
    <x v="2"/>
    <n v="5"/>
    <x v="1"/>
    <n v="21"/>
    <d v="2021-05-21T00:00:00"/>
    <d v="1899-12-30T12:30:00"/>
    <x v="36"/>
    <s v="Site 6, straight channel"/>
    <s v="Gordon Estuary"/>
    <n v="1"/>
    <x v="0"/>
    <s v="Wild"/>
    <x v="0"/>
    <m/>
    <m/>
    <m/>
    <n v="20"/>
    <s v="PS"/>
  </r>
  <r>
    <x v="3"/>
    <x v="2"/>
    <n v="5"/>
    <x v="1"/>
    <n v="21"/>
    <d v="2021-05-21T00:00:00"/>
    <d v="1899-12-30T12:30:00"/>
    <x v="36"/>
    <s v="Site 6, straight channel"/>
    <s v="Gordon Estuary"/>
    <n v="1"/>
    <x v="2"/>
    <s v="Wild"/>
    <x v="1"/>
    <m/>
    <m/>
    <m/>
    <n v="18"/>
    <s v="PS"/>
  </r>
  <r>
    <x v="3"/>
    <x v="2"/>
    <n v="5"/>
    <x v="1"/>
    <n v="21"/>
    <d v="2021-05-21T00:00:00"/>
    <d v="1899-12-30T12:30:00"/>
    <x v="36"/>
    <s v="Site 6, straight channel"/>
    <s v="Gordon Estuary"/>
    <n v="1"/>
    <x v="3"/>
    <s v="Wild"/>
    <x v="1"/>
    <m/>
    <m/>
    <m/>
    <n v="71"/>
    <s v="PS"/>
  </r>
  <r>
    <x v="4"/>
    <x v="2"/>
    <n v="5"/>
    <x v="1"/>
    <n v="25"/>
    <d v="2021-05-25T00:00:00"/>
    <d v="1899-12-30T01:25:00"/>
    <x v="2"/>
    <s v="South Arm SJ (Old Mill)"/>
    <s v="San Juan Estuary"/>
    <n v="1"/>
    <x v="0"/>
    <s v="Wild"/>
    <x v="0"/>
    <m/>
    <m/>
    <m/>
    <n v="1"/>
    <s v="BS"/>
  </r>
  <r>
    <x v="4"/>
    <x v="2"/>
    <n v="5"/>
    <x v="1"/>
    <n v="25"/>
    <d v="2021-05-25T00:00:00"/>
    <d v="1899-12-30T01:25:00"/>
    <x v="2"/>
    <s v="South Arm SJ (Old Mill)"/>
    <s v="San Juan Estuary"/>
    <n v="1"/>
    <x v="2"/>
    <s v="Wild"/>
    <x v="1"/>
    <m/>
    <m/>
    <m/>
    <n v="2"/>
    <s v="BS"/>
  </r>
  <r>
    <x v="4"/>
    <x v="2"/>
    <n v="5"/>
    <x v="1"/>
    <n v="25"/>
    <d v="2021-05-25T00:00:00"/>
    <d v="1899-12-30T01:25:00"/>
    <x v="2"/>
    <s v="South Arm SJ (Old Mill)"/>
    <s v="San Juan Estuary"/>
    <n v="1"/>
    <x v="3"/>
    <s v="Wild"/>
    <x v="1"/>
    <m/>
    <m/>
    <m/>
    <n v="5"/>
    <s v="BS"/>
  </r>
  <r>
    <x v="4"/>
    <x v="2"/>
    <n v="5"/>
    <x v="1"/>
    <n v="25"/>
    <d v="2021-05-25T00:00:00"/>
    <d v="1899-12-30T01:25:00"/>
    <x v="2"/>
    <s v="South Arm SJ (Old Mill)"/>
    <s v="San Juan Estuary"/>
    <n v="1"/>
    <x v="4"/>
    <s v="Wild"/>
    <x v="1"/>
    <m/>
    <m/>
    <m/>
    <n v="2"/>
    <s v="BS"/>
  </r>
  <r>
    <x v="4"/>
    <x v="2"/>
    <n v="5"/>
    <x v="1"/>
    <n v="25"/>
    <d v="2021-05-25T00:00:00"/>
    <d v="1899-12-30T01:25:00"/>
    <x v="2"/>
    <s v="South Arm SJ (Old Mill)"/>
    <s v="San Juan Estuary"/>
    <n v="1"/>
    <x v="10"/>
    <s v="Wild"/>
    <x v="1"/>
    <m/>
    <m/>
    <m/>
    <n v="7"/>
    <s v="BS"/>
  </r>
  <r>
    <x v="4"/>
    <x v="2"/>
    <n v="5"/>
    <x v="1"/>
    <n v="25"/>
    <d v="2021-05-25T00:00:00"/>
    <d v="1899-12-30T13:50:00"/>
    <x v="15"/>
    <s v="Q07, Central/South Arm confluence"/>
    <s v="San Juan Estuary"/>
    <n v="1"/>
    <x v="9"/>
    <s v="Wild"/>
    <x v="0"/>
    <m/>
    <m/>
    <m/>
    <n v="7"/>
    <s v="BS"/>
  </r>
  <r>
    <x v="4"/>
    <x v="2"/>
    <n v="5"/>
    <x v="1"/>
    <n v="25"/>
    <d v="2021-05-25T00:00:00"/>
    <d v="1899-12-30T13:50:00"/>
    <x v="15"/>
    <s v="Q07, Central/South Arm confluence"/>
    <s v="San Juan Estuary"/>
    <n v="1"/>
    <x v="0"/>
    <s v="Wild"/>
    <x v="0"/>
    <m/>
    <m/>
    <m/>
    <n v="9"/>
    <s v="BS"/>
  </r>
  <r>
    <x v="4"/>
    <x v="2"/>
    <n v="5"/>
    <x v="1"/>
    <n v="25"/>
    <d v="2021-05-25T00:00:00"/>
    <d v="1899-12-30T13:50:00"/>
    <x v="15"/>
    <s v="Q07, Central/South Arm confluence"/>
    <s v="San Juan Estuary"/>
    <n v="1"/>
    <x v="1"/>
    <s v="Wild"/>
    <x v="0"/>
    <m/>
    <m/>
    <m/>
    <n v="1"/>
    <s v="BS"/>
  </r>
  <r>
    <x v="4"/>
    <x v="2"/>
    <n v="5"/>
    <x v="1"/>
    <n v="25"/>
    <d v="2021-05-25T00:00:00"/>
    <d v="1899-12-30T13:50:00"/>
    <x v="15"/>
    <s v="Q07, Central/South Arm confluence"/>
    <s v="San Juan Estuary"/>
    <n v="1"/>
    <x v="2"/>
    <s v="Wild"/>
    <x v="1"/>
    <m/>
    <m/>
    <m/>
    <n v="11"/>
    <s v="BS"/>
  </r>
  <r>
    <x v="4"/>
    <x v="2"/>
    <n v="5"/>
    <x v="1"/>
    <n v="25"/>
    <d v="2021-05-25T00:00:00"/>
    <d v="1899-12-30T13:50:00"/>
    <x v="15"/>
    <s v="Q07, Central/South Arm confluence"/>
    <s v="San Juan Estuary"/>
    <n v="1"/>
    <x v="3"/>
    <s v="Wild"/>
    <x v="1"/>
    <m/>
    <m/>
    <m/>
    <n v="3"/>
    <s v="BS"/>
  </r>
  <r>
    <x v="4"/>
    <x v="2"/>
    <n v="5"/>
    <x v="1"/>
    <n v="25"/>
    <d v="2021-05-25T00:00:00"/>
    <d v="1899-12-30T13:50:00"/>
    <x v="15"/>
    <s v="Q07, Central/South Arm confluence"/>
    <s v="San Juan Estuary"/>
    <n v="1"/>
    <x v="4"/>
    <s v="Wild"/>
    <x v="1"/>
    <m/>
    <m/>
    <m/>
    <n v="1"/>
    <s v="BS"/>
  </r>
  <r>
    <x v="4"/>
    <x v="2"/>
    <n v="5"/>
    <x v="1"/>
    <n v="25"/>
    <d v="2021-05-25T00:00:00"/>
    <d v="1899-12-30T13:50:00"/>
    <x v="15"/>
    <s v="Q07, Central/South Arm confluence"/>
    <s v="San Juan Estuary"/>
    <n v="1"/>
    <x v="5"/>
    <s v="Wild"/>
    <x v="1"/>
    <m/>
    <m/>
    <m/>
    <n v="12"/>
    <s v="BS"/>
  </r>
  <r>
    <x v="4"/>
    <x v="2"/>
    <n v="5"/>
    <x v="1"/>
    <n v="25"/>
    <d v="2021-05-25T00:00:00"/>
    <d v="1899-12-30T13:50:00"/>
    <x v="15"/>
    <s v="Q07, Central/South Arm confluence"/>
    <s v="San Juan Estuary"/>
    <n v="1"/>
    <x v="10"/>
    <s v="Wild"/>
    <x v="1"/>
    <m/>
    <m/>
    <m/>
    <n v="15"/>
    <s v="BS"/>
  </r>
  <r>
    <x v="4"/>
    <x v="2"/>
    <n v="5"/>
    <x v="1"/>
    <n v="26"/>
    <d v="2021-05-26T00:00:00"/>
    <d v="1899-12-30T12:50:00"/>
    <x v="11"/>
    <s v="Q4, u/s of Tanis's template site"/>
    <s v="San Juan Estuary"/>
    <n v="1"/>
    <x v="9"/>
    <s v="Wild"/>
    <x v="0"/>
    <m/>
    <m/>
    <m/>
    <n v="2"/>
    <s v="BS"/>
  </r>
  <r>
    <x v="4"/>
    <x v="2"/>
    <n v="5"/>
    <x v="1"/>
    <n v="26"/>
    <d v="2021-05-26T00:00:00"/>
    <d v="1899-12-30T12:50:00"/>
    <x v="11"/>
    <s v="Q4, u/s of Tanis's template site"/>
    <s v="San Juan Estuary"/>
    <n v="1"/>
    <x v="0"/>
    <s v="Wild"/>
    <x v="0"/>
    <m/>
    <m/>
    <m/>
    <n v="20"/>
    <s v="BS"/>
  </r>
  <r>
    <x v="4"/>
    <x v="2"/>
    <n v="5"/>
    <x v="1"/>
    <n v="26"/>
    <d v="2021-05-26T00:00:00"/>
    <d v="1899-12-30T12:50:00"/>
    <x v="11"/>
    <s v="Q4, u/s of Tanis's template site"/>
    <s v="San Juan Estuary"/>
    <n v="1"/>
    <x v="2"/>
    <s v="Wild"/>
    <x v="1"/>
    <m/>
    <m/>
    <m/>
    <n v="15"/>
    <s v="BS"/>
  </r>
  <r>
    <x v="4"/>
    <x v="2"/>
    <n v="5"/>
    <x v="1"/>
    <n v="26"/>
    <d v="2021-05-26T00:00:00"/>
    <d v="1899-12-30T12:50:00"/>
    <x v="11"/>
    <s v="Q4, u/s of Tanis's template site"/>
    <s v="San Juan Estuary"/>
    <n v="1"/>
    <x v="3"/>
    <s v="Wild"/>
    <x v="1"/>
    <m/>
    <m/>
    <m/>
    <n v="1"/>
    <s v="BS"/>
  </r>
  <r>
    <x v="4"/>
    <x v="2"/>
    <n v="5"/>
    <x v="1"/>
    <n v="26"/>
    <d v="2021-05-26T00:00:00"/>
    <d v="1899-12-30T12:50:00"/>
    <x v="11"/>
    <s v="Q4, u/s of Tanis's template site"/>
    <s v="San Juan Estuary"/>
    <n v="1"/>
    <x v="6"/>
    <s v="Wild"/>
    <x v="1"/>
    <m/>
    <m/>
    <m/>
    <n v="3"/>
    <s v="BS"/>
  </r>
  <r>
    <x v="4"/>
    <x v="2"/>
    <n v="5"/>
    <x v="1"/>
    <n v="26"/>
    <d v="2021-05-26T00:00:00"/>
    <d v="1899-12-30T12:50:00"/>
    <x v="11"/>
    <s v="Q4, u/s of Tanis's template site"/>
    <s v="San Juan Estuary"/>
    <n v="1"/>
    <x v="10"/>
    <s v="Wild"/>
    <x v="1"/>
    <m/>
    <m/>
    <m/>
    <n v="1"/>
    <s v="BS"/>
  </r>
  <r>
    <x v="4"/>
    <x v="2"/>
    <n v="5"/>
    <x v="1"/>
    <n v="26"/>
    <d v="2021-05-26T00:00:00"/>
    <d v="1899-12-30T14:00:00"/>
    <x v="38"/>
    <s v="Q09, San Juan mouth"/>
    <s v="San Juan Estuary"/>
    <n v="1"/>
    <x v="9"/>
    <s v="Wild"/>
    <x v="0"/>
    <m/>
    <m/>
    <m/>
    <n v="4"/>
    <s v="BS"/>
  </r>
  <r>
    <x v="4"/>
    <x v="2"/>
    <n v="5"/>
    <x v="1"/>
    <n v="26"/>
    <d v="2021-05-26T00:00:00"/>
    <d v="1899-12-30T14:00:00"/>
    <x v="38"/>
    <s v="Q09, San Juan mouth"/>
    <s v="San Juan Estuary"/>
    <n v="1"/>
    <x v="0"/>
    <s v="Wild"/>
    <x v="0"/>
    <m/>
    <m/>
    <m/>
    <n v="85"/>
    <s v="BS"/>
  </r>
  <r>
    <x v="4"/>
    <x v="2"/>
    <n v="5"/>
    <x v="1"/>
    <n v="26"/>
    <d v="2021-05-26T00:00:00"/>
    <d v="1899-12-30T14:00:00"/>
    <x v="38"/>
    <s v="Q09, San Juan mouth"/>
    <s v="San Juan Estuary"/>
    <n v="1"/>
    <x v="2"/>
    <s v="Wild"/>
    <x v="1"/>
    <m/>
    <m/>
    <m/>
    <n v="6"/>
    <s v="BS"/>
  </r>
  <r>
    <x v="4"/>
    <x v="2"/>
    <n v="5"/>
    <x v="1"/>
    <n v="26"/>
    <d v="2021-05-26T00:00:00"/>
    <d v="1899-12-30T14:00:00"/>
    <x v="38"/>
    <s v="Q09, San Juan mouth"/>
    <s v="San Juan Estuary"/>
    <n v="1"/>
    <x v="3"/>
    <s v="Wild"/>
    <x v="1"/>
    <m/>
    <m/>
    <m/>
    <n v="10"/>
    <s v="BS"/>
  </r>
  <r>
    <x v="4"/>
    <x v="2"/>
    <n v="5"/>
    <x v="1"/>
    <n v="26"/>
    <d v="2021-05-26T00:00:00"/>
    <d v="1899-12-30T14:00:00"/>
    <x v="38"/>
    <s v="Q09, San Juan mouth"/>
    <s v="San Juan Estuary"/>
    <n v="1"/>
    <x v="5"/>
    <s v="Wild"/>
    <x v="1"/>
    <m/>
    <m/>
    <m/>
    <n v="5"/>
    <s v="BS"/>
  </r>
  <r>
    <x v="4"/>
    <x v="2"/>
    <n v="5"/>
    <x v="1"/>
    <n v="26"/>
    <d v="2021-05-26T00:00:00"/>
    <d v="1899-12-30T14:00:00"/>
    <x v="38"/>
    <s v="Q09, San Juan mouth"/>
    <s v="San Juan Estuary"/>
    <n v="1"/>
    <x v="6"/>
    <s v="Wild"/>
    <x v="1"/>
    <m/>
    <m/>
    <m/>
    <n v="1"/>
    <s v="BS"/>
  </r>
  <r>
    <x v="4"/>
    <x v="2"/>
    <n v="5"/>
    <x v="1"/>
    <n v="26"/>
    <d v="2021-05-26T00:00:00"/>
    <d v="1899-12-30T14:00:00"/>
    <x v="38"/>
    <s v="Q09, San Juan mouth"/>
    <s v="San Juan Estuary"/>
    <n v="1"/>
    <x v="10"/>
    <s v="Wild"/>
    <x v="1"/>
    <m/>
    <m/>
    <m/>
    <n v="26"/>
    <s v="BS"/>
  </r>
  <r>
    <x v="4"/>
    <x v="2"/>
    <n v="5"/>
    <x v="1"/>
    <n v="28"/>
    <d v="2021-05-28T00:00:00"/>
    <d v="1899-12-30T12:50:00"/>
    <x v="15"/>
    <s v="Q07, Central/South Arm confluence"/>
    <s v="San Juan Estuary"/>
    <n v="1"/>
    <x v="9"/>
    <s v="Wild"/>
    <x v="0"/>
    <m/>
    <m/>
    <m/>
    <n v="40"/>
    <s v="BS"/>
  </r>
  <r>
    <x v="4"/>
    <x v="2"/>
    <n v="5"/>
    <x v="1"/>
    <n v="28"/>
    <d v="2021-05-28T00:00:00"/>
    <d v="1899-12-30T12:50:00"/>
    <x v="15"/>
    <s v="Q07, Central/South Arm confluence"/>
    <s v="San Juan Estuary"/>
    <n v="1"/>
    <x v="9"/>
    <s v="Hatchery"/>
    <x v="3"/>
    <m/>
    <m/>
    <m/>
    <n v="6"/>
    <s v="BS"/>
  </r>
  <r>
    <x v="4"/>
    <x v="2"/>
    <n v="5"/>
    <x v="1"/>
    <n v="28"/>
    <d v="2021-05-28T00:00:00"/>
    <d v="1899-12-30T12:50:00"/>
    <x v="15"/>
    <s v="Q07, Central/South Arm confluence"/>
    <s v="San Juan Estuary"/>
    <n v="1"/>
    <x v="1"/>
    <s v="Wild"/>
    <x v="0"/>
    <m/>
    <m/>
    <m/>
    <n v="2"/>
    <s v="BS"/>
  </r>
  <r>
    <x v="4"/>
    <x v="2"/>
    <n v="5"/>
    <x v="1"/>
    <n v="28"/>
    <d v="2021-05-28T00:00:00"/>
    <d v="1899-12-30T12:50:00"/>
    <x v="15"/>
    <s v="Q07, Central/South Arm confluence"/>
    <s v="San Juan Estuary"/>
    <n v="1"/>
    <x v="0"/>
    <s v="Wild"/>
    <x v="0"/>
    <m/>
    <m/>
    <m/>
    <n v="24"/>
    <s v="BS"/>
  </r>
  <r>
    <x v="4"/>
    <x v="2"/>
    <n v="5"/>
    <x v="1"/>
    <n v="28"/>
    <d v="2021-05-28T00:00:00"/>
    <d v="1899-12-30T12:50:00"/>
    <x v="15"/>
    <s v="Q07, Central/South Arm confluence"/>
    <s v="San Juan Estuary"/>
    <n v="1"/>
    <x v="2"/>
    <s v="Wild"/>
    <x v="1"/>
    <m/>
    <m/>
    <m/>
    <n v="17"/>
    <s v="BS"/>
  </r>
  <r>
    <x v="4"/>
    <x v="2"/>
    <n v="5"/>
    <x v="1"/>
    <n v="28"/>
    <d v="2021-05-28T00:00:00"/>
    <d v="1899-12-30T12:50:00"/>
    <x v="15"/>
    <s v="Q07, Central/South Arm confluence"/>
    <s v="San Juan Estuary"/>
    <n v="1"/>
    <x v="3"/>
    <s v="Wild"/>
    <x v="1"/>
    <m/>
    <m/>
    <m/>
    <n v="9"/>
    <s v="BS"/>
  </r>
  <r>
    <x v="4"/>
    <x v="2"/>
    <n v="5"/>
    <x v="1"/>
    <n v="28"/>
    <d v="2021-05-28T00:00:00"/>
    <d v="1899-12-30T12:50:00"/>
    <x v="15"/>
    <s v="Q07, Central/South Arm confluence"/>
    <s v="San Juan Estuary"/>
    <n v="1"/>
    <x v="4"/>
    <s v="Wild"/>
    <x v="1"/>
    <m/>
    <m/>
    <m/>
    <n v="1"/>
    <s v="BS"/>
  </r>
  <r>
    <x v="4"/>
    <x v="2"/>
    <n v="5"/>
    <x v="1"/>
    <n v="28"/>
    <d v="2021-05-28T00:00:00"/>
    <d v="1899-12-30T12:50:00"/>
    <x v="15"/>
    <s v="Q07, Central/South Arm confluence"/>
    <s v="San Juan Estuary"/>
    <n v="1"/>
    <x v="5"/>
    <s v="Wild"/>
    <x v="1"/>
    <m/>
    <m/>
    <m/>
    <n v="6"/>
    <s v="BS"/>
  </r>
  <r>
    <x v="4"/>
    <x v="2"/>
    <n v="5"/>
    <x v="1"/>
    <n v="28"/>
    <d v="2021-05-28T00:00:00"/>
    <d v="1899-12-30T12:50:00"/>
    <x v="15"/>
    <s v="Q07, Central/South Arm confluence"/>
    <s v="San Juan Estuary"/>
    <n v="1"/>
    <x v="10"/>
    <s v="Wild"/>
    <x v="1"/>
    <m/>
    <m/>
    <m/>
    <n v="9"/>
    <s v="BS"/>
  </r>
  <r>
    <x v="4"/>
    <x v="2"/>
    <n v="5"/>
    <x v="1"/>
    <n v="28"/>
    <d v="2021-05-28T00:00:00"/>
    <d v="1899-12-30T14:40:00"/>
    <x v="11"/>
    <s v="Q4, u/s of Tanis's template site"/>
    <s v="San Juan Estuary"/>
    <n v="1"/>
    <x v="9"/>
    <s v="Wild"/>
    <x v="0"/>
    <m/>
    <m/>
    <m/>
    <n v="9"/>
    <s v="BS"/>
  </r>
  <r>
    <x v="4"/>
    <x v="2"/>
    <n v="5"/>
    <x v="1"/>
    <n v="28"/>
    <d v="2021-05-28T00:00:00"/>
    <d v="1899-12-30T14:40:00"/>
    <x v="11"/>
    <s v="Q4, u/s of Tanis's template site"/>
    <s v="San Juan Estuary"/>
    <n v="1"/>
    <x v="9"/>
    <s v="Hatchery"/>
    <x v="3"/>
    <m/>
    <m/>
    <m/>
    <n v="14"/>
    <s v="BS"/>
  </r>
  <r>
    <x v="4"/>
    <x v="2"/>
    <n v="5"/>
    <x v="1"/>
    <n v="28"/>
    <d v="2021-05-28T00:00:00"/>
    <d v="1899-12-30T14:40:00"/>
    <x v="11"/>
    <s v="Q4, u/s of Tanis's template site"/>
    <s v="San Juan Estuary"/>
    <n v="1"/>
    <x v="0"/>
    <s v="Wild"/>
    <x v="0"/>
    <m/>
    <m/>
    <m/>
    <n v="119"/>
    <s v="BS"/>
  </r>
  <r>
    <x v="4"/>
    <x v="2"/>
    <n v="5"/>
    <x v="1"/>
    <n v="28"/>
    <d v="2021-05-28T00:00:00"/>
    <d v="1899-12-30T14:40:00"/>
    <x v="11"/>
    <s v="Q4, u/s of Tanis's template site"/>
    <s v="San Juan Estuary"/>
    <n v="1"/>
    <x v="2"/>
    <s v="Wild"/>
    <x v="1"/>
    <m/>
    <m/>
    <m/>
    <n v="13"/>
    <s v="BS"/>
  </r>
  <r>
    <x v="4"/>
    <x v="2"/>
    <n v="5"/>
    <x v="1"/>
    <n v="28"/>
    <d v="2021-05-28T00:00:00"/>
    <d v="1899-12-30T14:40:00"/>
    <x v="11"/>
    <s v="Q4, u/s of Tanis's template site"/>
    <s v="San Juan Estuary"/>
    <n v="1"/>
    <x v="3"/>
    <s v="Wild"/>
    <x v="1"/>
    <m/>
    <m/>
    <m/>
    <n v="3"/>
    <s v="BS"/>
  </r>
  <r>
    <x v="4"/>
    <x v="2"/>
    <n v="5"/>
    <x v="1"/>
    <n v="28"/>
    <d v="2021-05-28T00:00:00"/>
    <d v="1899-12-30T14:40:00"/>
    <x v="11"/>
    <s v="Q4, u/s of Tanis's template site"/>
    <s v="San Juan Estuary"/>
    <n v="1"/>
    <x v="5"/>
    <s v="Wild"/>
    <x v="1"/>
    <m/>
    <m/>
    <m/>
    <n v="1"/>
    <s v="BS"/>
  </r>
  <r>
    <x v="6"/>
    <x v="2"/>
    <n v="6"/>
    <x v="2"/>
    <n v="9"/>
    <d v="2021-06-09T00:00:00"/>
    <d v="1899-12-30T08:45:00"/>
    <x v="4"/>
    <s v="Butch's (Gordon R.)"/>
    <s v="Gordon Estuary"/>
    <n v="1"/>
    <x v="9"/>
    <s v="Hatchery"/>
    <x v="3"/>
    <n v="5"/>
    <n v="2"/>
    <n v="3"/>
    <n v="82"/>
    <s v="BS"/>
  </r>
  <r>
    <x v="6"/>
    <x v="2"/>
    <n v="6"/>
    <x v="2"/>
    <n v="9"/>
    <d v="2021-06-09T00:00:00"/>
    <d v="1899-12-30T08:45:00"/>
    <x v="4"/>
    <s v="Butch's (Gordon R.)"/>
    <s v="Gordon Estuary"/>
    <n v="1"/>
    <x v="9"/>
    <s v="Wild"/>
    <x v="0"/>
    <n v="5"/>
    <n v="1"/>
    <n v="2"/>
    <n v="17"/>
    <s v="BS"/>
  </r>
  <r>
    <x v="6"/>
    <x v="2"/>
    <n v="6"/>
    <x v="2"/>
    <n v="9"/>
    <d v="2021-06-09T00:00:00"/>
    <d v="1899-12-30T08:45:00"/>
    <x v="4"/>
    <s v="Butch's (Gordon R.)"/>
    <s v="Gordon Estuary"/>
    <n v="1"/>
    <x v="0"/>
    <s v="Wild"/>
    <x v="0"/>
    <n v="3"/>
    <n v="1"/>
    <n v="2"/>
    <n v="3"/>
    <s v="BS"/>
  </r>
  <r>
    <x v="6"/>
    <x v="2"/>
    <n v="6"/>
    <x v="2"/>
    <n v="9"/>
    <d v="2021-06-09T00:00:00"/>
    <d v="1899-12-30T08:45:00"/>
    <x v="4"/>
    <s v="Butch's (Gordon R.)"/>
    <s v="Gordon Estuary"/>
    <n v="1"/>
    <x v="1"/>
    <s v="Wild"/>
    <x v="0"/>
    <n v="2"/>
    <n v="1"/>
    <n v="2"/>
    <n v="2"/>
    <s v="BS"/>
  </r>
  <r>
    <x v="6"/>
    <x v="2"/>
    <n v="6"/>
    <x v="2"/>
    <n v="9"/>
    <d v="2021-06-09T00:00:00"/>
    <d v="1899-12-30T08:45:00"/>
    <x v="4"/>
    <s v="Butch's (Gordon R.)"/>
    <s v="Gordon Estuary"/>
    <n v="1"/>
    <x v="2"/>
    <s v="Wild"/>
    <x v="2"/>
    <n v="8"/>
    <n v="1"/>
    <n v="5"/>
    <n v="10"/>
    <s v="BS"/>
  </r>
  <r>
    <x v="6"/>
    <x v="2"/>
    <n v="6"/>
    <x v="2"/>
    <n v="9"/>
    <d v="2021-06-09T00:00:00"/>
    <d v="1899-12-30T08:45:00"/>
    <x v="4"/>
    <s v="Butch's (Gordon R.)"/>
    <s v="Gordon Estuary"/>
    <n v="1"/>
    <x v="4"/>
    <s v="Wild"/>
    <x v="2"/>
    <n v="18"/>
    <n v="1"/>
    <n v="5"/>
    <n v="1"/>
    <s v="BS"/>
  </r>
  <r>
    <x v="6"/>
    <x v="2"/>
    <n v="6"/>
    <x v="2"/>
    <n v="9"/>
    <d v="2021-06-09T00:00:00"/>
    <d v="1899-12-30T08:45:00"/>
    <x v="4"/>
    <s v="Butch's (Gordon R.)"/>
    <s v="Gordon Estuary"/>
    <n v="1"/>
    <x v="5"/>
    <s v="Wild"/>
    <x v="2"/>
    <n v="15"/>
    <n v="1"/>
    <n v="5"/>
    <n v="12"/>
    <s v="BS"/>
  </r>
  <r>
    <x v="6"/>
    <x v="2"/>
    <n v="6"/>
    <x v="2"/>
    <n v="9"/>
    <d v="2021-06-09T00:00:00"/>
    <d v="1899-12-30T08:45:00"/>
    <x v="4"/>
    <s v="Butch's (Gordon R.)"/>
    <s v="Gordon Estuary"/>
    <n v="1"/>
    <x v="8"/>
    <s v="Wild"/>
    <x v="2"/>
    <n v="14"/>
    <n v="1"/>
    <n v="5"/>
    <n v="28"/>
    <s v="BS"/>
  </r>
  <r>
    <x v="6"/>
    <x v="2"/>
    <n v="6"/>
    <x v="2"/>
    <n v="9"/>
    <d v="2021-06-09T00:00:00"/>
    <d v="1899-12-30T10:30:00"/>
    <x v="8"/>
    <s v="Q01, left bank Gordon up from confluence"/>
    <s v="Gordon Estuary"/>
    <n v="1"/>
    <x v="9"/>
    <s v="Wild"/>
    <x v="0"/>
    <n v="5"/>
    <n v="1"/>
    <n v="2"/>
    <n v="5"/>
    <s v="BS"/>
  </r>
  <r>
    <x v="6"/>
    <x v="2"/>
    <n v="6"/>
    <x v="2"/>
    <n v="9"/>
    <d v="2021-06-09T00:00:00"/>
    <d v="1899-12-30T10:30:00"/>
    <x v="8"/>
    <s v="Q01, left bank Gordon up from confluence"/>
    <s v="Gordon Estuary"/>
    <n v="1"/>
    <x v="9"/>
    <s v="Hatchery"/>
    <x v="3"/>
    <n v="5"/>
    <n v="2"/>
    <n v="3"/>
    <n v="6"/>
    <s v="BS"/>
  </r>
  <r>
    <x v="6"/>
    <x v="2"/>
    <n v="6"/>
    <x v="2"/>
    <n v="9"/>
    <d v="2021-06-09T00:00:00"/>
    <d v="1899-12-30T10:30:00"/>
    <x v="8"/>
    <s v="Q01, left bank Gordon up from confluence"/>
    <s v="Gordon Estuary"/>
    <n v="1"/>
    <x v="5"/>
    <s v="Wild"/>
    <x v="2"/>
    <n v="15"/>
    <n v="1"/>
    <n v="5"/>
    <n v="1"/>
    <s v="BS"/>
  </r>
  <r>
    <x v="6"/>
    <x v="2"/>
    <n v="6"/>
    <x v="2"/>
    <n v="9"/>
    <d v="2021-06-09T00:00:00"/>
    <d v="1899-12-30T10:30:00"/>
    <x v="8"/>
    <s v="Q01, left bank Gordon up from confluence"/>
    <s v="Gordon Estuary"/>
    <n v="1"/>
    <x v="10"/>
    <s v="Wild"/>
    <x v="2"/>
    <n v="13"/>
    <n v="1"/>
    <n v="5"/>
    <n v="4"/>
    <s v="BS"/>
  </r>
  <r>
    <x v="6"/>
    <x v="2"/>
    <n v="6"/>
    <x v="2"/>
    <n v="9"/>
    <d v="2021-06-09T00:00:00"/>
    <d v="1899-12-30T10:45:00"/>
    <x v="21"/>
    <s v="Site 5 main channel half way up"/>
    <s v="Gordon Estuary"/>
    <n v="1"/>
    <x v="0"/>
    <s v="Wild"/>
    <x v="0"/>
    <n v="3"/>
    <n v="1"/>
    <n v="2"/>
    <n v="74"/>
    <s v="PS"/>
  </r>
  <r>
    <x v="6"/>
    <x v="2"/>
    <n v="6"/>
    <x v="2"/>
    <n v="9"/>
    <d v="2021-06-09T00:00:00"/>
    <d v="1899-12-30T10:45:00"/>
    <x v="21"/>
    <s v="Site 5 main channel half way up"/>
    <s v="Gordon Estuary"/>
    <n v="1"/>
    <x v="2"/>
    <s v="Wild"/>
    <x v="2"/>
    <n v="8"/>
    <n v="1"/>
    <n v="5"/>
    <n v="2"/>
    <s v="PS"/>
  </r>
  <r>
    <x v="6"/>
    <x v="2"/>
    <n v="6"/>
    <x v="2"/>
    <n v="9"/>
    <d v="2021-06-09T00:00:00"/>
    <d v="1899-12-30T10:45:00"/>
    <x v="21"/>
    <s v="Site 5 main channel half way up"/>
    <s v="Gordon Estuary"/>
    <n v="1"/>
    <x v="3"/>
    <s v="Wild"/>
    <x v="2"/>
    <n v="9"/>
    <n v="1"/>
    <n v="5"/>
    <n v="15"/>
    <s v="PS"/>
  </r>
  <r>
    <x v="6"/>
    <x v="2"/>
    <n v="6"/>
    <x v="2"/>
    <n v="9"/>
    <d v="2021-06-09T00:00:00"/>
    <d v="1899-12-30T11:40:00"/>
    <x v="35"/>
    <s v="Gravel bar on Gordon at Site 1"/>
    <s v="Gordon Estuary"/>
    <n v="1"/>
    <x v="0"/>
    <s v="Wild"/>
    <x v="0"/>
    <n v="3"/>
    <n v="1"/>
    <n v="2"/>
    <n v="50"/>
    <s v="BS"/>
  </r>
  <r>
    <x v="6"/>
    <x v="2"/>
    <n v="6"/>
    <x v="2"/>
    <n v="9"/>
    <d v="2021-06-09T00:00:00"/>
    <d v="1899-12-30T11:40:00"/>
    <x v="35"/>
    <s v="Gravel bar on Gordon at Site 1"/>
    <s v="Gordon Estuary"/>
    <n v="1"/>
    <x v="2"/>
    <s v="Wild"/>
    <x v="1"/>
    <n v="8"/>
    <n v="1"/>
    <n v="4"/>
    <n v="57"/>
    <s v="BS"/>
  </r>
  <r>
    <x v="6"/>
    <x v="2"/>
    <n v="6"/>
    <x v="2"/>
    <n v="9"/>
    <d v="2021-06-09T00:00:00"/>
    <d v="1899-12-30T11:40:00"/>
    <x v="35"/>
    <s v="Gravel bar on Gordon at Site 1"/>
    <s v="Gordon Estuary"/>
    <n v="1"/>
    <x v="3"/>
    <s v="Wild"/>
    <x v="1"/>
    <n v="9"/>
    <n v="1"/>
    <n v="4"/>
    <n v="5"/>
    <s v="BS"/>
  </r>
  <r>
    <x v="6"/>
    <x v="2"/>
    <n v="6"/>
    <x v="2"/>
    <n v="9"/>
    <d v="2021-06-09T00:00:00"/>
    <d v="1899-12-30T11:40:00"/>
    <x v="35"/>
    <s v="Gravel bar on Gordon at Site 1"/>
    <s v="Gordon Estuary"/>
    <n v="1"/>
    <x v="5"/>
    <s v="Wild"/>
    <x v="1"/>
    <n v="15"/>
    <n v="1"/>
    <n v="4"/>
    <n v="5"/>
    <s v="BS"/>
  </r>
  <r>
    <x v="6"/>
    <x v="2"/>
    <n v="6"/>
    <x v="2"/>
    <n v="9"/>
    <d v="2021-06-09T00:00:00"/>
    <d v="1899-12-30T13:16:00"/>
    <x v="1"/>
    <s v="Gallaugher's"/>
    <s v="Gordon Estuary"/>
    <n v="1"/>
    <x v="9"/>
    <s v="Wild"/>
    <x v="0"/>
    <n v="5"/>
    <n v="1"/>
    <n v="2"/>
    <n v="53"/>
    <s v="BS"/>
  </r>
  <r>
    <x v="6"/>
    <x v="2"/>
    <n v="6"/>
    <x v="2"/>
    <n v="9"/>
    <d v="2021-06-09T00:00:00"/>
    <d v="1899-12-30T13:16:00"/>
    <x v="1"/>
    <s v="Gallaugher's"/>
    <s v="Gordon Estuary"/>
    <n v="1"/>
    <x v="2"/>
    <s v="Wild"/>
    <x v="1"/>
    <n v="8"/>
    <n v="1"/>
    <n v="4"/>
    <n v="15"/>
    <s v="BS"/>
  </r>
  <r>
    <x v="6"/>
    <x v="2"/>
    <n v="6"/>
    <x v="2"/>
    <n v="9"/>
    <d v="2021-06-09T00:00:00"/>
    <d v="1899-12-30T13:16:00"/>
    <x v="1"/>
    <s v="Gallaugher's"/>
    <s v="Gordon Estuary"/>
    <n v="1"/>
    <x v="5"/>
    <s v="Wild"/>
    <x v="1"/>
    <n v="15"/>
    <n v="1"/>
    <n v="4"/>
    <n v="33"/>
    <s v="BS"/>
  </r>
  <r>
    <x v="6"/>
    <x v="2"/>
    <n v="6"/>
    <x v="2"/>
    <n v="9"/>
    <d v="2021-06-09T00:00:00"/>
    <d v="1899-12-30T13:16:00"/>
    <x v="1"/>
    <s v="Gallaugher's"/>
    <s v="Gordon Estuary"/>
    <n v="1"/>
    <x v="6"/>
    <s v="Wild"/>
    <x v="1"/>
    <n v="11"/>
    <n v="1"/>
    <n v="4"/>
    <n v="5"/>
    <s v="BS"/>
  </r>
  <r>
    <x v="6"/>
    <x v="2"/>
    <n v="6"/>
    <x v="2"/>
    <n v="9"/>
    <d v="2021-06-09T00:00:00"/>
    <d v="1899-12-30T13:16:00"/>
    <x v="1"/>
    <s v="Gallaugher's"/>
    <s v="Gordon Estuary"/>
    <n v="1"/>
    <x v="10"/>
    <s v="Wild"/>
    <x v="1"/>
    <n v="13"/>
    <n v="1"/>
    <n v="4"/>
    <n v="2"/>
    <s v="BS"/>
  </r>
  <r>
    <x v="6"/>
    <x v="2"/>
    <n v="6"/>
    <x v="2"/>
    <n v="9"/>
    <d v="2021-06-09T00:00:00"/>
    <d v="1899-12-30T14:11:00"/>
    <x v="9"/>
    <s v="Q Jeff (right bank opposite N. Arm confl.)"/>
    <s v="Gordon Estuary"/>
    <n v="1"/>
    <x v="1"/>
    <s v="Wild"/>
    <x v="0"/>
    <n v="2"/>
    <n v="1"/>
    <n v="2"/>
    <n v="2"/>
    <s v="BS"/>
  </r>
  <r>
    <x v="6"/>
    <x v="2"/>
    <n v="6"/>
    <x v="2"/>
    <n v="9"/>
    <d v="2021-06-09T00:00:00"/>
    <d v="1899-12-30T14:11:00"/>
    <x v="9"/>
    <s v="Q Jeff (right bank opposite N. Arm confl.)"/>
    <s v="Gordon Estuary"/>
    <n v="1"/>
    <x v="9"/>
    <s v="Wild"/>
    <x v="0"/>
    <n v="5"/>
    <n v="1"/>
    <n v="2"/>
    <n v="58"/>
    <s v="BS"/>
  </r>
  <r>
    <x v="6"/>
    <x v="2"/>
    <n v="6"/>
    <x v="2"/>
    <n v="9"/>
    <d v="2021-06-09T00:00:00"/>
    <d v="1899-12-30T14:11:00"/>
    <x v="9"/>
    <s v="Q Jeff (right bank opposite N. Arm confl.)"/>
    <s v="Gordon Estuary"/>
    <n v="1"/>
    <x v="4"/>
    <s v="Wild"/>
    <x v="1"/>
    <n v="18"/>
    <n v="1"/>
    <n v="4"/>
    <n v="4"/>
    <s v="BS"/>
  </r>
  <r>
    <x v="6"/>
    <x v="2"/>
    <n v="6"/>
    <x v="2"/>
    <n v="9"/>
    <d v="2021-06-09T00:00:00"/>
    <d v="1899-12-30T14:11:00"/>
    <x v="9"/>
    <s v="Q Jeff (right bank opposite N. Arm confl.)"/>
    <s v="Gordon Estuary"/>
    <n v="1"/>
    <x v="6"/>
    <s v="Wild"/>
    <x v="1"/>
    <n v="11"/>
    <n v="1"/>
    <n v="4"/>
    <n v="1"/>
    <s v="BS"/>
  </r>
  <r>
    <x v="6"/>
    <x v="2"/>
    <n v="6"/>
    <x v="2"/>
    <n v="9"/>
    <d v="2021-06-09T00:00:00"/>
    <d v="1899-12-30T14:38:00"/>
    <x v="0"/>
    <s v="Pacheedah Shores Boat Ramp"/>
    <s v="Gordon Estuary"/>
    <n v="1"/>
    <x v="9"/>
    <s v="Wild"/>
    <x v="0"/>
    <n v="5"/>
    <n v="1"/>
    <n v="2"/>
    <n v="17"/>
    <s v="BS"/>
  </r>
  <r>
    <x v="6"/>
    <x v="2"/>
    <n v="6"/>
    <x v="2"/>
    <n v="9"/>
    <d v="2021-06-09T00:00:00"/>
    <d v="1899-12-30T14:38:00"/>
    <x v="0"/>
    <s v="Pacheedah Shores Boat Ramp"/>
    <s v="Gordon Estuary"/>
    <n v="1"/>
    <x v="9"/>
    <s v="Wild"/>
    <x v="0"/>
    <n v="5"/>
    <n v="1"/>
    <n v="2"/>
    <n v="17"/>
    <s v="BS"/>
  </r>
  <r>
    <x v="6"/>
    <x v="2"/>
    <n v="6"/>
    <x v="2"/>
    <n v="9"/>
    <d v="2021-06-09T00:00:00"/>
    <d v="1899-12-30T14:38:00"/>
    <x v="0"/>
    <s v="Pacheedah Shores Boat Ramp"/>
    <s v="Gordon Estuary"/>
    <n v="1"/>
    <x v="0"/>
    <s v="Wild"/>
    <x v="0"/>
    <n v="3"/>
    <n v="1"/>
    <n v="2"/>
    <n v="1"/>
    <s v="BS"/>
  </r>
  <r>
    <x v="6"/>
    <x v="2"/>
    <n v="6"/>
    <x v="2"/>
    <n v="9"/>
    <d v="2021-06-09T00:00:00"/>
    <d v="1899-12-30T14:38:00"/>
    <x v="0"/>
    <s v="Pacheedah Shores Boat Ramp"/>
    <s v="Gordon Estuary"/>
    <n v="1"/>
    <x v="2"/>
    <s v="Wild"/>
    <x v="1"/>
    <n v="8"/>
    <n v="1"/>
    <n v="4"/>
    <n v="11"/>
    <s v="BS"/>
  </r>
  <r>
    <x v="6"/>
    <x v="2"/>
    <n v="6"/>
    <x v="2"/>
    <n v="9"/>
    <d v="2021-06-09T00:00:00"/>
    <d v="1899-12-30T14:38:00"/>
    <x v="0"/>
    <s v="Pacheedah Shores Boat Ramp"/>
    <s v="Gordon Estuary"/>
    <n v="1"/>
    <x v="5"/>
    <s v="Wild"/>
    <x v="1"/>
    <n v="15"/>
    <n v="1"/>
    <n v="4"/>
    <n v="7"/>
    <s v="BS"/>
  </r>
  <r>
    <x v="6"/>
    <x v="2"/>
    <n v="6"/>
    <x v="2"/>
    <n v="9"/>
    <d v="2021-06-09T00:00:00"/>
    <d v="1899-12-30T14:38:00"/>
    <x v="0"/>
    <s v="Pacheedah Shores Boat Ramp"/>
    <s v="Gordon Estuary"/>
    <n v="1"/>
    <x v="6"/>
    <s v="Wild"/>
    <x v="1"/>
    <n v="11"/>
    <n v="1"/>
    <n v="4"/>
    <n v="10"/>
    <s v="BS"/>
  </r>
  <r>
    <x v="6"/>
    <x v="2"/>
    <n v="6"/>
    <x v="2"/>
    <n v="9"/>
    <d v="2021-06-09T00:00:00"/>
    <d v="1899-12-30T14:38:00"/>
    <x v="0"/>
    <s v="Pacheedah Shores Boat Ramp"/>
    <s v="Gordon Estuary"/>
    <n v="1"/>
    <x v="10"/>
    <s v="Wild"/>
    <x v="1"/>
    <n v="13"/>
    <n v="1"/>
    <n v="4"/>
    <n v="1"/>
    <s v="BS"/>
  </r>
  <r>
    <x v="6"/>
    <x v="2"/>
    <n v="6"/>
    <x v="2"/>
    <n v="9"/>
    <d v="2021-06-09T00:00:00"/>
    <d v="1899-12-30T14:15:00"/>
    <x v="18"/>
    <s v="Inside Site 7 inlet on south side"/>
    <s v="Gordon Estuary"/>
    <n v="1"/>
    <x v="1"/>
    <s v="Wild"/>
    <x v="0"/>
    <n v="2"/>
    <n v="1"/>
    <n v="2"/>
    <n v="1"/>
    <s v="BS"/>
  </r>
  <r>
    <x v="6"/>
    <x v="2"/>
    <n v="6"/>
    <x v="2"/>
    <n v="9"/>
    <d v="2021-06-09T00:00:00"/>
    <d v="1899-12-30T14:15:00"/>
    <x v="18"/>
    <s v="Inside Site 7 inlet on south side"/>
    <s v="Gordon Estuary"/>
    <n v="1"/>
    <x v="0"/>
    <s v="Wild"/>
    <x v="0"/>
    <n v="3"/>
    <n v="1"/>
    <n v="2"/>
    <n v="2"/>
    <s v="BS"/>
  </r>
  <r>
    <x v="6"/>
    <x v="2"/>
    <n v="6"/>
    <x v="2"/>
    <n v="9"/>
    <d v="2021-06-09T00:00:00"/>
    <d v="1899-12-30T14:15:00"/>
    <x v="18"/>
    <s v="Inside Site 7 inlet on south side"/>
    <s v="Gordon Estuary"/>
    <n v="1"/>
    <x v="9"/>
    <s v="Wild"/>
    <x v="0"/>
    <n v="5"/>
    <n v="1"/>
    <n v="2"/>
    <n v="14"/>
    <s v="BS"/>
  </r>
  <r>
    <x v="6"/>
    <x v="2"/>
    <n v="6"/>
    <x v="2"/>
    <n v="9"/>
    <d v="2021-06-09T00:00:00"/>
    <d v="1899-12-30T14:15:00"/>
    <x v="18"/>
    <s v="Inside Site 7 inlet on south side"/>
    <s v="Gordon Estuary"/>
    <n v="1"/>
    <x v="2"/>
    <s v="Wild"/>
    <x v="1"/>
    <n v="8"/>
    <n v="1"/>
    <n v="4"/>
    <n v="5"/>
    <s v="BS"/>
  </r>
  <r>
    <x v="6"/>
    <x v="2"/>
    <n v="6"/>
    <x v="2"/>
    <n v="9"/>
    <d v="2021-06-09T00:00:00"/>
    <d v="1899-12-30T14:15:00"/>
    <x v="18"/>
    <s v="Inside Site 7 inlet on south side"/>
    <s v="Gordon Estuary"/>
    <n v="1"/>
    <x v="3"/>
    <s v="Wild"/>
    <x v="1"/>
    <n v="9"/>
    <n v="1"/>
    <n v="4"/>
    <n v="3"/>
    <s v="BS"/>
  </r>
  <r>
    <x v="6"/>
    <x v="2"/>
    <n v="6"/>
    <x v="2"/>
    <n v="9"/>
    <d v="2021-06-09T00:00:00"/>
    <d v="1899-12-30T14:15:00"/>
    <x v="18"/>
    <s v="Inside Site 7 inlet on south side"/>
    <s v="Gordon Estuary"/>
    <n v="1"/>
    <x v="4"/>
    <s v="Wild"/>
    <x v="1"/>
    <n v="18"/>
    <n v="1"/>
    <n v="4"/>
    <n v="8"/>
    <s v="BS"/>
  </r>
  <r>
    <x v="6"/>
    <x v="2"/>
    <n v="6"/>
    <x v="2"/>
    <n v="9"/>
    <d v="2021-06-09T00:00:00"/>
    <d v="1899-12-30T14:15:00"/>
    <x v="18"/>
    <s v="Inside Site 7 inlet on south side"/>
    <s v="Gordon Estuary"/>
    <n v="1"/>
    <x v="5"/>
    <s v="Wild"/>
    <x v="1"/>
    <n v="15"/>
    <n v="1"/>
    <n v="4"/>
    <n v="16"/>
    <s v="BS"/>
  </r>
  <r>
    <x v="6"/>
    <x v="2"/>
    <n v="6"/>
    <x v="2"/>
    <n v="9"/>
    <d v="2021-06-09T00:00:00"/>
    <d v="1899-12-30T14:15:00"/>
    <x v="18"/>
    <s v="Inside Site 7 inlet on south side"/>
    <s v="Gordon Estuary"/>
    <n v="1"/>
    <x v="10"/>
    <s v="Wild"/>
    <x v="1"/>
    <n v="13"/>
    <n v="1"/>
    <n v="4"/>
    <n v="59"/>
    <s v="BS"/>
  </r>
  <r>
    <x v="6"/>
    <x v="2"/>
    <n v="6"/>
    <x v="2"/>
    <n v="10"/>
    <d v="2021-06-10T00:00:00"/>
    <d v="1899-12-30T08:45:00"/>
    <x v="0"/>
    <s v="Pacheedah Shores Boat Ramp"/>
    <s v="Gordon Estuary"/>
    <n v="1"/>
    <x v="1"/>
    <s v="Wild"/>
    <x v="0"/>
    <n v="2"/>
    <n v="1"/>
    <n v="2"/>
    <n v="6"/>
    <s v="BS"/>
  </r>
  <r>
    <x v="6"/>
    <x v="2"/>
    <n v="6"/>
    <x v="2"/>
    <n v="10"/>
    <d v="2021-06-10T00:00:00"/>
    <d v="1899-12-30T08:45:00"/>
    <x v="0"/>
    <s v="Pacheedah Shores Boat Ramp"/>
    <s v="Gordon Estuary"/>
    <n v="1"/>
    <x v="0"/>
    <s v="Wild"/>
    <x v="0"/>
    <n v="3"/>
    <n v="1"/>
    <n v="2"/>
    <n v="16"/>
    <s v="BS"/>
  </r>
  <r>
    <x v="6"/>
    <x v="2"/>
    <n v="6"/>
    <x v="2"/>
    <n v="10"/>
    <d v="2021-06-10T00:00:00"/>
    <d v="1899-12-30T08:45:00"/>
    <x v="0"/>
    <s v="Pacheedah Shores Boat Ramp"/>
    <s v="Gordon Estuary"/>
    <n v="1"/>
    <x v="9"/>
    <s v="Hatchery"/>
    <x v="3"/>
    <n v="5"/>
    <n v="2"/>
    <n v="3"/>
    <n v="142"/>
    <s v="BS"/>
  </r>
  <r>
    <x v="6"/>
    <x v="2"/>
    <n v="6"/>
    <x v="2"/>
    <n v="10"/>
    <d v="2021-06-10T00:00:00"/>
    <d v="1899-12-30T08:45:00"/>
    <x v="0"/>
    <s v="Pacheedah Shores Boat Ramp"/>
    <s v="Gordon Estuary"/>
    <n v="1"/>
    <x v="2"/>
    <s v="Wild"/>
    <x v="1"/>
    <n v="8"/>
    <n v="1"/>
    <n v="4"/>
    <n v="60"/>
    <s v="BS"/>
  </r>
  <r>
    <x v="6"/>
    <x v="2"/>
    <n v="6"/>
    <x v="2"/>
    <n v="10"/>
    <d v="2021-06-10T00:00:00"/>
    <d v="1899-12-30T08:45:00"/>
    <x v="0"/>
    <s v="Pacheedah Shores Boat Ramp"/>
    <s v="Gordon Estuary"/>
    <n v="1"/>
    <x v="5"/>
    <s v="Wild"/>
    <x v="1"/>
    <n v="15"/>
    <n v="1"/>
    <n v="4"/>
    <n v="7"/>
    <s v="BS"/>
  </r>
  <r>
    <x v="6"/>
    <x v="2"/>
    <n v="6"/>
    <x v="2"/>
    <n v="10"/>
    <d v="2021-06-10T00:00:00"/>
    <d v="1899-12-30T10:50:00"/>
    <x v="25"/>
    <s v="Site 6, just upstream of bridge"/>
    <s v="Gordon Estuary"/>
    <n v="1"/>
    <x v="0"/>
    <s v="Wild"/>
    <x v="0"/>
    <n v="3"/>
    <n v="1"/>
    <n v="2"/>
    <n v="45"/>
    <s v="PS"/>
  </r>
  <r>
    <x v="6"/>
    <x v="2"/>
    <n v="6"/>
    <x v="2"/>
    <n v="10"/>
    <d v="2021-06-10T00:00:00"/>
    <d v="1899-12-30T10:50:00"/>
    <x v="25"/>
    <s v="Site 6, just upstream of bridge"/>
    <s v="Gordon Estuary"/>
    <n v="1"/>
    <x v="2"/>
    <s v="Wild"/>
    <x v="1"/>
    <n v="8"/>
    <n v="1"/>
    <n v="4"/>
    <n v="10"/>
    <s v="PS"/>
  </r>
  <r>
    <x v="6"/>
    <x v="2"/>
    <n v="6"/>
    <x v="2"/>
    <n v="10"/>
    <d v="2021-06-10T00:00:00"/>
    <d v="1899-12-30T10:50:00"/>
    <x v="25"/>
    <s v="Site 6, just upstream of bridge"/>
    <s v="Gordon Estuary"/>
    <n v="1"/>
    <x v="3"/>
    <s v="Wild"/>
    <x v="1"/>
    <n v="9"/>
    <n v="1"/>
    <n v="4"/>
    <n v="144"/>
    <s v="PS"/>
  </r>
  <r>
    <x v="6"/>
    <x v="2"/>
    <n v="6"/>
    <x v="2"/>
    <n v="10"/>
    <d v="2021-06-10T00:00:00"/>
    <d v="1899-12-30T10:50:00"/>
    <x v="25"/>
    <s v="Site 6, just upstream of bridge"/>
    <s v="Gordon Estuary"/>
    <n v="1"/>
    <x v="5"/>
    <s v="Wild"/>
    <x v="1"/>
    <n v="15"/>
    <n v="1"/>
    <n v="4"/>
    <n v="1"/>
    <s v="PS"/>
  </r>
  <r>
    <x v="6"/>
    <x v="2"/>
    <n v="6"/>
    <x v="2"/>
    <n v="10"/>
    <d v="2021-06-10T00:00:00"/>
    <d v="1899-12-30T11:20:00"/>
    <x v="26"/>
    <s v="Site 6, at upper logger station"/>
    <s v="Gordon Estuary"/>
    <n v="1"/>
    <x v="0"/>
    <s v="Wild"/>
    <x v="0"/>
    <n v="3"/>
    <n v="1"/>
    <n v="2"/>
    <n v="21"/>
    <s v="PS"/>
  </r>
  <r>
    <x v="6"/>
    <x v="2"/>
    <n v="6"/>
    <x v="2"/>
    <n v="10"/>
    <d v="2021-06-10T00:00:00"/>
    <d v="1899-12-30T11:20:00"/>
    <x v="26"/>
    <s v="Site 6, at upper logger station"/>
    <s v="Gordon Estuary"/>
    <n v="1"/>
    <x v="2"/>
    <s v="Wild"/>
    <x v="1"/>
    <n v="8"/>
    <n v="1"/>
    <n v="4"/>
    <n v="4"/>
    <s v="PS"/>
  </r>
  <r>
    <x v="6"/>
    <x v="2"/>
    <n v="6"/>
    <x v="2"/>
    <n v="10"/>
    <d v="2021-06-10T00:00:00"/>
    <d v="1899-12-30T11:20:00"/>
    <x v="26"/>
    <s v="Site 6, at upper logger station"/>
    <s v="Gordon Estuary"/>
    <n v="1"/>
    <x v="3"/>
    <s v="Wild"/>
    <x v="1"/>
    <n v="9"/>
    <n v="1"/>
    <n v="4"/>
    <n v="14"/>
    <s v="PS"/>
  </r>
  <r>
    <x v="6"/>
    <x v="2"/>
    <n v="6"/>
    <x v="2"/>
    <n v="10"/>
    <d v="2021-06-10T00:00:00"/>
    <d v="1899-12-30T12:00:00"/>
    <x v="16"/>
    <s v="Browns Slough Site 7 inlet left tidal channel"/>
    <s v="Gordon Estuary"/>
    <n v="1"/>
    <x v="2"/>
    <s v="Wild"/>
    <x v="1"/>
    <n v="8"/>
    <n v="1"/>
    <n v="4"/>
    <n v="28"/>
    <s v="PS"/>
  </r>
  <r>
    <x v="6"/>
    <x v="2"/>
    <n v="6"/>
    <x v="2"/>
    <n v="10"/>
    <d v="2021-06-10T00:00:00"/>
    <d v="1899-12-30T12:00:00"/>
    <x v="16"/>
    <s v="Browns Slough Site 7 inlet left tidal channel"/>
    <s v="Gordon Estuary"/>
    <n v="1"/>
    <x v="3"/>
    <s v="Wild"/>
    <x v="1"/>
    <n v="9"/>
    <n v="1"/>
    <n v="4"/>
    <n v="25"/>
    <s v="PS"/>
  </r>
  <r>
    <x v="6"/>
    <x v="2"/>
    <n v="6"/>
    <x v="2"/>
    <n v="10"/>
    <d v="2021-06-10T00:00:00"/>
    <d v="1899-12-30T13:00:00"/>
    <x v="15"/>
    <s v="Q07, Central/South Arm confluence"/>
    <s v="San Juan Estuary"/>
    <n v="1"/>
    <x v="9"/>
    <s v="Hatchery"/>
    <x v="3"/>
    <n v="5"/>
    <n v="2"/>
    <n v="3"/>
    <n v="131"/>
    <s v="BS"/>
  </r>
  <r>
    <x v="6"/>
    <x v="2"/>
    <n v="6"/>
    <x v="2"/>
    <n v="10"/>
    <d v="2021-06-10T00:00:00"/>
    <d v="1899-12-30T13:00:00"/>
    <x v="15"/>
    <s v="Q07, Central/South Arm confluence"/>
    <s v="San Juan Estuary"/>
    <n v="1"/>
    <x v="2"/>
    <s v="Wild"/>
    <x v="1"/>
    <n v="8"/>
    <n v="1"/>
    <n v="4"/>
    <n v="9"/>
    <s v="BS"/>
  </r>
  <r>
    <x v="6"/>
    <x v="2"/>
    <n v="6"/>
    <x v="2"/>
    <n v="10"/>
    <d v="2021-06-10T00:00:00"/>
    <d v="1899-12-30T13:00:00"/>
    <x v="15"/>
    <s v="Q07, Central/South Arm confluence"/>
    <s v="San Juan Estuary"/>
    <n v="1"/>
    <x v="3"/>
    <s v="Wild"/>
    <x v="1"/>
    <n v="9"/>
    <n v="1"/>
    <n v="4"/>
    <n v="4"/>
    <s v="BS"/>
  </r>
  <r>
    <x v="6"/>
    <x v="2"/>
    <n v="6"/>
    <x v="2"/>
    <n v="10"/>
    <d v="2021-06-10T00:00:00"/>
    <d v="1899-12-30T13:00:00"/>
    <x v="15"/>
    <s v="Q07, Central/South Arm confluence"/>
    <s v="San Juan Estuary"/>
    <n v="1"/>
    <x v="5"/>
    <s v="Wild"/>
    <x v="1"/>
    <n v="15"/>
    <n v="1"/>
    <n v="4"/>
    <n v="8"/>
    <s v="BS"/>
  </r>
  <r>
    <x v="6"/>
    <x v="2"/>
    <n v="6"/>
    <x v="2"/>
    <n v="10"/>
    <d v="2021-06-10T00:00:00"/>
    <d v="1899-12-30T13:00:00"/>
    <x v="15"/>
    <s v="Q07, Central/South Arm confluence"/>
    <s v="San Juan Estuary"/>
    <n v="1"/>
    <x v="6"/>
    <s v="Wild"/>
    <x v="1"/>
    <n v="11"/>
    <n v="1"/>
    <n v="4"/>
    <n v="1"/>
    <s v="BS"/>
  </r>
  <r>
    <x v="6"/>
    <x v="2"/>
    <n v="6"/>
    <x v="2"/>
    <n v="10"/>
    <d v="2021-06-10T00:00:00"/>
    <d v="1899-12-30T13:00:00"/>
    <x v="15"/>
    <s v="Q07, Central/South Arm confluence"/>
    <s v="San Juan Estuary"/>
    <n v="1"/>
    <x v="10"/>
    <s v="Wild"/>
    <x v="1"/>
    <n v="13"/>
    <n v="1"/>
    <n v="4"/>
    <n v="34"/>
    <s v="BS"/>
  </r>
  <r>
    <x v="6"/>
    <x v="2"/>
    <n v="6"/>
    <x v="2"/>
    <n v="10"/>
    <d v="2021-06-10T00:00:00"/>
    <d v="1899-12-30T13:00:00"/>
    <x v="15"/>
    <s v="Q07, Central/South Arm confluence"/>
    <s v="San Juan Estuary"/>
    <n v="1"/>
    <x v="8"/>
    <s v="Wild"/>
    <x v="2"/>
    <n v="14"/>
    <n v="1"/>
    <n v="5"/>
    <n v="1"/>
    <s v="BS"/>
  </r>
  <r>
    <x v="6"/>
    <x v="2"/>
    <n v="6"/>
    <x v="2"/>
    <n v="10"/>
    <d v="2021-06-10T00:00:00"/>
    <d v="1899-12-30T13:00:00"/>
    <x v="15"/>
    <s v="Q07, Central/South Arm confluence"/>
    <s v="San Juan Estuary"/>
    <n v="1"/>
    <x v="0"/>
    <s v="Wild"/>
    <x v="0"/>
    <n v="3"/>
    <n v="1"/>
    <n v="2"/>
    <n v="3"/>
    <s v="BS"/>
  </r>
  <r>
    <x v="6"/>
    <x v="2"/>
    <n v="6"/>
    <x v="2"/>
    <n v="10"/>
    <d v="2021-06-10T00:00:00"/>
    <d v="1899-12-30T13:45:00"/>
    <x v="11"/>
    <s v="Q4, u/s of Tanis's template site"/>
    <s v="San Juan Estuary"/>
    <n v="1"/>
    <x v="0"/>
    <s v="Wild"/>
    <x v="0"/>
    <n v="3"/>
    <n v="1"/>
    <n v="2"/>
    <n v="22"/>
    <s v="BS"/>
  </r>
  <r>
    <x v="6"/>
    <x v="2"/>
    <n v="6"/>
    <x v="2"/>
    <n v="10"/>
    <d v="2021-06-10T00:00:00"/>
    <d v="1899-12-30T13:45:00"/>
    <x v="11"/>
    <s v="Q4, u/s of Tanis's template site"/>
    <s v="San Juan Estuary"/>
    <n v="1"/>
    <x v="2"/>
    <s v="Wild"/>
    <x v="1"/>
    <n v="8"/>
    <n v="1"/>
    <n v="4"/>
    <n v="8"/>
    <s v="BS"/>
  </r>
  <r>
    <x v="6"/>
    <x v="2"/>
    <n v="6"/>
    <x v="2"/>
    <n v="10"/>
    <d v="2021-06-10T00:00:00"/>
    <d v="1899-12-30T13:45:00"/>
    <x v="11"/>
    <s v="Q4, u/s of Tanis's template site"/>
    <s v="San Juan Estuary"/>
    <n v="1"/>
    <x v="5"/>
    <s v="Wild"/>
    <x v="1"/>
    <n v="15"/>
    <n v="1"/>
    <n v="4"/>
    <n v="2"/>
    <s v="BS"/>
  </r>
  <r>
    <x v="6"/>
    <x v="2"/>
    <n v="6"/>
    <x v="2"/>
    <n v="10"/>
    <d v="2021-06-10T00:00:00"/>
    <d v="1899-12-30T13:45:00"/>
    <x v="11"/>
    <s v="Q4, u/s of Tanis's template site"/>
    <s v="San Juan Estuary"/>
    <n v="1"/>
    <x v="6"/>
    <s v="Wild"/>
    <x v="1"/>
    <n v="11"/>
    <n v="1"/>
    <n v="4"/>
    <n v="2"/>
    <s v="BS"/>
  </r>
  <r>
    <x v="6"/>
    <x v="2"/>
    <n v="6"/>
    <x v="2"/>
    <n v="10"/>
    <d v="2021-06-10T00:00:00"/>
    <d v="1899-12-30T13:45:00"/>
    <x v="11"/>
    <s v="Q4, u/s of Tanis's template site"/>
    <s v="San Juan Estuary"/>
    <n v="1"/>
    <x v="10"/>
    <s v="Wild"/>
    <x v="1"/>
    <n v="13"/>
    <n v="1"/>
    <n v="4"/>
    <n v="7"/>
    <s v="BS"/>
  </r>
  <r>
    <x v="6"/>
    <x v="2"/>
    <n v="6"/>
    <x v="2"/>
    <n v="10"/>
    <d v="2021-06-10T00:00:00"/>
    <d v="1899-12-30T14:20:00"/>
    <x v="2"/>
    <s v="South Arm SJ (Old Mill)"/>
    <s v="San Juan Estuary"/>
    <n v="1"/>
    <x v="1"/>
    <s v="Wild"/>
    <x v="0"/>
    <n v="2"/>
    <n v="1"/>
    <n v="2"/>
    <n v="1"/>
    <s v="BS"/>
  </r>
  <r>
    <x v="6"/>
    <x v="2"/>
    <n v="6"/>
    <x v="2"/>
    <n v="10"/>
    <d v="2021-06-10T00:00:00"/>
    <d v="1899-12-30T14:20:00"/>
    <x v="2"/>
    <s v="South Arm SJ (Old Mill)"/>
    <s v="San Juan Estuary"/>
    <n v="1"/>
    <x v="0"/>
    <s v="Wild"/>
    <x v="0"/>
    <n v="3"/>
    <n v="1"/>
    <n v="2"/>
    <n v="3"/>
    <s v="BS"/>
  </r>
  <r>
    <x v="6"/>
    <x v="2"/>
    <n v="6"/>
    <x v="2"/>
    <n v="10"/>
    <d v="2021-06-10T00:00:00"/>
    <d v="1899-12-30T14:20:00"/>
    <x v="2"/>
    <s v="South Arm SJ (Old Mill)"/>
    <s v="San Juan Estuary"/>
    <n v="1"/>
    <x v="9"/>
    <s v="Wild"/>
    <x v="0"/>
    <n v="5"/>
    <n v="1"/>
    <n v="2"/>
    <n v="7"/>
    <s v="BS"/>
  </r>
  <r>
    <x v="6"/>
    <x v="2"/>
    <n v="6"/>
    <x v="2"/>
    <n v="10"/>
    <d v="2021-06-10T00:00:00"/>
    <d v="1899-12-30T14:20:00"/>
    <x v="2"/>
    <s v="South Arm SJ (Old Mill)"/>
    <s v="San Juan Estuary"/>
    <n v="1"/>
    <x v="2"/>
    <s v="Wild"/>
    <x v="1"/>
    <n v="8"/>
    <n v="1"/>
    <n v="4"/>
    <n v="15"/>
    <s v="BS"/>
  </r>
  <r>
    <x v="6"/>
    <x v="2"/>
    <n v="6"/>
    <x v="2"/>
    <n v="10"/>
    <d v="2021-06-10T00:00:00"/>
    <d v="1899-12-30T14:20:00"/>
    <x v="2"/>
    <s v="South Arm SJ (Old Mill)"/>
    <s v="San Juan Estuary"/>
    <n v="1"/>
    <x v="3"/>
    <s v="Wild"/>
    <x v="1"/>
    <n v="9"/>
    <n v="1"/>
    <n v="4"/>
    <n v="9"/>
    <s v="BS"/>
  </r>
  <r>
    <x v="6"/>
    <x v="2"/>
    <n v="6"/>
    <x v="2"/>
    <n v="10"/>
    <d v="2021-06-10T00:00:00"/>
    <d v="1899-12-30T14:20:00"/>
    <x v="2"/>
    <s v="South Arm SJ (Old Mill)"/>
    <s v="San Juan Estuary"/>
    <n v="1"/>
    <x v="5"/>
    <s v="Wild"/>
    <x v="1"/>
    <n v="15"/>
    <n v="1"/>
    <n v="4"/>
    <n v="10"/>
    <s v="BS"/>
  </r>
  <r>
    <x v="6"/>
    <x v="2"/>
    <n v="6"/>
    <x v="2"/>
    <n v="10"/>
    <d v="2021-06-10T00:00:00"/>
    <d v="1899-12-30T14:20:00"/>
    <x v="2"/>
    <s v="South Arm SJ (Old Mill)"/>
    <s v="San Juan Estuary"/>
    <n v="1"/>
    <x v="10"/>
    <s v="Wild"/>
    <x v="1"/>
    <n v="13"/>
    <n v="1"/>
    <n v="4"/>
    <n v="59"/>
    <s v="BS"/>
  </r>
  <r>
    <x v="6"/>
    <x v="2"/>
    <n v="6"/>
    <x v="2"/>
    <n v="10"/>
    <d v="2021-06-10T00:00:00"/>
    <d v="1899-12-30T14:20:00"/>
    <x v="2"/>
    <s v="South Arm SJ (Old Mill)"/>
    <s v="San Juan Estuary"/>
    <n v="1"/>
    <x v="8"/>
    <s v="Wild"/>
    <x v="2"/>
    <n v="14"/>
    <n v="1"/>
    <n v="5"/>
    <n v="122"/>
    <s v="BS"/>
  </r>
  <r>
    <x v="6"/>
    <x v="2"/>
    <n v="6"/>
    <x v="2"/>
    <n v="10"/>
    <d v="2021-06-10T00:00:00"/>
    <d v="1899-12-30T15:07:00"/>
    <x v="38"/>
    <s v="Q09, San Juan mouth"/>
    <s v="San Juan Estuary"/>
    <n v="1"/>
    <x v="0"/>
    <s v="Wild"/>
    <x v="0"/>
    <n v="3"/>
    <n v="1"/>
    <n v="2"/>
    <n v="20"/>
    <s v="BS"/>
  </r>
  <r>
    <x v="6"/>
    <x v="2"/>
    <n v="6"/>
    <x v="2"/>
    <n v="10"/>
    <d v="2021-06-10T00:00:00"/>
    <d v="1899-12-30T15:07:00"/>
    <x v="38"/>
    <s v="Q09, San Juan mouth"/>
    <s v="San Juan Estuary"/>
    <n v="1"/>
    <x v="2"/>
    <s v="Wild"/>
    <x v="1"/>
    <n v="8"/>
    <n v="1"/>
    <n v="4"/>
    <n v="13"/>
    <s v="BS"/>
  </r>
  <r>
    <x v="6"/>
    <x v="2"/>
    <n v="6"/>
    <x v="2"/>
    <n v="10"/>
    <d v="2021-06-10T00:00:00"/>
    <d v="1899-12-30T15:07:00"/>
    <x v="38"/>
    <s v="Q09, San Juan mouth"/>
    <s v="San Juan Estuary"/>
    <n v="1"/>
    <x v="3"/>
    <s v="Wild"/>
    <x v="1"/>
    <n v="9"/>
    <n v="1"/>
    <n v="4"/>
    <n v="3"/>
    <s v="BS"/>
  </r>
  <r>
    <x v="6"/>
    <x v="2"/>
    <n v="6"/>
    <x v="2"/>
    <n v="10"/>
    <d v="2021-06-10T00:00:00"/>
    <d v="1899-12-30T15:07:00"/>
    <x v="38"/>
    <s v="Q09, San Juan mouth"/>
    <s v="San Juan Estuary"/>
    <n v="1"/>
    <x v="4"/>
    <s v="Wild"/>
    <x v="1"/>
    <n v="18"/>
    <n v="1"/>
    <n v="4"/>
    <n v="2"/>
    <s v="BS"/>
  </r>
  <r>
    <x v="6"/>
    <x v="2"/>
    <n v="6"/>
    <x v="2"/>
    <n v="10"/>
    <d v="2021-06-10T00:00:00"/>
    <d v="1899-12-30T15:07:00"/>
    <x v="38"/>
    <s v="Q09, San Juan mouth"/>
    <s v="San Juan Estuary"/>
    <n v="1"/>
    <x v="5"/>
    <s v="Wild"/>
    <x v="1"/>
    <n v="15"/>
    <n v="1"/>
    <n v="4"/>
    <n v="3"/>
    <s v="BS"/>
  </r>
  <r>
    <x v="6"/>
    <x v="2"/>
    <n v="6"/>
    <x v="2"/>
    <n v="10"/>
    <d v="2021-06-10T00:00:00"/>
    <d v="1899-12-30T15:07:00"/>
    <x v="38"/>
    <s v="Q09, San Juan mouth"/>
    <s v="San Juan Estuary"/>
    <n v="1"/>
    <x v="10"/>
    <s v="Wild"/>
    <x v="1"/>
    <n v="13"/>
    <n v="1"/>
    <n v="4"/>
    <n v="200"/>
    <s v="BS"/>
  </r>
  <r>
    <x v="7"/>
    <x v="2"/>
    <n v="6"/>
    <x v="2"/>
    <n v="17"/>
    <d v="2021-06-17T00:00:00"/>
    <d v="1899-12-30T08:46:00"/>
    <x v="15"/>
    <s v="Q07, Central/South Arm confluence"/>
    <s v="San Juan Estuary"/>
    <n v="1"/>
    <x v="0"/>
    <s v="Wild"/>
    <x v="0"/>
    <n v="3"/>
    <n v="1"/>
    <n v="2"/>
    <n v="9"/>
    <s v="BS"/>
  </r>
  <r>
    <x v="7"/>
    <x v="2"/>
    <n v="6"/>
    <x v="2"/>
    <n v="17"/>
    <d v="2021-06-17T00:00:00"/>
    <d v="1899-12-30T08:46:00"/>
    <x v="15"/>
    <s v="Q07, Central/South Arm confluence"/>
    <s v="San Juan Estuary"/>
    <n v="1"/>
    <x v="9"/>
    <s v="Wild"/>
    <x v="0"/>
    <n v="5"/>
    <n v="1"/>
    <n v="2"/>
    <n v="3"/>
    <s v="BS"/>
  </r>
  <r>
    <x v="7"/>
    <x v="2"/>
    <n v="6"/>
    <x v="2"/>
    <n v="17"/>
    <d v="2021-06-17T00:00:00"/>
    <d v="1899-12-30T08:46:00"/>
    <x v="15"/>
    <s v="Q07, Central/South Arm confluence"/>
    <s v="San Juan Estuary"/>
    <n v="1"/>
    <x v="2"/>
    <s v="Wild"/>
    <x v="1"/>
    <n v="8"/>
    <n v="1"/>
    <n v="4"/>
    <n v="13"/>
    <s v="BS"/>
  </r>
  <r>
    <x v="7"/>
    <x v="2"/>
    <n v="6"/>
    <x v="2"/>
    <n v="17"/>
    <d v="2021-06-17T00:00:00"/>
    <d v="1899-12-30T08:46:00"/>
    <x v="15"/>
    <s v="Q07, Central/South Arm confluence"/>
    <s v="San Juan Estuary"/>
    <n v="1"/>
    <x v="10"/>
    <s v="Wild"/>
    <x v="1"/>
    <n v="13"/>
    <n v="1"/>
    <n v="4"/>
    <n v="19"/>
    <s v="BS"/>
  </r>
  <r>
    <x v="7"/>
    <x v="2"/>
    <n v="6"/>
    <x v="2"/>
    <n v="17"/>
    <d v="2021-06-17T00:00:00"/>
    <d v="1899-12-30T09:00:00"/>
    <x v="25"/>
    <s v="Site 6, just upstream of bridge"/>
    <s v="Gordon Estuary"/>
    <n v="1"/>
    <x v="0"/>
    <s v="Wild"/>
    <x v="0"/>
    <n v="3"/>
    <n v="1"/>
    <n v="2"/>
    <n v="24"/>
    <s v="PS"/>
  </r>
  <r>
    <x v="7"/>
    <x v="2"/>
    <n v="6"/>
    <x v="2"/>
    <n v="17"/>
    <d v="2021-06-17T00:00:00"/>
    <d v="1899-12-30T09:00:00"/>
    <x v="25"/>
    <s v="Site 6, just upstream of bridge"/>
    <s v="Gordon Estuary"/>
    <n v="1"/>
    <x v="2"/>
    <s v="Wild"/>
    <x v="1"/>
    <n v="8"/>
    <n v="1"/>
    <n v="4"/>
    <n v="63"/>
    <s v="PS"/>
  </r>
  <r>
    <x v="7"/>
    <x v="2"/>
    <n v="6"/>
    <x v="2"/>
    <n v="17"/>
    <d v="2021-06-17T00:00:00"/>
    <d v="1899-12-30T09:00:00"/>
    <x v="25"/>
    <s v="Site 6, just upstream of bridge"/>
    <s v="Gordon Estuary"/>
    <n v="1"/>
    <x v="3"/>
    <s v="Wild"/>
    <x v="1"/>
    <n v="9"/>
    <n v="1"/>
    <n v="4"/>
    <n v="302"/>
    <s v="PS"/>
  </r>
  <r>
    <x v="7"/>
    <x v="2"/>
    <n v="6"/>
    <x v="2"/>
    <n v="17"/>
    <d v="2021-06-17T00:00:00"/>
    <d v="1899-12-30T09:27:00"/>
    <x v="2"/>
    <s v="South Arm SJ (Old Mill)"/>
    <s v="San Juan Estuary"/>
    <n v="1"/>
    <x v="0"/>
    <s v="Wild"/>
    <x v="0"/>
    <n v="3"/>
    <n v="1"/>
    <n v="2"/>
    <n v="7"/>
    <s v="BS"/>
  </r>
  <r>
    <x v="7"/>
    <x v="2"/>
    <n v="6"/>
    <x v="2"/>
    <n v="17"/>
    <d v="2021-06-17T00:00:00"/>
    <d v="1899-12-30T09:27:00"/>
    <x v="2"/>
    <s v="South Arm SJ (Old Mill)"/>
    <s v="San Juan Estuary"/>
    <n v="1"/>
    <x v="1"/>
    <s v="Wild"/>
    <x v="0"/>
    <n v="2"/>
    <n v="1"/>
    <n v="2"/>
    <n v="1"/>
    <s v="BS"/>
  </r>
  <r>
    <x v="7"/>
    <x v="2"/>
    <n v="6"/>
    <x v="2"/>
    <n v="17"/>
    <d v="2021-06-17T00:00:00"/>
    <d v="1899-12-30T09:27:00"/>
    <x v="2"/>
    <s v="South Arm SJ (Old Mill)"/>
    <s v="San Juan Estuary"/>
    <n v="1"/>
    <x v="4"/>
    <s v="Wild"/>
    <x v="1"/>
    <n v="18"/>
    <n v="1"/>
    <n v="4"/>
    <n v="3"/>
    <s v="BS"/>
  </r>
  <r>
    <x v="7"/>
    <x v="2"/>
    <n v="6"/>
    <x v="2"/>
    <n v="17"/>
    <d v="2021-06-17T00:00:00"/>
    <d v="1899-12-30T09:27:00"/>
    <x v="2"/>
    <s v="South Arm SJ (Old Mill)"/>
    <s v="San Juan Estuary"/>
    <n v="1"/>
    <x v="6"/>
    <s v="Wild"/>
    <x v="1"/>
    <n v="11"/>
    <n v="1"/>
    <n v="4"/>
    <n v="4"/>
    <s v="BS"/>
  </r>
  <r>
    <x v="7"/>
    <x v="2"/>
    <n v="6"/>
    <x v="2"/>
    <n v="17"/>
    <d v="2021-06-17T00:00:00"/>
    <d v="1899-12-30T09:27:00"/>
    <x v="2"/>
    <s v="South Arm SJ (Old Mill)"/>
    <s v="San Juan Estuary"/>
    <n v="1"/>
    <x v="10"/>
    <s v="Wild"/>
    <x v="1"/>
    <n v="13"/>
    <n v="1"/>
    <n v="4"/>
    <n v="21"/>
    <s v="BS"/>
  </r>
  <r>
    <x v="7"/>
    <x v="2"/>
    <n v="6"/>
    <x v="2"/>
    <n v="17"/>
    <d v="2021-06-17T00:00:00"/>
    <d v="1899-12-30T09:53:00"/>
    <x v="11"/>
    <s v="Q4, u/s of Tanis's template site"/>
    <s v="San Juan Estuary"/>
    <n v="1"/>
    <x v="0"/>
    <s v="Wild"/>
    <x v="0"/>
    <n v="3"/>
    <n v="1"/>
    <n v="2"/>
    <n v="19"/>
    <s v="BS"/>
  </r>
  <r>
    <x v="7"/>
    <x v="2"/>
    <n v="6"/>
    <x v="2"/>
    <n v="17"/>
    <d v="2021-06-17T00:00:00"/>
    <d v="1899-12-30T09:53:00"/>
    <x v="11"/>
    <s v="Q4, u/s of Tanis's template site"/>
    <s v="San Juan Estuary"/>
    <n v="1"/>
    <x v="2"/>
    <s v="Wild"/>
    <x v="1"/>
    <n v="8"/>
    <n v="1"/>
    <n v="4"/>
    <n v="1"/>
    <s v="BS"/>
  </r>
  <r>
    <x v="7"/>
    <x v="2"/>
    <n v="6"/>
    <x v="2"/>
    <n v="17"/>
    <d v="2021-06-17T00:00:00"/>
    <d v="1899-12-30T09:53:00"/>
    <x v="11"/>
    <s v="Q4, u/s of Tanis's template site"/>
    <s v="San Juan Estuary"/>
    <n v="1"/>
    <x v="6"/>
    <s v="Wild"/>
    <x v="1"/>
    <n v="11"/>
    <n v="1"/>
    <n v="4"/>
    <n v="4"/>
    <s v="BS"/>
  </r>
  <r>
    <x v="7"/>
    <x v="2"/>
    <n v="6"/>
    <x v="2"/>
    <n v="17"/>
    <d v="2021-06-17T00:00:00"/>
    <d v="1899-12-30T10:23:00"/>
    <x v="38"/>
    <s v="Q09, San Juan mouth"/>
    <s v="San Juan Estuary"/>
    <n v="1"/>
    <x v="0"/>
    <s v="Wild"/>
    <x v="0"/>
    <n v="3"/>
    <n v="1"/>
    <n v="2"/>
    <n v="29"/>
    <s v="BS"/>
  </r>
  <r>
    <x v="7"/>
    <x v="2"/>
    <n v="6"/>
    <x v="2"/>
    <n v="17"/>
    <d v="2021-06-17T00:00:00"/>
    <d v="1899-12-30T10:23:00"/>
    <x v="38"/>
    <s v="Q09, San Juan mouth"/>
    <s v="San Juan Estuary"/>
    <n v="1"/>
    <x v="9"/>
    <s v="Wild"/>
    <x v="0"/>
    <n v="5"/>
    <n v="1"/>
    <n v="2"/>
    <n v="1"/>
    <s v="BS"/>
  </r>
  <r>
    <x v="7"/>
    <x v="2"/>
    <n v="6"/>
    <x v="2"/>
    <n v="17"/>
    <d v="2021-06-17T00:00:00"/>
    <d v="1899-12-30T10:23:00"/>
    <x v="38"/>
    <s v="Q09, San Juan mouth"/>
    <s v="San Juan Estuary"/>
    <n v="1"/>
    <x v="9"/>
    <s v="Wild"/>
    <x v="3"/>
    <n v="5"/>
    <n v="1"/>
    <n v="3"/>
    <n v="1"/>
    <s v="BS"/>
  </r>
  <r>
    <x v="7"/>
    <x v="2"/>
    <n v="6"/>
    <x v="2"/>
    <n v="17"/>
    <d v="2021-06-17T00:00:00"/>
    <d v="1899-12-30T10:23:00"/>
    <x v="38"/>
    <s v="Q09, San Juan mouth"/>
    <s v="San Juan Estuary"/>
    <n v="1"/>
    <x v="2"/>
    <s v="Wild"/>
    <x v="1"/>
    <n v="8"/>
    <n v="1"/>
    <n v="4"/>
    <n v="13"/>
    <s v="BS"/>
  </r>
  <r>
    <x v="7"/>
    <x v="2"/>
    <n v="6"/>
    <x v="2"/>
    <n v="17"/>
    <d v="2021-06-17T00:00:00"/>
    <d v="1899-12-30T10:23:00"/>
    <x v="38"/>
    <s v="Q09, San Juan mouth"/>
    <s v="San Juan Estuary"/>
    <n v="1"/>
    <x v="3"/>
    <s v="Wild"/>
    <x v="1"/>
    <n v="9"/>
    <n v="1"/>
    <n v="4"/>
    <n v="22"/>
    <s v="BS"/>
  </r>
  <r>
    <x v="7"/>
    <x v="2"/>
    <n v="6"/>
    <x v="2"/>
    <n v="17"/>
    <d v="2021-06-17T00:00:00"/>
    <d v="1899-12-30T10:23:00"/>
    <x v="38"/>
    <s v="Q09, San Juan mouth"/>
    <s v="San Juan Estuary"/>
    <n v="1"/>
    <x v="4"/>
    <s v="Wild"/>
    <x v="1"/>
    <n v="18"/>
    <n v="1"/>
    <n v="4"/>
    <n v="3"/>
    <s v="BS"/>
  </r>
  <r>
    <x v="7"/>
    <x v="2"/>
    <n v="6"/>
    <x v="2"/>
    <n v="17"/>
    <d v="2021-06-17T00:00:00"/>
    <d v="1899-12-30T10:23:00"/>
    <x v="38"/>
    <s v="Q09, San Juan mouth"/>
    <s v="San Juan Estuary"/>
    <n v="1"/>
    <x v="5"/>
    <s v="Wild"/>
    <x v="1"/>
    <n v="15"/>
    <n v="1"/>
    <n v="4"/>
    <n v="23"/>
    <s v="BS"/>
  </r>
  <r>
    <x v="7"/>
    <x v="2"/>
    <n v="6"/>
    <x v="2"/>
    <n v="17"/>
    <d v="2021-06-17T00:00:00"/>
    <d v="1899-12-30T10:23:00"/>
    <x v="38"/>
    <s v="Q09, San Juan mouth"/>
    <s v="San Juan Estuary"/>
    <n v="1"/>
    <x v="6"/>
    <s v="Wild"/>
    <x v="1"/>
    <n v="11"/>
    <n v="1"/>
    <n v="4"/>
    <n v="3"/>
    <s v="BS"/>
  </r>
  <r>
    <x v="7"/>
    <x v="2"/>
    <n v="6"/>
    <x v="2"/>
    <n v="17"/>
    <d v="2021-06-17T00:00:00"/>
    <d v="1899-12-30T10:23:00"/>
    <x v="38"/>
    <s v="Q09, San Juan mouth"/>
    <s v="San Juan Estuary"/>
    <n v="1"/>
    <x v="10"/>
    <s v="Wild"/>
    <x v="1"/>
    <n v="13"/>
    <n v="1"/>
    <n v="4"/>
    <n v="120"/>
    <s v="BS"/>
  </r>
  <r>
    <x v="8"/>
    <x v="2"/>
    <n v="6"/>
    <x v="2"/>
    <n v="24"/>
    <d v="2021-06-24T00:00:00"/>
    <d v="1899-12-30T10:51:00"/>
    <x v="4"/>
    <s v="Butch's (Gordon R.)"/>
    <s v="Gordon Estuary"/>
    <n v="1"/>
    <x v="2"/>
    <s v="Wild"/>
    <x v="1"/>
    <n v="8"/>
    <n v="1"/>
    <n v="4"/>
    <n v="2"/>
    <s v="BS"/>
  </r>
  <r>
    <x v="8"/>
    <x v="2"/>
    <n v="6"/>
    <x v="2"/>
    <n v="24"/>
    <d v="2021-06-24T00:00:00"/>
    <d v="1899-12-30T10:51:00"/>
    <x v="4"/>
    <s v="Butch's (Gordon R.)"/>
    <s v="Gordon Estuary"/>
    <n v="1"/>
    <x v="4"/>
    <s v="Wild"/>
    <x v="1"/>
    <n v="18"/>
    <n v="1"/>
    <n v="4"/>
    <n v="2"/>
    <s v="BS"/>
  </r>
  <r>
    <x v="8"/>
    <x v="2"/>
    <n v="6"/>
    <x v="2"/>
    <n v="24"/>
    <d v="2021-06-24T00:00:00"/>
    <d v="1899-12-30T10:51:00"/>
    <x v="4"/>
    <s v="Butch's (Gordon R.)"/>
    <s v="Gordon Estuary"/>
    <n v="1"/>
    <x v="5"/>
    <s v="Wild"/>
    <x v="1"/>
    <n v="15"/>
    <n v="1"/>
    <n v="4"/>
    <n v="5"/>
    <s v="BS"/>
  </r>
  <r>
    <x v="8"/>
    <x v="2"/>
    <n v="6"/>
    <x v="2"/>
    <n v="24"/>
    <d v="2021-06-24T00:00:00"/>
    <d v="1899-12-30T10:51:00"/>
    <x v="4"/>
    <s v="Butch's (Gordon R.)"/>
    <s v="Gordon Estuary"/>
    <n v="1"/>
    <x v="10"/>
    <s v="Wild"/>
    <x v="1"/>
    <n v="13"/>
    <n v="1"/>
    <n v="4"/>
    <n v="1"/>
    <s v="BS"/>
  </r>
  <r>
    <x v="8"/>
    <x v="2"/>
    <n v="6"/>
    <x v="2"/>
    <n v="24"/>
    <d v="2021-06-24T00:00:00"/>
    <d v="1899-12-30T10:51:00"/>
    <x v="4"/>
    <s v="Butch's (Gordon R.)"/>
    <s v="Gordon Estuary"/>
    <n v="1"/>
    <x v="8"/>
    <s v="Wild"/>
    <x v="2"/>
    <n v="14"/>
    <n v="1"/>
    <n v="5"/>
    <n v="4"/>
    <s v="BS"/>
  </r>
  <r>
    <x v="8"/>
    <x v="2"/>
    <n v="6"/>
    <x v="2"/>
    <n v="24"/>
    <d v="2021-06-24T00:00:00"/>
    <d v="1899-12-30T10:51:00"/>
    <x v="4"/>
    <s v="Butch's (Gordon R.)"/>
    <s v="Gordon Estuary"/>
    <n v="1"/>
    <x v="1"/>
    <s v="Wild"/>
    <x v="3"/>
    <n v="2"/>
    <n v="1"/>
    <n v="3"/>
    <n v="1"/>
    <s v="BS"/>
  </r>
  <r>
    <x v="8"/>
    <x v="2"/>
    <n v="6"/>
    <x v="2"/>
    <n v="24"/>
    <d v="2021-06-24T00:00:00"/>
    <d v="1899-12-30T10:51:00"/>
    <x v="4"/>
    <s v="Butch's (Gordon R.)"/>
    <s v="Gordon Estuary"/>
    <n v="1"/>
    <x v="9"/>
    <s v="Wild"/>
    <x v="3"/>
    <n v="5"/>
    <n v="1"/>
    <n v="3"/>
    <n v="18"/>
    <s v="BS"/>
  </r>
  <r>
    <x v="8"/>
    <x v="2"/>
    <n v="6"/>
    <x v="2"/>
    <n v="24"/>
    <d v="2021-06-24T00:00:00"/>
    <d v="1899-12-30T10:51:00"/>
    <x v="4"/>
    <s v="Butch's (Gordon R.)"/>
    <s v="Gordon Estuary"/>
    <n v="1"/>
    <x v="9"/>
    <s v="Wild"/>
    <x v="0"/>
    <n v="5"/>
    <n v="1"/>
    <n v="2"/>
    <n v="3"/>
    <s v="BS"/>
  </r>
  <r>
    <x v="8"/>
    <x v="2"/>
    <n v="6"/>
    <x v="2"/>
    <n v="24"/>
    <d v="2021-06-24T00:00:00"/>
    <d v="1899-12-30T11:28:00"/>
    <x v="8"/>
    <s v="Q01, left bank Gordon up from confluence"/>
    <s v="Gordon Estuary"/>
    <n v="1"/>
    <x v="9"/>
    <s v="Wild"/>
    <x v="0"/>
    <n v="5"/>
    <n v="1"/>
    <n v="2"/>
    <n v="4"/>
    <s v="BS"/>
  </r>
  <r>
    <x v="8"/>
    <x v="2"/>
    <n v="6"/>
    <x v="2"/>
    <n v="24"/>
    <d v="2021-06-24T00:00:00"/>
    <d v="1899-12-30T11:28:00"/>
    <x v="8"/>
    <s v="Q01, left bank Gordon up from confluence"/>
    <s v="Gordon Estuary"/>
    <n v="1"/>
    <x v="9"/>
    <s v="Wild"/>
    <x v="3"/>
    <n v="5"/>
    <n v="1"/>
    <n v="3"/>
    <n v="8"/>
    <s v="BS"/>
  </r>
  <r>
    <x v="8"/>
    <x v="2"/>
    <n v="6"/>
    <x v="2"/>
    <n v="24"/>
    <d v="2021-06-24T00:00:00"/>
    <d v="1899-12-30T11:28:00"/>
    <x v="8"/>
    <s v="Q01, left bank Gordon up from confluence"/>
    <s v="Gordon Estuary"/>
    <n v="1"/>
    <x v="0"/>
    <s v="Wild"/>
    <x v="0"/>
    <n v="3"/>
    <n v="1"/>
    <n v="2"/>
    <n v="1"/>
    <s v="BS"/>
  </r>
  <r>
    <x v="8"/>
    <x v="2"/>
    <n v="6"/>
    <x v="2"/>
    <n v="24"/>
    <d v="2021-06-24T00:00:00"/>
    <d v="1899-12-30T12:52:00"/>
    <x v="35"/>
    <s v="Gravel bar on Gordon at Site 1"/>
    <s v="Gordon Estuary"/>
    <n v="1"/>
    <x v="0"/>
    <s v="Wild"/>
    <x v="0"/>
    <n v="3"/>
    <n v="1"/>
    <n v="2"/>
    <n v="24"/>
    <s v="BS"/>
  </r>
  <r>
    <x v="8"/>
    <x v="2"/>
    <n v="6"/>
    <x v="2"/>
    <n v="24"/>
    <d v="2021-06-24T00:00:00"/>
    <d v="1899-12-30T12:52:00"/>
    <x v="35"/>
    <s v="Gravel bar on Gordon at Site 1"/>
    <s v="Gordon Estuary"/>
    <n v="1"/>
    <x v="9"/>
    <s v="Wild"/>
    <x v="0"/>
    <n v="5"/>
    <n v="1"/>
    <n v="2"/>
    <n v="1"/>
    <s v="BS"/>
  </r>
  <r>
    <x v="8"/>
    <x v="2"/>
    <n v="6"/>
    <x v="2"/>
    <n v="24"/>
    <d v="2021-06-24T00:00:00"/>
    <d v="1899-12-30T12:52:00"/>
    <x v="35"/>
    <s v="Gravel bar on Gordon at Site 1"/>
    <s v="Gordon Estuary"/>
    <n v="1"/>
    <x v="2"/>
    <s v="Wild"/>
    <x v="1"/>
    <n v="8"/>
    <n v="1"/>
    <n v="4"/>
    <n v="10"/>
    <s v="BS"/>
  </r>
  <r>
    <x v="8"/>
    <x v="2"/>
    <n v="6"/>
    <x v="2"/>
    <n v="24"/>
    <d v="2021-06-24T00:00:00"/>
    <d v="1899-12-30T12:52:00"/>
    <x v="35"/>
    <s v="Gravel bar on Gordon at Site 1"/>
    <s v="Gordon Estuary"/>
    <n v="1"/>
    <x v="3"/>
    <s v="Wild"/>
    <x v="1"/>
    <n v="9"/>
    <n v="1"/>
    <n v="4"/>
    <n v="6"/>
    <s v="BS"/>
  </r>
  <r>
    <x v="8"/>
    <x v="2"/>
    <n v="6"/>
    <x v="2"/>
    <n v="24"/>
    <d v="2021-06-24T00:00:00"/>
    <d v="1899-12-30T12:52:00"/>
    <x v="35"/>
    <s v="Gravel bar on Gordon at Site 1"/>
    <s v="Gordon Estuary"/>
    <n v="1"/>
    <x v="8"/>
    <s v="Wild"/>
    <x v="2"/>
    <n v="14"/>
    <n v="1"/>
    <n v="5"/>
    <n v="1"/>
    <s v="BS"/>
  </r>
  <r>
    <x v="8"/>
    <x v="2"/>
    <n v="6"/>
    <x v="2"/>
    <n v="24"/>
    <d v="2021-06-24T00:00:00"/>
    <d v="1899-12-30T13:50:00"/>
    <x v="21"/>
    <s v="Site 5 main channel half way up"/>
    <s v="Gordon Estuary"/>
    <n v="1"/>
    <x v="0"/>
    <s v="Wild"/>
    <x v="0"/>
    <n v="3"/>
    <n v="1"/>
    <n v="2"/>
    <n v="30"/>
    <s v="PS"/>
  </r>
  <r>
    <x v="8"/>
    <x v="2"/>
    <n v="6"/>
    <x v="2"/>
    <n v="24"/>
    <d v="2021-06-24T00:00:00"/>
    <d v="1899-12-30T13:50:00"/>
    <x v="21"/>
    <s v="Site 5 main channel half way up"/>
    <s v="Gordon Estuary"/>
    <n v="1"/>
    <x v="2"/>
    <s v="Wild"/>
    <x v="1"/>
    <n v="8"/>
    <n v="1"/>
    <n v="4"/>
    <n v="6"/>
    <s v="PS"/>
  </r>
  <r>
    <x v="8"/>
    <x v="2"/>
    <n v="6"/>
    <x v="2"/>
    <n v="24"/>
    <d v="2021-06-24T00:00:00"/>
    <d v="1899-12-30T13:50:00"/>
    <x v="21"/>
    <s v="Site 5 main channel half way up"/>
    <s v="Gordon Estuary"/>
    <n v="1"/>
    <x v="3"/>
    <s v="Wild"/>
    <x v="1"/>
    <n v="9"/>
    <n v="1"/>
    <n v="4"/>
    <n v="105"/>
    <s v="PS"/>
  </r>
  <r>
    <x v="8"/>
    <x v="2"/>
    <n v="6"/>
    <x v="2"/>
    <n v="24"/>
    <d v="2021-06-24T00:00:00"/>
    <d v="1899-12-30T14:27:00"/>
    <x v="22"/>
    <s v="Site 5 main channel where stump sland channel comes in"/>
    <s v="Gordon Estuary"/>
    <n v="1"/>
    <x v="0"/>
    <s v="Wild"/>
    <x v="0"/>
    <n v="3"/>
    <n v="1"/>
    <n v="2"/>
    <n v="45"/>
    <s v="PS"/>
  </r>
  <r>
    <x v="8"/>
    <x v="2"/>
    <n v="6"/>
    <x v="2"/>
    <n v="24"/>
    <d v="2021-06-24T00:00:00"/>
    <d v="1899-12-30T14:27:00"/>
    <x v="22"/>
    <s v="Site 5 main channel where stump sland channel comes in"/>
    <s v="Gordon Estuary"/>
    <n v="1"/>
    <x v="2"/>
    <s v="Wild"/>
    <x v="1"/>
    <n v="8"/>
    <n v="1"/>
    <n v="4"/>
    <n v="8"/>
    <s v="PS"/>
  </r>
  <r>
    <x v="8"/>
    <x v="2"/>
    <n v="6"/>
    <x v="2"/>
    <n v="24"/>
    <d v="2021-06-24T00:00:00"/>
    <d v="1899-12-30T14:27:00"/>
    <x v="22"/>
    <s v="Site 5 main channel where stump sland channel comes in"/>
    <s v="Gordon Estuary"/>
    <n v="1"/>
    <x v="3"/>
    <s v="Wild"/>
    <x v="1"/>
    <n v="9"/>
    <n v="1"/>
    <n v="4"/>
    <n v="72"/>
    <s v="PS"/>
  </r>
  <r>
    <x v="8"/>
    <x v="2"/>
    <n v="6"/>
    <x v="2"/>
    <n v="24"/>
    <d v="2021-06-24T00:00:00"/>
    <d v="1899-12-30T14:54:00"/>
    <x v="20"/>
    <s v="On point at confluence of N. Arm and Brown's Slough"/>
    <s v="Gordon Estuary"/>
    <n v="1"/>
    <x v="9"/>
    <s v="Wild"/>
    <x v="3"/>
    <n v="5"/>
    <n v="1"/>
    <n v="3"/>
    <n v="21"/>
    <s v="BS"/>
  </r>
  <r>
    <x v="8"/>
    <x v="2"/>
    <n v="6"/>
    <x v="2"/>
    <n v="24"/>
    <d v="2021-06-24T00:00:00"/>
    <d v="1899-12-30T14:54:00"/>
    <x v="20"/>
    <s v="On point at confluence of N. Arm and Brown's Slough"/>
    <s v="Gordon Estuary"/>
    <m/>
    <x v="9"/>
    <s v="Wild"/>
    <x v="0"/>
    <m/>
    <m/>
    <m/>
    <n v="7"/>
    <s v="BS"/>
  </r>
  <r>
    <x v="8"/>
    <x v="2"/>
    <n v="6"/>
    <x v="2"/>
    <n v="24"/>
    <d v="2021-06-24T00:00:00"/>
    <d v="1899-12-30T14:54:00"/>
    <x v="20"/>
    <s v="On point at confluence of N. Arm and Brown's Slough"/>
    <s v="Gordon Estuary"/>
    <n v="1"/>
    <x v="0"/>
    <s v="Wild"/>
    <x v="0"/>
    <n v="3"/>
    <n v="1"/>
    <n v="2"/>
    <n v="28"/>
    <s v="BS"/>
  </r>
  <r>
    <x v="8"/>
    <x v="2"/>
    <n v="6"/>
    <x v="2"/>
    <n v="24"/>
    <d v="2021-06-24T00:00:00"/>
    <d v="1899-12-30T14:54:00"/>
    <x v="20"/>
    <s v="On point at confluence of N. Arm and Brown's Slough"/>
    <s v="Gordon Estuary"/>
    <n v="1"/>
    <x v="4"/>
    <s v="Wild"/>
    <x v="1"/>
    <n v="18"/>
    <n v="1"/>
    <n v="4"/>
    <n v="1"/>
    <s v="BS"/>
  </r>
  <r>
    <x v="8"/>
    <x v="2"/>
    <n v="6"/>
    <x v="2"/>
    <n v="24"/>
    <d v="2021-06-24T00:00:00"/>
    <d v="1899-12-30T14:54:00"/>
    <x v="20"/>
    <s v="On point at confluence of N. Arm and Brown's Slough"/>
    <s v="Gordon Estuary"/>
    <n v="1"/>
    <x v="5"/>
    <s v="Wild"/>
    <x v="1"/>
    <n v="15"/>
    <n v="1"/>
    <n v="4"/>
    <n v="10"/>
    <s v="BS"/>
  </r>
  <r>
    <x v="8"/>
    <x v="2"/>
    <n v="6"/>
    <x v="2"/>
    <n v="24"/>
    <d v="2021-06-24T00:00:00"/>
    <d v="1899-12-30T14:54:00"/>
    <x v="20"/>
    <s v="On point at confluence of N. Arm and Brown's Slough"/>
    <s v="Gordon Estuary"/>
    <n v="1"/>
    <x v="10"/>
    <s v="Wild"/>
    <x v="1"/>
    <n v="13"/>
    <n v="1"/>
    <n v="4"/>
    <n v="2"/>
    <s v="BS"/>
  </r>
  <r>
    <x v="8"/>
    <x v="2"/>
    <n v="6"/>
    <x v="2"/>
    <n v="24"/>
    <d v="2021-06-24T00:00:00"/>
    <d v="1899-12-30T15:25:00"/>
    <x v="9"/>
    <s v="Q Jeff (right bank opposite N. Arm confl.)"/>
    <s v="Gordon Estuary"/>
    <n v="1"/>
    <x v="9"/>
    <s v="Wild"/>
    <x v="0"/>
    <n v="5"/>
    <n v="1"/>
    <n v="2"/>
    <n v="2"/>
    <s v="BS"/>
  </r>
  <r>
    <x v="8"/>
    <x v="2"/>
    <n v="6"/>
    <x v="2"/>
    <n v="24"/>
    <d v="2021-06-24T00:00:00"/>
    <d v="1899-12-30T15:25:00"/>
    <x v="9"/>
    <s v="Q Jeff (right bank opposite N. Arm confl.)"/>
    <s v="Gordon Estuary"/>
    <n v="1"/>
    <x v="9"/>
    <s v="Wild"/>
    <x v="3"/>
    <n v="5"/>
    <n v="1"/>
    <n v="3"/>
    <n v="7"/>
    <s v="BS"/>
  </r>
  <r>
    <x v="8"/>
    <x v="2"/>
    <n v="6"/>
    <x v="2"/>
    <n v="24"/>
    <d v="2021-06-24T00:00:00"/>
    <d v="1899-12-30T15:25:00"/>
    <x v="9"/>
    <s v="Q Jeff (right bank opposite N. Arm confl.)"/>
    <s v="Gordon Estuary"/>
    <n v="1"/>
    <x v="5"/>
    <s v="Wild"/>
    <x v="1"/>
    <n v="15"/>
    <n v="1"/>
    <n v="4"/>
    <n v="3"/>
    <s v="BS"/>
  </r>
  <r>
    <x v="8"/>
    <x v="2"/>
    <n v="6"/>
    <x v="2"/>
    <n v="25"/>
    <d v="2021-06-25T00:00:00"/>
    <d v="1899-12-30T11:27:00"/>
    <x v="9"/>
    <s v="Q Jeff (right bank opposite N. Arm confl.)"/>
    <s v="Gordon Estuary"/>
    <n v="1"/>
    <x v="0"/>
    <s v="Wild"/>
    <x v="0"/>
    <n v="3"/>
    <n v="1"/>
    <n v="2"/>
    <n v="23"/>
    <s v="BS"/>
  </r>
  <r>
    <x v="8"/>
    <x v="2"/>
    <n v="6"/>
    <x v="2"/>
    <n v="25"/>
    <d v="2021-06-25T00:00:00"/>
    <d v="1899-12-30T11:27:00"/>
    <x v="9"/>
    <s v="Q Jeff (right bank opposite N. Arm confl.)"/>
    <s v="Gordon Estuary"/>
    <n v="1"/>
    <x v="0"/>
    <s v="Wild"/>
    <x v="3"/>
    <n v="3"/>
    <n v="1"/>
    <n v="3"/>
    <n v="1"/>
    <s v="BS"/>
  </r>
  <r>
    <x v="8"/>
    <x v="2"/>
    <n v="6"/>
    <x v="2"/>
    <n v="25"/>
    <d v="2021-06-25T00:00:00"/>
    <d v="1899-12-30T11:27:00"/>
    <x v="9"/>
    <s v="Q Jeff (right bank opposite N. Arm confl.)"/>
    <s v="Gordon Estuary"/>
    <n v="1"/>
    <x v="9"/>
    <s v="Wild"/>
    <x v="3"/>
    <n v="5"/>
    <n v="1"/>
    <n v="3"/>
    <n v="1"/>
    <s v="BS"/>
  </r>
  <r>
    <x v="8"/>
    <x v="2"/>
    <n v="6"/>
    <x v="2"/>
    <n v="25"/>
    <d v="2021-06-25T00:00:00"/>
    <d v="1899-12-30T11:27:00"/>
    <x v="9"/>
    <s v="Q Jeff (right bank opposite N. Arm confl.)"/>
    <s v="Gordon Estuary"/>
    <n v="1"/>
    <x v="2"/>
    <s v="Wild"/>
    <x v="1"/>
    <n v="8"/>
    <n v="1"/>
    <n v="4"/>
    <n v="4"/>
    <s v="BS"/>
  </r>
  <r>
    <x v="8"/>
    <x v="2"/>
    <n v="6"/>
    <x v="2"/>
    <n v="25"/>
    <d v="2021-06-25T00:00:00"/>
    <d v="1899-12-30T11:27:00"/>
    <x v="9"/>
    <s v="Q Jeff (right bank opposite N. Arm confl.)"/>
    <s v="Gordon Estuary"/>
    <n v="1"/>
    <x v="4"/>
    <s v="Wild"/>
    <x v="1"/>
    <n v="18"/>
    <n v="1"/>
    <n v="4"/>
    <n v="12"/>
    <s v="BS"/>
  </r>
  <r>
    <x v="8"/>
    <x v="2"/>
    <n v="6"/>
    <x v="2"/>
    <n v="25"/>
    <d v="2021-06-25T00:00:00"/>
    <d v="1899-12-30T11:27:00"/>
    <x v="9"/>
    <s v="Q Jeff (right bank opposite N. Arm confl.)"/>
    <s v="Gordon Estuary"/>
    <n v="1"/>
    <x v="5"/>
    <s v="Wild"/>
    <x v="1"/>
    <n v="15"/>
    <n v="1"/>
    <n v="4"/>
    <n v="19"/>
    <s v="BS"/>
  </r>
  <r>
    <x v="8"/>
    <x v="2"/>
    <n v="6"/>
    <x v="2"/>
    <n v="25"/>
    <d v="2021-06-25T00:00:00"/>
    <d v="1899-12-30T11:27:00"/>
    <x v="9"/>
    <s v="Q Jeff (right bank opposite N. Arm confl.)"/>
    <s v="Gordon Estuary"/>
    <n v="1"/>
    <x v="6"/>
    <s v="Wild"/>
    <x v="1"/>
    <n v="11"/>
    <n v="1"/>
    <n v="4"/>
    <n v="2"/>
    <s v="BS"/>
  </r>
  <r>
    <x v="8"/>
    <x v="2"/>
    <n v="6"/>
    <x v="2"/>
    <n v="25"/>
    <d v="2021-06-25T00:00:00"/>
    <d v="1899-12-30T11:27:00"/>
    <x v="9"/>
    <s v="Q Jeff (right bank opposite N. Arm confl.)"/>
    <s v="Gordon Estuary"/>
    <n v="1"/>
    <x v="10"/>
    <s v="Wild"/>
    <x v="1"/>
    <n v="13"/>
    <n v="1"/>
    <n v="4"/>
    <n v="7"/>
    <s v="BS"/>
  </r>
  <r>
    <x v="8"/>
    <x v="2"/>
    <n v="6"/>
    <x v="2"/>
    <n v="25"/>
    <d v="2021-06-25T00:00:00"/>
    <d v="1899-12-30T12:06:00"/>
    <x v="0"/>
    <s v="Pacheedah Shores Boat Ramp"/>
    <s v="Gordon Estuary"/>
    <n v="1"/>
    <x v="0"/>
    <s v="Wild"/>
    <x v="0"/>
    <n v="3"/>
    <n v="1"/>
    <n v="2"/>
    <n v="2"/>
    <s v="BS"/>
  </r>
  <r>
    <x v="8"/>
    <x v="2"/>
    <n v="6"/>
    <x v="2"/>
    <n v="25"/>
    <d v="2021-06-25T00:00:00"/>
    <d v="1899-12-30T12:06:00"/>
    <x v="0"/>
    <s v="Pacheedah Shores Boat Ramp"/>
    <s v="Gordon Estuary"/>
    <n v="1"/>
    <x v="9"/>
    <s v="Wild"/>
    <x v="3"/>
    <n v="5"/>
    <n v="1"/>
    <n v="3"/>
    <n v="2"/>
    <s v="BS"/>
  </r>
  <r>
    <x v="8"/>
    <x v="2"/>
    <n v="6"/>
    <x v="2"/>
    <n v="25"/>
    <d v="2021-06-25T00:00:00"/>
    <d v="1899-12-30T12:06:00"/>
    <x v="0"/>
    <s v="Pacheedah Shores Boat Ramp"/>
    <s v="Gordon Estuary"/>
    <n v="1"/>
    <x v="2"/>
    <s v="Wild"/>
    <x v="1"/>
    <n v="8"/>
    <n v="1"/>
    <n v="4"/>
    <n v="8"/>
    <s v="BS"/>
  </r>
  <r>
    <x v="8"/>
    <x v="2"/>
    <n v="6"/>
    <x v="2"/>
    <n v="25"/>
    <d v="2021-06-25T00:00:00"/>
    <d v="1899-12-30T12:06:00"/>
    <x v="0"/>
    <s v="Pacheedah Shores Boat Ramp"/>
    <s v="Gordon Estuary"/>
    <n v="1"/>
    <x v="3"/>
    <s v="Wild"/>
    <x v="4"/>
    <n v="9"/>
    <n v="1"/>
    <n v="99"/>
    <n v="2"/>
    <s v="BS"/>
  </r>
  <r>
    <x v="8"/>
    <x v="2"/>
    <n v="6"/>
    <x v="2"/>
    <n v="25"/>
    <d v="2021-06-25T00:00:00"/>
    <d v="1899-12-30T12:06:00"/>
    <x v="0"/>
    <s v="Pacheedah Shores Boat Ramp"/>
    <s v="Gordon Estuary"/>
    <n v="1"/>
    <x v="4"/>
    <s v="Wild"/>
    <x v="1"/>
    <n v="18"/>
    <n v="1"/>
    <n v="4"/>
    <n v="7"/>
    <s v="BS"/>
  </r>
  <r>
    <x v="8"/>
    <x v="2"/>
    <n v="6"/>
    <x v="2"/>
    <n v="25"/>
    <d v="2021-06-25T00:00:00"/>
    <d v="1899-12-30T12:06:00"/>
    <x v="0"/>
    <s v="Pacheedah Shores Boat Ramp"/>
    <s v="Gordon Estuary"/>
    <n v="1"/>
    <x v="5"/>
    <s v="Wild"/>
    <x v="1"/>
    <n v="15"/>
    <n v="1"/>
    <n v="4"/>
    <n v="38"/>
    <s v="BS"/>
  </r>
  <r>
    <x v="8"/>
    <x v="2"/>
    <n v="6"/>
    <x v="2"/>
    <n v="25"/>
    <d v="2021-06-25T00:00:00"/>
    <d v="1899-12-30T12:06:00"/>
    <x v="0"/>
    <s v="Pacheedah Shores Boat Ramp"/>
    <s v="Gordon Estuary"/>
    <n v="1"/>
    <x v="6"/>
    <s v="Wild"/>
    <x v="1"/>
    <n v="11"/>
    <n v="1"/>
    <n v="4"/>
    <n v="3"/>
    <s v="BS"/>
  </r>
  <r>
    <x v="8"/>
    <x v="2"/>
    <n v="6"/>
    <x v="2"/>
    <n v="25"/>
    <d v="2021-06-25T00:00:00"/>
    <d v="1899-12-30T12:06:00"/>
    <x v="0"/>
    <s v="Pacheedah Shores Boat Ramp"/>
    <s v="Gordon Estuary"/>
    <n v="1"/>
    <x v="10"/>
    <s v="Wild"/>
    <x v="1"/>
    <n v="13"/>
    <n v="1"/>
    <n v="4"/>
    <n v="6"/>
    <s v="BS"/>
  </r>
  <r>
    <x v="8"/>
    <x v="2"/>
    <n v="6"/>
    <x v="2"/>
    <n v="25"/>
    <d v="2021-06-25T00:00:00"/>
    <d v="1899-12-30T13:12:00"/>
    <x v="15"/>
    <s v="Q07, Central/South Arm confluence"/>
    <s v="San Juan Estuary"/>
    <n v="1"/>
    <x v="0"/>
    <s v="Wild"/>
    <x v="0"/>
    <n v="3"/>
    <n v="1"/>
    <n v="2"/>
    <n v="4"/>
    <s v="BS"/>
  </r>
  <r>
    <x v="8"/>
    <x v="2"/>
    <n v="6"/>
    <x v="2"/>
    <n v="25"/>
    <d v="2021-06-25T00:00:00"/>
    <d v="1899-12-30T13:12:00"/>
    <x v="15"/>
    <s v="Q07, Central/South Arm confluence"/>
    <s v="San Juan Estuary"/>
    <n v="1"/>
    <x v="0"/>
    <s v="Wild"/>
    <x v="3"/>
    <n v="3"/>
    <n v="1"/>
    <n v="3"/>
    <n v="1"/>
    <s v="BS"/>
  </r>
  <r>
    <x v="8"/>
    <x v="2"/>
    <n v="6"/>
    <x v="2"/>
    <n v="25"/>
    <d v="2021-06-25T00:00:00"/>
    <d v="1899-12-30T13:12:00"/>
    <x v="15"/>
    <s v="Q07, Central/South Arm confluence"/>
    <s v="San Juan Estuary"/>
    <n v="1"/>
    <x v="9"/>
    <s v="Wild"/>
    <x v="0"/>
    <n v="5"/>
    <n v="1"/>
    <n v="2"/>
    <n v="3"/>
    <s v="BS"/>
  </r>
  <r>
    <x v="8"/>
    <x v="2"/>
    <n v="6"/>
    <x v="2"/>
    <n v="25"/>
    <d v="2021-06-25T00:00:00"/>
    <d v="1899-12-30T13:12:00"/>
    <x v="15"/>
    <s v="Q07, Central/South Arm confluence"/>
    <s v="San Juan Estuary"/>
    <n v="1"/>
    <x v="9"/>
    <s v="Wild"/>
    <x v="3"/>
    <n v="5"/>
    <n v="1"/>
    <n v="3"/>
    <n v="7"/>
    <s v="BS"/>
  </r>
  <r>
    <x v="8"/>
    <x v="2"/>
    <n v="6"/>
    <x v="2"/>
    <n v="25"/>
    <d v="2021-06-25T00:00:00"/>
    <d v="1899-12-30T13:12:00"/>
    <x v="15"/>
    <s v="Q07, Central/South Arm confluence"/>
    <s v="San Juan Estuary"/>
    <n v="1"/>
    <x v="2"/>
    <s v="Wild"/>
    <x v="1"/>
    <n v="8"/>
    <n v="1"/>
    <n v="4"/>
    <n v="3"/>
    <s v="BS"/>
  </r>
  <r>
    <x v="8"/>
    <x v="2"/>
    <n v="6"/>
    <x v="2"/>
    <n v="25"/>
    <d v="2021-06-25T00:00:00"/>
    <d v="1899-12-30T13:12:00"/>
    <x v="15"/>
    <s v="Q07, Central/South Arm confluence"/>
    <s v="San Juan Estuary"/>
    <n v="1"/>
    <x v="3"/>
    <s v="Wild"/>
    <x v="1"/>
    <n v="9"/>
    <n v="1"/>
    <n v="4"/>
    <n v="1"/>
    <s v="BS"/>
  </r>
  <r>
    <x v="8"/>
    <x v="2"/>
    <n v="6"/>
    <x v="2"/>
    <n v="25"/>
    <d v="2021-06-25T00:00:00"/>
    <d v="1899-12-30T13:12:00"/>
    <x v="15"/>
    <s v="Q07, Central/South Arm confluence"/>
    <s v="San Juan Estuary"/>
    <n v="1"/>
    <x v="4"/>
    <s v="Wild"/>
    <x v="1"/>
    <n v="18"/>
    <n v="1"/>
    <n v="4"/>
    <n v="1"/>
    <s v="BS"/>
  </r>
  <r>
    <x v="8"/>
    <x v="2"/>
    <n v="6"/>
    <x v="2"/>
    <n v="25"/>
    <d v="2021-06-25T00:00:00"/>
    <d v="1899-12-30T13:12:00"/>
    <x v="15"/>
    <s v="Q07, Central/South Arm confluence"/>
    <s v="San Juan Estuary"/>
    <n v="1"/>
    <x v="5"/>
    <s v="Wild"/>
    <x v="1"/>
    <n v="15"/>
    <n v="1"/>
    <n v="4"/>
    <n v="11"/>
    <s v="BS"/>
  </r>
  <r>
    <x v="8"/>
    <x v="2"/>
    <n v="6"/>
    <x v="2"/>
    <n v="25"/>
    <d v="2021-06-25T00:00:00"/>
    <d v="1899-12-30T13:12:00"/>
    <x v="15"/>
    <s v="Q07, Central/South Arm confluence"/>
    <s v="San Juan Estuary"/>
    <n v="1"/>
    <x v="10"/>
    <s v="Wild"/>
    <x v="1"/>
    <n v="13"/>
    <n v="1"/>
    <n v="4"/>
    <n v="10"/>
    <s v="BS"/>
  </r>
  <r>
    <x v="8"/>
    <x v="2"/>
    <n v="6"/>
    <x v="2"/>
    <n v="25"/>
    <d v="2021-06-25T00:00:00"/>
    <d v="1899-12-30T13:12:00"/>
    <x v="15"/>
    <s v="Q07, Central/South Arm confluence"/>
    <s v="San Juan Estuary"/>
    <n v="1"/>
    <x v="8"/>
    <s v="Wild"/>
    <x v="2"/>
    <n v="14"/>
    <n v="1"/>
    <n v="5"/>
    <n v="1"/>
    <s v="BS"/>
  </r>
  <r>
    <x v="8"/>
    <x v="2"/>
    <n v="6"/>
    <x v="2"/>
    <n v="25"/>
    <d v="2021-06-25T00:00:00"/>
    <d v="1899-12-30T13:34:00"/>
    <x v="11"/>
    <s v="Q4, u/s of Tanis's template site"/>
    <s v="San Juan Estuary"/>
    <n v="1"/>
    <x v="2"/>
    <s v="Wild"/>
    <x v="1"/>
    <n v="8"/>
    <n v="1"/>
    <n v="4"/>
    <n v="4"/>
    <s v="BS"/>
  </r>
  <r>
    <x v="8"/>
    <x v="2"/>
    <n v="6"/>
    <x v="2"/>
    <n v="25"/>
    <d v="2021-06-25T00:00:00"/>
    <d v="1899-12-30T13:34:00"/>
    <x v="11"/>
    <s v="Q4, u/s of Tanis's template site"/>
    <s v="San Juan Estuary"/>
    <n v="1"/>
    <x v="5"/>
    <s v="Wild"/>
    <x v="1"/>
    <n v="15"/>
    <n v="1"/>
    <n v="4"/>
    <n v="1"/>
    <s v="BS"/>
  </r>
  <r>
    <x v="8"/>
    <x v="2"/>
    <n v="6"/>
    <x v="2"/>
    <n v="25"/>
    <d v="2021-06-25T00:00:00"/>
    <d v="1899-12-30T13:34:00"/>
    <x v="11"/>
    <s v="Q4, u/s of Tanis's template site"/>
    <s v="San Juan Estuary"/>
    <n v="1"/>
    <x v="6"/>
    <s v="Wild"/>
    <x v="1"/>
    <n v="11"/>
    <n v="1"/>
    <n v="4"/>
    <n v="7"/>
    <s v="BS"/>
  </r>
  <r>
    <x v="8"/>
    <x v="2"/>
    <n v="6"/>
    <x v="2"/>
    <n v="25"/>
    <d v="2021-06-25T00:00:00"/>
    <d v="1899-12-30T13:34:00"/>
    <x v="11"/>
    <s v="Q4, u/s of Tanis's template site"/>
    <s v="San Juan Estuary"/>
    <n v="1"/>
    <x v="10"/>
    <s v="Wild"/>
    <x v="1"/>
    <n v="13"/>
    <n v="1"/>
    <n v="4"/>
    <n v="5"/>
    <s v="BS"/>
  </r>
  <r>
    <x v="10"/>
    <x v="2"/>
    <n v="7"/>
    <x v="3"/>
    <n v="7"/>
    <d v="2021-07-07T00:00:00"/>
    <d v="1899-12-30T08:37:00"/>
    <x v="1"/>
    <s v="Gallaugher's"/>
    <s v="Gordon Estuary"/>
    <n v="1"/>
    <x v="9"/>
    <s v="Wild"/>
    <x v="3"/>
    <n v="5"/>
    <n v="1"/>
    <n v="3"/>
    <n v="13"/>
    <s v="BS"/>
  </r>
  <r>
    <x v="10"/>
    <x v="2"/>
    <n v="7"/>
    <x v="3"/>
    <n v="7"/>
    <d v="2021-07-07T00:00:00"/>
    <d v="1899-12-30T08:37:00"/>
    <x v="1"/>
    <s v="Gallaugher's"/>
    <s v="Gordon Estuary"/>
    <n v="1"/>
    <x v="9"/>
    <s v="Wild"/>
    <x v="0"/>
    <n v="5"/>
    <n v="1"/>
    <n v="2"/>
    <n v="1"/>
    <s v="BS"/>
  </r>
  <r>
    <x v="10"/>
    <x v="2"/>
    <n v="7"/>
    <x v="3"/>
    <n v="7"/>
    <d v="2021-07-07T00:00:00"/>
    <d v="1899-12-30T08:37:00"/>
    <x v="1"/>
    <s v="Gallaugher's"/>
    <s v="Gordon Estuary"/>
    <n v="1"/>
    <x v="2"/>
    <s v="Wild"/>
    <x v="1"/>
    <n v="8"/>
    <n v="1"/>
    <n v="4"/>
    <n v="6"/>
    <s v="BS"/>
  </r>
  <r>
    <x v="10"/>
    <x v="2"/>
    <n v="7"/>
    <x v="3"/>
    <n v="7"/>
    <d v="2021-07-07T00:00:00"/>
    <d v="1899-12-30T08:37:00"/>
    <x v="1"/>
    <s v="Gallaugher's"/>
    <s v="Gordon Estuary"/>
    <n v="1"/>
    <x v="3"/>
    <s v="Wild"/>
    <x v="1"/>
    <n v="9"/>
    <n v="1"/>
    <n v="4"/>
    <n v="38"/>
    <s v="BS"/>
  </r>
  <r>
    <x v="10"/>
    <x v="2"/>
    <n v="7"/>
    <x v="3"/>
    <n v="7"/>
    <d v="2021-07-07T00:00:00"/>
    <d v="1899-12-30T08:37:00"/>
    <x v="1"/>
    <s v="Gallaugher's"/>
    <s v="Gordon Estuary"/>
    <n v="1"/>
    <x v="5"/>
    <s v="Wild"/>
    <x v="1"/>
    <n v="15"/>
    <n v="1"/>
    <n v="4"/>
    <n v="9"/>
    <s v="BS"/>
  </r>
  <r>
    <x v="10"/>
    <x v="2"/>
    <n v="7"/>
    <x v="3"/>
    <n v="7"/>
    <d v="2021-07-07T00:00:00"/>
    <d v="1899-12-30T09:40:00"/>
    <x v="22"/>
    <s v="Site 5 main channel where stump sland channel comes in"/>
    <s v="Gordon Estuary"/>
    <n v="1"/>
    <x v="0"/>
    <s v="Wild"/>
    <x v="0"/>
    <n v="3"/>
    <n v="1"/>
    <n v="2"/>
    <n v="58"/>
    <s v="PS"/>
  </r>
  <r>
    <x v="10"/>
    <x v="2"/>
    <n v="7"/>
    <x v="3"/>
    <n v="7"/>
    <d v="2021-07-07T00:00:00"/>
    <d v="1899-12-30T09:40:00"/>
    <x v="22"/>
    <s v="Site 5 main channel where stump sland channel comes in"/>
    <s v="Gordon Estuary"/>
    <n v="1"/>
    <x v="2"/>
    <s v="Wild"/>
    <x v="1"/>
    <n v="8"/>
    <n v="1"/>
    <n v="4"/>
    <n v="27"/>
    <s v="PS"/>
  </r>
  <r>
    <x v="10"/>
    <x v="2"/>
    <n v="7"/>
    <x v="3"/>
    <n v="7"/>
    <d v="2021-07-07T00:00:00"/>
    <d v="1899-12-30T09:40:00"/>
    <x v="22"/>
    <s v="Site 5 main channel where stump sland channel comes in"/>
    <s v="Gordon Estuary"/>
    <n v="1"/>
    <x v="3"/>
    <s v="Wild"/>
    <x v="1"/>
    <n v="9"/>
    <n v="1"/>
    <n v="4"/>
    <n v="180"/>
    <s v="PS"/>
  </r>
  <r>
    <x v="10"/>
    <x v="2"/>
    <n v="7"/>
    <x v="3"/>
    <n v="7"/>
    <d v="2021-07-07T00:00:00"/>
    <d v="1899-12-30T09:40:00"/>
    <x v="22"/>
    <s v="Site 5 main channel where stump sland channel comes in"/>
    <s v="Gordon Estuary"/>
    <n v="1"/>
    <x v="5"/>
    <s v="Wild"/>
    <x v="1"/>
    <n v="15"/>
    <n v="1"/>
    <n v="4"/>
    <n v="1"/>
    <s v="PS"/>
  </r>
  <r>
    <x v="10"/>
    <x v="2"/>
    <n v="7"/>
    <x v="3"/>
    <n v="7"/>
    <d v="2021-07-07T00:00:00"/>
    <d v="1899-12-30T10:13:00"/>
    <x v="4"/>
    <s v="Butch's (Gordon R.)"/>
    <s v="Gordon Estuary"/>
    <n v="1"/>
    <x v="0"/>
    <s v="Wild"/>
    <x v="0"/>
    <n v="3"/>
    <n v="1"/>
    <n v="2"/>
    <n v="1"/>
    <s v="BS"/>
  </r>
  <r>
    <x v="10"/>
    <x v="2"/>
    <n v="7"/>
    <x v="3"/>
    <n v="7"/>
    <d v="2021-07-07T00:00:00"/>
    <d v="1899-12-30T10:13:00"/>
    <x v="4"/>
    <s v="Butch's (Gordon R.)"/>
    <s v="Gordon Estuary"/>
    <n v="1"/>
    <x v="9"/>
    <s v="Wild"/>
    <x v="0"/>
    <n v="5"/>
    <n v="1"/>
    <n v="2"/>
    <n v="2"/>
    <s v="BS"/>
  </r>
  <r>
    <x v="10"/>
    <x v="2"/>
    <n v="7"/>
    <x v="3"/>
    <n v="7"/>
    <d v="2021-07-07T00:00:00"/>
    <d v="1899-12-30T10:13:00"/>
    <x v="4"/>
    <s v="Butch's (Gordon R.)"/>
    <s v="Gordon Estuary"/>
    <n v="1"/>
    <x v="9"/>
    <s v="Wild"/>
    <x v="3"/>
    <n v="5"/>
    <n v="1"/>
    <n v="3"/>
    <n v="13"/>
    <s v="BS"/>
  </r>
  <r>
    <x v="10"/>
    <x v="2"/>
    <n v="7"/>
    <x v="3"/>
    <n v="7"/>
    <d v="2021-07-07T00:00:00"/>
    <d v="1899-12-30T10:13:00"/>
    <x v="4"/>
    <s v="Butch's (Gordon R.)"/>
    <s v="Gordon Estuary"/>
    <n v="1"/>
    <x v="6"/>
    <s v="Wild"/>
    <x v="1"/>
    <n v="11"/>
    <n v="1"/>
    <n v="4"/>
    <n v="1"/>
    <s v="BS"/>
  </r>
  <r>
    <x v="10"/>
    <x v="2"/>
    <n v="7"/>
    <x v="3"/>
    <n v="7"/>
    <d v="2021-07-07T00:00:00"/>
    <d v="1899-12-30T10:13:00"/>
    <x v="4"/>
    <s v="Butch's (Gordon R.)"/>
    <s v="Gordon Estuary"/>
    <n v="1"/>
    <x v="8"/>
    <s v="Wild"/>
    <x v="2"/>
    <n v="14"/>
    <n v="1"/>
    <n v="5"/>
    <n v="85"/>
    <s v="BS"/>
  </r>
  <r>
    <x v="10"/>
    <x v="2"/>
    <n v="7"/>
    <x v="3"/>
    <n v="7"/>
    <d v="2021-07-07T00:00:00"/>
    <d v="1899-12-30T11:34:00"/>
    <x v="11"/>
    <s v="Q4, u/s of Tanis's template site"/>
    <s v="San Juan Estuary"/>
    <n v="1"/>
    <x v="0"/>
    <s v="Wild"/>
    <x v="0"/>
    <n v="3"/>
    <n v="1"/>
    <n v="2"/>
    <n v="25"/>
    <s v="BS"/>
  </r>
  <r>
    <x v="10"/>
    <x v="2"/>
    <n v="7"/>
    <x v="3"/>
    <n v="7"/>
    <d v="2021-07-07T00:00:00"/>
    <d v="1899-12-30T11:34:00"/>
    <x v="11"/>
    <s v="Q4, u/s of Tanis's template site"/>
    <s v="San Juan Estuary"/>
    <n v="1"/>
    <x v="2"/>
    <s v="Wild"/>
    <x v="1"/>
    <n v="8"/>
    <n v="1"/>
    <n v="4"/>
    <n v="142"/>
    <s v="BS"/>
  </r>
  <r>
    <x v="10"/>
    <x v="2"/>
    <n v="7"/>
    <x v="3"/>
    <n v="7"/>
    <d v="2021-07-07T00:00:00"/>
    <d v="1899-12-30T11:34:00"/>
    <x v="11"/>
    <s v="Q4, u/s of Tanis's template site"/>
    <s v="San Juan Estuary"/>
    <n v="1"/>
    <x v="3"/>
    <s v="Wild"/>
    <x v="1"/>
    <n v="9"/>
    <n v="1"/>
    <n v="4"/>
    <n v="15"/>
    <s v="BS"/>
  </r>
  <r>
    <x v="10"/>
    <x v="2"/>
    <n v="7"/>
    <x v="3"/>
    <n v="7"/>
    <d v="2021-07-07T00:00:00"/>
    <d v="1899-12-30T11:34:00"/>
    <x v="11"/>
    <s v="Q4, u/s of Tanis's template site"/>
    <s v="San Juan Estuary"/>
    <n v="1"/>
    <x v="5"/>
    <s v="Wild"/>
    <x v="1"/>
    <n v="15"/>
    <n v="1"/>
    <n v="4"/>
    <n v="8"/>
    <s v="BS"/>
  </r>
  <r>
    <x v="10"/>
    <x v="2"/>
    <n v="7"/>
    <x v="3"/>
    <n v="7"/>
    <d v="2021-07-07T00:00:00"/>
    <d v="1899-12-30T11:34:00"/>
    <x v="11"/>
    <s v="Q4, u/s of Tanis's template site"/>
    <s v="San Juan Estuary"/>
    <n v="1"/>
    <x v="10"/>
    <s v="Wild"/>
    <x v="1"/>
    <n v="13"/>
    <n v="1"/>
    <n v="4"/>
    <n v="1"/>
    <s v="BS"/>
  </r>
  <r>
    <x v="10"/>
    <x v="2"/>
    <n v="7"/>
    <x v="3"/>
    <n v="7"/>
    <d v="2021-07-07T00:00:00"/>
    <d v="1899-12-30T12:25:00"/>
    <x v="20"/>
    <s v="On point at confluence of N. Arm and Brown's Slough"/>
    <s v="Gordon Estuary"/>
    <n v="1"/>
    <x v="0"/>
    <s v="Wild"/>
    <x v="0"/>
    <n v="3"/>
    <n v="1"/>
    <n v="2"/>
    <n v="3"/>
    <s v="BS"/>
  </r>
  <r>
    <x v="10"/>
    <x v="2"/>
    <n v="7"/>
    <x v="3"/>
    <n v="7"/>
    <d v="2021-07-07T00:00:00"/>
    <d v="1899-12-30T12:25:00"/>
    <x v="20"/>
    <s v="On point at confluence of N. Arm and Brown's Slough"/>
    <s v="Gordon Estuary"/>
    <n v="1"/>
    <x v="9"/>
    <s v="Wild"/>
    <x v="3"/>
    <n v="5"/>
    <n v="1"/>
    <n v="3"/>
    <n v="4"/>
    <s v="BS"/>
  </r>
  <r>
    <x v="10"/>
    <x v="2"/>
    <n v="7"/>
    <x v="3"/>
    <n v="7"/>
    <d v="2021-07-07T00:00:00"/>
    <d v="1899-12-30T12:25:00"/>
    <x v="20"/>
    <s v="On point at confluence of N. Arm and Brown's Slough"/>
    <s v="Gordon Estuary"/>
    <n v="1"/>
    <x v="2"/>
    <s v="Wild"/>
    <x v="1"/>
    <n v="8"/>
    <n v="1"/>
    <n v="4"/>
    <n v="3"/>
    <s v="BS"/>
  </r>
  <r>
    <x v="10"/>
    <x v="2"/>
    <n v="7"/>
    <x v="3"/>
    <n v="7"/>
    <d v="2021-07-07T00:00:00"/>
    <d v="1899-12-30T12:25:00"/>
    <x v="20"/>
    <s v="On point at confluence of N. Arm and Brown's Slough"/>
    <s v="Gordon Estuary"/>
    <n v="1"/>
    <x v="3"/>
    <s v="Wild"/>
    <x v="1"/>
    <n v="9"/>
    <n v="1"/>
    <n v="4"/>
    <n v="4"/>
    <s v="BS"/>
  </r>
  <r>
    <x v="10"/>
    <x v="2"/>
    <n v="7"/>
    <x v="3"/>
    <n v="7"/>
    <d v="2021-07-07T00:00:00"/>
    <d v="1899-12-30T12:25:00"/>
    <x v="20"/>
    <s v="On point at confluence of N. Arm and Brown's Slough"/>
    <s v="Gordon Estuary"/>
    <n v="1"/>
    <x v="4"/>
    <s v="Wild"/>
    <x v="1"/>
    <n v="18"/>
    <n v="1"/>
    <n v="4"/>
    <n v="3"/>
    <s v="BS"/>
  </r>
  <r>
    <x v="10"/>
    <x v="2"/>
    <n v="7"/>
    <x v="3"/>
    <n v="7"/>
    <d v="2021-07-07T00:00:00"/>
    <d v="1899-12-30T12:25:00"/>
    <x v="20"/>
    <s v="On point at confluence of N. Arm and Brown's Slough"/>
    <s v="Gordon Estuary"/>
    <n v="1"/>
    <x v="5"/>
    <s v="Wild"/>
    <x v="1"/>
    <n v="15"/>
    <n v="1"/>
    <n v="4"/>
    <n v="7"/>
    <s v="BS"/>
  </r>
  <r>
    <x v="10"/>
    <x v="2"/>
    <n v="7"/>
    <x v="3"/>
    <n v="7"/>
    <d v="2021-07-07T00:00:00"/>
    <d v="1899-12-30T12:25:00"/>
    <x v="20"/>
    <s v="On point at confluence of N. Arm and Brown's Slough"/>
    <s v="Gordon Estuary"/>
    <n v="1"/>
    <x v="6"/>
    <s v="Wild"/>
    <x v="1"/>
    <n v="11"/>
    <n v="1"/>
    <n v="4"/>
    <n v="1"/>
    <s v="BS"/>
  </r>
  <r>
    <x v="10"/>
    <x v="2"/>
    <n v="7"/>
    <x v="3"/>
    <n v="7"/>
    <d v="2021-07-07T00:00:00"/>
    <d v="1899-12-30T12:45:00"/>
    <x v="9"/>
    <s v="Q Jeff (right bank opposite N. Arm confl.)"/>
    <s v="Gordon Estuary"/>
    <n v="1"/>
    <x v="9"/>
    <s v="Hatchery"/>
    <x v="3"/>
    <n v="5"/>
    <n v="2"/>
    <n v="3"/>
    <n v="8"/>
    <s v="BS"/>
  </r>
  <r>
    <x v="10"/>
    <x v="2"/>
    <n v="7"/>
    <x v="3"/>
    <n v="7"/>
    <d v="2021-07-07T00:00:00"/>
    <d v="1899-12-30T12:45:00"/>
    <x v="9"/>
    <s v="Q Jeff (right bank opposite N. Arm confl.)"/>
    <s v="Gordon Estuary"/>
    <n v="1"/>
    <x v="0"/>
    <s v="Wild"/>
    <x v="3"/>
    <n v="3"/>
    <n v="1"/>
    <n v="3"/>
    <n v="4"/>
    <s v="BS"/>
  </r>
  <r>
    <x v="10"/>
    <x v="2"/>
    <n v="7"/>
    <x v="3"/>
    <n v="7"/>
    <d v="2021-07-07T00:00:00"/>
    <d v="1899-12-30T12:45:00"/>
    <x v="9"/>
    <s v="Q Jeff (right bank opposite N. Arm confl.)"/>
    <s v="Gordon Estuary"/>
    <n v="1"/>
    <x v="0"/>
    <s v="Wild"/>
    <x v="0"/>
    <n v="3"/>
    <n v="1"/>
    <n v="2"/>
    <n v="4"/>
    <s v="BS"/>
  </r>
  <r>
    <x v="10"/>
    <x v="2"/>
    <n v="7"/>
    <x v="3"/>
    <n v="7"/>
    <d v="2021-07-07T00:00:00"/>
    <d v="1899-12-30T12:45:00"/>
    <x v="9"/>
    <s v="Q Jeff (right bank opposite N. Arm confl.)"/>
    <s v="Gordon Estuary"/>
    <n v="1"/>
    <x v="2"/>
    <s v="Wild"/>
    <x v="1"/>
    <n v="8"/>
    <n v="1"/>
    <n v="4"/>
    <n v="6"/>
    <s v="BS"/>
  </r>
  <r>
    <x v="10"/>
    <x v="2"/>
    <n v="7"/>
    <x v="3"/>
    <n v="7"/>
    <d v="2021-07-07T00:00:00"/>
    <d v="1899-12-30T12:45:00"/>
    <x v="9"/>
    <s v="Q Jeff (right bank opposite N. Arm confl.)"/>
    <s v="Gordon Estuary"/>
    <n v="1"/>
    <x v="3"/>
    <s v="Wild"/>
    <x v="1"/>
    <n v="9"/>
    <n v="1"/>
    <n v="4"/>
    <n v="10"/>
    <s v="BS"/>
  </r>
  <r>
    <x v="10"/>
    <x v="2"/>
    <n v="7"/>
    <x v="3"/>
    <n v="7"/>
    <d v="2021-07-07T00:00:00"/>
    <d v="1899-12-30T12:45:00"/>
    <x v="9"/>
    <s v="Q Jeff (right bank opposite N. Arm confl.)"/>
    <s v="Gordon Estuary"/>
    <n v="1"/>
    <x v="4"/>
    <s v="Wild"/>
    <x v="1"/>
    <n v="18"/>
    <n v="1"/>
    <n v="4"/>
    <n v="6"/>
    <s v="BS"/>
  </r>
  <r>
    <x v="10"/>
    <x v="2"/>
    <n v="7"/>
    <x v="3"/>
    <n v="7"/>
    <d v="2021-07-07T00:00:00"/>
    <d v="1899-12-30T12:45:00"/>
    <x v="9"/>
    <s v="Q Jeff (right bank opposite N. Arm confl.)"/>
    <s v="Gordon Estuary"/>
    <n v="1"/>
    <x v="5"/>
    <s v="Wild"/>
    <x v="1"/>
    <n v="15"/>
    <n v="1"/>
    <n v="4"/>
    <n v="7"/>
    <s v="BS"/>
  </r>
  <r>
    <x v="10"/>
    <x v="2"/>
    <n v="7"/>
    <x v="3"/>
    <n v="7"/>
    <d v="2021-07-07T00:00:00"/>
    <d v="1899-12-30T12:45:00"/>
    <x v="9"/>
    <s v="Q Jeff (right bank opposite N. Arm confl.)"/>
    <s v="Gordon Estuary"/>
    <n v="1"/>
    <x v="10"/>
    <s v="Wild"/>
    <x v="1"/>
    <n v="13"/>
    <n v="1"/>
    <n v="4"/>
    <n v="29"/>
    <s v="BS"/>
  </r>
  <r>
    <x v="10"/>
    <x v="2"/>
    <n v="7"/>
    <x v="3"/>
    <n v="7"/>
    <d v="2021-07-07T00:00:00"/>
    <d v="1899-12-30T13:15:00"/>
    <x v="18"/>
    <s v="Inside Site 7 inlet on south side"/>
    <s v="Gordon Estuary"/>
    <n v="1"/>
    <x v="9"/>
    <s v="Wild"/>
    <x v="3"/>
    <n v="5"/>
    <n v="1"/>
    <n v="3"/>
    <n v="1"/>
    <s v="BS"/>
  </r>
  <r>
    <x v="10"/>
    <x v="2"/>
    <n v="7"/>
    <x v="3"/>
    <n v="7"/>
    <d v="2021-07-07T00:00:00"/>
    <d v="1899-12-30T13:15:00"/>
    <x v="18"/>
    <s v="Inside Site 7 inlet on south side"/>
    <s v="Gordon Estuary"/>
    <n v="1"/>
    <x v="0"/>
    <s v="Wild"/>
    <x v="3"/>
    <n v="3"/>
    <n v="1"/>
    <n v="3"/>
    <n v="5"/>
    <s v="BS"/>
  </r>
  <r>
    <x v="10"/>
    <x v="2"/>
    <n v="7"/>
    <x v="3"/>
    <n v="7"/>
    <d v="2021-07-07T00:00:00"/>
    <d v="1899-12-30T13:15:00"/>
    <x v="18"/>
    <s v="Inside Site 7 inlet on south side"/>
    <s v="Gordon Estuary"/>
    <n v="1"/>
    <x v="0"/>
    <s v="Wild"/>
    <x v="0"/>
    <n v="3"/>
    <n v="1"/>
    <n v="2"/>
    <n v="9"/>
    <s v="BS"/>
  </r>
  <r>
    <x v="10"/>
    <x v="2"/>
    <n v="7"/>
    <x v="3"/>
    <n v="7"/>
    <d v="2021-07-07T00:00:00"/>
    <d v="1899-12-30T13:15:00"/>
    <x v="18"/>
    <s v="Inside Site 7 inlet on south side"/>
    <s v="Gordon Estuary"/>
    <n v="1"/>
    <x v="3"/>
    <s v="Wild"/>
    <x v="1"/>
    <n v="9"/>
    <n v="1"/>
    <n v="4"/>
    <n v="26"/>
    <s v="BS"/>
  </r>
  <r>
    <x v="10"/>
    <x v="2"/>
    <n v="7"/>
    <x v="3"/>
    <n v="7"/>
    <d v="2021-07-07T00:00:00"/>
    <d v="1899-12-30T13:15:00"/>
    <x v="18"/>
    <s v="Inside Site 7 inlet on south side"/>
    <s v="Gordon Estuary"/>
    <n v="1"/>
    <x v="4"/>
    <s v="Wild"/>
    <x v="1"/>
    <n v="18"/>
    <n v="1"/>
    <n v="4"/>
    <n v="22"/>
    <s v="BS"/>
  </r>
  <r>
    <x v="10"/>
    <x v="2"/>
    <n v="7"/>
    <x v="3"/>
    <n v="7"/>
    <d v="2021-07-07T00:00:00"/>
    <d v="1899-12-30T13:15:00"/>
    <x v="18"/>
    <s v="Inside Site 7 inlet on south side"/>
    <s v="Gordon Estuary"/>
    <n v="1"/>
    <x v="5"/>
    <s v="Wild"/>
    <x v="1"/>
    <n v="15"/>
    <n v="1"/>
    <n v="4"/>
    <n v="3"/>
    <s v="BS"/>
  </r>
  <r>
    <x v="10"/>
    <x v="2"/>
    <n v="7"/>
    <x v="3"/>
    <n v="7"/>
    <d v="2021-07-07T00:00:00"/>
    <d v="1899-12-30T13:15:00"/>
    <x v="18"/>
    <s v="Inside Site 7 inlet on south side"/>
    <s v="Gordon Estuary"/>
    <n v="1"/>
    <x v="6"/>
    <s v="Wild"/>
    <x v="1"/>
    <n v="11"/>
    <n v="1"/>
    <n v="4"/>
    <n v="1"/>
    <s v="BS"/>
  </r>
  <r>
    <x v="10"/>
    <x v="2"/>
    <n v="7"/>
    <x v="3"/>
    <n v="7"/>
    <d v="2021-07-07T00:00:00"/>
    <d v="1899-12-30T13:15:00"/>
    <x v="18"/>
    <s v="Inside Site 7 inlet on south side"/>
    <s v="Gordon Estuary"/>
    <n v="1"/>
    <x v="10"/>
    <s v="Wild"/>
    <x v="1"/>
    <n v="13"/>
    <n v="1"/>
    <n v="4"/>
    <n v="600"/>
    <s v="BS"/>
  </r>
  <r>
    <x v="10"/>
    <x v="2"/>
    <n v="7"/>
    <x v="3"/>
    <n v="7"/>
    <d v="2021-07-07T00:00:00"/>
    <d v="1899-12-30T13:50:00"/>
    <x v="0"/>
    <s v="Pacheedah Shores Boat Ramp"/>
    <s v="Gordon Estuary"/>
    <n v="1"/>
    <x v="9"/>
    <s v="Wild"/>
    <x v="0"/>
    <n v="5"/>
    <n v="1"/>
    <n v="2"/>
    <n v="1"/>
    <s v="BS"/>
  </r>
  <r>
    <x v="10"/>
    <x v="2"/>
    <n v="7"/>
    <x v="3"/>
    <n v="7"/>
    <d v="2021-07-07T00:00:00"/>
    <d v="1899-12-30T13:50:00"/>
    <x v="0"/>
    <s v="Pacheedah Shores Boat Ramp"/>
    <s v="Gordon Estuary"/>
    <n v="1"/>
    <x v="9"/>
    <s v="Hatchery"/>
    <x v="3"/>
    <n v="5"/>
    <n v="2"/>
    <n v="3"/>
    <n v="1"/>
    <s v="BS"/>
  </r>
  <r>
    <x v="10"/>
    <x v="2"/>
    <n v="7"/>
    <x v="3"/>
    <n v="7"/>
    <d v="2021-07-07T00:00:00"/>
    <d v="1899-12-30T13:50:00"/>
    <x v="0"/>
    <s v="Pacheedah Shores Boat Ramp"/>
    <s v="Gordon Estuary"/>
    <n v="1"/>
    <x v="2"/>
    <s v="Wild"/>
    <x v="1"/>
    <n v="8"/>
    <n v="1"/>
    <n v="4"/>
    <n v="3"/>
    <s v="BS"/>
  </r>
  <r>
    <x v="10"/>
    <x v="2"/>
    <n v="7"/>
    <x v="3"/>
    <n v="7"/>
    <d v="2021-07-07T00:00:00"/>
    <d v="1899-12-30T13:50:00"/>
    <x v="0"/>
    <s v="Pacheedah Shores Boat Ramp"/>
    <s v="Gordon Estuary"/>
    <n v="1"/>
    <x v="3"/>
    <s v="Wild"/>
    <x v="1"/>
    <n v="9"/>
    <n v="1"/>
    <n v="4"/>
    <n v="3"/>
    <s v="BS"/>
  </r>
  <r>
    <x v="10"/>
    <x v="2"/>
    <n v="7"/>
    <x v="3"/>
    <n v="7"/>
    <d v="2021-07-07T00:00:00"/>
    <d v="1899-12-30T13:50:00"/>
    <x v="0"/>
    <s v="Pacheedah Shores Boat Ramp"/>
    <s v="Gordon Estuary"/>
    <n v="1"/>
    <x v="4"/>
    <s v="Wild"/>
    <x v="1"/>
    <n v="18"/>
    <n v="1"/>
    <n v="4"/>
    <n v="2"/>
    <s v="BS"/>
  </r>
  <r>
    <x v="10"/>
    <x v="2"/>
    <n v="7"/>
    <x v="3"/>
    <n v="7"/>
    <d v="2021-07-07T00:00:00"/>
    <d v="1899-12-30T13:50:00"/>
    <x v="0"/>
    <s v="Pacheedah Shores Boat Ramp"/>
    <s v="Gordon Estuary"/>
    <n v="1"/>
    <x v="5"/>
    <s v="Wild"/>
    <x v="1"/>
    <n v="15"/>
    <n v="1"/>
    <n v="4"/>
    <n v="9"/>
    <s v="BS"/>
  </r>
  <r>
    <x v="10"/>
    <x v="2"/>
    <n v="7"/>
    <x v="3"/>
    <n v="7"/>
    <d v="2021-07-07T00:00:00"/>
    <d v="1899-12-30T13:50:00"/>
    <x v="0"/>
    <s v="Pacheedah Shores Boat Ramp"/>
    <s v="Gordon Estuary"/>
    <n v="1"/>
    <x v="6"/>
    <s v="Wild"/>
    <x v="1"/>
    <n v="11"/>
    <n v="1"/>
    <n v="4"/>
    <n v="3"/>
    <s v="BS"/>
  </r>
  <r>
    <x v="10"/>
    <x v="2"/>
    <n v="7"/>
    <x v="3"/>
    <n v="7"/>
    <d v="2021-07-07T00:00:00"/>
    <d v="1899-12-30T13:50:00"/>
    <x v="0"/>
    <s v="Pacheedah Shores Boat Ramp"/>
    <s v="Gordon Estuary"/>
    <n v="1"/>
    <x v="10"/>
    <s v="Wild"/>
    <x v="1"/>
    <n v="13"/>
    <n v="1"/>
    <n v="4"/>
    <n v="9"/>
    <s v="BS"/>
  </r>
  <r>
    <x v="10"/>
    <x v="2"/>
    <n v="7"/>
    <x v="3"/>
    <n v="8"/>
    <d v="2021-07-08T00:00:00"/>
    <d v="1899-12-30T12:00:00"/>
    <x v="15"/>
    <s v="Q07, Central/South Arm confluence"/>
    <s v="San Juan Estuary"/>
    <n v="1"/>
    <x v="0"/>
    <s v="Wild"/>
    <x v="0"/>
    <n v="3"/>
    <n v="1"/>
    <n v="2"/>
    <n v="15"/>
    <s v="BS"/>
  </r>
  <r>
    <x v="10"/>
    <x v="2"/>
    <n v="7"/>
    <x v="3"/>
    <n v="8"/>
    <d v="2021-07-08T00:00:00"/>
    <d v="1899-12-30T12:00:00"/>
    <x v="15"/>
    <s v="Q07, Central/South Arm confluence"/>
    <s v="San Juan Estuary"/>
    <n v="1"/>
    <x v="0"/>
    <s v="Wild"/>
    <x v="3"/>
    <n v="3"/>
    <n v="1"/>
    <n v="3"/>
    <n v="9"/>
    <s v="BS"/>
  </r>
  <r>
    <x v="10"/>
    <x v="2"/>
    <n v="7"/>
    <x v="3"/>
    <n v="8"/>
    <d v="2021-07-08T00:00:00"/>
    <d v="1899-12-30T12:00:00"/>
    <x v="15"/>
    <s v="Q07, Central/South Arm confluence"/>
    <s v="San Juan Estuary"/>
    <n v="1"/>
    <x v="9"/>
    <s v="Wild"/>
    <x v="0"/>
    <n v="5"/>
    <n v="1"/>
    <n v="2"/>
    <n v="2"/>
    <s v="BS"/>
  </r>
  <r>
    <x v="10"/>
    <x v="2"/>
    <n v="7"/>
    <x v="3"/>
    <n v="8"/>
    <d v="2021-07-08T00:00:00"/>
    <d v="1899-12-30T12:00:00"/>
    <x v="15"/>
    <s v="Q07, Central/South Arm confluence"/>
    <s v="San Juan Estuary"/>
    <n v="1"/>
    <x v="9"/>
    <s v="Hatchery"/>
    <x v="3"/>
    <n v="5"/>
    <n v="2"/>
    <n v="3"/>
    <n v="9"/>
    <s v="BS"/>
  </r>
  <r>
    <x v="10"/>
    <x v="2"/>
    <n v="7"/>
    <x v="3"/>
    <n v="8"/>
    <d v="2021-07-08T00:00:00"/>
    <d v="1899-12-30T12:00:00"/>
    <x v="15"/>
    <s v="Q07, Central/South Arm confluence"/>
    <s v="San Juan Estuary"/>
    <n v="1"/>
    <x v="2"/>
    <s v="Wild"/>
    <x v="1"/>
    <n v="8"/>
    <n v="1"/>
    <n v="4"/>
    <n v="3"/>
    <s v="BS"/>
  </r>
  <r>
    <x v="10"/>
    <x v="2"/>
    <n v="7"/>
    <x v="3"/>
    <n v="8"/>
    <d v="2021-07-08T00:00:00"/>
    <d v="1899-12-30T12:00:00"/>
    <x v="15"/>
    <s v="Q07, Central/South Arm confluence"/>
    <s v="San Juan Estuary"/>
    <n v="1"/>
    <x v="3"/>
    <s v="Wild"/>
    <x v="1"/>
    <n v="9"/>
    <n v="1"/>
    <n v="4"/>
    <n v="2"/>
    <s v="BS"/>
  </r>
  <r>
    <x v="10"/>
    <x v="2"/>
    <n v="7"/>
    <x v="3"/>
    <n v="8"/>
    <d v="2021-07-08T00:00:00"/>
    <d v="1899-12-30T12:00:00"/>
    <x v="15"/>
    <s v="Q07, Central/South Arm confluence"/>
    <s v="San Juan Estuary"/>
    <n v="1"/>
    <x v="4"/>
    <s v="Wild"/>
    <x v="1"/>
    <n v="18"/>
    <n v="1"/>
    <n v="4"/>
    <n v="1"/>
    <s v="BS"/>
  </r>
  <r>
    <x v="10"/>
    <x v="2"/>
    <n v="7"/>
    <x v="3"/>
    <n v="8"/>
    <d v="2021-07-08T00:00:00"/>
    <d v="1899-12-30T12:00:00"/>
    <x v="15"/>
    <s v="Q07, Central/South Arm confluence"/>
    <s v="San Juan Estuary"/>
    <n v="1"/>
    <x v="5"/>
    <s v="Wild"/>
    <x v="1"/>
    <n v="15"/>
    <n v="1"/>
    <n v="4"/>
    <n v="3"/>
    <s v="BS"/>
  </r>
  <r>
    <x v="10"/>
    <x v="2"/>
    <n v="7"/>
    <x v="3"/>
    <n v="8"/>
    <d v="2021-07-08T00:00:00"/>
    <d v="1899-12-30T12:00:00"/>
    <x v="15"/>
    <s v="Q07, Central/South Arm confluence"/>
    <s v="San Juan Estuary"/>
    <n v="1"/>
    <x v="10"/>
    <s v="Wild"/>
    <x v="1"/>
    <n v="13"/>
    <n v="1"/>
    <n v="4"/>
    <n v="297"/>
    <s v="BS"/>
  </r>
  <r>
    <x v="10"/>
    <x v="2"/>
    <n v="7"/>
    <x v="3"/>
    <n v="8"/>
    <d v="2021-07-08T00:00:00"/>
    <d v="1899-12-30T13:00:00"/>
    <x v="2"/>
    <s v="South Arm SJ (Old Mill)"/>
    <s v="San Juan Estuary"/>
    <n v="1"/>
    <x v="0"/>
    <s v="Wild"/>
    <x v="0"/>
    <n v="3"/>
    <n v="1"/>
    <n v="2"/>
    <n v="3"/>
    <s v="BS"/>
  </r>
  <r>
    <x v="10"/>
    <x v="2"/>
    <n v="7"/>
    <x v="3"/>
    <n v="8"/>
    <d v="2021-07-08T00:00:00"/>
    <d v="1899-12-30T13:00:00"/>
    <x v="2"/>
    <s v="South Arm SJ (Old Mill)"/>
    <s v="San Juan Estuary"/>
    <n v="1"/>
    <x v="0"/>
    <s v="Wild"/>
    <x v="3"/>
    <n v="3"/>
    <n v="1"/>
    <n v="3"/>
    <n v="1"/>
    <s v="BS"/>
  </r>
  <r>
    <x v="10"/>
    <x v="2"/>
    <n v="7"/>
    <x v="3"/>
    <n v="8"/>
    <d v="2021-07-08T00:00:00"/>
    <d v="1899-12-30T13:00:00"/>
    <x v="2"/>
    <s v="South Arm SJ (Old Mill)"/>
    <s v="San Juan Estuary"/>
    <n v="1"/>
    <x v="9"/>
    <s v="Hatchery"/>
    <x v="3"/>
    <n v="5"/>
    <n v="2"/>
    <n v="3"/>
    <n v="2"/>
    <s v="BS"/>
  </r>
  <r>
    <x v="10"/>
    <x v="2"/>
    <n v="7"/>
    <x v="3"/>
    <n v="8"/>
    <d v="2021-07-08T00:00:00"/>
    <d v="1899-12-30T13:00:00"/>
    <x v="2"/>
    <s v="South Arm SJ (Old Mill)"/>
    <s v="San Juan Estuary"/>
    <n v="1"/>
    <x v="4"/>
    <s v="Wild"/>
    <x v="1"/>
    <n v="18"/>
    <n v="1"/>
    <n v="4"/>
    <n v="3"/>
    <s v="BS"/>
  </r>
  <r>
    <x v="10"/>
    <x v="2"/>
    <n v="7"/>
    <x v="3"/>
    <n v="8"/>
    <d v="2021-07-08T00:00:00"/>
    <d v="1899-12-30T13:28:00"/>
    <x v="11"/>
    <s v="Q4, u/s of Tanis's template site"/>
    <s v="San Juan Estuary"/>
    <n v="1"/>
    <x v="9"/>
    <s v="Wild"/>
    <x v="0"/>
    <n v="5"/>
    <n v="1"/>
    <n v="2"/>
    <n v="1"/>
    <s v="BS"/>
  </r>
  <r>
    <x v="10"/>
    <x v="2"/>
    <n v="7"/>
    <x v="3"/>
    <n v="8"/>
    <d v="2021-07-08T00:00:00"/>
    <d v="1899-12-30T13:28:00"/>
    <x v="11"/>
    <s v="Q4, u/s of Tanis's template site"/>
    <s v="San Juan Estuary"/>
    <n v="1"/>
    <x v="0"/>
    <s v="Wild"/>
    <x v="0"/>
    <n v="3"/>
    <n v="1"/>
    <n v="2"/>
    <n v="15"/>
    <s v="BS"/>
  </r>
  <r>
    <x v="10"/>
    <x v="2"/>
    <n v="7"/>
    <x v="3"/>
    <n v="8"/>
    <d v="2021-07-08T00:00:00"/>
    <d v="1899-12-30T13:28:00"/>
    <x v="11"/>
    <s v="Q4, u/s of Tanis's template site"/>
    <s v="San Juan Estuary"/>
    <n v="1"/>
    <x v="2"/>
    <s v="Wild"/>
    <x v="1"/>
    <n v="8"/>
    <n v="1"/>
    <n v="4"/>
    <n v="2"/>
    <s v="BS"/>
  </r>
  <r>
    <x v="10"/>
    <x v="2"/>
    <n v="7"/>
    <x v="3"/>
    <n v="8"/>
    <d v="2021-07-08T00:00:00"/>
    <d v="1899-12-30T13:28:00"/>
    <x v="11"/>
    <s v="Q4, u/s of Tanis's template site"/>
    <s v="San Juan Estuary"/>
    <n v="1"/>
    <x v="6"/>
    <s v="Wild"/>
    <x v="1"/>
    <n v="11"/>
    <n v="1"/>
    <n v="4"/>
    <n v="6"/>
    <s v="BS"/>
  </r>
  <r>
    <x v="10"/>
    <x v="2"/>
    <n v="7"/>
    <x v="3"/>
    <n v="8"/>
    <d v="2021-07-08T00:00:00"/>
    <d v="1899-12-30T13:28:00"/>
    <x v="11"/>
    <s v="Q4, u/s of Tanis's template site"/>
    <s v="San Juan Estuary"/>
    <n v="1"/>
    <x v="10"/>
    <s v="Wild"/>
    <x v="1"/>
    <n v="13"/>
    <n v="1"/>
    <n v="4"/>
    <n v="23"/>
    <s v="BS"/>
  </r>
  <r>
    <x v="10"/>
    <x v="2"/>
    <n v="7"/>
    <x v="3"/>
    <n v="8"/>
    <d v="2021-07-08T00:00:00"/>
    <d v="1899-12-30T14:00:00"/>
    <x v="15"/>
    <s v="Q07, Central/South Arm confluence"/>
    <s v="San Juan Estuary"/>
    <n v="1"/>
    <x v="0"/>
    <s v="Wild"/>
    <x v="0"/>
    <n v="3"/>
    <n v="1"/>
    <n v="2"/>
    <n v="28"/>
    <s v="BS"/>
  </r>
  <r>
    <x v="10"/>
    <x v="2"/>
    <n v="7"/>
    <x v="3"/>
    <n v="8"/>
    <d v="2021-07-08T00:00:00"/>
    <d v="1899-12-30T14:00:00"/>
    <x v="15"/>
    <s v="Q07, Central/South Arm confluence"/>
    <s v="San Juan Estuary"/>
    <n v="1"/>
    <x v="2"/>
    <s v="Wild"/>
    <x v="1"/>
    <n v="8"/>
    <n v="1"/>
    <n v="4"/>
    <n v="5"/>
    <s v="BS"/>
  </r>
  <r>
    <x v="10"/>
    <x v="2"/>
    <n v="7"/>
    <x v="3"/>
    <n v="8"/>
    <d v="2021-07-08T00:00:00"/>
    <d v="1899-12-30T14:00:00"/>
    <x v="15"/>
    <s v="Q07, Central/South Arm confluence"/>
    <s v="San Juan Estuary"/>
    <n v="1"/>
    <x v="3"/>
    <s v="Wild"/>
    <x v="1"/>
    <n v="9"/>
    <n v="1"/>
    <n v="4"/>
    <n v="2"/>
    <s v="BS"/>
  </r>
  <r>
    <x v="10"/>
    <x v="2"/>
    <n v="7"/>
    <x v="3"/>
    <n v="8"/>
    <d v="2021-07-08T00:00:00"/>
    <d v="1899-12-30T14:07:00"/>
    <x v="38"/>
    <s v="Q09, San Juan mouth"/>
    <s v="San Juan Estuary"/>
    <n v="1"/>
    <x v="0"/>
    <s v="Wild"/>
    <x v="0"/>
    <n v="3"/>
    <n v="1"/>
    <n v="2"/>
    <n v="17"/>
    <s v="BS"/>
  </r>
  <r>
    <x v="10"/>
    <x v="2"/>
    <n v="7"/>
    <x v="3"/>
    <n v="8"/>
    <d v="2021-07-08T00:00:00"/>
    <d v="1899-12-30T14:07:00"/>
    <x v="38"/>
    <s v="Q09, San Juan mouth"/>
    <s v="San Juan Estuary"/>
    <n v="1"/>
    <x v="0"/>
    <s v="Wild"/>
    <x v="3"/>
    <n v="3"/>
    <n v="1"/>
    <n v="3"/>
    <n v="1"/>
    <s v="BS"/>
  </r>
  <r>
    <x v="10"/>
    <x v="2"/>
    <n v="7"/>
    <x v="3"/>
    <n v="8"/>
    <d v="2021-07-08T00:00:00"/>
    <d v="1899-12-30T14:07:00"/>
    <x v="38"/>
    <s v="Q09, San Juan mouth"/>
    <s v="San Juan Estuary"/>
    <n v="1"/>
    <x v="2"/>
    <s v="Wild"/>
    <x v="1"/>
    <n v="8"/>
    <n v="1"/>
    <n v="4"/>
    <n v="7"/>
    <s v="BS"/>
  </r>
  <r>
    <x v="10"/>
    <x v="2"/>
    <n v="7"/>
    <x v="3"/>
    <n v="8"/>
    <d v="2021-07-08T00:00:00"/>
    <d v="1899-12-30T14:07:00"/>
    <x v="38"/>
    <s v="Q09, San Juan mouth"/>
    <s v="San Juan Estuary"/>
    <n v="1"/>
    <x v="3"/>
    <s v="Wild"/>
    <x v="1"/>
    <n v="9"/>
    <n v="1"/>
    <n v="4"/>
    <n v="5"/>
    <s v="BS"/>
  </r>
  <r>
    <x v="10"/>
    <x v="2"/>
    <n v="7"/>
    <x v="3"/>
    <n v="8"/>
    <d v="2021-07-08T00:00:00"/>
    <d v="1899-12-30T14:07:00"/>
    <x v="38"/>
    <s v="Q09, San Juan mouth"/>
    <s v="San Juan Estuary"/>
    <n v="1"/>
    <x v="4"/>
    <s v="Wild"/>
    <x v="1"/>
    <n v="18"/>
    <n v="1"/>
    <n v="4"/>
    <n v="6"/>
    <s v="BS"/>
  </r>
  <r>
    <x v="10"/>
    <x v="2"/>
    <n v="7"/>
    <x v="3"/>
    <n v="8"/>
    <d v="2021-07-08T00:00:00"/>
    <d v="1899-12-30T14:07:00"/>
    <x v="38"/>
    <s v="Q09, San Juan mouth"/>
    <s v="San Juan Estuary"/>
    <n v="1"/>
    <x v="5"/>
    <s v="Wild"/>
    <x v="1"/>
    <n v="15"/>
    <n v="1"/>
    <n v="4"/>
    <n v="3"/>
    <s v="BS"/>
  </r>
  <r>
    <x v="10"/>
    <x v="2"/>
    <n v="7"/>
    <x v="3"/>
    <n v="8"/>
    <d v="2021-07-08T00:00:00"/>
    <d v="1899-12-30T14:07:00"/>
    <x v="38"/>
    <s v="Q09, San Juan mouth"/>
    <s v="San Juan Estuary"/>
    <n v="1"/>
    <x v="10"/>
    <s v="Wild"/>
    <x v="1"/>
    <n v="13"/>
    <n v="1"/>
    <n v="4"/>
    <n v="630"/>
    <s v="BS"/>
  </r>
  <r>
    <x v="10"/>
    <x v="2"/>
    <n v="7"/>
    <x v="3"/>
    <n v="8"/>
    <d v="2021-07-08T00:00:00"/>
    <d v="1899-12-30T15:35:00"/>
    <x v="15"/>
    <s v="Q07, Central/South Arm confluence"/>
    <s v="San Juan Estuary"/>
    <n v="1"/>
    <x v="3"/>
    <s v="Wild"/>
    <x v="1"/>
    <n v="9"/>
    <n v="1"/>
    <n v="4"/>
    <m/>
    <s v="BS"/>
  </r>
  <r>
    <x v="11"/>
    <x v="2"/>
    <n v="7"/>
    <x v="3"/>
    <n v="15"/>
    <d v="2021-07-15T00:00:00"/>
    <d v="1899-12-30T09:23:00"/>
    <x v="4"/>
    <s v="Butch's (Gordon R.)"/>
    <s v="Gordon Estuary"/>
    <n v="1"/>
    <x v="9"/>
    <s v="Hatchery"/>
    <x v="3"/>
    <n v="5"/>
    <n v="2"/>
    <n v="3"/>
    <n v="4"/>
    <s v="BS"/>
  </r>
  <r>
    <x v="11"/>
    <x v="2"/>
    <n v="7"/>
    <x v="3"/>
    <n v="15"/>
    <d v="2021-07-15T00:00:00"/>
    <d v="1899-12-30T09:50:00"/>
    <x v="8"/>
    <s v="Q01, left bank Gordon up from confluence"/>
    <s v="Gordon Estuary"/>
    <n v="1"/>
    <x v="2"/>
    <s v="Wild"/>
    <x v="1"/>
    <n v="8"/>
    <n v="1"/>
    <n v="4"/>
    <n v="6"/>
    <s v="BS"/>
  </r>
  <r>
    <x v="11"/>
    <x v="2"/>
    <n v="7"/>
    <x v="3"/>
    <n v="15"/>
    <d v="2021-07-15T00:00:00"/>
    <d v="1899-12-30T09:50:00"/>
    <x v="8"/>
    <s v="Q01, left bank Gordon up from confluence"/>
    <s v="Gordon Estuary"/>
    <n v="1"/>
    <x v="4"/>
    <s v="Wild"/>
    <x v="1"/>
    <n v="18"/>
    <n v="1"/>
    <n v="4"/>
    <n v="1"/>
    <s v="BS"/>
  </r>
  <r>
    <x v="11"/>
    <x v="2"/>
    <n v="7"/>
    <x v="3"/>
    <n v="15"/>
    <d v="2021-07-15T00:00:00"/>
    <d v="1899-12-30T09:50:00"/>
    <x v="8"/>
    <s v="Q01, left bank Gordon up from confluence"/>
    <s v="Gordon Estuary"/>
    <n v="1"/>
    <x v="5"/>
    <s v="Wild"/>
    <x v="1"/>
    <n v="15"/>
    <n v="1"/>
    <n v="4"/>
    <n v="17"/>
    <s v="BS"/>
  </r>
  <r>
    <x v="11"/>
    <x v="2"/>
    <n v="7"/>
    <x v="3"/>
    <n v="15"/>
    <d v="2021-07-15T00:00:00"/>
    <d v="1899-12-30T09:50:00"/>
    <x v="8"/>
    <s v="Q01, left bank Gordon up from confluence"/>
    <s v="Gordon Estuary"/>
    <n v="1"/>
    <x v="6"/>
    <s v="Wild"/>
    <x v="1"/>
    <n v="11"/>
    <n v="1"/>
    <n v="4"/>
    <n v="1"/>
    <s v="BS"/>
  </r>
  <r>
    <x v="11"/>
    <x v="2"/>
    <n v="7"/>
    <x v="3"/>
    <n v="15"/>
    <d v="2021-07-15T00:00:00"/>
    <d v="1899-12-30T09:50:00"/>
    <x v="8"/>
    <s v="Q01, left bank Gordon up from confluence"/>
    <s v="Gordon Estuary"/>
    <n v="1"/>
    <x v="9"/>
    <s v="Wild"/>
    <x v="3"/>
    <n v="5"/>
    <n v="1"/>
    <n v="3"/>
    <n v="1"/>
    <s v="BS"/>
  </r>
  <r>
    <x v="11"/>
    <x v="2"/>
    <n v="7"/>
    <x v="3"/>
    <n v="15"/>
    <d v="2021-07-15T00:00:00"/>
    <d v="1899-12-30T10:10:00"/>
    <x v="9"/>
    <s v="Q Jeff (right bank opposite N. Arm confl.)"/>
    <s v="Gordon Estuary"/>
    <n v="1"/>
    <x v="0"/>
    <s v="Wild"/>
    <x v="0"/>
    <n v="3"/>
    <n v="1"/>
    <n v="2"/>
    <n v="2"/>
    <s v="BS"/>
  </r>
  <r>
    <x v="11"/>
    <x v="2"/>
    <n v="7"/>
    <x v="3"/>
    <n v="15"/>
    <d v="2021-07-15T00:00:00"/>
    <d v="1899-12-30T10:10:00"/>
    <x v="9"/>
    <s v="Q Jeff (right bank opposite N. Arm confl.)"/>
    <s v="Gordon Estuary"/>
    <n v="1"/>
    <x v="9"/>
    <s v="Wild"/>
    <x v="3"/>
    <n v="5"/>
    <n v="1"/>
    <n v="3"/>
    <n v="2"/>
    <s v="BS"/>
  </r>
  <r>
    <x v="11"/>
    <x v="2"/>
    <n v="7"/>
    <x v="3"/>
    <n v="15"/>
    <d v="2021-07-15T00:00:00"/>
    <d v="1899-12-30T10:10:00"/>
    <x v="9"/>
    <s v="Q Jeff (right bank opposite N. Arm confl.)"/>
    <s v="Gordon Estuary"/>
    <n v="1"/>
    <x v="2"/>
    <s v="Wild"/>
    <x v="1"/>
    <n v="8"/>
    <n v="1"/>
    <n v="4"/>
    <n v="18"/>
    <s v="BS"/>
  </r>
  <r>
    <x v="11"/>
    <x v="2"/>
    <n v="7"/>
    <x v="3"/>
    <n v="15"/>
    <d v="2021-07-15T00:00:00"/>
    <d v="1899-12-30T10:10:00"/>
    <x v="9"/>
    <s v="Q Jeff (right bank opposite N. Arm confl.)"/>
    <s v="Gordon Estuary"/>
    <n v="1"/>
    <x v="3"/>
    <s v="Wild"/>
    <x v="1"/>
    <n v="9"/>
    <n v="1"/>
    <n v="4"/>
    <n v="6"/>
    <s v="BS"/>
  </r>
  <r>
    <x v="11"/>
    <x v="2"/>
    <n v="7"/>
    <x v="3"/>
    <n v="15"/>
    <d v="2021-07-15T00:00:00"/>
    <d v="1899-12-30T10:10:00"/>
    <x v="9"/>
    <s v="Q Jeff (right bank opposite N. Arm confl.)"/>
    <s v="Gordon Estuary"/>
    <n v="1"/>
    <x v="4"/>
    <s v="Wild"/>
    <x v="1"/>
    <n v="18"/>
    <n v="1"/>
    <n v="4"/>
    <n v="3"/>
    <s v="BS"/>
  </r>
  <r>
    <x v="11"/>
    <x v="2"/>
    <n v="7"/>
    <x v="3"/>
    <n v="15"/>
    <d v="2021-07-15T00:00:00"/>
    <d v="1899-12-30T10:10:00"/>
    <x v="9"/>
    <s v="Q Jeff (right bank opposite N. Arm confl.)"/>
    <s v="Gordon Estuary"/>
    <n v="1"/>
    <x v="5"/>
    <s v="Wild"/>
    <x v="1"/>
    <n v="15"/>
    <n v="1"/>
    <n v="4"/>
    <n v="56"/>
    <s v="BS"/>
  </r>
  <r>
    <x v="11"/>
    <x v="2"/>
    <n v="7"/>
    <x v="3"/>
    <n v="15"/>
    <d v="2021-07-15T00:00:00"/>
    <d v="1899-12-30T11:00:00"/>
    <x v="0"/>
    <s v="Pacheedah Shores Boat Ramp"/>
    <s v="Gordon Estuary"/>
    <n v="1"/>
    <x v="0"/>
    <s v="Wild"/>
    <x v="0"/>
    <n v="3"/>
    <n v="1"/>
    <n v="2"/>
    <n v="1"/>
    <s v="BS"/>
  </r>
  <r>
    <x v="11"/>
    <x v="2"/>
    <n v="7"/>
    <x v="3"/>
    <n v="15"/>
    <d v="2021-07-15T00:00:00"/>
    <d v="1899-12-30T11:00:00"/>
    <x v="0"/>
    <s v="Pacheedah Shores Boat Ramp"/>
    <s v="Gordon Estuary"/>
    <n v="1"/>
    <x v="9"/>
    <s v="Wild"/>
    <x v="3"/>
    <n v="5"/>
    <n v="1"/>
    <n v="3"/>
    <n v="1"/>
    <s v="BS"/>
  </r>
  <r>
    <x v="11"/>
    <x v="2"/>
    <n v="7"/>
    <x v="3"/>
    <n v="15"/>
    <d v="2021-07-15T00:00:00"/>
    <d v="1899-12-30T11:00:00"/>
    <x v="0"/>
    <s v="Pacheedah Shores Boat Ramp"/>
    <s v="Gordon Estuary"/>
    <n v="1"/>
    <x v="10"/>
    <s v="Wild"/>
    <x v="1"/>
    <n v="13"/>
    <n v="1"/>
    <n v="4"/>
    <n v="1000"/>
    <s v="BS"/>
  </r>
  <r>
    <x v="11"/>
    <x v="2"/>
    <n v="7"/>
    <x v="3"/>
    <n v="16"/>
    <d v="2021-07-16T00:00:00"/>
    <d v="1899-12-30T09:10:00"/>
    <x v="15"/>
    <s v="Q07, Central/South Arm confluence"/>
    <s v="San Juan Estuary"/>
    <n v="1"/>
    <x v="0"/>
    <s v="Wild"/>
    <x v="0"/>
    <n v="3"/>
    <n v="1"/>
    <n v="2"/>
    <n v="10"/>
    <s v="BS"/>
  </r>
  <r>
    <x v="11"/>
    <x v="2"/>
    <n v="7"/>
    <x v="3"/>
    <n v="16"/>
    <d v="2021-07-16T00:00:00"/>
    <d v="1899-12-30T09:10:00"/>
    <x v="15"/>
    <s v="Q07, Central/South Arm confluence"/>
    <s v="San Juan Estuary"/>
    <n v="1"/>
    <x v="0"/>
    <s v="Wild"/>
    <x v="3"/>
    <n v="3"/>
    <n v="1"/>
    <n v="3"/>
    <n v="4"/>
    <s v="BS"/>
  </r>
  <r>
    <x v="11"/>
    <x v="2"/>
    <n v="7"/>
    <x v="3"/>
    <n v="16"/>
    <d v="2021-07-16T00:00:00"/>
    <d v="1899-12-30T09:10:00"/>
    <x v="15"/>
    <s v="Q07, Central/South Arm confluence"/>
    <s v="San Juan Estuary"/>
    <n v="1"/>
    <x v="5"/>
    <s v="Wild"/>
    <x v="1"/>
    <n v="15"/>
    <n v="1"/>
    <n v="4"/>
    <n v="6"/>
    <s v="BS"/>
  </r>
  <r>
    <x v="11"/>
    <x v="2"/>
    <n v="7"/>
    <x v="3"/>
    <n v="16"/>
    <d v="2021-07-16T00:00:00"/>
    <d v="1899-12-30T09:10:00"/>
    <x v="15"/>
    <s v="Q07, Central/South Arm confluence"/>
    <s v="San Juan Estuary"/>
    <n v="1"/>
    <x v="2"/>
    <s v="Wild"/>
    <x v="1"/>
    <n v="8"/>
    <n v="1"/>
    <n v="4"/>
    <n v="6"/>
    <s v="BS"/>
  </r>
  <r>
    <x v="11"/>
    <x v="2"/>
    <n v="7"/>
    <x v="3"/>
    <n v="16"/>
    <d v="2021-07-16T00:00:00"/>
    <d v="1899-12-30T09:10:00"/>
    <x v="15"/>
    <s v="Q07, Central/South Arm confluence"/>
    <s v="San Juan Estuary"/>
    <n v="1"/>
    <x v="3"/>
    <s v="Wild"/>
    <x v="1"/>
    <n v="9"/>
    <n v="1"/>
    <n v="4"/>
    <n v="2"/>
    <s v="BS"/>
  </r>
  <r>
    <x v="11"/>
    <x v="2"/>
    <n v="7"/>
    <x v="3"/>
    <n v="16"/>
    <d v="2021-07-16T00:00:00"/>
    <d v="1899-12-30T09:45:00"/>
    <x v="2"/>
    <s v="South Arm SJ (Old Mill)"/>
    <s v="San Juan Estuary"/>
    <n v="1"/>
    <x v="0"/>
    <s v="Wild"/>
    <x v="0"/>
    <n v="3"/>
    <n v="1"/>
    <n v="2"/>
    <n v="2"/>
    <s v="BS"/>
  </r>
  <r>
    <x v="11"/>
    <x v="2"/>
    <n v="7"/>
    <x v="3"/>
    <n v="16"/>
    <d v="2021-07-16T00:00:00"/>
    <d v="1899-12-30T10:10:00"/>
    <x v="11"/>
    <s v="Q4, u/s of Tanis's template site"/>
    <s v="San Juan Estuary"/>
    <n v="1"/>
    <x v="0"/>
    <s v="Wild"/>
    <x v="0"/>
    <n v="3"/>
    <n v="1"/>
    <n v="2"/>
    <n v="15"/>
    <s v="BS"/>
  </r>
  <r>
    <x v="11"/>
    <x v="2"/>
    <n v="7"/>
    <x v="3"/>
    <n v="16"/>
    <d v="2021-07-16T00:00:00"/>
    <d v="1899-12-30T10:10:00"/>
    <x v="11"/>
    <s v="Q4, u/s of Tanis's template site"/>
    <s v="San Juan Estuary"/>
    <n v="1"/>
    <x v="2"/>
    <s v="Wild"/>
    <x v="1"/>
    <n v="8"/>
    <n v="1"/>
    <n v="4"/>
    <n v="7"/>
    <s v="BS"/>
  </r>
  <r>
    <x v="11"/>
    <x v="2"/>
    <n v="7"/>
    <x v="3"/>
    <n v="16"/>
    <d v="2021-07-16T00:00:00"/>
    <d v="1899-12-30T10:10:00"/>
    <x v="11"/>
    <s v="Q4, u/s of Tanis's template site"/>
    <s v="San Juan Estuary"/>
    <n v="1"/>
    <x v="5"/>
    <s v="Wild"/>
    <x v="1"/>
    <n v="15"/>
    <n v="1"/>
    <n v="4"/>
    <n v="1"/>
    <s v="BS"/>
  </r>
  <r>
    <x v="11"/>
    <x v="2"/>
    <n v="7"/>
    <x v="3"/>
    <n v="16"/>
    <d v="2021-07-16T00:00:00"/>
    <d v="1899-12-30T10:10:00"/>
    <x v="11"/>
    <s v="Q4, u/s of Tanis's template site"/>
    <s v="San Juan Estuary"/>
    <n v="1"/>
    <x v="6"/>
    <s v="Wild"/>
    <x v="1"/>
    <n v="11"/>
    <n v="1"/>
    <n v="4"/>
    <n v="7"/>
    <s v="BS"/>
  </r>
  <r>
    <x v="11"/>
    <x v="2"/>
    <n v="7"/>
    <x v="3"/>
    <n v="16"/>
    <d v="2021-07-16T00:00:00"/>
    <d v="1899-12-30T10:50:00"/>
    <x v="38"/>
    <s v="Q09, San Juan mouth"/>
    <s v="San Juan Estuary"/>
    <n v="1"/>
    <x v="9"/>
    <s v="Wild"/>
    <x v="3"/>
    <n v="5"/>
    <n v="1"/>
    <n v="3"/>
    <n v="2"/>
    <s v="BS"/>
  </r>
  <r>
    <x v="11"/>
    <x v="2"/>
    <n v="7"/>
    <x v="3"/>
    <n v="16"/>
    <d v="2021-07-16T00:00:00"/>
    <d v="1899-12-30T10:50:00"/>
    <x v="38"/>
    <s v="Q09, San Juan mouth"/>
    <s v="San Juan Estuary"/>
    <n v="1"/>
    <x v="0"/>
    <s v="Wild"/>
    <x v="0"/>
    <n v="3"/>
    <n v="1"/>
    <n v="2"/>
    <n v="2"/>
    <s v="BS"/>
  </r>
  <r>
    <x v="11"/>
    <x v="2"/>
    <n v="7"/>
    <x v="3"/>
    <n v="16"/>
    <d v="2021-07-16T00:00:00"/>
    <d v="1899-12-30T10:50:00"/>
    <x v="38"/>
    <s v="Q09, San Juan mouth"/>
    <s v="San Juan Estuary"/>
    <n v="1"/>
    <x v="0"/>
    <s v="Wild"/>
    <x v="3"/>
    <n v="3"/>
    <n v="1"/>
    <n v="3"/>
    <n v="82"/>
    <s v="BS"/>
  </r>
  <r>
    <x v="11"/>
    <x v="2"/>
    <n v="7"/>
    <x v="3"/>
    <n v="16"/>
    <d v="2021-07-16T00:00:00"/>
    <d v="1899-12-30T10:50:00"/>
    <x v="38"/>
    <s v="Q09, San Juan mouth"/>
    <s v="San Juan Estuary"/>
    <n v="1"/>
    <x v="2"/>
    <s v="Wild"/>
    <x v="1"/>
    <n v="8"/>
    <n v="1"/>
    <n v="4"/>
    <n v="25"/>
    <s v="BS"/>
  </r>
  <r>
    <x v="11"/>
    <x v="2"/>
    <n v="7"/>
    <x v="3"/>
    <n v="16"/>
    <d v="2021-07-16T00:00:00"/>
    <d v="1899-12-30T10:50:00"/>
    <x v="38"/>
    <s v="Q09, San Juan mouth"/>
    <s v="San Juan Estuary"/>
    <n v="1"/>
    <x v="3"/>
    <s v="Wild"/>
    <x v="1"/>
    <n v="9"/>
    <n v="1"/>
    <n v="4"/>
    <n v="10"/>
    <s v="BS"/>
  </r>
  <r>
    <x v="11"/>
    <x v="2"/>
    <n v="7"/>
    <x v="3"/>
    <n v="16"/>
    <d v="2021-07-16T00:00:00"/>
    <d v="1899-12-30T10:50:00"/>
    <x v="38"/>
    <s v="Q09, San Juan mouth"/>
    <s v="San Juan Estuary"/>
    <n v="1"/>
    <x v="4"/>
    <s v="Wild"/>
    <x v="1"/>
    <n v="18"/>
    <n v="1"/>
    <n v="4"/>
    <n v="15"/>
    <s v="BS"/>
  </r>
  <r>
    <x v="11"/>
    <x v="2"/>
    <n v="7"/>
    <x v="3"/>
    <n v="16"/>
    <d v="2021-07-16T00:00:00"/>
    <d v="1899-12-30T10:50:00"/>
    <x v="38"/>
    <s v="Q09, San Juan mouth"/>
    <s v="San Juan Estuary"/>
    <n v="1"/>
    <x v="5"/>
    <s v="Wild"/>
    <x v="1"/>
    <n v="15"/>
    <n v="1"/>
    <n v="4"/>
    <n v="10"/>
    <s v="BS"/>
  </r>
  <r>
    <x v="11"/>
    <x v="2"/>
    <n v="7"/>
    <x v="3"/>
    <n v="16"/>
    <d v="2021-07-16T00:00:00"/>
    <d v="1899-12-30T10:50:00"/>
    <x v="38"/>
    <s v="Q09, San Juan mouth"/>
    <s v="San Juan Estuary"/>
    <n v="1"/>
    <x v="6"/>
    <s v="Wild"/>
    <x v="1"/>
    <n v="11"/>
    <n v="1"/>
    <n v="4"/>
    <n v="6"/>
    <s v="BS"/>
  </r>
  <r>
    <x v="11"/>
    <x v="2"/>
    <n v="7"/>
    <x v="3"/>
    <n v="16"/>
    <d v="2021-07-16T00:00:00"/>
    <d v="1899-12-30T10:50:00"/>
    <x v="38"/>
    <s v="Q09, San Juan mouth"/>
    <s v="San Juan Estuary"/>
    <n v="1"/>
    <x v="10"/>
    <s v="Wild"/>
    <x v="1"/>
    <n v="13"/>
    <n v="1"/>
    <n v="4"/>
    <n v="800"/>
    <s v="BS"/>
  </r>
  <r>
    <x v="11"/>
    <x v="2"/>
    <n v="7"/>
    <x v="3"/>
    <n v="16"/>
    <d v="2021-07-16T00:00:00"/>
    <d v="1899-12-30T13:21:00"/>
    <x v="25"/>
    <s v="Site 6, just upstream of bridge"/>
    <s v="Gordon Estuary"/>
    <n v="1"/>
    <x v="0"/>
    <s v="Wild"/>
    <x v="0"/>
    <n v="3"/>
    <n v="1"/>
    <n v="2"/>
    <n v="35"/>
    <s v="PS"/>
  </r>
  <r>
    <x v="11"/>
    <x v="2"/>
    <n v="7"/>
    <x v="3"/>
    <n v="16"/>
    <d v="2021-07-16T00:00:00"/>
    <d v="1899-12-30T13:21:00"/>
    <x v="25"/>
    <s v="Site 6, just upstream of bridge"/>
    <s v="Gordon Estuary"/>
    <n v="1"/>
    <x v="2"/>
    <s v="Wild"/>
    <x v="1"/>
    <n v="8"/>
    <n v="1"/>
    <n v="4"/>
    <n v="1"/>
    <s v="PS"/>
  </r>
  <r>
    <x v="11"/>
    <x v="2"/>
    <n v="7"/>
    <x v="3"/>
    <n v="16"/>
    <d v="2021-07-16T00:00:00"/>
    <d v="1899-12-30T13:21:00"/>
    <x v="25"/>
    <s v="Site 6, just upstream of bridge"/>
    <s v="Gordon Estuary"/>
    <n v="1"/>
    <x v="3"/>
    <s v="Wild"/>
    <x v="1"/>
    <n v="9"/>
    <n v="1"/>
    <n v="4"/>
    <n v="60"/>
    <s v="PS"/>
  </r>
  <r>
    <x v="11"/>
    <x v="2"/>
    <n v="7"/>
    <x v="3"/>
    <n v="16"/>
    <d v="2021-07-16T00:00:00"/>
    <d v="1899-12-30T14:12:00"/>
    <x v="12"/>
    <s v="Mouth of Site 7 inlet, north side"/>
    <s v="Gordon Estuary"/>
    <n v="1"/>
    <x v="0"/>
    <s v="Wild"/>
    <x v="0"/>
    <n v="3"/>
    <n v="1"/>
    <n v="2"/>
    <n v="2"/>
    <s v="BS"/>
  </r>
  <r>
    <x v="11"/>
    <x v="2"/>
    <n v="7"/>
    <x v="3"/>
    <n v="16"/>
    <d v="2021-07-16T00:00:00"/>
    <d v="1899-12-30T14:12:00"/>
    <x v="12"/>
    <s v="Mouth of Site 7 inlet, north side"/>
    <s v="Gordon Estuary"/>
    <n v="1"/>
    <x v="9"/>
    <s v="Wild"/>
    <x v="3"/>
    <n v="5"/>
    <n v="1"/>
    <n v="3"/>
    <n v="1"/>
    <s v="BS"/>
  </r>
  <r>
    <x v="11"/>
    <x v="2"/>
    <n v="7"/>
    <x v="3"/>
    <n v="16"/>
    <d v="2021-07-16T00:00:00"/>
    <d v="1899-12-30T14:12:00"/>
    <x v="12"/>
    <s v="Mouth of Site 7 inlet, north side"/>
    <s v="Gordon Estuary"/>
    <n v="1"/>
    <x v="2"/>
    <s v="Wild"/>
    <x v="1"/>
    <n v="8"/>
    <n v="1"/>
    <n v="4"/>
    <n v="4"/>
    <s v="BS"/>
  </r>
  <r>
    <x v="11"/>
    <x v="2"/>
    <n v="7"/>
    <x v="3"/>
    <n v="16"/>
    <d v="2021-07-16T00:00:00"/>
    <d v="1899-12-30T14:12:00"/>
    <x v="12"/>
    <s v="Mouth of Site 7 inlet, north side"/>
    <s v="Gordon Estuary"/>
    <n v="1"/>
    <x v="4"/>
    <s v="Wild"/>
    <x v="1"/>
    <n v="18"/>
    <n v="1"/>
    <n v="4"/>
    <n v="3"/>
    <s v="BS"/>
  </r>
  <r>
    <x v="11"/>
    <x v="2"/>
    <n v="7"/>
    <x v="3"/>
    <n v="16"/>
    <d v="2021-07-16T00:00:00"/>
    <d v="1899-12-30T14:12:00"/>
    <x v="12"/>
    <s v="Mouth of Site 7 inlet, north side"/>
    <s v="Gordon Estuary"/>
    <n v="1"/>
    <x v="5"/>
    <s v="Wild"/>
    <x v="1"/>
    <n v="15"/>
    <n v="1"/>
    <n v="4"/>
    <n v="4"/>
    <s v="BS"/>
  </r>
  <r>
    <x v="11"/>
    <x v="2"/>
    <n v="7"/>
    <x v="3"/>
    <n v="16"/>
    <d v="2021-07-16T00:00:00"/>
    <d v="1899-12-30T14:12:00"/>
    <x v="12"/>
    <s v="Mouth of Site 7 inlet, north side"/>
    <s v="Gordon Estuary"/>
    <n v="1"/>
    <x v="10"/>
    <s v="Wild"/>
    <x v="1"/>
    <n v="13"/>
    <n v="1"/>
    <n v="4"/>
    <n v="35"/>
    <s v="BS"/>
  </r>
  <r>
    <x v="11"/>
    <x v="2"/>
    <n v="7"/>
    <x v="3"/>
    <n v="16"/>
    <d v="2021-07-16T00:00:00"/>
    <d v="1899-12-30T14:40:00"/>
    <x v="20"/>
    <s v="On point at confluence of N. Arm and Brown's Slough"/>
    <s v="Gordon Estuary"/>
    <n v="1"/>
    <x v="2"/>
    <s v="Wild"/>
    <x v="1"/>
    <n v="8"/>
    <n v="1"/>
    <n v="4"/>
    <n v="6"/>
    <s v="BS"/>
  </r>
  <r>
    <x v="11"/>
    <x v="2"/>
    <n v="7"/>
    <x v="3"/>
    <n v="16"/>
    <d v="2021-07-16T00:00:00"/>
    <d v="1899-12-30T14:40:00"/>
    <x v="20"/>
    <s v="On point at confluence of N. Arm and Brown's Slough"/>
    <s v="Gordon Estuary"/>
    <n v="1"/>
    <x v="5"/>
    <s v="Wild"/>
    <x v="1"/>
    <n v="15"/>
    <n v="1"/>
    <n v="4"/>
    <n v="7"/>
    <s v="BS"/>
  </r>
  <r>
    <x v="11"/>
    <x v="2"/>
    <n v="7"/>
    <x v="3"/>
    <n v="16"/>
    <d v="2021-07-16T00:00:00"/>
    <d v="1899-12-30T14:40:00"/>
    <x v="20"/>
    <s v="On point at confluence of N. Arm and Brown's Slough"/>
    <s v="Gordon Estuary"/>
    <n v="1"/>
    <x v="6"/>
    <s v="Wild"/>
    <x v="1"/>
    <n v="11"/>
    <n v="1"/>
    <n v="4"/>
    <n v="6"/>
    <s v="BS"/>
  </r>
  <r>
    <x v="11"/>
    <x v="2"/>
    <n v="7"/>
    <x v="3"/>
    <n v="16"/>
    <d v="2021-07-16T00:00:00"/>
    <d v="1899-12-30T14:40:00"/>
    <x v="20"/>
    <s v="On point at confluence of N. Arm and Brown's Slough"/>
    <s v="Gordon Estuary"/>
    <n v="1"/>
    <x v="10"/>
    <s v="Wild"/>
    <x v="1"/>
    <n v="13"/>
    <n v="1"/>
    <n v="4"/>
    <n v="20"/>
    <s v="BS"/>
  </r>
  <r>
    <x v="11"/>
    <x v="2"/>
    <n v="7"/>
    <x v="3"/>
    <n v="16"/>
    <d v="2021-07-16T00:00:00"/>
    <d v="1899-12-30T14:40:00"/>
    <x v="20"/>
    <s v="On point at confluence of N. Arm and Brown's Slough"/>
    <s v="Gordon Estuary"/>
    <n v="1"/>
    <x v="8"/>
    <s v="Wild"/>
    <x v="2"/>
    <n v="14"/>
    <n v="1"/>
    <n v="5"/>
    <n v="2"/>
    <s v="BS"/>
  </r>
  <r>
    <x v="11"/>
    <x v="2"/>
    <n v="7"/>
    <x v="3"/>
    <n v="16"/>
    <d v="2021-07-16T00:00:00"/>
    <d v="1899-12-30T15:00:00"/>
    <x v="22"/>
    <s v="Site 5 main channel where stump sland channel comes in"/>
    <s v="Gordon Estuary"/>
    <n v="1"/>
    <x v="0"/>
    <s v="Wild"/>
    <x v="0"/>
    <n v="3"/>
    <n v="1"/>
    <n v="2"/>
    <n v="45"/>
    <s v="PS"/>
  </r>
  <r>
    <x v="11"/>
    <x v="2"/>
    <n v="7"/>
    <x v="3"/>
    <n v="16"/>
    <d v="2021-07-16T00:00:00"/>
    <d v="1899-12-30T15:00:00"/>
    <x v="22"/>
    <s v="Site 5 main channel where stump sland channel comes in"/>
    <s v="Gordon Estuary"/>
    <n v="1"/>
    <x v="0"/>
    <s v="Wild"/>
    <x v="3"/>
    <n v="3"/>
    <n v="1"/>
    <n v="3"/>
    <n v="4"/>
    <s v="PS"/>
  </r>
  <r>
    <x v="11"/>
    <x v="2"/>
    <n v="7"/>
    <x v="3"/>
    <n v="16"/>
    <d v="2021-07-16T00:00:00"/>
    <d v="1899-12-30T15:00:00"/>
    <x v="22"/>
    <s v="Site 5 main channel where stump sland channel comes in"/>
    <s v="Gordon Estuary"/>
    <n v="1"/>
    <x v="2"/>
    <s v="Wild"/>
    <x v="1"/>
    <n v="8"/>
    <n v="1"/>
    <n v="4"/>
    <n v="10"/>
    <s v="PS"/>
  </r>
  <r>
    <x v="11"/>
    <x v="2"/>
    <n v="7"/>
    <x v="3"/>
    <n v="16"/>
    <d v="2021-07-16T00:00:00"/>
    <d v="1899-12-30T15:00:00"/>
    <x v="22"/>
    <s v="Site 5 main channel where stump sland channel comes in"/>
    <s v="Gordon Estuary"/>
    <n v="1"/>
    <x v="3"/>
    <s v="Wild"/>
    <x v="1"/>
    <n v="9"/>
    <n v="1"/>
    <n v="4"/>
    <n v="200"/>
    <s v="PS"/>
  </r>
  <r>
    <x v="11"/>
    <x v="2"/>
    <n v="7"/>
    <x v="3"/>
    <n v="16"/>
    <d v="2021-07-16T00:00:00"/>
    <d v="1899-12-30T15:46:00"/>
    <x v="35"/>
    <s v="Gravel bar on Gordon at Site 1"/>
    <s v="Gordon Estuary"/>
    <n v="1"/>
    <x v="0"/>
    <s v="Wild"/>
    <x v="0"/>
    <n v="3"/>
    <n v="1"/>
    <n v="2"/>
    <n v="89"/>
    <s v="BS"/>
  </r>
  <r>
    <x v="11"/>
    <x v="2"/>
    <n v="7"/>
    <x v="3"/>
    <n v="16"/>
    <d v="2021-07-16T00:00:00"/>
    <d v="1899-12-30T15:46:00"/>
    <x v="35"/>
    <s v="Gravel bar on Gordon at Site 1"/>
    <s v="Gordon Estuary"/>
    <n v="1"/>
    <x v="0"/>
    <s v="Wild"/>
    <x v="3"/>
    <n v="3"/>
    <n v="1"/>
    <n v="3"/>
    <n v="24"/>
    <s v="BS"/>
  </r>
  <r>
    <x v="11"/>
    <x v="2"/>
    <n v="7"/>
    <x v="3"/>
    <n v="16"/>
    <d v="2021-07-16T00:00:00"/>
    <d v="1899-12-30T15:46:00"/>
    <x v="35"/>
    <s v="Gravel bar on Gordon at Site 1"/>
    <s v="Gordon Estuary"/>
    <n v="1"/>
    <x v="2"/>
    <s v="Wild"/>
    <x v="1"/>
    <n v="8"/>
    <n v="1"/>
    <n v="4"/>
    <n v="40"/>
    <s v="BS"/>
  </r>
  <r>
    <x v="11"/>
    <x v="2"/>
    <n v="7"/>
    <x v="3"/>
    <n v="16"/>
    <d v="2021-07-16T00:00:00"/>
    <d v="1899-12-30T15:46:00"/>
    <x v="35"/>
    <s v="Gravel bar on Gordon at Site 1"/>
    <s v="Gordon Estuary"/>
    <n v="1"/>
    <x v="5"/>
    <s v="Wild"/>
    <x v="1"/>
    <n v="15"/>
    <n v="1"/>
    <n v="4"/>
    <n v="10"/>
    <s v="BS"/>
  </r>
  <r>
    <x v="11"/>
    <x v="2"/>
    <n v="7"/>
    <x v="3"/>
    <n v="16"/>
    <d v="2021-07-16T00:00:00"/>
    <d v="1899-12-30T15:46:00"/>
    <x v="35"/>
    <s v="Gravel bar on Gordon at Site 1"/>
    <s v="Gordon Estuary"/>
    <n v="1"/>
    <x v="10"/>
    <s v="Wild"/>
    <x v="1"/>
    <n v="13"/>
    <n v="1"/>
    <n v="4"/>
    <n v="5"/>
    <s v="BS"/>
  </r>
  <r>
    <x v="12"/>
    <x v="2"/>
    <n v="7"/>
    <x v="3"/>
    <n v="22"/>
    <d v="2021-07-22T00:00:00"/>
    <d v="1899-12-30T08:25:00"/>
    <x v="25"/>
    <s v="Site 6, just upstream of bridge"/>
    <s v="Gordon Estuary"/>
    <n v="1"/>
    <x v="0"/>
    <s v="Wild"/>
    <x v="0"/>
    <n v="3"/>
    <n v="1"/>
    <n v="2"/>
    <n v="24"/>
    <s v="PS"/>
  </r>
  <r>
    <x v="12"/>
    <x v="2"/>
    <n v="7"/>
    <x v="3"/>
    <n v="22"/>
    <d v="2021-07-22T00:00:00"/>
    <d v="1899-12-30T08:25:00"/>
    <x v="25"/>
    <s v="Site 6, just upstream of bridge"/>
    <s v="Gordon Estuary"/>
    <n v="1"/>
    <x v="0"/>
    <s v="Wild"/>
    <x v="3"/>
    <n v="3"/>
    <n v="1"/>
    <n v="3"/>
    <n v="5"/>
    <s v="PS"/>
  </r>
  <r>
    <x v="12"/>
    <x v="2"/>
    <n v="7"/>
    <x v="3"/>
    <n v="22"/>
    <d v="2021-07-22T00:00:00"/>
    <d v="1899-12-30T08:25:00"/>
    <x v="25"/>
    <s v="Site 6, just upstream of bridge"/>
    <s v="Gordon Estuary"/>
    <n v="1"/>
    <x v="2"/>
    <s v="Wild"/>
    <x v="1"/>
    <n v="8"/>
    <n v="1"/>
    <n v="4"/>
    <n v="6"/>
    <s v="PS"/>
  </r>
  <r>
    <x v="12"/>
    <x v="2"/>
    <n v="7"/>
    <x v="3"/>
    <n v="22"/>
    <d v="2021-07-22T00:00:00"/>
    <d v="1899-12-30T08:25:00"/>
    <x v="25"/>
    <s v="Site 6, just upstream of bridge"/>
    <s v="Gordon Estuary"/>
    <n v="1"/>
    <x v="3"/>
    <s v="Wild"/>
    <x v="1"/>
    <n v="9"/>
    <n v="1"/>
    <n v="4"/>
    <n v="75"/>
    <s v="PS"/>
  </r>
  <r>
    <x v="12"/>
    <x v="2"/>
    <n v="7"/>
    <x v="3"/>
    <n v="22"/>
    <d v="2021-07-22T00:00:00"/>
    <d v="1899-12-30T09:00:00"/>
    <x v="36"/>
    <s v="Site 6, straight channel"/>
    <s v="Gordon Estuary"/>
    <n v="1"/>
    <x v="0"/>
    <s v="Wild"/>
    <x v="0"/>
    <n v="3"/>
    <n v="1"/>
    <n v="2"/>
    <n v="5"/>
    <s v="PS"/>
  </r>
  <r>
    <x v="12"/>
    <x v="2"/>
    <n v="7"/>
    <x v="3"/>
    <n v="22"/>
    <d v="2021-07-22T00:00:00"/>
    <d v="1899-12-30T09:00:00"/>
    <x v="36"/>
    <s v="Site 6, straight channel"/>
    <s v="Gordon Estuary"/>
    <n v="1"/>
    <x v="3"/>
    <s v="Wild"/>
    <x v="1"/>
    <n v="9"/>
    <n v="1"/>
    <n v="4"/>
    <n v="20"/>
    <s v="PS"/>
  </r>
  <r>
    <x v="12"/>
    <x v="2"/>
    <n v="7"/>
    <x v="3"/>
    <n v="22"/>
    <d v="2021-07-22T00:00:00"/>
    <d v="1899-12-30T10:01:00"/>
    <x v="8"/>
    <s v="Q01, left bank Gordon up from confluence"/>
    <s v="Gordon Estuary"/>
    <n v="1"/>
    <x v="0"/>
    <s v="Wild"/>
    <x v="0"/>
    <n v="3"/>
    <n v="1"/>
    <n v="2"/>
    <n v="4"/>
    <s v="BS"/>
  </r>
  <r>
    <x v="12"/>
    <x v="2"/>
    <n v="7"/>
    <x v="3"/>
    <n v="22"/>
    <d v="2021-07-22T00:00:00"/>
    <d v="1899-12-30T10:01:00"/>
    <x v="8"/>
    <s v="Q01, left bank Gordon up from confluence"/>
    <s v="Gordon Estuary"/>
    <n v="1"/>
    <x v="0"/>
    <s v="Wild"/>
    <x v="3"/>
    <n v="3"/>
    <n v="1"/>
    <n v="3"/>
    <n v="3"/>
    <s v="BS"/>
  </r>
  <r>
    <x v="12"/>
    <x v="2"/>
    <n v="7"/>
    <x v="3"/>
    <n v="22"/>
    <d v="2021-07-22T00:00:00"/>
    <d v="1899-12-30T10:01:00"/>
    <x v="8"/>
    <s v="Q01, left bank Gordon up from confluence"/>
    <s v="Gordon Estuary"/>
    <n v="1"/>
    <x v="2"/>
    <s v="Wild"/>
    <x v="1"/>
    <n v="8"/>
    <n v="1"/>
    <n v="4"/>
    <n v="6"/>
    <s v="BS"/>
  </r>
  <r>
    <x v="12"/>
    <x v="2"/>
    <n v="7"/>
    <x v="3"/>
    <n v="22"/>
    <d v="2021-07-22T00:00:00"/>
    <d v="1899-12-30T10:01:00"/>
    <x v="8"/>
    <s v="Q01, left bank Gordon up from confluence"/>
    <s v="Gordon Estuary"/>
    <n v="1"/>
    <x v="4"/>
    <s v="Wild"/>
    <x v="1"/>
    <n v="18"/>
    <n v="1"/>
    <n v="4"/>
    <n v="1"/>
    <s v="BS"/>
  </r>
  <r>
    <x v="12"/>
    <x v="2"/>
    <n v="7"/>
    <x v="3"/>
    <n v="22"/>
    <d v="2021-07-22T00:00:00"/>
    <d v="1899-12-30T10:01:00"/>
    <x v="8"/>
    <s v="Q01, left bank Gordon up from confluence"/>
    <s v="Gordon Estuary"/>
    <n v="1"/>
    <x v="5"/>
    <s v="Wild"/>
    <x v="1"/>
    <n v="15"/>
    <n v="1"/>
    <n v="4"/>
    <n v="7"/>
    <s v="BS"/>
  </r>
  <r>
    <x v="12"/>
    <x v="2"/>
    <n v="7"/>
    <x v="3"/>
    <n v="22"/>
    <d v="2021-07-22T00:00:00"/>
    <d v="1899-12-30T10:30:00"/>
    <x v="21"/>
    <s v="Site 5 main channel half way up"/>
    <s v="Gordon Estuary"/>
    <n v="1"/>
    <x v="0"/>
    <s v="Wild"/>
    <x v="0"/>
    <n v="3"/>
    <n v="1"/>
    <n v="2"/>
    <n v="47"/>
    <s v="PS"/>
  </r>
  <r>
    <x v="12"/>
    <x v="2"/>
    <n v="7"/>
    <x v="3"/>
    <n v="22"/>
    <d v="2021-07-22T00:00:00"/>
    <d v="1899-12-30T10:30:00"/>
    <x v="21"/>
    <s v="Site 5 main channel half way up"/>
    <s v="Gordon Estuary"/>
    <n v="1"/>
    <x v="0"/>
    <s v="Wild"/>
    <x v="3"/>
    <n v="3"/>
    <n v="1"/>
    <n v="3"/>
    <n v="3"/>
    <s v="PS"/>
  </r>
  <r>
    <x v="12"/>
    <x v="2"/>
    <n v="7"/>
    <x v="3"/>
    <n v="22"/>
    <d v="2021-07-22T00:00:00"/>
    <d v="1899-12-30T10:30:00"/>
    <x v="21"/>
    <s v="Site 5 main channel half way up"/>
    <s v="Gordon Estuary"/>
    <n v="1"/>
    <x v="2"/>
    <s v="Wild"/>
    <x v="1"/>
    <n v="8"/>
    <n v="1"/>
    <n v="4"/>
    <n v="6"/>
    <s v="PS"/>
  </r>
  <r>
    <x v="12"/>
    <x v="2"/>
    <n v="7"/>
    <x v="3"/>
    <n v="22"/>
    <d v="2021-07-22T00:00:00"/>
    <d v="1899-12-30T10:30:00"/>
    <x v="21"/>
    <s v="Site 5 main channel half way up"/>
    <s v="Gordon Estuary"/>
    <n v="1"/>
    <x v="3"/>
    <s v="Wild"/>
    <x v="1"/>
    <n v="9"/>
    <n v="1"/>
    <n v="4"/>
    <n v="150"/>
    <s v="PS"/>
  </r>
  <r>
    <x v="12"/>
    <x v="2"/>
    <n v="7"/>
    <x v="3"/>
    <n v="22"/>
    <d v="2021-07-22T00:00:00"/>
    <d v="1899-12-30T12:39:00"/>
    <x v="4"/>
    <s v="Butch's (Gordon R.)"/>
    <s v="Gordon Estuary"/>
    <n v="1"/>
    <x v="9"/>
    <s v="Wild"/>
    <x v="3"/>
    <n v="5"/>
    <n v="1"/>
    <n v="3"/>
    <n v="6"/>
    <s v="BS"/>
  </r>
  <r>
    <x v="12"/>
    <x v="2"/>
    <n v="7"/>
    <x v="3"/>
    <n v="22"/>
    <d v="2021-07-22T00:00:00"/>
    <d v="1899-12-30T12:39:00"/>
    <x v="4"/>
    <s v="Butch's (Gordon R.)"/>
    <s v="Gordon Estuary"/>
    <n v="1"/>
    <x v="2"/>
    <s v="Wild"/>
    <x v="1"/>
    <n v="8"/>
    <n v="1"/>
    <n v="4"/>
    <n v="2"/>
    <s v="BS"/>
  </r>
  <r>
    <x v="12"/>
    <x v="2"/>
    <n v="7"/>
    <x v="3"/>
    <n v="22"/>
    <d v="2021-07-22T00:00:00"/>
    <d v="1899-12-30T12:39:00"/>
    <x v="4"/>
    <s v="Butch's (Gordon R.)"/>
    <s v="Gordon Estuary"/>
    <n v="1"/>
    <x v="4"/>
    <s v="Wild"/>
    <x v="1"/>
    <n v="18"/>
    <n v="1"/>
    <n v="4"/>
    <n v="2"/>
    <s v="BS"/>
  </r>
  <r>
    <x v="12"/>
    <x v="2"/>
    <n v="7"/>
    <x v="3"/>
    <n v="22"/>
    <d v="2021-07-22T00:00:00"/>
    <d v="1899-12-30T13:13:00"/>
    <x v="35"/>
    <s v="Gravel bar on Gordon at Site 1"/>
    <s v="Gordon Estuary"/>
    <n v="1"/>
    <x v="0"/>
    <s v="Wild"/>
    <x v="0"/>
    <n v="3"/>
    <n v="1"/>
    <n v="2"/>
    <n v="18"/>
    <s v="BS"/>
  </r>
  <r>
    <x v="12"/>
    <x v="2"/>
    <n v="7"/>
    <x v="3"/>
    <n v="22"/>
    <d v="2021-07-22T00:00:00"/>
    <d v="1899-12-30T13:13:00"/>
    <x v="35"/>
    <s v="Gravel bar on Gordon at Site 1"/>
    <s v="Gordon Estuary"/>
    <n v="1"/>
    <x v="2"/>
    <s v="Wild"/>
    <x v="1"/>
    <n v="8"/>
    <n v="1"/>
    <n v="4"/>
    <n v="12"/>
    <s v="BS"/>
  </r>
  <r>
    <x v="12"/>
    <x v="2"/>
    <n v="7"/>
    <x v="3"/>
    <n v="22"/>
    <d v="2021-07-22T00:00:00"/>
    <d v="1899-12-30T13:13:00"/>
    <x v="35"/>
    <s v="Gravel bar on Gordon at Site 1"/>
    <s v="Gordon Estuary"/>
    <n v="1"/>
    <x v="3"/>
    <s v="Wild"/>
    <x v="1"/>
    <n v="9"/>
    <n v="1"/>
    <n v="4"/>
    <n v="75"/>
    <s v="BS"/>
  </r>
  <r>
    <x v="12"/>
    <x v="2"/>
    <n v="7"/>
    <x v="3"/>
    <n v="22"/>
    <d v="2021-07-22T00:00:00"/>
    <d v="1899-12-30T13:13:00"/>
    <x v="35"/>
    <s v="Gravel bar on Gordon at Site 1"/>
    <s v="Gordon Estuary"/>
    <n v="1"/>
    <x v="5"/>
    <s v="Wild"/>
    <x v="1"/>
    <n v="15"/>
    <n v="1"/>
    <n v="4"/>
    <n v="5"/>
    <s v="BS"/>
  </r>
  <r>
    <x v="12"/>
    <x v="2"/>
    <n v="7"/>
    <x v="3"/>
    <n v="22"/>
    <d v="2021-07-22T00:00:00"/>
    <d v="1899-12-30T14:00:00"/>
    <x v="25"/>
    <s v="Site 6, just upstream of bridge"/>
    <s v="Gordon Estuary"/>
    <n v="1"/>
    <x v="0"/>
    <s v="Wild"/>
    <x v="0"/>
    <n v="3"/>
    <n v="1"/>
    <n v="2"/>
    <n v="32"/>
    <s v="PS"/>
  </r>
  <r>
    <x v="12"/>
    <x v="2"/>
    <n v="7"/>
    <x v="3"/>
    <n v="22"/>
    <d v="2021-07-22T00:00:00"/>
    <d v="1899-12-30T14:00:00"/>
    <x v="25"/>
    <s v="Site 6, just upstream of bridge"/>
    <s v="Gordon Estuary"/>
    <n v="1"/>
    <x v="0"/>
    <s v="Wild"/>
    <x v="3"/>
    <n v="3"/>
    <n v="1"/>
    <n v="3"/>
    <n v="1"/>
    <s v="PS"/>
  </r>
  <r>
    <x v="12"/>
    <x v="2"/>
    <n v="7"/>
    <x v="3"/>
    <n v="22"/>
    <d v="2021-07-22T00:00:00"/>
    <d v="1899-12-30T14:00:00"/>
    <x v="25"/>
    <s v="Site 6, just upstream of bridge"/>
    <s v="Gordon Estuary"/>
    <n v="1"/>
    <x v="2"/>
    <s v="Wild"/>
    <x v="1"/>
    <n v="8"/>
    <n v="1"/>
    <n v="4"/>
    <n v="3"/>
    <s v="PS"/>
  </r>
  <r>
    <x v="12"/>
    <x v="2"/>
    <n v="7"/>
    <x v="3"/>
    <n v="22"/>
    <d v="2021-07-22T00:00:00"/>
    <d v="1899-12-30T14:33:00"/>
    <x v="20"/>
    <s v="On point at confluence of N. Arm and Brown's Slough"/>
    <s v="Gordon Estuary"/>
    <n v="1"/>
    <x v="9"/>
    <s v="Wild"/>
    <x v="3"/>
    <n v="5"/>
    <n v="1"/>
    <n v="3"/>
    <n v="5"/>
    <s v="BS"/>
  </r>
  <r>
    <x v="12"/>
    <x v="2"/>
    <n v="7"/>
    <x v="3"/>
    <n v="22"/>
    <d v="2021-07-22T00:00:00"/>
    <d v="1899-12-30T14:33:00"/>
    <x v="20"/>
    <s v="On point at confluence of N. Arm and Brown's Slough"/>
    <s v="Gordon Estuary"/>
    <n v="1"/>
    <x v="2"/>
    <s v="Wild"/>
    <x v="1"/>
    <n v="8"/>
    <n v="1"/>
    <n v="4"/>
    <n v="3"/>
    <s v="BS"/>
  </r>
  <r>
    <x v="12"/>
    <x v="2"/>
    <n v="7"/>
    <x v="3"/>
    <n v="22"/>
    <d v="2021-07-22T00:00:00"/>
    <d v="1899-12-30T14:33:00"/>
    <x v="20"/>
    <s v="On point at confluence of N. Arm and Brown's Slough"/>
    <s v="Gordon Estuary"/>
    <n v="1"/>
    <x v="3"/>
    <s v="Wild"/>
    <x v="1"/>
    <n v="9"/>
    <n v="1"/>
    <n v="4"/>
    <n v="1"/>
    <s v="BS"/>
  </r>
  <r>
    <x v="12"/>
    <x v="2"/>
    <n v="7"/>
    <x v="3"/>
    <n v="22"/>
    <d v="2021-07-22T00:00:00"/>
    <d v="1899-12-30T14:33:00"/>
    <x v="20"/>
    <s v="On point at confluence of N. Arm and Brown's Slough"/>
    <s v="Gordon Estuary"/>
    <n v="1"/>
    <x v="4"/>
    <s v="Wild"/>
    <x v="1"/>
    <n v="18"/>
    <n v="1"/>
    <n v="4"/>
    <n v="4"/>
    <s v="BS"/>
  </r>
  <r>
    <x v="12"/>
    <x v="2"/>
    <n v="7"/>
    <x v="3"/>
    <n v="22"/>
    <d v="2021-07-22T00:00:00"/>
    <d v="1899-12-30T14:33:00"/>
    <x v="20"/>
    <s v="On point at confluence of N. Arm and Brown's Slough"/>
    <s v="Gordon Estuary"/>
    <n v="1"/>
    <x v="5"/>
    <s v="Wild"/>
    <x v="1"/>
    <n v="15"/>
    <n v="1"/>
    <n v="4"/>
    <n v="6"/>
    <s v="BS"/>
  </r>
  <r>
    <x v="12"/>
    <x v="2"/>
    <n v="7"/>
    <x v="3"/>
    <n v="22"/>
    <d v="2021-07-22T00:00:00"/>
    <d v="1899-12-30T14:33:00"/>
    <x v="20"/>
    <s v="On point at confluence of N. Arm and Brown's Slough"/>
    <s v="Gordon Estuary"/>
    <n v="1"/>
    <x v="6"/>
    <s v="Wild"/>
    <x v="1"/>
    <n v="11"/>
    <n v="1"/>
    <n v="4"/>
    <n v="2"/>
    <s v="BS"/>
  </r>
  <r>
    <x v="12"/>
    <x v="2"/>
    <n v="7"/>
    <x v="3"/>
    <n v="22"/>
    <d v="2021-07-22T00:00:00"/>
    <d v="1899-12-30T14:33:00"/>
    <x v="20"/>
    <s v="On point at confluence of N. Arm and Brown's Slough"/>
    <s v="Gordon Estuary"/>
    <n v="1"/>
    <x v="11"/>
    <s v="Wild"/>
    <x v="1"/>
    <n v="20"/>
    <n v="1"/>
    <n v="4"/>
    <n v="18"/>
    <s v="BS"/>
  </r>
  <r>
    <x v="12"/>
    <x v="2"/>
    <n v="7"/>
    <x v="3"/>
    <n v="22"/>
    <d v="2021-07-22T00:00:00"/>
    <d v="1899-12-30T15:00:00"/>
    <x v="12"/>
    <s v="Mouth of Site 7 inlet, north side"/>
    <s v="Gordon Estuary"/>
    <n v="1"/>
    <x v="0"/>
    <s v="Wild"/>
    <x v="0"/>
    <n v="3"/>
    <n v="1"/>
    <n v="2"/>
    <n v="2"/>
    <s v="BS"/>
  </r>
  <r>
    <x v="12"/>
    <x v="2"/>
    <n v="7"/>
    <x v="3"/>
    <n v="22"/>
    <d v="2021-07-22T00:00:00"/>
    <d v="1899-12-30T15:00:00"/>
    <x v="12"/>
    <s v="Mouth of Site 7 inlet, north side"/>
    <s v="Gordon Estuary"/>
    <n v="1"/>
    <x v="0"/>
    <s v="Wild"/>
    <x v="3"/>
    <n v="3"/>
    <n v="1"/>
    <n v="3"/>
    <n v="8"/>
    <s v="BS"/>
  </r>
  <r>
    <x v="12"/>
    <x v="2"/>
    <n v="7"/>
    <x v="3"/>
    <n v="22"/>
    <d v="2021-07-22T00:00:00"/>
    <d v="1899-12-30T15:00:00"/>
    <x v="12"/>
    <s v="Mouth of Site 7 inlet, north side"/>
    <s v="Gordon Estuary"/>
    <n v="1"/>
    <x v="2"/>
    <s v="Wild"/>
    <x v="1"/>
    <n v="8"/>
    <n v="1"/>
    <n v="4"/>
    <n v="3"/>
    <s v="BS"/>
  </r>
  <r>
    <x v="12"/>
    <x v="2"/>
    <n v="7"/>
    <x v="3"/>
    <n v="22"/>
    <d v="2021-07-22T00:00:00"/>
    <d v="1899-12-30T15:00:00"/>
    <x v="12"/>
    <s v="Mouth of Site 7 inlet, north side"/>
    <s v="Gordon Estuary"/>
    <n v="1"/>
    <x v="4"/>
    <s v="Wild"/>
    <x v="1"/>
    <n v="18"/>
    <n v="1"/>
    <n v="4"/>
    <n v="6"/>
    <s v="BS"/>
  </r>
  <r>
    <x v="12"/>
    <x v="2"/>
    <n v="7"/>
    <x v="3"/>
    <n v="22"/>
    <d v="2021-07-22T00:00:00"/>
    <d v="1899-12-30T15:00:00"/>
    <x v="12"/>
    <s v="Mouth of Site 7 inlet, north side"/>
    <s v="Gordon Estuary"/>
    <n v="1"/>
    <x v="5"/>
    <s v="Wild"/>
    <x v="1"/>
    <n v="15"/>
    <n v="1"/>
    <n v="4"/>
    <n v="12"/>
    <s v="BS"/>
  </r>
  <r>
    <x v="12"/>
    <x v="2"/>
    <n v="7"/>
    <x v="3"/>
    <n v="22"/>
    <d v="2021-07-22T00:00:00"/>
    <d v="1899-12-30T15:00:00"/>
    <x v="12"/>
    <s v="Mouth of Site 7 inlet, north side"/>
    <s v="Gordon Estuary"/>
    <n v="1"/>
    <x v="6"/>
    <s v="Wild"/>
    <x v="1"/>
    <n v="11"/>
    <n v="1"/>
    <n v="4"/>
    <n v="1"/>
    <s v="BS"/>
  </r>
  <r>
    <x v="12"/>
    <x v="2"/>
    <n v="7"/>
    <x v="3"/>
    <n v="22"/>
    <d v="2021-07-22T00:00:00"/>
    <d v="1899-12-30T15:00:00"/>
    <x v="12"/>
    <s v="Mouth of Site 7 inlet, north side"/>
    <s v="Gordon Estuary"/>
    <n v="1"/>
    <x v="10"/>
    <s v="Wild"/>
    <x v="1"/>
    <n v="13"/>
    <n v="1"/>
    <n v="4"/>
    <n v="90"/>
    <s v="BS"/>
  </r>
  <r>
    <x v="12"/>
    <x v="2"/>
    <n v="7"/>
    <x v="3"/>
    <n v="22"/>
    <d v="2021-07-22T00:00:00"/>
    <d v="1899-12-30T15:00:00"/>
    <x v="12"/>
    <s v="Mouth of Site 7 inlet, north side"/>
    <s v="Gordon Estuary"/>
    <n v="1"/>
    <x v="11"/>
    <s v="Wild"/>
    <x v="1"/>
    <n v="20"/>
    <n v="1"/>
    <n v="4"/>
    <n v="1"/>
    <s v="BS"/>
  </r>
  <r>
    <x v="12"/>
    <x v="2"/>
    <n v="7"/>
    <x v="3"/>
    <n v="22"/>
    <d v="2021-07-22T00:00:00"/>
    <d v="1899-12-30T15:00:00"/>
    <x v="12"/>
    <s v="Mouth of Site 7 inlet, north side"/>
    <s v="Gordon Estuary"/>
    <n v="1"/>
    <x v="16"/>
    <s v="Wild"/>
    <x v="1"/>
    <n v="21"/>
    <n v="1"/>
    <n v="4"/>
    <n v="2"/>
    <s v="BS"/>
  </r>
  <r>
    <x v="12"/>
    <x v="2"/>
    <n v="7"/>
    <x v="3"/>
    <n v="22"/>
    <d v="2021-07-22T00:00:00"/>
    <d v="1899-12-30T15:00:00"/>
    <x v="12"/>
    <s v="Mouth of Site 7 inlet, north side"/>
    <s v="Gordon Estuary"/>
    <n v="1"/>
    <x v="12"/>
    <s v="Wild"/>
    <x v="1"/>
    <n v="25"/>
    <n v="1"/>
    <n v="4"/>
    <n v="44"/>
    <s v="BS"/>
  </r>
  <r>
    <x v="12"/>
    <x v="2"/>
    <n v="7"/>
    <x v="3"/>
    <n v="23"/>
    <d v="2021-07-23T00:00:00"/>
    <d v="1899-12-30T11:02:00"/>
    <x v="9"/>
    <s v="Q Jeff (right bank opposite N. Arm confl.)"/>
    <s v="Gordon Estuary"/>
    <n v="1"/>
    <x v="0"/>
    <s v="Wild"/>
    <x v="0"/>
    <n v="3"/>
    <n v="1"/>
    <n v="2"/>
    <n v="4"/>
    <s v="BS"/>
  </r>
  <r>
    <x v="12"/>
    <x v="2"/>
    <n v="7"/>
    <x v="3"/>
    <n v="23"/>
    <d v="2021-07-23T00:00:00"/>
    <d v="1899-12-30T11:02:00"/>
    <x v="9"/>
    <s v="Q Jeff (right bank opposite N. Arm confl.)"/>
    <s v="Gordon Estuary"/>
    <n v="1"/>
    <x v="0"/>
    <s v="Wild"/>
    <x v="3"/>
    <n v="3"/>
    <n v="1"/>
    <n v="3"/>
    <n v="1"/>
    <s v="BS"/>
  </r>
  <r>
    <x v="12"/>
    <x v="2"/>
    <n v="7"/>
    <x v="3"/>
    <n v="23"/>
    <d v="2021-07-23T00:00:00"/>
    <d v="1899-12-30T11:02:00"/>
    <x v="9"/>
    <s v="Q Jeff (right bank opposite N. Arm confl.)"/>
    <s v="Gordon Estuary"/>
    <n v="1"/>
    <x v="2"/>
    <s v="Wild"/>
    <x v="1"/>
    <n v="8"/>
    <n v="1"/>
    <n v="4"/>
    <n v="5"/>
    <s v="BS"/>
  </r>
  <r>
    <x v="12"/>
    <x v="2"/>
    <n v="7"/>
    <x v="3"/>
    <n v="23"/>
    <d v="2021-07-23T00:00:00"/>
    <d v="1899-12-30T11:02:00"/>
    <x v="9"/>
    <s v="Q Jeff (right bank opposite N. Arm confl.)"/>
    <s v="Gordon Estuary"/>
    <n v="1"/>
    <x v="3"/>
    <s v="Wild"/>
    <x v="1"/>
    <n v="9"/>
    <n v="1"/>
    <n v="4"/>
    <n v="3"/>
    <s v="BS"/>
  </r>
  <r>
    <x v="12"/>
    <x v="2"/>
    <n v="7"/>
    <x v="3"/>
    <n v="23"/>
    <d v="2021-07-23T00:00:00"/>
    <d v="1899-12-30T11:02:00"/>
    <x v="9"/>
    <s v="Q Jeff (right bank opposite N. Arm confl.)"/>
    <s v="Gordon Estuary"/>
    <n v="1"/>
    <x v="4"/>
    <s v="Wild"/>
    <x v="1"/>
    <n v="18"/>
    <n v="1"/>
    <n v="4"/>
    <n v="5"/>
    <s v="BS"/>
  </r>
  <r>
    <x v="12"/>
    <x v="2"/>
    <n v="7"/>
    <x v="3"/>
    <n v="23"/>
    <d v="2021-07-23T00:00:00"/>
    <d v="1899-12-30T11:02:00"/>
    <x v="9"/>
    <s v="Q Jeff (right bank opposite N. Arm confl.)"/>
    <s v="Gordon Estuary"/>
    <n v="1"/>
    <x v="5"/>
    <s v="Wild"/>
    <x v="1"/>
    <n v="15"/>
    <n v="1"/>
    <n v="4"/>
    <n v="5"/>
    <s v="BS"/>
  </r>
  <r>
    <x v="12"/>
    <x v="2"/>
    <n v="7"/>
    <x v="3"/>
    <n v="23"/>
    <d v="2021-07-23T00:00:00"/>
    <d v="1899-12-30T11:02:00"/>
    <x v="9"/>
    <s v="Q Jeff (right bank opposite N. Arm confl.)"/>
    <s v="Gordon Estuary"/>
    <n v="1"/>
    <x v="10"/>
    <s v="Wild"/>
    <x v="1"/>
    <n v="13"/>
    <n v="1"/>
    <n v="4"/>
    <n v="24"/>
    <s v="BS"/>
  </r>
  <r>
    <x v="12"/>
    <x v="2"/>
    <n v="7"/>
    <x v="3"/>
    <n v="23"/>
    <d v="2021-07-23T00:00:00"/>
    <d v="1899-12-30T11:02:00"/>
    <x v="9"/>
    <s v="Q Jeff (right bank opposite N. Arm confl.)"/>
    <s v="Gordon Estuary"/>
    <n v="1"/>
    <x v="11"/>
    <s v="Wild"/>
    <x v="1"/>
    <n v="20"/>
    <n v="1"/>
    <n v="4"/>
    <n v="1"/>
    <s v="BS"/>
  </r>
  <r>
    <x v="12"/>
    <x v="2"/>
    <n v="7"/>
    <x v="3"/>
    <n v="23"/>
    <d v="2021-07-23T00:00:00"/>
    <s v=" 11:30:00"/>
    <x v="0"/>
    <s v="Pacheedah Shores Boat Ramp"/>
    <s v="Gordon Estuary"/>
    <n v="1"/>
    <x v="9"/>
    <s v="Wild"/>
    <x v="3"/>
    <n v="5"/>
    <n v="1"/>
    <n v="3"/>
    <n v="22"/>
    <s v="BS"/>
  </r>
  <r>
    <x v="12"/>
    <x v="2"/>
    <n v="7"/>
    <x v="3"/>
    <n v="23"/>
    <d v="2021-07-23T00:00:00"/>
    <s v=" 11:30:00"/>
    <x v="0"/>
    <s v="Pacheedah Shores Boat Ramp"/>
    <s v="Gordon Estuary"/>
    <n v="1"/>
    <x v="2"/>
    <s v="Wild"/>
    <x v="1"/>
    <n v="8"/>
    <n v="1"/>
    <n v="4"/>
    <n v="2"/>
    <s v="BS"/>
  </r>
  <r>
    <x v="12"/>
    <x v="2"/>
    <n v="7"/>
    <x v="3"/>
    <n v="23"/>
    <d v="2021-07-23T00:00:00"/>
    <s v=" 11:30:00"/>
    <x v="0"/>
    <s v="Pacheedah Shores Boat Ramp"/>
    <s v="Gordon Estuary"/>
    <n v="1"/>
    <x v="4"/>
    <s v="Wild"/>
    <x v="1"/>
    <n v="18"/>
    <n v="1"/>
    <n v="4"/>
    <n v="8"/>
    <s v="BS"/>
  </r>
  <r>
    <x v="12"/>
    <x v="2"/>
    <n v="7"/>
    <x v="3"/>
    <n v="23"/>
    <d v="2021-07-23T00:00:00"/>
    <s v=" 11:30:00"/>
    <x v="0"/>
    <s v="Pacheedah Shores Boat Ramp"/>
    <s v="Gordon Estuary"/>
    <n v="1"/>
    <x v="5"/>
    <s v="Wild"/>
    <x v="1"/>
    <n v="15"/>
    <n v="1"/>
    <n v="4"/>
    <n v="2"/>
    <s v="BS"/>
  </r>
  <r>
    <x v="12"/>
    <x v="2"/>
    <n v="7"/>
    <x v="3"/>
    <n v="23"/>
    <d v="2021-07-23T00:00:00"/>
    <s v=" 11:30:00"/>
    <x v="0"/>
    <s v="Pacheedah Shores Boat Ramp"/>
    <s v="Gordon Estuary"/>
    <n v="1"/>
    <x v="10"/>
    <s v="Wild"/>
    <x v="1"/>
    <n v="13"/>
    <n v="1"/>
    <n v="4"/>
    <n v="10"/>
    <s v="BS"/>
  </r>
  <r>
    <x v="12"/>
    <x v="2"/>
    <n v="7"/>
    <x v="3"/>
    <n v="23"/>
    <d v="2021-07-23T00:00:00"/>
    <s v=" 11:30:00"/>
    <x v="0"/>
    <s v="Pacheedah Shores Boat Ramp"/>
    <s v="Gordon Estuary"/>
    <n v="1"/>
    <x v="11"/>
    <s v="Wild"/>
    <x v="1"/>
    <n v="20"/>
    <n v="1"/>
    <n v="4"/>
    <n v="1"/>
    <s v="BS"/>
  </r>
  <r>
    <x v="12"/>
    <x v="2"/>
    <n v="7"/>
    <x v="3"/>
    <n v="23"/>
    <d v="2021-07-23T00:00:00"/>
    <d v="1899-12-30T13:00:00"/>
    <x v="15"/>
    <s v="Q07, Central/South Arm confluence"/>
    <s v="San Juan Estuary"/>
    <n v="1"/>
    <x v="9"/>
    <s v="Wild"/>
    <x v="3"/>
    <n v="5"/>
    <n v="1"/>
    <n v="3"/>
    <n v="2"/>
    <s v="BS"/>
  </r>
  <r>
    <x v="12"/>
    <x v="2"/>
    <n v="7"/>
    <x v="3"/>
    <n v="23"/>
    <d v="2021-07-23T00:00:00"/>
    <d v="1899-12-30T13:00:00"/>
    <x v="15"/>
    <s v="Q07, Central/South Arm confluence"/>
    <s v="San Juan Estuary"/>
    <n v="1"/>
    <x v="0"/>
    <s v="Wild"/>
    <x v="3"/>
    <n v="3"/>
    <n v="1"/>
    <n v="3"/>
    <n v="3"/>
    <s v="BS"/>
  </r>
  <r>
    <x v="12"/>
    <x v="2"/>
    <n v="7"/>
    <x v="3"/>
    <n v="23"/>
    <d v="2021-07-23T00:00:00"/>
    <d v="1899-12-30T13:00:00"/>
    <x v="15"/>
    <s v="Q07, Central/South Arm confluence"/>
    <s v="San Juan Estuary"/>
    <n v="1"/>
    <x v="0"/>
    <s v="Wild"/>
    <x v="0"/>
    <n v="3"/>
    <n v="1"/>
    <n v="2"/>
    <n v="1"/>
    <s v="BS"/>
  </r>
  <r>
    <x v="12"/>
    <x v="2"/>
    <n v="7"/>
    <x v="3"/>
    <n v="23"/>
    <d v="2021-07-23T00:00:00"/>
    <d v="1899-12-30T13:00:00"/>
    <x v="15"/>
    <s v="Q07, Central/South Arm confluence"/>
    <s v="San Juan Estuary"/>
    <n v="1"/>
    <x v="3"/>
    <s v="Wild"/>
    <x v="1"/>
    <n v="9"/>
    <n v="1"/>
    <n v="4"/>
    <n v="1"/>
    <s v="BS"/>
  </r>
  <r>
    <x v="12"/>
    <x v="2"/>
    <n v="7"/>
    <x v="3"/>
    <n v="23"/>
    <d v="2021-07-23T00:00:00"/>
    <d v="1899-12-30T13:00:00"/>
    <x v="15"/>
    <s v="Q07, Central/South Arm confluence"/>
    <s v="San Juan Estuary"/>
    <n v="1"/>
    <x v="4"/>
    <s v="Wild"/>
    <x v="1"/>
    <n v="18"/>
    <n v="1"/>
    <n v="4"/>
    <n v="2"/>
    <s v="BS"/>
  </r>
  <r>
    <x v="12"/>
    <x v="2"/>
    <n v="7"/>
    <x v="3"/>
    <n v="23"/>
    <d v="2021-07-23T00:00:00"/>
    <d v="1899-12-30T13:00:00"/>
    <x v="15"/>
    <s v="Q07, Central/South Arm confluence"/>
    <s v="San Juan Estuary"/>
    <n v="1"/>
    <x v="5"/>
    <s v="Wild"/>
    <x v="1"/>
    <n v="15"/>
    <n v="1"/>
    <n v="4"/>
    <n v="3"/>
    <s v="BS"/>
  </r>
  <r>
    <x v="12"/>
    <x v="2"/>
    <n v="7"/>
    <x v="3"/>
    <n v="23"/>
    <d v="2021-07-23T00:00:00"/>
    <d v="1899-12-30T13:00:00"/>
    <x v="15"/>
    <s v="Q07, Central/South Arm confluence"/>
    <s v="San Juan Estuary"/>
    <n v="1"/>
    <x v="10"/>
    <s v="Wild"/>
    <x v="1"/>
    <n v="13"/>
    <n v="1"/>
    <n v="4"/>
    <n v="500"/>
    <s v="BS"/>
  </r>
  <r>
    <x v="12"/>
    <x v="2"/>
    <n v="7"/>
    <x v="3"/>
    <n v="23"/>
    <d v="2021-07-23T00:00:00"/>
    <d v="1899-12-30T13:14:00"/>
    <x v="2"/>
    <s v="South Arm SJ (Old Mill)"/>
    <s v="San Juan Estuary"/>
    <n v="1"/>
    <x v="2"/>
    <s v="Wild"/>
    <x v="1"/>
    <n v="8"/>
    <n v="1"/>
    <n v="4"/>
    <n v="2"/>
    <s v="BS"/>
  </r>
  <r>
    <x v="12"/>
    <x v="2"/>
    <n v="7"/>
    <x v="3"/>
    <n v="23"/>
    <d v="2021-07-23T00:00:00"/>
    <d v="1899-12-30T13:14:00"/>
    <x v="2"/>
    <s v="South Arm SJ (Old Mill)"/>
    <s v="San Juan Estuary"/>
    <n v="1"/>
    <x v="3"/>
    <s v="Wild"/>
    <x v="1"/>
    <n v="9"/>
    <n v="1"/>
    <n v="4"/>
    <n v="10"/>
    <s v="BS"/>
  </r>
  <r>
    <x v="12"/>
    <x v="2"/>
    <n v="7"/>
    <x v="3"/>
    <n v="23"/>
    <d v="2021-07-23T00:00:00"/>
    <d v="1899-12-30T13:14:00"/>
    <x v="2"/>
    <s v="South Arm SJ (Old Mill)"/>
    <s v="San Juan Estuary"/>
    <n v="1"/>
    <x v="4"/>
    <s v="Wild"/>
    <x v="1"/>
    <n v="18"/>
    <n v="1"/>
    <n v="4"/>
    <n v="4"/>
    <s v="BS"/>
  </r>
  <r>
    <x v="12"/>
    <x v="2"/>
    <n v="7"/>
    <x v="3"/>
    <n v="23"/>
    <d v="2021-07-23T00:00:00"/>
    <d v="1899-12-30T13:14:00"/>
    <x v="2"/>
    <s v="South Arm SJ (Old Mill)"/>
    <s v="San Juan Estuary"/>
    <n v="1"/>
    <x v="5"/>
    <s v="Wild"/>
    <x v="1"/>
    <n v="15"/>
    <n v="1"/>
    <n v="4"/>
    <n v="4"/>
    <s v="BS"/>
  </r>
  <r>
    <x v="12"/>
    <x v="2"/>
    <n v="7"/>
    <x v="3"/>
    <n v="23"/>
    <d v="2021-07-23T00:00:00"/>
    <d v="1899-12-30T13:14:00"/>
    <x v="2"/>
    <s v="South Arm SJ (Old Mill)"/>
    <s v="San Juan Estuary"/>
    <n v="1"/>
    <x v="6"/>
    <s v="Wild"/>
    <x v="1"/>
    <n v="11"/>
    <n v="1"/>
    <n v="4"/>
    <n v="2"/>
    <s v="BS"/>
  </r>
  <r>
    <x v="12"/>
    <x v="2"/>
    <n v="7"/>
    <x v="3"/>
    <n v="23"/>
    <d v="2021-07-23T00:00:00"/>
    <d v="1899-12-30T13:14:00"/>
    <x v="2"/>
    <s v="South Arm SJ (Old Mill)"/>
    <s v="San Juan Estuary"/>
    <n v="1"/>
    <x v="10"/>
    <s v="Wild"/>
    <x v="1"/>
    <n v="13"/>
    <n v="1"/>
    <n v="4"/>
    <n v="50"/>
    <s v="BS"/>
  </r>
  <r>
    <x v="12"/>
    <x v="2"/>
    <n v="7"/>
    <x v="3"/>
    <n v="23"/>
    <d v="2021-07-23T00:00:00"/>
    <d v="1899-12-30T13:49:00"/>
    <x v="11"/>
    <s v="Q4, u/s of Tanis's template site"/>
    <s v="San Juan Estuary"/>
    <n v="1"/>
    <x v="0"/>
    <s v="Wild"/>
    <x v="0"/>
    <n v="3"/>
    <n v="1"/>
    <n v="2"/>
    <n v="24"/>
    <s v="BS"/>
  </r>
  <r>
    <x v="12"/>
    <x v="2"/>
    <n v="7"/>
    <x v="3"/>
    <n v="23"/>
    <d v="2021-07-23T00:00:00"/>
    <d v="1899-12-30T13:49:00"/>
    <x v="11"/>
    <s v="Q4, u/s of Tanis's template site"/>
    <s v="San Juan Estuary"/>
    <n v="1"/>
    <x v="0"/>
    <s v="Wild"/>
    <x v="3"/>
    <n v="3"/>
    <n v="1"/>
    <n v="3"/>
    <n v="6"/>
    <s v="BS"/>
  </r>
  <r>
    <x v="12"/>
    <x v="2"/>
    <n v="7"/>
    <x v="3"/>
    <n v="23"/>
    <d v="2021-07-23T00:00:00"/>
    <d v="1899-12-30T13:49:00"/>
    <x v="11"/>
    <s v="Q4, u/s of Tanis's template site"/>
    <s v="San Juan Estuary"/>
    <n v="1"/>
    <x v="2"/>
    <s v="Wild"/>
    <x v="1"/>
    <n v="8"/>
    <n v="1"/>
    <n v="4"/>
    <n v="6"/>
    <s v="BS"/>
  </r>
  <r>
    <x v="12"/>
    <x v="2"/>
    <n v="7"/>
    <x v="3"/>
    <n v="23"/>
    <d v="2021-07-23T00:00:00"/>
    <d v="1899-12-30T13:49:00"/>
    <x v="11"/>
    <s v="Q4, u/s of Tanis's template site"/>
    <s v="San Juan Estuary"/>
    <n v="1"/>
    <x v="3"/>
    <s v="Wild"/>
    <x v="1"/>
    <n v="9"/>
    <n v="1"/>
    <n v="4"/>
    <n v="1"/>
    <s v="BS"/>
  </r>
  <r>
    <x v="12"/>
    <x v="2"/>
    <n v="7"/>
    <x v="3"/>
    <n v="23"/>
    <d v="2021-07-23T00:00:00"/>
    <d v="1899-12-30T13:49:00"/>
    <x v="11"/>
    <s v="Q4, u/s of Tanis's template site"/>
    <s v="San Juan Estuary"/>
    <n v="1"/>
    <x v="5"/>
    <s v="Wild"/>
    <x v="1"/>
    <n v="15"/>
    <n v="1"/>
    <n v="4"/>
    <n v="2"/>
    <s v="BS"/>
  </r>
  <r>
    <x v="12"/>
    <x v="2"/>
    <n v="7"/>
    <x v="3"/>
    <n v="23"/>
    <d v="2021-07-23T00:00:00"/>
    <d v="1899-12-30T13:49:00"/>
    <x v="11"/>
    <s v="Q4, u/s of Tanis's template site"/>
    <s v="San Juan Estuary"/>
    <n v="1"/>
    <x v="6"/>
    <s v="Wild"/>
    <x v="1"/>
    <n v="11"/>
    <n v="1"/>
    <n v="4"/>
    <n v="6"/>
    <s v="BS"/>
  </r>
  <r>
    <x v="12"/>
    <x v="2"/>
    <n v="7"/>
    <x v="3"/>
    <n v="23"/>
    <d v="2021-07-23T00:00:00"/>
    <d v="1899-12-30T13:49:00"/>
    <x v="11"/>
    <s v="Q4, u/s of Tanis's template site"/>
    <s v="San Juan Estuary"/>
    <n v="1"/>
    <x v="10"/>
    <s v="Wild"/>
    <x v="1"/>
    <n v="13"/>
    <n v="1"/>
    <n v="4"/>
    <n v="2"/>
    <s v="BS"/>
  </r>
  <r>
    <x v="12"/>
    <x v="2"/>
    <n v="7"/>
    <x v="3"/>
    <n v="23"/>
    <d v="2021-07-23T00:00:00"/>
    <d v="1899-12-30T14:16:00"/>
    <x v="38"/>
    <s v="Q09, San Juan mouth"/>
    <s v="San Juan Estuary"/>
    <n v="1"/>
    <x v="9"/>
    <s v="Wild"/>
    <x v="3"/>
    <n v="5"/>
    <n v="1"/>
    <n v="3"/>
    <n v="2"/>
    <s v="BS"/>
  </r>
  <r>
    <x v="12"/>
    <x v="2"/>
    <n v="7"/>
    <x v="3"/>
    <n v="23"/>
    <d v="2021-07-23T00:00:00"/>
    <d v="1899-12-30T14:16:00"/>
    <x v="38"/>
    <s v="Q09, San Juan mouth"/>
    <s v="San Juan Estuary"/>
    <n v="1"/>
    <x v="0"/>
    <s v="Wild"/>
    <x v="3"/>
    <n v="3"/>
    <n v="1"/>
    <n v="3"/>
    <n v="10"/>
    <s v="BS"/>
  </r>
  <r>
    <x v="12"/>
    <x v="2"/>
    <n v="7"/>
    <x v="3"/>
    <n v="23"/>
    <d v="2021-07-23T00:00:00"/>
    <d v="1899-12-30T14:16:00"/>
    <x v="38"/>
    <s v="Q09, San Juan mouth"/>
    <s v="San Juan Estuary"/>
    <n v="1"/>
    <x v="0"/>
    <s v="Wild"/>
    <x v="0"/>
    <n v="3"/>
    <n v="1"/>
    <n v="2"/>
    <n v="8"/>
    <s v="BS"/>
  </r>
  <r>
    <x v="12"/>
    <x v="2"/>
    <n v="7"/>
    <x v="3"/>
    <n v="23"/>
    <d v="2021-07-23T00:00:00"/>
    <d v="1899-12-30T14:16:00"/>
    <x v="38"/>
    <s v="Q09, San Juan mouth"/>
    <s v="San Juan Estuary"/>
    <n v="1"/>
    <x v="2"/>
    <s v="Wild"/>
    <x v="1"/>
    <n v="8"/>
    <n v="1"/>
    <n v="4"/>
    <n v="3"/>
    <s v="BS"/>
  </r>
  <r>
    <x v="12"/>
    <x v="2"/>
    <n v="7"/>
    <x v="3"/>
    <n v="23"/>
    <d v="2021-07-23T00:00:00"/>
    <d v="1899-12-30T14:16:00"/>
    <x v="38"/>
    <s v="Q09, San Juan mouth"/>
    <s v="San Juan Estuary"/>
    <n v="1"/>
    <x v="3"/>
    <s v="Wild"/>
    <x v="1"/>
    <n v="9"/>
    <n v="1"/>
    <n v="4"/>
    <n v="35"/>
    <s v="BS"/>
  </r>
  <r>
    <x v="12"/>
    <x v="2"/>
    <n v="7"/>
    <x v="3"/>
    <n v="23"/>
    <d v="2021-07-23T00:00:00"/>
    <d v="1899-12-30T14:16:00"/>
    <x v="38"/>
    <s v="Q09, San Juan mouth"/>
    <s v="San Juan Estuary"/>
    <n v="1"/>
    <x v="4"/>
    <s v="Wild"/>
    <x v="1"/>
    <n v="18"/>
    <n v="1"/>
    <n v="4"/>
    <n v="4"/>
    <s v="BS"/>
  </r>
  <r>
    <x v="12"/>
    <x v="2"/>
    <n v="7"/>
    <x v="3"/>
    <n v="23"/>
    <d v="2021-07-23T00:00:00"/>
    <d v="1899-12-30T14:16:00"/>
    <x v="38"/>
    <s v="Q09, San Juan mouth"/>
    <s v="San Juan Estuary"/>
    <n v="1"/>
    <x v="10"/>
    <s v="Wild"/>
    <x v="1"/>
    <n v="13"/>
    <n v="1"/>
    <n v="4"/>
    <n v="100"/>
    <s v="BS"/>
  </r>
  <r>
    <x v="12"/>
    <x v="2"/>
    <n v="7"/>
    <x v="3"/>
    <n v="23"/>
    <d v="2021-07-23T00:00:00"/>
    <d v="1899-12-30T14:16:00"/>
    <x v="38"/>
    <s v="Q09, San Juan mouth"/>
    <s v="San Juan Estuary"/>
    <n v="1"/>
    <x v="11"/>
    <s v="Wild"/>
    <x v="1"/>
    <n v="20"/>
    <n v="1"/>
    <n v="4"/>
    <n v="7"/>
    <s v="BS"/>
  </r>
  <r>
    <x v="13"/>
    <x v="2"/>
    <n v="7"/>
    <x v="3"/>
    <n v="28"/>
    <d v="2021-07-28T00:00:00"/>
    <d v="1899-12-30T08:40:00"/>
    <x v="25"/>
    <s v="Site 6, just upstream of bridge"/>
    <s v="Gordon Estuary"/>
    <n v="1"/>
    <x v="0"/>
    <s v="Wild"/>
    <x v="0"/>
    <n v="3"/>
    <n v="1"/>
    <n v="2"/>
    <n v="25"/>
    <s v="PS"/>
  </r>
  <r>
    <x v="13"/>
    <x v="2"/>
    <n v="7"/>
    <x v="3"/>
    <n v="28"/>
    <d v="2021-07-28T00:00:00"/>
    <d v="1899-12-30T08:40:00"/>
    <x v="25"/>
    <s v="Site 6, just upstream of bridge"/>
    <s v="Gordon Estuary"/>
    <n v="1"/>
    <x v="0"/>
    <s v="Wild"/>
    <x v="3"/>
    <n v="3"/>
    <n v="1"/>
    <n v="3"/>
    <n v="14"/>
    <s v="PS"/>
  </r>
  <r>
    <x v="13"/>
    <x v="2"/>
    <n v="7"/>
    <x v="3"/>
    <n v="28"/>
    <d v="2021-07-28T00:00:00"/>
    <d v="1899-12-30T08:40:00"/>
    <x v="25"/>
    <s v="Site 6, just upstream of bridge"/>
    <s v="Gordon Estuary"/>
    <n v="1"/>
    <x v="2"/>
    <s v="Wild"/>
    <x v="1"/>
    <n v="8"/>
    <n v="1"/>
    <n v="4"/>
    <n v="2"/>
    <s v="PS"/>
  </r>
  <r>
    <x v="13"/>
    <x v="2"/>
    <n v="7"/>
    <x v="3"/>
    <n v="28"/>
    <d v="2021-07-28T00:00:00"/>
    <d v="1899-12-30T08:40:00"/>
    <x v="25"/>
    <s v="Site 6, just upstream of bridge"/>
    <s v="Gordon Estuary"/>
    <n v="1"/>
    <x v="10"/>
    <s v="Wild"/>
    <x v="1"/>
    <n v="13"/>
    <n v="1"/>
    <n v="4"/>
    <n v="17"/>
    <s v="PS"/>
  </r>
  <r>
    <x v="13"/>
    <x v="2"/>
    <n v="7"/>
    <x v="3"/>
    <n v="28"/>
    <d v="2021-07-28T00:00:00"/>
    <d v="1899-12-30T09:30:00"/>
    <x v="36"/>
    <s v="Site 6, straight channel"/>
    <s v="Gordon Estuary"/>
    <n v="1"/>
    <x v="3"/>
    <s v="Wild"/>
    <x v="1"/>
    <n v="9"/>
    <n v="1"/>
    <n v="4"/>
    <n v="2"/>
    <s v="PS"/>
  </r>
  <r>
    <x v="13"/>
    <x v="2"/>
    <n v="7"/>
    <x v="3"/>
    <n v="28"/>
    <d v="2021-07-28T00:00:00"/>
    <d v="1899-12-30T10:25:00"/>
    <x v="4"/>
    <s v="Butch's (Gordon R.)"/>
    <s v="Gordon Estuary"/>
    <n v="1"/>
    <x v="9"/>
    <s v="Wild"/>
    <x v="3"/>
    <n v="5"/>
    <n v="1"/>
    <n v="3"/>
    <n v="13"/>
    <s v="BS"/>
  </r>
  <r>
    <x v="13"/>
    <x v="2"/>
    <n v="7"/>
    <x v="3"/>
    <n v="28"/>
    <d v="2021-07-28T00:00:00"/>
    <d v="1899-12-30T10:25:00"/>
    <x v="4"/>
    <s v="Butch's (Gordon R.)"/>
    <s v="Gordon Estuary"/>
    <n v="1"/>
    <x v="2"/>
    <s v="Wild"/>
    <x v="1"/>
    <n v="8"/>
    <n v="1"/>
    <n v="4"/>
    <n v="2"/>
    <s v="BS"/>
  </r>
  <r>
    <x v="13"/>
    <x v="2"/>
    <n v="7"/>
    <x v="3"/>
    <n v="28"/>
    <d v="2021-07-28T00:00:00"/>
    <d v="1899-12-30T10:25:00"/>
    <x v="4"/>
    <s v="Butch's (Gordon R.)"/>
    <s v="Gordon Estuary"/>
    <n v="1"/>
    <x v="4"/>
    <s v="Wild"/>
    <x v="1"/>
    <n v="18"/>
    <n v="1"/>
    <n v="4"/>
    <n v="1"/>
    <s v="BS"/>
  </r>
  <r>
    <x v="13"/>
    <x v="2"/>
    <n v="7"/>
    <x v="3"/>
    <n v="28"/>
    <d v="2021-07-28T00:00:00"/>
    <d v="1899-12-30T10:25:00"/>
    <x v="4"/>
    <s v="Butch's (Gordon R.)"/>
    <s v="Gordon Estuary"/>
    <n v="1"/>
    <x v="5"/>
    <s v="Wild"/>
    <x v="1"/>
    <n v="15"/>
    <n v="1"/>
    <n v="4"/>
    <n v="1"/>
    <s v="BS"/>
  </r>
  <r>
    <x v="13"/>
    <x v="2"/>
    <n v="7"/>
    <x v="3"/>
    <n v="28"/>
    <d v="2021-07-28T00:00:00"/>
    <d v="1899-12-30T10:25:00"/>
    <x v="4"/>
    <s v="Butch's (Gordon R.)"/>
    <s v="Gordon Estuary"/>
    <n v="1"/>
    <x v="11"/>
    <s v="Wild"/>
    <x v="1"/>
    <n v="20"/>
    <n v="1"/>
    <n v="4"/>
    <n v="2"/>
    <s v="BS"/>
  </r>
  <r>
    <x v="13"/>
    <x v="2"/>
    <n v="7"/>
    <x v="3"/>
    <n v="28"/>
    <d v="2021-07-28T00:00:00"/>
    <d v="1899-12-30T10:50:00"/>
    <x v="8"/>
    <s v="Q01, left bank Gordon up from confluence"/>
    <s v="Gordon Estuary"/>
    <n v="1"/>
    <x v="2"/>
    <s v="Wild"/>
    <x v="1"/>
    <n v="8"/>
    <n v="1"/>
    <n v="4"/>
    <n v="3"/>
    <s v="BS"/>
  </r>
  <r>
    <x v="13"/>
    <x v="2"/>
    <n v="7"/>
    <x v="3"/>
    <n v="28"/>
    <d v="2021-07-28T00:00:00"/>
    <d v="1899-12-30T10:50:00"/>
    <x v="8"/>
    <s v="Q01, left bank Gordon up from confluence"/>
    <s v="Gordon Estuary"/>
    <n v="1"/>
    <x v="3"/>
    <s v="Wild"/>
    <x v="1"/>
    <n v="9"/>
    <n v="1"/>
    <n v="4"/>
    <n v="2"/>
    <s v="BS"/>
  </r>
  <r>
    <x v="13"/>
    <x v="2"/>
    <n v="7"/>
    <x v="3"/>
    <n v="28"/>
    <d v="2021-07-28T00:00:00"/>
    <d v="1899-12-30T10:50:00"/>
    <x v="8"/>
    <s v="Q01, left bank Gordon up from confluence"/>
    <s v="Gordon Estuary"/>
    <n v="1"/>
    <x v="4"/>
    <s v="Wild"/>
    <x v="1"/>
    <n v="18"/>
    <n v="1"/>
    <n v="4"/>
    <n v="1"/>
    <s v="BS"/>
  </r>
  <r>
    <x v="13"/>
    <x v="2"/>
    <n v="7"/>
    <x v="3"/>
    <n v="28"/>
    <d v="2021-07-28T00:00:00"/>
    <d v="1899-12-30T10:50:00"/>
    <x v="8"/>
    <s v="Q01, left bank Gordon up from confluence"/>
    <s v="Gordon Estuary"/>
    <n v="1"/>
    <x v="5"/>
    <s v="Wild"/>
    <x v="1"/>
    <n v="15"/>
    <n v="1"/>
    <n v="4"/>
    <n v="1"/>
    <s v="BS"/>
  </r>
  <r>
    <x v="13"/>
    <x v="2"/>
    <n v="7"/>
    <x v="3"/>
    <n v="28"/>
    <d v="2021-07-28T00:00:00"/>
    <d v="1899-12-30T10:50:00"/>
    <x v="8"/>
    <s v="Q01, left bank Gordon up from confluence"/>
    <s v="Gordon Estuary"/>
    <n v="1"/>
    <x v="11"/>
    <s v="Wild"/>
    <x v="1"/>
    <n v="20"/>
    <n v="1"/>
    <n v="4"/>
    <n v="1"/>
    <s v="BS"/>
  </r>
  <r>
    <x v="13"/>
    <x v="2"/>
    <n v="7"/>
    <x v="3"/>
    <n v="28"/>
    <d v="2021-07-28T00:00:00"/>
    <d v="1899-12-30T11:15:00"/>
    <x v="5"/>
    <s v="Opposite Port Renfrew Marina"/>
    <s v="Gordon Estuary"/>
    <n v="1"/>
    <x v="3"/>
    <s v="Wild"/>
    <x v="1"/>
    <n v="9"/>
    <n v="1"/>
    <n v="4"/>
    <n v="50"/>
    <s v="BS"/>
  </r>
  <r>
    <x v="13"/>
    <x v="2"/>
    <n v="7"/>
    <x v="3"/>
    <n v="28"/>
    <d v="2021-07-28T00:00:00"/>
    <d v="1899-12-30T11:52:00"/>
    <x v="9"/>
    <s v="Q Jeff (right bank opposite N. Arm confl.)"/>
    <s v="Gordon Estuary"/>
    <n v="1"/>
    <x v="0"/>
    <s v="Wild"/>
    <x v="3"/>
    <n v="3"/>
    <n v="1"/>
    <n v="3"/>
    <n v="4"/>
    <s v="BS"/>
  </r>
  <r>
    <x v="13"/>
    <x v="2"/>
    <n v="7"/>
    <x v="3"/>
    <n v="28"/>
    <d v="2021-07-28T00:00:00"/>
    <d v="1899-12-30T11:52:00"/>
    <x v="9"/>
    <s v="Q Jeff (right bank opposite N. Arm confl.)"/>
    <s v="Gordon Estuary"/>
    <n v="1"/>
    <x v="9"/>
    <s v="Wild"/>
    <x v="3"/>
    <n v="5"/>
    <n v="1"/>
    <n v="3"/>
    <n v="5"/>
    <s v="BS"/>
  </r>
  <r>
    <x v="13"/>
    <x v="2"/>
    <n v="7"/>
    <x v="3"/>
    <n v="28"/>
    <d v="2021-07-28T00:00:00"/>
    <d v="1899-12-30T11:52:00"/>
    <x v="9"/>
    <s v="Q Jeff (right bank opposite N. Arm confl.)"/>
    <s v="Gordon Estuary"/>
    <n v="1"/>
    <x v="2"/>
    <s v="Wild"/>
    <x v="1"/>
    <n v="8"/>
    <n v="1"/>
    <n v="4"/>
    <n v="12"/>
    <s v="BS"/>
  </r>
  <r>
    <x v="13"/>
    <x v="2"/>
    <n v="7"/>
    <x v="3"/>
    <n v="28"/>
    <d v="2021-07-28T00:00:00"/>
    <d v="1899-12-30T11:52:00"/>
    <x v="9"/>
    <s v="Q Jeff (right bank opposite N. Arm confl.)"/>
    <s v="Gordon Estuary"/>
    <n v="1"/>
    <x v="3"/>
    <s v="Wild"/>
    <x v="1"/>
    <n v="9"/>
    <n v="1"/>
    <n v="4"/>
    <n v="1"/>
    <s v="BS"/>
  </r>
  <r>
    <x v="13"/>
    <x v="2"/>
    <n v="7"/>
    <x v="3"/>
    <n v="28"/>
    <d v="2021-07-28T00:00:00"/>
    <d v="1899-12-30T11:52:00"/>
    <x v="9"/>
    <s v="Q Jeff (right bank opposite N. Arm confl.)"/>
    <s v="Gordon Estuary"/>
    <n v="1"/>
    <x v="4"/>
    <s v="Wild"/>
    <x v="1"/>
    <n v="18"/>
    <n v="1"/>
    <n v="4"/>
    <n v="4"/>
    <s v="BS"/>
  </r>
  <r>
    <x v="13"/>
    <x v="2"/>
    <n v="7"/>
    <x v="3"/>
    <n v="28"/>
    <d v="2021-07-28T00:00:00"/>
    <d v="1899-12-30T11:52:00"/>
    <x v="9"/>
    <s v="Q Jeff (right bank opposite N. Arm confl.)"/>
    <s v="Gordon Estuary"/>
    <n v="1"/>
    <x v="5"/>
    <s v="Wild"/>
    <x v="1"/>
    <n v="15"/>
    <n v="1"/>
    <n v="4"/>
    <n v="25"/>
    <s v="BS"/>
  </r>
  <r>
    <x v="13"/>
    <x v="2"/>
    <n v="7"/>
    <x v="3"/>
    <n v="28"/>
    <d v="2021-07-28T00:00:00"/>
    <d v="1899-12-30T11:52:00"/>
    <x v="9"/>
    <s v="Q Jeff (right bank opposite N. Arm confl.)"/>
    <s v="Gordon Estuary"/>
    <n v="1"/>
    <x v="6"/>
    <s v="Wild"/>
    <x v="1"/>
    <n v="11"/>
    <n v="1"/>
    <n v="4"/>
    <n v="2"/>
    <s v="BS"/>
  </r>
  <r>
    <x v="13"/>
    <x v="2"/>
    <n v="7"/>
    <x v="3"/>
    <n v="28"/>
    <d v="2021-07-28T00:00:00"/>
    <d v="1899-12-30T11:52:00"/>
    <x v="9"/>
    <s v="Q Jeff (right bank opposite N. Arm confl.)"/>
    <s v="Gordon Estuary"/>
    <n v="1"/>
    <x v="10"/>
    <s v="Wild"/>
    <x v="1"/>
    <n v="13"/>
    <n v="1"/>
    <n v="4"/>
    <n v="2"/>
    <s v="BS"/>
  </r>
  <r>
    <x v="13"/>
    <x v="2"/>
    <n v="7"/>
    <x v="3"/>
    <n v="28"/>
    <d v="2021-07-28T00:00:00"/>
    <d v="1899-12-30T11:52:00"/>
    <x v="9"/>
    <s v="Q Jeff (right bank opposite N. Arm confl.)"/>
    <s v="Gordon Estuary"/>
    <n v="1"/>
    <x v="11"/>
    <s v="Wild"/>
    <x v="1"/>
    <n v="20"/>
    <n v="1"/>
    <n v="4"/>
    <n v="17"/>
    <s v="BS"/>
  </r>
  <r>
    <x v="13"/>
    <x v="2"/>
    <n v="7"/>
    <x v="3"/>
    <n v="28"/>
    <d v="2021-07-28T00:00:00"/>
    <d v="1899-12-30T12:18:00"/>
    <x v="0"/>
    <s v="Pacheedah Shores Boat Ramp"/>
    <s v="Gordon Estuary"/>
    <n v="1"/>
    <x v="0"/>
    <s v="Wild"/>
    <x v="0"/>
    <n v="3"/>
    <n v="1"/>
    <n v="2"/>
    <n v="1"/>
    <s v="BS"/>
  </r>
  <r>
    <x v="13"/>
    <x v="2"/>
    <n v="7"/>
    <x v="3"/>
    <n v="28"/>
    <d v="2021-07-28T00:00:00"/>
    <d v="1899-12-30T12:18:00"/>
    <x v="0"/>
    <s v="Pacheedah Shores Boat Ramp"/>
    <s v="Gordon Estuary"/>
    <n v="1"/>
    <x v="0"/>
    <s v="Wild"/>
    <x v="3"/>
    <n v="3"/>
    <n v="1"/>
    <n v="3"/>
    <n v="1"/>
    <s v="BS"/>
  </r>
  <r>
    <x v="13"/>
    <x v="2"/>
    <n v="7"/>
    <x v="3"/>
    <n v="28"/>
    <d v="2021-07-28T00:00:00"/>
    <d v="1899-12-30T12:18:00"/>
    <x v="0"/>
    <s v="Pacheedah Shores Boat Ramp"/>
    <s v="Gordon Estuary"/>
    <n v="1"/>
    <x v="9"/>
    <s v="Wild"/>
    <x v="3"/>
    <n v="5"/>
    <n v="1"/>
    <n v="3"/>
    <n v="2"/>
    <s v="BS"/>
  </r>
  <r>
    <x v="13"/>
    <x v="2"/>
    <n v="7"/>
    <x v="3"/>
    <n v="28"/>
    <d v="2021-07-28T00:00:00"/>
    <d v="1899-12-30T12:18:00"/>
    <x v="0"/>
    <s v="Pacheedah Shores Boat Ramp"/>
    <s v="Gordon Estuary"/>
    <n v="1"/>
    <x v="4"/>
    <s v="Wild"/>
    <x v="1"/>
    <n v="18"/>
    <n v="1"/>
    <n v="4"/>
    <n v="2"/>
    <s v="BS"/>
  </r>
  <r>
    <x v="13"/>
    <x v="2"/>
    <n v="7"/>
    <x v="3"/>
    <n v="28"/>
    <d v="2021-07-28T00:00:00"/>
    <d v="1899-12-30T12:18:00"/>
    <x v="0"/>
    <s v="Pacheedah Shores Boat Ramp"/>
    <s v="Gordon Estuary"/>
    <n v="1"/>
    <x v="6"/>
    <s v="Wild"/>
    <x v="1"/>
    <n v="11"/>
    <n v="1"/>
    <n v="4"/>
    <n v="6"/>
    <s v="BS"/>
  </r>
  <r>
    <x v="13"/>
    <x v="2"/>
    <n v="7"/>
    <x v="3"/>
    <n v="28"/>
    <d v="2021-07-28T00:00:00"/>
    <d v="1899-12-30T12:18:00"/>
    <x v="0"/>
    <s v="Pacheedah Shores Boat Ramp"/>
    <s v="Gordon Estuary"/>
    <n v="1"/>
    <x v="10"/>
    <s v="Wild"/>
    <x v="1"/>
    <n v="13"/>
    <n v="1"/>
    <n v="4"/>
    <n v="24"/>
    <s v="BS"/>
  </r>
  <r>
    <x v="13"/>
    <x v="2"/>
    <n v="7"/>
    <x v="3"/>
    <n v="28"/>
    <d v="2021-07-28T00:00:00"/>
    <d v="1899-12-30T13:45:00"/>
    <x v="12"/>
    <s v="Mouth of Site 7 inlet, north side"/>
    <s v="Gordon Estuary"/>
    <n v="1"/>
    <x v="3"/>
    <s v="Wild"/>
    <x v="1"/>
    <n v="9"/>
    <n v="1"/>
    <n v="4"/>
    <n v="160"/>
    <s v="BS"/>
  </r>
  <r>
    <x v="13"/>
    <x v="2"/>
    <n v="7"/>
    <x v="3"/>
    <n v="28"/>
    <d v="2021-07-28T00:00:00"/>
    <d v="1899-12-30T13:45:00"/>
    <x v="12"/>
    <s v="Mouth of Site 7 inlet, north side"/>
    <s v="Gordon Estuary"/>
    <n v="1"/>
    <x v="4"/>
    <s v="Wild"/>
    <x v="1"/>
    <n v="18"/>
    <n v="1"/>
    <n v="4"/>
    <n v="6"/>
    <s v="BS"/>
  </r>
  <r>
    <x v="13"/>
    <x v="2"/>
    <n v="7"/>
    <x v="3"/>
    <n v="28"/>
    <d v="2021-07-28T00:00:00"/>
    <d v="1899-12-30T13:45:00"/>
    <x v="12"/>
    <s v="Mouth of Site 7 inlet, north side"/>
    <s v="Gordon Estuary"/>
    <n v="1"/>
    <x v="5"/>
    <s v="Wild"/>
    <x v="1"/>
    <n v="15"/>
    <n v="1"/>
    <n v="4"/>
    <n v="15"/>
    <s v="BS"/>
  </r>
  <r>
    <x v="13"/>
    <x v="2"/>
    <n v="7"/>
    <x v="3"/>
    <n v="28"/>
    <d v="2021-07-28T00:00:00"/>
    <d v="1899-12-30T13:45:00"/>
    <x v="12"/>
    <s v="Mouth of Site 7 inlet, north side"/>
    <s v="Gordon Estuary"/>
    <n v="1"/>
    <x v="10"/>
    <s v="Wild"/>
    <x v="1"/>
    <n v="13"/>
    <n v="1"/>
    <n v="4"/>
    <n v="200"/>
    <s v="BS"/>
  </r>
  <r>
    <x v="13"/>
    <x v="2"/>
    <n v="7"/>
    <x v="3"/>
    <n v="28"/>
    <d v="2021-07-28T00:00:00"/>
    <d v="1899-12-30T14:30:00"/>
    <x v="35"/>
    <s v="Gravel bar on Gordon at Site 1"/>
    <s v="Gordon Estuary"/>
    <n v="1"/>
    <x v="0"/>
    <s v="Wild"/>
    <x v="0"/>
    <n v="3"/>
    <n v="1"/>
    <n v="2"/>
    <n v="29"/>
    <s v="BS"/>
  </r>
  <r>
    <x v="13"/>
    <x v="2"/>
    <n v="7"/>
    <x v="3"/>
    <n v="28"/>
    <d v="2021-07-28T00:00:00"/>
    <d v="1899-12-30T14:30:00"/>
    <x v="35"/>
    <s v="Gravel bar on Gordon at Site 1"/>
    <s v="Gordon Estuary"/>
    <n v="1"/>
    <x v="0"/>
    <s v="Wild"/>
    <x v="3"/>
    <n v="3"/>
    <n v="1"/>
    <n v="3"/>
    <n v="24"/>
    <s v="BS"/>
  </r>
  <r>
    <x v="13"/>
    <x v="2"/>
    <n v="7"/>
    <x v="3"/>
    <n v="28"/>
    <d v="2021-07-28T00:00:00"/>
    <d v="1899-12-30T14:30:00"/>
    <x v="35"/>
    <s v="Gravel bar on Gordon at Site 1"/>
    <s v="Gordon Estuary"/>
    <n v="1"/>
    <x v="2"/>
    <s v="Wild"/>
    <x v="1"/>
    <n v="8"/>
    <n v="1"/>
    <n v="4"/>
    <n v="46"/>
    <s v="BS"/>
  </r>
  <r>
    <x v="13"/>
    <x v="2"/>
    <n v="7"/>
    <x v="3"/>
    <n v="28"/>
    <d v="2021-07-28T00:00:00"/>
    <d v="1899-12-30T14:30:00"/>
    <x v="35"/>
    <s v="Gravel bar on Gordon at Site 1"/>
    <s v="Gordon Estuary"/>
    <n v="1"/>
    <x v="3"/>
    <s v="Wild"/>
    <x v="1"/>
    <n v="9"/>
    <n v="1"/>
    <n v="4"/>
    <n v="33"/>
    <s v="BS"/>
  </r>
  <r>
    <x v="13"/>
    <x v="2"/>
    <n v="7"/>
    <x v="3"/>
    <n v="28"/>
    <d v="2021-07-28T00:00:00"/>
    <d v="1899-12-30T14:30:00"/>
    <x v="35"/>
    <s v="Gravel bar on Gordon at Site 1"/>
    <s v="Gordon Estuary"/>
    <n v="1"/>
    <x v="5"/>
    <s v="Wild"/>
    <x v="1"/>
    <n v="15"/>
    <n v="1"/>
    <n v="4"/>
    <n v="10"/>
    <s v="BS"/>
  </r>
  <r>
    <x v="13"/>
    <x v="2"/>
    <n v="7"/>
    <x v="3"/>
    <n v="28"/>
    <d v="2021-07-28T00:00:00"/>
    <d v="1899-12-30T14:30:00"/>
    <x v="35"/>
    <s v="Gravel bar on Gordon at Site 1"/>
    <s v="Gordon Estuary"/>
    <n v="1"/>
    <x v="10"/>
    <s v="Wild"/>
    <x v="1"/>
    <n v="13"/>
    <n v="1"/>
    <n v="4"/>
    <n v="20"/>
    <s v="BS"/>
  </r>
  <r>
    <x v="13"/>
    <x v="2"/>
    <n v="7"/>
    <x v="3"/>
    <n v="28"/>
    <d v="2021-07-28T00:00:00"/>
    <d v="1899-12-30T15:30:00"/>
    <x v="14"/>
    <s v="Site 1 salt marsh"/>
    <s v="Gordon Estuary"/>
    <n v="1"/>
    <x v="0"/>
    <s v="Wild"/>
    <x v="0"/>
    <n v="3"/>
    <n v="1"/>
    <n v="2"/>
    <n v="24"/>
    <s v="PS"/>
  </r>
  <r>
    <x v="13"/>
    <x v="2"/>
    <n v="7"/>
    <x v="3"/>
    <n v="28"/>
    <d v="2021-07-28T00:00:00"/>
    <d v="1899-12-30T15:30:00"/>
    <x v="14"/>
    <s v="Site 1 salt marsh"/>
    <s v="Gordon Estuary"/>
    <n v="1"/>
    <x v="0"/>
    <s v="Wild"/>
    <x v="3"/>
    <n v="3"/>
    <n v="1"/>
    <n v="3"/>
    <n v="21"/>
    <s v="PS"/>
  </r>
  <r>
    <x v="13"/>
    <x v="2"/>
    <n v="7"/>
    <x v="3"/>
    <n v="28"/>
    <d v="2021-07-28T00:00:00"/>
    <d v="1899-12-30T15:30:00"/>
    <x v="14"/>
    <s v="Site 1 salt marsh"/>
    <s v="Gordon Estuary"/>
    <n v="1"/>
    <x v="3"/>
    <s v="Wild"/>
    <x v="1"/>
    <n v="9"/>
    <n v="1"/>
    <n v="4"/>
    <n v="50"/>
    <s v="PS"/>
  </r>
  <r>
    <x v="13"/>
    <x v="2"/>
    <n v="7"/>
    <x v="3"/>
    <n v="28"/>
    <d v="2021-07-28T00:00:00"/>
    <d v="1899-12-30T15:30:00"/>
    <x v="14"/>
    <s v="Site 1 salt marsh"/>
    <s v="Gordon Estuary"/>
    <n v="1"/>
    <x v="5"/>
    <s v="Wild"/>
    <x v="1"/>
    <n v="15"/>
    <n v="1"/>
    <n v="4"/>
    <n v="1"/>
    <s v="PS"/>
  </r>
  <r>
    <x v="13"/>
    <x v="2"/>
    <n v="7"/>
    <x v="3"/>
    <n v="28"/>
    <d v="2021-07-28T00:00:00"/>
    <d v="1899-12-30T15:30:00"/>
    <x v="14"/>
    <s v="Site 1 salt marsh"/>
    <s v="Gordon Estuary"/>
    <n v="1"/>
    <x v="10"/>
    <s v="Wild"/>
    <x v="1"/>
    <n v="13"/>
    <n v="1"/>
    <n v="4"/>
    <n v="1"/>
    <s v="PS"/>
  </r>
  <r>
    <x v="13"/>
    <x v="2"/>
    <n v="7"/>
    <x v="3"/>
    <n v="29"/>
    <d v="2021-07-29T00:00:00"/>
    <d v="1899-12-30T14:00:00"/>
    <x v="2"/>
    <s v="South Arm SJ (Old Mill)"/>
    <s v="San Juan Estuary"/>
    <n v="1"/>
    <x v="0"/>
    <s v="Wild"/>
    <x v="0"/>
    <n v="3"/>
    <n v="1"/>
    <n v="2"/>
    <n v="8"/>
    <s v="BS"/>
  </r>
  <r>
    <x v="13"/>
    <x v="2"/>
    <n v="7"/>
    <x v="3"/>
    <n v="29"/>
    <d v="2021-07-29T00:00:00"/>
    <d v="1899-12-30T14:00:00"/>
    <x v="2"/>
    <s v="South Arm SJ (Old Mill)"/>
    <s v="San Juan Estuary"/>
    <n v="1"/>
    <x v="0"/>
    <s v="Wild"/>
    <x v="3"/>
    <n v="3"/>
    <n v="1"/>
    <n v="3"/>
    <n v="18"/>
    <s v="BS"/>
  </r>
  <r>
    <x v="13"/>
    <x v="2"/>
    <n v="7"/>
    <x v="3"/>
    <n v="29"/>
    <d v="2021-07-29T00:00:00"/>
    <d v="1899-12-30T14:00:00"/>
    <x v="2"/>
    <s v="South Arm SJ (Old Mill)"/>
    <s v="San Juan Estuary"/>
    <n v="1"/>
    <x v="2"/>
    <s v="Wild"/>
    <x v="1"/>
    <n v="8"/>
    <n v="1"/>
    <n v="4"/>
    <n v="11"/>
    <s v="BS"/>
  </r>
  <r>
    <x v="13"/>
    <x v="2"/>
    <n v="7"/>
    <x v="3"/>
    <n v="29"/>
    <d v="2021-07-29T00:00:00"/>
    <d v="1899-12-30T14:00:00"/>
    <x v="2"/>
    <s v="South Arm SJ (Old Mill)"/>
    <s v="San Juan Estuary"/>
    <n v="1"/>
    <x v="4"/>
    <s v="Wild"/>
    <x v="1"/>
    <n v="18"/>
    <n v="1"/>
    <n v="4"/>
    <n v="23"/>
    <s v="BS"/>
  </r>
  <r>
    <x v="13"/>
    <x v="2"/>
    <n v="7"/>
    <x v="3"/>
    <n v="29"/>
    <d v="2021-07-29T00:00:00"/>
    <d v="1899-12-30T14:00:00"/>
    <x v="2"/>
    <s v="South Arm SJ (Old Mill)"/>
    <s v="San Juan Estuary"/>
    <n v="1"/>
    <x v="5"/>
    <s v="Wild"/>
    <x v="1"/>
    <n v="15"/>
    <n v="1"/>
    <n v="4"/>
    <n v="1"/>
    <s v="BS"/>
  </r>
  <r>
    <x v="13"/>
    <x v="2"/>
    <n v="7"/>
    <x v="3"/>
    <n v="29"/>
    <d v="2021-07-29T00:00:00"/>
    <d v="1899-12-30T14:00:00"/>
    <x v="2"/>
    <s v="South Arm SJ (Old Mill)"/>
    <s v="San Juan Estuary"/>
    <n v="1"/>
    <x v="6"/>
    <s v="Wild"/>
    <x v="1"/>
    <n v="11"/>
    <n v="1"/>
    <n v="4"/>
    <n v="1"/>
    <s v="BS"/>
  </r>
  <r>
    <x v="13"/>
    <x v="2"/>
    <n v="7"/>
    <x v="3"/>
    <n v="29"/>
    <d v="2021-07-29T00:00:00"/>
    <d v="1899-12-30T14:30:00"/>
    <x v="15"/>
    <s v="Q07, Central/South Arm confluence"/>
    <s v="San Juan Estuary"/>
    <n v="1"/>
    <x v="0"/>
    <s v="Wild"/>
    <x v="0"/>
    <n v="3"/>
    <n v="1"/>
    <n v="2"/>
    <n v="1"/>
    <s v="BS"/>
  </r>
  <r>
    <x v="13"/>
    <x v="2"/>
    <n v="7"/>
    <x v="3"/>
    <n v="29"/>
    <d v="2021-07-29T00:00:00"/>
    <d v="1899-12-30T14:30:00"/>
    <x v="15"/>
    <s v="Q07, Central/South Arm confluence"/>
    <s v="San Juan Estuary"/>
    <n v="1"/>
    <x v="0"/>
    <s v="Wild"/>
    <x v="3"/>
    <n v="3"/>
    <n v="1"/>
    <n v="3"/>
    <n v="6"/>
    <s v="BS"/>
  </r>
  <r>
    <x v="13"/>
    <x v="2"/>
    <n v="7"/>
    <x v="3"/>
    <n v="29"/>
    <d v="2021-07-29T00:00:00"/>
    <d v="1899-12-30T14:30:00"/>
    <x v="15"/>
    <s v="Q07, Central/South Arm confluence"/>
    <s v="San Juan Estuary"/>
    <n v="1"/>
    <x v="9"/>
    <s v="Wild"/>
    <x v="3"/>
    <n v="5"/>
    <n v="1"/>
    <n v="3"/>
    <n v="1"/>
    <s v="BS"/>
  </r>
  <r>
    <x v="13"/>
    <x v="2"/>
    <n v="7"/>
    <x v="3"/>
    <n v="29"/>
    <d v="2021-07-29T00:00:00"/>
    <d v="1899-12-30T14:30:00"/>
    <x v="15"/>
    <s v="Q07, Central/South Arm confluence"/>
    <s v="San Juan Estuary"/>
    <n v="1"/>
    <x v="4"/>
    <s v="Wild"/>
    <x v="1"/>
    <n v="18"/>
    <n v="1"/>
    <n v="4"/>
    <n v="3"/>
    <s v="BS"/>
  </r>
  <r>
    <x v="13"/>
    <x v="2"/>
    <n v="7"/>
    <x v="3"/>
    <n v="29"/>
    <d v="2021-07-29T00:00:00"/>
    <d v="1899-12-30T14:30:00"/>
    <x v="15"/>
    <s v="Q07, Central/South Arm confluence"/>
    <s v="San Juan Estuary"/>
    <n v="1"/>
    <x v="5"/>
    <s v="Wild"/>
    <x v="1"/>
    <n v="15"/>
    <n v="1"/>
    <n v="4"/>
    <n v="1"/>
    <s v="BS"/>
  </r>
  <r>
    <x v="13"/>
    <x v="2"/>
    <n v="7"/>
    <x v="3"/>
    <n v="29"/>
    <d v="2021-07-29T00:00:00"/>
    <d v="1899-12-30T15:00:00"/>
    <x v="11"/>
    <s v="Q4, u/s of Tanis's template site"/>
    <s v="San Juan Estuary"/>
    <n v="1"/>
    <x v="0"/>
    <s v="Wild"/>
    <x v="0"/>
    <n v="3"/>
    <n v="1"/>
    <n v="2"/>
    <n v="13"/>
    <s v="BS"/>
  </r>
  <r>
    <x v="13"/>
    <x v="2"/>
    <n v="7"/>
    <x v="3"/>
    <n v="29"/>
    <d v="2021-07-29T00:00:00"/>
    <d v="1899-12-30T15:00:00"/>
    <x v="11"/>
    <s v="Q4, u/s of Tanis's template site"/>
    <s v="San Juan Estuary"/>
    <n v="1"/>
    <x v="2"/>
    <s v="Wild"/>
    <x v="1"/>
    <n v="8"/>
    <n v="1"/>
    <n v="4"/>
    <n v="8"/>
    <s v="BS"/>
  </r>
  <r>
    <x v="13"/>
    <x v="2"/>
    <n v="7"/>
    <x v="3"/>
    <n v="29"/>
    <d v="2021-07-29T00:00:00"/>
    <d v="1899-12-30T15:00:00"/>
    <x v="11"/>
    <s v="Q4, u/s of Tanis's template site"/>
    <s v="San Juan Estuary"/>
    <n v="1"/>
    <x v="4"/>
    <s v="Wild"/>
    <x v="1"/>
    <n v="18"/>
    <n v="1"/>
    <n v="4"/>
    <n v="2"/>
    <s v="BS"/>
  </r>
  <r>
    <x v="13"/>
    <x v="2"/>
    <n v="7"/>
    <x v="3"/>
    <n v="29"/>
    <d v="2021-07-29T00:00:00"/>
    <d v="1899-12-30T15:00:00"/>
    <x v="11"/>
    <s v="Q4, u/s of Tanis's template site"/>
    <s v="San Juan Estuary"/>
    <n v="1"/>
    <x v="5"/>
    <s v="Wild"/>
    <x v="1"/>
    <n v="15"/>
    <n v="1"/>
    <n v="4"/>
    <n v="6"/>
    <s v="BS"/>
  </r>
  <r>
    <x v="13"/>
    <x v="2"/>
    <n v="7"/>
    <x v="3"/>
    <n v="29"/>
    <d v="2021-07-29T00:00:00"/>
    <d v="1899-12-30T15:00:00"/>
    <x v="11"/>
    <s v="Q4, u/s of Tanis's template site"/>
    <s v="San Juan Estuary"/>
    <n v="1"/>
    <x v="6"/>
    <s v="Wild"/>
    <x v="1"/>
    <n v="11"/>
    <n v="1"/>
    <n v="4"/>
    <n v="5"/>
    <s v="BS"/>
  </r>
  <r>
    <x v="13"/>
    <x v="2"/>
    <n v="7"/>
    <x v="3"/>
    <n v="29"/>
    <d v="2021-07-29T00:00:00"/>
    <d v="1899-12-30T15:00:00"/>
    <x v="11"/>
    <s v="Q4, u/s of Tanis's template site"/>
    <s v="San Juan Estuary"/>
    <n v="1"/>
    <x v="10"/>
    <s v="Wild"/>
    <x v="1"/>
    <n v="13"/>
    <n v="1"/>
    <n v="4"/>
    <n v="170"/>
    <s v="BS"/>
  </r>
  <r>
    <x v="30"/>
    <x v="2"/>
    <n v="8"/>
    <x v="4"/>
    <n v="19"/>
    <d v="2021-08-19T00:00:00"/>
    <d v="1899-12-30T08:40:00"/>
    <x v="25"/>
    <s v="Site 6, just upstream of bridge"/>
    <s v="Gordon Estuary"/>
    <n v="1"/>
    <x v="0"/>
    <s v="Wild"/>
    <x v="0"/>
    <n v="3"/>
    <n v="1"/>
    <n v="2"/>
    <n v="5"/>
    <s v="PS"/>
  </r>
  <r>
    <x v="30"/>
    <x v="2"/>
    <n v="8"/>
    <x v="4"/>
    <n v="19"/>
    <d v="2021-08-19T00:00:00"/>
    <d v="1899-12-30T08:40:00"/>
    <x v="25"/>
    <s v="Site 6, just upstream of bridge"/>
    <s v="Gordon Estuary"/>
    <n v="1"/>
    <x v="0"/>
    <s v="Wild"/>
    <x v="3"/>
    <n v="3"/>
    <n v="1"/>
    <n v="3"/>
    <n v="9"/>
    <s v="PS"/>
  </r>
  <r>
    <x v="30"/>
    <x v="2"/>
    <n v="8"/>
    <x v="4"/>
    <n v="19"/>
    <d v="2021-08-19T00:00:00"/>
    <d v="1899-12-30T08:40:00"/>
    <x v="25"/>
    <s v="Site 6, just upstream of bridge"/>
    <s v="Gordon Estuary"/>
    <n v="1"/>
    <x v="2"/>
    <s v="Wild"/>
    <x v="1"/>
    <n v="8"/>
    <n v="1"/>
    <n v="4"/>
    <n v="4"/>
    <s v="PS"/>
  </r>
  <r>
    <x v="30"/>
    <x v="2"/>
    <n v="8"/>
    <x v="4"/>
    <n v="19"/>
    <d v="2021-08-19T00:00:00"/>
    <d v="1899-12-30T08:40:00"/>
    <x v="25"/>
    <s v="Site 6, just upstream of bridge"/>
    <s v="Gordon Estuary"/>
    <n v="1"/>
    <x v="3"/>
    <s v="Wild"/>
    <x v="1"/>
    <n v="9"/>
    <n v="1"/>
    <n v="4"/>
    <n v="150"/>
    <s v="PS"/>
  </r>
  <r>
    <x v="30"/>
    <x v="2"/>
    <n v="8"/>
    <x v="4"/>
    <n v="19"/>
    <d v="2021-08-19T00:00:00"/>
    <d v="1899-12-30T08:40:00"/>
    <x v="25"/>
    <s v="Site 6, just upstream of bridge"/>
    <s v="Gordon Estuary"/>
    <n v="1"/>
    <x v="10"/>
    <s v="Wild"/>
    <x v="1"/>
    <n v="13"/>
    <n v="1"/>
    <n v="4"/>
    <n v="30"/>
    <s v="PS"/>
  </r>
  <r>
    <x v="30"/>
    <x v="2"/>
    <n v="8"/>
    <x v="4"/>
    <n v="19"/>
    <d v="2021-08-19T00:00:00"/>
    <d v="1899-12-30T10:49:00"/>
    <x v="4"/>
    <s v="Butch's (Gordon R.)"/>
    <s v="Gordon Estuary"/>
    <n v="1"/>
    <x v="9"/>
    <s v="Wild"/>
    <x v="3"/>
    <n v="5"/>
    <n v="1"/>
    <n v="3"/>
    <n v="4"/>
    <s v="BS"/>
  </r>
  <r>
    <x v="30"/>
    <x v="2"/>
    <n v="8"/>
    <x v="4"/>
    <n v="19"/>
    <d v="2021-08-19T00:00:00"/>
    <d v="1899-12-30T10:49:00"/>
    <x v="4"/>
    <s v="Butch's (Gordon R.)"/>
    <s v="Gordon Estuary"/>
    <n v="1"/>
    <x v="3"/>
    <s v="Wild"/>
    <x v="1"/>
    <n v="9"/>
    <n v="1"/>
    <n v="4"/>
    <n v="12"/>
    <s v="BS"/>
  </r>
  <r>
    <x v="30"/>
    <x v="2"/>
    <n v="8"/>
    <x v="4"/>
    <n v="19"/>
    <d v="2021-08-19T00:00:00"/>
    <d v="1899-12-30T10:49:00"/>
    <x v="4"/>
    <s v="Butch's (Gordon R.)"/>
    <s v="Gordon Estuary"/>
    <n v="1"/>
    <x v="11"/>
    <s v="Wild"/>
    <x v="1"/>
    <n v="20"/>
    <n v="1"/>
    <n v="4"/>
    <n v="2"/>
    <s v="BS"/>
  </r>
  <r>
    <x v="30"/>
    <x v="2"/>
    <n v="8"/>
    <x v="4"/>
    <n v="19"/>
    <d v="2021-08-19T00:00:00"/>
    <d v="1899-12-30T11:15:00"/>
    <x v="9"/>
    <s v="Q Jeff (right bank opposite N. Arm confl.)"/>
    <s v="Gordon Estuary"/>
    <n v="1"/>
    <x v="9"/>
    <s v="Wild"/>
    <x v="3"/>
    <n v="5"/>
    <n v="1"/>
    <n v="3"/>
    <n v="4"/>
    <s v="BS"/>
  </r>
  <r>
    <x v="30"/>
    <x v="2"/>
    <n v="8"/>
    <x v="4"/>
    <n v="19"/>
    <d v="2021-08-19T00:00:00"/>
    <d v="1899-12-30T11:15:00"/>
    <x v="9"/>
    <s v="Q Jeff (right bank opposite N. Arm confl.)"/>
    <s v="Gordon Estuary"/>
    <n v="1"/>
    <x v="2"/>
    <s v="Wild"/>
    <x v="1"/>
    <n v="8"/>
    <n v="1"/>
    <n v="4"/>
    <n v="14"/>
    <s v="BS"/>
  </r>
  <r>
    <x v="30"/>
    <x v="2"/>
    <n v="8"/>
    <x v="4"/>
    <n v="19"/>
    <d v="2021-08-19T00:00:00"/>
    <d v="1899-12-30T11:15:00"/>
    <x v="9"/>
    <s v="Q Jeff (right bank opposite N. Arm confl.)"/>
    <s v="Gordon Estuary"/>
    <n v="1"/>
    <x v="3"/>
    <s v="Wild"/>
    <x v="1"/>
    <n v="9"/>
    <n v="1"/>
    <n v="4"/>
    <n v="12"/>
    <s v="BS"/>
  </r>
  <r>
    <x v="30"/>
    <x v="2"/>
    <n v="8"/>
    <x v="4"/>
    <n v="19"/>
    <d v="2021-08-19T00:00:00"/>
    <d v="1899-12-30T11:15:00"/>
    <x v="9"/>
    <s v="Q Jeff (right bank opposite N. Arm confl.)"/>
    <s v="Gordon Estuary"/>
    <n v="1"/>
    <x v="5"/>
    <s v="Wild"/>
    <x v="1"/>
    <n v="15"/>
    <n v="1"/>
    <n v="4"/>
    <n v="9"/>
    <s v="BS"/>
  </r>
  <r>
    <x v="30"/>
    <x v="2"/>
    <n v="8"/>
    <x v="4"/>
    <n v="19"/>
    <d v="2021-08-19T00:00:00"/>
    <d v="1899-12-30T11:15:00"/>
    <x v="9"/>
    <s v="Q Jeff (right bank opposite N. Arm confl.)"/>
    <s v="Gordon Estuary"/>
    <n v="1"/>
    <x v="10"/>
    <s v="Wild"/>
    <x v="1"/>
    <n v="13"/>
    <n v="1"/>
    <n v="4"/>
    <n v="18"/>
    <s v="BS"/>
  </r>
  <r>
    <x v="30"/>
    <x v="2"/>
    <n v="8"/>
    <x v="4"/>
    <n v="19"/>
    <d v="2021-08-19T00:00:00"/>
    <d v="1899-12-30T11:15:00"/>
    <x v="9"/>
    <s v="Q Jeff (right bank opposite N. Arm confl.)"/>
    <s v="Gordon Estuary"/>
    <n v="1"/>
    <x v="11"/>
    <s v="Wild"/>
    <x v="1"/>
    <n v="20"/>
    <n v="1"/>
    <n v="4"/>
    <n v="1"/>
    <s v="BS"/>
  </r>
  <r>
    <x v="30"/>
    <x v="2"/>
    <n v="8"/>
    <x v="4"/>
    <n v="19"/>
    <d v="2021-08-19T00:00:00"/>
    <d v="1899-12-30T11:35:00"/>
    <x v="1"/>
    <s v="Gallaugher's"/>
    <s v="Gordon Estuary"/>
    <n v="1"/>
    <x v="3"/>
    <s v="Wild"/>
    <x v="1"/>
    <n v="9"/>
    <n v="1"/>
    <n v="4"/>
    <n v="1"/>
    <s v="BS"/>
  </r>
  <r>
    <x v="30"/>
    <x v="2"/>
    <n v="8"/>
    <x v="4"/>
    <n v="19"/>
    <d v="2021-08-19T00:00:00"/>
    <d v="1899-12-30T11:35:00"/>
    <x v="1"/>
    <s v="Gallaugher's"/>
    <s v="Gordon Estuary"/>
    <n v="1"/>
    <x v="6"/>
    <s v="Wild"/>
    <x v="1"/>
    <n v="11"/>
    <n v="1"/>
    <n v="4"/>
    <n v="3"/>
    <s v="BS"/>
  </r>
  <r>
    <x v="30"/>
    <x v="2"/>
    <n v="8"/>
    <x v="4"/>
    <n v="19"/>
    <d v="2021-08-19T00:00:00"/>
    <d v="1899-12-30T11:35:00"/>
    <x v="1"/>
    <s v="Gallaugher's"/>
    <s v="Gordon Estuary"/>
    <n v="1"/>
    <x v="10"/>
    <s v="Wild"/>
    <x v="1"/>
    <n v="13"/>
    <n v="1"/>
    <n v="4"/>
    <n v="1"/>
    <s v="BS"/>
  </r>
  <r>
    <x v="30"/>
    <x v="2"/>
    <n v="8"/>
    <x v="4"/>
    <n v="19"/>
    <d v="2021-08-19T00:00:00"/>
    <d v="1899-12-30T11:57:00"/>
    <x v="0"/>
    <s v="Pacheedah Shores Boat Ramp"/>
    <s v="Gordon Estuary"/>
    <n v="1"/>
    <x v="2"/>
    <s v="Wild"/>
    <x v="1"/>
    <n v="8"/>
    <n v="1"/>
    <n v="4"/>
    <n v="5"/>
    <s v="BS"/>
  </r>
  <r>
    <x v="30"/>
    <x v="2"/>
    <n v="8"/>
    <x v="4"/>
    <n v="19"/>
    <d v="2021-08-19T00:00:00"/>
    <d v="1899-12-30T11:57:00"/>
    <x v="0"/>
    <s v="Pacheedah Shores Boat Ramp"/>
    <s v="Gordon Estuary"/>
    <n v="1"/>
    <x v="3"/>
    <s v="Wild"/>
    <x v="1"/>
    <n v="9"/>
    <n v="1"/>
    <n v="4"/>
    <n v="40"/>
    <s v="BS"/>
  </r>
  <r>
    <x v="30"/>
    <x v="2"/>
    <n v="8"/>
    <x v="4"/>
    <n v="19"/>
    <d v="2021-08-19T00:00:00"/>
    <d v="1899-12-30T11:57:00"/>
    <x v="0"/>
    <s v="Pacheedah Shores Boat Ramp"/>
    <s v="Gordon Estuary"/>
    <n v="1"/>
    <x v="4"/>
    <s v="Wild"/>
    <x v="1"/>
    <n v="18"/>
    <n v="1"/>
    <n v="4"/>
    <n v="12"/>
    <s v="BS"/>
  </r>
  <r>
    <x v="30"/>
    <x v="2"/>
    <n v="8"/>
    <x v="4"/>
    <n v="19"/>
    <d v="2021-08-19T00:00:00"/>
    <d v="1899-12-30T11:57:00"/>
    <x v="0"/>
    <s v="Pacheedah Shores Boat Ramp"/>
    <s v="Gordon Estuary"/>
    <n v="1"/>
    <x v="5"/>
    <s v="Wild"/>
    <x v="1"/>
    <n v="15"/>
    <n v="1"/>
    <n v="4"/>
    <n v="7"/>
    <s v="BS"/>
  </r>
  <r>
    <x v="30"/>
    <x v="2"/>
    <n v="8"/>
    <x v="4"/>
    <n v="19"/>
    <d v="2021-08-19T00:00:00"/>
    <d v="1899-12-30T11:57:00"/>
    <x v="0"/>
    <s v="Pacheedah Shores Boat Ramp"/>
    <s v="Gordon Estuary"/>
    <n v="1"/>
    <x v="6"/>
    <s v="Wild"/>
    <x v="1"/>
    <n v="11"/>
    <n v="1"/>
    <n v="4"/>
    <n v="4"/>
    <s v="BS"/>
  </r>
  <r>
    <x v="30"/>
    <x v="2"/>
    <n v="8"/>
    <x v="4"/>
    <n v="19"/>
    <d v="2021-08-19T00:00:00"/>
    <d v="1899-12-30T11:57:00"/>
    <x v="0"/>
    <s v="Pacheedah Shores Boat Ramp"/>
    <s v="Gordon Estuary"/>
    <n v="1"/>
    <x v="10"/>
    <s v="Wild"/>
    <x v="1"/>
    <n v="13"/>
    <n v="1"/>
    <n v="4"/>
    <n v="200"/>
    <s v="BS"/>
  </r>
  <r>
    <x v="30"/>
    <x v="2"/>
    <n v="8"/>
    <x v="4"/>
    <n v="19"/>
    <d v="2021-08-19T00:00:00"/>
    <d v="1899-12-30T12:12:00"/>
    <x v="6"/>
    <s v="Smokies"/>
    <s v="Gordon Estuary"/>
    <n v="1"/>
    <x v="0"/>
    <s v="Wild"/>
    <x v="3"/>
    <n v="3"/>
    <n v="1"/>
    <n v="3"/>
    <n v="1"/>
    <s v="BS"/>
  </r>
  <r>
    <x v="30"/>
    <x v="2"/>
    <n v="8"/>
    <x v="4"/>
    <n v="19"/>
    <d v="2021-08-19T00:00:00"/>
    <d v="1899-12-30T12:12:00"/>
    <x v="6"/>
    <s v="Smokies"/>
    <s v="Gordon Estuary"/>
    <n v="1"/>
    <x v="9"/>
    <s v="Wild"/>
    <x v="3"/>
    <n v="5"/>
    <n v="1"/>
    <n v="3"/>
    <n v="2"/>
    <s v="BS"/>
  </r>
  <r>
    <x v="30"/>
    <x v="2"/>
    <n v="8"/>
    <x v="4"/>
    <n v="19"/>
    <d v="2021-08-19T00:00:00"/>
    <d v="1899-12-30T12:12:00"/>
    <x v="6"/>
    <s v="Smokies"/>
    <s v="Gordon Estuary"/>
    <n v="1"/>
    <x v="2"/>
    <s v="Wild"/>
    <x v="1"/>
    <n v="8"/>
    <n v="1"/>
    <n v="4"/>
    <n v="1"/>
    <s v="BS"/>
  </r>
  <r>
    <x v="30"/>
    <x v="2"/>
    <n v="8"/>
    <x v="4"/>
    <n v="19"/>
    <d v="2021-08-19T00:00:00"/>
    <d v="1899-12-30T12:12:00"/>
    <x v="6"/>
    <s v="Smokies"/>
    <s v="Gordon Estuary"/>
    <n v="1"/>
    <x v="3"/>
    <s v="Wild"/>
    <x v="1"/>
    <n v="9"/>
    <n v="1"/>
    <n v="4"/>
    <n v="6"/>
    <s v="BS"/>
  </r>
  <r>
    <x v="30"/>
    <x v="2"/>
    <n v="8"/>
    <x v="4"/>
    <n v="19"/>
    <d v="2021-08-19T00:00:00"/>
    <d v="1899-12-30T12:12:00"/>
    <x v="6"/>
    <s v="Smokies"/>
    <s v="Gordon Estuary"/>
    <n v="1"/>
    <x v="4"/>
    <s v="Wild"/>
    <x v="1"/>
    <n v="18"/>
    <n v="1"/>
    <n v="4"/>
    <n v="2"/>
    <s v="BS"/>
  </r>
  <r>
    <x v="30"/>
    <x v="2"/>
    <n v="8"/>
    <x v="4"/>
    <n v="19"/>
    <d v="2021-08-19T00:00:00"/>
    <d v="1899-12-30T12:12:00"/>
    <x v="6"/>
    <s v="Smokies"/>
    <s v="Gordon Estuary"/>
    <n v="1"/>
    <x v="6"/>
    <s v="Wild"/>
    <x v="1"/>
    <n v="11"/>
    <n v="1"/>
    <n v="4"/>
    <n v="1"/>
    <s v="BS"/>
  </r>
  <r>
    <x v="30"/>
    <x v="2"/>
    <n v="8"/>
    <x v="4"/>
    <n v="19"/>
    <d v="2021-08-19T00:00:00"/>
    <d v="1899-12-30T12:12:00"/>
    <x v="6"/>
    <s v="Smokies"/>
    <s v="Gordon Estuary"/>
    <n v="1"/>
    <x v="10"/>
    <s v="Wild"/>
    <x v="1"/>
    <n v="13"/>
    <n v="1"/>
    <n v="4"/>
    <n v="1"/>
    <s v="BS"/>
  </r>
  <r>
    <x v="30"/>
    <x v="2"/>
    <n v="8"/>
    <x v="4"/>
    <n v="19"/>
    <d v="2021-08-19T00:00:00"/>
    <d v="1899-12-30T14:00:00"/>
    <x v="35"/>
    <s v="Gravel bar on Gordon at Site 1"/>
    <s v="Gordon Estuary"/>
    <n v="1"/>
    <x v="0"/>
    <s v="Wild"/>
    <x v="0"/>
    <n v="3"/>
    <n v="1"/>
    <n v="2"/>
    <n v="24"/>
    <s v="BS"/>
  </r>
  <r>
    <x v="30"/>
    <x v="2"/>
    <n v="8"/>
    <x v="4"/>
    <n v="19"/>
    <d v="2021-08-19T00:00:00"/>
    <d v="1899-12-30T14:00:00"/>
    <x v="35"/>
    <s v="Gravel bar on Gordon at Site 1"/>
    <s v="Gordon Estuary"/>
    <n v="1"/>
    <x v="0"/>
    <s v="Wild"/>
    <x v="3"/>
    <n v="3"/>
    <n v="1"/>
    <n v="3"/>
    <n v="12"/>
    <s v="BS"/>
  </r>
  <r>
    <x v="30"/>
    <x v="2"/>
    <n v="8"/>
    <x v="4"/>
    <n v="19"/>
    <d v="2021-08-19T00:00:00"/>
    <d v="1899-12-30T14:00:00"/>
    <x v="35"/>
    <s v="Gravel bar on Gordon at Site 1"/>
    <s v="Gordon Estuary"/>
    <n v="1"/>
    <x v="2"/>
    <s v="Wild"/>
    <x v="1"/>
    <n v="8"/>
    <n v="1"/>
    <n v="4"/>
    <n v="43"/>
    <s v="BS"/>
  </r>
  <r>
    <x v="30"/>
    <x v="2"/>
    <n v="8"/>
    <x v="4"/>
    <n v="19"/>
    <d v="2021-08-19T00:00:00"/>
    <d v="1899-12-30T14:00:00"/>
    <x v="35"/>
    <s v="Gravel bar on Gordon at Site 1"/>
    <s v="Gordon Estuary"/>
    <n v="1"/>
    <x v="5"/>
    <s v="Wild"/>
    <x v="1"/>
    <n v="15"/>
    <n v="1"/>
    <n v="4"/>
    <n v="2"/>
    <s v="BS"/>
  </r>
  <r>
    <x v="30"/>
    <x v="2"/>
    <n v="8"/>
    <x v="4"/>
    <n v="19"/>
    <d v="2021-08-19T00:00:00"/>
    <d v="1899-12-30T14:00:00"/>
    <x v="35"/>
    <s v="Gravel bar on Gordon at Site 1"/>
    <s v="Gordon Estuary"/>
    <n v="1"/>
    <x v="10"/>
    <s v="Wild"/>
    <x v="1"/>
    <n v="13"/>
    <n v="1"/>
    <n v="4"/>
    <n v="2"/>
    <s v="BS"/>
  </r>
  <r>
    <x v="30"/>
    <x v="2"/>
    <n v="8"/>
    <x v="4"/>
    <n v="19"/>
    <d v="2021-08-19T00:00:00"/>
    <d v="1899-12-30T14:44:00"/>
    <x v="15"/>
    <s v="Q07, Central/South Arm confluence"/>
    <s v="San Juan Estuary"/>
    <n v="1"/>
    <x v="0"/>
    <s v="Wild"/>
    <x v="0"/>
    <n v="3"/>
    <n v="1"/>
    <n v="2"/>
    <n v="17"/>
    <s v="BS"/>
  </r>
  <r>
    <x v="30"/>
    <x v="2"/>
    <n v="8"/>
    <x v="4"/>
    <n v="19"/>
    <d v="2021-08-19T00:00:00"/>
    <d v="1899-12-30T14:44:00"/>
    <x v="15"/>
    <s v="Q07, Central/South Arm confluence"/>
    <s v="San Juan Estuary"/>
    <n v="1"/>
    <x v="0"/>
    <s v="Wild"/>
    <x v="3"/>
    <n v="3"/>
    <n v="1"/>
    <n v="3"/>
    <n v="7"/>
    <s v="BS"/>
  </r>
  <r>
    <x v="30"/>
    <x v="2"/>
    <n v="8"/>
    <x v="4"/>
    <n v="19"/>
    <d v="2021-08-19T00:00:00"/>
    <d v="1899-12-30T14:44:00"/>
    <x v="15"/>
    <s v="Q07, Central/South Arm confluence"/>
    <s v="San Juan Estuary"/>
    <n v="1"/>
    <x v="2"/>
    <s v="Wild"/>
    <x v="1"/>
    <n v="8"/>
    <n v="1"/>
    <n v="4"/>
    <n v="12"/>
    <s v="BS"/>
  </r>
  <r>
    <x v="30"/>
    <x v="2"/>
    <n v="8"/>
    <x v="4"/>
    <n v="19"/>
    <d v="2021-08-19T00:00:00"/>
    <d v="1899-12-30T14:44:00"/>
    <x v="15"/>
    <s v="Q07, Central/South Arm confluence"/>
    <s v="San Juan Estuary"/>
    <n v="1"/>
    <x v="3"/>
    <s v="Wild"/>
    <x v="1"/>
    <n v="9"/>
    <n v="1"/>
    <n v="4"/>
    <n v="150"/>
    <s v="BS"/>
  </r>
  <r>
    <x v="16"/>
    <x v="2"/>
    <n v="8"/>
    <x v="4"/>
    <n v="25"/>
    <d v="2021-08-25T00:00:00"/>
    <d v="1899-12-30T08:45:00"/>
    <x v="25"/>
    <s v="Site 6, just upstream of bridge"/>
    <s v="Gordon Estuary"/>
    <n v="1"/>
    <x v="3"/>
    <s v="Wild"/>
    <x v="1"/>
    <n v="9"/>
    <n v="1"/>
    <n v="4"/>
    <n v="50"/>
    <s v="BS"/>
  </r>
  <r>
    <x v="16"/>
    <x v="2"/>
    <n v="8"/>
    <x v="4"/>
    <n v="25"/>
    <d v="2021-08-25T00:00:00"/>
    <d v="1899-12-30T10:13:00"/>
    <x v="4"/>
    <s v="Butch's (Gordon R.)"/>
    <s v="Gordon Estuary"/>
    <n v="1"/>
    <x v="9"/>
    <s v="Wild"/>
    <x v="3"/>
    <n v="5"/>
    <n v="1"/>
    <n v="3"/>
    <n v="1"/>
    <s v="BS"/>
  </r>
  <r>
    <x v="16"/>
    <x v="2"/>
    <n v="8"/>
    <x v="4"/>
    <n v="25"/>
    <d v="2021-08-25T00:00:00"/>
    <d v="1899-12-30T10:13:00"/>
    <x v="4"/>
    <s v="Butch's (Gordon R.)"/>
    <s v="Gordon Estuary"/>
    <n v="1"/>
    <x v="12"/>
    <s v="Wild"/>
    <x v="1"/>
    <n v="25"/>
    <n v="1"/>
    <n v="4"/>
    <n v="1"/>
    <s v="BS"/>
  </r>
  <r>
    <x v="16"/>
    <x v="2"/>
    <n v="8"/>
    <x v="4"/>
    <n v="25"/>
    <d v="2021-08-25T00:00:00"/>
    <d v="1899-12-30T10:34:00"/>
    <x v="8"/>
    <s v="Q01, left bank Gordon up from confluence"/>
    <s v="Gordon Estuary"/>
    <n v="1"/>
    <x v="2"/>
    <s v="Wild"/>
    <x v="1"/>
    <n v="8"/>
    <n v="1"/>
    <n v="4"/>
    <n v="1"/>
    <s v="BS"/>
  </r>
  <r>
    <x v="16"/>
    <x v="2"/>
    <n v="8"/>
    <x v="4"/>
    <n v="25"/>
    <d v="2021-08-25T00:00:00"/>
    <d v="1899-12-30T10:34:00"/>
    <x v="8"/>
    <s v="Q01, left bank Gordon up from confluence"/>
    <s v="Gordon Estuary"/>
    <n v="1"/>
    <x v="3"/>
    <s v="Wild"/>
    <x v="1"/>
    <n v="9"/>
    <n v="1"/>
    <n v="4"/>
    <n v="1"/>
    <s v="BS"/>
  </r>
  <r>
    <x v="16"/>
    <x v="2"/>
    <n v="8"/>
    <x v="4"/>
    <n v="25"/>
    <d v="2021-08-25T00:00:00"/>
    <d v="1899-12-30T10:34:00"/>
    <x v="8"/>
    <s v="Q01, left bank Gordon up from confluence"/>
    <s v="Gordon Estuary"/>
    <n v="1"/>
    <x v="4"/>
    <s v="Wild"/>
    <x v="1"/>
    <n v="18"/>
    <n v="1"/>
    <n v="4"/>
    <n v="1"/>
    <s v="BS"/>
  </r>
  <r>
    <x v="16"/>
    <x v="2"/>
    <n v="8"/>
    <x v="4"/>
    <n v="25"/>
    <d v="2021-08-25T00:00:00"/>
    <d v="1899-12-30T10:34:00"/>
    <x v="8"/>
    <s v="Q01, left bank Gordon up from confluence"/>
    <s v="Gordon Estuary"/>
    <n v="1"/>
    <x v="5"/>
    <s v="Wild"/>
    <x v="1"/>
    <n v="15"/>
    <n v="1"/>
    <n v="4"/>
    <n v="2"/>
    <s v="BS"/>
  </r>
  <r>
    <x v="16"/>
    <x v="2"/>
    <n v="8"/>
    <x v="4"/>
    <n v="25"/>
    <d v="2021-08-25T00:00:00"/>
    <d v="1899-12-30T12:00:00"/>
    <x v="9"/>
    <s v="Q Jeff (right bank opposite N. Arm confl.)"/>
    <s v="Gordon Estuary"/>
    <n v="1"/>
    <x v="5"/>
    <s v="Wild"/>
    <x v="1"/>
    <n v="15"/>
    <n v="1"/>
    <n v="4"/>
    <n v="7"/>
    <s v="BS"/>
  </r>
  <r>
    <x v="16"/>
    <x v="2"/>
    <n v="8"/>
    <x v="4"/>
    <n v="25"/>
    <d v="2021-08-25T00:00:00"/>
    <d v="1899-12-30T12:00:00"/>
    <x v="9"/>
    <s v="Q Jeff (right bank opposite N. Arm confl.)"/>
    <s v="Gordon Estuary"/>
    <n v="1"/>
    <x v="10"/>
    <s v="Wild"/>
    <x v="1"/>
    <n v="13"/>
    <n v="1"/>
    <n v="4"/>
    <n v="32"/>
    <s v="BS"/>
  </r>
  <r>
    <x v="16"/>
    <x v="2"/>
    <n v="8"/>
    <x v="4"/>
    <n v="25"/>
    <d v="2021-08-25T00:00:00"/>
    <d v="1899-12-30T12:00:00"/>
    <x v="9"/>
    <s v="Q Jeff (right bank opposite N. Arm confl.)"/>
    <s v="Gordon Estuary"/>
    <n v="1"/>
    <x v="9"/>
    <s v="Wild"/>
    <x v="3"/>
    <n v="5"/>
    <n v="1"/>
    <n v="3"/>
    <n v="1"/>
    <s v="BS"/>
  </r>
  <r>
    <x v="16"/>
    <x v="2"/>
    <n v="8"/>
    <x v="4"/>
    <n v="25"/>
    <d v="2021-08-25T00:00:00"/>
    <d v="1899-12-30T12:23:00"/>
    <x v="6"/>
    <s v="Smokies"/>
    <s v="Gordon Estuary"/>
    <n v="1"/>
    <x v="2"/>
    <s v="Wild"/>
    <x v="1"/>
    <n v="8"/>
    <n v="1"/>
    <n v="4"/>
    <n v="1"/>
    <s v="BS"/>
  </r>
  <r>
    <x v="16"/>
    <x v="2"/>
    <n v="8"/>
    <x v="4"/>
    <n v="25"/>
    <d v="2021-08-25T00:00:00"/>
    <d v="1899-12-30T12:23:00"/>
    <x v="6"/>
    <s v="Smokies"/>
    <s v="Gordon Estuary"/>
    <n v="1"/>
    <x v="3"/>
    <s v="Wild"/>
    <x v="1"/>
    <n v="9"/>
    <n v="1"/>
    <n v="4"/>
    <n v="1"/>
    <s v="BS"/>
  </r>
  <r>
    <x v="16"/>
    <x v="2"/>
    <n v="8"/>
    <x v="4"/>
    <n v="25"/>
    <d v="2021-08-25T00:00:00"/>
    <d v="1899-12-30T12:23:00"/>
    <x v="6"/>
    <s v="Smokies"/>
    <s v="Gordon Estuary"/>
    <n v="1"/>
    <x v="4"/>
    <s v="Wild"/>
    <x v="1"/>
    <n v="18"/>
    <n v="1"/>
    <n v="4"/>
    <n v="3"/>
    <s v="BS"/>
  </r>
  <r>
    <x v="16"/>
    <x v="2"/>
    <n v="8"/>
    <x v="4"/>
    <n v="25"/>
    <d v="2021-08-25T00:00:00"/>
    <d v="1899-12-30T12:23:00"/>
    <x v="6"/>
    <s v="Smokies"/>
    <s v="Gordon Estuary"/>
    <n v="1"/>
    <x v="6"/>
    <s v="Wild"/>
    <x v="1"/>
    <n v="11"/>
    <n v="1"/>
    <n v="4"/>
    <n v="2"/>
    <s v="BS"/>
  </r>
  <r>
    <x v="16"/>
    <x v="2"/>
    <n v="8"/>
    <x v="4"/>
    <n v="25"/>
    <d v="2021-08-25T00:00:00"/>
    <d v="1899-12-30T12:23:00"/>
    <x v="6"/>
    <s v="Smokies"/>
    <s v="Gordon Estuary"/>
    <n v="1"/>
    <x v="10"/>
    <s v="Wild"/>
    <x v="1"/>
    <n v="13"/>
    <n v="1"/>
    <n v="4"/>
    <n v="147"/>
    <s v="BS"/>
  </r>
  <r>
    <x v="16"/>
    <x v="2"/>
    <n v="8"/>
    <x v="4"/>
    <n v="25"/>
    <d v="2021-08-25T00:00:00"/>
    <d v="1899-12-30T12:23:00"/>
    <x v="6"/>
    <s v="Smokies"/>
    <s v="Gordon Estuary"/>
    <n v="1"/>
    <x v="0"/>
    <s v="Wild"/>
    <x v="3"/>
    <n v="3"/>
    <n v="1"/>
    <n v="3"/>
    <n v="2"/>
    <s v="BS"/>
  </r>
  <r>
    <x v="16"/>
    <x v="2"/>
    <n v="8"/>
    <x v="4"/>
    <n v="25"/>
    <d v="2021-08-25T00:00:00"/>
    <d v="1899-12-30T12:23:00"/>
    <x v="6"/>
    <s v="Smokies"/>
    <s v="Gordon Estuary"/>
    <n v="1"/>
    <x v="9"/>
    <s v="Wild"/>
    <x v="3"/>
    <n v="5"/>
    <n v="1"/>
    <n v="3"/>
    <n v="4"/>
    <s v="BS"/>
  </r>
  <r>
    <x v="16"/>
    <x v="2"/>
    <n v="8"/>
    <x v="4"/>
    <n v="25"/>
    <d v="2021-08-25T00:00:00"/>
    <d v="1899-12-30T12:50:00"/>
    <x v="12"/>
    <s v="Mouth of Site 7 inlet, north side"/>
    <s v="Gordon Estuary"/>
    <n v="1"/>
    <x v="2"/>
    <s v="Wild"/>
    <x v="1"/>
    <n v="8"/>
    <n v="1"/>
    <n v="4"/>
    <n v="7"/>
    <s v="BS"/>
  </r>
  <r>
    <x v="16"/>
    <x v="2"/>
    <n v="8"/>
    <x v="4"/>
    <n v="25"/>
    <d v="2021-08-25T00:00:00"/>
    <d v="1899-12-30T12:50:00"/>
    <x v="12"/>
    <s v="Mouth of Site 7 inlet, north side"/>
    <s v="Gordon Estuary"/>
    <n v="1"/>
    <x v="3"/>
    <s v="Wild"/>
    <x v="1"/>
    <n v="9"/>
    <n v="1"/>
    <n v="4"/>
    <n v="50"/>
    <s v="BS"/>
  </r>
  <r>
    <x v="16"/>
    <x v="2"/>
    <n v="8"/>
    <x v="4"/>
    <n v="25"/>
    <d v="2021-08-25T00:00:00"/>
    <d v="1899-12-30T12:50:00"/>
    <x v="12"/>
    <s v="Mouth of Site 7 inlet, north side"/>
    <s v="Gordon Estuary"/>
    <n v="1"/>
    <x v="4"/>
    <s v="Wild"/>
    <x v="1"/>
    <n v="18"/>
    <n v="1"/>
    <n v="4"/>
    <n v="3"/>
    <s v="BS"/>
  </r>
  <r>
    <x v="16"/>
    <x v="2"/>
    <n v="8"/>
    <x v="4"/>
    <n v="25"/>
    <d v="2021-08-25T00:00:00"/>
    <d v="1899-12-30T12:50:00"/>
    <x v="12"/>
    <s v="Mouth of Site 7 inlet, north side"/>
    <s v="Gordon Estuary"/>
    <n v="1"/>
    <x v="5"/>
    <s v="Wild"/>
    <x v="1"/>
    <n v="15"/>
    <n v="1"/>
    <n v="4"/>
    <n v="1"/>
    <s v="BS"/>
  </r>
  <r>
    <x v="16"/>
    <x v="2"/>
    <n v="8"/>
    <x v="4"/>
    <n v="25"/>
    <d v="2021-08-25T00:00:00"/>
    <d v="1899-12-30T12:50:00"/>
    <x v="12"/>
    <s v="Mouth of Site 7 inlet, north side"/>
    <s v="Gordon Estuary"/>
    <n v="1"/>
    <x v="10"/>
    <s v="Wild"/>
    <x v="1"/>
    <n v="13"/>
    <n v="1"/>
    <n v="4"/>
    <n v="120"/>
    <s v="BS"/>
  </r>
  <r>
    <x v="16"/>
    <x v="2"/>
    <n v="8"/>
    <x v="4"/>
    <n v="25"/>
    <d v="2021-08-25T00:00:00"/>
    <d v="1899-12-30T12:50:00"/>
    <x v="12"/>
    <s v="Mouth of Site 7 inlet, north side"/>
    <s v="Gordon Estuary"/>
    <n v="1"/>
    <x v="0"/>
    <s v="Wild"/>
    <x v="3"/>
    <n v="3"/>
    <n v="1"/>
    <n v="3"/>
    <n v="5"/>
    <s v="BS"/>
  </r>
  <r>
    <x v="16"/>
    <x v="2"/>
    <n v="8"/>
    <x v="4"/>
    <n v="25"/>
    <d v="2021-08-25T00:00:00"/>
    <d v="1899-12-30T12:50:00"/>
    <x v="12"/>
    <s v="Mouth of Site 7 inlet, north side"/>
    <s v="Gordon Estuary"/>
    <n v="1"/>
    <x v="9"/>
    <s v="Wild"/>
    <x v="3"/>
    <n v="5"/>
    <n v="1"/>
    <n v="3"/>
    <n v="1"/>
    <s v="BS"/>
  </r>
  <r>
    <x v="16"/>
    <x v="2"/>
    <n v="8"/>
    <x v="4"/>
    <n v="25"/>
    <d v="2021-08-25T00:00:00"/>
    <d v="1899-12-30T13:06:00"/>
    <x v="20"/>
    <s v="On point at confluence of N. Arm and Brown's Slough"/>
    <s v="Gordon Estuary"/>
    <n v="1"/>
    <x v="2"/>
    <s v="Wild"/>
    <x v="1"/>
    <n v="8"/>
    <n v="1"/>
    <n v="4"/>
    <n v="5"/>
    <s v="BS"/>
  </r>
  <r>
    <x v="16"/>
    <x v="2"/>
    <n v="8"/>
    <x v="4"/>
    <n v="25"/>
    <d v="2021-08-25T00:00:00"/>
    <d v="1899-12-30T13:06:00"/>
    <x v="20"/>
    <s v="On point at confluence of N. Arm and Brown's Slough"/>
    <s v="Gordon Estuary"/>
    <n v="1"/>
    <x v="3"/>
    <s v="Wild"/>
    <x v="1"/>
    <n v="9"/>
    <n v="1"/>
    <n v="4"/>
    <n v="5"/>
    <s v="BS"/>
  </r>
  <r>
    <x v="16"/>
    <x v="2"/>
    <n v="8"/>
    <x v="4"/>
    <n v="25"/>
    <d v="2021-08-25T00:00:00"/>
    <d v="1899-12-30T13:06:00"/>
    <x v="20"/>
    <s v="On point at confluence of N. Arm and Brown's Slough"/>
    <s v="Gordon Estuary"/>
    <n v="1"/>
    <x v="4"/>
    <s v="Wild"/>
    <x v="1"/>
    <n v="18"/>
    <n v="1"/>
    <n v="4"/>
    <n v="1"/>
    <s v="BS"/>
  </r>
  <r>
    <x v="16"/>
    <x v="2"/>
    <n v="8"/>
    <x v="4"/>
    <n v="25"/>
    <d v="2021-08-25T00:00:00"/>
    <d v="1899-12-30T13:06:00"/>
    <x v="20"/>
    <s v="On point at confluence of N. Arm and Brown's Slough"/>
    <s v="Gordon Estuary"/>
    <n v="1"/>
    <x v="5"/>
    <s v="Wild"/>
    <x v="1"/>
    <n v="15"/>
    <n v="1"/>
    <n v="4"/>
    <n v="1"/>
    <s v="BS"/>
  </r>
  <r>
    <x v="16"/>
    <x v="2"/>
    <n v="8"/>
    <x v="4"/>
    <n v="25"/>
    <d v="2021-08-25T00:00:00"/>
    <d v="1899-12-30T13:06:00"/>
    <x v="20"/>
    <s v="On point at confluence of N. Arm and Brown's Slough"/>
    <s v="Gordon Estuary"/>
    <n v="1"/>
    <x v="6"/>
    <s v="Wild"/>
    <x v="1"/>
    <n v="11"/>
    <n v="1"/>
    <n v="4"/>
    <n v="6"/>
    <s v="BS"/>
  </r>
  <r>
    <x v="16"/>
    <x v="2"/>
    <n v="8"/>
    <x v="4"/>
    <n v="25"/>
    <d v="2021-08-25T00:00:00"/>
    <d v="1899-12-30T13:45:00"/>
    <x v="35"/>
    <s v="Gravel bar on Gordon at Site 1"/>
    <s v="Gordon Estuary"/>
    <n v="1"/>
    <x v="0"/>
    <s v="Wild"/>
    <x v="0"/>
    <n v="3"/>
    <n v="1"/>
    <n v="2"/>
    <n v="39"/>
    <s v="BS"/>
  </r>
  <r>
    <x v="16"/>
    <x v="2"/>
    <n v="8"/>
    <x v="4"/>
    <n v="25"/>
    <d v="2021-08-25T00:00:00"/>
    <d v="1899-12-30T13:45:00"/>
    <x v="35"/>
    <s v="Gravel bar on Gordon at Site 1"/>
    <s v="Gordon Estuary"/>
    <n v="1"/>
    <x v="0"/>
    <s v="Wild"/>
    <x v="3"/>
    <n v="3"/>
    <n v="1"/>
    <n v="3"/>
    <n v="24"/>
    <s v="BS"/>
  </r>
  <r>
    <x v="16"/>
    <x v="2"/>
    <n v="8"/>
    <x v="4"/>
    <n v="25"/>
    <d v="2021-08-25T00:00:00"/>
    <d v="1899-12-30T13:45:00"/>
    <x v="35"/>
    <s v="Gravel bar on Gordon at Site 1"/>
    <s v="Gordon Estuary"/>
    <n v="1"/>
    <x v="2"/>
    <s v="Wild"/>
    <x v="1"/>
    <n v="8"/>
    <n v="1"/>
    <n v="4"/>
    <n v="26"/>
    <s v="BS"/>
  </r>
  <r>
    <x v="16"/>
    <x v="2"/>
    <n v="8"/>
    <x v="4"/>
    <n v="25"/>
    <d v="2021-08-25T00:00:00"/>
    <d v="1899-12-30T13:45:00"/>
    <x v="35"/>
    <s v="Gravel bar on Gordon at Site 1"/>
    <s v="Gordon Estuary"/>
    <n v="1"/>
    <x v="3"/>
    <s v="Wild"/>
    <x v="1"/>
    <n v="9"/>
    <n v="1"/>
    <n v="4"/>
    <n v="1"/>
    <s v="BS"/>
  </r>
  <r>
    <x v="16"/>
    <x v="2"/>
    <n v="8"/>
    <x v="4"/>
    <n v="25"/>
    <d v="2021-08-25T00:00:00"/>
    <d v="1899-12-30T13:45:00"/>
    <x v="35"/>
    <s v="Gravel bar on Gordon at Site 1"/>
    <s v="Gordon Estuary"/>
    <n v="1"/>
    <x v="5"/>
    <s v="Wild"/>
    <x v="1"/>
    <n v="15"/>
    <n v="1"/>
    <n v="4"/>
    <n v="3"/>
    <s v="BS"/>
  </r>
  <r>
    <x v="16"/>
    <x v="2"/>
    <n v="8"/>
    <x v="4"/>
    <n v="25"/>
    <d v="2021-08-25T00:00:00"/>
    <d v="1899-12-30T13:45:00"/>
    <x v="35"/>
    <s v="Gravel bar on Gordon at Site 1"/>
    <s v="Gordon Estuary"/>
    <n v="1"/>
    <x v="10"/>
    <s v="Wild"/>
    <x v="1"/>
    <n v="13"/>
    <n v="1"/>
    <n v="4"/>
    <n v="7"/>
    <s v="BS"/>
  </r>
  <r>
    <x v="16"/>
    <x v="2"/>
    <n v="8"/>
    <x v="4"/>
    <n v="25"/>
    <d v="2021-08-25T00:00:00"/>
    <d v="1899-12-30T14:30:00"/>
    <x v="38"/>
    <s v="Q09, San Juan mouth"/>
    <s v="San Juan Estuary"/>
    <n v="1"/>
    <x v="0"/>
    <s v="Wild"/>
    <x v="3"/>
    <n v="3"/>
    <n v="1"/>
    <n v="3"/>
    <n v="9"/>
    <s v="BS"/>
  </r>
  <r>
    <x v="16"/>
    <x v="2"/>
    <n v="8"/>
    <x v="4"/>
    <n v="25"/>
    <d v="2021-08-25T00:00:00"/>
    <d v="1899-12-30T14:30:00"/>
    <x v="38"/>
    <s v="Q09, San Juan mouth"/>
    <s v="San Juan Estuary"/>
    <n v="1"/>
    <x v="2"/>
    <s v="Wild"/>
    <x v="1"/>
    <n v="8"/>
    <n v="1"/>
    <n v="4"/>
    <n v="1"/>
    <s v="BS"/>
  </r>
  <r>
    <x v="16"/>
    <x v="2"/>
    <n v="8"/>
    <x v="4"/>
    <n v="25"/>
    <d v="2021-08-25T00:00:00"/>
    <d v="1899-12-30T14:30:00"/>
    <x v="38"/>
    <s v="Q09, San Juan mouth"/>
    <s v="San Juan Estuary"/>
    <n v="1"/>
    <x v="3"/>
    <s v="Wild"/>
    <x v="1"/>
    <n v="9"/>
    <n v="1"/>
    <n v="4"/>
    <n v="247"/>
    <s v="BS"/>
  </r>
  <r>
    <x v="16"/>
    <x v="2"/>
    <n v="8"/>
    <x v="4"/>
    <n v="25"/>
    <d v="2021-08-25T00:00:00"/>
    <d v="1899-12-30T14:30:00"/>
    <x v="38"/>
    <s v="Q09, San Juan mouth"/>
    <s v="San Juan Estuary"/>
    <n v="1"/>
    <x v="5"/>
    <s v="Wild"/>
    <x v="1"/>
    <n v="15"/>
    <n v="1"/>
    <n v="4"/>
    <n v="6"/>
    <s v="BS"/>
  </r>
  <r>
    <x v="16"/>
    <x v="2"/>
    <n v="8"/>
    <x v="4"/>
    <n v="25"/>
    <d v="2021-08-25T00:00:00"/>
    <d v="1899-12-30T14:30:00"/>
    <x v="38"/>
    <s v="Q09, San Juan mouth"/>
    <s v="San Juan Estuary"/>
    <n v="1"/>
    <x v="10"/>
    <s v="Wild"/>
    <x v="1"/>
    <n v="13"/>
    <n v="1"/>
    <n v="4"/>
    <n v="251"/>
    <s v="BS"/>
  </r>
  <r>
    <x v="16"/>
    <x v="2"/>
    <n v="8"/>
    <x v="4"/>
    <n v="26"/>
    <d v="2021-08-26T00:00:00"/>
    <d v="1899-12-30T12:50:00"/>
    <x v="15"/>
    <s v="Q07, Central/South Arm confluence"/>
    <s v="San Juan Estuary"/>
    <n v="1"/>
    <x v="0"/>
    <s v="Wild"/>
    <x v="0"/>
    <n v="3"/>
    <n v="1"/>
    <n v="2"/>
    <n v="1"/>
    <s v="BS"/>
  </r>
  <r>
    <x v="16"/>
    <x v="2"/>
    <n v="8"/>
    <x v="4"/>
    <n v="26"/>
    <d v="2021-08-26T00:00:00"/>
    <d v="1899-12-30T12:50:00"/>
    <x v="15"/>
    <s v="Q07, Central/South Arm confluence"/>
    <s v="San Juan Estuary"/>
    <n v="1"/>
    <x v="0"/>
    <s v="Wild"/>
    <x v="3"/>
    <n v="3"/>
    <n v="1"/>
    <n v="3"/>
    <n v="10"/>
    <s v="BS"/>
  </r>
  <r>
    <x v="16"/>
    <x v="2"/>
    <n v="8"/>
    <x v="4"/>
    <n v="26"/>
    <d v="2021-08-26T00:00:00"/>
    <d v="1899-12-30T12:50:00"/>
    <x v="15"/>
    <s v="Q07, Central/South Arm confluence"/>
    <s v="San Juan Estuary"/>
    <n v="1"/>
    <x v="2"/>
    <s v="Wild"/>
    <x v="1"/>
    <n v="8"/>
    <n v="1"/>
    <n v="4"/>
    <n v="7"/>
    <s v="BS"/>
  </r>
  <r>
    <x v="16"/>
    <x v="2"/>
    <n v="8"/>
    <x v="4"/>
    <n v="26"/>
    <d v="2021-08-26T00:00:00"/>
    <d v="1899-12-30T12:50:00"/>
    <x v="15"/>
    <s v="Q07, Central/South Arm confluence"/>
    <s v="San Juan Estuary"/>
    <n v="1"/>
    <x v="3"/>
    <s v="Wild"/>
    <x v="1"/>
    <n v="9"/>
    <n v="1"/>
    <n v="4"/>
    <n v="6"/>
    <s v="BS"/>
  </r>
  <r>
    <x v="16"/>
    <x v="2"/>
    <n v="8"/>
    <x v="4"/>
    <n v="26"/>
    <d v="2021-08-26T00:00:00"/>
    <d v="1899-12-30T12:50:00"/>
    <x v="15"/>
    <s v="Q07, Central/South Arm confluence"/>
    <s v="San Juan Estuary"/>
    <n v="1"/>
    <x v="4"/>
    <s v="Wild"/>
    <x v="1"/>
    <n v="18"/>
    <n v="1"/>
    <n v="4"/>
    <n v="2"/>
    <s v="BS"/>
  </r>
  <r>
    <x v="16"/>
    <x v="2"/>
    <n v="8"/>
    <x v="4"/>
    <n v="26"/>
    <d v="2021-08-26T00:00:00"/>
    <d v="1899-12-30T12:50:00"/>
    <x v="15"/>
    <s v="Q07, Central/South Arm confluence"/>
    <s v="San Juan Estuary"/>
    <n v="1"/>
    <x v="10"/>
    <s v="Wild"/>
    <x v="1"/>
    <n v="13"/>
    <n v="1"/>
    <n v="4"/>
    <n v="133"/>
    <s v="BS"/>
  </r>
  <r>
    <x v="16"/>
    <x v="2"/>
    <n v="8"/>
    <x v="4"/>
    <n v="26"/>
    <d v="2021-08-26T00:00:00"/>
    <d v="1899-12-30T13:14:00"/>
    <x v="2"/>
    <s v="South Arm SJ (Old Mill)"/>
    <s v="San Juan Estuary"/>
    <n v="1"/>
    <x v="2"/>
    <s v="Wild"/>
    <x v="1"/>
    <n v="8"/>
    <n v="1"/>
    <n v="4"/>
    <n v="2"/>
    <s v="BS"/>
  </r>
  <r>
    <x v="16"/>
    <x v="2"/>
    <n v="8"/>
    <x v="4"/>
    <n v="26"/>
    <d v="2021-08-26T00:00:00"/>
    <d v="1899-12-30T13:14:00"/>
    <x v="2"/>
    <s v="South Arm SJ (Old Mill)"/>
    <s v="San Juan Estuary"/>
    <n v="1"/>
    <x v="3"/>
    <s v="Wild"/>
    <x v="1"/>
    <n v="9"/>
    <n v="1"/>
    <n v="4"/>
    <n v="40"/>
    <s v="BS"/>
  </r>
  <r>
    <x v="16"/>
    <x v="2"/>
    <n v="8"/>
    <x v="4"/>
    <n v="26"/>
    <d v="2021-08-26T00:00:00"/>
    <d v="1899-12-30T13:14:00"/>
    <x v="2"/>
    <s v="South Arm SJ (Old Mill)"/>
    <s v="San Juan Estuary"/>
    <n v="1"/>
    <x v="4"/>
    <s v="Wild"/>
    <x v="1"/>
    <n v="18"/>
    <n v="1"/>
    <n v="4"/>
    <n v="4"/>
    <s v="BS"/>
  </r>
  <r>
    <x v="16"/>
    <x v="2"/>
    <n v="8"/>
    <x v="4"/>
    <n v="26"/>
    <d v="2021-08-26T00:00:00"/>
    <d v="1899-12-30T13:14:00"/>
    <x v="2"/>
    <s v="South Arm SJ (Old Mill)"/>
    <s v="San Juan Estuary"/>
    <n v="1"/>
    <x v="5"/>
    <s v="Wild"/>
    <x v="1"/>
    <n v="15"/>
    <n v="1"/>
    <n v="4"/>
    <n v="1"/>
    <s v="BS"/>
  </r>
  <r>
    <x v="16"/>
    <x v="2"/>
    <n v="8"/>
    <x v="4"/>
    <n v="26"/>
    <d v="2021-08-26T00:00:00"/>
    <d v="1899-12-30T13:55:00"/>
    <x v="3"/>
    <s v="Central Arm SJ at Island Rd Bridge"/>
    <s v="San Juan Estuary"/>
    <n v="1"/>
    <x v="2"/>
    <s v="Wild"/>
    <x v="1"/>
    <n v="8"/>
    <n v="1"/>
    <n v="4"/>
    <n v="4"/>
    <s v="BS"/>
  </r>
  <r>
    <x v="16"/>
    <x v="2"/>
    <n v="8"/>
    <x v="4"/>
    <n v="26"/>
    <d v="2021-08-26T00:00:00"/>
    <d v="1899-12-30T13:55:00"/>
    <x v="3"/>
    <s v="Central Arm SJ at Island Rd Bridge"/>
    <s v="San Juan Estuary"/>
    <n v="1"/>
    <x v="3"/>
    <s v="Wild"/>
    <x v="1"/>
    <n v="9"/>
    <n v="1"/>
    <n v="4"/>
    <n v="2"/>
    <s v="BS"/>
  </r>
  <r>
    <x v="16"/>
    <x v="2"/>
    <n v="8"/>
    <x v="4"/>
    <n v="26"/>
    <d v="2021-08-26T00:00:00"/>
    <d v="1899-12-30T13:55:00"/>
    <x v="3"/>
    <s v="Central Arm SJ at Island Rd Bridge"/>
    <s v="San Juan Estuary"/>
    <n v="1"/>
    <x v="4"/>
    <s v="Wild"/>
    <x v="1"/>
    <n v="18"/>
    <n v="1"/>
    <n v="4"/>
    <n v="2"/>
    <s v="BS"/>
  </r>
  <r>
    <x v="16"/>
    <x v="2"/>
    <n v="8"/>
    <x v="4"/>
    <n v="26"/>
    <d v="2021-08-26T00:00:00"/>
    <d v="1899-12-30T13:55:00"/>
    <x v="3"/>
    <s v="Central Arm SJ at Island Rd Bridge"/>
    <s v="San Juan Estuary"/>
    <n v="1"/>
    <x v="6"/>
    <s v="Wild"/>
    <x v="1"/>
    <n v="11"/>
    <n v="1"/>
    <n v="4"/>
    <n v="2"/>
    <s v="BS"/>
  </r>
  <r>
    <x v="16"/>
    <x v="2"/>
    <n v="8"/>
    <x v="4"/>
    <n v="26"/>
    <d v="2021-08-26T00:00:00"/>
    <d v="1899-12-30T13:55:00"/>
    <x v="3"/>
    <s v="Central Arm SJ at Island Rd Bridge"/>
    <s v="San Juan Estuary"/>
    <n v="1"/>
    <x v="10"/>
    <s v="Wild"/>
    <x v="1"/>
    <n v="13"/>
    <n v="1"/>
    <n v="4"/>
    <n v="1"/>
    <s v="BS"/>
  </r>
  <r>
    <x v="16"/>
    <x v="2"/>
    <n v="8"/>
    <x v="4"/>
    <n v="26"/>
    <d v="2021-08-26T00:00:00"/>
    <d v="1899-12-30T14:30:00"/>
    <x v="10"/>
    <s v="Q Helen, top of Island Road"/>
    <s v="San Juan Estuary"/>
    <n v="1"/>
    <x v="3"/>
    <s v="Wild"/>
    <x v="1"/>
    <n v="9"/>
    <n v="1"/>
    <n v="4"/>
    <n v="1"/>
    <s v="BS"/>
  </r>
  <r>
    <x v="16"/>
    <x v="2"/>
    <n v="8"/>
    <x v="4"/>
    <n v="26"/>
    <d v="2021-08-26T00:00:00"/>
    <d v="1899-12-30T14:30:00"/>
    <x v="10"/>
    <s v="Q Helen, top of Island Road"/>
    <s v="San Juan Estuary"/>
    <n v="1"/>
    <x v="6"/>
    <s v="Wild"/>
    <x v="1"/>
    <n v="11"/>
    <n v="1"/>
    <n v="4"/>
    <n v="5"/>
    <s v="BS"/>
  </r>
  <r>
    <x v="17"/>
    <x v="2"/>
    <n v="8"/>
    <x v="4"/>
    <n v="31"/>
    <d v="2021-08-31T00:00:00"/>
    <d v="1899-12-30T08:30:00"/>
    <x v="4"/>
    <s v="Butch's (Gordon R.)"/>
    <s v="Gordon Estuary"/>
    <n v="1"/>
    <x v="2"/>
    <s v="Wild"/>
    <x v="1"/>
    <n v="8"/>
    <n v="1"/>
    <n v="4"/>
    <n v="3"/>
    <s v="BS"/>
  </r>
  <r>
    <x v="17"/>
    <x v="2"/>
    <n v="8"/>
    <x v="4"/>
    <n v="31"/>
    <d v="2021-08-31T00:00:00"/>
    <d v="1899-12-30T08:30:00"/>
    <x v="4"/>
    <s v="Butch's (Gordon R.)"/>
    <s v="Gordon Estuary"/>
    <n v="1"/>
    <x v="6"/>
    <s v="Wild"/>
    <x v="1"/>
    <n v="11"/>
    <n v="1"/>
    <n v="4"/>
    <n v="3"/>
    <s v="BS"/>
  </r>
  <r>
    <x v="17"/>
    <x v="2"/>
    <n v="8"/>
    <x v="4"/>
    <n v="31"/>
    <d v="2021-08-31T00:00:00"/>
    <d v="1899-12-30T08:30:00"/>
    <x v="4"/>
    <s v="Butch's (Gordon R.)"/>
    <s v="Gordon Estuary"/>
    <n v="1"/>
    <x v="8"/>
    <s v="Wild"/>
    <x v="2"/>
    <n v="14"/>
    <n v="1"/>
    <n v="5"/>
    <n v="81"/>
    <s v="BS"/>
  </r>
  <r>
    <x v="17"/>
    <x v="2"/>
    <n v="8"/>
    <x v="4"/>
    <n v="31"/>
    <d v="2021-08-31T00:00:00"/>
    <d v="1899-12-30T08:30:00"/>
    <x v="4"/>
    <s v="Butch's (Gordon R.)"/>
    <s v="Gordon Estuary"/>
    <n v="1"/>
    <x v="9"/>
    <s v="Wild"/>
    <x v="3"/>
    <n v="5"/>
    <n v="1"/>
    <n v="3"/>
    <n v="3"/>
    <s v="BS"/>
  </r>
  <r>
    <x v="17"/>
    <x v="2"/>
    <n v="8"/>
    <x v="4"/>
    <n v="31"/>
    <d v="2021-08-31T00:00:00"/>
    <d v="1899-12-30T08:55:00"/>
    <x v="8"/>
    <s v="Q01, left bank Gordon up from confluence"/>
    <s v="Gordon Estuary"/>
    <n v="1"/>
    <x v="9"/>
    <s v="Wild"/>
    <x v="3"/>
    <n v="5"/>
    <n v="1"/>
    <n v="3"/>
    <n v="103"/>
    <s v="BS"/>
  </r>
  <r>
    <x v="17"/>
    <x v="2"/>
    <n v="8"/>
    <x v="4"/>
    <n v="31"/>
    <d v="2021-08-31T00:00:00"/>
    <d v="1899-12-30T08:55:00"/>
    <x v="8"/>
    <s v="Q01, left bank Gordon up from confluence"/>
    <s v="Gordon Estuary"/>
    <n v="1"/>
    <x v="11"/>
    <s v="Wild"/>
    <x v="1"/>
    <n v="20"/>
    <n v="1"/>
    <n v="4"/>
    <n v="12"/>
    <s v="BS"/>
  </r>
  <r>
    <x v="17"/>
    <x v="2"/>
    <n v="8"/>
    <x v="4"/>
    <n v="31"/>
    <d v="2021-08-31T00:00:00"/>
    <d v="1899-12-30T09:49:00"/>
    <x v="9"/>
    <s v="Q Jeff (right bank opposite N. Arm confl.)"/>
    <s v="Gordon Estuary"/>
    <n v="1"/>
    <x v="2"/>
    <s v="Wild"/>
    <x v="1"/>
    <n v="8"/>
    <n v="1"/>
    <n v="4"/>
    <n v="3"/>
    <s v="BS"/>
  </r>
  <r>
    <x v="17"/>
    <x v="2"/>
    <n v="8"/>
    <x v="4"/>
    <n v="31"/>
    <d v="2021-08-31T00:00:00"/>
    <d v="1899-12-30T09:49:00"/>
    <x v="9"/>
    <s v="Q Jeff (right bank opposite N. Arm confl.)"/>
    <s v="Gordon Estuary"/>
    <n v="1"/>
    <x v="5"/>
    <s v="Wild"/>
    <x v="1"/>
    <n v="15"/>
    <n v="1"/>
    <n v="4"/>
    <n v="10"/>
    <s v="BS"/>
  </r>
  <r>
    <x v="17"/>
    <x v="2"/>
    <n v="8"/>
    <x v="4"/>
    <n v="31"/>
    <d v="2021-08-31T00:00:00"/>
    <d v="1899-12-30T09:49:00"/>
    <x v="9"/>
    <s v="Q Jeff (right bank opposite N. Arm confl.)"/>
    <s v="Gordon Estuary"/>
    <n v="1"/>
    <x v="6"/>
    <s v="Wild"/>
    <x v="1"/>
    <n v="11"/>
    <n v="1"/>
    <n v="4"/>
    <n v="2"/>
    <s v="BS"/>
  </r>
  <r>
    <x v="17"/>
    <x v="2"/>
    <n v="8"/>
    <x v="4"/>
    <n v="31"/>
    <d v="2021-08-31T00:00:00"/>
    <d v="1899-12-30T09:49:00"/>
    <x v="9"/>
    <s v="Q Jeff (right bank opposite N. Arm confl.)"/>
    <s v="Gordon Estuary"/>
    <n v="1"/>
    <x v="10"/>
    <s v="Wild"/>
    <x v="1"/>
    <n v="13"/>
    <n v="1"/>
    <n v="4"/>
    <n v="32"/>
    <s v="BS"/>
  </r>
  <r>
    <x v="17"/>
    <x v="2"/>
    <n v="8"/>
    <x v="4"/>
    <n v="31"/>
    <d v="2021-08-31T00:00:00"/>
    <d v="1899-12-30T10:10:00"/>
    <x v="6"/>
    <s v="Smokies"/>
    <s v="Gordon Estuary"/>
    <n v="1"/>
    <x v="9"/>
    <s v="Wild"/>
    <x v="3"/>
    <n v="5"/>
    <n v="1"/>
    <n v="3"/>
    <n v="1"/>
    <s v="BS"/>
  </r>
  <r>
    <x v="17"/>
    <x v="2"/>
    <n v="8"/>
    <x v="4"/>
    <n v="31"/>
    <d v="2021-08-31T00:00:00"/>
    <d v="1899-12-30T10:10:00"/>
    <x v="6"/>
    <s v="Smokies"/>
    <s v="Gordon Estuary"/>
    <n v="1"/>
    <x v="0"/>
    <s v="Wild"/>
    <x v="3"/>
    <n v="3"/>
    <n v="1"/>
    <n v="3"/>
    <n v="1"/>
    <s v="BS"/>
  </r>
  <r>
    <x v="17"/>
    <x v="2"/>
    <n v="8"/>
    <x v="4"/>
    <n v="31"/>
    <d v="2021-08-31T00:00:00"/>
    <d v="1899-12-30T10:10:00"/>
    <x v="6"/>
    <s v="Smokies"/>
    <s v="Gordon Estuary"/>
    <n v="1"/>
    <x v="2"/>
    <s v="Wild"/>
    <x v="1"/>
    <n v="8"/>
    <n v="1"/>
    <n v="4"/>
    <n v="1"/>
    <s v="BS"/>
  </r>
  <r>
    <x v="17"/>
    <x v="2"/>
    <n v="8"/>
    <x v="4"/>
    <n v="31"/>
    <d v="2021-08-31T00:00:00"/>
    <d v="1899-12-30T10:10:00"/>
    <x v="6"/>
    <s v="Smokies"/>
    <s v="Gordon Estuary"/>
    <n v="1"/>
    <x v="4"/>
    <s v="Wild"/>
    <x v="1"/>
    <n v="18"/>
    <n v="1"/>
    <n v="4"/>
    <n v="1"/>
    <s v="BS"/>
  </r>
  <r>
    <x v="17"/>
    <x v="2"/>
    <n v="8"/>
    <x v="4"/>
    <n v="31"/>
    <d v="2021-08-31T00:00:00"/>
    <d v="1899-12-30T10:10:00"/>
    <x v="6"/>
    <s v="Smokies"/>
    <s v="Gordon Estuary"/>
    <n v="1"/>
    <x v="6"/>
    <s v="Wild"/>
    <x v="1"/>
    <n v="11"/>
    <n v="1"/>
    <n v="4"/>
    <n v="1"/>
    <s v="BS"/>
  </r>
  <r>
    <x v="17"/>
    <x v="2"/>
    <n v="8"/>
    <x v="4"/>
    <n v="31"/>
    <d v="2021-08-31T00:00:00"/>
    <d v="1899-12-30T10:10:00"/>
    <x v="6"/>
    <s v="Smokies"/>
    <s v="Gordon Estuary"/>
    <n v="1"/>
    <x v="10"/>
    <s v="Wild"/>
    <x v="1"/>
    <n v="13"/>
    <n v="1"/>
    <n v="4"/>
    <n v="7"/>
    <s v="BS"/>
  </r>
  <r>
    <x v="17"/>
    <x v="2"/>
    <n v="8"/>
    <x v="4"/>
    <n v="31"/>
    <d v="2021-08-31T00:00:00"/>
    <d v="1899-12-30T10:10:00"/>
    <x v="6"/>
    <s v="Smokies"/>
    <s v="Gordon Estuary"/>
    <n v="1"/>
    <x v="12"/>
    <s v="Wild"/>
    <x v="1"/>
    <n v="25"/>
    <n v="1"/>
    <n v="4"/>
    <n v="2"/>
    <s v="BS"/>
  </r>
  <r>
    <x v="17"/>
    <x v="2"/>
    <n v="8"/>
    <x v="4"/>
    <n v="31"/>
    <d v="2021-08-31T00:00:00"/>
    <d v="1899-12-30T10:30:00"/>
    <x v="12"/>
    <s v="Mouth of Site 7 inlet, north side"/>
    <s v="Gordon Estuary"/>
    <n v="1"/>
    <x v="2"/>
    <s v="Wild"/>
    <x v="1"/>
    <n v="8"/>
    <n v="1"/>
    <n v="4"/>
    <n v="1"/>
    <s v="BS"/>
  </r>
  <r>
    <x v="17"/>
    <x v="2"/>
    <n v="8"/>
    <x v="4"/>
    <n v="31"/>
    <d v="2021-08-31T00:00:00"/>
    <d v="1899-12-30T10:30:00"/>
    <x v="12"/>
    <s v="Mouth of Site 7 inlet, north side"/>
    <s v="Gordon Estuary"/>
    <n v="1"/>
    <x v="3"/>
    <s v="Wild"/>
    <x v="1"/>
    <n v="9"/>
    <n v="1"/>
    <n v="4"/>
    <n v="28"/>
    <s v="BS"/>
  </r>
  <r>
    <x v="17"/>
    <x v="2"/>
    <n v="8"/>
    <x v="4"/>
    <n v="31"/>
    <d v="2021-08-31T00:00:00"/>
    <d v="1899-12-30T10:30:00"/>
    <x v="12"/>
    <s v="Mouth of Site 7 inlet, north side"/>
    <s v="Gordon Estuary"/>
    <n v="1"/>
    <x v="4"/>
    <s v="Wild"/>
    <x v="1"/>
    <n v="18"/>
    <n v="1"/>
    <n v="4"/>
    <n v="15"/>
    <s v="BS"/>
  </r>
  <r>
    <x v="17"/>
    <x v="2"/>
    <n v="8"/>
    <x v="4"/>
    <n v="31"/>
    <d v="2021-08-31T00:00:00"/>
    <d v="1899-12-30T10:30:00"/>
    <x v="12"/>
    <s v="Mouth of Site 7 inlet, north side"/>
    <s v="Gordon Estuary"/>
    <n v="1"/>
    <x v="5"/>
    <s v="Wild"/>
    <x v="1"/>
    <n v="15"/>
    <n v="1"/>
    <n v="4"/>
    <n v="16"/>
    <s v="BS"/>
  </r>
  <r>
    <x v="17"/>
    <x v="2"/>
    <n v="8"/>
    <x v="4"/>
    <n v="31"/>
    <d v="2021-08-31T00:00:00"/>
    <d v="1899-12-30T10:30:00"/>
    <x v="12"/>
    <s v="Mouth of Site 7 inlet, north side"/>
    <s v="Gordon Estuary"/>
    <n v="1"/>
    <x v="6"/>
    <s v="Wild"/>
    <x v="1"/>
    <n v="11"/>
    <n v="1"/>
    <n v="4"/>
    <n v="2"/>
    <s v="BS"/>
  </r>
  <r>
    <x v="17"/>
    <x v="2"/>
    <n v="8"/>
    <x v="4"/>
    <n v="31"/>
    <d v="2021-08-31T00:00:00"/>
    <d v="1899-12-30T10:30:00"/>
    <x v="12"/>
    <s v="Mouth of Site 7 inlet, north side"/>
    <s v="Gordon Estuary"/>
    <n v="1"/>
    <x v="10"/>
    <s v="Wild"/>
    <x v="1"/>
    <n v="13"/>
    <n v="1"/>
    <n v="4"/>
    <n v="44"/>
    <s v="BS"/>
  </r>
  <r>
    <x v="17"/>
    <x v="2"/>
    <n v="8"/>
    <x v="4"/>
    <n v="31"/>
    <d v="2021-08-31T00:00:00"/>
    <d v="1899-12-30T10:30:00"/>
    <x v="12"/>
    <s v="Mouth of Site 7 inlet, north side"/>
    <s v="Gordon Estuary"/>
    <n v="1"/>
    <x v="12"/>
    <s v="Wild"/>
    <x v="1"/>
    <n v="25"/>
    <n v="1"/>
    <n v="4"/>
    <n v="6"/>
    <s v="BS"/>
  </r>
  <r>
    <x v="17"/>
    <x v="2"/>
    <n v="8"/>
    <x v="4"/>
    <n v="31"/>
    <d v="2021-08-31T00:00:00"/>
    <d v="1899-12-30T10:30:00"/>
    <x v="12"/>
    <s v="Mouth of Site 7 inlet, north side"/>
    <s v="Gordon Estuary"/>
    <n v="1"/>
    <x v="16"/>
    <s v="Wild"/>
    <x v="1"/>
    <n v="21"/>
    <n v="1"/>
    <n v="4"/>
    <n v="1"/>
    <s v="BS"/>
  </r>
  <r>
    <x v="17"/>
    <x v="2"/>
    <n v="8"/>
    <x v="4"/>
    <n v="31"/>
    <d v="2021-08-31T00:00:00"/>
    <d v="1899-12-30T10:30:00"/>
    <x v="12"/>
    <s v="Mouth of Site 7 inlet, north side"/>
    <s v="Gordon Estuary"/>
    <n v="1"/>
    <x v="11"/>
    <s v="Wild"/>
    <x v="1"/>
    <n v="20"/>
    <n v="1"/>
    <n v="4"/>
    <n v="2"/>
    <s v="BS"/>
  </r>
  <r>
    <x v="17"/>
    <x v="2"/>
    <n v="9"/>
    <x v="5"/>
    <n v="1"/>
    <d v="2021-09-01T00:00:00"/>
    <d v="1899-12-30T09:30:00"/>
    <x v="20"/>
    <s v="On point at confluence of N. Arm and Brown's Slough"/>
    <s v="Gordon Estuary"/>
    <n v="1"/>
    <x v="4"/>
    <s v="Wild"/>
    <x v="1"/>
    <n v="18"/>
    <n v="1"/>
    <n v="4"/>
    <n v="1"/>
    <s v="BS"/>
  </r>
  <r>
    <x v="17"/>
    <x v="2"/>
    <n v="9"/>
    <x v="5"/>
    <n v="1"/>
    <d v="2021-09-01T00:00:00"/>
    <d v="1899-12-30T09:30:00"/>
    <x v="20"/>
    <s v="On point at confluence of N. Arm and Brown's Slough"/>
    <s v="Gordon Estuary"/>
    <n v="1"/>
    <x v="6"/>
    <s v="Wild"/>
    <x v="1"/>
    <n v="11"/>
    <n v="1"/>
    <n v="4"/>
    <n v="5"/>
    <s v="BS"/>
  </r>
  <r>
    <x v="17"/>
    <x v="2"/>
    <n v="9"/>
    <x v="5"/>
    <n v="1"/>
    <d v="2021-09-01T00:00:00"/>
    <d v="1899-12-30T09:30:00"/>
    <x v="20"/>
    <s v="On point at confluence of N. Arm and Brown's Slough"/>
    <s v="Gordon Estuary"/>
    <n v="1"/>
    <x v="8"/>
    <s v="Wild"/>
    <x v="2"/>
    <n v="14"/>
    <n v="1"/>
    <n v="5"/>
    <n v="4"/>
    <s v="BS"/>
  </r>
  <r>
    <x v="17"/>
    <x v="2"/>
    <n v="9"/>
    <x v="5"/>
    <n v="1"/>
    <d v="2021-09-01T00:00:00"/>
    <d v="1899-12-30T13:00:00"/>
    <x v="25"/>
    <s v="Site 6, just upstream of bridge"/>
    <s v="Gordon Estuary"/>
    <n v="1"/>
    <x v="0"/>
    <s v="Wild"/>
    <x v="0"/>
    <n v="3"/>
    <n v="1"/>
    <n v="2"/>
    <n v="3"/>
    <s v="PS"/>
  </r>
  <r>
    <x v="17"/>
    <x v="2"/>
    <n v="9"/>
    <x v="5"/>
    <n v="1"/>
    <d v="2021-09-01T00:00:00"/>
    <d v="1899-12-30T13:00:00"/>
    <x v="25"/>
    <s v="Site 6, just upstream of bridge"/>
    <s v="Gordon Estuary"/>
    <n v="1"/>
    <x v="0"/>
    <s v="Wild"/>
    <x v="3"/>
    <n v="3"/>
    <n v="1"/>
    <n v="3"/>
    <n v="13"/>
    <s v="PS"/>
  </r>
  <r>
    <x v="17"/>
    <x v="2"/>
    <n v="9"/>
    <x v="5"/>
    <n v="1"/>
    <d v="2021-09-01T00:00:00"/>
    <d v="1899-12-30T13:00:00"/>
    <x v="25"/>
    <s v="Site 6, just upstream of bridge"/>
    <s v="Gordon Estuary"/>
    <n v="1"/>
    <x v="2"/>
    <s v="Wild"/>
    <x v="1"/>
    <n v="8"/>
    <n v="1"/>
    <n v="4"/>
    <n v="3"/>
    <s v="PS"/>
  </r>
  <r>
    <x v="17"/>
    <x v="2"/>
    <n v="9"/>
    <x v="5"/>
    <n v="1"/>
    <d v="2021-09-01T00:00:00"/>
    <d v="1899-12-30T13:00:00"/>
    <x v="25"/>
    <s v="Site 6, just upstream of bridge"/>
    <s v="Gordon Estuary"/>
    <n v="1"/>
    <x v="3"/>
    <s v="Wild"/>
    <x v="1"/>
    <n v="9"/>
    <n v="1"/>
    <n v="4"/>
    <n v="55"/>
    <s v="PS"/>
  </r>
  <r>
    <x v="17"/>
    <x v="2"/>
    <n v="9"/>
    <x v="5"/>
    <n v="1"/>
    <d v="2021-09-01T00:00:00"/>
    <d v="1899-12-30T14:00:00"/>
    <x v="14"/>
    <s v="Site 1 salt marsh"/>
    <s v="Gordon Estuary"/>
    <n v="1"/>
    <x v="0"/>
    <s v="Wild"/>
    <x v="0"/>
    <n v="3"/>
    <n v="1"/>
    <n v="2"/>
    <n v="32"/>
    <s v="PS"/>
  </r>
  <r>
    <x v="17"/>
    <x v="2"/>
    <n v="9"/>
    <x v="5"/>
    <n v="1"/>
    <d v="2021-09-01T00:00:00"/>
    <d v="1899-12-30T14:00:00"/>
    <x v="14"/>
    <s v="Site 1 salt marsh"/>
    <s v="Gordon Estuary"/>
    <n v="1"/>
    <x v="0"/>
    <s v="Wild"/>
    <x v="3"/>
    <n v="3"/>
    <n v="1"/>
    <n v="3"/>
    <n v="22"/>
    <s v="PS"/>
  </r>
  <r>
    <x v="17"/>
    <x v="2"/>
    <n v="9"/>
    <x v="5"/>
    <n v="1"/>
    <d v="2021-09-01T00:00:00"/>
    <d v="1899-12-30T14:00:00"/>
    <x v="14"/>
    <s v="Site 1 salt marsh"/>
    <s v="Gordon Estuary"/>
    <n v="1"/>
    <x v="2"/>
    <s v="Wild"/>
    <x v="1"/>
    <n v="8"/>
    <n v="1"/>
    <n v="4"/>
    <n v="1"/>
    <s v="PS"/>
  </r>
  <r>
    <x v="17"/>
    <x v="2"/>
    <n v="9"/>
    <x v="5"/>
    <n v="1"/>
    <d v="2021-09-01T00:00:00"/>
    <d v="1899-12-30T14:00:00"/>
    <x v="14"/>
    <s v="Site 1 salt marsh"/>
    <s v="Gordon Estuary"/>
    <n v="1"/>
    <x v="3"/>
    <s v="Wild"/>
    <x v="1"/>
    <n v="9"/>
    <n v="1"/>
    <n v="4"/>
    <n v="90"/>
    <s v="PS"/>
  </r>
  <r>
    <x v="17"/>
    <x v="2"/>
    <n v="9"/>
    <x v="5"/>
    <n v="2"/>
    <d v="2021-09-02T00:00:00"/>
    <d v="1899-12-30T09:00:00"/>
    <x v="15"/>
    <s v="Q07, Central/South Arm confluence"/>
    <s v="San Juan Estuary"/>
    <n v="1"/>
    <x v="9"/>
    <s v="Wild"/>
    <x v="3"/>
    <n v="5"/>
    <n v="1"/>
    <n v="3"/>
    <n v="1"/>
    <s v="BS"/>
  </r>
  <r>
    <x v="17"/>
    <x v="2"/>
    <n v="9"/>
    <x v="5"/>
    <n v="2"/>
    <d v="2021-09-02T00:00:00"/>
    <d v="1899-12-30T09:00:00"/>
    <x v="15"/>
    <s v="Q07, Central/South Arm confluence"/>
    <s v="San Juan Estuary"/>
    <n v="1"/>
    <x v="0"/>
    <s v="Wild"/>
    <x v="3"/>
    <n v="3"/>
    <n v="1"/>
    <n v="3"/>
    <n v="50"/>
    <s v="BS"/>
  </r>
  <r>
    <x v="17"/>
    <x v="2"/>
    <n v="9"/>
    <x v="5"/>
    <n v="2"/>
    <d v="2021-09-02T00:00:00"/>
    <d v="1899-12-30T09:00:00"/>
    <x v="15"/>
    <s v="Q07, Central/South Arm confluence"/>
    <s v="San Juan Estuary"/>
    <n v="1"/>
    <x v="2"/>
    <s v="Wild"/>
    <x v="1"/>
    <n v="8"/>
    <n v="1"/>
    <n v="4"/>
    <n v="19"/>
    <s v="BS"/>
  </r>
  <r>
    <x v="17"/>
    <x v="2"/>
    <n v="9"/>
    <x v="5"/>
    <n v="2"/>
    <d v="2021-09-02T00:00:00"/>
    <d v="1899-12-30T09:00:00"/>
    <x v="15"/>
    <s v="Q07, Central/South Arm confluence"/>
    <s v="San Juan Estuary"/>
    <n v="1"/>
    <x v="3"/>
    <s v="Wild"/>
    <x v="1"/>
    <n v="9"/>
    <n v="1"/>
    <n v="4"/>
    <n v="19"/>
    <s v="BS"/>
  </r>
  <r>
    <x v="17"/>
    <x v="2"/>
    <n v="9"/>
    <x v="5"/>
    <n v="2"/>
    <d v="2021-09-02T00:00:00"/>
    <d v="1899-12-30T09:00:00"/>
    <x v="15"/>
    <s v="Q07, Central/South Arm confluence"/>
    <s v="San Juan Estuary"/>
    <n v="1"/>
    <x v="4"/>
    <s v="Wild"/>
    <x v="1"/>
    <n v="18"/>
    <n v="1"/>
    <n v="4"/>
    <n v="2"/>
    <s v="BS"/>
  </r>
  <r>
    <x v="17"/>
    <x v="2"/>
    <n v="9"/>
    <x v="5"/>
    <n v="2"/>
    <d v="2021-09-02T00:00:00"/>
    <d v="1899-12-30T09:00:00"/>
    <x v="15"/>
    <s v="Q07, Central/South Arm confluence"/>
    <s v="San Juan Estuary"/>
    <n v="1"/>
    <x v="5"/>
    <s v="Wild"/>
    <x v="1"/>
    <n v="15"/>
    <n v="1"/>
    <n v="4"/>
    <n v="4"/>
    <s v="BS"/>
  </r>
  <r>
    <x v="17"/>
    <x v="2"/>
    <n v="9"/>
    <x v="5"/>
    <n v="2"/>
    <d v="2021-09-02T00:00:00"/>
    <d v="1899-12-30T09:00:00"/>
    <x v="15"/>
    <s v="Q07, Central/South Arm confluence"/>
    <s v="San Juan Estuary"/>
    <n v="1"/>
    <x v="10"/>
    <s v="Wild"/>
    <x v="1"/>
    <n v="13"/>
    <n v="1"/>
    <n v="4"/>
    <n v="120"/>
    <s v="BS"/>
  </r>
  <r>
    <x v="17"/>
    <x v="2"/>
    <n v="9"/>
    <x v="5"/>
    <n v="2"/>
    <d v="2021-09-02T00:00:00"/>
    <d v="1899-12-30T09:40:00"/>
    <x v="11"/>
    <s v="Q4, u/s of Tanis's template site"/>
    <s v="San Juan Estuary"/>
    <n v="1"/>
    <x v="2"/>
    <s v="Wild"/>
    <x v="1"/>
    <n v="8"/>
    <n v="1"/>
    <n v="4"/>
    <n v="9"/>
    <s v="BS"/>
  </r>
  <r>
    <x v="17"/>
    <x v="2"/>
    <n v="9"/>
    <x v="5"/>
    <n v="2"/>
    <d v="2021-09-02T00:00:00"/>
    <d v="1899-12-30T09:40:00"/>
    <x v="11"/>
    <s v="Q4, u/s of Tanis's template site"/>
    <s v="San Juan Estuary"/>
    <n v="1"/>
    <x v="3"/>
    <s v="Wild"/>
    <x v="1"/>
    <n v="9"/>
    <n v="1"/>
    <n v="4"/>
    <n v="3"/>
    <s v="BS"/>
  </r>
  <r>
    <x v="17"/>
    <x v="2"/>
    <n v="9"/>
    <x v="5"/>
    <n v="2"/>
    <d v="2021-09-02T00:00:00"/>
    <d v="1899-12-30T09:40:00"/>
    <x v="11"/>
    <s v="Q4, u/s of Tanis's template site"/>
    <s v="San Juan Estuary"/>
    <n v="1"/>
    <x v="5"/>
    <s v="Wild"/>
    <x v="1"/>
    <n v="15"/>
    <n v="1"/>
    <n v="4"/>
    <n v="5"/>
    <s v="BS"/>
  </r>
  <r>
    <x v="17"/>
    <x v="2"/>
    <n v="9"/>
    <x v="5"/>
    <n v="2"/>
    <d v="2021-09-02T00:00:00"/>
    <d v="1899-12-30T09:40:00"/>
    <x v="11"/>
    <s v="Q4, u/s of Tanis's template site"/>
    <s v="San Juan Estuary"/>
    <n v="1"/>
    <x v="11"/>
    <s v="Wild"/>
    <x v="1"/>
    <n v="20"/>
    <n v="1"/>
    <n v="4"/>
    <n v="7"/>
    <s v="BS"/>
  </r>
  <r>
    <x v="17"/>
    <x v="2"/>
    <n v="9"/>
    <x v="5"/>
    <n v="2"/>
    <d v="2021-09-02T00:00:00"/>
    <d v="1899-12-30T10:10:00"/>
    <x v="2"/>
    <s v="South Arm SJ (Old Mill)"/>
    <s v="San Juan Estuary"/>
    <n v="1"/>
    <x v="0"/>
    <s v="Wild"/>
    <x v="3"/>
    <n v="3"/>
    <n v="1"/>
    <n v="3"/>
    <n v="18"/>
    <s v="BS"/>
  </r>
  <r>
    <x v="17"/>
    <x v="2"/>
    <n v="9"/>
    <x v="5"/>
    <n v="2"/>
    <d v="2021-09-02T00:00:00"/>
    <d v="1899-12-30T10:10:00"/>
    <x v="2"/>
    <s v="South Arm SJ (Old Mill)"/>
    <s v="San Juan Estuary"/>
    <n v="1"/>
    <x v="2"/>
    <s v="Wild"/>
    <x v="1"/>
    <n v="8"/>
    <n v="1"/>
    <n v="4"/>
    <n v="11"/>
    <s v="BS"/>
  </r>
  <r>
    <x v="17"/>
    <x v="2"/>
    <n v="9"/>
    <x v="5"/>
    <n v="2"/>
    <d v="2021-09-02T00:00:00"/>
    <d v="1899-12-30T10:10:00"/>
    <x v="2"/>
    <s v="South Arm SJ (Old Mill)"/>
    <s v="San Juan Estuary"/>
    <n v="1"/>
    <x v="3"/>
    <s v="Wild"/>
    <x v="1"/>
    <n v="9"/>
    <n v="1"/>
    <n v="4"/>
    <n v="95"/>
    <s v="BS"/>
  </r>
  <r>
    <x v="17"/>
    <x v="2"/>
    <n v="9"/>
    <x v="5"/>
    <n v="2"/>
    <d v="2021-09-02T00:00:00"/>
    <d v="1899-12-30T10:10:00"/>
    <x v="2"/>
    <s v="South Arm SJ (Old Mill)"/>
    <s v="San Juan Estuary"/>
    <n v="1"/>
    <x v="4"/>
    <s v="Wild"/>
    <x v="1"/>
    <n v="18"/>
    <n v="1"/>
    <n v="4"/>
    <n v="10"/>
    <s v="BS"/>
  </r>
  <r>
    <x v="17"/>
    <x v="2"/>
    <n v="9"/>
    <x v="5"/>
    <n v="2"/>
    <d v="2021-09-02T00:00:00"/>
    <d v="1899-12-30T10:10:00"/>
    <x v="2"/>
    <s v="South Arm SJ (Old Mill)"/>
    <s v="San Juan Estuary"/>
    <n v="1"/>
    <x v="5"/>
    <s v="Wild"/>
    <x v="1"/>
    <n v="15"/>
    <n v="1"/>
    <n v="4"/>
    <n v="1"/>
    <s v="BS"/>
  </r>
  <r>
    <x v="17"/>
    <x v="2"/>
    <n v="9"/>
    <x v="5"/>
    <n v="2"/>
    <d v="2021-09-02T00:00:00"/>
    <d v="1899-12-30T10:10:00"/>
    <x v="2"/>
    <s v="South Arm SJ (Old Mill)"/>
    <s v="San Juan Estuary"/>
    <n v="1"/>
    <x v="10"/>
    <s v="Wild"/>
    <x v="1"/>
    <n v="13"/>
    <n v="1"/>
    <n v="4"/>
    <n v="110"/>
    <s v="BS"/>
  </r>
  <r>
    <x v="17"/>
    <x v="2"/>
    <n v="9"/>
    <x v="5"/>
    <n v="2"/>
    <d v="2021-09-02T00:00:00"/>
    <d v="1899-12-30T10:44:00"/>
    <x v="3"/>
    <s v="Central Arm SJ at Island Rd Bridge"/>
    <s v="San Juan Estuary"/>
    <n v="1"/>
    <x v="2"/>
    <s v="Wild"/>
    <x v="1"/>
    <n v="8"/>
    <n v="1"/>
    <n v="4"/>
    <n v="9"/>
    <s v="BS"/>
  </r>
  <r>
    <x v="17"/>
    <x v="2"/>
    <n v="9"/>
    <x v="5"/>
    <n v="2"/>
    <d v="2021-09-02T00:00:00"/>
    <d v="1899-12-30T10:44:00"/>
    <x v="3"/>
    <s v="Central Arm SJ at Island Rd Bridge"/>
    <s v="San Juan Estuary"/>
    <n v="1"/>
    <x v="3"/>
    <s v="Wild"/>
    <x v="1"/>
    <n v="9"/>
    <n v="1"/>
    <n v="4"/>
    <n v="2"/>
    <s v="BS"/>
  </r>
  <r>
    <x v="17"/>
    <x v="2"/>
    <n v="9"/>
    <x v="5"/>
    <n v="2"/>
    <d v="2021-09-02T00:00:00"/>
    <d v="1899-12-30T10:59:00"/>
    <x v="10"/>
    <s v="Q Helen, top of Island Road"/>
    <s v="San Juan Estuary"/>
    <n v="1"/>
    <x v="2"/>
    <s v="Wild"/>
    <x v="1"/>
    <n v="8"/>
    <n v="1"/>
    <n v="4"/>
    <n v="4"/>
    <s v="BS"/>
  </r>
  <r>
    <x v="17"/>
    <x v="2"/>
    <n v="9"/>
    <x v="5"/>
    <n v="2"/>
    <d v="2021-09-02T00:00:00"/>
    <d v="1899-12-30T10:59:00"/>
    <x v="10"/>
    <s v="Q Helen, top of Island Road"/>
    <s v="San Juan Estuary"/>
    <n v="1"/>
    <x v="6"/>
    <s v="Wild"/>
    <x v="1"/>
    <n v="11"/>
    <n v="1"/>
    <n v="4"/>
    <n v="11"/>
    <s v="BS"/>
  </r>
  <r>
    <x v="17"/>
    <x v="2"/>
    <n v="9"/>
    <x v="5"/>
    <n v="2"/>
    <d v="2021-09-02T00:00:00"/>
    <d v="1899-12-30T11:42:00"/>
    <x v="38"/>
    <s v="Q09, San Juan mouth"/>
    <s v="San Juan Estuary"/>
    <n v="1"/>
    <x v="0"/>
    <s v="Wild"/>
    <x v="0"/>
    <n v="3"/>
    <n v="1"/>
    <n v="2"/>
    <n v="1"/>
    <s v="BS"/>
  </r>
  <r>
    <x v="17"/>
    <x v="2"/>
    <n v="9"/>
    <x v="5"/>
    <n v="2"/>
    <d v="2021-09-02T00:00:00"/>
    <d v="1899-12-30T11:42:00"/>
    <x v="38"/>
    <s v="Q09, San Juan mouth"/>
    <s v="San Juan Estuary"/>
    <n v="1"/>
    <x v="0"/>
    <s v="Wild"/>
    <x v="3"/>
    <n v="3"/>
    <n v="1"/>
    <n v="3"/>
    <n v="5"/>
    <s v="BS"/>
  </r>
  <r>
    <x v="17"/>
    <x v="2"/>
    <n v="9"/>
    <x v="5"/>
    <n v="2"/>
    <d v="2021-09-02T00:00:00"/>
    <d v="1899-12-30T11:42:00"/>
    <x v="38"/>
    <s v="Q09, San Juan mouth"/>
    <s v="San Juan Estuary"/>
    <n v="1"/>
    <x v="2"/>
    <s v="Wild"/>
    <x v="1"/>
    <n v="8"/>
    <n v="1"/>
    <n v="4"/>
    <n v="24"/>
    <s v="BS"/>
  </r>
  <r>
    <x v="17"/>
    <x v="2"/>
    <n v="9"/>
    <x v="5"/>
    <n v="2"/>
    <d v="2021-09-02T00:00:00"/>
    <d v="1899-12-30T11:42:00"/>
    <x v="38"/>
    <s v="Q09, San Juan mouth"/>
    <s v="San Juan Estuary"/>
    <n v="1"/>
    <x v="3"/>
    <s v="Wild"/>
    <x v="1"/>
    <n v="9"/>
    <n v="1"/>
    <n v="4"/>
    <n v="230"/>
    <s v="BS"/>
  </r>
  <r>
    <x v="17"/>
    <x v="2"/>
    <n v="9"/>
    <x v="5"/>
    <n v="2"/>
    <d v="2021-09-02T00:00:00"/>
    <d v="1899-12-30T11:42:00"/>
    <x v="38"/>
    <s v="Q09, San Juan mouth"/>
    <s v="San Juan Estuary"/>
    <n v="1"/>
    <x v="4"/>
    <s v="Wild"/>
    <x v="1"/>
    <n v="18"/>
    <n v="1"/>
    <n v="4"/>
    <n v="6"/>
    <s v="BS"/>
  </r>
  <r>
    <x v="17"/>
    <x v="2"/>
    <n v="9"/>
    <x v="5"/>
    <n v="2"/>
    <d v="2021-09-02T00:00:00"/>
    <d v="1899-12-30T11:42:00"/>
    <x v="38"/>
    <s v="Q09, San Juan mouth"/>
    <s v="San Juan Estuary"/>
    <n v="1"/>
    <x v="5"/>
    <s v="Wild"/>
    <x v="1"/>
    <n v="15"/>
    <n v="1"/>
    <n v="4"/>
    <n v="2"/>
    <s v="BS"/>
  </r>
  <r>
    <x v="17"/>
    <x v="2"/>
    <n v="9"/>
    <x v="5"/>
    <n v="2"/>
    <d v="2021-09-02T00:00:00"/>
    <d v="1899-12-30T11:42:00"/>
    <x v="38"/>
    <s v="Q09, San Juan mouth"/>
    <s v="San Juan Estuary"/>
    <n v="1"/>
    <x v="6"/>
    <s v="Wild"/>
    <x v="1"/>
    <n v="11"/>
    <n v="1"/>
    <n v="4"/>
    <n v="2"/>
    <s v="BS"/>
  </r>
  <r>
    <x v="17"/>
    <x v="2"/>
    <n v="9"/>
    <x v="5"/>
    <n v="2"/>
    <d v="2021-09-02T00:00:00"/>
    <d v="1899-12-30T11:42:00"/>
    <x v="38"/>
    <s v="Q09, San Juan mouth"/>
    <s v="San Juan Estuary"/>
    <n v="1"/>
    <x v="10"/>
    <s v="Wild"/>
    <x v="1"/>
    <n v="13"/>
    <n v="1"/>
    <n v="4"/>
    <n v="140"/>
    <s v="BS"/>
  </r>
  <r>
    <x v="17"/>
    <x v="2"/>
    <n v="9"/>
    <x v="5"/>
    <n v="2"/>
    <d v="2021-09-02T00:00:00"/>
    <d v="1899-12-30T11:42:00"/>
    <x v="38"/>
    <s v="Q09, San Juan mouth"/>
    <s v="San Juan Estuary"/>
    <n v="1"/>
    <x v="11"/>
    <s v="Wild"/>
    <x v="1"/>
    <n v="20"/>
    <n v="1"/>
    <n v="4"/>
    <n v="6"/>
    <s v="BS"/>
  </r>
  <r>
    <x v="31"/>
    <x v="2"/>
    <n v="9"/>
    <x v="5"/>
    <n v="12"/>
    <d v="2021-09-12T00:00:00"/>
    <d v="1899-12-30T09:00:00"/>
    <x v="4"/>
    <s v="Butch's (Gordon R.)"/>
    <s v="Gordon Estuary"/>
    <n v="1"/>
    <x v="2"/>
    <s v="Wild"/>
    <x v="1"/>
    <n v="8"/>
    <n v="1"/>
    <n v="4"/>
    <n v="1"/>
    <s v="BS"/>
  </r>
  <r>
    <x v="31"/>
    <x v="2"/>
    <n v="9"/>
    <x v="5"/>
    <n v="12"/>
    <d v="2021-09-12T00:00:00"/>
    <d v="1899-12-30T09:30:00"/>
    <x v="35"/>
    <s v="Gravel bar on Gordon at Site 1"/>
    <s v="Gordon Estuary"/>
    <n v="1"/>
    <x v="2"/>
    <s v="Wild"/>
    <x v="1"/>
    <n v="8"/>
    <n v="1"/>
    <n v="4"/>
    <n v="4"/>
    <s v="BS"/>
  </r>
  <r>
    <x v="31"/>
    <x v="2"/>
    <n v="9"/>
    <x v="5"/>
    <n v="12"/>
    <d v="2021-09-12T00:00:00"/>
    <d v="1899-12-30T10:40:00"/>
    <x v="9"/>
    <s v="Q Jeff (right bank opposite N. Arm confl.)"/>
    <s v="Gordon Estuary"/>
    <n v="1"/>
    <x v="2"/>
    <s v="Wild"/>
    <x v="1"/>
    <n v="8"/>
    <n v="1"/>
    <n v="4"/>
    <n v="1"/>
    <s v="BS"/>
  </r>
  <r>
    <x v="31"/>
    <x v="2"/>
    <n v="9"/>
    <x v="5"/>
    <n v="12"/>
    <d v="2021-09-12T00:00:00"/>
    <d v="1899-12-30T11:05:00"/>
    <x v="0"/>
    <s v="Pacheedah Shores Boat Ramp"/>
    <s v="Gordon Estuary"/>
    <n v="1"/>
    <x v="2"/>
    <s v="Wild"/>
    <x v="1"/>
    <n v="8"/>
    <n v="1"/>
    <n v="4"/>
    <n v="14"/>
    <s v="BS"/>
  </r>
  <r>
    <x v="32"/>
    <x v="3"/>
    <n v="1"/>
    <x v="10"/>
    <n v="21"/>
    <d v="2022-01-21T00:00:00"/>
    <d v="1899-12-30T10:10:00"/>
    <x v="15"/>
    <s v="Q07, Central/South Arm confluence"/>
    <s v="San Juan Estuary"/>
    <n v="1"/>
    <x v="2"/>
    <s v="Wild"/>
    <x v="1"/>
    <n v="8"/>
    <n v="1"/>
    <n v="4"/>
    <n v="4"/>
    <s v="BS"/>
  </r>
  <r>
    <x v="32"/>
    <x v="3"/>
    <n v="1"/>
    <x v="10"/>
    <n v="21"/>
    <d v="2022-01-21T00:00:00"/>
    <d v="1899-12-30T10:10:00"/>
    <x v="15"/>
    <s v="Q07, Central/South Arm confluence"/>
    <s v="San Juan Estuary"/>
    <n v="1"/>
    <x v="3"/>
    <s v="Wild"/>
    <x v="1"/>
    <n v="9"/>
    <n v="1"/>
    <n v="4"/>
    <n v="4"/>
    <s v="BS"/>
  </r>
  <r>
    <x v="32"/>
    <x v="3"/>
    <n v="1"/>
    <x v="10"/>
    <n v="21"/>
    <d v="2022-01-21T00:00:00"/>
    <d v="1899-12-30T10:25:00"/>
    <x v="2"/>
    <s v="South Arm SJ (Old Mill)"/>
    <s v="San Juan Estuary"/>
    <n v="1"/>
    <x v="2"/>
    <s v="Wild"/>
    <x v="1"/>
    <n v="8"/>
    <n v="1"/>
    <n v="4"/>
    <n v="1"/>
    <s v="BS"/>
  </r>
  <r>
    <x v="32"/>
    <x v="3"/>
    <n v="1"/>
    <x v="10"/>
    <n v="21"/>
    <d v="2022-01-21T00:00:00"/>
    <d v="1899-12-30T10:25:00"/>
    <x v="2"/>
    <s v="South Arm SJ (Old Mill)"/>
    <s v="San Juan Estuary"/>
    <n v="1"/>
    <x v="3"/>
    <s v="Wild"/>
    <x v="1"/>
    <n v="9"/>
    <n v="1"/>
    <n v="4"/>
    <n v="2"/>
    <s v="BS"/>
  </r>
  <r>
    <x v="33"/>
    <x v="3"/>
    <n v="1"/>
    <x v="10"/>
    <n v="26"/>
    <d v="2022-01-26T00:00:00"/>
    <d v="1899-12-30T10:40:00"/>
    <x v="20"/>
    <s v="On point at confluence of N. Arm and Brown's Slough"/>
    <s v="Gordon Estuary"/>
    <n v="1"/>
    <x v="3"/>
    <s v="Wild"/>
    <x v="1"/>
    <n v="9"/>
    <n v="1"/>
    <n v="4"/>
    <n v="1"/>
    <s v="BS"/>
  </r>
  <r>
    <x v="33"/>
    <x v="3"/>
    <n v="1"/>
    <x v="10"/>
    <n v="26"/>
    <d v="2022-01-26T00:00:00"/>
    <d v="1899-12-30T11:00:00"/>
    <x v="9"/>
    <s v="Q Jeff (right bank opposite N. Arm confl.)"/>
    <s v="Gordon Estuary"/>
    <n v="1"/>
    <x v="2"/>
    <s v="Wild"/>
    <x v="1"/>
    <n v="8"/>
    <n v="1"/>
    <n v="4"/>
    <n v="1"/>
    <s v="BS"/>
  </r>
  <r>
    <x v="33"/>
    <x v="3"/>
    <n v="1"/>
    <x v="10"/>
    <n v="26"/>
    <d v="2022-01-26T00:00:00"/>
    <d v="1899-12-30T11:00:00"/>
    <x v="9"/>
    <s v="Q Jeff (right bank opposite N. Arm confl.)"/>
    <s v="Gordon Estuary"/>
    <n v="1"/>
    <x v="3"/>
    <s v="Wild"/>
    <x v="1"/>
    <n v="9"/>
    <n v="1"/>
    <n v="4"/>
    <n v="1"/>
    <s v="BS"/>
  </r>
  <r>
    <x v="33"/>
    <x v="3"/>
    <n v="1"/>
    <x v="10"/>
    <n v="26"/>
    <d v="2022-01-26T00:00:00"/>
    <d v="1899-12-30T11:50:00"/>
    <x v="8"/>
    <s v="Q01, left bank Gordon up from confluence"/>
    <s v="Gordon Estuary"/>
    <n v="1"/>
    <x v="3"/>
    <s v="Wild"/>
    <x v="1"/>
    <n v="9"/>
    <n v="1"/>
    <n v="4"/>
    <n v="50"/>
    <s v="BS"/>
  </r>
  <r>
    <x v="33"/>
    <x v="3"/>
    <n v="1"/>
    <x v="10"/>
    <n v="27"/>
    <d v="2022-01-27T00:00:00"/>
    <d v="1899-12-30T10:36:00"/>
    <x v="0"/>
    <s v="Pacheedah Shores Boat Ramp"/>
    <s v="Gordon Estuary"/>
    <n v="1"/>
    <x v="2"/>
    <s v="Wild"/>
    <x v="1"/>
    <n v="8"/>
    <n v="1"/>
    <n v="4"/>
    <n v="6"/>
    <s v="BS"/>
  </r>
  <r>
    <x v="33"/>
    <x v="3"/>
    <n v="1"/>
    <x v="10"/>
    <n v="27"/>
    <d v="2022-01-27T00:00:00"/>
    <d v="1899-12-30T10:36:00"/>
    <x v="0"/>
    <s v="Pacheedah Shores Boat Ramp"/>
    <s v="Gordon Estuary"/>
    <n v="1"/>
    <x v="6"/>
    <s v="Wild"/>
    <x v="1"/>
    <n v="11"/>
    <n v="1"/>
    <n v="4"/>
    <n v="1"/>
    <s v="BS"/>
  </r>
  <r>
    <x v="34"/>
    <x v="3"/>
    <n v="2"/>
    <x v="6"/>
    <n v="4"/>
    <d v="2022-02-04T00:00:00"/>
    <d v="1899-12-30T08:57:00"/>
    <x v="2"/>
    <s v="South Arm SJ (Old Mill)"/>
    <s v="San Juan Estuary"/>
    <n v="1"/>
    <x v="0"/>
    <s v="Wild"/>
    <x v="0"/>
    <n v="3"/>
    <n v="1"/>
    <n v="2"/>
    <n v="2"/>
    <s v="BS"/>
  </r>
  <r>
    <x v="34"/>
    <x v="3"/>
    <n v="2"/>
    <x v="6"/>
    <n v="4"/>
    <d v="2022-02-04T00:00:00"/>
    <d v="1899-12-30T08:57:00"/>
    <x v="2"/>
    <s v="South Arm SJ (Old Mill)"/>
    <s v="San Juan Estuary"/>
    <n v="1"/>
    <x v="9"/>
    <s v="Wild"/>
    <x v="0"/>
    <n v="5"/>
    <n v="1"/>
    <n v="2"/>
    <n v="2"/>
    <s v="BS"/>
  </r>
  <r>
    <x v="35"/>
    <x v="3"/>
    <n v="2"/>
    <x v="6"/>
    <n v="7"/>
    <d v="2022-02-07T00:00:00"/>
    <d v="1899-12-30T13:10:00"/>
    <x v="35"/>
    <s v="Gravel bar on Gordon at Site 1"/>
    <s v="Gordon Estuary"/>
    <n v="1"/>
    <x v="2"/>
    <s v="Wild"/>
    <x v="1"/>
    <n v="8"/>
    <n v="1"/>
    <n v="4"/>
    <n v="1"/>
    <s v="BS"/>
  </r>
  <r>
    <x v="35"/>
    <x v="3"/>
    <n v="2"/>
    <x v="6"/>
    <n v="7"/>
    <d v="2022-02-07T00:00:00"/>
    <d v="1899-12-30T13:10:00"/>
    <x v="35"/>
    <s v="Gravel bar on Gordon at Site 1"/>
    <s v="Gordon Estuary"/>
    <n v="1"/>
    <x v="6"/>
    <s v="Wild"/>
    <x v="1"/>
    <n v="11"/>
    <n v="1"/>
    <n v="4"/>
    <n v="1"/>
    <s v="BS"/>
  </r>
  <r>
    <x v="35"/>
    <x v="3"/>
    <n v="2"/>
    <x v="6"/>
    <n v="7"/>
    <d v="2022-02-07T00:00:00"/>
    <d v="1899-12-30T13:46:00"/>
    <x v="8"/>
    <s v="Q01, left bank Gordon up from confluence"/>
    <s v="Gordon Estuary"/>
    <n v="1"/>
    <x v="3"/>
    <s v="Wild"/>
    <x v="1"/>
    <n v="9"/>
    <n v="1"/>
    <n v="4"/>
    <n v="200"/>
    <s v="BS"/>
  </r>
  <r>
    <x v="35"/>
    <x v="3"/>
    <n v="2"/>
    <x v="6"/>
    <n v="7"/>
    <d v="2022-02-07T00:00:00"/>
    <d v="1899-12-30T13:15:00"/>
    <x v="4"/>
    <s v="Butch's (Gordon R.)"/>
    <s v="Gordon Estuary"/>
    <n v="1"/>
    <x v="3"/>
    <s v="Wild"/>
    <x v="1"/>
    <n v="9"/>
    <n v="1"/>
    <n v="4"/>
    <n v="10"/>
    <s v="BS"/>
  </r>
  <r>
    <x v="35"/>
    <x v="3"/>
    <n v="2"/>
    <x v="6"/>
    <n v="7"/>
    <d v="2022-02-07T00:00:00"/>
    <d v="1899-12-30T15:04:00"/>
    <x v="0"/>
    <s v="Pacheedah Shores Boat Ramp"/>
    <s v="Gordon Estuary"/>
    <n v="1"/>
    <x v="2"/>
    <s v="Wild"/>
    <x v="1"/>
    <n v="8"/>
    <n v="1"/>
    <n v="4"/>
    <n v="2"/>
    <s v="BS"/>
  </r>
  <r>
    <x v="35"/>
    <x v="3"/>
    <n v="2"/>
    <x v="6"/>
    <n v="7"/>
    <d v="2022-02-07T00:00:00"/>
    <d v="1899-12-30T15:04:00"/>
    <x v="0"/>
    <s v="Pacheedah Shores Boat Ramp"/>
    <s v="Gordon Estuary"/>
    <n v="1"/>
    <x v="3"/>
    <s v="Wild"/>
    <x v="1"/>
    <n v="9"/>
    <n v="1"/>
    <n v="4"/>
    <n v="5"/>
    <s v="BS"/>
  </r>
  <r>
    <x v="36"/>
    <x v="3"/>
    <n v="2"/>
    <x v="6"/>
    <n v="14"/>
    <d v="2022-02-14T00:00:00"/>
    <d v="1899-12-30T10:30:00"/>
    <x v="0"/>
    <s v="Pacheedah Shores Boat Ramp"/>
    <s v="Gordon Estuary"/>
    <n v="1"/>
    <x v="2"/>
    <s v="Wild"/>
    <x v="1"/>
    <n v="8"/>
    <n v="1"/>
    <n v="4"/>
    <n v="1"/>
    <s v="BS"/>
  </r>
  <r>
    <x v="36"/>
    <x v="3"/>
    <n v="2"/>
    <x v="6"/>
    <n v="14"/>
    <d v="2022-02-14T00:00:00"/>
    <d v="1899-12-30T13:20:00"/>
    <x v="16"/>
    <s v="Browns Slough Site 7 inlet left tidal channel"/>
    <s v="Gordon Estuary"/>
    <n v="1"/>
    <x v="3"/>
    <s v="Wild"/>
    <x v="1"/>
    <n v="9"/>
    <n v="1"/>
    <n v="4"/>
    <n v="2"/>
    <s v="PS"/>
  </r>
  <r>
    <x v="36"/>
    <x v="3"/>
    <n v="2"/>
    <x v="6"/>
    <n v="14"/>
    <d v="2022-02-14T00:00:00"/>
    <d v="1899-12-30T13:20:00"/>
    <x v="16"/>
    <s v="Browns Slough Site 7 inlet left tidal channel"/>
    <s v="Gordon Estuary"/>
    <n v="1"/>
    <x v="2"/>
    <s v="Wild"/>
    <x v="1"/>
    <n v="8"/>
    <n v="1"/>
    <n v="4"/>
    <n v="100"/>
    <s v="PS"/>
  </r>
  <r>
    <x v="36"/>
    <x v="3"/>
    <n v="2"/>
    <x v="6"/>
    <n v="14"/>
    <d v="2022-02-14T00:00:00"/>
    <d v="1899-12-30T14:01:00"/>
    <x v="20"/>
    <s v="On point at confluence of N. Arm and Brown's Slough"/>
    <s v="Gordon Estuary"/>
    <n v="1"/>
    <x v="2"/>
    <s v="Wild"/>
    <x v="1"/>
    <n v="8"/>
    <n v="1"/>
    <n v="4"/>
    <n v="3"/>
    <s v="BS"/>
  </r>
  <r>
    <x v="36"/>
    <x v="3"/>
    <n v="2"/>
    <x v="6"/>
    <n v="14"/>
    <d v="2022-02-14T00:00:00"/>
    <d v="1899-12-30T14:01:00"/>
    <x v="20"/>
    <s v="On point at confluence of N. Arm and Brown's Slough"/>
    <s v="Gordon Estuary"/>
    <n v="1"/>
    <x v="3"/>
    <s v="Wild"/>
    <x v="1"/>
    <n v="9"/>
    <n v="1"/>
    <n v="4"/>
    <n v="2"/>
    <s v="BS"/>
  </r>
  <r>
    <x v="36"/>
    <x v="3"/>
    <n v="2"/>
    <x v="6"/>
    <n v="14"/>
    <d v="2022-02-14T00:00:00"/>
    <d v="1899-12-30T14:11:00"/>
    <x v="9"/>
    <s v="Q Jeff (right bank opposite N. Arm confl.)"/>
    <s v="Gordon Estuary"/>
    <n v="1"/>
    <x v="2"/>
    <s v="Wild"/>
    <x v="1"/>
    <n v="8"/>
    <n v="1"/>
    <n v="4"/>
    <n v="6"/>
    <s v="BS"/>
  </r>
  <r>
    <x v="36"/>
    <x v="3"/>
    <n v="2"/>
    <x v="6"/>
    <n v="14"/>
    <d v="2022-02-14T00:00:00"/>
    <d v="1899-12-30T14:11:00"/>
    <x v="9"/>
    <s v="Q Jeff (right bank opposite N. Arm confl.)"/>
    <s v="Gordon Estuary"/>
    <n v="1"/>
    <x v="3"/>
    <s v="Wild"/>
    <x v="1"/>
    <n v="9"/>
    <n v="1"/>
    <n v="4"/>
    <n v="4"/>
    <s v="BS"/>
  </r>
  <r>
    <x v="36"/>
    <x v="3"/>
    <n v="2"/>
    <x v="6"/>
    <n v="14"/>
    <d v="2022-02-14T00:00:00"/>
    <d v="1899-12-30T14:11:00"/>
    <x v="9"/>
    <s v="Q Jeff (right bank opposite N. Arm confl.)"/>
    <s v="Gordon Estuary"/>
    <n v="1"/>
    <x v="5"/>
    <s v="Wild"/>
    <x v="1"/>
    <n v="15"/>
    <n v="1"/>
    <n v="4"/>
    <n v="11"/>
    <s v="BS"/>
  </r>
  <r>
    <x v="36"/>
    <x v="3"/>
    <n v="2"/>
    <x v="6"/>
    <n v="14"/>
    <d v="2022-02-14T00:00:00"/>
    <d v="1899-12-30T14:11:00"/>
    <x v="9"/>
    <s v="Q Jeff (right bank opposite N. Arm confl.)"/>
    <s v="Gordon Estuary"/>
    <n v="1"/>
    <x v="1"/>
    <s v="Wild"/>
    <x v="0"/>
    <n v="2"/>
    <n v="1"/>
    <n v="2"/>
    <n v="1"/>
    <s v="BS"/>
  </r>
  <r>
    <x v="36"/>
    <x v="3"/>
    <n v="2"/>
    <x v="6"/>
    <n v="14"/>
    <d v="2022-02-14T00:00:00"/>
    <d v="1899-12-30T14:35:00"/>
    <x v="35"/>
    <s v="Gravel bar on Gordon at Site 1"/>
    <s v="Gordon Estuary"/>
    <n v="1"/>
    <x v="3"/>
    <s v="Wild"/>
    <x v="1"/>
    <n v="9"/>
    <n v="1"/>
    <n v="4"/>
    <n v="7"/>
    <s v="BS"/>
  </r>
  <r>
    <x v="36"/>
    <x v="3"/>
    <n v="2"/>
    <x v="6"/>
    <n v="14"/>
    <d v="2022-02-14T00:00:00"/>
    <d v="1899-12-30T14:35:00"/>
    <x v="35"/>
    <s v="Gravel bar on Gordon at Site 1"/>
    <s v="Gordon Estuary"/>
    <n v="1"/>
    <x v="6"/>
    <s v="Wild"/>
    <x v="1"/>
    <n v="11"/>
    <n v="1"/>
    <n v="4"/>
    <n v="1"/>
    <s v="BS"/>
  </r>
  <r>
    <x v="36"/>
    <x v="3"/>
    <n v="2"/>
    <x v="6"/>
    <n v="14"/>
    <d v="2022-02-14T00:00:00"/>
    <d v="1899-12-30T14:35:00"/>
    <x v="35"/>
    <s v="Gravel bar on Gordon at Site 1"/>
    <s v="Gordon Estuary"/>
    <n v="1"/>
    <x v="1"/>
    <s v="Wild"/>
    <x v="0"/>
    <n v="2"/>
    <n v="1"/>
    <n v="2"/>
    <n v="2"/>
    <s v="BS"/>
  </r>
  <r>
    <x v="36"/>
    <x v="3"/>
    <n v="2"/>
    <x v="6"/>
    <n v="14"/>
    <d v="2022-02-14T00:00:00"/>
    <d v="1899-12-30T14:40:00"/>
    <x v="39"/>
    <s v="Site 5 main channel where treed channel comes in"/>
    <s v="Gordon Estuary"/>
    <n v="1"/>
    <x v="3"/>
    <s v="Wild"/>
    <x v="1"/>
    <n v="9"/>
    <n v="1"/>
    <n v="4"/>
    <n v="100"/>
    <s v="PS"/>
  </r>
  <r>
    <x v="36"/>
    <x v="3"/>
    <n v="2"/>
    <x v="6"/>
    <n v="14"/>
    <d v="2022-02-14T00:00:00"/>
    <d v="1899-12-30T14:10:00"/>
    <x v="1"/>
    <s v="Gallaugher's"/>
    <s v="Gordon Estuary"/>
    <n v="1"/>
    <x v="2"/>
    <s v="Wild"/>
    <x v="1"/>
    <n v="8"/>
    <n v="1"/>
    <n v="4"/>
    <n v="2"/>
    <s v="BS"/>
  </r>
  <r>
    <x v="36"/>
    <x v="3"/>
    <n v="2"/>
    <x v="6"/>
    <n v="17"/>
    <d v="2022-02-17T00:00:00"/>
    <d v="1899-12-30T10:30:00"/>
    <x v="3"/>
    <s v="Central Arm SJ at Island Rd Bridge"/>
    <s v="San Juan Estuary"/>
    <n v="1"/>
    <x v="2"/>
    <s v="Wild"/>
    <x v="1"/>
    <n v="8"/>
    <n v="1"/>
    <n v="4"/>
    <n v="4"/>
    <s v="BS"/>
  </r>
  <r>
    <x v="36"/>
    <x v="3"/>
    <n v="2"/>
    <x v="6"/>
    <n v="17"/>
    <d v="2022-02-17T00:00:00"/>
    <d v="1899-12-30T09:38:00"/>
    <x v="15"/>
    <s v="Q07, Central/South Arm confluence"/>
    <s v="San Juan Estuary"/>
    <n v="1"/>
    <x v="2"/>
    <s v="Wild"/>
    <x v="1"/>
    <n v="8"/>
    <n v="1"/>
    <n v="4"/>
    <n v="2"/>
    <s v="BS"/>
  </r>
  <r>
    <x v="36"/>
    <x v="3"/>
    <n v="2"/>
    <x v="6"/>
    <n v="17"/>
    <d v="2022-02-17T00:00:00"/>
    <d v="1899-12-30T09:38:00"/>
    <x v="15"/>
    <s v="Q07, Central/South Arm confluence"/>
    <s v="San Juan Estuary"/>
    <n v="1"/>
    <x v="3"/>
    <s v="Wild"/>
    <x v="1"/>
    <n v="9"/>
    <n v="1"/>
    <n v="4"/>
    <n v="5"/>
    <s v="BS"/>
  </r>
  <r>
    <x v="19"/>
    <x v="3"/>
    <n v="2"/>
    <x v="6"/>
    <n v="21"/>
    <d v="2022-02-21T00:00:00"/>
    <d v="1899-12-30T12:41:00"/>
    <x v="26"/>
    <s v="Site 6, at upper logger station"/>
    <s v="Gordon Estuary"/>
    <n v="1"/>
    <x v="3"/>
    <s v="Wild"/>
    <x v="1"/>
    <n v="9"/>
    <n v="1"/>
    <n v="4"/>
    <n v="30"/>
    <s v="PS"/>
  </r>
  <r>
    <x v="19"/>
    <x v="3"/>
    <n v="2"/>
    <x v="6"/>
    <n v="21"/>
    <d v="2022-02-21T00:00:00"/>
    <d v="1899-12-30T12:41:00"/>
    <x v="26"/>
    <s v="Site 6, at upper logger station"/>
    <s v="Gordon Estuary"/>
    <n v="1"/>
    <x v="9"/>
    <s v="Wild"/>
    <x v="3"/>
    <n v="5"/>
    <n v="1"/>
    <n v="3"/>
    <n v="1"/>
    <s v="PS"/>
  </r>
  <r>
    <x v="19"/>
    <x v="3"/>
    <n v="2"/>
    <x v="6"/>
    <n v="21"/>
    <d v="2022-02-21T00:00:00"/>
    <d v="1899-12-30T12:55:00"/>
    <x v="20"/>
    <s v="On point at confluence of N. Arm and Brown's Slough"/>
    <s v="Gordon Estuary"/>
    <n v="1"/>
    <x v="9"/>
    <s v="Wild"/>
    <x v="0"/>
    <n v="5"/>
    <n v="1"/>
    <n v="2"/>
    <n v="1"/>
    <s v="BS"/>
  </r>
  <r>
    <x v="19"/>
    <x v="3"/>
    <n v="2"/>
    <x v="6"/>
    <n v="21"/>
    <d v="2022-02-21T00:00:00"/>
    <d v="1899-12-30T12:55:00"/>
    <x v="20"/>
    <s v="On point at confluence of N. Arm and Brown's Slough"/>
    <s v="Gordon Estuary"/>
    <n v="1"/>
    <x v="1"/>
    <s v="Wild"/>
    <x v="0"/>
    <n v="2"/>
    <n v="1"/>
    <n v="2"/>
    <n v="10"/>
    <s v="BS"/>
  </r>
  <r>
    <x v="19"/>
    <x v="3"/>
    <n v="2"/>
    <x v="6"/>
    <n v="21"/>
    <d v="2022-02-21T00:00:00"/>
    <d v="1899-12-30T12:55:00"/>
    <x v="20"/>
    <s v="On point at confluence of N. Arm and Brown's Slough"/>
    <s v="Gordon Estuary"/>
    <n v="1"/>
    <x v="5"/>
    <s v="Wild"/>
    <x v="1"/>
    <n v="15"/>
    <n v="1"/>
    <n v="4"/>
    <n v="1"/>
    <s v="BS"/>
  </r>
  <r>
    <x v="19"/>
    <x v="3"/>
    <n v="2"/>
    <x v="6"/>
    <n v="21"/>
    <d v="2022-02-21T00:00:00"/>
    <d v="1899-12-30T12:55:00"/>
    <x v="20"/>
    <s v="On point at confluence of N. Arm and Brown's Slough"/>
    <s v="Gordon Estuary"/>
    <n v="1"/>
    <x v="3"/>
    <s v="Wild"/>
    <x v="1"/>
    <n v="9"/>
    <n v="1"/>
    <n v="4"/>
    <n v="150"/>
    <s v="BS"/>
  </r>
  <r>
    <x v="19"/>
    <x v="3"/>
    <n v="2"/>
    <x v="6"/>
    <n v="21"/>
    <d v="2022-02-21T00:00:00"/>
    <d v="1899-12-30T12:00:00"/>
    <x v="0"/>
    <s v="Pacheedah Shores Boat Ramp"/>
    <s v="Gordon Estuary"/>
    <n v="1"/>
    <x v="3"/>
    <s v="Wild"/>
    <x v="1"/>
    <n v="9"/>
    <n v="1"/>
    <n v="4"/>
    <n v="1"/>
    <s v="BS"/>
  </r>
  <r>
    <x v="19"/>
    <x v="3"/>
    <n v="2"/>
    <x v="6"/>
    <n v="21"/>
    <d v="2022-02-21T00:00:00"/>
    <d v="1899-12-30T12:00:00"/>
    <x v="0"/>
    <s v="Pacheedah Shores Boat Ramp"/>
    <s v="Gordon Estuary"/>
    <n v="1"/>
    <x v="6"/>
    <s v="Wild"/>
    <x v="1"/>
    <n v="11"/>
    <n v="1"/>
    <n v="4"/>
    <n v="2"/>
    <s v="BS"/>
  </r>
  <r>
    <x v="19"/>
    <x v="3"/>
    <n v="2"/>
    <x v="6"/>
    <n v="21"/>
    <d v="2022-02-21T00:00:00"/>
    <d v="1899-12-30T11:37:00"/>
    <x v="9"/>
    <s v="Q Jeff (right bank opposite N. Arm confl.)"/>
    <s v="Gordon Estuary"/>
    <n v="1"/>
    <x v="2"/>
    <s v="Wild"/>
    <x v="1"/>
    <n v="8"/>
    <n v="1"/>
    <n v="4"/>
    <n v="4"/>
    <s v="BS"/>
  </r>
  <r>
    <x v="19"/>
    <x v="3"/>
    <n v="2"/>
    <x v="6"/>
    <n v="21"/>
    <d v="2022-02-21T00:00:00"/>
    <d v="1899-12-30T11:37:00"/>
    <x v="9"/>
    <s v="Q Jeff (right bank opposite N. Arm confl.)"/>
    <s v="Gordon Estuary"/>
    <n v="1"/>
    <x v="3"/>
    <s v="Wild"/>
    <x v="1"/>
    <n v="9"/>
    <n v="1"/>
    <n v="4"/>
    <n v="5"/>
    <s v="BS"/>
  </r>
  <r>
    <x v="19"/>
    <x v="3"/>
    <n v="2"/>
    <x v="6"/>
    <n v="21"/>
    <d v="2022-02-21T00:00:00"/>
    <d v="1899-12-30T11:37:00"/>
    <x v="9"/>
    <s v="Q Jeff (right bank opposite N. Arm confl.)"/>
    <s v="Gordon Estuary"/>
    <n v="1"/>
    <x v="5"/>
    <s v="Wild"/>
    <x v="1"/>
    <n v="15"/>
    <n v="1"/>
    <n v="4"/>
    <n v="2"/>
    <s v="BS"/>
  </r>
  <r>
    <x v="19"/>
    <x v="3"/>
    <n v="2"/>
    <x v="6"/>
    <n v="21"/>
    <d v="2022-02-21T00:00:00"/>
    <d v="1899-12-30T11:49:00"/>
    <x v="12"/>
    <s v="Mouth of Site 7 inlet, north side"/>
    <s v="Gordon Estuary"/>
    <n v="1"/>
    <x v="2"/>
    <s v="Wild"/>
    <x v="1"/>
    <n v="8"/>
    <n v="1"/>
    <n v="4"/>
    <n v="3"/>
    <s v="BS"/>
  </r>
  <r>
    <x v="19"/>
    <x v="3"/>
    <n v="2"/>
    <x v="6"/>
    <n v="21"/>
    <d v="2022-02-21T00:00:00"/>
    <d v="1899-12-30T11:49:00"/>
    <x v="12"/>
    <s v="Mouth of Site 7 inlet, north side"/>
    <s v="Gordon Estuary"/>
    <n v="1"/>
    <x v="3"/>
    <s v="Wild"/>
    <x v="1"/>
    <n v="9"/>
    <n v="1"/>
    <n v="4"/>
    <n v="2"/>
    <s v="BS"/>
  </r>
  <r>
    <x v="19"/>
    <x v="3"/>
    <n v="2"/>
    <x v="6"/>
    <n v="21"/>
    <d v="2022-02-21T00:00:00"/>
    <d v="1899-12-30T12:00:00"/>
    <x v="16"/>
    <s v="Browns Slough Site 7 inlet left tidal channel"/>
    <s v="Gordon Estuary"/>
    <n v="1"/>
    <x v="3"/>
    <s v="Wild"/>
    <x v="1"/>
    <n v="9"/>
    <n v="1"/>
    <n v="4"/>
    <n v="75"/>
    <s v="PS"/>
  </r>
  <r>
    <x v="19"/>
    <x v="3"/>
    <n v="2"/>
    <x v="6"/>
    <n v="22"/>
    <d v="2022-02-22T00:00:00"/>
    <d v="1899-12-30T11:10:00"/>
    <x v="30"/>
    <s v="Gordon R. Site 1, Channel A at Gordon R."/>
    <s v="Gordon Estuary"/>
    <n v="1"/>
    <x v="3"/>
    <s v="Wild"/>
    <x v="1"/>
    <n v="9"/>
    <n v="1"/>
    <n v="4"/>
    <n v="100"/>
    <s v="PS"/>
  </r>
  <r>
    <x v="19"/>
    <x v="3"/>
    <n v="2"/>
    <x v="6"/>
    <n v="22"/>
    <d v="2022-02-22T00:00:00"/>
    <d v="1899-12-30T14:52:00"/>
    <x v="29"/>
    <s v="Site 5 main channel close to mouth"/>
    <s v="Gordon Estuary"/>
    <n v="1"/>
    <x v="3"/>
    <s v="Wild"/>
    <x v="1"/>
    <n v="9"/>
    <n v="1"/>
    <n v="4"/>
    <n v="150"/>
    <s v="PS"/>
  </r>
  <r>
    <x v="20"/>
    <x v="3"/>
    <n v="3"/>
    <x v="7"/>
    <n v="3"/>
    <d v="2022-03-03T00:00:00"/>
    <d v="1899-12-30T12:03:00"/>
    <x v="9"/>
    <s v="Q Jeff (right bank opposite N. Arm confl.)"/>
    <s v="Gordon Estuary"/>
    <n v="1"/>
    <x v="0"/>
    <s v="Wild"/>
    <x v="0"/>
    <n v="3"/>
    <n v="1"/>
    <n v="2"/>
    <n v="1"/>
    <s v="BS"/>
  </r>
  <r>
    <x v="20"/>
    <x v="3"/>
    <n v="3"/>
    <x v="7"/>
    <n v="4"/>
    <d v="2022-03-04T00:00:00"/>
    <d v="1899-12-30T14:01:00"/>
    <x v="20"/>
    <s v="On point at confluence of N. Arm and Brown's Slough"/>
    <s v="Gordon Estuary"/>
    <n v="1"/>
    <x v="1"/>
    <s v="Wild"/>
    <x v="0"/>
    <n v="2"/>
    <n v="1"/>
    <n v="2"/>
    <n v="52"/>
    <s v="BS"/>
  </r>
  <r>
    <x v="20"/>
    <x v="3"/>
    <n v="3"/>
    <x v="7"/>
    <n v="4"/>
    <d v="2022-03-04T00:00:00"/>
    <d v="1899-12-30T14:01:00"/>
    <x v="20"/>
    <s v="On point at confluence of N. Arm and Brown's Slough"/>
    <s v="Gordon Estuary"/>
    <n v="1"/>
    <x v="2"/>
    <s v="Wild"/>
    <x v="1"/>
    <n v="8"/>
    <n v="1"/>
    <n v="4"/>
    <n v="5"/>
    <s v="BS"/>
  </r>
  <r>
    <x v="20"/>
    <x v="3"/>
    <n v="3"/>
    <x v="7"/>
    <n v="4"/>
    <d v="2022-03-04T00:00:00"/>
    <d v="1899-12-30T14:01:00"/>
    <x v="20"/>
    <s v="On point at confluence of N. Arm and Brown's Slough"/>
    <s v="Gordon Estuary"/>
    <n v="1"/>
    <x v="3"/>
    <s v="Wild"/>
    <x v="1"/>
    <n v="9"/>
    <n v="1"/>
    <n v="4"/>
    <n v="6"/>
    <s v="BS"/>
  </r>
  <r>
    <x v="21"/>
    <x v="3"/>
    <n v="3"/>
    <x v="7"/>
    <n v="7"/>
    <d v="2022-03-07T00:00:00"/>
    <d v="1899-12-30T09:00:00"/>
    <x v="30"/>
    <s v="Gordon R. Site 1, Channel A at Gordon R."/>
    <s v="Gordon Estuary"/>
    <n v="1"/>
    <x v="0"/>
    <s v="Wild"/>
    <x v="0"/>
    <n v="3"/>
    <n v="1"/>
    <n v="2"/>
    <n v="2"/>
    <s v="PS"/>
  </r>
  <r>
    <x v="21"/>
    <x v="3"/>
    <n v="3"/>
    <x v="7"/>
    <n v="7"/>
    <d v="2022-03-07T00:00:00"/>
    <d v="1899-12-30T09:00:00"/>
    <x v="30"/>
    <s v="Gordon R. Site 1, Channel A at Gordon R."/>
    <s v="Gordon Estuary"/>
    <n v="1"/>
    <x v="3"/>
    <s v="Wild"/>
    <x v="1"/>
    <n v="9"/>
    <n v="1"/>
    <n v="4"/>
    <n v="511"/>
    <s v="PS"/>
  </r>
  <r>
    <x v="21"/>
    <x v="3"/>
    <n v="3"/>
    <x v="7"/>
    <n v="7"/>
    <d v="2022-03-07T00:00:00"/>
    <d v="1899-12-30T09:30:00"/>
    <x v="4"/>
    <s v="Butch's (Gordon R.)"/>
    <s v="Gordon Estuary"/>
    <n v="1"/>
    <x v="2"/>
    <s v="Wild"/>
    <x v="1"/>
    <n v="8"/>
    <n v="1"/>
    <n v="4"/>
    <n v="1"/>
    <s v="BS"/>
  </r>
  <r>
    <x v="21"/>
    <x v="3"/>
    <n v="3"/>
    <x v="7"/>
    <n v="7"/>
    <d v="2022-03-07T00:00:00"/>
    <d v="1899-12-30T09:30:00"/>
    <x v="4"/>
    <s v="Butch's (Gordon R.)"/>
    <s v="Gordon Estuary"/>
    <n v="1"/>
    <x v="3"/>
    <s v="Wild"/>
    <x v="1"/>
    <n v="9"/>
    <n v="1"/>
    <n v="4"/>
    <n v="1"/>
    <s v="BS"/>
  </r>
  <r>
    <x v="21"/>
    <x v="3"/>
    <n v="3"/>
    <x v="7"/>
    <n v="7"/>
    <d v="2022-03-07T00:00:00"/>
    <d v="1899-12-30T09:53:00"/>
    <x v="29"/>
    <s v="Site 5 main channel close to mouth"/>
    <s v="Gordon Estuary"/>
    <n v="1"/>
    <x v="3"/>
    <s v="Wild"/>
    <x v="1"/>
    <n v="9"/>
    <n v="1"/>
    <n v="4"/>
    <n v="90"/>
    <s v="PS"/>
  </r>
  <r>
    <x v="21"/>
    <x v="3"/>
    <n v="3"/>
    <x v="7"/>
    <n v="7"/>
    <d v="2022-03-07T00:00:00"/>
    <d v="1899-12-30T10:19:00"/>
    <x v="25"/>
    <s v="Site 6, just upstream of bridge"/>
    <s v="Gordon Estuary"/>
    <n v="1"/>
    <x v="0"/>
    <s v="Wild"/>
    <x v="0"/>
    <n v="3"/>
    <n v="1"/>
    <n v="2"/>
    <n v="5"/>
    <s v="PS"/>
  </r>
  <r>
    <x v="21"/>
    <x v="3"/>
    <n v="3"/>
    <x v="7"/>
    <n v="7"/>
    <d v="2022-03-07T00:00:00"/>
    <d v="1899-12-30T10:19:00"/>
    <x v="25"/>
    <s v="Site 6, just upstream of bridge"/>
    <s v="Gordon Estuary"/>
    <n v="1"/>
    <x v="3"/>
    <s v="Wild"/>
    <x v="1"/>
    <n v="9"/>
    <n v="1"/>
    <n v="4"/>
    <n v="23"/>
    <s v="PS"/>
  </r>
  <r>
    <x v="21"/>
    <x v="3"/>
    <n v="3"/>
    <x v="7"/>
    <n v="7"/>
    <d v="2022-03-07T00:00:00"/>
    <d v="1899-12-30T10:49:00"/>
    <x v="9"/>
    <s v="Q Jeff (right bank opposite N. Arm confl.)"/>
    <s v="Gordon Estuary"/>
    <n v="1"/>
    <x v="11"/>
    <s v="Wild"/>
    <x v="1"/>
    <n v="20"/>
    <n v="1"/>
    <n v="4"/>
    <n v="1"/>
    <s v="BS"/>
  </r>
  <r>
    <x v="21"/>
    <x v="3"/>
    <n v="3"/>
    <x v="7"/>
    <n v="7"/>
    <d v="2022-03-07T00:00:00"/>
    <d v="1899-12-30T10:49:00"/>
    <x v="9"/>
    <s v="Q Jeff (right bank opposite N. Arm confl.)"/>
    <s v="Gordon Estuary"/>
    <n v="1"/>
    <x v="2"/>
    <s v="Wild"/>
    <x v="1"/>
    <n v="8"/>
    <n v="1"/>
    <n v="4"/>
    <n v="7"/>
    <s v="BS"/>
  </r>
  <r>
    <x v="21"/>
    <x v="3"/>
    <n v="3"/>
    <x v="7"/>
    <n v="7"/>
    <d v="2022-03-07T00:00:00"/>
    <d v="1899-12-30T10:49:00"/>
    <x v="9"/>
    <s v="Q Jeff (right bank opposite N. Arm confl.)"/>
    <s v="Gordon Estuary"/>
    <n v="1"/>
    <x v="3"/>
    <s v="Wild"/>
    <x v="1"/>
    <n v="9"/>
    <n v="1"/>
    <n v="4"/>
    <n v="3"/>
    <s v="BS"/>
  </r>
  <r>
    <x v="21"/>
    <x v="3"/>
    <n v="3"/>
    <x v="7"/>
    <n v="7"/>
    <d v="2022-03-07T00:00:00"/>
    <d v="1899-12-30T12:10:00"/>
    <x v="6"/>
    <s v="Smokies"/>
    <s v="Gordon Estuary"/>
    <n v="1"/>
    <x v="2"/>
    <s v="Wild"/>
    <x v="1"/>
    <n v="8"/>
    <n v="1"/>
    <n v="4"/>
    <n v="4"/>
    <s v="BS"/>
  </r>
  <r>
    <x v="21"/>
    <x v="3"/>
    <n v="3"/>
    <x v="7"/>
    <n v="7"/>
    <d v="2022-03-07T00:00:00"/>
    <d v="1899-12-30T12:10:00"/>
    <x v="6"/>
    <s v="Smokies"/>
    <s v="Gordon Estuary"/>
    <n v="1"/>
    <x v="3"/>
    <s v="Wild"/>
    <x v="1"/>
    <n v="9"/>
    <n v="1"/>
    <n v="4"/>
    <n v="1"/>
    <s v="BS"/>
  </r>
  <r>
    <x v="21"/>
    <x v="3"/>
    <n v="3"/>
    <x v="7"/>
    <n v="7"/>
    <d v="2022-03-07T00:00:00"/>
    <d v="1899-12-30T12:25:00"/>
    <x v="0"/>
    <s v="Pacheedah Shores Boat Ramp"/>
    <s v="Gordon Estuary"/>
    <n v="1"/>
    <x v="2"/>
    <s v="Wild"/>
    <x v="1"/>
    <n v="8"/>
    <n v="1"/>
    <n v="4"/>
    <n v="6"/>
    <s v="BS"/>
  </r>
  <r>
    <x v="21"/>
    <x v="3"/>
    <n v="3"/>
    <x v="7"/>
    <n v="7"/>
    <d v="2022-03-07T00:00:00"/>
    <d v="1899-12-30T12:25:00"/>
    <x v="0"/>
    <s v="Pacheedah Shores Boat Ramp"/>
    <s v="Gordon Estuary"/>
    <n v="1"/>
    <x v="3"/>
    <s v="Wild"/>
    <x v="1"/>
    <n v="9"/>
    <n v="1"/>
    <n v="4"/>
    <n v="7"/>
    <s v="BS"/>
  </r>
  <r>
    <x v="21"/>
    <x v="3"/>
    <n v="3"/>
    <x v="7"/>
    <n v="7"/>
    <d v="2022-03-07T00:00:00"/>
    <d v="1899-12-30T13:00:00"/>
    <x v="16"/>
    <s v="Browns Slough Site 7 inlet left tidal channel"/>
    <s v="Gordon Estuary"/>
    <n v="1"/>
    <x v="2"/>
    <s v="Wild"/>
    <x v="1"/>
    <n v="8"/>
    <n v="1"/>
    <n v="4"/>
    <n v="20"/>
    <s v="PS"/>
  </r>
  <r>
    <x v="21"/>
    <x v="3"/>
    <n v="3"/>
    <x v="7"/>
    <n v="7"/>
    <d v="2022-03-07T00:00:00"/>
    <d v="1899-12-30T13:00:00"/>
    <x v="16"/>
    <s v="Browns Slough Site 7 inlet left tidal channel"/>
    <s v="Gordon Estuary"/>
    <n v="1"/>
    <x v="3"/>
    <s v="Wild"/>
    <x v="1"/>
    <n v="9"/>
    <n v="1"/>
    <n v="4"/>
    <n v="30"/>
    <s v="PS"/>
  </r>
  <r>
    <x v="21"/>
    <x v="3"/>
    <n v="3"/>
    <x v="7"/>
    <n v="7"/>
    <d v="2022-03-07T00:00:00"/>
    <d v="1899-12-30T13:30:00"/>
    <x v="20"/>
    <s v="On point at confluence of N. Arm and Brown's Slough"/>
    <s v="Gordon Estuary"/>
    <n v="1"/>
    <x v="2"/>
    <s v="Wild"/>
    <x v="1"/>
    <n v="8"/>
    <n v="1"/>
    <n v="4"/>
    <n v="3"/>
    <s v="BS"/>
  </r>
  <r>
    <x v="21"/>
    <x v="3"/>
    <n v="3"/>
    <x v="7"/>
    <n v="8"/>
    <d v="2022-03-08T00:00:00"/>
    <d v="1899-12-30T11:55:00"/>
    <x v="2"/>
    <s v="South Arm SJ (Old Mill)"/>
    <s v="San Juan Estuary"/>
    <n v="1"/>
    <x v="0"/>
    <s v="Wild"/>
    <x v="0"/>
    <n v="3"/>
    <n v="1"/>
    <n v="2"/>
    <n v="2"/>
    <s v="BS"/>
  </r>
  <r>
    <x v="21"/>
    <x v="3"/>
    <n v="3"/>
    <x v="7"/>
    <n v="8"/>
    <d v="2022-03-08T00:00:00"/>
    <d v="1899-12-30T11:55:00"/>
    <x v="2"/>
    <s v="South Arm SJ (Old Mill)"/>
    <s v="San Juan Estuary"/>
    <n v="1"/>
    <x v="2"/>
    <s v="Wild"/>
    <x v="1"/>
    <n v="8"/>
    <n v="1"/>
    <n v="4"/>
    <n v="6"/>
    <s v="BS"/>
  </r>
  <r>
    <x v="21"/>
    <x v="3"/>
    <n v="3"/>
    <x v="7"/>
    <n v="8"/>
    <d v="2022-03-08T00:00:00"/>
    <d v="1899-12-30T11:55:00"/>
    <x v="2"/>
    <s v="South Arm SJ (Old Mill)"/>
    <s v="San Juan Estuary"/>
    <n v="1"/>
    <x v="3"/>
    <s v="Wild"/>
    <x v="1"/>
    <n v="9"/>
    <n v="1"/>
    <n v="4"/>
    <n v="1"/>
    <s v="BS"/>
  </r>
  <r>
    <x v="21"/>
    <x v="3"/>
    <n v="3"/>
    <x v="7"/>
    <n v="8"/>
    <d v="2022-03-08T00:00:00"/>
    <d v="1899-12-30T13:55:00"/>
    <x v="15"/>
    <s v="Q07, Central/South Arm confluence"/>
    <s v="San Juan Estuary"/>
    <n v="1"/>
    <x v="0"/>
    <s v="Wild"/>
    <x v="0"/>
    <n v="3"/>
    <n v="1"/>
    <n v="2"/>
    <n v="1"/>
    <s v="BS"/>
  </r>
  <r>
    <x v="21"/>
    <x v="3"/>
    <n v="3"/>
    <x v="7"/>
    <n v="8"/>
    <d v="2022-03-08T00:00:00"/>
    <d v="1899-12-30T14:19:00"/>
    <x v="11"/>
    <s v="Q4, u/s of Tanis's template site"/>
    <s v="San Juan Estuary"/>
    <n v="1"/>
    <x v="2"/>
    <s v="Wild"/>
    <x v="1"/>
    <n v="8"/>
    <n v="1"/>
    <n v="4"/>
    <n v="2"/>
    <s v="BS"/>
  </r>
  <r>
    <x v="21"/>
    <x v="3"/>
    <n v="3"/>
    <x v="7"/>
    <n v="8"/>
    <d v="2022-03-08T00:00:00"/>
    <d v="1899-12-30T14:43:00"/>
    <x v="10"/>
    <s v="Q Helen, top of Island Road"/>
    <s v="San Juan Estuary"/>
    <n v="1"/>
    <x v="3"/>
    <s v="Wild"/>
    <x v="1"/>
    <n v="9"/>
    <n v="1"/>
    <n v="4"/>
    <n v="1"/>
    <s v="BS"/>
  </r>
  <r>
    <x v="21"/>
    <x v="3"/>
    <n v="3"/>
    <x v="7"/>
    <n v="8"/>
    <d v="2022-03-08T00:00:00"/>
    <d v="1899-12-30T12:24:00"/>
    <x v="33"/>
    <s v="Gordon R. Site 1, Channel A 250 m in"/>
    <s v="Gordon Estuary"/>
    <n v="1"/>
    <x v="0"/>
    <s v="Wild"/>
    <x v="0"/>
    <n v="3"/>
    <n v="1"/>
    <n v="2"/>
    <n v="10"/>
    <s v="BS"/>
  </r>
  <r>
    <x v="21"/>
    <x v="3"/>
    <n v="3"/>
    <x v="7"/>
    <n v="8"/>
    <d v="2022-03-08T00:00:00"/>
    <d v="1899-12-30T12:24:00"/>
    <x v="33"/>
    <s v="Gordon R. Site 1, Channel A 250 m in"/>
    <s v="Gordon Estuary"/>
    <n v="1"/>
    <x v="1"/>
    <s v="Wild"/>
    <x v="0"/>
    <n v="2"/>
    <n v="1"/>
    <n v="2"/>
    <n v="4"/>
    <s v="BS"/>
  </r>
  <r>
    <x v="29"/>
    <x v="3"/>
    <n v="3"/>
    <x v="7"/>
    <n v="15"/>
    <d v="2022-03-15T00:00:00"/>
    <d v="1899-12-30T09:05:00"/>
    <x v="0"/>
    <s v="Pacheedah Shores Boat Ramp"/>
    <s v="Gordon Estuary"/>
    <n v="1"/>
    <x v="2"/>
    <s v="Wild"/>
    <x v="1"/>
    <n v="8"/>
    <n v="1"/>
    <n v="4"/>
    <n v="7"/>
    <s v="BS"/>
  </r>
  <r>
    <x v="29"/>
    <x v="3"/>
    <n v="3"/>
    <x v="7"/>
    <n v="15"/>
    <d v="2022-03-15T00:00:00"/>
    <d v="1899-12-30T09:05:00"/>
    <x v="0"/>
    <s v="Pacheedah Shores Boat Ramp"/>
    <s v="Gordon Estuary"/>
    <n v="1"/>
    <x v="3"/>
    <s v="Wild"/>
    <x v="1"/>
    <n v="9"/>
    <n v="1"/>
    <n v="4"/>
    <n v="3"/>
    <s v="BS"/>
  </r>
  <r>
    <x v="29"/>
    <x v="3"/>
    <n v="3"/>
    <x v="7"/>
    <n v="15"/>
    <d v="2022-03-15T00:00:00"/>
    <d v="1899-12-30T08:04:00"/>
    <x v="31"/>
    <s v="Gordon R. Site 1, Channel B at Gordon R."/>
    <s v="Gordon Estuary"/>
    <n v="1"/>
    <x v="2"/>
    <s v="Wild"/>
    <x v="1"/>
    <n v="8"/>
    <n v="1"/>
    <n v="4"/>
    <n v="4"/>
    <s v="PS"/>
  </r>
  <r>
    <x v="29"/>
    <x v="3"/>
    <n v="3"/>
    <x v="7"/>
    <n v="15"/>
    <d v="2022-03-15T00:00:00"/>
    <d v="1899-12-30T08:04:00"/>
    <x v="31"/>
    <s v="Gordon R. Site 1, Channel B at Gordon R."/>
    <s v="Gordon Estuary"/>
    <n v="1"/>
    <x v="3"/>
    <s v="Wild"/>
    <x v="1"/>
    <n v="9"/>
    <n v="1"/>
    <n v="4"/>
    <n v="5"/>
    <s v="PS"/>
  </r>
  <r>
    <x v="29"/>
    <x v="3"/>
    <n v="3"/>
    <x v="7"/>
    <n v="15"/>
    <d v="2022-03-15T00:00:00"/>
    <d v="1899-12-30T07:27:00"/>
    <x v="9"/>
    <s v="Q Jeff (right bank opposite N. Arm confl.)"/>
    <s v="Gordon Estuary"/>
    <n v="1"/>
    <x v="0"/>
    <s v="Wild"/>
    <x v="0"/>
    <n v="3"/>
    <n v="1"/>
    <n v="2"/>
    <n v="3"/>
    <s v="BS"/>
  </r>
  <r>
    <x v="29"/>
    <x v="3"/>
    <n v="3"/>
    <x v="7"/>
    <n v="15"/>
    <d v="2022-03-15T00:00:00"/>
    <d v="1899-12-30T07:27:00"/>
    <x v="9"/>
    <s v="Q Jeff (right bank opposite N. Arm confl.)"/>
    <s v="Gordon Estuary"/>
    <n v="1"/>
    <x v="1"/>
    <s v="Wild"/>
    <x v="0"/>
    <n v="2"/>
    <n v="1"/>
    <n v="2"/>
    <n v="2"/>
    <s v="BS"/>
  </r>
  <r>
    <x v="29"/>
    <x v="3"/>
    <n v="3"/>
    <x v="7"/>
    <n v="15"/>
    <d v="2022-03-15T00:00:00"/>
    <d v="1899-12-30T07:27:00"/>
    <x v="9"/>
    <s v="Q Jeff (right bank opposite N. Arm confl.)"/>
    <s v="Gordon Estuary"/>
    <n v="1"/>
    <x v="2"/>
    <s v="Wild"/>
    <x v="1"/>
    <n v="8"/>
    <n v="1"/>
    <n v="4"/>
    <n v="4"/>
    <s v="BS"/>
  </r>
  <r>
    <x v="29"/>
    <x v="3"/>
    <n v="3"/>
    <x v="7"/>
    <n v="15"/>
    <d v="2022-03-15T00:00:00"/>
    <d v="1899-12-30T07:27:00"/>
    <x v="9"/>
    <s v="Q Jeff (right bank opposite N. Arm confl.)"/>
    <s v="Gordon Estuary"/>
    <n v="1"/>
    <x v="3"/>
    <s v="Wild"/>
    <x v="1"/>
    <n v="9"/>
    <n v="1"/>
    <n v="4"/>
    <n v="6"/>
    <s v="BS"/>
  </r>
  <r>
    <x v="29"/>
    <x v="3"/>
    <n v="3"/>
    <x v="7"/>
    <n v="15"/>
    <d v="2022-03-15T00:00:00"/>
    <d v="1899-12-30T13:02:00"/>
    <x v="6"/>
    <s v="Smokies"/>
    <s v="Gordon Estuary"/>
    <n v="1"/>
    <x v="1"/>
    <s v="Wild"/>
    <x v="0"/>
    <n v="2"/>
    <n v="1"/>
    <n v="2"/>
    <n v="1"/>
    <s v="PS"/>
  </r>
  <r>
    <x v="29"/>
    <x v="3"/>
    <n v="3"/>
    <x v="7"/>
    <n v="15"/>
    <d v="2022-03-15T00:00:00"/>
    <d v="1899-12-30T13:02:00"/>
    <x v="6"/>
    <s v="Smokies"/>
    <s v="Gordon Estuary"/>
    <n v="1"/>
    <x v="0"/>
    <s v="Wild"/>
    <x v="0"/>
    <n v="3"/>
    <n v="1"/>
    <n v="2"/>
    <n v="1"/>
    <s v="PS"/>
  </r>
  <r>
    <x v="29"/>
    <x v="3"/>
    <n v="3"/>
    <x v="7"/>
    <n v="15"/>
    <d v="2022-03-15T00:00:00"/>
    <d v="1899-12-30T08:50:00"/>
    <x v="27"/>
    <s v="Browns Slough Site 7 Inlet right tidal channel"/>
    <s v="Gordon Estuary"/>
    <n v="1"/>
    <x v="3"/>
    <s v="Wild"/>
    <x v="1"/>
    <n v="9"/>
    <n v="1"/>
    <n v="4"/>
    <n v="5"/>
    <s v="PS"/>
  </r>
  <r>
    <x v="29"/>
    <x v="3"/>
    <n v="3"/>
    <x v="7"/>
    <n v="16"/>
    <d v="2022-03-16T00:00:00"/>
    <d v="1899-12-30T09:00:00"/>
    <x v="26"/>
    <s v="Site 6, at upper logger station"/>
    <s v="Gordon Estuary"/>
    <n v="1"/>
    <x v="0"/>
    <s v="Wild"/>
    <x v="0"/>
    <n v="3"/>
    <n v="1"/>
    <n v="2"/>
    <n v="4"/>
    <s v="PS"/>
  </r>
  <r>
    <x v="29"/>
    <x v="3"/>
    <n v="3"/>
    <x v="7"/>
    <n v="16"/>
    <d v="2022-03-16T00:00:00"/>
    <d v="1899-12-30T09:00:00"/>
    <x v="26"/>
    <s v="Site 6, at upper logger station"/>
    <s v="Gordon Estuary"/>
    <n v="1"/>
    <x v="3"/>
    <s v="Wild"/>
    <x v="1"/>
    <n v="9"/>
    <n v="1"/>
    <n v="4"/>
    <n v="107"/>
    <s v="PS"/>
  </r>
  <r>
    <x v="29"/>
    <x v="3"/>
    <n v="3"/>
    <x v="7"/>
    <n v="16"/>
    <d v="2022-03-16T00:00:00"/>
    <d v="1899-12-30T09:30:00"/>
    <x v="28"/>
    <s v="Site 6, at creek inflow (SE corner of marsh)"/>
    <s v="Gordon Estuary"/>
    <n v="1"/>
    <x v="0"/>
    <s v="Wild"/>
    <x v="0"/>
    <n v="3"/>
    <n v="1"/>
    <n v="2"/>
    <n v="10"/>
    <s v="PS"/>
  </r>
  <r>
    <x v="29"/>
    <x v="3"/>
    <n v="3"/>
    <x v="7"/>
    <n v="16"/>
    <d v="2022-03-16T00:00:00"/>
    <d v="1899-12-30T09:30:00"/>
    <x v="28"/>
    <s v="Site 6, at creek inflow (SE corner of marsh)"/>
    <s v="Gordon Estuary"/>
    <n v="1"/>
    <x v="3"/>
    <s v="Wild"/>
    <x v="1"/>
    <n v="9"/>
    <n v="1"/>
    <n v="4"/>
    <n v="21"/>
    <s v="PS"/>
  </r>
  <r>
    <x v="29"/>
    <x v="3"/>
    <n v="3"/>
    <x v="7"/>
    <n v="16"/>
    <d v="2022-03-16T00:00:00"/>
    <d v="1899-12-30T12:12:00"/>
    <x v="30"/>
    <s v="Gordon R. Site 1, Channel A at Gordon R."/>
    <s v="Gordon Estuary"/>
    <n v="1"/>
    <x v="0"/>
    <s v="Wild"/>
    <x v="0"/>
    <n v="3"/>
    <n v="1"/>
    <n v="2"/>
    <n v="1"/>
    <s v="PS"/>
  </r>
  <r>
    <x v="29"/>
    <x v="3"/>
    <n v="3"/>
    <x v="7"/>
    <n v="16"/>
    <d v="2022-03-16T00:00:00"/>
    <d v="1899-12-30T14:14:00"/>
    <x v="27"/>
    <s v="Browns Slough Site 7 Inlet right tidal channel"/>
    <s v="Gordon Estuary"/>
    <n v="1"/>
    <x v="0"/>
    <s v="Wild"/>
    <x v="0"/>
    <n v="3"/>
    <n v="1"/>
    <n v="2"/>
    <m/>
    <s v="PS"/>
  </r>
  <r>
    <x v="29"/>
    <x v="3"/>
    <n v="3"/>
    <x v="7"/>
    <n v="16"/>
    <d v="2022-03-16T00:00:00"/>
    <d v="1899-12-30T14:14:00"/>
    <x v="27"/>
    <s v="Browns Slough Site 7 Inlet right tidal channel"/>
    <s v="Gordon Estuary"/>
    <n v="1"/>
    <x v="2"/>
    <s v="Wild"/>
    <x v="1"/>
    <n v="8"/>
    <n v="1"/>
    <n v="4"/>
    <m/>
    <s v="PS"/>
  </r>
  <r>
    <x v="29"/>
    <x v="3"/>
    <n v="3"/>
    <x v="7"/>
    <n v="16"/>
    <d v="2022-03-16T00:00:00"/>
    <d v="1899-12-30T14:14:00"/>
    <x v="27"/>
    <s v="Browns Slough Site 7 Inlet right tidal channel"/>
    <s v="Gordon Estuary"/>
    <n v="1"/>
    <x v="3"/>
    <s v="Wild"/>
    <x v="1"/>
    <n v="9"/>
    <n v="1"/>
    <n v="4"/>
    <m/>
    <s v="PS"/>
  </r>
  <r>
    <x v="29"/>
    <x v="3"/>
    <n v="3"/>
    <x v="7"/>
    <n v="16"/>
    <d v="2022-03-16T00:00:00"/>
    <d v="1899-12-30T07:24:00"/>
    <x v="9"/>
    <s v="Q Jeff (right bank opposite N. Arm confl.)"/>
    <s v="Gordon Estuary"/>
    <n v="1"/>
    <x v="2"/>
    <s v="Wild"/>
    <x v="1"/>
    <n v="8"/>
    <n v="1"/>
    <n v="4"/>
    <n v="4"/>
    <s v="BS"/>
  </r>
  <r>
    <x v="29"/>
    <x v="3"/>
    <n v="3"/>
    <x v="7"/>
    <n v="16"/>
    <d v="2022-03-16T00:00:00"/>
    <d v="1899-12-30T07:24:00"/>
    <x v="9"/>
    <s v="Q Jeff (right bank opposite N. Arm confl.)"/>
    <s v="Gordon Estuary"/>
    <n v="1"/>
    <x v="3"/>
    <s v="Wild"/>
    <x v="1"/>
    <n v="9"/>
    <n v="1"/>
    <n v="4"/>
    <n v="15"/>
    <s v="BS"/>
  </r>
  <r>
    <x v="29"/>
    <x v="3"/>
    <n v="3"/>
    <x v="7"/>
    <n v="16"/>
    <d v="2022-03-16T00:00:00"/>
    <d v="1899-12-30T07:24:00"/>
    <x v="9"/>
    <s v="Q Jeff (right bank opposite N. Arm confl.)"/>
    <s v="Gordon Estuary"/>
    <n v="1"/>
    <x v="6"/>
    <s v="Wild"/>
    <x v="1"/>
    <n v="11"/>
    <n v="1"/>
    <n v="4"/>
    <n v="1"/>
    <s v="BS"/>
  </r>
  <r>
    <x v="29"/>
    <x v="3"/>
    <n v="3"/>
    <x v="7"/>
    <n v="16"/>
    <d v="2022-03-16T00:00:00"/>
    <d v="1899-12-30T07:24:00"/>
    <x v="9"/>
    <s v="Q Jeff (right bank opposite N. Arm confl.)"/>
    <s v="Gordon Estuary"/>
    <n v="1"/>
    <x v="0"/>
    <s v="Wild"/>
    <x v="0"/>
    <n v="3"/>
    <n v="1"/>
    <n v="2"/>
    <n v="2"/>
    <s v="BS"/>
  </r>
  <r>
    <x v="29"/>
    <x v="3"/>
    <n v="3"/>
    <x v="7"/>
    <n v="16"/>
    <d v="2022-03-16T00:00:00"/>
    <d v="1899-12-30T13:30:00"/>
    <x v="16"/>
    <s v="Browns Slough Site 7 inlet left tidal channel"/>
    <s v="Gordon Estuary"/>
    <n v="1"/>
    <x v="0"/>
    <s v="Wild"/>
    <x v="0"/>
    <n v="3"/>
    <n v="1"/>
    <n v="2"/>
    <n v="5"/>
    <s v="PS"/>
  </r>
  <r>
    <x v="29"/>
    <x v="3"/>
    <n v="3"/>
    <x v="7"/>
    <n v="16"/>
    <d v="2022-03-16T00:00:00"/>
    <d v="1899-12-30T13:30:00"/>
    <x v="16"/>
    <s v="Browns Slough Site 7 inlet left tidal channel"/>
    <s v="Gordon Estuary"/>
    <n v="1"/>
    <x v="1"/>
    <s v="Wild"/>
    <x v="0"/>
    <n v="2"/>
    <n v="1"/>
    <n v="2"/>
    <n v="1"/>
    <s v="PS"/>
  </r>
  <r>
    <x v="29"/>
    <x v="3"/>
    <n v="3"/>
    <x v="7"/>
    <n v="16"/>
    <d v="2022-03-16T00:00:00"/>
    <d v="1899-12-30T13:30:00"/>
    <x v="16"/>
    <s v="Browns Slough Site 7 inlet left tidal channel"/>
    <s v="Gordon Estuary"/>
    <n v="1"/>
    <x v="3"/>
    <s v="Wild"/>
    <x v="1"/>
    <n v="9"/>
    <n v="1"/>
    <n v="4"/>
    <n v="88"/>
    <s v="PS"/>
  </r>
  <r>
    <x v="29"/>
    <x v="3"/>
    <n v="3"/>
    <x v="7"/>
    <n v="17"/>
    <d v="2022-03-17T00:00:00"/>
    <d v="1899-12-30T07:23:00"/>
    <x v="9"/>
    <s v="Q Jeff (right bank opposite N. Arm confl.)"/>
    <s v="Gordon Estuary"/>
    <n v="1"/>
    <x v="1"/>
    <s v="Wild"/>
    <x v="0"/>
    <n v="2"/>
    <n v="1"/>
    <n v="2"/>
    <n v="1"/>
    <s v="BS"/>
  </r>
  <r>
    <x v="29"/>
    <x v="3"/>
    <n v="3"/>
    <x v="7"/>
    <n v="17"/>
    <d v="2022-03-17T00:00:00"/>
    <d v="1899-12-30T07:23:00"/>
    <x v="9"/>
    <s v="Q Jeff (right bank opposite N. Arm confl.)"/>
    <s v="Gordon Estuary"/>
    <n v="1"/>
    <x v="0"/>
    <s v="Wild"/>
    <x v="0"/>
    <n v="3"/>
    <n v="1"/>
    <n v="2"/>
    <n v="5"/>
    <s v="BS"/>
  </r>
  <r>
    <x v="29"/>
    <x v="3"/>
    <n v="3"/>
    <x v="7"/>
    <n v="17"/>
    <d v="2022-03-17T00:00:00"/>
    <d v="1899-12-30T07:23:00"/>
    <x v="9"/>
    <s v="Q Jeff (right bank opposite N. Arm confl.)"/>
    <s v="Gordon Estuary"/>
    <n v="1"/>
    <x v="2"/>
    <s v="Wild"/>
    <x v="1"/>
    <n v="8"/>
    <n v="1"/>
    <n v="4"/>
    <n v="6"/>
    <s v="Select method"/>
  </r>
  <r>
    <x v="29"/>
    <x v="3"/>
    <n v="3"/>
    <x v="7"/>
    <n v="17"/>
    <d v="2022-03-17T00:00:00"/>
    <d v="1899-12-30T07:23:00"/>
    <x v="9"/>
    <s v="Q Jeff (right bank opposite N. Arm confl.)"/>
    <s v="Gordon Estuary"/>
    <n v="1"/>
    <x v="3"/>
    <s v="Wild"/>
    <x v="1"/>
    <n v="9"/>
    <n v="1"/>
    <n v="4"/>
    <n v="28"/>
    <s v="Select method"/>
  </r>
  <r>
    <x v="29"/>
    <x v="3"/>
    <n v="3"/>
    <x v="7"/>
    <n v="17"/>
    <d v="2022-03-17T00:00:00"/>
    <d v="1899-12-30T07:48:00"/>
    <x v="30"/>
    <s v="Gordon R. Site 1, Channel A at Gordon R."/>
    <s v="Gordon Estuary"/>
    <n v="1"/>
    <x v="9"/>
    <s v="Wild"/>
    <x v="0"/>
    <n v="5"/>
    <n v="1"/>
    <n v="2"/>
    <n v="1"/>
    <s v="PS"/>
  </r>
  <r>
    <x v="29"/>
    <x v="3"/>
    <n v="3"/>
    <x v="7"/>
    <n v="17"/>
    <d v="2022-03-17T00:00:00"/>
    <d v="1899-12-30T07:48:00"/>
    <x v="30"/>
    <s v="Gordon R. Site 1, Channel A at Gordon R."/>
    <s v="Gordon Estuary"/>
    <n v="1"/>
    <x v="2"/>
    <s v="Wild"/>
    <x v="1"/>
    <n v="8"/>
    <n v="1"/>
    <n v="4"/>
    <n v="10"/>
    <s v="PS"/>
  </r>
  <r>
    <x v="29"/>
    <x v="3"/>
    <n v="3"/>
    <x v="7"/>
    <n v="17"/>
    <d v="2022-03-17T00:00:00"/>
    <d v="1899-12-30T07:48:00"/>
    <x v="30"/>
    <s v="Gordon R. Site 1, Channel A at Gordon R."/>
    <s v="Gordon Estuary"/>
    <n v="1"/>
    <x v="3"/>
    <s v="Wild"/>
    <x v="1"/>
    <n v="9"/>
    <n v="1"/>
    <n v="4"/>
    <n v="9"/>
    <s v="PS"/>
  </r>
  <r>
    <x v="29"/>
    <x v="3"/>
    <n v="3"/>
    <x v="7"/>
    <n v="17"/>
    <d v="2022-03-17T00:00:00"/>
    <d v="1899-12-30T07:48:00"/>
    <x v="30"/>
    <s v="Gordon R. Site 1, Channel A at Gordon R."/>
    <s v="Gordon Estuary"/>
    <n v="1"/>
    <x v="5"/>
    <s v="Wild"/>
    <x v="1"/>
    <n v="15"/>
    <n v="1"/>
    <n v="4"/>
    <n v="2"/>
    <s v="PS"/>
  </r>
  <r>
    <x v="29"/>
    <x v="3"/>
    <n v="3"/>
    <x v="7"/>
    <n v="18"/>
    <d v="2022-03-18T00:00:00"/>
    <d v="1899-12-30T07:27:00"/>
    <x v="6"/>
    <s v="Smokies"/>
    <s v="Gordon Estuary"/>
    <n v="1"/>
    <x v="0"/>
    <s v="Wild"/>
    <x v="0"/>
    <n v="3"/>
    <n v="1"/>
    <n v="2"/>
    <n v="2"/>
    <s v="PS"/>
  </r>
  <r>
    <x v="29"/>
    <x v="3"/>
    <n v="3"/>
    <x v="7"/>
    <n v="18"/>
    <d v="2022-03-18T00:00:00"/>
    <d v="1899-12-30T07:27:00"/>
    <x v="6"/>
    <s v="Smokies"/>
    <s v="Gordon Estuary"/>
    <n v="1"/>
    <x v="2"/>
    <s v="Wild"/>
    <x v="1"/>
    <n v="8"/>
    <n v="1"/>
    <n v="4"/>
    <n v="5"/>
    <s v="PS"/>
  </r>
  <r>
    <x v="29"/>
    <x v="3"/>
    <n v="3"/>
    <x v="7"/>
    <n v="18"/>
    <d v="2022-03-18T00:00:00"/>
    <d v="1899-12-30T07:27:00"/>
    <x v="6"/>
    <s v="Smokies"/>
    <s v="Gordon Estuary"/>
    <n v="1"/>
    <x v="3"/>
    <s v="Wild"/>
    <x v="1"/>
    <n v="9"/>
    <n v="1"/>
    <n v="4"/>
    <n v="22"/>
    <s v="PS"/>
  </r>
  <r>
    <x v="29"/>
    <x v="3"/>
    <n v="3"/>
    <x v="7"/>
    <n v="18"/>
    <d v="2022-03-18T00:00:00"/>
    <d v="1899-12-30T07:27:00"/>
    <x v="6"/>
    <s v="Smokies"/>
    <s v="Gordon Estuary"/>
    <n v="1"/>
    <x v="5"/>
    <s v="Wild"/>
    <x v="1"/>
    <n v="15"/>
    <n v="1"/>
    <n v="4"/>
    <n v="1"/>
    <s v="PS"/>
  </r>
  <r>
    <x v="29"/>
    <x v="3"/>
    <n v="3"/>
    <x v="7"/>
    <n v="18"/>
    <d v="2022-03-18T00:00:00"/>
    <d v="1899-12-30T07:42:00"/>
    <x v="9"/>
    <s v="Q Jeff (right bank opposite N. Arm confl.)"/>
    <s v="Gordon Estuary"/>
    <n v="1"/>
    <x v="3"/>
    <s v="Wild"/>
    <x v="1"/>
    <n v="9"/>
    <n v="1"/>
    <n v="4"/>
    <n v="1"/>
    <s v="BS"/>
  </r>
  <r>
    <x v="29"/>
    <x v="3"/>
    <n v="3"/>
    <x v="7"/>
    <n v="18"/>
    <d v="2022-03-18T00:00:00"/>
    <d v="1899-12-30T07:42:00"/>
    <x v="9"/>
    <s v="Q Jeff (right bank opposite N. Arm confl.)"/>
    <s v="Gordon Estuary"/>
    <n v="1"/>
    <x v="0"/>
    <s v="Wild"/>
    <x v="0"/>
    <n v="3"/>
    <n v="1"/>
    <n v="2"/>
    <n v="2"/>
    <s v="BS"/>
  </r>
  <r>
    <x v="22"/>
    <x v="3"/>
    <n v="3"/>
    <x v="7"/>
    <n v="21"/>
    <d v="2022-03-21T00:00:00"/>
    <d v="1899-12-30T07:36:00"/>
    <x v="9"/>
    <s v="Q Jeff (right bank opposite N. Arm confl.)"/>
    <s v="Gordon Estuary"/>
    <n v="1"/>
    <x v="1"/>
    <s v="Wild"/>
    <x v="0"/>
    <n v="2"/>
    <n v="1"/>
    <n v="2"/>
    <n v="1"/>
    <s v="BS"/>
  </r>
  <r>
    <x v="22"/>
    <x v="3"/>
    <n v="3"/>
    <x v="7"/>
    <n v="21"/>
    <d v="2022-03-21T00:00:00"/>
    <d v="1899-12-30T07:36:00"/>
    <x v="9"/>
    <s v="Q Jeff (right bank opposite N. Arm confl.)"/>
    <s v="Gordon Estuary"/>
    <n v="1"/>
    <x v="0"/>
    <s v="Wild"/>
    <x v="0"/>
    <n v="3"/>
    <n v="1"/>
    <n v="2"/>
    <n v="1"/>
    <s v="BS"/>
  </r>
  <r>
    <x v="22"/>
    <x v="3"/>
    <n v="3"/>
    <x v="7"/>
    <n v="21"/>
    <d v="2022-03-21T00:00:00"/>
    <d v="1899-12-30T07:36:00"/>
    <x v="9"/>
    <s v="Q Jeff (right bank opposite N. Arm confl.)"/>
    <s v="Gordon Estuary"/>
    <n v="1"/>
    <x v="2"/>
    <s v="Wild"/>
    <x v="1"/>
    <n v="8"/>
    <n v="1"/>
    <n v="4"/>
    <n v="1"/>
    <s v="BS"/>
  </r>
  <r>
    <x v="22"/>
    <x v="3"/>
    <n v="3"/>
    <x v="7"/>
    <n v="21"/>
    <d v="2022-03-21T00:00:00"/>
    <d v="1899-12-30T07:36:00"/>
    <x v="9"/>
    <s v="Q Jeff (right bank opposite N. Arm confl.)"/>
    <s v="Gordon Estuary"/>
    <n v="1"/>
    <x v="3"/>
    <s v="Wild"/>
    <x v="1"/>
    <n v="9"/>
    <n v="1"/>
    <n v="4"/>
    <n v="3"/>
    <s v="BS"/>
  </r>
  <r>
    <x v="22"/>
    <x v="3"/>
    <n v="3"/>
    <x v="7"/>
    <n v="21"/>
    <d v="2022-03-21T00:00:00"/>
    <d v="1899-12-30T07:54:00"/>
    <x v="6"/>
    <s v="Smokies"/>
    <s v="Gordon Estuary"/>
    <n v="1"/>
    <x v="3"/>
    <s v="Wild"/>
    <x v="1"/>
    <n v="9"/>
    <n v="1"/>
    <n v="4"/>
    <n v="2"/>
    <s v="PS"/>
  </r>
  <r>
    <x v="22"/>
    <x v="3"/>
    <n v="3"/>
    <x v="7"/>
    <n v="21"/>
    <d v="2022-03-21T00:00:00"/>
    <d v="1899-12-30T09:00:00"/>
    <x v="0"/>
    <s v="Pacheedah Shores Boat Ramp"/>
    <s v="Gordon Estuary"/>
    <n v="1"/>
    <x v="3"/>
    <s v="Wild"/>
    <x v="1"/>
    <n v="9"/>
    <n v="1"/>
    <n v="4"/>
    <n v="10"/>
    <s v="BS"/>
  </r>
  <r>
    <x v="22"/>
    <x v="3"/>
    <n v="3"/>
    <x v="7"/>
    <n v="21"/>
    <d v="2022-03-21T00:00:00"/>
    <d v="1899-12-30T09:00:00"/>
    <x v="0"/>
    <s v="Pacheedah Shores Boat Ramp"/>
    <s v="Gordon Estuary"/>
    <n v="1"/>
    <x v="8"/>
    <s v="Wild"/>
    <x v="1"/>
    <n v="14"/>
    <n v="1"/>
    <n v="4"/>
    <n v="200"/>
    <s v="BS"/>
  </r>
  <r>
    <x v="22"/>
    <x v="3"/>
    <n v="3"/>
    <x v="7"/>
    <n v="21"/>
    <d v="2022-03-21T00:00:00"/>
    <d v="1899-12-30T09:05:00"/>
    <x v="6"/>
    <s v="Smokies"/>
    <s v="Gordon Estuary"/>
    <n v="1"/>
    <x v="0"/>
    <s v="Wild"/>
    <x v="0"/>
    <n v="3"/>
    <n v="1"/>
    <n v="2"/>
    <n v="9"/>
    <s v="BS"/>
  </r>
  <r>
    <x v="22"/>
    <x v="3"/>
    <n v="3"/>
    <x v="7"/>
    <n v="21"/>
    <d v="2022-03-21T00:00:00"/>
    <d v="1899-12-30T09:05:00"/>
    <x v="6"/>
    <s v="Smokies"/>
    <s v="Gordon Estuary"/>
    <n v="1"/>
    <x v="1"/>
    <s v="Wild"/>
    <x v="0"/>
    <n v="2"/>
    <n v="1"/>
    <n v="2"/>
    <n v="1"/>
    <s v="BS"/>
  </r>
  <r>
    <x v="22"/>
    <x v="3"/>
    <n v="3"/>
    <x v="7"/>
    <n v="21"/>
    <d v="2022-03-21T00:00:00"/>
    <d v="1899-12-30T09:05:00"/>
    <x v="6"/>
    <s v="Smokies"/>
    <s v="Gordon Estuary"/>
    <n v="1"/>
    <x v="2"/>
    <s v="Wild"/>
    <x v="1"/>
    <n v="8"/>
    <n v="1"/>
    <n v="4"/>
    <n v="4"/>
    <s v="BS"/>
  </r>
  <r>
    <x v="22"/>
    <x v="3"/>
    <n v="3"/>
    <x v="7"/>
    <n v="21"/>
    <d v="2022-03-21T00:00:00"/>
    <d v="1899-12-30T09:05:00"/>
    <x v="6"/>
    <s v="Smokies"/>
    <s v="Gordon Estuary"/>
    <n v="1"/>
    <x v="3"/>
    <s v="Wild"/>
    <x v="1"/>
    <n v="9"/>
    <n v="1"/>
    <n v="4"/>
    <n v="1"/>
    <s v="BS"/>
  </r>
  <r>
    <x v="22"/>
    <x v="3"/>
    <n v="3"/>
    <x v="7"/>
    <n v="21"/>
    <d v="2022-03-21T00:00:00"/>
    <d v="1899-12-30T09:05:00"/>
    <x v="6"/>
    <s v="Smokies"/>
    <s v="Gordon Estuary"/>
    <n v="1"/>
    <x v="11"/>
    <s v="Wild"/>
    <x v="1"/>
    <n v="20"/>
    <n v="1"/>
    <n v="4"/>
    <n v="1"/>
    <s v="BS"/>
  </r>
  <r>
    <x v="22"/>
    <x v="3"/>
    <n v="3"/>
    <x v="7"/>
    <n v="21"/>
    <d v="2022-03-21T00:00:00"/>
    <d v="1899-12-30T10:24:00"/>
    <x v="20"/>
    <s v="On point at confluence of N. Arm and Brown's Slough"/>
    <s v="Gordon Estuary"/>
    <n v="1"/>
    <x v="3"/>
    <s v="Wild"/>
    <x v="1"/>
    <n v="9"/>
    <n v="1"/>
    <n v="4"/>
    <n v="2"/>
    <s v="BS"/>
  </r>
  <r>
    <x v="22"/>
    <x v="3"/>
    <n v="3"/>
    <x v="7"/>
    <n v="21"/>
    <d v="2022-03-21T00:00:00"/>
    <d v="1899-12-30T10:41:00"/>
    <x v="1"/>
    <s v="Gallaugher's"/>
    <s v="Gordon Estuary"/>
    <n v="1"/>
    <x v="1"/>
    <s v="Wild"/>
    <x v="0"/>
    <n v="2"/>
    <n v="1"/>
    <n v="2"/>
    <n v="20"/>
    <s v="BS"/>
  </r>
  <r>
    <x v="22"/>
    <x v="3"/>
    <n v="3"/>
    <x v="7"/>
    <n v="21"/>
    <d v="2022-03-21T00:00:00"/>
    <d v="1899-12-30T10:41:00"/>
    <x v="1"/>
    <s v="Gallaugher's"/>
    <s v="Gordon Estuary"/>
    <n v="1"/>
    <x v="0"/>
    <s v="Wild"/>
    <x v="0"/>
    <n v="3"/>
    <n v="1"/>
    <n v="2"/>
    <n v="15"/>
    <s v="BS"/>
  </r>
  <r>
    <x v="22"/>
    <x v="3"/>
    <n v="3"/>
    <x v="7"/>
    <n v="21"/>
    <d v="2022-03-21T00:00:00"/>
    <d v="1899-12-30T10:41:00"/>
    <x v="1"/>
    <s v="Gallaugher's"/>
    <s v="Gordon Estuary"/>
    <n v="1"/>
    <x v="2"/>
    <s v="Wild"/>
    <x v="1"/>
    <n v="8"/>
    <n v="1"/>
    <n v="4"/>
    <n v="1"/>
    <s v="BS"/>
  </r>
  <r>
    <x v="22"/>
    <x v="3"/>
    <n v="3"/>
    <x v="7"/>
    <n v="21"/>
    <d v="2022-03-21T00:00:00"/>
    <d v="1899-12-30T10:41:00"/>
    <x v="1"/>
    <s v="Gallaugher's"/>
    <s v="Gordon Estuary"/>
    <n v="1"/>
    <x v="3"/>
    <s v="Wild"/>
    <x v="1"/>
    <n v="9"/>
    <n v="1"/>
    <n v="4"/>
    <n v="2"/>
    <s v="BS"/>
  </r>
  <r>
    <x v="22"/>
    <x v="3"/>
    <n v="3"/>
    <x v="7"/>
    <n v="21"/>
    <d v="2022-03-21T00:00:00"/>
    <d v="1899-12-30T12:28:00"/>
    <x v="26"/>
    <s v="Site 6, at upper logger station"/>
    <s v="Gordon Estuary"/>
    <n v="1"/>
    <x v="0"/>
    <s v="Wild"/>
    <x v="0"/>
    <n v="3"/>
    <n v="1"/>
    <n v="2"/>
    <n v="2"/>
    <s v="PS"/>
  </r>
  <r>
    <x v="22"/>
    <x v="3"/>
    <n v="3"/>
    <x v="7"/>
    <n v="21"/>
    <d v="2022-03-21T00:00:00"/>
    <d v="1899-12-30T12:28:00"/>
    <x v="26"/>
    <s v="Site 6, at upper logger station"/>
    <s v="Gordon Estuary"/>
    <n v="1"/>
    <x v="2"/>
    <s v="Wild"/>
    <x v="1"/>
    <n v="8"/>
    <n v="1"/>
    <n v="4"/>
    <n v="2"/>
    <s v="PS"/>
  </r>
  <r>
    <x v="22"/>
    <x v="3"/>
    <n v="3"/>
    <x v="7"/>
    <n v="21"/>
    <d v="2022-03-21T00:00:00"/>
    <d v="1899-12-30T12:28:00"/>
    <x v="26"/>
    <s v="Site 6, at upper logger station"/>
    <s v="Gordon Estuary"/>
    <n v="1"/>
    <x v="3"/>
    <s v="Wild"/>
    <x v="1"/>
    <n v="9"/>
    <n v="1"/>
    <n v="4"/>
    <n v="8"/>
    <s v="PS"/>
  </r>
  <r>
    <x v="22"/>
    <x v="3"/>
    <n v="3"/>
    <x v="7"/>
    <n v="21"/>
    <d v="2022-03-21T00:00:00"/>
    <d v="1899-12-30T12:44:00"/>
    <x v="28"/>
    <s v="Site 6, at creek inflow (SE corner of marsh)"/>
    <s v="Gordon Estuary"/>
    <n v="1"/>
    <x v="0"/>
    <s v="Wild"/>
    <x v="1"/>
    <n v="3"/>
    <n v="1"/>
    <n v="4"/>
    <n v="1"/>
    <s v="PS"/>
  </r>
  <r>
    <x v="22"/>
    <x v="3"/>
    <n v="3"/>
    <x v="7"/>
    <n v="21"/>
    <d v="2022-03-21T00:00:00"/>
    <d v="1899-12-30T12:54:00"/>
    <x v="28"/>
    <s v="Site 6, at creek inflow (SE corner of marsh)"/>
    <s v="Gordon Estuary"/>
    <n v="1"/>
    <x v="0"/>
    <s v="Wild"/>
    <x v="0"/>
    <n v="3"/>
    <n v="1"/>
    <n v="2"/>
    <n v="29"/>
    <s v="PS"/>
  </r>
  <r>
    <x v="22"/>
    <x v="3"/>
    <n v="3"/>
    <x v="7"/>
    <n v="21"/>
    <d v="2022-03-21T00:00:00"/>
    <d v="1899-12-30T12:54:00"/>
    <x v="28"/>
    <s v="Site 6, at creek inflow (SE corner of marsh)"/>
    <s v="Gordon Estuary"/>
    <n v="1"/>
    <x v="3"/>
    <s v="Wild"/>
    <x v="1"/>
    <n v="9"/>
    <n v="1"/>
    <n v="4"/>
    <n v="4"/>
    <s v="PS"/>
  </r>
  <r>
    <x v="22"/>
    <x v="3"/>
    <n v="3"/>
    <x v="7"/>
    <n v="21"/>
    <d v="2022-03-21T00:00:00"/>
    <d v="1899-12-30T13:25:00"/>
    <x v="36"/>
    <s v="Site 6, straight channel"/>
    <s v="Gordon Estuary"/>
    <n v="1"/>
    <x v="2"/>
    <s v="Wild"/>
    <x v="1"/>
    <n v="8"/>
    <n v="1"/>
    <n v="4"/>
    <n v="3"/>
    <s v="PS"/>
  </r>
  <r>
    <x v="22"/>
    <x v="3"/>
    <n v="3"/>
    <x v="7"/>
    <n v="21"/>
    <d v="2022-03-21T00:00:00"/>
    <d v="1899-12-30T13:25:00"/>
    <x v="36"/>
    <s v="Site 6, straight channel"/>
    <s v="Gordon Estuary"/>
    <n v="1"/>
    <x v="3"/>
    <s v="Wild"/>
    <x v="1"/>
    <n v="9"/>
    <n v="1"/>
    <n v="4"/>
    <n v="2"/>
    <s v="PS"/>
  </r>
  <r>
    <x v="22"/>
    <x v="3"/>
    <n v="3"/>
    <x v="7"/>
    <n v="21"/>
    <d v="2022-03-21T00:00:00"/>
    <d v="1899-12-30T14:17:00"/>
    <x v="35"/>
    <s v="Gravel bar on Gordon at Site 1"/>
    <s v="Gordon Estuary"/>
    <n v="1"/>
    <x v="1"/>
    <s v="Wild"/>
    <x v="0"/>
    <n v="2"/>
    <n v="1"/>
    <n v="2"/>
    <n v="1"/>
    <s v="BS"/>
  </r>
  <r>
    <x v="22"/>
    <x v="3"/>
    <n v="3"/>
    <x v="7"/>
    <n v="21"/>
    <d v="2022-03-21T00:00:00"/>
    <d v="1899-12-30T14:17:00"/>
    <x v="35"/>
    <s v="Gravel bar on Gordon at Site 1"/>
    <s v="Gordon Estuary"/>
    <n v="1"/>
    <x v="0"/>
    <s v="Wild"/>
    <x v="0"/>
    <n v="3"/>
    <n v="1"/>
    <n v="2"/>
    <n v="1"/>
    <s v="BS"/>
  </r>
  <r>
    <x v="22"/>
    <x v="3"/>
    <n v="3"/>
    <x v="7"/>
    <n v="22"/>
    <d v="2022-03-22T00:00:00"/>
    <d v="1899-12-30T07:05:00"/>
    <x v="6"/>
    <s v="Smokies"/>
    <s v="Gordon Estuary"/>
    <n v="1"/>
    <x v="0"/>
    <s v="Wild"/>
    <x v="0"/>
    <n v="3"/>
    <n v="1"/>
    <n v="2"/>
    <n v="7"/>
    <s v="BS"/>
  </r>
  <r>
    <x v="22"/>
    <x v="3"/>
    <n v="3"/>
    <x v="7"/>
    <n v="22"/>
    <d v="2022-03-22T00:00:00"/>
    <d v="1899-12-30T07:05:00"/>
    <x v="6"/>
    <s v="Smokies"/>
    <s v="Gordon Estuary"/>
    <n v="1"/>
    <x v="1"/>
    <s v="Wild"/>
    <x v="0"/>
    <n v="2"/>
    <n v="1"/>
    <n v="2"/>
    <n v="3"/>
    <s v="BS"/>
  </r>
  <r>
    <x v="22"/>
    <x v="3"/>
    <n v="3"/>
    <x v="7"/>
    <n v="22"/>
    <d v="2022-03-22T00:00:00"/>
    <d v="1899-12-30T07:05:00"/>
    <x v="6"/>
    <s v="Smokies"/>
    <s v="Gordon Estuary"/>
    <n v="1"/>
    <x v="3"/>
    <s v="Wild"/>
    <x v="1"/>
    <n v="9"/>
    <n v="1"/>
    <n v="4"/>
    <n v="3"/>
    <s v="BS"/>
  </r>
  <r>
    <x v="22"/>
    <x v="3"/>
    <n v="3"/>
    <x v="7"/>
    <n v="22"/>
    <d v="2022-03-22T00:00:00"/>
    <d v="1899-12-30T07:33:00"/>
    <x v="9"/>
    <s v="Q Jeff (right bank opposite N. Arm confl.)"/>
    <s v="Gordon Estuary"/>
    <n v="1"/>
    <x v="0"/>
    <s v="Wild"/>
    <x v="0"/>
    <n v="3"/>
    <n v="1"/>
    <n v="2"/>
    <n v="2"/>
    <s v="BS"/>
  </r>
  <r>
    <x v="22"/>
    <x v="3"/>
    <n v="3"/>
    <x v="7"/>
    <n v="22"/>
    <d v="2022-03-22T00:00:00"/>
    <d v="1899-12-30T07:33:00"/>
    <x v="9"/>
    <s v="Q Jeff (right bank opposite N. Arm confl.)"/>
    <s v="Gordon Estuary"/>
    <n v="1"/>
    <x v="2"/>
    <s v="Wild"/>
    <x v="1"/>
    <n v="8"/>
    <n v="1"/>
    <n v="4"/>
    <n v="1"/>
    <s v="BS"/>
  </r>
  <r>
    <x v="22"/>
    <x v="3"/>
    <n v="3"/>
    <x v="7"/>
    <n v="22"/>
    <d v="2022-03-22T00:00:00"/>
    <d v="1899-12-30T07:33:00"/>
    <x v="9"/>
    <s v="Q Jeff (right bank opposite N. Arm confl.)"/>
    <s v="Gordon Estuary"/>
    <n v="1"/>
    <x v="3"/>
    <s v="Wild"/>
    <x v="1"/>
    <n v="9"/>
    <n v="1"/>
    <n v="4"/>
    <n v="13"/>
    <s v="BS"/>
  </r>
  <r>
    <x v="22"/>
    <x v="3"/>
    <n v="3"/>
    <x v="7"/>
    <n v="22"/>
    <d v="2022-03-22T00:00:00"/>
    <d v="1899-12-30T09:45:00"/>
    <x v="16"/>
    <s v="Browns Slough Site 7 inlet left tidal channel"/>
    <s v="Gordon Estuary"/>
    <n v="1"/>
    <x v="16"/>
    <s v="Wild"/>
    <x v="1"/>
    <n v="21"/>
    <n v="1"/>
    <n v="4"/>
    <n v="175"/>
    <s v="PS"/>
  </r>
  <r>
    <x v="22"/>
    <x v="3"/>
    <n v="3"/>
    <x v="7"/>
    <n v="22"/>
    <d v="2022-03-22T00:00:00"/>
    <d v="1899-12-30T09:45:00"/>
    <x v="16"/>
    <s v="Browns Slough Site 7 inlet left tidal channel"/>
    <s v="Gordon Estuary"/>
    <n v="1"/>
    <x v="0"/>
    <s v="Wild"/>
    <x v="0"/>
    <n v="3"/>
    <n v="1"/>
    <n v="2"/>
    <n v="6"/>
    <s v="PS"/>
  </r>
  <r>
    <x v="22"/>
    <x v="3"/>
    <n v="3"/>
    <x v="7"/>
    <n v="22"/>
    <d v="2022-03-22T00:00:00"/>
    <d v="1899-12-30T09:45:00"/>
    <x v="16"/>
    <s v="Browns Slough Site 7 inlet left tidal channel"/>
    <s v="Gordon Estuary"/>
    <n v="1"/>
    <x v="2"/>
    <s v="Wild"/>
    <x v="1"/>
    <n v="8"/>
    <n v="1"/>
    <n v="4"/>
    <n v="3"/>
    <s v="PS"/>
  </r>
  <r>
    <x v="22"/>
    <x v="3"/>
    <n v="3"/>
    <x v="7"/>
    <n v="22"/>
    <d v="2022-03-22T00:00:00"/>
    <d v="1899-12-30T12:14:00"/>
    <x v="21"/>
    <s v="Site 5 main channel half way up"/>
    <s v="Gordon Estuary"/>
    <n v="1"/>
    <x v="0"/>
    <s v="Wild"/>
    <x v="0"/>
    <n v="3"/>
    <n v="1"/>
    <n v="2"/>
    <n v="163"/>
    <s v="PS"/>
  </r>
  <r>
    <x v="22"/>
    <x v="3"/>
    <n v="3"/>
    <x v="7"/>
    <n v="22"/>
    <d v="2022-03-22T00:00:00"/>
    <d v="1899-12-30T12:14:00"/>
    <x v="21"/>
    <s v="Site 5 main channel half way up"/>
    <s v="Gordon Estuary"/>
    <n v="1"/>
    <x v="3"/>
    <s v="Wild"/>
    <x v="1"/>
    <n v="9"/>
    <n v="1"/>
    <n v="4"/>
    <n v="521"/>
    <s v="PS"/>
  </r>
  <r>
    <x v="22"/>
    <x v="3"/>
    <n v="3"/>
    <x v="7"/>
    <n v="22"/>
    <d v="2022-03-22T00:00:00"/>
    <d v="1899-12-30T13:34:00"/>
    <x v="22"/>
    <s v="Site 5 main channel where stump sland channel comes in"/>
    <s v="Gordon Estuary"/>
    <n v="1"/>
    <x v="1"/>
    <s v="Wild"/>
    <x v="0"/>
    <n v="2"/>
    <n v="1"/>
    <n v="2"/>
    <n v="8"/>
    <s v="PS"/>
  </r>
  <r>
    <x v="22"/>
    <x v="3"/>
    <n v="3"/>
    <x v="7"/>
    <n v="22"/>
    <d v="2022-03-22T00:00:00"/>
    <d v="1899-12-30T13:34:00"/>
    <x v="22"/>
    <s v="Site 5 main channel where stump sland channel comes in"/>
    <s v="Gordon Estuary"/>
    <n v="1"/>
    <x v="0"/>
    <s v="Wild"/>
    <x v="0"/>
    <n v="3"/>
    <n v="1"/>
    <n v="2"/>
    <n v="61"/>
    <s v="PS"/>
  </r>
  <r>
    <x v="22"/>
    <x v="3"/>
    <n v="3"/>
    <x v="7"/>
    <n v="22"/>
    <d v="2022-03-22T00:00:00"/>
    <d v="1899-12-30T13:34:00"/>
    <x v="22"/>
    <s v="Site 5 main channel where stump sland channel comes in"/>
    <s v="Gordon Estuary"/>
    <n v="1"/>
    <x v="3"/>
    <s v="Wild"/>
    <x v="1"/>
    <n v="9"/>
    <n v="1"/>
    <n v="4"/>
    <n v="766"/>
    <s v="PS"/>
  </r>
  <r>
    <x v="22"/>
    <x v="3"/>
    <n v="3"/>
    <x v="7"/>
    <n v="25"/>
    <d v="2022-03-25T00:00:00"/>
    <d v="1899-12-30T08:20:00"/>
    <x v="1"/>
    <s v="Gallaugher's"/>
    <s v="Gordon Estuary"/>
    <n v="1"/>
    <x v="2"/>
    <s v="Wild"/>
    <x v="1"/>
    <n v="8"/>
    <n v="1"/>
    <n v="4"/>
    <n v="2"/>
    <s v="BS"/>
  </r>
  <r>
    <x v="22"/>
    <x v="3"/>
    <n v="3"/>
    <x v="7"/>
    <n v="25"/>
    <d v="2022-03-25T00:00:00"/>
    <d v="1899-12-30T08:20:00"/>
    <x v="1"/>
    <s v="Gallaugher's"/>
    <s v="Gordon Estuary"/>
    <n v="1"/>
    <x v="6"/>
    <s v="Wild"/>
    <x v="1"/>
    <n v="11"/>
    <n v="1"/>
    <n v="4"/>
    <n v="1"/>
    <s v="BS"/>
  </r>
  <r>
    <x v="22"/>
    <x v="3"/>
    <n v="3"/>
    <x v="7"/>
    <n v="25"/>
    <d v="2022-03-25T00:00:00"/>
    <d v="1899-12-30T09:03:00"/>
    <x v="20"/>
    <s v="On point at confluence of N. Arm and Brown's Slough"/>
    <s v="Gordon Estuary"/>
    <n v="1"/>
    <x v="2"/>
    <s v="Wild"/>
    <x v="1"/>
    <n v="8"/>
    <n v="1"/>
    <n v="4"/>
    <n v="4"/>
    <s v="BS"/>
  </r>
  <r>
    <x v="22"/>
    <x v="3"/>
    <n v="3"/>
    <x v="7"/>
    <n v="25"/>
    <d v="2022-03-25T00:00:00"/>
    <d v="1899-12-30T09:03:00"/>
    <x v="20"/>
    <s v="On point at confluence of N. Arm and Brown's Slough"/>
    <s v="Gordon Estuary"/>
    <n v="1"/>
    <x v="3"/>
    <s v="Wild"/>
    <x v="1"/>
    <n v="9"/>
    <n v="1"/>
    <n v="4"/>
    <n v="3"/>
    <s v="BS"/>
  </r>
  <r>
    <x v="22"/>
    <x v="3"/>
    <n v="3"/>
    <x v="7"/>
    <n v="25"/>
    <d v="2022-03-25T00:00:00"/>
    <d v="1899-12-30T09:03:00"/>
    <x v="20"/>
    <s v="On point at confluence of N. Arm and Brown's Slough"/>
    <s v="Gordon Estuary"/>
    <n v="1"/>
    <x v="4"/>
    <s v="Wild"/>
    <x v="1"/>
    <n v="18"/>
    <n v="1"/>
    <n v="4"/>
    <n v="1"/>
    <s v="BS"/>
  </r>
  <r>
    <x v="22"/>
    <x v="3"/>
    <n v="3"/>
    <x v="7"/>
    <n v="25"/>
    <d v="2022-03-25T00:00:00"/>
    <d v="1899-12-30T09:03:00"/>
    <x v="20"/>
    <s v="On point at confluence of N. Arm and Brown's Slough"/>
    <s v="Gordon Estuary"/>
    <n v="1"/>
    <x v="6"/>
    <s v="Wild"/>
    <x v="1"/>
    <n v="11"/>
    <n v="1"/>
    <n v="4"/>
    <n v="2"/>
    <s v="BS"/>
  </r>
  <r>
    <x v="22"/>
    <x v="3"/>
    <n v="3"/>
    <x v="7"/>
    <n v="25"/>
    <d v="2022-03-25T00:00:00"/>
    <d v="1899-12-30T10:00:00"/>
    <x v="6"/>
    <s v="Smokies"/>
    <s v="Gordon Estuary"/>
    <n v="1"/>
    <x v="2"/>
    <s v="Wild"/>
    <x v="1"/>
    <n v="8"/>
    <n v="1"/>
    <n v="4"/>
    <n v="1"/>
    <s v="BS"/>
  </r>
  <r>
    <x v="22"/>
    <x v="3"/>
    <n v="3"/>
    <x v="7"/>
    <n v="25"/>
    <d v="2022-03-25T00:00:00"/>
    <d v="1899-12-30T10:20:00"/>
    <x v="0"/>
    <s v="Pacheedah Shores Boat Ramp"/>
    <s v="Gordon Estuary"/>
    <n v="1"/>
    <x v="4"/>
    <s v="Wild"/>
    <x v="1"/>
    <n v="18"/>
    <n v="1"/>
    <n v="4"/>
    <n v="2"/>
    <s v="BS"/>
  </r>
  <r>
    <x v="22"/>
    <x v="3"/>
    <n v="3"/>
    <x v="7"/>
    <n v="25"/>
    <d v="2022-03-25T00:00:00"/>
    <d v="1899-12-30T10:20:00"/>
    <x v="0"/>
    <s v="Pacheedah Shores Boat Ramp"/>
    <s v="Gordon Estuary"/>
    <n v="1"/>
    <x v="2"/>
    <s v="Wild"/>
    <x v="1"/>
    <n v="8"/>
    <n v="1"/>
    <n v="4"/>
    <n v="5"/>
    <s v="BS"/>
  </r>
  <r>
    <x v="22"/>
    <x v="3"/>
    <n v="3"/>
    <x v="7"/>
    <n v="25"/>
    <d v="2022-03-25T00:00:00"/>
    <d v="1899-12-30T10:20:00"/>
    <x v="0"/>
    <s v="Pacheedah Shores Boat Ramp"/>
    <s v="Gordon Estuary"/>
    <n v="1"/>
    <x v="6"/>
    <s v="Wild"/>
    <x v="1"/>
    <n v="11"/>
    <n v="1"/>
    <n v="4"/>
    <n v="1"/>
    <s v="BS"/>
  </r>
  <r>
    <x v="37"/>
    <x v="3"/>
    <n v="3"/>
    <x v="7"/>
    <n v="31"/>
    <d v="2022-03-31T00:00:00"/>
    <d v="1899-12-30T08:17:00"/>
    <x v="4"/>
    <s v="Butch's (Gordon R.)"/>
    <s v="Gordon Estuary"/>
    <n v="1"/>
    <x v="2"/>
    <s v="Wild"/>
    <x v="1"/>
    <n v="8"/>
    <n v="1"/>
    <n v="4"/>
    <n v="6"/>
    <s v="BS"/>
  </r>
  <r>
    <x v="37"/>
    <x v="3"/>
    <n v="3"/>
    <x v="7"/>
    <n v="31"/>
    <d v="2022-03-31T00:00:00"/>
    <d v="1899-12-30T08:53:00"/>
    <x v="9"/>
    <s v="Q Jeff (right bank opposite N. Arm confl.)"/>
    <s v="Gordon Estuary"/>
    <n v="1"/>
    <x v="0"/>
    <s v="Wild"/>
    <x v="0"/>
    <n v="3"/>
    <n v="1"/>
    <n v="2"/>
    <n v="5"/>
    <s v="BS"/>
  </r>
  <r>
    <x v="37"/>
    <x v="3"/>
    <n v="3"/>
    <x v="7"/>
    <n v="31"/>
    <d v="2022-03-31T00:00:00"/>
    <d v="1899-12-30T08:53:00"/>
    <x v="9"/>
    <s v="Q Jeff (right bank opposite N. Arm confl.)"/>
    <s v="Gordon Estuary"/>
    <n v="1"/>
    <x v="1"/>
    <s v="Wild"/>
    <x v="0"/>
    <n v="2"/>
    <n v="1"/>
    <n v="2"/>
    <n v="2"/>
    <s v="BS"/>
  </r>
  <r>
    <x v="37"/>
    <x v="3"/>
    <n v="3"/>
    <x v="7"/>
    <n v="31"/>
    <d v="2022-03-31T00:00:00"/>
    <d v="1899-12-30T08:53:00"/>
    <x v="9"/>
    <s v="Q Jeff (right bank opposite N. Arm confl.)"/>
    <s v="Gordon Estuary"/>
    <n v="1"/>
    <x v="2"/>
    <s v="Wild"/>
    <x v="1"/>
    <n v="8"/>
    <n v="1"/>
    <n v="4"/>
    <n v="28"/>
    <s v="BS"/>
  </r>
  <r>
    <x v="37"/>
    <x v="3"/>
    <n v="3"/>
    <x v="7"/>
    <n v="31"/>
    <d v="2022-03-31T00:00:00"/>
    <d v="1899-12-30T08:53:00"/>
    <x v="9"/>
    <s v="Q Jeff (right bank opposite N. Arm confl.)"/>
    <s v="Gordon Estuary"/>
    <n v="1"/>
    <x v="3"/>
    <s v="Wild"/>
    <x v="1"/>
    <n v="9"/>
    <n v="1"/>
    <n v="4"/>
    <n v="31"/>
    <s v="BS"/>
  </r>
  <r>
    <x v="37"/>
    <x v="3"/>
    <n v="3"/>
    <x v="7"/>
    <n v="31"/>
    <d v="2022-03-31T00:00:00"/>
    <d v="1899-12-30T08:53:00"/>
    <x v="9"/>
    <s v="Q Jeff (right bank opposite N. Arm confl.)"/>
    <s v="Gordon Estuary"/>
    <n v="1"/>
    <x v="4"/>
    <s v="Wild"/>
    <x v="1"/>
    <n v="18"/>
    <n v="1"/>
    <n v="4"/>
    <n v="2"/>
    <s v="BS"/>
  </r>
  <r>
    <x v="37"/>
    <x v="3"/>
    <n v="3"/>
    <x v="7"/>
    <n v="31"/>
    <d v="2022-03-31T00:00:00"/>
    <d v="1899-12-30T08:53:00"/>
    <x v="9"/>
    <s v="Q Jeff (right bank opposite N. Arm confl.)"/>
    <s v="Gordon Estuary"/>
    <n v="1"/>
    <x v="5"/>
    <s v="Wild"/>
    <x v="1"/>
    <n v="15"/>
    <n v="1"/>
    <n v="4"/>
    <n v="7"/>
    <s v="BS"/>
  </r>
  <r>
    <x v="37"/>
    <x v="3"/>
    <n v="3"/>
    <x v="7"/>
    <n v="31"/>
    <d v="2022-03-31T00:00:00"/>
    <d v="1899-12-30T08:53:00"/>
    <x v="9"/>
    <s v="Q Jeff (right bank opposite N. Arm confl.)"/>
    <s v="Gordon Estuary"/>
    <n v="1"/>
    <x v="8"/>
    <s v="Wild"/>
    <x v="1"/>
    <n v="14"/>
    <n v="1"/>
    <n v="4"/>
    <n v="75"/>
    <s v="BS"/>
  </r>
  <r>
    <x v="37"/>
    <x v="3"/>
    <n v="3"/>
    <x v="7"/>
    <n v="31"/>
    <d v="2022-03-31T00:00:00"/>
    <d v="1899-12-30T09:27:00"/>
    <x v="25"/>
    <s v="Site 6, just upstream of bridge"/>
    <s v="Gordon Estuary"/>
    <n v="1"/>
    <x v="0"/>
    <s v="Wild"/>
    <x v="0"/>
    <n v="3"/>
    <n v="1"/>
    <n v="2"/>
    <n v="3"/>
    <s v="PS"/>
  </r>
  <r>
    <x v="37"/>
    <x v="3"/>
    <n v="3"/>
    <x v="7"/>
    <n v="31"/>
    <d v="2022-03-31T00:00:00"/>
    <d v="1899-12-30T09:27:00"/>
    <x v="25"/>
    <s v="Site 6, just upstream of bridge"/>
    <s v="Gordon Estuary"/>
    <n v="1"/>
    <x v="1"/>
    <s v="Wild"/>
    <x v="0"/>
    <n v="2"/>
    <n v="1"/>
    <n v="2"/>
    <n v="1"/>
    <s v="PS"/>
  </r>
  <r>
    <x v="37"/>
    <x v="3"/>
    <n v="3"/>
    <x v="7"/>
    <n v="31"/>
    <d v="2022-03-31T00:00:00"/>
    <d v="1899-12-30T09:27:00"/>
    <x v="25"/>
    <s v="Site 6, just upstream of bridge"/>
    <s v="Gordon Estuary"/>
    <n v="1"/>
    <x v="3"/>
    <s v="Wild"/>
    <x v="1"/>
    <n v="9"/>
    <n v="1"/>
    <n v="4"/>
    <n v="1"/>
    <s v="PS"/>
  </r>
  <r>
    <x v="37"/>
    <x v="3"/>
    <n v="3"/>
    <x v="7"/>
    <n v="31"/>
    <d v="2022-03-31T00:00:00"/>
    <d v="1899-12-30T09:52:00"/>
    <x v="26"/>
    <s v="Site 6, at upper logger station"/>
    <s v="Gordon Estuary"/>
    <n v="1"/>
    <x v="0"/>
    <s v="Wild"/>
    <x v="0"/>
    <n v="3"/>
    <n v="1"/>
    <n v="2"/>
    <n v="56"/>
    <s v="PS"/>
  </r>
  <r>
    <x v="37"/>
    <x v="3"/>
    <n v="3"/>
    <x v="7"/>
    <n v="31"/>
    <d v="2022-03-31T00:00:00"/>
    <d v="1899-12-30T09:52:00"/>
    <x v="26"/>
    <s v="Site 6, at upper logger station"/>
    <s v="Gordon Estuary"/>
    <n v="1"/>
    <x v="3"/>
    <s v="Wild"/>
    <x v="1"/>
    <n v="9"/>
    <n v="1"/>
    <n v="4"/>
    <n v="25"/>
    <s v="PS"/>
  </r>
  <r>
    <x v="37"/>
    <x v="3"/>
    <n v="3"/>
    <x v="7"/>
    <n v="31"/>
    <d v="2022-03-31T00:00:00"/>
    <d v="1899-12-30T10:25:00"/>
    <x v="28"/>
    <s v="Site 6, at creek inflow (SE corner of marsh)"/>
    <s v="Gordon Estuary"/>
    <n v="1"/>
    <x v="1"/>
    <s v="Wild"/>
    <x v="0"/>
    <n v="2"/>
    <n v="1"/>
    <n v="2"/>
    <n v="1"/>
    <s v="PS"/>
  </r>
  <r>
    <x v="37"/>
    <x v="3"/>
    <n v="3"/>
    <x v="7"/>
    <n v="31"/>
    <d v="2022-03-31T00:00:00"/>
    <d v="1899-12-30T10:25:00"/>
    <x v="28"/>
    <s v="Site 6, at creek inflow (SE corner of marsh)"/>
    <s v="Gordon Estuary"/>
    <n v="1"/>
    <x v="0"/>
    <s v="Wild"/>
    <x v="0"/>
    <n v="3"/>
    <n v="1"/>
    <n v="2"/>
    <n v="87"/>
    <s v="PS"/>
  </r>
  <r>
    <x v="37"/>
    <x v="3"/>
    <n v="3"/>
    <x v="7"/>
    <n v="31"/>
    <d v="2022-03-31T00:00:00"/>
    <d v="1899-12-30T10:25:00"/>
    <x v="28"/>
    <s v="Site 6, at creek inflow (SE corner of marsh)"/>
    <s v="Gordon Estuary"/>
    <n v="1"/>
    <x v="2"/>
    <s v="Wild"/>
    <x v="1"/>
    <n v="8"/>
    <n v="1"/>
    <n v="4"/>
    <n v="5"/>
    <s v="PS"/>
  </r>
  <r>
    <x v="37"/>
    <x v="3"/>
    <n v="3"/>
    <x v="7"/>
    <n v="31"/>
    <d v="2022-03-31T00:00:00"/>
    <d v="1899-12-30T10:25:00"/>
    <x v="28"/>
    <s v="Site 6, at creek inflow (SE corner of marsh)"/>
    <s v="Gordon Estuary"/>
    <n v="1"/>
    <x v="3"/>
    <s v="Wild"/>
    <x v="1"/>
    <n v="9"/>
    <n v="1"/>
    <n v="4"/>
    <n v="20"/>
    <s v="PS"/>
  </r>
  <r>
    <x v="37"/>
    <x v="3"/>
    <n v="3"/>
    <x v="7"/>
    <n v="31"/>
    <d v="2022-03-31T00:00:00"/>
    <d v="1899-12-30T11:00:00"/>
    <x v="6"/>
    <s v="Smokies"/>
    <s v="Gordon Estuary"/>
    <n v="1"/>
    <x v="0"/>
    <s v="Wild"/>
    <x v="0"/>
    <n v="3"/>
    <n v="1"/>
    <n v="2"/>
    <n v="7"/>
    <s v="BS"/>
  </r>
  <r>
    <x v="37"/>
    <x v="3"/>
    <n v="3"/>
    <x v="7"/>
    <n v="31"/>
    <d v="2022-03-31T00:00:00"/>
    <d v="1899-12-30T11:00:00"/>
    <x v="6"/>
    <s v="Smokies"/>
    <s v="Gordon Estuary"/>
    <n v="1"/>
    <x v="1"/>
    <s v="Wild"/>
    <x v="0"/>
    <n v="2"/>
    <n v="1"/>
    <n v="2"/>
    <n v="3"/>
    <s v="BS"/>
  </r>
  <r>
    <x v="37"/>
    <x v="3"/>
    <n v="3"/>
    <x v="7"/>
    <n v="31"/>
    <d v="2022-03-31T00:00:00"/>
    <d v="1899-12-30T11:00:00"/>
    <x v="6"/>
    <s v="Smokies"/>
    <s v="Gordon Estuary"/>
    <n v="1"/>
    <x v="2"/>
    <s v="Wild"/>
    <x v="1"/>
    <n v="8"/>
    <n v="1"/>
    <n v="4"/>
    <n v="1"/>
    <s v="BS"/>
  </r>
  <r>
    <x v="37"/>
    <x v="3"/>
    <n v="3"/>
    <x v="7"/>
    <n v="31"/>
    <d v="2022-03-31T00:00:00"/>
    <d v="1899-12-30T11:00:00"/>
    <x v="6"/>
    <s v="Smokies"/>
    <s v="Gordon Estuary"/>
    <n v="1"/>
    <x v="3"/>
    <s v="Wild"/>
    <x v="1"/>
    <n v="9"/>
    <n v="1"/>
    <n v="4"/>
    <n v="5"/>
    <s v="BS"/>
  </r>
  <r>
    <x v="37"/>
    <x v="3"/>
    <n v="3"/>
    <x v="7"/>
    <n v="31"/>
    <d v="2022-03-31T00:00:00"/>
    <d v="1899-12-30T11:30:00"/>
    <x v="20"/>
    <s v="On point at confluence of N. Arm and Brown's Slough"/>
    <s v="Gordon Estuary"/>
    <n v="1"/>
    <x v="2"/>
    <s v="Wild"/>
    <x v="1"/>
    <n v="8"/>
    <n v="1"/>
    <n v="4"/>
    <n v="3"/>
    <s v="BS"/>
  </r>
  <r>
    <x v="37"/>
    <x v="3"/>
    <n v="3"/>
    <x v="7"/>
    <n v="31"/>
    <d v="2022-03-31T00:00:00"/>
    <d v="1899-12-30T11:30:00"/>
    <x v="20"/>
    <s v="On point at confluence of N. Arm and Brown's Slough"/>
    <s v="Gordon Estuary"/>
    <n v="1"/>
    <x v="3"/>
    <s v="Wild"/>
    <x v="1"/>
    <n v="9"/>
    <n v="1"/>
    <n v="4"/>
    <n v="4"/>
    <s v="BS"/>
  </r>
  <r>
    <x v="37"/>
    <x v="3"/>
    <n v="3"/>
    <x v="7"/>
    <n v="31"/>
    <d v="2022-03-31T00:00:00"/>
    <d v="1899-12-30T11:46:00"/>
    <x v="9"/>
    <s v="Q Jeff (right bank opposite N. Arm confl.)"/>
    <s v="Gordon Estuary"/>
    <n v="1"/>
    <x v="0"/>
    <s v="Wild"/>
    <x v="0"/>
    <n v="3"/>
    <n v="1"/>
    <n v="2"/>
    <n v="11"/>
    <s v="BS"/>
  </r>
  <r>
    <x v="37"/>
    <x v="3"/>
    <n v="3"/>
    <x v="7"/>
    <n v="31"/>
    <d v="2022-03-31T00:00:00"/>
    <d v="1899-12-30T11:46:00"/>
    <x v="9"/>
    <s v="Q Jeff (right bank opposite N. Arm confl.)"/>
    <s v="Gordon Estuary"/>
    <n v="1"/>
    <x v="1"/>
    <s v="Wild"/>
    <x v="0"/>
    <n v="2"/>
    <n v="1"/>
    <n v="2"/>
    <n v="1"/>
    <s v="BS"/>
  </r>
  <r>
    <x v="37"/>
    <x v="3"/>
    <n v="3"/>
    <x v="7"/>
    <n v="31"/>
    <d v="2022-03-31T00:00:00"/>
    <d v="1899-12-30T11:46:00"/>
    <x v="9"/>
    <s v="Q Jeff (right bank opposite N. Arm confl.)"/>
    <s v="Gordon Estuary"/>
    <n v="1"/>
    <x v="2"/>
    <s v="Wild"/>
    <x v="1"/>
    <n v="8"/>
    <n v="1"/>
    <n v="4"/>
    <n v="2"/>
    <s v="BS"/>
  </r>
  <r>
    <x v="37"/>
    <x v="3"/>
    <n v="3"/>
    <x v="7"/>
    <n v="31"/>
    <d v="2022-03-31T00:00:00"/>
    <d v="1899-12-30T11:46:00"/>
    <x v="9"/>
    <s v="Q Jeff (right bank opposite N. Arm confl.)"/>
    <s v="Gordon Estuary"/>
    <n v="1"/>
    <x v="3"/>
    <s v="Wild"/>
    <x v="1"/>
    <n v="9"/>
    <n v="1"/>
    <n v="4"/>
    <n v="7"/>
    <s v="BS"/>
  </r>
  <r>
    <x v="37"/>
    <x v="3"/>
    <n v="3"/>
    <x v="7"/>
    <n v="31"/>
    <d v="2022-03-31T00:00:00"/>
    <d v="1899-12-30T12:08:00"/>
    <x v="0"/>
    <s v="Pacheedah Shores Boat Ramp"/>
    <s v="Gordon Estuary"/>
    <n v="1"/>
    <x v="0"/>
    <s v="Wild"/>
    <x v="0"/>
    <n v="3"/>
    <n v="1"/>
    <n v="2"/>
    <n v="8"/>
    <s v="BS"/>
  </r>
  <r>
    <x v="37"/>
    <x v="3"/>
    <n v="3"/>
    <x v="7"/>
    <n v="31"/>
    <d v="2022-03-31T00:00:00"/>
    <d v="1899-12-30T12:08:00"/>
    <x v="0"/>
    <s v="Pacheedah Shores Boat Ramp"/>
    <s v="Gordon Estuary"/>
    <n v="1"/>
    <x v="1"/>
    <s v="Wild"/>
    <x v="0"/>
    <n v="2"/>
    <n v="1"/>
    <n v="2"/>
    <n v="2"/>
    <s v="BS"/>
  </r>
  <r>
    <x v="37"/>
    <x v="3"/>
    <n v="3"/>
    <x v="7"/>
    <n v="31"/>
    <d v="2022-03-31T00:00:00"/>
    <d v="1899-12-30T12:08:00"/>
    <x v="0"/>
    <s v="Pacheedah Shores Boat Ramp"/>
    <s v="Gordon Estuary"/>
    <n v="1"/>
    <x v="2"/>
    <s v="Wild"/>
    <x v="1"/>
    <n v="8"/>
    <n v="1"/>
    <n v="4"/>
    <n v="31"/>
    <s v="BS"/>
  </r>
  <r>
    <x v="37"/>
    <x v="3"/>
    <n v="3"/>
    <x v="7"/>
    <n v="31"/>
    <d v="2022-03-31T00:00:00"/>
    <d v="1899-12-30T12:08:00"/>
    <x v="0"/>
    <s v="Pacheedah Shores Boat Ramp"/>
    <s v="Gordon Estuary"/>
    <n v="1"/>
    <x v="3"/>
    <s v="Wild"/>
    <x v="1"/>
    <n v="9"/>
    <n v="1"/>
    <n v="4"/>
    <n v="4"/>
    <s v="BS"/>
  </r>
  <r>
    <x v="37"/>
    <x v="3"/>
    <n v="3"/>
    <x v="7"/>
    <n v="31"/>
    <d v="2022-03-31T00:00:00"/>
    <d v="1899-12-30T12:08:00"/>
    <x v="0"/>
    <s v="Pacheedah Shores Boat Ramp"/>
    <s v="Gordon Estuary"/>
    <n v="1"/>
    <x v="4"/>
    <s v="Wild"/>
    <x v="1"/>
    <n v="18"/>
    <n v="1"/>
    <n v="4"/>
    <n v="1"/>
    <s v="BS"/>
  </r>
  <r>
    <x v="37"/>
    <x v="3"/>
    <n v="3"/>
    <x v="7"/>
    <n v="31"/>
    <d v="2022-03-31T00:00:00"/>
    <d v="1899-12-30T12:30:00"/>
    <x v="16"/>
    <s v="Browns Slough Site 7 inlet left tidal channel"/>
    <s v="Gordon Estuary"/>
    <n v="1"/>
    <x v="3"/>
    <s v="Wild"/>
    <x v="1"/>
    <n v="9"/>
    <n v="1"/>
    <n v="4"/>
    <n v="264"/>
    <s v="PS"/>
  </r>
  <r>
    <x v="37"/>
    <x v="3"/>
    <n v="3"/>
    <x v="7"/>
    <n v="31"/>
    <d v="2022-03-31T00:00:00"/>
    <d v="1899-12-30T12:30:00"/>
    <x v="16"/>
    <s v="Browns Slough Site 7 inlet left tidal channel"/>
    <s v="Gordon Estuary"/>
    <n v="1"/>
    <x v="0"/>
    <s v="Wild"/>
    <x v="0"/>
    <n v="3"/>
    <n v="1"/>
    <n v="2"/>
    <n v="58"/>
    <s v="PS"/>
  </r>
  <r>
    <x v="37"/>
    <x v="3"/>
    <n v="3"/>
    <x v="7"/>
    <n v="31"/>
    <d v="2022-03-31T00:00:00"/>
    <d v="1899-12-30T12:30:00"/>
    <x v="16"/>
    <s v="Browns Slough Site 7 inlet left tidal channel"/>
    <s v="Gordon Estuary"/>
    <n v="1"/>
    <x v="1"/>
    <s v="Wild"/>
    <x v="0"/>
    <n v="2"/>
    <n v="1"/>
    <n v="2"/>
    <n v="1"/>
    <s v="PS"/>
  </r>
  <r>
    <x v="37"/>
    <x v="3"/>
    <n v="3"/>
    <x v="7"/>
    <n v="31"/>
    <d v="2022-03-31T00:00:00"/>
    <d v="1899-12-30T14:42:00"/>
    <x v="29"/>
    <s v="Site 5 main channel close to mouth"/>
    <s v="Gordon Estuary"/>
    <n v="1"/>
    <x v="0"/>
    <s v="Wild"/>
    <x v="0"/>
    <n v="3"/>
    <n v="1"/>
    <n v="2"/>
    <n v="10"/>
    <s v="PS"/>
  </r>
  <r>
    <x v="24"/>
    <x v="3"/>
    <n v="4"/>
    <x v="0"/>
    <n v="11"/>
    <d v="2022-04-11T00:00:00"/>
    <d v="1899-12-30T09:25:00"/>
    <x v="30"/>
    <s v="Gordon R. Site 1, Channel A at Gordon R."/>
    <s v="Gordon Estuary"/>
    <n v="1"/>
    <x v="0"/>
    <s v="Wild"/>
    <x v="0"/>
    <n v="3"/>
    <n v="1"/>
    <n v="2"/>
    <n v="1"/>
    <s v="PS"/>
  </r>
  <r>
    <x v="24"/>
    <x v="3"/>
    <n v="4"/>
    <x v="0"/>
    <n v="11"/>
    <d v="2022-04-11T00:00:00"/>
    <d v="1899-12-30T09:50:00"/>
    <x v="30"/>
    <s v="Gordon R. Site 1, Channel A at Gordon R."/>
    <s v="Gordon Estuary"/>
    <n v="1"/>
    <x v="0"/>
    <s v="Wild"/>
    <x v="0"/>
    <n v="3"/>
    <n v="1"/>
    <n v="2"/>
    <n v="62"/>
    <s v="PS"/>
  </r>
  <r>
    <x v="24"/>
    <x v="3"/>
    <n v="4"/>
    <x v="0"/>
    <n v="11"/>
    <d v="2022-04-11T00:00:00"/>
    <d v="1899-12-30T09:50:00"/>
    <x v="30"/>
    <s v="Gordon R. Site 1, Channel A at Gordon R."/>
    <s v="Gordon Estuary"/>
    <n v="1"/>
    <x v="3"/>
    <s v="Wild"/>
    <x v="1"/>
    <n v="9"/>
    <n v="1"/>
    <n v="4"/>
    <n v="90"/>
    <s v="PS"/>
  </r>
  <r>
    <x v="24"/>
    <x v="3"/>
    <n v="4"/>
    <x v="0"/>
    <n v="11"/>
    <d v="2022-04-11T00:00:00"/>
    <d v="1899-12-30T10:48:00"/>
    <x v="33"/>
    <s v="Gordon R. Site 1, Channel A 250 m in"/>
    <s v="Gordon Estuary"/>
    <n v="1"/>
    <x v="0"/>
    <s v="Wild"/>
    <x v="0"/>
    <n v="3"/>
    <n v="1"/>
    <n v="2"/>
    <n v="7"/>
    <s v="PS"/>
  </r>
  <r>
    <x v="24"/>
    <x v="3"/>
    <n v="4"/>
    <x v="0"/>
    <n v="11"/>
    <d v="2022-04-11T00:00:00"/>
    <d v="1899-12-30T10:48:00"/>
    <x v="33"/>
    <s v="Gordon R. Site 1, Channel A 250 m in"/>
    <s v="Gordon Estuary"/>
    <n v="1"/>
    <x v="9"/>
    <s v="Wild"/>
    <x v="0"/>
    <n v="5"/>
    <n v="1"/>
    <n v="2"/>
    <n v="1"/>
    <s v="PS"/>
  </r>
  <r>
    <x v="24"/>
    <x v="3"/>
    <n v="4"/>
    <x v="0"/>
    <n v="11"/>
    <d v="2022-04-11T00:00:00"/>
    <d v="1899-12-30T11:06:00"/>
    <x v="30"/>
    <s v="Gordon R. Site 1, Channel A at Gordon R."/>
    <s v="Gordon Estuary"/>
    <n v="1"/>
    <x v="0"/>
    <s v="Wild"/>
    <x v="0"/>
    <n v="3"/>
    <n v="1"/>
    <n v="2"/>
    <n v="118"/>
    <s v="PS"/>
  </r>
  <r>
    <x v="24"/>
    <x v="3"/>
    <n v="4"/>
    <x v="0"/>
    <n v="11"/>
    <d v="2022-04-11T00:00:00"/>
    <d v="1899-12-30T11:06:00"/>
    <x v="30"/>
    <s v="Gordon R. Site 1, Channel A at Gordon R."/>
    <s v="Gordon Estuary"/>
    <n v="1"/>
    <x v="9"/>
    <s v="Wild"/>
    <x v="0"/>
    <n v="5"/>
    <n v="1"/>
    <n v="2"/>
    <n v="2"/>
    <s v="PS"/>
  </r>
  <r>
    <x v="24"/>
    <x v="3"/>
    <n v="4"/>
    <x v="0"/>
    <n v="11"/>
    <d v="2022-04-11T00:00:00"/>
    <d v="1899-12-30T11:06:00"/>
    <x v="30"/>
    <s v="Gordon R. Site 1, Channel A at Gordon R."/>
    <s v="Gordon Estuary"/>
    <n v="1"/>
    <x v="3"/>
    <s v="Wild"/>
    <x v="1"/>
    <n v="9"/>
    <n v="1"/>
    <n v="4"/>
    <n v="7"/>
    <s v="PS"/>
  </r>
  <r>
    <x v="24"/>
    <x v="3"/>
    <n v="4"/>
    <x v="0"/>
    <n v="11"/>
    <d v="2022-04-11T00:00:00"/>
    <d v="1899-12-30T11:51:00"/>
    <x v="35"/>
    <s v="Gravel bar on Gordon at Site 1"/>
    <s v="Gordon Estuary"/>
    <n v="1"/>
    <x v="1"/>
    <s v="Wild"/>
    <x v="0"/>
    <n v="2"/>
    <n v="1"/>
    <n v="2"/>
    <n v="3"/>
    <s v="BS"/>
  </r>
  <r>
    <x v="24"/>
    <x v="3"/>
    <n v="4"/>
    <x v="0"/>
    <n v="11"/>
    <d v="2022-04-11T00:00:00"/>
    <d v="1899-12-30T11:51:00"/>
    <x v="35"/>
    <s v="Gravel bar on Gordon at Site 1"/>
    <s v="Gordon Estuary"/>
    <n v="1"/>
    <x v="0"/>
    <s v="Wild"/>
    <x v="0"/>
    <n v="3"/>
    <n v="1"/>
    <n v="2"/>
    <n v="1"/>
    <s v="BS"/>
  </r>
  <r>
    <x v="24"/>
    <x v="3"/>
    <n v="4"/>
    <x v="0"/>
    <n v="11"/>
    <d v="2022-04-11T00:00:00"/>
    <d v="1899-12-30T11:51:00"/>
    <x v="35"/>
    <s v="Gravel bar on Gordon at Site 1"/>
    <s v="Gordon Estuary"/>
    <n v="1"/>
    <x v="2"/>
    <s v="Wild"/>
    <x v="1"/>
    <n v="8"/>
    <n v="1"/>
    <n v="4"/>
    <n v="10"/>
    <s v="BS"/>
  </r>
  <r>
    <x v="24"/>
    <x v="3"/>
    <n v="4"/>
    <x v="0"/>
    <n v="11"/>
    <d v="2022-04-11T00:00:00"/>
    <d v="1899-12-30T12:13:00"/>
    <x v="4"/>
    <s v="Butch's (Gordon R.)"/>
    <s v="Gordon Estuary"/>
    <n v="1"/>
    <x v="2"/>
    <s v="Wild"/>
    <x v="1"/>
    <n v="8"/>
    <n v="1"/>
    <n v="4"/>
    <n v="2"/>
    <s v="BS"/>
  </r>
  <r>
    <x v="24"/>
    <x v="3"/>
    <n v="4"/>
    <x v="0"/>
    <n v="11"/>
    <d v="2022-04-11T00:00:00"/>
    <d v="1899-12-30T12:22:00"/>
    <x v="20"/>
    <s v="On point at confluence of N. Arm and Brown's Slough"/>
    <s v="Gordon Estuary"/>
    <n v="1"/>
    <x v="2"/>
    <s v="Wild"/>
    <x v="1"/>
    <n v="8"/>
    <n v="1"/>
    <n v="4"/>
    <n v="7"/>
    <s v="BS"/>
  </r>
  <r>
    <x v="24"/>
    <x v="3"/>
    <n v="4"/>
    <x v="0"/>
    <n v="11"/>
    <d v="2022-04-11T00:00:00"/>
    <d v="1899-12-30T12:50:00"/>
    <x v="6"/>
    <s v="Smokies"/>
    <s v="Gordon Estuary"/>
    <n v="1"/>
    <x v="0"/>
    <s v="Wild"/>
    <x v="0"/>
    <n v="3"/>
    <n v="1"/>
    <n v="2"/>
    <n v="1"/>
    <s v="BS"/>
  </r>
  <r>
    <x v="24"/>
    <x v="3"/>
    <n v="4"/>
    <x v="0"/>
    <n v="11"/>
    <d v="2022-04-11T00:00:00"/>
    <d v="1899-12-30T12:50:00"/>
    <x v="6"/>
    <s v="Smokies"/>
    <s v="Gordon Estuary"/>
    <n v="1"/>
    <x v="0"/>
    <s v="Wild"/>
    <x v="3"/>
    <n v="3"/>
    <n v="1"/>
    <n v="3"/>
    <n v="2"/>
    <s v="BS"/>
  </r>
  <r>
    <x v="24"/>
    <x v="3"/>
    <n v="4"/>
    <x v="0"/>
    <n v="11"/>
    <d v="2022-04-11T00:00:00"/>
    <d v="1899-12-30T12:50:00"/>
    <x v="6"/>
    <s v="Smokies"/>
    <s v="Gordon Estuary"/>
    <n v="1"/>
    <x v="2"/>
    <s v="Wild"/>
    <x v="1"/>
    <n v="8"/>
    <n v="1"/>
    <n v="4"/>
    <n v="1"/>
    <s v="BS"/>
  </r>
  <r>
    <x v="24"/>
    <x v="3"/>
    <n v="4"/>
    <x v="0"/>
    <n v="11"/>
    <d v="2022-04-11T00:00:00"/>
    <d v="1899-12-30T12:50:00"/>
    <x v="6"/>
    <s v="Smokies"/>
    <s v="Gordon Estuary"/>
    <n v="1"/>
    <x v="3"/>
    <s v="Wild"/>
    <x v="1"/>
    <n v="9"/>
    <n v="1"/>
    <n v="4"/>
    <n v="3"/>
    <s v="BS"/>
  </r>
  <r>
    <x v="24"/>
    <x v="3"/>
    <n v="4"/>
    <x v="0"/>
    <n v="11"/>
    <d v="2022-04-11T00:00:00"/>
    <d v="1899-12-30T13:08:00"/>
    <x v="12"/>
    <s v="Mouth of Site 7 inlet, north side"/>
    <s v="Gordon Estuary"/>
    <n v="1"/>
    <x v="0"/>
    <s v="Wild"/>
    <x v="0"/>
    <n v="3"/>
    <n v="1"/>
    <n v="2"/>
    <n v="7"/>
    <s v="BS"/>
  </r>
  <r>
    <x v="24"/>
    <x v="3"/>
    <n v="4"/>
    <x v="0"/>
    <n v="11"/>
    <d v="2022-04-11T00:00:00"/>
    <d v="1899-12-30T13:08:00"/>
    <x v="12"/>
    <s v="Mouth of Site 7 inlet, north side"/>
    <s v="Gordon Estuary"/>
    <n v="1"/>
    <x v="2"/>
    <s v="Wild"/>
    <x v="1"/>
    <n v="8"/>
    <n v="1"/>
    <n v="4"/>
    <n v="1"/>
    <s v="BS"/>
  </r>
  <r>
    <x v="24"/>
    <x v="3"/>
    <n v="4"/>
    <x v="0"/>
    <n v="11"/>
    <d v="2022-04-11T00:00:00"/>
    <d v="1899-12-30T13:08:00"/>
    <x v="12"/>
    <s v="Mouth of Site 7 inlet, north side"/>
    <s v="Gordon Estuary"/>
    <n v="1"/>
    <x v="3"/>
    <s v="Wild"/>
    <x v="1"/>
    <n v="9"/>
    <n v="1"/>
    <n v="4"/>
    <n v="3"/>
    <s v="BS"/>
  </r>
  <r>
    <x v="24"/>
    <x v="3"/>
    <n v="4"/>
    <x v="0"/>
    <n v="11"/>
    <d v="2022-04-11T00:00:00"/>
    <d v="1899-12-30T14:10:00"/>
    <x v="1"/>
    <s v="Gallaugher's"/>
    <s v="Gordon Estuary"/>
    <n v="1"/>
    <x v="0"/>
    <s v="Wild"/>
    <x v="0"/>
    <n v="3"/>
    <n v="1"/>
    <n v="2"/>
    <n v="1"/>
    <s v="BS"/>
  </r>
  <r>
    <x v="24"/>
    <x v="3"/>
    <n v="4"/>
    <x v="0"/>
    <n v="11"/>
    <d v="2022-04-11T00:00:00"/>
    <d v="1899-12-30T14:29:00"/>
    <x v="0"/>
    <s v="Pacheedah Shores Boat Ramp"/>
    <s v="Gordon Estuary"/>
    <n v="1"/>
    <x v="2"/>
    <s v="Wild"/>
    <x v="1"/>
    <n v="8"/>
    <n v="1"/>
    <n v="4"/>
    <n v="4"/>
    <s v="BS"/>
  </r>
  <r>
    <x v="24"/>
    <x v="3"/>
    <n v="4"/>
    <x v="0"/>
    <n v="11"/>
    <d v="2022-04-11T00:00:00"/>
    <d v="1899-12-30T14:29:00"/>
    <x v="0"/>
    <s v="Pacheedah Shores Boat Ramp"/>
    <s v="Gordon Estuary"/>
    <n v="1"/>
    <x v="3"/>
    <s v="Wild"/>
    <x v="1"/>
    <n v="9"/>
    <n v="1"/>
    <n v="4"/>
    <n v="2"/>
    <s v="BS"/>
  </r>
  <r>
    <x v="24"/>
    <x v="3"/>
    <n v="4"/>
    <x v="0"/>
    <n v="11"/>
    <d v="2022-04-11T00:00:00"/>
    <d v="1899-12-30T14:29:00"/>
    <x v="0"/>
    <s v="Pacheedah Shores Boat Ramp"/>
    <s v="Gordon Estuary"/>
    <n v="1"/>
    <x v="4"/>
    <s v="Wild"/>
    <x v="1"/>
    <n v="18"/>
    <n v="1"/>
    <n v="4"/>
    <n v="5"/>
    <s v="BS"/>
  </r>
  <r>
    <x v="24"/>
    <x v="3"/>
    <n v="4"/>
    <x v="0"/>
    <n v="11"/>
    <d v="2022-04-11T00:00:00"/>
    <d v="1899-12-30T14:43:00"/>
    <x v="25"/>
    <s v="Site 6, just upstream of bridge"/>
    <s v="Gordon Estuary"/>
    <n v="1"/>
    <x v="9"/>
    <s v="Wild"/>
    <x v="0"/>
    <n v="5"/>
    <n v="1"/>
    <n v="2"/>
    <n v="1"/>
    <s v="PS"/>
  </r>
  <r>
    <x v="24"/>
    <x v="3"/>
    <n v="4"/>
    <x v="0"/>
    <n v="11"/>
    <d v="2022-04-11T00:00:00"/>
    <d v="1899-12-30T14:43:00"/>
    <x v="25"/>
    <s v="Site 6, just upstream of bridge"/>
    <s v="Gordon Estuary"/>
    <n v="1"/>
    <x v="0"/>
    <s v="Wild"/>
    <x v="0"/>
    <n v="3"/>
    <n v="1"/>
    <n v="2"/>
    <n v="126"/>
    <s v="PS"/>
  </r>
  <r>
    <x v="24"/>
    <x v="3"/>
    <n v="4"/>
    <x v="0"/>
    <n v="11"/>
    <d v="2022-04-11T00:00:00"/>
    <d v="1899-12-30T14:43:00"/>
    <x v="25"/>
    <s v="Site 6, just upstream of bridge"/>
    <s v="Gordon Estuary"/>
    <n v="1"/>
    <x v="1"/>
    <s v="Wild"/>
    <x v="0"/>
    <n v="2"/>
    <n v="1"/>
    <n v="2"/>
    <n v="7"/>
    <s v="PS"/>
  </r>
  <r>
    <x v="24"/>
    <x v="3"/>
    <n v="4"/>
    <x v="0"/>
    <n v="11"/>
    <d v="2022-04-11T00:00:00"/>
    <d v="1899-12-30T14:43:00"/>
    <x v="25"/>
    <s v="Site 6, just upstream of bridge"/>
    <s v="Gordon Estuary"/>
    <n v="1"/>
    <x v="2"/>
    <s v="Wild"/>
    <x v="1"/>
    <n v="8"/>
    <n v="1"/>
    <n v="4"/>
    <n v="2"/>
    <s v="PS"/>
  </r>
  <r>
    <x v="24"/>
    <x v="3"/>
    <n v="4"/>
    <x v="0"/>
    <n v="11"/>
    <d v="2022-04-11T00:00:00"/>
    <d v="1899-12-30T14:43:00"/>
    <x v="25"/>
    <s v="Site 6, just upstream of bridge"/>
    <s v="Gordon Estuary"/>
    <n v="1"/>
    <x v="3"/>
    <s v="Wild"/>
    <x v="1"/>
    <n v="9"/>
    <n v="1"/>
    <n v="4"/>
    <n v="19"/>
    <s v="PS"/>
  </r>
  <r>
    <x v="24"/>
    <x v="3"/>
    <n v="4"/>
    <x v="0"/>
    <n v="11"/>
    <d v="2022-04-11T00:00:00"/>
    <d v="1899-12-30T15:25:00"/>
    <x v="26"/>
    <s v="Site 6, at upper logger station"/>
    <s v="Gordon Estuary"/>
    <n v="1"/>
    <x v="0"/>
    <s v="Wild"/>
    <x v="0"/>
    <n v="3"/>
    <n v="1"/>
    <n v="2"/>
    <n v="274"/>
    <s v="PS"/>
  </r>
  <r>
    <x v="24"/>
    <x v="3"/>
    <n v="4"/>
    <x v="0"/>
    <n v="11"/>
    <d v="2022-04-11T00:00:00"/>
    <d v="1899-12-30T15:25:00"/>
    <x v="26"/>
    <s v="Site 6, at upper logger station"/>
    <s v="Gordon Estuary"/>
    <n v="1"/>
    <x v="3"/>
    <s v="Wild"/>
    <x v="1"/>
    <n v="9"/>
    <n v="1"/>
    <n v="4"/>
    <n v="30"/>
    <s v="PS"/>
  </r>
  <r>
    <x v="24"/>
    <x v="3"/>
    <n v="4"/>
    <x v="0"/>
    <n v="11"/>
    <d v="2022-04-11T00:00:00"/>
    <d v="1899-12-30T16:05:00"/>
    <x v="28"/>
    <s v="Site 6, at creek inflow (SE corner of marsh)"/>
    <s v="Gordon Estuary"/>
    <n v="1"/>
    <x v="0"/>
    <s v="Wild"/>
    <x v="0"/>
    <n v="3"/>
    <n v="1"/>
    <n v="2"/>
    <n v="135"/>
    <s v="PS"/>
  </r>
  <r>
    <x v="24"/>
    <x v="3"/>
    <n v="4"/>
    <x v="0"/>
    <n v="11"/>
    <d v="2022-04-11T00:00:00"/>
    <d v="1899-12-30T16:05:00"/>
    <x v="28"/>
    <s v="Site 6, at creek inflow (SE corner of marsh)"/>
    <s v="Gordon Estuary"/>
    <n v="1"/>
    <x v="3"/>
    <s v="Wild"/>
    <x v="1"/>
    <n v="9"/>
    <n v="1"/>
    <n v="4"/>
    <n v="26"/>
    <s v="PS"/>
  </r>
  <r>
    <x v="0"/>
    <x v="3"/>
    <n v="4"/>
    <x v="0"/>
    <n v="19"/>
    <d v="2022-04-19T00:00:00"/>
    <d v="1899-12-30T14:29:00"/>
    <x v="30"/>
    <s v="Gordon R. Site 1, Channel A at Gordon R."/>
    <s v="Gordon Estuary"/>
    <n v="1"/>
    <x v="0"/>
    <s v="Wild"/>
    <x v="0"/>
    <n v="3"/>
    <n v="1"/>
    <n v="2"/>
    <n v="160"/>
    <s v="PS"/>
  </r>
  <r>
    <x v="0"/>
    <x v="3"/>
    <n v="4"/>
    <x v="0"/>
    <n v="19"/>
    <d v="2022-04-19T00:00:00"/>
    <d v="1899-12-30T14:29:00"/>
    <x v="30"/>
    <s v="Gordon R. Site 1, Channel A at Gordon R."/>
    <s v="Gordon Estuary"/>
    <n v="1"/>
    <x v="3"/>
    <s v="Wild"/>
    <x v="1"/>
    <n v="9"/>
    <n v="1"/>
    <n v="4"/>
    <n v="3"/>
    <s v="PS"/>
  </r>
  <r>
    <x v="0"/>
    <x v="3"/>
    <n v="4"/>
    <x v="0"/>
    <n v="19"/>
    <d v="2022-04-19T00:00:00"/>
    <d v="1899-12-30T14:29:00"/>
    <x v="30"/>
    <s v="Gordon R. Site 1, Channel A at Gordon R."/>
    <s v="Gordon Estuary"/>
    <n v="1"/>
    <x v="2"/>
    <s v="Wild"/>
    <x v="1"/>
    <n v="8"/>
    <n v="1"/>
    <n v="4"/>
    <n v="98"/>
    <s v="PS"/>
  </r>
  <r>
    <x v="0"/>
    <x v="3"/>
    <n v="4"/>
    <x v="0"/>
    <n v="19"/>
    <d v="2022-04-19T00:00:00"/>
    <d v="1899-12-30T15:09:00"/>
    <x v="30"/>
    <s v="Gordon R. Site 1, Channel A at Gordon R."/>
    <s v="Gordon Estuary"/>
    <n v="1"/>
    <x v="0"/>
    <s v="Wild"/>
    <x v="0"/>
    <n v="3"/>
    <n v="1"/>
    <n v="2"/>
    <n v="95"/>
    <s v="PS"/>
  </r>
  <r>
    <x v="0"/>
    <x v="3"/>
    <n v="4"/>
    <x v="0"/>
    <n v="19"/>
    <d v="2022-04-19T00:00:00"/>
    <d v="1899-12-30T15:09:00"/>
    <x v="30"/>
    <s v="Gordon R. Site 1, Channel A at Gordon R."/>
    <s v="Gordon Estuary"/>
    <n v="1"/>
    <x v="1"/>
    <s v="Wild"/>
    <x v="0"/>
    <n v="2"/>
    <n v="1"/>
    <n v="2"/>
    <n v="2"/>
    <s v="PS"/>
  </r>
  <r>
    <x v="0"/>
    <x v="3"/>
    <n v="4"/>
    <x v="0"/>
    <n v="19"/>
    <d v="2022-04-19T00:00:00"/>
    <d v="1899-12-30T15:09:00"/>
    <x v="30"/>
    <s v="Gordon R. Site 1, Channel A at Gordon R."/>
    <s v="Gordon Estuary"/>
    <n v="1"/>
    <x v="2"/>
    <s v="Wild"/>
    <x v="1"/>
    <n v="8"/>
    <n v="1"/>
    <n v="4"/>
    <n v="1"/>
    <s v="PS"/>
  </r>
  <r>
    <x v="0"/>
    <x v="3"/>
    <n v="4"/>
    <x v="0"/>
    <n v="19"/>
    <d v="2022-04-19T00:00:00"/>
    <d v="1899-12-30T15:09:00"/>
    <x v="30"/>
    <s v="Gordon R. Site 1, Channel A at Gordon R."/>
    <s v="Gordon Estuary"/>
    <n v="1"/>
    <x v="3"/>
    <s v="Wild"/>
    <x v="1"/>
    <n v="9"/>
    <n v="1"/>
    <n v="4"/>
    <n v="172"/>
    <s v="PS"/>
  </r>
  <r>
    <x v="0"/>
    <x v="3"/>
    <n v="4"/>
    <x v="0"/>
    <n v="20"/>
    <d v="2022-04-20T00:00:00"/>
    <d v="1899-12-30T10:38:00"/>
    <x v="25"/>
    <s v="Site 6, just upstream of bridge"/>
    <s v="Gordon Estuary"/>
    <n v="1"/>
    <x v="0"/>
    <s v="Wild"/>
    <x v="0"/>
    <n v="3"/>
    <n v="1"/>
    <n v="2"/>
    <n v="125"/>
    <s v="PS"/>
  </r>
  <r>
    <x v="0"/>
    <x v="3"/>
    <n v="4"/>
    <x v="0"/>
    <n v="20"/>
    <d v="2022-04-20T00:00:00"/>
    <d v="1899-12-30T10:38:00"/>
    <x v="25"/>
    <s v="Site 6, just upstream of bridge"/>
    <s v="Gordon Estuary"/>
    <n v="1"/>
    <x v="3"/>
    <s v="Wild"/>
    <x v="1"/>
    <n v="9"/>
    <n v="1"/>
    <n v="4"/>
    <n v="5"/>
    <s v="PS"/>
  </r>
  <r>
    <x v="0"/>
    <x v="3"/>
    <n v="4"/>
    <x v="0"/>
    <n v="20"/>
    <d v="2022-04-20T00:00:00"/>
    <d v="1899-12-30T10:38:00"/>
    <x v="25"/>
    <s v="Site 6, just upstream of bridge"/>
    <s v="Gordon Estuary"/>
    <n v="1"/>
    <x v="2"/>
    <s v="Wild"/>
    <x v="1"/>
    <n v="8"/>
    <n v="1"/>
    <n v="4"/>
    <n v="1"/>
    <s v="PS"/>
  </r>
  <r>
    <x v="0"/>
    <x v="3"/>
    <n v="4"/>
    <x v="0"/>
    <n v="20"/>
    <d v="2022-04-20T00:00:00"/>
    <d v="1899-12-30T11:21:00"/>
    <x v="26"/>
    <s v="Site 6, at upper logger station"/>
    <s v="Gordon Estuary"/>
    <n v="1"/>
    <x v="0"/>
    <s v="Wild"/>
    <x v="0"/>
    <n v="3"/>
    <n v="1"/>
    <n v="2"/>
    <n v="286"/>
    <s v="PS"/>
  </r>
  <r>
    <x v="0"/>
    <x v="3"/>
    <n v="4"/>
    <x v="0"/>
    <n v="20"/>
    <d v="2022-04-20T00:00:00"/>
    <d v="1899-12-30T11:21:00"/>
    <x v="26"/>
    <s v="Site 6, at upper logger station"/>
    <s v="Gordon Estuary"/>
    <n v="1"/>
    <x v="3"/>
    <s v="Wild"/>
    <x v="1"/>
    <n v="9"/>
    <n v="1"/>
    <n v="4"/>
    <n v="16"/>
    <s v="PS"/>
  </r>
  <r>
    <x v="0"/>
    <x v="3"/>
    <n v="4"/>
    <x v="0"/>
    <n v="20"/>
    <d v="2022-04-20T00:00:00"/>
    <d v="1899-12-30T11:41:00"/>
    <x v="28"/>
    <s v="Site 6, at creek inflow (SE corner of marsh)"/>
    <s v="Gordon Estuary"/>
    <n v="1"/>
    <x v="0"/>
    <s v="Wild"/>
    <x v="0"/>
    <n v="3"/>
    <n v="1"/>
    <n v="2"/>
    <n v="105"/>
    <s v="PS"/>
  </r>
  <r>
    <x v="0"/>
    <x v="3"/>
    <n v="4"/>
    <x v="0"/>
    <n v="20"/>
    <d v="2022-04-20T00:00:00"/>
    <d v="1899-12-30T11:41:00"/>
    <x v="28"/>
    <s v="Site 6, at creek inflow (SE corner of marsh)"/>
    <s v="Gordon Estuary"/>
    <n v="1"/>
    <x v="3"/>
    <s v="Wild"/>
    <x v="1"/>
    <n v="9"/>
    <n v="1"/>
    <n v="4"/>
    <n v="9"/>
    <s v="PS"/>
  </r>
  <r>
    <x v="0"/>
    <x v="3"/>
    <n v="4"/>
    <x v="0"/>
    <n v="20"/>
    <d v="2022-04-20T00:00:00"/>
    <d v="1899-12-30T12:30:00"/>
    <x v="30"/>
    <s v="Gordon R. Site 1, Channel A at Gordon R."/>
    <s v="Gordon Estuary"/>
    <n v="1"/>
    <x v="0"/>
    <s v="Wild"/>
    <x v="0"/>
    <n v="3"/>
    <n v="1"/>
    <n v="2"/>
    <n v="170"/>
    <s v="PS"/>
  </r>
  <r>
    <x v="0"/>
    <x v="3"/>
    <n v="4"/>
    <x v="0"/>
    <n v="20"/>
    <d v="2022-04-20T00:00:00"/>
    <d v="1899-12-30T12:30:00"/>
    <x v="30"/>
    <s v="Gordon R. Site 1, Channel A at Gordon R."/>
    <s v="Gordon Estuary"/>
    <n v="1"/>
    <x v="2"/>
    <s v="Wild"/>
    <x v="1"/>
    <n v="8"/>
    <n v="1"/>
    <n v="4"/>
    <n v="1"/>
    <s v="PS"/>
  </r>
  <r>
    <x v="0"/>
    <x v="3"/>
    <n v="4"/>
    <x v="0"/>
    <n v="20"/>
    <d v="2022-04-20T00:00:00"/>
    <d v="1899-12-30T12:30:00"/>
    <x v="30"/>
    <s v="Gordon R. Site 1, Channel A at Gordon R."/>
    <s v="Gordon Estuary"/>
    <n v="1"/>
    <x v="3"/>
    <s v="Wild"/>
    <x v="1"/>
    <n v="9"/>
    <n v="1"/>
    <n v="4"/>
    <n v="30"/>
    <s v="PS"/>
  </r>
  <r>
    <x v="0"/>
    <x v="3"/>
    <n v="4"/>
    <x v="0"/>
    <n v="20"/>
    <d v="2022-04-20T00:00:00"/>
    <d v="1899-12-30T13:15:00"/>
    <x v="31"/>
    <s v="Gordon R. Site 1, Channel B at Gordon R."/>
    <s v="Gordon Estuary"/>
    <n v="1"/>
    <x v="0"/>
    <s v="Wild"/>
    <x v="0"/>
    <n v="3"/>
    <n v="1"/>
    <n v="2"/>
    <n v="97"/>
    <s v="PS"/>
  </r>
  <r>
    <x v="0"/>
    <x v="3"/>
    <n v="4"/>
    <x v="0"/>
    <n v="20"/>
    <d v="2022-04-20T00:00:00"/>
    <d v="1899-12-30T13:15:00"/>
    <x v="31"/>
    <s v="Gordon R. Site 1, Channel B at Gordon R."/>
    <s v="Gordon Estuary"/>
    <n v="1"/>
    <x v="1"/>
    <s v="Wild"/>
    <x v="0"/>
    <n v="2"/>
    <n v="1"/>
    <n v="2"/>
    <n v="1"/>
    <s v="PS"/>
  </r>
  <r>
    <x v="0"/>
    <x v="3"/>
    <n v="4"/>
    <x v="0"/>
    <n v="20"/>
    <d v="2022-04-20T00:00:00"/>
    <d v="1899-12-30T13:15:00"/>
    <x v="31"/>
    <s v="Gordon R. Site 1, Channel B at Gordon R."/>
    <s v="Gordon Estuary"/>
    <n v="1"/>
    <x v="2"/>
    <s v="Wild"/>
    <x v="1"/>
    <n v="8"/>
    <n v="1"/>
    <n v="4"/>
    <n v="10"/>
    <s v="PS"/>
  </r>
  <r>
    <x v="0"/>
    <x v="3"/>
    <n v="4"/>
    <x v="0"/>
    <n v="20"/>
    <d v="2022-04-20T00:00:00"/>
    <d v="1899-12-30T13:15:00"/>
    <x v="31"/>
    <s v="Gordon R. Site 1, Channel B at Gordon R."/>
    <s v="Gordon Estuary"/>
    <n v="1"/>
    <x v="3"/>
    <s v="Wild"/>
    <x v="1"/>
    <n v="9"/>
    <n v="1"/>
    <n v="4"/>
    <n v="210"/>
    <s v="PS"/>
  </r>
  <r>
    <x v="0"/>
    <x v="3"/>
    <n v="4"/>
    <x v="0"/>
    <n v="20"/>
    <d v="2022-04-20T00:00:00"/>
    <d v="1899-12-30T13:58:00"/>
    <x v="21"/>
    <s v="Site 5 main channel half way up"/>
    <s v="Gordon Estuary"/>
    <n v="1"/>
    <x v="0"/>
    <s v="Wild"/>
    <x v="0"/>
    <n v="3"/>
    <n v="1"/>
    <n v="2"/>
    <n v="320"/>
    <s v="PS"/>
  </r>
  <r>
    <x v="0"/>
    <x v="3"/>
    <n v="4"/>
    <x v="0"/>
    <n v="20"/>
    <d v="2022-04-20T00:00:00"/>
    <d v="1899-12-30T13:58:00"/>
    <x v="21"/>
    <s v="Site 5 main channel half way up"/>
    <s v="Gordon Estuary"/>
    <n v="1"/>
    <x v="1"/>
    <s v="Wild"/>
    <x v="0"/>
    <n v="2"/>
    <n v="1"/>
    <n v="2"/>
    <n v="38"/>
    <s v="PS"/>
  </r>
  <r>
    <x v="0"/>
    <x v="3"/>
    <n v="4"/>
    <x v="0"/>
    <n v="20"/>
    <d v="2022-04-20T00:00:00"/>
    <d v="1899-12-30T13:58:00"/>
    <x v="21"/>
    <s v="Site 5 main channel half way up"/>
    <s v="Gordon Estuary"/>
    <n v="1"/>
    <x v="2"/>
    <s v="Wild"/>
    <x v="1"/>
    <n v="8"/>
    <n v="1"/>
    <n v="4"/>
    <n v="8"/>
    <s v="PS"/>
  </r>
  <r>
    <x v="0"/>
    <x v="3"/>
    <n v="4"/>
    <x v="0"/>
    <n v="20"/>
    <d v="2022-04-20T00:00:00"/>
    <d v="1899-12-30T13:58:00"/>
    <x v="21"/>
    <s v="Site 5 main channel half way up"/>
    <s v="Gordon Estuary"/>
    <n v="1"/>
    <x v="3"/>
    <s v="Wild"/>
    <x v="1"/>
    <n v="9"/>
    <n v="1"/>
    <n v="4"/>
    <n v="254"/>
    <s v="PS"/>
  </r>
  <r>
    <x v="0"/>
    <x v="3"/>
    <n v="4"/>
    <x v="0"/>
    <n v="20"/>
    <d v="2022-04-20T00:00:00"/>
    <d v="1899-12-30T14:51:00"/>
    <x v="22"/>
    <s v="Site 5 main channel where stump sland channel comes in"/>
    <s v="Gordon Estuary"/>
    <n v="1"/>
    <x v="2"/>
    <s v="Wild"/>
    <x v="1"/>
    <n v="8"/>
    <n v="1"/>
    <n v="4"/>
    <n v="4"/>
    <s v="PS"/>
  </r>
  <r>
    <x v="0"/>
    <x v="3"/>
    <n v="4"/>
    <x v="0"/>
    <n v="20"/>
    <d v="2022-04-20T00:00:00"/>
    <d v="1899-12-30T14:51:00"/>
    <x v="22"/>
    <s v="Site 5 main channel where stump sland channel comes in"/>
    <s v="Gordon Estuary"/>
    <n v="1"/>
    <x v="1"/>
    <s v="Wild"/>
    <x v="0"/>
    <n v="2"/>
    <n v="1"/>
    <n v="2"/>
    <n v="18"/>
    <s v="PS"/>
  </r>
  <r>
    <x v="0"/>
    <x v="3"/>
    <n v="4"/>
    <x v="0"/>
    <n v="20"/>
    <d v="2022-04-20T00:00:00"/>
    <d v="1899-12-30T14:51:00"/>
    <x v="22"/>
    <s v="Site 5 main channel where stump sland channel comes in"/>
    <s v="Gordon Estuary"/>
    <n v="1"/>
    <x v="0"/>
    <s v="Wild"/>
    <x v="0"/>
    <n v="3"/>
    <n v="1"/>
    <n v="2"/>
    <n v="200"/>
    <s v="PS"/>
  </r>
  <r>
    <x v="0"/>
    <x v="3"/>
    <n v="4"/>
    <x v="0"/>
    <n v="20"/>
    <d v="2022-04-20T00:00:00"/>
    <d v="1899-12-30T15:00:00"/>
    <x v="6"/>
    <s v="Smokies"/>
    <s v="Gordon Estuary"/>
    <n v="1"/>
    <x v="2"/>
    <s v="Wild"/>
    <x v="1"/>
    <n v="8"/>
    <n v="1"/>
    <n v="4"/>
    <n v="2"/>
    <s v="PS"/>
  </r>
  <r>
    <x v="0"/>
    <x v="3"/>
    <n v="4"/>
    <x v="0"/>
    <n v="20"/>
    <d v="2022-04-20T00:00:00"/>
    <d v="1899-12-30T15:30:00"/>
    <x v="20"/>
    <s v="On point at confluence of N. Arm and Brown's Slough"/>
    <s v="Gordon Estuary"/>
    <n v="1"/>
    <x v="0"/>
    <s v="Wild"/>
    <x v="0"/>
    <n v="3"/>
    <n v="1"/>
    <n v="2"/>
    <n v="11"/>
    <s v="BS"/>
  </r>
  <r>
    <x v="0"/>
    <x v="3"/>
    <n v="4"/>
    <x v="0"/>
    <n v="20"/>
    <d v="2022-04-20T00:00:00"/>
    <d v="1899-12-30T15:30:00"/>
    <x v="20"/>
    <s v="On point at confluence of N. Arm and Brown's Slough"/>
    <s v="Gordon Estuary"/>
    <n v="1"/>
    <x v="1"/>
    <s v="Wild"/>
    <x v="0"/>
    <n v="2"/>
    <n v="1"/>
    <n v="2"/>
    <n v="1"/>
    <s v="BS"/>
  </r>
  <r>
    <x v="0"/>
    <x v="3"/>
    <n v="4"/>
    <x v="0"/>
    <n v="20"/>
    <d v="2022-04-20T00:00:00"/>
    <d v="1899-12-30T15:30:00"/>
    <x v="20"/>
    <s v="On point at confluence of N. Arm and Brown's Slough"/>
    <s v="Gordon Estuary"/>
    <n v="1"/>
    <x v="2"/>
    <s v="Wild"/>
    <x v="1"/>
    <n v="8"/>
    <n v="1"/>
    <n v="4"/>
    <n v="1"/>
    <s v="BS"/>
  </r>
  <r>
    <x v="0"/>
    <x v="3"/>
    <n v="4"/>
    <x v="0"/>
    <n v="20"/>
    <d v="2022-04-20T00:00:00"/>
    <d v="1899-12-30T16:07:00"/>
    <x v="9"/>
    <s v="Q Jeff (right bank opposite N. Arm confl.)"/>
    <s v="Gordon Estuary"/>
    <n v="1"/>
    <x v="1"/>
    <s v="Wild"/>
    <x v="0"/>
    <n v="2"/>
    <n v="1"/>
    <n v="2"/>
    <n v="19"/>
    <s v="BS"/>
  </r>
  <r>
    <x v="0"/>
    <x v="3"/>
    <n v="4"/>
    <x v="0"/>
    <n v="20"/>
    <d v="2022-04-20T00:00:00"/>
    <d v="1899-12-30T16:07:00"/>
    <x v="9"/>
    <s v="Q Jeff (right bank opposite N. Arm confl.)"/>
    <s v="Gordon Estuary"/>
    <n v="1"/>
    <x v="0"/>
    <s v="Wild"/>
    <x v="0"/>
    <n v="3"/>
    <n v="1"/>
    <n v="2"/>
    <n v="4"/>
    <s v="BS"/>
  </r>
  <r>
    <x v="0"/>
    <x v="3"/>
    <n v="4"/>
    <x v="0"/>
    <n v="20"/>
    <d v="2022-04-20T00:00:00"/>
    <d v="1899-12-30T16:07:00"/>
    <x v="9"/>
    <s v="Q Jeff (right bank opposite N. Arm confl.)"/>
    <s v="Gordon Estuary"/>
    <n v="1"/>
    <x v="6"/>
    <s v="Wild"/>
    <x v="1"/>
    <n v="11"/>
    <n v="1"/>
    <n v="4"/>
    <n v="1"/>
    <s v="BS"/>
  </r>
  <r>
    <x v="0"/>
    <x v="3"/>
    <n v="4"/>
    <x v="0"/>
    <n v="20"/>
    <d v="2022-04-20T00:00:00"/>
    <d v="1899-12-30T16:07:00"/>
    <x v="9"/>
    <s v="Q Jeff (right bank opposite N. Arm confl.)"/>
    <s v="Gordon Estuary"/>
    <n v="1"/>
    <x v="3"/>
    <s v="Wild"/>
    <x v="1"/>
    <n v="9"/>
    <n v="1"/>
    <n v="4"/>
    <n v="4"/>
    <s v="BS"/>
  </r>
  <r>
    <x v="0"/>
    <x v="3"/>
    <n v="4"/>
    <x v="0"/>
    <n v="20"/>
    <d v="2022-04-20T00:00:00"/>
    <d v="1899-12-30T16:07:00"/>
    <x v="9"/>
    <s v="Q Jeff (right bank opposite N. Arm confl.)"/>
    <s v="Gordon Estuary"/>
    <n v="1"/>
    <x v="2"/>
    <s v="Wild"/>
    <x v="1"/>
    <n v="8"/>
    <n v="1"/>
    <n v="4"/>
    <n v="5"/>
    <s v="BS"/>
  </r>
  <r>
    <x v="0"/>
    <x v="3"/>
    <n v="4"/>
    <x v="0"/>
    <n v="21"/>
    <d v="2022-04-21T00:00:00"/>
    <d v="1899-12-30T10:07:00"/>
    <x v="38"/>
    <s v="Q09, San Juan mouth"/>
    <s v="San Juan Estuary"/>
    <n v="1"/>
    <x v="0"/>
    <s v="Wild"/>
    <x v="0"/>
    <n v="3"/>
    <n v="1"/>
    <n v="2"/>
    <n v="43"/>
    <s v="BS"/>
  </r>
  <r>
    <x v="0"/>
    <x v="3"/>
    <n v="4"/>
    <x v="0"/>
    <n v="21"/>
    <d v="2022-04-21T00:00:00"/>
    <d v="1899-12-30T10:07:00"/>
    <x v="38"/>
    <s v="Q09, San Juan mouth"/>
    <s v="San Juan Estuary"/>
    <n v="1"/>
    <x v="1"/>
    <s v="Wild"/>
    <x v="0"/>
    <n v="2"/>
    <n v="1"/>
    <n v="2"/>
    <n v="40"/>
    <s v="BS"/>
  </r>
  <r>
    <x v="0"/>
    <x v="3"/>
    <n v="4"/>
    <x v="0"/>
    <n v="21"/>
    <d v="2022-04-21T00:00:00"/>
    <d v="1899-12-30T10:07:00"/>
    <x v="38"/>
    <s v="Q09, San Juan mouth"/>
    <s v="San Juan Estuary"/>
    <n v="1"/>
    <x v="2"/>
    <s v="Wild"/>
    <x v="1"/>
    <n v="8"/>
    <n v="1"/>
    <n v="4"/>
    <n v="6"/>
    <s v="BS"/>
  </r>
  <r>
    <x v="0"/>
    <x v="3"/>
    <n v="4"/>
    <x v="0"/>
    <n v="21"/>
    <d v="2022-04-21T00:00:00"/>
    <d v="1899-12-30T10:07:00"/>
    <x v="38"/>
    <s v="Q09, San Juan mouth"/>
    <s v="San Juan Estuary"/>
    <n v="1"/>
    <x v="3"/>
    <s v="Wild"/>
    <x v="1"/>
    <n v="9"/>
    <n v="1"/>
    <n v="4"/>
    <n v="6"/>
    <s v="BS"/>
  </r>
  <r>
    <x v="0"/>
    <x v="3"/>
    <n v="4"/>
    <x v="0"/>
    <n v="21"/>
    <d v="2022-04-21T00:00:00"/>
    <d v="1899-12-30T10:45:00"/>
    <x v="2"/>
    <s v="South Arm SJ (Old Mill)"/>
    <s v="San Juan Estuary"/>
    <n v="1"/>
    <x v="2"/>
    <s v="Wild"/>
    <x v="1"/>
    <n v="8"/>
    <n v="1"/>
    <n v="4"/>
    <n v="10"/>
    <s v="BS"/>
  </r>
  <r>
    <x v="0"/>
    <x v="3"/>
    <n v="4"/>
    <x v="0"/>
    <n v="21"/>
    <d v="2022-04-21T00:00:00"/>
    <d v="1899-12-30T10:45:00"/>
    <x v="2"/>
    <s v="South Arm SJ (Old Mill)"/>
    <s v="San Juan Estuary"/>
    <n v="1"/>
    <x v="3"/>
    <s v="Wild"/>
    <x v="1"/>
    <n v="9"/>
    <n v="1"/>
    <n v="4"/>
    <n v="4"/>
    <s v="BS"/>
  </r>
  <r>
    <x v="0"/>
    <x v="3"/>
    <n v="4"/>
    <x v="0"/>
    <n v="21"/>
    <d v="2022-04-21T00:00:00"/>
    <d v="1899-12-30T10:45:00"/>
    <x v="2"/>
    <s v="South Arm SJ (Old Mill)"/>
    <s v="San Juan Estuary"/>
    <n v="1"/>
    <x v="6"/>
    <s v="Wild"/>
    <x v="1"/>
    <n v="11"/>
    <n v="1"/>
    <n v="4"/>
    <n v="2"/>
    <s v="BS"/>
  </r>
  <r>
    <x v="3"/>
    <x v="3"/>
    <n v="5"/>
    <x v="1"/>
    <n v="17"/>
    <d v="2022-05-17T00:00:00"/>
    <d v="1899-12-30T08:39:00"/>
    <x v="26"/>
    <s v="Site 6, at upper logger station"/>
    <s v="Gordon Estuary"/>
    <n v="1"/>
    <x v="0"/>
    <s v="Wild"/>
    <x v="0"/>
    <n v="3"/>
    <n v="1"/>
    <n v="2"/>
    <n v="36"/>
    <s v="PS"/>
  </r>
  <r>
    <x v="3"/>
    <x v="3"/>
    <n v="5"/>
    <x v="1"/>
    <n v="17"/>
    <d v="2022-05-17T00:00:00"/>
    <d v="1899-12-30T08:39:00"/>
    <x v="26"/>
    <s v="Site 6, at upper logger station"/>
    <s v="Gordon Estuary"/>
    <n v="1"/>
    <x v="2"/>
    <s v="Wild"/>
    <x v="1"/>
    <n v="8"/>
    <n v="1"/>
    <n v="4"/>
    <n v="6"/>
    <s v="PS"/>
  </r>
  <r>
    <x v="3"/>
    <x v="3"/>
    <n v="5"/>
    <x v="1"/>
    <n v="17"/>
    <d v="2022-05-17T00:00:00"/>
    <d v="1899-12-30T08:39:00"/>
    <x v="26"/>
    <s v="Site 6, at upper logger station"/>
    <s v="Gordon Estuary"/>
    <n v="1"/>
    <x v="3"/>
    <s v="Wild"/>
    <x v="1"/>
    <n v="9"/>
    <n v="1"/>
    <n v="4"/>
    <n v="3"/>
    <s v="PS"/>
  </r>
  <r>
    <x v="3"/>
    <x v="3"/>
    <n v="5"/>
    <x v="1"/>
    <n v="17"/>
    <d v="2022-05-17T00:00:00"/>
    <d v="1899-12-30T09:02:00"/>
    <x v="28"/>
    <s v="Site 6, at creek inflow (SE corner of marsh)"/>
    <s v="Gordon Estuary"/>
    <n v="1"/>
    <x v="0"/>
    <s v="Wild"/>
    <x v="0"/>
    <n v="3"/>
    <n v="1"/>
    <n v="2"/>
    <n v="97"/>
    <s v="PS"/>
  </r>
  <r>
    <x v="3"/>
    <x v="3"/>
    <n v="5"/>
    <x v="1"/>
    <n v="17"/>
    <d v="2022-05-17T00:00:00"/>
    <d v="1899-12-30T09:02:00"/>
    <x v="28"/>
    <s v="Site 6, at creek inflow (SE corner of marsh)"/>
    <s v="Gordon Estuary"/>
    <n v="1"/>
    <x v="3"/>
    <s v="Wild"/>
    <x v="1"/>
    <n v="9"/>
    <n v="1"/>
    <n v="4"/>
    <n v="45"/>
    <s v="PS"/>
  </r>
  <r>
    <x v="3"/>
    <x v="3"/>
    <n v="5"/>
    <x v="1"/>
    <n v="17"/>
    <d v="2022-05-17T00:00:00"/>
    <d v="1899-12-30T09:38:00"/>
    <x v="25"/>
    <s v="Site 6, just upstream of bridge"/>
    <s v="Gordon Estuary"/>
    <n v="1"/>
    <x v="0"/>
    <s v="Wild"/>
    <x v="0"/>
    <n v="3"/>
    <n v="1"/>
    <n v="2"/>
    <n v="59"/>
    <s v="PS"/>
  </r>
  <r>
    <x v="3"/>
    <x v="3"/>
    <n v="5"/>
    <x v="1"/>
    <n v="17"/>
    <d v="2022-05-17T00:00:00"/>
    <d v="1899-12-30T09:38:00"/>
    <x v="25"/>
    <s v="Site 6, just upstream of bridge"/>
    <s v="Gordon Estuary"/>
    <n v="1"/>
    <x v="2"/>
    <s v="Wild"/>
    <x v="1"/>
    <n v="8"/>
    <n v="1"/>
    <n v="4"/>
    <n v="1"/>
    <s v="PS"/>
  </r>
  <r>
    <x v="3"/>
    <x v="3"/>
    <n v="5"/>
    <x v="1"/>
    <n v="17"/>
    <d v="2022-05-17T00:00:00"/>
    <d v="1899-12-30T09:38:00"/>
    <x v="25"/>
    <s v="Site 6, just upstream of bridge"/>
    <s v="Gordon Estuary"/>
    <n v="1"/>
    <x v="3"/>
    <s v="Wild"/>
    <x v="1"/>
    <n v="9"/>
    <n v="1"/>
    <n v="4"/>
    <n v="13"/>
    <s v="PS"/>
  </r>
  <r>
    <x v="3"/>
    <x v="3"/>
    <n v="5"/>
    <x v="1"/>
    <n v="17"/>
    <d v="2022-05-17T00:00:00"/>
    <d v="1899-12-30T09:56:00"/>
    <x v="16"/>
    <s v="Browns Slough Site 7 inlet left tidal channel"/>
    <s v="Gordon Estuary"/>
    <n v="1"/>
    <x v="0"/>
    <s v="Wild"/>
    <x v="0"/>
    <n v="3"/>
    <n v="1"/>
    <n v="2"/>
    <n v="17"/>
    <s v="PS"/>
  </r>
  <r>
    <x v="3"/>
    <x v="3"/>
    <n v="5"/>
    <x v="1"/>
    <n v="17"/>
    <d v="2022-05-17T00:00:00"/>
    <d v="1899-12-30T09:56:00"/>
    <x v="16"/>
    <s v="Browns Slough Site 7 inlet left tidal channel"/>
    <s v="Gordon Estuary"/>
    <n v="1"/>
    <x v="2"/>
    <s v="Wild"/>
    <x v="1"/>
    <n v="8"/>
    <n v="1"/>
    <n v="4"/>
    <n v="17"/>
    <s v="PS"/>
  </r>
  <r>
    <x v="3"/>
    <x v="3"/>
    <n v="5"/>
    <x v="1"/>
    <n v="17"/>
    <d v="2022-05-17T00:00:00"/>
    <d v="1899-12-30T09:56:00"/>
    <x v="16"/>
    <s v="Browns Slough Site 7 inlet left tidal channel"/>
    <s v="Gordon Estuary"/>
    <n v="1"/>
    <x v="3"/>
    <s v="Wild"/>
    <x v="1"/>
    <n v="9"/>
    <n v="1"/>
    <n v="4"/>
    <n v="144"/>
    <s v="PS"/>
  </r>
  <r>
    <x v="3"/>
    <x v="3"/>
    <n v="5"/>
    <x v="1"/>
    <n v="17"/>
    <d v="2022-05-17T00:00:00"/>
    <d v="1899-12-30T12:25:00"/>
    <x v="21"/>
    <s v="Site 5 main channel half way up"/>
    <s v="Gordon Estuary"/>
    <n v="1"/>
    <x v="0"/>
    <s v="Wild"/>
    <x v="0"/>
    <n v="3"/>
    <n v="1"/>
    <n v="2"/>
    <n v="925"/>
    <s v="PS"/>
  </r>
  <r>
    <x v="3"/>
    <x v="3"/>
    <n v="5"/>
    <x v="1"/>
    <n v="17"/>
    <d v="2022-05-17T00:00:00"/>
    <d v="1899-12-30T12:25:00"/>
    <x v="21"/>
    <s v="Site 5 main channel half way up"/>
    <s v="Gordon Estuary"/>
    <n v="1"/>
    <x v="2"/>
    <s v="Wild"/>
    <x v="1"/>
    <n v="8"/>
    <n v="1"/>
    <n v="4"/>
    <n v="111"/>
    <s v="PS"/>
  </r>
  <r>
    <x v="3"/>
    <x v="3"/>
    <n v="5"/>
    <x v="1"/>
    <n v="17"/>
    <d v="2022-05-17T00:00:00"/>
    <d v="1899-12-30T12:25:00"/>
    <x v="21"/>
    <s v="Site 5 main channel half way up"/>
    <s v="Gordon Estuary"/>
    <n v="1"/>
    <x v="3"/>
    <s v="Wild"/>
    <x v="1"/>
    <n v="9"/>
    <n v="1"/>
    <n v="4"/>
    <n v="403"/>
    <s v="PS"/>
  </r>
  <r>
    <x v="3"/>
    <x v="3"/>
    <n v="5"/>
    <x v="1"/>
    <n v="17"/>
    <d v="2022-05-17T00:00:00"/>
    <d v="1899-12-30T13:15:00"/>
    <x v="22"/>
    <s v="Site 5 main channel where stump sland channel comes in"/>
    <s v="Gordon Estuary"/>
    <n v="1"/>
    <x v="0"/>
    <s v="Wild"/>
    <x v="0"/>
    <n v="3"/>
    <n v="1"/>
    <n v="2"/>
    <n v="638"/>
    <s v="PS"/>
  </r>
  <r>
    <x v="3"/>
    <x v="3"/>
    <n v="5"/>
    <x v="1"/>
    <n v="17"/>
    <d v="2022-05-17T00:00:00"/>
    <d v="1899-12-30T13:15:00"/>
    <x v="22"/>
    <s v="Site 5 main channel where stump sland channel comes in"/>
    <s v="Gordon Estuary"/>
    <n v="1"/>
    <x v="2"/>
    <s v="Wild"/>
    <x v="1"/>
    <n v="8"/>
    <n v="1"/>
    <n v="4"/>
    <n v="2"/>
    <s v="PS"/>
  </r>
  <r>
    <x v="3"/>
    <x v="3"/>
    <n v="5"/>
    <x v="1"/>
    <n v="17"/>
    <d v="2022-05-17T00:00:00"/>
    <d v="1899-12-30T13:15:00"/>
    <x v="22"/>
    <s v="Site 5 main channel where stump sland channel comes in"/>
    <s v="Gordon Estuary"/>
    <n v="1"/>
    <x v="3"/>
    <s v="Wild"/>
    <x v="1"/>
    <n v="9"/>
    <n v="1"/>
    <n v="4"/>
    <n v="580"/>
    <s v="PS"/>
  </r>
  <r>
    <x v="3"/>
    <x v="3"/>
    <n v="5"/>
    <x v="1"/>
    <n v="17"/>
    <d v="2022-05-17T00:00:00"/>
    <d v="1899-12-30T14:00:00"/>
    <x v="35"/>
    <s v="Gravel bar on Gordon at Site 1"/>
    <s v="Gordon Estuary"/>
    <n v="1"/>
    <x v="0"/>
    <s v="Wild"/>
    <x v="0"/>
    <n v="3"/>
    <n v="1"/>
    <n v="2"/>
    <n v="1"/>
    <s v="BS"/>
  </r>
  <r>
    <x v="3"/>
    <x v="3"/>
    <n v="5"/>
    <x v="1"/>
    <n v="17"/>
    <d v="2022-05-17T00:00:00"/>
    <d v="1899-12-30T14:30:00"/>
    <x v="30"/>
    <s v="Gordon R. Site 1, Channel A at Gordon R."/>
    <s v="Gordon Estuary"/>
    <n v="1"/>
    <x v="0"/>
    <s v="Wild"/>
    <x v="0"/>
    <n v="3"/>
    <n v="1"/>
    <n v="2"/>
    <n v="107"/>
    <s v="PS"/>
  </r>
  <r>
    <x v="3"/>
    <x v="3"/>
    <n v="5"/>
    <x v="1"/>
    <n v="17"/>
    <d v="2022-05-17T00:00:00"/>
    <d v="1899-12-30T14:30:00"/>
    <x v="30"/>
    <s v="Gordon R. Site 1, Channel A at Gordon R."/>
    <s v="Gordon Estuary"/>
    <n v="1"/>
    <x v="2"/>
    <s v="Wild"/>
    <x v="1"/>
    <n v="8"/>
    <n v="1"/>
    <n v="4"/>
    <n v="4"/>
    <s v="PS"/>
  </r>
  <r>
    <x v="3"/>
    <x v="3"/>
    <n v="5"/>
    <x v="1"/>
    <n v="17"/>
    <d v="2022-05-17T00:00:00"/>
    <d v="1899-12-30T14:30:00"/>
    <x v="30"/>
    <s v="Gordon R. Site 1, Channel A at Gordon R."/>
    <s v="Gordon Estuary"/>
    <n v="1"/>
    <x v="3"/>
    <s v="Wild"/>
    <x v="1"/>
    <n v="9"/>
    <n v="1"/>
    <n v="4"/>
    <n v="162"/>
    <s v="PS"/>
  </r>
  <r>
    <x v="3"/>
    <x v="3"/>
    <n v="5"/>
    <x v="1"/>
    <n v="17"/>
    <d v="2022-05-17T00:00:00"/>
    <d v="1899-12-30T14:55:00"/>
    <x v="30"/>
    <s v="Gordon R. Site 1, Channel A at Gordon R."/>
    <s v="Gordon Estuary"/>
    <n v="1"/>
    <x v="0"/>
    <s v="Wild"/>
    <x v="0"/>
    <n v="3"/>
    <n v="1"/>
    <n v="2"/>
    <n v="2"/>
    <s v="PS"/>
  </r>
  <r>
    <x v="3"/>
    <x v="3"/>
    <n v="5"/>
    <x v="1"/>
    <n v="17"/>
    <d v="2022-05-17T00:00:00"/>
    <d v="1899-12-30T14:55:00"/>
    <x v="30"/>
    <s v="Gordon R. Site 1, Channel A at Gordon R."/>
    <s v="Gordon Estuary"/>
    <n v="1"/>
    <x v="3"/>
    <s v="Wild"/>
    <x v="1"/>
    <n v="9"/>
    <n v="1"/>
    <n v="4"/>
    <n v="3"/>
    <s v="PS"/>
  </r>
  <r>
    <x v="3"/>
    <x v="3"/>
    <n v="5"/>
    <x v="1"/>
    <n v="17"/>
    <d v="2022-05-17T00:00:00"/>
    <d v="1899-12-30T15:00:00"/>
    <x v="33"/>
    <s v="Gordon R. Site 1, Channel A 250 m in"/>
    <s v="Gordon Estuary"/>
    <n v="1"/>
    <x v="0"/>
    <s v="Wild"/>
    <x v="0"/>
    <n v="3"/>
    <n v="1"/>
    <n v="2"/>
    <n v="15"/>
    <s v="PS"/>
  </r>
  <r>
    <x v="3"/>
    <x v="3"/>
    <n v="5"/>
    <x v="1"/>
    <n v="17"/>
    <d v="2022-05-17T00:00:00"/>
    <d v="1899-12-30T15:00:00"/>
    <x v="33"/>
    <s v="Gordon R. Site 1, Channel A 250 m in"/>
    <s v="Gordon Estuary"/>
    <n v="1"/>
    <x v="2"/>
    <s v="Wild"/>
    <x v="1"/>
    <n v="8"/>
    <n v="1"/>
    <n v="4"/>
    <n v="1"/>
    <s v="PS"/>
  </r>
  <r>
    <x v="3"/>
    <x v="3"/>
    <n v="5"/>
    <x v="1"/>
    <n v="17"/>
    <d v="2022-05-17T00:00:00"/>
    <d v="1899-12-30T15:00:00"/>
    <x v="33"/>
    <s v="Gordon R. Site 1, Channel A 250 m in"/>
    <s v="Gordon Estuary"/>
    <n v="1"/>
    <x v="3"/>
    <s v="Wild"/>
    <x v="1"/>
    <n v="9"/>
    <n v="1"/>
    <n v="4"/>
    <n v="1"/>
    <s v="PS"/>
  </r>
  <r>
    <x v="3"/>
    <x v="3"/>
    <n v="5"/>
    <x v="1"/>
    <n v="17"/>
    <d v="2022-05-17T00:00:00"/>
    <d v="1899-12-30T15:33:00"/>
    <x v="33"/>
    <s v="Gordon R. Site 1, Channel A 250 m in"/>
    <s v="Gordon Estuary"/>
    <n v="1"/>
    <x v="0"/>
    <s v="Wild"/>
    <x v="0"/>
    <n v="3"/>
    <n v="1"/>
    <n v="2"/>
    <n v="38"/>
    <s v="PS"/>
  </r>
  <r>
    <x v="3"/>
    <x v="3"/>
    <n v="5"/>
    <x v="1"/>
    <n v="17"/>
    <d v="2022-05-17T00:00:00"/>
    <d v="1899-12-30T15:33:00"/>
    <x v="33"/>
    <s v="Gordon R. Site 1, Channel A 250 m in"/>
    <s v="Gordon Estuary"/>
    <n v="1"/>
    <x v="2"/>
    <s v="Wild"/>
    <x v="1"/>
    <n v="8"/>
    <n v="1"/>
    <n v="4"/>
    <n v="1"/>
    <s v="PS"/>
  </r>
  <r>
    <x v="3"/>
    <x v="3"/>
    <n v="5"/>
    <x v="1"/>
    <n v="17"/>
    <d v="2022-05-17T00:00:00"/>
    <d v="1899-12-30T15:33:00"/>
    <x v="33"/>
    <s v="Gordon R. Site 1, Channel A 250 m in"/>
    <s v="Gordon Estuary"/>
    <n v="1"/>
    <x v="3"/>
    <s v="Wild"/>
    <x v="1"/>
    <n v="9"/>
    <n v="1"/>
    <n v="4"/>
    <n v="3"/>
    <s v="PS"/>
  </r>
  <r>
    <x v="3"/>
    <x v="3"/>
    <n v="5"/>
    <x v="1"/>
    <n v="17"/>
    <d v="2022-05-17T00:00:00"/>
    <d v="1899-12-30T16:05:00"/>
    <x v="0"/>
    <s v="Pacheedah Shores Boat Ramp"/>
    <s v="Gordon Estuary"/>
    <n v="1"/>
    <x v="2"/>
    <s v="Wild"/>
    <x v="1"/>
    <n v="8"/>
    <n v="1"/>
    <n v="4"/>
    <n v="11"/>
    <s v="BS"/>
  </r>
  <r>
    <x v="3"/>
    <x v="3"/>
    <n v="5"/>
    <x v="1"/>
    <n v="17"/>
    <d v="2022-05-17T00:00:00"/>
    <d v="1899-12-30T16:05:00"/>
    <x v="0"/>
    <s v="Pacheedah Shores Boat Ramp"/>
    <s v="Gordon Estuary"/>
    <n v="1"/>
    <x v="3"/>
    <s v="Wild"/>
    <x v="1"/>
    <n v="9"/>
    <n v="1"/>
    <n v="4"/>
    <n v="35"/>
    <s v="BS"/>
  </r>
  <r>
    <x v="3"/>
    <x v="3"/>
    <n v="5"/>
    <x v="1"/>
    <n v="17"/>
    <d v="2022-05-17T00:00:00"/>
    <d v="1899-12-30T16:05:00"/>
    <x v="0"/>
    <s v="Pacheedah Shores Boat Ramp"/>
    <s v="Gordon Estuary"/>
    <n v="1"/>
    <x v="4"/>
    <s v="Wild"/>
    <x v="1"/>
    <n v="18"/>
    <n v="1"/>
    <n v="4"/>
    <n v="8"/>
    <s v="BS"/>
  </r>
  <r>
    <x v="3"/>
    <x v="3"/>
    <n v="5"/>
    <x v="1"/>
    <n v="17"/>
    <d v="2022-05-17T00:00:00"/>
    <d v="1899-12-30T16:05:00"/>
    <x v="0"/>
    <s v="Pacheedah Shores Boat Ramp"/>
    <s v="Gordon Estuary"/>
    <n v="1"/>
    <x v="5"/>
    <s v="Wild"/>
    <x v="1"/>
    <n v="15"/>
    <n v="1"/>
    <n v="4"/>
    <n v="7"/>
    <s v="BS"/>
  </r>
  <r>
    <x v="3"/>
    <x v="3"/>
    <n v="5"/>
    <x v="1"/>
    <n v="17"/>
    <d v="2022-05-17T00:00:00"/>
    <d v="1899-12-30T16:05:00"/>
    <x v="0"/>
    <s v="Pacheedah Shores Boat Ramp"/>
    <s v="Gordon Estuary"/>
    <n v="1"/>
    <x v="6"/>
    <s v="Wild"/>
    <x v="1"/>
    <n v="11"/>
    <n v="1"/>
    <n v="4"/>
    <n v="1"/>
    <s v="BS"/>
  </r>
  <r>
    <x v="3"/>
    <x v="3"/>
    <n v="5"/>
    <x v="1"/>
    <n v="17"/>
    <d v="2022-05-17T00:00:00"/>
    <d v="1899-12-30T16:20:00"/>
    <x v="9"/>
    <s v="Q Jeff (right bank opposite N. Arm confl.)"/>
    <s v="Gordon Estuary"/>
    <n v="1"/>
    <x v="2"/>
    <s v="Wild"/>
    <x v="1"/>
    <n v="8"/>
    <n v="1"/>
    <n v="4"/>
    <n v="5"/>
    <s v="BS"/>
  </r>
  <r>
    <x v="3"/>
    <x v="3"/>
    <n v="5"/>
    <x v="1"/>
    <n v="17"/>
    <d v="2022-05-17T00:00:00"/>
    <d v="1899-12-30T16:20:00"/>
    <x v="9"/>
    <s v="Q Jeff (right bank opposite N. Arm confl.)"/>
    <s v="Gordon Estuary"/>
    <n v="1"/>
    <x v="3"/>
    <s v="Wild"/>
    <x v="1"/>
    <n v="9"/>
    <n v="1"/>
    <n v="4"/>
    <n v="25"/>
    <s v="BS"/>
  </r>
  <r>
    <x v="3"/>
    <x v="3"/>
    <n v="5"/>
    <x v="1"/>
    <n v="17"/>
    <d v="2022-05-17T00:00:00"/>
    <d v="1899-12-30T16:20:00"/>
    <x v="9"/>
    <s v="Q Jeff (right bank opposite N. Arm confl.)"/>
    <s v="Gordon Estuary"/>
    <n v="1"/>
    <x v="4"/>
    <s v="Wild"/>
    <x v="1"/>
    <n v="18"/>
    <n v="1"/>
    <n v="4"/>
    <n v="10"/>
    <s v="BS"/>
  </r>
  <r>
    <x v="3"/>
    <x v="3"/>
    <n v="5"/>
    <x v="1"/>
    <n v="17"/>
    <d v="2022-05-17T00:00:00"/>
    <d v="1899-12-30T16:20:00"/>
    <x v="9"/>
    <s v="Q Jeff (right bank opposite N. Arm confl.)"/>
    <s v="Gordon Estuary"/>
    <n v="1"/>
    <x v="5"/>
    <s v="Wild"/>
    <x v="1"/>
    <n v="15"/>
    <n v="1"/>
    <n v="4"/>
    <n v="4"/>
    <s v="BS"/>
  </r>
  <r>
    <x v="3"/>
    <x v="3"/>
    <n v="5"/>
    <x v="1"/>
    <n v="17"/>
    <d v="2022-05-17T00:00:00"/>
    <d v="1899-12-30T16:20:00"/>
    <x v="9"/>
    <s v="Q Jeff (right bank opposite N. Arm confl.)"/>
    <s v="Gordon Estuary"/>
    <n v="1"/>
    <x v="1"/>
    <s v="Wild"/>
    <x v="0"/>
    <n v="2"/>
    <n v="1"/>
    <n v="2"/>
    <n v="2"/>
    <s v="BS"/>
  </r>
  <r>
    <x v="3"/>
    <x v="3"/>
    <n v="5"/>
    <x v="1"/>
    <n v="17"/>
    <d v="2022-05-17T00:00:00"/>
    <d v="1899-12-30T16:20:00"/>
    <x v="9"/>
    <s v="Q Jeff (right bank opposite N. Arm confl.)"/>
    <s v="Gordon Estuary"/>
    <n v="1"/>
    <x v="0"/>
    <s v="Wild"/>
    <x v="0"/>
    <n v="3"/>
    <n v="1"/>
    <n v="2"/>
    <n v="1"/>
    <s v="BS"/>
  </r>
  <r>
    <x v="4"/>
    <x v="3"/>
    <n v="5"/>
    <x v="1"/>
    <n v="22"/>
    <d v="2022-05-22T00:00:00"/>
    <d v="1899-12-30T11:45:00"/>
    <x v="10"/>
    <s v="Q Helen, top of Island Road"/>
    <s v="San Juan Estuary"/>
    <n v="1"/>
    <x v="0"/>
    <s v="Wild"/>
    <x v="0"/>
    <n v="3"/>
    <n v="1"/>
    <n v="2"/>
    <n v="1"/>
    <s v="BS"/>
  </r>
  <r>
    <x v="4"/>
    <x v="3"/>
    <n v="5"/>
    <x v="1"/>
    <n v="24"/>
    <d v="2022-05-24T00:00:00"/>
    <d v="1899-12-30T10:09:00"/>
    <x v="10"/>
    <s v="Q Helen, top of Island Road"/>
    <s v="San Juan Estuary"/>
    <n v="1"/>
    <x v="2"/>
    <s v="Wild"/>
    <x v="1"/>
    <n v="8"/>
    <n v="1"/>
    <n v="4"/>
    <n v="7"/>
    <s v="BS"/>
  </r>
  <r>
    <x v="4"/>
    <x v="3"/>
    <n v="5"/>
    <x v="1"/>
    <n v="24"/>
    <d v="2022-05-24T00:00:00"/>
    <d v="1899-12-30T10:09:00"/>
    <x v="10"/>
    <s v="Q Helen, top of Island Road"/>
    <s v="San Juan Estuary"/>
    <n v="1"/>
    <x v="6"/>
    <s v="Wild"/>
    <x v="1"/>
    <n v="11"/>
    <n v="1"/>
    <n v="4"/>
    <n v="5"/>
    <s v="BS"/>
  </r>
  <r>
    <x v="4"/>
    <x v="3"/>
    <n v="5"/>
    <x v="1"/>
    <n v="24"/>
    <d v="2022-05-24T00:00:00"/>
    <d v="1899-12-30T10:40:00"/>
    <x v="15"/>
    <s v="Q07, Central/South Arm confluence"/>
    <s v="San Juan Estuary"/>
    <n v="1"/>
    <x v="0"/>
    <s v="Wild"/>
    <x v="0"/>
    <n v="3"/>
    <n v="1"/>
    <n v="2"/>
    <n v="1"/>
    <s v="BS"/>
  </r>
  <r>
    <x v="4"/>
    <x v="3"/>
    <n v="5"/>
    <x v="1"/>
    <n v="24"/>
    <d v="2022-05-24T00:00:00"/>
    <d v="1899-12-30T10:40:00"/>
    <x v="15"/>
    <s v="Q07, Central/South Arm confluence"/>
    <s v="San Juan Estuary"/>
    <n v="1"/>
    <x v="2"/>
    <s v="Wild"/>
    <x v="1"/>
    <n v="8"/>
    <n v="1"/>
    <n v="4"/>
    <n v="17"/>
    <s v="BS"/>
  </r>
  <r>
    <x v="4"/>
    <x v="3"/>
    <n v="5"/>
    <x v="1"/>
    <n v="24"/>
    <d v="2022-05-24T00:00:00"/>
    <d v="1899-12-30T10:40:00"/>
    <x v="15"/>
    <s v="Q07, Central/South Arm confluence"/>
    <s v="San Juan Estuary"/>
    <n v="1"/>
    <x v="3"/>
    <s v="Wild"/>
    <x v="1"/>
    <n v="9"/>
    <n v="1"/>
    <n v="4"/>
    <n v="1"/>
    <s v="BS"/>
  </r>
  <r>
    <x v="4"/>
    <x v="3"/>
    <n v="5"/>
    <x v="1"/>
    <n v="24"/>
    <d v="2022-05-24T00:00:00"/>
    <d v="1899-12-30T10:40:00"/>
    <x v="15"/>
    <s v="Q07, Central/South Arm confluence"/>
    <s v="San Juan Estuary"/>
    <n v="1"/>
    <x v="6"/>
    <s v="Wild"/>
    <x v="1"/>
    <n v="11"/>
    <n v="1"/>
    <n v="4"/>
    <n v="2"/>
    <s v="BS"/>
  </r>
  <r>
    <x v="4"/>
    <x v="3"/>
    <n v="5"/>
    <x v="1"/>
    <n v="24"/>
    <d v="2022-05-24T00:00:00"/>
    <d v="1899-12-30T11:10:00"/>
    <x v="2"/>
    <s v="South Arm SJ (Old Mill)"/>
    <s v="San Juan Estuary"/>
    <n v="1"/>
    <x v="2"/>
    <s v="Wild"/>
    <x v="1"/>
    <n v="8"/>
    <n v="1"/>
    <n v="4"/>
    <n v="52"/>
    <s v="BS"/>
  </r>
  <r>
    <x v="4"/>
    <x v="3"/>
    <n v="5"/>
    <x v="1"/>
    <n v="24"/>
    <d v="2022-05-24T00:00:00"/>
    <d v="1899-12-30T11:10:00"/>
    <x v="2"/>
    <s v="South Arm SJ (Old Mill)"/>
    <s v="San Juan Estuary"/>
    <n v="1"/>
    <x v="3"/>
    <s v="Wild"/>
    <x v="1"/>
    <n v="9"/>
    <n v="1"/>
    <n v="4"/>
    <n v="145"/>
    <s v="BS"/>
  </r>
  <r>
    <x v="4"/>
    <x v="3"/>
    <n v="5"/>
    <x v="1"/>
    <n v="24"/>
    <d v="2022-05-24T00:00:00"/>
    <d v="1899-12-30T11:10:00"/>
    <x v="2"/>
    <s v="South Arm SJ (Old Mill)"/>
    <s v="San Juan Estuary"/>
    <n v="1"/>
    <x v="6"/>
    <s v="Wild"/>
    <x v="1"/>
    <n v="11"/>
    <n v="1"/>
    <n v="4"/>
    <n v="6"/>
    <s v="BS"/>
  </r>
  <r>
    <x v="4"/>
    <x v="3"/>
    <n v="5"/>
    <x v="1"/>
    <n v="24"/>
    <d v="2022-05-24T00:00:00"/>
    <d v="1899-12-30T11:10:00"/>
    <x v="2"/>
    <s v="South Arm SJ (Old Mill)"/>
    <s v="San Juan Estuary"/>
    <n v="1"/>
    <x v="0"/>
    <s v="Wild"/>
    <x v="0"/>
    <n v="3"/>
    <n v="1"/>
    <n v="2"/>
    <n v="14"/>
    <s v="BS"/>
  </r>
  <r>
    <x v="4"/>
    <x v="3"/>
    <n v="5"/>
    <x v="1"/>
    <n v="24"/>
    <d v="2022-05-24T00:00:00"/>
    <d v="1899-12-30T11:10:00"/>
    <x v="2"/>
    <s v="South Arm SJ (Old Mill)"/>
    <s v="San Juan Estuary"/>
    <n v="1"/>
    <x v="9"/>
    <s v="Wild"/>
    <x v="0"/>
    <n v="5"/>
    <n v="1"/>
    <n v="2"/>
    <n v="5"/>
    <s v="BS"/>
  </r>
  <r>
    <x v="4"/>
    <x v="3"/>
    <n v="5"/>
    <x v="1"/>
    <n v="24"/>
    <d v="2022-05-24T00:00:00"/>
    <d v="1899-12-30T11:50:00"/>
    <x v="18"/>
    <s v="Inside Site 7 inlet on south side"/>
    <s v="Gordon Estuary"/>
    <n v="1"/>
    <x v="1"/>
    <s v="Wild"/>
    <x v="0"/>
    <n v="2"/>
    <n v="1"/>
    <n v="2"/>
    <n v="3"/>
    <s v="BS"/>
  </r>
  <r>
    <x v="4"/>
    <x v="3"/>
    <n v="5"/>
    <x v="1"/>
    <n v="24"/>
    <d v="2022-05-24T00:00:00"/>
    <d v="1899-12-30T11:50:00"/>
    <x v="18"/>
    <s v="Inside Site 7 inlet on south side"/>
    <s v="Gordon Estuary"/>
    <n v="1"/>
    <x v="0"/>
    <s v="Wild"/>
    <x v="0"/>
    <n v="3"/>
    <n v="1"/>
    <n v="2"/>
    <n v="261"/>
    <s v="BS"/>
  </r>
  <r>
    <x v="4"/>
    <x v="3"/>
    <n v="5"/>
    <x v="1"/>
    <n v="24"/>
    <d v="2022-05-24T00:00:00"/>
    <d v="1899-12-30T11:50:00"/>
    <x v="18"/>
    <s v="Inside Site 7 inlet on south side"/>
    <s v="Gordon Estuary"/>
    <n v="1"/>
    <x v="9"/>
    <s v="Wild"/>
    <x v="0"/>
    <n v="5"/>
    <n v="1"/>
    <n v="2"/>
    <n v="4"/>
    <s v="BS"/>
  </r>
  <r>
    <x v="4"/>
    <x v="3"/>
    <n v="5"/>
    <x v="1"/>
    <n v="24"/>
    <d v="2022-05-24T00:00:00"/>
    <d v="1899-12-30T11:50:00"/>
    <x v="18"/>
    <s v="Inside Site 7 inlet on south side"/>
    <s v="Gordon Estuary"/>
    <n v="1"/>
    <x v="2"/>
    <s v="Wild"/>
    <x v="1"/>
    <n v="8"/>
    <n v="1"/>
    <n v="4"/>
    <n v="11"/>
    <s v="BS"/>
  </r>
  <r>
    <x v="4"/>
    <x v="3"/>
    <n v="5"/>
    <x v="1"/>
    <n v="24"/>
    <d v="2022-05-24T00:00:00"/>
    <d v="1899-12-30T11:50:00"/>
    <x v="18"/>
    <s v="Inside Site 7 inlet on south side"/>
    <s v="Gordon Estuary"/>
    <n v="1"/>
    <x v="5"/>
    <s v="Wild"/>
    <x v="1"/>
    <n v="15"/>
    <n v="1"/>
    <n v="4"/>
    <n v="1"/>
    <s v="BS"/>
  </r>
  <r>
    <x v="4"/>
    <x v="3"/>
    <n v="5"/>
    <x v="1"/>
    <n v="24"/>
    <d v="2022-05-24T00:00:00"/>
    <d v="1899-12-30T14:05:00"/>
    <x v="25"/>
    <s v="Site 6, just upstream of bridge"/>
    <s v="Gordon Estuary"/>
    <n v="1"/>
    <x v="2"/>
    <s v="Wild"/>
    <x v="1"/>
    <n v="8"/>
    <n v="1"/>
    <n v="4"/>
    <n v="6"/>
    <s v="PS"/>
  </r>
  <r>
    <x v="4"/>
    <x v="3"/>
    <n v="5"/>
    <x v="1"/>
    <n v="24"/>
    <d v="2022-05-24T00:00:00"/>
    <d v="1899-12-30T14:05:00"/>
    <x v="25"/>
    <s v="Site 6, just upstream of bridge"/>
    <s v="Gordon Estuary"/>
    <n v="1"/>
    <x v="3"/>
    <s v="Wild"/>
    <x v="1"/>
    <n v="9"/>
    <n v="1"/>
    <n v="4"/>
    <n v="94"/>
    <s v="PS"/>
  </r>
  <r>
    <x v="4"/>
    <x v="3"/>
    <n v="5"/>
    <x v="1"/>
    <n v="24"/>
    <d v="2022-05-24T00:00:00"/>
    <d v="1899-12-30T14:05:00"/>
    <x v="25"/>
    <s v="Site 6, just upstream of bridge"/>
    <s v="Gordon Estuary"/>
    <n v="1"/>
    <x v="0"/>
    <s v="Wild"/>
    <x v="0"/>
    <n v="3"/>
    <n v="1"/>
    <n v="2"/>
    <n v="49"/>
    <s v="PS"/>
  </r>
  <r>
    <x v="4"/>
    <x v="3"/>
    <n v="5"/>
    <x v="1"/>
    <n v="24"/>
    <d v="2022-05-24T00:00:00"/>
    <d v="1899-12-30T14:45:00"/>
    <x v="36"/>
    <s v="Site 6, straight channel"/>
    <s v="Gordon Estuary"/>
    <n v="1"/>
    <x v="0"/>
    <s v="Wild"/>
    <x v="0"/>
    <n v="3"/>
    <n v="1"/>
    <n v="2"/>
    <n v="38"/>
    <s v="PS"/>
  </r>
  <r>
    <x v="4"/>
    <x v="3"/>
    <n v="5"/>
    <x v="1"/>
    <n v="24"/>
    <d v="2022-05-24T00:00:00"/>
    <d v="1899-12-30T14:45:00"/>
    <x v="36"/>
    <s v="Site 6, straight channel"/>
    <s v="Gordon Estuary"/>
    <n v="1"/>
    <x v="2"/>
    <s v="Wild"/>
    <x v="1"/>
    <n v="8"/>
    <n v="1"/>
    <n v="4"/>
    <n v="1"/>
    <s v="PS"/>
  </r>
  <r>
    <x v="4"/>
    <x v="3"/>
    <n v="5"/>
    <x v="1"/>
    <n v="24"/>
    <d v="2022-05-24T00:00:00"/>
    <d v="1899-12-30T14:45:00"/>
    <x v="36"/>
    <s v="Site 6, straight channel"/>
    <s v="Gordon Estuary"/>
    <n v="1"/>
    <x v="3"/>
    <s v="Wild"/>
    <x v="1"/>
    <n v="9"/>
    <n v="1"/>
    <n v="4"/>
    <n v="1"/>
    <s v="PS"/>
  </r>
  <r>
    <x v="4"/>
    <x v="3"/>
    <n v="5"/>
    <x v="1"/>
    <n v="24"/>
    <d v="2022-05-24T00:00:00"/>
    <d v="1899-12-30T15:11:00"/>
    <x v="26"/>
    <s v="Site 6, at upper logger station"/>
    <s v="Gordon Estuary"/>
    <n v="1"/>
    <x v="0"/>
    <s v="Wild"/>
    <x v="0"/>
    <n v="3"/>
    <n v="1"/>
    <n v="2"/>
    <n v="37"/>
    <s v="PS"/>
  </r>
  <r>
    <x v="4"/>
    <x v="3"/>
    <n v="5"/>
    <x v="1"/>
    <n v="24"/>
    <d v="2022-05-24T00:00:00"/>
    <d v="1899-12-30T15:11:00"/>
    <x v="26"/>
    <s v="Site 6, at upper logger station"/>
    <s v="Gordon Estuary"/>
    <n v="1"/>
    <x v="2"/>
    <s v="Wild"/>
    <x v="1"/>
    <n v="8"/>
    <n v="1"/>
    <n v="4"/>
    <n v="4"/>
    <s v="PS"/>
  </r>
  <r>
    <x v="4"/>
    <x v="3"/>
    <n v="5"/>
    <x v="1"/>
    <n v="24"/>
    <d v="2022-05-24T00:00:00"/>
    <d v="1899-12-30T15:11:00"/>
    <x v="26"/>
    <s v="Site 6, at upper logger station"/>
    <s v="Gordon Estuary"/>
    <n v="1"/>
    <x v="3"/>
    <s v="Wild"/>
    <x v="1"/>
    <n v="9"/>
    <n v="1"/>
    <n v="4"/>
    <n v="6"/>
    <s v="PS"/>
  </r>
  <r>
    <x v="4"/>
    <x v="3"/>
    <n v="5"/>
    <x v="1"/>
    <n v="25"/>
    <d v="2022-05-25T00:00:00"/>
    <d v="1899-12-30T09:42:00"/>
    <x v="35"/>
    <s v="Gravel bar on Gordon at Site 1"/>
    <s v="Gordon Estuary"/>
    <n v="1"/>
    <x v="0"/>
    <s v="Wild"/>
    <x v="0"/>
    <n v="3"/>
    <n v="1"/>
    <n v="2"/>
    <n v="41"/>
    <s v="BS"/>
  </r>
  <r>
    <x v="4"/>
    <x v="3"/>
    <n v="5"/>
    <x v="1"/>
    <n v="25"/>
    <d v="2022-05-25T00:00:00"/>
    <d v="1899-12-30T09:42:00"/>
    <x v="35"/>
    <s v="Gravel bar on Gordon at Site 1"/>
    <s v="Gordon Estuary"/>
    <n v="1"/>
    <x v="2"/>
    <s v="Wild"/>
    <x v="1"/>
    <n v="8"/>
    <n v="1"/>
    <n v="4"/>
    <n v="37"/>
    <s v="BS"/>
  </r>
  <r>
    <x v="4"/>
    <x v="3"/>
    <n v="5"/>
    <x v="1"/>
    <n v="25"/>
    <d v="2022-05-25T00:00:00"/>
    <d v="1899-12-30T10:12:00"/>
    <x v="30"/>
    <s v="Gordon R. Site 1, Channel A at Gordon R."/>
    <s v="Gordon Estuary"/>
    <n v="1"/>
    <x v="0"/>
    <s v="Wild"/>
    <x v="0"/>
    <n v="3"/>
    <n v="1"/>
    <n v="2"/>
    <n v="143"/>
    <s v="PS"/>
  </r>
  <r>
    <x v="4"/>
    <x v="3"/>
    <n v="5"/>
    <x v="1"/>
    <n v="25"/>
    <d v="2022-05-25T00:00:00"/>
    <d v="1899-12-30T10:12:00"/>
    <x v="30"/>
    <s v="Gordon R. Site 1, Channel A at Gordon R."/>
    <s v="Gordon Estuary"/>
    <n v="1"/>
    <x v="2"/>
    <s v="Wild"/>
    <x v="1"/>
    <n v="8"/>
    <n v="1"/>
    <n v="4"/>
    <n v="8"/>
    <s v="PS"/>
  </r>
  <r>
    <x v="4"/>
    <x v="3"/>
    <n v="5"/>
    <x v="1"/>
    <n v="25"/>
    <d v="2022-05-25T00:00:00"/>
    <d v="1899-12-30T10:12:00"/>
    <x v="30"/>
    <s v="Gordon R. Site 1, Channel A at Gordon R."/>
    <s v="Gordon Estuary"/>
    <n v="1"/>
    <x v="3"/>
    <s v="Wild"/>
    <x v="1"/>
    <n v="9"/>
    <n v="1"/>
    <n v="4"/>
    <n v="188"/>
    <s v="PS"/>
  </r>
  <r>
    <x v="4"/>
    <x v="3"/>
    <n v="5"/>
    <x v="1"/>
    <n v="25"/>
    <d v="2022-05-25T00:00:00"/>
    <d v="1899-12-30T10:59:00"/>
    <x v="31"/>
    <s v="Gordon R. Site 1, Channel B at Gordon R."/>
    <s v="Gordon Estuary"/>
    <n v="1"/>
    <x v="0"/>
    <s v="Wild"/>
    <x v="0"/>
    <n v="3"/>
    <n v="1"/>
    <n v="2"/>
    <n v="4"/>
    <s v="PS"/>
  </r>
  <r>
    <x v="4"/>
    <x v="3"/>
    <n v="5"/>
    <x v="1"/>
    <n v="25"/>
    <d v="2022-05-25T00:00:00"/>
    <d v="1899-12-30T11:04:00"/>
    <x v="33"/>
    <s v="Gordon R. Site 1, Channel A 250 m in"/>
    <s v="Gordon Estuary"/>
    <n v="1"/>
    <x v="0"/>
    <s v="Wild"/>
    <x v="0"/>
    <n v="3"/>
    <n v="1"/>
    <n v="2"/>
    <n v="126"/>
    <s v="PS"/>
  </r>
  <r>
    <x v="4"/>
    <x v="3"/>
    <n v="5"/>
    <x v="1"/>
    <n v="25"/>
    <d v="2022-05-25T00:00:00"/>
    <d v="1899-12-30T11:04:00"/>
    <x v="33"/>
    <s v="Gordon R. Site 1, Channel A 250 m in"/>
    <s v="Gordon Estuary"/>
    <n v="1"/>
    <x v="1"/>
    <s v="Wild"/>
    <x v="0"/>
    <n v="2"/>
    <n v="1"/>
    <n v="2"/>
    <n v="1"/>
    <s v="PS"/>
  </r>
  <r>
    <x v="4"/>
    <x v="3"/>
    <n v="5"/>
    <x v="1"/>
    <n v="25"/>
    <d v="2022-05-25T00:00:00"/>
    <d v="1899-12-30T11:31:00"/>
    <x v="30"/>
    <s v="Gordon R. Site 1, Channel A at Gordon R."/>
    <s v="Gordon Estuary"/>
    <n v="1"/>
    <x v="0"/>
    <s v="Wild"/>
    <x v="0"/>
    <n v="3"/>
    <n v="1"/>
    <n v="2"/>
    <n v="19"/>
    <s v="PS"/>
  </r>
  <r>
    <x v="4"/>
    <x v="3"/>
    <n v="5"/>
    <x v="1"/>
    <n v="25"/>
    <d v="2022-05-25T00:00:00"/>
    <d v="1899-12-30T11:31:00"/>
    <x v="30"/>
    <s v="Gordon R. Site 1, Channel A at Gordon R."/>
    <s v="Gordon Estuary"/>
    <n v="1"/>
    <x v="2"/>
    <s v="Wild"/>
    <x v="1"/>
    <n v="8"/>
    <n v="1"/>
    <n v="4"/>
    <n v="10"/>
    <s v="PS"/>
  </r>
  <r>
    <x v="4"/>
    <x v="3"/>
    <n v="5"/>
    <x v="1"/>
    <n v="25"/>
    <d v="2022-05-25T00:00:00"/>
    <d v="1899-12-30T11:31:00"/>
    <x v="30"/>
    <s v="Gordon R. Site 1, Channel A at Gordon R."/>
    <s v="Gordon Estuary"/>
    <n v="1"/>
    <x v="3"/>
    <s v="Wild"/>
    <x v="1"/>
    <n v="9"/>
    <n v="1"/>
    <n v="4"/>
    <n v="27"/>
    <s v="PS"/>
  </r>
  <r>
    <x v="4"/>
    <x v="3"/>
    <n v="5"/>
    <x v="1"/>
    <n v="25"/>
    <d v="2022-05-25T00:00:00"/>
    <d v="1899-12-30T15:16:00"/>
    <x v="20"/>
    <s v="On point at confluence of N. Arm and Brown's Slough"/>
    <s v="Gordon Estuary"/>
    <n v="1"/>
    <x v="0"/>
    <s v="Wild"/>
    <x v="0"/>
    <n v="3"/>
    <n v="1"/>
    <n v="2"/>
    <n v="1"/>
    <s v="BS"/>
  </r>
  <r>
    <x v="4"/>
    <x v="3"/>
    <n v="5"/>
    <x v="1"/>
    <n v="25"/>
    <d v="2022-05-25T00:00:00"/>
    <d v="1899-12-30T15:16:00"/>
    <x v="20"/>
    <s v="On point at confluence of N. Arm and Brown's Slough"/>
    <s v="Gordon Estuary"/>
    <n v="1"/>
    <x v="9"/>
    <s v="Wild"/>
    <x v="0"/>
    <n v="5"/>
    <n v="1"/>
    <n v="2"/>
    <n v="1"/>
    <s v="BS"/>
  </r>
  <r>
    <x v="4"/>
    <x v="3"/>
    <n v="5"/>
    <x v="1"/>
    <n v="25"/>
    <d v="2022-05-25T00:00:00"/>
    <d v="1899-12-30T15:16:00"/>
    <x v="20"/>
    <s v="On point at confluence of N. Arm and Brown's Slough"/>
    <s v="Gordon Estuary"/>
    <n v="1"/>
    <x v="2"/>
    <s v="Wild"/>
    <x v="1"/>
    <n v="8"/>
    <n v="1"/>
    <n v="4"/>
    <n v="5"/>
    <s v="BS"/>
  </r>
  <r>
    <x v="4"/>
    <x v="3"/>
    <n v="5"/>
    <x v="1"/>
    <n v="25"/>
    <d v="2022-05-25T00:00:00"/>
    <d v="1899-12-30T15:16:00"/>
    <x v="20"/>
    <s v="On point at confluence of N. Arm and Brown's Slough"/>
    <s v="Gordon Estuary"/>
    <n v="1"/>
    <x v="3"/>
    <s v="Wild"/>
    <x v="1"/>
    <n v="9"/>
    <n v="1"/>
    <n v="4"/>
    <n v="4"/>
    <s v="BS"/>
  </r>
  <r>
    <x v="4"/>
    <x v="3"/>
    <n v="5"/>
    <x v="1"/>
    <n v="25"/>
    <d v="2022-05-25T00:00:00"/>
    <d v="1899-12-30T15:16:00"/>
    <x v="20"/>
    <s v="On point at confluence of N. Arm and Brown's Slough"/>
    <s v="Gordon Estuary"/>
    <n v="1"/>
    <x v="4"/>
    <s v="Wild"/>
    <x v="1"/>
    <n v="18"/>
    <n v="1"/>
    <n v="4"/>
    <n v="3"/>
    <s v="BS"/>
  </r>
  <r>
    <x v="4"/>
    <x v="3"/>
    <n v="5"/>
    <x v="1"/>
    <n v="25"/>
    <d v="2022-05-25T00:00:00"/>
    <d v="1899-12-30T15:16:00"/>
    <x v="20"/>
    <s v="On point at confluence of N. Arm and Brown's Slough"/>
    <s v="Gordon Estuary"/>
    <n v="1"/>
    <x v="5"/>
    <s v="Wild"/>
    <x v="1"/>
    <n v="15"/>
    <n v="1"/>
    <n v="4"/>
    <n v="2"/>
    <s v="BS"/>
  </r>
  <r>
    <x v="4"/>
    <x v="3"/>
    <n v="5"/>
    <x v="1"/>
    <n v="25"/>
    <d v="2022-05-25T00:00:00"/>
    <d v="1899-12-30T15:16:00"/>
    <x v="20"/>
    <s v="On point at confluence of N. Arm and Brown's Slough"/>
    <s v="Gordon Estuary"/>
    <n v="1"/>
    <x v="6"/>
    <s v="Wild"/>
    <x v="1"/>
    <n v="11"/>
    <n v="1"/>
    <n v="4"/>
    <n v="5"/>
    <s v="BS"/>
  </r>
  <r>
    <x v="4"/>
    <x v="3"/>
    <n v="5"/>
    <x v="1"/>
    <n v="27"/>
    <d v="2022-05-27T00:00:00"/>
    <d v="1899-12-30T10:53:00"/>
    <x v="15"/>
    <s v="Q07, Central/South Arm confluence"/>
    <s v="San Juan Estuary"/>
    <n v="1"/>
    <x v="0"/>
    <s v="Wild"/>
    <x v="0"/>
    <n v="3"/>
    <n v="1"/>
    <n v="2"/>
    <n v="18"/>
    <s v="BS"/>
  </r>
  <r>
    <x v="4"/>
    <x v="3"/>
    <n v="5"/>
    <x v="1"/>
    <n v="27"/>
    <d v="2022-05-27T00:00:00"/>
    <d v="1899-12-30T10:53:00"/>
    <x v="15"/>
    <s v="Q07, Central/South Arm confluence"/>
    <s v="San Juan Estuary"/>
    <n v="1"/>
    <x v="9"/>
    <s v="Wild"/>
    <x v="0"/>
    <n v="5"/>
    <n v="1"/>
    <n v="2"/>
    <n v="17"/>
    <s v="BS"/>
  </r>
  <r>
    <x v="4"/>
    <x v="3"/>
    <n v="5"/>
    <x v="1"/>
    <n v="27"/>
    <d v="2022-05-27T00:00:00"/>
    <d v="1899-12-30T10:53:00"/>
    <x v="15"/>
    <s v="Q07, Central/South Arm confluence"/>
    <s v="San Juan Estuary"/>
    <n v="1"/>
    <x v="9"/>
    <s v="Wild"/>
    <x v="3"/>
    <n v="5"/>
    <n v="1"/>
    <n v="3"/>
    <n v="6"/>
    <s v="BS"/>
  </r>
  <r>
    <x v="4"/>
    <x v="3"/>
    <n v="5"/>
    <x v="1"/>
    <n v="27"/>
    <d v="2022-05-27T00:00:00"/>
    <d v="1899-12-30T10:53:00"/>
    <x v="15"/>
    <s v="Q07, Central/South Arm confluence"/>
    <s v="San Juan Estuary"/>
    <n v="1"/>
    <x v="3"/>
    <s v="Wild"/>
    <x v="1"/>
    <n v="9"/>
    <n v="1"/>
    <n v="4"/>
    <n v="34"/>
    <s v="BS"/>
  </r>
  <r>
    <x v="4"/>
    <x v="3"/>
    <n v="5"/>
    <x v="1"/>
    <n v="27"/>
    <d v="2022-05-27T00:00:00"/>
    <d v="1899-12-30T10:53:00"/>
    <x v="15"/>
    <s v="Q07, Central/South Arm confluence"/>
    <s v="San Juan Estuary"/>
    <n v="1"/>
    <x v="5"/>
    <s v="Wild"/>
    <x v="1"/>
    <n v="15"/>
    <n v="1"/>
    <n v="4"/>
    <n v="14"/>
    <s v="BS"/>
  </r>
  <r>
    <x v="4"/>
    <x v="3"/>
    <n v="5"/>
    <x v="1"/>
    <n v="27"/>
    <d v="2022-05-27T00:00:00"/>
    <d v="1899-12-30T10:53:00"/>
    <x v="15"/>
    <s v="Q07, Central/South Arm confluence"/>
    <s v="San Juan Estuary"/>
    <n v="1"/>
    <x v="2"/>
    <s v="Wild"/>
    <x v="1"/>
    <n v="8"/>
    <n v="1"/>
    <n v="4"/>
    <n v="36"/>
    <s v="BS"/>
  </r>
  <r>
    <x v="4"/>
    <x v="3"/>
    <n v="5"/>
    <x v="1"/>
    <n v="27"/>
    <d v="2022-05-27T00:00:00"/>
    <d v="1899-12-30T12:18:00"/>
    <x v="2"/>
    <s v="South Arm SJ (Old Mill)"/>
    <s v="San Juan Estuary"/>
    <n v="1"/>
    <x v="2"/>
    <s v="Wild"/>
    <x v="1"/>
    <n v="8"/>
    <n v="1"/>
    <n v="4"/>
    <n v="44"/>
    <s v="BS"/>
  </r>
  <r>
    <x v="4"/>
    <x v="3"/>
    <n v="5"/>
    <x v="1"/>
    <n v="27"/>
    <d v="2022-05-27T00:00:00"/>
    <d v="1899-12-30T12:18:00"/>
    <x v="2"/>
    <s v="South Arm SJ (Old Mill)"/>
    <s v="San Juan Estuary"/>
    <n v="1"/>
    <x v="3"/>
    <s v="Wild"/>
    <x v="1"/>
    <n v="9"/>
    <n v="1"/>
    <n v="4"/>
    <n v="88"/>
    <s v="BS"/>
  </r>
  <r>
    <x v="4"/>
    <x v="3"/>
    <n v="5"/>
    <x v="1"/>
    <n v="27"/>
    <d v="2022-05-27T00:00:00"/>
    <d v="1899-12-30T12:18:00"/>
    <x v="2"/>
    <s v="South Arm SJ (Old Mill)"/>
    <s v="San Juan Estuary"/>
    <n v="1"/>
    <x v="0"/>
    <s v="Wild"/>
    <x v="0"/>
    <n v="3"/>
    <n v="1"/>
    <n v="2"/>
    <n v="18"/>
    <s v="BS"/>
  </r>
  <r>
    <x v="4"/>
    <x v="3"/>
    <n v="5"/>
    <x v="1"/>
    <n v="27"/>
    <d v="2022-05-27T00:00:00"/>
    <d v="1899-12-30T12:53:00"/>
    <x v="2"/>
    <s v="South Arm SJ (Old Mill)"/>
    <s v="San Juan Estuary"/>
    <n v="1"/>
    <x v="0"/>
    <s v="Wild"/>
    <x v="0"/>
    <n v="3"/>
    <n v="1"/>
    <n v="2"/>
    <n v="38"/>
    <s v="BS"/>
  </r>
  <r>
    <x v="4"/>
    <x v="3"/>
    <n v="5"/>
    <x v="1"/>
    <n v="27"/>
    <d v="2022-05-27T00:00:00"/>
    <d v="1899-12-30T12:53:00"/>
    <x v="2"/>
    <s v="South Arm SJ (Old Mill)"/>
    <s v="San Juan Estuary"/>
    <n v="1"/>
    <x v="9"/>
    <s v="Wild"/>
    <x v="0"/>
    <n v="5"/>
    <n v="1"/>
    <n v="2"/>
    <n v="3"/>
    <s v="BS"/>
  </r>
  <r>
    <x v="4"/>
    <x v="3"/>
    <n v="5"/>
    <x v="1"/>
    <n v="27"/>
    <d v="2022-05-27T00:00:00"/>
    <d v="1899-12-30T12:53:00"/>
    <x v="2"/>
    <s v="South Arm SJ (Old Mill)"/>
    <s v="San Juan Estuary"/>
    <n v="1"/>
    <x v="2"/>
    <s v="Wild"/>
    <x v="1"/>
    <n v="8"/>
    <n v="1"/>
    <n v="4"/>
    <n v="4"/>
    <s v="BS"/>
  </r>
  <r>
    <x v="4"/>
    <x v="3"/>
    <n v="5"/>
    <x v="1"/>
    <n v="27"/>
    <d v="2022-05-27T00:00:00"/>
    <d v="1899-12-30T12:53:00"/>
    <x v="2"/>
    <s v="South Arm SJ (Old Mill)"/>
    <s v="San Juan Estuary"/>
    <n v="1"/>
    <x v="3"/>
    <s v="Wild"/>
    <x v="1"/>
    <n v="9"/>
    <n v="1"/>
    <n v="4"/>
    <n v="17"/>
    <s v="BS"/>
  </r>
  <r>
    <x v="5"/>
    <x v="3"/>
    <n v="5"/>
    <x v="1"/>
    <n v="30"/>
    <d v="2022-05-30T00:00:00"/>
    <d v="1899-12-30T10:25:00"/>
    <x v="15"/>
    <s v="Q07, Central/South Arm confluence"/>
    <s v="San Juan Estuary"/>
    <n v="1"/>
    <x v="0"/>
    <s v="Wild"/>
    <x v="0"/>
    <n v="3"/>
    <n v="1"/>
    <n v="2"/>
    <n v="39"/>
    <s v="BS"/>
  </r>
  <r>
    <x v="5"/>
    <x v="3"/>
    <n v="5"/>
    <x v="1"/>
    <n v="30"/>
    <d v="2022-05-30T00:00:00"/>
    <d v="1899-12-30T10:25:00"/>
    <x v="15"/>
    <s v="Q07, Central/South Arm confluence"/>
    <s v="San Juan Estuary"/>
    <n v="1"/>
    <x v="0"/>
    <s v="Wild"/>
    <x v="3"/>
    <n v="3"/>
    <n v="1"/>
    <n v="3"/>
    <n v="1"/>
    <s v="BS"/>
  </r>
  <r>
    <x v="5"/>
    <x v="3"/>
    <n v="5"/>
    <x v="1"/>
    <n v="30"/>
    <d v="2022-05-30T00:00:00"/>
    <d v="1899-12-30T10:25:00"/>
    <x v="15"/>
    <s v="Q07, Central/South Arm confluence"/>
    <s v="San Juan Estuary"/>
    <n v="1"/>
    <x v="9"/>
    <s v="Wild"/>
    <x v="0"/>
    <n v="5"/>
    <n v="1"/>
    <n v="2"/>
    <n v="5"/>
    <s v="BS"/>
  </r>
  <r>
    <x v="5"/>
    <x v="3"/>
    <n v="5"/>
    <x v="1"/>
    <n v="30"/>
    <d v="2022-05-30T00:00:00"/>
    <d v="1899-12-30T10:25:00"/>
    <x v="15"/>
    <s v="Q07, Central/South Arm confluence"/>
    <s v="San Juan Estuary"/>
    <n v="1"/>
    <x v="9"/>
    <s v="Wild"/>
    <x v="3"/>
    <n v="5"/>
    <n v="1"/>
    <n v="3"/>
    <n v="1"/>
    <s v="BS"/>
  </r>
  <r>
    <x v="5"/>
    <x v="3"/>
    <n v="5"/>
    <x v="1"/>
    <n v="30"/>
    <d v="2022-05-30T00:00:00"/>
    <d v="1899-12-30T10:25:00"/>
    <x v="15"/>
    <s v="Q07, Central/South Arm confluence"/>
    <s v="San Juan Estuary"/>
    <n v="1"/>
    <x v="2"/>
    <s v="Wild"/>
    <x v="1"/>
    <n v="8"/>
    <n v="1"/>
    <n v="4"/>
    <n v="48"/>
    <s v="BS"/>
  </r>
  <r>
    <x v="5"/>
    <x v="3"/>
    <n v="5"/>
    <x v="1"/>
    <n v="30"/>
    <d v="2022-05-30T00:00:00"/>
    <d v="1899-12-30T10:25:00"/>
    <x v="15"/>
    <s v="Q07, Central/South Arm confluence"/>
    <s v="San Juan Estuary"/>
    <n v="1"/>
    <x v="3"/>
    <s v="Wild"/>
    <x v="1"/>
    <n v="9"/>
    <n v="1"/>
    <n v="4"/>
    <n v="35"/>
    <s v="BS"/>
  </r>
  <r>
    <x v="5"/>
    <x v="3"/>
    <n v="5"/>
    <x v="1"/>
    <n v="30"/>
    <d v="2022-05-30T00:00:00"/>
    <d v="1899-12-30T11:29:00"/>
    <x v="2"/>
    <s v="South Arm SJ (Old Mill)"/>
    <s v="San Juan Estuary"/>
    <n v="1"/>
    <x v="0"/>
    <s v="Wild"/>
    <x v="0"/>
    <n v="3"/>
    <n v="1"/>
    <n v="2"/>
    <n v="56"/>
    <s v="BS"/>
  </r>
  <r>
    <x v="5"/>
    <x v="3"/>
    <n v="5"/>
    <x v="1"/>
    <n v="30"/>
    <d v="2022-05-30T00:00:00"/>
    <d v="1899-12-30T11:29:00"/>
    <x v="2"/>
    <s v="South Arm SJ (Old Mill)"/>
    <s v="San Juan Estuary"/>
    <n v="1"/>
    <x v="9"/>
    <s v="Wild"/>
    <x v="0"/>
    <n v="5"/>
    <n v="1"/>
    <n v="2"/>
    <n v="1"/>
    <s v="BS"/>
  </r>
  <r>
    <x v="5"/>
    <x v="3"/>
    <n v="5"/>
    <x v="1"/>
    <n v="30"/>
    <d v="2022-05-30T00:00:00"/>
    <d v="1899-12-30T11:29:00"/>
    <x v="2"/>
    <s v="South Arm SJ (Old Mill)"/>
    <s v="San Juan Estuary"/>
    <n v="1"/>
    <x v="2"/>
    <s v="Wild"/>
    <x v="1"/>
    <n v="8"/>
    <n v="1"/>
    <n v="4"/>
    <n v="74"/>
    <s v="BS"/>
  </r>
  <r>
    <x v="5"/>
    <x v="3"/>
    <n v="5"/>
    <x v="1"/>
    <n v="30"/>
    <d v="2022-05-30T00:00:00"/>
    <d v="1899-12-30T11:29:00"/>
    <x v="2"/>
    <s v="South Arm SJ (Old Mill)"/>
    <s v="San Juan Estuary"/>
    <n v="1"/>
    <x v="3"/>
    <s v="Wild"/>
    <x v="1"/>
    <n v="9"/>
    <n v="1"/>
    <n v="4"/>
    <n v="237"/>
    <s v="BS"/>
  </r>
  <r>
    <x v="5"/>
    <x v="3"/>
    <n v="5"/>
    <x v="1"/>
    <n v="30"/>
    <d v="2022-05-30T00:00:00"/>
    <d v="1899-12-30T11:29:00"/>
    <x v="2"/>
    <s v="South Arm SJ (Old Mill)"/>
    <s v="San Juan Estuary"/>
    <n v="1"/>
    <x v="5"/>
    <s v="Wild"/>
    <x v="1"/>
    <n v="15"/>
    <n v="1"/>
    <n v="4"/>
    <n v="1"/>
    <s v="BS"/>
  </r>
  <r>
    <x v="5"/>
    <x v="3"/>
    <n v="5"/>
    <x v="1"/>
    <n v="30"/>
    <d v="2022-05-30T00:00:00"/>
    <d v="1899-12-30T12:21:00"/>
    <x v="3"/>
    <s v="Central Arm SJ at Island Rd Bridge"/>
    <s v="San Juan Estuary"/>
    <n v="1"/>
    <x v="0"/>
    <s v="Wild"/>
    <x v="0"/>
    <n v="3"/>
    <n v="1"/>
    <n v="2"/>
    <n v="20"/>
    <s v="BS"/>
  </r>
  <r>
    <x v="5"/>
    <x v="3"/>
    <n v="5"/>
    <x v="1"/>
    <n v="30"/>
    <d v="2022-05-30T00:00:00"/>
    <d v="1899-12-30T12:21:00"/>
    <x v="3"/>
    <s v="Central Arm SJ at Island Rd Bridge"/>
    <s v="San Juan Estuary"/>
    <n v="1"/>
    <x v="9"/>
    <s v="Wild"/>
    <x v="0"/>
    <n v="5"/>
    <n v="1"/>
    <n v="2"/>
    <n v="1"/>
    <s v="BS"/>
  </r>
  <r>
    <x v="5"/>
    <x v="3"/>
    <n v="5"/>
    <x v="1"/>
    <n v="30"/>
    <d v="2022-05-30T00:00:00"/>
    <d v="1899-12-30T12:21:00"/>
    <x v="3"/>
    <s v="Central Arm SJ at Island Rd Bridge"/>
    <s v="San Juan Estuary"/>
    <n v="1"/>
    <x v="2"/>
    <s v="Wild"/>
    <x v="1"/>
    <n v="8"/>
    <n v="1"/>
    <n v="4"/>
    <n v="47"/>
    <s v="BS"/>
  </r>
  <r>
    <x v="5"/>
    <x v="3"/>
    <n v="5"/>
    <x v="1"/>
    <n v="30"/>
    <d v="2022-05-30T00:00:00"/>
    <d v="1899-12-30T12:55:00"/>
    <x v="10"/>
    <s v="Q Helen, top of Island Road"/>
    <s v="San Juan Estuary"/>
    <n v="1"/>
    <x v="2"/>
    <s v="Wild"/>
    <x v="1"/>
    <n v="8"/>
    <n v="1"/>
    <n v="4"/>
    <n v="5"/>
    <s v="BS"/>
  </r>
  <r>
    <x v="5"/>
    <x v="3"/>
    <n v="5"/>
    <x v="1"/>
    <n v="30"/>
    <d v="2022-05-30T00:00:00"/>
    <d v="1899-12-30T12:55:00"/>
    <x v="10"/>
    <s v="Q Helen, top of Island Road"/>
    <s v="San Juan Estuary"/>
    <n v="1"/>
    <x v="6"/>
    <s v="Wild"/>
    <x v="1"/>
    <n v="11"/>
    <n v="1"/>
    <n v="4"/>
    <n v="1"/>
    <s v="BS"/>
  </r>
  <r>
    <x v="5"/>
    <x v="3"/>
    <n v="5"/>
    <x v="1"/>
    <n v="30"/>
    <d v="2022-05-30T00:00:00"/>
    <d v="1899-12-30T13:39:00"/>
    <x v="11"/>
    <s v="Q4, u/s of Tanis's template site"/>
    <s v="San Juan Estuary"/>
    <n v="1"/>
    <x v="0"/>
    <s v="Wild"/>
    <x v="0"/>
    <n v="3"/>
    <n v="1"/>
    <n v="2"/>
    <n v="19"/>
    <s v="BS"/>
  </r>
  <r>
    <x v="5"/>
    <x v="3"/>
    <n v="5"/>
    <x v="1"/>
    <n v="30"/>
    <d v="2022-05-30T00:00:00"/>
    <d v="1899-12-30T13:39:00"/>
    <x v="11"/>
    <s v="Q4, u/s of Tanis's template site"/>
    <s v="San Juan Estuary"/>
    <n v="1"/>
    <x v="9"/>
    <s v="Wild"/>
    <x v="0"/>
    <n v="5"/>
    <n v="1"/>
    <n v="2"/>
    <n v="1"/>
    <s v="BS"/>
  </r>
  <r>
    <x v="5"/>
    <x v="3"/>
    <n v="5"/>
    <x v="1"/>
    <n v="30"/>
    <d v="2022-05-30T00:00:00"/>
    <d v="1899-12-30T13:39:00"/>
    <x v="11"/>
    <s v="Q4, u/s of Tanis's template site"/>
    <s v="San Juan Estuary"/>
    <n v="1"/>
    <x v="2"/>
    <s v="Wild"/>
    <x v="1"/>
    <n v="8"/>
    <n v="1"/>
    <n v="4"/>
    <n v="10"/>
    <s v="BS"/>
  </r>
  <r>
    <x v="5"/>
    <x v="3"/>
    <n v="5"/>
    <x v="1"/>
    <n v="30"/>
    <d v="2022-05-30T00:00:00"/>
    <d v="1899-12-30T13:39:00"/>
    <x v="11"/>
    <s v="Q4, u/s of Tanis's template site"/>
    <s v="San Juan Estuary"/>
    <n v="1"/>
    <x v="3"/>
    <s v="Wild"/>
    <x v="1"/>
    <n v="9"/>
    <n v="1"/>
    <n v="4"/>
    <n v="4"/>
    <s v="BS"/>
  </r>
  <r>
    <x v="5"/>
    <x v="3"/>
    <n v="5"/>
    <x v="1"/>
    <n v="30"/>
    <d v="2022-05-30T00:00:00"/>
    <d v="1899-12-30T13:39:00"/>
    <x v="11"/>
    <s v="Q4, u/s of Tanis's template site"/>
    <s v="San Juan Estuary"/>
    <n v="1"/>
    <x v="5"/>
    <s v="Wild"/>
    <x v="1"/>
    <n v="15"/>
    <n v="1"/>
    <n v="4"/>
    <n v="1"/>
    <s v="BS"/>
  </r>
  <r>
    <x v="5"/>
    <x v="3"/>
    <n v="5"/>
    <x v="1"/>
    <n v="30"/>
    <d v="2022-05-30T00:00:00"/>
    <d v="1899-12-30T13:39:00"/>
    <x v="11"/>
    <s v="Q4, u/s of Tanis's template site"/>
    <s v="San Juan Estuary"/>
    <n v="1"/>
    <x v="6"/>
    <s v="Wild"/>
    <x v="1"/>
    <n v="11"/>
    <n v="1"/>
    <n v="4"/>
    <n v="1"/>
    <s v="BS"/>
  </r>
  <r>
    <x v="5"/>
    <x v="3"/>
    <n v="5"/>
    <x v="1"/>
    <n v="30"/>
    <d v="2022-05-30T00:00:00"/>
    <d v="1899-12-30T14:28:00"/>
    <x v="38"/>
    <s v="Q09, San Juan mouth"/>
    <s v="San Juan Estuary"/>
    <n v="1"/>
    <x v="0"/>
    <s v="Wild"/>
    <x v="0"/>
    <n v="3"/>
    <n v="1"/>
    <n v="2"/>
    <n v="148"/>
    <s v="BS"/>
  </r>
  <r>
    <x v="5"/>
    <x v="3"/>
    <n v="5"/>
    <x v="1"/>
    <n v="30"/>
    <d v="2022-05-30T00:00:00"/>
    <d v="1899-12-30T14:28:00"/>
    <x v="38"/>
    <s v="Q09, San Juan mouth"/>
    <s v="San Juan Estuary"/>
    <n v="1"/>
    <x v="9"/>
    <s v="Wild"/>
    <x v="0"/>
    <n v="5"/>
    <n v="1"/>
    <n v="2"/>
    <n v="4"/>
    <s v="BS"/>
  </r>
  <r>
    <x v="5"/>
    <x v="3"/>
    <n v="5"/>
    <x v="1"/>
    <n v="30"/>
    <d v="2022-05-30T00:00:00"/>
    <d v="1899-12-30T14:28:00"/>
    <x v="38"/>
    <s v="Q09, San Juan mouth"/>
    <s v="San Juan Estuary"/>
    <n v="1"/>
    <x v="1"/>
    <s v="Wild"/>
    <x v="0"/>
    <n v="2"/>
    <n v="1"/>
    <n v="2"/>
    <n v="2"/>
    <s v="BS"/>
  </r>
  <r>
    <x v="5"/>
    <x v="3"/>
    <n v="5"/>
    <x v="1"/>
    <n v="30"/>
    <d v="2022-05-30T00:00:00"/>
    <d v="1899-12-30T14:28:00"/>
    <x v="38"/>
    <s v="Q09, San Juan mouth"/>
    <s v="San Juan Estuary"/>
    <n v="1"/>
    <x v="0"/>
    <s v="Wild"/>
    <x v="3"/>
    <n v="3"/>
    <n v="1"/>
    <n v="3"/>
    <n v="1"/>
    <s v="BS"/>
  </r>
  <r>
    <x v="5"/>
    <x v="3"/>
    <n v="5"/>
    <x v="1"/>
    <n v="30"/>
    <d v="2022-05-30T00:00:00"/>
    <d v="1899-12-30T14:28:00"/>
    <x v="38"/>
    <s v="Q09, San Juan mouth"/>
    <s v="San Juan Estuary"/>
    <n v="1"/>
    <x v="2"/>
    <s v="Wild"/>
    <x v="1"/>
    <n v="8"/>
    <n v="1"/>
    <n v="4"/>
    <n v="23"/>
    <s v="BS"/>
  </r>
  <r>
    <x v="5"/>
    <x v="3"/>
    <n v="5"/>
    <x v="1"/>
    <n v="30"/>
    <d v="2022-05-30T00:00:00"/>
    <d v="1899-12-30T14:28:00"/>
    <x v="38"/>
    <s v="Q09, San Juan mouth"/>
    <s v="San Juan Estuary"/>
    <n v="1"/>
    <x v="3"/>
    <s v="Wild"/>
    <x v="1"/>
    <n v="9"/>
    <n v="1"/>
    <n v="4"/>
    <n v="2"/>
    <s v="BS"/>
  </r>
  <r>
    <x v="5"/>
    <x v="3"/>
    <n v="5"/>
    <x v="1"/>
    <n v="31"/>
    <d v="2022-05-31T00:00:00"/>
    <d v="1899-12-30T09:02:00"/>
    <x v="40"/>
    <s v="San Juan R opposite Fairly Lake outlet"/>
    <s v="San Juan River"/>
    <n v="1"/>
    <x v="0"/>
    <s v="Wild"/>
    <x v="0"/>
    <n v="3"/>
    <n v="1"/>
    <n v="2"/>
    <n v="78"/>
    <s v="BS"/>
  </r>
  <r>
    <x v="5"/>
    <x v="3"/>
    <n v="5"/>
    <x v="1"/>
    <n v="31"/>
    <d v="2022-05-31T00:00:00"/>
    <d v="1899-12-30T09:02:00"/>
    <x v="40"/>
    <s v="San Juan R opposite Fairly Lake outlet"/>
    <s v="San Juan River"/>
    <n v="1"/>
    <x v="2"/>
    <s v="Wild"/>
    <x v="1"/>
    <n v="8"/>
    <n v="1"/>
    <n v="4"/>
    <n v="2"/>
    <s v="BS"/>
  </r>
  <r>
    <x v="5"/>
    <x v="3"/>
    <n v="5"/>
    <x v="1"/>
    <n v="31"/>
    <d v="2022-05-31T00:00:00"/>
    <d v="1899-12-30T09:02:00"/>
    <x v="40"/>
    <s v="San Juan R opposite Fairly Lake outlet"/>
    <s v="San Juan River"/>
    <n v="1"/>
    <x v="3"/>
    <s v="Wild"/>
    <x v="1"/>
    <n v="9"/>
    <n v="1"/>
    <n v="4"/>
    <n v="11"/>
    <s v="BS"/>
  </r>
  <r>
    <x v="5"/>
    <x v="3"/>
    <n v="5"/>
    <x v="1"/>
    <n v="31"/>
    <d v="2022-05-31T00:00:00"/>
    <d v="1899-12-30T09:50:00"/>
    <x v="41"/>
    <s v="San Juan R downstream of Fairly Lake outlet"/>
    <s v="San Juan River"/>
    <n v="1"/>
    <x v="0"/>
    <s v="Wild"/>
    <x v="0"/>
    <n v="3"/>
    <n v="1"/>
    <n v="2"/>
    <n v="144"/>
    <s v="BS"/>
  </r>
  <r>
    <x v="5"/>
    <x v="3"/>
    <n v="5"/>
    <x v="1"/>
    <n v="31"/>
    <d v="2022-05-31T00:00:00"/>
    <d v="1899-12-30T09:50:00"/>
    <x v="41"/>
    <s v="San Juan R downstream of Fairly Lake outlet"/>
    <s v="San Juan River"/>
    <n v="1"/>
    <x v="2"/>
    <s v="Wild"/>
    <x v="1"/>
    <n v="8"/>
    <n v="1"/>
    <n v="4"/>
    <n v="8"/>
    <s v="BS"/>
  </r>
  <r>
    <x v="5"/>
    <x v="3"/>
    <n v="5"/>
    <x v="1"/>
    <n v="31"/>
    <d v="2022-05-31T00:00:00"/>
    <d v="1899-12-30T09:50:00"/>
    <x v="41"/>
    <s v="San Juan R downstream of Fairly Lake outlet"/>
    <s v="San Juan River"/>
    <n v="1"/>
    <x v="3"/>
    <s v="Wild"/>
    <x v="1"/>
    <n v="9"/>
    <n v="1"/>
    <n v="4"/>
    <n v="1"/>
    <s v="BS"/>
  </r>
  <r>
    <x v="5"/>
    <x v="3"/>
    <n v="5"/>
    <x v="1"/>
    <n v="31"/>
    <d v="2022-05-31T00:00:00"/>
    <d v="1899-12-30T11:15:00"/>
    <x v="42"/>
    <s v="San Juan R downstream of Fairly Lake outlet"/>
    <s v="San Juan River"/>
    <n v="1"/>
    <x v="0"/>
    <s v="Wild"/>
    <x v="0"/>
    <n v="3"/>
    <n v="1"/>
    <n v="2"/>
    <n v="52"/>
    <s v="BS"/>
  </r>
  <r>
    <x v="5"/>
    <x v="3"/>
    <n v="5"/>
    <x v="1"/>
    <n v="31"/>
    <d v="2022-05-31T00:00:00"/>
    <d v="1899-12-30T11:15:00"/>
    <x v="42"/>
    <s v="San Juan R downstream of Fairly Lake outlet"/>
    <s v="San Juan River"/>
    <n v="1"/>
    <x v="2"/>
    <s v="Wild"/>
    <x v="1"/>
    <n v="8"/>
    <n v="1"/>
    <n v="4"/>
    <n v="6"/>
    <s v="BS"/>
  </r>
  <r>
    <x v="5"/>
    <x v="3"/>
    <n v="5"/>
    <x v="1"/>
    <n v="31"/>
    <d v="2022-05-31T00:00:00"/>
    <d v="1899-12-30T11:15:00"/>
    <x v="42"/>
    <s v="San Juan R downstream of Fairly Lake outlet"/>
    <s v="San Juan River"/>
    <n v="1"/>
    <x v="3"/>
    <s v="Wild"/>
    <x v="1"/>
    <n v="9"/>
    <n v="1"/>
    <n v="4"/>
    <n v="9"/>
    <s v="BS"/>
  </r>
  <r>
    <x v="5"/>
    <x v="3"/>
    <n v="5"/>
    <x v="1"/>
    <n v="31"/>
    <d v="2022-05-31T00:00:00"/>
    <d v="1899-12-30T11:37:00"/>
    <x v="43"/>
    <s v="San Juan R upstream of Fairly Lake outlet"/>
    <s v="San Juan River"/>
    <n v="1"/>
    <x v="0"/>
    <s v="Wild"/>
    <x v="0"/>
    <n v="3"/>
    <n v="1"/>
    <n v="2"/>
    <n v="24"/>
    <s v="BS"/>
  </r>
  <r>
    <x v="5"/>
    <x v="3"/>
    <n v="5"/>
    <x v="1"/>
    <n v="31"/>
    <d v="2022-05-31T00:00:00"/>
    <d v="1899-12-30T11:37:00"/>
    <x v="43"/>
    <s v="San Juan R upstream of Fairly Lake outlet"/>
    <s v="San Juan River"/>
    <n v="1"/>
    <x v="2"/>
    <s v="Wild"/>
    <x v="1"/>
    <n v="8"/>
    <n v="1"/>
    <n v="4"/>
    <n v="36"/>
    <s v="BS"/>
  </r>
  <r>
    <x v="5"/>
    <x v="3"/>
    <n v="5"/>
    <x v="1"/>
    <n v="31"/>
    <d v="2022-05-31T00:00:00"/>
    <d v="1899-12-30T11:37:00"/>
    <x v="43"/>
    <s v="San Juan R upstream of Fairly Lake outlet"/>
    <s v="San Juan River"/>
    <n v="1"/>
    <x v="3"/>
    <s v="Wild"/>
    <x v="1"/>
    <n v="9"/>
    <n v="1"/>
    <n v="4"/>
    <n v="5"/>
    <s v="BS"/>
  </r>
  <r>
    <x v="5"/>
    <x v="3"/>
    <n v="5"/>
    <x v="1"/>
    <n v="31"/>
    <d v="2022-05-31T00:00:00"/>
    <d v="1899-12-30T12:57:00"/>
    <x v="44"/>
    <s v="San Juan R downstream of Fairly Lake outlet"/>
    <s v="San Juan River"/>
    <n v="1"/>
    <x v="0"/>
    <s v="Wild"/>
    <x v="0"/>
    <n v="3"/>
    <n v="1"/>
    <n v="2"/>
    <n v="99"/>
    <s v="BS"/>
  </r>
  <r>
    <x v="5"/>
    <x v="3"/>
    <n v="5"/>
    <x v="1"/>
    <n v="31"/>
    <d v="2022-05-31T00:00:00"/>
    <d v="1899-12-30T12:57:00"/>
    <x v="44"/>
    <s v="San Juan R downstream of Fairly Lake outlet"/>
    <s v="San Juan River"/>
    <n v="1"/>
    <x v="0"/>
    <s v="Wild"/>
    <x v="3"/>
    <n v="3"/>
    <n v="1"/>
    <n v="3"/>
    <n v="3"/>
    <s v="BS"/>
  </r>
  <r>
    <x v="5"/>
    <x v="3"/>
    <n v="5"/>
    <x v="1"/>
    <n v="31"/>
    <d v="2022-05-31T00:00:00"/>
    <d v="1899-12-30T12:57:00"/>
    <x v="44"/>
    <s v="San Juan R downstream of Fairly Lake outlet"/>
    <s v="San Juan River"/>
    <n v="1"/>
    <x v="2"/>
    <s v="Wild"/>
    <x v="1"/>
    <n v="8"/>
    <n v="1"/>
    <n v="4"/>
    <n v="12"/>
    <s v="BS"/>
  </r>
  <r>
    <x v="5"/>
    <x v="3"/>
    <n v="5"/>
    <x v="1"/>
    <n v="31"/>
    <d v="2022-05-31T00:00:00"/>
    <d v="1899-12-30T12:57:00"/>
    <x v="44"/>
    <s v="San Juan R downstream of Fairly Lake outlet"/>
    <s v="San Juan River"/>
    <n v="1"/>
    <x v="3"/>
    <s v="Wild"/>
    <x v="1"/>
    <n v="9"/>
    <n v="1"/>
    <n v="4"/>
    <n v="6"/>
    <s v="BS"/>
  </r>
  <r>
    <x v="5"/>
    <x v="3"/>
    <n v="5"/>
    <x v="1"/>
    <n v="31"/>
    <d v="2022-05-31T00:00:00"/>
    <d v="1899-12-30T12:57:00"/>
    <x v="44"/>
    <s v="San Juan R downstream of Fairly Lake outlet"/>
    <s v="San Juan River"/>
    <n v="1"/>
    <x v="9"/>
    <s v="Wild"/>
    <x v="0"/>
    <n v="5"/>
    <n v="1"/>
    <n v="2"/>
    <n v="3"/>
    <s v="BS"/>
  </r>
  <r>
    <x v="5"/>
    <x v="3"/>
    <n v="6"/>
    <x v="2"/>
    <n v="1"/>
    <d v="2022-06-01T00:00:00"/>
    <d v="1899-12-30T10:01:00"/>
    <x v="41"/>
    <s v="San Juan R downstream of Fairly Lake outlet"/>
    <s v="San Juan River"/>
    <n v="1"/>
    <x v="0"/>
    <s v="Wild"/>
    <x v="0"/>
    <n v="3"/>
    <n v="1"/>
    <n v="2"/>
    <n v="245"/>
    <s v="BS"/>
  </r>
  <r>
    <x v="5"/>
    <x v="3"/>
    <n v="6"/>
    <x v="2"/>
    <n v="1"/>
    <d v="2022-06-01T00:00:00"/>
    <d v="1899-12-30T10:01:00"/>
    <x v="41"/>
    <s v="San Juan R downstream of Fairly Lake outlet"/>
    <s v="San Juan River"/>
    <n v="1"/>
    <x v="9"/>
    <s v="Wild"/>
    <x v="0"/>
    <n v="5"/>
    <n v="1"/>
    <n v="2"/>
    <n v="6"/>
    <s v="BS"/>
  </r>
  <r>
    <x v="5"/>
    <x v="3"/>
    <n v="6"/>
    <x v="2"/>
    <n v="1"/>
    <d v="2022-06-01T00:00:00"/>
    <d v="1899-12-30T10:01:00"/>
    <x v="41"/>
    <s v="San Juan R downstream of Fairly Lake outlet"/>
    <s v="San Juan River"/>
    <n v="1"/>
    <x v="2"/>
    <s v="Wild"/>
    <x v="1"/>
    <n v="8"/>
    <n v="1"/>
    <n v="4"/>
    <n v="7"/>
    <s v="BS"/>
  </r>
  <r>
    <x v="5"/>
    <x v="3"/>
    <n v="6"/>
    <x v="2"/>
    <n v="1"/>
    <d v="2022-06-01T00:00:00"/>
    <d v="1899-12-30T10:01:00"/>
    <x v="41"/>
    <s v="San Juan R downstream of Fairly Lake outlet"/>
    <s v="San Juan River"/>
    <n v="1"/>
    <x v="3"/>
    <s v="Wild"/>
    <x v="1"/>
    <n v="9"/>
    <n v="1"/>
    <n v="4"/>
    <n v="2"/>
    <s v="BS"/>
  </r>
  <r>
    <x v="5"/>
    <x v="3"/>
    <n v="6"/>
    <x v="2"/>
    <n v="1"/>
    <d v="2022-06-01T00:00:00"/>
    <d v="1899-12-30T10:54:00"/>
    <x v="44"/>
    <s v="San Juan R downstream of Fairly Lake outlet"/>
    <s v="San Juan River"/>
    <n v="1"/>
    <x v="0"/>
    <s v="Wild"/>
    <x v="0"/>
    <n v="3"/>
    <n v="1"/>
    <n v="2"/>
    <n v="357"/>
    <s v="BS"/>
  </r>
  <r>
    <x v="5"/>
    <x v="3"/>
    <n v="6"/>
    <x v="2"/>
    <n v="1"/>
    <d v="2022-06-01T00:00:00"/>
    <d v="1899-12-30T10:54:00"/>
    <x v="44"/>
    <s v="San Juan R downstream of Fairly Lake outlet"/>
    <s v="San Juan River"/>
    <n v="1"/>
    <x v="2"/>
    <s v="Wild"/>
    <x v="1"/>
    <n v="8"/>
    <n v="1"/>
    <n v="4"/>
    <n v="14"/>
    <s v="BS"/>
  </r>
  <r>
    <x v="5"/>
    <x v="3"/>
    <n v="6"/>
    <x v="2"/>
    <n v="1"/>
    <d v="2022-06-01T00:00:00"/>
    <d v="1899-12-30T10:54:00"/>
    <x v="44"/>
    <s v="San Juan R downstream of Fairly Lake outlet"/>
    <s v="San Juan River"/>
    <n v="1"/>
    <x v="3"/>
    <s v="Wild"/>
    <x v="1"/>
    <n v="9"/>
    <n v="1"/>
    <n v="4"/>
    <n v="10"/>
    <s v="BS"/>
  </r>
  <r>
    <x v="5"/>
    <x v="3"/>
    <n v="6"/>
    <x v="2"/>
    <n v="1"/>
    <d v="2022-06-01T00:00:00"/>
    <d v="1899-12-30T11:43:00"/>
    <x v="40"/>
    <s v="San Juan R opposite Fairly Lake outlet"/>
    <s v="San Juan River"/>
    <n v="1"/>
    <x v="0"/>
    <s v="Wild"/>
    <x v="0"/>
    <n v="3"/>
    <n v="1"/>
    <n v="2"/>
    <n v="96"/>
    <s v="BS"/>
  </r>
  <r>
    <x v="5"/>
    <x v="3"/>
    <n v="6"/>
    <x v="2"/>
    <n v="1"/>
    <d v="2022-06-01T00:00:00"/>
    <d v="1899-12-30T11:43:00"/>
    <x v="40"/>
    <s v="San Juan R opposite Fairly Lake outlet"/>
    <s v="San Juan River"/>
    <n v="1"/>
    <x v="9"/>
    <s v="Wild"/>
    <x v="0"/>
    <n v="5"/>
    <n v="1"/>
    <n v="2"/>
    <n v="1"/>
    <s v="BS"/>
  </r>
  <r>
    <x v="5"/>
    <x v="3"/>
    <n v="6"/>
    <x v="2"/>
    <n v="1"/>
    <d v="2022-06-01T00:00:00"/>
    <d v="1899-12-30T11:43:00"/>
    <x v="40"/>
    <s v="San Juan R opposite Fairly Lake outlet"/>
    <s v="San Juan River"/>
    <n v="1"/>
    <x v="2"/>
    <s v="Wild"/>
    <x v="1"/>
    <n v="8"/>
    <n v="1"/>
    <n v="4"/>
    <n v="14"/>
    <s v="BS"/>
  </r>
  <r>
    <x v="5"/>
    <x v="3"/>
    <n v="6"/>
    <x v="2"/>
    <n v="1"/>
    <d v="2022-06-01T00:00:00"/>
    <d v="1899-12-30T11:43:00"/>
    <x v="40"/>
    <s v="San Juan R opposite Fairly Lake outlet"/>
    <s v="San Juan River"/>
    <n v="1"/>
    <x v="3"/>
    <s v="Wild"/>
    <x v="1"/>
    <n v="9"/>
    <n v="1"/>
    <n v="4"/>
    <n v="7"/>
    <s v="BS"/>
  </r>
  <r>
    <x v="5"/>
    <x v="3"/>
    <n v="6"/>
    <x v="2"/>
    <n v="1"/>
    <d v="2022-06-01T00:00:00"/>
    <d v="1899-12-30T13:05:00"/>
    <x v="15"/>
    <s v="Q07, Central/South Arm confluence"/>
    <s v="San Juan Estuary"/>
    <n v="1"/>
    <x v="0"/>
    <s v="Wild"/>
    <x v="0"/>
    <n v="3"/>
    <n v="1"/>
    <n v="2"/>
    <n v="13"/>
    <s v="BS"/>
  </r>
  <r>
    <x v="5"/>
    <x v="3"/>
    <n v="6"/>
    <x v="2"/>
    <n v="1"/>
    <d v="2022-06-01T00:00:00"/>
    <d v="1899-12-30T13:05:00"/>
    <x v="15"/>
    <s v="Q07, Central/South Arm confluence"/>
    <s v="San Juan Estuary"/>
    <n v="1"/>
    <x v="9"/>
    <s v="Wild"/>
    <x v="0"/>
    <n v="5"/>
    <n v="1"/>
    <n v="2"/>
    <n v="1"/>
    <s v="BS"/>
  </r>
  <r>
    <x v="5"/>
    <x v="3"/>
    <n v="6"/>
    <x v="2"/>
    <n v="1"/>
    <d v="2022-06-01T00:00:00"/>
    <d v="1899-12-30T13:05:00"/>
    <x v="15"/>
    <s v="Q07, Central/South Arm confluence"/>
    <s v="San Juan Estuary"/>
    <n v="1"/>
    <x v="2"/>
    <s v="Wild"/>
    <x v="1"/>
    <n v="8"/>
    <n v="1"/>
    <n v="4"/>
    <n v="34"/>
    <s v="BS"/>
  </r>
  <r>
    <x v="5"/>
    <x v="3"/>
    <n v="6"/>
    <x v="2"/>
    <n v="1"/>
    <d v="2022-06-01T00:00:00"/>
    <d v="1899-12-30T13:05:00"/>
    <x v="15"/>
    <s v="Q07, Central/South Arm confluence"/>
    <s v="San Juan Estuary"/>
    <n v="1"/>
    <x v="3"/>
    <s v="Wild"/>
    <x v="1"/>
    <n v="9"/>
    <n v="1"/>
    <n v="4"/>
    <n v="46"/>
    <s v="BS"/>
  </r>
  <r>
    <x v="5"/>
    <x v="3"/>
    <n v="6"/>
    <x v="2"/>
    <n v="1"/>
    <d v="2022-06-01T00:00:00"/>
    <d v="1899-12-30T13:05:00"/>
    <x v="15"/>
    <s v="Q07, Central/South Arm confluence"/>
    <s v="San Juan Estuary"/>
    <n v="1"/>
    <x v="5"/>
    <s v="Wild"/>
    <x v="1"/>
    <n v="15"/>
    <n v="1"/>
    <n v="4"/>
    <n v="7"/>
    <s v="BS"/>
  </r>
  <r>
    <x v="5"/>
    <x v="3"/>
    <n v="6"/>
    <x v="2"/>
    <n v="1"/>
    <d v="2022-06-01T00:00:00"/>
    <d v="1899-12-30T14:12:00"/>
    <x v="3"/>
    <s v="Central Arm SJ at Island Rd Bridge"/>
    <s v="San Juan Estuary"/>
    <n v="1"/>
    <x v="0"/>
    <s v="Wild"/>
    <x v="0"/>
    <n v="3"/>
    <n v="1"/>
    <n v="2"/>
    <n v="16"/>
    <s v="BS"/>
  </r>
  <r>
    <x v="5"/>
    <x v="3"/>
    <n v="6"/>
    <x v="2"/>
    <n v="1"/>
    <d v="2022-06-01T00:00:00"/>
    <d v="1899-12-30T14:12:00"/>
    <x v="3"/>
    <s v="Central Arm SJ at Island Rd Bridge"/>
    <s v="San Juan Estuary"/>
    <n v="1"/>
    <x v="9"/>
    <s v="Wild"/>
    <x v="0"/>
    <n v="5"/>
    <n v="1"/>
    <n v="2"/>
    <n v="2"/>
    <s v="BS"/>
  </r>
  <r>
    <x v="5"/>
    <x v="3"/>
    <n v="6"/>
    <x v="2"/>
    <n v="1"/>
    <d v="2022-06-01T00:00:00"/>
    <d v="1899-12-30T14:12:00"/>
    <x v="3"/>
    <s v="Central Arm SJ at Island Rd Bridge"/>
    <s v="San Juan Estuary"/>
    <n v="1"/>
    <x v="2"/>
    <s v="Wild"/>
    <x v="1"/>
    <n v="8"/>
    <n v="1"/>
    <n v="4"/>
    <n v="21"/>
    <s v="BS"/>
  </r>
  <r>
    <x v="5"/>
    <x v="3"/>
    <n v="6"/>
    <x v="2"/>
    <n v="1"/>
    <d v="2022-06-01T00:00:00"/>
    <d v="1899-12-30T14:45:00"/>
    <x v="10"/>
    <s v="Q Helen, top of Island Road"/>
    <s v="San Juan Estuary"/>
    <n v="1"/>
    <x v="2"/>
    <s v="Wild"/>
    <x v="1"/>
    <n v="8"/>
    <n v="1"/>
    <n v="4"/>
    <n v="5"/>
    <s v="BS"/>
  </r>
  <r>
    <x v="5"/>
    <x v="3"/>
    <n v="6"/>
    <x v="2"/>
    <n v="1"/>
    <d v="2022-06-01T00:00:00"/>
    <d v="1899-12-30T14:45:00"/>
    <x v="10"/>
    <s v="Q Helen, top of Island Road"/>
    <s v="San Juan Estuary"/>
    <n v="1"/>
    <x v="6"/>
    <s v="Wild"/>
    <x v="1"/>
    <n v="11"/>
    <n v="1"/>
    <n v="4"/>
    <n v="2"/>
    <s v="BS"/>
  </r>
  <r>
    <x v="5"/>
    <x v="3"/>
    <n v="6"/>
    <x v="2"/>
    <n v="2"/>
    <d v="2022-06-02T00:00:00"/>
    <d v="1899-12-30T09:05:00"/>
    <x v="25"/>
    <s v="Site 6, just upstream of bridge"/>
    <s v="Gordon Estuary"/>
    <n v="1"/>
    <x v="0"/>
    <s v="Wild"/>
    <x v="0"/>
    <n v="3"/>
    <n v="1"/>
    <n v="2"/>
    <n v="77"/>
    <s v="BS"/>
  </r>
  <r>
    <x v="5"/>
    <x v="3"/>
    <n v="6"/>
    <x v="2"/>
    <n v="2"/>
    <d v="2022-06-02T00:00:00"/>
    <d v="1899-12-30T09:05:00"/>
    <x v="25"/>
    <s v="Site 6, just upstream of bridge"/>
    <s v="Gordon Estuary"/>
    <n v="1"/>
    <x v="2"/>
    <s v="Wild"/>
    <x v="1"/>
    <n v="8"/>
    <n v="1"/>
    <n v="4"/>
    <n v="8"/>
    <s v="BS"/>
  </r>
  <r>
    <x v="5"/>
    <x v="3"/>
    <n v="6"/>
    <x v="2"/>
    <n v="2"/>
    <d v="2022-06-02T00:00:00"/>
    <d v="1899-12-30T09:05:00"/>
    <x v="25"/>
    <s v="Site 6, just upstream of bridge"/>
    <s v="Gordon Estuary"/>
    <n v="1"/>
    <x v="3"/>
    <s v="Wild"/>
    <x v="1"/>
    <n v="9"/>
    <n v="1"/>
    <n v="4"/>
    <n v="47"/>
    <s v="BS"/>
  </r>
  <r>
    <x v="5"/>
    <x v="3"/>
    <n v="6"/>
    <x v="2"/>
    <n v="2"/>
    <d v="2022-06-02T00:00:00"/>
    <d v="1899-12-30T09:35:00"/>
    <x v="0"/>
    <s v="Pacheedah Shores Boat Ramp"/>
    <s v="Gordon Estuary"/>
    <n v="1"/>
    <x v="0"/>
    <s v="Wild"/>
    <x v="0"/>
    <n v="3"/>
    <n v="1"/>
    <n v="2"/>
    <n v="17"/>
    <s v="BS"/>
  </r>
  <r>
    <x v="5"/>
    <x v="3"/>
    <n v="6"/>
    <x v="2"/>
    <n v="2"/>
    <d v="2022-06-02T00:00:00"/>
    <d v="1899-12-30T09:35:00"/>
    <x v="0"/>
    <s v="Pacheedah Shores Boat Ramp"/>
    <s v="Gordon Estuary"/>
    <n v="1"/>
    <x v="9"/>
    <s v="Wild"/>
    <x v="0"/>
    <n v="5"/>
    <n v="1"/>
    <n v="2"/>
    <n v="1"/>
    <s v="BS"/>
  </r>
  <r>
    <x v="5"/>
    <x v="3"/>
    <n v="6"/>
    <x v="2"/>
    <n v="2"/>
    <d v="2022-06-02T00:00:00"/>
    <d v="1899-12-30T09:35:00"/>
    <x v="0"/>
    <s v="Pacheedah Shores Boat Ramp"/>
    <s v="Gordon Estuary"/>
    <n v="1"/>
    <x v="2"/>
    <s v="Wild"/>
    <x v="1"/>
    <n v="8"/>
    <n v="1"/>
    <n v="4"/>
    <n v="10"/>
    <s v="BS"/>
  </r>
  <r>
    <x v="5"/>
    <x v="3"/>
    <n v="6"/>
    <x v="2"/>
    <n v="2"/>
    <d v="2022-06-02T00:00:00"/>
    <d v="1899-12-30T09:35:00"/>
    <x v="0"/>
    <s v="Pacheedah Shores Boat Ramp"/>
    <s v="Gordon Estuary"/>
    <n v="1"/>
    <x v="3"/>
    <s v="Wild"/>
    <x v="1"/>
    <n v="9"/>
    <n v="1"/>
    <n v="4"/>
    <n v="30"/>
    <s v="BS"/>
  </r>
  <r>
    <x v="5"/>
    <x v="3"/>
    <n v="6"/>
    <x v="2"/>
    <n v="2"/>
    <d v="2022-06-02T00:00:00"/>
    <d v="1899-12-30T09:35:00"/>
    <x v="0"/>
    <s v="Pacheedah Shores Boat Ramp"/>
    <s v="Gordon Estuary"/>
    <n v="1"/>
    <x v="4"/>
    <s v="Wild"/>
    <x v="1"/>
    <n v="18"/>
    <n v="1"/>
    <n v="4"/>
    <n v="12"/>
    <s v="BS"/>
  </r>
  <r>
    <x v="5"/>
    <x v="3"/>
    <n v="6"/>
    <x v="2"/>
    <n v="2"/>
    <d v="2022-06-02T00:00:00"/>
    <d v="1899-12-30T09:35:00"/>
    <x v="0"/>
    <s v="Pacheedah Shores Boat Ramp"/>
    <s v="Gordon Estuary"/>
    <n v="1"/>
    <x v="5"/>
    <s v="Wild"/>
    <x v="1"/>
    <n v="15"/>
    <n v="1"/>
    <n v="4"/>
    <n v="30"/>
    <s v="BS"/>
  </r>
  <r>
    <x v="5"/>
    <x v="3"/>
    <n v="6"/>
    <x v="2"/>
    <n v="2"/>
    <d v="2022-06-02T00:00:00"/>
    <d v="1899-12-30T09:35:00"/>
    <x v="0"/>
    <s v="Pacheedah Shores Boat Ramp"/>
    <s v="Gordon Estuary"/>
    <n v="1"/>
    <x v="6"/>
    <s v="Wild"/>
    <x v="1"/>
    <n v="11"/>
    <n v="1"/>
    <n v="4"/>
    <n v="1"/>
    <s v="BS"/>
  </r>
  <r>
    <x v="5"/>
    <x v="3"/>
    <n v="6"/>
    <x v="2"/>
    <n v="2"/>
    <d v="2022-06-02T00:00:00"/>
    <d v="1899-12-30T09:35:00"/>
    <x v="0"/>
    <s v="Pacheedah Shores Boat Ramp"/>
    <s v="Gordon Estuary"/>
    <n v="1"/>
    <x v="10"/>
    <s v="Wild"/>
    <x v="1"/>
    <n v="13"/>
    <n v="1"/>
    <n v="4"/>
    <n v="3"/>
    <s v="BS"/>
  </r>
  <r>
    <x v="5"/>
    <x v="3"/>
    <n v="6"/>
    <x v="2"/>
    <n v="2"/>
    <d v="2022-06-02T00:00:00"/>
    <d v="1899-12-30T09:35:00"/>
    <x v="0"/>
    <s v="Pacheedah Shores Boat Ramp"/>
    <s v="Gordon Estuary"/>
    <n v="1"/>
    <x v="0"/>
    <s v="Wild"/>
    <x v="3"/>
    <n v="3"/>
    <n v="1"/>
    <n v="3"/>
    <n v="1"/>
    <s v="BS"/>
  </r>
  <r>
    <x v="5"/>
    <x v="3"/>
    <n v="6"/>
    <x v="2"/>
    <n v="2"/>
    <d v="2022-06-02T00:00:00"/>
    <d v="1899-12-30T10:00:00"/>
    <x v="9"/>
    <s v="Q Jeff (right bank opposite N. Arm confl.)"/>
    <s v="Gordon Estuary"/>
    <n v="1"/>
    <x v="0"/>
    <s v="Wild"/>
    <x v="0"/>
    <n v="3"/>
    <n v="1"/>
    <n v="2"/>
    <n v="5"/>
    <s v="BS"/>
  </r>
  <r>
    <x v="5"/>
    <x v="3"/>
    <n v="6"/>
    <x v="2"/>
    <n v="2"/>
    <d v="2022-06-02T00:00:00"/>
    <d v="1899-12-30T10:00:00"/>
    <x v="9"/>
    <s v="Q Jeff (right bank opposite N. Arm confl.)"/>
    <s v="Gordon Estuary"/>
    <n v="1"/>
    <x v="0"/>
    <s v="Wild"/>
    <x v="3"/>
    <n v="3"/>
    <n v="1"/>
    <n v="3"/>
    <n v="3"/>
    <s v="BS"/>
  </r>
  <r>
    <x v="5"/>
    <x v="3"/>
    <n v="6"/>
    <x v="2"/>
    <n v="2"/>
    <d v="2022-06-02T00:00:00"/>
    <d v="1899-12-30T10:00:00"/>
    <x v="9"/>
    <s v="Q Jeff (right bank opposite N. Arm confl.)"/>
    <s v="Gordon Estuary"/>
    <n v="1"/>
    <x v="9"/>
    <s v="Wild"/>
    <x v="0"/>
    <n v="5"/>
    <n v="1"/>
    <n v="2"/>
    <n v="2"/>
    <s v="BS"/>
  </r>
  <r>
    <x v="5"/>
    <x v="3"/>
    <n v="6"/>
    <x v="2"/>
    <n v="2"/>
    <d v="2022-06-02T00:00:00"/>
    <d v="1899-12-30T10:00:00"/>
    <x v="9"/>
    <s v="Q Jeff (right bank opposite N. Arm confl.)"/>
    <s v="Gordon Estuary"/>
    <n v="1"/>
    <x v="2"/>
    <s v="Wild"/>
    <x v="1"/>
    <n v="8"/>
    <n v="1"/>
    <n v="4"/>
    <n v="51"/>
    <s v="BS"/>
  </r>
  <r>
    <x v="5"/>
    <x v="3"/>
    <n v="6"/>
    <x v="2"/>
    <n v="2"/>
    <d v="2022-06-02T00:00:00"/>
    <d v="1899-12-30T10:00:00"/>
    <x v="9"/>
    <s v="Q Jeff (right bank opposite N. Arm confl.)"/>
    <s v="Gordon Estuary"/>
    <n v="1"/>
    <x v="3"/>
    <s v="Wild"/>
    <x v="1"/>
    <n v="9"/>
    <n v="1"/>
    <n v="4"/>
    <n v="10"/>
    <s v="BS"/>
  </r>
  <r>
    <x v="5"/>
    <x v="3"/>
    <n v="6"/>
    <x v="2"/>
    <n v="2"/>
    <d v="2022-06-02T00:00:00"/>
    <d v="1899-12-30T10:00:00"/>
    <x v="9"/>
    <s v="Q Jeff (right bank opposite N. Arm confl.)"/>
    <s v="Gordon Estuary"/>
    <n v="1"/>
    <x v="4"/>
    <s v="Wild"/>
    <x v="1"/>
    <n v="18"/>
    <n v="1"/>
    <n v="4"/>
    <n v="49"/>
    <s v="BS"/>
  </r>
  <r>
    <x v="5"/>
    <x v="3"/>
    <n v="6"/>
    <x v="2"/>
    <n v="2"/>
    <d v="2022-06-02T00:00:00"/>
    <d v="1899-12-30T10:00:00"/>
    <x v="9"/>
    <s v="Q Jeff (right bank opposite N. Arm confl.)"/>
    <s v="Gordon Estuary"/>
    <n v="1"/>
    <x v="5"/>
    <s v="Wild"/>
    <x v="1"/>
    <n v="15"/>
    <n v="1"/>
    <n v="4"/>
    <n v="76"/>
    <s v="BS"/>
  </r>
  <r>
    <x v="5"/>
    <x v="3"/>
    <n v="6"/>
    <x v="2"/>
    <n v="2"/>
    <d v="2022-06-02T00:00:00"/>
    <d v="1899-12-30T10:00:00"/>
    <x v="9"/>
    <s v="Q Jeff (right bank opposite N. Arm confl.)"/>
    <s v="Gordon Estuary"/>
    <n v="1"/>
    <x v="6"/>
    <s v="Wild"/>
    <x v="1"/>
    <n v="11"/>
    <n v="1"/>
    <n v="4"/>
    <n v="12"/>
    <s v="BS"/>
  </r>
  <r>
    <x v="5"/>
    <x v="3"/>
    <n v="6"/>
    <x v="2"/>
    <n v="2"/>
    <d v="2022-06-02T00:00:00"/>
    <d v="1899-12-30T10:00:00"/>
    <x v="9"/>
    <s v="Q Jeff (right bank opposite N. Arm confl.)"/>
    <s v="Gordon Estuary"/>
    <n v="1"/>
    <x v="10"/>
    <s v="Wild"/>
    <x v="1"/>
    <n v="13"/>
    <n v="1"/>
    <n v="4"/>
    <n v="17"/>
    <s v="BS"/>
  </r>
  <r>
    <x v="5"/>
    <x v="3"/>
    <n v="6"/>
    <x v="2"/>
    <n v="2"/>
    <d v="2022-06-02T00:00:00"/>
    <d v="1899-12-30T10:00:00"/>
    <x v="9"/>
    <s v="Q Jeff (right bank opposite N. Arm confl.)"/>
    <s v="Gordon Estuary"/>
    <n v="1"/>
    <x v="12"/>
    <s v="Wild"/>
    <x v="1"/>
    <n v="25"/>
    <n v="1"/>
    <n v="4"/>
    <n v="6"/>
    <s v="BS"/>
  </r>
  <r>
    <x v="5"/>
    <x v="3"/>
    <n v="6"/>
    <x v="2"/>
    <n v="2"/>
    <d v="2022-06-02T00:00:00"/>
    <d v="1899-12-30T10:50:00"/>
    <x v="30"/>
    <s v="Gordon R. Site 1, Channel A at Gordon R."/>
    <s v="Gordon Estuary"/>
    <n v="1"/>
    <x v="0"/>
    <s v="Wild"/>
    <x v="0"/>
    <n v="3"/>
    <n v="1"/>
    <n v="2"/>
    <n v="9"/>
    <s v="PS"/>
  </r>
  <r>
    <x v="5"/>
    <x v="3"/>
    <n v="6"/>
    <x v="2"/>
    <n v="2"/>
    <d v="2022-06-02T00:00:00"/>
    <d v="1899-12-30T10:50:00"/>
    <x v="30"/>
    <s v="Gordon R. Site 1, Channel A at Gordon R."/>
    <s v="Gordon Estuary"/>
    <n v="1"/>
    <x v="2"/>
    <s v="Wild"/>
    <x v="1"/>
    <n v="8"/>
    <n v="1"/>
    <n v="4"/>
    <n v="11"/>
    <s v="PS"/>
  </r>
  <r>
    <x v="5"/>
    <x v="3"/>
    <n v="6"/>
    <x v="2"/>
    <n v="2"/>
    <d v="2022-06-02T00:00:00"/>
    <d v="1899-12-30T11:15:00"/>
    <x v="6"/>
    <s v="Smokies"/>
    <s v="Gordon Estuary"/>
    <n v="1"/>
    <x v="0"/>
    <s v="Wild"/>
    <x v="0"/>
    <n v="3"/>
    <n v="1"/>
    <n v="2"/>
    <n v="32"/>
    <s v="BS"/>
  </r>
  <r>
    <x v="5"/>
    <x v="3"/>
    <n v="6"/>
    <x v="2"/>
    <n v="2"/>
    <d v="2022-06-02T00:00:00"/>
    <d v="1899-12-30T11:15:00"/>
    <x v="6"/>
    <s v="Smokies"/>
    <s v="Gordon Estuary"/>
    <n v="1"/>
    <x v="2"/>
    <s v="Wild"/>
    <x v="1"/>
    <n v="8"/>
    <n v="1"/>
    <n v="4"/>
    <n v="1"/>
    <s v="BS"/>
  </r>
  <r>
    <x v="5"/>
    <x v="3"/>
    <n v="6"/>
    <x v="2"/>
    <n v="2"/>
    <d v="2022-06-02T00:00:00"/>
    <d v="1899-12-30T11:15:00"/>
    <x v="6"/>
    <s v="Smokies"/>
    <s v="Gordon Estuary"/>
    <n v="1"/>
    <x v="4"/>
    <s v="Wild"/>
    <x v="1"/>
    <n v="18"/>
    <n v="1"/>
    <n v="4"/>
    <n v="1"/>
    <s v="BS"/>
  </r>
  <r>
    <x v="5"/>
    <x v="3"/>
    <n v="6"/>
    <x v="2"/>
    <n v="2"/>
    <d v="2022-06-02T00:00:00"/>
    <d v="1899-12-30T11:15:00"/>
    <x v="6"/>
    <s v="Smokies"/>
    <s v="Gordon Estuary"/>
    <n v="1"/>
    <x v="5"/>
    <s v="Wild"/>
    <x v="1"/>
    <n v="15"/>
    <n v="1"/>
    <n v="4"/>
    <n v="2"/>
    <s v="BS"/>
  </r>
  <r>
    <x v="5"/>
    <x v="3"/>
    <n v="6"/>
    <x v="2"/>
    <n v="2"/>
    <d v="2022-06-02T00:00:00"/>
    <d v="1899-12-30T11:15:00"/>
    <x v="6"/>
    <s v="Smokies"/>
    <s v="Gordon Estuary"/>
    <n v="1"/>
    <x v="6"/>
    <s v="Wild"/>
    <x v="1"/>
    <n v="11"/>
    <n v="1"/>
    <n v="4"/>
    <n v="7"/>
    <s v="BS"/>
  </r>
  <r>
    <x v="5"/>
    <x v="3"/>
    <n v="6"/>
    <x v="2"/>
    <n v="2"/>
    <d v="2022-06-02T00:00:00"/>
    <d v="1899-12-30T12:55:00"/>
    <x v="21"/>
    <s v="Site 5 main channel half way up"/>
    <s v="Gordon Estuary"/>
    <n v="1"/>
    <x v="0"/>
    <s v="Wild"/>
    <x v="0"/>
    <n v="3"/>
    <n v="1"/>
    <n v="2"/>
    <n v="422"/>
    <s v="PS"/>
  </r>
  <r>
    <x v="5"/>
    <x v="3"/>
    <n v="6"/>
    <x v="2"/>
    <n v="2"/>
    <d v="2022-06-02T00:00:00"/>
    <d v="1899-12-30T12:55:00"/>
    <x v="21"/>
    <s v="Site 5 main channel half way up"/>
    <s v="Gordon Estuary"/>
    <n v="1"/>
    <x v="2"/>
    <s v="Wild"/>
    <x v="1"/>
    <n v="8"/>
    <n v="1"/>
    <n v="4"/>
    <n v="6"/>
    <s v="PS"/>
  </r>
  <r>
    <x v="5"/>
    <x v="3"/>
    <n v="6"/>
    <x v="2"/>
    <n v="2"/>
    <d v="2022-06-02T00:00:00"/>
    <d v="1899-12-30T12:55:00"/>
    <x v="21"/>
    <s v="Site 5 main channel half way up"/>
    <s v="Gordon Estuary"/>
    <n v="1"/>
    <x v="3"/>
    <s v="Wild"/>
    <x v="1"/>
    <n v="9"/>
    <n v="1"/>
    <n v="4"/>
    <n v="755"/>
    <s v="PS"/>
  </r>
  <r>
    <x v="5"/>
    <x v="3"/>
    <n v="6"/>
    <x v="2"/>
    <n v="2"/>
    <d v="2022-06-02T00:00:00"/>
    <d v="1899-12-30T13:37:00"/>
    <x v="22"/>
    <s v="Site 5 main channel where stump sland channel comes in"/>
    <s v="Gordon Estuary"/>
    <n v="1"/>
    <x v="0"/>
    <s v="Wild"/>
    <x v="0"/>
    <n v="3"/>
    <n v="1"/>
    <n v="2"/>
    <n v="229"/>
    <s v="PS"/>
  </r>
  <r>
    <x v="5"/>
    <x v="3"/>
    <n v="6"/>
    <x v="2"/>
    <n v="2"/>
    <d v="2022-06-02T00:00:00"/>
    <d v="1899-12-30T13:37:00"/>
    <x v="22"/>
    <s v="Site 5 main channel where stump sland channel comes in"/>
    <s v="Gordon Estuary"/>
    <n v="1"/>
    <x v="2"/>
    <s v="Wild"/>
    <x v="1"/>
    <n v="8"/>
    <n v="1"/>
    <n v="4"/>
    <n v="3"/>
    <s v="PS"/>
  </r>
  <r>
    <x v="5"/>
    <x v="3"/>
    <n v="6"/>
    <x v="2"/>
    <n v="2"/>
    <d v="2022-06-02T00:00:00"/>
    <d v="1899-12-30T13:37:00"/>
    <x v="22"/>
    <s v="Site 5 main channel where stump sland channel comes in"/>
    <s v="Gordon Estuary"/>
    <n v="1"/>
    <x v="3"/>
    <s v="Wild"/>
    <x v="1"/>
    <n v="9"/>
    <n v="1"/>
    <n v="4"/>
    <n v="85"/>
    <s v="PS"/>
  </r>
  <r>
    <x v="5"/>
    <x v="3"/>
    <n v="6"/>
    <x v="2"/>
    <n v="2"/>
    <d v="2022-06-02T00:00:00"/>
    <d v="1899-12-30T14:20:00"/>
    <x v="35"/>
    <s v="Gravel bar on Gordon at Site 1"/>
    <s v="Gordon Estuary"/>
    <n v="1"/>
    <x v="0"/>
    <s v="Wild"/>
    <x v="0"/>
    <n v="3"/>
    <n v="1"/>
    <n v="2"/>
    <n v="5"/>
    <s v="BS"/>
  </r>
  <r>
    <x v="5"/>
    <x v="3"/>
    <n v="6"/>
    <x v="2"/>
    <n v="2"/>
    <d v="2022-06-02T00:00:00"/>
    <d v="1899-12-30T14:20:00"/>
    <x v="35"/>
    <s v="Gravel bar on Gordon at Site 1"/>
    <s v="Gordon Estuary"/>
    <n v="1"/>
    <x v="2"/>
    <s v="Wild"/>
    <x v="1"/>
    <n v="8"/>
    <n v="1"/>
    <n v="4"/>
    <n v="21"/>
    <s v="BS"/>
  </r>
  <r>
    <x v="5"/>
    <x v="3"/>
    <n v="6"/>
    <x v="2"/>
    <n v="2"/>
    <d v="2022-06-02T00:00:00"/>
    <d v="1899-12-30T14:20:00"/>
    <x v="35"/>
    <s v="Gravel bar on Gordon at Site 1"/>
    <s v="Gordon Estuary"/>
    <n v="1"/>
    <x v="5"/>
    <s v="Wild"/>
    <x v="1"/>
    <n v="15"/>
    <n v="1"/>
    <n v="4"/>
    <n v="1"/>
    <s v="BS"/>
  </r>
  <r>
    <x v="5"/>
    <x v="3"/>
    <n v="6"/>
    <x v="2"/>
    <n v="2"/>
    <d v="2022-06-02T00:00:00"/>
    <d v="1899-12-30T15:28:00"/>
    <x v="12"/>
    <s v="Mouth of Site 7 inlet, north side"/>
    <s v="Gordon Estuary"/>
    <n v="1"/>
    <x v="0"/>
    <s v="Wild"/>
    <x v="0"/>
    <n v="3"/>
    <n v="1"/>
    <n v="2"/>
    <n v="4"/>
    <s v="BS"/>
  </r>
  <r>
    <x v="5"/>
    <x v="3"/>
    <n v="6"/>
    <x v="2"/>
    <n v="2"/>
    <d v="2022-06-02T00:00:00"/>
    <d v="1899-12-30T15:28:00"/>
    <x v="12"/>
    <s v="Mouth of Site 7 inlet, north side"/>
    <s v="Gordon Estuary"/>
    <n v="1"/>
    <x v="2"/>
    <s v="Wild"/>
    <x v="1"/>
    <n v="8"/>
    <n v="1"/>
    <n v="4"/>
    <n v="15"/>
    <s v="BS"/>
  </r>
  <r>
    <x v="5"/>
    <x v="3"/>
    <n v="6"/>
    <x v="2"/>
    <n v="2"/>
    <d v="2022-06-02T00:00:00"/>
    <d v="1899-12-30T15:28:00"/>
    <x v="12"/>
    <s v="Mouth of Site 7 inlet, north side"/>
    <s v="Gordon Estuary"/>
    <n v="1"/>
    <x v="3"/>
    <s v="Wild"/>
    <x v="1"/>
    <n v="9"/>
    <n v="1"/>
    <n v="4"/>
    <n v="24"/>
    <s v="BS"/>
  </r>
  <r>
    <x v="5"/>
    <x v="3"/>
    <n v="6"/>
    <x v="2"/>
    <n v="2"/>
    <d v="2022-06-02T00:00:00"/>
    <d v="1899-12-30T15:28:00"/>
    <x v="12"/>
    <s v="Mouth of Site 7 inlet, north side"/>
    <s v="Gordon Estuary"/>
    <n v="1"/>
    <x v="4"/>
    <s v="Wild"/>
    <x v="1"/>
    <n v="18"/>
    <n v="1"/>
    <n v="4"/>
    <n v="13"/>
    <s v="BS"/>
  </r>
  <r>
    <x v="5"/>
    <x v="3"/>
    <n v="6"/>
    <x v="2"/>
    <n v="2"/>
    <d v="2022-06-02T00:00:00"/>
    <d v="1899-12-30T15:28:00"/>
    <x v="12"/>
    <s v="Mouth of Site 7 inlet, north side"/>
    <s v="Gordon Estuary"/>
    <n v="1"/>
    <x v="5"/>
    <s v="Wild"/>
    <x v="1"/>
    <n v="15"/>
    <n v="1"/>
    <n v="4"/>
    <n v="3"/>
    <s v="BS"/>
  </r>
  <r>
    <x v="5"/>
    <x v="3"/>
    <n v="6"/>
    <x v="2"/>
    <n v="2"/>
    <d v="2022-06-02T00:00:00"/>
    <d v="1899-12-30T15:28:00"/>
    <x v="12"/>
    <s v="Mouth of Site 7 inlet, north side"/>
    <s v="Gordon Estuary"/>
    <n v="1"/>
    <x v="10"/>
    <s v="Wild"/>
    <x v="1"/>
    <n v="13"/>
    <n v="1"/>
    <n v="4"/>
    <n v="34"/>
    <s v="BS"/>
  </r>
  <r>
    <x v="5"/>
    <x v="3"/>
    <n v="6"/>
    <x v="2"/>
    <n v="3"/>
    <d v="2022-06-03T00:00:00"/>
    <d v="1899-12-30T14:53:00"/>
    <x v="12"/>
    <s v="Mouth of Site 7 inlet, north side"/>
    <s v="Gordon Estuary"/>
    <n v="1"/>
    <x v="0"/>
    <s v="Wild"/>
    <x v="0"/>
    <n v="3"/>
    <n v="1"/>
    <n v="2"/>
    <n v="7"/>
    <s v="BS"/>
  </r>
  <r>
    <x v="5"/>
    <x v="3"/>
    <n v="6"/>
    <x v="2"/>
    <n v="3"/>
    <d v="2022-06-03T00:00:00"/>
    <d v="1899-12-30T14:53:00"/>
    <x v="12"/>
    <s v="Mouth of Site 7 inlet, north side"/>
    <s v="Gordon Estuary"/>
    <n v="1"/>
    <x v="9"/>
    <s v="Wild"/>
    <x v="0"/>
    <n v="5"/>
    <n v="1"/>
    <n v="2"/>
    <n v="1"/>
    <s v="BS"/>
  </r>
  <r>
    <x v="5"/>
    <x v="3"/>
    <n v="6"/>
    <x v="2"/>
    <n v="3"/>
    <d v="2022-06-03T00:00:00"/>
    <d v="1899-12-30T14:53:00"/>
    <x v="12"/>
    <s v="Mouth of Site 7 inlet, north side"/>
    <s v="Gordon Estuary"/>
    <n v="1"/>
    <x v="2"/>
    <s v="Wild"/>
    <x v="1"/>
    <n v="8"/>
    <n v="1"/>
    <n v="4"/>
    <n v="9"/>
    <s v="BS"/>
  </r>
  <r>
    <x v="5"/>
    <x v="3"/>
    <n v="6"/>
    <x v="2"/>
    <n v="3"/>
    <d v="2022-06-03T00:00:00"/>
    <d v="1899-12-30T14:53:00"/>
    <x v="12"/>
    <s v="Mouth of Site 7 inlet, north side"/>
    <s v="Gordon Estuary"/>
    <n v="1"/>
    <x v="3"/>
    <s v="Wild"/>
    <x v="1"/>
    <n v="9"/>
    <n v="1"/>
    <n v="4"/>
    <n v="1"/>
    <s v="BS"/>
  </r>
  <r>
    <x v="5"/>
    <x v="3"/>
    <n v="6"/>
    <x v="2"/>
    <n v="3"/>
    <d v="2022-06-03T00:00:00"/>
    <d v="1899-12-30T14:53:00"/>
    <x v="12"/>
    <s v="Mouth of Site 7 inlet, north side"/>
    <s v="Gordon Estuary"/>
    <n v="1"/>
    <x v="4"/>
    <s v="Wild"/>
    <x v="1"/>
    <n v="18"/>
    <n v="1"/>
    <n v="4"/>
    <n v="4"/>
    <s v="BS"/>
  </r>
  <r>
    <x v="5"/>
    <x v="3"/>
    <n v="6"/>
    <x v="2"/>
    <n v="3"/>
    <d v="2022-06-03T00:00:00"/>
    <d v="1899-12-30T14:53:00"/>
    <x v="12"/>
    <s v="Mouth of Site 7 inlet, north side"/>
    <s v="Gordon Estuary"/>
    <n v="1"/>
    <x v="5"/>
    <s v="Wild"/>
    <x v="1"/>
    <n v="15"/>
    <n v="1"/>
    <n v="4"/>
    <n v="3"/>
    <s v="BS"/>
  </r>
  <r>
    <x v="5"/>
    <x v="3"/>
    <n v="6"/>
    <x v="2"/>
    <n v="3"/>
    <d v="2022-06-03T00:00:00"/>
    <d v="1899-12-30T14:53:00"/>
    <x v="12"/>
    <s v="Mouth of Site 7 inlet, north side"/>
    <s v="Gordon Estuary"/>
    <n v="1"/>
    <x v="6"/>
    <s v="Wild"/>
    <x v="1"/>
    <n v="11"/>
    <n v="1"/>
    <n v="4"/>
    <n v="1"/>
    <s v="BS"/>
  </r>
  <r>
    <x v="6"/>
    <x v="3"/>
    <n v="6"/>
    <x v="2"/>
    <n v="6"/>
    <d v="2022-06-06T00:00:00"/>
    <d v="1899-12-30T09:27:00"/>
    <x v="40"/>
    <s v="San Juan R opposite Fairly Lake outlet"/>
    <s v="San Juan River"/>
    <n v="1"/>
    <x v="0"/>
    <s v="Wild"/>
    <x v="0"/>
    <n v="3"/>
    <n v="1"/>
    <n v="2"/>
    <n v="90"/>
    <s v="BS"/>
  </r>
  <r>
    <x v="6"/>
    <x v="3"/>
    <n v="6"/>
    <x v="2"/>
    <n v="6"/>
    <d v="2022-06-06T00:00:00"/>
    <d v="1899-12-30T09:27:00"/>
    <x v="40"/>
    <s v="San Juan R opposite Fairly Lake outlet"/>
    <s v="San Juan River"/>
    <n v="1"/>
    <x v="2"/>
    <s v="Wild"/>
    <x v="1"/>
    <n v="8"/>
    <n v="1"/>
    <n v="4"/>
    <n v="11"/>
    <s v="BS"/>
  </r>
  <r>
    <x v="6"/>
    <x v="3"/>
    <n v="6"/>
    <x v="2"/>
    <n v="6"/>
    <d v="2022-06-06T00:00:00"/>
    <d v="1899-12-30T09:27:00"/>
    <x v="40"/>
    <s v="San Juan R opposite Fairly Lake outlet"/>
    <s v="San Juan River"/>
    <n v="1"/>
    <x v="3"/>
    <s v="Wild"/>
    <x v="1"/>
    <n v="9"/>
    <n v="1"/>
    <n v="4"/>
    <n v="28"/>
    <s v="BS"/>
  </r>
  <r>
    <x v="6"/>
    <x v="3"/>
    <n v="6"/>
    <x v="2"/>
    <n v="6"/>
    <d v="2022-06-06T00:00:00"/>
    <d v="1899-12-30T10:00:00"/>
    <x v="44"/>
    <s v="San Juan R downstream of Fairly Lake outlet"/>
    <s v="San Juan River"/>
    <n v="1"/>
    <x v="0"/>
    <s v="Wild"/>
    <x v="0"/>
    <n v="3"/>
    <n v="1"/>
    <n v="2"/>
    <n v="125"/>
    <s v="BS"/>
  </r>
  <r>
    <x v="6"/>
    <x v="3"/>
    <n v="6"/>
    <x v="2"/>
    <n v="6"/>
    <d v="2022-06-06T00:00:00"/>
    <d v="1899-12-30T10:00:00"/>
    <x v="44"/>
    <s v="San Juan R downstream of Fairly Lake outlet"/>
    <s v="San Juan River"/>
    <n v="1"/>
    <x v="0"/>
    <s v="Wild"/>
    <x v="3"/>
    <n v="3"/>
    <n v="1"/>
    <n v="3"/>
    <n v="1"/>
    <s v="BS"/>
  </r>
  <r>
    <x v="6"/>
    <x v="3"/>
    <n v="6"/>
    <x v="2"/>
    <n v="6"/>
    <d v="2022-06-06T00:00:00"/>
    <d v="1899-12-30T10:00:00"/>
    <x v="44"/>
    <s v="San Juan R downstream of Fairly Lake outlet"/>
    <s v="San Juan River"/>
    <n v="1"/>
    <x v="2"/>
    <s v="Wild"/>
    <x v="1"/>
    <n v="8"/>
    <n v="1"/>
    <n v="4"/>
    <n v="26"/>
    <s v="BS"/>
  </r>
  <r>
    <x v="6"/>
    <x v="3"/>
    <n v="6"/>
    <x v="2"/>
    <n v="6"/>
    <d v="2022-06-06T00:00:00"/>
    <d v="1899-12-30T10:00:00"/>
    <x v="44"/>
    <s v="San Juan R downstream of Fairly Lake outlet"/>
    <s v="San Juan River"/>
    <n v="1"/>
    <x v="3"/>
    <s v="Wild"/>
    <x v="1"/>
    <n v="9"/>
    <n v="1"/>
    <n v="4"/>
    <n v="12"/>
    <s v="BS"/>
  </r>
  <r>
    <x v="6"/>
    <x v="3"/>
    <n v="6"/>
    <x v="2"/>
    <n v="6"/>
    <d v="2022-06-06T00:00:00"/>
    <d v="1899-12-30T10:42:00"/>
    <x v="41"/>
    <s v="San Juan R downstream of Fairly Lake outlet"/>
    <s v="San Juan River"/>
    <n v="1"/>
    <x v="0"/>
    <s v="Wild"/>
    <x v="0"/>
    <n v="3"/>
    <n v="1"/>
    <n v="2"/>
    <n v="145"/>
    <s v="BS"/>
  </r>
  <r>
    <x v="6"/>
    <x v="3"/>
    <n v="6"/>
    <x v="2"/>
    <n v="6"/>
    <d v="2022-06-06T00:00:00"/>
    <d v="1899-12-30T10:42:00"/>
    <x v="41"/>
    <s v="San Juan R downstream of Fairly Lake outlet"/>
    <s v="San Juan River"/>
    <n v="1"/>
    <x v="9"/>
    <s v="Wild"/>
    <x v="3"/>
    <n v="5"/>
    <n v="1"/>
    <n v="3"/>
    <n v="1"/>
    <s v="BS"/>
  </r>
  <r>
    <x v="6"/>
    <x v="3"/>
    <n v="6"/>
    <x v="2"/>
    <n v="6"/>
    <d v="2022-06-06T00:00:00"/>
    <d v="1899-12-30T10:42:00"/>
    <x v="41"/>
    <s v="San Juan R downstream of Fairly Lake outlet"/>
    <s v="San Juan River"/>
    <n v="1"/>
    <x v="2"/>
    <s v="Wild"/>
    <x v="1"/>
    <n v="8"/>
    <n v="1"/>
    <n v="4"/>
    <n v="25"/>
    <s v="BS"/>
  </r>
  <r>
    <x v="6"/>
    <x v="3"/>
    <n v="6"/>
    <x v="2"/>
    <n v="6"/>
    <d v="2022-06-06T00:00:00"/>
    <d v="1899-12-30T10:42:00"/>
    <x v="41"/>
    <s v="San Juan R downstream of Fairly Lake outlet"/>
    <s v="San Juan River"/>
    <n v="1"/>
    <x v="3"/>
    <s v="Wild"/>
    <x v="1"/>
    <n v="9"/>
    <n v="1"/>
    <n v="4"/>
    <n v="40"/>
    <s v="BS"/>
  </r>
  <r>
    <x v="7"/>
    <x v="3"/>
    <n v="6"/>
    <x v="2"/>
    <n v="14"/>
    <d v="2022-06-14T00:00:00"/>
    <d v="1899-12-30T10:49:00"/>
    <x v="25"/>
    <s v="Site 6, just upstream of bridge"/>
    <s v="Gordon Estuary"/>
    <n v="1"/>
    <x v="0"/>
    <s v="Wild"/>
    <x v="0"/>
    <n v="3"/>
    <n v="1"/>
    <n v="2"/>
    <n v="122"/>
    <s v="PS"/>
  </r>
  <r>
    <x v="7"/>
    <x v="3"/>
    <n v="6"/>
    <x v="2"/>
    <n v="14"/>
    <d v="2022-06-14T00:00:00"/>
    <d v="1899-12-30T10:49:00"/>
    <x v="25"/>
    <s v="Site 6, just upstream of bridge"/>
    <s v="Gordon Estuary"/>
    <n v="1"/>
    <x v="2"/>
    <s v="Wild"/>
    <x v="1"/>
    <n v="8"/>
    <n v="1"/>
    <n v="4"/>
    <n v="22"/>
    <s v="PS"/>
  </r>
  <r>
    <x v="7"/>
    <x v="3"/>
    <n v="6"/>
    <x v="2"/>
    <n v="14"/>
    <d v="2022-06-14T00:00:00"/>
    <d v="1899-12-30T10:49:00"/>
    <x v="25"/>
    <s v="Site 6, just upstream of bridge"/>
    <s v="Gordon Estuary"/>
    <n v="1"/>
    <x v="3"/>
    <s v="Wild"/>
    <x v="1"/>
    <n v="9"/>
    <n v="1"/>
    <n v="4"/>
    <n v="73"/>
    <s v="PS"/>
  </r>
  <r>
    <x v="7"/>
    <x v="3"/>
    <n v="6"/>
    <x v="2"/>
    <n v="14"/>
    <d v="2022-06-14T00:00:00"/>
    <d v="1899-12-30T11:24:00"/>
    <x v="36"/>
    <s v="Site 6, straight channel"/>
    <s v="Gordon Estuary"/>
    <n v="1"/>
    <x v="0"/>
    <s v="Wild"/>
    <x v="0"/>
    <n v="3"/>
    <n v="1"/>
    <n v="2"/>
    <n v="7"/>
    <s v="PS"/>
  </r>
  <r>
    <x v="7"/>
    <x v="3"/>
    <n v="6"/>
    <x v="2"/>
    <n v="14"/>
    <d v="2022-06-14T00:00:00"/>
    <d v="1899-12-30T11:24:00"/>
    <x v="36"/>
    <s v="Site 6, straight channel"/>
    <s v="Gordon Estuary"/>
    <n v="1"/>
    <x v="2"/>
    <s v="Wild"/>
    <x v="1"/>
    <n v="8"/>
    <n v="1"/>
    <n v="4"/>
    <n v="1"/>
    <s v="PS"/>
  </r>
  <r>
    <x v="7"/>
    <x v="3"/>
    <n v="6"/>
    <x v="2"/>
    <n v="14"/>
    <d v="2022-06-14T00:00:00"/>
    <d v="1899-12-30T11:44:00"/>
    <x v="26"/>
    <s v="Site 6, at upper logger station"/>
    <s v="Gordon Estuary"/>
    <n v="1"/>
    <x v="0"/>
    <s v="Wild"/>
    <x v="0"/>
    <n v="3"/>
    <n v="1"/>
    <n v="2"/>
    <n v="35"/>
    <s v="PS"/>
  </r>
  <r>
    <x v="7"/>
    <x v="3"/>
    <n v="6"/>
    <x v="2"/>
    <n v="14"/>
    <d v="2022-06-14T00:00:00"/>
    <d v="1899-12-30T11:44:00"/>
    <x v="26"/>
    <s v="Site 6, at upper logger station"/>
    <s v="Gordon Estuary"/>
    <n v="1"/>
    <x v="2"/>
    <s v="Wild"/>
    <x v="1"/>
    <n v="8"/>
    <n v="1"/>
    <n v="4"/>
    <n v="7"/>
    <s v="PS"/>
  </r>
  <r>
    <x v="7"/>
    <x v="3"/>
    <n v="6"/>
    <x v="2"/>
    <n v="14"/>
    <d v="2022-06-14T00:00:00"/>
    <d v="1899-12-30T11:44:00"/>
    <x v="26"/>
    <s v="Site 6, at upper logger station"/>
    <s v="Gordon Estuary"/>
    <n v="1"/>
    <x v="3"/>
    <s v="Wild"/>
    <x v="1"/>
    <n v="9"/>
    <n v="1"/>
    <n v="4"/>
    <n v="10"/>
    <s v="PS"/>
  </r>
  <r>
    <x v="7"/>
    <x v="3"/>
    <n v="6"/>
    <x v="2"/>
    <n v="14"/>
    <d v="2022-06-14T00:00:00"/>
    <d v="1899-12-30T12:10:00"/>
    <x v="28"/>
    <s v="Site 6, at creek inflow (SE corner of marsh)"/>
    <s v="Gordon Estuary"/>
    <n v="1"/>
    <x v="0"/>
    <s v="Wild"/>
    <x v="0"/>
    <n v="3"/>
    <n v="1"/>
    <n v="2"/>
    <n v="3"/>
    <s v="PS"/>
  </r>
  <r>
    <x v="7"/>
    <x v="3"/>
    <n v="6"/>
    <x v="2"/>
    <n v="14"/>
    <d v="2022-06-14T00:00:00"/>
    <d v="1899-12-30T12:24:00"/>
    <x v="28"/>
    <s v="Site 6, at creek inflow (SE corner of marsh)"/>
    <s v="Gordon Estuary"/>
    <n v="1"/>
    <x v="0"/>
    <s v="Wild"/>
    <x v="0"/>
    <n v="3"/>
    <n v="1"/>
    <n v="2"/>
    <n v="75"/>
    <s v="PS"/>
  </r>
  <r>
    <x v="7"/>
    <x v="3"/>
    <n v="6"/>
    <x v="2"/>
    <n v="14"/>
    <d v="2022-06-14T00:00:00"/>
    <d v="1899-12-30T12:24:00"/>
    <x v="28"/>
    <s v="Site 6, at creek inflow (SE corner of marsh)"/>
    <s v="Gordon Estuary"/>
    <n v="1"/>
    <x v="2"/>
    <s v="Wild"/>
    <x v="1"/>
    <n v="8"/>
    <n v="1"/>
    <n v="4"/>
    <n v="1"/>
    <s v="PS"/>
  </r>
  <r>
    <x v="7"/>
    <x v="3"/>
    <n v="6"/>
    <x v="2"/>
    <n v="14"/>
    <d v="2022-06-14T00:00:00"/>
    <d v="1899-12-30T12:24:00"/>
    <x v="28"/>
    <s v="Site 6, at creek inflow (SE corner of marsh)"/>
    <s v="Gordon Estuary"/>
    <n v="1"/>
    <x v="3"/>
    <s v="Wild"/>
    <x v="1"/>
    <n v="9"/>
    <n v="1"/>
    <n v="4"/>
    <n v="16"/>
    <s v="PS"/>
  </r>
  <r>
    <x v="7"/>
    <x v="3"/>
    <n v="6"/>
    <x v="2"/>
    <n v="14"/>
    <d v="2022-06-14T00:00:00"/>
    <d v="1899-12-30T13:13:00"/>
    <x v="16"/>
    <s v="Browns Slough Site 7 inlet left tidal channel"/>
    <s v="Gordon Estuary"/>
    <n v="1"/>
    <x v="0"/>
    <s v="Wild"/>
    <x v="0"/>
    <n v="3"/>
    <n v="1"/>
    <n v="2"/>
    <n v="23"/>
    <s v="PS"/>
  </r>
  <r>
    <x v="7"/>
    <x v="3"/>
    <n v="6"/>
    <x v="2"/>
    <n v="14"/>
    <d v="2022-06-14T00:00:00"/>
    <d v="1899-12-30T13:13:00"/>
    <x v="16"/>
    <s v="Browns Slough Site 7 inlet left tidal channel"/>
    <s v="Gordon Estuary"/>
    <n v="1"/>
    <x v="2"/>
    <s v="Wild"/>
    <x v="1"/>
    <n v="8"/>
    <n v="1"/>
    <n v="4"/>
    <n v="4"/>
    <s v="PS"/>
  </r>
  <r>
    <x v="7"/>
    <x v="3"/>
    <n v="6"/>
    <x v="2"/>
    <n v="14"/>
    <d v="2022-06-14T00:00:00"/>
    <d v="1899-12-30T13:13:00"/>
    <x v="16"/>
    <s v="Browns Slough Site 7 inlet left tidal channel"/>
    <s v="Gordon Estuary"/>
    <n v="1"/>
    <x v="3"/>
    <s v="Wild"/>
    <x v="1"/>
    <n v="9"/>
    <n v="1"/>
    <n v="4"/>
    <n v="19"/>
    <s v="PS"/>
  </r>
  <r>
    <x v="7"/>
    <x v="3"/>
    <n v="6"/>
    <x v="2"/>
    <n v="14"/>
    <d v="2022-06-14T00:00:00"/>
    <d v="1899-12-30T14:36:00"/>
    <x v="35"/>
    <s v="Gravel bar on Gordon at Site 1"/>
    <s v="Gordon Estuary"/>
    <n v="1"/>
    <x v="0"/>
    <s v="Wild"/>
    <x v="0"/>
    <n v="3"/>
    <n v="1"/>
    <n v="2"/>
    <n v="31"/>
    <s v="BS"/>
  </r>
  <r>
    <x v="7"/>
    <x v="3"/>
    <n v="6"/>
    <x v="2"/>
    <n v="14"/>
    <d v="2022-06-14T00:00:00"/>
    <d v="1899-12-30T14:36:00"/>
    <x v="35"/>
    <s v="Gravel bar on Gordon at Site 1"/>
    <s v="Gordon Estuary"/>
    <n v="1"/>
    <x v="2"/>
    <s v="Wild"/>
    <x v="1"/>
    <n v="8"/>
    <n v="1"/>
    <n v="4"/>
    <n v="25"/>
    <s v="BS"/>
  </r>
  <r>
    <x v="7"/>
    <x v="3"/>
    <n v="6"/>
    <x v="2"/>
    <n v="14"/>
    <d v="2022-06-14T00:00:00"/>
    <d v="1899-12-30T14:36:00"/>
    <x v="35"/>
    <s v="Gravel bar on Gordon at Site 1"/>
    <s v="Gordon Estuary"/>
    <n v="1"/>
    <x v="3"/>
    <s v="Wild"/>
    <x v="1"/>
    <n v="9"/>
    <n v="1"/>
    <n v="4"/>
    <n v="4"/>
    <s v="BS"/>
  </r>
  <r>
    <x v="7"/>
    <x v="3"/>
    <n v="6"/>
    <x v="2"/>
    <n v="14"/>
    <d v="2022-06-14T00:00:00"/>
    <d v="1899-12-30T15:23:00"/>
    <x v="9"/>
    <s v="Q Jeff (right bank opposite N. Arm confl.)"/>
    <s v="Gordon Estuary"/>
    <n v="1"/>
    <x v="2"/>
    <s v="Wild"/>
    <x v="1"/>
    <n v="8"/>
    <n v="1"/>
    <n v="4"/>
    <n v="17"/>
    <s v="BS"/>
  </r>
  <r>
    <x v="7"/>
    <x v="3"/>
    <n v="6"/>
    <x v="2"/>
    <n v="14"/>
    <d v="2022-06-14T00:00:00"/>
    <d v="1899-12-30T15:23:00"/>
    <x v="9"/>
    <s v="Q Jeff (right bank opposite N. Arm confl.)"/>
    <s v="Gordon Estuary"/>
    <n v="1"/>
    <x v="3"/>
    <s v="Wild"/>
    <x v="1"/>
    <n v="9"/>
    <n v="1"/>
    <n v="4"/>
    <n v="11"/>
    <s v="BS"/>
  </r>
  <r>
    <x v="7"/>
    <x v="3"/>
    <n v="6"/>
    <x v="2"/>
    <n v="14"/>
    <d v="2022-06-14T00:00:00"/>
    <d v="1899-12-30T15:23:00"/>
    <x v="9"/>
    <s v="Q Jeff (right bank opposite N. Arm confl.)"/>
    <s v="Gordon Estuary"/>
    <n v="1"/>
    <x v="9"/>
    <s v="Wild"/>
    <x v="0"/>
    <n v="5"/>
    <n v="1"/>
    <n v="2"/>
    <n v="50"/>
    <s v="BS"/>
  </r>
  <r>
    <x v="7"/>
    <x v="3"/>
    <n v="6"/>
    <x v="2"/>
    <n v="14"/>
    <d v="2022-06-14T00:00:00"/>
    <d v="1899-12-30T15:23:00"/>
    <x v="9"/>
    <s v="Q Jeff (right bank opposite N. Arm confl.)"/>
    <s v="Gordon Estuary"/>
    <n v="1"/>
    <x v="9"/>
    <s v="Wild"/>
    <x v="3"/>
    <n v="5"/>
    <n v="1"/>
    <n v="3"/>
    <n v="13"/>
    <s v="BS"/>
  </r>
  <r>
    <x v="7"/>
    <x v="3"/>
    <n v="6"/>
    <x v="2"/>
    <n v="14"/>
    <d v="2022-06-14T00:00:00"/>
    <d v="1899-12-30T15:23:00"/>
    <x v="9"/>
    <s v="Q Jeff (right bank opposite N. Arm confl.)"/>
    <s v="Gordon Estuary"/>
    <n v="1"/>
    <x v="0"/>
    <s v="Wild"/>
    <x v="0"/>
    <n v="3"/>
    <n v="1"/>
    <n v="2"/>
    <n v="2"/>
    <s v="BS"/>
  </r>
  <r>
    <x v="7"/>
    <x v="3"/>
    <n v="6"/>
    <x v="2"/>
    <n v="14"/>
    <d v="2022-06-14T00:00:00"/>
    <d v="1899-12-30T15:23:00"/>
    <x v="9"/>
    <s v="Q Jeff (right bank opposite N. Arm confl.)"/>
    <s v="Gordon Estuary"/>
    <n v="1"/>
    <x v="4"/>
    <s v="Wild"/>
    <x v="1"/>
    <n v="18"/>
    <n v="1"/>
    <n v="4"/>
    <n v="36"/>
    <s v="BS"/>
  </r>
  <r>
    <x v="7"/>
    <x v="3"/>
    <n v="6"/>
    <x v="2"/>
    <n v="14"/>
    <d v="2022-06-14T00:00:00"/>
    <d v="1899-12-30T15:23:00"/>
    <x v="9"/>
    <s v="Q Jeff (right bank opposite N. Arm confl.)"/>
    <s v="Gordon Estuary"/>
    <n v="1"/>
    <x v="5"/>
    <s v="Wild"/>
    <x v="1"/>
    <n v="15"/>
    <n v="1"/>
    <n v="4"/>
    <n v="9"/>
    <s v="BS"/>
  </r>
  <r>
    <x v="7"/>
    <x v="3"/>
    <n v="6"/>
    <x v="2"/>
    <n v="14"/>
    <d v="2022-06-14T00:00:00"/>
    <d v="1899-12-30T15:23:00"/>
    <x v="9"/>
    <s v="Q Jeff (right bank opposite N. Arm confl.)"/>
    <s v="Gordon Estuary"/>
    <n v="1"/>
    <x v="10"/>
    <s v="Wild"/>
    <x v="1"/>
    <n v="13"/>
    <n v="1"/>
    <n v="4"/>
    <n v="22"/>
    <s v="BS"/>
  </r>
  <r>
    <x v="7"/>
    <x v="3"/>
    <n v="6"/>
    <x v="2"/>
    <n v="14"/>
    <d v="2022-06-14T00:00:00"/>
    <d v="1899-12-30T16:07:00"/>
    <x v="20"/>
    <s v="On point at confluence of N. Arm and Brown's Slough"/>
    <s v="Gordon Estuary"/>
    <n v="1"/>
    <x v="9"/>
    <s v="Wild"/>
    <x v="0"/>
    <n v="5"/>
    <n v="1"/>
    <n v="2"/>
    <n v="8"/>
    <s v="BS"/>
  </r>
  <r>
    <x v="7"/>
    <x v="3"/>
    <n v="6"/>
    <x v="2"/>
    <n v="14"/>
    <d v="2022-06-14T00:00:00"/>
    <d v="1899-12-30T16:07:00"/>
    <x v="20"/>
    <s v="On point at confluence of N. Arm and Brown's Slough"/>
    <s v="Gordon Estuary"/>
    <n v="1"/>
    <x v="9"/>
    <s v="Wild"/>
    <x v="3"/>
    <n v="5"/>
    <n v="1"/>
    <n v="3"/>
    <n v="3"/>
    <s v="BS"/>
  </r>
  <r>
    <x v="7"/>
    <x v="3"/>
    <n v="6"/>
    <x v="2"/>
    <n v="14"/>
    <d v="2022-06-14T00:00:00"/>
    <d v="1899-12-30T16:07:00"/>
    <x v="20"/>
    <s v="On point at confluence of N. Arm and Brown's Slough"/>
    <s v="Gordon Estuary"/>
    <n v="1"/>
    <x v="2"/>
    <s v="Wild"/>
    <x v="1"/>
    <n v="8"/>
    <n v="1"/>
    <n v="4"/>
    <n v="13"/>
    <s v="BS"/>
  </r>
  <r>
    <x v="7"/>
    <x v="3"/>
    <n v="6"/>
    <x v="2"/>
    <n v="14"/>
    <d v="2022-06-14T00:00:00"/>
    <d v="1899-12-30T16:07:00"/>
    <x v="20"/>
    <s v="On point at confluence of N. Arm and Brown's Slough"/>
    <s v="Gordon Estuary"/>
    <n v="1"/>
    <x v="4"/>
    <s v="Wild"/>
    <x v="1"/>
    <n v="18"/>
    <n v="1"/>
    <n v="4"/>
    <n v="5"/>
    <s v="BS"/>
  </r>
  <r>
    <x v="7"/>
    <x v="3"/>
    <n v="6"/>
    <x v="2"/>
    <n v="14"/>
    <d v="2022-06-14T00:00:00"/>
    <d v="1899-12-30T16:07:00"/>
    <x v="20"/>
    <s v="On point at confluence of N. Arm and Brown's Slough"/>
    <s v="Gordon Estuary"/>
    <n v="1"/>
    <x v="5"/>
    <s v="Wild"/>
    <x v="1"/>
    <n v="15"/>
    <n v="1"/>
    <n v="4"/>
    <n v="57"/>
    <s v="BS"/>
  </r>
  <r>
    <x v="7"/>
    <x v="3"/>
    <n v="6"/>
    <x v="2"/>
    <n v="14"/>
    <d v="2022-06-14T00:00:00"/>
    <d v="1899-12-30T16:38:00"/>
    <x v="12"/>
    <s v="Mouth of Site 7 inlet, north side"/>
    <s v="Gordon Estuary"/>
    <n v="1"/>
    <x v="9"/>
    <s v="Wild"/>
    <x v="0"/>
    <n v="5"/>
    <n v="1"/>
    <n v="2"/>
    <n v="2"/>
    <s v="BS"/>
  </r>
  <r>
    <x v="7"/>
    <x v="3"/>
    <n v="6"/>
    <x v="2"/>
    <n v="14"/>
    <d v="2022-06-14T00:00:00"/>
    <d v="1899-12-30T16:38:00"/>
    <x v="12"/>
    <s v="Mouth of Site 7 inlet, north side"/>
    <s v="Gordon Estuary"/>
    <n v="1"/>
    <x v="0"/>
    <s v="Wild"/>
    <x v="0"/>
    <n v="3"/>
    <n v="1"/>
    <n v="2"/>
    <n v="1"/>
    <s v="BS"/>
  </r>
  <r>
    <x v="7"/>
    <x v="3"/>
    <n v="6"/>
    <x v="2"/>
    <n v="14"/>
    <d v="2022-06-14T00:00:00"/>
    <d v="1899-12-30T16:38:00"/>
    <x v="12"/>
    <s v="Mouth of Site 7 inlet, north side"/>
    <s v="Gordon Estuary"/>
    <n v="1"/>
    <x v="2"/>
    <s v="Wild"/>
    <x v="1"/>
    <n v="8"/>
    <n v="1"/>
    <n v="4"/>
    <n v="12"/>
    <s v="BS"/>
  </r>
  <r>
    <x v="7"/>
    <x v="3"/>
    <n v="6"/>
    <x v="2"/>
    <n v="14"/>
    <d v="2022-06-14T00:00:00"/>
    <d v="1899-12-30T16:38:00"/>
    <x v="12"/>
    <s v="Mouth of Site 7 inlet, north side"/>
    <s v="Gordon Estuary"/>
    <n v="1"/>
    <x v="3"/>
    <s v="Wild"/>
    <x v="1"/>
    <n v="9"/>
    <n v="1"/>
    <n v="4"/>
    <n v="6"/>
    <s v="BS"/>
  </r>
  <r>
    <x v="7"/>
    <x v="3"/>
    <n v="6"/>
    <x v="2"/>
    <n v="14"/>
    <d v="2022-06-14T00:00:00"/>
    <d v="1899-12-30T16:38:00"/>
    <x v="12"/>
    <s v="Mouth of Site 7 inlet, north side"/>
    <s v="Gordon Estuary"/>
    <n v="1"/>
    <x v="4"/>
    <s v="Wild"/>
    <x v="1"/>
    <n v="18"/>
    <n v="1"/>
    <n v="4"/>
    <n v="12"/>
    <s v="BS"/>
  </r>
  <r>
    <x v="7"/>
    <x v="3"/>
    <n v="6"/>
    <x v="2"/>
    <n v="14"/>
    <d v="2022-06-14T00:00:00"/>
    <d v="1899-12-30T16:38:00"/>
    <x v="12"/>
    <s v="Mouth of Site 7 inlet, north side"/>
    <s v="Gordon Estuary"/>
    <n v="1"/>
    <x v="5"/>
    <s v="Wild"/>
    <x v="1"/>
    <n v="15"/>
    <n v="1"/>
    <n v="4"/>
    <n v="1"/>
    <s v="BS"/>
  </r>
  <r>
    <x v="7"/>
    <x v="3"/>
    <n v="6"/>
    <x v="2"/>
    <n v="14"/>
    <d v="2022-06-14T00:00:00"/>
    <d v="1899-12-30T16:38:00"/>
    <x v="12"/>
    <s v="Mouth of Site 7 inlet, north side"/>
    <s v="Gordon Estuary"/>
    <n v="1"/>
    <x v="10"/>
    <s v="Wild"/>
    <x v="1"/>
    <n v="13"/>
    <n v="1"/>
    <n v="4"/>
    <n v="23"/>
    <s v="BS"/>
  </r>
  <r>
    <x v="7"/>
    <x v="3"/>
    <n v="6"/>
    <x v="2"/>
    <n v="14"/>
    <d v="2022-06-14T00:00:00"/>
    <d v="1899-12-30T15:07:00"/>
    <x v="0"/>
    <s v="Pacheedah Shores Boat Ramp"/>
    <s v="Gordon Estuary"/>
    <n v="1"/>
    <x v="1"/>
    <s v="Wild"/>
    <x v="0"/>
    <n v="2"/>
    <n v="1"/>
    <n v="2"/>
    <n v="2"/>
    <s v="BS"/>
  </r>
  <r>
    <x v="7"/>
    <x v="3"/>
    <n v="6"/>
    <x v="2"/>
    <n v="14"/>
    <d v="2022-06-14T00:00:00"/>
    <d v="1899-12-30T15:07:00"/>
    <x v="0"/>
    <s v="Pacheedah Shores Boat Ramp"/>
    <s v="Gordon Estuary"/>
    <n v="1"/>
    <x v="1"/>
    <s v="Wild"/>
    <x v="3"/>
    <n v="2"/>
    <n v="1"/>
    <n v="3"/>
    <n v="5"/>
    <s v="BS"/>
  </r>
  <r>
    <x v="7"/>
    <x v="3"/>
    <n v="6"/>
    <x v="2"/>
    <n v="14"/>
    <d v="2022-06-14T00:00:00"/>
    <d v="1899-12-30T15:07:00"/>
    <x v="0"/>
    <s v="Pacheedah Shores Boat Ramp"/>
    <s v="Gordon Estuary"/>
    <n v="1"/>
    <x v="2"/>
    <s v="Wild"/>
    <x v="1"/>
    <n v="8"/>
    <n v="1"/>
    <n v="4"/>
    <n v="31"/>
    <s v="BS"/>
  </r>
  <r>
    <x v="7"/>
    <x v="3"/>
    <n v="6"/>
    <x v="2"/>
    <n v="14"/>
    <d v="2022-06-14T00:00:00"/>
    <d v="1899-12-30T15:07:00"/>
    <x v="0"/>
    <s v="Pacheedah Shores Boat Ramp"/>
    <s v="Gordon Estuary"/>
    <n v="1"/>
    <x v="3"/>
    <s v="Wild"/>
    <x v="1"/>
    <n v="9"/>
    <n v="1"/>
    <n v="4"/>
    <n v="4"/>
    <s v="BS"/>
  </r>
  <r>
    <x v="7"/>
    <x v="3"/>
    <n v="6"/>
    <x v="2"/>
    <n v="14"/>
    <d v="2022-06-14T00:00:00"/>
    <d v="1899-12-30T15:07:00"/>
    <x v="0"/>
    <s v="Pacheedah Shores Boat Ramp"/>
    <s v="Gordon Estuary"/>
    <n v="1"/>
    <x v="4"/>
    <s v="Wild"/>
    <x v="1"/>
    <n v="18"/>
    <n v="1"/>
    <n v="4"/>
    <n v="28"/>
    <s v="BS"/>
  </r>
  <r>
    <x v="7"/>
    <x v="3"/>
    <n v="6"/>
    <x v="2"/>
    <n v="14"/>
    <d v="2022-06-14T00:00:00"/>
    <d v="1899-12-30T15:07:00"/>
    <x v="0"/>
    <s v="Pacheedah Shores Boat Ramp"/>
    <s v="Gordon Estuary"/>
    <n v="1"/>
    <x v="5"/>
    <s v="Wild"/>
    <x v="1"/>
    <n v="15"/>
    <n v="1"/>
    <n v="4"/>
    <n v="6"/>
    <s v="BS"/>
  </r>
  <r>
    <x v="7"/>
    <x v="3"/>
    <n v="6"/>
    <x v="2"/>
    <n v="14"/>
    <d v="2022-06-14T00:00:00"/>
    <d v="1899-12-30T15:07:00"/>
    <x v="0"/>
    <s v="Pacheedah Shores Boat Ramp"/>
    <s v="Gordon Estuary"/>
    <n v="1"/>
    <x v="6"/>
    <s v="Wild"/>
    <x v="1"/>
    <n v="11"/>
    <n v="1"/>
    <n v="4"/>
    <n v="9"/>
    <s v="BS"/>
  </r>
  <r>
    <x v="7"/>
    <x v="3"/>
    <n v="6"/>
    <x v="2"/>
    <n v="14"/>
    <d v="2022-06-14T00:00:00"/>
    <d v="1899-12-30T15:07:00"/>
    <x v="0"/>
    <s v="Pacheedah Shores Boat Ramp"/>
    <s v="Gordon Estuary"/>
    <n v="1"/>
    <x v="10"/>
    <s v="Wild"/>
    <x v="1"/>
    <n v="13"/>
    <n v="1"/>
    <n v="4"/>
    <n v="9"/>
    <s v="BS"/>
  </r>
  <r>
    <x v="7"/>
    <x v="3"/>
    <n v="6"/>
    <x v="2"/>
    <n v="15"/>
    <d v="2022-06-15T00:00:00"/>
    <d v="1899-12-30T12:17:00"/>
    <x v="15"/>
    <s v="Q07, Central/South Arm confluence"/>
    <s v="San Juan Estuary"/>
    <n v="1"/>
    <x v="9"/>
    <s v="Wild"/>
    <x v="3"/>
    <n v="5"/>
    <n v="1"/>
    <n v="3"/>
    <n v="18"/>
    <s v="BS"/>
  </r>
  <r>
    <x v="7"/>
    <x v="3"/>
    <n v="6"/>
    <x v="2"/>
    <n v="15"/>
    <d v="2022-06-15T00:00:00"/>
    <d v="1899-12-30T12:17:00"/>
    <x v="15"/>
    <s v="Q07, Central/South Arm confluence"/>
    <s v="San Juan Estuary"/>
    <n v="1"/>
    <x v="0"/>
    <s v="Wild"/>
    <x v="0"/>
    <n v="3"/>
    <n v="1"/>
    <n v="2"/>
    <n v="37"/>
    <s v="BS"/>
  </r>
  <r>
    <x v="7"/>
    <x v="3"/>
    <n v="6"/>
    <x v="2"/>
    <n v="15"/>
    <d v="2022-06-15T00:00:00"/>
    <d v="1899-12-30T12:17:00"/>
    <x v="15"/>
    <s v="Q07, Central/South Arm confluence"/>
    <s v="San Juan Estuary"/>
    <n v="1"/>
    <x v="2"/>
    <s v="Wild"/>
    <x v="1"/>
    <n v="8"/>
    <n v="1"/>
    <n v="4"/>
    <n v="38"/>
    <s v="BS"/>
  </r>
  <r>
    <x v="7"/>
    <x v="3"/>
    <n v="6"/>
    <x v="2"/>
    <n v="15"/>
    <d v="2022-06-15T00:00:00"/>
    <d v="1899-12-30T12:17:00"/>
    <x v="15"/>
    <s v="Q07, Central/South Arm confluence"/>
    <s v="San Juan Estuary"/>
    <n v="1"/>
    <x v="3"/>
    <s v="Wild"/>
    <x v="1"/>
    <n v="9"/>
    <n v="1"/>
    <n v="4"/>
    <n v="31"/>
    <s v="BS"/>
  </r>
  <r>
    <x v="7"/>
    <x v="3"/>
    <n v="6"/>
    <x v="2"/>
    <n v="15"/>
    <d v="2022-06-15T00:00:00"/>
    <d v="1899-12-30T12:17:00"/>
    <x v="15"/>
    <s v="Q07, Central/South Arm confluence"/>
    <s v="San Juan Estuary"/>
    <n v="1"/>
    <x v="5"/>
    <s v="Wild"/>
    <x v="1"/>
    <n v="15"/>
    <n v="1"/>
    <n v="4"/>
    <n v="20"/>
    <s v="BS"/>
  </r>
  <r>
    <x v="7"/>
    <x v="3"/>
    <n v="6"/>
    <x v="2"/>
    <n v="15"/>
    <d v="2022-06-15T00:00:00"/>
    <d v="1899-12-30T12:17:00"/>
    <x v="15"/>
    <s v="Q07, Central/South Arm confluence"/>
    <s v="San Juan Estuary"/>
    <n v="1"/>
    <x v="10"/>
    <s v="Wild"/>
    <x v="1"/>
    <n v="13"/>
    <n v="1"/>
    <n v="4"/>
    <n v="8"/>
    <s v="BS"/>
  </r>
  <r>
    <x v="7"/>
    <x v="3"/>
    <n v="6"/>
    <x v="2"/>
    <n v="15"/>
    <d v="2022-06-15T00:00:00"/>
    <d v="1899-12-30T12:50:00"/>
    <x v="11"/>
    <s v="Q4, u/s of Tanis's template site"/>
    <s v="San Juan Estuary"/>
    <n v="1"/>
    <x v="2"/>
    <s v="Wild"/>
    <x v="1"/>
    <n v="8"/>
    <n v="1"/>
    <n v="4"/>
    <n v="25"/>
    <s v="BS"/>
  </r>
  <r>
    <x v="7"/>
    <x v="3"/>
    <n v="6"/>
    <x v="2"/>
    <n v="15"/>
    <d v="2022-06-15T00:00:00"/>
    <d v="1899-12-30T13:00:00"/>
    <x v="2"/>
    <s v="South Arm SJ (Old Mill)"/>
    <s v="San Juan Estuary"/>
    <n v="1"/>
    <x v="0"/>
    <s v="Wild"/>
    <x v="0"/>
    <n v="3"/>
    <n v="1"/>
    <n v="2"/>
    <n v="1"/>
    <s v="BS"/>
  </r>
  <r>
    <x v="7"/>
    <x v="3"/>
    <n v="6"/>
    <x v="2"/>
    <n v="15"/>
    <d v="2022-06-15T00:00:00"/>
    <d v="1899-12-30T13:00:00"/>
    <x v="2"/>
    <s v="South Arm SJ (Old Mill)"/>
    <s v="San Juan Estuary"/>
    <n v="1"/>
    <x v="2"/>
    <s v="Wild"/>
    <x v="1"/>
    <n v="8"/>
    <n v="1"/>
    <n v="4"/>
    <n v="57"/>
    <s v="BS"/>
  </r>
  <r>
    <x v="7"/>
    <x v="3"/>
    <n v="6"/>
    <x v="2"/>
    <n v="15"/>
    <d v="2022-06-15T00:00:00"/>
    <d v="1899-12-30T13:00:00"/>
    <x v="2"/>
    <s v="South Arm SJ (Old Mill)"/>
    <s v="San Juan Estuary"/>
    <n v="1"/>
    <x v="3"/>
    <s v="Wild"/>
    <x v="1"/>
    <n v="9"/>
    <n v="1"/>
    <n v="4"/>
    <n v="203"/>
    <s v="BS"/>
  </r>
  <r>
    <x v="7"/>
    <x v="3"/>
    <n v="6"/>
    <x v="2"/>
    <n v="15"/>
    <d v="2022-06-15T00:00:00"/>
    <d v="1899-12-30T13:00:00"/>
    <x v="2"/>
    <s v="South Arm SJ (Old Mill)"/>
    <s v="San Juan Estuary"/>
    <n v="1"/>
    <x v="5"/>
    <s v="Wild"/>
    <x v="1"/>
    <n v="15"/>
    <n v="1"/>
    <n v="4"/>
    <n v="3"/>
    <s v="BS"/>
  </r>
  <r>
    <x v="7"/>
    <x v="3"/>
    <n v="6"/>
    <x v="2"/>
    <n v="15"/>
    <d v="2022-06-15T00:00:00"/>
    <d v="1899-12-30T13:00:00"/>
    <x v="2"/>
    <s v="South Arm SJ (Old Mill)"/>
    <s v="San Juan Estuary"/>
    <n v="1"/>
    <x v="6"/>
    <s v="Wild"/>
    <x v="1"/>
    <n v="11"/>
    <n v="1"/>
    <n v="4"/>
    <n v="7"/>
    <s v="BS"/>
  </r>
  <r>
    <x v="7"/>
    <x v="3"/>
    <n v="6"/>
    <x v="2"/>
    <n v="15"/>
    <d v="2022-06-15T00:00:00"/>
    <d v="1899-12-30T13:44:00"/>
    <x v="3"/>
    <s v="Central Arm SJ at Island Rd Bridge"/>
    <s v="San Juan Estuary"/>
    <n v="1"/>
    <x v="0"/>
    <s v="Wild"/>
    <x v="0"/>
    <n v="3"/>
    <n v="1"/>
    <n v="2"/>
    <n v="1"/>
    <s v="BS"/>
  </r>
  <r>
    <x v="7"/>
    <x v="3"/>
    <n v="6"/>
    <x v="2"/>
    <n v="15"/>
    <d v="2022-06-15T00:00:00"/>
    <d v="1899-12-30T13:44:00"/>
    <x v="3"/>
    <s v="Central Arm SJ at Island Rd Bridge"/>
    <s v="San Juan Estuary"/>
    <n v="1"/>
    <x v="2"/>
    <s v="Wild"/>
    <x v="1"/>
    <n v="8"/>
    <n v="1"/>
    <n v="4"/>
    <n v="16"/>
    <s v="BS"/>
  </r>
  <r>
    <x v="7"/>
    <x v="3"/>
    <n v="6"/>
    <x v="2"/>
    <n v="15"/>
    <d v="2022-06-15T00:00:00"/>
    <d v="1899-12-30T13:44:00"/>
    <x v="3"/>
    <s v="Central Arm SJ at Island Rd Bridge"/>
    <s v="San Juan Estuary"/>
    <n v="1"/>
    <x v="3"/>
    <s v="Wild"/>
    <x v="1"/>
    <n v="9"/>
    <n v="1"/>
    <n v="4"/>
    <n v="3"/>
    <s v="BS"/>
  </r>
  <r>
    <x v="7"/>
    <x v="3"/>
    <n v="6"/>
    <x v="2"/>
    <n v="15"/>
    <d v="2022-06-15T00:00:00"/>
    <d v="1899-12-30T13:44:00"/>
    <x v="3"/>
    <s v="Central Arm SJ at Island Rd Bridge"/>
    <s v="San Juan Estuary"/>
    <n v="1"/>
    <x v="6"/>
    <s v="Wild"/>
    <x v="1"/>
    <n v="11"/>
    <n v="1"/>
    <n v="4"/>
    <n v="5"/>
    <s v="BS"/>
  </r>
  <r>
    <x v="7"/>
    <x v="3"/>
    <n v="6"/>
    <x v="2"/>
    <n v="15"/>
    <d v="2022-06-15T00:00:00"/>
    <d v="1899-12-30T14:05:00"/>
    <x v="10"/>
    <s v="Q Helen, top of Island Road"/>
    <s v="San Juan Estuary"/>
    <n v="1"/>
    <x v="2"/>
    <s v="Wild"/>
    <x v="1"/>
    <n v="8"/>
    <n v="1"/>
    <n v="4"/>
    <n v="3"/>
    <s v="BS"/>
  </r>
  <r>
    <x v="7"/>
    <x v="3"/>
    <n v="6"/>
    <x v="2"/>
    <n v="15"/>
    <d v="2022-06-15T00:00:00"/>
    <d v="1899-12-30T14:05:00"/>
    <x v="10"/>
    <s v="Q Helen, top of Island Road"/>
    <s v="San Juan Estuary"/>
    <n v="1"/>
    <x v="3"/>
    <s v="Wild"/>
    <x v="1"/>
    <n v="9"/>
    <n v="1"/>
    <n v="4"/>
    <n v="2"/>
    <s v="BS"/>
  </r>
  <r>
    <x v="7"/>
    <x v="3"/>
    <n v="6"/>
    <x v="2"/>
    <n v="15"/>
    <d v="2022-06-15T00:00:00"/>
    <d v="1899-12-30T14:40:00"/>
    <x v="38"/>
    <s v="Q09, San Juan mouth"/>
    <s v="San Juan Estuary"/>
    <n v="1"/>
    <x v="0"/>
    <s v="Wild"/>
    <x v="0"/>
    <n v="3"/>
    <n v="1"/>
    <n v="2"/>
    <n v="11"/>
    <s v="BS"/>
  </r>
  <r>
    <x v="7"/>
    <x v="3"/>
    <n v="6"/>
    <x v="2"/>
    <n v="15"/>
    <d v="2022-06-15T00:00:00"/>
    <d v="1899-12-30T14:40:00"/>
    <x v="38"/>
    <s v="Q09, San Juan mouth"/>
    <s v="San Juan Estuary"/>
    <n v="1"/>
    <x v="0"/>
    <s v="Wild"/>
    <x v="3"/>
    <n v="3"/>
    <n v="1"/>
    <n v="3"/>
    <n v="2"/>
    <s v="BS"/>
  </r>
  <r>
    <x v="7"/>
    <x v="3"/>
    <n v="6"/>
    <x v="2"/>
    <n v="15"/>
    <d v="2022-06-15T00:00:00"/>
    <d v="1899-12-30T14:40:00"/>
    <x v="38"/>
    <s v="Q09, San Juan mouth"/>
    <s v="San Juan Estuary"/>
    <n v="1"/>
    <x v="9"/>
    <s v="Wild"/>
    <x v="0"/>
    <n v="5"/>
    <n v="1"/>
    <n v="2"/>
    <n v="2"/>
    <s v="BS"/>
  </r>
  <r>
    <x v="7"/>
    <x v="3"/>
    <n v="6"/>
    <x v="2"/>
    <n v="15"/>
    <d v="2022-06-15T00:00:00"/>
    <d v="1899-12-30T14:40:00"/>
    <x v="38"/>
    <s v="Q09, San Juan mouth"/>
    <s v="San Juan Estuary"/>
    <n v="1"/>
    <x v="9"/>
    <s v="Wild"/>
    <x v="3"/>
    <n v="5"/>
    <n v="1"/>
    <n v="3"/>
    <n v="72"/>
    <s v="BS"/>
  </r>
  <r>
    <x v="7"/>
    <x v="3"/>
    <n v="6"/>
    <x v="2"/>
    <n v="15"/>
    <d v="2022-06-15T00:00:00"/>
    <d v="1899-12-30T14:40:00"/>
    <x v="38"/>
    <s v="Q09, San Juan mouth"/>
    <s v="San Juan Estuary"/>
    <n v="1"/>
    <x v="2"/>
    <s v="Wild"/>
    <x v="1"/>
    <n v="8"/>
    <n v="1"/>
    <n v="4"/>
    <n v="14"/>
    <s v="BS"/>
  </r>
  <r>
    <x v="7"/>
    <x v="3"/>
    <n v="6"/>
    <x v="2"/>
    <n v="15"/>
    <d v="2022-06-15T00:00:00"/>
    <d v="1899-12-30T14:40:00"/>
    <x v="38"/>
    <s v="Q09, San Juan mouth"/>
    <s v="San Juan Estuary"/>
    <n v="1"/>
    <x v="3"/>
    <s v="Wild"/>
    <x v="1"/>
    <n v="9"/>
    <n v="1"/>
    <n v="4"/>
    <n v="13"/>
    <s v="BS"/>
  </r>
  <r>
    <x v="7"/>
    <x v="3"/>
    <n v="6"/>
    <x v="2"/>
    <n v="15"/>
    <d v="2022-06-15T00:00:00"/>
    <d v="1899-12-30T14:40:00"/>
    <x v="38"/>
    <s v="Q09, San Juan mouth"/>
    <s v="San Juan Estuary"/>
    <n v="1"/>
    <x v="4"/>
    <s v="Wild"/>
    <x v="1"/>
    <n v="18"/>
    <n v="1"/>
    <n v="4"/>
    <n v="8"/>
    <s v="BS"/>
  </r>
  <r>
    <x v="7"/>
    <x v="3"/>
    <n v="6"/>
    <x v="2"/>
    <n v="15"/>
    <d v="2022-06-15T00:00:00"/>
    <d v="1899-12-30T14:40:00"/>
    <x v="38"/>
    <s v="Q09, San Juan mouth"/>
    <s v="San Juan Estuary"/>
    <n v="1"/>
    <x v="5"/>
    <s v="Wild"/>
    <x v="1"/>
    <n v="15"/>
    <n v="1"/>
    <n v="4"/>
    <n v="10"/>
    <s v="BS"/>
  </r>
  <r>
    <x v="7"/>
    <x v="3"/>
    <n v="6"/>
    <x v="2"/>
    <n v="15"/>
    <d v="2022-06-15T00:00:00"/>
    <d v="1899-12-30T14:40:00"/>
    <x v="38"/>
    <s v="Q09, San Juan mouth"/>
    <s v="San Juan Estuary"/>
    <n v="1"/>
    <x v="10"/>
    <s v="Wild"/>
    <x v="1"/>
    <n v="13"/>
    <n v="1"/>
    <n v="4"/>
    <n v="8"/>
    <s v="BS"/>
  </r>
  <r>
    <x v="8"/>
    <x v="3"/>
    <n v="6"/>
    <x v="2"/>
    <n v="20"/>
    <d v="2022-06-20T00:00:00"/>
    <d v="1899-12-30T09:23:00"/>
    <x v="35"/>
    <s v="Gravel bar on Gordon at Site 1"/>
    <s v="Gordon Estuary"/>
    <n v="1"/>
    <x v="0"/>
    <s v="Wild"/>
    <x v="0"/>
    <n v="3"/>
    <n v="1"/>
    <n v="2"/>
    <n v="3"/>
    <s v="BS"/>
  </r>
  <r>
    <x v="8"/>
    <x v="3"/>
    <n v="6"/>
    <x v="2"/>
    <n v="20"/>
    <d v="2022-06-20T00:00:00"/>
    <d v="1899-12-30T09:23:00"/>
    <x v="35"/>
    <s v="Gravel bar on Gordon at Site 1"/>
    <s v="Gordon Estuary"/>
    <n v="1"/>
    <x v="9"/>
    <s v="Wild"/>
    <x v="3"/>
    <n v="5"/>
    <n v="1"/>
    <n v="3"/>
    <n v="2"/>
    <s v="BS"/>
  </r>
  <r>
    <x v="8"/>
    <x v="3"/>
    <n v="6"/>
    <x v="2"/>
    <n v="20"/>
    <d v="2022-06-20T00:00:00"/>
    <d v="1899-12-30T09:23:00"/>
    <x v="35"/>
    <s v="Gravel bar on Gordon at Site 1"/>
    <s v="Gordon Estuary"/>
    <n v="1"/>
    <x v="2"/>
    <s v="Wild"/>
    <x v="1"/>
    <n v="8"/>
    <n v="1"/>
    <n v="4"/>
    <n v="53"/>
    <s v="BS"/>
  </r>
  <r>
    <x v="8"/>
    <x v="3"/>
    <n v="6"/>
    <x v="2"/>
    <n v="20"/>
    <d v="2022-06-20T00:00:00"/>
    <d v="1899-12-30T09:23:00"/>
    <x v="35"/>
    <s v="Gravel bar on Gordon at Site 1"/>
    <s v="Gordon Estuary"/>
    <n v="1"/>
    <x v="3"/>
    <s v="Wild"/>
    <x v="1"/>
    <n v="9"/>
    <n v="1"/>
    <n v="4"/>
    <n v="3"/>
    <s v="BS"/>
  </r>
  <r>
    <x v="8"/>
    <x v="3"/>
    <n v="6"/>
    <x v="2"/>
    <n v="20"/>
    <d v="2022-06-20T00:00:00"/>
    <d v="1899-12-30T09:23:00"/>
    <x v="35"/>
    <s v="Gravel bar on Gordon at Site 1"/>
    <s v="Gordon Estuary"/>
    <n v="1"/>
    <x v="5"/>
    <s v="Wild"/>
    <x v="1"/>
    <n v="15"/>
    <n v="1"/>
    <n v="4"/>
    <n v="1"/>
    <s v="BS"/>
  </r>
  <r>
    <x v="8"/>
    <x v="3"/>
    <n v="6"/>
    <x v="2"/>
    <n v="20"/>
    <d v="2022-06-20T00:00:00"/>
    <d v="1899-12-30T09:30:00"/>
    <x v="4"/>
    <s v="Butch's (Gordon R.)"/>
    <s v="Gordon Estuary"/>
    <n v="1"/>
    <x v="9"/>
    <s v="Hatchery"/>
    <x v="3"/>
    <n v="5"/>
    <n v="2"/>
    <n v="3"/>
    <n v="1"/>
    <s v="BS"/>
  </r>
  <r>
    <x v="8"/>
    <x v="3"/>
    <n v="6"/>
    <x v="2"/>
    <n v="20"/>
    <d v="2022-06-20T00:00:00"/>
    <d v="1899-12-30T09:30:00"/>
    <x v="4"/>
    <s v="Butch's (Gordon R.)"/>
    <s v="Gordon Estuary"/>
    <n v="1"/>
    <x v="9"/>
    <s v="Wild"/>
    <x v="3"/>
    <n v="5"/>
    <n v="1"/>
    <n v="3"/>
    <n v="12"/>
    <s v="BS"/>
  </r>
  <r>
    <x v="8"/>
    <x v="3"/>
    <n v="6"/>
    <x v="2"/>
    <n v="20"/>
    <d v="2022-06-20T00:00:00"/>
    <d v="1899-12-30T09:30:00"/>
    <x v="4"/>
    <s v="Butch's (Gordon R.)"/>
    <s v="Gordon Estuary"/>
    <n v="1"/>
    <x v="2"/>
    <s v="Wild"/>
    <x v="1"/>
    <n v="8"/>
    <n v="1"/>
    <n v="4"/>
    <n v="8"/>
    <s v="BS"/>
  </r>
  <r>
    <x v="8"/>
    <x v="3"/>
    <n v="6"/>
    <x v="2"/>
    <n v="20"/>
    <d v="2022-06-20T00:00:00"/>
    <d v="1899-12-30T09:30:00"/>
    <x v="4"/>
    <s v="Butch's (Gordon R.)"/>
    <s v="Gordon Estuary"/>
    <n v="1"/>
    <x v="5"/>
    <s v="Wild"/>
    <x v="1"/>
    <n v="15"/>
    <n v="1"/>
    <n v="4"/>
    <n v="4"/>
    <s v="BS"/>
  </r>
  <r>
    <x v="8"/>
    <x v="3"/>
    <n v="6"/>
    <x v="2"/>
    <n v="20"/>
    <d v="2022-06-20T00:00:00"/>
    <d v="1899-12-30T09:30:00"/>
    <x v="4"/>
    <s v="Butch's (Gordon R.)"/>
    <s v="Gordon Estuary"/>
    <n v="1"/>
    <x v="6"/>
    <s v="Wild"/>
    <x v="1"/>
    <n v="11"/>
    <n v="1"/>
    <n v="4"/>
    <n v="1"/>
    <s v="BS"/>
  </r>
  <r>
    <x v="8"/>
    <x v="3"/>
    <n v="6"/>
    <x v="2"/>
    <n v="20"/>
    <d v="2022-06-20T00:00:00"/>
    <d v="1899-12-30T09:30:00"/>
    <x v="4"/>
    <s v="Butch's (Gordon R.)"/>
    <s v="Gordon Estuary"/>
    <n v="1"/>
    <x v="12"/>
    <s v="Wild"/>
    <x v="1"/>
    <n v="25"/>
    <n v="1"/>
    <n v="4"/>
    <n v="78"/>
    <s v="BS"/>
  </r>
  <r>
    <x v="8"/>
    <x v="3"/>
    <n v="6"/>
    <x v="2"/>
    <n v="20"/>
    <d v="2022-06-20T00:00:00"/>
    <d v="1899-12-30T09:30:00"/>
    <x v="4"/>
    <s v="Butch's (Gordon R.)"/>
    <s v="Gordon Estuary"/>
    <n v="1"/>
    <x v="8"/>
    <s v="Wild"/>
    <x v="1"/>
    <n v="14"/>
    <n v="1"/>
    <n v="4"/>
    <n v="13"/>
    <s v="BS"/>
  </r>
  <r>
    <x v="8"/>
    <x v="3"/>
    <n v="6"/>
    <x v="2"/>
    <n v="20"/>
    <d v="2022-06-20T00:00:00"/>
    <d v="1899-12-30T10:40:00"/>
    <x v="20"/>
    <s v="On point at confluence of N. Arm and Brown's Slough"/>
    <s v="Gordon Estuary"/>
    <n v="1"/>
    <x v="0"/>
    <s v="Wild"/>
    <x v="0"/>
    <n v="3"/>
    <n v="1"/>
    <n v="2"/>
    <n v="43"/>
    <s v="BS"/>
  </r>
  <r>
    <x v="8"/>
    <x v="3"/>
    <n v="6"/>
    <x v="2"/>
    <n v="20"/>
    <d v="2022-06-20T00:00:00"/>
    <d v="1899-12-30T10:40:00"/>
    <x v="20"/>
    <s v="On point at confluence of N. Arm and Brown's Slough"/>
    <s v="Gordon Estuary"/>
    <n v="1"/>
    <x v="9"/>
    <s v="Wild"/>
    <x v="3"/>
    <n v="5"/>
    <n v="1"/>
    <n v="3"/>
    <n v="5"/>
    <s v="BS"/>
  </r>
  <r>
    <x v="8"/>
    <x v="3"/>
    <n v="6"/>
    <x v="2"/>
    <n v="20"/>
    <d v="2022-06-20T00:00:00"/>
    <d v="1899-12-30T10:40:00"/>
    <x v="20"/>
    <s v="On point at confluence of N. Arm and Brown's Slough"/>
    <s v="Gordon Estuary"/>
    <n v="1"/>
    <x v="9"/>
    <s v="Hatchery"/>
    <x v="3"/>
    <n v="5"/>
    <n v="2"/>
    <n v="3"/>
    <n v="1"/>
    <s v="BS"/>
  </r>
  <r>
    <x v="8"/>
    <x v="3"/>
    <n v="6"/>
    <x v="2"/>
    <n v="20"/>
    <d v="2022-06-20T00:00:00"/>
    <d v="1899-12-30T10:40:00"/>
    <x v="20"/>
    <s v="On point at confluence of N. Arm and Brown's Slough"/>
    <s v="Gordon Estuary"/>
    <n v="1"/>
    <x v="1"/>
    <s v="Wild"/>
    <x v="0"/>
    <n v="2"/>
    <n v="1"/>
    <n v="2"/>
    <n v="1"/>
    <s v="BS"/>
  </r>
  <r>
    <x v="8"/>
    <x v="3"/>
    <n v="6"/>
    <x v="2"/>
    <n v="20"/>
    <d v="2022-06-20T00:00:00"/>
    <d v="1899-12-30T10:40:00"/>
    <x v="20"/>
    <s v="On point at confluence of N. Arm and Brown's Slough"/>
    <s v="Gordon Estuary"/>
    <n v="1"/>
    <x v="2"/>
    <s v="Wild"/>
    <x v="1"/>
    <n v="8"/>
    <n v="1"/>
    <n v="4"/>
    <n v="1"/>
    <s v="BS"/>
  </r>
  <r>
    <x v="8"/>
    <x v="3"/>
    <n v="6"/>
    <x v="2"/>
    <n v="20"/>
    <d v="2022-06-20T00:00:00"/>
    <d v="1899-12-30T10:40:00"/>
    <x v="20"/>
    <s v="On point at confluence of N. Arm and Brown's Slough"/>
    <s v="Gordon Estuary"/>
    <n v="1"/>
    <x v="3"/>
    <s v="Wild"/>
    <x v="1"/>
    <n v="9"/>
    <n v="1"/>
    <n v="4"/>
    <n v="7"/>
    <s v="BS"/>
  </r>
  <r>
    <x v="8"/>
    <x v="3"/>
    <n v="6"/>
    <x v="2"/>
    <n v="20"/>
    <d v="2022-06-20T00:00:00"/>
    <d v="1899-12-30T10:40:00"/>
    <x v="20"/>
    <s v="On point at confluence of N. Arm and Brown's Slough"/>
    <s v="Gordon Estuary"/>
    <n v="1"/>
    <x v="4"/>
    <s v="Wild"/>
    <x v="1"/>
    <n v="18"/>
    <n v="1"/>
    <n v="4"/>
    <n v="11"/>
    <s v="BS"/>
  </r>
  <r>
    <x v="8"/>
    <x v="3"/>
    <n v="6"/>
    <x v="2"/>
    <n v="20"/>
    <d v="2022-06-20T00:00:00"/>
    <d v="1899-12-30T10:40:00"/>
    <x v="20"/>
    <s v="On point at confluence of N. Arm and Brown's Slough"/>
    <s v="Gordon Estuary"/>
    <n v="1"/>
    <x v="5"/>
    <s v="Wild"/>
    <x v="1"/>
    <n v="15"/>
    <n v="1"/>
    <n v="4"/>
    <n v="1"/>
    <s v="BS"/>
  </r>
  <r>
    <x v="8"/>
    <x v="3"/>
    <n v="6"/>
    <x v="2"/>
    <n v="20"/>
    <d v="2022-06-20T00:00:00"/>
    <d v="1899-12-30T10:40:00"/>
    <x v="20"/>
    <s v="On point at confluence of N. Arm and Brown's Slough"/>
    <s v="Gordon Estuary"/>
    <n v="1"/>
    <x v="6"/>
    <s v="Wild"/>
    <x v="1"/>
    <n v="11"/>
    <n v="1"/>
    <n v="4"/>
    <n v="1"/>
    <s v="BS"/>
  </r>
  <r>
    <x v="8"/>
    <x v="3"/>
    <n v="6"/>
    <x v="2"/>
    <n v="20"/>
    <d v="2022-06-20T00:00:00"/>
    <d v="1899-12-30T11:19:00"/>
    <x v="9"/>
    <s v="Q Jeff (right bank opposite N. Arm confl.)"/>
    <s v="Gordon Estuary"/>
    <n v="1"/>
    <x v="9"/>
    <s v="Hatchery"/>
    <x v="3"/>
    <n v="5"/>
    <n v="2"/>
    <n v="3"/>
    <n v="1"/>
    <s v="BS"/>
  </r>
  <r>
    <x v="8"/>
    <x v="3"/>
    <n v="6"/>
    <x v="2"/>
    <n v="20"/>
    <d v="2022-06-20T00:00:00"/>
    <d v="1899-12-30T11:19:00"/>
    <x v="9"/>
    <s v="Q Jeff (right bank opposite N. Arm confl.)"/>
    <s v="Gordon Estuary"/>
    <n v="1"/>
    <x v="0"/>
    <s v="Wild"/>
    <x v="0"/>
    <n v="3"/>
    <n v="1"/>
    <n v="2"/>
    <n v="20"/>
    <s v="BS"/>
  </r>
  <r>
    <x v="8"/>
    <x v="3"/>
    <n v="6"/>
    <x v="2"/>
    <n v="20"/>
    <d v="2022-06-20T00:00:00"/>
    <d v="1899-12-30T11:19:00"/>
    <x v="9"/>
    <s v="Q Jeff (right bank opposite N. Arm confl.)"/>
    <s v="Gordon Estuary"/>
    <n v="1"/>
    <x v="2"/>
    <s v="Wild"/>
    <x v="1"/>
    <n v="8"/>
    <n v="1"/>
    <n v="4"/>
    <n v="7"/>
    <s v="BS"/>
  </r>
  <r>
    <x v="8"/>
    <x v="3"/>
    <n v="6"/>
    <x v="2"/>
    <n v="20"/>
    <d v="2022-06-20T00:00:00"/>
    <d v="1899-12-30T11:19:00"/>
    <x v="9"/>
    <s v="Q Jeff (right bank opposite N. Arm confl.)"/>
    <s v="Gordon Estuary"/>
    <n v="1"/>
    <x v="3"/>
    <s v="Wild"/>
    <x v="1"/>
    <n v="9"/>
    <n v="1"/>
    <n v="4"/>
    <n v="30"/>
    <s v="BS"/>
  </r>
  <r>
    <x v="8"/>
    <x v="3"/>
    <n v="6"/>
    <x v="2"/>
    <n v="20"/>
    <d v="2022-06-20T00:00:00"/>
    <d v="1899-12-30T11:19:00"/>
    <x v="9"/>
    <s v="Q Jeff (right bank opposite N. Arm confl.)"/>
    <s v="Gordon Estuary"/>
    <n v="1"/>
    <x v="4"/>
    <s v="Wild"/>
    <x v="1"/>
    <n v="18"/>
    <n v="1"/>
    <n v="4"/>
    <n v="12"/>
    <s v="BS"/>
  </r>
  <r>
    <x v="8"/>
    <x v="3"/>
    <n v="6"/>
    <x v="2"/>
    <n v="20"/>
    <d v="2022-06-20T00:00:00"/>
    <d v="1899-12-30T11:19:00"/>
    <x v="9"/>
    <s v="Q Jeff (right bank opposite N. Arm confl.)"/>
    <s v="Gordon Estuary"/>
    <n v="1"/>
    <x v="5"/>
    <s v="Wild"/>
    <x v="1"/>
    <n v="15"/>
    <n v="1"/>
    <n v="4"/>
    <n v="14"/>
    <s v="BS"/>
  </r>
  <r>
    <x v="8"/>
    <x v="3"/>
    <n v="6"/>
    <x v="2"/>
    <n v="20"/>
    <d v="2022-06-20T00:00:00"/>
    <d v="1899-12-30T11:19:00"/>
    <x v="9"/>
    <s v="Q Jeff (right bank opposite N. Arm confl.)"/>
    <s v="Gordon Estuary"/>
    <n v="1"/>
    <x v="6"/>
    <s v="Wild"/>
    <x v="1"/>
    <n v="11"/>
    <n v="1"/>
    <n v="4"/>
    <n v="1"/>
    <s v="BS"/>
  </r>
  <r>
    <x v="8"/>
    <x v="3"/>
    <n v="6"/>
    <x v="2"/>
    <n v="20"/>
    <d v="2022-06-20T00:00:00"/>
    <d v="1899-12-30T11:19:00"/>
    <x v="9"/>
    <s v="Q Jeff (right bank opposite N. Arm confl.)"/>
    <s v="Gordon Estuary"/>
    <n v="1"/>
    <x v="10"/>
    <s v="Wild"/>
    <x v="1"/>
    <n v="13"/>
    <n v="1"/>
    <n v="4"/>
    <n v="17"/>
    <s v="BS"/>
  </r>
  <r>
    <x v="8"/>
    <x v="3"/>
    <n v="6"/>
    <x v="2"/>
    <n v="20"/>
    <d v="2022-06-20T00:00:00"/>
    <d v="1899-12-30T11:45:00"/>
    <x v="0"/>
    <s v="Pacheedah Shores Boat Ramp"/>
    <s v="Gordon Estuary"/>
    <n v="1"/>
    <x v="0"/>
    <s v="Wild"/>
    <x v="0"/>
    <n v="3"/>
    <n v="1"/>
    <n v="2"/>
    <n v="7"/>
    <s v="BS"/>
  </r>
  <r>
    <x v="8"/>
    <x v="3"/>
    <n v="6"/>
    <x v="2"/>
    <n v="20"/>
    <d v="2022-06-20T00:00:00"/>
    <d v="1899-12-30T11:45:00"/>
    <x v="0"/>
    <s v="Pacheedah Shores Boat Ramp"/>
    <s v="Gordon Estuary"/>
    <n v="1"/>
    <x v="9"/>
    <s v="Wild"/>
    <x v="0"/>
    <n v="5"/>
    <n v="1"/>
    <n v="2"/>
    <n v="4"/>
    <s v="BS"/>
  </r>
  <r>
    <x v="8"/>
    <x v="3"/>
    <n v="6"/>
    <x v="2"/>
    <n v="20"/>
    <d v="2022-06-20T00:00:00"/>
    <d v="1899-12-30T11:45:00"/>
    <x v="0"/>
    <s v="Pacheedah Shores Boat Ramp"/>
    <s v="Gordon Estuary"/>
    <n v="1"/>
    <x v="9"/>
    <s v="Wild"/>
    <x v="3"/>
    <n v="5"/>
    <n v="1"/>
    <n v="3"/>
    <n v="2"/>
    <s v="BS"/>
  </r>
  <r>
    <x v="8"/>
    <x v="3"/>
    <n v="6"/>
    <x v="2"/>
    <n v="20"/>
    <d v="2022-06-20T00:00:00"/>
    <d v="1899-12-30T11:45:00"/>
    <x v="0"/>
    <s v="Pacheedah Shores Boat Ramp"/>
    <s v="Gordon Estuary"/>
    <n v="1"/>
    <x v="2"/>
    <s v="Wild"/>
    <x v="1"/>
    <n v="8"/>
    <n v="1"/>
    <n v="4"/>
    <n v="36"/>
    <s v="BS"/>
  </r>
  <r>
    <x v="8"/>
    <x v="3"/>
    <n v="6"/>
    <x v="2"/>
    <n v="20"/>
    <d v="2022-06-20T00:00:00"/>
    <d v="1899-12-30T11:45:00"/>
    <x v="0"/>
    <s v="Pacheedah Shores Boat Ramp"/>
    <s v="Gordon Estuary"/>
    <n v="1"/>
    <x v="3"/>
    <s v="Wild"/>
    <x v="1"/>
    <n v="9"/>
    <n v="1"/>
    <n v="4"/>
    <n v="38"/>
    <s v="BS"/>
  </r>
  <r>
    <x v="8"/>
    <x v="3"/>
    <n v="6"/>
    <x v="2"/>
    <n v="20"/>
    <d v="2022-06-20T00:00:00"/>
    <d v="1899-12-30T11:45:00"/>
    <x v="0"/>
    <s v="Pacheedah Shores Boat Ramp"/>
    <s v="Gordon Estuary"/>
    <n v="1"/>
    <x v="4"/>
    <s v="Wild"/>
    <x v="1"/>
    <n v="18"/>
    <n v="1"/>
    <n v="4"/>
    <n v="122"/>
    <s v="BS"/>
  </r>
  <r>
    <x v="8"/>
    <x v="3"/>
    <n v="6"/>
    <x v="2"/>
    <n v="20"/>
    <d v="2022-06-20T00:00:00"/>
    <d v="1899-12-30T11:45:00"/>
    <x v="0"/>
    <s v="Pacheedah Shores Boat Ramp"/>
    <s v="Gordon Estuary"/>
    <n v="1"/>
    <x v="5"/>
    <s v="Wild"/>
    <x v="1"/>
    <n v="15"/>
    <n v="1"/>
    <n v="4"/>
    <n v="136"/>
    <s v="BS"/>
  </r>
  <r>
    <x v="8"/>
    <x v="3"/>
    <n v="6"/>
    <x v="2"/>
    <n v="20"/>
    <d v="2022-06-20T00:00:00"/>
    <d v="1899-12-30T11:45:00"/>
    <x v="0"/>
    <s v="Pacheedah Shores Boat Ramp"/>
    <s v="Gordon Estuary"/>
    <n v="1"/>
    <x v="6"/>
    <s v="Wild"/>
    <x v="1"/>
    <n v="11"/>
    <n v="1"/>
    <n v="4"/>
    <n v="4"/>
    <s v="BS"/>
  </r>
  <r>
    <x v="8"/>
    <x v="3"/>
    <n v="6"/>
    <x v="2"/>
    <n v="20"/>
    <d v="2022-06-20T00:00:00"/>
    <d v="1899-12-30T11:45:00"/>
    <x v="0"/>
    <s v="Pacheedah Shores Boat Ramp"/>
    <s v="Gordon Estuary"/>
    <n v="1"/>
    <x v="10"/>
    <s v="Wild"/>
    <x v="1"/>
    <n v="13"/>
    <n v="1"/>
    <n v="4"/>
    <n v="5"/>
    <s v="BS"/>
  </r>
  <r>
    <x v="8"/>
    <x v="3"/>
    <n v="6"/>
    <x v="2"/>
    <n v="20"/>
    <d v="2022-06-20T00:00:00"/>
    <d v="1899-12-30T12:20:00"/>
    <x v="33"/>
    <s v="Gordon R. Site 1, Channel A 250 m in"/>
    <s v="Gordon Estuary"/>
    <n v="1"/>
    <x v="0"/>
    <s v="Wild"/>
    <x v="0"/>
    <n v="3"/>
    <n v="1"/>
    <n v="2"/>
    <n v="34"/>
    <s v="PS"/>
  </r>
  <r>
    <x v="8"/>
    <x v="3"/>
    <n v="6"/>
    <x v="2"/>
    <n v="20"/>
    <d v="2022-06-20T00:00:00"/>
    <d v="1899-12-30T12:20:00"/>
    <x v="33"/>
    <s v="Gordon R. Site 1, Channel A 250 m in"/>
    <s v="Gordon Estuary"/>
    <n v="1"/>
    <x v="2"/>
    <s v="Wild"/>
    <x v="1"/>
    <n v="8"/>
    <n v="1"/>
    <n v="4"/>
    <n v="16"/>
    <s v="PS"/>
  </r>
  <r>
    <x v="8"/>
    <x v="3"/>
    <n v="6"/>
    <x v="2"/>
    <n v="20"/>
    <d v="2022-06-20T00:00:00"/>
    <d v="1899-12-30T12:20:00"/>
    <x v="33"/>
    <s v="Gordon R. Site 1, Channel A 250 m in"/>
    <s v="Gordon Estuary"/>
    <n v="1"/>
    <x v="3"/>
    <s v="Wild"/>
    <x v="1"/>
    <n v="9"/>
    <n v="1"/>
    <n v="4"/>
    <n v="15"/>
    <s v="PS"/>
  </r>
  <r>
    <x v="8"/>
    <x v="3"/>
    <n v="6"/>
    <x v="2"/>
    <n v="20"/>
    <d v="2022-06-20T00:00:00"/>
    <d v="1899-12-30T12:32:00"/>
    <x v="9"/>
    <s v="Q Jeff (right bank opposite N. Arm confl.)"/>
    <s v="Gordon Estuary"/>
    <n v="1"/>
    <x v="0"/>
    <s v="Wild"/>
    <x v="0"/>
    <n v="3"/>
    <n v="1"/>
    <n v="2"/>
    <n v="5"/>
    <s v="BS"/>
  </r>
  <r>
    <x v="8"/>
    <x v="3"/>
    <n v="6"/>
    <x v="2"/>
    <n v="20"/>
    <d v="2022-06-20T00:00:00"/>
    <d v="1899-12-30T12:32:00"/>
    <x v="9"/>
    <s v="Q Jeff (right bank opposite N. Arm confl.)"/>
    <s v="Gordon Estuary"/>
    <n v="1"/>
    <x v="2"/>
    <s v="Wild"/>
    <x v="1"/>
    <n v="8"/>
    <n v="1"/>
    <n v="4"/>
    <n v="55"/>
    <s v="BS"/>
  </r>
  <r>
    <x v="8"/>
    <x v="3"/>
    <n v="6"/>
    <x v="2"/>
    <n v="20"/>
    <d v="2022-06-20T00:00:00"/>
    <d v="1899-12-30T12:32:00"/>
    <x v="9"/>
    <s v="Q Jeff (right bank opposite N. Arm confl.)"/>
    <s v="Gordon Estuary"/>
    <n v="1"/>
    <x v="3"/>
    <s v="Wild"/>
    <x v="1"/>
    <n v="9"/>
    <n v="1"/>
    <n v="4"/>
    <n v="16"/>
    <s v="BS"/>
  </r>
  <r>
    <x v="8"/>
    <x v="3"/>
    <n v="6"/>
    <x v="2"/>
    <n v="20"/>
    <d v="2022-06-20T00:00:00"/>
    <d v="1899-12-30T12:32:00"/>
    <x v="9"/>
    <s v="Q Jeff (right bank opposite N. Arm confl.)"/>
    <s v="Gordon Estuary"/>
    <n v="1"/>
    <x v="4"/>
    <s v="Wild"/>
    <x v="1"/>
    <n v="18"/>
    <n v="1"/>
    <n v="4"/>
    <n v="47"/>
    <s v="BS"/>
  </r>
  <r>
    <x v="8"/>
    <x v="3"/>
    <n v="6"/>
    <x v="2"/>
    <n v="20"/>
    <d v="2022-06-20T00:00:00"/>
    <d v="1899-12-30T12:32:00"/>
    <x v="9"/>
    <s v="Q Jeff (right bank opposite N. Arm confl.)"/>
    <s v="Gordon Estuary"/>
    <n v="1"/>
    <x v="5"/>
    <s v="Wild"/>
    <x v="1"/>
    <n v="15"/>
    <n v="1"/>
    <n v="4"/>
    <n v="60"/>
    <s v="BS"/>
  </r>
  <r>
    <x v="8"/>
    <x v="3"/>
    <n v="6"/>
    <x v="2"/>
    <n v="20"/>
    <d v="2022-06-20T00:00:00"/>
    <d v="1899-12-30T12:32:00"/>
    <x v="9"/>
    <s v="Q Jeff (right bank opposite N. Arm confl.)"/>
    <s v="Gordon Estuary"/>
    <n v="1"/>
    <x v="6"/>
    <s v="Wild"/>
    <x v="1"/>
    <n v="11"/>
    <n v="1"/>
    <n v="4"/>
    <n v="5"/>
    <s v="BS"/>
  </r>
  <r>
    <x v="8"/>
    <x v="3"/>
    <n v="6"/>
    <x v="2"/>
    <n v="20"/>
    <d v="2022-06-20T00:00:00"/>
    <d v="1899-12-30T12:32:00"/>
    <x v="9"/>
    <s v="Q Jeff (right bank opposite N. Arm confl.)"/>
    <s v="Gordon Estuary"/>
    <n v="1"/>
    <x v="10"/>
    <s v="Wild"/>
    <x v="1"/>
    <n v="13"/>
    <n v="1"/>
    <n v="4"/>
    <n v="28"/>
    <s v="BS"/>
  </r>
  <r>
    <x v="8"/>
    <x v="3"/>
    <n v="6"/>
    <x v="2"/>
    <n v="20"/>
    <d v="2022-06-20T00:00:00"/>
    <d v="1899-12-30T13:44:00"/>
    <x v="33"/>
    <s v="Gordon R. Site 1, Channel A 250 m in"/>
    <s v="Gordon Estuary"/>
    <n v="1"/>
    <x v="0"/>
    <s v="Wild"/>
    <x v="0"/>
    <n v="3"/>
    <n v="1"/>
    <n v="2"/>
    <n v="22"/>
    <s v="PS"/>
  </r>
  <r>
    <x v="8"/>
    <x v="3"/>
    <n v="6"/>
    <x v="2"/>
    <n v="20"/>
    <d v="2022-06-20T00:00:00"/>
    <d v="1899-12-30T13:44:00"/>
    <x v="33"/>
    <s v="Gordon R. Site 1, Channel A 250 m in"/>
    <s v="Gordon Estuary"/>
    <n v="1"/>
    <x v="2"/>
    <s v="Wild"/>
    <x v="1"/>
    <n v="8"/>
    <n v="1"/>
    <n v="4"/>
    <n v="1"/>
    <s v="PS"/>
  </r>
  <r>
    <x v="8"/>
    <x v="3"/>
    <n v="6"/>
    <x v="2"/>
    <n v="20"/>
    <d v="2022-06-20T00:00:00"/>
    <d v="1899-12-30T14:04:00"/>
    <x v="32"/>
    <s v="Gordon R. Site 1, Channel B 60 m in"/>
    <s v="Gordon Estuary"/>
    <n v="1"/>
    <x v="2"/>
    <s v="Wild"/>
    <x v="1"/>
    <n v="8"/>
    <n v="1"/>
    <n v="4"/>
    <n v="1"/>
    <s v="PS"/>
  </r>
  <r>
    <x v="8"/>
    <x v="3"/>
    <n v="6"/>
    <x v="2"/>
    <n v="20"/>
    <d v="2022-06-20T00:00:00"/>
    <d v="1899-12-30T14:04:00"/>
    <x v="32"/>
    <s v="Gordon R. Site 1, Channel B 60 m in"/>
    <s v="Gordon Estuary"/>
    <n v="1"/>
    <x v="3"/>
    <s v="Wild"/>
    <x v="1"/>
    <n v="9"/>
    <n v="1"/>
    <n v="4"/>
    <n v="1"/>
    <s v="PS"/>
  </r>
  <r>
    <x v="8"/>
    <x v="3"/>
    <n v="6"/>
    <x v="2"/>
    <n v="20"/>
    <d v="2022-06-20T00:00:00"/>
    <d v="1899-12-30T14:09:00"/>
    <x v="31"/>
    <s v="Gordon R. Site 1, Channel B at Gordon R."/>
    <s v="Gordon Estuary"/>
    <n v="1"/>
    <x v="0"/>
    <s v="Wild"/>
    <x v="0"/>
    <n v="3"/>
    <n v="1"/>
    <n v="2"/>
    <n v="26"/>
    <s v="PS"/>
  </r>
  <r>
    <x v="8"/>
    <x v="3"/>
    <n v="6"/>
    <x v="2"/>
    <n v="20"/>
    <d v="2022-06-20T00:00:00"/>
    <d v="1899-12-30T14:09:00"/>
    <x v="31"/>
    <s v="Gordon R. Site 1, Channel B at Gordon R."/>
    <s v="Gordon Estuary"/>
    <n v="1"/>
    <x v="3"/>
    <s v="Wild"/>
    <x v="1"/>
    <n v="9"/>
    <n v="1"/>
    <n v="4"/>
    <n v="111"/>
    <s v="PS"/>
  </r>
  <r>
    <x v="8"/>
    <x v="3"/>
    <n v="6"/>
    <x v="2"/>
    <n v="20"/>
    <d v="2022-06-20T00:00:00"/>
    <d v="1899-12-30T14:40:00"/>
    <x v="25"/>
    <s v="Site 6, just upstream of bridge"/>
    <s v="Gordon Estuary"/>
    <n v="1"/>
    <x v="0"/>
    <s v="Wild"/>
    <x v="0"/>
    <n v="3"/>
    <n v="1"/>
    <n v="2"/>
    <n v="79"/>
    <s v="PS"/>
  </r>
  <r>
    <x v="8"/>
    <x v="3"/>
    <n v="6"/>
    <x v="2"/>
    <n v="20"/>
    <d v="2022-06-20T00:00:00"/>
    <d v="1899-12-30T14:40:00"/>
    <x v="25"/>
    <s v="Site 6, just upstream of bridge"/>
    <s v="Gordon Estuary"/>
    <n v="1"/>
    <x v="2"/>
    <s v="Wild"/>
    <x v="1"/>
    <n v="8"/>
    <n v="1"/>
    <n v="4"/>
    <n v="12"/>
    <s v="PS"/>
  </r>
  <r>
    <x v="8"/>
    <x v="3"/>
    <n v="6"/>
    <x v="2"/>
    <n v="20"/>
    <d v="2022-06-20T00:00:00"/>
    <d v="1899-12-30T14:40:00"/>
    <x v="25"/>
    <s v="Site 6, just upstream of bridge"/>
    <s v="Gordon Estuary"/>
    <n v="1"/>
    <x v="3"/>
    <s v="Wild"/>
    <x v="1"/>
    <n v="9"/>
    <n v="1"/>
    <n v="4"/>
    <n v="176"/>
    <s v="PS"/>
  </r>
  <r>
    <x v="8"/>
    <x v="3"/>
    <n v="6"/>
    <x v="2"/>
    <n v="20"/>
    <d v="2022-06-20T00:00:00"/>
    <d v="1899-12-30T15:30:00"/>
    <x v="6"/>
    <s v="Smokies"/>
    <s v="Gordon Estuary"/>
    <n v="1"/>
    <x v="0"/>
    <s v="Wild"/>
    <x v="0"/>
    <n v="3"/>
    <n v="1"/>
    <n v="2"/>
    <n v="4"/>
    <s v="BS"/>
  </r>
  <r>
    <x v="8"/>
    <x v="3"/>
    <n v="6"/>
    <x v="2"/>
    <n v="20"/>
    <d v="2022-06-20T00:00:00"/>
    <d v="1899-12-30T15:30:00"/>
    <x v="6"/>
    <s v="Smokies"/>
    <s v="Gordon Estuary"/>
    <n v="1"/>
    <x v="9"/>
    <s v="Wild"/>
    <x v="3"/>
    <n v="5"/>
    <n v="1"/>
    <n v="3"/>
    <n v="3"/>
    <s v="BS"/>
  </r>
  <r>
    <x v="8"/>
    <x v="3"/>
    <n v="6"/>
    <x v="2"/>
    <n v="20"/>
    <d v="2022-06-20T00:00:00"/>
    <d v="1899-12-30T15:30:00"/>
    <x v="6"/>
    <s v="Smokies"/>
    <s v="Gordon Estuary"/>
    <n v="1"/>
    <x v="9"/>
    <s v="Wild"/>
    <x v="0"/>
    <n v="5"/>
    <n v="1"/>
    <n v="2"/>
    <n v="2"/>
    <s v="BS"/>
  </r>
  <r>
    <x v="8"/>
    <x v="3"/>
    <n v="6"/>
    <x v="2"/>
    <n v="20"/>
    <d v="2022-06-20T00:00:00"/>
    <d v="1899-12-30T15:30:00"/>
    <x v="6"/>
    <s v="Smokies"/>
    <s v="Gordon Estuary"/>
    <n v="1"/>
    <x v="5"/>
    <s v="Wild"/>
    <x v="1"/>
    <n v="15"/>
    <n v="1"/>
    <n v="4"/>
    <n v="3"/>
    <s v="BS"/>
  </r>
  <r>
    <x v="8"/>
    <x v="3"/>
    <n v="6"/>
    <x v="2"/>
    <n v="20"/>
    <d v="2022-06-20T00:00:00"/>
    <d v="1899-12-30T15:30:00"/>
    <x v="6"/>
    <s v="Smokies"/>
    <s v="Gordon Estuary"/>
    <n v="1"/>
    <x v="6"/>
    <s v="Wild"/>
    <x v="1"/>
    <n v="11"/>
    <n v="1"/>
    <n v="4"/>
    <n v="5"/>
    <s v="BS"/>
  </r>
  <r>
    <x v="8"/>
    <x v="3"/>
    <n v="6"/>
    <x v="2"/>
    <n v="20"/>
    <d v="2022-06-20T00:00:00"/>
    <d v="1899-12-30T15:30:00"/>
    <x v="6"/>
    <s v="Smokies"/>
    <s v="Gordon Estuary"/>
    <n v="1"/>
    <x v="10"/>
    <s v="Wild"/>
    <x v="1"/>
    <n v="13"/>
    <n v="1"/>
    <n v="4"/>
    <n v="2"/>
    <s v="BS"/>
  </r>
  <r>
    <x v="8"/>
    <x v="3"/>
    <n v="6"/>
    <x v="2"/>
    <n v="20"/>
    <d v="2022-06-20T00:00:00"/>
    <d v="1899-12-30T15:30:00"/>
    <x v="5"/>
    <s v="Opposite Port Renfrew Marina"/>
    <s v="Gordon Estuary"/>
    <n v="1"/>
    <x v="10"/>
    <s v="Wild"/>
    <x v="1"/>
    <n v="13"/>
    <n v="1"/>
    <n v="4"/>
    <n v="2"/>
    <s v="BS"/>
  </r>
  <r>
    <x v="8"/>
    <x v="3"/>
    <n v="6"/>
    <x v="2"/>
    <n v="20"/>
    <d v="2022-06-20T00:00:00"/>
    <d v="1899-12-30T15:30:00"/>
    <x v="6"/>
    <s v="Smokies"/>
    <s v="Gordon Estuary"/>
    <n v="1"/>
    <x v="2"/>
    <s v="Wild"/>
    <x v="1"/>
    <n v="8"/>
    <n v="1"/>
    <n v="4"/>
    <n v="8"/>
    <s v="BS"/>
  </r>
  <r>
    <x v="8"/>
    <x v="3"/>
    <n v="6"/>
    <x v="2"/>
    <n v="23"/>
    <d v="2022-06-23T00:00:00"/>
    <d v="1899-12-30T09:05:00"/>
    <x v="15"/>
    <s v="Q07, Central/South Arm confluence"/>
    <s v="San Juan Estuary"/>
    <n v="1"/>
    <x v="24"/>
    <m/>
    <x v="6"/>
    <e v="#N/A"/>
    <e v="#N/A"/>
    <e v="#N/A"/>
    <m/>
    <m/>
  </r>
  <r>
    <x v="9"/>
    <x v="3"/>
    <n v="6"/>
    <x v="2"/>
    <n v="29"/>
    <d v="2022-06-29T00:00:00"/>
    <d v="1899-12-30T10:15:00"/>
    <x v="40"/>
    <s v="San Juan R opposite Fairly Lake outlet"/>
    <s v="San Juan River"/>
    <n v="1"/>
    <x v="0"/>
    <s v="Wild"/>
    <x v="0"/>
    <n v="3"/>
    <n v="1"/>
    <n v="2"/>
    <n v="3"/>
    <s v="BS"/>
  </r>
  <r>
    <x v="9"/>
    <x v="3"/>
    <n v="6"/>
    <x v="2"/>
    <n v="29"/>
    <d v="2022-06-29T00:00:00"/>
    <d v="1899-12-30T10:15:00"/>
    <x v="40"/>
    <s v="San Juan R opposite Fairly Lake outlet"/>
    <s v="San Juan River"/>
    <n v="1"/>
    <x v="2"/>
    <s v="Wild"/>
    <x v="1"/>
    <n v="8"/>
    <n v="1"/>
    <n v="4"/>
    <n v="5"/>
    <s v="BS"/>
  </r>
  <r>
    <x v="9"/>
    <x v="3"/>
    <n v="6"/>
    <x v="2"/>
    <n v="29"/>
    <d v="2022-06-29T00:00:00"/>
    <d v="1899-12-30T10:15:00"/>
    <x v="40"/>
    <s v="San Juan R opposite Fairly Lake outlet"/>
    <s v="San Juan River"/>
    <n v="1"/>
    <x v="3"/>
    <s v="Wild"/>
    <x v="1"/>
    <n v="9"/>
    <n v="1"/>
    <n v="4"/>
    <n v="2"/>
    <s v="BS"/>
  </r>
  <r>
    <x v="9"/>
    <x v="3"/>
    <n v="6"/>
    <x v="2"/>
    <n v="29"/>
    <d v="2022-06-29T00:00:00"/>
    <d v="1899-12-30T10:37:00"/>
    <x v="41"/>
    <s v="San Juan R downstream of Fairly Lake outlet"/>
    <s v="San Juan River"/>
    <n v="1"/>
    <x v="0"/>
    <s v="Wild"/>
    <x v="0"/>
    <n v="3"/>
    <n v="1"/>
    <n v="2"/>
    <n v="21"/>
    <s v="BS"/>
  </r>
  <r>
    <x v="9"/>
    <x v="3"/>
    <n v="6"/>
    <x v="2"/>
    <n v="29"/>
    <d v="2022-06-29T00:00:00"/>
    <d v="1899-12-30T10:37:00"/>
    <x v="41"/>
    <s v="San Juan R downstream of Fairly Lake outlet"/>
    <s v="San Juan River"/>
    <n v="1"/>
    <x v="2"/>
    <s v="Wild"/>
    <x v="1"/>
    <n v="8"/>
    <n v="1"/>
    <n v="4"/>
    <n v="1"/>
    <s v="BS"/>
  </r>
  <r>
    <x v="9"/>
    <x v="3"/>
    <n v="6"/>
    <x v="2"/>
    <n v="29"/>
    <d v="2022-06-29T00:00:00"/>
    <d v="1899-12-30T10:37:00"/>
    <x v="41"/>
    <s v="San Juan R downstream of Fairly Lake outlet"/>
    <s v="San Juan River"/>
    <n v="1"/>
    <x v="3"/>
    <s v="Wild"/>
    <x v="1"/>
    <n v="9"/>
    <n v="1"/>
    <n v="4"/>
    <n v="28"/>
    <s v="BS"/>
  </r>
  <r>
    <x v="9"/>
    <x v="3"/>
    <n v="6"/>
    <x v="2"/>
    <n v="29"/>
    <d v="2022-06-29T00:00:00"/>
    <d v="1899-12-30T11:06:00"/>
    <x v="44"/>
    <s v="San Juan R downstream of Fairly Lake outlet"/>
    <s v="San Juan River"/>
    <n v="1"/>
    <x v="0"/>
    <s v="Wild"/>
    <x v="0"/>
    <n v="3"/>
    <n v="1"/>
    <n v="2"/>
    <n v="17"/>
    <s v="BS"/>
  </r>
  <r>
    <x v="9"/>
    <x v="3"/>
    <n v="6"/>
    <x v="2"/>
    <n v="29"/>
    <d v="2022-06-29T00:00:00"/>
    <d v="1899-12-30T11:06:00"/>
    <x v="44"/>
    <s v="San Juan R downstream of Fairly Lake outlet"/>
    <s v="San Juan River"/>
    <n v="1"/>
    <x v="2"/>
    <s v="Wild"/>
    <x v="1"/>
    <n v="8"/>
    <n v="1"/>
    <n v="4"/>
    <n v="12"/>
    <s v="BS"/>
  </r>
  <r>
    <x v="9"/>
    <x v="3"/>
    <n v="6"/>
    <x v="2"/>
    <n v="29"/>
    <d v="2022-06-29T00:00:00"/>
    <d v="1899-12-30T11:06:00"/>
    <x v="44"/>
    <s v="San Juan R downstream of Fairly Lake outlet"/>
    <s v="San Juan River"/>
    <n v="1"/>
    <x v="3"/>
    <s v="Wild"/>
    <x v="1"/>
    <n v="9"/>
    <n v="1"/>
    <n v="4"/>
    <n v="19"/>
    <s v="BS"/>
  </r>
  <r>
    <x v="9"/>
    <x v="3"/>
    <n v="6"/>
    <x v="2"/>
    <n v="29"/>
    <d v="2022-06-29T00:00:00"/>
    <d v="1899-12-30T13:00:00"/>
    <x v="15"/>
    <s v="Q07, Central/South Arm confluence"/>
    <s v="San Juan Estuary"/>
    <n v="1"/>
    <x v="0"/>
    <s v="Wild"/>
    <x v="0"/>
    <n v="3"/>
    <n v="1"/>
    <n v="2"/>
    <n v="20"/>
    <s v="BS"/>
  </r>
  <r>
    <x v="9"/>
    <x v="3"/>
    <n v="6"/>
    <x v="2"/>
    <n v="29"/>
    <d v="2022-06-29T00:00:00"/>
    <d v="1899-12-30T13:00:00"/>
    <x v="15"/>
    <s v="Q07, Central/South Arm confluence"/>
    <s v="San Juan Estuary"/>
    <n v="1"/>
    <x v="0"/>
    <s v="Wild"/>
    <x v="3"/>
    <n v="3"/>
    <n v="1"/>
    <n v="3"/>
    <n v="4"/>
    <s v="BS"/>
  </r>
  <r>
    <x v="9"/>
    <x v="3"/>
    <n v="6"/>
    <x v="2"/>
    <n v="29"/>
    <d v="2022-06-29T00:00:00"/>
    <d v="1899-12-30T13:00:00"/>
    <x v="15"/>
    <s v="Q07, Central/South Arm confluence"/>
    <s v="San Juan Estuary"/>
    <n v="1"/>
    <x v="9"/>
    <s v="Wild"/>
    <x v="0"/>
    <n v="5"/>
    <n v="1"/>
    <n v="2"/>
    <n v="18"/>
    <s v="BS"/>
  </r>
  <r>
    <x v="9"/>
    <x v="3"/>
    <n v="6"/>
    <x v="2"/>
    <n v="29"/>
    <d v="2022-06-29T00:00:00"/>
    <d v="1899-12-30T13:00:00"/>
    <x v="15"/>
    <s v="Q07, Central/South Arm confluence"/>
    <s v="San Juan Estuary"/>
    <n v="1"/>
    <x v="9"/>
    <s v="Wild"/>
    <x v="3"/>
    <n v="5"/>
    <n v="1"/>
    <n v="3"/>
    <n v="6"/>
    <s v="BS"/>
  </r>
  <r>
    <x v="9"/>
    <x v="3"/>
    <n v="6"/>
    <x v="2"/>
    <n v="29"/>
    <d v="2022-06-29T00:00:00"/>
    <d v="1899-12-30T13:00:00"/>
    <x v="15"/>
    <s v="Q07, Central/South Arm confluence"/>
    <s v="San Juan Estuary"/>
    <n v="1"/>
    <x v="2"/>
    <s v="Wild"/>
    <x v="1"/>
    <n v="8"/>
    <n v="1"/>
    <n v="4"/>
    <n v="10"/>
    <s v="BS"/>
  </r>
  <r>
    <x v="9"/>
    <x v="3"/>
    <n v="6"/>
    <x v="2"/>
    <n v="29"/>
    <d v="2022-06-29T00:00:00"/>
    <d v="1899-12-30T13:00:00"/>
    <x v="15"/>
    <s v="Q07, Central/South Arm confluence"/>
    <s v="San Juan Estuary"/>
    <n v="1"/>
    <x v="3"/>
    <s v="Wild"/>
    <x v="1"/>
    <n v="9"/>
    <n v="1"/>
    <n v="4"/>
    <n v="6"/>
    <s v="BS"/>
  </r>
  <r>
    <x v="9"/>
    <x v="3"/>
    <n v="6"/>
    <x v="2"/>
    <n v="29"/>
    <d v="2022-06-29T00:00:00"/>
    <d v="1899-12-30T13:00:00"/>
    <x v="15"/>
    <s v="Q07, Central/South Arm confluence"/>
    <s v="San Juan Estuary"/>
    <n v="1"/>
    <x v="4"/>
    <s v="Wild"/>
    <x v="1"/>
    <n v="18"/>
    <n v="1"/>
    <n v="4"/>
    <n v="4"/>
    <s v="BS"/>
  </r>
  <r>
    <x v="9"/>
    <x v="3"/>
    <n v="6"/>
    <x v="2"/>
    <n v="29"/>
    <d v="2022-06-29T00:00:00"/>
    <d v="1899-12-30T13:00:00"/>
    <x v="15"/>
    <s v="Q07, Central/South Arm confluence"/>
    <s v="San Juan Estuary"/>
    <n v="1"/>
    <x v="5"/>
    <s v="Wild"/>
    <x v="1"/>
    <n v="15"/>
    <n v="1"/>
    <n v="4"/>
    <n v="4"/>
    <s v="BS"/>
  </r>
  <r>
    <x v="9"/>
    <x v="3"/>
    <n v="6"/>
    <x v="2"/>
    <n v="29"/>
    <d v="2022-06-29T00:00:00"/>
    <d v="1899-12-30T13:00:00"/>
    <x v="15"/>
    <s v="Q07, Central/South Arm confluence"/>
    <s v="San Juan Estuary"/>
    <n v="1"/>
    <x v="10"/>
    <s v="Wild"/>
    <x v="1"/>
    <n v="13"/>
    <n v="1"/>
    <n v="4"/>
    <n v="16"/>
    <s v="BS"/>
  </r>
  <r>
    <x v="9"/>
    <x v="3"/>
    <n v="6"/>
    <x v="2"/>
    <n v="29"/>
    <d v="2022-06-29T00:00:00"/>
    <d v="1899-12-30T13:51:00"/>
    <x v="15"/>
    <s v="Q07, Central/South Arm confluence"/>
    <s v="San Juan Estuary"/>
    <n v="1"/>
    <x v="0"/>
    <s v="Wild"/>
    <x v="0"/>
    <n v="3"/>
    <n v="1"/>
    <n v="2"/>
    <n v="1"/>
    <s v="BS"/>
  </r>
  <r>
    <x v="9"/>
    <x v="3"/>
    <n v="6"/>
    <x v="2"/>
    <n v="29"/>
    <d v="2022-06-29T00:00:00"/>
    <d v="1899-12-30T13:51:00"/>
    <x v="15"/>
    <s v="Q07, Central/South Arm confluence"/>
    <s v="San Juan Estuary"/>
    <n v="1"/>
    <x v="9"/>
    <s v="Wild"/>
    <x v="0"/>
    <n v="5"/>
    <n v="1"/>
    <n v="2"/>
    <n v="5"/>
    <s v="BS"/>
  </r>
  <r>
    <x v="9"/>
    <x v="3"/>
    <n v="6"/>
    <x v="2"/>
    <n v="29"/>
    <d v="2022-06-29T00:00:00"/>
    <d v="1899-12-30T13:51:00"/>
    <x v="15"/>
    <s v="Q07, Central/South Arm confluence"/>
    <s v="San Juan Estuary"/>
    <n v="1"/>
    <x v="2"/>
    <s v="Wild"/>
    <x v="1"/>
    <n v="8"/>
    <n v="1"/>
    <n v="4"/>
    <n v="17"/>
    <s v="BS"/>
  </r>
  <r>
    <x v="9"/>
    <x v="3"/>
    <n v="6"/>
    <x v="2"/>
    <n v="29"/>
    <d v="2022-06-29T00:00:00"/>
    <d v="1899-12-30T13:51:00"/>
    <x v="15"/>
    <s v="Q07, Central/South Arm confluence"/>
    <s v="San Juan Estuary"/>
    <n v="1"/>
    <x v="3"/>
    <s v="Wild"/>
    <x v="1"/>
    <n v="9"/>
    <n v="1"/>
    <n v="4"/>
    <n v="66"/>
    <s v="BS"/>
  </r>
  <r>
    <x v="9"/>
    <x v="3"/>
    <n v="6"/>
    <x v="2"/>
    <n v="29"/>
    <d v="2022-06-29T00:00:00"/>
    <d v="1899-12-30T13:51:00"/>
    <x v="15"/>
    <s v="Q07, Central/South Arm confluence"/>
    <s v="San Juan Estuary"/>
    <n v="1"/>
    <x v="4"/>
    <s v="Wild"/>
    <x v="1"/>
    <n v="18"/>
    <n v="1"/>
    <n v="4"/>
    <n v="1"/>
    <s v="BS"/>
  </r>
  <r>
    <x v="9"/>
    <x v="3"/>
    <n v="6"/>
    <x v="2"/>
    <n v="29"/>
    <d v="2022-06-29T00:00:00"/>
    <d v="1899-12-30T13:51:00"/>
    <x v="15"/>
    <s v="Q07, Central/South Arm confluence"/>
    <s v="San Juan Estuary"/>
    <n v="1"/>
    <x v="5"/>
    <s v="Wild"/>
    <x v="1"/>
    <n v="15"/>
    <n v="1"/>
    <n v="4"/>
    <n v="8"/>
    <s v="BS"/>
  </r>
  <r>
    <x v="9"/>
    <x v="3"/>
    <n v="6"/>
    <x v="2"/>
    <n v="29"/>
    <d v="2022-06-29T00:00:00"/>
    <d v="1899-12-30T13:51:00"/>
    <x v="15"/>
    <s v="Q07, Central/South Arm confluence"/>
    <s v="San Juan Estuary"/>
    <n v="1"/>
    <x v="6"/>
    <s v="Wild"/>
    <x v="1"/>
    <n v="11"/>
    <n v="1"/>
    <n v="4"/>
    <n v="1"/>
    <s v="BS"/>
  </r>
  <r>
    <x v="9"/>
    <x v="3"/>
    <n v="6"/>
    <x v="2"/>
    <n v="29"/>
    <d v="2022-06-29T00:00:00"/>
    <d v="1899-12-30T13:51:00"/>
    <x v="15"/>
    <s v="Q07, Central/South Arm confluence"/>
    <s v="San Juan Estuary"/>
    <n v="1"/>
    <x v="10"/>
    <s v="Wild"/>
    <x v="1"/>
    <n v="13"/>
    <n v="1"/>
    <n v="4"/>
    <n v="27"/>
    <s v="BS"/>
  </r>
  <r>
    <x v="9"/>
    <x v="3"/>
    <n v="6"/>
    <x v="2"/>
    <n v="29"/>
    <d v="2022-06-29T00:00:00"/>
    <d v="1899-12-30T14:20:00"/>
    <x v="11"/>
    <s v="Q4, u/s of Tanis's template site"/>
    <s v="San Juan Estuary"/>
    <n v="1"/>
    <x v="0"/>
    <s v="Wild"/>
    <x v="0"/>
    <n v="3"/>
    <n v="1"/>
    <n v="2"/>
    <n v="38"/>
    <s v="BS"/>
  </r>
  <r>
    <x v="9"/>
    <x v="3"/>
    <n v="6"/>
    <x v="2"/>
    <n v="29"/>
    <d v="2022-06-29T00:00:00"/>
    <d v="1899-12-30T14:20:00"/>
    <x v="11"/>
    <s v="Q4, u/s of Tanis's template site"/>
    <s v="San Juan Estuary"/>
    <n v="1"/>
    <x v="0"/>
    <s v="Wild"/>
    <x v="3"/>
    <n v="3"/>
    <n v="1"/>
    <n v="3"/>
    <n v="2"/>
    <s v="BS"/>
  </r>
  <r>
    <x v="9"/>
    <x v="3"/>
    <n v="6"/>
    <x v="2"/>
    <n v="29"/>
    <d v="2022-06-29T00:00:00"/>
    <d v="1899-12-30T14:20:00"/>
    <x v="11"/>
    <s v="Q4, u/s of Tanis's template site"/>
    <s v="San Juan Estuary"/>
    <n v="1"/>
    <x v="9"/>
    <s v="Wild"/>
    <x v="0"/>
    <n v="5"/>
    <n v="1"/>
    <n v="2"/>
    <n v="2"/>
    <s v="BS"/>
  </r>
  <r>
    <x v="9"/>
    <x v="3"/>
    <n v="6"/>
    <x v="2"/>
    <n v="29"/>
    <d v="2022-06-29T00:00:00"/>
    <d v="1899-12-30T14:20:00"/>
    <x v="11"/>
    <s v="Q4, u/s of Tanis's template site"/>
    <s v="San Juan Estuary"/>
    <n v="1"/>
    <x v="9"/>
    <s v="Wild"/>
    <x v="3"/>
    <n v="5"/>
    <n v="1"/>
    <n v="3"/>
    <n v="1"/>
    <s v="BS"/>
  </r>
  <r>
    <x v="9"/>
    <x v="3"/>
    <n v="6"/>
    <x v="2"/>
    <n v="29"/>
    <d v="2022-06-29T00:00:00"/>
    <d v="1899-12-30T14:20:00"/>
    <x v="11"/>
    <s v="Q4, u/s of Tanis's template site"/>
    <s v="San Juan Estuary"/>
    <n v="1"/>
    <x v="2"/>
    <s v="Wild"/>
    <x v="1"/>
    <n v="8"/>
    <n v="1"/>
    <n v="4"/>
    <n v="8"/>
    <s v="BS"/>
  </r>
  <r>
    <x v="9"/>
    <x v="3"/>
    <n v="6"/>
    <x v="2"/>
    <n v="29"/>
    <d v="2022-06-29T00:00:00"/>
    <d v="1899-12-30T14:20:00"/>
    <x v="11"/>
    <s v="Q4, u/s of Tanis's template site"/>
    <s v="San Juan Estuary"/>
    <n v="1"/>
    <x v="6"/>
    <s v="Wild"/>
    <x v="1"/>
    <n v="11"/>
    <n v="1"/>
    <n v="4"/>
    <n v="1"/>
    <s v="BS"/>
  </r>
  <r>
    <x v="9"/>
    <x v="3"/>
    <n v="6"/>
    <x v="2"/>
    <n v="29"/>
    <d v="2022-06-29T00:00:00"/>
    <d v="1899-12-30T14:20:00"/>
    <x v="11"/>
    <s v="Q4, u/s of Tanis's template site"/>
    <s v="San Juan Estuary"/>
    <n v="1"/>
    <x v="10"/>
    <s v="Wild"/>
    <x v="1"/>
    <n v="13"/>
    <n v="1"/>
    <n v="4"/>
    <n v="2"/>
    <s v="BS"/>
  </r>
  <r>
    <x v="9"/>
    <x v="3"/>
    <n v="6"/>
    <x v="2"/>
    <n v="29"/>
    <d v="2022-06-29T00:00:00"/>
    <d v="1899-12-30T15:20:00"/>
    <x v="8"/>
    <s v="Q01, left bank Gordon up from confluence"/>
    <s v="Gordon Estuary"/>
    <n v="1"/>
    <x v="0"/>
    <s v="Wild"/>
    <x v="0"/>
    <n v="3"/>
    <n v="1"/>
    <n v="2"/>
    <n v="54"/>
    <s v="BS"/>
  </r>
  <r>
    <x v="9"/>
    <x v="3"/>
    <n v="6"/>
    <x v="2"/>
    <n v="29"/>
    <d v="2022-06-29T00:00:00"/>
    <d v="1899-12-30T15:20:00"/>
    <x v="8"/>
    <s v="Q01, left bank Gordon up from confluence"/>
    <s v="Gordon Estuary"/>
    <n v="1"/>
    <x v="0"/>
    <s v="Wild"/>
    <x v="3"/>
    <n v="3"/>
    <n v="1"/>
    <n v="3"/>
    <n v="7"/>
    <s v="BS"/>
  </r>
  <r>
    <x v="9"/>
    <x v="3"/>
    <n v="6"/>
    <x v="2"/>
    <n v="29"/>
    <d v="2022-06-29T00:00:00"/>
    <d v="1899-12-30T15:20:00"/>
    <x v="8"/>
    <s v="Q01, left bank Gordon up from confluence"/>
    <s v="Gordon Estuary"/>
    <n v="1"/>
    <x v="9"/>
    <s v="Wild"/>
    <x v="3"/>
    <n v="5"/>
    <n v="1"/>
    <n v="3"/>
    <n v="6"/>
    <s v="BS"/>
  </r>
  <r>
    <x v="9"/>
    <x v="3"/>
    <n v="6"/>
    <x v="2"/>
    <n v="29"/>
    <d v="2022-06-29T00:00:00"/>
    <d v="1899-12-30T15:20:00"/>
    <x v="8"/>
    <s v="Q01, left bank Gordon up from confluence"/>
    <s v="Gordon Estuary"/>
    <n v="1"/>
    <x v="2"/>
    <s v="Wild"/>
    <x v="1"/>
    <n v="8"/>
    <n v="1"/>
    <n v="4"/>
    <n v="11"/>
    <s v="BS"/>
  </r>
  <r>
    <x v="9"/>
    <x v="3"/>
    <n v="6"/>
    <x v="2"/>
    <n v="29"/>
    <d v="2022-06-29T00:00:00"/>
    <d v="1899-12-30T15:20:00"/>
    <x v="8"/>
    <s v="Q01, left bank Gordon up from confluence"/>
    <s v="Gordon Estuary"/>
    <n v="1"/>
    <x v="3"/>
    <s v="Wild"/>
    <x v="1"/>
    <n v="9"/>
    <n v="1"/>
    <n v="4"/>
    <n v="1"/>
    <s v="BS"/>
  </r>
  <r>
    <x v="9"/>
    <x v="3"/>
    <n v="6"/>
    <x v="2"/>
    <n v="29"/>
    <d v="2022-06-29T00:00:00"/>
    <d v="1899-12-30T15:20:00"/>
    <x v="8"/>
    <s v="Q01, left bank Gordon up from confluence"/>
    <s v="Gordon Estuary"/>
    <n v="1"/>
    <x v="5"/>
    <s v="Wild"/>
    <x v="1"/>
    <n v="15"/>
    <n v="1"/>
    <n v="4"/>
    <n v="2"/>
    <s v="BS"/>
  </r>
  <r>
    <x v="9"/>
    <x v="3"/>
    <n v="6"/>
    <x v="2"/>
    <n v="29"/>
    <d v="2022-06-29T00:00:00"/>
    <d v="1899-12-30T15:20:00"/>
    <x v="8"/>
    <s v="Q01, left bank Gordon up from confluence"/>
    <s v="Gordon Estuary"/>
    <n v="1"/>
    <x v="10"/>
    <s v="Wild"/>
    <x v="1"/>
    <n v="13"/>
    <n v="1"/>
    <n v="4"/>
    <n v="9"/>
    <s v="BS"/>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r>
    <x v="38"/>
    <x v="4"/>
    <n v="1"/>
    <x v="10"/>
    <n v="0"/>
    <m/>
    <m/>
    <x v="45"/>
    <s v="Auto-filll column"/>
    <s v="Auto-filll column"/>
    <n v="1"/>
    <x v="15"/>
    <s v="Select origin"/>
    <x v="4"/>
    <n v="99"/>
    <n v="99"/>
    <n v="99"/>
    <m/>
    <s v="Select method"/>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8">
  <r>
    <n v="17"/>
    <x v="0"/>
    <n v="4"/>
    <x v="0"/>
    <n v="23"/>
    <x v="0"/>
    <d v="1899-12-30T14:30:00"/>
    <x v="0"/>
    <s v="Pacheedah Shores Boat Ramp"/>
    <s v="Gordon Estuary"/>
    <n v="1"/>
    <x v="0"/>
    <s v="Wild"/>
    <x v="0"/>
    <n v="3"/>
    <n v="1"/>
    <n v="2"/>
    <n v="3"/>
    <s v="BS"/>
  </r>
  <r>
    <n v="17"/>
    <x v="0"/>
    <n v="4"/>
    <x v="0"/>
    <n v="23"/>
    <x v="0"/>
    <d v="1899-12-30T14:30:00"/>
    <x v="0"/>
    <s v="Pacheedah Shores Boat Ramp"/>
    <s v="Gordon Estuary"/>
    <n v="1"/>
    <x v="1"/>
    <s v="Wild"/>
    <x v="0"/>
    <n v="2"/>
    <n v="1"/>
    <n v="2"/>
    <n v="44"/>
    <s v="BS"/>
  </r>
  <r>
    <n v="17"/>
    <x v="0"/>
    <n v="4"/>
    <x v="0"/>
    <n v="23"/>
    <x v="0"/>
    <d v="1899-12-30T14:30:00"/>
    <x v="0"/>
    <s v="Pacheedah Shores Boat Ramp"/>
    <s v="Gordon Estuary"/>
    <n v="1"/>
    <x v="2"/>
    <s v="Wild"/>
    <x v="1"/>
    <n v="8"/>
    <n v="1"/>
    <n v="5"/>
    <n v="44"/>
    <s v="BS"/>
  </r>
  <r>
    <n v="17"/>
    <x v="0"/>
    <n v="4"/>
    <x v="0"/>
    <n v="23"/>
    <x v="0"/>
    <d v="1899-12-30T14:30:00"/>
    <x v="0"/>
    <s v="Pacheedah Shores Boat Ramp"/>
    <s v="Gordon Estuary"/>
    <n v="1"/>
    <x v="3"/>
    <s v="Wild"/>
    <x v="1"/>
    <n v="9"/>
    <n v="1"/>
    <n v="5"/>
    <n v="3"/>
    <s v="BS"/>
  </r>
  <r>
    <n v="17"/>
    <x v="0"/>
    <n v="4"/>
    <x v="0"/>
    <n v="23"/>
    <x v="0"/>
    <d v="1899-12-30T14:30:00"/>
    <x v="0"/>
    <s v="Pacheedah Shores Boat Ramp"/>
    <s v="Gordon Estuary"/>
    <n v="1"/>
    <x v="4"/>
    <s v="Wild"/>
    <x v="2"/>
    <n v="18"/>
    <n v="1"/>
    <n v="4"/>
    <n v="4"/>
    <s v="BS"/>
  </r>
  <r>
    <n v="17"/>
    <x v="0"/>
    <n v="4"/>
    <x v="0"/>
    <n v="23"/>
    <x v="0"/>
    <d v="1899-12-30T14:30:00"/>
    <x v="0"/>
    <s v="Pacheedah Shores Boat Ramp"/>
    <s v="Gordon Estuary"/>
    <n v="1"/>
    <x v="5"/>
    <s v="Wild"/>
    <x v="2"/>
    <n v="15"/>
    <n v="1"/>
    <n v="4"/>
    <n v="10"/>
    <s v="BS"/>
  </r>
  <r>
    <n v="17"/>
    <x v="0"/>
    <n v="4"/>
    <x v="0"/>
    <n v="23"/>
    <x v="0"/>
    <d v="1899-12-30T14:30:00"/>
    <x v="0"/>
    <s v="Pacheedah Shores Boat Ramp"/>
    <s v="Gordon Estuary"/>
    <n v="1"/>
    <x v="6"/>
    <s v="Wild"/>
    <x v="2"/>
    <n v="11"/>
    <n v="1"/>
    <n v="4"/>
    <n v="10"/>
    <s v="BS"/>
  </r>
  <r>
    <n v="17"/>
    <x v="0"/>
    <n v="4"/>
    <x v="0"/>
    <n v="23"/>
    <x v="0"/>
    <d v="1899-12-30T14:30:00"/>
    <x v="0"/>
    <s v="Pacheedah Shores Boat Ramp"/>
    <s v="Gordon Estuary"/>
    <n v="1"/>
    <x v="7"/>
    <s v="Wild"/>
    <x v="2"/>
    <n v="16"/>
    <n v="1"/>
    <n v="4"/>
    <n v="3"/>
    <s v="BS"/>
  </r>
  <r>
    <n v="17"/>
    <x v="0"/>
    <n v="4"/>
    <x v="0"/>
    <n v="23"/>
    <x v="0"/>
    <d v="1899-12-30T14:30:00"/>
    <x v="0"/>
    <s v="Pacheedah Shores Boat Ramp"/>
    <s v="Gordon Estuary"/>
    <n v="1"/>
    <x v="8"/>
    <s v="Wild"/>
    <x v="1"/>
    <n v="14"/>
    <n v="1"/>
    <n v="5"/>
    <n v="1"/>
    <s v="BS"/>
  </r>
  <r>
    <n v="17"/>
    <x v="0"/>
    <n v="4"/>
    <x v="0"/>
    <n v="23"/>
    <x v="0"/>
    <d v="1899-12-30T16:30:00"/>
    <x v="1"/>
    <s v="Gallaugher's"/>
    <s v="Gordon Estuary"/>
    <n v="1"/>
    <x v="1"/>
    <s v="Wild"/>
    <x v="0"/>
    <n v="2"/>
    <n v="1"/>
    <n v="2"/>
    <n v="4"/>
    <s v="BS"/>
  </r>
  <r>
    <n v="17"/>
    <x v="0"/>
    <n v="4"/>
    <x v="0"/>
    <n v="23"/>
    <x v="0"/>
    <d v="1899-12-30T16:30:00"/>
    <x v="1"/>
    <s v="Gallaugher's"/>
    <s v="Gordon Estuary"/>
    <n v="1"/>
    <x v="2"/>
    <s v="Wild"/>
    <x v="1"/>
    <n v="8"/>
    <n v="1"/>
    <n v="5"/>
    <n v="26"/>
    <s v="BS"/>
  </r>
  <r>
    <n v="17"/>
    <x v="0"/>
    <n v="4"/>
    <x v="0"/>
    <n v="23"/>
    <x v="0"/>
    <d v="1899-12-30T16:30:00"/>
    <x v="1"/>
    <s v="Gallaugher's"/>
    <s v="Gordon Estuary"/>
    <n v="1"/>
    <x v="3"/>
    <s v="Wild"/>
    <x v="1"/>
    <n v="9"/>
    <n v="1"/>
    <n v="5"/>
    <n v="18"/>
    <s v="BS"/>
  </r>
  <r>
    <n v="17"/>
    <x v="0"/>
    <n v="4"/>
    <x v="0"/>
    <n v="23"/>
    <x v="0"/>
    <d v="1899-12-30T16:30:00"/>
    <x v="1"/>
    <s v="Gallaugher's"/>
    <s v="Gordon Estuary"/>
    <n v="1"/>
    <x v="5"/>
    <s v="Wild"/>
    <x v="2"/>
    <n v="15"/>
    <n v="1"/>
    <n v="4"/>
    <n v="6"/>
    <s v="BS"/>
  </r>
  <r>
    <n v="17"/>
    <x v="0"/>
    <n v="4"/>
    <x v="0"/>
    <n v="23"/>
    <x v="0"/>
    <d v="1899-12-30T16:30:00"/>
    <x v="1"/>
    <s v="Gallaugher's"/>
    <s v="Gordon Estuary"/>
    <n v="1"/>
    <x v="6"/>
    <s v="Wild"/>
    <x v="2"/>
    <n v="11"/>
    <n v="1"/>
    <n v="4"/>
    <n v="5"/>
    <s v="BS"/>
  </r>
  <r>
    <n v="17"/>
    <x v="0"/>
    <n v="4"/>
    <x v="0"/>
    <n v="24"/>
    <x v="1"/>
    <d v="1899-12-30T08:45:00"/>
    <x v="2"/>
    <s v="South Arm SJ (Old Mill)"/>
    <s v="San Juan Estuary"/>
    <n v="1"/>
    <x v="0"/>
    <s v="Wild"/>
    <x v="0"/>
    <n v="3"/>
    <n v="1"/>
    <n v="2"/>
    <n v="5"/>
    <s v="BS"/>
  </r>
  <r>
    <n v="17"/>
    <x v="0"/>
    <n v="4"/>
    <x v="0"/>
    <n v="24"/>
    <x v="1"/>
    <d v="1899-12-30T08:45:00"/>
    <x v="2"/>
    <s v="South Arm SJ (Old Mill)"/>
    <s v="San Juan Estuary"/>
    <n v="1"/>
    <x v="1"/>
    <s v="Wild"/>
    <x v="0"/>
    <n v="2"/>
    <n v="1"/>
    <n v="2"/>
    <n v="9"/>
    <s v="BS"/>
  </r>
  <r>
    <n v="17"/>
    <x v="0"/>
    <n v="4"/>
    <x v="0"/>
    <n v="24"/>
    <x v="1"/>
    <d v="1899-12-30T08:45:00"/>
    <x v="2"/>
    <s v="South Arm SJ (Old Mill)"/>
    <s v="San Juan Estuary"/>
    <n v="1"/>
    <x v="2"/>
    <s v="Wild"/>
    <x v="1"/>
    <n v="8"/>
    <n v="1"/>
    <n v="5"/>
    <n v="75"/>
    <s v="BS"/>
  </r>
  <r>
    <n v="17"/>
    <x v="0"/>
    <n v="4"/>
    <x v="0"/>
    <n v="24"/>
    <x v="1"/>
    <d v="1899-12-30T08:45:00"/>
    <x v="2"/>
    <s v="South Arm SJ (Old Mill)"/>
    <s v="San Juan Estuary"/>
    <n v="1"/>
    <x v="3"/>
    <s v="Wild"/>
    <x v="1"/>
    <n v="9"/>
    <n v="1"/>
    <n v="5"/>
    <n v="20"/>
    <s v="BS"/>
  </r>
  <r>
    <n v="17"/>
    <x v="0"/>
    <n v="4"/>
    <x v="0"/>
    <n v="24"/>
    <x v="1"/>
    <d v="1899-12-30T10:00:00"/>
    <x v="3"/>
    <s v="Central Arm SJ at Island Rd Bridge"/>
    <s v="San Juan Estuary"/>
    <n v="1"/>
    <x v="9"/>
    <s v="Wild"/>
    <x v="0"/>
    <n v="5"/>
    <n v="1"/>
    <n v="2"/>
    <n v="2"/>
    <s v="BS"/>
  </r>
  <r>
    <n v="17"/>
    <x v="0"/>
    <n v="4"/>
    <x v="0"/>
    <n v="24"/>
    <x v="1"/>
    <d v="1899-12-30T10:00:00"/>
    <x v="3"/>
    <s v="Central Arm SJ at Island Rd Bridge"/>
    <s v="San Juan Estuary"/>
    <n v="1"/>
    <x v="0"/>
    <s v="Wild"/>
    <x v="0"/>
    <n v="3"/>
    <n v="1"/>
    <n v="2"/>
    <n v="12"/>
    <s v="BS"/>
  </r>
  <r>
    <n v="17"/>
    <x v="0"/>
    <n v="4"/>
    <x v="0"/>
    <n v="24"/>
    <x v="1"/>
    <d v="1899-12-30T10:00:00"/>
    <x v="3"/>
    <s v="Central Arm SJ at Island Rd Bridge"/>
    <s v="San Juan Estuary"/>
    <n v="1"/>
    <x v="2"/>
    <s v="Wild"/>
    <x v="1"/>
    <n v="8"/>
    <n v="1"/>
    <n v="5"/>
    <n v="3"/>
    <s v="BS"/>
  </r>
  <r>
    <n v="17"/>
    <x v="0"/>
    <n v="4"/>
    <x v="0"/>
    <n v="24"/>
    <x v="1"/>
    <d v="1899-12-30T13:00:00"/>
    <x v="4"/>
    <s v="Butch's (Gordon R.)"/>
    <s v="Gordon Estuary"/>
    <n v="1"/>
    <x v="2"/>
    <s v="Wild"/>
    <x v="1"/>
    <n v="8"/>
    <n v="1"/>
    <n v="5"/>
    <n v="46"/>
    <s v="BS"/>
  </r>
  <r>
    <n v="17"/>
    <x v="0"/>
    <n v="4"/>
    <x v="0"/>
    <n v="24"/>
    <x v="1"/>
    <d v="1899-12-30T13:00:00"/>
    <x v="4"/>
    <s v="Butch's (Gordon R.)"/>
    <s v="Gordon Estuary"/>
    <n v="1"/>
    <x v="5"/>
    <s v="Wild"/>
    <x v="2"/>
    <n v="15"/>
    <n v="1"/>
    <n v="4"/>
    <n v="5"/>
    <s v="BS"/>
  </r>
  <r>
    <n v="17"/>
    <x v="0"/>
    <n v="4"/>
    <x v="0"/>
    <n v="24"/>
    <x v="1"/>
    <d v="1899-12-30T13:00:00"/>
    <x v="4"/>
    <s v="Butch's (Gordon R.)"/>
    <s v="Gordon Estuary"/>
    <n v="1"/>
    <x v="6"/>
    <s v="Wild"/>
    <x v="2"/>
    <n v="11"/>
    <n v="1"/>
    <n v="4"/>
    <n v="2"/>
    <s v="BS"/>
  </r>
  <r>
    <n v="17"/>
    <x v="0"/>
    <n v="4"/>
    <x v="0"/>
    <n v="24"/>
    <x v="1"/>
    <d v="1899-12-30T14:15:00"/>
    <x v="5"/>
    <s v="Opposite Port Renfrew Marina"/>
    <s v="Gordon Estuary"/>
    <n v="1"/>
    <x v="0"/>
    <s v="Wild"/>
    <x v="0"/>
    <n v="3"/>
    <n v="1"/>
    <n v="2"/>
    <n v="2"/>
    <s v="BS"/>
  </r>
  <r>
    <n v="17"/>
    <x v="0"/>
    <n v="4"/>
    <x v="0"/>
    <n v="24"/>
    <x v="1"/>
    <d v="1899-12-30T14:15:00"/>
    <x v="5"/>
    <s v="Opposite Port Renfrew Marina"/>
    <s v="Gordon Estuary"/>
    <n v="1"/>
    <x v="1"/>
    <s v="Wild"/>
    <x v="0"/>
    <n v="2"/>
    <n v="1"/>
    <n v="2"/>
    <n v="2"/>
    <s v="BS"/>
  </r>
  <r>
    <n v="17"/>
    <x v="0"/>
    <n v="4"/>
    <x v="0"/>
    <n v="24"/>
    <x v="1"/>
    <d v="1899-12-30T14:15:00"/>
    <x v="5"/>
    <s v="Opposite Port Renfrew Marina"/>
    <s v="Gordon Estuary"/>
    <n v="1"/>
    <x v="2"/>
    <s v="Wild"/>
    <x v="1"/>
    <n v="8"/>
    <n v="1"/>
    <n v="5"/>
    <n v="34"/>
    <s v="BS"/>
  </r>
  <r>
    <n v="17"/>
    <x v="0"/>
    <n v="4"/>
    <x v="0"/>
    <n v="24"/>
    <x v="1"/>
    <d v="1899-12-30T14:15:00"/>
    <x v="5"/>
    <s v="Opposite Port Renfrew Marina"/>
    <s v="Gordon Estuary"/>
    <n v="1"/>
    <x v="6"/>
    <s v="Wild"/>
    <x v="2"/>
    <n v="11"/>
    <n v="1"/>
    <n v="4"/>
    <n v="9"/>
    <s v="BS"/>
  </r>
  <r>
    <n v="17"/>
    <x v="0"/>
    <n v="4"/>
    <x v="0"/>
    <n v="24"/>
    <x v="1"/>
    <d v="1899-12-30T15:30:00"/>
    <x v="6"/>
    <s v="Smokies"/>
    <s v="Gordon Estuary"/>
    <n v="1"/>
    <x v="0"/>
    <s v="Wild"/>
    <x v="0"/>
    <n v="3"/>
    <n v="1"/>
    <n v="2"/>
    <n v="2"/>
    <s v="BS"/>
  </r>
  <r>
    <n v="17"/>
    <x v="0"/>
    <n v="4"/>
    <x v="0"/>
    <n v="24"/>
    <x v="1"/>
    <d v="1899-12-30T15:30:00"/>
    <x v="6"/>
    <s v="Smokies"/>
    <s v="Gordon Estuary"/>
    <n v="1"/>
    <x v="1"/>
    <s v="Wild"/>
    <x v="0"/>
    <n v="2"/>
    <n v="1"/>
    <n v="2"/>
    <n v="14"/>
    <s v="BS"/>
  </r>
  <r>
    <n v="17"/>
    <x v="0"/>
    <n v="4"/>
    <x v="0"/>
    <n v="24"/>
    <x v="1"/>
    <d v="1899-12-30T15:30:00"/>
    <x v="6"/>
    <s v="Smokies"/>
    <s v="Gordon Estuary"/>
    <n v="1"/>
    <x v="2"/>
    <s v="Wild"/>
    <x v="1"/>
    <n v="8"/>
    <n v="1"/>
    <n v="5"/>
    <n v="20"/>
    <s v="BS"/>
  </r>
  <r>
    <n v="17"/>
    <x v="0"/>
    <n v="4"/>
    <x v="0"/>
    <n v="24"/>
    <x v="1"/>
    <d v="1899-12-30T15:30:00"/>
    <x v="6"/>
    <s v="Smokies"/>
    <s v="Gordon Estuary"/>
    <n v="1"/>
    <x v="3"/>
    <s v="Wild"/>
    <x v="1"/>
    <n v="9"/>
    <n v="1"/>
    <n v="5"/>
    <n v="10"/>
    <s v="BS"/>
  </r>
  <r>
    <n v="17"/>
    <x v="0"/>
    <n v="4"/>
    <x v="0"/>
    <n v="24"/>
    <x v="1"/>
    <d v="1899-12-30T15:30:00"/>
    <x v="6"/>
    <s v="Smokies"/>
    <s v="Gordon Estuary"/>
    <n v="1"/>
    <x v="4"/>
    <s v="Wild"/>
    <x v="2"/>
    <n v="18"/>
    <n v="1"/>
    <n v="4"/>
    <n v="2"/>
    <s v="BS"/>
  </r>
  <r>
    <n v="17"/>
    <x v="0"/>
    <n v="4"/>
    <x v="0"/>
    <n v="24"/>
    <x v="1"/>
    <d v="1899-12-30T15:30:00"/>
    <x v="6"/>
    <s v="Smokies"/>
    <s v="Gordon Estuary"/>
    <n v="1"/>
    <x v="5"/>
    <s v="Wild"/>
    <x v="2"/>
    <n v="15"/>
    <n v="1"/>
    <n v="4"/>
    <n v="54"/>
    <s v="BS"/>
  </r>
  <r>
    <n v="17"/>
    <x v="0"/>
    <n v="4"/>
    <x v="0"/>
    <n v="24"/>
    <x v="1"/>
    <d v="1899-12-30T15:30:00"/>
    <x v="6"/>
    <s v="Smokies"/>
    <s v="Gordon Estuary"/>
    <n v="1"/>
    <x v="6"/>
    <s v="Wild"/>
    <x v="2"/>
    <n v="11"/>
    <n v="1"/>
    <n v="4"/>
    <n v="11"/>
    <s v="BS"/>
  </r>
  <r>
    <n v="17"/>
    <x v="0"/>
    <n v="4"/>
    <x v="0"/>
    <n v="24"/>
    <x v="1"/>
    <d v="1899-12-30T15:30:00"/>
    <x v="6"/>
    <s v="Smokies"/>
    <s v="Gordon Estuary"/>
    <n v="1"/>
    <x v="10"/>
    <s v="Wild"/>
    <x v="2"/>
    <n v="13"/>
    <n v="1"/>
    <n v="4"/>
    <n v="6"/>
    <s v="BS"/>
  </r>
  <r>
    <n v="17"/>
    <x v="0"/>
    <n v="4"/>
    <x v="0"/>
    <n v="24"/>
    <x v="1"/>
    <d v="1899-12-30T15:30:00"/>
    <x v="6"/>
    <s v="Smokies"/>
    <s v="Gordon Estuary"/>
    <n v="1"/>
    <x v="11"/>
    <s v="Wild"/>
    <x v="1"/>
    <n v="20"/>
    <n v="1"/>
    <n v="5"/>
    <n v="1"/>
    <s v="BS"/>
  </r>
  <r>
    <n v="17"/>
    <x v="0"/>
    <n v="4"/>
    <x v="0"/>
    <n v="24"/>
    <x v="1"/>
    <d v="1899-12-30T16:30:00"/>
    <x v="7"/>
    <s v="Q08, Jeff's Boat Ramp"/>
    <s v="Gordon Estuary"/>
    <n v="1"/>
    <x v="0"/>
    <s v="Wild"/>
    <x v="0"/>
    <n v="3"/>
    <n v="1"/>
    <n v="2"/>
    <n v="1"/>
    <s v="BS"/>
  </r>
  <r>
    <n v="17"/>
    <x v="0"/>
    <n v="4"/>
    <x v="0"/>
    <n v="24"/>
    <x v="1"/>
    <d v="1899-12-30T16:30:00"/>
    <x v="7"/>
    <s v="Q08, Jeff's Boat Ramp"/>
    <s v="Gordon Estuary"/>
    <n v="1"/>
    <x v="2"/>
    <s v="Wild"/>
    <x v="1"/>
    <n v="8"/>
    <n v="1"/>
    <n v="5"/>
    <n v="13"/>
    <s v="BS"/>
  </r>
  <r>
    <n v="17"/>
    <x v="0"/>
    <n v="4"/>
    <x v="0"/>
    <n v="24"/>
    <x v="1"/>
    <d v="1899-12-30T16:30:00"/>
    <x v="7"/>
    <s v="Q08, Jeff's Boat Ramp"/>
    <s v="Gordon Estuary"/>
    <n v="1"/>
    <x v="3"/>
    <s v="Wild"/>
    <x v="1"/>
    <n v="9"/>
    <n v="1"/>
    <n v="5"/>
    <n v="6"/>
    <s v="BS"/>
  </r>
  <r>
    <n v="17"/>
    <x v="0"/>
    <n v="4"/>
    <x v="0"/>
    <n v="24"/>
    <x v="1"/>
    <d v="1899-12-30T16:30:00"/>
    <x v="7"/>
    <s v="Q08, Jeff's Boat Ramp"/>
    <s v="Gordon Estuary"/>
    <n v="1"/>
    <x v="5"/>
    <s v="Wild"/>
    <x v="2"/>
    <n v="15"/>
    <n v="1"/>
    <n v="4"/>
    <n v="7"/>
    <s v="BS"/>
  </r>
  <r>
    <n v="19"/>
    <x v="0"/>
    <n v="5"/>
    <x v="1"/>
    <n v="9"/>
    <x v="2"/>
    <d v="1899-12-30T10:30:00"/>
    <x v="6"/>
    <s v="Smokies"/>
    <s v="Gordon Estuary"/>
    <n v="1"/>
    <x v="0"/>
    <s v="Wild"/>
    <x v="3"/>
    <n v="3"/>
    <n v="1"/>
    <n v="3"/>
    <n v="3"/>
    <s v="BS"/>
  </r>
  <r>
    <n v="19"/>
    <x v="0"/>
    <n v="5"/>
    <x v="1"/>
    <n v="9"/>
    <x v="2"/>
    <d v="1899-12-30T10:30:00"/>
    <x v="6"/>
    <s v="Smokies"/>
    <s v="Gordon Estuary"/>
    <n v="1"/>
    <x v="0"/>
    <s v="Wild"/>
    <x v="0"/>
    <n v="3"/>
    <n v="1"/>
    <n v="2"/>
    <n v="6"/>
    <s v="BS"/>
  </r>
  <r>
    <n v="19"/>
    <x v="0"/>
    <n v="5"/>
    <x v="1"/>
    <n v="9"/>
    <x v="2"/>
    <d v="1899-12-30T10:30:00"/>
    <x v="6"/>
    <s v="Smokies"/>
    <s v="Gordon Estuary"/>
    <n v="1"/>
    <x v="2"/>
    <s v="Wild"/>
    <x v="1"/>
    <n v="8"/>
    <n v="1"/>
    <n v="5"/>
    <n v="25"/>
    <s v="BS"/>
  </r>
  <r>
    <n v="19"/>
    <x v="0"/>
    <n v="5"/>
    <x v="1"/>
    <n v="9"/>
    <x v="2"/>
    <d v="1899-12-30T10:30:00"/>
    <x v="6"/>
    <s v="Smokies"/>
    <s v="Gordon Estuary"/>
    <n v="1"/>
    <x v="3"/>
    <s v="Wild"/>
    <x v="1"/>
    <n v="9"/>
    <n v="1"/>
    <n v="5"/>
    <n v="9"/>
    <s v="BS"/>
  </r>
  <r>
    <n v="19"/>
    <x v="0"/>
    <n v="5"/>
    <x v="1"/>
    <n v="9"/>
    <x v="2"/>
    <d v="1899-12-30T10:30:00"/>
    <x v="6"/>
    <s v="Smokies"/>
    <s v="Gordon Estuary"/>
    <n v="1"/>
    <x v="4"/>
    <s v="Wild"/>
    <x v="2"/>
    <n v="18"/>
    <n v="1"/>
    <n v="4"/>
    <n v="5"/>
    <s v="BS"/>
  </r>
  <r>
    <n v="19"/>
    <x v="0"/>
    <n v="5"/>
    <x v="1"/>
    <n v="9"/>
    <x v="2"/>
    <d v="1899-12-30T10:30:00"/>
    <x v="6"/>
    <s v="Smokies"/>
    <s v="Gordon Estuary"/>
    <n v="1"/>
    <x v="5"/>
    <s v="Wild"/>
    <x v="2"/>
    <n v="15"/>
    <n v="1"/>
    <n v="4"/>
    <n v="140"/>
    <s v="BS"/>
  </r>
  <r>
    <n v="19"/>
    <x v="0"/>
    <n v="5"/>
    <x v="1"/>
    <n v="9"/>
    <x v="2"/>
    <d v="1899-12-30T10:30:00"/>
    <x v="6"/>
    <s v="Smokies"/>
    <s v="Gordon Estuary"/>
    <n v="1"/>
    <x v="6"/>
    <s v="Wild"/>
    <x v="2"/>
    <n v="11"/>
    <n v="1"/>
    <n v="4"/>
    <n v="50"/>
    <s v="BS"/>
  </r>
  <r>
    <n v="19"/>
    <x v="0"/>
    <n v="5"/>
    <x v="1"/>
    <n v="9"/>
    <x v="2"/>
    <d v="1899-12-30T10:30:00"/>
    <x v="6"/>
    <s v="Smokies"/>
    <s v="Gordon Estuary"/>
    <n v="1"/>
    <x v="10"/>
    <s v="Wild"/>
    <x v="2"/>
    <n v="13"/>
    <n v="1"/>
    <n v="4"/>
    <n v="21"/>
    <s v="BS"/>
  </r>
  <r>
    <n v="19"/>
    <x v="0"/>
    <n v="5"/>
    <x v="1"/>
    <n v="9"/>
    <x v="2"/>
    <d v="1899-12-30T12:00:00"/>
    <x v="5"/>
    <s v="Opposite Port Renfrew Marina"/>
    <s v="Gordon Estuary"/>
    <n v="1"/>
    <x v="0"/>
    <s v="Wild"/>
    <x v="3"/>
    <n v="3"/>
    <n v="1"/>
    <n v="3"/>
    <n v="2"/>
    <s v="BS"/>
  </r>
  <r>
    <n v="19"/>
    <x v="0"/>
    <n v="5"/>
    <x v="1"/>
    <n v="9"/>
    <x v="2"/>
    <d v="1899-12-30T12:00:00"/>
    <x v="5"/>
    <s v="Opposite Port Renfrew Marina"/>
    <s v="Gordon Estuary"/>
    <n v="1"/>
    <x v="0"/>
    <s v="Wild"/>
    <x v="0"/>
    <n v="3"/>
    <n v="1"/>
    <n v="2"/>
    <n v="5"/>
    <s v="BS"/>
  </r>
  <r>
    <n v="19"/>
    <x v="0"/>
    <n v="5"/>
    <x v="1"/>
    <n v="9"/>
    <x v="2"/>
    <d v="1899-12-30T12:00:00"/>
    <x v="5"/>
    <s v="Opposite Port Renfrew Marina"/>
    <s v="Gordon Estuary"/>
    <n v="1"/>
    <x v="1"/>
    <s v="Wild"/>
    <x v="0"/>
    <n v="2"/>
    <n v="1"/>
    <n v="2"/>
    <n v="10"/>
    <s v="BS"/>
  </r>
  <r>
    <n v="19"/>
    <x v="0"/>
    <n v="5"/>
    <x v="1"/>
    <n v="9"/>
    <x v="2"/>
    <d v="1899-12-30T12:00:00"/>
    <x v="5"/>
    <s v="Opposite Port Renfrew Marina"/>
    <s v="Gordon Estuary"/>
    <n v="1"/>
    <x v="2"/>
    <s v="Wild"/>
    <x v="1"/>
    <n v="8"/>
    <n v="1"/>
    <n v="5"/>
    <n v="19"/>
    <s v="BS"/>
  </r>
  <r>
    <n v="19"/>
    <x v="0"/>
    <n v="5"/>
    <x v="1"/>
    <n v="9"/>
    <x v="2"/>
    <d v="1899-12-30T12:00:00"/>
    <x v="5"/>
    <s v="Opposite Port Renfrew Marina"/>
    <s v="Gordon Estuary"/>
    <n v="1"/>
    <x v="3"/>
    <s v="Wild"/>
    <x v="1"/>
    <n v="9"/>
    <n v="1"/>
    <n v="5"/>
    <n v="9"/>
    <s v="BS"/>
  </r>
  <r>
    <n v="19"/>
    <x v="0"/>
    <n v="5"/>
    <x v="1"/>
    <n v="9"/>
    <x v="2"/>
    <d v="1899-12-30T12:00:00"/>
    <x v="5"/>
    <s v="Opposite Port Renfrew Marina"/>
    <s v="Gordon Estuary"/>
    <n v="1"/>
    <x v="4"/>
    <s v="Wild"/>
    <x v="2"/>
    <n v="18"/>
    <n v="1"/>
    <n v="4"/>
    <n v="23"/>
    <s v="BS"/>
  </r>
  <r>
    <n v="19"/>
    <x v="0"/>
    <n v="5"/>
    <x v="1"/>
    <n v="9"/>
    <x v="2"/>
    <d v="1899-12-30T12:00:00"/>
    <x v="5"/>
    <s v="Opposite Port Renfrew Marina"/>
    <s v="Gordon Estuary"/>
    <n v="1"/>
    <x v="5"/>
    <s v="Wild"/>
    <x v="2"/>
    <n v="15"/>
    <n v="1"/>
    <n v="4"/>
    <n v="97"/>
    <s v="BS"/>
  </r>
  <r>
    <n v="19"/>
    <x v="0"/>
    <n v="5"/>
    <x v="1"/>
    <n v="9"/>
    <x v="2"/>
    <d v="1899-12-30T12:00:00"/>
    <x v="5"/>
    <s v="Opposite Port Renfrew Marina"/>
    <s v="Gordon Estuary"/>
    <n v="1"/>
    <x v="10"/>
    <s v="Wild"/>
    <x v="2"/>
    <n v="13"/>
    <n v="1"/>
    <n v="4"/>
    <n v="4"/>
    <s v="BS"/>
  </r>
  <r>
    <n v="19"/>
    <x v="0"/>
    <n v="5"/>
    <x v="1"/>
    <n v="9"/>
    <x v="2"/>
    <d v="1899-12-30T12:00:00"/>
    <x v="5"/>
    <s v="Opposite Port Renfrew Marina"/>
    <s v="Gordon Estuary"/>
    <n v="1"/>
    <x v="12"/>
    <s v="Wild"/>
    <x v="2"/>
    <n v="25"/>
    <n v="1"/>
    <n v="4"/>
    <n v="2"/>
    <s v="BS"/>
  </r>
  <r>
    <n v="19"/>
    <x v="0"/>
    <n v="5"/>
    <x v="1"/>
    <n v="9"/>
    <x v="2"/>
    <d v="1899-12-30T13:00:00"/>
    <x v="5"/>
    <s v="Opposite Port Renfrew Marina"/>
    <s v="Gordon Estuary"/>
    <n v="1"/>
    <x v="0"/>
    <s v="Wild"/>
    <x v="0"/>
    <n v="3"/>
    <n v="1"/>
    <n v="2"/>
    <n v="4"/>
    <s v="BS"/>
  </r>
  <r>
    <n v="19"/>
    <x v="0"/>
    <n v="5"/>
    <x v="1"/>
    <n v="9"/>
    <x v="2"/>
    <d v="1899-12-30T13:00:00"/>
    <x v="5"/>
    <s v="Opposite Port Renfrew Marina"/>
    <s v="Gordon Estuary"/>
    <n v="1"/>
    <x v="2"/>
    <s v="Wild"/>
    <x v="1"/>
    <n v="8"/>
    <n v="1"/>
    <n v="5"/>
    <n v="46"/>
    <s v="BS"/>
  </r>
  <r>
    <n v="19"/>
    <x v="0"/>
    <n v="5"/>
    <x v="1"/>
    <n v="9"/>
    <x v="2"/>
    <d v="1899-12-30T13:00:00"/>
    <x v="5"/>
    <s v="Opposite Port Renfrew Marina"/>
    <s v="Gordon Estuary"/>
    <n v="1"/>
    <x v="5"/>
    <s v="Wild"/>
    <x v="2"/>
    <n v="15"/>
    <n v="1"/>
    <n v="4"/>
    <n v="28"/>
    <s v="BS"/>
  </r>
  <r>
    <n v="19"/>
    <x v="0"/>
    <n v="5"/>
    <x v="1"/>
    <n v="9"/>
    <x v="2"/>
    <d v="1899-12-30T14:05:00"/>
    <x v="2"/>
    <s v="South Arm SJ (Old Mill)"/>
    <s v="San Juan Estuary"/>
    <n v="1"/>
    <x v="0"/>
    <s v="Wild"/>
    <x v="3"/>
    <n v="3"/>
    <n v="1"/>
    <n v="3"/>
    <n v="1"/>
    <s v="BS"/>
  </r>
  <r>
    <n v="19"/>
    <x v="0"/>
    <n v="5"/>
    <x v="1"/>
    <n v="9"/>
    <x v="2"/>
    <d v="1899-12-30T14:05:00"/>
    <x v="2"/>
    <s v="South Arm SJ (Old Mill)"/>
    <s v="San Juan Estuary"/>
    <n v="1"/>
    <x v="0"/>
    <s v="Wild"/>
    <x v="0"/>
    <n v="3"/>
    <n v="1"/>
    <n v="2"/>
    <n v="32"/>
    <s v="BS"/>
  </r>
  <r>
    <n v="19"/>
    <x v="0"/>
    <n v="5"/>
    <x v="1"/>
    <n v="9"/>
    <x v="2"/>
    <d v="1899-12-30T14:05:00"/>
    <x v="2"/>
    <s v="South Arm SJ (Old Mill)"/>
    <s v="San Juan Estuary"/>
    <n v="1"/>
    <x v="1"/>
    <s v="Wild"/>
    <x v="0"/>
    <n v="2"/>
    <n v="1"/>
    <n v="2"/>
    <n v="7"/>
    <s v="BS"/>
  </r>
  <r>
    <n v="19"/>
    <x v="0"/>
    <n v="5"/>
    <x v="1"/>
    <n v="9"/>
    <x v="2"/>
    <d v="1899-12-30T14:05:00"/>
    <x v="2"/>
    <s v="South Arm SJ (Old Mill)"/>
    <s v="San Juan Estuary"/>
    <n v="1"/>
    <x v="2"/>
    <s v="Wild"/>
    <x v="1"/>
    <n v="8"/>
    <n v="1"/>
    <n v="5"/>
    <n v="40"/>
    <s v="BS"/>
  </r>
  <r>
    <n v="19"/>
    <x v="0"/>
    <n v="5"/>
    <x v="1"/>
    <n v="9"/>
    <x v="2"/>
    <d v="1899-12-30T14:05:00"/>
    <x v="2"/>
    <s v="South Arm SJ (Old Mill)"/>
    <s v="San Juan Estuary"/>
    <n v="1"/>
    <x v="3"/>
    <s v="Wild"/>
    <x v="1"/>
    <n v="9"/>
    <n v="1"/>
    <n v="5"/>
    <n v="36"/>
    <s v="BS"/>
  </r>
  <r>
    <n v="19"/>
    <x v="0"/>
    <n v="5"/>
    <x v="1"/>
    <n v="9"/>
    <x v="2"/>
    <d v="1899-12-30T14:05:00"/>
    <x v="2"/>
    <s v="South Arm SJ (Old Mill)"/>
    <s v="San Juan Estuary"/>
    <n v="1"/>
    <x v="4"/>
    <s v="Wild"/>
    <x v="2"/>
    <n v="18"/>
    <n v="1"/>
    <n v="4"/>
    <n v="2"/>
    <s v="BS"/>
  </r>
  <r>
    <n v="19"/>
    <x v="0"/>
    <n v="5"/>
    <x v="1"/>
    <n v="9"/>
    <x v="2"/>
    <d v="1899-12-30T14:05:00"/>
    <x v="2"/>
    <s v="South Arm SJ (Old Mill)"/>
    <s v="San Juan Estuary"/>
    <n v="1"/>
    <x v="5"/>
    <s v="Wild"/>
    <x v="2"/>
    <n v="15"/>
    <n v="1"/>
    <n v="4"/>
    <n v="11"/>
    <s v="BS"/>
  </r>
  <r>
    <n v="19"/>
    <x v="0"/>
    <n v="5"/>
    <x v="1"/>
    <n v="9"/>
    <x v="2"/>
    <d v="1899-12-30T15:00:00"/>
    <x v="3"/>
    <s v="Central Arm SJ at Island Rd Bridge"/>
    <s v="San Juan Estuary"/>
    <n v="1"/>
    <x v="0"/>
    <s v="Wild"/>
    <x v="3"/>
    <n v="3"/>
    <n v="1"/>
    <n v="3"/>
    <n v="1"/>
    <s v="BS"/>
  </r>
  <r>
    <n v="19"/>
    <x v="0"/>
    <n v="5"/>
    <x v="1"/>
    <n v="9"/>
    <x v="2"/>
    <d v="1899-12-30T15:00:00"/>
    <x v="3"/>
    <s v="Central Arm SJ at Island Rd Bridge"/>
    <s v="San Juan Estuary"/>
    <n v="1"/>
    <x v="0"/>
    <s v="Wild"/>
    <x v="0"/>
    <n v="3"/>
    <n v="1"/>
    <n v="2"/>
    <n v="15"/>
    <s v="BS"/>
  </r>
  <r>
    <n v="19"/>
    <x v="0"/>
    <n v="5"/>
    <x v="1"/>
    <n v="9"/>
    <x v="2"/>
    <d v="1899-12-30T15:00:00"/>
    <x v="3"/>
    <s v="Central Arm SJ at Island Rd Bridge"/>
    <s v="San Juan Estuary"/>
    <n v="1"/>
    <x v="2"/>
    <s v="Wild"/>
    <x v="1"/>
    <n v="8"/>
    <n v="1"/>
    <n v="5"/>
    <n v="51"/>
    <s v="BS"/>
  </r>
  <r>
    <n v="19"/>
    <x v="0"/>
    <n v="5"/>
    <x v="1"/>
    <n v="9"/>
    <x v="2"/>
    <d v="1899-12-30T16:10:00"/>
    <x v="4"/>
    <s v="Butch's (Gordon R.)"/>
    <s v="Gordon Estuary"/>
    <n v="1"/>
    <x v="0"/>
    <s v="Wild"/>
    <x v="3"/>
    <n v="3"/>
    <n v="1"/>
    <n v="3"/>
    <n v="11"/>
    <s v="BS"/>
  </r>
  <r>
    <n v="19"/>
    <x v="0"/>
    <n v="5"/>
    <x v="1"/>
    <n v="9"/>
    <x v="2"/>
    <d v="1899-12-30T16:10:00"/>
    <x v="4"/>
    <s v="Butch's (Gordon R.)"/>
    <s v="Gordon Estuary"/>
    <n v="1"/>
    <x v="0"/>
    <s v="Wild"/>
    <x v="0"/>
    <n v="3"/>
    <n v="1"/>
    <n v="2"/>
    <n v="5"/>
    <s v="BS"/>
  </r>
  <r>
    <n v="19"/>
    <x v="0"/>
    <n v="5"/>
    <x v="1"/>
    <n v="9"/>
    <x v="2"/>
    <d v="1899-12-30T16:10:00"/>
    <x v="4"/>
    <s v="Butch's (Gordon R.)"/>
    <s v="Gordon Estuary"/>
    <n v="1"/>
    <x v="1"/>
    <s v="Wild"/>
    <x v="0"/>
    <n v="2"/>
    <n v="1"/>
    <n v="2"/>
    <n v="6"/>
    <s v="BS"/>
  </r>
  <r>
    <n v="19"/>
    <x v="0"/>
    <n v="5"/>
    <x v="1"/>
    <n v="9"/>
    <x v="2"/>
    <d v="1899-12-30T16:10:00"/>
    <x v="4"/>
    <s v="Butch's (Gordon R.)"/>
    <s v="Gordon Estuary"/>
    <n v="1"/>
    <x v="2"/>
    <s v="Wild"/>
    <x v="1"/>
    <n v="8"/>
    <n v="1"/>
    <n v="5"/>
    <n v="42"/>
    <s v="BS"/>
  </r>
  <r>
    <n v="19"/>
    <x v="0"/>
    <n v="5"/>
    <x v="1"/>
    <n v="9"/>
    <x v="2"/>
    <d v="1899-12-30T16:10:00"/>
    <x v="4"/>
    <s v="Butch's (Gordon R.)"/>
    <s v="Gordon Estuary"/>
    <n v="1"/>
    <x v="3"/>
    <s v="Wild"/>
    <x v="1"/>
    <n v="9"/>
    <n v="1"/>
    <n v="5"/>
    <n v="2"/>
    <s v="BS"/>
  </r>
  <r>
    <n v="19"/>
    <x v="0"/>
    <n v="5"/>
    <x v="1"/>
    <n v="9"/>
    <x v="2"/>
    <d v="1899-12-30T16:10:00"/>
    <x v="4"/>
    <s v="Butch's (Gordon R.)"/>
    <s v="Gordon Estuary"/>
    <n v="1"/>
    <x v="4"/>
    <s v="Wild"/>
    <x v="2"/>
    <n v="18"/>
    <n v="1"/>
    <n v="4"/>
    <n v="5"/>
    <s v="BS"/>
  </r>
  <r>
    <n v="19"/>
    <x v="0"/>
    <n v="5"/>
    <x v="1"/>
    <n v="9"/>
    <x v="2"/>
    <d v="1899-12-30T16:10:00"/>
    <x v="4"/>
    <s v="Butch's (Gordon R.)"/>
    <s v="Gordon Estuary"/>
    <n v="1"/>
    <x v="5"/>
    <s v="Wild"/>
    <x v="2"/>
    <n v="15"/>
    <n v="1"/>
    <n v="4"/>
    <n v="3"/>
    <s v="BS"/>
  </r>
  <r>
    <n v="19"/>
    <x v="0"/>
    <n v="5"/>
    <x v="1"/>
    <n v="9"/>
    <x v="2"/>
    <d v="1899-12-30T16:10:00"/>
    <x v="4"/>
    <s v="Butch's (Gordon R.)"/>
    <s v="Gordon Estuary"/>
    <n v="1"/>
    <x v="6"/>
    <s v="Wild"/>
    <x v="2"/>
    <n v="11"/>
    <n v="1"/>
    <n v="4"/>
    <n v="2"/>
    <s v="BS"/>
  </r>
  <r>
    <n v="19"/>
    <x v="0"/>
    <n v="5"/>
    <x v="1"/>
    <n v="9"/>
    <x v="2"/>
    <d v="1899-12-30T16:10:00"/>
    <x v="4"/>
    <s v="Butch's (Gordon R.)"/>
    <s v="Gordon Estuary"/>
    <n v="1"/>
    <x v="10"/>
    <s v="Wild"/>
    <x v="2"/>
    <n v="13"/>
    <n v="1"/>
    <n v="4"/>
    <n v="5"/>
    <s v="BS"/>
  </r>
  <r>
    <n v="19"/>
    <x v="0"/>
    <n v="5"/>
    <x v="1"/>
    <n v="9"/>
    <x v="2"/>
    <d v="1899-12-30T17:05:00"/>
    <x v="1"/>
    <s v="Gallaugher's"/>
    <s v="Gordon Estuary"/>
    <n v="1"/>
    <x v="0"/>
    <s v="Wild"/>
    <x v="0"/>
    <n v="3"/>
    <n v="1"/>
    <n v="2"/>
    <n v="3"/>
    <s v="BS"/>
  </r>
  <r>
    <n v="19"/>
    <x v="0"/>
    <n v="5"/>
    <x v="1"/>
    <n v="9"/>
    <x v="2"/>
    <d v="1899-12-30T17:05:00"/>
    <x v="1"/>
    <s v="Gallaugher's"/>
    <s v="Gordon Estuary"/>
    <n v="1"/>
    <x v="1"/>
    <s v="Wild"/>
    <x v="0"/>
    <n v="2"/>
    <n v="1"/>
    <n v="2"/>
    <n v="18"/>
    <s v="BS"/>
  </r>
  <r>
    <n v="19"/>
    <x v="0"/>
    <n v="5"/>
    <x v="1"/>
    <n v="9"/>
    <x v="2"/>
    <d v="1899-12-30T17:05:00"/>
    <x v="1"/>
    <s v="Gallaugher's"/>
    <s v="Gordon Estuary"/>
    <n v="1"/>
    <x v="2"/>
    <s v="Wild"/>
    <x v="1"/>
    <n v="8"/>
    <n v="1"/>
    <n v="5"/>
    <n v="7"/>
    <s v="BS"/>
  </r>
  <r>
    <n v="19"/>
    <x v="0"/>
    <n v="5"/>
    <x v="1"/>
    <n v="9"/>
    <x v="2"/>
    <d v="1899-12-30T17:05:00"/>
    <x v="1"/>
    <s v="Gallaugher's"/>
    <s v="Gordon Estuary"/>
    <n v="1"/>
    <x v="3"/>
    <s v="Wild"/>
    <x v="1"/>
    <n v="9"/>
    <n v="1"/>
    <n v="5"/>
    <n v="147"/>
    <s v="BS"/>
  </r>
  <r>
    <n v="19"/>
    <x v="0"/>
    <n v="5"/>
    <x v="1"/>
    <n v="9"/>
    <x v="2"/>
    <d v="1899-12-30T17:05:00"/>
    <x v="1"/>
    <s v="Gallaugher's"/>
    <s v="Gordon Estuary"/>
    <n v="1"/>
    <x v="4"/>
    <s v="Wild"/>
    <x v="2"/>
    <n v="18"/>
    <n v="1"/>
    <n v="4"/>
    <n v="3"/>
    <s v="BS"/>
  </r>
  <r>
    <n v="19"/>
    <x v="0"/>
    <n v="5"/>
    <x v="1"/>
    <n v="9"/>
    <x v="2"/>
    <d v="1899-12-30T17:05:00"/>
    <x v="1"/>
    <s v="Gallaugher's"/>
    <s v="Gordon Estuary"/>
    <n v="1"/>
    <x v="5"/>
    <s v="Wild"/>
    <x v="2"/>
    <n v="15"/>
    <n v="1"/>
    <n v="4"/>
    <n v="20"/>
    <s v="BS"/>
  </r>
  <r>
    <n v="19"/>
    <x v="0"/>
    <n v="5"/>
    <x v="1"/>
    <n v="9"/>
    <x v="2"/>
    <d v="1899-12-30T17:05:00"/>
    <x v="1"/>
    <s v="Gallaugher's"/>
    <s v="Gordon Estuary"/>
    <n v="1"/>
    <x v="10"/>
    <s v="Wild"/>
    <x v="2"/>
    <n v="13"/>
    <n v="1"/>
    <n v="4"/>
    <m/>
    <s v="BS"/>
  </r>
  <r>
    <n v="20"/>
    <x v="0"/>
    <n v="5"/>
    <x v="1"/>
    <n v="13"/>
    <x v="3"/>
    <d v="1899-12-30T09:48:00"/>
    <x v="6"/>
    <s v="Smokies"/>
    <s v="Gordon Estuary"/>
    <n v="1"/>
    <x v="0"/>
    <s v="Wild"/>
    <x v="3"/>
    <n v="3"/>
    <n v="1"/>
    <n v="3"/>
    <n v="1"/>
    <s v="BS"/>
  </r>
  <r>
    <n v="20"/>
    <x v="0"/>
    <n v="5"/>
    <x v="1"/>
    <n v="13"/>
    <x v="3"/>
    <d v="1899-12-30T09:48:00"/>
    <x v="6"/>
    <s v="Smokies"/>
    <s v="Gordon Estuary"/>
    <n v="1"/>
    <x v="0"/>
    <s v="Wild"/>
    <x v="0"/>
    <n v="3"/>
    <n v="1"/>
    <n v="2"/>
    <n v="12"/>
    <s v="BS"/>
  </r>
  <r>
    <n v="20"/>
    <x v="0"/>
    <n v="5"/>
    <x v="1"/>
    <n v="13"/>
    <x v="3"/>
    <d v="1899-12-30T09:48:00"/>
    <x v="6"/>
    <s v="Smokies"/>
    <s v="Gordon Estuary"/>
    <n v="1"/>
    <x v="1"/>
    <s v="Wild"/>
    <x v="0"/>
    <n v="2"/>
    <n v="1"/>
    <n v="2"/>
    <n v="1"/>
    <s v="BS"/>
  </r>
  <r>
    <n v="20"/>
    <x v="0"/>
    <n v="5"/>
    <x v="1"/>
    <n v="13"/>
    <x v="3"/>
    <d v="1899-12-30T09:48:00"/>
    <x v="6"/>
    <s v="Smokies"/>
    <s v="Gordon Estuary"/>
    <n v="1"/>
    <x v="2"/>
    <s v="Wild"/>
    <x v="1"/>
    <n v="8"/>
    <n v="1"/>
    <n v="5"/>
    <n v="1"/>
    <s v="BS"/>
  </r>
  <r>
    <n v="20"/>
    <x v="0"/>
    <n v="5"/>
    <x v="1"/>
    <n v="13"/>
    <x v="3"/>
    <d v="1899-12-30T09:48:00"/>
    <x v="6"/>
    <s v="Smokies"/>
    <s v="Gordon Estuary"/>
    <n v="1"/>
    <x v="3"/>
    <s v="Wild"/>
    <x v="1"/>
    <n v="9"/>
    <n v="1"/>
    <n v="5"/>
    <n v="2"/>
    <s v="BS"/>
  </r>
  <r>
    <n v="20"/>
    <x v="0"/>
    <n v="5"/>
    <x v="1"/>
    <n v="13"/>
    <x v="3"/>
    <d v="1899-12-30T09:48:00"/>
    <x v="6"/>
    <s v="Smokies"/>
    <s v="Gordon Estuary"/>
    <n v="1"/>
    <x v="5"/>
    <s v="Wild"/>
    <x v="2"/>
    <n v="15"/>
    <n v="1"/>
    <n v="4"/>
    <n v="2"/>
    <s v="BS"/>
  </r>
  <r>
    <n v="20"/>
    <x v="0"/>
    <n v="5"/>
    <x v="1"/>
    <n v="13"/>
    <x v="3"/>
    <d v="1899-12-30T09:48:00"/>
    <x v="6"/>
    <s v="Smokies"/>
    <s v="Gordon Estuary"/>
    <n v="1"/>
    <x v="10"/>
    <s v="Wild"/>
    <x v="2"/>
    <n v="13"/>
    <n v="1"/>
    <n v="4"/>
    <n v="8"/>
    <s v="BS"/>
  </r>
  <r>
    <n v="20"/>
    <x v="0"/>
    <n v="5"/>
    <x v="1"/>
    <n v="13"/>
    <x v="3"/>
    <d v="1899-12-30T11:00:00"/>
    <x v="2"/>
    <s v="South Arm SJ (Old Mill)"/>
    <s v="San Juan Estuary"/>
    <n v="1"/>
    <x v="0"/>
    <s v="Wild"/>
    <x v="3"/>
    <n v="3"/>
    <n v="1"/>
    <n v="3"/>
    <n v="4"/>
    <s v="BS"/>
  </r>
  <r>
    <n v="20"/>
    <x v="0"/>
    <n v="5"/>
    <x v="1"/>
    <n v="13"/>
    <x v="3"/>
    <d v="1899-12-30T11:00:00"/>
    <x v="2"/>
    <s v="South Arm SJ (Old Mill)"/>
    <s v="San Juan Estuary"/>
    <n v="1"/>
    <x v="0"/>
    <s v="Wild"/>
    <x v="0"/>
    <n v="3"/>
    <n v="1"/>
    <n v="2"/>
    <n v="3"/>
    <s v="BS"/>
  </r>
  <r>
    <n v="20"/>
    <x v="0"/>
    <n v="5"/>
    <x v="1"/>
    <n v="13"/>
    <x v="3"/>
    <d v="1899-12-30T11:00:00"/>
    <x v="2"/>
    <s v="South Arm SJ (Old Mill)"/>
    <s v="San Juan Estuary"/>
    <n v="1"/>
    <x v="2"/>
    <s v="Wild"/>
    <x v="1"/>
    <n v="8"/>
    <n v="1"/>
    <n v="5"/>
    <n v="44"/>
    <s v="BS"/>
  </r>
  <r>
    <n v="20"/>
    <x v="0"/>
    <n v="5"/>
    <x v="1"/>
    <n v="13"/>
    <x v="3"/>
    <d v="1899-12-30T11:00:00"/>
    <x v="2"/>
    <s v="South Arm SJ (Old Mill)"/>
    <s v="San Juan Estuary"/>
    <n v="1"/>
    <x v="3"/>
    <s v="Wild"/>
    <x v="1"/>
    <n v="9"/>
    <n v="1"/>
    <n v="5"/>
    <n v="76"/>
    <s v="BS"/>
  </r>
  <r>
    <n v="20"/>
    <x v="0"/>
    <n v="5"/>
    <x v="1"/>
    <n v="13"/>
    <x v="3"/>
    <d v="1899-12-30T11:00:00"/>
    <x v="2"/>
    <s v="South Arm SJ (Old Mill)"/>
    <s v="San Juan Estuary"/>
    <n v="1"/>
    <x v="4"/>
    <s v="Wild"/>
    <x v="2"/>
    <n v="18"/>
    <n v="1"/>
    <n v="4"/>
    <n v="11"/>
    <s v="BS"/>
  </r>
  <r>
    <n v="20"/>
    <x v="0"/>
    <n v="5"/>
    <x v="1"/>
    <n v="13"/>
    <x v="3"/>
    <d v="1899-12-30T11:00:00"/>
    <x v="2"/>
    <s v="South Arm SJ (Old Mill)"/>
    <s v="San Juan Estuary"/>
    <n v="1"/>
    <x v="5"/>
    <s v="Wild"/>
    <x v="2"/>
    <n v="15"/>
    <n v="1"/>
    <n v="4"/>
    <n v="16"/>
    <s v="BS"/>
  </r>
  <r>
    <n v="20"/>
    <x v="0"/>
    <n v="5"/>
    <x v="1"/>
    <n v="13"/>
    <x v="3"/>
    <d v="1899-12-30T11:00:00"/>
    <x v="2"/>
    <s v="South Arm SJ (Old Mill)"/>
    <s v="San Juan Estuary"/>
    <n v="1"/>
    <x v="10"/>
    <s v="Wild"/>
    <x v="2"/>
    <n v="13"/>
    <n v="1"/>
    <n v="4"/>
    <n v="102"/>
    <s v="BS"/>
  </r>
  <r>
    <n v="20"/>
    <x v="0"/>
    <n v="5"/>
    <x v="1"/>
    <n v="13"/>
    <x v="3"/>
    <d v="1899-12-30T12:10:00"/>
    <x v="3"/>
    <s v="Central Arm SJ at Island Rd Bridge"/>
    <s v="San Juan Estuary"/>
    <n v="1"/>
    <x v="0"/>
    <s v="Wild"/>
    <x v="0"/>
    <n v="3"/>
    <n v="1"/>
    <n v="2"/>
    <n v="89"/>
    <s v="BS"/>
  </r>
  <r>
    <n v="20"/>
    <x v="0"/>
    <n v="5"/>
    <x v="1"/>
    <n v="13"/>
    <x v="3"/>
    <d v="1899-12-30T12:10:00"/>
    <x v="3"/>
    <s v="Central Arm SJ at Island Rd Bridge"/>
    <s v="San Juan Estuary"/>
    <n v="1"/>
    <x v="2"/>
    <s v="Wild"/>
    <x v="1"/>
    <n v="8"/>
    <n v="1"/>
    <n v="5"/>
    <m/>
    <s v="BS"/>
  </r>
  <r>
    <n v="20"/>
    <x v="0"/>
    <n v="5"/>
    <x v="1"/>
    <n v="13"/>
    <x v="3"/>
    <d v="1899-12-30T13:10:00"/>
    <x v="8"/>
    <s v="Q01, left bank Gordon up from confluence"/>
    <s v="Gordon Estuary"/>
    <n v="1"/>
    <x v="0"/>
    <s v="Wild"/>
    <x v="3"/>
    <n v="3"/>
    <n v="1"/>
    <n v="3"/>
    <n v="3"/>
    <s v="BS"/>
  </r>
  <r>
    <n v="20"/>
    <x v="0"/>
    <n v="5"/>
    <x v="1"/>
    <n v="13"/>
    <x v="3"/>
    <d v="1899-12-30T13:10:00"/>
    <x v="8"/>
    <s v="Q01, left bank Gordon up from confluence"/>
    <s v="Gordon Estuary"/>
    <n v="1"/>
    <x v="0"/>
    <s v="Wild"/>
    <x v="0"/>
    <n v="3"/>
    <n v="1"/>
    <n v="2"/>
    <n v="3"/>
    <s v="BS"/>
  </r>
  <r>
    <n v="20"/>
    <x v="0"/>
    <n v="5"/>
    <x v="1"/>
    <n v="13"/>
    <x v="3"/>
    <d v="1899-12-30T13:10:00"/>
    <x v="8"/>
    <s v="Q01, left bank Gordon up from confluence"/>
    <s v="Gordon Estuary"/>
    <n v="1"/>
    <x v="1"/>
    <s v="Wild"/>
    <x v="0"/>
    <n v="2"/>
    <n v="1"/>
    <n v="2"/>
    <n v="2"/>
    <s v="BS"/>
  </r>
  <r>
    <n v="20"/>
    <x v="0"/>
    <n v="5"/>
    <x v="1"/>
    <n v="13"/>
    <x v="3"/>
    <d v="1899-12-30T13:10:00"/>
    <x v="8"/>
    <s v="Q01, left bank Gordon up from confluence"/>
    <s v="Gordon Estuary"/>
    <n v="1"/>
    <x v="8"/>
    <s v="Wild"/>
    <x v="1"/>
    <n v="14"/>
    <n v="1"/>
    <n v="5"/>
    <n v="360"/>
    <s v="BS"/>
  </r>
  <r>
    <n v="20"/>
    <x v="0"/>
    <n v="5"/>
    <x v="1"/>
    <n v="13"/>
    <x v="3"/>
    <d v="1899-12-30T14:05:00"/>
    <x v="0"/>
    <s v="Pacheedah Shores Boat Ramp"/>
    <s v="Gordon Estuary"/>
    <n v="1"/>
    <x v="0"/>
    <s v="Wild"/>
    <x v="3"/>
    <n v="3"/>
    <n v="1"/>
    <n v="3"/>
    <n v="8"/>
    <s v="BS"/>
  </r>
  <r>
    <n v="20"/>
    <x v="0"/>
    <n v="5"/>
    <x v="1"/>
    <n v="13"/>
    <x v="3"/>
    <d v="1899-12-30T14:05:00"/>
    <x v="0"/>
    <s v="Pacheedah Shores Boat Ramp"/>
    <s v="Gordon Estuary"/>
    <n v="1"/>
    <x v="0"/>
    <s v="Wild"/>
    <x v="0"/>
    <n v="3"/>
    <n v="1"/>
    <n v="2"/>
    <n v="9"/>
    <s v="BS"/>
  </r>
  <r>
    <n v="20"/>
    <x v="0"/>
    <n v="5"/>
    <x v="1"/>
    <n v="13"/>
    <x v="3"/>
    <d v="1899-12-30T14:05:00"/>
    <x v="0"/>
    <s v="Pacheedah Shores Boat Ramp"/>
    <s v="Gordon Estuary"/>
    <n v="1"/>
    <x v="1"/>
    <s v="Wild"/>
    <x v="0"/>
    <n v="2"/>
    <n v="1"/>
    <n v="2"/>
    <n v="3"/>
    <s v="BS"/>
  </r>
  <r>
    <n v="20"/>
    <x v="0"/>
    <n v="5"/>
    <x v="1"/>
    <n v="13"/>
    <x v="3"/>
    <d v="1899-12-30T14:05:00"/>
    <x v="0"/>
    <s v="Pacheedah Shores Boat Ramp"/>
    <s v="Gordon Estuary"/>
    <n v="1"/>
    <x v="2"/>
    <s v="Wild"/>
    <x v="1"/>
    <n v="8"/>
    <n v="1"/>
    <n v="5"/>
    <n v="3"/>
    <s v="BS"/>
  </r>
  <r>
    <n v="20"/>
    <x v="0"/>
    <n v="5"/>
    <x v="1"/>
    <n v="13"/>
    <x v="3"/>
    <d v="1899-12-30T14:05:00"/>
    <x v="0"/>
    <s v="Pacheedah Shores Boat Ramp"/>
    <s v="Gordon Estuary"/>
    <n v="1"/>
    <x v="3"/>
    <s v="Wild"/>
    <x v="1"/>
    <n v="9"/>
    <n v="1"/>
    <n v="5"/>
    <n v="2"/>
    <s v="BS"/>
  </r>
  <r>
    <n v="20"/>
    <x v="0"/>
    <n v="5"/>
    <x v="1"/>
    <n v="13"/>
    <x v="3"/>
    <d v="1899-12-30T14:05:00"/>
    <x v="0"/>
    <s v="Pacheedah Shores Boat Ramp"/>
    <s v="Gordon Estuary"/>
    <n v="1"/>
    <x v="5"/>
    <s v="Wild"/>
    <x v="2"/>
    <n v="15"/>
    <n v="1"/>
    <n v="4"/>
    <n v="6"/>
    <s v="BS"/>
  </r>
  <r>
    <n v="20"/>
    <x v="0"/>
    <n v="5"/>
    <x v="1"/>
    <n v="13"/>
    <x v="3"/>
    <d v="1899-12-30T14:05:00"/>
    <x v="0"/>
    <s v="Pacheedah Shores Boat Ramp"/>
    <s v="Gordon Estuary"/>
    <n v="1"/>
    <x v="6"/>
    <s v="Wild"/>
    <x v="2"/>
    <n v="11"/>
    <n v="1"/>
    <n v="4"/>
    <n v="12"/>
    <s v="BS"/>
  </r>
  <r>
    <n v="20"/>
    <x v="0"/>
    <n v="5"/>
    <x v="1"/>
    <n v="13"/>
    <x v="3"/>
    <d v="1899-12-30T14:05:00"/>
    <x v="0"/>
    <s v="Pacheedah Shores Boat Ramp"/>
    <s v="Gordon Estuary"/>
    <n v="1"/>
    <x v="10"/>
    <s v="Wild"/>
    <x v="2"/>
    <n v="13"/>
    <n v="1"/>
    <n v="4"/>
    <n v="3"/>
    <s v="BS"/>
  </r>
  <r>
    <n v="20"/>
    <x v="0"/>
    <n v="5"/>
    <x v="1"/>
    <n v="13"/>
    <x v="3"/>
    <d v="1899-12-30T14:05:00"/>
    <x v="0"/>
    <s v="Pacheedah Shores Boat Ramp"/>
    <s v="Gordon Estuary"/>
    <n v="1"/>
    <x v="8"/>
    <s v="Wild"/>
    <x v="1"/>
    <n v="14"/>
    <n v="1"/>
    <n v="5"/>
    <n v="407"/>
    <s v="BS"/>
  </r>
  <r>
    <n v="20"/>
    <x v="0"/>
    <n v="5"/>
    <x v="1"/>
    <n v="13"/>
    <x v="3"/>
    <d v="1899-12-30T14:05:00"/>
    <x v="0"/>
    <s v="Pacheedah Shores Boat Ramp"/>
    <s v="Gordon Estuary"/>
    <n v="1"/>
    <x v="11"/>
    <s v="Wild"/>
    <x v="2"/>
    <n v="20"/>
    <n v="1"/>
    <n v="4"/>
    <n v="2"/>
    <s v="BS"/>
  </r>
  <r>
    <n v="20"/>
    <x v="0"/>
    <n v="5"/>
    <x v="1"/>
    <n v="13"/>
    <x v="3"/>
    <d v="1899-12-30T14:05:00"/>
    <x v="0"/>
    <s v="Pacheedah Shores Boat Ramp"/>
    <s v="Gordon Estuary"/>
    <n v="1"/>
    <x v="13"/>
    <s v="Wild"/>
    <x v="2"/>
    <n v="10"/>
    <n v="1"/>
    <n v="4"/>
    <n v="54"/>
    <s v="BS"/>
  </r>
  <r>
    <n v="20"/>
    <x v="0"/>
    <n v="5"/>
    <x v="1"/>
    <n v="14"/>
    <x v="4"/>
    <d v="1899-12-30T09:00:00"/>
    <x v="1"/>
    <s v="Gallaugher's"/>
    <s v="Gordon Estuary"/>
    <n v="1"/>
    <x v="9"/>
    <s v="Wild"/>
    <x v="0"/>
    <n v="5"/>
    <n v="1"/>
    <n v="2"/>
    <n v="2"/>
    <s v="BS"/>
  </r>
  <r>
    <n v="20"/>
    <x v="0"/>
    <n v="5"/>
    <x v="1"/>
    <n v="14"/>
    <x v="4"/>
    <d v="1899-12-30T09:00:00"/>
    <x v="1"/>
    <s v="Gallaugher's"/>
    <s v="Gordon Estuary"/>
    <n v="1"/>
    <x v="0"/>
    <s v="Wild"/>
    <x v="3"/>
    <n v="3"/>
    <n v="1"/>
    <n v="3"/>
    <n v="1"/>
    <s v="BS"/>
  </r>
  <r>
    <n v="20"/>
    <x v="0"/>
    <n v="5"/>
    <x v="1"/>
    <n v="14"/>
    <x v="4"/>
    <d v="1899-12-30T09:00:00"/>
    <x v="1"/>
    <s v="Gallaugher's"/>
    <s v="Gordon Estuary"/>
    <n v="1"/>
    <x v="0"/>
    <s v="Wild"/>
    <x v="0"/>
    <n v="3"/>
    <n v="1"/>
    <n v="2"/>
    <n v="6"/>
    <s v="BS"/>
  </r>
  <r>
    <n v="20"/>
    <x v="0"/>
    <n v="5"/>
    <x v="1"/>
    <n v="14"/>
    <x v="4"/>
    <d v="1899-12-30T09:00:00"/>
    <x v="1"/>
    <s v="Gallaugher's"/>
    <s v="Gordon Estuary"/>
    <n v="1"/>
    <x v="1"/>
    <s v="Wild"/>
    <x v="0"/>
    <n v="2"/>
    <n v="1"/>
    <n v="2"/>
    <n v="6"/>
    <s v="BS"/>
  </r>
  <r>
    <n v="20"/>
    <x v="0"/>
    <n v="5"/>
    <x v="1"/>
    <n v="14"/>
    <x v="4"/>
    <d v="1899-12-30T09:00:00"/>
    <x v="1"/>
    <s v="Gallaugher's"/>
    <s v="Gordon Estuary"/>
    <n v="1"/>
    <x v="2"/>
    <s v="Wild"/>
    <x v="1"/>
    <n v="8"/>
    <n v="1"/>
    <n v="5"/>
    <n v="10"/>
    <s v="BS"/>
  </r>
  <r>
    <n v="20"/>
    <x v="0"/>
    <n v="5"/>
    <x v="1"/>
    <n v="14"/>
    <x v="4"/>
    <d v="1899-12-30T09:00:00"/>
    <x v="1"/>
    <s v="Gallaugher's"/>
    <s v="Gordon Estuary"/>
    <n v="1"/>
    <x v="3"/>
    <s v="Wild"/>
    <x v="1"/>
    <n v="9"/>
    <n v="1"/>
    <n v="5"/>
    <n v="39"/>
    <s v="BS"/>
  </r>
  <r>
    <n v="20"/>
    <x v="0"/>
    <n v="5"/>
    <x v="1"/>
    <n v="14"/>
    <x v="4"/>
    <d v="1899-12-30T09:00:00"/>
    <x v="1"/>
    <s v="Gallaugher's"/>
    <s v="Gordon Estuary"/>
    <n v="1"/>
    <x v="5"/>
    <s v="Wild"/>
    <x v="2"/>
    <n v="15"/>
    <n v="1"/>
    <n v="4"/>
    <n v="56"/>
    <s v="BS"/>
  </r>
  <r>
    <n v="20"/>
    <x v="0"/>
    <n v="5"/>
    <x v="1"/>
    <n v="14"/>
    <x v="4"/>
    <d v="1899-12-30T09:00:00"/>
    <x v="1"/>
    <s v="Gallaugher's"/>
    <s v="Gordon Estuary"/>
    <n v="1"/>
    <x v="6"/>
    <s v="Wild"/>
    <x v="2"/>
    <n v="11"/>
    <n v="1"/>
    <n v="4"/>
    <n v="3"/>
    <s v="BS"/>
  </r>
  <r>
    <n v="20"/>
    <x v="0"/>
    <n v="5"/>
    <x v="1"/>
    <n v="14"/>
    <x v="4"/>
    <d v="1899-12-30T09:00:00"/>
    <x v="1"/>
    <s v="Gallaugher's"/>
    <s v="Gordon Estuary"/>
    <n v="1"/>
    <x v="11"/>
    <s v="Wild"/>
    <x v="2"/>
    <n v="20"/>
    <n v="1"/>
    <n v="4"/>
    <m/>
    <s v="BS"/>
  </r>
  <r>
    <n v="20"/>
    <x v="0"/>
    <n v="5"/>
    <x v="1"/>
    <n v="14"/>
    <x v="4"/>
    <d v="1899-12-30T10:25:00"/>
    <x v="0"/>
    <s v="Pacheedah Shores Boat Ramp"/>
    <s v="Gordon Estuary"/>
    <n v="1"/>
    <x v="9"/>
    <s v="Wild"/>
    <x v="0"/>
    <n v="5"/>
    <n v="1"/>
    <n v="2"/>
    <n v="2"/>
    <s v="BS"/>
  </r>
  <r>
    <n v="20"/>
    <x v="0"/>
    <n v="5"/>
    <x v="1"/>
    <n v="14"/>
    <x v="4"/>
    <d v="1899-12-30T10:25:00"/>
    <x v="0"/>
    <s v="Pacheedah Shores Boat Ramp"/>
    <s v="Gordon Estuary"/>
    <n v="1"/>
    <x v="0"/>
    <s v="Wild"/>
    <x v="3"/>
    <n v="3"/>
    <n v="1"/>
    <n v="3"/>
    <n v="2"/>
    <s v="BS"/>
  </r>
  <r>
    <n v="20"/>
    <x v="0"/>
    <n v="5"/>
    <x v="1"/>
    <n v="14"/>
    <x v="4"/>
    <d v="1899-12-30T10:25:00"/>
    <x v="0"/>
    <s v="Pacheedah Shores Boat Ramp"/>
    <s v="Gordon Estuary"/>
    <n v="1"/>
    <x v="0"/>
    <s v="Wild"/>
    <x v="0"/>
    <n v="3"/>
    <n v="1"/>
    <n v="2"/>
    <n v="26"/>
    <s v="BS"/>
  </r>
  <r>
    <n v="20"/>
    <x v="0"/>
    <n v="5"/>
    <x v="1"/>
    <n v="14"/>
    <x v="4"/>
    <d v="1899-12-30T10:25:00"/>
    <x v="0"/>
    <s v="Pacheedah Shores Boat Ramp"/>
    <s v="Gordon Estuary"/>
    <n v="1"/>
    <x v="1"/>
    <s v="Wild"/>
    <x v="0"/>
    <n v="2"/>
    <n v="1"/>
    <n v="2"/>
    <n v="4"/>
    <s v="BS"/>
  </r>
  <r>
    <n v="20"/>
    <x v="0"/>
    <n v="5"/>
    <x v="1"/>
    <n v="14"/>
    <x v="4"/>
    <d v="1899-12-30T10:25:00"/>
    <x v="0"/>
    <s v="Pacheedah Shores Boat Ramp"/>
    <s v="Gordon Estuary"/>
    <n v="1"/>
    <x v="2"/>
    <s v="Wild"/>
    <x v="1"/>
    <n v="8"/>
    <n v="1"/>
    <n v="5"/>
    <n v="6"/>
    <s v="BS"/>
  </r>
  <r>
    <n v="20"/>
    <x v="0"/>
    <n v="5"/>
    <x v="1"/>
    <n v="14"/>
    <x v="4"/>
    <d v="1899-12-30T10:25:00"/>
    <x v="0"/>
    <s v="Pacheedah Shores Boat Ramp"/>
    <s v="Gordon Estuary"/>
    <n v="1"/>
    <x v="3"/>
    <s v="Wild"/>
    <x v="1"/>
    <n v="9"/>
    <n v="1"/>
    <n v="5"/>
    <n v="13"/>
    <s v="BS"/>
  </r>
  <r>
    <n v="20"/>
    <x v="0"/>
    <n v="5"/>
    <x v="1"/>
    <n v="14"/>
    <x v="4"/>
    <d v="1899-12-30T10:25:00"/>
    <x v="0"/>
    <s v="Pacheedah Shores Boat Ramp"/>
    <s v="Gordon Estuary"/>
    <n v="1"/>
    <x v="5"/>
    <s v="Wild"/>
    <x v="2"/>
    <n v="15"/>
    <n v="1"/>
    <n v="4"/>
    <n v="18"/>
    <s v="BS"/>
  </r>
  <r>
    <n v="20"/>
    <x v="0"/>
    <n v="5"/>
    <x v="1"/>
    <n v="14"/>
    <x v="4"/>
    <d v="1899-12-30T10:25:00"/>
    <x v="0"/>
    <s v="Pacheedah Shores Boat Ramp"/>
    <s v="Gordon Estuary"/>
    <n v="1"/>
    <x v="6"/>
    <s v="Wild"/>
    <x v="2"/>
    <n v="11"/>
    <n v="1"/>
    <n v="4"/>
    <n v="1"/>
    <s v="BS"/>
  </r>
  <r>
    <n v="20"/>
    <x v="0"/>
    <n v="5"/>
    <x v="1"/>
    <n v="14"/>
    <x v="4"/>
    <d v="1899-12-30T10:25:00"/>
    <x v="0"/>
    <s v="Pacheedah Shores Boat Ramp"/>
    <s v="Gordon Estuary"/>
    <n v="1"/>
    <x v="10"/>
    <s v="Wild"/>
    <x v="2"/>
    <n v="13"/>
    <n v="1"/>
    <n v="4"/>
    <n v="5"/>
    <s v="BS"/>
  </r>
  <r>
    <n v="20"/>
    <x v="0"/>
    <n v="5"/>
    <x v="1"/>
    <n v="14"/>
    <x v="4"/>
    <d v="1899-12-30T10:25:00"/>
    <x v="0"/>
    <s v="Pacheedah Shores Boat Ramp"/>
    <s v="Gordon Estuary"/>
    <n v="1"/>
    <x v="11"/>
    <s v="Wild"/>
    <x v="2"/>
    <n v="20"/>
    <n v="1"/>
    <n v="4"/>
    <n v="4"/>
    <s v="BS"/>
  </r>
  <r>
    <n v="20"/>
    <x v="0"/>
    <n v="5"/>
    <x v="1"/>
    <n v="14"/>
    <x v="4"/>
    <d v="1899-12-30T10:45:00"/>
    <x v="9"/>
    <s v="Q Jeff (right bank opposite N. Arm confl.)"/>
    <s v="Gordon Estuary"/>
    <n v="1"/>
    <x v="0"/>
    <s v="Wild"/>
    <x v="3"/>
    <n v="3"/>
    <n v="1"/>
    <n v="3"/>
    <n v="5"/>
    <s v="BS"/>
  </r>
  <r>
    <n v="20"/>
    <x v="0"/>
    <n v="5"/>
    <x v="1"/>
    <n v="14"/>
    <x v="4"/>
    <d v="1899-12-30T10:45:00"/>
    <x v="9"/>
    <s v="Q Jeff (right bank opposite N. Arm confl.)"/>
    <s v="Gordon Estuary"/>
    <n v="1"/>
    <x v="0"/>
    <s v="Wild"/>
    <x v="0"/>
    <n v="3"/>
    <n v="1"/>
    <n v="2"/>
    <n v="19"/>
    <s v="BS"/>
  </r>
  <r>
    <n v="20"/>
    <x v="0"/>
    <n v="5"/>
    <x v="1"/>
    <n v="14"/>
    <x v="4"/>
    <d v="1899-12-30T10:45:00"/>
    <x v="9"/>
    <s v="Q Jeff (right bank opposite N. Arm confl.)"/>
    <s v="Gordon Estuary"/>
    <n v="1"/>
    <x v="4"/>
    <s v="Wild"/>
    <x v="2"/>
    <n v="18"/>
    <n v="1"/>
    <n v="4"/>
    <n v="3"/>
    <s v="BS"/>
  </r>
  <r>
    <n v="20"/>
    <x v="0"/>
    <n v="5"/>
    <x v="1"/>
    <n v="14"/>
    <x v="4"/>
    <d v="1899-12-30T10:45:00"/>
    <x v="9"/>
    <s v="Q Jeff (right bank opposite N. Arm confl.)"/>
    <s v="Gordon Estuary"/>
    <n v="1"/>
    <x v="5"/>
    <s v="Wild"/>
    <x v="2"/>
    <n v="15"/>
    <n v="1"/>
    <n v="4"/>
    <n v="3"/>
    <s v="BS"/>
  </r>
  <r>
    <n v="20"/>
    <x v="0"/>
    <n v="5"/>
    <x v="1"/>
    <n v="14"/>
    <x v="4"/>
    <d v="1899-12-30T10:45:00"/>
    <x v="9"/>
    <s v="Q Jeff (right bank opposite N. Arm confl.)"/>
    <s v="Gordon Estuary"/>
    <n v="1"/>
    <x v="10"/>
    <s v="Wild"/>
    <x v="2"/>
    <n v="13"/>
    <n v="1"/>
    <n v="4"/>
    <n v="3"/>
    <s v="BS"/>
  </r>
  <r>
    <n v="20"/>
    <x v="0"/>
    <n v="5"/>
    <x v="1"/>
    <n v="14"/>
    <x v="4"/>
    <d v="1899-12-30T13:15:00"/>
    <x v="7"/>
    <s v="Q08, Jeff's Boat Ramp"/>
    <s v="Gordon Estuary"/>
    <n v="1"/>
    <x v="0"/>
    <s v="Wild"/>
    <x v="3"/>
    <n v="3"/>
    <n v="1"/>
    <n v="3"/>
    <n v="15"/>
    <s v="BS"/>
  </r>
  <r>
    <n v="20"/>
    <x v="0"/>
    <n v="5"/>
    <x v="1"/>
    <n v="14"/>
    <x v="4"/>
    <d v="1899-12-30T13:15:00"/>
    <x v="7"/>
    <s v="Q08, Jeff's Boat Ramp"/>
    <s v="Gordon Estuary"/>
    <n v="1"/>
    <x v="0"/>
    <s v="Wild"/>
    <x v="0"/>
    <n v="3"/>
    <n v="1"/>
    <n v="2"/>
    <n v="7"/>
    <s v="BS"/>
  </r>
  <r>
    <n v="20"/>
    <x v="0"/>
    <n v="5"/>
    <x v="1"/>
    <n v="14"/>
    <x v="4"/>
    <d v="1899-12-30T13:15:00"/>
    <x v="7"/>
    <s v="Q08, Jeff's Boat Ramp"/>
    <s v="Gordon Estuary"/>
    <n v="1"/>
    <x v="1"/>
    <s v="Wild"/>
    <x v="0"/>
    <n v="2"/>
    <n v="1"/>
    <n v="2"/>
    <n v="3"/>
    <s v="BS"/>
  </r>
  <r>
    <n v="20"/>
    <x v="0"/>
    <n v="5"/>
    <x v="1"/>
    <n v="14"/>
    <x v="4"/>
    <d v="1899-12-30T13:15:00"/>
    <x v="7"/>
    <s v="Q08, Jeff's Boat Ramp"/>
    <s v="Gordon Estuary"/>
    <n v="1"/>
    <x v="14"/>
    <s v="Wild"/>
    <x v="3"/>
    <n v="6"/>
    <n v="1"/>
    <n v="3"/>
    <n v="1"/>
    <s v="BS"/>
  </r>
  <r>
    <n v="20"/>
    <x v="0"/>
    <n v="5"/>
    <x v="1"/>
    <n v="14"/>
    <x v="4"/>
    <d v="1899-12-30T13:15:00"/>
    <x v="7"/>
    <s v="Q08, Jeff's Boat Ramp"/>
    <s v="Gordon Estuary"/>
    <n v="1"/>
    <x v="2"/>
    <s v="Wild"/>
    <x v="1"/>
    <n v="8"/>
    <n v="1"/>
    <n v="5"/>
    <n v="30"/>
    <s v="BS"/>
  </r>
  <r>
    <n v="20"/>
    <x v="0"/>
    <n v="5"/>
    <x v="1"/>
    <n v="14"/>
    <x v="4"/>
    <d v="1899-12-30T13:15:00"/>
    <x v="7"/>
    <s v="Q08, Jeff's Boat Ramp"/>
    <s v="Gordon Estuary"/>
    <n v="1"/>
    <x v="3"/>
    <s v="Wild"/>
    <x v="1"/>
    <n v="9"/>
    <n v="1"/>
    <n v="5"/>
    <n v="6"/>
    <s v="BS"/>
  </r>
  <r>
    <n v="20"/>
    <x v="0"/>
    <n v="5"/>
    <x v="1"/>
    <n v="14"/>
    <x v="4"/>
    <d v="1899-12-30T13:15:00"/>
    <x v="7"/>
    <s v="Q08, Jeff's Boat Ramp"/>
    <s v="Gordon Estuary"/>
    <n v="1"/>
    <x v="4"/>
    <s v="Wild"/>
    <x v="2"/>
    <n v="18"/>
    <n v="1"/>
    <n v="4"/>
    <n v="1"/>
    <s v="BS"/>
  </r>
  <r>
    <n v="20"/>
    <x v="0"/>
    <n v="5"/>
    <x v="1"/>
    <n v="14"/>
    <x v="4"/>
    <d v="1899-12-30T13:15:00"/>
    <x v="7"/>
    <s v="Q08, Jeff's Boat Ramp"/>
    <s v="Gordon Estuary"/>
    <n v="1"/>
    <x v="5"/>
    <s v="Wild"/>
    <x v="2"/>
    <n v="15"/>
    <n v="1"/>
    <n v="4"/>
    <m/>
    <s v="BS"/>
  </r>
  <r>
    <n v="21"/>
    <x v="0"/>
    <n v="5"/>
    <x v="1"/>
    <n v="23"/>
    <x v="5"/>
    <d v="1899-12-30T13:05:00"/>
    <x v="6"/>
    <s v="Smokies"/>
    <s v="Gordon Estuary"/>
    <n v="1"/>
    <x v="9"/>
    <s v="Wild"/>
    <x v="3"/>
    <n v="5"/>
    <n v="1"/>
    <n v="3"/>
    <n v="1"/>
    <s v="BS"/>
  </r>
  <r>
    <n v="21"/>
    <x v="0"/>
    <n v="5"/>
    <x v="1"/>
    <n v="23"/>
    <x v="5"/>
    <d v="1899-12-30T13:05:00"/>
    <x v="6"/>
    <s v="Smokies"/>
    <s v="Gordon Estuary"/>
    <n v="1"/>
    <x v="0"/>
    <s v="Wild"/>
    <x v="0"/>
    <n v="3"/>
    <n v="1"/>
    <n v="2"/>
    <n v="5"/>
    <s v="BS"/>
  </r>
  <r>
    <n v="21"/>
    <x v="0"/>
    <n v="5"/>
    <x v="1"/>
    <n v="23"/>
    <x v="5"/>
    <d v="1899-12-30T13:05:00"/>
    <x v="6"/>
    <s v="Smokies"/>
    <s v="Gordon Estuary"/>
    <n v="1"/>
    <x v="1"/>
    <s v="Wild"/>
    <x v="0"/>
    <n v="2"/>
    <n v="1"/>
    <n v="2"/>
    <n v="1"/>
    <s v="BS"/>
  </r>
  <r>
    <n v="21"/>
    <x v="0"/>
    <n v="5"/>
    <x v="1"/>
    <n v="23"/>
    <x v="5"/>
    <d v="1899-12-30T13:05:00"/>
    <x v="6"/>
    <s v="Smokies"/>
    <s v="Gordon Estuary"/>
    <n v="1"/>
    <x v="2"/>
    <s v="Wild"/>
    <x v="1"/>
    <n v="8"/>
    <n v="1"/>
    <n v="5"/>
    <n v="11"/>
    <s v="BS"/>
  </r>
  <r>
    <n v="21"/>
    <x v="0"/>
    <n v="5"/>
    <x v="1"/>
    <n v="23"/>
    <x v="5"/>
    <d v="1899-12-30T13:05:00"/>
    <x v="6"/>
    <s v="Smokies"/>
    <s v="Gordon Estuary"/>
    <n v="1"/>
    <x v="3"/>
    <s v="Wild"/>
    <x v="1"/>
    <n v="9"/>
    <n v="1"/>
    <n v="5"/>
    <n v="98"/>
    <s v="BS"/>
  </r>
  <r>
    <n v="21"/>
    <x v="0"/>
    <n v="5"/>
    <x v="1"/>
    <n v="23"/>
    <x v="5"/>
    <d v="1899-12-30T13:05:00"/>
    <x v="6"/>
    <s v="Smokies"/>
    <s v="Gordon Estuary"/>
    <n v="1"/>
    <x v="4"/>
    <s v="Wild"/>
    <x v="2"/>
    <n v="18"/>
    <n v="1"/>
    <n v="4"/>
    <n v="7"/>
    <s v="BS"/>
  </r>
  <r>
    <n v="21"/>
    <x v="0"/>
    <n v="5"/>
    <x v="1"/>
    <n v="23"/>
    <x v="5"/>
    <d v="1899-12-30T13:05:00"/>
    <x v="6"/>
    <s v="Smokies"/>
    <s v="Gordon Estuary"/>
    <n v="1"/>
    <x v="5"/>
    <s v="Wild"/>
    <x v="2"/>
    <n v="15"/>
    <n v="1"/>
    <n v="4"/>
    <n v="54"/>
    <s v="BS"/>
  </r>
  <r>
    <n v="21"/>
    <x v="0"/>
    <n v="5"/>
    <x v="1"/>
    <n v="23"/>
    <x v="5"/>
    <d v="1899-12-30T13:05:00"/>
    <x v="6"/>
    <s v="Smokies"/>
    <s v="Gordon Estuary"/>
    <n v="1"/>
    <x v="6"/>
    <s v="Wild"/>
    <x v="2"/>
    <n v="11"/>
    <n v="1"/>
    <n v="4"/>
    <n v="8"/>
    <s v="BS"/>
  </r>
  <r>
    <n v="21"/>
    <x v="0"/>
    <n v="5"/>
    <x v="1"/>
    <n v="23"/>
    <x v="5"/>
    <d v="1899-12-30T13:05:00"/>
    <x v="6"/>
    <s v="Smokies"/>
    <s v="Gordon Estuary"/>
    <n v="1"/>
    <x v="10"/>
    <s v="Wild"/>
    <x v="2"/>
    <n v="13"/>
    <n v="1"/>
    <n v="4"/>
    <n v="4"/>
    <s v="BS"/>
  </r>
  <r>
    <n v="21"/>
    <x v="0"/>
    <n v="5"/>
    <x v="1"/>
    <n v="23"/>
    <x v="5"/>
    <d v="1899-12-30T13:05:00"/>
    <x v="6"/>
    <s v="Smokies"/>
    <s v="Gordon Estuary"/>
    <n v="1"/>
    <x v="11"/>
    <s v="Wild"/>
    <x v="2"/>
    <n v="20"/>
    <n v="1"/>
    <n v="4"/>
    <n v="1"/>
    <s v="BS"/>
  </r>
  <r>
    <n v="21"/>
    <x v="0"/>
    <n v="5"/>
    <x v="1"/>
    <n v="23"/>
    <x v="5"/>
    <d v="1899-12-30T15:00:00"/>
    <x v="4"/>
    <s v="Butch's (Gordon R.)"/>
    <s v="Gordon Estuary"/>
    <n v="1"/>
    <x v="9"/>
    <s v="Wild"/>
    <x v="0"/>
    <n v="5"/>
    <n v="1"/>
    <n v="2"/>
    <n v="7"/>
    <s v="BS"/>
  </r>
  <r>
    <n v="21"/>
    <x v="0"/>
    <n v="5"/>
    <x v="1"/>
    <n v="23"/>
    <x v="5"/>
    <d v="1899-12-30T15:00:00"/>
    <x v="4"/>
    <s v="Butch's (Gordon R.)"/>
    <s v="Gordon Estuary"/>
    <n v="1"/>
    <x v="0"/>
    <s v="Wild"/>
    <x v="0"/>
    <n v="3"/>
    <n v="1"/>
    <n v="2"/>
    <n v="7"/>
    <s v="BS"/>
  </r>
  <r>
    <n v="21"/>
    <x v="0"/>
    <n v="5"/>
    <x v="1"/>
    <n v="23"/>
    <x v="5"/>
    <d v="1899-12-30T15:00:00"/>
    <x v="4"/>
    <s v="Butch's (Gordon R.)"/>
    <s v="Gordon Estuary"/>
    <n v="1"/>
    <x v="0"/>
    <s v="Wild"/>
    <x v="0"/>
    <n v="3"/>
    <n v="1"/>
    <n v="2"/>
    <n v="24"/>
    <s v="BS"/>
  </r>
  <r>
    <n v="21"/>
    <x v="0"/>
    <n v="5"/>
    <x v="1"/>
    <n v="23"/>
    <x v="5"/>
    <d v="1899-12-30T15:00:00"/>
    <x v="4"/>
    <s v="Butch's (Gordon R.)"/>
    <s v="Gordon Estuary"/>
    <n v="1"/>
    <x v="1"/>
    <s v="Wild"/>
    <x v="0"/>
    <n v="2"/>
    <n v="1"/>
    <n v="2"/>
    <n v="30"/>
    <s v="BS"/>
  </r>
  <r>
    <n v="21"/>
    <x v="0"/>
    <n v="5"/>
    <x v="1"/>
    <n v="23"/>
    <x v="5"/>
    <d v="1899-12-30T15:00:00"/>
    <x v="4"/>
    <s v="Butch's (Gordon R.)"/>
    <s v="Gordon Estuary"/>
    <n v="1"/>
    <x v="2"/>
    <s v="Wild"/>
    <x v="1"/>
    <n v="8"/>
    <n v="1"/>
    <n v="5"/>
    <n v="19"/>
    <s v="BS"/>
  </r>
  <r>
    <n v="21"/>
    <x v="0"/>
    <n v="5"/>
    <x v="1"/>
    <n v="23"/>
    <x v="5"/>
    <d v="1899-12-30T15:00:00"/>
    <x v="4"/>
    <s v="Butch's (Gordon R.)"/>
    <s v="Gordon Estuary"/>
    <n v="1"/>
    <x v="3"/>
    <s v="Wild"/>
    <x v="1"/>
    <n v="9"/>
    <n v="1"/>
    <n v="5"/>
    <n v="2"/>
    <s v="BS"/>
  </r>
  <r>
    <n v="21"/>
    <x v="0"/>
    <n v="5"/>
    <x v="1"/>
    <n v="23"/>
    <x v="5"/>
    <d v="1899-12-30T15:00:00"/>
    <x v="4"/>
    <s v="Butch's (Gordon R.)"/>
    <s v="Gordon Estuary"/>
    <n v="1"/>
    <x v="4"/>
    <s v="Wild"/>
    <x v="2"/>
    <n v="18"/>
    <n v="1"/>
    <n v="4"/>
    <n v="1"/>
    <s v="BS"/>
  </r>
  <r>
    <n v="21"/>
    <x v="0"/>
    <n v="5"/>
    <x v="1"/>
    <n v="23"/>
    <x v="5"/>
    <d v="1899-12-30T15:00:00"/>
    <x v="4"/>
    <s v="Butch's (Gordon R.)"/>
    <s v="Gordon Estuary"/>
    <n v="1"/>
    <x v="6"/>
    <s v="Wild"/>
    <x v="2"/>
    <n v="11"/>
    <n v="1"/>
    <n v="4"/>
    <n v="27"/>
    <s v="BS"/>
  </r>
  <r>
    <n v="21"/>
    <x v="0"/>
    <n v="5"/>
    <x v="1"/>
    <n v="23"/>
    <x v="5"/>
    <d v="1899-12-30T15:00:00"/>
    <x v="4"/>
    <s v="Butch's (Gordon R.)"/>
    <s v="Gordon Estuary"/>
    <n v="1"/>
    <x v="10"/>
    <s v="Wild"/>
    <x v="2"/>
    <n v="13"/>
    <n v="1"/>
    <n v="4"/>
    <n v="2"/>
    <s v="BS"/>
  </r>
  <r>
    <n v="21"/>
    <x v="0"/>
    <n v="5"/>
    <x v="1"/>
    <n v="23"/>
    <x v="5"/>
    <d v="1899-12-30T15:00:00"/>
    <x v="4"/>
    <s v="Butch's (Gordon R.)"/>
    <s v="Gordon Estuary"/>
    <n v="1"/>
    <x v="11"/>
    <s v="Wild"/>
    <x v="2"/>
    <n v="20"/>
    <n v="1"/>
    <n v="4"/>
    <n v="1"/>
    <s v="BS"/>
  </r>
  <r>
    <n v="21"/>
    <x v="0"/>
    <n v="5"/>
    <x v="1"/>
    <n v="23"/>
    <x v="5"/>
    <d v="1899-12-30T16:20:00"/>
    <x v="1"/>
    <s v="Gallaugher's"/>
    <s v="Gordon Estuary"/>
    <n v="1"/>
    <x v="0"/>
    <s v="Wild"/>
    <x v="0"/>
    <n v="3"/>
    <n v="1"/>
    <n v="2"/>
    <n v="6"/>
    <s v="BS"/>
  </r>
  <r>
    <n v="21"/>
    <x v="0"/>
    <n v="5"/>
    <x v="1"/>
    <n v="23"/>
    <x v="5"/>
    <d v="1899-12-30T16:20:00"/>
    <x v="1"/>
    <s v="Gallaugher's"/>
    <s v="Gordon Estuary"/>
    <n v="1"/>
    <x v="1"/>
    <s v="Wild"/>
    <x v="0"/>
    <n v="2"/>
    <n v="1"/>
    <n v="2"/>
    <n v="5"/>
    <s v="BS"/>
  </r>
  <r>
    <n v="21"/>
    <x v="0"/>
    <n v="5"/>
    <x v="1"/>
    <n v="23"/>
    <x v="5"/>
    <d v="1899-12-30T16:20:00"/>
    <x v="1"/>
    <s v="Gallaugher's"/>
    <s v="Gordon Estuary"/>
    <n v="1"/>
    <x v="2"/>
    <s v="Wild"/>
    <x v="1"/>
    <n v="8"/>
    <n v="1"/>
    <n v="5"/>
    <n v="9"/>
    <s v="BS"/>
  </r>
  <r>
    <n v="21"/>
    <x v="0"/>
    <n v="5"/>
    <x v="1"/>
    <n v="23"/>
    <x v="5"/>
    <d v="1899-12-30T16:20:00"/>
    <x v="1"/>
    <s v="Gallaugher's"/>
    <s v="Gordon Estuary"/>
    <n v="1"/>
    <x v="3"/>
    <s v="Wild"/>
    <x v="1"/>
    <n v="9"/>
    <n v="1"/>
    <n v="5"/>
    <n v="80"/>
    <s v="BS"/>
  </r>
  <r>
    <n v="21"/>
    <x v="0"/>
    <n v="5"/>
    <x v="1"/>
    <n v="23"/>
    <x v="5"/>
    <d v="1899-12-30T16:20:00"/>
    <x v="1"/>
    <s v="Gallaugher's"/>
    <s v="Gordon Estuary"/>
    <n v="1"/>
    <x v="4"/>
    <s v="Wild"/>
    <x v="2"/>
    <n v="18"/>
    <n v="1"/>
    <n v="4"/>
    <n v="2"/>
    <s v="BS"/>
  </r>
  <r>
    <n v="21"/>
    <x v="0"/>
    <n v="5"/>
    <x v="1"/>
    <n v="23"/>
    <x v="5"/>
    <d v="1899-12-30T16:20:00"/>
    <x v="1"/>
    <s v="Gallaugher's"/>
    <s v="Gordon Estuary"/>
    <n v="1"/>
    <x v="5"/>
    <s v="Wild"/>
    <x v="2"/>
    <n v="15"/>
    <n v="1"/>
    <n v="4"/>
    <n v="49"/>
    <s v="BS"/>
  </r>
  <r>
    <n v="21"/>
    <x v="0"/>
    <n v="5"/>
    <x v="1"/>
    <n v="23"/>
    <x v="5"/>
    <d v="1899-12-30T16:20:00"/>
    <x v="1"/>
    <s v="Gallaugher's"/>
    <s v="Gordon Estuary"/>
    <n v="1"/>
    <x v="6"/>
    <s v="Wild"/>
    <x v="2"/>
    <n v="11"/>
    <n v="1"/>
    <n v="4"/>
    <n v="2"/>
    <s v="BS"/>
  </r>
  <r>
    <n v="21"/>
    <x v="0"/>
    <n v="5"/>
    <x v="1"/>
    <n v="23"/>
    <x v="5"/>
    <d v="1899-12-30T16:20:00"/>
    <x v="1"/>
    <s v="Gallaugher's"/>
    <s v="Gordon Estuary"/>
    <n v="1"/>
    <x v="10"/>
    <s v="Wild"/>
    <x v="2"/>
    <n v="13"/>
    <n v="1"/>
    <n v="4"/>
    <n v="7"/>
    <s v="BS"/>
  </r>
  <r>
    <n v="21"/>
    <x v="0"/>
    <n v="5"/>
    <x v="1"/>
    <n v="23"/>
    <x v="5"/>
    <d v="1899-12-30T16:20:00"/>
    <x v="1"/>
    <s v="Gallaugher's"/>
    <s v="Gordon Estuary"/>
    <n v="1"/>
    <x v="11"/>
    <s v="Wild"/>
    <x v="2"/>
    <n v="20"/>
    <n v="1"/>
    <n v="4"/>
    <n v="3"/>
    <s v="BS"/>
  </r>
  <r>
    <n v="21"/>
    <x v="0"/>
    <n v="5"/>
    <x v="1"/>
    <n v="23"/>
    <x v="5"/>
    <d v="1899-12-30T16:20:00"/>
    <x v="1"/>
    <s v="Gallaugher's"/>
    <s v="Gordon Estuary"/>
    <n v="1"/>
    <x v="11"/>
    <s v="Wild"/>
    <x v="2"/>
    <n v="20"/>
    <n v="1"/>
    <n v="4"/>
    <n v="1"/>
    <s v="BS"/>
  </r>
  <r>
    <n v="21"/>
    <x v="0"/>
    <n v="5"/>
    <x v="1"/>
    <n v="24"/>
    <x v="6"/>
    <d v="1899-12-30T09:10:00"/>
    <x v="2"/>
    <s v="South Arm SJ (Old Mill)"/>
    <s v="San Juan Estuary"/>
    <n v="1"/>
    <x v="0"/>
    <s v="Wild"/>
    <x v="0"/>
    <n v="3"/>
    <n v="1"/>
    <n v="2"/>
    <n v="4"/>
    <s v="BS"/>
  </r>
  <r>
    <n v="21"/>
    <x v="0"/>
    <n v="5"/>
    <x v="1"/>
    <n v="24"/>
    <x v="6"/>
    <d v="1899-12-30T09:10:00"/>
    <x v="2"/>
    <s v="South Arm SJ (Old Mill)"/>
    <s v="San Juan Estuary"/>
    <n v="1"/>
    <x v="2"/>
    <s v="Wild"/>
    <x v="1"/>
    <n v="8"/>
    <n v="1"/>
    <n v="5"/>
    <n v="23"/>
    <s v="BS"/>
  </r>
  <r>
    <n v="21"/>
    <x v="0"/>
    <n v="5"/>
    <x v="1"/>
    <n v="24"/>
    <x v="6"/>
    <d v="1899-12-30T09:10:00"/>
    <x v="2"/>
    <s v="South Arm SJ (Old Mill)"/>
    <s v="San Juan Estuary"/>
    <n v="1"/>
    <x v="3"/>
    <s v="Wild"/>
    <x v="1"/>
    <n v="9"/>
    <n v="1"/>
    <n v="5"/>
    <n v="167"/>
    <s v="BS"/>
  </r>
  <r>
    <n v="21"/>
    <x v="0"/>
    <n v="5"/>
    <x v="1"/>
    <n v="24"/>
    <x v="6"/>
    <d v="1899-12-30T09:10:00"/>
    <x v="2"/>
    <s v="South Arm SJ (Old Mill)"/>
    <s v="San Juan Estuary"/>
    <n v="1"/>
    <x v="5"/>
    <s v="Wild"/>
    <x v="2"/>
    <n v="15"/>
    <n v="1"/>
    <n v="4"/>
    <n v="10"/>
    <s v="BS"/>
  </r>
  <r>
    <n v="21"/>
    <x v="0"/>
    <n v="5"/>
    <x v="1"/>
    <n v="24"/>
    <x v="6"/>
    <d v="1899-12-30T09:10:00"/>
    <x v="2"/>
    <s v="South Arm SJ (Old Mill)"/>
    <s v="San Juan Estuary"/>
    <n v="1"/>
    <x v="6"/>
    <s v="Wild"/>
    <x v="2"/>
    <n v="11"/>
    <n v="1"/>
    <n v="4"/>
    <n v="9"/>
    <s v="BS"/>
  </r>
  <r>
    <n v="21"/>
    <x v="0"/>
    <n v="5"/>
    <x v="1"/>
    <n v="24"/>
    <x v="6"/>
    <d v="1899-12-30T09:10:00"/>
    <x v="2"/>
    <s v="South Arm SJ (Old Mill)"/>
    <s v="San Juan Estuary"/>
    <n v="1"/>
    <x v="10"/>
    <s v="Wild"/>
    <x v="2"/>
    <n v="13"/>
    <n v="1"/>
    <n v="4"/>
    <n v="42"/>
    <s v="BS"/>
  </r>
  <r>
    <n v="21"/>
    <x v="0"/>
    <n v="5"/>
    <x v="1"/>
    <n v="24"/>
    <x v="6"/>
    <d v="1899-12-30T10:00:00"/>
    <x v="3"/>
    <s v="Central Arm SJ at Island Rd Bridge"/>
    <s v="San Juan Estuary"/>
    <n v="1"/>
    <x v="0"/>
    <s v="Wild"/>
    <x v="0"/>
    <n v="3"/>
    <n v="1"/>
    <n v="2"/>
    <n v="97"/>
    <s v="BS"/>
  </r>
  <r>
    <n v="21"/>
    <x v="0"/>
    <n v="5"/>
    <x v="1"/>
    <n v="24"/>
    <x v="6"/>
    <d v="1899-12-30T10:00:00"/>
    <x v="3"/>
    <s v="Central Arm SJ at Island Rd Bridge"/>
    <s v="San Juan Estuary"/>
    <n v="1"/>
    <x v="2"/>
    <s v="Wild"/>
    <x v="1"/>
    <n v="8"/>
    <n v="1"/>
    <n v="5"/>
    <n v="34"/>
    <s v="BS"/>
  </r>
  <r>
    <n v="21"/>
    <x v="0"/>
    <n v="5"/>
    <x v="1"/>
    <n v="24"/>
    <x v="6"/>
    <d v="1899-12-30T10:00:00"/>
    <x v="3"/>
    <s v="Central Arm SJ at Island Rd Bridge"/>
    <s v="San Juan Estuary"/>
    <n v="1"/>
    <x v="4"/>
    <s v="Wild"/>
    <x v="2"/>
    <n v="18"/>
    <n v="1"/>
    <n v="4"/>
    <n v="1"/>
    <s v="BS"/>
  </r>
  <r>
    <n v="21"/>
    <x v="0"/>
    <n v="5"/>
    <x v="1"/>
    <n v="24"/>
    <x v="6"/>
    <d v="1899-12-30T11:45:00"/>
    <x v="9"/>
    <s v="Q Jeff (right bank opposite N. Arm confl.)"/>
    <s v="Gordon Estuary"/>
    <n v="1"/>
    <x v="0"/>
    <s v="Wild"/>
    <x v="3"/>
    <n v="3"/>
    <n v="1"/>
    <n v="3"/>
    <n v="3"/>
    <s v="BS"/>
  </r>
  <r>
    <n v="21"/>
    <x v="0"/>
    <n v="5"/>
    <x v="1"/>
    <n v="24"/>
    <x v="6"/>
    <d v="1899-12-30T11:45:00"/>
    <x v="9"/>
    <s v="Q Jeff (right bank opposite N. Arm confl.)"/>
    <s v="Gordon Estuary"/>
    <n v="1"/>
    <x v="0"/>
    <s v="Wild"/>
    <x v="0"/>
    <n v="3"/>
    <n v="1"/>
    <n v="2"/>
    <n v="5"/>
    <s v="BS"/>
  </r>
  <r>
    <n v="21"/>
    <x v="0"/>
    <n v="5"/>
    <x v="1"/>
    <n v="24"/>
    <x v="6"/>
    <d v="1899-12-30T11:45:00"/>
    <x v="9"/>
    <s v="Q Jeff (right bank opposite N. Arm confl.)"/>
    <s v="Gordon Estuary"/>
    <n v="1"/>
    <x v="1"/>
    <s v="Wild"/>
    <x v="0"/>
    <n v="2"/>
    <n v="1"/>
    <n v="2"/>
    <n v="1"/>
    <s v="BS"/>
  </r>
  <r>
    <n v="21"/>
    <x v="0"/>
    <n v="5"/>
    <x v="1"/>
    <n v="24"/>
    <x v="6"/>
    <d v="1899-12-30T11:45:00"/>
    <x v="9"/>
    <s v="Q Jeff (right bank opposite N. Arm confl.)"/>
    <s v="Gordon Estuary"/>
    <n v="1"/>
    <x v="2"/>
    <s v="Wild"/>
    <x v="1"/>
    <n v="8"/>
    <n v="1"/>
    <n v="5"/>
    <n v="32"/>
    <s v="BS"/>
  </r>
  <r>
    <n v="21"/>
    <x v="0"/>
    <n v="5"/>
    <x v="1"/>
    <n v="24"/>
    <x v="6"/>
    <d v="1899-12-30T11:45:00"/>
    <x v="9"/>
    <s v="Q Jeff (right bank opposite N. Arm confl.)"/>
    <s v="Gordon Estuary"/>
    <n v="1"/>
    <x v="3"/>
    <s v="Wild"/>
    <x v="1"/>
    <n v="9"/>
    <n v="1"/>
    <n v="5"/>
    <n v="3"/>
    <s v="BS"/>
  </r>
  <r>
    <n v="21"/>
    <x v="0"/>
    <n v="5"/>
    <x v="1"/>
    <n v="24"/>
    <x v="6"/>
    <d v="1899-12-30T11:45:00"/>
    <x v="9"/>
    <s v="Q Jeff (right bank opposite N. Arm confl.)"/>
    <s v="Gordon Estuary"/>
    <n v="1"/>
    <x v="4"/>
    <s v="Wild"/>
    <x v="2"/>
    <n v="18"/>
    <n v="1"/>
    <n v="4"/>
    <n v="11"/>
    <s v="BS"/>
  </r>
  <r>
    <n v="21"/>
    <x v="0"/>
    <n v="5"/>
    <x v="1"/>
    <n v="24"/>
    <x v="6"/>
    <d v="1899-12-30T11:45:00"/>
    <x v="9"/>
    <s v="Q Jeff (right bank opposite N. Arm confl.)"/>
    <s v="Gordon Estuary"/>
    <n v="1"/>
    <x v="5"/>
    <s v="Wild"/>
    <x v="2"/>
    <n v="15"/>
    <n v="1"/>
    <n v="4"/>
    <n v="37"/>
    <s v="BS"/>
  </r>
  <r>
    <n v="21"/>
    <x v="0"/>
    <n v="5"/>
    <x v="1"/>
    <n v="24"/>
    <x v="6"/>
    <d v="1899-12-30T11:45:00"/>
    <x v="9"/>
    <s v="Q Jeff (right bank opposite N. Arm confl.)"/>
    <s v="Gordon Estuary"/>
    <n v="1"/>
    <x v="10"/>
    <s v="Wild"/>
    <x v="2"/>
    <n v="13"/>
    <n v="1"/>
    <n v="4"/>
    <n v="36"/>
    <s v="BS"/>
  </r>
  <r>
    <n v="21"/>
    <x v="0"/>
    <n v="5"/>
    <x v="1"/>
    <n v="24"/>
    <x v="6"/>
    <d v="1899-12-30T13:05:00"/>
    <x v="0"/>
    <s v="Pacheedah Shores Boat Ramp"/>
    <s v="Gordon Estuary"/>
    <n v="1"/>
    <x v="0"/>
    <s v="Wild"/>
    <x v="3"/>
    <n v="3"/>
    <n v="1"/>
    <n v="3"/>
    <n v="1"/>
    <s v="BS"/>
  </r>
  <r>
    <n v="21"/>
    <x v="0"/>
    <n v="5"/>
    <x v="1"/>
    <n v="24"/>
    <x v="6"/>
    <d v="1899-12-30T13:05:00"/>
    <x v="0"/>
    <s v="Pacheedah Shores Boat Ramp"/>
    <s v="Gordon Estuary"/>
    <n v="1"/>
    <x v="0"/>
    <s v="Wild"/>
    <x v="0"/>
    <n v="3"/>
    <n v="1"/>
    <n v="2"/>
    <n v="22"/>
    <s v="BS"/>
  </r>
  <r>
    <n v="21"/>
    <x v="0"/>
    <n v="5"/>
    <x v="1"/>
    <n v="24"/>
    <x v="6"/>
    <d v="1899-12-30T13:05:00"/>
    <x v="0"/>
    <s v="Pacheedah Shores Boat Ramp"/>
    <s v="Gordon Estuary"/>
    <n v="1"/>
    <x v="2"/>
    <s v="Wild"/>
    <x v="1"/>
    <n v="8"/>
    <n v="1"/>
    <n v="5"/>
    <n v="40"/>
    <s v="BS"/>
  </r>
  <r>
    <n v="21"/>
    <x v="0"/>
    <n v="5"/>
    <x v="1"/>
    <n v="24"/>
    <x v="6"/>
    <d v="1899-12-30T13:05:00"/>
    <x v="0"/>
    <s v="Pacheedah Shores Boat Ramp"/>
    <s v="Gordon Estuary"/>
    <n v="1"/>
    <x v="3"/>
    <s v="Wild"/>
    <x v="1"/>
    <n v="9"/>
    <n v="1"/>
    <n v="5"/>
    <n v="30"/>
    <s v="BS"/>
  </r>
  <r>
    <n v="21"/>
    <x v="0"/>
    <n v="5"/>
    <x v="1"/>
    <n v="24"/>
    <x v="6"/>
    <d v="1899-12-30T13:05:00"/>
    <x v="0"/>
    <s v="Pacheedah Shores Boat Ramp"/>
    <s v="Gordon Estuary"/>
    <n v="1"/>
    <x v="3"/>
    <s v="Wild"/>
    <x v="1"/>
    <n v="9"/>
    <n v="1"/>
    <n v="5"/>
    <n v="30"/>
    <s v="BS"/>
  </r>
  <r>
    <n v="21"/>
    <x v="0"/>
    <n v="5"/>
    <x v="1"/>
    <n v="24"/>
    <x v="6"/>
    <d v="1899-12-30T13:05:00"/>
    <x v="0"/>
    <s v="Pacheedah Shores Boat Ramp"/>
    <s v="Gordon Estuary"/>
    <n v="1"/>
    <x v="4"/>
    <s v="Wild"/>
    <x v="2"/>
    <n v="18"/>
    <n v="1"/>
    <n v="4"/>
    <n v="37"/>
    <s v="BS"/>
  </r>
  <r>
    <n v="21"/>
    <x v="0"/>
    <n v="5"/>
    <x v="1"/>
    <n v="24"/>
    <x v="6"/>
    <d v="1899-12-30T13:05:00"/>
    <x v="0"/>
    <s v="Pacheedah Shores Boat Ramp"/>
    <s v="Gordon Estuary"/>
    <n v="1"/>
    <x v="5"/>
    <s v="Wild"/>
    <x v="2"/>
    <n v="15"/>
    <n v="1"/>
    <n v="4"/>
    <n v="56"/>
    <s v="BS"/>
  </r>
  <r>
    <n v="21"/>
    <x v="0"/>
    <n v="5"/>
    <x v="1"/>
    <n v="24"/>
    <x v="6"/>
    <d v="1899-12-30T13:05:00"/>
    <x v="0"/>
    <s v="Pacheedah Shores Boat Ramp"/>
    <s v="Gordon Estuary"/>
    <n v="1"/>
    <x v="6"/>
    <s v="Wild"/>
    <x v="2"/>
    <n v="11"/>
    <n v="1"/>
    <n v="4"/>
    <n v="8"/>
    <s v="BS"/>
  </r>
  <r>
    <n v="21"/>
    <x v="0"/>
    <n v="5"/>
    <x v="1"/>
    <n v="24"/>
    <x v="6"/>
    <d v="1899-12-30T13:05:00"/>
    <x v="0"/>
    <s v="Pacheedah Shores Boat Ramp"/>
    <s v="Gordon Estuary"/>
    <n v="1"/>
    <x v="10"/>
    <s v="Wild"/>
    <x v="2"/>
    <n v="13"/>
    <n v="1"/>
    <n v="4"/>
    <n v="7"/>
    <s v="BS"/>
  </r>
  <r>
    <n v="21"/>
    <x v="0"/>
    <n v="5"/>
    <x v="1"/>
    <n v="24"/>
    <x v="6"/>
    <d v="1899-12-30T14:05:00"/>
    <x v="8"/>
    <s v="Q01, left bank Gordon up from confluence"/>
    <s v="Gordon Estuary"/>
    <n v="1"/>
    <x v="0"/>
    <s v="Wild"/>
    <x v="3"/>
    <n v="3"/>
    <n v="1"/>
    <n v="3"/>
    <n v="1"/>
    <s v="BS"/>
  </r>
  <r>
    <n v="21"/>
    <x v="0"/>
    <n v="5"/>
    <x v="1"/>
    <n v="24"/>
    <x v="6"/>
    <d v="1899-12-30T14:05:00"/>
    <x v="8"/>
    <s v="Q01, left bank Gordon up from confluence"/>
    <s v="Gordon Estuary"/>
    <n v="1"/>
    <x v="0"/>
    <s v="Wild"/>
    <x v="0"/>
    <n v="3"/>
    <n v="1"/>
    <n v="2"/>
    <n v="44"/>
    <s v="BS"/>
  </r>
  <r>
    <n v="21"/>
    <x v="0"/>
    <n v="5"/>
    <x v="1"/>
    <n v="24"/>
    <x v="6"/>
    <d v="1899-12-30T14:05:00"/>
    <x v="8"/>
    <s v="Q01, left bank Gordon up from confluence"/>
    <s v="Gordon Estuary"/>
    <n v="1"/>
    <x v="1"/>
    <s v="Wild"/>
    <x v="0"/>
    <n v="2"/>
    <n v="1"/>
    <n v="2"/>
    <n v="6"/>
    <s v="BS"/>
  </r>
  <r>
    <n v="21"/>
    <x v="0"/>
    <n v="5"/>
    <x v="1"/>
    <n v="24"/>
    <x v="6"/>
    <d v="1899-12-30T14:05:00"/>
    <x v="8"/>
    <s v="Q01, left bank Gordon up from confluence"/>
    <s v="Gordon Estuary"/>
    <n v="1"/>
    <x v="2"/>
    <s v="Wild"/>
    <x v="1"/>
    <n v="8"/>
    <n v="1"/>
    <n v="5"/>
    <n v="10"/>
    <s v="BS"/>
  </r>
  <r>
    <n v="21"/>
    <x v="0"/>
    <n v="5"/>
    <x v="1"/>
    <n v="24"/>
    <x v="6"/>
    <d v="1899-12-30T14:05:00"/>
    <x v="8"/>
    <s v="Q01, left bank Gordon up from confluence"/>
    <s v="Gordon Estuary"/>
    <n v="1"/>
    <x v="3"/>
    <s v="Wild"/>
    <x v="1"/>
    <n v="9"/>
    <n v="1"/>
    <n v="5"/>
    <n v="22"/>
    <s v="BS"/>
  </r>
  <r>
    <n v="21"/>
    <x v="0"/>
    <n v="5"/>
    <x v="1"/>
    <n v="24"/>
    <x v="6"/>
    <d v="1899-12-30T14:05:00"/>
    <x v="8"/>
    <s v="Q01, left bank Gordon up from confluence"/>
    <s v="Gordon Estuary"/>
    <n v="1"/>
    <x v="4"/>
    <s v="Wild"/>
    <x v="2"/>
    <n v="18"/>
    <n v="1"/>
    <n v="4"/>
    <n v="3"/>
    <s v="BS"/>
  </r>
  <r>
    <n v="21"/>
    <x v="0"/>
    <n v="5"/>
    <x v="1"/>
    <n v="24"/>
    <x v="6"/>
    <d v="1899-12-30T14:05:00"/>
    <x v="8"/>
    <s v="Q01, left bank Gordon up from confluence"/>
    <s v="Gordon Estuary"/>
    <n v="1"/>
    <x v="5"/>
    <s v="Wild"/>
    <x v="2"/>
    <n v="15"/>
    <n v="1"/>
    <n v="4"/>
    <n v="22"/>
    <s v="BS"/>
  </r>
  <r>
    <n v="21"/>
    <x v="0"/>
    <n v="5"/>
    <x v="1"/>
    <n v="24"/>
    <x v="6"/>
    <d v="1899-12-30T14:05:00"/>
    <x v="8"/>
    <s v="Q01, left bank Gordon up from confluence"/>
    <s v="Gordon Estuary"/>
    <n v="1"/>
    <x v="10"/>
    <s v="Wild"/>
    <x v="2"/>
    <n v="13"/>
    <n v="1"/>
    <n v="4"/>
    <n v="119"/>
    <s v="BS"/>
  </r>
  <r>
    <n v="21"/>
    <x v="0"/>
    <n v="5"/>
    <x v="1"/>
    <n v="24"/>
    <x v="6"/>
    <d v="1899-12-30T15:05:00"/>
    <x v="5"/>
    <s v="Opposite Port Renfrew Marina"/>
    <s v="Gordon Estuary"/>
    <n v="1"/>
    <x v="0"/>
    <s v="Wild"/>
    <x v="0"/>
    <n v="3"/>
    <n v="1"/>
    <n v="2"/>
    <n v="3"/>
    <s v="BS"/>
  </r>
  <r>
    <n v="21"/>
    <x v="0"/>
    <n v="5"/>
    <x v="1"/>
    <n v="24"/>
    <x v="6"/>
    <d v="1899-12-30T15:05:00"/>
    <x v="5"/>
    <s v="Opposite Port Renfrew Marina"/>
    <s v="Gordon Estuary"/>
    <n v="1"/>
    <x v="2"/>
    <s v="Wild"/>
    <x v="1"/>
    <n v="8"/>
    <n v="1"/>
    <n v="5"/>
    <n v="2"/>
    <s v="BS"/>
  </r>
  <r>
    <n v="21"/>
    <x v="0"/>
    <n v="5"/>
    <x v="1"/>
    <n v="24"/>
    <x v="6"/>
    <d v="1899-12-30T15:05:00"/>
    <x v="5"/>
    <s v="Opposite Port Renfrew Marina"/>
    <s v="Gordon Estuary"/>
    <n v="1"/>
    <x v="5"/>
    <s v="Wild"/>
    <x v="2"/>
    <n v="15"/>
    <n v="1"/>
    <n v="4"/>
    <n v="2"/>
    <s v="BS"/>
  </r>
  <r>
    <n v="21"/>
    <x v="0"/>
    <n v="5"/>
    <x v="1"/>
    <n v="24"/>
    <x v="6"/>
    <d v="1899-12-30T15:05:00"/>
    <x v="5"/>
    <s v="Opposite Port Renfrew Marina"/>
    <s v="Gordon Estuary"/>
    <n v="1"/>
    <x v="6"/>
    <s v="Wild"/>
    <x v="2"/>
    <n v="11"/>
    <n v="1"/>
    <n v="4"/>
    <n v="6"/>
    <s v="BS"/>
  </r>
  <r>
    <n v="21"/>
    <x v="0"/>
    <n v="5"/>
    <x v="1"/>
    <n v="24"/>
    <x v="6"/>
    <d v="1899-12-30T15:05:00"/>
    <x v="5"/>
    <s v="Opposite Port Renfrew Marina"/>
    <s v="Gordon Estuary"/>
    <n v="1"/>
    <x v="11"/>
    <s v="Wild"/>
    <x v="2"/>
    <n v="20"/>
    <n v="1"/>
    <n v="4"/>
    <n v="1"/>
    <s v="BS"/>
  </r>
  <r>
    <n v="22"/>
    <x v="0"/>
    <n v="5"/>
    <x v="1"/>
    <n v="27"/>
    <x v="7"/>
    <d v="1899-12-30T10:02:00"/>
    <x v="10"/>
    <s v="Q Helen, top of Island Road"/>
    <s v="San Juan Estuary"/>
    <n v="1"/>
    <x v="9"/>
    <s v="Wild"/>
    <x v="0"/>
    <n v="5"/>
    <n v="1"/>
    <n v="2"/>
    <n v="1"/>
    <s v="BS"/>
  </r>
  <r>
    <n v="22"/>
    <x v="0"/>
    <n v="5"/>
    <x v="1"/>
    <n v="27"/>
    <x v="7"/>
    <d v="1899-12-30T10:02:00"/>
    <x v="10"/>
    <s v="Q Helen, top of Island Road"/>
    <s v="San Juan Estuary"/>
    <n v="1"/>
    <x v="0"/>
    <s v="Wild"/>
    <x v="0"/>
    <n v="3"/>
    <n v="1"/>
    <n v="2"/>
    <n v="46"/>
    <s v="BS"/>
  </r>
  <r>
    <n v="22"/>
    <x v="0"/>
    <n v="5"/>
    <x v="1"/>
    <n v="27"/>
    <x v="7"/>
    <d v="1899-12-30T10:02:00"/>
    <x v="10"/>
    <s v="Q Helen, top of Island Road"/>
    <s v="San Juan Estuary"/>
    <n v="1"/>
    <x v="1"/>
    <s v="Wild"/>
    <x v="0"/>
    <n v="2"/>
    <n v="1"/>
    <n v="2"/>
    <n v="1"/>
    <s v="BS"/>
  </r>
  <r>
    <n v="22"/>
    <x v="0"/>
    <n v="5"/>
    <x v="1"/>
    <n v="27"/>
    <x v="7"/>
    <d v="1899-12-30T10:02:00"/>
    <x v="10"/>
    <s v="Q Helen, top of Island Road"/>
    <s v="San Juan Estuary"/>
    <n v="1"/>
    <x v="2"/>
    <s v="Wild"/>
    <x v="1"/>
    <n v="8"/>
    <n v="1"/>
    <n v="5"/>
    <n v="41"/>
    <s v="BS"/>
  </r>
  <r>
    <n v="22"/>
    <x v="0"/>
    <n v="5"/>
    <x v="1"/>
    <n v="27"/>
    <x v="7"/>
    <d v="1899-12-30T10:47:00"/>
    <x v="3"/>
    <s v="Central Arm SJ at Island Rd Bridge"/>
    <s v="San Juan Estuary"/>
    <n v="1"/>
    <x v="0"/>
    <s v="Wild"/>
    <x v="3"/>
    <n v="3"/>
    <n v="1"/>
    <n v="3"/>
    <n v="6"/>
    <s v="BS"/>
  </r>
  <r>
    <n v="22"/>
    <x v="0"/>
    <n v="5"/>
    <x v="1"/>
    <n v="27"/>
    <x v="7"/>
    <d v="1899-12-30T10:47:00"/>
    <x v="3"/>
    <s v="Central Arm SJ at Island Rd Bridge"/>
    <s v="San Juan Estuary"/>
    <n v="1"/>
    <x v="0"/>
    <s v="Wild"/>
    <x v="0"/>
    <n v="3"/>
    <n v="1"/>
    <n v="2"/>
    <n v="66"/>
    <s v="BS"/>
  </r>
  <r>
    <n v="22"/>
    <x v="0"/>
    <n v="5"/>
    <x v="1"/>
    <n v="27"/>
    <x v="7"/>
    <d v="1899-12-30T10:47:00"/>
    <x v="3"/>
    <s v="Central Arm SJ at Island Rd Bridge"/>
    <s v="San Juan Estuary"/>
    <n v="1"/>
    <x v="2"/>
    <s v="Wild"/>
    <x v="1"/>
    <n v="8"/>
    <n v="1"/>
    <n v="5"/>
    <n v="13"/>
    <s v="BS"/>
  </r>
  <r>
    <n v="22"/>
    <x v="0"/>
    <n v="5"/>
    <x v="1"/>
    <n v="27"/>
    <x v="7"/>
    <d v="1899-12-30T10:47:00"/>
    <x v="3"/>
    <s v="Central Arm SJ at Island Rd Bridge"/>
    <s v="San Juan Estuary"/>
    <n v="1"/>
    <x v="5"/>
    <s v="Wild"/>
    <x v="2"/>
    <n v="15"/>
    <n v="1"/>
    <n v="4"/>
    <n v="1"/>
    <s v="BS"/>
  </r>
  <r>
    <n v="22"/>
    <x v="0"/>
    <n v="5"/>
    <x v="1"/>
    <n v="27"/>
    <x v="7"/>
    <d v="1899-12-30T10:47:00"/>
    <x v="3"/>
    <s v="Central Arm SJ at Island Rd Bridge"/>
    <s v="San Juan Estuary"/>
    <n v="1"/>
    <x v="6"/>
    <s v="Wild"/>
    <x v="2"/>
    <n v="11"/>
    <n v="1"/>
    <n v="4"/>
    <n v="3"/>
    <s v="BS"/>
  </r>
  <r>
    <n v="22"/>
    <x v="0"/>
    <n v="5"/>
    <x v="1"/>
    <n v="27"/>
    <x v="7"/>
    <d v="1899-12-30T11:43:00"/>
    <x v="11"/>
    <s v="Q4, u/s of Tanis's template site"/>
    <s v="San Juan Estuary"/>
    <n v="1"/>
    <x v="0"/>
    <s v="Wild"/>
    <x v="3"/>
    <n v="3"/>
    <n v="1"/>
    <n v="3"/>
    <n v="1"/>
    <s v="BS"/>
  </r>
  <r>
    <n v="22"/>
    <x v="0"/>
    <n v="5"/>
    <x v="1"/>
    <n v="27"/>
    <x v="7"/>
    <d v="1899-12-30T11:43:00"/>
    <x v="11"/>
    <s v="Q4, u/s of Tanis's template site"/>
    <s v="San Juan Estuary"/>
    <n v="1"/>
    <x v="0"/>
    <s v="Wild"/>
    <x v="0"/>
    <n v="3"/>
    <n v="1"/>
    <n v="2"/>
    <n v="53"/>
    <s v="BS"/>
  </r>
  <r>
    <n v="22"/>
    <x v="0"/>
    <n v="5"/>
    <x v="1"/>
    <n v="27"/>
    <x v="7"/>
    <d v="1899-12-30T11:43:00"/>
    <x v="11"/>
    <s v="Q4, u/s of Tanis's template site"/>
    <s v="San Juan Estuary"/>
    <n v="1"/>
    <x v="2"/>
    <s v="Wild"/>
    <x v="1"/>
    <n v="8"/>
    <n v="1"/>
    <n v="5"/>
    <n v="8"/>
    <s v="BS"/>
  </r>
  <r>
    <n v="22"/>
    <x v="0"/>
    <n v="5"/>
    <x v="1"/>
    <n v="27"/>
    <x v="7"/>
    <d v="1899-12-30T11:43:00"/>
    <x v="11"/>
    <s v="Q4, u/s of Tanis's template site"/>
    <s v="San Juan Estuary"/>
    <n v="1"/>
    <x v="3"/>
    <s v="Wild"/>
    <x v="1"/>
    <n v="9"/>
    <n v="1"/>
    <n v="5"/>
    <n v="2"/>
    <s v="BS"/>
  </r>
  <r>
    <n v="22"/>
    <x v="0"/>
    <n v="5"/>
    <x v="1"/>
    <n v="27"/>
    <x v="7"/>
    <d v="1899-12-30T11:43:00"/>
    <x v="11"/>
    <s v="Q4, u/s of Tanis's template site"/>
    <s v="San Juan Estuary"/>
    <n v="1"/>
    <x v="4"/>
    <s v="Wild"/>
    <x v="2"/>
    <n v="18"/>
    <n v="1"/>
    <n v="4"/>
    <n v="1"/>
    <s v="BS"/>
  </r>
  <r>
    <n v="22"/>
    <x v="0"/>
    <n v="5"/>
    <x v="1"/>
    <n v="27"/>
    <x v="7"/>
    <d v="1899-12-30T11:43:00"/>
    <x v="11"/>
    <s v="Q4, u/s of Tanis's template site"/>
    <s v="San Juan Estuary"/>
    <n v="1"/>
    <x v="5"/>
    <s v="Wild"/>
    <x v="2"/>
    <n v="15"/>
    <n v="1"/>
    <n v="4"/>
    <n v="1"/>
    <s v="BS"/>
  </r>
  <r>
    <n v="22"/>
    <x v="0"/>
    <n v="5"/>
    <x v="1"/>
    <n v="27"/>
    <x v="7"/>
    <d v="1899-12-30T12:55:00"/>
    <x v="2"/>
    <s v="South Arm SJ (Old Mill)"/>
    <s v="San Juan Estuary"/>
    <n v="1"/>
    <x v="0"/>
    <s v="Wild"/>
    <x v="3"/>
    <n v="3"/>
    <n v="1"/>
    <n v="3"/>
    <n v="1"/>
    <s v="BS"/>
  </r>
  <r>
    <n v="22"/>
    <x v="0"/>
    <n v="5"/>
    <x v="1"/>
    <n v="27"/>
    <x v="7"/>
    <d v="1899-12-30T12:55:00"/>
    <x v="2"/>
    <s v="South Arm SJ (Old Mill)"/>
    <s v="San Juan Estuary"/>
    <n v="1"/>
    <x v="0"/>
    <s v="Wild"/>
    <x v="0"/>
    <n v="3"/>
    <n v="1"/>
    <n v="2"/>
    <n v="8"/>
    <s v="BS"/>
  </r>
  <r>
    <n v="22"/>
    <x v="0"/>
    <n v="5"/>
    <x v="1"/>
    <n v="27"/>
    <x v="7"/>
    <d v="1899-12-30T12:55:00"/>
    <x v="2"/>
    <s v="South Arm SJ (Old Mill)"/>
    <s v="San Juan Estuary"/>
    <n v="1"/>
    <x v="1"/>
    <s v="Wild"/>
    <x v="0"/>
    <n v="2"/>
    <n v="1"/>
    <n v="2"/>
    <n v="1"/>
    <s v="BS"/>
  </r>
  <r>
    <n v="22"/>
    <x v="0"/>
    <n v="5"/>
    <x v="1"/>
    <n v="27"/>
    <x v="7"/>
    <d v="1899-12-30T12:55:00"/>
    <x v="2"/>
    <s v="South Arm SJ (Old Mill)"/>
    <s v="San Juan Estuary"/>
    <n v="1"/>
    <x v="2"/>
    <s v="Wild"/>
    <x v="1"/>
    <n v="8"/>
    <n v="1"/>
    <n v="5"/>
    <n v="31"/>
    <s v="BS"/>
  </r>
  <r>
    <n v="22"/>
    <x v="0"/>
    <n v="5"/>
    <x v="1"/>
    <n v="27"/>
    <x v="7"/>
    <d v="1899-12-30T12:55:00"/>
    <x v="2"/>
    <s v="South Arm SJ (Old Mill)"/>
    <s v="San Juan Estuary"/>
    <n v="1"/>
    <x v="3"/>
    <s v="Wild"/>
    <x v="1"/>
    <n v="9"/>
    <n v="1"/>
    <n v="5"/>
    <n v="77"/>
    <s v="BS"/>
  </r>
  <r>
    <n v="22"/>
    <x v="0"/>
    <n v="5"/>
    <x v="1"/>
    <n v="27"/>
    <x v="7"/>
    <d v="1899-12-30T12:55:00"/>
    <x v="2"/>
    <s v="South Arm SJ (Old Mill)"/>
    <s v="San Juan Estuary"/>
    <n v="1"/>
    <x v="4"/>
    <s v="Wild"/>
    <x v="2"/>
    <n v="18"/>
    <n v="1"/>
    <n v="4"/>
    <n v="1"/>
    <s v="BS"/>
  </r>
  <r>
    <n v="22"/>
    <x v="0"/>
    <n v="5"/>
    <x v="1"/>
    <n v="27"/>
    <x v="7"/>
    <d v="1899-12-30T12:55:00"/>
    <x v="2"/>
    <s v="South Arm SJ (Old Mill)"/>
    <s v="San Juan Estuary"/>
    <n v="1"/>
    <x v="5"/>
    <s v="Wild"/>
    <x v="2"/>
    <n v="15"/>
    <n v="1"/>
    <n v="4"/>
    <n v="18"/>
    <s v="BS"/>
  </r>
  <r>
    <n v="22"/>
    <x v="0"/>
    <n v="5"/>
    <x v="1"/>
    <n v="27"/>
    <x v="7"/>
    <d v="1899-12-30T12:55:00"/>
    <x v="2"/>
    <s v="South Arm SJ (Old Mill)"/>
    <s v="San Juan Estuary"/>
    <n v="1"/>
    <x v="10"/>
    <s v="Wild"/>
    <x v="2"/>
    <n v="13"/>
    <n v="1"/>
    <n v="4"/>
    <n v="16"/>
    <s v="BS"/>
  </r>
  <r>
    <n v="22"/>
    <x v="0"/>
    <n v="5"/>
    <x v="1"/>
    <n v="27"/>
    <x v="7"/>
    <d v="1899-12-30T12:55:00"/>
    <x v="2"/>
    <s v="South Arm SJ (Old Mill)"/>
    <s v="San Juan Estuary"/>
    <n v="1"/>
    <x v="14"/>
    <s v="Wild"/>
    <x v="3"/>
    <n v="6"/>
    <n v="1"/>
    <n v="3"/>
    <n v="1"/>
    <s v="BS"/>
  </r>
  <r>
    <n v="22"/>
    <x v="0"/>
    <n v="5"/>
    <x v="1"/>
    <n v="28"/>
    <x v="8"/>
    <d v="1899-12-30T09:12:00"/>
    <x v="1"/>
    <s v="Gallaugher's"/>
    <s v="Gordon Estuary"/>
    <n v="1"/>
    <x v="0"/>
    <s v="Wild"/>
    <x v="0"/>
    <n v="3"/>
    <n v="1"/>
    <n v="2"/>
    <n v="1"/>
    <s v="BS"/>
  </r>
  <r>
    <n v="22"/>
    <x v="0"/>
    <n v="5"/>
    <x v="1"/>
    <n v="28"/>
    <x v="8"/>
    <d v="1899-12-30T09:12:00"/>
    <x v="1"/>
    <s v="Gallaugher's"/>
    <s v="Gordon Estuary"/>
    <n v="1"/>
    <x v="1"/>
    <s v="Wild"/>
    <x v="0"/>
    <n v="2"/>
    <n v="1"/>
    <n v="2"/>
    <n v="1"/>
    <s v="BS"/>
  </r>
  <r>
    <n v="22"/>
    <x v="0"/>
    <n v="5"/>
    <x v="1"/>
    <n v="28"/>
    <x v="8"/>
    <d v="1899-12-30T09:12:00"/>
    <x v="1"/>
    <s v="Gallaugher's"/>
    <s v="Gordon Estuary"/>
    <n v="1"/>
    <x v="2"/>
    <s v="Wild"/>
    <x v="1"/>
    <n v="8"/>
    <n v="1"/>
    <n v="5"/>
    <n v="6"/>
    <s v="BS"/>
  </r>
  <r>
    <n v="22"/>
    <x v="0"/>
    <n v="5"/>
    <x v="1"/>
    <n v="28"/>
    <x v="8"/>
    <d v="1899-12-30T09:12:00"/>
    <x v="1"/>
    <s v="Gallaugher's"/>
    <s v="Gordon Estuary"/>
    <n v="1"/>
    <x v="3"/>
    <s v="Wild"/>
    <x v="1"/>
    <n v="9"/>
    <n v="1"/>
    <n v="5"/>
    <n v="80"/>
    <s v="BS"/>
  </r>
  <r>
    <n v="22"/>
    <x v="0"/>
    <n v="5"/>
    <x v="1"/>
    <n v="28"/>
    <x v="8"/>
    <d v="1899-12-30T09:12:00"/>
    <x v="1"/>
    <s v="Gallaugher's"/>
    <s v="Gordon Estuary"/>
    <n v="1"/>
    <x v="4"/>
    <s v="Wild"/>
    <x v="2"/>
    <n v="18"/>
    <n v="1"/>
    <n v="4"/>
    <n v="5"/>
    <s v="BS"/>
  </r>
  <r>
    <n v="22"/>
    <x v="0"/>
    <n v="5"/>
    <x v="1"/>
    <n v="28"/>
    <x v="8"/>
    <d v="1899-12-30T09:12:00"/>
    <x v="1"/>
    <s v="Gallaugher's"/>
    <s v="Gordon Estuary"/>
    <n v="1"/>
    <x v="10"/>
    <s v="Wild"/>
    <x v="2"/>
    <n v="13"/>
    <n v="1"/>
    <n v="4"/>
    <n v="3"/>
    <s v="BS"/>
  </r>
  <r>
    <n v="22"/>
    <x v="0"/>
    <n v="5"/>
    <x v="1"/>
    <n v="28"/>
    <x v="8"/>
    <d v="1899-12-30T09:12:00"/>
    <x v="1"/>
    <s v="Gallaugher's"/>
    <s v="Gordon Estuary"/>
    <n v="1"/>
    <x v="11"/>
    <s v="Wild"/>
    <x v="2"/>
    <n v="20"/>
    <n v="1"/>
    <n v="4"/>
    <n v="2"/>
    <s v="BS"/>
  </r>
  <r>
    <n v="22"/>
    <x v="0"/>
    <n v="5"/>
    <x v="1"/>
    <n v="28"/>
    <x v="8"/>
    <d v="1899-12-30T09:45:00"/>
    <x v="0"/>
    <s v="Pacheedah Shores Boat Ramp"/>
    <s v="Gordon Estuary"/>
    <n v="1"/>
    <x v="0"/>
    <s v="Wild"/>
    <x v="3"/>
    <n v="3"/>
    <n v="1"/>
    <n v="3"/>
    <n v="1"/>
    <s v="BS"/>
  </r>
  <r>
    <n v="22"/>
    <x v="0"/>
    <n v="5"/>
    <x v="1"/>
    <n v="28"/>
    <x v="8"/>
    <d v="1899-12-30T09:45:00"/>
    <x v="0"/>
    <s v="Pacheedah Shores Boat Ramp"/>
    <s v="Gordon Estuary"/>
    <n v="1"/>
    <x v="0"/>
    <s v="Wild"/>
    <x v="0"/>
    <n v="3"/>
    <n v="1"/>
    <n v="2"/>
    <n v="15"/>
    <s v="BS"/>
  </r>
  <r>
    <n v="22"/>
    <x v="0"/>
    <n v="5"/>
    <x v="1"/>
    <n v="28"/>
    <x v="8"/>
    <d v="1899-12-30T09:45:00"/>
    <x v="0"/>
    <s v="Pacheedah Shores Boat Ramp"/>
    <s v="Gordon Estuary"/>
    <n v="1"/>
    <x v="2"/>
    <s v="Wild"/>
    <x v="1"/>
    <n v="8"/>
    <n v="1"/>
    <n v="5"/>
    <n v="26"/>
    <s v="BS"/>
  </r>
  <r>
    <n v="22"/>
    <x v="0"/>
    <n v="5"/>
    <x v="1"/>
    <n v="28"/>
    <x v="8"/>
    <d v="1899-12-30T09:45:00"/>
    <x v="0"/>
    <s v="Pacheedah Shores Boat Ramp"/>
    <s v="Gordon Estuary"/>
    <n v="1"/>
    <x v="3"/>
    <s v="Wild"/>
    <x v="1"/>
    <n v="9"/>
    <n v="1"/>
    <n v="5"/>
    <n v="176"/>
    <s v="BS"/>
  </r>
  <r>
    <n v="22"/>
    <x v="0"/>
    <n v="5"/>
    <x v="1"/>
    <n v="28"/>
    <x v="8"/>
    <d v="1899-12-30T09:45:00"/>
    <x v="0"/>
    <s v="Pacheedah Shores Boat Ramp"/>
    <s v="Gordon Estuary"/>
    <n v="1"/>
    <x v="4"/>
    <s v="Wild"/>
    <x v="2"/>
    <n v="18"/>
    <n v="1"/>
    <n v="4"/>
    <n v="16"/>
    <s v="BS"/>
  </r>
  <r>
    <n v="22"/>
    <x v="0"/>
    <n v="5"/>
    <x v="1"/>
    <n v="28"/>
    <x v="8"/>
    <d v="1899-12-30T09:45:00"/>
    <x v="0"/>
    <s v="Pacheedah Shores Boat Ramp"/>
    <s v="Gordon Estuary"/>
    <n v="1"/>
    <x v="5"/>
    <s v="Wild"/>
    <x v="2"/>
    <n v="15"/>
    <n v="1"/>
    <n v="4"/>
    <n v="48"/>
    <s v="BS"/>
  </r>
  <r>
    <n v="22"/>
    <x v="0"/>
    <n v="5"/>
    <x v="1"/>
    <n v="28"/>
    <x v="8"/>
    <d v="1899-12-30T09:45:00"/>
    <x v="0"/>
    <s v="Pacheedah Shores Boat Ramp"/>
    <s v="Gordon Estuary"/>
    <n v="1"/>
    <x v="10"/>
    <s v="Wild"/>
    <x v="2"/>
    <n v="13"/>
    <n v="1"/>
    <n v="4"/>
    <n v="11"/>
    <s v="BS"/>
  </r>
  <r>
    <n v="22"/>
    <x v="0"/>
    <n v="5"/>
    <x v="1"/>
    <n v="28"/>
    <x v="8"/>
    <d v="1899-12-30T10:27:00"/>
    <x v="6"/>
    <s v="Smokies"/>
    <s v="Gordon Estuary"/>
    <n v="1"/>
    <x v="0"/>
    <s v="Wild"/>
    <x v="3"/>
    <n v="3"/>
    <n v="1"/>
    <n v="3"/>
    <n v="1"/>
    <s v="BS"/>
  </r>
  <r>
    <n v="22"/>
    <x v="0"/>
    <n v="5"/>
    <x v="1"/>
    <n v="28"/>
    <x v="8"/>
    <d v="1899-12-30T10:27:00"/>
    <x v="6"/>
    <s v="Smokies"/>
    <s v="Gordon Estuary"/>
    <n v="1"/>
    <x v="0"/>
    <s v="Wild"/>
    <x v="0"/>
    <n v="3"/>
    <n v="1"/>
    <n v="2"/>
    <n v="3"/>
    <s v="BS"/>
  </r>
  <r>
    <n v="22"/>
    <x v="0"/>
    <n v="5"/>
    <x v="1"/>
    <n v="28"/>
    <x v="8"/>
    <d v="1899-12-30T10:27:00"/>
    <x v="6"/>
    <s v="Smokies"/>
    <s v="Gordon Estuary"/>
    <n v="1"/>
    <x v="2"/>
    <s v="Wild"/>
    <x v="1"/>
    <n v="8"/>
    <n v="1"/>
    <n v="5"/>
    <n v="7"/>
    <s v="BS"/>
  </r>
  <r>
    <n v="22"/>
    <x v="0"/>
    <n v="5"/>
    <x v="1"/>
    <n v="28"/>
    <x v="8"/>
    <d v="1899-12-30T10:27:00"/>
    <x v="6"/>
    <s v="Smokies"/>
    <s v="Gordon Estuary"/>
    <n v="1"/>
    <x v="3"/>
    <s v="Wild"/>
    <x v="1"/>
    <n v="9"/>
    <n v="1"/>
    <n v="5"/>
    <n v="27"/>
    <s v="BS"/>
  </r>
  <r>
    <n v="22"/>
    <x v="0"/>
    <n v="5"/>
    <x v="1"/>
    <n v="28"/>
    <x v="8"/>
    <d v="1899-12-30T10:27:00"/>
    <x v="6"/>
    <s v="Smokies"/>
    <s v="Gordon Estuary"/>
    <n v="1"/>
    <x v="4"/>
    <s v="Wild"/>
    <x v="2"/>
    <n v="18"/>
    <n v="1"/>
    <n v="4"/>
    <n v="12"/>
    <s v="BS"/>
  </r>
  <r>
    <n v="22"/>
    <x v="0"/>
    <n v="5"/>
    <x v="1"/>
    <n v="28"/>
    <x v="8"/>
    <d v="1899-12-30T10:27:00"/>
    <x v="6"/>
    <s v="Smokies"/>
    <s v="Gordon Estuary"/>
    <n v="1"/>
    <x v="5"/>
    <s v="Wild"/>
    <x v="2"/>
    <n v="15"/>
    <n v="1"/>
    <n v="4"/>
    <n v="13"/>
    <s v="BS"/>
  </r>
  <r>
    <n v="22"/>
    <x v="0"/>
    <n v="5"/>
    <x v="1"/>
    <n v="28"/>
    <x v="8"/>
    <d v="1899-12-30T10:27:00"/>
    <x v="6"/>
    <s v="Smokies"/>
    <s v="Gordon Estuary"/>
    <n v="1"/>
    <x v="10"/>
    <s v="Wild"/>
    <x v="2"/>
    <n v="13"/>
    <n v="1"/>
    <n v="4"/>
    <n v="13"/>
    <s v="BS"/>
  </r>
  <r>
    <n v="22"/>
    <x v="0"/>
    <n v="5"/>
    <x v="1"/>
    <n v="28"/>
    <x v="8"/>
    <d v="1899-12-30T11:07:00"/>
    <x v="9"/>
    <s v="Q Jeff (right bank opposite N. Arm confl.)"/>
    <s v="Gordon Estuary"/>
    <n v="1"/>
    <x v="2"/>
    <s v="Wild"/>
    <x v="1"/>
    <n v="8"/>
    <n v="1"/>
    <n v="5"/>
    <n v="3"/>
    <s v="BS"/>
  </r>
  <r>
    <n v="22"/>
    <x v="0"/>
    <n v="5"/>
    <x v="1"/>
    <n v="28"/>
    <x v="8"/>
    <d v="1899-12-30T11:07:00"/>
    <x v="9"/>
    <s v="Q Jeff (right bank opposite N. Arm confl.)"/>
    <s v="Gordon Estuary"/>
    <n v="1"/>
    <x v="4"/>
    <s v="Wild"/>
    <x v="2"/>
    <n v="18"/>
    <n v="1"/>
    <n v="4"/>
    <n v="6"/>
    <s v="BS"/>
  </r>
  <r>
    <n v="22"/>
    <x v="0"/>
    <n v="5"/>
    <x v="1"/>
    <n v="28"/>
    <x v="8"/>
    <d v="1899-12-30T11:07:00"/>
    <x v="9"/>
    <s v="Q Jeff (right bank opposite N. Arm confl.)"/>
    <s v="Gordon Estuary"/>
    <n v="1"/>
    <x v="5"/>
    <s v="Wild"/>
    <x v="2"/>
    <n v="15"/>
    <n v="1"/>
    <n v="4"/>
    <n v="8"/>
    <s v="BS"/>
  </r>
  <r>
    <n v="22"/>
    <x v="0"/>
    <n v="5"/>
    <x v="1"/>
    <n v="28"/>
    <x v="8"/>
    <d v="1899-12-30T11:07:00"/>
    <x v="9"/>
    <s v="Q Jeff (right bank opposite N. Arm confl.)"/>
    <s v="Gordon Estuary"/>
    <n v="1"/>
    <x v="10"/>
    <s v="Wild"/>
    <x v="2"/>
    <n v="13"/>
    <n v="1"/>
    <n v="4"/>
    <n v="11"/>
    <s v="BS"/>
  </r>
  <r>
    <n v="22"/>
    <x v="0"/>
    <n v="5"/>
    <x v="1"/>
    <n v="28"/>
    <x v="8"/>
    <d v="1899-12-30T11:07:00"/>
    <x v="9"/>
    <s v="Q Jeff (right bank opposite N. Arm confl.)"/>
    <s v="Gordon Estuary"/>
    <n v="1"/>
    <x v="8"/>
    <s v="Wild"/>
    <x v="1"/>
    <n v="14"/>
    <n v="1"/>
    <n v="5"/>
    <n v="99"/>
    <s v="BS"/>
  </r>
  <r>
    <n v="22"/>
    <x v="0"/>
    <n v="5"/>
    <x v="1"/>
    <n v="28"/>
    <x v="8"/>
    <d v="1899-12-30T11:32:00"/>
    <x v="4"/>
    <s v="Butch's (Gordon R.)"/>
    <s v="Gordon Estuary"/>
    <n v="1"/>
    <x v="0"/>
    <s v="Wild"/>
    <x v="0"/>
    <n v="3"/>
    <n v="1"/>
    <n v="2"/>
    <n v="4"/>
    <s v="BS"/>
  </r>
  <r>
    <n v="22"/>
    <x v="0"/>
    <n v="5"/>
    <x v="1"/>
    <n v="28"/>
    <x v="8"/>
    <d v="1899-12-30T11:32:00"/>
    <x v="4"/>
    <s v="Butch's (Gordon R.)"/>
    <s v="Gordon Estuary"/>
    <n v="1"/>
    <x v="1"/>
    <s v="Wild"/>
    <x v="0"/>
    <n v="2"/>
    <n v="1"/>
    <n v="2"/>
    <n v="1"/>
    <s v="BS"/>
  </r>
  <r>
    <n v="22"/>
    <x v="0"/>
    <n v="5"/>
    <x v="1"/>
    <n v="28"/>
    <x v="8"/>
    <d v="1899-12-30T11:32:00"/>
    <x v="4"/>
    <s v="Butch's (Gordon R.)"/>
    <s v="Gordon Estuary"/>
    <n v="1"/>
    <x v="2"/>
    <s v="Wild"/>
    <x v="1"/>
    <n v="8"/>
    <n v="1"/>
    <n v="5"/>
    <n v="1"/>
    <s v="BS"/>
  </r>
  <r>
    <n v="22"/>
    <x v="0"/>
    <n v="5"/>
    <x v="1"/>
    <n v="28"/>
    <x v="8"/>
    <d v="1899-12-30T11:32:00"/>
    <x v="4"/>
    <s v="Butch's (Gordon R.)"/>
    <s v="Gordon Estuary"/>
    <n v="1"/>
    <x v="4"/>
    <s v="Wild"/>
    <x v="2"/>
    <n v="18"/>
    <n v="1"/>
    <n v="4"/>
    <n v="1"/>
    <s v="BS"/>
  </r>
  <r>
    <n v="22"/>
    <x v="0"/>
    <n v="5"/>
    <x v="1"/>
    <n v="28"/>
    <x v="8"/>
    <d v="1899-12-30T11:32:00"/>
    <x v="4"/>
    <s v="Butch's (Gordon R.)"/>
    <s v="Gordon Estuary"/>
    <n v="1"/>
    <x v="10"/>
    <s v="Wild"/>
    <x v="2"/>
    <n v="13"/>
    <n v="1"/>
    <n v="4"/>
    <n v="2"/>
    <s v="BS"/>
  </r>
  <r>
    <n v="22"/>
    <x v="0"/>
    <n v="5"/>
    <x v="1"/>
    <n v="28"/>
    <x v="8"/>
    <d v="1899-12-30T11:32:00"/>
    <x v="4"/>
    <s v="Butch's (Gordon R.)"/>
    <s v="Gordon Estuary"/>
    <n v="1"/>
    <x v="7"/>
    <s v="Wild"/>
    <x v="1"/>
    <n v="16"/>
    <n v="1"/>
    <n v="5"/>
    <n v="3"/>
    <s v="BS"/>
  </r>
  <r>
    <n v="22"/>
    <x v="0"/>
    <n v="5"/>
    <x v="1"/>
    <n v="28"/>
    <x v="8"/>
    <d v="1899-12-30T12:05:00"/>
    <x v="8"/>
    <s v="Q01, left bank Gordon up from confluence"/>
    <s v="Gordon Estuary"/>
    <n v="1"/>
    <x v="0"/>
    <s v="Wild"/>
    <x v="0"/>
    <n v="3"/>
    <n v="1"/>
    <n v="2"/>
    <n v="17"/>
    <s v="BS"/>
  </r>
  <r>
    <n v="22"/>
    <x v="0"/>
    <n v="5"/>
    <x v="1"/>
    <n v="28"/>
    <x v="8"/>
    <d v="1899-12-30T12:05:00"/>
    <x v="8"/>
    <s v="Q01, left bank Gordon up from confluence"/>
    <s v="Gordon Estuary"/>
    <n v="1"/>
    <x v="1"/>
    <s v="Wild"/>
    <x v="0"/>
    <n v="2"/>
    <n v="1"/>
    <n v="2"/>
    <n v="1"/>
    <s v="BS"/>
  </r>
  <r>
    <n v="22"/>
    <x v="0"/>
    <n v="5"/>
    <x v="1"/>
    <n v="28"/>
    <x v="8"/>
    <d v="1899-12-30T12:05:00"/>
    <x v="8"/>
    <s v="Q01, left bank Gordon up from confluence"/>
    <s v="Gordon Estuary"/>
    <n v="1"/>
    <x v="0"/>
    <s v="Wild"/>
    <x v="3"/>
    <n v="3"/>
    <n v="1"/>
    <n v="3"/>
    <n v="1"/>
    <s v="BS"/>
  </r>
  <r>
    <n v="23"/>
    <x v="0"/>
    <n v="6"/>
    <x v="2"/>
    <n v="5"/>
    <x v="9"/>
    <d v="1899-12-30T12:25:00"/>
    <x v="4"/>
    <s v="Butch's (Gordon R.)"/>
    <s v="Gordon Estuary"/>
    <n v="1"/>
    <x v="9"/>
    <s v="Wild"/>
    <x v="3"/>
    <n v="5"/>
    <n v="1"/>
    <n v="3"/>
    <n v="1"/>
    <s v="BS"/>
  </r>
  <r>
    <n v="23"/>
    <x v="0"/>
    <n v="6"/>
    <x v="2"/>
    <n v="5"/>
    <x v="9"/>
    <d v="1899-12-30T12:25:00"/>
    <x v="4"/>
    <s v="Butch's (Gordon R.)"/>
    <s v="Gordon Estuary"/>
    <n v="1"/>
    <x v="9"/>
    <s v="Wild"/>
    <x v="0"/>
    <n v="5"/>
    <n v="1"/>
    <n v="2"/>
    <n v="2"/>
    <s v="BS"/>
  </r>
  <r>
    <n v="23"/>
    <x v="0"/>
    <n v="6"/>
    <x v="2"/>
    <n v="5"/>
    <x v="9"/>
    <d v="1899-12-30T12:25:00"/>
    <x v="4"/>
    <s v="Butch's (Gordon R.)"/>
    <s v="Gordon Estuary"/>
    <n v="1"/>
    <x v="0"/>
    <s v="Wild"/>
    <x v="3"/>
    <n v="3"/>
    <n v="1"/>
    <n v="3"/>
    <n v="1"/>
    <s v="BS"/>
  </r>
  <r>
    <n v="23"/>
    <x v="0"/>
    <n v="6"/>
    <x v="2"/>
    <n v="5"/>
    <x v="9"/>
    <d v="1899-12-30T12:25:00"/>
    <x v="4"/>
    <s v="Butch's (Gordon R.)"/>
    <s v="Gordon Estuary"/>
    <n v="1"/>
    <x v="0"/>
    <s v="Wild"/>
    <x v="0"/>
    <n v="3"/>
    <n v="1"/>
    <n v="2"/>
    <n v="1"/>
    <s v="BS"/>
  </r>
  <r>
    <n v="23"/>
    <x v="0"/>
    <n v="6"/>
    <x v="2"/>
    <n v="5"/>
    <x v="9"/>
    <d v="1899-12-30T12:25:00"/>
    <x v="4"/>
    <s v="Butch's (Gordon R.)"/>
    <s v="Gordon Estuary"/>
    <n v="1"/>
    <x v="1"/>
    <s v="Wild"/>
    <x v="0"/>
    <n v="2"/>
    <n v="1"/>
    <n v="2"/>
    <n v="1"/>
    <s v="BS"/>
  </r>
  <r>
    <n v="23"/>
    <x v="0"/>
    <n v="6"/>
    <x v="2"/>
    <n v="5"/>
    <x v="9"/>
    <d v="1899-12-30T12:25:00"/>
    <x v="4"/>
    <s v="Butch's (Gordon R.)"/>
    <s v="Gordon Estuary"/>
    <n v="1"/>
    <x v="8"/>
    <s v="Wild"/>
    <x v="1"/>
    <n v="14"/>
    <n v="1"/>
    <n v="5"/>
    <n v="400"/>
    <s v="BS"/>
  </r>
  <r>
    <n v="23"/>
    <x v="0"/>
    <n v="6"/>
    <x v="2"/>
    <n v="5"/>
    <x v="9"/>
    <d v="1899-12-30T11:40:00"/>
    <x v="8"/>
    <s v="Q01, left bank Gordon up from confluence"/>
    <s v="Gordon Estuary"/>
    <n v="1"/>
    <x v="0"/>
    <s v="Wild"/>
    <x v="0"/>
    <n v="3"/>
    <n v="1"/>
    <n v="2"/>
    <n v="27"/>
    <s v="BS"/>
  </r>
  <r>
    <n v="23"/>
    <x v="0"/>
    <n v="6"/>
    <x v="2"/>
    <n v="5"/>
    <x v="9"/>
    <d v="1899-12-30T11:40:00"/>
    <x v="8"/>
    <s v="Q01, left bank Gordon up from confluence"/>
    <s v="Gordon Estuary"/>
    <n v="1"/>
    <x v="2"/>
    <s v="Wild"/>
    <x v="1"/>
    <n v="8"/>
    <n v="1"/>
    <n v="5"/>
    <n v="8"/>
    <s v="BS"/>
  </r>
  <r>
    <n v="23"/>
    <x v="0"/>
    <n v="6"/>
    <x v="2"/>
    <n v="5"/>
    <x v="9"/>
    <d v="1899-12-30T11:40:00"/>
    <x v="8"/>
    <s v="Q01, left bank Gordon up from confluence"/>
    <s v="Gordon Estuary"/>
    <n v="1"/>
    <x v="3"/>
    <s v="Wild"/>
    <x v="1"/>
    <n v="9"/>
    <n v="1"/>
    <n v="5"/>
    <n v="60"/>
    <s v="BS"/>
  </r>
  <r>
    <n v="23"/>
    <x v="0"/>
    <n v="6"/>
    <x v="2"/>
    <n v="5"/>
    <x v="9"/>
    <d v="1899-12-30T11:40:00"/>
    <x v="8"/>
    <s v="Q01, left bank Gordon up from confluence"/>
    <s v="Gordon Estuary"/>
    <n v="1"/>
    <x v="4"/>
    <s v="Wild"/>
    <x v="2"/>
    <n v="18"/>
    <n v="1"/>
    <n v="4"/>
    <n v="3"/>
    <s v="BS"/>
  </r>
  <r>
    <n v="23"/>
    <x v="0"/>
    <n v="6"/>
    <x v="2"/>
    <n v="5"/>
    <x v="9"/>
    <d v="1899-12-30T11:40:00"/>
    <x v="8"/>
    <s v="Q01, left bank Gordon up from confluence"/>
    <s v="Gordon Estuary"/>
    <n v="1"/>
    <x v="5"/>
    <s v="Wild"/>
    <x v="4"/>
    <n v="15"/>
    <n v="1"/>
    <n v="99"/>
    <n v="10"/>
    <s v="BS"/>
  </r>
  <r>
    <n v="23"/>
    <x v="0"/>
    <n v="6"/>
    <x v="2"/>
    <n v="5"/>
    <x v="9"/>
    <d v="1899-12-30T11:40:00"/>
    <x v="8"/>
    <s v="Q01, left bank Gordon up from confluence"/>
    <s v="Gordon Estuary"/>
    <n v="1"/>
    <x v="5"/>
    <s v="Wild"/>
    <x v="1"/>
    <n v="15"/>
    <n v="1"/>
    <n v="5"/>
    <n v="10"/>
    <s v="BS"/>
  </r>
  <r>
    <n v="23"/>
    <x v="0"/>
    <n v="6"/>
    <x v="2"/>
    <n v="5"/>
    <x v="9"/>
    <d v="1899-12-30T13:00:00"/>
    <x v="1"/>
    <s v="Gallaugher's"/>
    <s v="Gordon Estuary"/>
    <n v="1"/>
    <x v="9"/>
    <s v="Wild"/>
    <x v="0"/>
    <n v="5"/>
    <n v="1"/>
    <n v="2"/>
    <n v="1"/>
    <s v="BS"/>
  </r>
  <r>
    <n v="23"/>
    <x v="0"/>
    <n v="6"/>
    <x v="2"/>
    <n v="5"/>
    <x v="9"/>
    <d v="1899-12-30T13:00:00"/>
    <x v="1"/>
    <s v="Gallaugher's"/>
    <s v="Gordon Estuary"/>
    <n v="1"/>
    <x v="0"/>
    <s v="Wild"/>
    <x v="0"/>
    <n v="3"/>
    <n v="1"/>
    <n v="2"/>
    <n v="9"/>
    <s v="BS"/>
  </r>
  <r>
    <n v="23"/>
    <x v="0"/>
    <n v="6"/>
    <x v="2"/>
    <n v="5"/>
    <x v="9"/>
    <d v="1899-12-30T13:00:00"/>
    <x v="1"/>
    <s v="Gallaugher's"/>
    <s v="Gordon Estuary"/>
    <n v="1"/>
    <x v="2"/>
    <s v="Wild"/>
    <x v="1"/>
    <n v="8"/>
    <n v="1"/>
    <n v="5"/>
    <n v="10"/>
    <s v="BS"/>
  </r>
  <r>
    <n v="23"/>
    <x v="0"/>
    <n v="6"/>
    <x v="2"/>
    <n v="5"/>
    <x v="9"/>
    <d v="1899-12-30T13:00:00"/>
    <x v="1"/>
    <s v="Gallaugher's"/>
    <s v="Gordon Estuary"/>
    <n v="1"/>
    <x v="3"/>
    <s v="Wild"/>
    <x v="1"/>
    <n v="9"/>
    <n v="1"/>
    <n v="5"/>
    <n v="19"/>
    <s v="BS"/>
  </r>
  <r>
    <n v="23"/>
    <x v="0"/>
    <n v="6"/>
    <x v="2"/>
    <n v="5"/>
    <x v="9"/>
    <d v="1899-12-30T13:00:00"/>
    <x v="1"/>
    <s v="Gallaugher's"/>
    <s v="Gordon Estuary"/>
    <n v="1"/>
    <x v="4"/>
    <s v="Wild"/>
    <x v="2"/>
    <n v="18"/>
    <n v="1"/>
    <n v="4"/>
    <n v="9"/>
    <s v="BS"/>
  </r>
  <r>
    <n v="23"/>
    <x v="0"/>
    <n v="6"/>
    <x v="2"/>
    <n v="5"/>
    <x v="9"/>
    <d v="1899-12-30T13:00:00"/>
    <x v="1"/>
    <s v="Gallaugher's"/>
    <s v="Gordon Estuary"/>
    <n v="1"/>
    <x v="5"/>
    <s v="Wild"/>
    <x v="2"/>
    <n v="15"/>
    <n v="1"/>
    <n v="4"/>
    <n v="18"/>
    <s v="BS"/>
  </r>
  <r>
    <n v="23"/>
    <x v="0"/>
    <n v="6"/>
    <x v="2"/>
    <n v="5"/>
    <x v="9"/>
    <d v="1899-12-30T13:00:00"/>
    <x v="1"/>
    <s v="Gallaugher's"/>
    <s v="Gordon Estuary"/>
    <n v="1"/>
    <x v="10"/>
    <s v="Wild"/>
    <x v="2"/>
    <n v="13"/>
    <n v="1"/>
    <n v="4"/>
    <n v="6"/>
    <s v="BS"/>
  </r>
  <r>
    <n v="23"/>
    <x v="0"/>
    <n v="6"/>
    <x v="2"/>
    <n v="5"/>
    <x v="9"/>
    <d v="1899-12-30T13:40:00"/>
    <x v="9"/>
    <s v="Q Jeff (right bank opposite N. Arm confl.)"/>
    <s v="Gordon Estuary"/>
    <n v="1"/>
    <x v="9"/>
    <s v="Wild"/>
    <x v="0"/>
    <n v="5"/>
    <n v="1"/>
    <n v="2"/>
    <n v="1"/>
    <s v="BS"/>
  </r>
  <r>
    <n v="23"/>
    <x v="0"/>
    <n v="6"/>
    <x v="2"/>
    <n v="5"/>
    <x v="9"/>
    <d v="1899-12-30T13:40:00"/>
    <x v="9"/>
    <s v="Q Jeff (right bank opposite N. Arm confl.)"/>
    <s v="Gordon Estuary"/>
    <n v="1"/>
    <x v="0"/>
    <s v="Wild"/>
    <x v="0"/>
    <n v="3"/>
    <n v="1"/>
    <n v="2"/>
    <n v="16"/>
    <s v="BS"/>
  </r>
  <r>
    <n v="23"/>
    <x v="0"/>
    <n v="6"/>
    <x v="2"/>
    <n v="5"/>
    <x v="9"/>
    <d v="1899-12-30T13:40:00"/>
    <x v="9"/>
    <s v="Q Jeff (right bank opposite N. Arm confl.)"/>
    <s v="Gordon Estuary"/>
    <n v="1"/>
    <x v="1"/>
    <s v="Wild"/>
    <x v="0"/>
    <n v="2"/>
    <n v="1"/>
    <n v="2"/>
    <n v="1"/>
    <s v="BS"/>
  </r>
  <r>
    <n v="23"/>
    <x v="0"/>
    <n v="6"/>
    <x v="2"/>
    <n v="5"/>
    <x v="9"/>
    <d v="1899-12-30T13:40:00"/>
    <x v="9"/>
    <s v="Q Jeff (right bank opposite N. Arm confl.)"/>
    <s v="Gordon Estuary"/>
    <n v="1"/>
    <x v="2"/>
    <s v="Wild"/>
    <x v="1"/>
    <n v="8"/>
    <n v="1"/>
    <n v="5"/>
    <n v="6"/>
    <s v="BS"/>
  </r>
  <r>
    <n v="23"/>
    <x v="0"/>
    <n v="6"/>
    <x v="2"/>
    <n v="5"/>
    <x v="9"/>
    <d v="1899-12-30T13:40:00"/>
    <x v="9"/>
    <s v="Q Jeff (right bank opposite N. Arm confl.)"/>
    <s v="Gordon Estuary"/>
    <n v="1"/>
    <x v="4"/>
    <s v="Wild"/>
    <x v="2"/>
    <n v="18"/>
    <n v="1"/>
    <n v="4"/>
    <n v="3"/>
    <s v="BS"/>
  </r>
  <r>
    <n v="23"/>
    <x v="0"/>
    <n v="6"/>
    <x v="2"/>
    <n v="5"/>
    <x v="9"/>
    <d v="1899-12-30T13:40:00"/>
    <x v="9"/>
    <s v="Q Jeff (right bank opposite N. Arm confl.)"/>
    <s v="Gordon Estuary"/>
    <n v="1"/>
    <x v="5"/>
    <s v="Wild"/>
    <x v="2"/>
    <n v="15"/>
    <n v="1"/>
    <n v="4"/>
    <n v="10"/>
    <s v="BS"/>
  </r>
  <r>
    <n v="23"/>
    <x v="0"/>
    <n v="6"/>
    <x v="2"/>
    <n v="5"/>
    <x v="9"/>
    <d v="1899-12-30T13:40:00"/>
    <x v="9"/>
    <s v="Q Jeff (right bank opposite N. Arm confl.)"/>
    <s v="Gordon Estuary"/>
    <n v="1"/>
    <x v="10"/>
    <s v="Wild"/>
    <x v="2"/>
    <n v="13"/>
    <n v="1"/>
    <n v="4"/>
    <n v="54"/>
    <s v="BS"/>
  </r>
  <r>
    <n v="23"/>
    <x v="0"/>
    <n v="6"/>
    <x v="2"/>
    <n v="5"/>
    <x v="9"/>
    <d v="1899-12-30T14:40:00"/>
    <x v="0"/>
    <s v="Pacheedah Shores Boat Ramp"/>
    <s v="Gordon Estuary"/>
    <n v="1"/>
    <x v="0"/>
    <s v="Wild"/>
    <x v="3"/>
    <n v="3"/>
    <n v="1"/>
    <n v="3"/>
    <n v="1"/>
    <s v="BS"/>
  </r>
  <r>
    <n v="23"/>
    <x v="0"/>
    <n v="6"/>
    <x v="2"/>
    <n v="5"/>
    <x v="9"/>
    <d v="1899-12-30T14:40:00"/>
    <x v="0"/>
    <s v="Pacheedah Shores Boat Ramp"/>
    <s v="Gordon Estuary"/>
    <n v="1"/>
    <x v="0"/>
    <s v="Wild"/>
    <x v="0"/>
    <n v="3"/>
    <n v="1"/>
    <n v="2"/>
    <n v="1"/>
    <s v="BS"/>
  </r>
  <r>
    <n v="23"/>
    <x v="0"/>
    <n v="6"/>
    <x v="2"/>
    <n v="5"/>
    <x v="9"/>
    <d v="1899-12-30T14:40:00"/>
    <x v="0"/>
    <s v="Pacheedah Shores Boat Ramp"/>
    <s v="Gordon Estuary"/>
    <n v="1"/>
    <x v="14"/>
    <s v="Wild"/>
    <x v="0"/>
    <n v="6"/>
    <n v="1"/>
    <n v="2"/>
    <n v="10"/>
    <s v="BS"/>
  </r>
  <r>
    <n v="23"/>
    <x v="0"/>
    <n v="6"/>
    <x v="2"/>
    <n v="5"/>
    <x v="9"/>
    <d v="1899-12-30T14:40:00"/>
    <x v="0"/>
    <s v="Pacheedah Shores Boat Ramp"/>
    <s v="Gordon Estuary"/>
    <n v="1"/>
    <x v="2"/>
    <s v="Wild"/>
    <x v="1"/>
    <n v="8"/>
    <n v="1"/>
    <n v="5"/>
    <n v="10"/>
    <s v="BS"/>
  </r>
  <r>
    <n v="23"/>
    <x v="0"/>
    <n v="6"/>
    <x v="2"/>
    <n v="5"/>
    <x v="9"/>
    <d v="1899-12-30T14:40:00"/>
    <x v="0"/>
    <s v="Pacheedah Shores Boat Ramp"/>
    <s v="Gordon Estuary"/>
    <n v="1"/>
    <x v="3"/>
    <s v="Wild"/>
    <x v="1"/>
    <n v="9"/>
    <n v="1"/>
    <n v="5"/>
    <n v="9"/>
    <s v="BS"/>
  </r>
  <r>
    <n v="23"/>
    <x v="0"/>
    <n v="6"/>
    <x v="2"/>
    <n v="5"/>
    <x v="9"/>
    <d v="1899-12-30T14:40:00"/>
    <x v="0"/>
    <s v="Pacheedah Shores Boat Ramp"/>
    <s v="Gordon Estuary"/>
    <n v="1"/>
    <x v="4"/>
    <s v="Wild"/>
    <x v="2"/>
    <n v="18"/>
    <n v="1"/>
    <n v="4"/>
    <n v="9"/>
    <s v="BS"/>
  </r>
  <r>
    <n v="23"/>
    <x v="0"/>
    <n v="6"/>
    <x v="2"/>
    <n v="5"/>
    <x v="9"/>
    <d v="1899-12-30T14:40:00"/>
    <x v="0"/>
    <s v="Pacheedah Shores Boat Ramp"/>
    <s v="Gordon Estuary"/>
    <n v="1"/>
    <x v="5"/>
    <s v="Wild"/>
    <x v="2"/>
    <n v="15"/>
    <n v="1"/>
    <n v="4"/>
    <n v="7"/>
    <s v="BS"/>
  </r>
  <r>
    <n v="23"/>
    <x v="0"/>
    <n v="6"/>
    <x v="2"/>
    <n v="5"/>
    <x v="9"/>
    <d v="1899-12-30T14:40:00"/>
    <x v="0"/>
    <s v="Pacheedah Shores Boat Ramp"/>
    <s v="Gordon Estuary"/>
    <n v="1"/>
    <x v="10"/>
    <s v="Wild"/>
    <x v="2"/>
    <n v="13"/>
    <n v="1"/>
    <n v="4"/>
    <n v="7"/>
    <s v="BS"/>
  </r>
  <r>
    <n v="23"/>
    <x v="0"/>
    <n v="6"/>
    <x v="2"/>
    <n v="5"/>
    <x v="9"/>
    <d v="1899-12-30T15:52:00"/>
    <x v="12"/>
    <s v="Mouth of Site 7 inlet, north side"/>
    <s v="Gordon Estuary"/>
    <n v="1"/>
    <x v="0"/>
    <s v="Wild"/>
    <x v="0"/>
    <n v="3"/>
    <n v="1"/>
    <n v="2"/>
    <n v="8"/>
    <s v="BS"/>
  </r>
  <r>
    <n v="23"/>
    <x v="0"/>
    <n v="6"/>
    <x v="2"/>
    <n v="5"/>
    <x v="9"/>
    <d v="1899-12-30T15:52:00"/>
    <x v="12"/>
    <s v="Mouth of Site 7 inlet, north side"/>
    <s v="Gordon Estuary"/>
    <n v="1"/>
    <x v="2"/>
    <s v="Wild"/>
    <x v="1"/>
    <n v="8"/>
    <n v="1"/>
    <n v="5"/>
    <n v="15"/>
    <s v="BS"/>
  </r>
  <r>
    <n v="23"/>
    <x v="0"/>
    <n v="6"/>
    <x v="2"/>
    <n v="5"/>
    <x v="9"/>
    <d v="1899-12-30T15:52:00"/>
    <x v="12"/>
    <s v="Mouth of Site 7 inlet, north side"/>
    <s v="Gordon Estuary"/>
    <n v="1"/>
    <x v="3"/>
    <s v="Wild"/>
    <x v="1"/>
    <n v="9"/>
    <n v="1"/>
    <n v="5"/>
    <n v="1"/>
    <s v="BS"/>
  </r>
  <r>
    <n v="23"/>
    <x v="0"/>
    <n v="6"/>
    <x v="2"/>
    <n v="5"/>
    <x v="9"/>
    <d v="1899-12-30T15:52:00"/>
    <x v="12"/>
    <s v="Mouth of Site 7 inlet, north side"/>
    <s v="Gordon Estuary"/>
    <n v="1"/>
    <x v="4"/>
    <s v="Wild"/>
    <x v="2"/>
    <n v="18"/>
    <n v="1"/>
    <n v="4"/>
    <n v="8"/>
    <s v="BS"/>
  </r>
  <r>
    <n v="23"/>
    <x v="0"/>
    <n v="6"/>
    <x v="2"/>
    <n v="5"/>
    <x v="9"/>
    <d v="1899-12-30T15:52:00"/>
    <x v="12"/>
    <s v="Mouth of Site 7 inlet, north side"/>
    <s v="Gordon Estuary"/>
    <n v="1"/>
    <x v="5"/>
    <s v="Wild"/>
    <x v="2"/>
    <n v="15"/>
    <n v="1"/>
    <n v="4"/>
    <n v="8"/>
    <s v="BS"/>
  </r>
  <r>
    <n v="23"/>
    <x v="0"/>
    <n v="6"/>
    <x v="2"/>
    <n v="5"/>
    <x v="9"/>
    <d v="1899-12-30T15:52:00"/>
    <x v="12"/>
    <s v="Mouth of Site 7 inlet, north side"/>
    <s v="Gordon Estuary"/>
    <n v="1"/>
    <x v="10"/>
    <s v="Wild"/>
    <x v="2"/>
    <n v="13"/>
    <n v="1"/>
    <n v="4"/>
    <n v="19"/>
    <s v="BS"/>
  </r>
  <r>
    <n v="23"/>
    <x v="0"/>
    <n v="6"/>
    <x v="2"/>
    <n v="6"/>
    <x v="10"/>
    <d v="1899-12-30T12:40:00"/>
    <x v="2"/>
    <s v="South Arm SJ (Old Mill)"/>
    <s v="San Juan Estuary"/>
    <n v="1"/>
    <x v="0"/>
    <s v="Wild"/>
    <x v="0"/>
    <n v="3"/>
    <n v="1"/>
    <n v="2"/>
    <n v="4"/>
    <s v="BS"/>
  </r>
  <r>
    <n v="23"/>
    <x v="0"/>
    <n v="6"/>
    <x v="2"/>
    <n v="6"/>
    <x v="10"/>
    <d v="1899-12-30T12:40:00"/>
    <x v="2"/>
    <s v="South Arm SJ (Old Mill)"/>
    <s v="San Juan Estuary"/>
    <n v="1"/>
    <x v="2"/>
    <s v="Wild"/>
    <x v="1"/>
    <n v="8"/>
    <n v="1"/>
    <n v="5"/>
    <n v="12"/>
    <s v="BS"/>
  </r>
  <r>
    <n v="23"/>
    <x v="0"/>
    <n v="6"/>
    <x v="2"/>
    <n v="6"/>
    <x v="10"/>
    <d v="1899-12-30T12:40:00"/>
    <x v="2"/>
    <s v="South Arm SJ (Old Mill)"/>
    <s v="San Juan Estuary"/>
    <n v="1"/>
    <x v="3"/>
    <s v="Wild"/>
    <x v="1"/>
    <n v="9"/>
    <n v="1"/>
    <n v="5"/>
    <n v="327"/>
    <s v="BS"/>
  </r>
  <r>
    <n v="23"/>
    <x v="0"/>
    <n v="6"/>
    <x v="2"/>
    <n v="6"/>
    <x v="10"/>
    <d v="1899-12-30T12:40:00"/>
    <x v="2"/>
    <s v="South Arm SJ (Old Mill)"/>
    <s v="San Juan Estuary"/>
    <n v="1"/>
    <x v="4"/>
    <s v="Wild"/>
    <x v="2"/>
    <n v="18"/>
    <n v="1"/>
    <n v="4"/>
    <n v="16"/>
    <s v="BS"/>
  </r>
  <r>
    <n v="23"/>
    <x v="0"/>
    <n v="6"/>
    <x v="2"/>
    <n v="6"/>
    <x v="10"/>
    <d v="1899-12-30T12:40:00"/>
    <x v="2"/>
    <s v="South Arm SJ (Old Mill)"/>
    <s v="San Juan Estuary"/>
    <n v="1"/>
    <x v="5"/>
    <s v="Wild"/>
    <x v="2"/>
    <n v="15"/>
    <n v="1"/>
    <n v="4"/>
    <n v="15"/>
    <s v="BS"/>
  </r>
  <r>
    <n v="23"/>
    <x v="0"/>
    <n v="6"/>
    <x v="2"/>
    <n v="6"/>
    <x v="10"/>
    <d v="1899-12-30T12:40:00"/>
    <x v="2"/>
    <s v="South Arm SJ (Old Mill)"/>
    <s v="San Juan Estuary"/>
    <n v="1"/>
    <x v="10"/>
    <s v="Wild"/>
    <x v="2"/>
    <n v="13"/>
    <n v="1"/>
    <n v="4"/>
    <n v="15"/>
    <s v="BS"/>
  </r>
  <r>
    <n v="23"/>
    <x v="0"/>
    <n v="6"/>
    <x v="2"/>
    <n v="6"/>
    <x v="10"/>
    <d v="1899-12-30T13:15:00"/>
    <x v="4"/>
    <s v="Butch's (Gordon R.)"/>
    <s v="Gordon Estuary"/>
    <n v="1"/>
    <x v="9"/>
    <s v="Wild"/>
    <x v="3"/>
    <n v="5"/>
    <n v="1"/>
    <n v="3"/>
    <n v="14"/>
    <s v="BS"/>
  </r>
  <r>
    <n v="23"/>
    <x v="0"/>
    <n v="6"/>
    <x v="2"/>
    <n v="6"/>
    <x v="10"/>
    <d v="1899-12-30T13:15:00"/>
    <x v="4"/>
    <s v="Butch's (Gordon R.)"/>
    <s v="Gordon Estuary"/>
    <n v="1"/>
    <x v="0"/>
    <s v="Wild"/>
    <x v="3"/>
    <n v="3"/>
    <n v="1"/>
    <n v="3"/>
    <n v="18"/>
    <s v="BS"/>
  </r>
  <r>
    <n v="23"/>
    <x v="0"/>
    <n v="6"/>
    <x v="2"/>
    <n v="6"/>
    <x v="10"/>
    <d v="1899-12-30T13:15:00"/>
    <x v="4"/>
    <s v="Butch's (Gordon R.)"/>
    <s v="Gordon Estuary"/>
    <n v="1"/>
    <x v="0"/>
    <s v="Wild"/>
    <x v="0"/>
    <n v="3"/>
    <n v="1"/>
    <n v="2"/>
    <n v="7"/>
    <s v="BS"/>
  </r>
  <r>
    <n v="23"/>
    <x v="0"/>
    <n v="6"/>
    <x v="2"/>
    <n v="6"/>
    <x v="10"/>
    <d v="1899-12-30T13:15:00"/>
    <x v="4"/>
    <s v="Butch's (Gordon R.)"/>
    <s v="Gordon Estuary"/>
    <n v="1"/>
    <x v="1"/>
    <s v="Wild"/>
    <x v="3"/>
    <n v="2"/>
    <n v="1"/>
    <n v="3"/>
    <n v="1"/>
    <s v="BS"/>
  </r>
  <r>
    <n v="23"/>
    <x v="0"/>
    <n v="6"/>
    <x v="2"/>
    <n v="6"/>
    <x v="10"/>
    <d v="1899-12-30T13:15:00"/>
    <x v="4"/>
    <s v="Butch's (Gordon R.)"/>
    <s v="Gordon Estuary"/>
    <n v="1"/>
    <x v="1"/>
    <s v="Wild"/>
    <x v="0"/>
    <n v="2"/>
    <n v="1"/>
    <n v="2"/>
    <n v="2"/>
    <s v="BS"/>
  </r>
  <r>
    <n v="23"/>
    <x v="0"/>
    <n v="6"/>
    <x v="2"/>
    <n v="6"/>
    <x v="10"/>
    <d v="1899-12-30T13:15:00"/>
    <x v="4"/>
    <s v="Butch's (Gordon R.)"/>
    <s v="Gordon Estuary"/>
    <n v="1"/>
    <x v="2"/>
    <s v="Wild"/>
    <x v="1"/>
    <n v="8"/>
    <n v="1"/>
    <n v="5"/>
    <n v="21"/>
    <s v="BS"/>
  </r>
  <r>
    <n v="23"/>
    <x v="0"/>
    <n v="6"/>
    <x v="2"/>
    <n v="6"/>
    <x v="10"/>
    <d v="1899-12-30T13:15:00"/>
    <x v="4"/>
    <s v="Butch's (Gordon R.)"/>
    <s v="Gordon Estuary"/>
    <n v="1"/>
    <x v="4"/>
    <s v="Wild"/>
    <x v="2"/>
    <n v="18"/>
    <n v="1"/>
    <n v="4"/>
    <n v="12"/>
    <s v="BS"/>
  </r>
  <r>
    <n v="23"/>
    <x v="0"/>
    <n v="6"/>
    <x v="2"/>
    <n v="6"/>
    <x v="10"/>
    <d v="1899-12-30T13:15:00"/>
    <x v="4"/>
    <s v="Butch's (Gordon R.)"/>
    <s v="Gordon Estuary"/>
    <n v="1"/>
    <x v="5"/>
    <s v="Wild"/>
    <x v="2"/>
    <n v="15"/>
    <n v="1"/>
    <n v="4"/>
    <n v="12"/>
    <s v="BS"/>
  </r>
  <r>
    <n v="23"/>
    <x v="0"/>
    <n v="6"/>
    <x v="2"/>
    <n v="6"/>
    <x v="10"/>
    <d v="1899-12-30T13:15:00"/>
    <x v="4"/>
    <s v="Butch's (Gordon R.)"/>
    <s v="Gordon Estuary"/>
    <n v="1"/>
    <x v="10"/>
    <s v="Wild"/>
    <x v="2"/>
    <n v="13"/>
    <n v="1"/>
    <n v="4"/>
    <n v="9"/>
    <s v="BS"/>
  </r>
  <r>
    <n v="23"/>
    <x v="0"/>
    <n v="6"/>
    <x v="2"/>
    <n v="6"/>
    <x v="10"/>
    <d v="1899-12-30T13:15:00"/>
    <x v="4"/>
    <s v="Butch's (Gordon R.)"/>
    <s v="Gordon Estuary"/>
    <n v="1"/>
    <x v="14"/>
    <s v="Wild"/>
    <x v="3"/>
    <n v="6"/>
    <n v="1"/>
    <n v="3"/>
    <n v="1"/>
    <s v="BS"/>
  </r>
  <r>
    <n v="23"/>
    <x v="0"/>
    <n v="6"/>
    <x v="2"/>
    <n v="6"/>
    <x v="10"/>
    <d v="1899-12-30T15:25:00"/>
    <x v="3"/>
    <s v="Central Arm SJ at Island Rd Bridge"/>
    <s v="San Juan Estuary"/>
    <n v="1"/>
    <x v="0"/>
    <s v="Wild"/>
    <x v="0"/>
    <n v="3"/>
    <n v="1"/>
    <n v="2"/>
    <n v="18"/>
    <s v="BS"/>
  </r>
  <r>
    <n v="23"/>
    <x v="0"/>
    <n v="6"/>
    <x v="2"/>
    <n v="6"/>
    <x v="10"/>
    <d v="1899-12-30T15:25:00"/>
    <x v="3"/>
    <s v="Central Arm SJ at Island Rd Bridge"/>
    <s v="San Juan Estuary"/>
    <n v="1"/>
    <x v="2"/>
    <s v="Wild"/>
    <x v="1"/>
    <n v="8"/>
    <n v="1"/>
    <n v="5"/>
    <n v="6"/>
    <s v="BS"/>
  </r>
  <r>
    <n v="23"/>
    <x v="0"/>
    <n v="6"/>
    <x v="2"/>
    <n v="6"/>
    <x v="10"/>
    <d v="1899-12-30T15:25:00"/>
    <x v="3"/>
    <s v="Central Arm SJ at Island Rd Bridge"/>
    <s v="San Juan Estuary"/>
    <n v="1"/>
    <x v="4"/>
    <s v="Wild"/>
    <x v="2"/>
    <n v="18"/>
    <n v="1"/>
    <n v="4"/>
    <n v="1"/>
    <s v="BS"/>
  </r>
  <r>
    <n v="23"/>
    <x v="0"/>
    <n v="6"/>
    <x v="2"/>
    <n v="6"/>
    <x v="10"/>
    <d v="1899-12-30T14:36:00"/>
    <x v="11"/>
    <s v="Q4, u/s of Tanis's template site"/>
    <s v="San Juan Estuary"/>
    <n v="1"/>
    <x v="0"/>
    <s v="Wild"/>
    <x v="0"/>
    <n v="3"/>
    <n v="1"/>
    <n v="2"/>
    <n v="53"/>
    <s v="BS"/>
  </r>
  <r>
    <n v="23"/>
    <x v="0"/>
    <n v="6"/>
    <x v="2"/>
    <n v="6"/>
    <x v="10"/>
    <d v="1899-12-30T14:36:00"/>
    <x v="11"/>
    <s v="Q4, u/s of Tanis's template site"/>
    <s v="San Juan Estuary"/>
    <n v="1"/>
    <x v="2"/>
    <s v="Wild"/>
    <x v="1"/>
    <n v="8"/>
    <n v="1"/>
    <n v="5"/>
    <n v="7"/>
    <s v="BS"/>
  </r>
  <r>
    <n v="23"/>
    <x v="0"/>
    <n v="6"/>
    <x v="2"/>
    <n v="6"/>
    <x v="10"/>
    <d v="1899-12-30T14:36:00"/>
    <x v="11"/>
    <s v="Q4, u/s of Tanis's template site"/>
    <s v="San Juan Estuary"/>
    <n v="1"/>
    <x v="3"/>
    <s v="Wild"/>
    <x v="1"/>
    <n v="9"/>
    <n v="1"/>
    <n v="5"/>
    <n v="1"/>
    <s v="BS"/>
  </r>
  <r>
    <n v="23"/>
    <x v="0"/>
    <n v="6"/>
    <x v="2"/>
    <n v="6"/>
    <x v="10"/>
    <d v="1899-12-30T14:36:00"/>
    <x v="11"/>
    <s v="Q4, u/s of Tanis's template site"/>
    <s v="San Juan Estuary"/>
    <n v="1"/>
    <x v="5"/>
    <s v="Wild"/>
    <x v="2"/>
    <n v="15"/>
    <n v="1"/>
    <n v="4"/>
    <n v="4"/>
    <s v="BS"/>
  </r>
  <r>
    <n v="23"/>
    <x v="0"/>
    <n v="6"/>
    <x v="2"/>
    <n v="6"/>
    <x v="10"/>
    <d v="1899-12-30T14:36:00"/>
    <x v="11"/>
    <s v="Q4, u/s of Tanis's template site"/>
    <s v="San Juan Estuary"/>
    <n v="1"/>
    <x v="10"/>
    <s v="Wild"/>
    <x v="2"/>
    <n v="13"/>
    <n v="1"/>
    <n v="4"/>
    <n v="7"/>
    <s v="BS"/>
  </r>
  <r>
    <n v="23"/>
    <x v="0"/>
    <n v="6"/>
    <x v="2"/>
    <n v="6"/>
    <x v="10"/>
    <d v="1899-12-30T16:05:00"/>
    <x v="10"/>
    <s v="Q Helen, top of Island Road"/>
    <s v="San Juan Estuary"/>
    <n v="1"/>
    <x v="0"/>
    <s v="Wild"/>
    <x v="0"/>
    <n v="3"/>
    <n v="1"/>
    <n v="2"/>
    <n v="15"/>
    <s v="BS"/>
  </r>
  <r>
    <n v="23"/>
    <x v="0"/>
    <n v="6"/>
    <x v="2"/>
    <n v="6"/>
    <x v="10"/>
    <d v="1899-12-30T16:05:00"/>
    <x v="10"/>
    <s v="Q Helen, top of Island Road"/>
    <s v="San Juan Estuary"/>
    <n v="1"/>
    <x v="2"/>
    <s v="Wild"/>
    <x v="1"/>
    <n v="8"/>
    <n v="1"/>
    <n v="5"/>
    <n v="3"/>
    <s v="BS"/>
  </r>
  <r>
    <n v="23"/>
    <x v="0"/>
    <n v="6"/>
    <x v="2"/>
    <n v="7"/>
    <x v="11"/>
    <d v="1899-12-30T11:50:00"/>
    <x v="8"/>
    <s v="Q01, left bank Gordon up from confluence"/>
    <s v="Gordon Estuary"/>
    <n v="1"/>
    <x v="0"/>
    <s v="Wild"/>
    <x v="0"/>
    <n v="3"/>
    <n v="1"/>
    <n v="2"/>
    <n v="10"/>
    <s v="BS"/>
  </r>
  <r>
    <n v="23"/>
    <x v="0"/>
    <n v="6"/>
    <x v="2"/>
    <n v="7"/>
    <x v="11"/>
    <d v="1899-12-30T11:50:00"/>
    <x v="8"/>
    <s v="Q01, left bank Gordon up from confluence"/>
    <s v="Gordon Estuary"/>
    <n v="1"/>
    <x v="7"/>
    <s v="Wild"/>
    <x v="1"/>
    <n v="16"/>
    <n v="1"/>
    <n v="5"/>
    <n v="1"/>
    <s v="BS"/>
  </r>
  <r>
    <n v="23"/>
    <x v="0"/>
    <n v="6"/>
    <x v="2"/>
    <n v="7"/>
    <x v="11"/>
    <d v="1899-12-30T12:50:00"/>
    <x v="13"/>
    <s v="Q02, Site 5 natural marsh middle channel"/>
    <s v="Gordon Estuary"/>
    <n v="1"/>
    <x v="0"/>
    <s v="Wild"/>
    <x v="0"/>
    <n v="3"/>
    <n v="1"/>
    <n v="2"/>
    <n v="4"/>
    <s v="PS"/>
  </r>
  <r>
    <n v="23"/>
    <x v="0"/>
    <n v="6"/>
    <x v="2"/>
    <n v="7"/>
    <x v="11"/>
    <d v="1899-12-30T15:30:00"/>
    <x v="14"/>
    <s v="Site 1 salt marsh"/>
    <s v="Gordon Estuary"/>
    <n v="1"/>
    <x v="0"/>
    <s v="Wild"/>
    <x v="0"/>
    <n v="3"/>
    <n v="1"/>
    <n v="2"/>
    <n v="2"/>
    <s v="PS"/>
  </r>
  <r>
    <n v="23"/>
    <x v="0"/>
    <n v="6"/>
    <x v="2"/>
    <n v="7"/>
    <x v="11"/>
    <d v="1899-12-30T15:30:00"/>
    <x v="14"/>
    <s v="Site 1 salt marsh"/>
    <s v="Gordon Estuary"/>
    <n v="1"/>
    <x v="2"/>
    <s v="Wild"/>
    <x v="1"/>
    <n v="8"/>
    <n v="1"/>
    <n v="5"/>
    <s v="lots"/>
    <s v="PS"/>
  </r>
  <r>
    <n v="23"/>
    <x v="0"/>
    <n v="6"/>
    <x v="2"/>
    <n v="7"/>
    <x v="11"/>
    <d v="1899-12-30T15:30:00"/>
    <x v="14"/>
    <s v="Site 1 salt marsh"/>
    <s v="Gordon Estuary"/>
    <n v="1"/>
    <x v="3"/>
    <s v="Wild"/>
    <x v="1"/>
    <n v="9"/>
    <n v="1"/>
    <n v="5"/>
    <s v="lots"/>
    <s v="PS"/>
  </r>
  <r>
    <n v="23"/>
    <x v="0"/>
    <n v="6"/>
    <x v="2"/>
    <n v="7"/>
    <x v="11"/>
    <d v="1899-12-30T15:30:00"/>
    <x v="14"/>
    <s v="Site 1 salt marsh"/>
    <s v="Gordon Estuary"/>
    <n v="1"/>
    <x v="4"/>
    <s v="Wild"/>
    <x v="2"/>
    <n v="18"/>
    <n v="1"/>
    <n v="4"/>
    <s v="lots"/>
    <s v="PS"/>
  </r>
  <r>
    <n v="23"/>
    <x v="0"/>
    <n v="6"/>
    <x v="2"/>
    <n v="7"/>
    <x v="11"/>
    <d v="1899-12-30T15:30:00"/>
    <x v="14"/>
    <s v="Site 1 salt marsh"/>
    <s v="Gordon Estuary"/>
    <n v="1"/>
    <x v="5"/>
    <s v="Wild"/>
    <x v="2"/>
    <n v="15"/>
    <n v="1"/>
    <n v="4"/>
    <s v="lots"/>
    <s v="PS"/>
  </r>
  <r>
    <n v="23"/>
    <x v="0"/>
    <n v="6"/>
    <x v="2"/>
    <n v="7"/>
    <x v="11"/>
    <d v="1899-12-30T15:30:00"/>
    <x v="14"/>
    <s v="Site 1 salt marsh"/>
    <s v="Gordon Estuary"/>
    <n v="1"/>
    <x v="10"/>
    <s v="Wild"/>
    <x v="2"/>
    <n v="13"/>
    <n v="1"/>
    <n v="4"/>
    <s v="lots"/>
    <s v="PS"/>
  </r>
  <r>
    <n v="24"/>
    <x v="0"/>
    <n v="6"/>
    <x v="2"/>
    <n v="12"/>
    <x v="12"/>
    <d v="1899-12-30T08:55:00"/>
    <x v="6"/>
    <s v="Smokies"/>
    <s v="Gordon Estuary"/>
    <n v="1"/>
    <x v="2"/>
    <s v="Wild"/>
    <x v="1"/>
    <n v="8"/>
    <n v="1"/>
    <n v="5"/>
    <n v="7"/>
    <s v="BS"/>
  </r>
  <r>
    <n v="24"/>
    <x v="0"/>
    <n v="6"/>
    <x v="2"/>
    <n v="12"/>
    <x v="12"/>
    <d v="1899-12-30T08:55:00"/>
    <x v="6"/>
    <s v="Smokies"/>
    <s v="Gordon Estuary"/>
    <n v="1"/>
    <x v="3"/>
    <s v="Wild"/>
    <x v="1"/>
    <n v="9"/>
    <n v="1"/>
    <n v="5"/>
    <n v="36"/>
    <s v="BS"/>
  </r>
  <r>
    <n v="24"/>
    <x v="0"/>
    <n v="6"/>
    <x v="2"/>
    <n v="12"/>
    <x v="12"/>
    <d v="1899-12-30T08:55:00"/>
    <x v="6"/>
    <s v="Smokies"/>
    <s v="Gordon Estuary"/>
    <n v="1"/>
    <x v="4"/>
    <s v="Wild"/>
    <x v="2"/>
    <n v="18"/>
    <n v="1"/>
    <n v="4"/>
    <n v="3"/>
    <s v="BS"/>
  </r>
  <r>
    <n v="24"/>
    <x v="0"/>
    <n v="6"/>
    <x v="2"/>
    <n v="12"/>
    <x v="12"/>
    <d v="1899-12-30T08:55:00"/>
    <x v="6"/>
    <s v="Smokies"/>
    <s v="Gordon Estuary"/>
    <n v="1"/>
    <x v="5"/>
    <s v="Wild"/>
    <x v="2"/>
    <n v="15"/>
    <n v="1"/>
    <n v="4"/>
    <n v="32"/>
    <s v="BS"/>
  </r>
  <r>
    <n v="24"/>
    <x v="0"/>
    <n v="6"/>
    <x v="2"/>
    <n v="12"/>
    <x v="12"/>
    <d v="1899-12-30T08:55:00"/>
    <x v="6"/>
    <s v="Smokies"/>
    <s v="Gordon Estuary"/>
    <n v="1"/>
    <x v="10"/>
    <s v="Wild"/>
    <x v="2"/>
    <n v="13"/>
    <n v="1"/>
    <n v="4"/>
    <n v="5"/>
    <s v="BS"/>
  </r>
  <r>
    <n v="24"/>
    <x v="0"/>
    <n v="6"/>
    <x v="2"/>
    <n v="12"/>
    <x v="12"/>
    <d v="1899-12-30T09:07:00"/>
    <x v="1"/>
    <s v="Gallaugher's"/>
    <s v="Gordon Estuary"/>
    <n v="1"/>
    <x v="0"/>
    <s v="Wild"/>
    <x v="0"/>
    <n v="3"/>
    <n v="1"/>
    <n v="2"/>
    <n v="6"/>
    <s v="BS"/>
  </r>
  <r>
    <n v="24"/>
    <x v="0"/>
    <n v="6"/>
    <x v="2"/>
    <n v="12"/>
    <x v="12"/>
    <d v="1899-12-30T09:07:00"/>
    <x v="1"/>
    <s v="Gallaugher's"/>
    <s v="Gordon Estuary"/>
    <n v="1"/>
    <x v="2"/>
    <s v="Wild"/>
    <x v="1"/>
    <n v="8"/>
    <n v="1"/>
    <n v="5"/>
    <n v="5"/>
    <s v="BS"/>
  </r>
  <r>
    <n v="24"/>
    <x v="0"/>
    <n v="6"/>
    <x v="2"/>
    <n v="12"/>
    <x v="12"/>
    <d v="1899-12-30T09:07:00"/>
    <x v="1"/>
    <s v="Gallaugher's"/>
    <s v="Gordon Estuary"/>
    <n v="1"/>
    <x v="3"/>
    <s v="Wild"/>
    <x v="1"/>
    <n v="9"/>
    <n v="1"/>
    <n v="5"/>
    <n v="75"/>
    <s v="BS"/>
  </r>
  <r>
    <n v="24"/>
    <x v="0"/>
    <n v="6"/>
    <x v="2"/>
    <n v="12"/>
    <x v="12"/>
    <d v="1899-12-30T09:07:00"/>
    <x v="1"/>
    <s v="Gallaugher's"/>
    <s v="Gordon Estuary"/>
    <n v="1"/>
    <x v="4"/>
    <s v="Wild"/>
    <x v="2"/>
    <n v="18"/>
    <n v="1"/>
    <n v="4"/>
    <n v="3"/>
    <s v="BS"/>
  </r>
  <r>
    <n v="24"/>
    <x v="0"/>
    <n v="6"/>
    <x v="2"/>
    <n v="12"/>
    <x v="12"/>
    <d v="1899-12-30T09:07:00"/>
    <x v="1"/>
    <s v="Gallaugher's"/>
    <s v="Gordon Estuary"/>
    <n v="1"/>
    <x v="5"/>
    <s v="Wild"/>
    <x v="2"/>
    <n v="15"/>
    <n v="1"/>
    <n v="4"/>
    <n v="5"/>
    <s v="BS"/>
  </r>
  <r>
    <n v="24"/>
    <x v="0"/>
    <n v="6"/>
    <x v="2"/>
    <n v="12"/>
    <x v="12"/>
    <d v="1899-12-30T09:07:00"/>
    <x v="1"/>
    <s v="Gallaugher's"/>
    <s v="Gordon Estuary"/>
    <n v="1"/>
    <x v="6"/>
    <s v="Wild"/>
    <x v="2"/>
    <n v="11"/>
    <n v="1"/>
    <n v="4"/>
    <n v="5"/>
    <s v="BS"/>
  </r>
  <r>
    <n v="24"/>
    <x v="0"/>
    <n v="6"/>
    <x v="2"/>
    <n v="12"/>
    <x v="12"/>
    <d v="1899-12-30T09:07:00"/>
    <x v="1"/>
    <s v="Gallaugher's"/>
    <s v="Gordon Estuary"/>
    <n v="1"/>
    <x v="10"/>
    <s v="Wild"/>
    <x v="2"/>
    <n v="13"/>
    <n v="1"/>
    <n v="4"/>
    <n v="2"/>
    <s v="BS"/>
  </r>
  <r>
    <n v="24"/>
    <x v="0"/>
    <n v="6"/>
    <x v="2"/>
    <n v="12"/>
    <x v="12"/>
    <d v="1899-12-30T10:04:00"/>
    <x v="0"/>
    <s v="Pacheedah Shores Boat Ramp"/>
    <s v="Gordon Estuary"/>
    <n v="1"/>
    <x v="0"/>
    <s v="Wild"/>
    <x v="3"/>
    <n v="3"/>
    <n v="1"/>
    <n v="3"/>
    <n v="1"/>
    <s v="BS"/>
  </r>
  <r>
    <n v="24"/>
    <x v="0"/>
    <n v="6"/>
    <x v="2"/>
    <n v="12"/>
    <x v="12"/>
    <d v="1899-12-30T10:04:00"/>
    <x v="0"/>
    <s v="Pacheedah Shores Boat Ramp"/>
    <s v="Gordon Estuary"/>
    <n v="1"/>
    <x v="0"/>
    <s v="Wild"/>
    <x v="0"/>
    <n v="3"/>
    <n v="1"/>
    <n v="2"/>
    <n v="8"/>
    <s v="BS"/>
  </r>
  <r>
    <n v="24"/>
    <x v="0"/>
    <n v="6"/>
    <x v="2"/>
    <n v="12"/>
    <x v="12"/>
    <d v="1899-12-30T10:04:00"/>
    <x v="0"/>
    <s v="Pacheedah Shores Boat Ramp"/>
    <s v="Gordon Estuary"/>
    <n v="1"/>
    <x v="2"/>
    <s v="Wild"/>
    <x v="1"/>
    <n v="8"/>
    <n v="1"/>
    <n v="5"/>
    <n v="15"/>
    <s v="BS"/>
  </r>
  <r>
    <n v="24"/>
    <x v="0"/>
    <n v="6"/>
    <x v="2"/>
    <n v="12"/>
    <x v="12"/>
    <d v="1899-12-30T10:04:00"/>
    <x v="0"/>
    <s v="Pacheedah Shores Boat Ramp"/>
    <s v="Gordon Estuary"/>
    <n v="1"/>
    <x v="3"/>
    <s v="Wild"/>
    <x v="1"/>
    <n v="9"/>
    <n v="1"/>
    <n v="5"/>
    <n v="21"/>
    <s v="BS"/>
  </r>
  <r>
    <n v="24"/>
    <x v="0"/>
    <n v="6"/>
    <x v="2"/>
    <n v="12"/>
    <x v="12"/>
    <d v="1899-12-30T10:04:00"/>
    <x v="0"/>
    <s v="Pacheedah Shores Boat Ramp"/>
    <s v="Gordon Estuary"/>
    <n v="1"/>
    <x v="4"/>
    <s v="Wild"/>
    <x v="2"/>
    <n v="18"/>
    <n v="1"/>
    <n v="4"/>
    <n v="14"/>
    <s v="BS"/>
  </r>
  <r>
    <n v="24"/>
    <x v="0"/>
    <n v="6"/>
    <x v="2"/>
    <n v="12"/>
    <x v="12"/>
    <d v="1899-12-30T10:04:00"/>
    <x v="0"/>
    <s v="Pacheedah Shores Boat Ramp"/>
    <s v="Gordon Estuary"/>
    <n v="1"/>
    <x v="5"/>
    <s v="Wild"/>
    <x v="2"/>
    <n v="15"/>
    <n v="1"/>
    <n v="4"/>
    <n v="9"/>
    <s v="BS"/>
  </r>
  <r>
    <n v="24"/>
    <x v="0"/>
    <n v="6"/>
    <x v="2"/>
    <n v="12"/>
    <x v="12"/>
    <d v="1899-12-30T10:04:00"/>
    <x v="0"/>
    <s v="Pacheedah Shores Boat Ramp"/>
    <s v="Gordon Estuary"/>
    <n v="1"/>
    <x v="6"/>
    <s v="Wild"/>
    <x v="2"/>
    <n v="11"/>
    <n v="1"/>
    <n v="4"/>
    <n v="1"/>
    <s v="BS"/>
  </r>
  <r>
    <n v="24"/>
    <x v="0"/>
    <n v="6"/>
    <x v="2"/>
    <n v="12"/>
    <x v="12"/>
    <d v="1899-12-30T10:04:00"/>
    <x v="0"/>
    <s v="Pacheedah Shores Boat Ramp"/>
    <s v="Gordon Estuary"/>
    <n v="1"/>
    <x v="10"/>
    <s v="Wild"/>
    <x v="2"/>
    <n v="13"/>
    <n v="1"/>
    <n v="4"/>
    <n v="53"/>
    <s v="BS"/>
  </r>
  <r>
    <n v="24"/>
    <x v="0"/>
    <n v="6"/>
    <x v="2"/>
    <n v="12"/>
    <x v="12"/>
    <d v="1899-12-30T10:04:00"/>
    <x v="0"/>
    <s v="Pacheedah Shores Boat Ramp"/>
    <s v="Gordon Estuary"/>
    <n v="1"/>
    <x v="11"/>
    <s v="Wild"/>
    <x v="1"/>
    <n v="20"/>
    <n v="1"/>
    <n v="5"/>
    <n v="1"/>
    <s v="BS"/>
  </r>
  <r>
    <n v="24"/>
    <x v="0"/>
    <n v="6"/>
    <x v="2"/>
    <n v="12"/>
    <x v="12"/>
    <d v="1899-12-30T10:39:00"/>
    <x v="6"/>
    <s v="Smokies"/>
    <s v="Gordon Estuary"/>
    <n v="1"/>
    <x v="2"/>
    <s v="Wild"/>
    <x v="1"/>
    <n v="8"/>
    <n v="1"/>
    <n v="5"/>
    <n v="7"/>
    <s v="BS"/>
  </r>
  <r>
    <n v="24"/>
    <x v="0"/>
    <n v="6"/>
    <x v="2"/>
    <n v="12"/>
    <x v="12"/>
    <d v="1899-12-30T10:39:00"/>
    <x v="6"/>
    <s v="Smokies"/>
    <s v="Gordon Estuary"/>
    <n v="1"/>
    <x v="0"/>
    <s v="Wild"/>
    <x v="0"/>
    <n v="3"/>
    <n v="1"/>
    <n v="2"/>
    <n v="8"/>
    <s v="BS"/>
  </r>
  <r>
    <n v="24"/>
    <x v="0"/>
    <n v="6"/>
    <x v="2"/>
    <n v="12"/>
    <x v="12"/>
    <d v="1899-12-30T10:39:00"/>
    <x v="6"/>
    <s v="Smokies"/>
    <s v="Gordon Estuary"/>
    <n v="1"/>
    <x v="3"/>
    <s v="Wild"/>
    <x v="1"/>
    <n v="9"/>
    <n v="1"/>
    <n v="5"/>
    <n v="13"/>
    <s v="BS"/>
  </r>
  <r>
    <n v="24"/>
    <x v="0"/>
    <n v="6"/>
    <x v="2"/>
    <n v="12"/>
    <x v="12"/>
    <d v="1899-12-30T10:39:00"/>
    <x v="6"/>
    <s v="Smokies"/>
    <s v="Gordon Estuary"/>
    <n v="1"/>
    <x v="3"/>
    <s v="Wild"/>
    <x v="1"/>
    <n v="9"/>
    <n v="1"/>
    <n v="5"/>
    <n v="21"/>
    <s v="BS"/>
  </r>
  <r>
    <n v="24"/>
    <x v="0"/>
    <n v="6"/>
    <x v="2"/>
    <n v="12"/>
    <x v="12"/>
    <d v="1899-12-30T10:39:00"/>
    <x v="6"/>
    <s v="Smokies"/>
    <s v="Gordon Estuary"/>
    <n v="1"/>
    <x v="4"/>
    <s v="Wild"/>
    <x v="2"/>
    <n v="18"/>
    <n v="1"/>
    <n v="4"/>
    <n v="5"/>
    <s v="BS"/>
  </r>
  <r>
    <n v="24"/>
    <x v="0"/>
    <n v="6"/>
    <x v="2"/>
    <n v="12"/>
    <x v="12"/>
    <d v="1899-12-30T10:39:00"/>
    <x v="6"/>
    <s v="Smokies"/>
    <s v="Gordon Estuary"/>
    <n v="1"/>
    <x v="5"/>
    <s v="Wild"/>
    <x v="2"/>
    <n v="15"/>
    <n v="1"/>
    <n v="4"/>
    <n v="16"/>
    <s v="BS"/>
  </r>
  <r>
    <n v="24"/>
    <x v="0"/>
    <n v="6"/>
    <x v="2"/>
    <n v="12"/>
    <x v="12"/>
    <d v="1899-12-30T10:39:00"/>
    <x v="6"/>
    <s v="Smokies"/>
    <s v="Gordon Estuary"/>
    <n v="1"/>
    <x v="10"/>
    <s v="Wild"/>
    <x v="2"/>
    <n v="13"/>
    <n v="1"/>
    <n v="4"/>
    <n v="14"/>
    <s v="BS"/>
  </r>
  <r>
    <n v="24"/>
    <x v="0"/>
    <n v="6"/>
    <x v="2"/>
    <n v="12"/>
    <x v="12"/>
    <d v="1899-12-30T10:55:00"/>
    <x v="9"/>
    <s v="Q Jeff (right bank opposite N. Arm confl.)"/>
    <s v="Gordon Estuary"/>
    <n v="1"/>
    <x v="2"/>
    <s v="Wild"/>
    <x v="1"/>
    <n v="8"/>
    <n v="1"/>
    <n v="5"/>
    <n v="1"/>
    <s v="BS"/>
  </r>
  <r>
    <n v="24"/>
    <x v="0"/>
    <n v="6"/>
    <x v="2"/>
    <n v="12"/>
    <x v="12"/>
    <d v="1899-12-30T10:55:00"/>
    <x v="9"/>
    <s v="Q Jeff (right bank opposite N. Arm confl.)"/>
    <s v="Gordon Estuary"/>
    <n v="1"/>
    <x v="3"/>
    <s v="Wild"/>
    <x v="1"/>
    <n v="9"/>
    <n v="1"/>
    <n v="5"/>
    <n v="3"/>
    <s v="BS"/>
  </r>
  <r>
    <n v="24"/>
    <x v="0"/>
    <n v="6"/>
    <x v="2"/>
    <n v="12"/>
    <x v="12"/>
    <d v="1899-12-30T10:55:00"/>
    <x v="9"/>
    <s v="Q Jeff (right bank opposite N. Arm confl.)"/>
    <s v="Gordon Estuary"/>
    <n v="1"/>
    <x v="4"/>
    <s v="Wild"/>
    <x v="2"/>
    <n v="18"/>
    <n v="1"/>
    <n v="4"/>
    <n v="5"/>
    <s v="BS"/>
  </r>
  <r>
    <n v="24"/>
    <x v="0"/>
    <n v="6"/>
    <x v="2"/>
    <n v="12"/>
    <x v="12"/>
    <d v="1899-12-30T10:55:00"/>
    <x v="9"/>
    <s v="Q Jeff (right bank opposite N. Arm confl.)"/>
    <s v="Gordon Estuary"/>
    <n v="1"/>
    <x v="5"/>
    <s v="Wild"/>
    <x v="2"/>
    <n v="15"/>
    <n v="1"/>
    <n v="4"/>
    <n v="47"/>
    <s v="BS"/>
  </r>
  <r>
    <n v="24"/>
    <x v="0"/>
    <n v="6"/>
    <x v="2"/>
    <n v="12"/>
    <x v="12"/>
    <d v="1899-12-30T10:55:00"/>
    <x v="9"/>
    <s v="Q Jeff (right bank opposite N. Arm confl.)"/>
    <s v="Gordon Estuary"/>
    <n v="1"/>
    <x v="10"/>
    <s v="Wild"/>
    <x v="2"/>
    <n v="13"/>
    <n v="1"/>
    <n v="4"/>
    <n v="11"/>
    <s v="BS"/>
  </r>
  <r>
    <n v="24"/>
    <x v="0"/>
    <n v="6"/>
    <x v="2"/>
    <n v="12"/>
    <x v="12"/>
    <d v="1899-12-30T11:47:00"/>
    <x v="4"/>
    <s v="Butch's (Gordon R.)"/>
    <s v="Gordon Estuary"/>
    <n v="1"/>
    <x v="0"/>
    <s v="Wild"/>
    <x v="0"/>
    <n v="3"/>
    <n v="1"/>
    <n v="2"/>
    <n v="1"/>
    <s v="BS"/>
  </r>
  <r>
    <n v="24"/>
    <x v="0"/>
    <n v="6"/>
    <x v="2"/>
    <n v="12"/>
    <x v="12"/>
    <d v="1899-12-30T11:47:00"/>
    <x v="4"/>
    <s v="Butch's (Gordon R.)"/>
    <s v="Gordon Estuary"/>
    <n v="1"/>
    <x v="2"/>
    <s v="Wild"/>
    <x v="1"/>
    <n v="8"/>
    <n v="1"/>
    <n v="5"/>
    <n v="2"/>
    <s v="BS"/>
  </r>
  <r>
    <n v="24"/>
    <x v="0"/>
    <n v="6"/>
    <x v="2"/>
    <n v="12"/>
    <x v="12"/>
    <d v="1899-12-30T11:47:00"/>
    <x v="4"/>
    <s v="Butch's (Gordon R.)"/>
    <s v="Gordon Estuary"/>
    <n v="1"/>
    <x v="8"/>
    <s v="Wild"/>
    <x v="1"/>
    <n v="14"/>
    <n v="1"/>
    <n v="5"/>
    <n v="1000"/>
    <s v="BS"/>
  </r>
  <r>
    <n v="24"/>
    <x v="0"/>
    <n v="6"/>
    <x v="2"/>
    <n v="12"/>
    <x v="12"/>
    <d v="1899-12-30T12:04:00"/>
    <x v="8"/>
    <s v="Q01, left bank Gordon up from confluence"/>
    <s v="Gordon Estuary"/>
    <n v="1"/>
    <x v="0"/>
    <s v="Wild"/>
    <x v="0"/>
    <n v="3"/>
    <n v="1"/>
    <n v="2"/>
    <n v="11"/>
    <s v="BS"/>
  </r>
  <r>
    <n v="24"/>
    <x v="0"/>
    <n v="6"/>
    <x v="2"/>
    <n v="12"/>
    <x v="12"/>
    <d v="1899-12-30T12:04:00"/>
    <x v="8"/>
    <s v="Q01, left bank Gordon up from confluence"/>
    <s v="Gordon Estuary"/>
    <n v="1"/>
    <x v="2"/>
    <s v="Wild"/>
    <x v="1"/>
    <n v="8"/>
    <n v="1"/>
    <n v="5"/>
    <n v="9"/>
    <s v="BS"/>
  </r>
  <r>
    <n v="24"/>
    <x v="0"/>
    <n v="6"/>
    <x v="2"/>
    <n v="12"/>
    <x v="12"/>
    <d v="1899-12-30T12:04:00"/>
    <x v="8"/>
    <s v="Q01, left bank Gordon up from confluence"/>
    <s v="Gordon Estuary"/>
    <n v="1"/>
    <x v="4"/>
    <s v="Wild"/>
    <x v="2"/>
    <n v="18"/>
    <n v="1"/>
    <n v="4"/>
    <n v="10"/>
    <s v="BS"/>
  </r>
  <r>
    <n v="24"/>
    <x v="0"/>
    <n v="6"/>
    <x v="2"/>
    <n v="12"/>
    <x v="12"/>
    <d v="1899-12-30T12:04:00"/>
    <x v="8"/>
    <s v="Q01, left bank Gordon up from confluence"/>
    <s v="Gordon Estuary"/>
    <n v="1"/>
    <x v="5"/>
    <s v="Wild"/>
    <x v="2"/>
    <n v="15"/>
    <n v="1"/>
    <n v="4"/>
    <n v="28"/>
    <s v="BS"/>
  </r>
  <r>
    <n v="24"/>
    <x v="0"/>
    <n v="6"/>
    <x v="2"/>
    <n v="12"/>
    <x v="12"/>
    <d v="1899-12-30T12:04:00"/>
    <x v="8"/>
    <s v="Q01, left bank Gordon up from confluence"/>
    <s v="Gordon Estuary"/>
    <n v="1"/>
    <x v="10"/>
    <s v="Wild"/>
    <x v="2"/>
    <n v="13"/>
    <n v="1"/>
    <n v="4"/>
    <n v="10"/>
    <s v="BS"/>
  </r>
  <r>
    <n v="24"/>
    <x v="0"/>
    <n v="6"/>
    <x v="2"/>
    <n v="13"/>
    <x v="13"/>
    <d v="1899-12-30T12:35:00"/>
    <x v="10"/>
    <s v="Q Helen, top of Island Road"/>
    <s v="San Juan Estuary"/>
    <n v="1"/>
    <x v="0"/>
    <s v="Wild"/>
    <x v="0"/>
    <n v="3"/>
    <n v="1"/>
    <n v="2"/>
    <n v="19"/>
    <s v="BS"/>
  </r>
  <r>
    <n v="24"/>
    <x v="0"/>
    <n v="6"/>
    <x v="2"/>
    <n v="13"/>
    <x v="13"/>
    <d v="1899-12-30T12:35:00"/>
    <x v="10"/>
    <s v="Q Helen, top of Island Road"/>
    <s v="San Juan Estuary"/>
    <n v="1"/>
    <x v="2"/>
    <s v="Wild"/>
    <x v="1"/>
    <n v="8"/>
    <n v="1"/>
    <n v="5"/>
    <n v="19"/>
    <s v="BS"/>
  </r>
  <r>
    <n v="24"/>
    <x v="0"/>
    <n v="6"/>
    <x v="2"/>
    <n v="13"/>
    <x v="13"/>
    <d v="1899-12-30T09:50:00"/>
    <x v="15"/>
    <s v="Q07, Central/South Arm confluence"/>
    <s v="San Juan Estuary"/>
    <n v="1"/>
    <x v="9"/>
    <s v="Wild"/>
    <x v="3"/>
    <n v="5"/>
    <n v="1"/>
    <n v="3"/>
    <n v="138"/>
    <s v="BS"/>
  </r>
  <r>
    <n v="24"/>
    <x v="0"/>
    <n v="6"/>
    <x v="2"/>
    <n v="13"/>
    <x v="13"/>
    <d v="1899-12-30T09:50:00"/>
    <x v="15"/>
    <s v="Q07, Central/South Arm confluence"/>
    <s v="San Juan Estuary"/>
    <n v="1"/>
    <x v="9"/>
    <s v="Wild"/>
    <x v="0"/>
    <n v="5"/>
    <n v="1"/>
    <n v="2"/>
    <n v="10"/>
    <s v="BS"/>
  </r>
  <r>
    <n v="24"/>
    <x v="0"/>
    <n v="6"/>
    <x v="2"/>
    <n v="13"/>
    <x v="13"/>
    <d v="1899-12-30T09:50:00"/>
    <x v="15"/>
    <s v="Q07, Central/South Arm confluence"/>
    <s v="San Juan Estuary"/>
    <n v="1"/>
    <x v="0"/>
    <s v="Wild"/>
    <x v="3"/>
    <n v="3"/>
    <n v="1"/>
    <n v="3"/>
    <n v="5"/>
    <s v="BS"/>
  </r>
  <r>
    <n v="24"/>
    <x v="0"/>
    <n v="6"/>
    <x v="2"/>
    <n v="13"/>
    <x v="13"/>
    <d v="1899-12-30T09:50:00"/>
    <x v="15"/>
    <s v="Q07, Central/South Arm confluence"/>
    <s v="San Juan Estuary"/>
    <n v="1"/>
    <x v="0"/>
    <s v="Wild"/>
    <x v="0"/>
    <n v="3"/>
    <n v="1"/>
    <n v="2"/>
    <n v="6"/>
    <s v="BS"/>
  </r>
  <r>
    <n v="24"/>
    <x v="0"/>
    <n v="6"/>
    <x v="2"/>
    <n v="13"/>
    <x v="13"/>
    <d v="1899-12-30T09:50:00"/>
    <x v="15"/>
    <s v="Q07, Central/South Arm confluence"/>
    <s v="San Juan Estuary"/>
    <n v="1"/>
    <x v="2"/>
    <s v="Wild"/>
    <x v="1"/>
    <n v="8"/>
    <n v="1"/>
    <n v="5"/>
    <n v="3"/>
    <s v="BS"/>
  </r>
  <r>
    <n v="24"/>
    <x v="0"/>
    <n v="6"/>
    <x v="2"/>
    <n v="13"/>
    <x v="13"/>
    <d v="1899-12-30T09:50:00"/>
    <x v="15"/>
    <s v="Q07, Central/South Arm confluence"/>
    <s v="San Juan Estuary"/>
    <n v="1"/>
    <x v="4"/>
    <s v="Wild"/>
    <x v="2"/>
    <n v="18"/>
    <n v="1"/>
    <n v="4"/>
    <n v="1"/>
    <s v="BS"/>
  </r>
  <r>
    <n v="24"/>
    <x v="0"/>
    <n v="6"/>
    <x v="2"/>
    <n v="13"/>
    <x v="13"/>
    <d v="1899-12-30T09:50:00"/>
    <x v="15"/>
    <s v="Q07, Central/South Arm confluence"/>
    <s v="San Juan Estuary"/>
    <n v="1"/>
    <x v="5"/>
    <s v="Wild"/>
    <x v="2"/>
    <n v="15"/>
    <n v="1"/>
    <n v="4"/>
    <n v="10"/>
    <s v="BS"/>
  </r>
  <r>
    <n v="24"/>
    <x v="0"/>
    <n v="6"/>
    <x v="2"/>
    <n v="13"/>
    <x v="13"/>
    <d v="1899-12-30T09:50:00"/>
    <x v="15"/>
    <s v="Q07, Central/South Arm confluence"/>
    <s v="San Juan Estuary"/>
    <n v="1"/>
    <x v="10"/>
    <s v="Wild"/>
    <x v="2"/>
    <n v="13"/>
    <n v="1"/>
    <n v="4"/>
    <n v="12"/>
    <s v="BS"/>
  </r>
  <r>
    <n v="24"/>
    <x v="0"/>
    <n v="6"/>
    <x v="2"/>
    <n v="13"/>
    <x v="13"/>
    <d v="1899-12-30T09:50:00"/>
    <x v="15"/>
    <s v="Q07, Central/South Arm confluence"/>
    <s v="San Juan Estuary"/>
    <n v="1"/>
    <x v="8"/>
    <s v="Wild"/>
    <x v="1"/>
    <n v="14"/>
    <n v="1"/>
    <n v="5"/>
    <n v="15"/>
    <s v="BS"/>
  </r>
  <r>
    <n v="24"/>
    <x v="0"/>
    <n v="6"/>
    <x v="2"/>
    <n v="13"/>
    <x v="13"/>
    <d v="1899-12-30T11:38:00"/>
    <x v="11"/>
    <s v="Q4, u/s of Tanis's template site"/>
    <s v="San Juan Estuary"/>
    <n v="1"/>
    <x v="9"/>
    <s v="Wild"/>
    <x v="3"/>
    <n v="5"/>
    <n v="1"/>
    <n v="3"/>
    <n v="1"/>
    <s v="BS"/>
  </r>
  <r>
    <n v="24"/>
    <x v="0"/>
    <n v="6"/>
    <x v="2"/>
    <n v="13"/>
    <x v="13"/>
    <d v="1899-12-30T11:38:00"/>
    <x v="11"/>
    <s v="Q4, u/s of Tanis's template site"/>
    <s v="San Juan Estuary"/>
    <n v="1"/>
    <x v="0"/>
    <s v="Wild"/>
    <x v="0"/>
    <n v="3"/>
    <n v="1"/>
    <n v="2"/>
    <n v="36"/>
    <s v="BS"/>
  </r>
  <r>
    <n v="24"/>
    <x v="0"/>
    <n v="6"/>
    <x v="2"/>
    <n v="13"/>
    <x v="13"/>
    <d v="1899-12-30T11:38:00"/>
    <x v="11"/>
    <s v="Q4, u/s of Tanis's template site"/>
    <s v="San Juan Estuary"/>
    <n v="1"/>
    <x v="2"/>
    <s v="Wild"/>
    <x v="1"/>
    <n v="8"/>
    <n v="1"/>
    <n v="5"/>
    <n v="2"/>
    <s v="BS"/>
  </r>
  <r>
    <n v="24"/>
    <x v="0"/>
    <n v="6"/>
    <x v="2"/>
    <n v="13"/>
    <x v="13"/>
    <d v="1899-12-30T13:05:00"/>
    <x v="3"/>
    <s v="Central Arm SJ at Island Rd Bridge"/>
    <s v="San Juan Estuary"/>
    <n v="1"/>
    <x v="0"/>
    <s v="Wild"/>
    <x v="0"/>
    <n v="3"/>
    <n v="1"/>
    <n v="2"/>
    <n v="1"/>
    <s v="BS"/>
  </r>
  <r>
    <n v="24"/>
    <x v="0"/>
    <n v="6"/>
    <x v="2"/>
    <n v="13"/>
    <x v="13"/>
    <d v="1899-12-30T13:05:00"/>
    <x v="3"/>
    <s v="Central Arm SJ at Island Rd Bridge"/>
    <s v="San Juan Estuary"/>
    <n v="1"/>
    <x v="2"/>
    <s v="Wild"/>
    <x v="1"/>
    <n v="8"/>
    <n v="1"/>
    <n v="5"/>
    <n v="30"/>
    <s v="BS"/>
  </r>
  <r>
    <n v="24"/>
    <x v="0"/>
    <n v="6"/>
    <x v="2"/>
    <n v="13"/>
    <x v="13"/>
    <d v="1899-12-30T13:05:00"/>
    <x v="3"/>
    <s v="Central Arm SJ at Island Rd Bridge"/>
    <s v="San Juan Estuary"/>
    <n v="1"/>
    <x v="5"/>
    <s v="Wild"/>
    <x v="2"/>
    <n v="15"/>
    <n v="1"/>
    <n v="4"/>
    <n v="1"/>
    <s v="BS"/>
  </r>
  <r>
    <n v="24"/>
    <x v="0"/>
    <n v="6"/>
    <x v="2"/>
    <n v="13"/>
    <x v="13"/>
    <d v="1899-12-30T13:05:00"/>
    <x v="3"/>
    <s v="Central Arm SJ at Island Rd Bridge"/>
    <s v="San Juan Estuary"/>
    <n v="1"/>
    <x v="6"/>
    <s v="Wild"/>
    <x v="2"/>
    <n v="11"/>
    <n v="1"/>
    <n v="4"/>
    <n v="4"/>
    <s v="BS"/>
  </r>
  <r>
    <n v="24"/>
    <x v="0"/>
    <n v="6"/>
    <x v="2"/>
    <n v="13"/>
    <x v="13"/>
    <d v="1899-12-30T11:07:00"/>
    <x v="2"/>
    <s v="South Arm SJ (Old Mill)"/>
    <s v="San Juan Estuary"/>
    <n v="1"/>
    <x v="0"/>
    <s v="Wild"/>
    <x v="3"/>
    <n v="3"/>
    <n v="1"/>
    <n v="3"/>
    <n v="1"/>
    <s v="BS"/>
  </r>
  <r>
    <n v="24"/>
    <x v="0"/>
    <n v="6"/>
    <x v="2"/>
    <n v="13"/>
    <x v="13"/>
    <d v="1899-12-30T11:07:00"/>
    <x v="2"/>
    <s v="South Arm SJ (Old Mill)"/>
    <s v="San Juan Estuary"/>
    <n v="1"/>
    <x v="0"/>
    <s v="Wild"/>
    <x v="0"/>
    <n v="3"/>
    <n v="1"/>
    <n v="2"/>
    <n v="3"/>
    <s v="BS"/>
  </r>
  <r>
    <n v="24"/>
    <x v="0"/>
    <n v="6"/>
    <x v="2"/>
    <n v="13"/>
    <x v="13"/>
    <d v="1899-12-30T11:07:00"/>
    <x v="2"/>
    <s v="South Arm SJ (Old Mill)"/>
    <s v="San Juan Estuary"/>
    <n v="1"/>
    <x v="3"/>
    <s v="Wild"/>
    <x v="1"/>
    <n v="9"/>
    <n v="1"/>
    <n v="5"/>
    <n v="36"/>
    <s v="BS"/>
  </r>
  <r>
    <n v="24"/>
    <x v="0"/>
    <n v="6"/>
    <x v="2"/>
    <n v="13"/>
    <x v="13"/>
    <d v="1899-12-30T11:07:00"/>
    <x v="2"/>
    <s v="South Arm SJ (Old Mill)"/>
    <s v="San Juan Estuary"/>
    <n v="1"/>
    <x v="4"/>
    <s v="Wild"/>
    <x v="2"/>
    <n v="18"/>
    <n v="1"/>
    <n v="4"/>
    <n v="4"/>
    <s v="BS"/>
  </r>
  <r>
    <n v="24"/>
    <x v="0"/>
    <n v="6"/>
    <x v="2"/>
    <n v="13"/>
    <x v="13"/>
    <d v="1899-12-30T11:07:00"/>
    <x v="2"/>
    <s v="South Arm SJ (Old Mill)"/>
    <s v="San Juan Estuary"/>
    <n v="1"/>
    <x v="5"/>
    <s v="Wild"/>
    <x v="2"/>
    <n v="15"/>
    <n v="1"/>
    <n v="4"/>
    <n v="7"/>
    <s v="BS"/>
  </r>
  <r>
    <n v="24"/>
    <x v="0"/>
    <n v="6"/>
    <x v="2"/>
    <n v="13"/>
    <x v="13"/>
    <d v="1899-12-30T11:07:00"/>
    <x v="2"/>
    <s v="South Arm SJ (Old Mill)"/>
    <s v="San Juan Estuary"/>
    <n v="1"/>
    <x v="10"/>
    <s v="Wild"/>
    <x v="2"/>
    <n v="13"/>
    <n v="1"/>
    <n v="4"/>
    <n v="16"/>
    <s v="BS"/>
  </r>
  <r>
    <n v="24"/>
    <x v="0"/>
    <n v="6"/>
    <x v="2"/>
    <n v="13"/>
    <x v="13"/>
    <d v="1899-12-30T11:07:00"/>
    <x v="2"/>
    <s v="South Arm SJ (Old Mill)"/>
    <s v="San Juan Estuary"/>
    <n v="1"/>
    <x v="11"/>
    <s v="Wild"/>
    <x v="1"/>
    <n v="20"/>
    <n v="1"/>
    <n v="5"/>
    <n v="1"/>
    <s v="BS"/>
  </r>
  <r>
    <n v="24"/>
    <x v="0"/>
    <n v="6"/>
    <x v="2"/>
    <n v="13"/>
    <x v="13"/>
    <d v="1899-12-30T14:00:00"/>
    <x v="12"/>
    <s v="Mouth of Site 7 inlet, north side"/>
    <s v="Gordon Estuary"/>
    <n v="1"/>
    <x v="0"/>
    <s v="Wild"/>
    <x v="0"/>
    <n v="3"/>
    <n v="1"/>
    <n v="2"/>
    <n v="2"/>
    <s v="PS"/>
  </r>
  <r>
    <n v="24"/>
    <x v="0"/>
    <n v="6"/>
    <x v="2"/>
    <n v="13"/>
    <x v="13"/>
    <d v="1899-12-30T14:30:00"/>
    <x v="16"/>
    <s v="Browns Slough Site 7 inlet left tidal channel"/>
    <s v="Gordon Estuary"/>
    <n v="1"/>
    <x v="0"/>
    <s v="Wild"/>
    <x v="0"/>
    <n v="3"/>
    <n v="1"/>
    <n v="2"/>
    <n v="1"/>
    <s v="PS"/>
  </r>
  <r>
    <n v="24"/>
    <x v="0"/>
    <n v="6"/>
    <x v="2"/>
    <n v="13"/>
    <x v="13"/>
    <d v="1899-12-30T15:05:00"/>
    <x v="14"/>
    <s v="Site 1 salt marsh"/>
    <s v="Gordon Estuary"/>
    <n v="1"/>
    <x v="0"/>
    <s v="Wild"/>
    <x v="0"/>
    <n v="3"/>
    <n v="1"/>
    <n v="2"/>
    <n v="9"/>
    <s v="PS"/>
  </r>
  <r>
    <n v="25"/>
    <x v="0"/>
    <n v="6"/>
    <x v="2"/>
    <n v="19"/>
    <x v="14"/>
    <d v="1899-12-30T06:32:00"/>
    <x v="6"/>
    <s v="Smokies"/>
    <s v="Gordon Estuary"/>
    <n v="1"/>
    <x v="9"/>
    <s v="Wild"/>
    <x v="3"/>
    <n v="5"/>
    <n v="1"/>
    <n v="3"/>
    <n v="2"/>
    <s v="BS"/>
  </r>
  <r>
    <n v="25"/>
    <x v="0"/>
    <n v="6"/>
    <x v="2"/>
    <n v="19"/>
    <x v="14"/>
    <d v="1899-12-30T06:32:00"/>
    <x v="6"/>
    <s v="Smokies"/>
    <s v="Gordon Estuary"/>
    <n v="1"/>
    <x v="9"/>
    <s v="Wild"/>
    <x v="0"/>
    <n v="5"/>
    <n v="1"/>
    <n v="2"/>
    <n v="1"/>
    <s v="BS"/>
  </r>
  <r>
    <n v="25"/>
    <x v="0"/>
    <n v="6"/>
    <x v="2"/>
    <n v="19"/>
    <x v="14"/>
    <d v="1899-12-30T06:32:00"/>
    <x v="6"/>
    <s v="Smokies"/>
    <s v="Gordon Estuary"/>
    <n v="1"/>
    <x v="0"/>
    <s v="Wild"/>
    <x v="0"/>
    <n v="3"/>
    <n v="1"/>
    <n v="2"/>
    <n v="4"/>
    <s v="BS"/>
  </r>
  <r>
    <n v="25"/>
    <x v="0"/>
    <n v="6"/>
    <x v="2"/>
    <n v="19"/>
    <x v="14"/>
    <d v="1899-12-30T06:32:00"/>
    <x v="6"/>
    <s v="Smokies"/>
    <s v="Gordon Estuary"/>
    <n v="1"/>
    <x v="2"/>
    <s v="Wild"/>
    <x v="1"/>
    <n v="8"/>
    <n v="1"/>
    <n v="5"/>
    <n v="4"/>
    <s v="BS"/>
  </r>
  <r>
    <n v="25"/>
    <x v="0"/>
    <n v="6"/>
    <x v="2"/>
    <n v="19"/>
    <x v="14"/>
    <d v="1899-12-30T06:32:00"/>
    <x v="6"/>
    <s v="Smokies"/>
    <s v="Gordon Estuary"/>
    <n v="1"/>
    <x v="3"/>
    <s v="Wild"/>
    <x v="1"/>
    <n v="9"/>
    <n v="1"/>
    <n v="5"/>
    <n v="29"/>
    <s v="BS"/>
  </r>
  <r>
    <n v="25"/>
    <x v="0"/>
    <n v="6"/>
    <x v="2"/>
    <n v="19"/>
    <x v="14"/>
    <d v="1899-12-30T06:32:00"/>
    <x v="6"/>
    <s v="Smokies"/>
    <s v="Gordon Estuary"/>
    <n v="1"/>
    <x v="4"/>
    <s v="Wild"/>
    <x v="1"/>
    <n v="18"/>
    <n v="1"/>
    <n v="5"/>
    <n v="6"/>
    <s v="BS"/>
  </r>
  <r>
    <n v="25"/>
    <x v="0"/>
    <n v="6"/>
    <x v="2"/>
    <n v="19"/>
    <x v="14"/>
    <d v="1899-12-30T06:32:00"/>
    <x v="6"/>
    <s v="Smokies"/>
    <s v="Gordon Estuary"/>
    <n v="1"/>
    <x v="5"/>
    <s v="Wild"/>
    <x v="1"/>
    <n v="15"/>
    <n v="1"/>
    <n v="5"/>
    <n v="8"/>
    <s v="BS"/>
  </r>
  <r>
    <n v="25"/>
    <x v="0"/>
    <n v="6"/>
    <x v="2"/>
    <n v="19"/>
    <x v="14"/>
    <d v="1899-12-30T06:32:00"/>
    <x v="6"/>
    <s v="Smokies"/>
    <s v="Gordon Estuary"/>
    <n v="1"/>
    <x v="10"/>
    <s v="Wild"/>
    <x v="1"/>
    <n v="13"/>
    <n v="1"/>
    <n v="5"/>
    <n v="8"/>
    <s v="BS"/>
  </r>
  <r>
    <n v="25"/>
    <x v="0"/>
    <n v="6"/>
    <x v="2"/>
    <n v="19"/>
    <x v="14"/>
    <d v="1899-12-30T06:54:00"/>
    <x v="9"/>
    <s v="Q Jeff (right bank opposite N. Arm confl.)"/>
    <s v="Gordon Estuary"/>
    <n v="1"/>
    <x v="9"/>
    <s v="Wild"/>
    <x v="3"/>
    <n v="5"/>
    <n v="1"/>
    <n v="3"/>
    <n v="3"/>
    <s v="BS"/>
  </r>
  <r>
    <n v="25"/>
    <x v="0"/>
    <n v="6"/>
    <x v="2"/>
    <n v="19"/>
    <x v="14"/>
    <d v="1899-12-30T06:54:00"/>
    <x v="9"/>
    <s v="Q Jeff (right bank opposite N. Arm confl.)"/>
    <s v="Gordon Estuary"/>
    <n v="1"/>
    <x v="9"/>
    <s v="Wild"/>
    <x v="0"/>
    <n v="5"/>
    <n v="1"/>
    <n v="2"/>
    <n v="2"/>
    <s v="BS"/>
  </r>
  <r>
    <n v="25"/>
    <x v="0"/>
    <n v="6"/>
    <x v="2"/>
    <n v="19"/>
    <x v="14"/>
    <d v="1899-12-30T06:54:00"/>
    <x v="9"/>
    <s v="Q Jeff (right bank opposite N. Arm confl.)"/>
    <s v="Gordon Estuary"/>
    <n v="1"/>
    <x v="0"/>
    <s v="Wild"/>
    <x v="0"/>
    <n v="3"/>
    <n v="1"/>
    <n v="2"/>
    <n v="4"/>
    <s v="BS"/>
  </r>
  <r>
    <n v="25"/>
    <x v="0"/>
    <n v="6"/>
    <x v="2"/>
    <n v="19"/>
    <x v="14"/>
    <d v="1899-12-30T06:54:00"/>
    <x v="9"/>
    <s v="Q Jeff (right bank opposite N. Arm confl.)"/>
    <s v="Gordon Estuary"/>
    <n v="1"/>
    <x v="2"/>
    <s v="Wild"/>
    <x v="1"/>
    <n v="8"/>
    <n v="1"/>
    <n v="5"/>
    <n v="6"/>
    <s v="BS"/>
  </r>
  <r>
    <n v="25"/>
    <x v="0"/>
    <n v="6"/>
    <x v="2"/>
    <n v="19"/>
    <x v="14"/>
    <d v="1899-12-30T06:54:00"/>
    <x v="9"/>
    <s v="Q Jeff (right bank opposite N. Arm confl.)"/>
    <s v="Gordon Estuary"/>
    <n v="1"/>
    <x v="4"/>
    <s v="Wild"/>
    <x v="2"/>
    <n v="18"/>
    <n v="1"/>
    <n v="4"/>
    <n v="4"/>
    <s v="BS"/>
  </r>
  <r>
    <n v="25"/>
    <x v="0"/>
    <n v="6"/>
    <x v="2"/>
    <n v="19"/>
    <x v="14"/>
    <d v="1899-12-30T06:54:00"/>
    <x v="9"/>
    <s v="Q Jeff (right bank opposite N. Arm confl.)"/>
    <s v="Gordon Estuary"/>
    <n v="1"/>
    <x v="5"/>
    <s v="Wild"/>
    <x v="2"/>
    <n v="15"/>
    <n v="1"/>
    <n v="4"/>
    <n v="10"/>
    <s v="BS"/>
  </r>
  <r>
    <n v="25"/>
    <x v="0"/>
    <n v="6"/>
    <x v="2"/>
    <n v="19"/>
    <x v="14"/>
    <d v="1899-12-30T06:54:00"/>
    <x v="9"/>
    <s v="Q Jeff (right bank opposite N. Arm confl.)"/>
    <s v="Gordon Estuary"/>
    <n v="1"/>
    <x v="10"/>
    <s v="Wild"/>
    <x v="2"/>
    <n v="13"/>
    <n v="1"/>
    <n v="4"/>
    <n v="23"/>
    <s v="BS"/>
  </r>
  <r>
    <n v="25"/>
    <x v="0"/>
    <n v="6"/>
    <x v="2"/>
    <n v="19"/>
    <x v="14"/>
    <d v="1899-12-30T07:10:00"/>
    <x v="0"/>
    <s v="Pacheedah Shores Boat Ramp"/>
    <s v="Gordon Estuary"/>
    <n v="1"/>
    <x v="9"/>
    <s v="Wild"/>
    <x v="3"/>
    <n v="5"/>
    <n v="1"/>
    <n v="3"/>
    <n v="2"/>
    <s v="BS"/>
  </r>
  <r>
    <n v="25"/>
    <x v="0"/>
    <n v="6"/>
    <x v="2"/>
    <n v="19"/>
    <x v="14"/>
    <d v="1899-12-30T07:10:00"/>
    <x v="0"/>
    <s v="Pacheedah Shores Boat Ramp"/>
    <s v="Gordon Estuary"/>
    <n v="1"/>
    <x v="0"/>
    <s v="Wild"/>
    <x v="3"/>
    <n v="3"/>
    <n v="1"/>
    <n v="3"/>
    <n v="3"/>
    <s v="BS"/>
  </r>
  <r>
    <n v="25"/>
    <x v="0"/>
    <n v="6"/>
    <x v="2"/>
    <n v="19"/>
    <x v="14"/>
    <d v="1899-12-30T07:10:00"/>
    <x v="0"/>
    <s v="Pacheedah Shores Boat Ramp"/>
    <s v="Gordon Estuary"/>
    <n v="1"/>
    <x v="0"/>
    <s v="Wild"/>
    <x v="0"/>
    <n v="3"/>
    <n v="1"/>
    <n v="2"/>
    <n v="50"/>
    <s v="BS"/>
  </r>
  <r>
    <n v="25"/>
    <x v="0"/>
    <n v="6"/>
    <x v="2"/>
    <n v="19"/>
    <x v="14"/>
    <d v="1899-12-30T07:10:00"/>
    <x v="0"/>
    <s v="Pacheedah Shores Boat Ramp"/>
    <s v="Gordon Estuary"/>
    <n v="1"/>
    <x v="2"/>
    <s v="Wild"/>
    <x v="1"/>
    <n v="8"/>
    <n v="1"/>
    <n v="5"/>
    <n v="19"/>
    <s v="BS"/>
  </r>
  <r>
    <n v="25"/>
    <x v="0"/>
    <n v="6"/>
    <x v="2"/>
    <n v="19"/>
    <x v="14"/>
    <d v="1899-12-30T07:10:00"/>
    <x v="0"/>
    <s v="Pacheedah Shores Boat Ramp"/>
    <s v="Gordon Estuary"/>
    <n v="1"/>
    <x v="3"/>
    <s v="Wild"/>
    <x v="1"/>
    <n v="9"/>
    <n v="1"/>
    <n v="5"/>
    <n v="60"/>
    <s v="BS"/>
  </r>
  <r>
    <n v="25"/>
    <x v="0"/>
    <n v="6"/>
    <x v="2"/>
    <n v="19"/>
    <x v="14"/>
    <d v="1899-12-30T07:10:00"/>
    <x v="0"/>
    <s v="Pacheedah Shores Boat Ramp"/>
    <s v="Gordon Estuary"/>
    <n v="1"/>
    <x v="4"/>
    <s v="Wild"/>
    <x v="2"/>
    <n v="18"/>
    <n v="1"/>
    <n v="4"/>
    <n v="23"/>
    <s v="BS"/>
  </r>
  <r>
    <n v="25"/>
    <x v="0"/>
    <n v="6"/>
    <x v="2"/>
    <n v="19"/>
    <x v="14"/>
    <d v="1899-12-30T07:10:00"/>
    <x v="0"/>
    <s v="Pacheedah Shores Boat Ramp"/>
    <s v="Gordon Estuary"/>
    <n v="1"/>
    <x v="5"/>
    <s v="Wild"/>
    <x v="2"/>
    <n v="15"/>
    <n v="1"/>
    <n v="4"/>
    <n v="45"/>
    <s v="BS"/>
  </r>
  <r>
    <n v="25"/>
    <x v="0"/>
    <n v="6"/>
    <x v="2"/>
    <n v="19"/>
    <x v="14"/>
    <d v="1899-12-30T07:10:00"/>
    <x v="0"/>
    <s v="Pacheedah Shores Boat Ramp"/>
    <s v="Gordon Estuary"/>
    <n v="1"/>
    <x v="6"/>
    <s v="Wild"/>
    <x v="2"/>
    <n v="11"/>
    <n v="1"/>
    <n v="4"/>
    <n v="2"/>
    <s v="BS"/>
  </r>
  <r>
    <n v="25"/>
    <x v="0"/>
    <n v="6"/>
    <x v="2"/>
    <n v="19"/>
    <x v="14"/>
    <d v="1899-12-30T07:10:00"/>
    <x v="0"/>
    <s v="Pacheedah Shores Boat Ramp"/>
    <s v="Gordon Estuary"/>
    <n v="1"/>
    <x v="10"/>
    <s v="Wild"/>
    <x v="2"/>
    <n v="13"/>
    <n v="1"/>
    <n v="4"/>
    <n v="23"/>
    <s v="BS"/>
  </r>
  <r>
    <n v="25"/>
    <x v="0"/>
    <n v="6"/>
    <x v="2"/>
    <n v="19"/>
    <x v="14"/>
    <d v="1899-12-30T07:10:00"/>
    <x v="0"/>
    <s v="Pacheedah Shores Boat Ramp"/>
    <s v="Gordon Estuary"/>
    <n v="1"/>
    <x v="11"/>
    <s v="Wild"/>
    <x v="1"/>
    <n v="20"/>
    <n v="1"/>
    <n v="5"/>
    <n v="1"/>
    <s v="BS"/>
  </r>
  <r>
    <n v="25"/>
    <x v="0"/>
    <n v="6"/>
    <x v="2"/>
    <n v="19"/>
    <x v="14"/>
    <d v="1899-12-30T07:10:00"/>
    <x v="0"/>
    <s v="Pacheedah Shores Boat Ramp"/>
    <s v="Gordon Estuary"/>
    <n v="1"/>
    <x v="15"/>
    <s v="Wild"/>
    <x v="2"/>
    <n v="99"/>
    <n v="1"/>
    <n v="4"/>
    <n v="3"/>
    <s v="BS"/>
  </r>
  <r>
    <n v="25"/>
    <x v="0"/>
    <n v="6"/>
    <x v="2"/>
    <n v="19"/>
    <x v="14"/>
    <d v="1899-12-30T08:15:00"/>
    <x v="8"/>
    <s v="Q01, left bank Gordon up from confluence"/>
    <s v="Gordon Estuary"/>
    <n v="1"/>
    <x v="9"/>
    <s v="Wild"/>
    <x v="3"/>
    <n v="5"/>
    <n v="1"/>
    <n v="3"/>
    <n v="1"/>
    <s v="BS"/>
  </r>
  <r>
    <n v="25"/>
    <x v="0"/>
    <n v="6"/>
    <x v="2"/>
    <n v="19"/>
    <x v="14"/>
    <d v="1899-12-30T08:15:00"/>
    <x v="8"/>
    <s v="Q01, left bank Gordon up from confluence"/>
    <s v="Gordon Estuary"/>
    <n v="1"/>
    <x v="0"/>
    <s v="Wild"/>
    <x v="3"/>
    <n v="3"/>
    <n v="1"/>
    <n v="3"/>
    <n v="2"/>
    <s v="BS"/>
  </r>
  <r>
    <n v="25"/>
    <x v="0"/>
    <n v="6"/>
    <x v="2"/>
    <n v="19"/>
    <x v="14"/>
    <d v="1899-12-30T08:15:00"/>
    <x v="8"/>
    <s v="Q01, left bank Gordon up from confluence"/>
    <s v="Gordon Estuary"/>
    <n v="1"/>
    <x v="0"/>
    <s v="Wild"/>
    <x v="0"/>
    <n v="3"/>
    <n v="1"/>
    <n v="2"/>
    <n v="6"/>
    <s v="BS"/>
  </r>
  <r>
    <n v="25"/>
    <x v="0"/>
    <n v="6"/>
    <x v="2"/>
    <n v="19"/>
    <x v="14"/>
    <d v="1899-12-30T08:15:00"/>
    <x v="8"/>
    <s v="Q01, left bank Gordon up from confluence"/>
    <s v="Gordon Estuary"/>
    <n v="1"/>
    <x v="2"/>
    <s v="Wild"/>
    <x v="1"/>
    <n v="8"/>
    <n v="1"/>
    <n v="5"/>
    <n v="18"/>
    <s v="BS"/>
  </r>
  <r>
    <n v="25"/>
    <x v="0"/>
    <n v="6"/>
    <x v="2"/>
    <n v="19"/>
    <x v="14"/>
    <d v="1899-12-30T08:15:00"/>
    <x v="8"/>
    <s v="Q01, left bank Gordon up from confluence"/>
    <s v="Gordon Estuary"/>
    <n v="1"/>
    <x v="4"/>
    <s v="Wild"/>
    <x v="1"/>
    <n v="18"/>
    <n v="1"/>
    <n v="5"/>
    <n v="47"/>
    <s v="BS"/>
  </r>
  <r>
    <n v="25"/>
    <x v="0"/>
    <n v="6"/>
    <x v="2"/>
    <n v="19"/>
    <x v="14"/>
    <d v="1899-12-30T08:15:00"/>
    <x v="8"/>
    <s v="Q01, left bank Gordon up from confluence"/>
    <s v="Gordon Estuary"/>
    <n v="1"/>
    <x v="5"/>
    <s v="Wild"/>
    <x v="1"/>
    <n v="15"/>
    <n v="1"/>
    <n v="5"/>
    <n v="57"/>
    <s v="BS"/>
  </r>
  <r>
    <n v="25"/>
    <x v="0"/>
    <n v="6"/>
    <x v="2"/>
    <n v="19"/>
    <x v="14"/>
    <d v="1899-12-30T08:45:00"/>
    <x v="4"/>
    <s v="Butch's (Gordon R.)"/>
    <s v="Gordon Estuary"/>
    <n v="1"/>
    <x v="2"/>
    <s v="Wild"/>
    <x v="1"/>
    <n v="8"/>
    <n v="1"/>
    <n v="5"/>
    <n v="3"/>
    <s v="BS"/>
  </r>
  <r>
    <n v="25"/>
    <x v="0"/>
    <n v="6"/>
    <x v="2"/>
    <n v="19"/>
    <x v="14"/>
    <d v="1899-12-30T08:45:00"/>
    <x v="4"/>
    <s v="Butch's (Gordon R.)"/>
    <s v="Gordon Estuary"/>
    <n v="1"/>
    <x v="4"/>
    <s v="Wild"/>
    <x v="1"/>
    <n v="18"/>
    <n v="1"/>
    <n v="5"/>
    <n v="2"/>
    <s v="BS"/>
  </r>
  <r>
    <n v="25"/>
    <x v="0"/>
    <n v="6"/>
    <x v="2"/>
    <n v="19"/>
    <x v="14"/>
    <d v="1899-12-30T08:45:00"/>
    <x v="4"/>
    <s v="Butch's (Gordon R.)"/>
    <s v="Gordon Estuary"/>
    <n v="1"/>
    <x v="5"/>
    <s v="Wild"/>
    <x v="1"/>
    <n v="15"/>
    <n v="1"/>
    <n v="5"/>
    <n v="13"/>
    <s v="BS"/>
  </r>
  <r>
    <n v="25"/>
    <x v="0"/>
    <n v="6"/>
    <x v="2"/>
    <n v="19"/>
    <x v="14"/>
    <d v="1899-12-30T08:45:00"/>
    <x v="4"/>
    <s v="Butch's (Gordon R.)"/>
    <s v="Gordon Estuary"/>
    <n v="1"/>
    <x v="11"/>
    <s v="Wild"/>
    <x v="1"/>
    <n v="20"/>
    <n v="1"/>
    <n v="5"/>
    <n v="19"/>
    <s v="BS"/>
  </r>
  <r>
    <n v="25"/>
    <x v="0"/>
    <n v="6"/>
    <x v="2"/>
    <n v="19"/>
    <x v="14"/>
    <d v="1899-12-30T02:20:00"/>
    <x v="1"/>
    <s v="Gallaugher's"/>
    <s v="Gordon Estuary"/>
    <n v="1"/>
    <x v="2"/>
    <s v="Wild"/>
    <x v="1"/>
    <n v="8"/>
    <n v="1"/>
    <n v="5"/>
    <n v="2"/>
    <s v="BS"/>
  </r>
  <r>
    <n v="25"/>
    <x v="0"/>
    <n v="6"/>
    <x v="2"/>
    <n v="20"/>
    <x v="15"/>
    <d v="1899-12-30T02:20:00"/>
    <x v="1"/>
    <s v="Gallaugher's"/>
    <s v="Gordon Estuary"/>
    <n v="1"/>
    <x v="11"/>
    <s v="Wild"/>
    <x v="1"/>
    <n v="20"/>
    <n v="1"/>
    <n v="5"/>
    <n v="4"/>
    <s v="BS"/>
  </r>
  <r>
    <n v="25"/>
    <x v="0"/>
    <n v="6"/>
    <x v="2"/>
    <n v="20"/>
    <x v="15"/>
    <d v="1899-12-30T02:20:00"/>
    <x v="1"/>
    <s v="Gallaugher's"/>
    <s v="Gordon Estuary"/>
    <n v="1"/>
    <x v="3"/>
    <s v="Wild"/>
    <x v="1"/>
    <n v="9"/>
    <n v="1"/>
    <n v="5"/>
    <n v="56"/>
    <s v="BS"/>
  </r>
  <r>
    <n v="25"/>
    <x v="0"/>
    <n v="6"/>
    <x v="2"/>
    <n v="20"/>
    <x v="15"/>
    <d v="1899-12-30T02:20:00"/>
    <x v="1"/>
    <s v="Gallaugher's"/>
    <s v="Gordon Estuary"/>
    <n v="1"/>
    <x v="6"/>
    <s v="Wild"/>
    <x v="1"/>
    <n v="11"/>
    <n v="1"/>
    <n v="5"/>
    <n v="3"/>
    <s v="BS"/>
  </r>
  <r>
    <n v="25"/>
    <x v="0"/>
    <n v="6"/>
    <x v="2"/>
    <n v="20"/>
    <x v="15"/>
    <d v="1899-12-30T02:20:00"/>
    <x v="1"/>
    <s v="Gallaugher's"/>
    <s v="Gordon Estuary"/>
    <n v="1"/>
    <x v="4"/>
    <s v="Wild"/>
    <x v="1"/>
    <n v="18"/>
    <n v="1"/>
    <n v="5"/>
    <n v="9"/>
    <s v="BS"/>
  </r>
  <r>
    <n v="25"/>
    <x v="0"/>
    <n v="6"/>
    <x v="2"/>
    <n v="20"/>
    <x v="15"/>
    <d v="1899-12-30T02:20:00"/>
    <x v="1"/>
    <s v="Gallaugher's"/>
    <s v="Gordon Estuary"/>
    <n v="1"/>
    <x v="10"/>
    <s v="Wild"/>
    <x v="1"/>
    <n v="13"/>
    <n v="1"/>
    <n v="5"/>
    <n v="3"/>
    <s v="BS"/>
  </r>
  <r>
    <n v="25"/>
    <x v="0"/>
    <n v="6"/>
    <x v="2"/>
    <n v="20"/>
    <x v="15"/>
    <d v="1899-12-30T02:20:00"/>
    <x v="1"/>
    <s v="Gallaugher's"/>
    <s v="Gordon Estuary"/>
    <n v="1"/>
    <x v="5"/>
    <s v="Wild"/>
    <x v="1"/>
    <n v="15"/>
    <n v="1"/>
    <n v="5"/>
    <n v="11"/>
    <s v="BS"/>
  </r>
  <r>
    <n v="25"/>
    <x v="0"/>
    <n v="6"/>
    <x v="2"/>
    <n v="20"/>
    <x v="15"/>
    <d v="1899-12-30T12:54:00"/>
    <x v="2"/>
    <s v="South Arm SJ (Old Mill)"/>
    <s v="San Juan Estuary"/>
    <n v="1"/>
    <x v="9"/>
    <s v="Wild"/>
    <x v="0"/>
    <n v="5"/>
    <n v="1"/>
    <n v="2"/>
    <n v="1"/>
    <s v="BS"/>
  </r>
  <r>
    <n v="25"/>
    <x v="0"/>
    <n v="6"/>
    <x v="2"/>
    <n v="20"/>
    <x v="15"/>
    <d v="1899-12-30T12:54:00"/>
    <x v="2"/>
    <s v="South Arm SJ (Old Mill)"/>
    <s v="San Juan Estuary"/>
    <n v="1"/>
    <x v="0"/>
    <s v="Wild"/>
    <x v="0"/>
    <n v="3"/>
    <n v="1"/>
    <n v="2"/>
    <n v="7"/>
    <s v="BS"/>
  </r>
  <r>
    <n v="25"/>
    <x v="0"/>
    <n v="6"/>
    <x v="2"/>
    <n v="20"/>
    <x v="15"/>
    <d v="1899-12-30T12:54:00"/>
    <x v="2"/>
    <s v="South Arm SJ (Old Mill)"/>
    <s v="San Juan Estuary"/>
    <n v="1"/>
    <x v="2"/>
    <s v="Wild"/>
    <x v="1"/>
    <n v="8"/>
    <n v="1"/>
    <n v="5"/>
    <n v="19"/>
    <s v="BS"/>
  </r>
  <r>
    <n v="25"/>
    <x v="0"/>
    <n v="6"/>
    <x v="2"/>
    <n v="20"/>
    <x v="15"/>
    <d v="1899-12-30T12:54:00"/>
    <x v="2"/>
    <s v="South Arm SJ (Old Mill)"/>
    <s v="San Juan Estuary"/>
    <n v="1"/>
    <x v="3"/>
    <s v="Wild"/>
    <x v="1"/>
    <n v="9"/>
    <n v="1"/>
    <n v="5"/>
    <n v="290"/>
    <s v="BS"/>
  </r>
  <r>
    <n v="25"/>
    <x v="0"/>
    <n v="6"/>
    <x v="2"/>
    <n v="20"/>
    <x v="15"/>
    <d v="1899-12-30T12:54:00"/>
    <x v="2"/>
    <s v="South Arm SJ (Old Mill)"/>
    <s v="San Juan Estuary"/>
    <n v="1"/>
    <x v="4"/>
    <s v="Wild"/>
    <x v="2"/>
    <n v="18"/>
    <n v="1"/>
    <n v="4"/>
    <n v="15"/>
    <s v="BS"/>
  </r>
  <r>
    <n v="25"/>
    <x v="0"/>
    <n v="6"/>
    <x v="2"/>
    <n v="20"/>
    <x v="15"/>
    <d v="1899-12-30T12:54:00"/>
    <x v="2"/>
    <s v="South Arm SJ (Old Mill)"/>
    <s v="San Juan Estuary"/>
    <n v="1"/>
    <x v="5"/>
    <s v="Wild"/>
    <x v="2"/>
    <n v="15"/>
    <n v="1"/>
    <n v="4"/>
    <n v="22"/>
    <s v="BS"/>
  </r>
  <r>
    <n v="25"/>
    <x v="0"/>
    <n v="6"/>
    <x v="2"/>
    <n v="20"/>
    <x v="15"/>
    <d v="1899-12-30T12:54:00"/>
    <x v="2"/>
    <s v="South Arm SJ (Old Mill)"/>
    <s v="San Juan Estuary"/>
    <n v="1"/>
    <x v="10"/>
    <s v="Wild"/>
    <x v="2"/>
    <n v="13"/>
    <n v="1"/>
    <n v="4"/>
    <n v="1025"/>
    <s v="BS"/>
  </r>
  <r>
    <n v="25"/>
    <x v="0"/>
    <n v="6"/>
    <x v="2"/>
    <n v="20"/>
    <x v="15"/>
    <d v="1899-12-30T13:28:00"/>
    <x v="15"/>
    <s v="Q07, Central/South Arm confluence"/>
    <s v="San Juan Estuary"/>
    <n v="1"/>
    <x v="9"/>
    <s v="Wild"/>
    <x v="0"/>
    <n v="5"/>
    <n v="1"/>
    <n v="2"/>
    <n v="5"/>
    <s v="BS"/>
  </r>
  <r>
    <n v="25"/>
    <x v="0"/>
    <n v="6"/>
    <x v="2"/>
    <n v="20"/>
    <x v="15"/>
    <d v="1899-12-30T13:28:00"/>
    <x v="15"/>
    <s v="Q07, Central/South Arm confluence"/>
    <s v="San Juan Estuary"/>
    <n v="1"/>
    <x v="0"/>
    <s v="Wild"/>
    <x v="3"/>
    <n v="3"/>
    <n v="1"/>
    <n v="3"/>
    <n v="1"/>
    <s v="BS"/>
  </r>
  <r>
    <n v="25"/>
    <x v="0"/>
    <n v="6"/>
    <x v="2"/>
    <n v="20"/>
    <x v="15"/>
    <d v="1899-12-30T13:28:00"/>
    <x v="15"/>
    <s v="Q07, Central/South Arm confluence"/>
    <s v="San Juan Estuary"/>
    <n v="1"/>
    <x v="0"/>
    <s v="Wild"/>
    <x v="0"/>
    <n v="3"/>
    <n v="1"/>
    <n v="2"/>
    <n v="2"/>
    <s v="BS"/>
  </r>
  <r>
    <n v="25"/>
    <x v="0"/>
    <n v="6"/>
    <x v="2"/>
    <n v="20"/>
    <x v="15"/>
    <d v="1899-12-30T13:28:00"/>
    <x v="15"/>
    <s v="Q07, Central/South Arm confluence"/>
    <s v="San Juan Estuary"/>
    <n v="1"/>
    <x v="2"/>
    <s v="Wild"/>
    <x v="1"/>
    <n v="8"/>
    <n v="1"/>
    <n v="5"/>
    <n v="4"/>
    <s v="BS"/>
  </r>
  <r>
    <n v="25"/>
    <x v="0"/>
    <n v="6"/>
    <x v="2"/>
    <n v="20"/>
    <x v="15"/>
    <d v="1899-12-30T13:28:00"/>
    <x v="15"/>
    <s v="Q07, Central/South Arm confluence"/>
    <s v="San Juan Estuary"/>
    <n v="1"/>
    <x v="3"/>
    <s v="Wild"/>
    <x v="1"/>
    <n v="9"/>
    <n v="1"/>
    <n v="5"/>
    <n v="4"/>
    <s v="BS"/>
  </r>
  <r>
    <n v="25"/>
    <x v="0"/>
    <n v="6"/>
    <x v="2"/>
    <n v="20"/>
    <x v="15"/>
    <d v="1899-12-30T13:28:00"/>
    <x v="15"/>
    <s v="Q07, Central/South Arm confluence"/>
    <s v="San Juan Estuary"/>
    <n v="1"/>
    <x v="5"/>
    <s v="Wild"/>
    <x v="2"/>
    <n v="15"/>
    <n v="1"/>
    <n v="4"/>
    <n v="6"/>
    <s v="BS"/>
  </r>
  <r>
    <n v="25"/>
    <x v="0"/>
    <n v="6"/>
    <x v="2"/>
    <n v="20"/>
    <x v="15"/>
    <d v="1899-12-30T13:28:00"/>
    <x v="15"/>
    <s v="Q07, Central/South Arm confluence"/>
    <s v="San Juan Estuary"/>
    <n v="1"/>
    <x v="10"/>
    <s v="Wild"/>
    <x v="2"/>
    <n v="13"/>
    <n v="1"/>
    <n v="4"/>
    <n v="16"/>
    <s v="BS"/>
  </r>
  <r>
    <n v="25"/>
    <x v="0"/>
    <n v="6"/>
    <x v="2"/>
    <n v="20"/>
    <x v="15"/>
    <d v="1899-12-30T13:50:00"/>
    <x v="11"/>
    <s v="Q4, u/s of Tanis's template site"/>
    <s v="San Juan Estuary"/>
    <n v="1"/>
    <x v="0"/>
    <s v="Wild"/>
    <x v="0"/>
    <n v="3"/>
    <n v="1"/>
    <n v="2"/>
    <n v="16"/>
    <s v="BS"/>
  </r>
  <r>
    <n v="25"/>
    <x v="0"/>
    <n v="6"/>
    <x v="2"/>
    <n v="20"/>
    <x v="15"/>
    <d v="1899-12-30T13:50:00"/>
    <x v="11"/>
    <s v="Q4, u/s of Tanis's template site"/>
    <s v="San Juan Estuary"/>
    <n v="1"/>
    <x v="2"/>
    <s v="Wild"/>
    <x v="1"/>
    <n v="8"/>
    <n v="1"/>
    <n v="5"/>
    <n v="3"/>
    <s v="BS"/>
  </r>
  <r>
    <n v="25"/>
    <x v="0"/>
    <n v="6"/>
    <x v="2"/>
    <n v="20"/>
    <x v="15"/>
    <d v="1899-12-30T13:50:00"/>
    <x v="11"/>
    <s v="Q4, u/s of Tanis's template site"/>
    <s v="San Juan Estuary"/>
    <n v="1"/>
    <x v="4"/>
    <s v="Wild"/>
    <x v="2"/>
    <n v="18"/>
    <n v="1"/>
    <n v="4"/>
    <n v="1"/>
    <s v="BS"/>
  </r>
  <r>
    <n v="25"/>
    <x v="0"/>
    <n v="6"/>
    <x v="2"/>
    <n v="20"/>
    <x v="15"/>
    <d v="1899-12-30T13:50:00"/>
    <x v="11"/>
    <s v="Q4, u/s of Tanis's template site"/>
    <s v="San Juan Estuary"/>
    <n v="1"/>
    <x v="6"/>
    <s v="Wild"/>
    <x v="2"/>
    <n v="11"/>
    <n v="1"/>
    <n v="4"/>
    <n v="2"/>
    <s v="BS"/>
  </r>
  <r>
    <n v="25"/>
    <x v="0"/>
    <n v="6"/>
    <x v="2"/>
    <n v="20"/>
    <x v="15"/>
    <d v="1899-12-30T14:20:00"/>
    <x v="3"/>
    <s v="Central Arm SJ at Island Rd Bridge"/>
    <s v="San Juan Estuary"/>
    <n v="1"/>
    <x v="9"/>
    <s v="Wild"/>
    <x v="0"/>
    <n v="5"/>
    <n v="1"/>
    <n v="2"/>
    <n v="1"/>
    <s v="BS"/>
  </r>
  <r>
    <n v="25"/>
    <x v="0"/>
    <n v="6"/>
    <x v="2"/>
    <n v="20"/>
    <x v="15"/>
    <d v="1899-12-30T14:20:00"/>
    <x v="3"/>
    <s v="Central Arm SJ at Island Rd Bridge"/>
    <s v="San Juan Estuary"/>
    <n v="1"/>
    <x v="0"/>
    <s v="Wild"/>
    <x v="0"/>
    <n v="3"/>
    <n v="1"/>
    <n v="2"/>
    <n v="7"/>
    <s v="BS"/>
  </r>
  <r>
    <n v="25"/>
    <x v="0"/>
    <n v="6"/>
    <x v="2"/>
    <n v="20"/>
    <x v="15"/>
    <d v="1899-12-30T14:20:00"/>
    <x v="3"/>
    <s v="Central Arm SJ at Island Rd Bridge"/>
    <s v="San Juan Estuary"/>
    <n v="1"/>
    <x v="2"/>
    <s v="Wild"/>
    <x v="1"/>
    <n v="8"/>
    <n v="1"/>
    <n v="5"/>
    <n v="37"/>
    <s v="BS"/>
  </r>
  <r>
    <n v="25"/>
    <x v="0"/>
    <n v="6"/>
    <x v="2"/>
    <n v="20"/>
    <x v="15"/>
    <d v="1899-12-30T14:20:00"/>
    <x v="3"/>
    <s v="Central Arm SJ at Island Rd Bridge"/>
    <s v="San Juan Estuary"/>
    <n v="1"/>
    <x v="3"/>
    <s v="Wild"/>
    <x v="1"/>
    <n v="9"/>
    <n v="1"/>
    <n v="5"/>
    <n v="2"/>
    <s v="BS"/>
  </r>
  <r>
    <n v="25"/>
    <x v="0"/>
    <n v="6"/>
    <x v="2"/>
    <n v="20"/>
    <x v="15"/>
    <d v="1899-12-30T14:20:00"/>
    <x v="3"/>
    <s v="Central Arm SJ at Island Rd Bridge"/>
    <s v="San Juan Estuary"/>
    <n v="1"/>
    <x v="10"/>
    <s v="Wild"/>
    <x v="2"/>
    <n v="13"/>
    <n v="1"/>
    <n v="4"/>
    <n v="3"/>
    <s v="BS"/>
  </r>
  <r>
    <n v="25"/>
    <x v="0"/>
    <n v="6"/>
    <x v="2"/>
    <n v="20"/>
    <x v="15"/>
    <d v="1899-12-30T14:36:00"/>
    <x v="10"/>
    <s v="Q Helen, top of Island Road"/>
    <s v="San Juan Estuary"/>
    <n v="1"/>
    <x v="9"/>
    <s v="Wild"/>
    <x v="0"/>
    <n v="5"/>
    <n v="1"/>
    <n v="2"/>
    <n v="1"/>
    <s v="BS"/>
  </r>
  <r>
    <n v="25"/>
    <x v="0"/>
    <n v="6"/>
    <x v="2"/>
    <n v="20"/>
    <x v="15"/>
    <d v="1899-12-30T14:36:00"/>
    <x v="10"/>
    <s v="Q Helen, top of Island Road"/>
    <s v="San Juan Estuary"/>
    <n v="1"/>
    <x v="0"/>
    <s v="Wild"/>
    <x v="0"/>
    <n v="3"/>
    <n v="1"/>
    <n v="2"/>
    <n v="8"/>
    <s v="BS"/>
  </r>
  <r>
    <n v="25"/>
    <x v="0"/>
    <n v="6"/>
    <x v="2"/>
    <n v="20"/>
    <x v="15"/>
    <d v="1899-12-30T14:36:00"/>
    <x v="10"/>
    <s v="Q Helen, top of Island Road"/>
    <s v="San Juan Estuary"/>
    <n v="1"/>
    <x v="2"/>
    <s v="Wild"/>
    <x v="1"/>
    <n v="8"/>
    <n v="1"/>
    <n v="5"/>
    <n v="13"/>
    <s v="BS"/>
  </r>
  <r>
    <n v="26"/>
    <x v="0"/>
    <n v="6"/>
    <x v="2"/>
    <n v="24"/>
    <x v="16"/>
    <d v="1899-12-30T06:55:00"/>
    <x v="1"/>
    <s v="Gallaugher's"/>
    <s v="Gordon Estuary"/>
    <n v="1"/>
    <x v="11"/>
    <s v="Wild"/>
    <x v="1"/>
    <n v="20"/>
    <n v="1"/>
    <n v="5"/>
    <n v="6"/>
    <s v="BS"/>
  </r>
  <r>
    <n v="26"/>
    <x v="0"/>
    <n v="6"/>
    <x v="2"/>
    <n v="24"/>
    <x v="16"/>
    <d v="1899-12-30T06:55:00"/>
    <x v="1"/>
    <s v="Gallaugher's"/>
    <s v="Gordon Estuary"/>
    <n v="1"/>
    <x v="0"/>
    <s v="Wild"/>
    <x v="0"/>
    <n v="3"/>
    <n v="1"/>
    <n v="2"/>
    <n v="3"/>
    <s v="BS"/>
  </r>
  <r>
    <n v="26"/>
    <x v="0"/>
    <n v="6"/>
    <x v="2"/>
    <n v="24"/>
    <x v="16"/>
    <d v="1899-12-30T06:55:00"/>
    <x v="1"/>
    <s v="Gallaugher's"/>
    <s v="Gordon Estuary"/>
    <n v="1"/>
    <x v="2"/>
    <s v="Wild"/>
    <x v="1"/>
    <n v="8"/>
    <n v="1"/>
    <n v="5"/>
    <n v="4"/>
    <s v="BS"/>
  </r>
  <r>
    <n v="26"/>
    <x v="0"/>
    <n v="6"/>
    <x v="2"/>
    <n v="24"/>
    <x v="16"/>
    <d v="1899-12-30T06:55:00"/>
    <x v="1"/>
    <s v="Gallaugher's"/>
    <s v="Gordon Estuary"/>
    <n v="1"/>
    <x v="3"/>
    <s v="Wild"/>
    <x v="1"/>
    <n v="9"/>
    <n v="1"/>
    <n v="5"/>
    <n v="46"/>
    <s v="BS"/>
  </r>
  <r>
    <n v="26"/>
    <x v="0"/>
    <n v="6"/>
    <x v="2"/>
    <n v="24"/>
    <x v="16"/>
    <d v="1899-12-30T06:55:00"/>
    <x v="1"/>
    <s v="Gallaugher's"/>
    <s v="Gordon Estuary"/>
    <n v="1"/>
    <x v="4"/>
    <s v="Wild"/>
    <x v="2"/>
    <n v="18"/>
    <n v="1"/>
    <n v="4"/>
    <n v="16"/>
    <s v="BS"/>
  </r>
  <r>
    <n v="26"/>
    <x v="0"/>
    <n v="6"/>
    <x v="2"/>
    <n v="24"/>
    <x v="16"/>
    <d v="1899-12-30T06:55:00"/>
    <x v="1"/>
    <s v="Gallaugher's"/>
    <s v="Gordon Estuary"/>
    <n v="1"/>
    <x v="5"/>
    <s v="Wild"/>
    <x v="2"/>
    <n v="15"/>
    <n v="1"/>
    <n v="4"/>
    <n v="30"/>
    <s v="BS"/>
  </r>
  <r>
    <n v="26"/>
    <x v="0"/>
    <n v="6"/>
    <x v="2"/>
    <n v="24"/>
    <x v="16"/>
    <d v="1899-12-30T06:55:00"/>
    <x v="1"/>
    <s v="Gallaugher's"/>
    <s v="Gordon Estuary"/>
    <n v="1"/>
    <x v="6"/>
    <s v="Wild"/>
    <x v="2"/>
    <n v="11"/>
    <n v="1"/>
    <n v="4"/>
    <n v="3"/>
    <s v="BS"/>
  </r>
  <r>
    <n v="26"/>
    <x v="0"/>
    <n v="6"/>
    <x v="2"/>
    <n v="24"/>
    <x v="16"/>
    <d v="1899-12-30T06:55:00"/>
    <x v="1"/>
    <s v="Gallaugher's"/>
    <s v="Gordon Estuary"/>
    <n v="1"/>
    <x v="10"/>
    <s v="Wild"/>
    <x v="2"/>
    <n v="13"/>
    <n v="1"/>
    <n v="4"/>
    <n v="30"/>
    <s v="BS"/>
  </r>
  <r>
    <n v="26"/>
    <x v="0"/>
    <n v="6"/>
    <x v="2"/>
    <n v="24"/>
    <x v="16"/>
    <d v="1899-12-30T07:22:00"/>
    <x v="6"/>
    <s v="Smokies"/>
    <s v="Gordon Estuary"/>
    <n v="1"/>
    <x v="1"/>
    <s v="Wild"/>
    <x v="0"/>
    <n v="2"/>
    <n v="1"/>
    <n v="2"/>
    <n v="1"/>
    <s v="BS"/>
  </r>
  <r>
    <n v="26"/>
    <x v="0"/>
    <n v="6"/>
    <x v="2"/>
    <n v="24"/>
    <x v="16"/>
    <d v="1899-12-30T07:22:00"/>
    <x v="6"/>
    <s v="Smokies"/>
    <s v="Gordon Estuary"/>
    <n v="1"/>
    <x v="2"/>
    <s v="Wild"/>
    <x v="1"/>
    <n v="8"/>
    <n v="1"/>
    <n v="5"/>
    <n v="27"/>
    <s v="BS"/>
  </r>
  <r>
    <n v="26"/>
    <x v="0"/>
    <n v="6"/>
    <x v="2"/>
    <n v="24"/>
    <x v="16"/>
    <d v="1899-12-30T07:22:00"/>
    <x v="6"/>
    <s v="Smokies"/>
    <s v="Gordon Estuary"/>
    <n v="1"/>
    <x v="3"/>
    <s v="Wild"/>
    <x v="1"/>
    <n v="9"/>
    <n v="1"/>
    <n v="5"/>
    <n v="40"/>
    <s v="BS"/>
  </r>
  <r>
    <n v="26"/>
    <x v="0"/>
    <n v="6"/>
    <x v="2"/>
    <n v="24"/>
    <x v="16"/>
    <d v="1899-12-30T07:22:00"/>
    <x v="6"/>
    <s v="Smokies"/>
    <s v="Gordon Estuary"/>
    <n v="1"/>
    <x v="4"/>
    <s v="Wild"/>
    <x v="2"/>
    <n v="18"/>
    <n v="1"/>
    <n v="4"/>
    <n v="10"/>
    <s v="BS"/>
  </r>
  <r>
    <n v="26"/>
    <x v="0"/>
    <n v="6"/>
    <x v="2"/>
    <n v="24"/>
    <x v="16"/>
    <d v="1899-12-30T07:22:00"/>
    <x v="6"/>
    <s v="Smokies"/>
    <s v="Gordon Estuary"/>
    <n v="1"/>
    <x v="10"/>
    <s v="Wild"/>
    <x v="2"/>
    <n v="13"/>
    <n v="1"/>
    <n v="4"/>
    <n v="20"/>
    <s v="BS"/>
  </r>
  <r>
    <n v="26"/>
    <x v="0"/>
    <n v="6"/>
    <x v="2"/>
    <n v="24"/>
    <x v="16"/>
    <d v="1899-12-30T07:22:00"/>
    <x v="6"/>
    <s v="Smokies"/>
    <s v="Gordon Estuary"/>
    <n v="1"/>
    <x v="16"/>
    <s v="Wild"/>
    <x v="2"/>
    <n v="21"/>
    <n v="1"/>
    <n v="4"/>
    <n v="2"/>
    <s v="BS"/>
  </r>
  <r>
    <n v="26"/>
    <x v="0"/>
    <n v="6"/>
    <x v="2"/>
    <n v="24"/>
    <x v="16"/>
    <d v="1899-12-30T07:40:00"/>
    <x v="0"/>
    <s v="Pacheedah Shores Boat Ramp"/>
    <s v="Gordon Estuary"/>
    <n v="1"/>
    <x v="9"/>
    <s v="Wild"/>
    <x v="3"/>
    <n v="5"/>
    <n v="1"/>
    <n v="3"/>
    <n v="3"/>
    <s v="BS"/>
  </r>
  <r>
    <n v="26"/>
    <x v="0"/>
    <n v="6"/>
    <x v="2"/>
    <n v="24"/>
    <x v="16"/>
    <d v="1899-12-30T07:40:00"/>
    <x v="0"/>
    <s v="Pacheedah Shores Boat Ramp"/>
    <s v="Gordon Estuary"/>
    <n v="1"/>
    <x v="9"/>
    <s v="Wild"/>
    <x v="0"/>
    <n v="5"/>
    <n v="1"/>
    <n v="2"/>
    <n v="6"/>
    <s v="BS"/>
  </r>
  <r>
    <n v="26"/>
    <x v="0"/>
    <n v="6"/>
    <x v="2"/>
    <n v="24"/>
    <x v="16"/>
    <d v="1899-12-30T07:40:00"/>
    <x v="0"/>
    <s v="Pacheedah Shores Boat Ramp"/>
    <s v="Gordon Estuary"/>
    <n v="1"/>
    <x v="2"/>
    <s v="Wild"/>
    <x v="1"/>
    <n v="8"/>
    <n v="1"/>
    <n v="5"/>
    <n v="4"/>
    <s v="BS"/>
  </r>
  <r>
    <n v="26"/>
    <x v="0"/>
    <n v="6"/>
    <x v="2"/>
    <n v="24"/>
    <x v="16"/>
    <d v="1899-12-30T07:40:00"/>
    <x v="0"/>
    <s v="Pacheedah Shores Boat Ramp"/>
    <s v="Gordon Estuary"/>
    <n v="1"/>
    <x v="3"/>
    <s v="Wild"/>
    <x v="1"/>
    <n v="9"/>
    <n v="1"/>
    <n v="5"/>
    <n v="31"/>
    <s v="BS"/>
  </r>
  <r>
    <n v="26"/>
    <x v="0"/>
    <n v="6"/>
    <x v="2"/>
    <n v="24"/>
    <x v="16"/>
    <d v="1899-12-30T07:40:00"/>
    <x v="0"/>
    <s v="Pacheedah Shores Boat Ramp"/>
    <s v="Gordon Estuary"/>
    <n v="1"/>
    <x v="4"/>
    <s v="Wild"/>
    <x v="2"/>
    <n v="18"/>
    <n v="1"/>
    <n v="4"/>
    <n v="14"/>
    <s v="BS"/>
  </r>
  <r>
    <n v="26"/>
    <x v="0"/>
    <n v="6"/>
    <x v="2"/>
    <n v="24"/>
    <x v="16"/>
    <d v="1899-12-30T07:40:00"/>
    <x v="0"/>
    <s v="Pacheedah Shores Boat Ramp"/>
    <s v="Gordon Estuary"/>
    <n v="1"/>
    <x v="5"/>
    <s v="Wild"/>
    <x v="2"/>
    <n v="15"/>
    <n v="1"/>
    <n v="4"/>
    <n v="48"/>
    <s v="BS"/>
  </r>
  <r>
    <n v="26"/>
    <x v="0"/>
    <n v="6"/>
    <x v="2"/>
    <n v="24"/>
    <x v="16"/>
    <d v="1899-12-30T07:40:00"/>
    <x v="0"/>
    <s v="Pacheedah Shores Boat Ramp"/>
    <s v="Gordon Estuary"/>
    <n v="1"/>
    <x v="10"/>
    <s v="Wild"/>
    <x v="2"/>
    <n v="13"/>
    <n v="1"/>
    <n v="4"/>
    <n v="41"/>
    <s v="BS"/>
  </r>
  <r>
    <n v="26"/>
    <x v="0"/>
    <n v="6"/>
    <x v="2"/>
    <n v="24"/>
    <x v="16"/>
    <d v="1899-12-30T07:40:00"/>
    <x v="0"/>
    <s v="Pacheedah Shores Boat Ramp"/>
    <s v="Gordon Estuary"/>
    <n v="1"/>
    <x v="11"/>
    <s v="Wild"/>
    <x v="1"/>
    <n v="20"/>
    <n v="1"/>
    <n v="5"/>
    <n v="1"/>
    <s v="BS"/>
  </r>
  <r>
    <n v="26"/>
    <x v="0"/>
    <n v="6"/>
    <x v="2"/>
    <n v="24"/>
    <x v="16"/>
    <d v="1899-12-30T08:15:00"/>
    <x v="12"/>
    <s v="Mouth of Site 7 inlet, north side"/>
    <s v="Gordon Estuary"/>
    <n v="1"/>
    <x v="0"/>
    <s v="Wild"/>
    <x v="0"/>
    <n v="3"/>
    <n v="1"/>
    <n v="2"/>
    <n v="3"/>
    <s v="BS"/>
  </r>
  <r>
    <n v="26"/>
    <x v="0"/>
    <n v="6"/>
    <x v="2"/>
    <n v="24"/>
    <x v="16"/>
    <d v="1899-12-30T08:15:00"/>
    <x v="12"/>
    <s v="Mouth of Site 7 inlet, north side"/>
    <s v="Gordon Estuary"/>
    <n v="1"/>
    <x v="2"/>
    <s v="Wild"/>
    <x v="1"/>
    <n v="8"/>
    <n v="1"/>
    <n v="5"/>
    <n v="6"/>
    <s v="BS"/>
  </r>
  <r>
    <n v="26"/>
    <x v="0"/>
    <n v="6"/>
    <x v="2"/>
    <n v="24"/>
    <x v="16"/>
    <d v="1899-12-30T08:15:00"/>
    <x v="12"/>
    <s v="Mouth of Site 7 inlet, north side"/>
    <s v="Gordon Estuary"/>
    <n v="1"/>
    <x v="3"/>
    <s v="Wild"/>
    <x v="1"/>
    <n v="9"/>
    <n v="1"/>
    <n v="5"/>
    <n v="49"/>
    <s v="BS"/>
  </r>
  <r>
    <n v="26"/>
    <x v="0"/>
    <n v="6"/>
    <x v="2"/>
    <n v="24"/>
    <x v="16"/>
    <d v="1899-12-30T08:15:00"/>
    <x v="12"/>
    <s v="Mouth of Site 7 inlet, north side"/>
    <s v="Gordon Estuary"/>
    <n v="1"/>
    <x v="4"/>
    <s v="Wild"/>
    <x v="2"/>
    <n v="18"/>
    <n v="1"/>
    <n v="4"/>
    <n v="9"/>
    <s v="BS"/>
  </r>
  <r>
    <n v="26"/>
    <x v="0"/>
    <n v="6"/>
    <x v="2"/>
    <n v="24"/>
    <x v="16"/>
    <d v="1899-12-30T08:15:00"/>
    <x v="12"/>
    <s v="Mouth of Site 7 inlet, north side"/>
    <s v="Gordon Estuary"/>
    <n v="1"/>
    <x v="5"/>
    <s v="Wild"/>
    <x v="2"/>
    <n v="15"/>
    <n v="1"/>
    <n v="4"/>
    <n v="8"/>
    <s v="BS"/>
  </r>
  <r>
    <n v="26"/>
    <x v="0"/>
    <n v="6"/>
    <x v="2"/>
    <n v="24"/>
    <x v="16"/>
    <d v="1899-12-30T08:15:00"/>
    <x v="12"/>
    <s v="Mouth of Site 7 inlet, north side"/>
    <s v="Gordon Estuary"/>
    <n v="1"/>
    <x v="6"/>
    <s v="Wild"/>
    <x v="2"/>
    <n v="11"/>
    <n v="1"/>
    <n v="4"/>
    <n v="5"/>
    <s v="BS"/>
  </r>
  <r>
    <n v="26"/>
    <x v="0"/>
    <n v="6"/>
    <x v="2"/>
    <n v="24"/>
    <x v="16"/>
    <d v="1899-12-30T08:15:00"/>
    <x v="12"/>
    <s v="Mouth of Site 7 inlet, north side"/>
    <s v="Gordon Estuary"/>
    <n v="1"/>
    <x v="10"/>
    <s v="Wild"/>
    <x v="2"/>
    <n v="13"/>
    <n v="1"/>
    <n v="4"/>
    <n v="8"/>
    <s v="BS"/>
  </r>
  <r>
    <n v="26"/>
    <x v="0"/>
    <n v="6"/>
    <x v="2"/>
    <n v="24"/>
    <x v="16"/>
    <d v="1899-12-30T08:15:00"/>
    <x v="12"/>
    <s v="Mouth of Site 7 inlet, north side"/>
    <s v="Gordon Estuary"/>
    <n v="1"/>
    <x v="11"/>
    <s v="Wild"/>
    <x v="1"/>
    <n v="20"/>
    <n v="1"/>
    <n v="5"/>
    <n v="8"/>
    <s v="BS"/>
  </r>
  <r>
    <n v="26"/>
    <x v="0"/>
    <n v="6"/>
    <x v="2"/>
    <n v="24"/>
    <x v="16"/>
    <d v="1899-12-30T08:40:00"/>
    <x v="9"/>
    <s v="Q Jeff (right bank opposite N. Arm confl.)"/>
    <s v="Gordon Estuary"/>
    <n v="1"/>
    <x v="9"/>
    <s v="Wild"/>
    <x v="3"/>
    <n v="5"/>
    <n v="1"/>
    <n v="3"/>
    <n v="1"/>
    <s v="BS"/>
  </r>
  <r>
    <n v="26"/>
    <x v="0"/>
    <n v="6"/>
    <x v="2"/>
    <n v="24"/>
    <x v="16"/>
    <d v="1899-12-30T08:40:00"/>
    <x v="9"/>
    <s v="Q Jeff (right bank opposite N. Arm confl.)"/>
    <s v="Gordon Estuary"/>
    <n v="1"/>
    <x v="0"/>
    <s v="Wild"/>
    <x v="0"/>
    <n v="3"/>
    <n v="1"/>
    <n v="2"/>
    <n v="1"/>
    <s v="BS"/>
  </r>
  <r>
    <n v="26"/>
    <x v="0"/>
    <n v="6"/>
    <x v="2"/>
    <n v="24"/>
    <x v="16"/>
    <d v="1899-12-30T08:40:00"/>
    <x v="9"/>
    <s v="Q Jeff (right bank opposite N. Arm confl.)"/>
    <s v="Gordon Estuary"/>
    <n v="1"/>
    <x v="2"/>
    <s v="Wild"/>
    <x v="1"/>
    <n v="8"/>
    <n v="1"/>
    <n v="5"/>
    <n v="15"/>
    <s v="BS"/>
  </r>
  <r>
    <n v="26"/>
    <x v="0"/>
    <n v="6"/>
    <x v="2"/>
    <n v="24"/>
    <x v="16"/>
    <d v="1899-12-30T08:40:00"/>
    <x v="9"/>
    <s v="Q Jeff (right bank opposite N. Arm confl.)"/>
    <s v="Gordon Estuary"/>
    <n v="1"/>
    <x v="3"/>
    <s v="Wild"/>
    <x v="1"/>
    <n v="9"/>
    <n v="1"/>
    <n v="5"/>
    <n v="6"/>
    <s v="BS"/>
  </r>
  <r>
    <n v="26"/>
    <x v="0"/>
    <n v="6"/>
    <x v="2"/>
    <n v="24"/>
    <x v="16"/>
    <d v="1899-12-30T08:40:00"/>
    <x v="9"/>
    <s v="Q Jeff (right bank opposite N. Arm confl.)"/>
    <s v="Gordon Estuary"/>
    <n v="1"/>
    <x v="4"/>
    <s v="Wild"/>
    <x v="2"/>
    <n v="18"/>
    <n v="1"/>
    <n v="4"/>
    <n v="35"/>
    <s v="BS"/>
  </r>
  <r>
    <n v="26"/>
    <x v="0"/>
    <n v="6"/>
    <x v="2"/>
    <n v="24"/>
    <x v="16"/>
    <d v="1899-12-30T08:40:00"/>
    <x v="9"/>
    <s v="Q Jeff (right bank opposite N. Arm confl.)"/>
    <s v="Gordon Estuary"/>
    <n v="1"/>
    <x v="5"/>
    <s v="Wild"/>
    <x v="2"/>
    <n v="15"/>
    <n v="1"/>
    <n v="4"/>
    <n v="15"/>
    <s v="BS"/>
  </r>
  <r>
    <n v="26"/>
    <x v="0"/>
    <n v="6"/>
    <x v="2"/>
    <n v="24"/>
    <x v="16"/>
    <d v="1899-12-30T08:40:00"/>
    <x v="9"/>
    <s v="Q Jeff (right bank opposite N. Arm confl.)"/>
    <s v="Gordon Estuary"/>
    <n v="1"/>
    <x v="10"/>
    <s v="Wild"/>
    <x v="2"/>
    <n v="13"/>
    <n v="1"/>
    <n v="4"/>
    <n v="35"/>
    <s v="BS"/>
  </r>
  <r>
    <n v="26"/>
    <x v="0"/>
    <n v="6"/>
    <x v="2"/>
    <n v="24"/>
    <x v="16"/>
    <d v="1899-12-30T08:40:00"/>
    <x v="9"/>
    <s v="Q Jeff (right bank opposite N. Arm confl.)"/>
    <s v="Gordon Estuary"/>
    <n v="1"/>
    <x v="11"/>
    <s v="Wild"/>
    <x v="1"/>
    <n v="20"/>
    <n v="1"/>
    <n v="5"/>
    <n v="1"/>
    <s v="BS"/>
  </r>
  <r>
    <n v="26"/>
    <x v="0"/>
    <n v="6"/>
    <x v="2"/>
    <n v="24"/>
    <x v="16"/>
    <d v="1899-12-30T08:40:00"/>
    <x v="9"/>
    <s v="Q Jeff (right bank opposite N. Arm confl.)"/>
    <s v="Gordon Estuary"/>
    <n v="1"/>
    <x v="8"/>
    <s v="Wild"/>
    <x v="1"/>
    <n v="14"/>
    <n v="1"/>
    <n v="5"/>
    <n v="58"/>
    <s v="BS"/>
  </r>
  <r>
    <n v="26"/>
    <x v="0"/>
    <n v="6"/>
    <x v="2"/>
    <n v="24"/>
    <x v="16"/>
    <d v="1899-12-30T09:10:00"/>
    <x v="4"/>
    <s v="Butch's (Gordon R.)"/>
    <s v="Gordon Estuary"/>
    <n v="1"/>
    <x v="9"/>
    <s v="Wild"/>
    <x v="3"/>
    <n v="5"/>
    <n v="1"/>
    <n v="3"/>
    <n v="3"/>
    <s v="BS"/>
  </r>
  <r>
    <n v="26"/>
    <x v="0"/>
    <n v="6"/>
    <x v="2"/>
    <n v="24"/>
    <x v="16"/>
    <d v="1899-12-30T09:10:00"/>
    <x v="4"/>
    <s v="Butch's (Gordon R.)"/>
    <s v="Gordon Estuary"/>
    <n v="1"/>
    <x v="9"/>
    <s v="Wild"/>
    <x v="0"/>
    <n v="5"/>
    <n v="1"/>
    <n v="2"/>
    <n v="1"/>
    <s v="BS"/>
  </r>
  <r>
    <n v="26"/>
    <x v="0"/>
    <n v="6"/>
    <x v="2"/>
    <n v="24"/>
    <x v="16"/>
    <d v="1899-12-30T09:10:00"/>
    <x v="4"/>
    <s v="Butch's (Gordon R.)"/>
    <s v="Gordon Estuary"/>
    <n v="1"/>
    <x v="2"/>
    <s v="Wild"/>
    <x v="1"/>
    <n v="8"/>
    <n v="1"/>
    <n v="5"/>
    <n v="19"/>
    <s v="BS"/>
  </r>
  <r>
    <n v="26"/>
    <x v="0"/>
    <n v="6"/>
    <x v="2"/>
    <n v="24"/>
    <x v="16"/>
    <d v="1899-12-30T09:10:00"/>
    <x v="4"/>
    <s v="Butch's (Gordon R.)"/>
    <s v="Gordon Estuary"/>
    <n v="1"/>
    <x v="4"/>
    <s v="Wild"/>
    <x v="2"/>
    <n v="18"/>
    <n v="1"/>
    <n v="4"/>
    <n v="3"/>
    <s v="BS"/>
  </r>
  <r>
    <n v="26"/>
    <x v="0"/>
    <n v="6"/>
    <x v="2"/>
    <n v="24"/>
    <x v="16"/>
    <d v="1899-12-30T09:10:00"/>
    <x v="4"/>
    <s v="Butch's (Gordon R.)"/>
    <s v="Gordon Estuary"/>
    <n v="1"/>
    <x v="5"/>
    <s v="Wild"/>
    <x v="2"/>
    <n v="15"/>
    <n v="1"/>
    <n v="4"/>
    <n v="3"/>
    <s v="BS"/>
  </r>
  <r>
    <n v="26"/>
    <x v="0"/>
    <n v="6"/>
    <x v="2"/>
    <n v="24"/>
    <x v="16"/>
    <d v="1899-12-30T09:10:00"/>
    <x v="4"/>
    <s v="Butch's (Gordon R.)"/>
    <s v="Gordon Estuary"/>
    <n v="1"/>
    <x v="6"/>
    <s v="Wild"/>
    <x v="2"/>
    <n v="11"/>
    <n v="1"/>
    <n v="4"/>
    <n v="12"/>
    <s v="BS"/>
  </r>
  <r>
    <n v="26"/>
    <x v="0"/>
    <n v="6"/>
    <x v="2"/>
    <n v="24"/>
    <x v="16"/>
    <d v="1899-12-30T09:10:00"/>
    <x v="4"/>
    <s v="Butch's (Gordon R.)"/>
    <s v="Gordon Estuary"/>
    <n v="1"/>
    <x v="10"/>
    <s v="Wild"/>
    <x v="2"/>
    <n v="13"/>
    <n v="1"/>
    <n v="4"/>
    <n v="6"/>
    <s v="BS"/>
  </r>
  <r>
    <n v="26"/>
    <x v="0"/>
    <n v="6"/>
    <x v="2"/>
    <n v="24"/>
    <x v="16"/>
    <d v="1899-12-30T09:30:00"/>
    <x v="8"/>
    <s v="Q01, left bank Gordon up from confluence"/>
    <s v="Gordon Estuary"/>
    <n v="1"/>
    <x v="2"/>
    <s v="Wild"/>
    <x v="1"/>
    <n v="8"/>
    <n v="1"/>
    <n v="5"/>
    <n v="8"/>
    <s v="BS"/>
  </r>
  <r>
    <n v="26"/>
    <x v="0"/>
    <n v="6"/>
    <x v="2"/>
    <n v="24"/>
    <x v="16"/>
    <d v="1899-12-30T09:30:00"/>
    <x v="8"/>
    <s v="Q01, left bank Gordon up from confluence"/>
    <s v="Gordon Estuary"/>
    <n v="1"/>
    <x v="3"/>
    <s v="Wild"/>
    <x v="1"/>
    <n v="9"/>
    <n v="1"/>
    <n v="5"/>
    <n v="3"/>
    <s v="BS"/>
  </r>
  <r>
    <n v="26"/>
    <x v="0"/>
    <n v="6"/>
    <x v="2"/>
    <n v="24"/>
    <x v="16"/>
    <d v="1899-12-30T09:30:00"/>
    <x v="8"/>
    <s v="Q01, left bank Gordon up from confluence"/>
    <s v="Gordon Estuary"/>
    <n v="1"/>
    <x v="4"/>
    <s v="Wild"/>
    <x v="2"/>
    <n v="18"/>
    <n v="1"/>
    <n v="4"/>
    <n v="3"/>
    <s v="BS"/>
  </r>
  <r>
    <n v="26"/>
    <x v="0"/>
    <n v="6"/>
    <x v="2"/>
    <n v="24"/>
    <x v="16"/>
    <d v="1899-12-30T09:30:00"/>
    <x v="8"/>
    <s v="Q01, left bank Gordon up from confluence"/>
    <s v="Gordon Estuary"/>
    <n v="1"/>
    <x v="5"/>
    <s v="Wild"/>
    <x v="2"/>
    <n v="15"/>
    <n v="1"/>
    <n v="4"/>
    <n v="7"/>
    <s v="BS"/>
  </r>
  <r>
    <n v="26"/>
    <x v="0"/>
    <n v="6"/>
    <x v="2"/>
    <n v="24"/>
    <x v="16"/>
    <d v="1899-12-30T09:30:00"/>
    <x v="8"/>
    <s v="Q01, left bank Gordon up from confluence"/>
    <s v="Gordon Estuary"/>
    <n v="1"/>
    <x v="11"/>
    <s v="Wild"/>
    <x v="1"/>
    <n v="20"/>
    <n v="1"/>
    <n v="5"/>
    <n v="2"/>
    <s v="BS"/>
  </r>
  <r>
    <n v="26"/>
    <x v="0"/>
    <n v="6"/>
    <x v="2"/>
    <n v="26"/>
    <x v="17"/>
    <d v="1899-12-30T11:30:00"/>
    <x v="2"/>
    <s v="South Arm SJ (Old Mill)"/>
    <s v="San Juan Estuary"/>
    <n v="1"/>
    <x v="2"/>
    <s v="Wild"/>
    <x v="1"/>
    <n v="8"/>
    <n v="1"/>
    <n v="5"/>
    <n v="9"/>
    <s v="BS"/>
  </r>
  <r>
    <n v="26"/>
    <x v="0"/>
    <n v="6"/>
    <x v="2"/>
    <n v="26"/>
    <x v="17"/>
    <d v="1899-12-30T11:30:00"/>
    <x v="2"/>
    <s v="South Arm SJ (Old Mill)"/>
    <s v="San Juan Estuary"/>
    <n v="1"/>
    <x v="3"/>
    <s v="Wild"/>
    <x v="1"/>
    <n v="9"/>
    <n v="1"/>
    <n v="5"/>
    <n v="9"/>
    <s v="BS"/>
  </r>
  <r>
    <n v="26"/>
    <x v="0"/>
    <n v="6"/>
    <x v="2"/>
    <n v="26"/>
    <x v="17"/>
    <d v="1899-12-30T11:30:00"/>
    <x v="2"/>
    <s v="South Arm SJ (Old Mill)"/>
    <s v="San Juan Estuary"/>
    <n v="1"/>
    <x v="4"/>
    <s v="Wild"/>
    <x v="2"/>
    <n v="18"/>
    <n v="1"/>
    <n v="4"/>
    <n v="7"/>
    <s v="BS"/>
  </r>
  <r>
    <n v="26"/>
    <x v="0"/>
    <n v="6"/>
    <x v="2"/>
    <n v="26"/>
    <x v="17"/>
    <d v="1899-12-30T11:30:00"/>
    <x v="2"/>
    <s v="South Arm SJ (Old Mill)"/>
    <s v="San Juan Estuary"/>
    <n v="1"/>
    <x v="5"/>
    <s v="Wild"/>
    <x v="2"/>
    <n v="15"/>
    <n v="1"/>
    <n v="4"/>
    <n v="23"/>
    <s v="BS"/>
  </r>
  <r>
    <n v="26"/>
    <x v="0"/>
    <n v="6"/>
    <x v="2"/>
    <n v="26"/>
    <x v="17"/>
    <d v="1899-12-30T11:30:00"/>
    <x v="2"/>
    <s v="South Arm SJ (Old Mill)"/>
    <s v="San Juan Estuary"/>
    <n v="1"/>
    <x v="6"/>
    <s v="Wild"/>
    <x v="2"/>
    <n v="11"/>
    <n v="1"/>
    <n v="4"/>
    <n v="2"/>
    <s v="BS"/>
  </r>
  <r>
    <n v="26"/>
    <x v="0"/>
    <n v="6"/>
    <x v="2"/>
    <n v="26"/>
    <x v="17"/>
    <d v="1899-12-30T11:30:00"/>
    <x v="2"/>
    <s v="South Arm SJ (Old Mill)"/>
    <s v="San Juan Estuary"/>
    <n v="1"/>
    <x v="10"/>
    <s v="Wild"/>
    <x v="2"/>
    <n v="13"/>
    <n v="1"/>
    <n v="4"/>
    <s v="lots"/>
    <s v="BS"/>
  </r>
  <r>
    <n v="26"/>
    <x v="0"/>
    <n v="6"/>
    <x v="2"/>
    <n v="26"/>
    <x v="17"/>
    <d v="1899-12-30T11:30:00"/>
    <x v="2"/>
    <s v="South Arm SJ (Old Mill)"/>
    <s v="San Juan Estuary"/>
    <n v="1"/>
    <x v="14"/>
    <s v="Wild"/>
    <x v="3"/>
    <n v="6"/>
    <n v="1"/>
    <n v="3"/>
    <n v="1"/>
    <s v="BS"/>
  </r>
  <r>
    <n v="26"/>
    <x v="0"/>
    <n v="6"/>
    <x v="2"/>
    <n v="26"/>
    <x v="17"/>
    <d v="1899-12-30T11:46:00"/>
    <x v="15"/>
    <s v="Q07, Central/South Arm confluence"/>
    <s v="San Juan Estuary"/>
    <n v="1"/>
    <x v="9"/>
    <s v="Wild"/>
    <x v="3"/>
    <n v="5"/>
    <n v="1"/>
    <n v="3"/>
    <n v="3"/>
    <s v="BS"/>
  </r>
  <r>
    <n v="26"/>
    <x v="0"/>
    <n v="6"/>
    <x v="2"/>
    <n v="26"/>
    <x v="17"/>
    <d v="1899-12-30T11:46:00"/>
    <x v="15"/>
    <s v="Q07, Central/South Arm confluence"/>
    <s v="San Juan Estuary"/>
    <n v="1"/>
    <x v="0"/>
    <s v="Wild"/>
    <x v="3"/>
    <n v="3"/>
    <n v="1"/>
    <n v="3"/>
    <n v="1"/>
    <s v="BS"/>
  </r>
  <r>
    <n v="26"/>
    <x v="0"/>
    <n v="6"/>
    <x v="2"/>
    <n v="26"/>
    <x v="17"/>
    <d v="1899-12-30T11:46:00"/>
    <x v="15"/>
    <s v="Q07, Central/South Arm confluence"/>
    <s v="San Juan Estuary"/>
    <n v="1"/>
    <x v="0"/>
    <s v="Wild"/>
    <x v="0"/>
    <n v="3"/>
    <n v="1"/>
    <n v="2"/>
    <n v="14"/>
    <s v="BS"/>
  </r>
  <r>
    <n v="26"/>
    <x v="0"/>
    <n v="6"/>
    <x v="2"/>
    <n v="26"/>
    <x v="17"/>
    <d v="1899-12-30T11:46:00"/>
    <x v="15"/>
    <s v="Q07, Central/South Arm confluence"/>
    <s v="San Juan Estuary"/>
    <n v="1"/>
    <x v="2"/>
    <s v="Wild"/>
    <x v="1"/>
    <n v="8"/>
    <n v="1"/>
    <n v="5"/>
    <n v="1"/>
    <s v="BS"/>
  </r>
  <r>
    <n v="26"/>
    <x v="0"/>
    <n v="6"/>
    <x v="2"/>
    <n v="26"/>
    <x v="17"/>
    <d v="1899-12-30T11:46:00"/>
    <x v="15"/>
    <s v="Q07, Central/South Arm confluence"/>
    <s v="San Juan Estuary"/>
    <n v="1"/>
    <x v="3"/>
    <s v="Wild"/>
    <x v="1"/>
    <n v="9"/>
    <n v="1"/>
    <n v="5"/>
    <n v="1"/>
    <s v="BS"/>
  </r>
  <r>
    <n v="26"/>
    <x v="0"/>
    <n v="6"/>
    <x v="2"/>
    <n v="26"/>
    <x v="17"/>
    <d v="1899-12-30T11:46:00"/>
    <x v="15"/>
    <s v="Q07, Central/South Arm confluence"/>
    <s v="San Juan Estuary"/>
    <n v="1"/>
    <x v="5"/>
    <s v="Wild"/>
    <x v="2"/>
    <n v="15"/>
    <n v="1"/>
    <n v="4"/>
    <n v="1"/>
    <s v="BS"/>
  </r>
  <r>
    <n v="26"/>
    <x v="0"/>
    <n v="6"/>
    <x v="2"/>
    <n v="26"/>
    <x v="17"/>
    <d v="1899-12-30T11:46:00"/>
    <x v="15"/>
    <s v="Q07, Central/South Arm confluence"/>
    <s v="San Juan Estuary"/>
    <n v="1"/>
    <x v="10"/>
    <s v="Wild"/>
    <x v="2"/>
    <n v="13"/>
    <n v="1"/>
    <n v="4"/>
    <s v="lots"/>
    <s v="BS"/>
  </r>
  <r>
    <n v="26"/>
    <x v="0"/>
    <n v="6"/>
    <x v="2"/>
    <n v="26"/>
    <x v="17"/>
    <d v="1899-12-30T12:40:00"/>
    <x v="11"/>
    <s v="Q4, u/s of Tanis's template site"/>
    <s v="San Juan Estuary"/>
    <n v="1"/>
    <x v="0"/>
    <s v="Wild"/>
    <x v="0"/>
    <n v="3"/>
    <n v="1"/>
    <n v="2"/>
    <n v="10"/>
    <s v="BS"/>
  </r>
  <r>
    <n v="26"/>
    <x v="0"/>
    <n v="6"/>
    <x v="2"/>
    <n v="26"/>
    <x v="17"/>
    <d v="1899-12-30T12:40:00"/>
    <x v="11"/>
    <s v="Q4, u/s of Tanis's template site"/>
    <s v="San Juan Estuary"/>
    <n v="1"/>
    <x v="2"/>
    <s v="Wild"/>
    <x v="1"/>
    <n v="8"/>
    <n v="1"/>
    <n v="5"/>
    <n v="12"/>
    <s v="BS"/>
  </r>
  <r>
    <n v="26"/>
    <x v="0"/>
    <n v="6"/>
    <x v="2"/>
    <n v="26"/>
    <x v="17"/>
    <d v="1899-12-30T12:40:00"/>
    <x v="11"/>
    <s v="Q4, u/s of Tanis's template site"/>
    <s v="San Juan Estuary"/>
    <n v="1"/>
    <x v="4"/>
    <s v="Wild"/>
    <x v="2"/>
    <n v="18"/>
    <n v="1"/>
    <n v="4"/>
    <n v="4"/>
    <s v="BS"/>
  </r>
  <r>
    <n v="26"/>
    <x v="0"/>
    <n v="6"/>
    <x v="2"/>
    <n v="26"/>
    <x v="17"/>
    <d v="1899-12-30T12:40:00"/>
    <x v="11"/>
    <s v="Q4, u/s of Tanis's template site"/>
    <s v="San Juan Estuary"/>
    <n v="1"/>
    <x v="5"/>
    <s v="Wild"/>
    <x v="2"/>
    <n v="15"/>
    <n v="1"/>
    <n v="4"/>
    <n v="17"/>
    <s v="BS"/>
  </r>
  <r>
    <n v="26"/>
    <x v="0"/>
    <n v="6"/>
    <x v="2"/>
    <n v="26"/>
    <x v="17"/>
    <d v="1899-12-30T13:20:00"/>
    <x v="3"/>
    <s v="Central Arm SJ at Island Rd Bridge"/>
    <s v="San Juan Estuary"/>
    <n v="1"/>
    <x v="0"/>
    <s v="Wild"/>
    <x v="0"/>
    <n v="3"/>
    <n v="1"/>
    <n v="2"/>
    <n v="3"/>
    <s v="BS"/>
  </r>
  <r>
    <n v="26"/>
    <x v="0"/>
    <n v="6"/>
    <x v="2"/>
    <n v="26"/>
    <x v="17"/>
    <d v="1899-12-30T13:20:00"/>
    <x v="3"/>
    <s v="Central Arm SJ at Island Rd Bridge"/>
    <s v="San Juan Estuary"/>
    <n v="1"/>
    <x v="2"/>
    <s v="Wild"/>
    <x v="1"/>
    <n v="8"/>
    <n v="1"/>
    <n v="5"/>
    <n v="30"/>
    <s v="BS"/>
  </r>
  <r>
    <n v="26"/>
    <x v="0"/>
    <n v="6"/>
    <x v="2"/>
    <n v="26"/>
    <x v="17"/>
    <d v="1899-12-30T13:20:00"/>
    <x v="3"/>
    <s v="Central Arm SJ at Island Rd Bridge"/>
    <s v="San Juan Estuary"/>
    <n v="1"/>
    <x v="3"/>
    <s v="Wild"/>
    <x v="1"/>
    <n v="9"/>
    <n v="1"/>
    <n v="5"/>
    <n v="4"/>
    <s v="BS"/>
  </r>
  <r>
    <n v="26"/>
    <x v="0"/>
    <n v="6"/>
    <x v="2"/>
    <n v="26"/>
    <x v="17"/>
    <d v="1899-12-30T13:20:00"/>
    <x v="3"/>
    <s v="Central Arm SJ at Island Rd Bridge"/>
    <s v="San Juan Estuary"/>
    <n v="1"/>
    <x v="5"/>
    <s v="Wild"/>
    <x v="2"/>
    <n v="15"/>
    <n v="1"/>
    <n v="4"/>
    <n v="8"/>
    <s v="BS"/>
  </r>
  <r>
    <n v="26"/>
    <x v="0"/>
    <n v="6"/>
    <x v="2"/>
    <n v="26"/>
    <x v="17"/>
    <d v="1899-12-30T13:20:00"/>
    <x v="3"/>
    <s v="Central Arm SJ at Island Rd Bridge"/>
    <s v="San Juan Estuary"/>
    <n v="1"/>
    <x v="6"/>
    <s v="Wild"/>
    <x v="2"/>
    <n v="11"/>
    <n v="1"/>
    <n v="4"/>
    <n v="2"/>
    <s v="BS"/>
  </r>
  <r>
    <n v="26"/>
    <x v="0"/>
    <n v="6"/>
    <x v="2"/>
    <n v="26"/>
    <x v="17"/>
    <d v="1899-12-30T13:40:00"/>
    <x v="10"/>
    <s v="Q Helen, top of Island Road"/>
    <s v="San Juan Estuary"/>
    <n v="1"/>
    <x v="9"/>
    <s v="Wild"/>
    <x v="0"/>
    <n v="5"/>
    <n v="1"/>
    <n v="2"/>
    <n v="1"/>
    <s v="BS"/>
  </r>
  <r>
    <n v="26"/>
    <x v="0"/>
    <n v="6"/>
    <x v="2"/>
    <n v="26"/>
    <x v="17"/>
    <d v="1899-12-30T13:40:00"/>
    <x v="10"/>
    <s v="Q Helen, top of Island Road"/>
    <s v="San Juan Estuary"/>
    <n v="1"/>
    <x v="0"/>
    <s v="Wild"/>
    <x v="0"/>
    <n v="3"/>
    <n v="1"/>
    <n v="2"/>
    <n v="8"/>
    <s v="BS"/>
  </r>
  <r>
    <n v="26"/>
    <x v="0"/>
    <n v="6"/>
    <x v="2"/>
    <n v="26"/>
    <x v="17"/>
    <d v="1899-12-30T13:40:00"/>
    <x v="10"/>
    <s v="Q Helen, top of Island Road"/>
    <s v="San Juan Estuary"/>
    <n v="1"/>
    <x v="6"/>
    <s v="Wild"/>
    <x v="2"/>
    <n v="11"/>
    <n v="1"/>
    <n v="4"/>
    <n v="1"/>
    <s v="BS"/>
  </r>
  <r>
    <n v="27"/>
    <x v="0"/>
    <n v="7"/>
    <x v="3"/>
    <n v="3"/>
    <x v="18"/>
    <d v="1899-12-30T11:40:00"/>
    <x v="8"/>
    <s v="Q01, left bank Gordon up from confluence"/>
    <s v="Gordon Estuary"/>
    <n v="1"/>
    <x v="9"/>
    <s v="Wild"/>
    <x v="3"/>
    <n v="5"/>
    <n v="1"/>
    <n v="3"/>
    <n v="1"/>
    <s v="BS"/>
  </r>
  <r>
    <n v="27"/>
    <x v="0"/>
    <n v="7"/>
    <x v="3"/>
    <n v="3"/>
    <x v="18"/>
    <d v="1899-12-30T11:40:00"/>
    <x v="8"/>
    <s v="Q01, left bank Gordon up from confluence"/>
    <s v="Gordon Estuary"/>
    <n v="1"/>
    <x v="0"/>
    <s v="Wild"/>
    <x v="3"/>
    <n v="3"/>
    <n v="1"/>
    <n v="3"/>
    <n v="1"/>
    <s v="BS"/>
  </r>
  <r>
    <n v="27"/>
    <x v="0"/>
    <n v="7"/>
    <x v="3"/>
    <n v="3"/>
    <x v="18"/>
    <d v="1899-12-30T11:40:00"/>
    <x v="8"/>
    <s v="Q01, left bank Gordon up from confluence"/>
    <s v="Gordon Estuary"/>
    <n v="1"/>
    <x v="0"/>
    <s v="Wild"/>
    <x v="0"/>
    <n v="3"/>
    <n v="1"/>
    <n v="2"/>
    <n v="1"/>
    <s v="BS"/>
  </r>
  <r>
    <n v="27"/>
    <x v="0"/>
    <n v="7"/>
    <x v="3"/>
    <n v="3"/>
    <x v="18"/>
    <d v="1899-12-30T11:40:00"/>
    <x v="8"/>
    <s v="Q01, left bank Gordon up from confluence"/>
    <s v="Gordon Estuary"/>
    <n v="1"/>
    <x v="2"/>
    <s v="Wild"/>
    <x v="1"/>
    <n v="8"/>
    <n v="1"/>
    <n v="5"/>
    <n v="15"/>
    <s v="BS"/>
  </r>
  <r>
    <n v="27"/>
    <x v="0"/>
    <n v="7"/>
    <x v="3"/>
    <n v="3"/>
    <x v="18"/>
    <d v="1899-12-30T11:40:00"/>
    <x v="8"/>
    <s v="Q01, left bank Gordon up from confluence"/>
    <s v="Gordon Estuary"/>
    <n v="1"/>
    <x v="4"/>
    <s v="Wild"/>
    <x v="2"/>
    <n v="18"/>
    <n v="1"/>
    <n v="4"/>
    <n v="2"/>
    <s v="BS"/>
  </r>
  <r>
    <n v="27"/>
    <x v="0"/>
    <n v="7"/>
    <x v="3"/>
    <n v="3"/>
    <x v="18"/>
    <d v="1899-12-30T11:40:00"/>
    <x v="8"/>
    <s v="Q01, left bank Gordon up from confluence"/>
    <s v="Gordon Estuary"/>
    <n v="1"/>
    <x v="5"/>
    <s v="Wild"/>
    <x v="2"/>
    <n v="15"/>
    <n v="1"/>
    <n v="4"/>
    <n v="4"/>
    <s v="BS"/>
  </r>
  <r>
    <n v="27"/>
    <x v="0"/>
    <n v="7"/>
    <x v="3"/>
    <n v="3"/>
    <x v="18"/>
    <d v="1899-12-30T11:58:00"/>
    <x v="4"/>
    <s v="Butch's (Gordon R.)"/>
    <s v="Gordon Estuary"/>
    <n v="1"/>
    <x v="0"/>
    <s v="Wild"/>
    <x v="3"/>
    <n v="3"/>
    <n v="1"/>
    <n v="3"/>
    <n v="51"/>
    <s v="BS"/>
  </r>
  <r>
    <n v="27"/>
    <x v="0"/>
    <n v="7"/>
    <x v="3"/>
    <n v="3"/>
    <x v="18"/>
    <d v="1899-12-30T11:58:00"/>
    <x v="4"/>
    <s v="Butch's (Gordon R.)"/>
    <s v="Gordon Estuary"/>
    <n v="1"/>
    <x v="0"/>
    <s v="Wild"/>
    <x v="0"/>
    <n v="3"/>
    <n v="1"/>
    <n v="2"/>
    <n v="7"/>
    <s v="BS"/>
  </r>
  <r>
    <n v="27"/>
    <x v="0"/>
    <n v="7"/>
    <x v="3"/>
    <n v="3"/>
    <x v="18"/>
    <d v="1899-12-30T11:58:00"/>
    <x v="4"/>
    <s v="Butch's (Gordon R.)"/>
    <s v="Gordon Estuary"/>
    <n v="1"/>
    <x v="2"/>
    <s v="Wild"/>
    <x v="1"/>
    <n v="8"/>
    <n v="1"/>
    <n v="5"/>
    <n v="10"/>
    <s v="BS"/>
  </r>
  <r>
    <n v="27"/>
    <x v="0"/>
    <n v="7"/>
    <x v="3"/>
    <n v="3"/>
    <x v="18"/>
    <d v="1899-12-30T11:58:00"/>
    <x v="4"/>
    <s v="Butch's (Gordon R.)"/>
    <s v="Gordon Estuary"/>
    <n v="1"/>
    <x v="3"/>
    <s v="Wild"/>
    <x v="1"/>
    <n v="9"/>
    <n v="1"/>
    <n v="5"/>
    <n v="1"/>
    <s v="BS"/>
  </r>
  <r>
    <n v="27"/>
    <x v="0"/>
    <n v="7"/>
    <x v="3"/>
    <n v="3"/>
    <x v="18"/>
    <d v="1899-12-30T11:58:00"/>
    <x v="4"/>
    <s v="Butch's (Gordon R.)"/>
    <s v="Gordon Estuary"/>
    <n v="1"/>
    <x v="6"/>
    <s v="Wild"/>
    <x v="2"/>
    <n v="11"/>
    <n v="1"/>
    <n v="4"/>
    <n v="10"/>
    <s v="BS"/>
  </r>
  <r>
    <n v="27"/>
    <x v="0"/>
    <n v="7"/>
    <x v="3"/>
    <n v="3"/>
    <x v="18"/>
    <d v="1899-12-30T11:58:00"/>
    <x v="4"/>
    <s v="Butch's (Gordon R.)"/>
    <s v="Gordon Estuary"/>
    <n v="1"/>
    <x v="11"/>
    <s v="Wild"/>
    <x v="1"/>
    <n v="20"/>
    <n v="1"/>
    <n v="5"/>
    <n v="2"/>
    <s v="BS"/>
  </r>
  <r>
    <n v="27"/>
    <x v="0"/>
    <n v="7"/>
    <x v="3"/>
    <n v="3"/>
    <x v="18"/>
    <d v="1899-12-30T12:20:00"/>
    <x v="1"/>
    <s v="Gallaugher's"/>
    <s v="Gordon Estuary"/>
    <n v="1"/>
    <x v="0"/>
    <s v="Wild"/>
    <x v="0"/>
    <n v="3"/>
    <n v="1"/>
    <n v="2"/>
    <n v="1"/>
    <s v="BS"/>
  </r>
  <r>
    <n v="27"/>
    <x v="0"/>
    <n v="7"/>
    <x v="3"/>
    <n v="3"/>
    <x v="18"/>
    <d v="1899-12-30T12:20:00"/>
    <x v="1"/>
    <s v="Gallaugher's"/>
    <s v="Gordon Estuary"/>
    <n v="1"/>
    <x v="2"/>
    <s v="Wild"/>
    <x v="1"/>
    <n v="8"/>
    <n v="1"/>
    <n v="5"/>
    <n v="5"/>
    <s v="BS"/>
  </r>
  <r>
    <n v="27"/>
    <x v="0"/>
    <n v="7"/>
    <x v="3"/>
    <n v="3"/>
    <x v="18"/>
    <d v="1899-12-30T12:20:00"/>
    <x v="1"/>
    <s v="Gallaugher's"/>
    <s v="Gordon Estuary"/>
    <n v="1"/>
    <x v="3"/>
    <s v="Wild"/>
    <x v="1"/>
    <n v="9"/>
    <n v="1"/>
    <n v="5"/>
    <n v="3"/>
    <s v="BS"/>
  </r>
  <r>
    <n v="27"/>
    <x v="0"/>
    <n v="7"/>
    <x v="3"/>
    <n v="3"/>
    <x v="18"/>
    <d v="1899-12-30T12:20:00"/>
    <x v="1"/>
    <s v="Gallaugher's"/>
    <s v="Gordon Estuary"/>
    <n v="1"/>
    <x v="4"/>
    <s v="Wild"/>
    <x v="2"/>
    <n v="18"/>
    <n v="1"/>
    <n v="4"/>
    <n v="2"/>
    <s v="BS"/>
  </r>
  <r>
    <n v="27"/>
    <x v="0"/>
    <n v="7"/>
    <x v="3"/>
    <n v="3"/>
    <x v="18"/>
    <d v="1899-12-30T12:20:00"/>
    <x v="1"/>
    <s v="Gallaugher's"/>
    <s v="Gordon Estuary"/>
    <n v="1"/>
    <x v="5"/>
    <s v="Wild"/>
    <x v="2"/>
    <n v="15"/>
    <n v="1"/>
    <n v="4"/>
    <n v="15"/>
    <s v="BS"/>
  </r>
  <r>
    <n v="27"/>
    <x v="0"/>
    <n v="7"/>
    <x v="3"/>
    <n v="3"/>
    <x v="18"/>
    <d v="1899-12-30T12:20:00"/>
    <x v="1"/>
    <s v="Gallaugher's"/>
    <s v="Gordon Estuary"/>
    <n v="1"/>
    <x v="6"/>
    <s v="Wild"/>
    <x v="2"/>
    <n v="11"/>
    <n v="1"/>
    <n v="4"/>
    <n v="2"/>
    <s v="BS"/>
  </r>
  <r>
    <n v="27"/>
    <x v="0"/>
    <n v="7"/>
    <x v="3"/>
    <n v="3"/>
    <x v="18"/>
    <d v="1899-12-30T12:20:00"/>
    <x v="1"/>
    <s v="Gallaugher's"/>
    <s v="Gordon Estuary"/>
    <n v="1"/>
    <x v="10"/>
    <s v="Wild"/>
    <x v="2"/>
    <n v="13"/>
    <n v="1"/>
    <n v="4"/>
    <n v="28"/>
    <s v="BS"/>
  </r>
  <r>
    <n v="27"/>
    <x v="0"/>
    <n v="7"/>
    <x v="3"/>
    <n v="3"/>
    <x v="18"/>
    <d v="1899-12-30T13:05:00"/>
    <x v="11"/>
    <s v="Q4, u/s of Tanis's template site"/>
    <s v="San Juan Estuary"/>
    <n v="1"/>
    <x v="9"/>
    <s v="Wild"/>
    <x v="0"/>
    <n v="5"/>
    <n v="1"/>
    <n v="2"/>
    <n v="1"/>
    <s v="BS"/>
  </r>
  <r>
    <n v="27"/>
    <x v="0"/>
    <n v="7"/>
    <x v="3"/>
    <n v="3"/>
    <x v="18"/>
    <d v="1899-12-30T13:05:00"/>
    <x v="11"/>
    <s v="Q4, u/s of Tanis's template site"/>
    <s v="San Juan Estuary"/>
    <n v="1"/>
    <x v="0"/>
    <s v="Wild"/>
    <x v="3"/>
    <n v="3"/>
    <n v="1"/>
    <n v="3"/>
    <n v="3"/>
    <s v="BS"/>
  </r>
  <r>
    <n v="27"/>
    <x v="0"/>
    <n v="7"/>
    <x v="3"/>
    <n v="3"/>
    <x v="18"/>
    <d v="1899-12-30T13:05:00"/>
    <x v="11"/>
    <s v="Q4, u/s of Tanis's template site"/>
    <s v="San Juan Estuary"/>
    <n v="1"/>
    <x v="0"/>
    <s v="Wild"/>
    <x v="0"/>
    <n v="3"/>
    <n v="1"/>
    <n v="2"/>
    <n v="8"/>
    <s v="BS"/>
  </r>
  <r>
    <n v="27"/>
    <x v="0"/>
    <n v="7"/>
    <x v="3"/>
    <n v="3"/>
    <x v="18"/>
    <d v="1899-12-30T13:05:00"/>
    <x v="11"/>
    <s v="Q4, u/s of Tanis's template site"/>
    <s v="San Juan Estuary"/>
    <n v="1"/>
    <x v="2"/>
    <s v="Wild"/>
    <x v="1"/>
    <n v="8"/>
    <n v="1"/>
    <n v="5"/>
    <n v="2"/>
    <s v="BS"/>
  </r>
  <r>
    <n v="27"/>
    <x v="0"/>
    <n v="7"/>
    <x v="3"/>
    <n v="3"/>
    <x v="18"/>
    <d v="1899-12-30T13:05:00"/>
    <x v="11"/>
    <s v="Q4, u/s of Tanis's template site"/>
    <s v="San Juan Estuary"/>
    <n v="1"/>
    <x v="3"/>
    <s v="Wild"/>
    <x v="1"/>
    <n v="9"/>
    <n v="1"/>
    <n v="5"/>
    <n v="40"/>
    <s v="BS"/>
  </r>
  <r>
    <n v="27"/>
    <x v="0"/>
    <n v="7"/>
    <x v="3"/>
    <n v="3"/>
    <x v="18"/>
    <d v="1899-12-30T13:05:00"/>
    <x v="11"/>
    <s v="Q4, u/s of Tanis's template site"/>
    <s v="San Juan Estuary"/>
    <n v="1"/>
    <x v="4"/>
    <s v="Wild"/>
    <x v="2"/>
    <n v="18"/>
    <n v="1"/>
    <n v="4"/>
    <n v="15"/>
    <s v="BS"/>
  </r>
  <r>
    <n v="27"/>
    <x v="0"/>
    <n v="7"/>
    <x v="3"/>
    <n v="3"/>
    <x v="18"/>
    <d v="1899-12-30T13:05:00"/>
    <x v="11"/>
    <s v="Q4, u/s of Tanis's template site"/>
    <s v="San Juan Estuary"/>
    <n v="1"/>
    <x v="5"/>
    <s v="Wild"/>
    <x v="2"/>
    <n v="15"/>
    <n v="1"/>
    <n v="4"/>
    <n v="1"/>
    <s v="BS"/>
  </r>
  <r>
    <n v="27"/>
    <x v="0"/>
    <n v="7"/>
    <x v="3"/>
    <n v="3"/>
    <x v="18"/>
    <d v="1899-12-30T13:05:00"/>
    <x v="11"/>
    <s v="Q4, u/s of Tanis's template site"/>
    <s v="San Juan Estuary"/>
    <n v="1"/>
    <x v="10"/>
    <s v="Wild"/>
    <x v="2"/>
    <n v="13"/>
    <n v="1"/>
    <n v="4"/>
    <n v="212"/>
    <s v="BS"/>
  </r>
  <r>
    <n v="27"/>
    <x v="0"/>
    <n v="7"/>
    <x v="3"/>
    <n v="3"/>
    <x v="18"/>
    <d v="1899-12-30T13:40:00"/>
    <x v="0"/>
    <s v="Pacheedah Shores Boat Ramp"/>
    <s v="Gordon Estuary"/>
    <n v="1"/>
    <x v="9"/>
    <s v="Wild"/>
    <x v="3"/>
    <n v="5"/>
    <n v="1"/>
    <n v="3"/>
    <n v="1"/>
    <s v="BS"/>
  </r>
  <r>
    <n v="27"/>
    <x v="0"/>
    <n v="7"/>
    <x v="3"/>
    <n v="3"/>
    <x v="18"/>
    <d v="1899-12-30T13:40:00"/>
    <x v="0"/>
    <s v="Pacheedah Shores Boat Ramp"/>
    <s v="Gordon Estuary"/>
    <n v="1"/>
    <x v="2"/>
    <s v="Wild"/>
    <x v="1"/>
    <n v="8"/>
    <n v="1"/>
    <n v="5"/>
    <n v="1"/>
    <s v="BS"/>
  </r>
  <r>
    <n v="27"/>
    <x v="0"/>
    <n v="7"/>
    <x v="3"/>
    <n v="3"/>
    <x v="18"/>
    <d v="1899-12-30T13:40:00"/>
    <x v="0"/>
    <s v="Pacheedah Shores Boat Ramp"/>
    <s v="Gordon Estuary"/>
    <n v="1"/>
    <x v="3"/>
    <s v="Wild"/>
    <x v="1"/>
    <n v="9"/>
    <n v="1"/>
    <n v="5"/>
    <n v="3"/>
    <s v="BS"/>
  </r>
  <r>
    <n v="27"/>
    <x v="0"/>
    <n v="7"/>
    <x v="3"/>
    <n v="3"/>
    <x v="18"/>
    <d v="1899-12-30T13:40:00"/>
    <x v="0"/>
    <s v="Pacheedah Shores Boat Ramp"/>
    <s v="Gordon Estuary"/>
    <n v="1"/>
    <x v="4"/>
    <s v="Wild"/>
    <x v="2"/>
    <n v="18"/>
    <n v="1"/>
    <n v="4"/>
    <n v="5"/>
    <s v="BS"/>
  </r>
  <r>
    <n v="27"/>
    <x v="0"/>
    <n v="7"/>
    <x v="3"/>
    <n v="3"/>
    <x v="18"/>
    <d v="1899-12-30T13:40:00"/>
    <x v="0"/>
    <s v="Pacheedah Shores Boat Ramp"/>
    <s v="Gordon Estuary"/>
    <n v="1"/>
    <x v="5"/>
    <s v="Wild"/>
    <x v="2"/>
    <n v="15"/>
    <n v="1"/>
    <n v="4"/>
    <n v="6"/>
    <s v="BS"/>
  </r>
  <r>
    <n v="27"/>
    <x v="0"/>
    <n v="7"/>
    <x v="3"/>
    <n v="3"/>
    <x v="18"/>
    <d v="1899-12-30T13:40:00"/>
    <x v="0"/>
    <s v="Pacheedah Shores Boat Ramp"/>
    <s v="Gordon Estuary"/>
    <n v="1"/>
    <x v="10"/>
    <s v="Wild"/>
    <x v="2"/>
    <n v="13"/>
    <n v="1"/>
    <n v="4"/>
    <n v="2"/>
    <s v="BS"/>
  </r>
  <r>
    <n v="27"/>
    <x v="0"/>
    <n v="7"/>
    <x v="3"/>
    <n v="3"/>
    <x v="18"/>
    <d v="1899-12-30T13:55:00"/>
    <x v="9"/>
    <s v="Q Jeff (right bank opposite N. Arm confl.)"/>
    <s v="Gordon Estuary"/>
    <n v="1"/>
    <x v="9"/>
    <s v="Wild"/>
    <x v="3"/>
    <n v="5"/>
    <n v="1"/>
    <n v="3"/>
    <n v="1"/>
    <s v="BS"/>
  </r>
  <r>
    <n v="27"/>
    <x v="0"/>
    <n v="7"/>
    <x v="3"/>
    <n v="3"/>
    <x v="18"/>
    <d v="1899-12-30T13:55:00"/>
    <x v="9"/>
    <s v="Q Jeff (right bank opposite N. Arm confl.)"/>
    <s v="Gordon Estuary"/>
    <n v="1"/>
    <x v="9"/>
    <s v="Wild"/>
    <x v="0"/>
    <n v="5"/>
    <n v="1"/>
    <n v="2"/>
    <n v="1"/>
    <s v="BS"/>
  </r>
  <r>
    <n v="27"/>
    <x v="0"/>
    <n v="7"/>
    <x v="3"/>
    <n v="3"/>
    <x v="18"/>
    <d v="1899-12-30T13:55:00"/>
    <x v="9"/>
    <s v="Q Jeff (right bank opposite N. Arm confl.)"/>
    <s v="Gordon Estuary"/>
    <n v="1"/>
    <x v="0"/>
    <s v="Wild"/>
    <x v="3"/>
    <n v="3"/>
    <n v="1"/>
    <n v="3"/>
    <n v="1"/>
    <s v="BS"/>
  </r>
  <r>
    <n v="27"/>
    <x v="0"/>
    <n v="7"/>
    <x v="3"/>
    <n v="3"/>
    <x v="18"/>
    <d v="1899-12-30T13:55:00"/>
    <x v="9"/>
    <s v="Q Jeff (right bank opposite N. Arm confl.)"/>
    <s v="Gordon Estuary"/>
    <n v="1"/>
    <x v="0"/>
    <s v="Wild"/>
    <x v="0"/>
    <n v="3"/>
    <n v="1"/>
    <n v="2"/>
    <n v="4"/>
    <s v="BS"/>
  </r>
  <r>
    <n v="27"/>
    <x v="0"/>
    <n v="7"/>
    <x v="3"/>
    <n v="3"/>
    <x v="18"/>
    <d v="1899-12-30T13:55:00"/>
    <x v="9"/>
    <s v="Q Jeff (right bank opposite N. Arm confl.)"/>
    <s v="Gordon Estuary"/>
    <n v="1"/>
    <x v="2"/>
    <s v="Wild"/>
    <x v="1"/>
    <n v="8"/>
    <n v="1"/>
    <n v="5"/>
    <n v="9"/>
    <s v="BS"/>
  </r>
  <r>
    <n v="27"/>
    <x v="0"/>
    <n v="7"/>
    <x v="3"/>
    <n v="3"/>
    <x v="18"/>
    <d v="1899-12-30T13:55:00"/>
    <x v="9"/>
    <s v="Q Jeff (right bank opposite N. Arm confl.)"/>
    <s v="Gordon Estuary"/>
    <n v="1"/>
    <x v="4"/>
    <s v="Wild"/>
    <x v="2"/>
    <n v="18"/>
    <n v="1"/>
    <n v="4"/>
    <n v="10"/>
    <s v="BS"/>
  </r>
  <r>
    <n v="27"/>
    <x v="0"/>
    <n v="7"/>
    <x v="3"/>
    <n v="3"/>
    <x v="18"/>
    <d v="1899-12-30T13:55:00"/>
    <x v="9"/>
    <s v="Q Jeff (right bank opposite N. Arm confl.)"/>
    <s v="Gordon Estuary"/>
    <n v="1"/>
    <x v="5"/>
    <s v="Wild"/>
    <x v="2"/>
    <n v="15"/>
    <n v="1"/>
    <n v="4"/>
    <n v="8"/>
    <s v="BS"/>
  </r>
  <r>
    <n v="27"/>
    <x v="0"/>
    <n v="7"/>
    <x v="3"/>
    <n v="3"/>
    <x v="18"/>
    <d v="1899-12-30T13:55:00"/>
    <x v="9"/>
    <s v="Q Jeff (right bank opposite N. Arm confl.)"/>
    <s v="Gordon Estuary"/>
    <n v="1"/>
    <x v="10"/>
    <s v="Wild"/>
    <x v="2"/>
    <n v="13"/>
    <n v="1"/>
    <n v="4"/>
    <n v="171"/>
    <s v="BS"/>
  </r>
  <r>
    <n v="27"/>
    <x v="0"/>
    <n v="7"/>
    <x v="3"/>
    <n v="4"/>
    <x v="19"/>
    <d v="1899-12-30T13:55:00"/>
    <x v="9"/>
    <s v="Q Jeff (right bank opposite N. Arm confl.)"/>
    <s v="Gordon Estuary"/>
    <n v="1"/>
    <x v="14"/>
    <s v="Wild"/>
    <x v="3"/>
    <n v="6"/>
    <n v="1"/>
    <n v="3"/>
    <n v="1"/>
    <s v="BS"/>
  </r>
  <r>
    <n v="27"/>
    <x v="0"/>
    <n v="7"/>
    <x v="3"/>
    <n v="4"/>
    <x v="19"/>
    <d v="1899-12-30T12:54:00"/>
    <x v="11"/>
    <s v="Q4, u/s of Tanis's template site"/>
    <s v="San Juan Estuary"/>
    <n v="1"/>
    <x v="9"/>
    <s v="Wild"/>
    <x v="3"/>
    <n v="5"/>
    <n v="1"/>
    <n v="3"/>
    <n v="2"/>
    <s v="BS"/>
  </r>
  <r>
    <n v="27"/>
    <x v="0"/>
    <n v="7"/>
    <x v="3"/>
    <n v="4"/>
    <x v="19"/>
    <d v="1899-12-30T12:54:00"/>
    <x v="11"/>
    <s v="Q4, u/s of Tanis's template site"/>
    <s v="San Juan Estuary"/>
    <n v="1"/>
    <x v="0"/>
    <s v="Wild"/>
    <x v="0"/>
    <n v="3"/>
    <n v="1"/>
    <n v="2"/>
    <n v="8"/>
    <s v="BS"/>
  </r>
  <r>
    <n v="27"/>
    <x v="0"/>
    <n v="7"/>
    <x v="3"/>
    <n v="4"/>
    <x v="19"/>
    <d v="1899-12-30T12:54:00"/>
    <x v="11"/>
    <s v="Q4, u/s of Tanis's template site"/>
    <s v="San Juan Estuary"/>
    <n v="1"/>
    <x v="2"/>
    <s v="Wild"/>
    <x v="1"/>
    <n v="8"/>
    <n v="1"/>
    <n v="5"/>
    <n v="5"/>
    <s v="BS"/>
  </r>
  <r>
    <n v="27"/>
    <x v="0"/>
    <n v="7"/>
    <x v="3"/>
    <n v="4"/>
    <x v="19"/>
    <d v="1899-12-30T12:54:00"/>
    <x v="11"/>
    <s v="Q4, u/s of Tanis's template site"/>
    <s v="San Juan Estuary"/>
    <n v="1"/>
    <x v="4"/>
    <s v="Wild"/>
    <x v="2"/>
    <n v="18"/>
    <n v="1"/>
    <n v="4"/>
    <n v="2"/>
    <s v="BS"/>
  </r>
  <r>
    <n v="27"/>
    <x v="0"/>
    <n v="7"/>
    <x v="3"/>
    <n v="4"/>
    <x v="19"/>
    <d v="1899-12-30T12:54:00"/>
    <x v="11"/>
    <s v="Q4, u/s of Tanis's template site"/>
    <s v="San Juan Estuary"/>
    <n v="1"/>
    <x v="6"/>
    <s v="Wild"/>
    <x v="2"/>
    <n v="11"/>
    <n v="1"/>
    <n v="4"/>
    <n v="1"/>
    <s v="BS"/>
  </r>
  <r>
    <n v="27"/>
    <x v="0"/>
    <n v="7"/>
    <x v="3"/>
    <n v="4"/>
    <x v="19"/>
    <d v="1899-12-30T12:54:00"/>
    <x v="11"/>
    <s v="Q4, u/s of Tanis's template site"/>
    <s v="San Juan Estuary"/>
    <n v="1"/>
    <x v="10"/>
    <s v="Wild"/>
    <x v="2"/>
    <n v="13"/>
    <n v="1"/>
    <n v="4"/>
    <n v="4"/>
    <s v="BS"/>
  </r>
  <r>
    <n v="27"/>
    <x v="0"/>
    <n v="7"/>
    <x v="3"/>
    <n v="4"/>
    <x v="19"/>
    <d v="1899-12-30T13:20:00"/>
    <x v="15"/>
    <s v="Q07, Central/South Arm confluence"/>
    <s v="San Juan Estuary"/>
    <n v="1"/>
    <x v="0"/>
    <s v="Wild"/>
    <x v="0"/>
    <n v="3"/>
    <n v="1"/>
    <n v="2"/>
    <n v="12"/>
    <s v="BS"/>
  </r>
  <r>
    <n v="27"/>
    <x v="0"/>
    <n v="7"/>
    <x v="3"/>
    <n v="4"/>
    <x v="19"/>
    <d v="1899-12-30T13:20:00"/>
    <x v="15"/>
    <s v="Q07, Central/South Arm confluence"/>
    <s v="San Juan Estuary"/>
    <n v="1"/>
    <x v="2"/>
    <s v="Wild"/>
    <x v="1"/>
    <n v="8"/>
    <n v="1"/>
    <n v="5"/>
    <n v="5"/>
    <s v="BS"/>
  </r>
  <r>
    <n v="27"/>
    <x v="0"/>
    <n v="7"/>
    <x v="3"/>
    <n v="4"/>
    <x v="19"/>
    <d v="1899-12-30T13:20:00"/>
    <x v="15"/>
    <s v="Q07, Central/South Arm confluence"/>
    <s v="San Juan Estuary"/>
    <n v="1"/>
    <x v="10"/>
    <s v="Wild"/>
    <x v="2"/>
    <n v="13"/>
    <n v="1"/>
    <n v="4"/>
    <n v="288"/>
    <s v="BS"/>
  </r>
  <r>
    <n v="27"/>
    <x v="0"/>
    <n v="7"/>
    <x v="3"/>
    <n v="4"/>
    <x v="19"/>
    <d v="1899-12-30T13:20:00"/>
    <x v="15"/>
    <s v="Q07, Central/South Arm confluence"/>
    <s v="San Juan Estuary"/>
    <n v="1"/>
    <x v="11"/>
    <s v="Wild"/>
    <x v="1"/>
    <n v="20"/>
    <n v="1"/>
    <n v="5"/>
    <n v="2"/>
    <s v="BS"/>
  </r>
  <r>
    <n v="27"/>
    <x v="0"/>
    <n v="7"/>
    <x v="3"/>
    <n v="4"/>
    <x v="19"/>
    <d v="1899-12-30T13:40:00"/>
    <x v="2"/>
    <s v="South Arm SJ (Old Mill)"/>
    <s v="San Juan Estuary"/>
    <n v="1"/>
    <x v="2"/>
    <s v="Wild"/>
    <x v="1"/>
    <n v="8"/>
    <n v="1"/>
    <n v="5"/>
    <n v="4"/>
    <s v="BS"/>
  </r>
  <r>
    <n v="27"/>
    <x v="0"/>
    <n v="7"/>
    <x v="3"/>
    <n v="4"/>
    <x v="19"/>
    <d v="1899-12-30T13:40:00"/>
    <x v="2"/>
    <s v="South Arm SJ (Old Mill)"/>
    <s v="San Juan Estuary"/>
    <n v="1"/>
    <x v="10"/>
    <s v="Wild"/>
    <x v="2"/>
    <n v="13"/>
    <n v="1"/>
    <n v="4"/>
    <n v="1"/>
    <s v="BS"/>
  </r>
  <r>
    <n v="27"/>
    <x v="0"/>
    <n v="7"/>
    <x v="3"/>
    <n v="4"/>
    <x v="19"/>
    <d v="1899-12-30T14:05:00"/>
    <x v="3"/>
    <s v="Central Arm SJ at Island Rd Bridge"/>
    <s v="San Juan Estuary"/>
    <n v="1"/>
    <x v="2"/>
    <s v="Wild"/>
    <x v="1"/>
    <n v="8"/>
    <n v="1"/>
    <n v="5"/>
    <n v="21"/>
    <s v="BS"/>
  </r>
  <r>
    <n v="27"/>
    <x v="0"/>
    <n v="7"/>
    <x v="3"/>
    <n v="4"/>
    <x v="19"/>
    <d v="1899-12-30T14:05:00"/>
    <x v="3"/>
    <s v="Central Arm SJ at Island Rd Bridge"/>
    <s v="San Juan Estuary"/>
    <n v="1"/>
    <x v="3"/>
    <s v="Wild"/>
    <x v="1"/>
    <n v="9"/>
    <n v="1"/>
    <n v="5"/>
    <n v="2"/>
    <s v="BS"/>
  </r>
  <r>
    <n v="27"/>
    <x v="0"/>
    <n v="7"/>
    <x v="3"/>
    <n v="4"/>
    <x v="19"/>
    <d v="1899-12-30T14:05:00"/>
    <x v="3"/>
    <s v="Central Arm SJ at Island Rd Bridge"/>
    <s v="San Juan Estuary"/>
    <n v="1"/>
    <x v="5"/>
    <s v="Wild"/>
    <x v="2"/>
    <n v="15"/>
    <n v="1"/>
    <n v="4"/>
    <n v="4"/>
    <s v="BS"/>
  </r>
  <r>
    <n v="27"/>
    <x v="0"/>
    <n v="7"/>
    <x v="3"/>
    <n v="4"/>
    <x v="19"/>
    <d v="1899-12-30T14:05:00"/>
    <x v="3"/>
    <s v="Central Arm SJ at Island Rd Bridge"/>
    <s v="San Juan Estuary"/>
    <n v="1"/>
    <x v="10"/>
    <s v="Wild"/>
    <x v="2"/>
    <n v="13"/>
    <n v="1"/>
    <n v="4"/>
    <n v="6"/>
    <s v="BS"/>
  </r>
  <r>
    <n v="27"/>
    <x v="0"/>
    <n v="7"/>
    <x v="3"/>
    <n v="4"/>
    <x v="19"/>
    <d v="1899-12-30T14:30:00"/>
    <x v="10"/>
    <s v="Q Helen, top of Island Road"/>
    <s v="San Juan Estuary"/>
    <n v="1"/>
    <x v="0"/>
    <s v="Wild"/>
    <x v="0"/>
    <n v="3"/>
    <n v="1"/>
    <n v="2"/>
    <n v="6"/>
    <s v="BS"/>
  </r>
  <r>
    <n v="27"/>
    <x v="0"/>
    <n v="7"/>
    <x v="3"/>
    <n v="4"/>
    <x v="19"/>
    <d v="1899-12-30T14:30:00"/>
    <x v="10"/>
    <s v="Q Helen, top of Island Road"/>
    <s v="San Juan Estuary"/>
    <n v="1"/>
    <x v="2"/>
    <s v="Wild"/>
    <x v="1"/>
    <n v="8"/>
    <n v="1"/>
    <n v="5"/>
    <n v="15"/>
    <s v="BS"/>
  </r>
  <r>
    <n v="27"/>
    <x v="0"/>
    <n v="7"/>
    <x v="3"/>
    <n v="4"/>
    <x v="19"/>
    <d v="1899-12-30T14:30:00"/>
    <x v="10"/>
    <s v="Q Helen, top of Island Road"/>
    <s v="San Juan Estuary"/>
    <n v="1"/>
    <x v="6"/>
    <s v="Wild"/>
    <x v="2"/>
    <n v="11"/>
    <n v="1"/>
    <n v="4"/>
    <n v="2"/>
    <s v="BS"/>
  </r>
  <r>
    <n v="28"/>
    <x v="0"/>
    <n v="7"/>
    <x v="3"/>
    <n v="10"/>
    <x v="20"/>
    <d v="1899-12-30T10:38:00"/>
    <x v="2"/>
    <s v="South Arm SJ (Old Mill)"/>
    <s v="San Juan Estuary"/>
    <n v="1"/>
    <x v="2"/>
    <s v="Wild"/>
    <x v="1"/>
    <n v="8"/>
    <n v="1"/>
    <n v="5"/>
    <n v="1"/>
    <s v="BS"/>
  </r>
  <r>
    <n v="28"/>
    <x v="0"/>
    <n v="7"/>
    <x v="3"/>
    <n v="10"/>
    <x v="20"/>
    <d v="1899-12-30T10:38:00"/>
    <x v="2"/>
    <s v="South Arm SJ (Old Mill)"/>
    <s v="San Juan Estuary"/>
    <n v="1"/>
    <x v="3"/>
    <s v="Wild"/>
    <x v="1"/>
    <n v="9"/>
    <n v="1"/>
    <n v="5"/>
    <n v="6"/>
    <s v="BS"/>
  </r>
  <r>
    <n v="28"/>
    <x v="0"/>
    <n v="7"/>
    <x v="3"/>
    <n v="10"/>
    <x v="20"/>
    <d v="1899-12-30T10:38:00"/>
    <x v="2"/>
    <s v="South Arm SJ (Old Mill)"/>
    <s v="San Juan Estuary"/>
    <n v="1"/>
    <x v="5"/>
    <s v="Wild"/>
    <x v="2"/>
    <n v="15"/>
    <n v="1"/>
    <n v="4"/>
    <n v="5"/>
    <s v="BS"/>
  </r>
  <r>
    <n v="28"/>
    <x v="0"/>
    <n v="7"/>
    <x v="3"/>
    <n v="10"/>
    <x v="20"/>
    <d v="1899-12-30T10:38:00"/>
    <x v="2"/>
    <s v="South Arm SJ (Old Mill)"/>
    <s v="San Juan Estuary"/>
    <n v="1"/>
    <x v="10"/>
    <s v="Wild"/>
    <x v="2"/>
    <n v="13"/>
    <n v="1"/>
    <n v="4"/>
    <n v="562"/>
    <s v="BS"/>
  </r>
  <r>
    <n v="28"/>
    <x v="0"/>
    <n v="7"/>
    <x v="3"/>
    <n v="10"/>
    <x v="20"/>
    <d v="1899-12-30T11:02:00"/>
    <x v="15"/>
    <s v="Q07, Central/South Arm confluence"/>
    <s v="San Juan Estuary"/>
    <n v="1"/>
    <x v="9"/>
    <s v="Wild"/>
    <x v="3"/>
    <n v="5"/>
    <n v="1"/>
    <n v="3"/>
    <n v="4"/>
    <s v="BS"/>
  </r>
  <r>
    <n v="28"/>
    <x v="0"/>
    <n v="7"/>
    <x v="3"/>
    <n v="10"/>
    <x v="20"/>
    <d v="1899-12-30T11:02:00"/>
    <x v="15"/>
    <s v="Q07, Central/South Arm confluence"/>
    <s v="San Juan Estuary"/>
    <n v="1"/>
    <x v="0"/>
    <s v="Wild"/>
    <x v="3"/>
    <n v="3"/>
    <n v="1"/>
    <n v="3"/>
    <n v="4"/>
    <s v="BS"/>
  </r>
  <r>
    <n v="28"/>
    <x v="0"/>
    <n v="7"/>
    <x v="3"/>
    <n v="10"/>
    <x v="20"/>
    <d v="1899-12-30T11:02:00"/>
    <x v="15"/>
    <s v="Q07, Central/South Arm confluence"/>
    <s v="San Juan Estuary"/>
    <n v="1"/>
    <x v="0"/>
    <s v="Wild"/>
    <x v="0"/>
    <n v="3"/>
    <n v="1"/>
    <n v="2"/>
    <n v="8"/>
    <s v="BS"/>
  </r>
  <r>
    <n v="28"/>
    <x v="0"/>
    <n v="7"/>
    <x v="3"/>
    <n v="10"/>
    <x v="20"/>
    <d v="1899-12-30T11:02:00"/>
    <x v="15"/>
    <s v="Q07, Central/South Arm confluence"/>
    <s v="San Juan Estuary"/>
    <n v="1"/>
    <x v="2"/>
    <s v="Wild"/>
    <x v="1"/>
    <n v="8"/>
    <n v="1"/>
    <n v="5"/>
    <n v="2"/>
    <s v="BS"/>
  </r>
  <r>
    <n v="28"/>
    <x v="0"/>
    <n v="7"/>
    <x v="3"/>
    <n v="10"/>
    <x v="20"/>
    <d v="1899-12-30T11:02:00"/>
    <x v="15"/>
    <s v="Q07, Central/South Arm confluence"/>
    <s v="San Juan Estuary"/>
    <n v="1"/>
    <x v="3"/>
    <s v="Wild"/>
    <x v="1"/>
    <n v="9"/>
    <n v="1"/>
    <n v="5"/>
    <n v="2"/>
    <s v="BS"/>
  </r>
  <r>
    <n v="28"/>
    <x v="0"/>
    <n v="7"/>
    <x v="3"/>
    <n v="10"/>
    <x v="20"/>
    <d v="1899-12-30T11:02:00"/>
    <x v="15"/>
    <s v="Q07, Central/South Arm confluence"/>
    <s v="San Juan Estuary"/>
    <n v="1"/>
    <x v="5"/>
    <s v="Wild"/>
    <x v="2"/>
    <n v="15"/>
    <n v="1"/>
    <n v="4"/>
    <n v="2"/>
    <s v="BS"/>
  </r>
  <r>
    <n v="28"/>
    <x v="0"/>
    <n v="7"/>
    <x v="3"/>
    <n v="10"/>
    <x v="20"/>
    <d v="1899-12-30T11:02:00"/>
    <x v="15"/>
    <s v="Q07, Central/South Arm confluence"/>
    <s v="San Juan Estuary"/>
    <n v="1"/>
    <x v="10"/>
    <s v="Wild"/>
    <x v="2"/>
    <n v="13"/>
    <n v="1"/>
    <n v="4"/>
    <n v="313"/>
    <s v="BS"/>
  </r>
  <r>
    <n v="28"/>
    <x v="0"/>
    <n v="7"/>
    <x v="3"/>
    <n v="10"/>
    <x v="20"/>
    <d v="1899-12-30T12:25:00"/>
    <x v="11"/>
    <s v="Q4, u/s of Tanis's template site"/>
    <s v="San Juan Estuary"/>
    <n v="1"/>
    <x v="0"/>
    <s v="Wild"/>
    <x v="0"/>
    <n v="3"/>
    <n v="1"/>
    <n v="2"/>
    <n v="1"/>
    <s v="BS"/>
  </r>
  <r>
    <n v="28"/>
    <x v="0"/>
    <n v="7"/>
    <x v="3"/>
    <n v="10"/>
    <x v="20"/>
    <d v="1899-12-30T12:25:00"/>
    <x v="11"/>
    <s v="Q4, u/s of Tanis's template site"/>
    <s v="San Juan Estuary"/>
    <n v="1"/>
    <x v="2"/>
    <s v="Wild"/>
    <x v="1"/>
    <n v="8"/>
    <n v="1"/>
    <n v="5"/>
    <n v="28"/>
    <s v="BS"/>
  </r>
  <r>
    <n v="28"/>
    <x v="0"/>
    <n v="7"/>
    <x v="3"/>
    <n v="10"/>
    <x v="20"/>
    <d v="1899-12-30T12:25:00"/>
    <x v="11"/>
    <s v="Q4, u/s of Tanis's template site"/>
    <s v="San Juan Estuary"/>
    <n v="1"/>
    <x v="5"/>
    <s v="Wild"/>
    <x v="2"/>
    <n v="15"/>
    <n v="1"/>
    <n v="4"/>
    <n v="1"/>
    <s v="BS"/>
  </r>
  <r>
    <n v="28"/>
    <x v="0"/>
    <n v="7"/>
    <x v="3"/>
    <n v="10"/>
    <x v="20"/>
    <d v="1899-12-30T12:25:00"/>
    <x v="11"/>
    <s v="Q4, u/s of Tanis's template site"/>
    <s v="San Juan Estuary"/>
    <n v="1"/>
    <x v="10"/>
    <s v="Wild"/>
    <x v="2"/>
    <n v="13"/>
    <n v="1"/>
    <n v="4"/>
    <n v="125"/>
    <s v="BS"/>
  </r>
  <r>
    <n v="28"/>
    <x v="0"/>
    <n v="7"/>
    <x v="3"/>
    <n v="10"/>
    <x v="20"/>
    <d v="1899-12-30T12:00:00"/>
    <x v="3"/>
    <s v="Central Arm SJ at Island Rd Bridge"/>
    <s v="San Juan Estuary"/>
    <n v="1"/>
    <x v="0"/>
    <s v="Wild"/>
    <x v="0"/>
    <n v="3"/>
    <n v="1"/>
    <n v="2"/>
    <n v="6"/>
    <s v="BS"/>
  </r>
  <r>
    <n v="28"/>
    <x v="0"/>
    <n v="7"/>
    <x v="3"/>
    <n v="10"/>
    <x v="20"/>
    <d v="1899-12-30T12:00:00"/>
    <x v="3"/>
    <s v="Central Arm SJ at Island Rd Bridge"/>
    <s v="San Juan Estuary"/>
    <n v="1"/>
    <x v="2"/>
    <s v="Wild"/>
    <x v="1"/>
    <n v="8"/>
    <n v="1"/>
    <n v="5"/>
    <n v="1"/>
    <s v="BS"/>
  </r>
  <r>
    <n v="28"/>
    <x v="0"/>
    <n v="7"/>
    <x v="3"/>
    <n v="10"/>
    <x v="20"/>
    <d v="1899-12-30T12:00:00"/>
    <x v="3"/>
    <s v="Central Arm SJ at Island Rd Bridge"/>
    <s v="San Juan Estuary"/>
    <n v="1"/>
    <x v="10"/>
    <s v="Wild"/>
    <x v="2"/>
    <n v="13"/>
    <n v="1"/>
    <n v="4"/>
    <n v="7"/>
    <s v="BS"/>
  </r>
  <r>
    <n v="28"/>
    <x v="0"/>
    <n v="7"/>
    <x v="3"/>
    <n v="10"/>
    <x v="20"/>
    <d v="1899-12-30T12:45:00"/>
    <x v="10"/>
    <s v="Q Helen, top of Island Road"/>
    <s v="San Juan Estuary"/>
    <n v="1"/>
    <x v="0"/>
    <s v="Wild"/>
    <x v="0"/>
    <n v="3"/>
    <n v="1"/>
    <n v="2"/>
    <n v="7"/>
    <s v="BS"/>
  </r>
  <r>
    <n v="28"/>
    <x v="0"/>
    <n v="7"/>
    <x v="3"/>
    <n v="10"/>
    <x v="20"/>
    <d v="1899-12-30T12:45:00"/>
    <x v="10"/>
    <s v="Q Helen, top of Island Road"/>
    <s v="San Juan Estuary"/>
    <n v="1"/>
    <x v="2"/>
    <s v="Wild"/>
    <x v="1"/>
    <n v="8"/>
    <n v="1"/>
    <n v="5"/>
    <n v="30"/>
    <s v="BS"/>
  </r>
  <r>
    <n v="28"/>
    <x v="0"/>
    <n v="7"/>
    <x v="3"/>
    <n v="10"/>
    <x v="20"/>
    <d v="1899-12-30T12:45:00"/>
    <x v="10"/>
    <s v="Q Helen, top of Island Road"/>
    <s v="San Juan Estuary"/>
    <n v="1"/>
    <x v="3"/>
    <s v="Wild"/>
    <x v="1"/>
    <n v="9"/>
    <n v="1"/>
    <n v="5"/>
    <n v="1"/>
    <s v="BS"/>
  </r>
  <r>
    <n v="28"/>
    <x v="0"/>
    <n v="7"/>
    <x v="3"/>
    <n v="10"/>
    <x v="20"/>
    <d v="1899-12-30T12:45:00"/>
    <x v="10"/>
    <s v="Q Helen, top of Island Road"/>
    <s v="San Juan Estuary"/>
    <n v="1"/>
    <x v="5"/>
    <s v="Wild"/>
    <x v="2"/>
    <n v="15"/>
    <n v="1"/>
    <n v="4"/>
    <n v="1"/>
    <s v="BS"/>
  </r>
  <r>
    <n v="28"/>
    <x v="0"/>
    <n v="7"/>
    <x v="3"/>
    <n v="10"/>
    <x v="20"/>
    <d v="1899-12-30T12:45:00"/>
    <x v="10"/>
    <s v="Q Helen, top of Island Road"/>
    <s v="San Juan Estuary"/>
    <n v="1"/>
    <x v="6"/>
    <s v="Wild"/>
    <x v="2"/>
    <n v="11"/>
    <n v="1"/>
    <n v="4"/>
    <n v="3"/>
    <s v="BS"/>
  </r>
  <r>
    <n v="28"/>
    <x v="0"/>
    <n v="7"/>
    <x v="3"/>
    <n v="10"/>
    <x v="20"/>
    <d v="1899-12-30T12:45:00"/>
    <x v="10"/>
    <s v="Q Helen, top of Island Road"/>
    <s v="San Juan Estuary"/>
    <n v="1"/>
    <x v="10"/>
    <s v="Wild"/>
    <x v="2"/>
    <n v="13"/>
    <n v="1"/>
    <n v="4"/>
    <n v="30"/>
    <s v="BS"/>
  </r>
  <r>
    <n v="28"/>
    <x v="0"/>
    <n v="7"/>
    <x v="3"/>
    <n v="11"/>
    <x v="21"/>
    <d v="1899-12-30T08:05:00"/>
    <x v="8"/>
    <s v="Q01, left bank Gordon up from confluence"/>
    <s v="Gordon Estuary"/>
    <n v="1"/>
    <x v="9"/>
    <s v="Wild"/>
    <x v="3"/>
    <n v="5"/>
    <n v="1"/>
    <n v="3"/>
    <n v="3"/>
    <s v="BS"/>
  </r>
  <r>
    <n v="28"/>
    <x v="0"/>
    <n v="7"/>
    <x v="3"/>
    <n v="11"/>
    <x v="21"/>
    <d v="1899-12-30T08:05:00"/>
    <x v="8"/>
    <s v="Q01, left bank Gordon up from confluence"/>
    <s v="Gordon Estuary"/>
    <n v="1"/>
    <x v="2"/>
    <s v="Wild"/>
    <x v="1"/>
    <n v="8"/>
    <n v="1"/>
    <n v="5"/>
    <n v="6"/>
    <s v="BS"/>
  </r>
  <r>
    <n v="28"/>
    <x v="0"/>
    <n v="7"/>
    <x v="3"/>
    <n v="11"/>
    <x v="21"/>
    <d v="1899-12-30T08:05:00"/>
    <x v="8"/>
    <s v="Q01, left bank Gordon up from confluence"/>
    <s v="Gordon Estuary"/>
    <n v="1"/>
    <x v="5"/>
    <s v="Wild"/>
    <x v="2"/>
    <n v="15"/>
    <n v="1"/>
    <n v="4"/>
    <n v="9"/>
    <s v="BS"/>
  </r>
  <r>
    <n v="28"/>
    <x v="0"/>
    <n v="7"/>
    <x v="3"/>
    <n v="11"/>
    <x v="21"/>
    <d v="1899-12-30T08:05:00"/>
    <x v="8"/>
    <s v="Q01, left bank Gordon up from confluence"/>
    <s v="Gordon Estuary"/>
    <n v="1"/>
    <x v="8"/>
    <s v="Wild"/>
    <x v="1"/>
    <n v="14"/>
    <n v="1"/>
    <n v="5"/>
    <s v="lots"/>
    <s v="BS"/>
  </r>
  <r>
    <n v="28"/>
    <x v="0"/>
    <n v="7"/>
    <x v="3"/>
    <n v="11"/>
    <x v="21"/>
    <d v="1899-12-30T08:05:00"/>
    <x v="8"/>
    <s v="Q01, left bank Gordon up from confluence"/>
    <s v="Gordon Estuary"/>
    <n v="1"/>
    <x v="15"/>
    <s v="Wild"/>
    <x v="1"/>
    <n v="99"/>
    <n v="1"/>
    <n v="5"/>
    <n v="447"/>
    <s v="BS"/>
  </r>
  <r>
    <n v="28"/>
    <x v="0"/>
    <n v="7"/>
    <x v="3"/>
    <n v="11"/>
    <x v="21"/>
    <d v="1899-12-30T09:20:00"/>
    <x v="4"/>
    <s v="Butch's (Gordon R.)"/>
    <s v="Gordon Estuary"/>
    <n v="1"/>
    <x v="9"/>
    <s v="Wild"/>
    <x v="3"/>
    <n v="5"/>
    <n v="1"/>
    <n v="3"/>
    <n v="2"/>
    <s v="BS"/>
  </r>
  <r>
    <n v="28"/>
    <x v="0"/>
    <n v="7"/>
    <x v="3"/>
    <n v="11"/>
    <x v="21"/>
    <d v="1899-12-30T09:20:00"/>
    <x v="4"/>
    <s v="Butch's (Gordon R.)"/>
    <s v="Gordon Estuary"/>
    <n v="1"/>
    <x v="0"/>
    <s v="Wild"/>
    <x v="0"/>
    <n v="3"/>
    <n v="1"/>
    <n v="2"/>
    <n v="1"/>
    <s v="BS"/>
  </r>
  <r>
    <n v="28"/>
    <x v="0"/>
    <n v="7"/>
    <x v="3"/>
    <n v="11"/>
    <x v="21"/>
    <d v="1899-12-30T09:20:00"/>
    <x v="4"/>
    <s v="Butch's (Gordon R.)"/>
    <s v="Gordon Estuary"/>
    <n v="1"/>
    <x v="5"/>
    <s v="Wild"/>
    <x v="2"/>
    <n v="15"/>
    <n v="1"/>
    <n v="4"/>
    <n v="3"/>
    <s v="BS"/>
  </r>
  <r>
    <n v="28"/>
    <x v="0"/>
    <n v="7"/>
    <x v="3"/>
    <n v="11"/>
    <x v="21"/>
    <d v="1899-12-30T09:20:00"/>
    <x v="4"/>
    <s v="Butch's (Gordon R.)"/>
    <s v="Gordon Estuary"/>
    <n v="1"/>
    <x v="10"/>
    <s v="Wild"/>
    <x v="2"/>
    <n v="13"/>
    <n v="1"/>
    <n v="4"/>
    <n v="1"/>
    <s v="BS"/>
  </r>
  <r>
    <n v="28"/>
    <x v="0"/>
    <n v="7"/>
    <x v="3"/>
    <n v="11"/>
    <x v="21"/>
    <d v="1899-12-30T09:20:00"/>
    <x v="4"/>
    <s v="Butch's (Gordon R.)"/>
    <s v="Gordon Estuary"/>
    <n v="1"/>
    <x v="11"/>
    <s v="Wild"/>
    <x v="1"/>
    <n v="20"/>
    <n v="1"/>
    <n v="5"/>
    <n v="1"/>
    <s v="BS"/>
  </r>
  <r>
    <n v="28"/>
    <x v="0"/>
    <n v="7"/>
    <x v="3"/>
    <n v="11"/>
    <x v="21"/>
    <d v="1899-12-30T09:20:00"/>
    <x v="4"/>
    <s v="Butch's (Gordon R.)"/>
    <s v="Gordon Estuary"/>
    <n v="1"/>
    <x v="17"/>
    <s v="Wild"/>
    <x v="1"/>
    <n v="26"/>
    <n v="1"/>
    <n v="5"/>
    <n v="99"/>
    <s v="BS"/>
  </r>
  <r>
    <n v="28"/>
    <x v="0"/>
    <n v="7"/>
    <x v="3"/>
    <n v="11"/>
    <x v="21"/>
    <d v="1899-12-30T10:05:00"/>
    <x v="1"/>
    <s v="Gallaugher's"/>
    <s v="Gordon Estuary"/>
    <n v="1"/>
    <x v="0"/>
    <s v="Wild"/>
    <x v="0"/>
    <n v="3"/>
    <n v="1"/>
    <n v="2"/>
    <n v="3"/>
    <s v="BS"/>
  </r>
  <r>
    <n v="28"/>
    <x v="0"/>
    <n v="7"/>
    <x v="3"/>
    <n v="11"/>
    <x v="21"/>
    <d v="1899-12-30T10:05:00"/>
    <x v="1"/>
    <s v="Gallaugher's"/>
    <s v="Gordon Estuary"/>
    <n v="1"/>
    <x v="0"/>
    <s v="Wild"/>
    <x v="3"/>
    <n v="3"/>
    <n v="1"/>
    <n v="3"/>
    <n v="4"/>
    <s v="BS"/>
  </r>
  <r>
    <n v="28"/>
    <x v="0"/>
    <n v="7"/>
    <x v="3"/>
    <n v="11"/>
    <x v="21"/>
    <d v="1899-12-30T10:05:00"/>
    <x v="1"/>
    <s v="Gallaugher's"/>
    <s v="Gordon Estuary"/>
    <n v="1"/>
    <x v="2"/>
    <s v="Wild"/>
    <x v="1"/>
    <n v="8"/>
    <n v="1"/>
    <n v="5"/>
    <n v="6"/>
    <s v="BS"/>
  </r>
  <r>
    <n v="28"/>
    <x v="0"/>
    <n v="7"/>
    <x v="3"/>
    <n v="11"/>
    <x v="21"/>
    <d v="1899-12-30T10:05:00"/>
    <x v="1"/>
    <s v="Gallaugher's"/>
    <s v="Gordon Estuary"/>
    <n v="1"/>
    <x v="3"/>
    <s v="Wild"/>
    <x v="1"/>
    <n v="9"/>
    <n v="1"/>
    <n v="5"/>
    <n v="13"/>
    <s v="BS"/>
  </r>
  <r>
    <n v="28"/>
    <x v="0"/>
    <n v="7"/>
    <x v="3"/>
    <n v="11"/>
    <x v="21"/>
    <d v="1899-12-30T10:05:00"/>
    <x v="1"/>
    <s v="Gallaugher's"/>
    <s v="Gordon Estuary"/>
    <n v="1"/>
    <x v="4"/>
    <s v="Wild"/>
    <x v="2"/>
    <n v="18"/>
    <n v="1"/>
    <n v="4"/>
    <n v="6"/>
    <s v="BS"/>
  </r>
  <r>
    <n v="28"/>
    <x v="0"/>
    <n v="7"/>
    <x v="3"/>
    <n v="11"/>
    <x v="21"/>
    <d v="1899-12-30T10:05:00"/>
    <x v="1"/>
    <s v="Gallaugher's"/>
    <s v="Gordon Estuary"/>
    <n v="1"/>
    <x v="5"/>
    <s v="Wild"/>
    <x v="2"/>
    <n v="15"/>
    <n v="1"/>
    <n v="4"/>
    <n v="46"/>
    <s v="BS"/>
  </r>
  <r>
    <n v="28"/>
    <x v="0"/>
    <n v="7"/>
    <x v="3"/>
    <n v="11"/>
    <x v="21"/>
    <d v="1899-12-30T10:05:00"/>
    <x v="1"/>
    <s v="Gallaugher's"/>
    <s v="Gordon Estuary"/>
    <n v="1"/>
    <x v="10"/>
    <s v="Wild"/>
    <x v="2"/>
    <n v="13"/>
    <n v="1"/>
    <n v="4"/>
    <n v="82"/>
    <s v="BS"/>
  </r>
  <r>
    <n v="28"/>
    <x v="0"/>
    <n v="7"/>
    <x v="3"/>
    <n v="11"/>
    <x v="21"/>
    <d v="1899-12-30T10:05:00"/>
    <x v="1"/>
    <s v="Gallaugher's"/>
    <s v="Gordon Estuary"/>
    <n v="1"/>
    <x v="11"/>
    <s v="Wild"/>
    <x v="1"/>
    <n v="20"/>
    <n v="1"/>
    <n v="5"/>
    <n v="2"/>
    <s v="BS"/>
  </r>
  <r>
    <n v="28"/>
    <x v="0"/>
    <n v="7"/>
    <x v="3"/>
    <n v="11"/>
    <x v="21"/>
    <d v="1899-12-30T10:45:00"/>
    <x v="9"/>
    <s v="Q Jeff (right bank opposite N. Arm confl.)"/>
    <s v="Gordon Estuary"/>
    <n v="1"/>
    <x v="9"/>
    <s v="Wild"/>
    <x v="3"/>
    <n v="5"/>
    <n v="1"/>
    <n v="3"/>
    <n v="2"/>
    <s v="BS"/>
  </r>
  <r>
    <n v="28"/>
    <x v="0"/>
    <n v="7"/>
    <x v="3"/>
    <n v="11"/>
    <x v="21"/>
    <d v="1899-12-30T10:45:00"/>
    <x v="9"/>
    <s v="Q Jeff (right bank opposite N. Arm confl.)"/>
    <s v="Gordon Estuary"/>
    <n v="1"/>
    <x v="0"/>
    <s v="Wild"/>
    <x v="3"/>
    <n v="3"/>
    <n v="1"/>
    <n v="3"/>
    <n v="1"/>
    <s v="BS"/>
  </r>
  <r>
    <n v="28"/>
    <x v="0"/>
    <n v="7"/>
    <x v="3"/>
    <n v="11"/>
    <x v="21"/>
    <d v="1899-12-30T10:45:00"/>
    <x v="9"/>
    <s v="Q Jeff (right bank opposite N. Arm confl.)"/>
    <s v="Gordon Estuary"/>
    <n v="1"/>
    <x v="2"/>
    <s v="Wild"/>
    <x v="1"/>
    <n v="8"/>
    <n v="1"/>
    <n v="5"/>
    <n v="3"/>
    <s v="BS"/>
  </r>
  <r>
    <n v="28"/>
    <x v="0"/>
    <n v="7"/>
    <x v="3"/>
    <n v="11"/>
    <x v="21"/>
    <d v="1899-12-30T10:45:00"/>
    <x v="9"/>
    <s v="Q Jeff (right bank opposite N. Arm confl.)"/>
    <s v="Gordon Estuary"/>
    <n v="1"/>
    <x v="3"/>
    <s v="Wild"/>
    <x v="1"/>
    <n v="9"/>
    <n v="1"/>
    <n v="5"/>
    <n v="3"/>
    <s v="BS"/>
  </r>
  <r>
    <n v="28"/>
    <x v="0"/>
    <n v="7"/>
    <x v="3"/>
    <n v="11"/>
    <x v="21"/>
    <d v="1899-12-30T10:45:00"/>
    <x v="9"/>
    <s v="Q Jeff (right bank opposite N. Arm confl.)"/>
    <s v="Gordon Estuary"/>
    <n v="1"/>
    <x v="4"/>
    <s v="Wild"/>
    <x v="2"/>
    <n v="18"/>
    <n v="1"/>
    <n v="4"/>
    <n v="7"/>
    <s v="BS"/>
  </r>
  <r>
    <n v="28"/>
    <x v="0"/>
    <n v="7"/>
    <x v="3"/>
    <n v="11"/>
    <x v="21"/>
    <d v="1899-12-30T10:45:00"/>
    <x v="9"/>
    <s v="Q Jeff (right bank opposite N. Arm confl.)"/>
    <s v="Gordon Estuary"/>
    <n v="1"/>
    <x v="5"/>
    <s v="Wild"/>
    <x v="2"/>
    <n v="15"/>
    <n v="1"/>
    <n v="4"/>
    <n v="4"/>
    <s v="BS"/>
  </r>
  <r>
    <n v="28"/>
    <x v="0"/>
    <n v="7"/>
    <x v="3"/>
    <n v="11"/>
    <x v="21"/>
    <d v="1899-12-30T10:45:00"/>
    <x v="9"/>
    <s v="Q Jeff (right bank opposite N. Arm confl.)"/>
    <s v="Gordon Estuary"/>
    <n v="1"/>
    <x v="6"/>
    <s v="Wild"/>
    <x v="2"/>
    <n v="11"/>
    <n v="1"/>
    <n v="4"/>
    <n v="1"/>
    <s v="BS"/>
  </r>
  <r>
    <n v="28"/>
    <x v="0"/>
    <n v="7"/>
    <x v="3"/>
    <n v="11"/>
    <x v="21"/>
    <d v="1899-12-30T10:45:00"/>
    <x v="9"/>
    <s v="Q Jeff (right bank opposite N. Arm confl.)"/>
    <s v="Gordon Estuary"/>
    <n v="1"/>
    <x v="10"/>
    <s v="Wild"/>
    <x v="2"/>
    <n v="13"/>
    <n v="1"/>
    <n v="4"/>
    <n v="432"/>
    <s v="BS"/>
  </r>
  <r>
    <n v="28"/>
    <x v="0"/>
    <n v="7"/>
    <x v="3"/>
    <n v="11"/>
    <x v="21"/>
    <d v="1899-12-30T10:45:00"/>
    <x v="9"/>
    <s v="Q Jeff (right bank opposite N. Arm confl.)"/>
    <s v="Gordon Estuary"/>
    <n v="1"/>
    <x v="8"/>
    <s v="Wild"/>
    <x v="1"/>
    <n v="14"/>
    <n v="1"/>
    <n v="5"/>
    <n v="101"/>
    <s v="BS"/>
  </r>
  <r>
    <n v="28"/>
    <x v="0"/>
    <n v="7"/>
    <x v="3"/>
    <n v="11"/>
    <x v="21"/>
    <d v="1899-12-30T11:10:00"/>
    <x v="6"/>
    <s v="Smokies"/>
    <s v="Gordon Estuary"/>
    <n v="1"/>
    <x v="9"/>
    <s v="Wild"/>
    <x v="3"/>
    <n v="5"/>
    <n v="1"/>
    <n v="3"/>
    <n v="2"/>
    <s v="BS"/>
  </r>
  <r>
    <n v="28"/>
    <x v="0"/>
    <n v="7"/>
    <x v="3"/>
    <n v="11"/>
    <x v="21"/>
    <d v="1899-12-30T11:10:00"/>
    <x v="6"/>
    <s v="Smokies"/>
    <s v="Gordon Estuary"/>
    <n v="1"/>
    <x v="0"/>
    <s v="Wild"/>
    <x v="0"/>
    <n v="3"/>
    <n v="1"/>
    <n v="2"/>
    <n v="4"/>
    <s v="BS"/>
  </r>
  <r>
    <n v="28"/>
    <x v="0"/>
    <n v="7"/>
    <x v="3"/>
    <n v="11"/>
    <x v="21"/>
    <d v="1899-12-30T11:10:00"/>
    <x v="6"/>
    <s v="Smokies"/>
    <s v="Gordon Estuary"/>
    <n v="1"/>
    <x v="0"/>
    <s v="Wild"/>
    <x v="3"/>
    <n v="3"/>
    <n v="1"/>
    <n v="3"/>
    <n v="1"/>
    <s v="BS"/>
  </r>
  <r>
    <n v="28"/>
    <x v="0"/>
    <n v="7"/>
    <x v="3"/>
    <n v="11"/>
    <x v="21"/>
    <d v="1899-12-30T11:10:00"/>
    <x v="6"/>
    <s v="Smokies"/>
    <s v="Gordon Estuary"/>
    <n v="1"/>
    <x v="2"/>
    <s v="Wild"/>
    <x v="1"/>
    <n v="8"/>
    <n v="1"/>
    <n v="5"/>
    <n v="3"/>
    <s v="BS"/>
  </r>
  <r>
    <n v="28"/>
    <x v="0"/>
    <n v="7"/>
    <x v="3"/>
    <n v="11"/>
    <x v="21"/>
    <d v="1899-12-30T11:10:00"/>
    <x v="6"/>
    <s v="Smokies"/>
    <s v="Gordon Estuary"/>
    <n v="1"/>
    <x v="3"/>
    <s v="Wild"/>
    <x v="1"/>
    <n v="9"/>
    <n v="1"/>
    <n v="5"/>
    <n v="20"/>
    <s v="BS"/>
  </r>
  <r>
    <n v="28"/>
    <x v="0"/>
    <n v="7"/>
    <x v="3"/>
    <n v="11"/>
    <x v="21"/>
    <d v="1899-12-30T11:10:00"/>
    <x v="6"/>
    <s v="Smokies"/>
    <s v="Gordon Estuary"/>
    <n v="1"/>
    <x v="4"/>
    <s v="Wild"/>
    <x v="2"/>
    <n v="18"/>
    <n v="1"/>
    <n v="4"/>
    <n v="3"/>
    <s v="BS"/>
  </r>
  <r>
    <n v="28"/>
    <x v="0"/>
    <n v="7"/>
    <x v="3"/>
    <n v="11"/>
    <x v="21"/>
    <d v="1899-12-30T11:10:00"/>
    <x v="6"/>
    <s v="Smokies"/>
    <s v="Gordon Estuary"/>
    <n v="1"/>
    <x v="5"/>
    <s v="Wild"/>
    <x v="2"/>
    <n v="15"/>
    <n v="1"/>
    <n v="4"/>
    <n v="11"/>
    <s v="BS"/>
  </r>
  <r>
    <n v="28"/>
    <x v="0"/>
    <n v="7"/>
    <x v="3"/>
    <n v="11"/>
    <x v="21"/>
    <d v="1899-12-30T11:10:00"/>
    <x v="6"/>
    <s v="Smokies"/>
    <s v="Gordon Estuary"/>
    <n v="1"/>
    <x v="10"/>
    <s v="Wild"/>
    <x v="2"/>
    <n v="13"/>
    <n v="1"/>
    <n v="4"/>
    <n v="40"/>
    <s v="BS"/>
  </r>
  <r>
    <n v="28"/>
    <x v="0"/>
    <n v="7"/>
    <x v="3"/>
    <n v="11"/>
    <x v="21"/>
    <d v="1899-12-30T12:00:00"/>
    <x v="0"/>
    <s v="Pacheedah Shores Boat Ramp"/>
    <s v="Gordon Estuary"/>
    <n v="1"/>
    <x v="9"/>
    <s v="Wild"/>
    <x v="3"/>
    <n v="5"/>
    <n v="1"/>
    <n v="3"/>
    <n v="1"/>
    <s v="BS"/>
  </r>
  <r>
    <n v="28"/>
    <x v="0"/>
    <n v="7"/>
    <x v="3"/>
    <n v="11"/>
    <x v="21"/>
    <d v="1899-12-30T12:00:00"/>
    <x v="0"/>
    <s v="Pacheedah Shores Boat Ramp"/>
    <s v="Gordon Estuary"/>
    <n v="1"/>
    <x v="0"/>
    <s v="Wild"/>
    <x v="0"/>
    <n v="3"/>
    <n v="1"/>
    <n v="2"/>
    <n v="2"/>
    <s v="BS"/>
  </r>
  <r>
    <n v="28"/>
    <x v="0"/>
    <n v="7"/>
    <x v="3"/>
    <n v="11"/>
    <x v="21"/>
    <d v="1899-12-30T12:00:00"/>
    <x v="0"/>
    <s v="Pacheedah Shores Boat Ramp"/>
    <s v="Gordon Estuary"/>
    <n v="1"/>
    <x v="0"/>
    <s v="Wild"/>
    <x v="3"/>
    <n v="3"/>
    <n v="1"/>
    <n v="3"/>
    <n v="2"/>
    <s v="BS"/>
  </r>
  <r>
    <n v="28"/>
    <x v="0"/>
    <n v="7"/>
    <x v="3"/>
    <n v="11"/>
    <x v="21"/>
    <d v="1899-12-30T12:00:00"/>
    <x v="0"/>
    <s v="Pacheedah Shores Boat Ramp"/>
    <s v="Gordon Estuary"/>
    <n v="1"/>
    <x v="2"/>
    <s v="Wild"/>
    <x v="1"/>
    <n v="8"/>
    <n v="1"/>
    <n v="5"/>
    <n v="5"/>
    <s v="BS"/>
  </r>
  <r>
    <n v="28"/>
    <x v="0"/>
    <n v="7"/>
    <x v="3"/>
    <n v="11"/>
    <x v="21"/>
    <d v="1899-12-30T12:00:00"/>
    <x v="0"/>
    <s v="Pacheedah Shores Boat Ramp"/>
    <s v="Gordon Estuary"/>
    <n v="1"/>
    <x v="4"/>
    <s v="Wild"/>
    <x v="2"/>
    <n v="18"/>
    <n v="1"/>
    <n v="4"/>
    <n v="13"/>
    <s v="BS"/>
  </r>
  <r>
    <n v="28"/>
    <x v="0"/>
    <n v="7"/>
    <x v="3"/>
    <n v="11"/>
    <x v="21"/>
    <d v="1899-12-30T12:00:00"/>
    <x v="0"/>
    <s v="Pacheedah Shores Boat Ramp"/>
    <s v="Gordon Estuary"/>
    <n v="1"/>
    <x v="5"/>
    <s v="Wild"/>
    <x v="2"/>
    <n v="15"/>
    <n v="1"/>
    <n v="4"/>
    <n v="55"/>
    <s v="BS"/>
  </r>
  <r>
    <n v="28"/>
    <x v="0"/>
    <n v="7"/>
    <x v="3"/>
    <n v="11"/>
    <x v="21"/>
    <d v="1899-12-30T12:00:00"/>
    <x v="0"/>
    <s v="Pacheedah Shores Boat Ramp"/>
    <s v="Gordon Estuary"/>
    <n v="1"/>
    <x v="6"/>
    <s v="Wild"/>
    <x v="2"/>
    <n v="11"/>
    <n v="1"/>
    <n v="4"/>
    <n v="1"/>
    <s v="BS"/>
  </r>
  <r>
    <n v="28"/>
    <x v="0"/>
    <n v="7"/>
    <x v="3"/>
    <n v="11"/>
    <x v="21"/>
    <d v="1899-12-30T12:00:00"/>
    <x v="0"/>
    <s v="Pacheedah Shores Boat Ramp"/>
    <s v="Gordon Estuary"/>
    <n v="1"/>
    <x v="10"/>
    <s v="Wild"/>
    <x v="2"/>
    <n v="13"/>
    <n v="1"/>
    <n v="4"/>
    <n v="141"/>
    <s v="BS"/>
  </r>
  <r>
    <n v="28"/>
    <x v="0"/>
    <n v="7"/>
    <x v="3"/>
    <n v="11"/>
    <x v="21"/>
    <d v="1899-12-30T12:00:00"/>
    <x v="0"/>
    <s v="Pacheedah Shores Boat Ramp"/>
    <s v="Gordon Estuary"/>
    <n v="1"/>
    <x v="11"/>
    <s v="Wild"/>
    <x v="1"/>
    <n v="20"/>
    <n v="1"/>
    <n v="5"/>
    <n v="25"/>
    <s v="BS"/>
  </r>
  <r>
    <n v="29"/>
    <x v="0"/>
    <n v="7"/>
    <x v="3"/>
    <n v="17"/>
    <x v="22"/>
    <d v="1899-12-30T12:36:00"/>
    <x v="0"/>
    <s v="Pacheedah Shores Boat Ramp"/>
    <s v="Gordon Estuary"/>
    <n v="1"/>
    <x v="9"/>
    <s v="Wild"/>
    <x v="3"/>
    <n v="5"/>
    <n v="1"/>
    <n v="3"/>
    <n v="3"/>
    <s v="BS"/>
  </r>
  <r>
    <n v="29"/>
    <x v="0"/>
    <n v="7"/>
    <x v="3"/>
    <n v="17"/>
    <x v="22"/>
    <d v="1899-12-30T12:36:00"/>
    <x v="0"/>
    <s v="Pacheedah Shores Boat Ramp"/>
    <s v="Gordon Estuary"/>
    <n v="1"/>
    <x v="0"/>
    <s v="Wild"/>
    <x v="0"/>
    <n v="3"/>
    <n v="1"/>
    <n v="2"/>
    <n v="1"/>
    <s v="BS"/>
  </r>
  <r>
    <n v="29"/>
    <x v="0"/>
    <n v="7"/>
    <x v="3"/>
    <n v="17"/>
    <x v="22"/>
    <d v="1899-12-30T12:36:00"/>
    <x v="0"/>
    <s v="Pacheedah Shores Boat Ramp"/>
    <s v="Gordon Estuary"/>
    <n v="1"/>
    <x v="3"/>
    <s v="Wild"/>
    <x v="1"/>
    <n v="9"/>
    <n v="1"/>
    <n v="5"/>
    <n v="32"/>
    <s v="BS"/>
  </r>
  <r>
    <n v="29"/>
    <x v="0"/>
    <n v="7"/>
    <x v="3"/>
    <n v="17"/>
    <x v="22"/>
    <d v="1899-12-30T12:36:00"/>
    <x v="0"/>
    <s v="Pacheedah Shores Boat Ramp"/>
    <s v="Gordon Estuary"/>
    <n v="1"/>
    <x v="4"/>
    <s v="Wild"/>
    <x v="2"/>
    <n v="18"/>
    <n v="1"/>
    <n v="4"/>
    <n v="8"/>
    <s v="BS"/>
  </r>
  <r>
    <n v="29"/>
    <x v="0"/>
    <n v="7"/>
    <x v="3"/>
    <n v="17"/>
    <x v="22"/>
    <d v="1899-12-30T12:36:00"/>
    <x v="0"/>
    <s v="Pacheedah Shores Boat Ramp"/>
    <s v="Gordon Estuary"/>
    <n v="1"/>
    <x v="5"/>
    <s v="Wild"/>
    <x v="2"/>
    <n v="15"/>
    <n v="1"/>
    <n v="4"/>
    <n v="4"/>
    <s v="BS"/>
  </r>
  <r>
    <n v="29"/>
    <x v="0"/>
    <n v="7"/>
    <x v="3"/>
    <n v="17"/>
    <x v="22"/>
    <d v="1899-12-30T12:36:00"/>
    <x v="0"/>
    <s v="Pacheedah Shores Boat Ramp"/>
    <s v="Gordon Estuary"/>
    <n v="1"/>
    <x v="10"/>
    <s v="Wild"/>
    <x v="2"/>
    <n v="13"/>
    <n v="1"/>
    <n v="4"/>
    <n v="39"/>
    <s v="BS"/>
  </r>
  <r>
    <n v="29"/>
    <x v="0"/>
    <n v="7"/>
    <x v="3"/>
    <n v="17"/>
    <x v="22"/>
    <d v="1899-12-30T13:22:00"/>
    <x v="8"/>
    <s v="Q01, left bank Gordon up from confluence"/>
    <s v="Gordon Estuary"/>
    <n v="1"/>
    <x v="9"/>
    <s v="Wild"/>
    <x v="3"/>
    <n v="5"/>
    <n v="1"/>
    <n v="3"/>
    <n v="1"/>
    <s v="BS"/>
  </r>
  <r>
    <n v="29"/>
    <x v="0"/>
    <n v="7"/>
    <x v="3"/>
    <n v="17"/>
    <x v="22"/>
    <d v="1899-12-30T13:22:00"/>
    <x v="8"/>
    <s v="Q01, left bank Gordon up from confluence"/>
    <s v="Gordon Estuary"/>
    <n v="1"/>
    <x v="2"/>
    <s v="Wild"/>
    <x v="1"/>
    <n v="8"/>
    <n v="1"/>
    <n v="5"/>
    <n v="1"/>
    <s v="BS"/>
  </r>
  <r>
    <n v="29"/>
    <x v="0"/>
    <n v="7"/>
    <x v="3"/>
    <n v="17"/>
    <x v="22"/>
    <d v="1899-12-30T13:22:00"/>
    <x v="8"/>
    <s v="Q01, left bank Gordon up from confluence"/>
    <s v="Gordon Estuary"/>
    <n v="1"/>
    <x v="3"/>
    <s v="Wild"/>
    <x v="1"/>
    <n v="9"/>
    <n v="1"/>
    <n v="5"/>
    <n v="1"/>
    <s v="BS"/>
  </r>
  <r>
    <n v="29"/>
    <x v="0"/>
    <n v="7"/>
    <x v="3"/>
    <n v="17"/>
    <x v="22"/>
    <d v="1899-12-30T13:22:00"/>
    <x v="8"/>
    <s v="Q01, left bank Gordon up from confluence"/>
    <s v="Gordon Estuary"/>
    <n v="1"/>
    <x v="4"/>
    <s v="Wild"/>
    <x v="2"/>
    <n v="18"/>
    <n v="1"/>
    <n v="4"/>
    <n v="1"/>
    <s v="BS"/>
  </r>
  <r>
    <n v="29"/>
    <x v="0"/>
    <n v="7"/>
    <x v="3"/>
    <n v="17"/>
    <x v="22"/>
    <d v="1899-12-30T13:22:00"/>
    <x v="8"/>
    <s v="Q01, left bank Gordon up from confluence"/>
    <s v="Gordon Estuary"/>
    <n v="1"/>
    <x v="5"/>
    <s v="Wild"/>
    <x v="2"/>
    <n v="15"/>
    <n v="1"/>
    <n v="4"/>
    <n v="2"/>
    <s v="BS"/>
  </r>
  <r>
    <n v="29"/>
    <x v="0"/>
    <n v="7"/>
    <x v="3"/>
    <n v="17"/>
    <x v="22"/>
    <d v="1899-12-30T13:22:00"/>
    <x v="8"/>
    <s v="Q01, left bank Gordon up from confluence"/>
    <s v="Gordon Estuary"/>
    <n v="1"/>
    <x v="10"/>
    <s v="Wild"/>
    <x v="2"/>
    <n v="13"/>
    <n v="1"/>
    <n v="4"/>
    <n v="1"/>
    <s v="BS"/>
  </r>
  <r>
    <n v="29"/>
    <x v="0"/>
    <n v="7"/>
    <x v="3"/>
    <n v="17"/>
    <x v="22"/>
    <d v="1899-12-30T13:22:00"/>
    <x v="8"/>
    <s v="Q01, left bank Gordon up from confluence"/>
    <s v="Gordon Estuary"/>
    <n v="1"/>
    <x v="11"/>
    <s v="Wild"/>
    <x v="1"/>
    <n v="20"/>
    <n v="1"/>
    <n v="5"/>
    <n v="30"/>
    <s v="BS"/>
  </r>
  <r>
    <n v="29"/>
    <x v="0"/>
    <n v="7"/>
    <x v="3"/>
    <n v="17"/>
    <x v="22"/>
    <d v="1899-12-30T13:50:00"/>
    <x v="4"/>
    <s v="Butch's (Gordon R.)"/>
    <s v="Gordon Estuary"/>
    <n v="1"/>
    <x v="2"/>
    <s v="Wild"/>
    <x v="1"/>
    <n v="8"/>
    <n v="1"/>
    <n v="5"/>
    <n v="2"/>
    <s v="BS"/>
  </r>
  <r>
    <n v="29"/>
    <x v="0"/>
    <n v="7"/>
    <x v="3"/>
    <n v="17"/>
    <x v="22"/>
    <d v="1899-12-30T13:50:00"/>
    <x v="4"/>
    <s v="Butch's (Gordon R.)"/>
    <s v="Gordon Estuary"/>
    <n v="1"/>
    <x v="3"/>
    <s v="Wild"/>
    <x v="1"/>
    <n v="9"/>
    <n v="1"/>
    <n v="5"/>
    <n v="2"/>
    <s v="BS"/>
  </r>
  <r>
    <n v="29"/>
    <x v="0"/>
    <n v="7"/>
    <x v="3"/>
    <n v="17"/>
    <x v="22"/>
    <d v="1899-12-30T13:50:00"/>
    <x v="4"/>
    <s v="Butch's (Gordon R.)"/>
    <s v="Gordon Estuary"/>
    <n v="1"/>
    <x v="5"/>
    <s v="Wild"/>
    <x v="2"/>
    <n v="15"/>
    <n v="1"/>
    <n v="4"/>
    <n v="2"/>
    <s v="BS"/>
  </r>
  <r>
    <n v="29"/>
    <x v="0"/>
    <n v="7"/>
    <x v="3"/>
    <n v="17"/>
    <x v="22"/>
    <d v="1899-12-30T13:50:00"/>
    <x v="4"/>
    <s v="Butch's (Gordon R.)"/>
    <s v="Gordon Estuary"/>
    <n v="1"/>
    <x v="6"/>
    <s v="Wild"/>
    <x v="2"/>
    <n v="11"/>
    <n v="1"/>
    <n v="4"/>
    <n v="1"/>
    <s v="BS"/>
  </r>
  <r>
    <n v="29"/>
    <x v="0"/>
    <n v="7"/>
    <x v="3"/>
    <n v="17"/>
    <x v="22"/>
    <d v="1899-12-30T13:50:00"/>
    <x v="4"/>
    <s v="Butch's (Gordon R.)"/>
    <s v="Gordon Estuary"/>
    <n v="1"/>
    <x v="10"/>
    <s v="Wild"/>
    <x v="2"/>
    <n v="13"/>
    <n v="1"/>
    <n v="4"/>
    <n v="18"/>
    <s v="BS"/>
  </r>
  <r>
    <n v="29"/>
    <x v="0"/>
    <n v="7"/>
    <x v="3"/>
    <n v="17"/>
    <x v="22"/>
    <d v="1899-12-30T13:50:00"/>
    <x v="4"/>
    <s v="Butch's (Gordon R.)"/>
    <s v="Gordon Estuary"/>
    <n v="1"/>
    <x v="11"/>
    <s v="Wild"/>
    <x v="1"/>
    <n v="20"/>
    <n v="1"/>
    <n v="5"/>
    <n v="10"/>
    <s v="BS"/>
  </r>
  <r>
    <n v="29"/>
    <x v="0"/>
    <n v="7"/>
    <x v="3"/>
    <n v="17"/>
    <x v="22"/>
    <d v="1899-12-30T14:10:00"/>
    <x v="1"/>
    <s v="Gallaugher's"/>
    <s v="Gordon Estuary"/>
    <n v="1"/>
    <x v="0"/>
    <s v="Wild"/>
    <x v="0"/>
    <n v="3"/>
    <n v="1"/>
    <n v="2"/>
    <n v="1"/>
    <s v="BS"/>
  </r>
  <r>
    <n v="29"/>
    <x v="0"/>
    <n v="7"/>
    <x v="3"/>
    <n v="17"/>
    <x v="22"/>
    <d v="1899-12-30T14:10:00"/>
    <x v="1"/>
    <s v="Gallaugher's"/>
    <s v="Gordon Estuary"/>
    <n v="1"/>
    <x v="2"/>
    <s v="Wild"/>
    <x v="1"/>
    <n v="8"/>
    <n v="1"/>
    <n v="5"/>
    <n v="1"/>
    <s v="BS"/>
  </r>
  <r>
    <n v="29"/>
    <x v="0"/>
    <n v="7"/>
    <x v="3"/>
    <n v="17"/>
    <x v="22"/>
    <d v="1899-12-30T14:10:00"/>
    <x v="1"/>
    <s v="Gallaugher's"/>
    <s v="Gordon Estuary"/>
    <n v="1"/>
    <x v="3"/>
    <s v="Wild"/>
    <x v="1"/>
    <n v="9"/>
    <n v="1"/>
    <n v="5"/>
    <n v="7"/>
    <s v="BS"/>
  </r>
  <r>
    <n v="29"/>
    <x v="0"/>
    <n v="7"/>
    <x v="3"/>
    <n v="17"/>
    <x v="22"/>
    <d v="1899-12-30T14:10:00"/>
    <x v="1"/>
    <s v="Gallaugher's"/>
    <s v="Gordon Estuary"/>
    <n v="1"/>
    <x v="4"/>
    <s v="Wild"/>
    <x v="2"/>
    <n v="18"/>
    <n v="1"/>
    <n v="4"/>
    <n v="1"/>
    <s v="BS"/>
  </r>
  <r>
    <n v="29"/>
    <x v="0"/>
    <n v="7"/>
    <x v="3"/>
    <n v="17"/>
    <x v="22"/>
    <d v="1899-12-30T14:10:00"/>
    <x v="1"/>
    <s v="Gallaugher's"/>
    <s v="Gordon Estuary"/>
    <n v="1"/>
    <x v="5"/>
    <s v="Wild"/>
    <x v="2"/>
    <n v="15"/>
    <n v="1"/>
    <n v="4"/>
    <n v="12"/>
    <s v="BS"/>
  </r>
  <r>
    <n v="29"/>
    <x v="0"/>
    <n v="7"/>
    <x v="3"/>
    <n v="17"/>
    <x v="22"/>
    <d v="1899-12-30T14:10:00"/>
    <x v="1"/>
    <s v="Gallaugher's"/>
    <s v="Gordon Estuary"/>
    <n v="1"/>
    <x v="10"/>
    <s v="Wild"/>
    <x v="2"/>
    <n v="13"/>
    <n v="1"/>
    <n v="4"/>
    <n v="29"/>
    <s v="BS"/>
  </r>
  <r>
    <n v="29"/>
    <x v="0"/>
    <n v="7"/>
    <x v="3"/>
    <n v="17"/>
    <x v="22"/>
    <d v="1899-12-30T14:55:00"/>
    <x v="9"/>
    <s v="Q Jeff (right bank opposite N. Arm confl.)"/>
    <s v="Gordon Estuary"/>
    <n v="1"/>
    <x v="0"/>
    <s v="Wild"/>
    <x v="3"/>
    <n v="3"/>
    <n v="1"/>
    <n v="3"/>
    <n v="2"/>
    <s v="BS"/>
  </r>
  <r>
    <n v="29"/>
    <x v="0"/>
    <n v="7"/>
    <x v="3"/>
    <n v="17"/>
    <x v="22"/>
    <d v="1899-12-30T14:55:00"/>
    <x v="9"/>
    <s v="Q Jeff (right bank opposite N. Arm confl.)"/>
    <s v="Gordon Estuary"/>
    <n v="1"/>
    <x v="4"/>
    <s v="Wild"/>
    <x v="2"/>
    <n v="18"/>
    <n v="1"/>
    <n v="4"/>
    <n v="2"/>
    <s v="BS"/>
  </r>
  <r>
    <n v="29"/>
    <x v="0"/>
    <n v="7"/>
    <x v="3"/>
    <n v="17"/>
    <x v="22"/>
    <d v="1899-12-30T14:55:00"/>
    <x v="9"/>
    <s v="Q Jeff (right bank opposite N. Arm confl.)"/>
    <s v="Gordon Estuary"/>
    <n v="1"/>
    <x v="5"/>
    <s v="Wild"/>
    <x v="2"/>
    <n v="15"/>
    <n v="1"/>
    <n v="4"/>
    <n v="2"/>
    <s v="BS"/>
  </r>
  <r>
    <n v="29"/>
    <x v="0"/>
    <n v="7"/>
    <x v="3"/>
    <n v="17"/>
    <x v="22"/>
    <d v="1899-12-30T14:55:00"/>
    <x v="9"/>
    <s v="Q Jeff (right bank opposite N. Arm confl.)"/>
    <s v="Gordon Estuary"/>
    <n v="1"/>
    <x v="10"/>
    <s v="Wild"/>
    <x v="2"/>
    <n v="13"/>
    <n v="1"/>
    <n v="4"/>
    <n v="71"/>
    <s v="BS"/>
  </r>
  <r>
    <n v="29"/>
    <x v="0"/>
    <n v="7"/>
    <x v="3"/>
    <n v="17"/>
    <x v="22"/>
    <d v="1899-12-30T15:20:00"/>
    <x v="6"/>
    <s v="Smokies"/>
    <s v="Gordon Estuary"/>
    <n v="1"/>
    <x v="3"/>
    <s v="Wild"/>
    <x v="1"/>
    <n v="9"/>
    <n v="1"/>
    <n v="5"/>
    <n v="7"/>
    <s v="BS"/>
  </r>
  <r>
    <n v="29"/>
    <x v="0"/>
    <n v="7"/>
    <x v="3"/>
    <n v="17"/>
    <x v="22"/>
    <d v="1899-12-30T15:20:00"/>
    <x v="6"/>
    <s v="Smokies"/>
    <s v="Gordon Estuary"/>
    <n v="1"/>
    <x v="5"/>
    <s v="Wild"/>
    <x v="2"/>
    <n v="15"/>
    <n v="1"/>
    <n v="4"/>
    <n v="6"/>
    <s v="BS"/>
  </r>
  <r>
    <n v="29"/>
    <x v="0"/>
    <n v="7"/>
    <x v="3"/>
    <n v="17"/>
    <x v="22"/>
    <d v="1899-12-30T15:20:00"/>
    <x v="6"/>
    <s v="Smokies"/>
    <s v="Gordon Estuary"/>
    <n v="1"/>
    <x v="10"/>
    <s v="Wild"/>
    <x v="2"/>
    <n v="13"/>
    <n v="1"/>
    <n v="4"/>
    <n v="126"/>
    <s v="BS"/>
  </r>
  <r>
    <n v="29"/>
    <x v="0"/>
    <n v="7"/>
    <x v="3"/>
    <n v="18"/>
    <x v="23"/>
    <d v="1899-12-30T12:00:00"/>
    <x v="2"/>
    <s v="South Arm SJ (Old Mill)"/>
    <s v="San Juan Estuary"/>
    <n v="1"/>
    <x v="0"/>
    <s v="Wild"/>
    <x v="3"/>
    <n v="3"/>
    <n v="1"/>
    <n v="3"/>
    <n v="6"/>
    <s v="BS"/>
  </r>
  <r>
    <n v="29"/>
    <x v="0"/>
    <n v="7"/>
    <x v="3"/>
    <n v="18"/>
    <x v="23"/>
    <d v="1899-12-30T12:00:00"/>
    <x v="2"/>
    <s v="South Arm SJ (Old Mill)"/>
    <s v="San Juan Estuary"/>
    <n v="1"/>
    <x v="0"/>
    <s v="Wild"/>
    <x v="0"/>
    <n v="3"/>
    <n v="1"/>
    <n v="2"/>
    <n v="7"/>
    <s v="BS"/>
  </r>
  <r>
    <n v="29"/>
    <x v="0"/>
    <n v="7"/>
    <x v="3"/>
    <n v="18"/>
    <x v="23"/>
    <d v="1899-12-30T12:00:00"/>
    <x v="2"/>
    <s v="South Arm SJ (Old Mill)"/>
    <s v="San Juan Estuary"/>
    <n v="1"/>
    <x v="2"/>
    <s v="Wild"/>
    <x v="1"/>
    <n v="8"/>
    <n v="1"/>
    <n v="5"/>
    <n v="2"/>
    <s v="BS"/>
  </r>
  <r>
    <n v="29"/>
    <x v="0"/>
    <n v="7"/>
    <x v="3"/>
    <n v="18"/>
    <x v="23"/>
    <d v="1899-12-30T12:00:00"/>
    <x v="2"/>
    <s v="South Arm SJ (Old Mill)"/>
    <s v="San Juan Estuary"/>
    <n v="1"/>
    <x v="3"/>
    <s v="Wild"/>
    <x v="1"/>
    <n v="9"/>
    <n v="1"/>
    <n v="5"/>
    <n v="10"/>
    <s v="BS"/>
  </r>
  <r>
    <n v="29"/>
    <x v="0"/>
    <n v="7"/>
    <x v="3"/>
    <n v="18"/>
    <x v="23"/>
    <d v="1899-12-30T12:00:00"/>
    <x v="2"/>
    <s v="South Arm SJ (Old Mill)"/>
    <s v="San Juan Estuary"/>
    <n v="1"/>
    <x v="5"/>
    <s v="Wild"/>
    <x v="2"/>
    <n v="15"/>
    <n v="1"/>
    <n v="4"/>
    <n v="2"/>
    <s v="BS"/>
  </r>
  <r>
    <n v="29"/>
    <x v="0"/>
    <n v="7"/>
    <x v="3"/>
    <n v="18"/>
    <x v="23"/>
    <d v="1899-12-30T12:00:00"/>
    <x v="2"/>
    <s v="South Arm SJ (Old Mill)"/>
    <s v="San Juan Estuary"/>
    <n v="1"/>
    <x v="10"/>
    <s v="Wild"/>
    <x v="2"/>
    <n v="13"/>
    <n v="1"/>
    <n v="4"/>
    <s v="lots"/>
    <s v="BS"/>
  </r>
  <r>
    <n v="29"/>
    <x v="0"/>
    <n v="7"/>
    <x v="3"/>
    <n v="18"/>
    <x v="23"/>
    <d v="1899-12-30T12:45:00"/>
    <x v="15"/>
    <s v="Q07, Central/South Arm confluence"/>
    <s v="San Juan Estuary"/>
    <n v="1"/>
    <x v="9"/>
    <s v="Wild"/>
    <x v="3"/>
    <n v="5"/>
    <n v="1"/>
    <n v="3"/>
    <n v="3"/>
    <s v="BS"/>
  </r>
  <r>
    <n v="29"/>
    <x v="0"/>
    <n v="7"/>
    <x v="3"/>
    <n v="18"/>
    <x v="23"/>
    <d v="1899-12-30T12:45:00"/>
    <x v="15"/>
    <s v="Q07, Central/South Arm confluence"/>
    <s v="San Juan Estuary"/>
    <n v="1"/>
    <x v="0"/>
    <s v="Wild"/>
    <x v="0"/>
    <n v="3"/>
    <n v="1"/>
    <n v="2"/>
    <n v="8"/>
    <s v="BS"/>
  </r>
  <r>
    <n v="29"/>
    <x v="0"/>
    <n v="7"/>
    <x v="3"/>
    <n v="18"/>
    <x v="23"/>
    <d v="1899-12-30T12:45:00"/>
    <x v="15"/>
    <s v="Q07, Central/South Arm confluence"/>
    <s v="San Juan Estuary"/>
    <n v="1"/>
    <x v="0"/>
    <s v="Wild"/>
    <x v="3"/>
    <n v="3"/>
    <n v="1"/>
    <n v="3"/>
    <n v="3"/>
    <s v="BS"/>
  </r>
  <r>
    <n v="29"/>
    <x v="0"/>
    <n v="7"/>
    <x v="3"/>
    <n v="18"/>
    <x v="23"/>
    <d v="1899-12-30T12:45:00"/>
    <x v="15"/>
    <s v="Q07, Central/South Arm confluence"/>
    <s v="San Juan Estuary"/>
    <n v="1"/>
    <x v="2"/>
    <s v="Wild"/>
    <x v="1"/>
    <n v="8"/>
    <n v="1"/>
    <n v="5"/>
    <n v="3"/>
    <s v="BS"/>
  </r>
  <r>
    <n v="29"/>
    <x v="0"/>
    <n v="7"/>
    <x v="3"/>
    <n v="18"/>
    <x v="23"/>
    <d v="1899-12-30T12:45:00"/>
    <x v="15"/>
    <s v="Q07, Central/South Arm confluence"/>
    <s v="San Juan Estuary"/>
    <n v="1"/>
    <x v="10"/>
    <s v="Wild"/>
    <x v="2"/>
    <n v="13"/>
    <n v="1"/>
    <n v="4"/>
    <n v="185"/>
    <s v="BS"/>
  </r>
  <r>
    <n v="29"/>
    <x v="0"/>
    <n v="7"/>
    <x v="3"/>
    <n v="18"/>
    <x v="23"/>
    <d v="1899-12-30T12:45:00"/>
    <x v="15"/>
    <s v="Q07, Central/South Arm confluence"/>
    <s v="San Juan Estuary"/>
    <n v="1"/>
    <x v="18"/>
    <s v="Wild"/>
    <x v="1"/>
    <n v="7"/>
    <n v="1"/>
    <n v="5"/>
    <n v="1"/>
    <s v="BS"/>
  </r>
  <r>
    <n v="29"/>
    <x v="0"/>
    <n v="7"/>
    <x v="3"/>
    <n v="18"/>
    <x v="23"/>
    <d v="1899-12-30T13:00:00"/>
    <x v="11"/>
    <s v="Q4, u/s of Tanis's template site"/>
    <s v="San Juan Estuary"/>
    <n v="1"/>
    <x v="2"/>
    <s v="Wild"/>
    <x v="1"/>
    <n v="8"/>
    <n v="1"/>
    <n v="5"/>
    <n v="4"/>
    <s v="BS"/>
  </r>
  <r>
    <n v="29"/>
    <x v="0"/>
    <n v="7"/>
    <x v="3"/>
    <n v="18"/>
    <x v="23"/>
    <d v="1899-12-30T13:00:00"/>
    <x v="11"/>
    <s v="Q4, u/s of Tanis's template site"/>
    <s v="San Juan Estuary"/>
    <n v="1"/>
    <x v="4"/>
    <s v="Wild"/>
    <x v="2"/>
    <n v="18"/>
    <n v="1"/>
    <n v="4"/>
    <n v="4"/>
    <s v="BS"/>
  </r>
  <r>
    <n v="29"/>
    <x v="0"/>
    <n v="7"/>
    <x v="3"/>
    <n v="18"/>
    <x v="23"/>
    <d v="1899-12-30T13:00:00"/>
    <x v="11"/>
    <s v="Q4, u/s of Tanis's template site"/>
    <s v="San Juan Estuary"/>
    <n v="1"/>
    <x v="5"/>
    <s v="Wild"/>
    <x v="2"/>
    <n v="15"/>
    <n v="1"/>
    <n v="4"/>
    <n v="8"/>
    <s v="BS"/>
  </r>
  <r>
    <n v="29"/>
    <x v="0"/>
    <n v="7"/>
    <x v="3"/>
    <n v="18"/>
    <x v="23"/>
    <d v="1899-12-30T13:00:00"/>
    <x v="11"/>
    <s v="Q4, u/s of Tanis's template site"/>
    <s v="San Juan Estuary"/>
    <n v="1"/>
    <x v="10"/>
    <s v="Wild"/>
    <x v="2"/>
    <n v="13"/>
    <n v="1"/>
    <n v="4"/>
    <n v="17"/>
    <s v="BS"/>
  </r>
  <r>
    <n v="29"/>
    <x v="0"/>
    <n v="7"/>
    <x v="3"/>
    <n v="18"/>
    <x v="23"/>
    <d v="1899-12-30T13:00:00"/>
    <x v="11"/>
    <s v="Q4, u/s of Tanis's template site"/>
    <s v="San Juan Estuary"/>
    <n v="1"/>
    <x v="0"/>
    <s v="Wild"/>
    <x v="3"/>
    <n v="3"/>
    <n v="1"/>
    <n v="3"/>
    <n v="1"/>
    <s v="BS"/>
  </r>
  <r>
    <n v="29"/>
    <x v="0"/>
    <n v="7"/>
    <x v="3"/>
    <n v="18"/>
    <x v="23"/>
    <d v="1899-12-30T13:45:00"/>
    <x v="3"/>
    <s v="Central Arm SJ at Island Rd Bridge"/>
    <s v="San Juan Estuary"/>
    <n v="1"/>
    <x v="2"/>
    <s v="Wild"/>
    <x v="1"/>
    <n v="8"/>
    <n v="1"/>
    <n v="5"/>
    <n v="25"/>
    <s v="BS"/>
  </r>
  <r>
    <n v="29"/>
    <x v="0"/>
    <n v="7"/>
    <x v="3"/>
    <n v="18"/>
    <x v="23"/>
    <d v="1899-12-30T13:45:00"/>
    <x v="3"/>
    <s v="Central Arm SJ at Island Rd Bridge"/>
    <s v="San Juan Estuary"/>
    <n v="1"/>
    <x v="5"/>
    <s v="Wild"/>
    <x v="2"/>
    <n v="15"/>
    <n v="1"/>
    <n v="4"/>
    <n v="1"/>
    <s v="BS"/>
  </r>
  <r>
    <n v="29"/>
    <x v="0"/>
    <n v="7"/>
    <x v="3"/>
    <n v="18"/>
    <x v="23"/>
    <d v="1899-12-30T13:45:00"/>
    <x v="3"/>
    <s v="Central Arm SJ at Island Rd Bridge"/>
    <s v="San Juan Estuary"/>
    <n v="1"/>
    <x v="10"/>
    <s v="Wild"/>
    <x v="2"/>
    <n v="13"/>
    <n v="1"/>
    <n v="4"/>
    <n v="1"/>
    <s v="BS"/>
  </r>
  <r>
    <n v="29"/>
    <x v="0"/>
    <n v="7"/>
    <x v="3"/>
    <n v="18"/>
    <x v="23"/>
    <d v="1899-12-30T14:15:00"/>
    <x v="10"/>
    <s v="Q Helen, top of Island Road"/>
    <s v="San Juan Estuary"/>
    <n v="1"/>
    <x v="2"/>
    <s v="Wild"/>
    <x v="1"/>
    <n v="8"/>
    <n v="1"/>
    <n v="5"/>
    <n v="18"/>
    <s v="BS"/>
  </r>
  <r>
    <n v="29"/>
    <x v="0"/>
    <n v="7"/>
    <x v="3"/>
    <n v="18"/>
    <x v="23"/>
    <d v="1899-12-30T14:15:00"/>
    <x v="10"/>
    <s v="Q Helen, top of Island Road"/>
    <s v="San Juan Estuary"/>
    <n v="1"/>
    <x v="3"/>
    <s v="Wild"/>
    <x v="1"/>
    <n v="9"/>
    <n v="1"/>
    <n v="5"/>
    <n v="1"/>
    <s v="BS"/>
  </r>
  <r>
    <n v="29"/>
    <x v="0"/>
    <n v="7"/>
    <x v="3"/>
    <n v="18"/>
    <x v="23"/>
    <d v="1899-12-30T14:15:00"/>
    <x v="10"/>
    <s v="Q Helen, top of Island Road"/>
    <s v="San Juan Estuary"/>
    <n v="1"/>
    <x v="6"/>
    <s v="Wild"/>
    <x v="2"/>
    <n v="11"/>
    <n v="1"/>
    <n v="4"/>
    <n v="1"/>
    <s v="BS"/>
  </r>
  <r>
    <n v="30"/>
    <x v="0"/>
    <n v="7"/>
    <x v="3"/>
    <n v="24"/>
    <x v="24"/>
    <d v="1899-12-30T10:25:00"/>
    <x v="2"/>
    <s v="South Arm SJ (Old Mill)"/>
    <s v="San Juan Estuary"/>
    <n v="1"/>
    <x v="0"/>
    <s v="Wild"/>
    <x v="3"/>
    <n v="3"/>
    <n v="1"/>
    <n v="3"/>
    <n v="4"/>
    <s v="BS"/>
  </r>
  <r>
    <n v="30"/>
    <x v="0"/>
    <n v="7"/>
    <x v="3"/>
    <n v="24"/>
    <x v="24"/>
    <d v="1899-12-30T10:25:00"/>
    <x v="2"/>
    <s v="South Arm SJ (Old Mill)"/>
    <s v="San Juan Estuary"/>
    <n v="1"/>
    <x v="0"/>
    <s v="Wild"/>
    <x v="0"/>
    <n v="3"/>
    <n v="1"/>
    <n v="2"/>
    <n v="9"/>
    <s v="BS"/>
  </r>
  <r>
    <n v="30"/>
    <x v="0"/>
    <n v="7"/>
    <x v="3"/>
    <n v="24"/>
    <x v="24"/>
    <d v="1899-12-30T10:25:00"/>
    <x v="2"/>
    <s v="South Arm SJ (Old Mill)"/>
    <s v="San Juan Estuary"/>
    <n v="1"/>
    <x v="2"/>
    <s v="Wild"/>
    <x v="1"/>
    <n v="8"/>
    <n v="1"/>
    <n v="5"/>
    <n v="3"/>
    <s v="BS"/>
  </r>
  <r>
    <n v="30"/>
    <x v="0"/>
    <n v="7"/>
    <x v="3"/>
    <n v="24"/>
    <x v="24"/>
    <d v="1899-12-30T10:25:00"/>
    <x v="2"/>
    <s v="South Arm SJ (Old Mill)"/>
    <s v="San Juan Estuary"/>
    <n v="1"/>
    <x v="3"/>
    <s v="Wild"/>
    <x v="1"/>
    <n v="9"/>
    <n v="1"/>
    <n v="5"/>
    <n v="17"/>
    <s v="BS"/>
  </r>
  <r>
    <n v="30"/>
    <x v="0"/>
    <n v="7"/>
    <x v="3"/>
    <n v="24"/>
    <x v="24"/>
    <d v="1899-12-30T10:25:00"/>
    <x v="2"/>
    <s v="South Arm SJ (Old Mill)"/>
    <s v="San Juan Estuary"/>
    <n v="1"/>
    <x v="4"/>
    <s v="Wild"/>
    <x v="2"/>
    <n v="18"/>
    <n v="1"/>
    <n v="4"/>
    <n v="5"/>
    <s v="BS"/>
  </r>
  <r>
    <n v="30"/>
    <x v="0"/>
    <n v="7"/>
    <x v="3"/>
    <n v="24"/>
    <x v="24"/>
    <d v="1899-12-30T10:25:00"/>
    <x v="2"/>
    <s v="South Arm SJ (Old Mill)"/>
    <s v="San Juan Estuary"/>
    <n v="1"/>
    <x v="5"/>
    <s v="Wild"/>
    <x v="2"/>
    <n v="15"/>
    <n v="1"/>
    <n v="4"/>
    <n v="5"/>
    <s v="BS"/>
  </r>
  <r>
    <n v="30"/>
    <x v="0"/>
    <n v="7"/>
    <x v="3"/>
    <n v="24"/>
    <x v="24"/>
    <d v="1899-12-30T10:25:00"/>
    <x v="2"/>
    <s v="South Arm SJ (Old Mill)"/>
    <s v="San Juan Estuary"/>
    <n v="1"/>
    <x v="10"/>
    <s v="Wild"/>
    <x v="2"/>
    <n v="13"/>
    <n v="1"/>
    <n v="4"/>
    <n v="378"/>
    <s v="BS"/>
  </r>
  <r>
    <n v="30"/>
    <x v="0"/>
    <n v="7"/>
    <x v="3"/>
    <n v="24"/>
    <x v="24"/>
    <d v="1899-12-30T11:09:00"/>
    <x v="15"/>
    <s v="Q07, Central/South Arm confluence"/>
    <s v="San Juan Estuary"/>
    <n v="1"/>
    <x v="0"/>
    <s v="Wild"/>
    <x v="0"/>
    <n v="3"/>
    <n v="1"/>
    <n v="2"/>
    <n v="12"/>
    <s v="BS"/>
  </r>
  <r>
    <n v="30"/>
    <x v="0"/>
    <n v="7"/>
    <x v="3"/>
    <n v="24"/>
    <x v="24"/>
    <d v="1899-12-30T11:09:00"/>
    <x v="15"/>
    <s v="Q07, Central/South Arm confluence"/>
    <s v="San Juan Estuary"/>
    <n v="1"/>
    <x v="2"/>
    <s v="Wild"/>
    <x v="1"/>
    <n v="8"/>
    <n v="1"/>
    <n v="5"/>
    <n v="3"/>
    <s v="BS"/>
  </r>
  <r>
    <n v="30"/>
    <x v="0"/>
    <n v="7"/>
    <x v="3"/>
    <n v="24"/>
    <x v="24"/>
    <d v="1899-12-30T11:09:00"/>
    <x v="15"/>
    <s v="Q07, Central/South Arm confluence"/>
    <s v="San Juan Estuary"/>
    <n v="1"/>
    <x v="4"/>
    <s v="Wild"/>
    <x v="2"/>
    <n v="18"/>
    <n v="1"/>
    <n v="4"/>
    <n v="1"/>
    <s v="BS"/>
  </r>
  <r>
    <n v="30"/>
    <x v="0"/>
    <n v="7"/>
    <x v="3"/>
    <n v="24"/>
    <x v="24"/>
    <d v="1899-12-30T11:09:00"/>
    <x v="15"/>
    <s v="Q07, Central/South Arm confluence"/>
    <s v="San Juan Estuary"/>
    <n v="1"/>
    <x v="5"/>
    <s v="Wild"/>
    <x v="2"/>
    <n v="15"/>
    <n v="1"/>
    <n v="4"/>
    <n v="18"/>
    <s v="BS"/>
  </r>
  <r>
    <n v="30"/>
    <x v="0"/>
    <n v="7"/>
    <x v="3"/>
    <n v="24"/>
    <x v="24"/>
    <d v="1899-12-30T11:09:00"/>
    <x v="15"/>
    <s v="Q07, Central/South Arm confluence"/>
    <s v="San Juan Estuary"/>
    <n v="1"/>
    <x v="10"/>
    <s v="Wild"/>
    <x v="2"/>
    <n v="13"/>
    <n v="1"/>
    <n v="4"/>
    <n v="219"/>
    <s v="BS"/>
  </r>
  <r>
    <n v="30"/>
    <x v="0"/>
    <n v="7"/>
    <x v="3"/>
    <n v="24"/>
    <x v="24"/>
    <d v="1899-12-30T11:30:00"/>
    <x v="10"/>
    <s v="Q Helen, top of Island Road"/>
    <s v="San Juan Estuary"/>
    <n v="1"/>
    <x v="2"/>
    <s v="Wild"/>
    <x v="1"/>
    <n v="8"/>
    <n v="1"/>
    <n v="5"/>
    <n v="4"/>
    <s v="BS"/>
  </r>
  <r>
    <n v="30"/>
    <x v="0"/>
    <n v="7"/>
    <x v="3"/>
    <n v="24"/>
    <x v="24"/>
    <d v="1899-12-30T11:30:00"/>
    <x v="10"/>
    <s v="Q Helen, top of Island Road"/>
    <s v="San Juan Estuary"/>
    <n v="1"/>
    <x v="3"/>
    <s v="Wild"/>
    <x v="1"/>
    <n v="9"/>
    <n v="1"/>
    <n v="5"/>
    <n v="1"/>
    <s v="BS"/>
  </r>
  <r>
    <n v="30"/>
    <x v="0"/>
    <n v="7"/>
    <x v="3"/>
    <n v="24"/>
    <x v="24"/>
    <d v="1899-12-30T11:30:00"/>
    <x v="10"/>
    <s v="Q Helen, top of Island Road"/>
    <s v="San Juan Estuary"/>
    <n v="1"/>
    <x v="5"/>
    <s v="Wild"/>
    <x v="2"/>
    <n v="15"/>
    <n v="1"/>
    <n v="4"/>
    <n v="5"/>
    <s v="BS"/>
  </r>
  <r>
    <n v="30"/>
    <x v="0"/>
    <n v="7"/>
    <x v="3"/>
    <n v="24"/>
    <x v="24"/>
    <d v="1899-12-30T11:30:00"/>
    <x v="10"/>
    <s v="Q Helen, top of Island Road"/>
    <s v="San Juan Estuary"/>
    <n v="1"/>
    <x v="10"/>
    <s v="Wild"/>
    <x v="2"/>
    <n v="13"/>
    <n v="1"/>
    <n v="4"/>
    <n v="18"/>
    <s v="BS"/>
  </r>
  <r>
    <n v="30"/>
    <x v="0"/>
    <n v="7"/>
    <x v="3"/>
    <n v="24"/>
    <x v="24"/>
    <d v="1899-12-30T11:50:00"/>
    <x v="3"/>
    <s v="Central Arm SJ at Island Rd Bridge"/>
    <s v="San Juan Estuary"/>
    <n v="1"/>
    <x v="0"/>
    <s v="Wild"/>
    <x v="0"/>
    <n v="3"/>
    <n v="1"/>
    <n v="2"/>
    <n v="3"/>
    <s v="BS"/>
  </r>
  <r>
    <n v="30"/>
    <x v="0"/>
    <n v="7"/>
    <x v="3"/>
    <n v="24"/>
    <x v="24"/>
    <d v="1899-12-30T11:50:00"/>
    <x v="3"/>
    <s v="Central Arm SJ at Island Rd Bridge"/>
    <s v="San Juan Estuary"/>
    <n v="1"/>
    <x v="2"/>
    <s v="Wild"/>
    <x v="1"/>
    <n v="8"/>
    <n v="1"/>
    <n v="5"/>
    <n v="10"/>
    <s v="BS"/>
  </r>
  <r>
    <n v="30"/>
    <x v="0"/>
    <n v="7"/>
    <x v="3"/>
    <n v="24"/>
    <x v="24"/>
    <d v="1899-12-30T11:50:00"/>
    <x v="3"/>
    <s v="Central Arm SJ at Island Rd Bridge"/>
    <s v="San Juan Estuary"/>
    <n v="1"/>
    <x v="3"/>
    <s v="Wild"/>
    <x v="1"/>
    <n v="9"/>
    <n v="1"/>
    <n v="5"/>
    <n v="4"/>
    <s v="BS"/>
  </r>
  <r>
    <n v="30"/>
    <x v="0"/>
    <n v="7"/>
    <x v="3"/>
    <n v="24"/>
    <x v="24"/>
    <d v="1899-12-30T12:11:00"/>
    <x v="11"/>
    <s v="Q4, u/s of Tanis's template site"/>
    <s v="San Juan Estuary"/>
    <n v="1"/>
    <x v="1"/>
    <s v="Wild"/>
    <x v="3"/>
    <n v="2"/>
    <n v="1"/>
    <n v="3"/>
    <n v="1"/>
    <s v="BS"/>
  </r>
  <r>
    <n v="30"/>
    <x v="0"/>
    <n v="7"/>
    <x v="3"/>
    <n v="24"/>
    <x v="24"/>
    <d v="1899-12-30T12:11:00"/>
    <x v="11"/>
    <s v="Q4, u/s of Tanis's template site"/>
    <s v="San Juan Estuary"/>
    <n v="1"/>
    <x v="2"/>
    <s v="Wild"/>
    <x v="1"/>
    <n v="8"/>
    <n v="1"/>
    <n v="5"/>
    <n v="10"/>
    <s v="BS"/>
  </r>
  <r>
    <n v="30"/>
    <x v="0"/>
    <n v="7"/>
    <x v="3"/>
    <n v="24"/>
    <x v="24"/>
    <d v="1899-12-30T12:11:00"/>
    <x v="11"/>
    <s v="Q4, u/s of Tanis's template site"/>
    <s v="San Juan Estuary"/>
    <n v="1"/>
    <x v="3"/>
    <s v="Wild"/>
    <x v="1"/>
    <n v="9"/>
    <n v="1"/>
    <n v="5"/>
    <n v="2"/>
    <s v="BS"/>
  </r>
  <r>
    <n v="30"/>
    <x v="0"/>
    <n v="7"/>
    <x v="3"/>
    <n v="24"/>
    <x v="24"/>
    <d v="1899-12-30T12:11:00"/>
    <x v="11"/>
    <s v="Q4, u/s of Tanis's template site"/>
    <s v="San Juan Estuary"/>
    <n v="1"/>
    <x v="5"/>
    <s v="Wild"/>
    <x v="2"/>
    <n v="15"/>
    <n v="1"/>
    <n v="4"/>
    <n v="4"/>
    <s v="BS"/>
  </r>
  <r>
    <n v="30"/>
    <x v="0"/>
    <n v="7"/>
    <x v="3"/>
    <n v="24"/>
    <x v="24"/>
    <d v="1899-12-30T12:11:00"/>
    <x v="11"/>
    <s v="Q4, u/s of Tanis's template site"/>
    <s v="San Juan Estuary"/>
    <n v="1"/>
    <x v="10"/>
    <s v="Wild"/>
    <x v="2"/>
    <n v="13"/>
    <n v="1"/>
    <n v="4"/>
    <n v="1"/>
    <s v="BS"/>
  </r>
  <r>
    <n v="30"/>
    <x v="0"/>
    <n v="7"/>
    <x v="3"/>
    <n v="25"/>
    <x v="25"/>
    <d v="1899-12-30T10:56:00"/>
    <x v="4"/>
    <s v="Butch's (Gordon R.)"/>
    <s v="Gordon Estuary"/>
    <n v="1"/>
    <x v="2"/>
    <s v="Wild"/>
    <x v="1"/>
    <n v="8"/>
    <n v="1"/>
    <n v="5"/>
    <n v="6"/>
    <s v="BS"/>
  </r>
  <r>
    <n v="30"/>
    <x v="0"/>
    <n v="7"/>
    <x v="3"/>
    <n v="25"/>
    <x v="25"/>
    <d v="1899-12-30T10:56:00"/>
    <x v="4"/>
    <s v="Butch's (Gordon R.)"/>
    <s v="Gordon Estuary"/>
    <n v="1"/>
    <x v="4"/>
    <s v="Wild"/>
    <x v="2"/>
    <n v="18"/>
    <n v="1"/>
    <n v="4"/>
    <n v="1"/>
    <s v="BS"/>
  </r>
  <r>
    <n v="30"/>
    <x v="0"/>
    <n v="7"/>
    <x v="3"/>
    <n v="25"/>
    <x v="25"/>
    <d v="1899-12-30T10:56:00"/>
    <x v="4"/>
    <s v="Butch's (Gordon R.)"/>
    <s v="Gordon Estuary"/>
    <n v="1"/>
    <x v="6"/>
    <s v="Wild"/>
    <x v="2"/>
    <n v="11"/>
    <n v="1"/>
    <n v="4"/>
    <n v="9"/>
    <s v="BS"/>
  </r>
  <r>
    <n v="30"/>
    <x v="0"/>
    <n v="7"/>
    <x v="3"/>
    <n v="25"/>
    <x v="25"/>
    <d v="1899-12-30T11:18:00"/>
    <x v="8"/>
    <s v="Q01, left bank Gordon up from confluence"/>
    <s v="Gordon Estuary"/>
    <n v="1"/>
    <x v="2"/>
    <s v="Wild"/>
    <x v="1"/>
    <n v="8"/>
    <n v="1"/>
    <n v="5"/>
    <n v="5"/>
    <s v="BS"/>
  </r>
  <r>
    <n v="30"/>
    <x v="0"/>
    <n v="7"/>
    <x v="3"/>
    <n v="25"/>
    <x v="25"/>
    <d v="1899-12-30T11:18:00"/>
    <x v="8"/>
    <s v="Q01, left bank Gordon up from confluence"/>
    <s v="Gordon Estuary"/>
    <n v="1"/>
    <x v="3"/>
    <s v="Wild"/>
    <x v="1"/>
    <n v="9"/>
    <n v="1"/>
    <n v="5"/>
    <n v="1"/>
    <s v="BS"/>
  </r>
  <r>
    <n v="30"/>
    <x v="0"/>
    <n v="7"/>
    <x v="3"/>
    <n v="25"/>
    <x v="25"/>
    <d v="1899-12-30T11:18:00"/>
    <x v="8"/>
    <s v="Q01, left bank Gordon up from confluence"/>
    <s v="Gordon Estuary"/>
    <n v="1"/>
    <x v="5"/>
    <s v="Wild"/>
    <x v="2"/>
    <n v="15"/>
    <n v="1"/>
    <n v="4"/>
    <n v="8"/>
    <s v="BS"/>
  </r>
  <r>
    <n v="30"/>
    <x v="0"/>
    <n v="7"/>
    <x v="3"/>
    <n v="25"/>
    <x v="25"/>
    <d v="1899-12-30T11:43:00"/>
    <x v="1"/>
    <s v="Gallaugher's"/>
    <s v="Gordon Estuary"/>
    <n v="1"/>
    <x v="0"/>
    <s v="Wild"/>
    <x v="3"/>
    <n v="3"/>
    <n v="1"/>
    <n v="3"/>
    <n v="2"/>
    <s v="BS"/>
  </r>
  <r>
    <n v="30"/>
    <x v="0"/>
    <n v="7"/>
    <x v="3"/>
    <n v="25"/>
    <x v="25"/>
    <d v="1899-12-30T11:43:00"/>
    <x v="1"/>
    <s v="Gallaugher's"/>
    <s v="Gordon Estuary"/>
    <n v="1"/>
    <x v="2"/>
    <s v="Wild"/>
    <x v="1"/>
    <n v="8"/>
    <n v="1"/>
    <n v="5"/>
    <n v="10"/>
    <s v="BS"/>
  </r>
  <r>
    <n v="30"/>
    <x v="0"/>
    <n v="7"/>
    <x v="3"/>
    <n v="25"/>
    <x v="25"/>
    <d v="1899-12-30T11:43:00"/>
    <x v="1"/>
    <s v="Gallaugher's"/>
    <s v="Gordon Estuary"/>
    <n v="1"/>
    <x v="3"/>
    <s v="Wild"/>
    <x v="1"/>
    <n v="9"/>
    <n v="1"/>
    <n v="5"/>
    <n v="92"/>
    <s v="BS"/>
  </r>
  <r>
    <n v="30"/>
    <x v="0"/>
    <n v="7"/>
    <x v="3"/>
    <n v="25"/>
    <x v="25"/>
    <d v="1899-12-30T11:43:00"/>
    <x v="1"/>
    <s v="Gallaugher's"/>
    <s v="Gordon Estuary"/>
    <n v="1"/>
    <x v="4"/>
    <s v="Wild"/>
    <x v="2"/>
    <n v="18"/>
    <n v="1"/>
    <n v="4"/>
    <n v="12"/>
    <s v="BS"/>
  </r>
  <r>
    <n v="30"/>
    <x v="0"/>
    <n v="7"/>
    <x v="3"/>
    <n v="25"/>
    <x v="25"/>
    <d v="1899-12-30T11:43:00"/>
    <x v="1"/>
    <s v="Gallaugher's"/>
    <s v="Gordon Estuary"/>
    <n v="1"/>
    <x v="5"/>
    <s v="Wild"/>
    <x v="2"/>
    <n v="15"/>
    <n v="1"/>
    <n v="4"/>
    <n v="50"/>
    <s v="BS"/>
  </r>
  <r>
    <n v="30"/>
    <x v="0"/>
    <n v="7"/>
    <x v="3"/>
    <n v="25"/>
    <x v="25"/>
    <d v="1899-12-30T11:43:00"/>
    <x v="1"/>
    <s v="Gallaugher's"/>
    <s v="Gordon Estuary"/>
    <n v="1"/>
    <x v="6"/>
    <s v="Wild"/>
    <x v="2"/>
    <n v="11"/>
    <n v="1"/>
    <n v="4"/>
    <n v="1"/>
    <s v="BS"/>
  </r>
  <r>
    <n v="30"/>
    <x v="0"/>
    <n v="7"/>
    <x v="3"/>
    <n v="25"/>
    <x v="25"/>
    <d v="1899-12-30T11:43:00"/>
    <x v="1"/>
    <s v="Gallaugher's"/>
    <s v="Gordon Estuary"/>
    <n v="1"/>
    <x v="10"/>
    <s v="Wild"/>
    <x v="2"/>
    <n v="13"/>
    <n v="1"/>
    <n v="4"/>
    <n v="99"/>
    <s v="BS"/>
  </r>
  <r>
    <n v="30"/>
    <x v="0"/>
    <n v="7"/>
    <x v="3"/>
    <n v="25"/>
    <x v="25"/>
    <d v="1899-12-30T12:29:00"/>
    <x v="9"/>
    <s v="Q Jeff (right bank opposite N. Arm confl.)"/>
    <s v="Gordon Estuary"/>
    <n v="1"/>
    <x v="9"/>
    <s v="Wild"/>
    <x v="3"/>
    <n v="5"/>
    <n v="1"/>
    <n v="3"/>
    <n v="1"/>
    <s v="BS"/>
  </r>
  <r>
    <n v="30"/>
    <x v="0"/>
    <n v="7"/>
    <x v="3"/>
    <n v="25"/>
    <x v="25"/>
    <d v="1899-12-30T12:29:00"/>
    <x v="9"/>
    <s v="Q Jeff (right bank opposite N. Arm confl.)"/>
    <s v="Gordon Estuary"/>
    <n v="1"/>
    <x v="0"/>
    <s v="Wild"/>
    <x v="3"/>
    <n v="3"/>
    <n v="1"/>
    <n v="3"/>
    <n v="4"/>
    <s v="BS"/>
  </r>
  <r>
    <n v="30"/>
    <x v="0"/>
    <n v="7"/>
    <x v="3"/>
    <n v="25"/>
    <x v="25"/>
    <d v="1899-12-30T12:29:00"/>
    <x v="9"/>
    <s v="Q Jeff (right bank opposite N. Arm confl.)"/>
    <s v="Gordon Estuary"/>
    <n v="1"/>
    <x v="0"/>
    <s v="Wild"/>
    <x v="0"/>
    <n v="3"/>
    <n v="1"/>
    <n v="2"/>
    <n v="2"/>
    <s v="BS"/>
  </r>
  <r>
    <n v="30"/>
    <x v="0"/>
    <n v="7"/>
    <x v="3"/>
    <n v="25"/>
    <x v="25"/>
    <d v="1899-12-30T12:29:00"/>
    <x v="9"/>
    <s v="Q Jeff (right bank opposite N. Arm confl.)"/>
    <s v="Gordon Estuary"/>
    <n v="1"/>
    <x v="2"/>
    <s v="Wild"/>
    <x v="1"/>
    <n v="8"/>
    <n v="1"/>
    <n v="5"/>
    <n v="6"/>
    <s v="BS"/>
  </r>
  <r>
    <n v="30"/>
    <x v="0"/>
    <n v="7"/>
    <x v="3"/>
    <n v="25"/>
    <x v="25"/>
    <d v="1899-12-30T12:29:00"/>
    <x v="9"/>
    <s v="Q Jeff (right bank opposite N. Arm confl.)"/>
    <s v="Gordon Estuary"/>
    <n v="1"/>
    <x v="3"/>
    <s v="Wild"/>
    <x v="1"/>
    <n v="9"/>
    <n v="1"/>
    <n v="5"/>
    <n v="2"/>
    <s v="BS"/>
  </r>
  <r>
    <n v="30"/>
    <x v="0"/>
    <n v="7"/>
    <x v="3"/>
    <n v="25"/>
    <x v="25"/>
    <d v="1899-12-30T12:29:00"/>
    <x v="9"/>
    <s v="Q Jeff (right bank opposite N. Arm confl.)"/>
    <s v="Gordon Estuary"/>
    <n v="1"/>
    <x v="4"/>
    <s v="Wild"/>
    <x v="2"/>
    <n v="18"/>
    <n v="1"/>
    <n v="4"/>
    <n v="5"/>
    <s v="BS"/>
  </r>
  <r>
    <n v="30"/>
    <x v="0"/>
    <n v="7"/>
    <x v="3"/>
    <n v="25"/>
    <x v="25"/>
    <d v="1899-12-30T12:29:00"/>
    <x v="9"/>
    <s v="Q Jeff (right bank opposite N. Arm confl.)"/>
    <s v="Gordon Estuary"/>
    <n v="1"/>
    <x v="5"/>
    <s v="Wild"/>
    <x v="2"/>
    <n v="15"/>
    <n v="1"/>
    <n v="4"/>
    <n v="12"/>
    <s v="BS"/>
  </r>
  <r>
    <n v="30"/>
    <x v="0"/>
    <n v="7"/>
    <x v="3"/>
    <n v="25"/>
    <x v="25"/>
    <d v="1899-12-30T12:29:00"/>
    <x v="9"/>
    <s v="Q Jeff (right bank opposite N. Arm confl.)"/>
    <s v="Gordon Estuary"/>
    <n v="1"/>
    <x v="10"/>
    <s v="Wild"/>
    <x v="2"/>
    <n v="13"/>
    <n v="1"/>
    <n v="4"/>
    <n v="44"/>
    <s v="BS"/>
  </r>
  <r>
    <n v="30"/>
    <x v="0"/>
    <n v="7"/>
    <x v="3"/>
    <n v="25"/>
    <x v="25"/>
    <d v="1899-12-30T12:29:00"/>
    <x v="9"/>
    <s v="Q Jeff (right bank opposite N. Arm confl.)"/>
    <s v="Gordon Estuary"/>
    <n v="1"/>
    <x v="11"/>
    <s v="Wild"/>
    <x v="1"/>
    <n v="20"/>
    <n v="1"/>
    <n v="5"/>
    <n v="1"/>
    <s v="BS"/>
  </r>
  <r>
    <n v="30"/>
    <x v="0"/>
    <n v="7"/>
    <x v="3"/>
    <n v="25"/>
    <x v="25"/>
    <d v="1899-12-30T13:00:00"/>
    <x v="0"/>
    <s v="Pacheedah Shores Boat Ramp"/>
    <s v="Gordon Estuary"/>
    <n v="1"/>
    <x v="0"/>
    <s v="Wild"/>
    <x v="3"/>
    <n v="3"/>
    <n v="1"/>
    <n v="3"/>
    <n v="2"/>
    <s v="BS"/>
  </r>
  <r>
    <n v="30"/>
    <x v="0"/>
    <n v="7"/>
    <x v="3"/>
    <n v="25"/>
    <x v="25"/>
    <d v="1899-12-30T13:00:00"/>
    <x v="0"/>
    <s v="Pacheedah Shores Boat Ramp"/>
    <s v="Gordon Estuary"/>
    <n v="1"/>
    <x v="0"/>
    <s v="Wild"/>
    <x v="0"/>
    <n v="3"/>
    <n v="1"/>
    <n v="2"/>
    <n v="1"/>
    <s v="BS"/>
  </r>
  <r>
    <n v="30"/>
    <x v="0"/>
    <n v="7"/>
    <x v="3"/>
    <n v="25"/>
    <x v="25"/>
    <d v="1899-12-30T13:00:00"/>
    <x v="0"/>
    <s v="Pacheedah Shores Boat Ramp"/>
    <s v="Gordon Estuary"/>
    <n v="1"/>
    <x v="2"/>
    <s v="Wild"/>
    <x v="1"/>
    <n v="8"/>
    <n v="1"/>
    <n v="5"/>
    <n v="5"/>
    <s v="BS"/>
  </r>
  <r>
    <n v="30"/>
    <x v="0"/>
    <n v="7"/>
    <x v="3"/>
    <n v="25"/>
    <x v="25"/>
    <d v="1899-12-30T13:00:00"/>
    <x v="0"/>
    <s v="Pacheedah Shores Boat Ramp"/>
    <s v="Gordon Estuary"/>
    <n v="1"/>
    <x v="3"/>
    <s v="Wild"/>
    <x v="1"/>
    <n v="9"/>
    <n v="1"/>
    <n v="5"/>
    <n v="51"/>
    <s v="BS"/>
  </r>
  <r>
    <n v="30"/>
    <x v="0"/>
    <n v="7"/>
    <x v="3"/>
    <n v="25"/>
    <x v="25"/>
    <d v="1899-12-30T13:00:00"/>
    <x v="0"/>
    <s v="Pacheedah Shores Boat Ramp"/>
    <s v="Gordon Estuary"/>
    <n v="1"/>
    <x v="4"/>
    <s v="Wild"/>
    <x v="2"/>
    <n v="18"/>
    <n v="1"/>
    <n v="4"/>
    <n v="13"/>
    <s v="BS"/>
  </r>
  <r>
    <n v="30"/>
    <x v="0"/>
    <n v="7"/>
    <x v="3"/>
    <n v="25"/>
    <x v="25"/>
    <d v="1899-12-30T13:00:00"/>
    <x v="0"/>
    <s v="Pacheedah Shores Boat Ramp"/>
    <s v="Gordon Estuary"/>
    <n v="1"/>
    <x v="5"/>
    <s v="Wild"/>
    <x v="2"/>
    <n v="15"/>
    <n v="1"/>
    <n v="4"/>
    <n v="51"/>
    <s v="BS"/>
  </r>
  <r>
    <n v="30"/>
    <x v="0"/>
    <n v="7"/>
    <x v="3"/>
    <n v="25"/>
    <x v="25"/>
    <d v="1899-12-30T13:00:00"/>
    <x v="0"/>
    <s v="Pacheedah Shores Boat Ramp"/>
    <s v="Gordon Estuary"/>
    <n v="1"/>
    <x v="6"/>
    <s v="Wild"/>
    <x v="2"/>
    <n v="11"/>
    <n v="1"/>
    <n v="4"/>
    <n v="3"/>
    <s v="BS"/>
  </r>
  <r>
    <n v="30"/>
    <x v="0"/>
    <n v="7"/>
    <x v="3"/>
    <n v="25"/>
    <x v="25"/>
    <d v="1899-12-30T13:00:00"/>
    <x v="0"/>
    <s v="Pacheedah Shores Boat Ramp"/>
    <s v="Gordon Estuary"/>
    <n v="1"/>
    <x v="10"/>
    <s v="Wild"/>
    <x v="2"/>
    <n v="13"/>
    <n v="1"/>
    <n v="4"/>
    <n v="180"/>
    <s v="BS"/>
  </r>
  <r>
    <n v="30"/>
    <x v="0"/>
    <n v="7"/>
    <x v="3"/>
    <n v="25"/>
    <x v="25"/>
    <d v="1899-12-30T13:00:00"/>
    <x v="0"/>
    <s v="Pacheedah Shores Boat Ramp"/>
    <s v="Gordon Estuary"/>
    <n v="1"/>
    <x v="11"/>
    <s v="Wild"/>
    <x v="1"/>
    <n v="20"/>
    <n v="1"/>
    <n v="5"/>
    <n v="1"/>
    <s v="BS"/>
  </r>
  <r>
    <n v="30"/>
    <x v="0"/>
    <n v="7"/>
    <x v="3"/>
    <n v="25"/>
    <x v="25"/>
    <d v="1899-12-30T13:23:00"/>
    <x v="6"/>
    <s v="Smokies"/>
    <s v="Gordon Estuary"/>
    <n v="1"/>
    <x v="3"/>
    <s v="Wild"/>
    <x v="1"/>
    <n v="9"/>
    <n v="1"/>
    <n v="5"/>
    <n v="4"/>
    <s v="BS"/>
  </r>
  <r>
    <n v="30"/>
    <x v="0"/>
    <n v="7"/>
    <x v="3"/>
    <n v="25"/>
    <x v="25"/>
    <d v="1899-12-30T13:23:00"/>
    <x v="6"/>
    <s v="Smokies"/>
    <s v="Gordon Estuary"/>
    <n v="1"/>
    <x v="4"/>
    <s v="Wild"/>
    <x v="2"/>
    <n v="18"/>
    <n v="1"/>
    <n v="4"/>
    <n v="2"/>
    <s v="BS"/>
  </r>
  <r>
    <n v="30"/>
    <x v="0"/>
    <n v="7"/>
    <x v="3"/>
    <n v="25"/>
    <x v="25"/>
    <d v="1899-12-30T13:23:00"/>
    <x v="6"/>
    <s v="Smokies"/>
    <s v="Gordon Estuary"/>
    <n v="1"/>
    <x v="5"/>
    <s v="Wild"/>
    <x v="2"/>
    <n v="15"/>
    <n v="1"/>
    <n v="4"/>
    <n v="9"/>
    <s v="BS"/>
  </r>
  <r>
    <n v="30"/>
    <x v="0"/>
    <n v="7"/>
    <x v="3"/>
    <n v="25"/>
    <x v="25"/>
    <d v="1899-12-30T13:23:00"/>
    <x v="6"/>
    <s v="Smokies"/>
    <s v="Gordon Estuary"/>
    <n v="1"/>
    <x v="6"/>
    <s v="Wild"/>
    <x v="2"/>
    <n v="11"/>
    <n v="1"/>
    <n v="4"/>
    <n v="1"/>
    <s v="BS"/>
  </r>
  <r>
    <n v="30"/>
    <x v="0"/>
    <n v="7"/>
    <x v="3"/>
    <n v="25"/>
    <x v="25"/>
    <d v="1899-12-30T13:23:00"/>
    <x v="6"/>
    <s v="Smokies"/>
    <s v="Gordon Estuary"/>
    <n v="1"/>
    <x v="10"/>
    <s v="Wild"/>
    <x v="2"/>
    <n v="13"/>
    <n v="1"/>
    <n v="4"/>
    <n v="18"/>
    <s v="BS"/>
  </r>
  <r>
    <n v="30"/>
    <x v="0"/>
    <n v="7"/>
    <x v="3"/>
    <n v="25"/>
    <x v="25"/>
    <d v="1899-12-30T13:23:00"/>
    <x v="6"/>
    <s v="Smokies"/>
    <s v="Gordon Estuary"/>
    <n v="1"/>
    <x v="16"/>
    <s v="Wild"/>
    <x v="2"/>
    <n v="21"/>
    <n v="1"/>
    <n v="4"/>
    <n v="1"/>
    <s v="BS"/>
  </r>
  <r>
    <n v="31"/>
    <x v="0"/>
    <n v="7"/>
    <x v="3"/>
    <n v="31"/>
    <x v="26"/>
    <d v="1899-12-30T13:06:00"/>
    <x v="15"/>
    <s v="Q07, Central/South Arm confluence"/>
    <s v="San Juan Estuary"/>
    <n v="1"/>
    <x v="9"/>
    <s v="Wild"/>
    <x v="3"/>
    <n v="5"/>
    <n v="1"/>
    <n v="3"/>
    <n v="1"/>
    <s v="BS"/>
  </r>
  <r>
    <n v="31"/>
    <x v="0"/>
    <n v="7"/>
    <x v="3"/>
    <n v="31"/>
    <x v="26"/>
    <d v="1899-12-30T13:06:00"/>
    <x v="15"/>
    <s v="Q07, Central/South Arm confluence"/>
    <s v="San Juan Estuary"/>
    <n v="1"/>
    <x v="0"/>
    <s v="Wild"/>
    <x v="3"/>
    <n v="3"/>
    <n v="1"/>
    <n v="3"/>
    <n v="4"/>
    <s v="BS"/>
  </r>
  <r>
    <n v="31"/>
    <x v="0"/>
    <n v="7"/>
    <x v="3"/>
    <n v="31"/>
    <x v="26"/>
    <d v="1899-12-30T13:06:00"/>
    <x v="15"/>
    <s v="Q07, Central/South Arm confluence"/>
    <s v="San Juan Estuary"/>
    <n v="1"/>
    <x v="0"/>
    <s v="Wild"/>
    <x v="0"/>
    <n v="3"/>
    <n v="1"/>
    <n v="2"/>
    <n v="4"/>
    <s v="BS"/>
  </r>
  <r>
    <n v="31"/>
    <x v="0"/>
    <n v="7"/>
    <x v="3"/>
    <n v="31"/>
    <x v="26"/>
    <d v="1899-12-30T13:06:00"/>
    <x v="15"/>
    <s v="Q07, Central/South Arm confluence"/>
    <s v="San Juan Estuary"/>
    <n v="1"/>
    <x v="2"/>
    <s v="Wild"/>
    <x v="1"/>
    <n v="8"/>
    <n v="1"/>
    <n v="5"/>
    <n v="3"/>
    <s v="BS"/>
  </r>
  <r>
    <n v="31"/>
    <x v="0"/>
    <n v="7"/>
    <x v="3"/>
    <n v="31"/>
    <x v="26"/>
    <d v="1899-12-30T13:06:00"/>
    <x v="15"/>
    <s v="Q07, Central/South Arm confluence"/>
    <s v="San Juan Estuary"/>
    <n v="1"/>
    <x v="4"/>
    <s v="Wild"/>
    <x v="2"/>
    <n v="18"/>
    <n v="1"/>
    <n v="4"/>
    <n v="2"/>
    <s v="BS"/>
  </r>
  <r>
    <n v="31"/>
    <x v="0"/>
    <n v="7"/>
    <x v="3"/>
    <n v="31"/>
    <x v="26"/>
    <d v="1899-12-30T13:06:00"/>
    <x v="15"/>
    <s v="Q07, Central/South Arm confluence"/>
    <s v="San Juan Estuary"/>
    <n v="1"/>
    <x v="5"/>
    <s v="Wild"/>
    <x v="2"/>
    <n v="15"/>
    <n v="1"/>
    <n v="4"/>
    <n v="1"/>
    <s v="BS"/>
  </r>
  <r>
    <n v="31"/>
    <x v="0"/>
    <n v="7"/>
    <x v="3"/>
    <n v="31"/>
    <x v="26"/>
    <d v="1899-12-30T13:06:00"/>
    <x v="15"/>
    <s v="Q07, Central/South Arm confluence"/>
    <s v="San Juan Estuary"/>
    <n v="1"/>
    <x v="10"/>
    <s v="Wild"/>
    <x v="2"/>
    <n v="13"/>
    <n v="1"/>
    <n v="4"/>
    <n v="48"/>
    <s v="BS"/>
  </r>
  <r>
    <n v="31"/>
    <x v="0"/>
    <n v="7"/>
    <x v="3"/>
    <n v="31"/>
    <x v="26"/>
    <d v="1899-12-30T13:29:00"/>
    <x v="2"/>
    <s v="South Arm SJ (Old Mill)"/>
    <s v="San Juan Estuary"/>
    <n v="1"/>
    <x v="0"/>
    <s v="Wild"/>
    <x v="0"/>
    <n v="3"/>
    <n v="1"/>
    <n v="2"/>
    <n v="2"/>
    <s v="BS"/>
  </r>
  <r>
    <n v="31"/>
    <x v="0"/>
    <n v="7"/>
    <x v="3"/>
    <n v="31"/>
    <x v="26"/>
    <d v="1899-12-30T13:29:00"/>
    <x v="2"/>
    <s v="South Arm SJ (Old Mill)"/>
    <s v="San Juan Estuary"/>
    <n v="1"/>
    <x v="2"/>
    <s v="Wild"/>
    <x v="1"/>
    <n v="8"/>
    <n v="1"/>
    <n v="5"/>
    <n v="1"/>
    <s v="BS"/>
  </r>
  <r>
    <n v="31"/>
    <x v="0"/>
    <n v="7"/>
    <x v="3"/>
    <n v="31"/>
    <x v="26"/>
    <d v="1899-12-30T13:29:00"/>
    <x v="2"/>
    <s v="South Arm SJ (Old Mill)"/>
    <s v="San Juan Estuary"/>
    <n v="1"/>
    <x v="3"/>
    <s v="Wild"/>
    <x v="1"/>
    <n v="9"/>
    <n v="1"/>
    <n v="5"/>
    <n v="98"/>
    <s v="BS"/>
  </r>
  <r>
    <n v="31"/>
    <x v="0"/>
    <n v="7"/>
    <x v="3"/>
    <n v="31"/>
    <x v="26"/>
    <d v="1899-12-30T13:29:00"/>
    <x v="2"/>
    <s v="South Arm SJ (Old Mill)"/>
    <s v="San Juan Estuary"/>
    <n v="1"/>
    <x v="4"/>
    <s v="Wild"/>
    <x v="2"/>
    <n v="18"/>
    <n v="1"/>
    <n v="4"/>
    <n v="3"/>
    <s v="BS"/>
  </r>
  <r>
    <n v="31"/>
    <x v="0"/>
    <n v="7"/>
    <x v="3"/>
    <n v="31"/>
    <x v="26"/>
    <d v="1899-12-30T13:29:00"/>
    <x v="2"/>
    <s v="South Arm SJ (Old Mill)"/>
    <s v="San Juan Estuary"/>
    <n v="1"/>
    <x v="10"/>
    <s v="Wild"/>
    <x v="2"/>
    <n v="13"/>
    <n v="1"/>
    <n v="4"/>
    <n v="284"/>
    <s v="BS"/>
  </r>
  <r>
    <n v="31"/>
    <x v="0"/>
    <n v="7"/>
    <x v="3"/>
    <n v="31"/>
    <x v="26"/>
    <d v="1899-12-30T14:00:00"/>
    <x v="11"/>
    <s v="Q4, u/s of Tanis's template site"/>
    <s v="San Juan Estuary"/>
    <n v="1"/>
    <x v="0"/>
    <s v="Wild"/>
    <x v="3"/>
    <n v="3"/>
    <n v="1"/>
    <n v="3"/>
    <n v="8"/>
    <s v="BS"/>
  </r>
  <r>
    <n v="31"/>
    <x v="0"/>
    <n v="7"/>
    <x v="3"/>
    <n v="31"/>
    <x v="26"/>
    <d v="1899-12-30T14:00:00"/>
    <x v="11"/>
    <s v="Q4, u/s of Tanis's template site"/>
    <s v="San Juan Estuary"/>
    <n v="1"/>
    <x v="0"/>
    <s v="Wild"/>
    <x v="0"/>
    <n v="3"/>
    <n v="1"/>
    <n v="2"/>
    <n v="29"/>
    <s v="BS"/>
  </r>
  <r>
    <n v="31"/>
    <x v="0"/>
    <n v="7"/>
    <x v="3"/>
    <n v="31"/>
    <x v="26"/>
    <d v="1899-12-30T14:00:00"/>
    <x v="11"/>
    <s v="Q4, u/s of Tanis's template site"/>
    <s v="San Juan Estuary"/>
    <n v="1"/>
    <x v="2"/>
    <s v="Wild"/>
    <x v="1"/>
    <n v="8"/>
    <n v="1"/>
    <n v="5"/>
    <n v="4"/>
    <s v="BS"/>
  </r>
  <r>
    <n v="31"/>
    <x v="0"/>
    <n v="7"/>
    <x v="3"/>
    <n v="31"/>
    <x v="26"/>
    <d v="1899-12-30T14:00:00"/>
    <x v="11"/>
    <s v="Q4, u/s of Tanis's template site"/>
    <s v="San Juan Estuary"/>
    <n v="1"/>
    <x v="10"/>
    <s v="Wild"/>
    <x v="2"/>
    <n v="13"/>
    <n v="1"/>
    <n v="4"/>
    <n v="3"/>
    <s v="BS"/>
  </r>
  <r>
    <n v="31"/>
    <x v="0"/>
    <n v="7"/>
    <x v="3"/>
    <n v="31"/>
    <x v="26"/>
    <d v="1899-12-30T14:40:00"/>
    <x v="3"/>
    <s v="Central Arm SJ at Island Rd Bridge"/>
    <s v="San Juan Estuary"/>
    <n v="1"/>
    <x v="2"/>
    <s v="Wild"/>
    <x v="1"/>
    <n v="8"/>
    <n v="1"/>
    <n v="5"/>
    <n v="7"/>
    <s v="BS"/>
  </r>
  <r>
    <n v="31"/>
    <x v="0"/>
    <n v="7"/>
    <x v="3"/>
    <n v="31"/>
    <x v="26"/>
    <d v="1899-12-30T14:40:00"/>
    <x v="3"/>
    <s v="Central Arm SJ at Island Rd Bridge"/>
    <s v="San Juan Estuary"/>
    <n v="1"/>
    <x v="5"/>
    <s v="Wild"/>
    <x v="2"/>
    <n v="15"/>
    <n v="1"/>
    <n v="4"/>
    <n v="2"/>
    <s v="BS"/>
  </r>
  <r>
    <n v="31"/>
    <x v="0"/>
    <n v="7"/>
    <x v="3"/>
    <n v="31"/>
    <x v="26"/>
    <d v="1899-12-30T14:40:00"/>
    <x v="3"/>
    <s v="Central Arm SJ at Island Rd Bridge"/>
    <s v="San Juan Estuary"/>
    <n v="1"/>
    <x v="10"/>
    <s v="Wild"/>
    <x v="2"/>
    <n v="13"/>
    <n v="1"/>
    <n v="4"/>
    <n v="21"/>
    <s v="BS"/>
  </r>
  <r>
    <n v="31"/>
    <x v="0"/>
    <n v="7"/>
    <x v="3"/>
    <n v="31"/>
    <x v="26"/>
    <d v="1899-12-30T15:00:00"/>
    <x v="10"/>
    <s v="Q Helen, top of Island Road"/>
    <s v="San Juan Estuary"/>
    <n v="1"/>
    <x v="2"/>
    <s v="Wild"/>
    <x v="1"/>
    <n v="8"/>
    <n v="1"/>
    <n v="5"/>
    <n v="20"/>
    <s v="BS"/>
  </r>
  <r>
    <n v="31"/>
    <x v="0"/>
    <n v="7"/>
    <x v="3"/>
    <n v="31"/>
    <x v="26"/>
    <d v="1899-12-30T15:00:00"/>
    <x v="10"/>
    <s v="Q Helen, top of Island Road"/>
    <s v="San Juan Estuary"/>
    <n v="1"/>
    <x v="3"/>
    <s v="Wild"/>
    <x v="1"/>
    <n v="9"/>
    <n v="1"/>
    <n v="5"/>
    <n v="15"/>
    <s v="BS"/>
  </r>
  <r>
    <n v="31"/>
    <x v="0"/>
    <n v="7"/>
    <x v="3"/>
    <n v="31"/>
    <x v="26"/>
    <d v="1899-12-30T15:00:00"/>
    <x v="10"/>
    <s v="Q Helen, top of Island Road"/>
    <s v="San Juan Estuary"/>
    <n v="1"/>
    <x v="5"/>
    <s v="Wild"/>
    <x v="2"/>
    <n v="15"/>
    <n v="1"/>
    <n v="4"/>
    <n v="1"/>
    <s v="BS"/>
  </r>
  <r>
    <n v="31"/>
    <x v="0"/>
    <n v="7"/>
    <x v="3"/>
    <n v="31"/>
    <x v="26"/>
    <d v="1899-12-30T15:00:00"/>
    <x v="10"/>
    <s v="Q Helen, top of Island Road"/>
    <s v="San Juan Estuary"/>
    <n v="1"/>
    <x v="10"/>
    <s v="Wild"/>
    <x v="2"/>
    <n v="13"/>
    <n v="1"/>
    <n v="4"/>
    <n v="1"/>
    <s v="BS"/>
  </r>
  <r>
    <n v="31"/>
    <x v="0"/>
    <n v="8"/>
    <x v="4"/>
    <n v="1"/>
    <x v="27"/>
    <d v="1899-12-30T10:34:00"/>
    <x v="8"/>
    <s v="Q01, left bank Gordon up from confluence"/>
    <s v="Gordon Estuary"/>
    <n v="1"/>
    <x v="2"/>
    <s v="Wild"/>
    <x v="1"/>
    <n v="8"/>
    <n v="1"/>
    <n v="5"/>
    <n v="3"/>
    <s v="BS"/>
  </r>
  <r>
    <n v="31"/>
    <x v="0"/>
    <n v="8"/>
    <x v="4"/>
    <n v="1"/>
    <x v="27"/>
    <d v="1899-12-30T10:34:00"/>
    <x v="8"/>
    <s v="Q01, left bank Gordon up from confluence"/>
    <s v="Gordon Estuary"/>
    <n v="1"/>
    <x v="3"/>
    <s v="Wild"/>
    <x v="1"/>
    <n v="9"/>
    <n v="1"/>
    <n v="5"/>
    <n v="8"/>
    <s v="BS"/>
  </r>
  <r>
    <n v="31"/>
    <x v="0"/>
    <n v="8"/>
    <x v="4"/>
    <n v="1"/>
    <x v="27"/>
    <d v="1899-12-30T10:34:00"/>
    <x v="8"/>
    <s v="Q01, left bank Gordon up from confluence"/>
    <s v="Gordon Estuary"/>
    <n v="1"/>
    <x v="4"/>
    <s v="Wild"/>
    <x v="2"/>
    <n v="18"/>
    <n v="1"/>
    <n v="4"/>
    <n v="1"/>
    <s v="BS"/>
  </r>
  <r>
    <n v="31"/>
    <x v="0"/>
    <n v="8"/>
    <x v="4"/>
    <n v="1"/>
    <x v="27"/>
    <d v="1899-12-30T10:34:00"/>
    <x v="8"/>
    <s v="Q01, left bank Gordon up from confluence"/>
    <s v="Gordon Estuary"/>
    <n v="1"/>
    <x v="5"/>
    <s v="Wild"/>
    <x v="2"/>
    <n v="15"/>
    <n v="1"/>
    <n v="4"/>
    <n v="9"/>
    <s v="BS"/>
  </r>
  <r>
    <n v="31"/>
    <x v="0"/>
    <n v="8"/>
    <x v="4"/>
    <n v="1"/>
    <x v="27"/>
    <d v="1899-12-30T10:34:00"/>
    <x v="8"/>
    <s v="Q01, left bank Gordon up from confluence"/>
    <s v="Gordon Estuary"/>
    <n v="1"/>
    <x v="11"/>
    <s v="Wild"/>
    <x v="1"/>
    <n v="20"/>
    <n v="1"/>
    <n v="5"/>
    <n v="2"/>
    <s v="BS"/>
  </r>
  <r>
    <n v="31"/>
    <x v="0"/>
    <n v="8"/>
    <x v="4"/>
    <n v="1"/>
    <x v="27"/>
    <d v="1899-12-30T10:56:00"/>
    <x v="4"/>
    <s v="Butch's (Gordon R.)"/>
    <s v="Gordon Estuary"/>
    <n v="1"/>
    <x v="9"/>
    <s v="Wild"/>
    <x v="3"/>
    <n v="5"/>
    <n v="1"/>
    <n v="3"/>
    <n v="1"/>
    <s v="BS"/>
  </r>
  <r>
    <n v="31"/>
    <x v="0"/>
    <n v="8"/>
    <x v="4"/>
    <n v="1"/>
    <x v="27"/>
    <d v="1899-12-30T10:56:00"/>
    <x v="4"/>
    <s v="Butch's (Gordon R.)"/>
    <s v="Gordon Estuary"/>
    <n v="1"/>
    <x v="8"/>
    <s v="Wild"/>
    <x v="1"/>
    <n v="14"/>
    <n v="1"/>
    <n v="5"/>
    <n v="99"/>
    <s v="BS"/>
  </r>
  <r>
    <n v="31"/>
    <x v="0"/>
    <n v="8"/>
    <x v="4"/>
    <n v="1"/>
    <x v="27"/>
    <d v="1899-12-30T11:15:00"/>
    <x v="1"/>
    <s v="Gallaugher's"/>
    <s v="Gordon Estuary"/>
    <n v="1"/>
    <x v="2"/>
    <s v="Wild"/>
    <x v="1"/>
    <n v="8"/>
    <n v="1"/>
    <n v="5"/>
    <n v="15"/>
    <s v="BS"/>
  </r>
  <r>
    <n v="31"/>
    <x v="0"/>
    <n v="8"/>
    <x v="4"/>
    <n v="1"/>
    <x v="27"/>
    <d v="1899-12-30T11:15:00"/>
    <x v="1"/>
    <s v="Gallaugher's"/>
    <s v="Gordon Estuary"/>
    <n v="1"/>
    <x v="3"/>
    <s v="Wild"/>
    <x v="1"/>
    <n v="9"/>
    <n v="1"/>
    <n v="5"/>
    <n v="114"/>
    <s v="BS"/>
  </r>
  <r>
    <n v="31"/>
    <x v="0"/>
    <n v="8"/>
    <x v="4"/>
    <n v="1"/>
    <x v="27"/>
    <d v="1899-12-30T11:15:00"/>
    <x v="1"/>
    <s v="Gallaugher's"/>
    <s v="Gordon Estuary"/>
    <n v="1"/>
    <x v="4"/>
    <s v="Wild"/>
    <x v="2"/>
    <n v="18"/>
    <n v="1"/>
    <n v="4"/>
    <n v="15"/>
    <s v="BS"/>
  </r>
  <r>
    <n v="31"/>
    <x v="0"/>
    <n v="8"/>
    <x v="4"/>
    <n v="1"/>
    <x v="27"/>
    <d v="1899-12-30T11:15:00"/>
    <x v="1"/>
    <s v="Gallaugher's"/>
    <s v="Gordon Estuary"/>
    <n v="1"/>
    <x v="5"/>
    <s v="Wild"/>
    <x v="2"/>
    <n v="15"/>
    <n v="1"/>
    <n v="4"/>
    <n v="44"/>
    <s v="BS"/>
  </r>
  <r>
    <n v="31"/>
    <x v="0"/>
    <n v="8"/>
    <x v="4"/>
    <n v="1"/>
    <x v="27"/>
    <d v="1899-12-30T11:15:00"/>
    <x v="1"/>
    <s v="Gallaugher's"/>
    <s v="Gordon Estuary"/>
    <n v="1"/>
    <x v="6"/>
    <s v="Wild"/>
    <x v="2"/>
    <n v="11"/>
    <n v="1"/>
    <n v="4"/>
    <n v="1"/>
    <s v="BS"/>
  </r>
  <r>
    <n v="31"/>
    <x v="0"/>
    <n v="8"/>
    <x v="4"/>
    <n v="1"/>
    <x v="27"/>
    <d v="1899-12-30T11:15:00"/>
    <x v="1"/>
    <s v="Gallaugher's"/>
    <s v="Gordon Estuary"/>
    <n v="1"/>
    <x v="10"/>
    <s v="Wild"/>
    <x v="2"/>
    <n v="13"/>
    <n v="1"/>
    <n v="4"/>
    <n v="114"/>
    <s v="BS"/>
  </r>
  <r>
    <n v="31"/>
    <x v="0"/>
    <n v="8"/>
    <x v="4"/>
    <n v="1"/>
    <x v="27"/>
    <d v="1899-12-30T11:35:00"/>
    <x v="9"/>
    <s v="Q Jeff (right bank opposite N. Arm confl.)"/>
    <s v="Gordon Estuary"/>
    <n v="1"/>
    <x v="9"/>
    <s v="Wild"/>
    <x v="3"/>
    <n v="5"/>
    <n v="1"/>
    <n v="3"/>
    <n v="1"/>
    <s v="BS"/>
  </r>
  <r>
    <n v="31"/>
    <x v="0"/>
    <n v="8"/>
    <x v="4"/>
    <n v="1"/>
    <x v="27"/>
    <d v="1899-12-30T11:35:00"/>
    <x v="9"/>
    <s v="Q Jeff (right bank opposite N. Arm confl.)"/>
    <s v="Gordon Estuary"/>
    <n v="1"/>
    <x v="0"/>
    <s v="Wild"/>
    <x v="3"/>
    <n v="3"/>
    <n v="1"/>
    <n v="3"/>
    <n v="1"/>
    <s v="BS"/>
  </r>
  <r>
    <n v="31"/>
    <x v="0"/>
    <n v="8"/>
    <x v="4"/>
    <n v="1"/>
    <x v="27"/>
    <d v="1899-12-30T11:35:00"/>
    <x v="9"/>
    <s v="Q Jeff (right bank opposite N. Arm confl.)"/>
    <s v="Gordon Estuary"/>
    <n v="1"/>
    <x v="2"/>
    <s v="Wild"/>
    <x v="1"/>
    <n v="8"/>
    <n v="1"/>
    <n v="5"/>
    <n v="4"/>
    <s v="BS"/>
  </r>
  <r>
    <n v="31"/>
    <x v="0"/>
    <n v="8"/>
    <x v="4"/>
    <n v="1"/>
    <x v="27"/>
    <d v="1899-12-30T11:35:00"/>
    <x v="9"/>
    <s v="Q Jeff (right bank opposite N. Arm confl.)"/>
    <s v="Gordon Estuary"/>
    <n v="1"/>
    <x v="4"/>
    <s v="Wild"/>
    <x v="2"/>
    <n v="18"/>
    <n v="1"/>
    <n v="4"/>
    <n v="14"/>
    <s v="BS"/>
  </r>
  <r>
    <n v="31"/>
    <x v="0"/>
    <n v="8"/>
    <x v="4"/>
    <n v="1"/>
    <x v="27"/>
    <d v="1899-12-30T11:35:00"/>
    <x v="9"/>
    <s v="Q Jeff (right bank opposite N. Arm confl.)"/>
    <s v="Gordon Estuary"/>
    <n v="1"/>
    <x v="5"/>
    <s v="Wild"/>
    <x v="2"/>
    <n v="15"/>
    <n v="1"/>
    <n v="4"/>
    <n v="20"/>
    <s v="BS"/>
  </r>
  <r>
    <n v="31"/>
    <x v="0"/>
    <n v="8"/>
    <x v="4"/>
    <n v="1"/>
    <x v="27"/>
    <d v="1899-12-30T11:35:00"/>
    <x v="9"/>
    <s v="Q Jeff (right bank opposite N. Arm confl.)"/>
    <s v="Gordon Estuary"/>
    <n v="1"/>
    <x v="6"/>
    <s v="Wild"/>
    <x v="2"/>
    <n v="11"/>
    <n v="1"/>
    <n v="4"/>
    <n v="2"/>
    <s v="BS"/>
  </r>
  <r>
    <n v="31"/>
    <x v="0"/>
    <n v="8"/>
    <x v="4"/>
    <n v="1"/>
    <x v="27"/>
    <d v="1899-12-30T11:35:00"/>
    <x v="9"/>
    <s v="Q Jeff (right bank opposite N. Arm confl.)"/>
    <s v="Gordon Estuary"/>
    <n v="1"/>
    <x v="10"/>
    <s v="Wild"/>
    <x v="2"/>
    <n v="13"/>
    <n v="1"/>
    <n v="4"/>
    <n v="69"/>
    <s v="BS"/>
  </r>
  <r>
    <n v="31"/>
    <x v="0"/>
    <n v="8"/>
    <x v="4"/>
    <n v="1"/>
    <x v="27"/>
    <d v="1899-12-30T12:05:00"/>
    <x v="0"/>
    <s v="Pacheedah Shores Boat Ramp"/>
    <s v="Gordon Estuary"/>
    <n v="1"/>
    <x v="0"/>
    <s v="Wild"/>
    <x v="3"/>
    <n v="3"/>
    <n v="1"/>
    <n v="3"/>
    <n v="3"/>
    <s v="BS"/>
  </r>
  <r>
    <n v="31"/>
    <x v="0"/>
    <n v="8"/>
    <x v="4"/>
    <n v="1"/>
    <x v="27"/>
    <d v="1899-12-30T12:05:00"/>
    <x v="0"/>
    <s v="Pacheedah Shores Boat Ramp"/>
    <s v="Gordon Estuary"/>
    <n v="1"/>
    <x v="2"/>
    <s v="Wild"/>
    <x v="1"/>
    <n v="8"/>
    <n v="1"/>
    <n v="5"/>
    <n v="10"/>
    <s v="BS"/>
  </r>
  <r>
    <n v="31"/>
    <x v="0"/>
    <n v="8"/>
    <x v="4"/>
    <n v="1"/>
    <x v="27"/>
    <d v="1899-12-30T12:05:00"/>
    <x v="0"/>
    <s v="Pacheedah Shores Boat Ramp"/>
    <s v="Gordon Estuary"/>
    <n v="1"/>
    <x v="3"/>
    <s v="Wild"/>
    <x v="1"/>
    <n v="9"/>
    <n v="1"/>
    <n v="5"/>
    <n v="66"/>
    <s v="BS"/>
  </r>
  <r>
    <n v="31"/>
    <x v="0"/>
    <n v="8"/>
    <x v="4"/>
    <n v="1"/>
    <x v="27"/>
    <d v="1899-12-30T12:05:00"/>
    <x v="0"/>
    <s v="Pacheedah Shores Boat Ramp"/>
    <s v="Gordon Estuary"/>
    <n v="1"/>
    <x v="4"/>
    <s v="Wild"/>
    <x v="2"/>
    <n v="18"/>
    <n v="1"/>
    <n v="4"/>
    <n v="20"/>
    <s v="BS"/>
  </r>
  <r>
    <n v="31"/>
    <x v="0"/>
    <n v="8"/>
    <x v="4"/>
    <n v="1"/>
    <x v="27"/>
    <d v="1899-12-30T12:05:00"/>
    <x v="0"/>
    <s v="Pacheedah Shores Boat Ramp"/>
    <s v="Gordon Estuary"/>
    <n v="1"/>
    <x v="5"/>
    <s v="Wild"/>
    <x v="2"/>
    <n v="15"/>
    <n v="1"/>
    <n v="4"/>
    <n v="20"/>
    <s v="BS"/>
  </r>
  <r>
    <n v="31"/>
    <x v="0"/>
    <n v="8"/>
    <x v="4"/>
    <n v="1"/>
    <x v="27"/>
    <d v="1899-12-30T12:05:00"/>
    <x v="0"/>
    <s v="Pacheedah Shores Boat Ramp"/>
    <s v="Gordon Estuary"/>
    <n v="1"/>
    <x v="6"/>
    <s v="Wild"/>
    <x v="2"/>
    <n v="11"/>
    <n v="1"/>
    <n v="4"/>
    <n v="5"/>
    <s v="BS"/>
  </r>
  <r>
    <n v="31"/>
    <x v="0"/>
    <n v="8"/>
    <x v="4"/>
    <n v="1"/>
    <x v="27"/>
    <d v="1899-12-30T12:05:00"/>
    <x v="0"/>
    <s v="Pacheedah Shores Boat Ramp"/>
    <s v="Gordon Estuary"/>
    <n v="1"/>
    <x v="10"/>
    <s v="Wild"/>
    <x v="2"/>
    <n v="13"/>
    <n v="1"/>
    <n v="4"/>
    <n v="114"/>
    <s v="BS"/>
  </r>
  <r>
    <n v="31"/>
    <x v="0"/>
    <n v="8"/>
    <x v="4"/>
    <n v="1"/>
    <x v="27"/>
    <d v="1899-12-30T12:24:00"/>
    <x v="6"/>
    <s v="Smokies"/>
    <s v="Gordon Estuary"/>
    <n v="1"/>
    <x v="0"/>
    <s v="Wild"/>
    <x v="0"/>
    <n v="3"/>
    <n v="1"/>
    <n v="2"/>
    <n v="3"/>
    <s v="BS"/>
  </r>
  <r>
    <n v="31"/>
    <x v="0"/>
    <n v="8"/>
    <x v="4"/>
    <n v="1"/>
    <x v="27"/>
    <d v="1899-12-30T12:24:00"/>
    <x v="6"/>
    <s v="Smokies"/>
    <s v="Gordon Estuary"/>
    <n v="1"/>
    <x v="2"/>
    <s v="Wild"/>
    <x v="1"/>
    <n v="8"/>
    <n v="1"/>
    <n v="5"/>
    <n v="6"/>
    <s v="BS"/>
  </r>
  <r>
    <n v="31"/>
    <x v="0"/>
    <n v="8"/>
    <x v="4"/>
    <n v="1"/>
    <x v="27"/>
    <d v="1899-12-30T12:24:00"/>
    <x v="6"/>
    <s v="Smokies"/>
    <s v="Gordon Estuary"/>
    <n v="1"/>
    <x v="3"/>
    <s v="Wild"/>
    <x v="1"/>
    <n v="9"/>
    <n v="1"/>
    <n v="5"/>
    <n v="10"/>
    <s v="BS"/>
  </r>
  <r>
    <n v="31"/>
    <x v="0"/>
    <n v="8"/>
    <x v="4"/>
    <n v="1"/>
    <x v="27"/>
    <d v="1899-12-30T12:24:00"/>
    <x v="6"/>
    <s v="Smokies"/>
    <s v="Gordon Estuary"/>
    <n v="1"/>
    <x v="4"/>
    <s v="Wild"/>
    <x v="2"/>
    <n v="18"/>
    <n v="1"/>
    <n v="4"/>
    <n v="5"/>
    <s v="BS"/>
  </r>
  <r>
    <n v="31"/>
    <x v="0"/>
    <n v="8"/>
    <x v="4"/>
    <n v="1"/>
    <x v="27"/>
    <d v="1899-12-30T12:24:00"/>
    <x v="6"/>
    <s v="Smokies"/>
    <s v="Gordon Estuary"/>
    <n v="1"/>
    <x v="5"/>
    <s v="Wild"/>
    <x v="2"/>
    <n v="15"/>
    <n v="1"/>
    <n v="4"/>
    <n v="16"/>
    <s v="BS"/>
  </r>
  <r>
    <n v="31"/>
    <x v="0"/>
    <n v="8"/>
    <x v="4"/>
    <n v="1"/>
    <x v="27"/>
    <d v="1899-12-30T12:24:00"/>
    <x v="6"/>
    <s v="Smokies"/>
    <s v="Gordon Estuary"/>
    <n v="1"/>
    <x v="10"/>
    <s v="Wild"/>
    <x v="2"/>
    <n v="13"/>
    <n v="1"/>
    <n v="4"/>
    <n v="30"/>
    <s v="BS"/>
  </r>
  <r>
    <n v="32"/>
    <x v="0"/>
    <n v="8"/>
    <x v="4"/>
    <n v="7"/>
    <x v="28"/>
    <d v="1899-12-30T09:50:00"/>
    <x v="0"/>
    <s v="Pacheedah Shores Boat Ramp"/>
    <s v="Gordon Estuary"/>
    <n v="1"/>
    <x v="2"/>
    <s v="Wild"/>
    <x v="1"/>
    <n v="8"/>
    <n v="1"/>
    <n v="5"/>
    <n v="9"/>
    <s v="BS"/>
  </r>
  <r>
    <n v="32"/>
    <x v="0"/>
    <n v="8"/>
    <x v="4"/>
    <n v="7"/>
    <x v="28"/>
    <d v="1899-12-30T09:50:00"/>
    <x v="0"/>
    <s v="Pacheedah Shores Boat Ramp"/>
    <s v="Gordon Estuary"/>
    <n v="1"/>
    <x v="3"/>
    <s v="Wild"/>
    <x v="1"/>
    <n v="9"/>
    <n v="1"/>
    <n v="5"/>
    <n v="5"/>
    <s v="BS"/>
  </r>
  <r>
    <n v="32"/>
    <x v="0"/>
    <n v="8"/>
    <x v="4"/>
    <n v="7"/>
    <x v="28"/>
    <d v="1899-12-30T09:50:00"/>
    <x v="0"/>
    <s v="Pacheedah Shores Boat Ramp"/>
    <s v="Gordon Estuary"/>
    <n v="1"/>
    <x v="4"/>
    <s v="Wild"/>
    <x v="2"/>
    <n v="18"/>
    <n v="1"/>
    <n v="4"/>
    <n v="10"/>
    <s v="BS"/>
  </r>
  <r>
    <n v="32"/>
    <x v="0"/>
    <n v="8"/>
    <x v="4"/>
    <n v="7"/>
    <x v="28"/>
    <d v="1899-12-30T09:50:00"/>
    <x v="0"/>
    <s v="Pacheedah Shores Boat Ramp"/>
    <s v="Gordon Estuary"/>
    <n v="1"/>
    <x v="5"/>
    <s v="Wild"/>
    <x v="2"/>
    <n v="15"/>
    <n v="1"/>
    <n v="4"/>
    <n v="15"/>
    <s v="BS"/>
  </r>
  <r>
    <n v="32"/>
    <x v="0"/>
    <n v="8"/>
    <x v="4"/>
    <n v="7"/>
    <x v="28"/>
    <d v="1899-12-30T09:50:00"/>
    <x v="0"/>
    <s v="Pacheedah Shores Boat Ramp"/>
    <s v="Gordon Estuary"/>
    <n v="1"/>
    <x v="10"/>
    <s v="Wild"/>
    <x v="2"/>
    <n v="13"/>
    <n v="1"/>
    <n v="4"/>
    <n v="23"/>
    <s v="BS"/>
  </r>
  <r>
    <n v="32"/>
    <x v="0"/>
    <n v="8"/>
    <x v="4"/>
    <n v="7"/>
    <x v="28"/>
    <d v="1899-12-30T10:05:00"/>
    <x v="6"/>
    <s v="Smokies"/>
    <s v="Gordon Estuary"/>
    <n v="1"/>
    <x v="0"/>
    <s v="Wild"/>
    <x v="3"/>
    <n v="3"/>
    <n v="1"/>
    <n v="3"/>
    <n v="4"/>
    <s v="BS"/>
  </r>
  <r>
    <n v="32"/>
    <x v="0"/>
    <n v="8"/>
    <x v="4"/>
    <n v="7"/>
    <x v="28"/>
    <d v="1899-12-30T10:05:00"/>
    <x v="6"/>
    <s v="Smokies"/>
    <s v="Gordon Estuary"/>
    <n v="1"/>
    <x v="0"/>
    <s v="Wild"/>
    <x v="0"/>
    <n v="3"/>
    <n v="1"/>
    <n v="2"/>
    <n v="3"/>
    <s v="BS"/>
  </r>
  <r>
    <n v="32"/>
    <x v="0"/>
    <n v="8"/>
    <x v="4"/>
    <n v="7"/>
    <x v="28"/>
    <d v="1899-12-30T10:05:00"/>
    <x v="6"/>
    <s v="Smokies"/>
    <s v="Gordon Estuary"/>
    <n v="1"/>
    <x v="2"/>
    <s v="Wild"/>
    <x v="1"/>
    <n v="8"/>
    <n v="1"/>
    <n v="5"/>
    <n v="4"/>
    <s v="BS"/>
  </r>
  <r>
    <n v="32"/>
    <x v="0"/>
    <n v="8"/>
    <x v="4"/>
    <n v="7"/>
    <x v="28"/>
    <d v="1899-12-30T10:05:00"/>
    <x v="6"/>
    <s v="Smokies"/>
    <s v="Gordon Estuary"/>
    <n v="1"/>
    <x v="3"/>
    <s v="Wild"/>
    <x v="1"/>
    <n v="9"/>
    <n v="1"/>
    <n v="5"/>
    <n v="3"/>
    <s v="BS"/>
  </r>
  <r>
    <n v="32"/>
    <x v="0"/>
    <n v="8"/>
    <x v="4"/>
    <n v="7"/>
    <x v="28"/>
    <d v="1899-12-30T10:05:00"/>
    <x v="6"/>
    <s v="Smokies"/>
    <s v="Gordon Estuary"/>
    <n v="1"/>
    <x v="4"/>
    <s v="Wild"/>
    <x v="2"/>
    <n v="18"/>
    <n v="1"/>
    <n v="4"/>
    <n v="5"/>
    <s v="BS"/>
  </r>
  <r>
    <n v="32"/>
    <x v="0"/>
    <n v="8"/>
    <x v="4"/>
    <n v="7"/>
    <x v="28"/>
    <d v="1899-12-30T10:05:00"/>
    <x v="6"/>
    <s v="Smokies"/>
    <s v="Gordon Estuary"/>
    <n v="1"/>
    <x v="5"/>
    <s v="Wild"/>
    <x v="2"/>
    <n v="15"/>
    <n v="1"/>
    <n v="4"/>
    <n v="5"/>
    <s v="BS"/>
  </r>
  <r>
    <n v="32"/>
    <x v="0"/>
    <n v="8"/>
    <x v="4"/>
    <n v="7"/>
    <x v="28"/>
    <d v="1899-12-30T10:05:00"/>
    <x v="6"/>
    <s v="Smokies"/>
    <s v="Gordon Estuary"/>
    <n v="1"/>
    <x v="6"/>
    <s v="Wild"/>
    <x v="2"/>
    <n v="11"/>
    <n v="1"/>
    <n v="4"/>
    <n v="3"/>
    <s v="BS"/>
  </r>
  <r>
    <n v="32"/>
    <x v="0"/>
    <n v="8"/>
    <x v="4"/>
    <n v="7"/>
    <x v="28"/>
    <d v="1899-12-30T10:05:00"/>
    <x v="6"/>
    <s v="Smokies"/>
    <s v="Gordon Estuary"/>
    <n v="1"/>
    <x v="10"/>
    <s v="Wild"/>
    <x v="2"/>
    <n v="13"/>
    <n v="1"/>
    <n v="4"/>
    <n v="18"/>
    <s v="BS"/>
  </r>
  <r>
    <n v="32"/>
    <x v="0"/>
    <n v="8"/>
    <x v="4"/>
    <n v="7"/>
    <x v="28"/>
    <d v="1899-12-30T10:25:00"/>
    <x v="9"/>
    <s v="Q Jeff (right bank opposite N. Arm confl.)"/>
    <s v="Gordon Estuary"/>
    <n v="1"/>
    <x v="0"/>
    <s v="Wild"/>
    <x v="3"/>
    <n v="3"/>
    <n v="1"/>
    <n v="3"/>
    <n v="1"/>
    <s v="BS"/>
  </r>
  <r>
    <n v="32"/>
    <x v="0"/>
    <n v="8"/>
    <x v="4"/>
    <n v="7"/>
    <x v="28"/>
    <d v="1899-12-30T10:25:00"/>
    <x v="9"/>
    <s v="Q Jeff (right bank opposite N. Arm confl.)"/>
    <s v="Gordon Estuary"/>
    <n v="1"/>
    <x v="2"/>
    <s v="Wild"/>
    <x v="1"/>
    <n v="8"/>
    <n v="1"/>
    <n v="5"/>
    <n v="6"/>
    <s v="BS"/>
  </r>
  <r>
    <n v="32"/>
    <x v="0"/>
    <n v="8"/>
    <x v="4"/>
    <n v="7"/>
    <x v="28"/>
    <d v="1899-12-30T10:25:00"/>
    <x v="9"/>
    <s v="Q Jeff (right bank opposite N. Arm confl.)"/>
    <s v="Gordon Estuary"/>
    <n v="1"/>
    <x v="5"/>
    <s v="Wild"/>
    <x v="2"/>
    <n v="15"/>
    <n v="1"/>
    <n v="4"/>
    <n v="7"/>
    <s v="BS"/>
  </r>
  <r>
    <n v="32"/>
    <x v="0"/>
    <n v="8"/>
    <x v="4"/>
    <n v="7"/>
    <x v="28"/>
    <d v="1899-12-30T10:25:00"/>
    <x v="9"/>
    <s v="Q Jeff (right bank opposite N. Arm confl.)"/>
    <s v="Gordon Estuary"/>
    <n v="1"/>
    <x v="6"/>
    <s v="Wild"/>
    <x v="2"/>
    <n v="11"/>
    <n v="1"/>
    <n v="4"/>
    <n v="4"/>
    <s v="BS"/>
  </r>
  <r>
    <n v="32"/>
    <x v="0"/>
    <n v="8"/>
    <x v="4"/>
    <n v="7"/>
    <x v="28"/>
    <d v="1899-12-30T10:25:00"/>
    <x v="9"/>
    <s v="Q Jeff (right bank opposite N. Arm confl.)"/>
    <s v="Gordon Estuary"/>
    <n v="1"/>
    <x v="10"/>
    <s v="Wild"/>
    <x v="2"/>
    <n v="13"/>
    <n v="1"/>
    <n v="4"/>
    <n v="40"/>
    <s v="BS"/>
  </r>
  <r>
    <n v="32"/>
    <x v="0"/>
    <n v="8"/>
    <x v="4"/>
    <n v="7"/>
    <x v="28"/>
    <d v="1899-12-30T10:56:00"/>
    <x v="1"/>
    <s v="Gallaugher's"/>
    <s v="Gordon Estuary"/>
    <n v="1"/>
    <x v="2"/>
    <s v="Wild"/>
    <x v="1"/>
    <n v="8"/>
    <n v="1"/>
    <n v="5"/>
    <n v="23"/>
    <s v="BS"/>
  </r>
  <r>
    <n v="32"/>
    <x v="0"/>
    <n v="8"/>
    <x v="4"/>
    <n v="7"/>
    <x v="28"/>
    <d v="1899-12-30T10:56:00"/>
    <x v="1"/>
    <s v="Gallaugher's"/>
    <s v="Gordon Estuary"/>
    <n v="1"/>
    <x v="3"/>
    <s v="Wild"/>
    <x v="1"/>
    <n v="9"/>
    <n v="1"/>
    <n v="5"/>
    <s v="lots"/>
    <s v="BS"/>
  </r>
  <r>
    <n v="32"/>
    <x v="0"/>
    <n v="8"/>
    <x v="4"/>
    <n v="7"/>
    <x v="28"/>
    <d v="1899-12-30T10:56:00"/>
    <x v="1"/>
    <s v="Gallaugher's"/>
    <s v="Gordon Estuary"/>
    <n v="1"/>
    <x v="4"/>
    <s v="Wild"/>
    <x v="2"/>
    <n v="18"/>
    <n v="1"/>
    <n v="4"/>
    <n v="25"/>
    <s v="BS"/>
  </r>
  <r>
    <n v="32"/>
    <x v="0"/>
    <n v="8"/>
    <x v="4"/>
    <n v="7"/>
    <x v="28"/>
    <d v="1899-12-30T10:56:00"/>
    <x v="1"/>
    <s v="Gallaugher's"/>
    <s v="Gordon Estuary"/>
    <n v="1"/>
    <x v="5"/>
    <s v="Wild"/>
    <x v="2"/>
    <n v="15"/>
    <n v="1"/>
    <n v="4"/>
    <n v="55"/>
    <s v="BS"/>
  </r>
  <r>
    <n v="32"/>
    <x v="0"/>
    <n v="8"/>
    <x v="4"/>
    <n v="7"/>
    <x v="28"/>
    <d v="1899-12-30T10:56:00"/>
    <x v="1"/>
    <s v="Gallaugher's"/>
    <s v="Gordon Estuary"/>
    <n v="1"/>
    <x v="6"/>
    <s v="Wild"/>
    <x v="2"/>
    <n v="11"/>
    <n v="1"/>
    <n v="4"/>
    <n v="1"/>
    <s v="BS"/>
  </r>
  <r>
    <n v="32"/>
    <x v="0"/>
    <n v="8"/>
    <x v="4"/>
    <n v="7"/>
    <x v="28"/>
    <d v="1899-12-30T10:56:00"/>
    <x v="1"/>
    <s v="Gallaugher's"/>
    <s v="Gordon Estuary"/>
    <n v="1"/>
    <x v="10"/>
    <s v="Wild"/>
    <x v="2"/>
    <n v="13"/>
    <n v="1"/>
    <n v="4"/>
    <s v="lots"/>
    <s v="BS"/>
  </r>
  <r>
    <n v="32"/>
    <x v="0"/>
    <n v="8"/>
    <x v="4"/>
    <n v="7"/>
    <x v="28"/>
    <d v="1899-12-30T10:56:00"/>
    <x v="1"/>
    <s v="Gallaugher's"/>
    <s v="Gordon Estuary"/>
    <n v="1"/>
    <x v="11"/>
    <s v="Wild"/>
    <x v="1"/>
    <n v="20"/>
    <n v="1"/>
    <n v="5"/>
    <n v="2"/>
    <s v="BS"/>
  </r>
  <r>
    <n v="32"/>
    <x v="0"/>
    <n v="8"/>
    <x v="4"/>
    <n v="7"/>
    <x v="28"/>
    <d v="1899-12-30T10:56:00"/>
    <x v="1"/>
    <s v="Gallaugher's"/>
    <s v="Gordon Estuary"/>
    <n v="1"/>
    <x v="16"/>
    <s v="Wild"/>
    <x v="2"/>
    <n v="21"/>
    <n v="1"/>
    <n v="4"/>
    <n v="2"/>
    <s v="BS"/>
  </r>
  <r>
    <n v="32"/>
    <x v="0"/>
    <n v="8"/>
    <x v="4"/>
    <n v="7"/>
    <x v="28"/>
    <d v="1899-12-30T11:06:00"/>
    <x v="8"/>
    <s v="Q01, left bank Gordon up from confluence"/>
    <s v="Gordon Estuary"/>
    <n v="1"/>
    <x v="2"/>
    <s v="Wild"/>
    <x v="1"/>
    <n v="8"/>
    <n v="1"/>
    <n v="5"/>
    <n v="3"/>
    <s v="BS"/>
  </r>
  <r>
    <n v="32"/>
    <x v="0"/>
    <n v="8"/>
    <x v="4"/>
    <n v="7"/>
    <x v="28"/>
    <d v="1899-12-30T11:06:00"/>
    <x v="8"/>
    <s v="Q01, left bank Gordon up from confluence"/>
    <s v="Gordon Estuary"/>
    <n v="1"/>
    <x v="5"/>
    <s v="Wild"/>
    <x v="2"/>
    <n v="15"/>
    <n v="1"/>
    <n v="4"/>
    <n v="3"/>
    <s v="BS"/>
  </r>
  <r>
    <n v="32"/>
    <x v="0"/>
    <n v="8"/>
    <x v="4"/>
    <n v="7"/>
    <x v="28"/>
    <d v="1899-12-30T11:45:00"/>
    <x v="4"/>
    <s v="Butch's (Gordon R.)"/>
    <s v="Gordon Estuary"/>
    <n v="1"/>
    <x v="2"/>
    <s v="Wild"/>
    <x v="1"/>
    <n v="8"/>
    <n v="1"/>
    <n v="5"/>
    <n v="5"/>
    <s v="BS"/>
  </r>
  <r>
    <n v="32"/>
    <x v="0"/>
    <n v="8"/>
    <x v="4"/>
    <n v="7"/>
    <x v="28"/>
    <d v="1899-12-30T11:45:00"/>
    <x v="4"/>
    <s v="Butch's (Gordon R.)"/>
    <s v="Gordon Estuary"/>
    <n v="1"/>
    <x v="6"/>
    <s v="Wild"/>
    <x v="2"/>
    <n v="11"/>
    <n v="1"/>
    <n v="4"/>
    <n v="3"/>
    <s v="BS"/>
  </r>
  <r>
    <n v="32"/>
    <x v="0"/>
    <n v="8"/>
    <x v="4"/>
    <n v="7"/>
    <x v="28"/>
    <d v="1899-12-30T11:45:00"/>
    <x v="4"/>
    <s v="Butch's (Gordon R.)"/>
    <s v="Gordon Estuary"/>
    <n v="1"/>
    <x v="7"/>
    <s v="Wild"/>
    <x v="2"/>
    <n v="16"/>
    <n v="1"/>
    <n v="4"/>
    <n v="1"/>
    <s v="BS"/>
  </r>
  <r>
    <n v="32"/>
    <x v="0"/>
    <n v="8"/>
    <x v="4"/>
    <n v="7"/>
    <x v="28"/>
    <d v="1899-12-30T11:45:00"/>
    <x v="4"/>
    <s v="Butch's (Gordon R.)"/>
    <s v="Gordon Estuary"/>
    <n v="1"/>
    <x v="8"/>
    <s v="Wild"/>
    <x v="1"/>
    <n v="14"/>
    <n v="1"/>
    <n v="5"/>
    <n v="15"/>
    <s v="BS"/>
  </r>
  <r>
    <n v="32"/>
    <x v="0"/>
    <n v="8"/>
    <x v="4"/>
    <n v="7"/>
    <x v="28"/>
    <d v="1899-12-30T12:45:00"/>
    <x v="2"/>
    <s v="South Arm SJ (Old Mill)"/>
    <s v="San Juan Estuary"/>
    <n v="1"/>
    <x v="0"/>
    <s v="Wild"/>
    <x v="3"/>
    <n v="3"/>
    <n v="1"/>
    <n v="3"/>
    <n v="13"/>
    <s v="BS"/>
  </r>
  <r>
    <n v="32"/>
    <x v="0"/>
    <n v="8"/>
    <x v="4"/>
    <n v="7"/>
    <x v="28"/>
    <d v="1899-12-30T12:45:00"/>
    <x v="2"/>
    <s v="South Arm SJ (Old Mill)"/>
    <s v="San Juan Estuary"/>
    <n v="1"/>
    <x v="0"/>
    <s v="Wild"/>
    <x v="0"/>
    <n v="3"/>
    <n v="1"/>
    <n v="2"/>
    <n v="18"/>
    <s v="BS"/>
  </r>
  <r>
    <n v="32"/>
    <x v="0"/>
    <n v="8"/>
    <x v="4"/>
    <n v="7"/>
    <x v="28"/>
    <d v="1899-12-30T12:45:00"/>
    <x v="2"/>
    <s v="South Arm SJ (Old Mill)"/>
    <s v="San Juan Estuary"/>
    <n v="1"/>
    <x v="14"/>
    <s v="Wild"/>
    <x v="3"/>
    <n v="6"/>
    <n v="1"/>
    <n v="3"/>
    <n v="2"/>
    <s v="BS"/>
  </r>
  <r>
    <n v="32"/>
    <x v="0"/>
    <n v="8"/>
    <x v="4"/>
    <n v="7"/>
    <x v="28"/>
    <d v="1899-12-30T12:45:00"/>
    <x v="2"/>
    <s v="South Arm SJ (Old Mill)"/>
    <s v="San Juan Estuary"/>
    <n v="1"/>
    <x v="3"/>
    <s v="Wild"/>
    <x v="1"/>
    <n v="9"/>
    <n v="1"/>
    <n v="5"/>
    <n v="72"/>
    <s v="BS"/>
  </r>
  <r>
    <n v="32"/>
    <x v="0"/>
    <n v="8"/>
    <x v="4"/>
    <n v="7"/>
    <x v="28"/>
    <d v="1899-12-30T12:45:00"/>
    <x v="2"/>
    <s v="South Arm SJ (Old Mill)"/>
    <s v="San Juan Estuary"/>
    <n v="1"/>
    <x v="4"/>
    <s v="Wild"/>
    <x v="2"/>
    <n v="18"/>
    <n v="1"/>
    <n v="4"/>
    <n v="10"/>
    <s v="BS"/>
  </r>
  <r>
    <n v="32"/>
    <x v="0"/>
    <n v="8"/>
    <x v="4"/>
    <n v="7"/>
    <x v="28"/>
    <d v="1899-12-30T12:45:00"/>
    <x v="2"/>
    <s v="South Arm SJ (Old Mill)"/>
    <s v="San Juan Estuary"/>
    <n v="1"/>
    <x v="5"/>
    <s v="Wild"/>
    <x v="2"/>
    <n v="15"/>
    <n v="1"/>
    <n v="4"/>
    <n v="10"/>
    <s v="BS"/>
  </r>
  <r>
    <n v="32"/>
    <x v="0"/>
    <n v="8"/>
    <x v="4"/>
    <n v="7"/>
    <x v="28"/>
    <d v="1899-12-30T12:45:00"/>
    <x v="2"/>
    <s v="South Arm SJ (Old Mill)"/>
    <s v="San Juan Estuary"/>
    <n v="1"/>
    <x v="10"/>
    <s v="Wild"/>
    <x v="2"/>
    <n v="13"/>
    <n v="1"/>
    <n v="4"/>
    <n v="248"/>
    <s v="BS"/>
  </r>
  <r>
    <n v="32"/>
    <x v="0"/>
    <n v="8"/>
    <x v="4"/>
    <n v="7"/>
    <x v="28"/>
    <d v="1899-12-30T13:00:00"/>
    <x v="15"/>
    <s v="Q07, Central/South Arm confluence"/>
    <s v="San Juan Estuary"/>
    <n v="1"/>
    <x v="0"/>
    <s v="Wild"/>
    <x v="3"/>
    <n v="3"/>
    <n v="1"/>
    <n v="3"/>
    <n v="6"/>
    <s v="BS"/>
  </r>
  <r>
    <n v="32"/>
    <x v="0"/>
    <n v="8"/>
    <x v="4"/>
    <n v="7"/>
    <x v="28"/>
    <d v="1899-12-30T13:00:00"/>
    <x v="15"/>
    <s v="Q07, Central/South Arm confluence"/>
    <s v="San Juan Estuary"/>
    <n v="1"/>
    <x v="0"/>
    <s v="Wild"/>
    <x v="0"/>
    <n v="3"/>
    <n v="1"/>
    <n v="2"/>
    <n v="1"/>
    <s v="BS"/>
  </r>
  <r>
    <n v="32"/>
    <x v="0"/>
    <n v="8"/>
    <x v="4"/>
    <n v="7"/>
    <x v="28"/>
    <d v="1899-12-30T13:00:00"/>
    <x v="15"/>
    <s v="Q07, Central/South Arm confluence"/>
    <s v="San Juan Estuary"/>
    <n v="1"/>
    <x v="2"/>
    <s v="Wild"/>
    <x v="1"/>
    <n v="8"/>
    <n v="1"/>
    <n v="5"/>
    <n v="9"/>
    <s v="BS"/>
  </r>
  <r>
    <n v="32"/>
    <x v="0"/>
    <n v="8"/>
    <x v="4"/>
    <n v="7"/>
    <x v="28"/>
    <d v="1899-12-30T13:00:00"/>
    <x v="15"/>
    <s v="Q07, Central/South Arm confluence"/>
    <s v="San Juan Estuary"/>
    <n v="1"/>
    <x v="3"/>
    <s v="Wild"/>
    <x v="1"/>
    <n v="9"/>
    <n v="1"/>
    <n v="5"/>
    <n v="10"/>
    <s v="BS"/>
  </r>
  <r>
    <n v="32"/>
    <x v="0"/>
    <n v="8"/>
    <x v="4"/>
    <n v="7"/>
    <x v="28"/>
    <d v="1899-12-30T13:00:00"/>
    <x v="15"/>
    <s v="Q07, Central/South Arm confluence"/>
    <s v="San Juan Estuary"/>
    <n v="1"/>
    <x v="4"/>
    <s v="Wild"/>
    <x v="2"/>
    <n v="18"/>
    <n v="1"/>
    <n v="4"/>
    <n v="1"/>
    <s v="BS"/>
  </r>
  <r>
    <n v="32"/>
    <x v="0"/>
    <n v="8"/>
    <x v="4"/>
    <n v="7"/>
    <x v="28"/>
    <d v="1899-12-30T13:00:00"/>
    <x v="15"/>
    <s v="Q07, Central/South Arm confluence"/>
    <s v="San Juan Estuary"/>
    <n v="1"/>
    <x v="5"/>
    <s v="Wild"/>
    <x v="2"/>
    <n v="15"/>
    <n v="1"/>
    <n v="4"/>
    <n v="3"/>
    <s v="BS"/>
  </r>
  <r>
    <n v="32"/>
    <x v="0"/>
    <n v="8"/>
    <x v="4"/>
    <n v="7"/>
    <x v="28"/>
    <d v="1899-12-30T13:00:00"/>
    <x v="15"/>
    <s v="Q07, Central/South Arm confluence"/>
    <s v="San Juan Estuary"/>
    <n v="1"/>
    <x v="10"/>
    <s v="Wild"/>
    <x v="2"/>
    <n v="13"/>
    <n v="1"/>
    <n v="4"/>
    <n v="60"/>
    <s v="BS"/>
  </r>
  <r>
    <n v="32"/>
    <x v="0"/>
    <n v="8"/>
    <x v="4"/>
    <n v="7"/>
    <x v="28"/>
    <d v="1899-12-30T13:38:00"/>
    <x v="11"/>
    <s v="Q4, u/s of Tanis's template site"/>
    <s v="San Juan Estuary"/>
    <n v="1"/>
    <x v="0"/>
    <s v="Wild"/>
    <x v="3"/>
    <n v="3"/>
    <n v="1"/>
    <n v="3"/>
    <n v="2"/>
    <s v="BS"/>
  </r>
  <r>
    <n v="32"/>
    <x v="0"/>
    <n v="8"/>
    <x v="4"/>
    <n v="7"/>
    <x v="28"/>
    <d v="1899-12-30T13:38:00"/>
    <x v="11"/>
    <s v="Q4, u/s of Tanis's template site"/>
    <s v="San Juan Estuary"/>
    <n v="1"/>
    <x v="0"/>
    <s v="Wild"/>
    <x v="0"/>
    <n v="3"/>
    <n v="1"/>
    <n v="2"/>
    <n v="2"/>
    <s v="BS"/>
  </r>
  <r>
    <n v="32"/>
    <x v="0"/>
    <n v="8"/>
    <x v="4"/>
    <n v="7"/>
    <x v="28"/>
    <d v="1899-12-30T13:38:00"/>
    <x v="11"/>
    <s v="Q4, u/s of Tanis's template site"/>
    <s v="San Juan Estuary"/>
    <n v="1"/>
    <x v="2"/>
    <s v="Wild"/>
    <x v="1"/>
    <n v="8"/>
    <n v="1"/>
    <n v="5"/>
    <n v="9"/>
    <s v="BS"/>
  </r>
  <r>
    <n v="32"/>
    <x v="0"/>
    <n v="8"/>
    <x v="4"/>
    <n v="7"/>
    <x v="28"/>
    <d v="1899-12-30T13:38:00"/>
    <x v="11"/>
    <s v="Q4, u/s of Tanis's template site"/>
    <s v="San Juan Estuary"/>
    <n v="1"/>
    <x v="3"/>
    <s v="Wild"/>
    <x v="1"/>
    <n v="9"/>
    <n v="1"/>
    <n v="5"/>
    <n v="5"/>
    <s v="BS"/>
  </r>
  <r>
    <n v="32"/>
    <x v="0"/>
    <n v="8"/>
    <x v="4"/>
    <n v="7"/>
    <x v="28"/>
    <d v="1899-12-30T13:38:00"/>
    <x v="11"/>
    <s v="Q4, u/s of Tanis's template site"/>
    <s v="San Juan Estuary"/>
    <n v="1"/>
    <x v="4"/>
    <s v="Wild"/>
    <x v="2"/>
    <n v="18"/>
    <n v="1"/>
    <n v="4"/>
    <n v="4"/>
    <s v="BS"/>
  </r>
  <r>
    <n v="32"/>
    <x v="0"/>
    <n v="8"/>
    <x v="4"/>
    <n v="7"/>
    <x v="28"/>
    <d v="1899-12-30T13:38:00"/>
    <x v="11"/>
    <s v="Q4, u/s of Tanis's template site"/>
    <s v="San Juan Estuary"/>
    <n v="1"/>
    <x v="5"/>
    <s v="Wild"/>
    <x v="2"/>
    <n v="15"/>
    <n v="1"/>
    <n v="4"/>
    <n v="10"/>
    <s v="BS"/>
  </r>
  <r>
    <n v="32"/>
    <x v="0"/>
    <n v="8"/>
    <x v="4"/>
    <n v="7"/>
    <x v="28"/>
    <d v="1899-12-30T13:38:00"/>
    <x v="11"/>
    <s v="Q4, u/s of Tanis's template site"/>
    <s v="San Juan Estuary"/>
    <n v="1"/>
    <x v="10"/>
    <s v="Wild"/>
    <x v="2"/>
    <n v="13"/>
    <n v="1"/>
    <n v="4"/>
    <n v="31"/>
    <s v="BS"/>
  </r>
  <r>
    <n v="32"/>
    <x v="0"/>
    <n v="8"/>
    <x v="4"/>
    <n v="7"/>
    <x v="28"/>
    <d v="1899-12-30T14:04:00"/>
    <x v="3"/>
    <s v="Central Arm SJ at Island Rd Bridge"/>
    <s v="San Juan Estuary"/>
    <n v="1"/>
    <x v="0"/>
    <s v="Wild"/>
    <x v="0"/>
    <n v="3"/>
    <n v="1"/>
    <n v="2"/>
    <n v="2"/>
    <s v="BS"/>
  </r>
  <r>
    <n v="32"/>
    <x v="0"/>
    <n v="8"/>
    <x v="4"/>
    <n v="7"/>
    <x v="28"/>
    <d v="1899-12-30T14:04:00"/>
    <x v="3"/>
    <s v="Central Arm SJ at Island Rd Bridge"/>
    <s v="San Juan Estuary"/>
    <n v="1"/>
    <x v="2"/>
    <s v="Wild"/>
    <x v="1"/>
    <n v="8"/>
    <n v="1"/>
    <n v="5"/>
    <n v="30"/>
    <s v="BS"/>
  </r>
  <r>
    <n v="32"/>
    <x v="0"/>
    <n v="8"/>
    <x v="4"/>
    <n v="7"/>
    <x v="28"/>
    <d v="1899-12-30T14:04:00"/>
    <x v="3"/>
    <s v="Central Arm SJ at Island Rd Bridge"/>
    <s v="San Juan Estuary"/>
    <n v="1"/>
    <x v="3"/>
    <s v="Wild"/>
    <x v="1"/>
    <n v="9"/>
    <n v="1"/>
    <n v="5"/>
    <n v="1"/>
    <s v="BS"/>
  </r>
  <r>
    <n v="32"/>
    <x v="0"/>
    <n v="8"/>
    <x v="4"/>
    <n v="7"/>
    <x v="28"/>
    <d v="1899-12-30T14:04:00"/>
    <x v="3"/>
    <s v="Central Arm SJ at Island Rd Bridge"/>
    <s v="San Juan Estuary"/>
    <n v="1"/>
    <x v="4"/>
    <s v="Wild"/>
    <x v="2"/>
    <n v="18"/>
    <n v="1"/>
    <n v="4"/>
    <n v="1"/>
    <s v="BS"/>
  </r>
  <r>
    <n v="32"/>
    <x v="0"/>
    <n v="8"/>
    <x v="4"/>
    <n v="7"/>
    <x v="28"/>
    <d v="1899-12-30T14:04:00"/>
    <x v="3"/>
    <s v="Central Arm SJ at Island Rd Bridge"/>
    <s v="San Juan Estuary"/>
    <n v="1"/>
    <x v="5"/>
    <s v="Wild"/>
    <x v="2"/>
    <n v="15"/>
    <n v="1"/>
    <n v="4"/>
    <n v="4"/>
    <s v="BS"/>
  </r>
  <r>
    <n v="32"/>
    <x v="0"/>
    <n v="8"/>
    <x v="4"/>
    <n v="7"/>
    <x v="28"/>
    <d v="1899-12-30T14:04:00"/>
    <x v="3"/>
    <s v="Central Arm SJ at Island Rd Bridge"/>
    <s v="San Juan Estuary"/>
    <n v="1"/>
    <x v="6"/>
    <s v="Wild"/>
    <x v="2"/>
    <n v="11"/>
    <n v="1"/>
    <n v="4"/>
    <n v="4"/>
    <s v="BS"/>
  </r>
  <r>
    <n v="32"/>
    <x v="0"/>
    <n v="8"/>
    <x v="4"/>
    <n v="7"/>
    <x v="28"/>
    <d v="1899-12-30T14:04:00"/>
    <x v="3"/>
    <s v="Central Arm SJ at Island Rd Bridge"/>
    <s v="San Juan Estuary"/>
    <n v="1"/>
    <x v="10"/>
    <s v="Wild"/>
    <x v="2"/>
    <n v="13"/>
    <n v="1"/>
    <n v="4"/>
    <n v="6"/>
    <s v="BS"/>
  </r>
  <r>
    <n v="32"/>
    <x v="0"/>
    <n v="8"/>
    <x v="4"/>
    <n v="7"/>
    <x v="28"/>
    <d v="1899-12-30T14:17:00"/>
    <x v="10"/>
    <s v="Q Helen, top of Island Road"/>
    <s v="San Juan Estuary"/>
    <n v="1"/>
    <x v="2"/>
    <s v="Wild"/>
    <x v="1"/>
    <n v="8"/>
    <n v="1"/>
    <n v="5"/>
    <n v="20"/>
    <s v="BS"/>
  </r>
  <r>
    <n v="32"/>
    <x v="0"/>
    <n v="8"/>
    <x v="4"/>
    <n v="7"/>
    <x v="28"/>
    <d v="1899-12-30T14:17:00"/>
    <x v="10"/>
    <s v="Q Helen, top of Island Road"/>
    <s v="San Juan Estuary"/>
    <n v="1"/>
    <x v="6"/>
    <s v="Wild"/>
    <x v="2"/>
    <n v="11"/>
    <n v="1"/>
    <n v="4"/>
    <n v="6"/>
    <s v="BS"/>
  </r>
  <r>
    <n v="33"/>
    <x v="0"/>
    <n v="8"/>
    <x v="4"/>
    <n v="14"/>
    <x v="29"/>
    <d v="1899-12-30T09:46:00"/>
    <x v="8"/>
    <s v="Q01, left bank Gordon up from confluence"/>
    <s v="Gordon Estuary"/>
    <n v="1"/>
    <x v="2"/>
    <s v="Wild"/>
    <x v="1"/>
    <n v="8"/>
    <n v="1"/>
    <n v="5"/>
    <n v="5"/>
    <s v="BS"/>
  </r>
  <r>
    <n v="33"/>
    <x v="0"/>
    <n v="8"/>
    <x v="4"/>
    <n v="14"/>
    <x v="29"/>
    <d v="1899-12-30T09:46:00"/>
    <x v="8"/>
    <s v="Q01, left bank Gordon up from confluence"/>
    <s v="Gordon Estuary"/>
    <n v="1"/>
    <x v="3"/>
    <s v="Wild"/>
    <x v="1"/>
    <n v="9"/>
    <n v="1"/>
    <n v="5"/>
    <n v="1"/>
    <s v="BS"/>
  </r>
  <r>
    <n v="33"/>
    <x v="0"/>
    <n v="8"/>
    <x v="4"/>
    <n v="14"/>
    <x v="29"/>
    <d v="1899-12-30T09:46:00"/>
    <x v="8"/>
    <s v="Q01, left bank Gordon up from confluence"/>
    <s v="Gordon Estuary"/>
    <n v="1"/>
    <x v="5"/>
    <s v="Wild"/>
    <x v="2"/>
    <n v="15"/>
    <n v="1"/>
    <n v="4"/>
    <n v="3"/>
    <s v="BS"/>
  </r>
  <r>
    <n v="33"/>
    <x v="0"/>
    <n v="8"/>
    <x v="4"/>
    <n v="14"/>
    <x v="29"/>
    <d v="1899-12-30T09:58:00"/>
    <x v="4"/>
    <s v="Butch's (Gordon R.)"/>
    <s v="Gordon Estuary"/>
    <n v="1"/>
    <x v="2"/>
    <s v="Wild"/>
    <x v="1"/>
    <n v="8"/>
    <n v="1"/>
    <n v="5"/>
    <n v="6"/>
    <s v="BS"/>
  </r>
  <r>
    <n v="33"/>
    <x v="0"/>
    <n v="8"/>
    <x v="4"/>
    <n v="14"/>
    <x v="29"/>
    <d v="1899-12-30T09:58:00"/>
    <x v="4"/>
    <s v="Butch's (Gordon R.)"/>
    <s v="Gordon Estuary"/>
    <n v="1"/>
    <x v="6"/>
    <s v="Wild"/>
    <x v="2"/>
    <n v="11"/>
    <n v="1"/>
    <n v="4"/>
    <n v="6"/>
    <s v="BS"/>
  </r>
  <r>
    <n v="33"/>
    <x v="0"/>
    <n v="8"/>
    <x v="4"/>
    <n v="14"/>
    <x v="29"/>
    <d v="1899-12-30T10:20:00"/>
    <x v="1"/>
    <s v="Gallaugher's"/>
    <s v="Gordon Estuary"/>
    <n v="1"/>
    <x v="0"/>
    <s v="Wild"/>
    <x v="3"/>
    <n v="3"/>
    <n v="1"/>
    <n v="3"/>
    <n v="3"/>
    <s v="BS"/>
  </r>
  <r>
    <n v="33"/>
    <x v="0"/>
    <n v="8"/>
    <x v="4"/>
    <n v="14"/>
    <x v="29"/>
    <d v="1899-12-30T10:20:00"/>
    <x v="1"/>
    <s v="Gallaugher's"/>
    <s v="Gordon Estuary"/>
    <n v="1"/>
    <x v="3"/>
    <s v="Wild"/>
    <x v="1"/>
    <n v="9"/>
    <n v="1"/>
    <n v="5"/>
    <n v="180"/>
    <s v="BS"/>
  </r>
  <r>
    <n v="33"/>
    <x v="0"/>
    <n v="8"/>
    <x v="4"/>
    <n v="14"/>
    <x v="29"/>
    <d v="1899-12-30T10:20:00"/>
    <x v="1"/>
    <s v="Gallaugher's"/>
    <s v="Gordon Estuary"/>
    <n v="1"/>
    <x v="5"/>
    <s v="Wild"/>
    <x v="2"/>
    <n v="15"/>
    <n v="1"/>
    <n v="4"/>
    <n v="6"/>
    <s v="BS"/>
  </r>
  <r>
    <n v="33"/>
    <x v="0"/>
    <n v="8"/>
    <x v="4"/>
    <n v="14"/>
    <x v="29"/>
    <d v="1899-12-30T10:20:00"/>
    <x v="1"/>
    <s v="Gallaugher's"/>
    <s v="Gordon Estuary"/>
    <n v="1"/>
    <x v="10"/>
    <s v="Wild"/>
    <x v="2"/>
    <n v="13"/>
    <n v="1"/>
    <n v="4"/>
    <n v="11"/>
    <s v="BS"/>
  </r>
  <r>
    <n v="33"/>
    <x v="0"/>
    <n v="8"/>
    <x v="4"/>
    <n v="14"/>
    <x v="29"/>
    <d v="1899-12-30T10:38:00"/>
    <x v="9"/>
    <s v="Q Jeff (right bank opposite N. Arm confl.)"/>
    <s v="Gordon Estuary"/>
    <n v="1"/>
    <x v="9"/>
    <s v="Wild"/>
    <x v="3"/>
    <n v="5"/>
    <n v="1"/>
    <n v="3"/>
    <n v="3"/>
    <s v="BS"/>
  </r>
  <r>
    <n v="33"/>
    <x v="0"/>
    <n v="8"/>
    <x v="4"/>
    <n v="14"/>
    <x v="29"/>
    <d v="1899-12-30T10:38:00"/>
    <x v="9"/>
    <s v="Q Jeff (right bank opposite N. Arm confl.)"/>
    <s v="Gordon Estuary"/>
    <n v="1"/>
    <x v="0"/>
    <s v="Wild"/>
    <x v="3"/>
    <n v="3"/>
    <n v="1"/>
    <n v="3"/>
    <n v="1"/>
    <s v="BS"/>
  </r>
  <r>
    <n v="33"/>
    <x v="0"/>
    <n v="8"/>
    <x v="4"/>
    <n v="14"/>
    <x v="29"/>
    <d v="1899-12-30T10:38:00"/>
    <x v="9"/>
    <s v="Q Jeff (right bank opposite N. Arm confl.)"/>
    <s v="Gordon Estuary"/>
    <n v="1"/>
    <x v="2"/>
    <s v="Wild"/>
    <x v="1"/>
    <n v="8"/>
    <n v="1"/>
    <n v="5"/>
    <n v="15"/>
    <s v="BS"/>
  </r>
  <r>
    <n v="33"/>
    <x v="0"/>
    <n v="8"/>
    <x v="4"/>
    <n v="14"/>
    <x v="29"/>
    <d v="1899-12-30T10:38:00"/>
    <x v="9"/>
    <s v="Q Jeff (right bank opposite N. Arm confl.)"/>
    <s v="Gordon Estuary"/>
    <n v="1"/>
    <x v="4"/>
    <s v="Wild"/>
    <x v="2"/>
    <n v="18"/>
    <n v="1"/>
    <n v="4"/>
    <n v="6"/>
    <s v="BS"/>
  </r>
  <r>
    <n v="33"/>
    <x v="0"/>
    <n v="8"/>
    <x v="4"/>
    <n v="14"/>
    <x v="29"/>
    <d v="1899-12-30T10:38:00"/>
    <x v="9"/>
    <s v="Q Jeff (right bank opposite N. Arm confl.)"/>
    <s v="Gordon Estuary"/>
    <n v="1"/>
    <x v="5"/>
    <s v="Wild"/>
    <x v="2"/>
    <n v="15"/>
    <n v="1"/>
    <n v="4"/>
    <n v="20"/>
    <s v="BS"/>
  </r>
  <r>
    <n v="33"/>
    <x v="0"/>
    <n v="8"/>
    <x v="4"/>
    <n v="14"/>
    <x v="29"/>
    <d v="1899-12-30T10:38:00"/>
    <x v="9"/>
    <s v="Q Jeff (right bank opposite N. Arm confl.)"/>
    <s v="Gordon Estuary"/>
    <n v="1"/>
    <x v="10"/>
    <s v="Wild"/>
    <x v="2"/>
    <n v="13"/>
    <n v="1"/>
    <n v="4"/>
    <n v="52"/>
    <s v="BS"/>
  </r>
  <r>
    <n v="33"/>
    <x v="0"/>
    <n v="8"/>
    <x v="4"/>
    <n v="14"/>
    <x v="29"/>
    <d v="1899-12-30T11:00:00"/>
    <x v="0"/>
    <s v="Pacheedah Shores Boat Ramp"/>
    <s v="Gordon Estuary"/>
    <n v="1"/>
    <x v="0"/>
    <s v="Wild"/>
    <x v="3"/>
    <n v="3"/>
    <n v="1"/>
    <n v="3"/>
    <n v="11"/>
    <s v="BS"/>
  </r>
  <r>
    <n v="33"/>
    <x v="0"/>
    <n v="8"/>
    <x v="4"/>
    <n v="14"/>
    <x v="29"/>
    <d v="1899-12-30T11:00:00"/>
    <x v="0"/>
    <s v="Pacheedah Shores Boat Ramp"/>
    <s v="Gordon Estuary"/>
    <n v="1"/>
    <x v="2"/>
    <s v="Wild"/>
    <x v="1"/>
    <n v="8"/>
    <n v="1"/>
    <n v="5"/>
    <n v="10"/>
    <s v="BS"/>
  </r>
  <r>
    <n v="33"/>
    <x v="0"/>
    <n v="8"/>
    <x v="4"/>
    <n v="14"/>
    <x v="29"/>
    <d v="1899-12-30T11:00:00"/>
    <x v="0"/>
    <s v="Pacheedah Shores Boat Ramp"/>
    <s v="Gordon Estuary"/>
    <n v="1"/>
    <x v="3"/>
    <s v="Wild"/>
    <x v="1"/>
    <n v="9"/>
    <n v="1"/>
    <n v="5"/>
    <n v="12"/>
    <s v="BS"/>
  </r>
  <r>
    <n v="33"/>
    <x v="0"/>
    <n v="8"/>
    <x v="4"/>
    <n v="14"/>
    <x v="29"/>
    <d v="1899-12-30T11:00:00"/>
    <x v="0"/>
    <s v="Pacheedah Shores Boat Ramp"/>
    <s v="Gordon Estuary"/>
    <n v="1"/>
    <x v="4"/>
    <s v="Wild"/>
    <x v="2"/>
    <n v="18"/>
    <n v="1"/>
    <n v="4"/>
    <n v="4"/>
    <s v="BS"/>
  </r>
  <r>
    <n v="33"/>
    <x v="0"/>
    <n v="8"/>
    <x v="4"/>
    <n v="14"/>
    <x v="29"/>
    <d v="1899-12-30T11:00:00"/>
    <x v="0"/>
    <s v="Pacheedah Shores Boat Ramp"/>
    <s v="Gordon Estuary"/>
    <n v="1"/>
    <x v="5"/>
    <s v="Wild"/>
    <x v="2"/>
    <n v="15"/>
    <n v="1"/>
    <n v="4"/>
    <n v="13"/>
    <s v="BS"/>
  </r>
  <r>
    <n v="33"/>
    <x v="0"/>
    <n v="8"/>
    <x v="4"/>
    <n v="14"/>
    <x v="29"/>
    <d v="1899-12-30T11:00:00"/>
    <x v="0"/>
    <s v="Pacheedah Shores Boat Ramp"/>
    <s v="Gordon Estuary"/>
    <n v="1"/>
    <x v="10"/>
    <s v="Wild"/>
    <x v="2"/>
    <n v="13"/>
    <n v="1"/>
    <n v="4"/>
    <n v="55"/>
    <s v="BS"/>
  </r>
  <r>
    <n v="33"/>
    <x v="0"/>
    <n v="8"/>
    <x v="4"/>
    <n v="14"/>
    <x v="29"/>
    <d v="1899-12-30T11:24:00"/>
    <x v="6"/>
    <s v="Smokies"/>
    <s v="Gordon Estuary"/>
    <n v="1"/>
    <x v="9"/>
    <s v="Wild"/>
    <x v="3"/>
    <n v="5"/>
    <n v="1"/>
    <n v="3"/>
    <n v="1"/>
    <s v="BS"/>
  </r>
  <r>
    <n v="33"/>
    <x v="0"/>
    <n v="8"/>
    <x v="4"/>
    <n v="14"/>
    <x v="29"/>
    <d v="1899-12-30T11:24:00"/>
    <x v="6"/>
    <s v="Smokies"/>
    <s v="Gordon Estuary"/>
    <n v="1"/>
    <x v="2"/>
    <s v="Wild"/>
    <x v="1"/>
    <n v="8"/>
    <n v="1"/>
    <n v="5"/>
    <n v="5"/>
    <s v="BS"/>
  </r>
  <r>
    <n v="33"/>
    <x v="0"/>
    <n v="8"/>
    <x v="4"/>
    <n v="14"/>
    <x v="29"/>
    <d v="1899-12-30T11:24:00"/>
    <x v="6"/>
    <s v="Smokies"/>
    <s v="Gordon Estuary"/>
    <n v="1"/>
    <x v="3"/>
    <s v="Wild"/>
    <x v="1"/>
    <n v="9"/>
    <n v="1"/>
    <n v="5"/>
    <n v="10"/>
    <s v="BS"/>
  </r>
  <r>
    <n v="33"/>
    <x v="0"/>
    <n v="8"/>
    <x v="4"/>
    <n v="14"/>
    <x v="29"/>
    <d v="1899-12-30T11:24:00"/>
    <x v="6"/>
    <s v="Smokies"/>
    <s v="Gordon Estuary"/>
    <n v="1"/>
    <x v="4"/>
    <s v="Wild"/>
    <x v="2"/>
    <n v="18"/>
    <n v="1"/>
    <n v="4"/>
    <n v="5"/>
    <s v="BS"/>
  </r>
  <r>
    <n v="33"/>
    <x v="0"/>
    <n v="8"/>
    <x v="4"/>
    <n v="14"/>
    <x v="29"/>
    <d v="1899-12-30T11:24:00"/>
    <x v="6"/>
    <s v="Smokies"/>
    <s v="Gordon Estuary"/>
    <n v="1"/>
    <x v="5"/>
    <s v="Wild"/>
    <x v="2"/>
    <n v="15"/>
    <n v="1"/>
    <n v="4"/>
    <n v="10"/>
    <s v="BS"/>
  </r>
  <r>
    <n v="33"/>
    <x v="0"/>
    <n v="8"/>
    <x v="4"/>
    <n v="14"/>
    <x v="29"/>
    <d v="1899-12-30T11:24:00"/>
    <x v="6"/>
    <s v="Smokies"/>
    <s v="Gordon Estuary"/>
    <n v="1"/>
    <x v="10"/>
    <s v="Wild"/>
    <x v="2"/>
    <n v="13"/>
    <n v="1"/>
    <n v="4"/>
    <n v="20"/>
    <s v="BS"/>
  </r>
  <r>
    <n v="33"/>
    <x v="0"/>
    <n v="8"/>
    <x v="4"/>
    <n v="14"/>
    <x v="29"/>
    <d v="1899-12-30T12:21:00"/>
    <x v="15"/>
    <s v="Q07, Central/South Arm confluence"/>
    <s v="San Juan Estuary"/>
    <n v="1"/>
    <x v="0"/>
    <s v="Wild"/>
    <x v="3"/>
    <n v="3"/>
    <n v="1"/>
    <n v="3"/>
    <n v="1"/>
    <s v="BS"/>
  </r>
  <r>
    <n v="33"/>
    <x v="0"/>
    <n v="8"/>
    <x v="4"/>
    <n v="14"/>
    <x v="29"/>
    <d v="1899-12-30T12:21:00"/>
    <x v="15"/>
    <s v="Q07, Central/South Arm confluence"/>
    <s v="San Juan Estuary"/>
    <n v="1"/>
    <x v="0"/>
    <s v="Wild"/>
    <x v="0"/>
    <n v="3"/>
    <n v="1"/>
    <n v="2"/>
    <n v="1"/>
    <s v="BS"/>
  </r>
  <r>
    <n v="33"/>
    <x v="0"/>
    <n v="8"/>
    <x v="4"/>
    <n v="14"/>
    <x v="29"/>
    <d v="1899-12-30T12:21:00"/>
    <x v="15"/>
    <s v="Q07, Central/South Arm confluence"/>
    <s v="San Juan Estuary"/>
    <n v="1"/>
    <x v="4"/>
    <s v="Wild"/>
    <x v="2"/>
    <n v="18"/>
    <n v="1"/>
    <n v="4"/>
    <n v="1"/>
    <s v="BS"/>
  </r>
  <r>
    <n v="33"/>
    <x v="0"/>
    <n v="8"/>
    <x v="4"/>
    <n v="14"/>
    <x v="29"/>
    <d v="1899-12-30T12:21:00"/>
    <x v="15"/>
    <s v="Q07, Central/South Arm confluence"/>
    <s v="San Juan Estuary"/>
    <n v="1"/>
    <x v="5"/>
    <s v="Wild"/>
    <x v="2"/>
    <n v="15"/>
    <n v="1"/>
    <n v="4"/>
    <n v="10"/>
    <s v="BS"/>
  </r>
  <r>
    <n v="33"/>
    <x v="0"/>
    <n v="8"/>
    <x v="4"/>
    <n v="14"/>
    <x v="29"/>
    <d v="1899-12-30T12:21:00"/>
    <x v="15"/>
    <s v="Q07, Central/South Arm confluence"/>
    <s v="San Juan Estuary"/>
    <n v="1"/>
    <x v="10"/>
    <s v="Wild"/>
    <x v="2"/>
    <n v="13"/>
    <n v="1"/>
    <n v="4"/>
    <n v="30"/>
    <s v="BS"/>
  </r>
  <r>
    <n v="33"/>
    <x v="0"/>
    <n v="8"/>
    <x v="4"/>
    <n v="14"/>
    <x v="29"/>
    <d v="1899-12-30T12:21:00"/>
    <x v="15"/>
    <s v="Q07, Central/South Arm confluence"/>
    <s v="San Juan Estuary"/>
    <n v="1"/>
    <x v="11"/>
    <s v="Wild"/>
    <x v="1"/>
    <n v="20"/>
    <n v="1"/>
    <n v="5"/>
    <n v="1"/>
    <s v="BS"/>
  </r>
  <r>
    <n v="33"/>
    <x v="0"/>
    <n v="8"/>
    <x v="4"/>
    <n v="14"/>
    <x v="29"/>
    <d v="1899-12-30T12:36:00"/>
    <x v="11"/>
    <s v="Q4, u/s of Tanis's template site"/>
    <s v="San Juan Estuary"/>
    <n v="1"/>
    <x v="2"/>
    <s v="Wild"/>
    <x v="1"/>
    <n v="8"/>
    <n v="1"/>
    <n v="5"/>
    <n v="3"/>
    <s v="BS"/>
  </r>
  <r>
    <n v="33"/>
    <x v="0"/>
    <n v="8"/>
    <x v="4"/>
    <n v="14"/>
    <x v="29"/>
    <d v="1899-12-30T12:36:00"/>
    <x v="11"/>
    <s v="Q4, u/s of Tanis's template site"/>
    <s v="San Juan Estuary"/>
    <n v="1"/>
    <x v="5"/>
    <s v="Wild"/>
    <x v="2"/>
    <n v="15"/>
    <n v="1"/>
    <n v="4"/>
    <n v="3"/>
    <s v="BS"/>
  </r>
  <r>
    <n v="33"/>
    <x v="0"/>
    <n v="8"/>
    <x v="4"/>
    <n v="14"/>
    <x v="29"/>
    <d v="1899-12-30T12:36:00"/>
    <x v="11"/>
    <s v="Q4, u/s of Tanis's template site"/>
    <s v="San Juan Estuary"/>
    <n v="1"/>
    <x v="6"/>
    <s v="Wild"/>
    <x v="2"/>
    <n v="11"/>
    <n v="1"/>
    <n v="4"/>
    <n v="1"/>
    <s v="BS"/>
  </r>
  <r>
    <n v="33"/>
    <x v="0"/>
    <n v="8"/>
    <x v="4"/>
    <n v="14"/>
    <x v="29"/>
    <d v="1899-12-30T13:24:00"/>
    <x v="2"/>
    <s v="South Arm SJ (Old Mill)"/>
    <s v="San Juan Estuary"/>
    <n v="1"/>
    <x v="0"/>
    <s v="Wild"/>
    <x v="3"/>
    <n v="3"/>
    <n v="1"/>
    <n v="3"/>
    <n v="4"/>
    <s v="BS"/>
  </r>
  <r>
    <n v="33"/>
    <x v="0"/>
    <n v="8"/>
    <x v="4"/>
    <n v="14"/>
    <x v="29"/>
    <d v="1899-12-30T13:24:00"/>
    <x v="2"/>
    <s v="South Arm SJ (Old Mill)"/>
    <s v="San Juan Estuary"/>
    <n v="1"/>
    <x v="3"/>
    <s v="Wild"/>
    <x v="1"/>
    <n v="9"/>
    <n v="1"/>
    <n v="5"/>
    <n v="46"/>
    <s v="BS"/>
  </r>
  <r>
    <n v="33"/>
    <x v="0"/>
    <n v="8"/>
    <x v="4"/>
    <n v="14"/>
    <x v="29"/>
    <d v="1899-12-30T13:24:00"/>
    <x v="2"/>
    <s v="South Arm SJ (Old Mill)"/>
    <s v="San Juan Estuary"/>
    <n v="1"/>
    <x v="5"/>
    <s v="Wild"/>
    <x v="2"/>
    <n v="15"/>
    <n v="1"/>
    <n v="4"/>
    <n v="52"/>
    <s v="BS"/>
  </r>
  <r>
    <n v="33"/>
    <x v="0"/>
    <n v="8"/>
    <x v="4"/>
    <n v="14"/>
    <x v="29"/>
    <d v="1899-12-30T13:24:00"/>
    <x v="2"/>
    <s v="South Arm SJ (Old Mill)"/>
    <s v="San Juan Estuary"/>
    <n v="1"/>
    <x v="10"/>
    <s v="Wild"/>
    <x v="2"/>
    <n v="13"/>
    <n v="1"/>
    <n v="4"/>
    <n v="92"/>
    <s v="BS"/>
  </r>
  <r>
    <n v="33"/>
    <x v="0"/>
    <n v="8"/>
    <x v="4"/>
    <n v="14"/>
    <x v="29"/>
    <d v="1899-12-30T13:40:00"/>
    <x v="10"/>
    <s v="Q Helen, top of Island Road"/>
    <s v="San Juan Estuary"/>
    <n v="1"/>
    <x v="0"/>
    <s v="Wild"/>
    <x v="0"/>
    <n v="3"/>
    <n v="1"/>
    <n v="2"/>
    <n v="2"/>
    <s v="BS"/>
  </r>
  <r>
    <n v="33"/>
    <x v="0"/>
    <n v="8"/>
    <x v="4"/>
    <n v="14"/>
    <x v="29"/>
    <d v="1899-12-30T13:40:00"/>
    <x v="10"/>
    <s v="Q Helen, top of Island Road"/>
    <s v="San Juan Estuary"/>
    <n v="1"/>
    <x v="2"/>
    <s v="Wild"/>
    <x v="1"/>
    <n v="8"/>
    <n v="1"/>
    <n v="5"/>
    <n v="21"/>
    <s v="BS"/>
  </r>
  <r>
    <n v="33"/>
    <x v="0"/>
    <n v="8"/>
    <x v="4"/>
    <n v="14"/>
    <x v="29"/>
    <d v="1899-12-30T13:40:00"/>
    <x v="10"/>
    <s v="Q Helen, top of Island Road"/>
    <s v="San Juan Estuary"/>
    <n v="1"/>
    <x v="3"/>
    <s v="Wild"/>
    <x v="1"/>
    <n v="9"/>
    <n v="1"/>
    <n v="5"/>
    <n v="1"/>
    <s v="BS"/>
  </r>
  <r>
    <n v="33"/>
    <x v="0"/>
    <n v="8"/>
    <x v="4"/>
    <n v="14"/>
    <x v="29"/>
    <d v="1899-12-30T13:40:00"/>
    <x v="10"/>
    <s v="Q Helen, top of Island Road"/>
    <s v="San Juan Estuary"/>
    <n v="1"/>
    <x v="5"/>
    <s v="Wild"/>
    <x v="2"/>
    <n v="15"/>
    <n v="1"/>
    <n v="4"/>
    <n v="5"/>
    <s v="BS"/>
  </r>
  <r>
    <n v="33"/>
    <x v="0"/>
    <n v="8"/>
    <x v="4"/>
    <n v="14"/>
    <x v="29"/>
    <d v="1899-12-30T13:40:00"/>
    <x v="10"/>
    <s v="Q Helen, top of Island Road"/>
    <s v="San Juan Estuary"/>
    <n v="1"/>
    <x v="6"/>
    <s v="Wild"/>
    <x v="2"/>
    <n v="11"/>
    <n v="1"/>
    <n v="4"/>
    <n v="2"/>
    <s v="BS"/>
  </r>
  <r>
    <n v="33"/>
    <x v="0"/>
    <n v="8"/>
    <x v="4"/>
    <n v="14"/>
    <x v="29"/>
    <d v="1899-12-30T13:40:00"/>
    <x v="10"/>
    <s v="Q Helen, top of Island Road"/>
    <s v="San Juan Estuary"/>
    <n v="1"/>
    <x v="10"/>
    <s v="Wild"/>
    <x v="2"/>
    <n v="13"/>
    <n v="1"/>
    <n v="4"/>
    <n v="16"/>
    <s v="BS"/>
  </r>
  <r>
    <n v="33"/>
    <x v="0"/>
    <n v="8"/>
    <x v="4"/>
    <n v="14"/>
    <x v="29"/>
    <d v="1899-12-30T14:05:00"/>
    <x v="3"/>
    <s v="Central Arm SJ at Island Rd Bridge"/>
    <s v="San Juan Estuary"/>
    <n v="1"/>
    <x v="0"/>
    <s v="Wild"/>
    <x v="0"/>
    <n v="3"/>
    <n v="1"/>
    <n v="2"/>
    <n v="2"/>
    <s v="BS"/>
  </r>
  <r>
    <n v="33"/>
    <x v="0"/>
    <n v="8"/>
    <x v="4"/>
    <n v="14"/>
    <x v="29"/>
    <d v="1899-12-30T14:05:00"/>
    <x v="3"/>
    <s v="Central Arm SJ at Island Rd Bridge"/>
    <s v="San Juan Estuary"/>
    <n v="1"/>
    <x v="2"/>
    <s v="Wild"/>
    <x v="1"/>
    <n v="8"/>
    <n v="1"/>
    <n v="5"/>
    <n v="6"/>
    <s v="BS"/>
  </r>
  <r>
    <n v="33"/>
    <x v="0"/>
    <n v="8"/>
    <x v="4"/>
    <n v="14"/>
    <x v="29"/>
    <d v="1899-12-30T14:05:00"/>
    <x v="3"/>
    <s v="Central Arm SJ at Island Rd Bridge"/>
    <s v="San Juan Estuary"/>
    <n v="1"/>
    <x v="3"/>
    <s v="Wild"/>
    <x v="1"/>
    <n v="9"/>
    <n v="1"/>
    <n v="5"/>
    <n v="1"/>
    <s v="BS"/>
  </r>
  <r>
    <n v="33"/>
    <x v="0"/>
    <n v="8"/>
    <x v="4"/>
    <n v="14"/>
    <x v="29"/>
    <d v="1899-12-30T14:05:00"/>
    <x v="3"/>
    <s v="Central Arm SJ at Island Rd Bridge"/>
    <s v="San Juan Estuary"/>
    <n v="1"/>
    <x v="5"/>
    <s v="Wild"/>
    <x v="2"/>
    <n v="15"/>
    <n v="1"/>
    <n v="4"/>
    <n v="1"/>
    <s v="BS"/>
  </r>
  <r>
    <n v="33"/>
    <x v="0"/>
    <n v="8"/>
    <x v="4"/>
    <n v="14"/>
    <x v="29"/>
    <d v="1899-12-30T14:05:00"/>
    <x v="3"/>
    <s v="Central Arm SJ at Island Rd Bridge"/>
    <s v="San Juan Estuary"/>
    <n v="1"/>
    <x v="10"/>
    <s v="Wild"/>
    <x v="2"/>
    <n v="13"/>
    <n v="1"/>
    <n v="4"/>
    <n v="4"/>
    <s v="BS"/>
  </r>
  <r>
    <n v="35"/>
    <x v="0"/>
    <n v="8"/>
    <x v="4"/>
    <n v="29"/>
    <x v="30"/>
    <d v="1899-12-30T09:38:00"/>
    <x v="8"/>
    <s v="Q01, left bank Gordon up from confluence"/>
    <s v="Gordon Estuary"/>
    <n v="1"/>
    <x v="2"/>
    <s v="Wild"/>
    <x v="1"/>
    <n v="8"/>
    <n v="1"/>
    <n v="5"/>
    <n v="2"/>
    <s v="BS"/>
  </r>
  <r>
    <n v="35"/>
    <x v="0"/>
    <n v="8"/>
    <x v="4"/>
    <n v="29"/>
    <x v="30"/>
    <d v="1899-12-30T09:38:00"/>
    <x v="8"/>
    <s v="Q01, left bank Gordon up from confluence"/>
    <s v="Gordon Estuary"/>
    <n v="1"/>
    <x v="3"/>
    <s v="Wild"/>
    <x v="1"/>
    <n v="9"/>
    <n v="1"/>
    <n v="5"/>
    <n v="27"/>
    <s v="BS"/>
  </r>
  <r>
    <n v="35"/>
    <x v="0"/>
    <n v="8"/>
    <x v="4"/>
    <n v="29"/>
    <x v="30"/>
    <d v="1899-12-30T09:38:00"/>
    <x v="8"/>
    <s v="Q01, left bank Gordon up from confluence"/>
    <s v="Gordon Estuary"/>
    <n v="1"/>
    <x v="5"/>
    <s v="Wild"/>
    <x v="2"/>
    <n v="15"/>
    <n v="1"/>
    <n v="4"/>
    <n v="3"/>
    <s v="BS"/>
  </r>
  <r>
    <n v="35"/>
    <x v="0"/>
    <n v="8"/>
    <x v="4"/>
    <n v="29"/>
    <x v="30"/>
    <d v="1899-12-30T09:57:00"/>
    <x v="4"/>
    <s v="Butch's (Gordon R.)"/>
    <s v="Gordon Estuary"/>
    <n v="1"/>
    <x v="2"/>
    <s v="Wild"/>
    <x v="1"/>
    <n v="8"/>
    <n v="1"/>
    <n v="5"/>
    <n v="5"/>
    <s v="BS"/>
  </r>
  <r>
    <n v="35"/>
    <x v="0"/>
    <n v="8"/>
    <x v="4"/>
    <n v="29"/>
    <x v="30"/>
    <d v="1899-12-30T09:57:00"/>
    <x v="4"/>
    <s v="Butch's (Gordon R.)"/>
    <s v="Gordon Estuary"/>
    <n v="1"/>
    <x v="3"/>
    <s v="Wild"/>
    <x v="1"/>
    <n v="9"/>
    <n v="1"/>
    <n v="5"/>
    <n v="1"/>
    <s v="BS"/>
  </r>
  <r>
    <n v="35"/>
    <x v="0"/>
    <n v="8"/>
    <x v="4"/>
    <n v="29"/>
    <x v="30"/>
    <d v="1899-12-30T09:57:00"/>
    <x v="4"/>
    <s v="Butch's (Gordon R.)"/>
    <s v="Gordon Estuary"/>
    <n v="1"/>
    <x v="6"/>
    <s v="Wild"/>
    <x v="2"/>
    <n v="11"/>
    <n v="1"/>
    <n v="4"/>
    <n v="8"/>
    <s v="BS"/>
  </r>
  <r>
    <n v="35"/>
    <x v="0"/>
    <n v="8"/>
    <x v="4"/>
    <n v="29"/>
    <x v="30"/>
    <d v="1899-12-30T09:57:00"/>
    <x v="4"/>
    <s v="Butch's (Gordon R.)"/>
    <s v="Gordon Estuary"/>
    <n v="1"/>
    <x v="11"/>
    <s v="Wild"/>
    <x v="2"/>
    <n v="20"/>
    <n v="1"/>
    <n v="4"/>
    <n v="4"/>
    <s v="BS"/>
  </r>
  <r>
    <n v="35"/>
    <x v="0"/>
    <n v="8"/>
    <x v="4"/>
    <n v="29"/>
    <x v="30"/>
    <d v="1899-12-30T10:13:00"/>
    <x v="9"/>
    <s v="Q Jeff (right bank opposite N. Arm confl.)"/>
    <s v="Gordon Estuary"/>
    <n v="1"/>
    <x v="2"/>
    <s v="Wild"/>
    <x v="1"/>
    <n v="8"/>
    <n v="1"/>
    <n v="5"/>
    <n v="5"/>
    <s v="BS"/>
  </r>
  <r>
    <n v="35"/>
    <x v="0"/>
    <n v="8"/>
    <x v="4"/>
    <n v="29"/>
    <x v="30"/>
    <d v="1899-12-30T10:13:00"/>
    <x v="9"/>
    <s v="Q Jeff (right bank opposite N. Arm confl.)"/>
    <s v="Gordon Estuary"/>
    <n v="1"/>
    <x v="4"/>
    <s v="Wild"/>
    <x v="2"/>
    <n v="18"/>
    <n v="1"/>
    <n v="4"/>
    <n v="5"/>
    <s v="BS"/>
  </r>
  <r>
    <n v="35"/>
    <x v="0"/>
    <n v="8"/>
    <x v="4"/>
    <n v="29"/>
    <x v="30"/>
    <d v="1899-12-30T10:13:00"/>
    <x v="9"/>
    <s v="Q Jeff (right bank opposite N. Arm confl.)"/>
    <s v="Gordon Estuary"/>
    <n v="1"/>
    <x v="5"/>
    <s v="Wild"/>
    <x v="2"/>
    <n v="15"/>
    <n v="1"/>
    <n v="4"/>
    <n v="6"/>
    <s v="BS"/>
  </r>
  <r>
    <n v="35"/>
    <x v="0"/>
    <n v="8"/>
    <x v="4"/>
    <n v="29"/>
    <x v="30"/>
    <d v="1899-12-30T10:13:00"/>
    <x v="9"/>
    <s v="Q Jeff (right bank opposite N. Arm confl.)"/>
    <s v="Gordon Estuary"/>
    <n v="1"/>
    <x v="6"/>
    <s v="Wild"/>
    <x v="2"/>
    <n v="11"/>
    <n v="1"/>
    <n v="4"/>
    <n v="3"/>
    <s v="BS"/>
  </r>
  <r>
    <n v="35"/>
    <x v="0"/>
    <n v="8"/>
    <x v="4"/>
    <n v="29"/>
    <x v="30"/>
    <d v="1899-12-30T10:13:00"/>
    <x v="9"/>
    <s v="Q Jeff (right bank opposite N. Arm confl.)"/>
    <s v="Gordon Estuary"/>
    <n v="1"/>
    <x v="10"/>
    <s v="Wild"/>
    <x v="2"/>
    <n v="13"/>
    <n v="1"/>
    <n v="4"/>
    <n v="38"/>
    <s v="BS"/>
  </r>
  <r>
    <n v="35"/>
    <x v="0"/>
    <n v="8"/>
    <x v="4"/>
    <n v="29"/>
    <x v="30"/>
    <d v="1899-12-30T10:13:00"/>
    <x v="9"/>
    <s v="Q Jeff (right bank opposite N. Arm confl.)"/>
    <s v="Gordon Estuary"/>
    <n v="1"/>
    <x v="19"/>
    <s v="Wild"/>
    <x v="2"/>
    <n v="23"/>
    <n v="1"/>
    <n v="4"/>
    <n v="3"/>
    <s v="BS"/>
  </r>
  <r>
    <n v="35"/>
    <x v="0"/>
    <n v="8"/>
    <x v="4"/>
    <n v="29"/>
    <x v="30"/>
    <d v="1899-12-30T10:13:00"/>
    <x v="9"/>
    <s v="Q Jeff (right bank opposite N. Arm confl.)"/>
    <s v="Gordon Estuary"/>
    <n v="1"/>
    <x v="12"/>
    <s v="Wild"/>
    <x v="2"/>
    <n v="25"/>
    <n v="1"/>
    <n v="4"/>
    <n v="3"/>
    <s v="BS"/>
  </r>
  <r>
    <n v="35"/>
    <x v="0"/>
    <n v="8"/>
    <x v="4"/>
    <n v="29"/>
    <x v="30"/>
    <d v="1899-12-30T10:30:00"/>
    <x v="7"/>
    <s v="Q08, Jeff's Boat Ramp"/>
    <s v="Gordon Estuary"/>
    <n v="1"/>
    <x v="0"/>
    <s v="Wild"/>
    <x v="3"/>
    <n v="3"/>
    <n v="1"/>
    <n v="3"/>
    <n v="1"/>
    <s v="BS"/>
  </r>
  <r>
    <n v="35"/>
    <x v="0"/>
    <n v="8"/>
    <x v="4"/>
    <n v="29"/>
    <x v="30"/>
    <d v="1899-12-30T10:30:00"/>
    <x v="7"/>
    <s v="Q08, Jeff's Boat Ramp"/>
    <s v="Gordon Estuary"/>
    <n v="1"/>
    <x v="2"/>
    <s v="Wild"/>
    <x v="1"/>
    <n v="8"/>
    <n v="1"/>
    <n v="5"/>
    <n v="3"/>
    <s v="BS"/>
  </r>
  <r>
    <n v="35"/>
    <x v="0"/>
    <n v="8"/>
    <x v="4"/>
    <n v="29"/>
    <x v="30"/>
    <d v="1899-12-30T10:30:00"/>
    <x v="7"/>
    <s v="Q08, Jeff's Boat Ramp"/>
    <s v="Gordon Estuary"/>
    <n v="1"/>
    <x v="3"/>
    <s v="Wild"/>
    <x v="1"/>
    <n v="9"/>
    <n v="1"/>
    <n v="5"/>
    <n v="10"/>
    <s v="BS"/>
  </r>
  <r>
    <n v="35"/>
    <x v="0"/>
    <n v="8"/>
    <x v="4"/>
    <n v="29"/>
    <x v="30"/>
    <d v="1899-12-30T10:30:00"/>
    <x v="7"/>
    <s v="Q08, Jeff's Boat Ramp"/>
    <s v="Gordon Estuary"/>
    <n v="1"/>
    <x v="4"/>
    <s v="Wild"/>
    <x v="2"/>
    <n v="18"/>
    <n v="1"/>
    <n v="4"/>
    <n v="7"/>
    <s v="BS"/>
  </r>
  <r>
    <n v="35"/>
    <x v="0"/>
    <n v="8"/>
    <x v="4"/>
    <n v="29"/>
    <x v="30"/>
    <d v="1899-12-30T10:30:00"/>
    <x v="7"/>
    <s v="Q08, Jeff's Boat Ramp"/>
    <s v="Gordon Estuary"/>
    <n v="1"/>
    <x v="5"/>
    <s v="Wild"/>
    <x v="2"/>
    <n v="15"/>
    <n v="1"/>
    <n v="4"/>
    <n v="19"/>
    <s v="BS"/>
  </r>
  <r>
    <n v="35"/>
    <x v="0"/>
    <n v="8"/>
    <x v="4"/>
    <n v="29"/>
    <x v="30"/>
    <d v="1899-12-30T10:30:00"/>
    <x v="7"/>
    <s v="Q08, Jeff's Boat Ramp"/>
    <s v="Gordon Estuary"/>
    <n v="1"/>
    <x v="10"/>
    <s v="Wild"/>
    <x v="2"/>
    <n v="13"/>
    <n v="1"/>
    <n v="4"/>
    <n v="38"/>
    <s v="BS"/>
  </r>
  <r>
    <n v="35"/>
    <x v="0"/>
    <n v="8"/>
    <x v="4"/>
    <n v="29"/>
    <x v="30"/>
    <d v="1899-12-30T10:30:00"/>
    <x v="7"/>
    <s v="Q08, Jeff's Boat Ramp"/>
    <s v="Gordon Estuary"/>
    <n v="1"/>
    <x v="16"/>
    <s v="Wild"/>
    <x v="2"/>
    <n v="21"/>
    <n v="1"/>
    <n v="4"/>
    <n v="1"/>
    <s v="BS"/>
  </r>
  <r>
    <n v="35"/>
    <x v="0"/>
    <n v="8"/>
    <x v="4"/>
    <n v="29"/>
    <x v="30"/>
    <d v="1899-12-30T10:30:00"/>
    <x v="7"/>
    <s v="Q08, Jeff's Boat Ramp"/>
    <s v="Gordon Estuary"/>
    <n v="1"/>
    <x v="12"/>
    <s v="Wild"/>
    <x v="2"/>
    <n v="25"/>
    <n v="1"/>
    <n v="4"/>
    <n v="1"/>
    <s v="BS"/>
  </r>
  <r>
    <n v="35"/>
    <x v="0"/>
    <n v="8"/>
    <x v="4"/>
    <n v="29"/>
    <x v="30"/>
    <d v="1899-12-30T10:45:00"/>
    <x v="6"/>
    <s v="Smokies"/>
    <s v="Gordon Estuary"/>
    <n v="1"/>
    <x v="2"/>
    <s v="Wild"/>
    <x v="1"/>
    <n v="8"/>
    <n v="1"/>
    <n v="5"/>
    <n v="2"/>
    <s v="BS"/>
  </r>
  <r>
    <n v="35"/>
    <x v="0"/>
    <n v="8"/>
    <x v="4"/>
    <n v="29"/>
    <x v="30"/>
    <d v="1899-12-30T10:45:00"/>
    <x v="6"/>
    <s v="Smokies"/>
    <s v="Gordon Estuary"/>
    <n v="1"/>
    <x v="3"/>
    <s v="Wild"/>
    <x v="1"/>
    <n v="9"/>
    <n v="1"/>
    <n v="5"/>
    <n v="4"/>
    <s v="BS"/>
  </r>
  <r>
    <n v="35"/>
    <x v="0"/>
    <n v="8"/>
    <x v="4"/>
    <n v="29"/>
    <x v="30"/>
    <d v="1899-12-30T10:45:00"/>
    <x v="6"/>
    <s v="Smokies"/>
    <s v="Gordon Estuary"/>
    <n v="1"/>
    <x v="5"/>
    <s v="Wild"/>
    <x v="2"/>
    <n v="15"/>
    <n v="1"/>
    <n v="4"/>
    <n v="2"/>
    <s v="BS"/>
  </r>
  <r>
    <n v="35"/>
    <x v="0"/>
    <n v="8"/>
    <x v="4"/>
    <n v="29"/>
    <x v="30"/>
    <d v="1899-12-30T10:45:00"/>
    <x v="6"/>
    <s v="Smokies"/>
    <s v="Gordon Estuary"/>
    <n v="1"/>
    <x v="10"/>
    <s v="Wild"/>
    <x v="2"/>
    <n v="13"/>
    <n v="1"/>
    <n v="4"/>
    <n v="2"/>
    <s v="BS"/>
  </r>
  <r>
    <n v="35"/>
    <x v="0"/>
    <n v="8"/>
    <x v="4"/>
    <n v="29"/>
    <x v="30"/>
    <d v="1899-12-30T10:45:00"/>
    <x v="6"/>
    <s v="Smokies"/>
    <s v="Gordon Estuary"/>
    <n v="1"/>
    <x v="16"/>
    <s v="Wild"/>
    <x v="2"/>
    <n v="21"/>
    <n v="1"/>
    <n v="4"/>
    <n v="1"/>
    <s v="BS"/>
  </r>
  <r>
    <n v="35"/>
    <x v="0"/>
    <n v="8"/>
    <x v="4"/>
    <n v="29"/>
    <x v="30"/>
    <d v="1899-12-30T10:45:00"/>
    <x v="6"/>
    <s v="Smokies"/>
    <s v="Gordon Estuary"/>
    <n v="1"/>
    <x v="12"/>
    <s v="Wild"/>
    <x v="2"/>
    <n v="25"/>
    <n v="1"/>
    <n v="4"/>
    <n v="1"/>
    <s v="BS"/>
  </r>
  <r>
    <n v="35"/>
    <x v="0"/>
    <n v="8"/>
    <x v="4"/>
    <n v="29"/>
    <x v="30"/>
    <d v="1899-12-30T11:20:00"/>
    <x v="1"/>
    <s v="Gallaugher's"/>
    <s v="Gordon Estuary"/>
    <n v="1"/>
    <x v="2"/>
    <s v="Wild"/>
    <x v="1"/>
    <n v="8"/>
    <n v="1"/>
    <n v="5"/>
    <n v="2"/>
    <s v="BS"/>
  </r>
  <r>
    <n v="35"/>
    <x v="0"/>
    <n v="8"/>
    <x v="4"/>
    <n v="29"/>
    <x v="30"/>
    <d v="1899-12-30T11:20:00"/>
    <x v="1"/>
    <s v="Gallaugher's"/>
    <s v="Gordon Estuary"/>
    <n v="1"/>
    <x v="3"/>
    <s v="Wild"/>
    <x v="1"/>
    <n v="9"/>
    <n v="1"/>
    <n v="5"/>
    <s v="lots"/>
    <s v="BS"/>
  </r>
  <r>
    <n v="35"/>
    <x v="0"/>
    <n v="8"/>
    <x v="4"/>
    <n v="29"/>
    <x v="30"/>
    <d v="1899-12-30T11:20:00"/>
    <x v="1"/>
    <s v="Gallaugher's"/>
    <s v="Gordon Estuary"/>
    <n v="1"/>
    <x v="4"/>
    <s v="Wild"/>
    <x v="2"/>
    <n v="18"/>
    <n v="1"/>
    <n v="4"/>
    <n v="2"/>
    <s v="BS"/>
  </r>
  <r>
    <n v="35"/>
    <x v="0"/>
    <n v="8"/>
    <x v="4"/>
    <n v="29"/>
    <x v="30"/>
    <d v="1899-12-30T11:20:00"/>
    <x v="1"/>
    <s v="Gallaugher's"/>
    <s v="Gordon Estuary"/>
    <n v="1"/>
    <x v="5"/>
    <s v="Wild"/>
    <x v="2"/>
    <n v="15"/>
    <n v="1"/>
    <n v="4"/>
    <n v="7"/>
    <s v="BS"/>
  </r>
  <r>
    <n v="35"/>
    <x v="0"/>
    <n v="8"/>
    <x v="4"/>
    <n v="29"/>
    <x v="30"/>
    <d v="1899-12-30T11:20:00"/>
    <x v="1"/>
    <s v="Gallaugher's"/>
    <s v="Gordon Estuary"/>
    <n v="1"/>
    <x v="6"/>
    <s v="Wild"/>
    <x v="2"/>
    <n v="11"/>
    <n v="1"/>
    <n v="4"/>
    <n v="1"/>
    <s v="BS"/>
  </r>
  <r>
    <n v="35"/>
    <x v="0"/>
    <n v="8"/>
    <x v="4"/>
    <n v="29"/>
    <x v="30"/>
    <d v="1899-12-30T11:20:00"/>
    <x v="1"/>
    <s v="Gallaugher's"/>
    <s v="Gordon Estuary"/>
    <n v="1"/>
    <x v="10"/>
    <s v="Wild"/>
    <x v="2"/>
    <n v="13"/>
    <n v="1"/>
    <n v="4"/>
    <n v="31"/>
    <s v="BS"/>
  </r>
  <r>
    <n v="35"/>
    <x v="0"/>
    <n v="8"/>
    <x v="4"/>
    <n v="29"/>
    <x v="30"/>
    <d v="1899-12-30T11:20:00"/>
    <x v="1"/>
    <s v="Gallaugher's"/>
    <s v="Gordon Estuary"/>
    <n v="1"/>
    <x v="11"/>
    <s v="Wild"/>
    <x v="2"/>
    <n v="20"/>
    <n v="1"/>
    <n v="4"/>
    <n v="1"/>
    <s v="BS"/>
  </r>
  <r>
    <n v="35"/>
    <x v="0"/>
    <n v="8"/>
    <x v="4"/>
    <n v="29"/>
    <x v="30"/>
    <d v="1899-12-30T12:04:00"/>
    <x v="15"/>
    <s v="Q07, Central/South Arm confluence"/>
    <s v="San Juan Estuary"/>
    <n v="1"/>
    <x v="0"/>
    <s v="Wild"/>
    <x v="3"/>
    <n v="3"/>
    <n v="1"/>
    <n v="3"/>
    <n v="1"/>
    <s v="BS"/>
  </r>
  <r>
    <n v="35"/>
    <x v="0"/>
    <n v="8"/>
    <x v="4"/>
    <n v="29"/>
    <x v="30"/>
    <d v="1899-12-30T12:04:00"/>
    <x v="15"/>
    <s v="Q07, Central/South Arm confluence"/>
    <s v="San Juan Estuary"/>
    <n v="1"/>
    <x v="3"/>
    <s v="Wild"/>
    <x v="1"/>
    <n v="9"/>
    <n v="1"/>
    <n v="5"/>
    <n v="6"/>
    <s v="BS"/>
  </r>
  <r>
    <n v="35"/>
    <x v="0"/>
    <n v="8"/>
    <x v="4"/>
    <n v="29"/>
    <x v="30"/>
    <d v="1899-12-30T12:04:00"/>
    <x v="15"/>
    <s v="Q07, Central/South Arm confluence"/>
    <s v="San Juan Estuary"/>
    <n v="1"/>
    <x v="5"/>
    <s v="Wild"/>
    <x v="2"/>
    <n v="15"/>
    <n v="1"/>
    <n v="4"/>
    <n v="11"/>
    <s v="BS"/>
  </r>
  <r>
    <n v="35"/>
    <x v="0"/>
    <n v="8"/>
    <x v="4"/>
    <n v="29"/>
    <x v="30"/>
    <d v="1899-12-30T12:04:00"/>
    <x v="15"/>
    <s v="Q07, Central/South Arm confluence"/>
    <s v="San Juan Estuary"/>
    <n v="1"/>
    <x v="10"/>
    <s v="Wild"/>
    <x v="2"/>
    <n v="13"/>
    <n v="1"/>
    <n v="4"/>
    <n v="71"/>
    <s v="BS"/>
  </r>
  <r>
    <n v="35"/>
    <x v="0"/>
    <n v="8"/>
    <x v="4"/>
    <n v="29"/>
    <x v="30"/>
    <d v="1899-12-30T12:26:00"/>
    <x v="11"/>
    <s v="Q4, u/s of Tanis's template site"/>
    <s v="San Juan Estuary"/>
    <n v="1"/>
    <x v="0"/>
    <s v="Wild"/>
    <x v="3"/>
    <n v="3"/>
    <n v="1"/>
    <n v="3"/>
    <n v="15"/>
    <s v="BS"/>
  </r>
  <r>
    <n v="35"/>
    <x v="0"/>
    <n v="8"/>
    <x v="4"/>
    <n v="29"/>
    <x v="30"/>
    <d v="1899-12-30T12:26:00"/>
    <x v="11"/>
    <s v="Q4, u/s of Tanis's template site"/>
    <s v="San Juan Estuary"/>
    <n v="1"/>
    <x v="0"/>
    <s v="Wild"/>
    <x v="0"/>
    <n v="3"/>
    <n v="1"/>
    <n v="2"/>
    <n v="4"/>
    <s v="BS"/>
  </r>
  <r>
    <n v="35"/>
    <x v="0"/>
    <n v="8"/>
    <x v="4"/>
    <n v="29"/>
    <x v="30"/>
    <d v="1899-12-30T12:26:00"/>
    <x v="11"/>
    <s v="Q4, u/s of Tanis's template site"/>
    <s v="San Juan Estuary"/>
    <n v="1"/>
    <x v="2"/>
    <s v="Wild"/>
    <x v="1"/>
    <n v="8"/>
    <n v="1"/>
    <n v="5"/>
    <n v="3"/>
    <s v="BS"/>
  </r>
  <r>
    <n v="35"/>
    <x v="0"/>
    <n v="8"/>
    <x v="4"/>
    <n v="29"/>
    <x v="30"/>
    <d v="1899-12-30T12:26:00"/>
    <x v="11"/>
    <s v="Q4, u/s of Tanis's template site"/>
    <s v="San Juan Estuary"/>
    <n v="1"/>
    <x v="5"/>
    <s v="Wild"/>
    <x v="2"/>
    <n v="15"/>
    <n v="1"/>
    <n v="4"/>
    <n v="1"/>
    <s v="BS"/>
  </r>
  <r>
    <n v="35"/>
    <x v="0"/>
    <n v="8"/>
    <x v="4"/>
    <n v="29"/>
    <x v="30"/>
    <d v="1899-12-30T12:26:00"/>
    <x v="11"/>
    <s v="Q4, u/s of Tanis's template site"/>
    <s v="San Juan Estuary"/>
    <n v="1"/>
    <x v="10"/>
    <s v="Wild"/>
    <x v="2"/>
    <n v="13"/>
    <n v="1"/>
    <n v="4"/>
    <n v="1"/>
    <s v="BS"/>
  </r>
  <r>
    <n v="35"/>
    <x v="0"/>
    <n v="8"/>
    <x v="4"/>
    <n v="29"/>
    <x v="30"/>
    <d v="1899-12-30T01:00:00"/>
    <x v="2"/>
    <s v="South Arm SJ (Old Mill)"/>
    <s v="San Juan Estuary"/>
    <n v="1"/>
    <x v="2"/>
    <s v="Wild"/>
    <x v="1"/>
    <n v="8"/>
    <n v="1"/>
    <n v="5"/>
    <n v="1"/>
    <s v="BS"/>
  </r>
  <r>
    <n v="35"/>
    <x v="0"/>
    <n v="8"/>
    <x v="4"/>
    <n v="29"/>
    <x v="30"/>
    <d v="1899-12-30T01:00:00"/>
    <x v="2"/>
    <s v="South Arm SJ (Old Mill)"/>
    <s v="San Juan Estuary"/>
    <n v="1"/>
    <x v="3"/>
    <s v="Wild"/>
    <x v="1"/>
    <n v="9"/>
    <n v="1"/>
    <n v="5"/>
    <n v="150"/>
    <s v="BS"/>
  </r>
  <r>
    <n v="35"/>
    <x v="0"/>
    <n v="8"/>
    <x v="4"/>
    <n v="29"/>
    <x v="30"/>
    <d v="1899-12-30T01:00:00"/>
    <x v="2"/>
    <s v="South Arm SJ (Old Mill)"/>
    <s v="San Juan Estuary"/>
    <n v="1"/>
    <x v="4"/>
    <s v="Wild"/>
    <x v="2"/>
    <n v="18"/>
    <n v="1"/>
    <n v="4"/>
    <n v="1"/>
    <s v="BS"/>
  </r>
  <r>
    <n v="35"/>
    <x v="0"/>
    <n v="8"/>
    <x v="4"/>
    <n v="29"/>
    <x v="30"/>
    <d v="1899-12-30T01:00:00"/>
    <x v="2"/>
    <s v="South Arm SJ (Old Mill)"/>
    <s v="San Juan Estuary"/>
    <n v="1"/>
    <x v="10"/>
    <s v="Wild"/>
    <x v="2"/>
    <n v="13"/>
    <n v="1"/>
    <n v="4"/>
    <n v="10"/>
    <s v="BS"/>
  </r>
  <r>
    <n v="35"/>
    <x v="0"/>
    <n v="8"/>
    <x v="4"/>
    <n v="29"/>
    <x v="30"/>
    <d v="1899-12-30T01:13:00"/>
    <x v="3"/>
    <s v="Central Arm SJ at Island Rd Bridge"/>
    <s v="San Juan Estuary"/>
    <n v="1"/>
    <x v="0"/>
    <s v="Wild"/>
    <x v="0"/>
    <n v="3"/>
    <n v="1"/>
    <n v="2"/>
    <n v="3"/>
    <s v="BS"/>
  </r>
  <r>
    <n v="35"/>
    <x v="0"/>
    <n v="8"/>
    <x v="4"/>
    <n v="29"/>
    <x v="30"/>
    <d v="1899-12-30T01:13:00"/>
    <x v="3"/>
    <s v="Central Arm SJ at Island Rd Bridge"/>
    <s v="San Juan Estuary"/>
    <n v="1"/>
    <x v="2"/>
    <s v="Wild"/>
    <x v="1"/>
    <n v="8"/>
    <n v="1"/>
    <n v="5"/>
    <n v="16"/>
    <s v="BS"/>
  </r>
  <r>
    <n v="35"/>
    <x v="0"/>
    <n v="8"/>
    <x v="4"/>
    <n v="29"/>
    <x v="30"/>
    <d v="1899-12-30T01:13:00"/>
    <x v="3"/>
    <s v="Central Arm SJ at Island Rd Bridge"/>
    <s v="San Juan Estuary"/>
    <n v="1"/>
    <x v="4"/>
    <s v="Wild"/>
    <x v="2"/>
    <n v="18"/>
    <n v="1"/>
    <n v="4"/>
    <n v="1"/>
    <s v="BS"/>
  </r>
  <r>
    <n v="35"/>
    <x v="0"/>
    <n v="8"/>
    <x v="4"/>
    <n v="29"/>
    <x v="30"/>
    <d v="1899-12-30T01:13:00"/>
    <x v="3"/>
    <s v="Central Arm SJ at Island Rd Bridge"/>
    <s v="San Juan Estuary"/>
    <n v="1"/>
    <x v="5"/>
    <s v="Wild"/>
    <x v="2"/>
    <n v="15"/>
    <n v="1"/>
    <n v="4"/>
    <n v="1"/>
    <s v="BS"/>
  </r>
  <r>
    <n v="35"/>
    <x v="0"/>
    <n v="8"/>
    <x v="4"/>
    <n v="29"/>
    <x v="30"/>
    <d v="1899-12-30T01:13:00"/>
    <x v="3"/>
    <s v="Central Arm SJ at Island Rd Bridge"/>
    <s v="San Juan Estuary"/>
    <n v="1"/>
    <x v="10"/>
    <s v="Wild"/>
    <x v="2"/>
    <n v="13"/>
    <n v="1"/>
    <n v="4"/>
    <n v="9"/>
    <s v="BS"/>
  </r>
  <r>
    <n v="35"/>
    <x v="0"/>
    <n v="8"/>
    <x v="4"/>
    <n v="29"/>
    <x v="30"/>
    <d v="1899-12-30T01:32:00"/>
    <x v="10"/>
    <s v="Q Helen, top of Island Road"/>
    <s v="San Juan Estuary"/>
    <n v="1"/>
    <x v="0"/>
    <s v="Wild"/>
    <x v="0"/>
    <n v="3"/>
    <n v="1"/>
    <n v="2"/>
    <n v="2"/>
    <s v="BS"/>
  </r>
  <r>
    <n v="35"/>
    <x v="0"/>
    <n v="8"/>
    <x v="4"/>
    <n v="29"/>
    <x v="30"/>
    <d v="1899-12-30T01:32:00"/>
    <x v="10"/>
    <s v="Q Helen, top of Island Road"/>
    <s v="San Juan Estuary"/>
    <n v="1"/>
    <x v="2"/>
    <s v="Wild"/>
    <x v="1"/>
    <n v="8"/>
    <n v="1"/>
    <n v="5"/>
    <n v="5"/>
    <s v="BS"/>
  </r>
  <r>
    <n v="35"/>
    <x v="0"/>
    <n v="8"/>
    <x v="4"/>
    <n v="29"/>
    <x v="30"/>
    <d v="1899-12-30T01:32:00"/>
    <x v="10"/>
    <s v="Q Helen, top of Island Road"/>
    <s v="San Juan Estuary"/>
    <n v="1"/>
    <x v="3"/>
    <s v="Wild"/>
    <x v="1"/>
    <n v="9"/>
    <n v="1"/>
    <n v="5"/>
    <n v="1"/>
    <s v="BS"/>
  </r>
  <r>
    <n v="35"/>
    <x v="0"/>
    <n v="8"/>
    <x v="4"/>
    <n v="29"/>
    <x v="30"/>
    <d v="1899-12-30T01:32:00"/>
    <x v="10"/>
    <s v="Q Helen, top of Island Road"/>
    <s v="San Juan Estuary"/>
    <n v="1"/>
    <x v="10"/>
    <s v="Wild"/>
    <x v="2"/>
    <n v="13"/>
    <n v="1"/>
    <n v="4"/>
    <n v="3"/>
    <s v="BS"/>
  </r>
  <r>
    <n v="36"/>
    <x v="0"/>
    <n v="9"/>
    <x v="5"/>
    <n v="6"/>
    <x v="31"/>
    <d v="1899-12-30T11:12:00"/>
    <x v="6"/>
    <s v="Smokies"/>
    <s v="Gordon Estuary"/>
    <n v="1"/>
    <x v="9"/>
    <s v="Wild"/>
    <x v="3"/>
    <n v="5"/>
    <n v="1"/>
    <n v="3"/>
    <n v="1"/>
    <s v="BS"/>
  </r>
  <r>
    <n v="36"/>
    <x v="0"/>
    <n v="9"/>
    <x v="5"/>
    <n v="6"/>
    <x v="31"/>
    <d v="1899-12-30T11:12:00"/>
    <x v="6"/>
    <s v="Smokies"/>
    <s v="Gordon Estuary"/>
    <n v="1"/>
    <x v="0"/>
    <s v="Wild"/>
    <x v="3"/>
    <n v="3"/>
    <n v="1"/>
    <n v="3"/>
    <n v="3"/>
    <s v="BS"/>
  </r>
  <r>
    <n v="36"/>
    <x v="0"/>
    <n v="9"/>
    <x v="5"/>
    <n v="6"/>
    <x v="31"/>
    <d v="1899-12-30T11:12:00"/>
    <x v="6"/>
    <s v="Smokies"/>
    <s v="Gordon Estuary"/>
    <n v="1"/>
    <x v="2"/>
    <s v="Wild"/>
    <x v="1"/>
    <n v="8"/>
    <n v="1"/>
    <n v="5"/>
    <n v="10"/>
    <s v="BS"/>
  </r>
  <r>
    <n v="36"/>
    <x v="0"/>
    <n v="9"/>
    <x v="5"/>
    <n v="6"/>
    <x v="31"/>
    <d v="1899-12-30T11:12:00"/>
    <x v="6"/>
    <s v="Smokies"/>
    <s v="Gordon Estuary"/>
    <n v="1"/>
    <x v="5"/>
    <s v="Wild"/>
    <x v="2"/>
    <n v="15"/>
    <n v="1"/>
    <n v="4"/>
    <n v="22"/>
    <s v="BS"/>
  </r>
  <r>
    <n v="36"/>
    <x v="0"/>
    <n v="9"/>
    <x v="5"/>
    <n v="6"/>
    <x v="31"/>
    <d v="1899-12-30T11:12:00"/>
    <x v="6"/>
    <s v="Smokies"/>
    <s v="Gordon Estuary"/>
    <n v="1"/>
    <x v="10"/>
    <s v="Wild"/>
    <x v="2"/>
    <n v="13"/>
    <n v="1"/>
    <n v="4"/>
    <n v="20"/>
    <s v="BS"/>
  </r>
  <r>
    <n v="36"/>
    <x v="0"/>
    <n v="9"/>
    <x v="5"/>
    <n v="6"/>
    <x v="31"/>
    <d v="1899-12-30T11:12:00"/>
    <x v="6"/>
    <s v="Smokies"/>
    <s v="Gordon Estuary"/>
    <n v="1"/>
    <x v="20"/>
    <s v="Wild"/>
    <x v="2"/>
    <n v="17"/>
    <n v="1"/>
    <n v="4"/>
    <n v="150"/>
    <s v="BS"/>
  </r>
  <r>
    <n v="36"/>
    <x v="0"/>
    <n v="9"/>
    <x v="5"/>
    <n v="6"/>
    <x v="31"/>
    <d v="1899-12-30T12:20:00"/>
    <x v="11"/>
    <s v="Q4, u/s of Tanis's template site"/>
    <s v="San Juan Estuary"/>
    <n v="1"/>
    <x v="0"/>
    <s v="Wild"/>
    <x v="3"/>
    <n v="3"/>
    <n v="1"/>
    <n v="3"/>
    <n v="1"/>
    <s v="BS"/>
  </r>
  <r>
    <n v="36"/>
    <x v="0"/>
    <n v="9"/>
    <x v="5"/>
    <n v="6"/>
    <x v="31"/>
    <d v="1899-12-30T12:20:00"/>
    <x v="11"/>
    <s v="Q4, u/s of Tanis's template site"/>
    <s v="San Juan Estuary"/>
    <n v="1"/>
    <x v="3"/>
    <s v="Wild"/>
    <x v="1"/>
    <n v="9"/>
    <n v="1"/>
    <n v="5"/>
    <n v="1"/>
    <s v="BS"/>
  </r>
  <r>
    <n v="36"/>
    <x v="0"/>
    <n v="9"/>
    <x v="5"/>
    <n v="6"/>
    <x v="31"/>
    <d v="1899-12-30T12:20:00"/>
    <x v="11"/>
    <s v="Q4, u/s of Tanis's template site"/>
    <s v="San Juan Estuary"/>
    <n v="1"/>
    <x v="5"/>
    <s v="Wild"/>
    <x v="2"/>
    <n v="15"/>
    <n v="1"/>
    <n v="4"/>
    <n v="2"/>
    <s v="BS"/>
  </r>
  <r>
    <n v="36"/>
    <x v="0"/>
    <n v="9"/>
    <x v="5"/>
    <n v="6"/>
    <x v="31"/>
    <d v="1899-12-30T12:50:00"/>
    <x v="15"/>
    <s v="Q07, Central/South Arm confluence"/>
    <s v="San Juan Estuary"/>
    <n v="1"/>
    <x v="0"/>
    <s v="Wild"/>
    <x v="3"/>
    <n v="3"/>
    <n v="1"/>
    <n v="3"/>
    <n v="5"/>
    <s v="BS"/>
  </r>
  <r>
    <n v="36"/>
    <x v="0"/>
    <n v="9"/>
    <x v="5"/>
    <n v="6"/>
    <x v="31"/>
    <d v="1899-12-30T12:50:00"/>
    <x v="15"/>
    <s v="Q07, Central/South Arm confluence"/>
    <s v="San Juan Estuary"/>
    <n v="1"/>
    <x v="2"/>
    <s v="Wild"/>
    <x v="1"/>
    <n v="8"/>
    <n v="1"/>
    <n v="5"/>
    <n v="13"/>
    <s v="BS"/>
  </r>
  <r>
    <n v="36"/>
    <x v="0"/>
    <n v="9"/>
    <x v="5"/>
    <n v="6"/>
    <x v="31"/>
    <d v="1899-12-30T12:50:00"/>
    <x v="15"/>
    <s v="Q07, Central/South Arm confluence"/>
    <s v="San Juan Estuary"/>
    <n v="1"/>
    <x v="5"/>
    <s v="Wild"/>
    <x v="2"/>
    <n v="15"/>
    <n v="1"/>
    <n v="4"/>
    <n v="5"/>
    <s v="BS"/>
  </r>
  <r>
    <n v="36"/>
    <x v="0"/>
    <n v="9"/>
    <x v="5"/>
    <n v="6"/>
    <x v="31"/>
    <d v="1899-12-30T12:50:00"/>
    <x v="15"/>
    <s v="Q07, Central/South Arm confluence"/>
    <s v="San Juan Estuary"/>
    <n v="1"/>
    <x v="10"/>
    <s v="Wild"/>
    <x v="2"/>
    <n v="13"/>
    <n v="1"/>
    <n v="4"/>
    <n v="410"/>
    <s v="BS"/>
  </r>
  <r>
    <n v="36"/>
    <x v="0"/>
    <n v="9"/>
    <x v="5"/>
    <n v="6"/>
    <x v="31"/>
    <d v="1899-12-30T13:06:00"/>
    <x v="2"/>
    <s v="South Arm SJ (Old Mill)"/>
    <s v="San Juan Estuary"/>
    <n v="1"/>
    <x v="0"/>
    <s v="Wild"/>
    <x v="3"/>
    <n v="3"/>
    <n v="1"/>
    <n v="3"/>
    <n v="9"/>
    <s v="BS"/>
  </r>
  <r>
    <n v="36"/>
    <x v="0"/>
    <n v="9"/>
    <x v="5"/>
    <n v="6"/>
    <x v="31"/>
    <d v="1899-12-30T13:06:00"/>
    <x v="2"/>
    <s v="South Arm SJ (Old Mill)"/>
    <s v="San Juan Estuary"/>
    <n v="1"/>
    <x v="2"/>
    <s v="Wild"/>
    <x v="1"/>
    <n v="8"/>
    <n v="1"/>
    <n v="5"/>
    <n v="2"/>
    <s v="BS"/>
  </r>
  <r>
    <n v="36"/>
    <x v="0"/>
    <n v="9"/>
    <x v="5"/>
    <n v="6"/>
    <x v="31"/>
    <d v="1899-12-30T13:06:00"/>
    <x v="2"/>
    <s v="South Arm SJ (Old Mill)"/>
    <s v="San Juan Estuary"/>
    <n v="1"/>
    <x v="3"/>
    <s v="Wild"/>
    <x v="1"/>
    <n v="9"/>
    <n v="1"/>
    <n v="5"/>
    <n v="421"/>
    <s v="BS"/>
  </r>
  <r>
    <n v="36"/>
    <x v="0"/>
    <n v="9"/>
    <x v="5"/>
    <n v="6"/>
    <x v="31"/>
    <d v="1899-12-30T13:06:00"/>
    <x v="2"/>
    <s v="South Arm SJ (Old Mill)"/>
    <s v="San Juan Estuary"/>
    <n v="1"/>
    <x v="4"/>
    <s v="Wild"/>
    <x v="2"/>
    <n v="18"/>
    <n v="1"/>
    <n v="4"/>
    <n v="1"/>
    <s v="BS"/>
  </r>
  <r>
    <n v="36"/>
    <x v="0"/>
    <n v="9"/>
    <x v="5"/>
    <n v="6"/>
    <x v="31"/>
    <d v="1899-12-30T13:06:00"/>
    <x v="2"/>
    <s v="South Arm SJ (Old Mill)"/>
    <s v="San Juan Estuary"/>
    <n v="1"/>
    <x v="5"/>
    <s v="Wild"/>
    <x v="2"/>
    <n v="15"/>
    <n v="1"/>
    <n v="4"/>
    <n v="13"/>
    <s v="BS"/>
  </r>
  <r>
    <n v="36"/>
    <x v="0"/>
    <n v="9"/>
    <x v="5"/>
    <n v="6"/>
    <x v="31"/>
    <d v="1899-12-30T13:06:00"/>
    <x v="2"/>
    <s v="South Arm SJ (Old Mill)"/>
    <s v="San Juan Estuary"/>
    <n v="1"/>
    <x v="10"/>
    <s v="Wild"/>
    <x v="2"/>
    <n v="13"/>
    <n v="1"/>
    <n v="4"/>
    <n v="510"/>
    <s v="BS"/>
  </r>
  <r>
    <n v="36"/>
    <x v="0"/>
    <n v="9"/>
    <x v="5"/>
    <n v="6"/>
    <x v="31"/>
    <d v="1899-12-30T13:35:00"/>
    <x v="3"/>
    <s v="Central Arm SJ at Island Rd Bridge"/>
    <s v="San Juan Estuary"/>
    <n v="1"/>
    <x v="2"/>
    <s v="Wild"/>
    <x v="1"/>
    <n v="8"/>
    <n v="1"/>
    <n v="5"/>
    <n v="9"/>
    <s v="BS"/>
  </r>
  <r>
    <n v="36"/>
    <x v="0"/>
    <n v="9"/>
    <x v="5"/>
    <n v="6"/>
    <x v="31"/>
    <d v="1899-12-30T13:35:00"/>
    <x v="3"/>
    <s v="Central Arm SJ at Island Rd Bridge"/>
    <s v="San Juan Estuary"/>
    <n v="1"/>
    <x v="4"/>
    <s v="Wild"/>
    <x v="2"/>
    <n v="18"/>
    <n v="1"/>
    <n v="4"/>
    <n v="1"/>
    <s v="BS"/>
  </r>
  <r>
    <n v="36"/>
    <x v="0"/>
    <n v="9"/>
    <x v="5"/>
    <n v="6"/>
    <x v="31"/>
    <d v="1899-12-30T13:35:00"/>
    <x v="3"/>
    <s v="Central Arm SJ at Island Rd Bridge"/>
    <s v="San Juan Estuary"/>
    <n v="1"/>
    <x v="5"/>
    <s v="Wild"/>
    <x v="2"/>
    <n v="15"/>
    <n v="1"/>
    <n v="4"/>
    <n v="5"/>
    <s v="BS"/>
  </r>
  <r>
    <n v="36"/>
    <x v="0"/>
    <n v="9"/>
    <x v="5"/>
    <n v="6"/>
    <x v="31"/>
    <d v="1899-12-30T13:35:00"/>
    <x v="3"/>
    <s v="Central Arm SJ at Island Rd Bridge"/>
    <s v="San Juan Estuary"/>
    <n v="1"/>
    <x v="6"/>
    <s v="Wild"/>
    <x v="2"/>
    <n v="11"/>
    <n v="1"/>
    <n v="4"/>
    <n v="1"/>
    <s v="BS"/>
  </r>
  <r>
    <n v="36"/>
    <x v="0"/>
    <n v="9"/>
    <x v="5"/>
    <n v="6"/>
    <x v="31"/>
    <d v="1899-12-30T13:35:00"/>
    <x v="3"/>
    <s v="Central Arm SJ at Island Rd Bridge"/>
    <s v="San Juan Estuary"/>
    <n v="1"/>
    <x v="10"/>
    <s v="Wild"/>
    <x v="2"/>
    <n v="13"/>
    <n v="1"/>
    <n v="4"/>
    <n v="26"/>
    <s v="BS"/>
  </r>
  <r>
    <n v="36"/>
    <x v="0"/>
    <n v="9"/>
    <x v="5"/>
    <n v="6"/>
    <x v="31"/>
    <d v="1899-12-30T13:52:00"/>
    <x v="10"/>
    <s v="Q Helen, top of Island Road"/>
    <s v="San Juan Estuary"/>
    <n v="1"/>
    <x v="0"/>
    <s v="Wild"/>
    <x v="3"/>
    <n v="3"/>
    <n v="1"/>
    <n v="3"/>
    <n v="1"/>
    <s v="BS"/>
  </r>
  <r>
    <n v="36"/>
    <x v="0"/>
    <n v="9"/>
    <x v="5"/>
    <n v="6"/>
    <x v="31"/>
    <d v="1899-12-30T13:52:00"/>
    <x v="10"/>
    <s v="Q Helen, top of Island Road"/>
    <s v="San Juan Estuary"/>
    <n v="1"/>
    <x v="0"/>
    <s v="Wild"/>
    <x v="0"/>
    <n v="3"/>
    <n v="1"/>
    <n v="2"/>
    <n v="2"/>
    <s v="BS"/>
  </r>
  <r>
    <n v="36"/>
    <x v="0"/>
    <n v="9"/>
    <x v="5"/>
    <n v="6"/>
    <x v="31"/>
    <d v="1899-12-30T13:52:00"/>
    <x v="10"/>
    <s v="Q Helen, top of Island Road"/>
    <s v="San Juan Estuary"/>
    <n v="1"/>
    <x v="2"/>
    <s v="Wild"/>
    <x v="1"/>
    <n v="8"/>
    <n v="1"/>
    <n v="5"/>
    <n v="21"/>
    <s v="BS"/>
  </r>
  <r>
    <n v="36"/>
    <x v="0"/>
    <n v="9"/>
    <x v="5"/>
    <n v="6"/>
    <x v="31"/>
    <d v="1899-12-30T13:52:00"/>
    <x v="10"/>
    <s v="Q Helen, top of Island Road"/>
    <s v="San Juan Estuary"/>
    <n v="1"/>
    <x v="3"/>
    <s v="Wild"/>
    <x v="1"/>
    <n v="9"/>
    <n v="1"/>
    <n v="5"/>
    <n v="5"/>
    <s v="BS"/>
  </r>
  <r>
    <n v="36"/>
    <x v="0"/>
    <n v="9"/>
    <x v="5"/>
    <n v="6"/>
    <x v="31"/>
    <d v="1899-12-30T13:52:00"/>
    <x v="10"/>
    <s v="Q Helen, top of Island Road"/>
    <s v="San Juan Estuary"/>
    <n v="1"/>
    <x v="6"/>
    <s v="Wild"/>
    <x v="2"/>
    <n v="11"/>
    <n v="1"/>
    <n v="4"/>
    <n v="2"/>
    <s v="BS"/>
  </r>
  <r>
    <n v="36"/>
    <x v="0"/>
    <n v="9"/>
    <x v="5"/>
    <n v="6"/>
    <x v="31"/>
    <d v="1899-12-30T13:52:00"/>
    <x v="10"/>
    <s v="Q Helen, top of Island Road"/>
    <s v="San Juan Estuary"/>
    <n v="1"/>
    <x v="10"/>
    <s v="Wild"/>
    <x v="2"/>
    <n v="13"/>
    <n v="1"/>
    <n v="4"/>
    <n v="10"/>
    <s v="BS"/>
  </r>
  <r>
    <n v="36"/>
    <x v="0"/>
    <n v="9"/>
    <x v="5"/>
    <n v="6"/>
    <x v="31"/>
    <d v="1899-12-30T09:42:00"/>
    <x v="4"/>
    <s v="Butch's (Gordon R.)"/>
    <s v="Gordon Estuary"/>
    <n v="1"/>
    <x v="9"/>
    <s v="Wild"/>
    <x v="3"/>
    <n v="5"/>
    <n v="1"/>
    <n v="3"/>
    <n v="5"/>
    <s v="BS"/>
  </r>
  <r>
    <n v="36"/>
    <x v="0"/>
    <n v="9"/>
    <x v="5"/>
    <n v="6"/>
    <x v="31"/>
    <d v="1899-12-30T09:42:00"/>
    <x v="4"/>
    <s v="Butch's (Gordon R.)"/>
    <s v="Gordon Estuary"/>
    <n v="1"/>
    <x v="20"/>
    <s v="Wild"/>
    <x v="2"/>
    <n v="17"/>
    <n v="1"/>
    <n v="4"/>
    <n v="1"/>
    <s v="BS"/>
  </r>
  <r>
    <n v="36"/>
    <x v="0"/>
    <n v="9"/>
    <x v="5"/>
    <n v="6"/>
    <x v="31"/>
    <d v="1899-12-30T10:10:00"/>
    <x v="8"/>
    <s v="Q01, left bank Gordon up from confluence"/>
    <s v="Gordon Estuary"/>
    <n v="1"/>
    <x v="11"/>
    <s v="Wild"/>
    <x v="2"/>
    <n v="20"/>
    <n v="1"/>
    <n v="4"/>
    <n v="5"/>
    <s v="BS"/>
  </r>
  <r>
    <n v="36"/>
    <x v="0"/>
    <n v="9"/>
    <x v="5"/>
    <n v="6"/>
    <x v="31"/>
    <d v="1899-12-30T10:25:00"/>
    <x v="1"/>
    <s v="Gallaugher's"/>
    <s v="Gordon Estuary"/>
    <n v="1"/>
    <x v="2"/>
    <s v="Wild"/>
    <x v="1"/>
    <n v="8"/>
    <n v="1"/>
    <n v="5"/>
    <n v="7"/>
    <s v="BS"/>
  </r>
  <r>
    <n v="36"/>
    <x v="0"/>
    <n v="9"/>
    <x v="5"/>
    <n v="6"/>
    <x v="31"/>
    <d v="1899-12-30T10:25:00"/>
    <x v="1"/>
    <s v="Gallaugher's"/>
    <s v="Gordon Estuary"/>
    <n v="1"/>
    <x v="3"/>
    <s v="Wild"/>
    <x v="1"/>
    <n v="9"/>
    <n v="1"/>
    <n v="5"/>
    <n v="115"/>
    <s v="BS"/>
  </r>
  <r>
    <n v="36"/>
    <x v="0"/>
    <n v="9"/>
    <x v="5"/>
    <n v="6"/>
    <x v="31"/>
    <d v="1899-12-30T10:25:00"/>
    <x v="1"/>
    <s v="Gallaugher's"/>
    <s v="Gordon Estuary"/>
    <n v="1"/>
    <x v="4"/>
    <s v="Wild"/>
    <x v="2"/>
    <n v="18"/>
    <n v="1"/>
    <n v="4"/>
    <n v="1"/>
    <s v="BS"/>
  </r>
  <r>
    <n v="36"/>
    <x v="0"/>
    <n v="9"/>
    <x v="5"/>
    <n v="6"/>
    <x v="31"/>
    <d v="1899-12-30T10:25:00"/>
    <x v="1"/>
    <s v="Gallaugher's"/>
    <s v="Gordon Estuary"/>
    <n v="1"/>
    <x v="5"/>
    <s v="Wild"/>
    <x v="2"/>
    <n v="15"/>
    <n v="1"/>
    <n v="4"/>
    <n v="25"/>
    <s v="BS"/>
  </r>
  <r>
    <n v="36"/>
    <x v="0"/>
    <n v="9"/>
    <x v="5"/>
    <n v="6"/>
    <x v="31"/>
    <d v="1899-12-30T10:25:00"/>
    <x v="1"/>
    <s v="Gallaugher's"/>
    <s v="Gordon Estuary"/>
    <n v="1"/>
    <x v="10"/>
    <s v="Wild"/>
    <x v="2"/>
    <n v="13"/>
    <n v="1"/>
    <n v="4"/>
    <n v="45"/>
    <s v="BS"/>
  </r>
  <r>
    <n v="36"/>
    <x v="0"/>
    <n v="9"/>
    <x v="5"/>
    <n v="6"/>
    <x v="31"/>
    <d v="1899-12-30T10:25:00"/>
    <x v="1"/>
    <s v="Gallaugher's"/>
    <s v="Gordon Estuary"/>
    <n v="1"/>
    <x v="11"/>
    <s v="Wild"/>
    <x v="2"/>
    <n v="20"/>
    <n v="1"/>
    <n v="4"/>
    <n v="1"/>
    <s v="BS"/>
  </r>
  <r>
    <n v="36"/>
    <x v="0"/>
    <n v="9"/>
    <x v="5"/>
    <n v="6"/>
    <x v="31"/>
    <d v="1899-12-30T10:42:00"/>
    <x v="7"/>
    <s v="Q08, Jeff's Boat Ramp"/>
    <s v="Gordon Estuary"/>
    <n v="1"/>
    <x v="2"/>
    <s v="Wild"/>
    <x v="1"/>
    <n v="8"/>
    <n v="1"/>
    <n v="5"/>
    <n v="17"/>
    <s v="BS"/>
  </r>
  <r>
    <n v="36"/>
    <x v="0"/>
    <n v="9"/>
    <x v="5"/>
    <n v="6"/>
    <x v="31"/>
    <d v="1899-12-30T10:42:00"/>
    <x v="7"/>
    <s v="Q08, Jeff's Boat Ramp"/>
    <s v="Gordon Estuary"/>
    <n v="1"/>
    <x v="4"/>
    <s v="Wild"/>
    <x v="2"/>
    <n v="18"/>
    <n v="1"/>
    <n v="4"/>
    <n v="5"/>
    <s v="BS"/>
  </r>
  <r>
    <n v="36"/>
    <x v="0"/>
    <n v="9"/>
    <x v="5"/>
    <n v="6"/>
    <x v="31"/>
    <d v="1899-12-30T10:42:00"/>
    <x v="7"/>
    <s v="Q08, Jeff's Boat Ramp"/>
    <s v="Gordon Estuary"/>
    <n v="1"/>
    <x v="5"/>
    <s v="Wild"/>
    <x v="2"/>
    <n v="15"/>
    <n v="1"/>
    <n v="4"/>
    <n v="14"/>
    <s v="BS"/>
  </r>
  <r>
    <n v="36"/>
    <x v="0"/>
    <n v="9"/>
    <x v="5"/>
    <n v="6"/>
    <x v="31"/>
    <d v="1899-12-30T10:42:00"/>
    <x v="7"/>
    <s v="Q08, Jeff's Boat Ramp"/>
    <s v="Gordon Estuary"/>
    <n v="1"/>
    <x v="10"/>
    <s v="Wild"/>
    <x v="2"/>
    <n v="13"/>
    <n v="1"/>
    <n v="4"/>
    <n v="100"/>
    <s v="BS"/>
  </r>
  <r>
    <n v="36"/>
    <x v="0"/>
    <n v="9"/>
    <x v="5"/>
    <n v="6"/>
    <x v="31"/>
    <d v="1899-12-30T10:42:00"/>
    <x v="7"/>
    <s v="Q08, Jeff's Boat Ramp"/>
    <s v="Gordon Estuary"/>
    <n v="1"/>
    <x v="11"/>
    <s v="Wild"/>
    <x v="2"/>
    <n v="20"/>
    <n v="1"/>
    <n v="4"/>
    <n v="7"/>
    <s v="BS"/>
  </r>
  <r>
    <n v="36"/>
    <x v="0"/>
    <n v="9"/>
    <x v="5"/>
    <n v="6"/>
    <x v="31"/>
    <d v="1899-12-30T10:42:00"/>
    <x v="7"/>
    <s v="Q08, Jeff's Boat Ramp"/>
    <s v="Gordon Estuary"/>
    <n v="1"/>
    <x v="21"/>
    <s v="Wild"/>
    <x v="2"/>
    <n v="19"/>
    <n v="1"/>
    <n v="4"/>
    <n v="1"/>
    <s v="BS"/>
  </r>
  <r>
    <n v="36"/>
    <x v="0"/>
    <n v="9"/>
    <x v="5"/>
    <n v="6"/>
    <x v="31"/>
    <d v="1899-12-30T10:42:00"/>
    <x v="7"/>
    <s v="Q08, Jeff's Boat Ramp"/>
    <s v="Gordon Estuary"/>
    <n v="1"/>
    <x v="8"/>
    <s v="Wild"/>
    <x v="1"/>
    <n v="14"/>
    <n v="1"/>
    <n v="5"/>
    <s v="lots"/>
    <s v="BS"/>
  </r>
  <r>
    <n v="36"/>
    <x v="0"/>
    <n v="9"/>
    <x v="5"/>
    <n v="6"/>
    <x v="31"/>
    <d v="1899-12-30T10:42:00"/>
    <x v="7"/>
    <s v="Q08, Jeff's Boat Ramp"/>
    <s v="Gordon Estuary"/>
    <n v="1"/>
    <x v="16"/>
    <s v="Wild"/>
    <x v="2"/>
    <n v="21"/>
    <n v="1"/>
    <n v="4"/>
    <n v="1"/>
    <s v="BS"/>
  </r>
  <r>
    <n v="36"/>
    <x v="0"/>
    <n v="9"/>
    <x v="5"/>
    <n v="6"/>
    <x v="31"/>
    <d v="1899-12-30T11:00:00"/>
    <x v="0"/>
    <s v="Pacheedah Shores Boat Ramp"/>
    <s v="Gordon Estuary"/>
    <n v="1"/>
    <x v="0"/>
    <s v="Wild"/>
    <x v="3"/>
    <n v="3"/>
    <n v="1"/>
    <n v="3"/>
    <n v="1"/>
    <s v="BS"/>
  </r>
  <r>
    <n v="36"/>
    <x v="0"/>
    <n v="9"/>
    <x v="5"/>
    <n v="6"/>
    <x v="31"/>
    <d v="1899-12-30T11:00:00"/>
    <x v="0"/>
    <s v="Pacheedah Shores Boat Ramp"/>
    <s v="Gordon Estuary"/>
    <n v="1"/>
    <x v="2"/>
    <s v="Wild"/>
    <x v="1"/>
    <n v="8"/>
    <n v="1"/>
    <n v="5"/>
    <n v="10"/>
    <s v="BS"/>
  </r>
  <r>
    <n v="36"/>
    <x v="0"/>
    <n v="9"/>
    <x v="5"/>
    <n v="6"/>
    <x v="31"/>
    <d v="1899-12-30T11:00:00"/>
    <x v="0"/>
    <s v="Pacheedah Shores Boat Ramp"/>
    <s v="Gordon Estuary"/>
    <n v="1"/>
    <x v="3"/>
    <s v="Wild"/>
    <x v="1"/>
    <n v="9"/>
    <n v="1"/>
    <n v="5"/>
    <n v="1"/>
    <s v="BS"/>
  </r>
  <r>
    <n v="36"/>
    <x v="0"/>
    <n v="9"/>
    <x v="5"/>
    <n v="6"/>
    <x v="31"/>
    <d v="1899-12-30T11:00:00"/>
    <x v="0"/>
    <s v="Pacheedah Shores Boat Ramp"/>
    <s v="Gordon Estuary"/>
    <n v="1"/>
    <x v="4"/>
    <s v="Wild"/>
    <x v="2"/>
    <n v="18"/>
    <n v="1"/>
    <n v="4"/>
    <n v="5"/>
    <s v="BS"/>
  </r>
  <r>
    <n v="36"/>
    <x v="0"/>
    <n v="9"/>
    <x v="5"/>
    <n v="6"/>
    <x v="31"/>
    <d v="1899-12-30T11:00:00"/>
    <x v="0"/>
    <s v="Pacheedah Shores Boat Ramp"/>
    <s v="Gordon Estuary"/>
    <n v="1"/>
    <x v="5"/>
    <s v="Wild"/>
    <x v="2"/>
    <n v="15"/>
    <n v="1"/>
    <n v="4"/>
    <n v="54"/>
    <s v="BS"/>
  </r>
  <r>
    <n v="36"/>
    <x v="0"/>
    <n v="9"/>
    <x v="5"/>
    <n v="6"/>
    <x v="31"/>
    <d v="1899-12-30T11:00:00"/>
    <x v="0"/>
    <s v="Pacheedah Shores Boat Ramp"/>
    <s v="Gordon Estuary"/>
    <n v="1"/>
    <x v="10"/>
    <s v="Wild"/>
    <x v="2"/>
    <n v="13"/>
    <n v="1"/>
    <n v="4"/>
    <n v="104"/>
    <s v="BS"/>
  </r>
  <r>
    <n v="36"/>
    <x v="0"/>
    <n v="9"/>
    <x v="5"/>
    <n v="6"/>
    <x v="31"/>
    <d v="1899-12-30T11:00:00"/>
    <x v="0"/>
    <s v="Pacheedah Shores Boat Ramp"/>
    <s v="Gordon Estuary"/>
    <n v="1"/>
    <x v="11"/>
    <s v="Wild"/>
    <x v="2"/>
    <n v="20"/>
    <n v="1"/>
    <n v="4"/>
    <n v="3"/>
    <s v="BS"/>
  </r>
  <r>
    <n v="36"/>
    <x v="0"/>
    <n v="9"/>
    <x v="5"/>
    <n v="6"/>
    <x v="31"/>
    <d v="1899-12-30T11:00:00"/>
    <x v="0"/>
    <s v="Pacheedah Shores Boat Ramp"/>
    <s v="Gordon Estuary"/>
    <n v="1"/>
    <x v="8"/>
    <s v="Wild"/>
    <x v="1"/>
    <n v="14"/>
    <n v="1"/>
    <n v="5"/>
    <n v="10"/>
    <s v="BS"/>
  </r>
  <r>
    <n v="37"/>
    <x v="0"/>
    <n v="9"/>
    <x v="5"/>
    <n v="11"/>
    <x v="32"/>
    <d v="1899-12-30T09:31:00"/>
    <x v="8"/>
    <s v="Q01, left bank Gordon up from confluence"/>
    <s v="Gordon Estuary"/>
    <n v="1"/>
    <x v="2"/>
    <s v="Wild"/>
    <x v="1"/>
    <n v="8"/>
    <n v="1"/>
    <n v="5"/>
    <n v="2"/>
    <s v="BS"/>
  </r>
  <r>
    <n v="37"/>
    <x v="0"/>
    <n v="9"/>
    <x v="5"/>
    <n v="11"/>
    <x v="32"/>
    <d v="1899-12-30T09:31:00"/>
    <x v="8"/>
    <s v="Q01, left bank Gordon up from confluence"/>
    <s v="Gordon Estuary"/>
    <n v="1"/>
    <x v="3"/>
    <s v="Wild"/>
    <x v="1"/>
    <n v="9"/>
    <n v="1"/>
    <n v="5"/>
    <n v="2"/>
    <s v="BS"/>
  </r>
  <r>
    <n v="37"/>
    <x v="0"/>
    <n v="9"/>
    <x v="5"/>
    <n v="11"/>
    <x v="32"/>
    <d v="1899-12-30T09:31:00"/>
    <x v="8"/>
    <s v="Q01, left bank Gordon up from confluence"/>
    <s v="Gordon Estuary"/>
    <n v="1"/>
    <x v="4"/>
    <s v="Wild"/>
    <x v="2"/>
    <n v="18"/>
    <n v="1"/>
    <n v="4"/>
    <n v="1"/>
    <s v="BS"/>
  </r>
  <r>
    <n v="37"/>
    <x v="0"/>
    <n v="9"/>
    <x v="5"/>
    <n v="11"/>
    <x v="32"/>
    <d v="1899-12-30T09:31:00"/>
    <x v="8"/>
    <s v="Q01, left bank Gordon up from confluence"/>
    <s v="Gordon Estuary"/>
    <n v="1"/>
    <x v="5"/>
    <s v="Wild"/>
    <x v="2"/>
    <n v="15"/>
    <n v="1"/>
    <n v="4"/>
    <n v="2"/>
    <s v="BS"/>
  </r>
  <r>
    <n v="37"/>
    <x v="0"/>
    <n v="9"/>
    <x v="5"/>
    <n v="11"/>
    <x v="32"/>
    <d v="1899-12-30T09:52:00"/>
    <x v="4"/>
    <s v="Butch's (Gordon R.)"/>
    <s v="Gordon Estuary"/>
    <n v="1"/>
    <x v="2"/>
    <s v="Wild"/>
    <x v="1"/>
    <n v="8"/>
    <n v="1"/>
    <n v="5"/>
    <n v="2"/>
    <s v="BS"/>
  </r>
  <r>
    <n v="37"/>
    <x v="0"/>
    <n v="9"/>
    <x v="5"/>
    <n v="11"/>
    <x v="32"/>
    <d v="1899-12-30T09:52:00"/>
    <x v="4"/>
    <s v="Butch's (Gordon R.)"/>
    <s v="Gordon Estuary"/>
    <n v="1"/>
    <x v="3"/>
    <s v="Wild"/>
    <x v="1"/>
    <n v="9"/>
    <n v="1"/>
    <n v="5"/>
    <n v="2"/>
    <s v="BS"/>
  </r>
  <r>
    <n v="37"/>
    <x v="0"/>
    <n v="9"/>
    <x v="5"/>
    <n v="11"/>
    <x v="32"/>
    <d v="1899-12-30T09:52:00"/>
    <x v="4"/>
    <s v="Butch's (Gordon R.)"/>
    <s v="Gordon Estuary"/>
    <n v="1"/>
    <x v="4"/>
    <s v="Wild"/>
    <x v="2"/>
    <n v="18"/>
    <n v="1"/>
    <n v="4"/>
    <n v="1"/>
    <s v="BS"/>
  </r>
  <r>
    <n v="37"/>
    <x v="0"/>
    <n v="9"/>
    <x v="5"/>
    <n v="11"/>
    <x v="32"/>
    <d v="1899-12-30T10:20:00"/>
    <x v="4"/>
    <s v="Butch's (Gordon R.)"/>
    <s v="Gordon Estuary"/>
    <n v="1"/>
    <x v="5"/>
    <s v="Wild"/>
    <x v="2"/>
    <n v="15"/>
    <n v="1"/>
    <n v="4"/>
    <n v="2"/>
    <s v="BS"/>
  </r>
  <r>
    <n v="37"/>
    <x v="0"/>
    <n v="9"/>
    <x v="5"/>
    <n v="11"/>
    <x v="32"/>
    <d v="1899-12-30T10:20:00"/>
    <x v="1"/>
    <s v="Gallaugher's"/>
    <s v="Gordon Estuary"/>
    <n v="1"/>
    <x v="0"/>
    <s v="Wild"/>
    <x v="3"/>
    <n v="3"/>
    <n v="1"/>
    <n v="3"/>
    <n v="3"/>
    <s v="BS"/>
  </r>
  <r>
    <n v="37"/>
    <x v="0"/>
    <n v="9"/>
    <x v="5"/>
    <n v="11"/>
    <x v="32"/>
    <d v="1899-12-30T10:20:00"/>
    <x v="1"/>
    <s v="Gallaugher's"/>
    <s v="Gordon Estuary"/>
    <n v="1"/>
    <x v="2"/>
    <s v="Wild"/>
    <x v="1"/>
    <n v="8"/>
    <n v="1"/>
    <n v="5"/>
    <n v="5"/>
    <s v="BS"/>
  </r>
  <r>
    <n v="37"/>
    <x v="0"/>
    <n v="9"/>
    <x v="5"/>
    <n v="11"/>
    <x v="32"/>
    <d v="1899-12-30T10:20:00"/>
    <x v="1"/>
    <s v="Gallaugher's"/>
    <s v="Gordon Estuary"/>
    <n v="1"/>
    <x v="3"/>
    <s v="Wild"/>
    <x v="1"/>
    <n v="9"/>
    <n v="1"/>
    <n v="5"/>
    <n v="315"/>
    <s v="BS"/>
  </r>
  <r>
    <n v="37"/>
    <x v="0"/>
    <n v="9"/>
    <x v="5"/>
    <n v="11"/>
    <x v="32"/>
    <d v="1899-12-30T10:20:00"/>
    <x v="1"/>
    <s v="Gallaugher's"/>
    <s v="Gordon Estuary"/>
    <n v="1"/>
    <x v="4"/>
    <s v="Wild"/>
    <x v="2"/>
    <n v="18"/>
    <n v="1"/>
    <n v="4"/>
    <n v="6"/>
    <s v="BS"/>
  </r>
  <r>
    <n v="37"/>
    <x v="0"/>
    <n v="9"/>
    <x v="5"/>
    <n v="11"/>
    <x v="32"/>
    <d v="1899-12-30T10:20:00"/>
    <x v="1"/>
    <s v="Gallaugher's"/>
    <s v="Gordon Estuary"/>
    <n v="1"/>
    <x v="5"/>
    <s v="Wild"/>
    <x v="2"/>
    <n v="15"/>
    <n v="1"/>
    <n v="4"/>
    <n v="20"/>
    <s v="BS"/>
  </r>
  <r>
    <n v="37"/>
    <x v="0"/>
    <n v="9"/>
    <x v="5"/>
    <n v="11"/>
    <x v="32"/>
    <d v="1899-12-30T10:20:00"/>
    <x v="1"/>
    <s v="Gallaugher's"/>
    <s v="Gordon Estuary"/>
    <n v="1"/>
    <x v="6"/>
    <s v="Wild"/>
    <x v="2"/>
    <n v="11"/>
    <n v="1"/>
    <n v="4"/>
    <n v="9"/>
    <s v="BS"/>
  </r>
  <r>
    <n v="37"/>
    <x v="0"/>
    <n v="9"/>
    <x v="5"/>
    <n v="11"/>
    <x v="32"/>
    <d v="1899-12-30T10:20:00"/>
    <x v="1"/>
    <s v="Gallaugher's"/>
    <s v="Gordon Estuary"/>
    <n v="1"/>
    <x v="10"/>
    <s v="Wild"/>
    <x v="2"/>
    <n v="13"/>
    <n v="1"/>
    <n v="4"/>
    <n v="47"/>
    <s v="BS"/>
  </r>
  <r>
    <n v="37"/>
    <x v="0"/>
    <n v="9"/>
    <x v="5"/>
    <n v="11"/>
    <x v="32"/>
    <d v="1899-12-30T10:20:00"/>
    <x v="1"/>
    <s v="Gallaugher's"/>
    <s v="Gordon Estuary"/>
    <n v="1"/>
    <x v="11"/>
    <s v="Wild"/>
    <x v="2"/>
    <n v="20"/>
    <n v="1"/>
    <n v="4"/>
    <n v="1"/>
    <s v="BS"/>
  </r>
  <r>
    <n v="37"/>
    <x v="0"/>
    <n v="9"/>
    <x v="5"/>
    <n v="11"/>
    <x v="32"/>
    <d v="1899-12-30T10:20:00"/>
    <x v="1"/>
    <s v="Gallaugher's"/>
    <s v="Gordon Estuary"/>
    <n v="1"/>
    <x v="16"/>
    <s v="Wild"/>
    <x v="2"/>
    <n v="21"/>
    <n v="1"/>
    <n v="4"/>
    <n v="1"/>
    <s v="BS"/>
  </r>
  <r>
    <n v="37"/>
    <x v="0"/>
    <n v="9"/>
    <x v="5"/>
    <n v="11"/>
    <x v="32"/>
    <d v="1899-12-30T10:45:00"/>
    <x v="9"/>
    <s v="Q Jeff (right bank opposite N. Arm confl.)"/>
    <s v="Gordon Estuary"/>
    <n v="1"/>
    <x v="0"/>
    <s v="Wild"/>
    <x v="0"/>
    <n v="3"/>
    <n v="1"/>
    <n v="2"/>
    <n v="1"/>
    <s v="BS"/>
  </r>
  <r>
    <n v="37"/>
    <x v="0"/>
    <n v="9"/>
    <x v="5"/>
    <n v="11"/>
    <x v="32"/>
    <d v="1899-12-30T10:45:00"/>
    <x v="9"/>
    <s v="Q Jeff (right bank opposite N. Arm confl.)"/>
    <s v="Gordon Estuary"/>
    <n v="1"/>
    <x v="2"/>
    <s v="Wild"/>
    <x v="1"/>
    <n v="8"/>
    <n v="1"/>
    <n v="5"/>
    <n v="12"/>
    <s v="BS"/>
  </r>
  <r>
    <n v="37"/>
    <x v="0"/>
    <n v="9"/>
    <x v="5"/>
    <n v="11"/>
    <x v="32"/>
    <d v="1899-12-30T10:45:00"/>
    <x v="9"/>
    <s v="Q Jeff (right bank opposite N. Arm confl.)"/>
    <s v="Gordon Estuary"/>
    <n v="1"/>
    <x v="4"/>
    <s v="Wild"/>
    <x v="2"/>
    <n v="18"/>
    <n v="1"/>
    <n v="4"/>
    <n v="6"/>
    <s v="BS"/>
  </r>
  <r>
    <n v="37"/>
    <x v="0"/>
    <n v="9"/>
    <x v="5"/>
    <n v="11"/>
    <x v="32"/>
    <d v="1899-12-30T10:45:00"/>
    <x v="9"/>
    <s v="Q Jeff (right bank opposite N. Arm confl.)"/>
    <s v="Gordon Estuary"/>
    <n v="1"/>
    <x v="5"/>
    <s v="Wild"/>
    <x v="2"/>
    <n v="15"/>
    <n v="1"/>
    <n v="4"/>
    <n v="15"/>
    <s v="BS"/>
  </r>
  <r>
    <n v="37"/>
    <x v="0"/>
    <n v="9"/>
    <x v="5"/>
    <n v="11"/>
    <x v="32"/>
    <d v="1899-12-30T10:45:00"/>
    <x v="9"/>
    <s v="Q Jeff (right bank opposite N. Arm confl.)"/>
    <s v="Gordon Estuary"/>
    <n v="1"/>
    <x v="10"/>
    <s v="Wild"/>
    <x v="2"/>
    <n v="13"/>
    <n v="1"/>
    <n v="4"/>
    <n v="83"/>
    <s v="BS"/>
  </r>
  <r>
    <n v="37"/>
    <x v="0"/>
    <n v="9"/>
    <x v="5"/>
    <n v="11"/>
    <x v="32"/>
    <d v="1899-12-30T10:45:00"/>
    <x v="9"/>
    <s v="Q Jeff (right bank opposite N. Arm confl.)"/>
    <s v="Gordon Estuary"/>
    <n v="1"/>
    <x v="22"/>
    <s v="Wild"/>
    <x v="2"/>
    <n v="12"/>
    <n v="1"/>
    <n v="4"/>
    <n v="1"/>
    <s v="BS"/>
  </r>
  <r>
    <n v="37"/>
    <x v="0"/>
    <n v="9"/>
    <x v="5"/>
    <n v="11"/>
    <x v="32"/>
    <d v="1899-12-30T10:45:00"/>
    <x v="9"/>
    <s v="Q Jeff (right bank opposite N. Arm confl.)"/>
    <s v="Gordon Estuary"/>
    <n v="1"/>
    <x v="11"/>
    <s v="Wild"/>
    <x v="2"/>
    <n v="20"/>
    <n v="1"/>
    <n v="4"/>
    <n v="1"/>
    <s v="BS"/>
  </r>
  <r>
    <n v="37"/>
    <x v="0"/>
    <n v="9"/>
    <x v="5"/>
    <n v="11"/>
    <x v="32"/>
    <d v="1899-12-30T11:01:00"/>
    <x v="0"/>
    <s v="Pacheedah Shores Boat Ramp"/>
    <s v="Gordon Estuary"/>
    <n v="1"/>
    <x v="2"/>
    <s v="Wild"/>
    <x v="1"/>
    <n v="8"/>
    <n v="1"/>
    <n v="5"/>
    <n v="15"/>
    <s v="BS"/>
  </r>
  <r>
    <n v="37"/>
    <x v="0"/>
    <n v="9"/>
    <x v="5"/>
    <n v="11"/>
    <x v="32"/>
    <d v="1899-12-30T11:01:00"/>
    <x v="0"/>
    <s v="Pacheedah Shores Boat Ramp"/>
    <s v="Gordon Estuary"/>
    <n v="1"/>
    <x v="3"/>
    <s v="Wild"/>
    <x v="1"/>
    <n v="9"/>
    <n v="1"/>
    <n v="5"/>
    <n v="10"/>
    <s v="BS"/>
  </r>
  <r>
    <n v="37"/>
    <x v="0"/>
    <n v="9"/>
    <x v="5"/>
    <n v="11"/>
    <x v="32"/>
    <d v="1899-12-30T11:01:00"/>
    <x v="0"/>
    <s v="Pacheedah Shores Boat Ramp"/>
    <s v="Gordon Estuary"/>
    <n v="1"/>
    <x v="5"/>
    <s v="Wild"/>
    <x v="2"/>
    <n v="15"/>
    <n v="1"/>
    <n v="4"/>
    <n v="4"/>
    <s v="BS"/>
  </r>
  <r>
    <n v="37"/>
    <x v="0"/>
    <n v="9"/>
    <x v="5"/>
    <n v="11"/>
    <x v="32"/>
    <d v="1899-12-30T11:01:00"/>
    <x v="0"/>
    <s v="Pacheedah Shores Boat Ramp"/>
    <s v="Gordon Estuary"/>
    <n v="1"/>
    <x v="10"/>
    <s v="Wild"/>
    <x v="2"/>
    <n v="13"/>
    <n v="1"/>
    <n v="4"/>
    <n v="28"/>
    <s v="BS"/>
  </r>
  <r>
    <n v="37"/>
    <x v="0"/>
    <n v="9"/>
    <x v="5"/>
    <n v="11"/>
    <x v="32"/>
    <d v="1899-12-30T11:01:00"/>
    <x v="0"/>
    <s v="Pacheedah Shores Boat Ramp"/>
    <s v="Gordon Estuary"/>
    <n v="1"/>
    <x v="11"/>
    <s v="Wild"/>
    <x v="2"/>
    <n v="20"/>
    <n v="1"/>
    <n v="4"/>
    <n v="5"/>
    <s v="BS"/>
  </r>
  <r>
    <n v="37"/>
    <x v="0"/>
    <n v="9"/>
    <x v="5"/>
    <n v="11"/>
    <x v="32"/>
    <d v="1899-12-30T11:22:00"/>
    <x v="6"/>
    <s v="Smokies"/>
    <s v="Gordon Estuary"/>
    <n v="1"/>
    <x v="2"/>
    <s v="Wild"/>
    <x v="1"/>
    <n v="8"/>
    <n v="1"/>
    <n v="5"/>
    <n v="2"/>
    <s v="BS"/>
  </r>
  <r>
    <n v="37"/>
    <x v="0"/>
    <n v="9"/>
    <x v="5"/>
    <n v="11"/>
    <x v="32"/>
    <d v="1899-12-30T11:22:00"/>
    <x v="6"/>
    <s v="Smokies"/>
    <s v="Gordon Estuary"/>
    <n v="1"/>
    <x v="5"/>
    <s v="Wild"/>
    <x v="2"/>
    <n v="15"/>
    <n v="1"/>
    <n v="4"/>
    <n v="1"/>
    <s v="BS"/>
  </r>
  <r>
    <n v="37"/>
    <x v="0"/>
    <n v="9"/>
    <x v="5"/>
    <n v="11"/>
    <x v="32"/>
    <d v="1899-12-30T12:06:00"/>
    <x v="15"/>
    <s v="Q07, Central/South Arm confluence"/>
    <s v="San Juan Estuary"/>
    <n v="1"/>
    <x v="14"/>
    <s v="Wild"/>
    <x v="3"/>
    <n v="6"/>
    <n v="1"/>
    <n v="3"/>
    <n v="1"/>
    <s v="BS"/>
  </r>
  <r>
    <n v="37"/>
    <x v="0"/>
    <n v="9"/>
    <x v="5"/>
    <n v="11"/>
    <x v="32"/>
    <d v="1899-12-30T12:06:00"/>
    <x v="15"/>
    <s v="Q07, Central/South Arm confluence"/>
    <s v="San Juan Estuary"/>
    <n v="1"/>
    <x v="2"/>
    <s v="Wild"/>
    <x v="1"/>
    <n v="8"/>
    <n v="1"/>
    <n v="5"/>
    <n v="10"/>
    <s v="BS"/>
  </r>
  <r>
    <n v="37"/>
    <x v="0"/>
    <n v="9"/>
    <x v="5"/>
    <n v="11"/>
    <x v="32"/>
    <d v="1899-12-30T12:06:00"/>
    <x v="15"/>
    <s v="Q07, Central/South Arm confluence"/>
    <s v="San Juan Estuary"/>
    <n v="1"/>
    <x v="3"/>
    <s v="Wild"/>
    <x v="1"/>
    <n v="9"/>
    <n v="1"/>
    <n v="5"/>
    <n v="8"/>
    <s v="BS"/>
  </r>
  <r>
    <n v="37"/>
    <x v="0"/>
    <n v="9"/>
    <x v="5"/>
    <n v="11"/>
    <x v="32"/>
    <d v="1899-12-30T12:06:00"/>
    <x v="15"/>
    <s v="Q07, Central/South Arm confluence"/>
    <s v="San Juan Estuary"/>
    <n v="1"/>
    <x v="5"/>
    <s v="Wild"/>
    <x v="2"/>
    <n v="15"/>
    <n v="1"/>
    <n v="4"/>
    <n v="5"/>
    <s v="BS"/>
  </r>
  <r>
    <n v="37"/>
    <x v="0"/>
    <n v="9"/>
    <x v="5"/>
    <n v="11"/>
    <x v="32"/>
    <d v="1899-12-30T12:06:00"/>
    <x v="15"/>
    <s v="Q07, Central/South Arm confluence"/>
    <s v="San Juan Estuary"/>
    <n v="1"/>
    <x v="10"/>
    <s v="Wild"/>
    <x v="2"/>
    <n v="13"/>
    <n v="1"/>
    <n v="4"/>
    <n v="228"/>
    <s v="BS"/>
  </r>
  <r>
    <n v="37"/>
    <x v="0"/>
    <n v="9"/>
    <x v="5"/>
    <n v="11"/>
    <x v="32"/>
    <d v="1899-12-30T12:06:00"/>
    <x v="15"/>
    <s v="Q07, Central/South Arm confluence"/>
    <s v="San Juan Estuary"/>
    <n v="1"/>
    <x v="11"/>
    <s v="Wild"/>
    <x v="2"/>
    <n v="20"/>
    <n v="1"/>
    <n v="4"/>
    <n v="9"/>
    <s v="BS"/>
  </r>
  <r>
    <n v="37"/>
    <x v="0"/>
    <n v="9"/>
    <x v="5"/>
    <n v="11"/>
    <x v="32"/>
    <d v="1899-12-30T12:28:00"/>
    <x v="11"/>
    <s v="Q4, u/s of Tanis's template site"/>
    <s v="San Juan Estuary"/>
    <n v="1"/>
    <x v="6"/>
    <s v="Wild"/>
    <x v="2"/>
    <n v="11"/>
    <n v="1"/>
    <n v="4"/>
    <n v="1"/>
    <s v="BS"/>
  </r>
  <r>
    <n v="37"/>
    <x v="0"/>
    <n v="9"/>
    <x v="5"/>
    <n v="11"/>
    <x v="32"/>
    <d v="1899-12-30T12:28:00"/>
    <x v="11"/>
    <s v="Q4, u/s of Tanis's template site"/>
    <s v="San Juan Estuary"/>
    <n v="1"/>
    <x v="11"/>
    <s v="Wild"/>
    <x v="2"/>
    <n v="20"/>
    <n v="1"/>
    <n v="4"/>
    <n v="3"/>
    <s v="BS"/>
  </r>
  <r>
    <n v="37"/>
    <x v="0"/>
    <n v="9"/>
    <x v="5"/>
    <n v="11"/>
    <x v="32"/>
    <d v="1899-12-30T12:53:00"/>
    <x v="2"/>
    <s v="South Arm SJ (Old Mill)"/>
    <s v="San Juan Estuary"/>
    <n v="1"/>
    <x v="0"/>
    <s v="Wild"/>
    <x v="3"/>
    <n v="3"/>
    <n v="1"/>
    <n v="3"/>
    <n v="4"/>
    <s v="BS"/>
  </r>
  <r>
    <n v="37"/>
    <x v="0"/>
    <n v="9"/>
    <x v="5"/>
    <n v="11"/>
    <x v="32"/>
    <d v="1899-12-30T12:53:00"/>
    <x v="2"/>
    <s v="South Arm SJ (Old Mill)"/>
    <s v="San Juan Estuary"/>
    <n v="1"/>
    <x v="2"/>
    <s v="Wild"/>
    <x v="1"/>
    <n v="8"/>
    <n v="1"/>
    <n v="5"/>
    <n v="5"/>
    <s v="BS"/>
  </r>
  <r>
    <n v="37"/>
    <x v="0"/>
    <n v="9"/>
    <x v="5"/>
    <n v="11"/>
    <x v="32"/>
    <d v="1899-12-30T12:53:00"/>
    <x v="2"/>
    <s v="South Arm SJ (Old Mill)"/>
    <s v="San Juan Estuary"/>
    <n v="1"/>
    <x v="4"/>
    <s v="Wild"/>
    <x v="2"/>
    <n v="18"/>
    <n v="1"/>
    <n v="4"/>
    <n v="2"/>
    <s v="BS"/>
  </r>
  <r>
    <n v="37"/>
    <x v="0"/>
    <n v="9"/>
    <x v="5"/>
    <n v="11"/>
    <x v="32"/>
    <d v="1899-12-30T12:53:00"/>
    <x v="2"/>
    <s v="South Arm SJ (Old Mill)"/>
    <s v="San Juan Estuary"/>
    <n v="1"/>
    <x v="6"/>
    <s v="Wild"/>
    <x v="2"/>
    <n v="11"/>
    <n v="1"/>
    <n v="4"/>
    <n v="1"/>
    <s v="BS"/>
  </r>
  <r>
    <n v="37"/>
    <x v="0"/>
    <n v="9"/>
    <x v="5"/>
    <n v="11"/>
    <x v="32"/>
    <d v="1899-12-30T12:53:00"/>
    <x v="2"/>
    <s v="South Arm SJ (Old Mill)"/>
    <s v="San Juan Estuary"/>
    <n v="1"/>
    <x v="10"/>
    <s v="Wild"/>
    <x v="2"/>
    <n v="13"/>
    <n v="1"/>
    <n v="4"/>
    <n v="79"/>
    <s v="BS"/>
  </r>
  <r>
    <n v="37"/>
    <x v="0"/>
    <n v="9"/>
    <x v="5"/>
    <n v="11"/>
    <x v="32"/>
    <d v="1899-12-30T13:14:00"/>
    <x v="3"/>
    <s v="Central Arm SJ at Island Rd Bridge"/>
    <s v="San Juan Estuary"/>
    <n v="1"/>
    <x v="2"/>
    <s v="Wild"/>
    <x v="1"/>
    <n v="8"/>
    <n v="1"/>
    <n v="5"/>
    <n v="2"/>
    <s v="BS"/>
  </r>
  <r>
    <n v="37"/>
    <x v="0"/>
    <n v="9"/>
    <x v="5"/>
    <n v="11"/>
    <x v="32"/>
    <d v="1899-12-30T13:14:00"/>
    <x v="3"/>
    <s v="Central Arm SJ at Island Rd Bridge"/>
    <s v="San Juan Estuary"/>
    <n v="1"/>
    <x v="5"/>
    <s v="Wild"/>
    <x v="2"/>
    <n v="15"/>
    <n v="1"/>
    <n v="4"/>
    <n v="5"/>
    <s v="BS"/>
  </r>
  <r>
    <n v="37"/>
    <x v="0"/>
    <n v="9"/>
    <x v="5"/>
    <n v="11"/>
    <x v="32"/>
    <d v="1899-12-30T13:14:00"/>
    <x v="3"/>
    <s v="Central Arm SJ at Island Rd Bridge"/>
    <s v="San Juan Estuary"/>
    <n v="1"/>
    <x v="10"/>
    <s v="Wild"/>
    <x v="2"/>
    <n v="13"/>
    <n v="1"/>
    <n v="4"/>
    <n v="6"/>
    <s v="BS"/>
  </r>
  <r>
    <n v="37"/>
    <x v="0"/>
    <n v="9"/>
    <x v="5"/>
    <n v="11"/>
    <x v="32"/>
    <d v="1899-12-30T13:27:00"/>
    <x v="10"/>
    <s v="Q Helen, top of Island Road"/>
    <s v="San Juan Estuary"/>
    <n v="1"/>
    <x v="2"/>
    <s v="Wild"/>
    <x v="1"/>
    <n v="8"/>
    <n v="1"/>
    <n v="5"/>
    <n v="6"/>
    <s v="BS"/>
  </r>
  <r>
    <n v="37"/>
    <x v="0"/>
    <n v="9"/>
    <x v="5"/>
    <n v="11"/>
    <x v="32"/>
    <d v="1899-12-30T13:27:00"/>
    <x v="10"/>
    <s v="Q Helen, top of Island Road"/>
    <s v="San Juan Estuary"/>
    <n v="1"/>
    <x v="4"/>
    <s v="Wild"/>
    <x v="2"/>
    <n v="18"/>
    <n v="1"/>
    <n v="4"/>
    <n v="5"/>
    <s v="BS"/>
  </r>
  <r>
    <n v="37"/>
    <x v="0"/>
    <n v="9"/>
    <x v="5"/>
    <n v="11"/>
    <x v="32"/>
    <d v="1899-12-30T13:27:00"/>
    <x v="10"/>
    <s v="Q Helen, top of Island Road"/>
    <s v="San Juan Estuary"/>
    <n v="1"/>
    <x v="5"/>
    <s v="Wild"/>
    <x v="2"/>
    <n v="15"/>
    <n v="1"/>
    <n v="4"/>
    <n v="10"/>
    <s v="BS"/>
  </r>
  <r>
    <n v="37"/>
    <x v="0"/>
    <n v="9"/>
    <x v="5"/>
    <n v="11"/>
    <x v="32"/>
    <d v="1899-12-30T13:27:00"/>
    <x v="10"/>
    <s v="Q Helen, top of Island Road"/>
    <s v="San Juan Estuary"/>
    <n v="1"/>
    <x v="10"/>
    <s v="Wild"/>
    <x v="2"/>
    <n v="13"/>
    <n v="1"/>
    <n v="4"/>
    <n v="10"/>
    <s v="BS"/>
  </r>
  <r>
    <n v="9"/>
    <x v="1"/>
    <n v="2"/>
    <x v="6"/>
    <n v="25"/>
    <x v="33"/>
    <d v="1899-12-30T09:36:00"/>
    <x v="8"/>
    <s v="Q01, left bank Gordon up from confluence"/>
    <s v="Gordon Estuary"/>
    <n v="1"/>
    <x v="23"/>
    <s v="Wild"/>
    <x v="1"/>
    <n v="98"/>
    <n v="1"/>
    <n v="5"/>
    <n v="0"/>
    <s v="BS"/>
  </r>
  <r>
    <n v="9"/>
    <x v="1"/>
    <n v="2"/>
    <x v="6"/>
    <n v="25"/>
    <x v="33"/>
    <d v="1899-12-30T09:52:00"/>
    <x v="0"/>
    <s v="Pacheedah Shores Boat Ramp"/>
    <s v="Gordon Estuary"/>
    <n v="1"/>
    <x v="2"/>
    <s v="Wild"/>
    <x v="1"/>
    <n v="8"/>
    <n v="1"/>
    <n v="5"/>
    <n v="8"/>
    <s v="BS"/>
  </r>
  <r>
    <n v="9"/>
    <x v="1"/>
    <n v="2"/>
    <x v="6"/>
    <n v="25"/>
    <x v="33"/>
    <d v="1899-12-30T09:52:00"/>
    <x v="0"/>
    <s v="Pacheedah Shores Boat Ramp"/>
    <s v="Gordon Estuary"/>
    <n v="1"/>
    <x v="3"/>
    <s v="Wild"/>
    <x v="1"/>
    <n v="9"/>
    <n v="1"/>
    <n v="5"/>
    <n v="1"/>
    <s v="BS"/>
  </r>
  <r>
    <n v="9"/>
    <x v="1"/>
    <n v="2"/>
    <x v="6"/>
    <n v="25"/>
    <x v="33"/>
    <d v="1899-12-30T10:42:00"/>
    <x v="12"/>
    <s v="Mouth of Site 7 inlet, north side"/>
    <s v="Gordon Estuary"/>
    <n v="1"/>
    <x v="2"/>
    <s v="Wild"/>
    <x v="1"/>
    <n v="8"/>
    <n v="1"/>
    <n v="5"/>
    <n v="15"/>
    <s v="BS"/>
  </r>
  <r>
    <n v="9"/>
    <x v="1"/>
    <n v="2"/>
    <x v="6"/>
    <n v="25"/>
    <x v="33"/>
    <d v="1899-12-30T10:42:00"/>
    <x v="12"/>
    <s v="Mouth of Site 7 inlet, north side"/>
    <s v="Gordon Estuary"/>
    <n v="1"/>
    <x v="3"/>
    <s v="Wild"/>
    <x v="1"/>
    <n v="9"/>
    <n v="1"/>
    <n v="5"/>
    <n v="4"/>
    <s v="BS"/>
  </r>
  <r>
    <n v="9"/>
    <x v="1"/>
    <n v="2"/>
    <x v="6"/>
    <n v="25"/>
    <x v="33"/>
    <d v="1899-12-30T10:42:00"/>
    <x v="12"/>
    <s v="Mouth of Site 7 inlet, north side"/>
    <s v="Gordon Estuary"/>
    <n v="1"/>
    <x v="6"/>
    <s v="Wild"/>
    <x v="2"/>
    <n v="11"/>
    <n v="1"/>
    <n v="4"/>
    <n v="1"/>
    <s v="BS"/>
  </r>
  <r>
    <n v="9"/>
    <x v="1"/>
    <n v="2"/>
    <x v="6"/>
    <n v="25"/>
    <x v="33"/>
    <d v="1899-12-30T11:30:00"/>
    <x v="16"/>
    <s v="Browns Slough Site 7 inlet left tidal channel"/>
    <s v="Gordon Estuary"/>
    <n v="1"/>
    <x v="0"/>
    <s v="Wild"/>
    <x v="0"/>
    <n v="3"/>
    <n v="1"/>
    <n v="2"/>
    <n v="3"/>
    <s v="PS"/>
  </r>
  <r>
    <n v="9"/>
    <x v="1"/>
    <n v="2"/>
    <x v="6"/>
    <n v="25"/>
    <x v="33"/>
    <d v="1899-12-30T11:30:00"/>
    <x v="16"/>
    <s v="Browns Slough Site 7 inlet left tidal channel"/>
    <s v="Gordon Estuary"/>
    <n v="1"/>
    <x v="1"/>
    <s v="Wild"/>
    <x v="0"/>
    <n v="2"/>
    <n v="1"/>
    <n v="2"/>
    <n v="1"/>
    <s v="PS"/>
  </r>
  <r>
    <n v="9"/>
    <x v="1"/>
    <n v="2"/>
    <x v="6"/>
    <n v="25"/>
    <x v="33"/>
    <d v="1899-12-30T11:30:00"/>
    <x v="16"/>
    <s v="Browns Slough Site 7 inlet left tidal channel"/>
    <s v="Gordon Estuary"/>
    <n v="1"/>
    <x v="3"/>
    <s v="Wild"/>
    <x v="1"/>
    <n v="9"/>
    <n v="1"/>
    <n v="5"/>
    <n v="200"/>
    <s v="PS"/>
  </r>
  <r>
    <n v="9"/>
    <x v="1"/>
    <n v="2"/>
    <x v="6"/>
    <n v="25"/>
    <x v="33"/>
    <d v="1899-12-30T11:30:00"/>
    <x v="16"/>
    <s v="Browns Slough Site 7 inlet left tidal channel"/>
    <s v="Gordon Estuary"/>
    <n v="1"/>
    <x v="2"/>
    <s v="Wild"/>
    <x v="1"/>
    <n v="8"/>
    <n v="1"/>
    <n v="5"/>
    <n v="11"/>
    <s v="PS"/>
  </r>
  <r>
    <n v="9"/>
    <x v="1"/>
    <n v="2"/>
    <x v="6"/>
    <n v="25"/>
    <x v="33"/>
    <d v="1899-12-30T12:28:00"/>
    <x v="17"/>
    <s v="Browns Slough Site 7 overland channel at Creek inflow"/>
    <s v="Gordon Estuary"/>
    <n v="1"/>
    <x v="0"/>
    <s v="Wild"/>
    <x v="0"/>
    <n v="3"/>
    <n v="1"/>
    <n v="2"/>
    <n v="2"/>
    <s v="PS"/>
  </r>
  <r>
    <n v="9"/>
    <x v="1"/>
    <n v="2"/>
    <x v="6"/>
    <n v="25"/>
    <x v="33"/>
    <d v="1899-12-30T13:03:00"/>
    <x v="18"/>
    <s v="Inside Site 7 inlet on south side"/>
    <s v="Gordon Estuary"/>
    <n v="1"/>
    <x v="23"/>
    <s v="Wild"/>
    <x v="2"/>
    <n v="98"/>
    <n v="1"/>
    <n v="4"/>
    <n v="0"/>
    <s v="BS"/>
  </r>
  <r>
    <n v="9"/>
    <x v="1"/>
    <n v="2"/>
    <x v="6"/>
    <n v="25"/>
    <x v="33"/>
    <d v="1899-12-30T13:25:00"/>
    <x v="19"/>
    <s v="South side of Site 6 culverts"/>
    <s v="Gordon Estuary"/>
    <n v="1"/>
    <x v="23"/>
    <s v="Wild"/>
    <x v="2"/>
    <n v="98"/>
    <n v="1"/>
    <n v="4"/>
    <n v="0"/>
    <s v="BS"/>
  </r>
  <r>
    <n v="10"/>
    <x v="1"/>
    <n v="3"/>
    <x v="7"/>
    <n v="4"/>
    <x v="34"/>
    <d v="1899-12-30T12:05:00"/>
    <x v="0"/>
    <s v="Pacheedah Shores Boat Ramp"/>
    <s v="Gordon Estuary"/>
    <n v="1"/>
    <x v="0"/>
    <s v="Wild"/>
    <x v="0"/>
    <n v="3"/>
    <n v="1"/>
    <n v="2"/>
    <n v="2"/>
    <s v="BS"/>
  </r>
  <r>
    <n v="10"/>
    <x v="1"/>
    <n v="3"/>
    <x v="7"/>
    <n v="4"/>
    <x v="34"/>
    <d v="1899-12-30T12:05:00"/>
    <x v="0"/>
    <s v="Pacheedah Shores Boat Ramp"/>
    <s v="Gordon Estuary"/>
    <n v="1"/>
    <x v="3"/>
    <s v="Wild"/>
    <x v="1"/>
    <n v="9"/>
    <n v="1"/>
    <n v="5"/>
    <n v="8"/>
    <s v="BS"/>
  </r>
  <r>
    <n v="10"/>
    <x v="1"/>
    <n v="3"/>
    <x v="7"/>
    <n v="4"/>
    <x v="34"/>
    <d v="1899-12-30T12:05:00"/>
    <x v="0"/>
    <s v="Pacheedah Shores Boat Ramp"/>
    <s v="Gordon Estuary"/>
    <n v="1"/>
    <x v="2"/>
    <s v="Wild"/>
    <x v="1"/>
    <n v="8"/>
    <n v="1"/>
    <n v="5"/>
    <n v="5"/>
    <s v="BS"/>
  </r>
  <r>
    <n v="10"/>
    <x v="1"/>
    <n v="3"/>
    <x v="7"/>
    <n v="4"/>
    <x v="34"/>
    <d v="1899-12-30T12:30:00"/>
    <x v="20"/>
    <s v="On point at confluence of N. Arm and Brown's Slough"/>
    <s v="Gordon Estuary"/>
    <n v="1"/>
    <x v="0"/>
    <s v="Wild"/>
    <x v="0"/>
    <n v="3"/>
    <n v="1"/>
    <n v="2"/>
    <n v="2"/>
    <s v="BS"/>
  </r>
  <r>
    <n v="10"/>
    <x v="1"/>
    <n v="3"/>
    <x v="7"/>
    <n v="4"/>
    <x v="34"/>
    <d v="1899-12-30T14:00:00"/>
    <x v="8"/>
    <s v="Q01, left bank Gordon up from confluence"/>
    <s v="Gordon Estuary"/>
    <n v="1"/>
    <x v="0"/>
    <s v="Wild"/>
    <x v="0"/>
    <n v="3"/>
    <n v="1"/>
    <n v="2"/>
    <n v="2"/>
    <s v="OB"/>
  </r>
  <r>
    <n v="11"/>
    <x v="1"/>
    <n v="3"/>
    <x v="7"/>
    <n v="11"/>
    <x v="35"/>
    <d v="1899-12-30T09:26:00"/>
    <x v="0"/>
    <s v="Pacheedah Shores Boat Ramp"/>
    <s v="Gordon Estuary"/>
    <n v="1"/>
    <x v="0"/>
    <s v="Wild"/>
    <x v="0"/>
    <n v="3"/>
    <n v="1"/>
    <n v="2"/>
    <n v="2"/>
    <s v="BS"/>
  </r>
  <r>
    <n v="11"/>
    <x v="1"/>
    <n v="3"/>
    <x v="7"/>
    <n v="11"/>
    <x v="35"/>
    <d v="1899-12-30T10:07:00"/>
    <x v="12"/>
    <s v="Mouth of Site 7 inlet, north side"/>
    <s v="Gordon Estuary"/>
    <n v="1"/>
    <x v="0"/>
    <s v="Wild"/>
    <x v="0"/>
    <n v="3"/>
    <n v="1"/>
    <n v="2"/>
    <n v="4"/>
    <s v="BS"/>
  </r>
  <r>
    <n v="11"/>
    <x v="1"/>
    <n v="3"/>
    <x v="7"/>
    <n v="11"/>
    <x v="35"/>
    <d v="1899-12-30T12:05:00"/>
    <x v="8"/>
    <s v="Q01, left bank Gordon up from confluence"/>
    <s v="Gordon Estuary"/>
    <n v="1"/>
    <x v="1"/>
    <s v="Wild"/>
    <x v="5"/>
    <n v="2"/>
    <n v="1"/>
    <n v="1"/>
    <n v="1"/>
    <s v="BS"/>
  </r>
  <r>
    <n v="11"/>
    <x v="1"/>
    <n v="3"/>
    <x v="7"/>
    <n v="11"/>
    <x v="35"/>
    <d v="1899-12-30T12:25:00"/>
    <x v="20"/>
    <s v="On point at confluence of N. Arm and Brown's Slough"/>
    <s v="Gordon Estuary"/>
    <n v="1"/>
    <x v="0"/>
    <s v="Wild"/>
    <x v="0"/>
    <n v="3"/>
    <n v="1"/>
    <n v="2"/>
    <n v="3"/>
    <s v="BS"/>
  </r>
  <r>
    <n v="11"/>
    <x v="1"/>
    <n v="3"/>
    <x v="7"/>
    <n v="11"/>
    <x v="35"/>
    <d v="1899-12-30T11:06:00"/>
    <x v="21"/>
    <s v="Site 5 main channel half way up"/>
    <s v="Gordon Estuary"/>
    <n v="1"/>
    <x v="3"/>
    <s v="Wild"/>
    <x v="1"/>
    <n v="9"/>
    <n v="1"/>
    <n v="5"/>
    <n v="29"/>
    <s v="PS"/>
  </r>
  <r>
    <n v="11"/>
    <x v="1"/>
    <n v="3"/>
    <x v="7"/>
    <n v="11"/>
    <x v="35"/>
    <d v="1899-12-30T11:19:00"/>
    <x v="22"/>
    <s v="Site 5 main channel where stump sland channel comes in"/>
    <s v="Gordon Estuary"/>
    <n v="1"/>
    <x v="3"/>
    <s v="Wild"/>
    <x v="1"/>
    <n v="9"/>
    <n v="1"/>
    <n v="5"/>
    <n v="18"/>
    <s v="PS"/>
  </r>
  <r>
    <n v="11"/>
    <x v="1"/>
    <n v="3"/>
    <x v="7"/>
    <n v="11"/>
    <x v="35"/>
    <d v="1899-12-30T11:28:00"/>
    <x v="23"/>
    <s v="Site 5 treed channel 50 m up from mouth"/>
    <s v="Gordon Estuary"/>
    <n v="1"/>
    <x v="3"/>
    <s v="Wild"/>
    <x v="1"/>
    <n v="9"/>
    <n v="1"/>
    <n v="5"/>
    <n v="15"/>
    <s v="PS"/>
  </r>
  <r>
    <n v="11"/>
    <x v="1"/>
    <n v="3"/>
    <x v="7"/>
    <n v="11"/>
    <x v="35"/>
    <d v="1899-12-30T11:35:00"/>
    <x v="24"/>
    <s v="Site 5 treed channel at mouth"/>
    <s v="Gordon Estuary"/>
    <n v="1"/>
    <x v="0"/>
    <s v="Wild"/>
    <x v="0"/>
    <n v="3"/>
    <n v="1"/>
    <n v="2"/>
    <n v="14"/>
    <s v="PS"/>
  </r>
  <r>
    <n v="11"/>
    <x v="1"/>
    <n v="3"/>
    <x v="7"/>
    <n v="11"/>
    <x v="35"/>
    <d v="1899-12-30T13:30:00"/>
    <x v="8"/>
    <s v="Q01, left bank Gordon up from confluence"/>
    <s v="Gordon Estuary"/>
    <n v="1"/>
    <x v="0"/>
    <s v="Wild"/>
    <x v="0"/>
    <n v="3"/>
    <n v="1"/>
    <n v="2"/>
    <n v="4"/>
    <s v="PS"/>
  </r>
  <r>
    <n v="13"/>
    <x v="1"/>
    <n v="3"/>
    <x v="7"/>
    <n v="26"/>
    <x v="36"/>
    <d v="1899-12-30T09:20:00"/>
    <x v="8"/>
    <s v="Q01, left bank Gordon up from confluence"/>
    <s v="Gordon Estuary"/>
    <n v="1"/>
    <x v="3"/>
    <s v="Wild"/>
    <x v="1"/>
    <n v="9"/>
    <n v="1"/>
    <n v="5"/>
    <n v="1"/>
    <s v="BS"/>
  </r>
  <r>
    <n v="13"/>
    <x v="1"/>
    <n v="3"/>
    <x v="7"/>
    <n v="26"/>
    <x v="36"/>
    <d v="1899-12-30T10:00:00"/>
    <x v="0"/>
    <s v="Pacheedah Shores Boat Ramp"/>
    <s v="Gordon Estuary"/>
    <n v="1"/>
    <x v="2"/>
    <s v="Wild"/>
    <x v="1"/>
    <n v="8"/>
    <n v="1"/>
    <n v="5"/>
    <n v="27"/>
    <s v="BS"/>
  </r>
  <r>
    <n v="13"/>
    <x v="1"/>
    <n v="3"/>
    <x v="7"/>
    <n v="26"/>
    <x v="36"/>
    <d v="1899-12-30T10:00:00"/>
    <x v="0"/>
    <s v="Pacheedah Shores Boat Ramp"/>
    <s v="Gordon Estuary"/>
    <n v="1"/>
    <x v="3"/>
    <s v="Wild"/>
    <x v="1"/>
    <n v="9"/>
    <n v="1"/>
    <n v="5"/>
    <n v="4"/>
    <s v="BS"/>
  </r>
  <r>
    <n v="13"/>
    <x v="1"/>
    <n v="3"/>
    <x v="7"/>
    <n v="26"/>
    <x v="36"/>
    <d v="1899-12-30T10:00:00"/>
    <x v="0"/>
    <s v="Pacheedah Shores Boat Ramp"/>
    <s v="Gordon Estuary"/>
    <n v="1"/>
    <x v="5"/>
    <s v="Wild"/>
    <x v="2"/>
    <n v="15"/>
    <n v="1"/>
    <n v="4"/>
    <n v="3"/>
    <s v="BS"/>
  </r>
  <r>
    <n v="13"/>
    <x v="1"/>
    <n v="3"/>
    <x v="7"/>
    <n v="26"/>
    <x v="36"/>
    <d v="1899-12-30T10:00:00"/>
    <x v="0"/>
    <s v="Pacheedah Shores Boat Ramp"/>
    <s v="Gordon Estuary"/>
    <n v="1"/>
    <x v="12"/>
    <s v="Wild"/>
    <x v="2"/>
    <n v="25"/>
    <n v="1"/>
    <n v="4"/>
    <n v="6"/>
    <s v="BS"/>
  </r>
  <r>
    <n v="13"/>
    <x v="1"/>
    <n v="3"/>
    <x v="7"/>
    <n v="26"/>
    <x v="36"/>
    <d v="1899-12-30T10:33:00"/>
    <x v="6"/>
    <s v="Smokies"/>
    <s v="Gordon Estuary"/>
    <n v="1"/>
    <x v="0"/>
    <s v="Wild"/>
    <x v="0"/>
    <n v="3"/>
    <n v="1"/>
    <n v="2"/>
    <n v="1"/>
    <s v="BS"/>
  </r>
  <r>
    <n v="13"/>
    <x v="1"/>
    <n v="3"/>
    <x v="7"/>
    <n v="26"/>
    <x v="36"/>
    <d v="1899-12-30T10:33:00"/>
    <x v="6"/>
    <s v="Smokies"/>
    <s v="Gordon Estuary"/>
    <n v="1"/>
    <x v="2"/>
    <s v="Wild"/>
    <x v="1"/>
    <n v="8"/>
    <n v="1"/>
    <n v="5"/>
    <n v="8"/>
    <s v="BS"/>
  </r>
  <r>
    <n v="13"/>
    <x v="1"/>
    <n v="3"/>
    <x v="7"/>
    <n v="26"/>
    <x v="36"/>
    <d v="1899-12-30T10:33:00"/>
    <x v="6"/>
    <s v="Smokies"/>
    <s v="Gordon Estuary"/>
    <n v="1"/>
    <x v="3"/>
    <s v="Wild"/>
    <x v="1"/>
    <n v="9"/>
    <n v="1"/>
    <n v="5"/>
    <n v="2"/>
    <s v="BS"/>
  </r>
  <r>
    <n v="13"/>
    <x v="1"/>
    <n v="3"/>
    <x v="7"/>
    <n v="26"/>
    <x v="36"/>
    <d v="1899-12-30T10:33:00"/>
    <x v="6"/>
    <s v="Smokies"/>
    <s v="Gordon Estuary"/>
    <n v="1"/>
    <x v="5"/>
    <s v="Wild"/>
    <x v="2"/>
    <n v="15"/>
    <n v="1"/>
    <n v="4"/>
    <n v="1"/>
    <s v="BS"/>
  </r>
  <r>
    <n v="13"/>
    <x v="1"/>
    <n v="3"/>
    <x v="7"/>
    <n v="26"/>
    <x v="36"/>
    <d v="1899-12-30T11:13:00"/>
    <x v="12"/>
    <s v="Mouth of Site 7 inlet, north side"/>
    <s v="Gordon Estuary"/>
    <n v="1"/>
    <x v="0"/>
    <s v="Wild"/>
    <x v="0"/>
    <n v="3"/>
    <n v="1"/>
    <n v="2"/>
    <n v="3"/>
    <s v="BS"/>
  </r>
  <r>
    <n v="13"/>
    <x v="1"/>
    <n v="3"/>
    <x v="7"/>
    <n v="26"/>
    <x v="36"/>
    <d v="1899-12-30T11:13:00"/>
    <x v="12"/>
    <s v="Mouth of Site 7 inlet, north side"/>
    <s v="Gordon Estuary"/>
    <n v="1"/>
    <x v="1"/>
    <s v="Wild"/>
    <x v="0"/>
    <n v="2"/>
    <n v="1"/>
    <n v="2"/>
    <n v="1"/>
    <s v="BS"/>
  </r>
  <r>
    <n v="13"/>
    <x v="1"/>
    <n v="3"/>
    <x v="7"/>
    <n v="26"/>
    <x v="36"/>
    <d v="1899-12-30T11:13:00"/>
    <x v="12"/>
    <s v="Mouth of Site 7 inlet, north side"/>
    <s v="Gordon Estuary"/>
    <n v="1"/>
    <x v="2"/>
    <s v="Wild"/>
    <x v="1"/>
    <n v="8"/>
    <n v="1"/>
    <n v="5"/>
    <n v="20"/>
    <s v="BS"/>
  </r>
  <r>
    <n v="13"/>
    <x v="1"/>
    <n v="3"/>
    <x v="7"/>
    <n v="26"/>
    <x v="36"/>
    <d v="1899-12-30T11:13:00"/>
    <x v="12"/>
    <s v="Mouth of Site 7 inlet, north side"/>
    <s v="Gordon Estuary"/>
    <n v="1"/>
    <x v="3"/>
    <s v="Wild"/>
    <x v="1"/>
    <n v="9"/>
    <n v="1"/>
    <n v="5"/>
    <n v="14"/>
    <s v="BS"/>
  </r>
  <r>
    <n v="15"/>
    <x v="1"/>
    <n v="4"/>
    <x v="0"/>
    <n v="5"/>
    <x v="37"/>
    <d v="1899-12-30T14:30:00"/>
    <x v="12"/>
    <s v="Mouth of Site 7 inlet, north side"/>
    <s v="Gordon Estuary"/>
    <n v="1"/>
    <x v="5"/>
    <s v="Wild"/>
    <x v="2"/>
    <n v="15"/>
    <n v="1"/>
    <n v="4"/>
    <n v="4"/>
    <s v="BS"/>
  </r>
  <r>
    <n v="15"/>
    <x v="1"/>
    <n v="4"/>
    <x v="0"/>
    <n v="5"/>
    <x v="37"/>
    <d v="1899-12-30T14:30:00"/>
    <x v="12"/>
    <s v="Mouth of Site 7 inlet, north side"/>
    <s v="Gordon Estuary"/>
    <n v="1"/>
    <x v="0"/>
    <s v="Wild"/>
    <x v="0"/>
    <n v="3"/>
    <n v="1"/>
    <n v="2"/>
    <n v="2"/>
    <s v="BS"/>
  </r>
  <r>
    <n v="15"/>
    <x v="1"/>
    <n v="4"/>
    <x v="0"/>
    <n v="5"/>
    <x v="37"/>
    <d v="1899-12-30T14:30:00"/>
    <x v="12"/>
    <s v="Mouth of Site 7 inlet, north side"/>
    <s v="Gordon Estuary"/>
    <n v="1"/>
    <x v="1"/>
    <s v="Wild"/>
    <x v="0"/>
    <n v="2"/>
    <n v="1"/>
    <n v="2"/>
    <n v="1"/>
    <s v="BS"/>
  </r>
  <r>
    <n v="15"/>
    <x v="1"/>
    <n v="4"/>
    <x v="0"/>
    <n v="5"/>
    <x v="37"/>
    <d v="1899-12-30T14:30:00"/>
    <x v="12"/>
    <s v="Mouth of Site 7 inlet, north side"/>
    <s v="Gordon Estuary"/>
    <n v="1"/>
    <x v="2"/>
    <s v="Wild"/>
    <x v="1"/>
    <n v="8"/>
    <n v="1"/>
    <n v="5"/>
    <n v="13"/>
    <s v="BS"/>
  </r>
  <r>
    <n v="15"/>
    <x v="1"/>
    <n v="4"/>
    <x v="0"/>
    <n v="5"/>
    <x v="37"/>
    <d v="1899-12-30T14:30:00"/>
    <x v="12"/>
    <s v="Mouth of Site 7 inlet, north side"/>
    <s v="Gordon Estuary"/>
    <n v="1"/>
    <x v="3"/>
    <s v="Wild"/>
    <x v="1"/>
    <n v="9"/>
    <n v="1"/>
    <n v="5"/>
    <n v="10"/>
    <s v="BS"/>
  </r>
  <r>
    <n v="15"/>
    <x v="1"/>
    <n v="4"/>
    <x v="0"/>
    <n v="5"/>
    <x v="37"/>
    <d v="1899-12-30T14:30:00"/>
    <x v="12"/>
    <s v="Mouth of Site 7 inlet, north side"/>
    <s v="Gordon Estuary"/>
    <n v="1"/>
    <x v="4"/>
    <s v="Wild"/>
    <x v="2"/>
    <n v="18"/>
    <n v="1"/>
    <n v="4"/>
    <n v="3"/>
    <s v="BS"/>
  </r>
  <r>
    <n v="15"/>
    <x v="1"/>
    <n v="4"/>
    <x v="0"/>
    <n v="5"/>
    <x v="37"/>
    <d v="1899-12-30T14:46:00"/>
    <x v="12"/>
    <s v="Mouth of Site 7 inlet, north side"/>
    <s v="Gordon Estuary"/>
    <n v="1"/>
    <x v="12"/>
    <s v="Wild"/>
    <x v="2"/>
    <n v="25"/>
    <n v="1"/>
    <n v="4"/>
    <n v="5"/>
    <s v="BS"/>
  </r>
  <r>
    <n v="15"/>
    <x v="1"/>
    <n v="4"/>
    <x v="0"/>
    <n v="5"/>
    <x v="37"/>
    <d v="1899-12-30T14:46:00"/>
    <x v="19"/>
    <s v="South side of Site 6 culverts"/>
    <s v="Gordon Estuary"/>
    <n v="1"/>
    <x v="2"/>
    <s v="Wild"/>
    <x v="1"/>
    <n v="8"/>
    <n v="1"/>
    <n v="5"/>
    <n v="2"/>
    <s v="BS"/>
  </r>
  <r>
    <n v="15"/>
    <x v="1"/>
    <n v="4"/>
    <x v="0"/>
    <n v="5"/>
    <x v="37"/>
    <d v="1899-12-30T14:46:00"/>
    <x v="19"/>
    <s v="South side of Site 6 culverts"/>
    <s v="Gordon Estuary"/>
    <n v="1"/>
    <x v="3"/>
    <s v="Wild"/>
    <x v="1"/>
    <n v="9"/>
    <n v="1"/>
    <n v="5"/>
    <n v="1"/>
    <s v="BS"/>
  </r>
  <r>
    <n v="15"/>
    <x v="1"/>
    <n v="4"/>
    <x v="0"/>
    <n v="5"/>
    <x v="37"/>
    <d v="1899-12-30T15:10:00"/>
    <x v="20"/>
    <s v="On point at confluence of N. Arm and Brown's Slough"/>
    <s v="Gordon Estuary"/>
    <n v="1"/>
    <x v="0"/>
    <s v="Wild"/>
    <x v="0"/>
    <n v="3"/>
    <n v="1"/>
    <n v="2"/>
    <n v="3"/>
    <s v="BS"/>
  </r>
  <r>
    <n v="15"/>
    <x v="1"/>
    <n v="4"/>
    <x v="0"/>
    <n v="5"/>
    <x v="37"/>
    <d v="1899-12-30T15:10:00"/>
    <x v="20"/>
    <s v="On point at confluence of N. Arm and Brown's Slough"/>
    <s v="Gordon Estuary"/>
    <n v="1"/>
    <x v="2"/>
    <s v="Wild"/>
    <x v="1"/>
    <n v="8"/>
    <n v="1"/>
    <n v="5"/>
    <n v="41"/>
    <s v="BS"/>
  </r>
  <r>
    <n v="15"/>
    <x v="1"/>
    <n v="4"/>
    <x v="0"/>
    <n v="5"/>
    <x v="37"/>
    <d v="1899-12-30T15:10:00"/>
    <x v="20"/>
    <s v="On point at confluence of N. Arm and Brown's Slough"/>
    <s v="Gordon Estuary"/>
    <n v="1"/>
    <x v="3"/>
    <s v="Wild"/>
    <x v="1"/>
    <n v="9"/>
    <n v="1"/>
    <n v="5"/>
    <n v="12"/>
    <s v="BS"/>
  </r>
  <r>
    <n v="15"/>
    <x v="1"/>
    <n v="4"/>
    <x v="0"/>
    <n v="5"/>
    <x v="37"/>
    <d v="1899-12-30T15:10:00"/>
    <x v="20"/>
    <s v="On point at confluence of N. Arm and Brown's Slough"/>
    <s v="Gordon Estuary"/>
    <n v="1"/>
    <x v="5"/>
    <s v="Wild"/>
    <x v="2"/>
    <n v="15"/>
    <n v="1"/>
    <n v="4"/>
    <n v="5"/>
    <s v="BS"/>
  </r>
  <r>
    <n v="15"/>
    <x v="1"/>
    <n v="4"/>
    <x v="0"/>
    <n v="5"/>
    <x v="37"/>
    <d v="1899-12-30T15:10:00"/>
    <x v="20"/>
    <s v="On point at confluence of N. Arm and Brown's Slough"/>
    <s v="Gordon Estuary"/>
    <n v="1"/>
    <x v="6"/>
    <s v="Wild"/>
    <x v="2"/>
    <n v="11"/>
    <n v="1"/>
    <n v="4"/>
    <n v="1"/>
    <s v="BS"/>
  </r>
  <r>
    <n v="16"/>
    <x v="1"/>
    <n v="4"/>
    <x v="0"/>
    <n v="12"/>
    <x v="38"/>
    <d v="1899-12-30T12:20:00"/>
    <x v="25"/>
    <s v="Site 6, just upstream of bridge"/>
    <s v="Gordon Estuary"/>
    <n v="1"/>
    <x v="0"/>
    <s v="Wild"/>
    <x v="0"/>
    <n v="3"/>
    <n v="1"/>
    <n v="2"/>
    <n v="18"/>
    <s v="PS"/>
  </r>
  <r>
    <n v="16"/>
    <x v="1"/>
    <n v="4"/>
    <x v="0"/>
    <n v="12"/>
    <x v="38"/>
    <d v="1899-12-30T12:20:00"/>
    <x v="25"/>
    <s v="Site 6, just upstream of bridge"/>
    <s v="Gordon Estuary"/>
    <n v="1"/>
    <x v="3"/>
    <s v="Wild"/>
    <x v="1"/>
    <n v="9"/>
    <n v="1"/>
    <n v="5"/>
    <n v="11"/>
    <s v="PS"/>
  </r>
  <r>
    <n v="16"/>
    <x v="1"/>
    <n v="4"/>
    <x v="0"/>
    <n v="12"/>
    <x v="38"/>
    <d v="1899-12-30T12:40:00"/>
    <x v="26"/>
    <s v="Site 6, at upper logger station"/>
    <s v="Gordon Estuary"/>
    <n v="1"/>
    <x v="0"/>
    <s v="Wild"/>
    <x v="0"/>
    <n v="3"/>
    <n v="1"/>
    <n v="2"/>
    <n v="43"/>
    <s v="PS"/>
  </r>
  <r>
    <n v="16"/>
    <x v="1"/>
    <n v="4"/>
    <x v="0"/>
    <n v="12"/>
    <x v="38"/>
    <d v="1899-12-30T12:40:00"/>
    <x v="26"/>
    <s v="Site 6, at upper logger station"/>
    <s v="Gordon Estuary"/>
    <n v="1"/>
    <x v="3"/>
    <s v="Wild"/>
    <x v="1"/>
    <n v="9"/>
    <n v="1"/>
    <n v="5"/>
    <n v="300"/>
    <s v="PS"/>
  </r>
  <r>
    <n v="16"/>
    <x v="1"/>
    <n v="4"/>
    <x v="0"/>
    <n v="12"/>
    <x v="38"/>
    <d v="1899-12-30T13:10:00"/>
    <x v="16"/>
    <s v="Browns Slough Site 7 inlet left tidal channel"/>
    <s v="Gordon Estuary"/>
    <n v="1"/>
    <x v="0"/>
    <s v="Wild"/>
    <x v="0"/>
    <n v="3"/>
    <n v="1"/>
    <n v="2"/>
    <n v="86"/>
    <s v="PS"/>
  </r>
  <r>
    <n v="16"/>
    <x v="1"/>
    <n v="4"/>
    <x v="0"/>
    <n v="12"/>
    <x v="38"/>
    <d v="1899-12-30T14:47:00"/>
    <x v="8"/>
    <s v="Q01, left bank Gordon up from confluence"/>
    <s v="Gordon Estuary"/>
    <n v="1"/>
    <x v="2"/>
    <s v="Wild"/>
    <x v="1"/>
    <n v="8"/>
    <n v="1"/>
    <n v="5"/>
    <n v="1"/>
    <s v="BS"/>
  </r>
  <r>
    <n v="16"/>
    <x v="1"/>
    <n v="4"/>
    <x v="0"/>
    <n v="12"/>
    <x v="38"/>
    <d v="1899-12-30T14:47:00"/>
    <x v="8"/>
    <s v="Q01, left bank Gordon up from confluence"/>
    <s v="Gordon Estuary"/>
    <n v="1"/>
    <x v="3"/>
    <s v="Wild"/>
    <x v="1"/>
    <n v="9"/>
    <n v="1"/>
    <n v="5"/>
    <n v="2"/>
    <s v="BS"/>
  </r>
  <r>
    <n v="16"/>
    <x v="1"/>
    <n v="4"/>
    <x v="0"/>
    <n v="12"/>
    <x v="38"/>
    <d v="1899-12-30T14:47:00"/>
    <x v="8"/>
    <s v="Q01, left bank Gordon up from confluence"/>
    <s v="Gordon Estuary"/>
    <n v="1"/>
    <x v="5"/>
    <s v="Wild"/>
    <x v="2"/>
    <n v="15"/>
    <n v="1"/>
    <n v="4"/>
    <n v="2"/>
    <s v="BS"/>
  </r>
  <r>
    <n v="16"/>
    <x v="1"/>
    <n v="4"/>
    <x v="0"/>
    <n v="12"/>
    <x v="38"/>
    <d v="1899-12-30T15:10:00"/>
    <x v="20"/>
    <s v="On point at confluence of N. Arm and Brown's Slough"/>
    <s v="Gordon Estuary"/>
    <n v="1"/>
    <x v="0"/>
    <s v="Wild"/>
    <x v="0"/>
    <n v="3"/>
    <n v="1"/>
    <n v="2"/>
    <n v="2"/>
    <s v="BS"/>
  </r>
  <r>
    <n v="16"/>
    <x v="1"/>
    <n v="4"/>
    <x v="0"/>
    <n v="12"/>
    <x v="38"/>
    <d v="1899-12-30T15:10:00"/>
    <x v="20"/>
    <s v="On point at confluence of N. Arm and Brown's Slough"/>
    <s v="Gordon Estuary"/>
    <n v="1"/>
    <x v="1"/>
    <s v="Wild"/>
    <x v="0"/>
    <n v="2"/>
    <n v="1"/>
    <n v="2"/>
    <n v="14"/>
    <s v="BS"/>
  </r>
  <r>
    <n v="16"/>
    <x v="1"/>
    <n v="4"/>
    <x v="0"/>
    <n v="12"/>
    <x v="38"/>
    <d v="1899-12-30T15:10:00"/>
    <x v="20"/>
    <s v="On point at confluence of N. Arm and Brown's Slough"/>
    <s v="Gordon Estuary"/>
    <n v="1"/>
    <x v="2"/>
    <s v="Wild"/>
    <x v="1"/>
    <n v="8"/>
    <n v="1"/>
    <n v="5"/>
    <n v="4"/>
    <s v="BS"/>
  </r>
  <r>
    <n v="16"/>
    <x v="1"/>
    <n v="4"/>
    <x v="0"/>
    <n v="12"/>
    <x v="38"/>
    <d v="1899-12-30T15:10:00"/>
    <x v="20"/>
    <s v="On point at confluence of N. Arm and Brown's Slough"/>
    <s v="Gordon Estuary"/>
    <n v="1"/>
    <x v="3"/>
    <s v="Wild"/>
    <x v="1"/>
    <n v="9"/>
    <n v="1"/>
    <n v="5"/>
    <n v="4"/>
    <s v="BS"/>
  </r>
  <r>
    <n v="16"/>
    <x v="1"/>
    <n v="4"/>
    <x v="0"/>
    <n v="12"/>
    <x v="38"/>
    <d v="1899-12-30T15:10:00"/>
    <x v="20"/>
    <s v="On point at confluence of N. Arm and Brown's Slough"/>
    <s v="Gordon Estuary"/>
    <n v="1"/>
    <x v="5"/>
    <s v="Wild"/>
    <x v="2"/>
    <n v="15"/>
    <n v="1"/>
    <n v="4"/>
    <n v="3"/>
    <s v="BS"/>
  </r>
  <r>
    <n v="16"/>
    <x v="1"/>
    <n v="4"/>
    <x v="0"/>
    <n v="12"/>
    <x v="38"/>
    <d v="1899-12-30T15:45:00"/>
    <x v="19"/>
    <s v="South side of Site 6 culverts"/>
    <s v="Gordon Estuary"/>
    <n v="1"/>
    <x v="2"/>
    <s v="Wild"/>
    <x v="1"/>
    <n v="8"/>
    <n v="1"/>
    <n v="5"/>
    <n v="15"/>
    <s v="BS"/>
  </r>
  <r>
    <n v="16"/>
    <x v="1"/>
    <n v="4"/>
    <x v="0"/>
    <n v="12"/>
    <x v="38"/>
    <d v="1899-12-30T15:45:00"/>
    <x v="19"/>
    <s v="South side of Site 6 culverts"/>
    <s v="Gordon Estuary"/>
    <n v="1"/>
    <x v="3"/>
    <s v="Wild"/>
    <x v="1"/>
    <n v="9"/>
    <n v="1"/>
    <n v="5"/>
    <n v="37"/>
    <s v="BS"/>
  </r>
  <r>
    <n v="16"/>
    <x v="1"/>
    <n v="4"/>
    <x v="0"/>
    <n v="12"/>
    <x v="38"/>
    <d v="1899-12-30T15:45:00"/>
    <x v="19"/>
    <s v="South side of Site 6 culverts"/>
    <s v="Gordon Estuary"/>
    <n v="1"/>
    <x v="4"/>
    <s v="Wild"/>
    <x v="2"/>
    <n v="18"/>
    <n v="1"/>
    <n v="4"/>
    <n v="8"/>
    <s v="BS"/>
  </r>
  <r>
    <n v="16"/>
    <x v="1"/>
    <n v="4"/>
    <x v="0"/>
    <n v="12"/>
    <x v="38"/>
    <d v="1899-12-30T15:45:00"/>
    <x v="19"/>
    <s v="South side of Site 6 culverts"/>
    <s v="Gordon Estuary"/>
    <n v="1"/>
    <x v="5"/>
    <s v="Wild"/>
    <x v="2"/>
    <n v="15"/>
    <n v="1"/>
    <n v="4"/>
    <n v="4"/>
    <s v="BS"/>
  </r>
  <r>
    <n v="16"/>
    <x v="1"/>
    <n v="4"/>
    <x v="0"/>
    <n v="12"/>
    <x v="38"/>
    <d v="1899-12-30T16:14:00"/>
    <x v="12"/>
    <s v="Mouth of Site 7 inlet, north side"/>
    <s v="Gordon Estuary"/>
    <n v="1"/>
    <x v="2"/>
    <s v="Wild"/>
    <x v="1"/>
    <n v="8"/>
    <n v="1"/>
    <n v="5"/>
    <n v="3"/>
    <s v="BS"/>
  </r>
  <r>
    <n v="16"/>
    <x v="1"/>
    <n v="4"/>
    <x v="0"/>
    <n v="12"/>
    <x v="38"/>
    <d v="1899-12-30T16:14:00"/>
    <x v="12"/>
    <s v="Mouth of Site 7 inlet, north side"/>
    <s v="Gordon Estuary"/>
    <n v="1"/>
    <x v="3"/>
    <s v="Wild"/>
    <x v="4"/>
    <n v="9"/>
    <n v="1"/>
    <n v="99"/>
    <n v="8"/>
    <s v="BS"/>
  </r>
  <r>
    <n v="16"/>
    <x v="1"/>
    <n v="4"/>
    <x v="0"/>
    <n v="12"/>
    <x v="38"/>
    <d v="1899-12-30T16:14:00"/>
    <x v="12"/>
    <s v="Mouth of Site 7 inlet, north side"/>
    <s v="Gordon Estuary"/>
    <n v="1"/>
    <x v="4"/>
    <s v="Wild"/>
    <x v="2"/>
    <n v="18"/>
    <n v="1"/>
    <n v="4"/>
    <n v="3"/>
    <s v="BS"/>
  </r>
  <r>
    <n v="16"/>
    <x v="1"/>
    <n v="4"/>
    <x v="0"/>
    <n v="18"/>
    <x v="39"/>
    <d v="1899-12-30T15:30:00"/>
    <x v="27"/>
    <s v="Browns Slough Site 7 Inlet right tidal channel"/>
    <s v="Gordon Estuary"/>
    <n v="1"/>
    <x v="0"/>
    <s v="Wild"/>
    <x v="0"/>
    <n v="40"/>
    <s v="PS"/>
    <s v="Select tide"/>
    <n v="13"/>
    <s v="PS"/>
  </r>
  <r>
    <n v="16"/>
    <x v="1"/>
    <n v="4"/>
    <x v="0"/>
    <n v="18"/>
    <x v="39"/>
    <d v="1899-12-30T15:30:00"/>
    <x v="27"/>
    <s v="Browns Slough Site 7 Inlet right tidal channel"/>
    <s v="Gordon Estuary"/>
    <n v="1"/>
    <x v="3"/>
    <s v="Wild"/>
    <x v="1"/>
    <n v="40"/>
    <s v="PS"/>
    <s v="Select tide"/>
    <n v="25"/>
    <s v="PS"/>
  </r>
  <r>
    <n v="16"/>
    <x v="1"/>
    <n v="4"/>
    <x v="0"/>
    <n v="18"/>
    <x v="39"/>
    <d v="1899-12-30T15:30:00"/>
    <x v="16"/>
    <s v="Browns Slough Site 7 inlet left tidal channel"/>
    <s v="Gordon Estuary"/>
    <n v="1"/>
    <x v="0"/>
    <s v="Wild"/>
    <x v="0"/>
    <n v="58"/>
    <s v="PS"/>
    <s v="Select tide"/>
    <n v="40"/>
    <s v="PS"/>
  </r>
  <r>
    <n v="16"/>
    <x v="1"/>
    <n v="4"/>
    <x v="0"/>
    <n v="18"/>
    <x v="39"/>
    <d v="1899-12-30T15:30:00"/>
    <x v="16"/>
    <s v="Browns Slough Site 7 inlet left tidal channel"/>
    <s v="Gordon Estuary"/>
    <n v="1"/>
    <x v="3"/>
    <s v="Wild"/>
    <x v="1"/>
    <m/>
    <m/>
    <m/>
    <n v="58"/>
    <s v="PS"/>
  </r>
  <r>
    <n v="16"/>
    <x v="1"/>
    <n v="4"/>
    <x v="0"/>
    <n v="18"/>
    <x v="39"/>
    <d v="1899-12-30T16:10:00"/>
    <x v="25"/>
    <s v="Site 6, just upstream of bridge"/>
    <s v="Gordon Estuary"/>
    <n v="1"/>
    <x v="0"/>
    <s v="Wild"/>
    <x v="0"/>
    <n v="14"/>
    <s v="PS"/>
    <s v="Select tide"/>
    <n v="20"/>
    <s v="PS"/>
  </r>
  <r>
    <n v="16"/>
    <x v="1"/>
    <n v="4"/>
    <x v="0"/>
    <n v="18"/>
    <x v="39"/>
    <d v="1899-12-30T16:10:00"/>
    <x v="25"/>
    <s v="Site 6, just upstream of bridge"/>
    <s v="Gordon Estuary"/>
    <n v="1"/>
    <x v="3"/>
    <s v="Wild"/>
    <x v="1"/>
    <m/>
    <m/>
    <m/>
    <n v="14"/>
    <s v="PS"/>
  </r>
  <r>
    <n v="16"/>
    <x v="1"/>
    <n v="4"/>
    <x v="0"/>
    <n v="18"/>
    <x v="39"/>
    <d v="1899-12-30T16:10:00"/>
    <x v="25"/>
    <s v="Site 6, just upstream of bridge"/>
    <s v="Gordon Estuary"/>
    <n v="1"/>
    <x v="2"/>
    <s v="Wild"/>
    <x v="1"/>
    <n v="8"/>
    <n v="1"/>
    <n v="5"/>
    <n v="5"/>
    <s v="PS"/>
  </r>
  <r>
    <n v="16"/>
    <x v="1"/>
    <n v="4"/>
    <x v="0"/>
    <n v="18"/>
    <x v="39"/>
    <d v="1899-12-30T16:30:00"/>
    <x v="28"/>
    <s v="Site 6, at creek inflow (SE corner of marsh)"/>
    <s v="Gordon Estuary"/>
    <n v="1"/>
    <x v="0"/>
    <s v="Wild"/>
    <x v="0"/>
    <n v="5"/>
    <s v="PS"/>
    <s v="Select tide"/>
    <n v="3"/>
    <s v="OB"/>
  </r>
  <r>
    <n v="16"/>
    <x v="1"/>
    <n v="4"/>
    <x v="0"/>
    <n v="18"/>
    <x v="39"/>
    <d v="1899-12-30T16:20:00"/>
    <x v="26"/>
    <s v="Site 6, at upper logger station"/>
    <s v="Gordon Estuary"/>
    <n v="1"/>
    <x v="0"/>
    <s v="Wild"/>
    <x v="0"/>
    <n v="1"/>
    <s v="PS"/>
    <s v="Select tide"/>
    <n v="5"/>
    <s v="PS"/>
  </r>
  <r>
    <n v="16"/>
    <x v="1"/>
    <n v="4"/>
    <x v="0"/>
    <n v="18"/>
    <x v="39"/>
    <d v="1899-12-30T16:20:00"/>
    <x v="26"/>
    <s v="Site 6, at upper logger station"/>
    <s v="Gordon Estuary"/>
    <n v="1"/>
    <x v="2"/>
    <s v="Wild"/>
    <x v="1"/>
    <m/>
    <m/>
    <m/>
    <n v="1"/>
    <s v="PS"/>
  </r>
  <r>
    <n v="16"/>
    <x v="1"/>
    <n v="4"/>
    <x v="0"/>
    <n v="18"/>
    <x v="39"/>
    <d v="1899-12-30T16:20:00"/>
    <x v="26"/>
    <s v="Site 6, at upper logger station"/>
    <s v="Gordon Estuary"/>
    <n v="1"/>
    <x v="3"/>
    <s v="Wild"/>
    <x v="1"/>
    <m/>
    <m/>
    <m/>
    <n v="13"/>
    <s v="PS"/>
  </r>
  <r>
    <n v="16"/>
    <x v="1"/>
    <n v="4"/>
    <x v="0"/>
    <n v="18"/>
    <x v="39"/>
    <d v="1899-12-30T15:30:00"/>
    <x v="29"/>
    <s v="Site 5 main channel close to mouth"/>
    <s v="Gordon Estuary"/>
    <n v="1"/>
    <x v="0"/>
    <s v="Wild"/>
    <x v="0"/>
    <n v="2"/>
    <s v="PS"/>
    <s v="Select tide"/>
    <n v="8"/>
    <s v="PS"/>
  </r>
  <r>
    <n v="16"/>
    <x v="1"/>
    <n v="4"/>
    <x v="0"/>
    <n v="18"/>
    <x v="39"/>
    <d v="1899-12-30T15:30:00"/>
    <x v="29"/>
    <s v="Site 5 main channel close to mouth"/>
    <s v="Gordon Estuary"/>
    <n v="1"/>
    <x v="1"/>
    <s v="Wild"/>
    <x v="0"/>
    <n v="2"/>
    <s v="PS"/>
    <s v="Select tide"/>
    <n v="4"/>
    <s v="PS"/>
  </r>
  <r>
    <n v="16"/>
    <x v="1"/>
    <n v="4"/>
    <x v="0"/>
    <n v="18"/>
    <x v="39"/>
    <d v="1899-12-30T15:30:00"/>
    <x v="29"/>
    <s v="Site 5 main channel close to mouth"/>
    <s v="Gordon Estuary"/>
    <n v="1"/>
    <x v="9"/>
    <s v="Wild"/>
    <x v="0"/>
    <m/>
    <m/>
    <m/>
    <n v="1"/>
    <s v="PS"/>
  </r>
  <r>
    <n v="16"/>
    <x v="1"/>
    <n v="4"/>
    <x v="0"/>
    <n v="18"/>
    <x v="39"/>
    <d v="1899-12-30T15:30:00"/>
    <x v="29"/>
    <s v="Site 5 main channel close to mouth"/>
    <s v="Gordon Estuary"/>
    <n v="1"/>
    <x v="2"/>
    <s v="Wild"/>
    <x v="1"/>
    <m/>
    <m/>
    <m/>
    <n v="2"/>
    <s v="PS"/>
  </r>
  <r>
    <n v="16"/>
    <x v="1"/>
    <n v="4"/>
    <x v="0"/>
    <n v="18"/>
    <x v="39"/>
    <d v="1899-12-30T15:30:00"/>
    <x v="29"/>
    <s v="Site 5 main channel close to mouth"/>
    <s v="Gordon Estuary"/>
    <n v="1"/>
    <x v="3"/>
    <s v="Wild"/>
    <x v="1"/>
    <m/>
    <m/>
    <m/>
    <n v="130"/>
    <s v="PS"/>
  </r>
  <r>
    <n v="16"/>
    <x v="1"/>
    <n v="4"/>
    <x v="0"/>
    <n v="18"/>
    <x v="39"/>
    <d v="1899-12-30T14:07:00"/>
    <x v="12"/>
    <s v="Mouth of Site 7 inlet, north side"/>
    <s v="Gordon Estuary"/>
    <n v="1"/>
    <x v="0"/>
    <s v="Wild"/>
    <x v="0"/>
    <n v="3"/>
    <n v="1"/>
    <n v="2"/>
    <n v="1"/>
    <s v="BS"/>
  </r>
  <r>
    <n v="16"/>
    <x v="1"/>
    <n v="4"/>
    <x v="0"/>
    <n v="18"/>
    <x v="39"/>
    <d v="1899-12-30T14:07:00"/>
    <x v="12"/>
    <s v="Mouth of Site 7 inlet, north side"/>
    <s v="Gordon Estuary"/>
    <n v="1"/>
    <x v="1"/>
    <s v="Wild"/>
    <x v="0"/>
    <n v="2"/>
    <n v="1"/>
    <n v="2"/>
    <n v="2"/>
    <s v="BS"/>
  </r>
  <r>
    <n v="16"/>
    <x v="1"/>
    <n v="4"/>
    <x v="0"/>
    <n v="18"/>
    <x v="39"/>
    <d v="1899-12-30T14:07:00"/>
    <x v="12"/>
    <s v="Mouth of Site 7 inlet, north side"/>
    <s v="Gordon Estuary"/>
    <n v="1"/>
    <x v="2"/>
    <s v="Wild"/>
    <x v="1"/>
    <n v="8"/>
    <n v="1"/>
    <n v="5"/>
    <n v="15"/>
    <s v="BS"/>
  </r>
  <r>
    <n v="16"/>
    <x v="1"/>
    <n v="4"/>
    <x v="0"/>
    <n v="18"/>
    <x v="39"/>
    <d v="1899-12-30T14:07:00"/>
    <x v="12"/>
    <s v="Mouth of Site 7 inlet, north side"/>
    <s v="Gordon Estuary"/>
    <n v="1"/>
    <x v="4"/>
    <s v="Wild"/>
    <x v="2"/>
    <n v="18"/>
    <n v="1"/>
    <n v="4"/>
    <n v="20"/>
    <s v="BS"/>
  </r>
  <r>
    <n v="16"/>
    <x v="1"/>
    <n v="4"/>
    <x v="0"/>
    <n v="18"/>
    <x v="39"/>
    <d v="1899-12-30T14:07:00"/>
    <x v="12"/>
    <s v="Mouth of Site 7 inlet, north side"/>
    <s v="Gordon Estuary"/>
    <n v="1"/>
    <x v="5"/>
    <s v="Wild"/>
    <x v="2"/>
    <n v="15"/>
    <n v="1"/>
    <n v="4"/>
    <n v="1"/>
    <s v="BS"/>
  </r>
  <r>
    <n v="16"/>
    <x v="1"/>
    <n v="4"/>
    <x v="0"/>
    <n v="18"/>
    <x v="39"/>
    <d v="1899-12-30T14:07:00"/>
    <x v="12"/>
    <s v="Mouth of Site 7 inlet, north side"/>
    <s v="Gordon Estuary"/>
    <n v="1"/>
    <x v="14"/>
    <s v="Wild"/>
    <x v="1"/>
    <n v="6"/>
    <n v="1"/>
    <n v="5"/>
    <n v="4"/>
    <s v="BS"/>
  </r>
  <r>
    <n v="16"/>
    <x v="1"/>
    <n v="4"/>
    <x v="0"/>
    <n v="18"/>
    <x v="39"/>
    <d v="1899-12-30T14:07:00"/>
    <x v="12"/>
    <s v="Mouth of Site 7 inlet, north side"/>
    <s v="Gordon Estuary"/>
    <n v="1"/>
    <x v="6"/>
    <s v="Wild"/>
    <x v="2"/>
    <n v="11"/>
    <n v="1"/>
    <n v="4"/>
    <n v="2"/>
    <s v="BS"/>
  </r>
  <r>
    <n v="16"/>
    <x v="1"/>
    <n v="4"/>
    <x v="0"/>
    <n v="18"/>
    <x v="39"/>
    <d v="1899-12-30T14:07:00"/>
    <x v="12"/>
    <s v="Mouth of Site 7 inlet, north side"/>
    <s v="Gordon Estuary"/>
    <n v="1"/>
    <x v="10"/>
    <s v="Wild"/>
    <x v="2"/>
    <n v="13"/>
    <n v="1"/>
    <n v="4"/>
    <n v="2"/>
    <s v="BS"/>
  </r>
  <r>
    <n v="16"/>
    <x v="1"/>
    <n v="4"/>
    <x v="0"/>
    <n v="18"/>
    <x v="39"/>
    <d v="1899-12-30T14:53:00"/>
    <x v="20"/>
    <s v="On point at confluence of N. Arm and Brown's Slough"/>
    <s v="Gordon Estuary"/>
    <n v="1"/>
    <x v="3"/>
    <s v="Wild"/>
    <x v="1"/>
    <n v="9"/>
    <n v="1"/>
    <n v="5"/>
    <n v="75"/>
    <s v="BS"/>
  </r>
  <r>
    <n v="16"/>
    <x v="1"/>
    <n v="4"/>
    <x v="0"/>
    <n v="18"/>
    <x v="39"/>
    <d v="1899-12-30T14:53:00"/>
    <x v="20"/>
    <s v="On point at confluence of N. Arm and Brown's Slough"/>
    <s v="Gordon Estuary"/>
    <n v="1"/>
    <x v="0"/>
    <s v="Wild"/>
    <x v="0"/>
    <n v="3"/>
    <n v="1"/>
    <n v="2"/>
    <n v="3"/>
    <s v="BS"/>
  </r>
  <r>
    <n v="16"/>
    <x v="1"/>
    <n v="4"/>
    <x v="0"/>
    <n v="18"/>
    <x v="39"/>
    <d v="1899-12-30T14:53:00"/>
    <x v="20"/>
    <s v="On point at confluence of N. Arm and Brown's Slough"/>
    <s v="Gordon Estuary"/>
    <n v="1"/>
    <x v="1"/>
    <s v="Wild"/>
    <x v="0"/>
    <n v="2"/>
    <n v="1"/>
    <n v="2"/>
    <n v="3"/>
    <s v="BS"/>
  </r>
  <r>
    <n v="16"/>
    <x v="1"/>
    <n v="4"/>
    <x v="0"/>
    <n v="18"/>
    <x v="39"/>
    <d v="1899-12-30T14:53:00"/>
    <x v="20"/>
    <s v="On point at confluence of N. Arm and Brown's Slough"/>
    <s v="Gordon Estuary"/>
    <n v="1"/>
    <x v="2"/>
    <s v="Wild"/>
    <x v="1"/>
    <n v="8"/>
    <n v="1"/>
    <n v="5"/>
    <n v="25"/>
    <s v="BS"/>
  </r>
  <r>
    <n v="16"/>
    <x v="1"/>
    <n v="4"/>
    <x v="0"/>
    <n v="18"/>
    <x v="39"/>
    <d v="1899-12-30T14:53:00"/>
    <x v="20"/>
    <s v="On point at confluence of N. Arm and Brown's Slough"/>
    <s v="Gordon Estuary"/>
    <n v="1"/>
    <x v="3"/>
    <s v="Wild"/>
    <x v="1"/>
    <n v="9"/>
    <n v="1"/>
    <n v="5"/>
    <n v="3"/>
    <s v="BS"/>
  </r>
  <r>
    <n v="16"/>
    <x v="1"/>
    <n v="4"/>
    <x v="0"/>
    <n v="18"/>
    <x v="39"/>
    <d v="1899-12-30T14:53:00"/>
    <x v="20"/>
    <s v="On point at confluence of N. Arm and Brown's Slough"/>
    <s v="Gordon Estuary"/>
    <n v="1"/>
    <x v="4"/>
    <s v="Wild"/>
    <x v="2"/>
    <n v="18"/>
    <n v="1"/>
    <n v="4"/>
    <n v="1"/>
    <s v="BS"/>
  </r>
  <r>
    <n v="16"/>
    <x v="1"/>
    <n v="4"/>
    <x v="0"/>
    <n v="18"/>
    <x v="39"/>
    <d v="1899-12-30T14:53:00"/>
    <x v="20"/>
    <s v="On point at confluence of N. Arm and Brown's Slough"/>
    <s v="Gordon Estuary"/>
    <n v="1"/>
    <x v="5"/>
    <s v="Wild"/>
    <x v="2"/>
    <n v="15"/>
    <n v="1"/>
    <n v="4"/>
    <n v="6"/>
    <s v="BS"/>
  </r>
  <r>
    <n v="16"/>
    <x v="1"/>
    <n v="4"/>
    <x v="0"/>
    <n v="18"/>
    <x v="39"/>
    <d v="1899-12-30T14:30:00"/>
    <x v="19"/>
    <s v="South side of Site 6 culverts"/>
    <s v="Gordon Estuary"/>
    <n v="1"/>
    <x v="9"/>
    <s v="Wild"/>
    <x v="0"/>
    <n v="5"/>
    <n v="1"/>
    <n v="2"/>
    <n v="1"/>
    <s v="BS"/>
  </r>
  <r>
    <n v="16"/>
    <x v="1"/>
    <n v="4"/>
    <x v="0"/>
    <n v="18"/>
    <x v="39"/>
    <d v="1899-12-30T14:30:00"/>
    <x v="19"/>
    <s v="South side of Site 6 culverts"/>
    <s v="Gordon Estuary"/>
    <n v="1"/>
    <x v="1"/>
    <s v="Wild"/>
    <x v="0"/>
    <n v="2"/>
    <n v="1"/>
    <n v="2"/>
    <n v="1"/>
    <s v="BS"/>
  </r>
  <r>
    <n v="16"/>
    <x v="1"/>
    <n v="4"/>
    <x v="0"/>
    <n v="18"/>
    <x v="39"/>
    <d v="1899-12-30T14:30:00"/>
    <x v="19"/>
    <s v="South side of Site 6 culverts"/>
    <s v="Gordon Estuary"/>
    <n v="1"/>
    <x v="2"/>
    <s v="Wild"/>
    <x v="1"/>
    <n v="8"/>
    <n v="1"/>
    <n v="5"/>
    <n v="16"/>
    <s v="BS"/>
  </r>
  <r>
    <n v="16"/>
    <x v="1"/>
    <n v="4"/>
    <x v="0"/>
    <n v="18"/>
    <x v="39"/>
    <d v="1899-12-30T14:30:00"/>
    <x v="19"/>
    <s v="South side of Site 6 culverts"/>
    <s v="Gordon Estuary"/>
    <n v="1"/>
    <x v="3"/>
    <s v="Wild"/>
    <x v="1"/>
    <n v="9"/>
    <n v="1"/>
    <n v="5"/>
    <n v="31"/>
    <s v="BS"/>
  </r>
  <r>
    <n v="16"/>
    <x v="1"/>
    <n v="4"/>
    <x v="0"/>
    <n v="18"/>
    <x v="39"/>
    <d v="1899-12-30T14:30:00"/>
    <x v="19"/>
    <s v="South side of Site 6 culverts"/>
    <s v="Gordon Estuary"/>
    <n v="1"/>
    <x v="4"/>
    <s v="Wild"/>
    <x v="2"/>
    <n v="18"/>
    <n v="1"/>
    <n v="4"/>
    <n v="11"/>
    <s v="BS"/>
  </r>
  <r>
    <n v="16"/>
    <x v="1"/>
    <n v="4"/>
    <x v="0"/>
    <n v="18"/>
    <x v="39"/>
    <d v="1899-12-30T14:30:00"/>
    <x v="19"/>
    <s v="South side of Site 6 culverts"/>
    <s v="Gordon Estuary"/>
    <n v="1"/>
    <x v="5"/>
    <s v="Wild"/>
    <x v="2"/>
    <n v="15"/>
    <n v="1"/>
    <n v="4"/>
    <n v="11"/>
    <s v="BS"/>
  </r>
  <r>
    <n v="16"/>
    <x v="1"/>
    <n v="4"/>
    <x v="0"/>
    <n v="18"/>
    <x v="39"/>
    <d v="1899-12-30T14:30:00"/>
    <x v="19"/>
    <s v="South side of Site 6 culverts"/>
    <s v="Gordon Estuary"/>
    <n v="1"/>
    <x v="6"/>
    <s v="Wild"/>
    <x v="2"/>
    <n v="11"/>
    <n v="1"/>
    <n v="4"/>
    <n v="3"/>
    <s v="BS"/>
  </r>
  <r>
    <n v="17"/>
    <x v="1"/>
    <n v="4"/>
    <x v="0"/>
    <n v="19"/>
    <x v="40"/>
    <d v="1899-12-30T13:30:00"/>
    <x v="30"/>
    <s v="Gordon R. Site 1, Channel A at Gordon R."/>
    <s v="Gordon Estuary"/>
    <n v="1"/>
    <x v="9"/>
    <s v="Wild"/>
    <x v="0"/>
    <m/>
    <m/>
    <m/>
    <n v="2"/>
    <s v="PS"/>
  </r>
  <r>
    <n v="17"/>
    <x v="1"/>
    <n v="4"/>
    <x v="0"/>
    <n v="19"/>
    <x v="40"/>
    <d v="1899-12-30T13:30:00"/>
    <x v="30"/>
    <s v="Gordon R. Site 1, Channel A at Gordon R."/>
    <s v="Gordon Estuary"/>
    <n v="1"/>
    <x v="0"/>
    <s v="Wild"/>
    <x v="0"/>
    <m/>
    <m/>
    <m/>
    <n v="15"/>
    <s v="PS"/>
  </r>
  <r>
    <n v="17"/>
    <x v="1"/>
    <n v="4"/>
    <x v="0"/>
    <n v="19"/>
    <x v="40"/>
    <d v="1899-12-30T14:00:00"/>
    <x v="31"/>
    <s v="Gordon R. Site 1, Channel B at Gordon R."/>
    <s v="Gordon Estuary"/>
    <n v="1"/>
    <x v="0"/>
    <s v="Wild"/>
    <x v="0"/>
    <m/>
    <m/>
    <m/>
    <n v="1"/>
    <s v="PS"/>
  </r>
  <r>
    <n v="17"/>
    <x v="1"/>
    <n v="4"/>
    <x v="0"/>
    <n v="19"/>
    <x v="40"/>
    <d v="1899-12-30T14:20:00"/>
    <x v="32"/>
    <s v="Gordon R. Site 1, Channel B 60 m in"/>
    <s v="Gordon Estuary"/>
    <n v="1"/>
    <x v="0"/>
    <s v="Wild"/>
    <x v="0"/>
    <m/>
    <m/>
    <m/>
    <n v="2"/>
    <s v="PS"/>
  </r>
  <r>
    <n v="17"/>
    <x v="1"/>
    <n v="4"/>
    <x v="0"/>
    <n v="19"/>
    <x v="40"/>
    <d v="1899-12-30T15:00:00"/>
    <x v="33"/>
    <s v="Gordon R. Site 1, Channel A 250 m in"/>
    <s v="Gordon Estuary"/>
    <n v="1"/>
    <x v="3"/>
    <s v="Wild"/>
    <x v="1"/>
    <n v="41"/>
    <s v="PS"/>
    <s v="Select tide"/>
    <n v="2"/>
    <s v="PS"/>
  </r>
  <r>
    <n v="17"/>
    <x v="1"/>
    <n v="4"/>
    <x v="0"/>
    <n v="19"/>
    <x v="40"/>
    <d v="1899-12-30T15:00:00"/>
    <x v="33"/>
    <s v="Gordon R. Site 1, Channel A 250 m in"/>
    <s v="Gordon Estuary"/>
    <n v="1"/>
    <x v="0"/>
    <s v="Wild"/>
    <x v="0"/>
    <m/>
    <m/>
    <m/>
    <n v="41"/>
    <s v="PS"/>
  </r>
  <r>
    <n v="18"/>
    <x v="1"/>
    <n v="4"/>
    <x v="0"/>
    <n v="26"/>
    <x v="41"/>
    <d v="1899-12-30T11:00:00"/>
    <x v="16"/>
    <s v="Browns Slough Site 7 inlet left tidal channel"/>
    <s v="Gordon Estuary"/>
    <n v="1"/>
    <x v="0"/>
    <s v="Wild"/>
    <x v="0"/>
    <m/>
    <m/>
    <m/>
    <n v="6"/>
    <s v="PS"/>
  </r>
  <r>
    <n v="18"/>
    <x v="1"/>
    <n v="4"/>
    <x v="0"/>
    <n v="26"/>
    <x v="41"/>
    <d v="1899-12-30T11:00:00"/>
    <x v="16"/>
    <s v="Browns Slough Site 7 inlet left tidal channel"/>
    <s v="Gordon Estuary"/>
    <n v="1"/>
    <x v="3"/>
    <s v="Wild"/>
    <x v="1"/>
    <m/>
    <m/>
    <m/>
    <n v="11"/>
    <s v="PS"/>
  </r>
  <r>
    <n v="18"/>
    <x v="1"/>
    <n v="4"/>
    <x v="0"/>
    <n v="26"/>
    <x v="41"/>
    <d v="1899-12-30T12:36:00"/>
    <x v="25"/>
    <s v="Site 6, just upstream of bridge"/>
    <s v="Gordon Estuary"/>
    <n v="1"/>
    <x v="0"/>
    <s v="Wild"/>
    <x v="0"/>
    <m/>
    <m/>
    <m/>
    <n v="13"/>
    <s v="PS"/>
  </r>
  <r>
    <n v="18"/>
    <x v="1"/>
    <n v="4"/>
    <x v="0"/>
    <n v="26"/>
    <x v="41"/>
    <d v="1899-12-30T12:36:00"/>
    <x v="25"/>
    <s v="Site 6, just upstream of bridge"/>
    <s v="Gordon Estuary"/>
    <n v="1"/>
    <x v="2"/>
    <s v="Wild"/>
    <x v="1"/>
    <m/>
    <m/>
    <m/>
    <n v="1"/>
    <s v="PS"/>
  </r>
  <r>
    <n v="18"/>
    <x v="1"/>
    <n v="4"/>
    <x v="0"/>
    <n v="26"/>
    <x v="41"/>
    <d v="1899-12-30T12:36:00"/>
    <x v="25"/>
    <s v="Site 6, just upstream of bridge"/>
    <s v="Gordon Estuary"/>
    <n v="1"/>
    <x v="3"/>
    <s v="Wild"/>
    <x v="1"/>
    <m/>
    <m/>
    <m/>
    <n v="2"/>
    <s v="PS"/>
  </r>
  <r>
    <n v="18"/>
    <x v="1"/>
    <n v="4"/>
    <x v="0"/>
    <n v="26"/>
    <x v="41"/>
    <d v="1899-12-30T13:30:00"/>
    <x v="26"/>
    <s v="Site 6, at upper logger station"/>
    <s v="Gordon Estuary"/>
    <n v="1"/>
    <x v="0"/>
    <s v="Wild"/>
    <x v="0"/>
    <m/>
    <m/>
    <m/>
    <n v="20"/>
    <s v="PS"/>
  </r>
  <r>
    <n v="18"/>
    <x v="1"/>
    <n v="4"/>
    <x v="0"/>
    <n v="26"/>
    <x v="41"/>
    <d v="1899-12-30T13:30:00"/>
    <x v="26"/>
    <s v="Site 6, at upper logger station"/>
    <s v="Gordon Estuary"/>
    <n v="1"/>
    <x v="2"/>
    <s v="Wild"/>
    <x v="1"/>
    <m/>
    <m/>
    <m/>
    <n v="4"/>
    <s v="PS"/>
  </r>
  <r>
    <n v="18"/>
    <x v="1"/>
    <n v="4"/>
    <x v="0"/>
    <n v="26"/>
    <x v="41"/>
    <d v="1899-12-30T13:30:00"/>
    <x v="26"/>
    <s v="Site 6, at upper logger station"/>
    <s v="Gordon Estuary"/>
    <n v="1"/>
    <x v="3"/>
    <s v="Wild"/>
    <x v="1"/>
    <m/>
    <m/>
    <m/>
    <n v="46"/>
    <s v="PS"/>
  </r>
  <r>
    <n v="18"/>
    <x v="1"/>
    <n v="4"/>
    <x v="0"/>
    <n v="26"/>
    <x v="41"/>
    <d v="1899-12-30T13:50:00"/>
    <x v="28"/>
    <s v="Site 6, at creek inflow (SE corner of marsh)"/>
    <s v="Gordon Estuary"/>
    <n v="1"/>
    <x v="0"/>
    <s v="Wild"/>
    <x v="0"/>
    <m/>
    <m/>
    <m/>
    <n v="18"/>
    <s v="PS"/>
  </r>
  <r>
    <n v="18"/>
    <x v="1"/>
    <n v="4"/>
    <x v="0"/>
    <n v="26"/>
    <x v="41"/>
    <d v="1899-12-30T13:50:00"/>
    <x v="28"/>
    <s v="Site 6, at creek inflow (SE corner of marsh)"/>
    <s v="Gordon Estuary"/>
    <n v="1"/>
    <x v="3"/>
    <s v="Wild"/>
    <x v="1"/>
    <m/>
    <m/>
    <m/>
    <n v="10"/>
    <s v="PS"/>
  </r>
  <r>
    <n v="18"/>
    <x v="1"/>
    <n v="4"/>
    <x v="0"/>
    <n v="26"/>
    <x v="41"/>
    <d v="1899-12-30T15:20:00"/>
    <x v="13"/>
    <s v="Q02, Site 5 natural marsh middle channel"/>
    <s v="Gordon Estuary"/>
    <n v="1"/>
    <x v="1"/>
    <s v="Wild"/>
    <x v="0"/>
    <m/>
    <m/>
    <m/>
    <n v="2"/>
    <s v="PS"/>
  </r>
  <r>
    <n v="18"/>
    <x v="1"/>
    <n v="4"/>
    <x v="0"/>
    <n v="26"/>
    <x v="41"/>
    <d v="1899-12-30T15:20:00"/>
    <x v="13"/>
    <s v="Q02, Site 5 natural marsh middle channel"/>
    <s v="Gordon Estuary"/>
    <n v="1"/>
    <x v="0"/>
    <s v="Wild"/>
    <x v="0"/>
    <m/>
    <m/>
    <m/>
    <n v="7"/>
    <s v="PS"/>
  </r>
  <r>
    <n v="18"/>
    <x v="1"/>
    <n v="4"/>
    <x v="0"/>
    <n v="26"/>
    <x v="41"/>
    <d v="1899-12-30T15:20:00"/>
    <x v="13"/>
    <s v="Q02, Site 5 natural marsh middle channel"/>
    <s v="Gordon Estuary"/>
    <n v="1"/>
    <x v="3"/>
    <s v="Wild"/>
    <x v="1"/>
    <m/>
    <m/>
    <m/>
    <n v="3"/>
    <s v="PS"/>
  </r>
  <r>
    <n v="18"/>
    <x v="1"/>
    <n v="4"/>
    <x v="0"/>
    <n v="26"/>
    <x v="41"/>
    <d v="1899-12-30T16:00:00"/>
    <x v="34"/>
    <s v="Q03, Site 5 natural marsh middle channel"/>
    <s v="Gordon Estuary"/>
    <n v="1"/>
    <x v="0"/>
    <s v="Wild"/>
    <x v="0"/>
    <m/>
    <m/>
    <m/>
    <n v="15"/>
    <s v="PS"/>
  </r>
  <r>
    <n v="18"/>
    <x v="1"/>
    <n v="4"/>
    <x v="0"/>
    <n v="26"/>
    <x v="41"/>
    <d v="1899-12-30T16:00:00"/>
    <x v="34"/>
    <s v="Q03, Site 5 natural marsh middle channel"/>
    <s v="Gordon Estuary"/>
    <n v="1"/>
    <x v="3"/>
    <s v="Wild"/>
    <x v="1"/>
    <m/>
    <m/>
    <m/>
    <n v="2"/>
    <s v="PS"/>
  </r>
  <r>
    <n v="18"/>
    <x v="1"/>
    <n v="4"/>
    <x v="0"/>
    <n v="26"/>
    <x v="41"/>
    <d v="1899-12-30T10:35:00"/>
    <x v="19"/>
    <s v="South side of Site 6 culverts"/>
    <s v="Gordon Estuary"/>
    <n v="1"/>
    <x v="2"/>
    <s v="Wild"/>
    <x v="1"/>
    <n v="8"/>
    <n v="1"/>
    <n v="5"/>
    <n v="10"/>
    <s v="BS"/>
  </r>
  <r>
    <n v="18"/>
    <x v="1"/>
    <n v="4"/>
    <x v="0"/>
    <n v="26"/>
    <x v="41"/>
    <d v="1899-12-30T10:35:00"/>
    <x v="19"/>
    <s v="South side of Site 6 culverts"/>
    <s v="Gordon Estuary"/>
    <n v="1"/>
    <x v="4"/>
    <s v="Wild"/>
    <x v="2"/>
    <n v="18"/>
    <n v="1"/>
    <n v="4"/>
    <n v="3"/>
    <s v="BS"/>
  </r>
  <r>
    <n v="18"/>
    <x v="1"/>
    <n v="4"/>
    <x v="0"/>
    <n v="26"/>
    <x v="41"/>
    <d v="1899-12-30T10:35:00"/>
    <x v="19"/>
    <s v="South side of Site 6 culverts"/>
    <s v="Gordon Estuary"/>
    <n v="1"/>
    <x v="5"/>
    <s v="Wild"/>
    <x v="2"/>
    <n v="15"/>
    <n v="1"/>
    <n v="4"/>
    <n v="3"/>
    <s v="BS"/>
  </r>
  <r>
    <n v="18"/>
    <x v="1"/>
    <n v="4"/>
    <x v="0"/>
    <n v="26"/>
    <x v="41"/>
    <d v="1899-12-30T10:35:00"/>
    <x v="19"/>
    <s v="South side of Site 6 culverts"/>
    <s v="Gordon Estuary"/>
    <n v="1"/>
    <x v="6"/>
    <s v="Wild"/>
    <x v="2"/>
    <n v="11"/>
    <n v="1"/>
    <n v="4"/>
    <n v="4"/>
    <s v="BS"/>
  </r>
  <r>
    <n v="18"/>
    <x v="1"/>
    <n v="4"/>
    <x v="0"/>
    <n v="26"/>
    <x v="41"/>
    <d v="1899-12-30T14:00:00"/>
    <x v="12"/>
    <s v="Mouth of Site 7 inlet, north side"/>
    <s v="Gordon Estuary"/>
    <n v="1"/>
    <x v="0"/>
    <s v="Wild"/>
    <x v="0"/>
    <n v="3"/>
    <n v="1"/>
    <n v="2"/>
    <n v="1"/>
    <s v="BS"/>
  </r>
  <r>
    <n v="18"/>
    <x v="1"/>
    <n v="4"/>
    <x v="0"/>
    <n v="26"/>
    <x v="41"/>
    <d v="1899-12-30T14:00:00"/>
    <x v="12"/>
    <s v="Mouth of Site 7 inlet, north side"/>
    <s v="Gordon Estuary"/>
    <n v="1"/>
    <x v="2"/>
    <s v="Wild"/>
    <x v="1"/>
    <n v="8"/>
    <n v="1"/>
    <n v="5"/>
    <n v="5"/>
    <s v="BS"/>
  </r>
  <r>
    <n v="18"/>
    <x v="1"/>
    <n v="4"/>
    <x v="0"/>
    <n v="26"/>
    <x v="41"/>
    <d v="1899-12-30T14:00:00"/>
    <x v="12"/>
    <s v="Mouth of Site 7 inlet, north side"/>
    <s v="Gordon Estuary"/>
    <n v="1"/>
    <x v="4"/>
    <s v="Wild"/>
    <x v="2"/>
    <n v="18"/>
    <n v="1"/>
    <n v="4"/>
    <n v="5"/>
    <s v="BS"/>
  </r>
  <r>
    <n v="18"/>
    <x v="1"/>
    <n v="4"/>
    <x v="0"/>
    <n v="26"/>
    <x v="41"/>
    <d v="1899-12-30T14:00:00"/>
    <x v="12"/>
    <s v="Mouth of Site 7 inlet, north side"/>
    <s v="Gordon Estuary"/>
    <n v="1"/>
    <x v="5"/>
    <s v="Wild"/>
    <x v="2"/>
    <n v="15"/>
    <n v="1"/>
    <n v="4"/>
    <n v="4"/>
    <s v="BS"/>
  </r>
  <r>
    <n v="18"/>
    <x v="1"/>
    <n v="4"/>
    <x v="0"/>
    <n v="26"/>
    <x v="41"/>
    <d v="1899-12-30T14:00:00"/>
    <x v="12"/>
    <s v="Mouth of Site 7 inlet, north side"/>
    <s v="Gordon Estuary"/>
    <n v="1"/>
    <x v="6"/>
    <s v="Wild"/>
    <x v="2"/>
    <n v="11"/>
    <n v="1"/>
    <n v="4"/>
    <n v="1"/>
    <s v="BS"/>
  </r>
  <r>
    <n v="18"/>
    <x v="1"/>
    <n v="4"/>
    <x v="0"/>
    <n v="26"/>
    <x v="41"/>
    <d v="1899-12-30T14:00:00"/>
    <x v="12"/>
    <s v="Mouth of Site 7 inlet, north side"/>
    <s v="Gordon Estuary"/>
    <n v="1"/>
    <x v="10"/>
    <s v="Wild"/>
    <x v="2"/>
    <n v="13"/>
    <n v="1"/>
    <n v="4"/>
    <n v="29"/>
    <s v="BS"/>
  </r>
  <r>
    <n v="18"/>
    <x v="1"/>
    <n v="4"/>
    <x v="0"/>
    <n v="26"/>
    <x v="41"/>
    <d v="1899-12-30T14:15:00"/>
    <x v="20"/>
    <s v="On point at confluence of N. Arm and Brown's Slough"/>
    <s v="Gordon Estuary"/>
    <n v="1"/>
    <x v="0"/>
    <s v="Wild"/>
    <x v="0"/>
    <n v="28"/>
    <s v="BS"/>
    <s v="Select tide"/>
    <n v="28"/>
    <s v="BS"/>
  </r>
  <r>
    <n v="18"/>
    <x v="1"/>
    <n v="4"/>
    <x v="0"/>
    <n v="26"/>
    <x v="41"/>
    <d v="1899-12-30T14:15:00"/>
    <x v="20"/>
    <s v="On point at confluence of N. Arm and Brown's Slough"/>
    <s v="Gordon Estuary"/>
    <n v="1"/>
    <x v="1"/>
    <s v="Wild"/>
    <x v="0"/>
    <n v="2"/>
    <n v="1"/>
    <n v="2"/>
    <n v="1"/>
    <s v="BS"/>
  </r>
  <r>
    <n v="18"/>
    <x v="1"/>
    <n v="4"/>
    <x v="0"/>
    <n v="26"/>
    <x v="41"/>
    <d v="1899-12-30T14:15:00"/>
    <x v="20"/>
    <s v="On point at confluence of N. Arm and Brown's Slough"/>
    <s v="Gordon Estuary"/>
    <n v="1"/>
    <x v="2"/>
    <s v="Wild"/>
    <x v="1"/>
    <n v="5"/>
    <s v="BS"/>
    <s v="Select tide"/>
    <n v="5"/>
    <s v="BS"/>
  </r>
  <r>
    <n v="18"/>
    <x v="1"/>
    <n v="4"/>
    <x v="0"/>
    <n v="26"/>
    <x v="41"/>
    <d v="1899-12-30T14:15:00"/>
    <x v="20"/>
    <s v="On point at confluence of N. Arm and Brown's Slough"/>
    <s v="Gordon Estuary"/>
    <n v="1"/>
    <x v="3"/>
    <s v="Wild"/>
    <x v="1"/>
    <n v="7"/>
    <s v="BS"/>
    <s v="Select tide"/>
    <n v="7"/>
    <s v="BS"/>
  </r>
  <r>
    <n v="18"/>
    <x v="1"/>
    <n v="4"/>
    <x v="0"/>
    <n v="26"/>
    <x v="41"/>
    <d v="1899-12-30T14:15:00"/>
    <x v="20"/>
    <s v="On point at confluence of N. Arm and Brown's Slough"/>
    <s v="Gordon Estuary"/>
    <n v="1"/>
    <x v="5"/>
    <s v="Wild"/>
    <x v="2"/>
    <n v="5"/>
    <s v="BS"/>
    <s v="Select tide"/>
    <n v="5"/>
    <s v="BS"/>
  </r>
  <r>
    <n v="18"/>
    <x v="1"/>
    <n v="4"/>
    <x v="0"/>
    <n v="26"/>
    <x v="41"/>
    <d v="1899-12-30T14:15:00"/>
    <x v="20"/>
    <s v="On point at confluence of N. Arm and Brown's Slough"/>
    <s v="Gordon Estuary"/>
    <n v="1"/>
    <x v="6"/>
    <s v="Wild"/>
    <x v="2"/>
    <n v="2"/>
    <s v="BS"/>
    <s v="Select tide"/>
    <n v="2"/>
    <s v="BS"/>
  </r>
  <r>
    <n v="18"/>
    <x v="1"/>
    <n v="4"/>
    <x v="0"/>
    <n v="26"/>
    <x v="41"/>
    <d v="1899-12-30T14:35:00"/>
    <x v="35"/>
    <s v="Gravel bar on Gordon at Site 1"/>
    <s v="Gordon Estuary"/>
    <n v="1"/>
    <x v="1"/>
    <s v="Wild"/>
    <x v="0"/>
    <n v="3"/>
    <s v="BS"/>
    <s v="Select tide"/>
    <n v="3"/>
    <s v="BS"/>
  </r>
  <r>
    <n v="18"/>
    <x v="1"/>
    <n v="4"/>
    <x v="0"/>
    <n v="26"/>
    <x v="41"/>
    <d v="1899-12-30T14:35:00"/>
    <x v="35"/>
    <s v="Gravel bar on Gordon at Site 1"/>
    <s v="Gordon Estuary"/>
    <n v="1"/>
    <x v="9"/>
    <s v="Wild"/>
    <x v="0"/>
    <n v="1"/>
    <s v="BS"/>
    <s v="Select tide"/>
    <n v="1"/>
    <s v="BS"/>
  </r>
  <r>
    <n v="18"/>
    <x v="1"/>
    <n v="4"/>
    <x v="0"/>
    <n v="26"/>
    <x v="41"/>
    <d v="1899-12-30T14:35:00"/>
    <x v="35"/>
    <s v="Gravel bar on Gordon at Site 1"/>
    <s v="Gordon Estuary"/>
    <n v="1"/>
    <x v="0"/>
    <s v="Wild"/>
    <x v="0"/>
    <n v="412"/>
    <s v="BS"/>
    <s v="Select tide"/>
    <n v="412"/>
    <s v="BS"/>
  </r>
  <r>
    <n v="18"/>
    <x v="1"/>
    <n v="4"/>
    <x v="0"/>
    <n v="26"/>
    <x v="41"/>
    <d v="1899-12-30T14:35:00"/>
    <x v="35"/>
    <s v="Gravel bar on Gordon at Site 1"/>
    <s v="Gordon Estuary"/>
    <n v="1"/>
    <x v="2"/>
    <s v="Wild"/>
    <x v="1"/>
    <n v="8"/>
    <s v="BS"/>
    <s v="Select tide"/>
    <n v="8"/>
    <s v="BS"/>
  </r>
  <r>
    <n v="19"/>
    <x v="1"/>
    <n v="5"/>
    <x v="1"/>
    <n v="3"/>
    <x v="42"/>
    <d v="1899-12-30T11:30:00"/>
    <x v="29"/>
    <s v="Site 5 main channel close to mouth"/>
    <s v="Gordon Estuary"/>
    <n v="1"/>
    <x v="0"/>
    <s v="Wild"/>
    <x v="0"/>
    <m/>
    <m/>
    <m/>
    <n v="2"/>
    <s v="PS"/>
  </r>
  <r>
    <n v="19"/>
    <x v="1"/>
    <n v="5"/>
    <x v="1"/>
    <n v="3"/>
    <x v="42"/>
    <d v="1899-12-30T11:30:00"/>
    <x v="22"/>
    <s v="Site 5 main channel where stump sland channel comes in"/>
    <s v="Gordon Estuary"/>
    <n v="1"/>
    <x v="0"/>
    <s v="Wild"/>
    <x v="0"/>
    <m/>
    <m/>
    <m/>
    <n v="8"/>
    <s v="PS"/>
  </r>
  <r>
    <n v="19"/>
    <x v="1"/>
    <n v="5"/>
    <x v="1"/>
    <n v="3"/>
    <x v="42"/>
    <d v="1899-12-30T12:20:00"/>
    <x v="25"/>
    <s v="Site 6, just upstream of bridge"/>
    <s v="Gordon Estuary"/>
    <n v="1"/>
    <x v="0"/>
    <s v="Wild"/>
    <x v="0"/>
    <m/>
    <m/>
    <m/>
    <n v="8"/>
    <s v="PS"/>
  </r>
  <r>
    <n v="19"/>
    <x v="1"/>
    <n v="5"/>
    <x v="1"/>
    <n v="3"/>
    <x v="42"/>
    <d v="1899-12-30T12:20:00"/>
    <x v="25"/>
    <s v="Site 6, just upstream of bridge"/>
    <s v="Gordon Estuary"/>
    <n v="1"/>
    <x v="2"/>
    <s v="Wild"/>
    <x v="1"/>
    <m/>
    <m/>
    <m/>
    <n v="3"/>
    <s v="PS"/>
  </r>
  <r>
    <n v="19"/>
    <x v="1"/>
    <n v="5"/>
    <x v="1"/>
    <n v="3"/>
    <x v="42"/>
    <d v="1899-12-30T12:20:00"/>
    <x v="25"/>
    <s v="Site 6, just upstream of bridge"/>
    <s v="Gordon Estuary"/>
    <n v="1"/>
    <x v="3"/>
    <s v="Wild"/>
    <x v="1"/>
    <m/>
    <m/>
    <m/>
    <n v="2"/>
    <s v="PS"/>
  </r>
  <r>
    <n v="19"/>
    <x v="1"/>
    <n v="5"/>
    <x v="1"/>
    <n v="3"/>
    <x v="42"/>
    <d v="1899-12-30T13:00:00"/>
    <x v="36"/>
    <s v="Site 6, straight channel"/>
    <s v="Gordon Estuary"/>
    <n v="1"/>
    <x v="2"/>
    <s v="Wild"/>
    <x v="1"/>
    <m/>
    <m/>
    <m/>
    <n v="5"/>
    <s v="PS"/>
  </r>
  <r>
    <n v="19"/>
    <x v="1"/>
    <n v="5"/>
    <x v="1"/>
    <n v="3"/>
    <x v="42"/>
    <d v="1899-12-30T13:00:00"/>
    <x v="36"/>
    <s v="Site 6, straight channel"/>
    <s v="Gordon Estuary"/>
    <n v="1"/>
    <x v="3"/>
    <s v="Wild"/>
    <x v="1"/>
    <m/>
    <m/>
    <m/>
    <n v="1"/>
    <s v="PS"/>
  </r>
  <r>
    <n v="19"/>
    <x v="1"/>
    <n v="5"/>
    <x v="1"/>
    <n v="3"/>
    <x v="42"/>
    <d v="1899-12-30T13:20:00"/>
    <x v="36"/>
    <s v="Site 6, straight channel"/>
    <s v="Gordon Estuary"/>
    <n v="1"/>
    <x v="0"/>
    <s v="Wild"/>
    <x v="0"/>
    <m/>
    <m/>
    <m/>
    <n v="5"/>
    <s v="PS"/>
  </r>
  <r>
    <n v="19"/>
    <x v="1"/>
    <n v="5"/>
    <x v="1"/>
    <n v="3"/>
    <x v="42"/>
    <d v="1899-12-30T14:00:00"/>
    <x v="26"/>
    <s v="Site 6, at upper logger station"/>
    <s v="Gordon Estuary"/>
    <n v="1"/>
    <x v="2"/>
    <s v="Wild"/>
    <x v="1"/>
    <m/>
    <m/>
    <m/>
    <n v="1"/>
    <s v="PS"/>
  </r>
  <r>
    <n v="19"/>
    <x v="1"/>
    <n v="5"/>
    <x v="1"/>
    <n v="3"/>
    <x v="42"/>
    <d v="1899-12-30T14:00:00"/>
    <x v="26"/>
    <s v="Site 6, at upper logger station"/>
    <s v="Gordon Estuary"/>
    <n v="1"/>
    <x v="3"/>
    <s v="Wild"/>
    <x v="1"/>
    <m/>
    <m/>
    <m/>
    <n v="87"/>
    <s v="PS"/>
  </r>
  <r>
    <n v="19"/>
    <x v="1"/>
    <n v="5"/>
    <x v="1"/>
    <n v="3"/>
    <x v="42"/>
    <d v="1899-12-30T14:00:00"/>
    <x v="26"/>
    <s v="Site 6, at upper logger station"/>
    <s v="Gordon Estuary"/>
    <n v="1"/>
    <x v="0"/>
    <s v="Wild"/>
    <x v="0"/>
    <m/>
    <m/>
    <m/>
    <n v="60"/>
    <s v="PS"/>
  </r>
  <r>
    <n v="19"/>
    <x v="1"/>
    <n v="5"/>
    <x v="1"/>
    <n v="3"/>
    <x v="42"/>
    <d v="1899-12-30T15:00:00"/>
    <x v="16"/>
    <s v="Browns Slough Site 7 inlet left tidal channel"/>
    <s v="Gordon Estuary"/>
    <n v="1"/>
    <x v="0"/>
    <s v="Wild"/>
    <x v="0"/>
    <m/>
    <m/>
    <m/>
    <n v="17"/>
    <s v="PS"/>
  </r>
  <r>
    <n v="19"/>
    <x v="1"/>
    <n v="5"/>
    <x v="1"/>
    <n v="3"/>
    <x v="42"/>
    <d v="1899-12-30T15:00:00"/>
    <x v="16"/>
    <s v="Browns Slough Site 7 inlet left tidal channel"/>
    <s v="Gordon Estuary"/>
    <n v="1"/>
    <x v="3"/>
    <s v="Wild"/>
    <x v="1"/>
    <m/>
    <m/>
    <m/>
    <n v="18"/>
    <s v="PS"/>
  </r>
  <r>
    <n v="19"/>
    <x v="1"/>
    <n v="5"/>
    <x v="1"/>
    <n v="3"/>
    <x v="42"/>
    <d v="1899-12-30T11:53:00"/>
    <x v="35"/>
    <s v="Gravel bar on Gordon at Site 1"/>
    <s v="Gordon Estuary"/>
    <n v="1"/>
    <x v="0"/>
    <s v="Wild"/>
    <x v="0"/>
    <n v="3"/>
    <n v="1"/>
    <n v="2"/>
    <n v="20"/>
    <s v="BS"/>
  </r>
  <r>
    <n v="19"/>
    <x v="1"/>
    <n v="5"/>
    <x v="1"/>
    <n v="3"/>
    <x v="42"/>
    <d v="1899-12-30T11:53:00"/>
    <x v="35"/>
    <s v="Gravel bar on Gordon at Site 1"/>
    <s v="Gordon Estuary"/>
    <n v="1"/>
    <x v="9"/>
    <s v="Wild"/>
    <x v="0"/>
    <n v="5"/>
    <n v="1"/>
    <n v="2"/>
    <n v="3"/>
    <s v="BS"/>
  </r>
  <r>
    <n v="19"/>
    <x v="1"/>
    <n v="5"/>
    <x v="1"/>
    <n v="3"/>
    <x v="42"/>
    <d v="1899-12-30T11:53:00"/>
    <x v="35"/>
    <s v="Gravel bar on Gordon at Site 1"/>
    <s v="Gordon Estuary"/>
    <n v="1"/>
    <x v="2"/>
    <s v="Wild"/>
    <x v="1"/>
    <n v="8"/>
    <n v="1"/>
    <n v="5"/>
    <n v="2"/>
    <s v="BS"/>
  </r>
  <r>
    <n v="19"/>
    <x v="1"/>
    <n v="5"/>
    <x v="1"/>
    <n v="3"/>
    <x v="42"/>
    <d v="1899-12-30T13:11:00"/>
    <x v="20"/>
    <s v="On point at confluence of N. Arm and Brown's Slough"/>
    <s v="Gordon Estuary"/>
    <n v="1"/>
    <x v="9"/>
    <s v="Wild"/>
    <x v="0"/>
    <n v="5"/>
    <n v="1"/>
    <n v="2"/>
    <n v="6"/>
    <s v="BS"/>
  </r>
  <r>
    <n v="19"/>
    <x v="1"/>
    <n v="5"/>
    <x v="1"/>
    <n v="3"/>
    <x v="42"/>
    <d v="1899-12-30T13:11:00"/>
    <x v="20"/>
    <s v="On point at confluence of N. Arm and Brown's Slough"/>
    <s v="Gordon Estuary"/>
    <n v="1"/>
    <x v="0"/>
    <s v="Wild"/>
    <x v="0"/>
    <n v="3"/>
    <n v="1"/>
    <n v="2"/>
    <n v="4"/>
    <s v="BS"/>
  </r>
  <r>
    <n v="19"/>
    <x v="1"/>
    <n v="5"/>
    <x v="1"/>
    <n v="3"/>
    <x v="42"/>
    <d v="1899-12-30T13:11:00"/>
    <x v="20"/>
    <s v="On point at confluence of N. Arm and Brown's Slough"/>
    <s v="Gordon Estuary"/>
    <n v="1"/>
    <x v="2"/>
    <s v="Wild"/>
    <x v="1"/>
    <n v="8"/>
    <n v="1"/>
    <n v="5"/>
    <n v="8"/>
    <s v="BS"/>
  </r>
  <r>
    <n v="19"/>
    <x v="1"/>
    <n v="5"/>
    <x v="1"/>
    <n v="3"/>
    <x v="42"/>
    <d v="1899-12-30T13:11:00"/>
    <x v="20"/>
    <s v="On point at confluence of N. Arm and Brown's Slough"/>
    <s v="Gordon Estuary"/>
    <n v="1"/>
    <x v="3"/>
    <s v="Wild"/>
    <x v="1"/>
    <n v="9"/>
    <n v="1"/>
    <n v="5"/>
    <n v="5"/>
    <s v="BS"/>
  </r>
  <r>
    <n v="19"/>
    <x v="1"/>
    <n v="5"/>
    <x v="1"/>
    <n v="3"/>
    <x v="42"/>
    <d v="1899-12-30T13:11:00"/>
    <x v="20"/>
    <s v="On point at confluence of N. Arm and Brown's Slough"/>
    <s v="Gordon Estuary"/>
    <n v="1"/>
    <x v="5"/>
    <s v="Wild"/>
    <x v="2"/>
    <n v="15"/>
    <n v="1"/>
    <n v="4"/>
    <n v="10"/>
    <s v="BS"/>
  </r>
  <r>
    <n v="19"/>
    <x v="1"/>
    <n v="5"/>
    <x v="1"/>
    <n v="3"/>
    <x v="42"/>
    <d v="1899-12-30T13:41:00"/>
    <x v="12"/>
    <s v="Mouth of Site 7 inlet, north side"/>
    <s v="Gordon Estuary"/>
    <n v="1"/>
    <x v="2"/>
    <s v="Wild"/>
    <x v="1"/>
    <n v="8"/>
    <n v="1"/>
    <n v="5"/>
    <n v="4"/>
    <s v="BS"/>
  </r>
  <r>
    <n v="19"/>
    <x v="1"/>
    <n v="5"/>
    <x v="1"/>
    <n v="3"/>
    <x v="42"/>
    <d v="1899-12-30T13:41:00"/>
    <x v="12"/>
    <s v="Mouth of Site 7 inlet, north side"/>
    <s v="Gordon Estuary"/>
    <n v="1"/>
    <x v="3"/>
    <s v="Wild"/>
    <x v="1"/>
    <n v="9"/>
    <n v="1"/>
    <n v="5"/>
    <n v="66"/>
    <s v="BS"/>
  </r>
  <r>
    <n v="19"/>
    <x v="1"/>
    <n v="5"/>
    <x v="1"/>
    <n v="3"/>
    <x v="42"/>
    <d v="1899-12-30T13:41:00"/>
    <x v="12"/>
    <s v="Mouth of Site 7 inlet, north side"/>
    <s v="Gordon Estuary"/>
    <n v="1"/>
    <x v="4"/>
    <s v="Wild"/>
    <x v="2"/>
    <n v="18"/>
    <n v="1"/>
    <n v="4"/>
    <n v="10"/>
    <s v="BS"/>
  </r>
  <r>
    <n v="19"/>
    <x v="1"/>
    <n v="5"/>
    <x v="1"/>
    <n v="3"/>
    <x v="42"/>
    <d v="1899-12-30T13:41:00"/>
    <x v="12"/>
    <s v="Mouth of Site 7 inlet, north side"/>
    <s v="Gordon Estuary"/>
    <n v="1"/>
    <x v="5"/>
    <s v="Wild"/>
    <x v="2"/>
    <n v="15"/>
    <n v="1"/>
    <n v="4"/>
    <n v="12"/>
    <s v="BS"/>
  </r>
  <r>
    <n v="19"/>
    <x v="1"/>
    <n v="5"/>
    <x v="1"/>
    <n v="3"/>
    <x v="42"/>
    <d v="1899-12-30T13:56:00"/>
    <x v="19"/>
    <s v="South side of Site 6 culverts"/>
    <s v="Gordon Estuary"/>
    <n v="1"/>
    <x v="2"/>
    <s v="Wild"/>
    <x v="1"/>
    <n v="8"/>
    <n v="1"/>
    <n v="5"/>
    <n v="3"/>
    <s v="BS"/>
  </r>
  <r>
    <n v="19"/>
    <x v="1"/>
    <n v="5"/>
    <x v="1"/>
    <n v="3"/>
    <x v="42"/>
    <d v="1899-12-30T13:56:00"/>
    <x v="19"/>
    <s v="South side of Site 6 culverts"/>
    <s v="Gordon Estuary"/>
    <n v="1"/>
    <x v="3"/>
    <s v="Wild"/>
    <x v="1"/>
    <n v="9"/>
    <n v="1"/>
    <n v="5"/>
    <n v="24"/>
    <s v="BS"/>
  </r>
  <r>
    <n v="19"/>
    <x v="1"/>
    <n v="5"/>
    <x v="1"/>
    <n v="3"/>
    <x v="42"/>
    <d v="1899-12-30T13:56:00"/>
    <x v="19"/>
    <s v="South side of Site 6 culverts"/>
    <s v="Gordon Estuary"/>
    <n v="1"/>
    <x v="4"/>
    <s v="Wild"/>
    <x v="2"/>
    <n v="18"/>
    <n v="1"/>
    <n v="4"/>
    <n v="4"/>
    <s v="BS"/>
  </r>
  <r>
    <n v="19"/>
    <x v="1"/>
    <n v="5"/>
    <x v="1"/>
    <n v="9"/>
    <x v="43"/>
    <d v="1899-12-30T15:04:00"/>
    <x v="37"/>
    <s v="Gordon R. Site 5, edge of marsh"/>
    <s v="Gordon Estuary"/>
    <n v="1"/>
    <x v="9"/>
    <s v="Wild"/>
    <x v="0"/>
    <m/>
    <m/>
    <m/>
    <n v="1"/>
    <s v="BS"/>
  </r>
  <r>
    <n v="19"/>
    <x v="1"/>
    <n v="5"/>
    <x v="1"/>
    <n v="9"/>
    <x v="43"/>
    <d v="1899-12-30T15:04:00"/>
    <x v="37"/>
    <s v="Gordon R. Site 5, edge of marsh"/>
    <s v="Gordon Estuary"/>
    <n v="1"/>
    <x v="0"/>
    <s v="Wild"/>
    <x v="0"/>
    <n v="1"/>
    <s v="PS"/>
    <s v="H"/>
    <n v="2"/>
    <s v="BS"/>
  </r>
  <r>
    <n v="19"/>
    <x v="1"/>
    <n v="5"/>
    <x v="1"/>
    <n v="9"/>
    <x v="43"/>
    <d v="1899-12-30T15:10:00"/>
    <x v="29"/>
    <s v="Site 5 main channel close to mouth"/>
    <s v="Gordon Estuary"/>
    <n v="1"/>
    <x v="9"/>
    <s v="Wild"/>
    <x v="0"/>
    <m/>
    <m/>
    <m/>
    <n v="1"/>
    <s v="PS"/>
  </r>
  <r>
    <n v="19"/>
    <x v="1"/>
    <n v="5"/>
    <x v="1"/>
    <n v="9"/>
    <x v="43"/>
    <d v="1899-12-30T15:10:00"/>
    <x v="29"/>
    <s v="Site 5 main channel close to mouth"/>
    <s v="Gordon Estuary"/>
    <n v="1"/>
    <x v="0"/>
    <s v="Wild"/>
    <x v="0"/>
    <m/>
    <m/>
    <m/>
    <n v="17"/>
    <s v="PS"/>
  </r>
  <r>
    <n v="19"/>
    <x v="1"/>
    <n v="5"/>
    <x v="1"/>
    <n v="9"/>
    <x v="43"/>
    <d v="1899-12-30T15:10:00"/>
    <x v="29"/>
    <s v="Site 5 main channel close to mouth"/>
    <s v="Gordon Estuary"/>
    <n v="1"/>
    <x v="3"/>
    <s v="Wild"/>
    <x v="1"/>
    <m/>
    <m/>
    <m/>
    <n v="1"/>
    <s v="PS"/>
  </r>
  <r>
    <n v="19"/>
    <x v="1"/>
    <n v="5"/>
    <x v="1"/>
    <n v="9"/>
    <x v="43"/>
    <d v="1899-12-30T15:30:00"/>
    <x v="16"/>
    <s v="Browns Slough Site 7 inlet left tidal channel"/>
    <s v="Gordon Estuary"/>
    <n v="1"/>
    <x v="2"/>
    <s v="Wild"/>
    <x v="1"/>
    <m/>
    <m/>
    <m/>
    <n v="2"/>
    <s v="PS"/>
  </r>
  <r>
    <n v="19"/>
    <x v="1"/>
    <n v="5"/>
    <x v="1"/>
    <n v="9"/>
    <x v="43"/>
    <d v="1899-12-30T15:30:00"/>
    <x v="16"/>
    <s v="Browns Slough Site 7 inlet left tidal channel"/>
    <s v="Gordon Estuary"/>
    <n v="1"/>
    <x v="3"/>
    <s v="Wild"/>
    <x v="1"/>
    <m/>
    <m/>
    <m/>
    <n v="21"/>
    <s v="PS"/>
  </r>
  <r>
    <n v="19"/>
    <x v="1"/>
    <n v="5"/>
    <x v="1"/>
    <n v="9"/>
    <x v="43"/>
    <d v="1899-12-30T15:30:00"/>
    <x v="16"/>
    <s v="Browns Slough Site 7 inlet left tidal channel"/>
    <s v="Gordon Estuary"/>
    <n v="1"/>
    <x v="0"/>
    <s v="Wild"/>
    <x v="0"/>
    <m/>
    <m/>
    <m/>
    <n v="23"/>
    <s v="PS"/>
  </r>
  <r>
    <n v="19"/>
    <x v="1"/>
    <n v="5"/>
    <x v="1"/>
    <n v="9"/>
    <x v="43"/>
    <d v="1899-12-30T15:30:00"/>
    <x v="27"/>
    <s v="Browns Slough Site 7 Inlet right tidal channel"/>
    <s v="Gordon Estuary"/>
    <n v="1"/>
    <x v="0"/>
    <s v="Wild"/>
    <x v="0"/>
    <n v="23"/>
    <s v="PS"/>
    <s v="H"/>
    <n v="70"/>
    <s v="OB"/>
  </r>
  <r>
    <n v="19"/>
    <x v="1"/>
    <n v="5"/>
    <x v="1"/>
    <n v="9"/>
    <x v="43"/>
    <d v="1899-12-30T17:57:00"/>
    <x v="25"/>
    <s v="Site 6, just upstream of bridge"/>
    <s v="Gordon Estuary"/>
    <n v="1"/>
    <x v="0"/>
    <s v="Wild"/>
    <x v="0"/>
    <m/>
    <m/>
    <m/>
    <n v="3"/>
    <s v="PS"/>
  </r>
  <r>
    <n v="19"/>
    <x v="1"/>
    <n v="5"/>
    <x v="1"/>
    <n v="9"/>
    <x v="43"/>
    <d v="1899-12-30T17:57:00"/>
    <x v="36"/>
    <s v="Site 6, straight channel"/>
    <s v="Gordon Estuary"/>
    <n v="1"/>
    <x v="0"/>
    <s v="Wild"/>
    <x v="0"/>
    <n v="35"/>
    <s v="PS"/>
    <s v="H"/>
    <n v="70"/>
    <s v="OB"/>
  </r>
  <r>
    <n v="19"/>
    <x v="1"/>
    <n v="5"/>
    <x v="1"/>
    <n v="9"/>
    <x v="43"/>
    <d v="1899-12-30T17:57:00"/>
    <x v="26"/>
    <s v="Site 6, at upper logger station"/>
    <s v="Gordon Estuary"/>
    <n v="1"/>
    <x v="0"/>
    <s v="Wild"/>
    <x v="0"/>
    <n v="35"/>
    <s v="PS"/>
    <s v="H"/>
    <n v="35"/>
    <s v="PS"/>
  </r>
  <r>
    <n v="19"/>
    <x v="1"/>
    <n v="5"/>
    <x v="1"/>
    <n v="9"/>
    <x v="43"/>
    <d v="1899-12-30T17:57:00"/>
    <x v="26"/>
    <s v="Site 6, at upper logger station"/>
    <s v="Gordon Estuary"/>
    <n v="1"/>
    <x v="3"/>
    <s v="Wild"/>
    <x v="1"/>
    <n v="35"/>
    <s v="PS"/>
    <s v="H"/>
    <n v="64"/>
    <s v="PS"/>
  </r>
  <r>
    <n v="19"/>
    <x v="1"/>
    <n v="5"/>
    <x v="1"/>
    <n v="9"/>
    <x v="43"/>
    <d v="1899-12-30T17:57:00"/>
    <x v="26"/>
    <s v="Site 6, at upper logger station"/>
    <s v="Gordon Estuary"/>
    <n v="1"/>
    <x v="2"/>
    <s v="Wild"/>
    <x v="1"/>
    <n v="64"/>
    <s v="PS"/>
    <s v="H"/>
    <n v="1"/>
    <s v="PS"/>
  </r>
  <r>
    <n v="19"/>
    <x v="1"/>
    <n v="5"/>
    <x v="1"/>
    <n v="9"/>
    <x v="43"/>
    <d v="1899-12-30T17:57:00"/>
    <x v="28"/>
    <s v="Site 6, at creek inflow (SE corner of marsh)"/>
    <s v="Gordon Estuary"/>
    <n v="1"/>
    <x v="0"/>
    <s v="Wild"/>
    <x v="0"/>
    <n v="70"/>
    <s v="OB"/>
    <s v="H"/>
    <n v="25"/>
    <s v="OB"/>
  </r>
  <r>
    <n v="19"/>
    <x v="1"/>
    <n v="5"/>
    <x v="1"/>
    <n v="9"/>
    <x v="43"/>
    <d v="1899-12-30T14:20:00"/>
    <x v="35"/>
    <s v="Gravel bar on Gordon at Site 1"/>
    <s v="Gordon Estuary"/>
    <n v="1"/>
    <x v="9"/>
    <s v="Wild"/>
    <x v="0"/>
    <n v="5"/>
    <n v="1"/>
    <n v="2"/>
    <n v="4"/>
    <s v="BS"/>
  </r>
  <r>
    <n v="19"/>
    <x v="1"/>
    <n v="5"/>
    <x v="1"/>
    <n v="9"/>
    <x v="43"/>
    <d v="1899-12-30T14:20:00"/>
    <x v="35"/>
    <s v="Gravel bar on Gordon at Site 1"/>
    <s v="Gordon Estuary"/>
    <n v="1"/>
    <x v="0"/>
    <s v="Wild"/>
    <x v="0"/>
    <n v="3"/>
    <n v="1"/>
    <n v="2"/>
    <n v="6"/>
    <s v="BS"/>
  </r>
  <r>
    <n v="19"/>
    <x v="1"/>
    <n v="5"/>
    <x v="1"/>
    <n v="9"/>
    <x v="43"/>
    <d v="1899-12-30T14:20:00"/>
    <x v="35"/>
    <s v="Gravel bar on Gordon at Site 1"/>
    <s v="Gordon Estuary"/>
    <n v="1"/>
    <x v="2"/>
    <s v="Wild"/>
    <x v="1"/>
    <n v="8"/>
    <n v="1"/>
    <n v="5"/>
    <n v="3"/>
    <s v="BS"/>
  </r>
  <r>
    <n v="19"/>
    <x v="1"/>
    <n v="5"/>
    <x v="1"/>
    <n v="9"/>
    <x v="43"/>
    <d v="1899-12-30T15:47:00"/>
    <x v="20"/>
    <s v="On point at confluence of N. Arm and Brown's Slough"/>
    <s v="Gordon Estuary"/>
    <n v="1"/>
    <x v="9"/>
    <s v="Wild"/>
    <x v="0"/>
    <n v="5"/>
    <n v="1"/>
    <n v="2"/>
    <n v="15"/>
    <s v="BS"/>
  </r>
  <r>
    <n v="19"/>
    <x v="1"/>
    <n v="5"/>
    <x v="1"/>
    <n v="9"/>
    <x v="43"/>
    <d v="1899-12-30T15:47:00"/>
    <x v="20"/>
    <s v="On point at confluence of N. Arm and Brown's Slough"/>
    <s v="Gordon Estuary"/>
    <n v="1"/>
    <x v="0"/>
    <s v="Wild"/>
    <x v="0"/>
    <n v="3"/>
    <n v="1"/>
    <n v="2"/>
    <n v="3"/>
    <s v="BS"/>
  </r>
  <r>
    <n v="19"/>
    <x v="1"/>
    <n v="5"/>
    <x v="1"/>
    <n v="9"/>
    <x v="43"/>
    <d v="1899-12-30T15:47:00"/>
    <x v="20"/>
    <s v="On point at confluence of N. Arm and Brown's Slough"/>
    <s v="Gordon Estuary"/>
    <n v="1"/>
    <x v="1"/>
    <s v="Wild"/>
    <x v="0"/>
    <n v="2"/>
    <n v="1"/>
    <n v="2"/>
    <n v="4"/>
    <s v="BS"/>
  </r>
  <r>
    <n v="19"/>
    <x v="1"/>
    <n v="5"/>
    <x v="1"/>
    <n v="9"/>
    <x v="43"/>
    <d v="1899-12-30T15:47:00"/>
    <x v="20"/>
    <s v="On point at confluence of N. Arm and Brown's Slough"/>
    <s v="Gordon Estuary"/>
    <n v="1"/>
    <x v="2"/>
    <s v="Wild"/>
    <x v="1"/>
    <n v="8"/>
    <n v="1"/>
    <n v="5"/>
    <n v="4"/>
    <s v="BS"/>
  </r>
  <r>
    <n v="19"/>
    <x v="1"/>
    <n v="5"/>
    <x v="1"/>
    <n v="9"/>
    <x v="43"/>
    <d v="1899-12-30T15:47:00"/>
    <x v="20"/>
    <s v="On point at confluence of N. Arm and Brown's Slough"/>
    <s v="Gordon Estuary"/>
    <n v="1"/>
    <x v="3"/>
    <s v="Wild"/>
    <x v="1"/>
    <n v="9"/>
    <n v="1"/>
    <n v="5"/>
    <n v="1"/>
    <s v="BS"/>
  </r>
  <r>
    <n v="19"/>
    <x v="1"/>
    <n v="5"/>
    <x v="1"/>
    <n v="9"/>
    <x v="43"/>
    <d v="1899-12-30T15:47:00"/>
    <x v="20"/>
    <s v="On point at confluence of N. Arm and Brown's Slough"/>
    <s v="Gordon Estuary"/>
    <n v="1"/>
    <x v="5"/>
    <s v="Wild"/>
    <x v="2"/>
    <n v="15"/>
    <n v="1"/>
    <n v="4"/>
    <n v="5"/>
    <s v="BS"/>
  </r>
  <r>
    <n v="19"/>
    <x v="1"/>
    <n v="5"/>
    <x v="1"/>
    <n v="9"/>
    <x v="43"/>
    <d v="1899-12-30T16:30:00"/>
    <x v="12"/>
    <s v="Mouth of Site 7 inlet, north side"/>
    <s v="Gordon Estuary"/>
    <n v="1"/>
    <x v="2"/>
    <s v="Wild"/>
    <x v="1"/>
    <n v="8"/>
    <n v="1"/>
    <n v="5"/>
    <n v="16"/>
    <s v="BS"/>
  </r>
  <r>
    <n v="19"/>
    <x v="1"/>
    <n v="5"/>
    <x v="1"/>
    <n v="9"/>
    <x v="43"/>
    <d v="1899-12-30T16:30:00"/>
    <x v="12"/>
    <s v="Mouth of Site 7 inlet, north side"/>
    <s v="Gordon Estuary"/>
    <n v="1"/>
    <x v="3"/>
    <s v="Wild"/>
    <x v="1"/>
    <n v="9"/>
    <n v="1"/>
    <n v="5"/>
    <n v="28"/>
    <s v="BS"/>
  </r>
  <r>
    <n v="19"/>
    <x v="1"/>
    <n v="5"/>
    <x v="1"/>
    <n v="9"/>
    <x v="43"/>
    <d v="1899-12-30T16:30:00"/>
    <x v="12"/>
    <s v="Mouth of Site 7 inlet, north side"/>
    <s v="Gordon Estuary"/>
    <n v="1"/>
    <x v="4"/>
    <s v="Wild"/>
    <x v="2"/>
    <n v="18"/>
    <n v="1"/>
    <n v="4"/>
    <n v="8"/>
    <s v="BS"/>
  </r>
  <r>
    <n v="19"/>
    <x v="1"/>
    <n v="5"/>
    <x v="1"/>
    <n v="9"/>
    <x v="43"/>
    <d v="1899-12-30T16:30:00"/>
    <x v="12"/>
    <s v="Mouth of Site 7 inlet, north side"/>
    <s v="Gordon Estuary"/>
    <n v="1"/>
    <x v="5"/>
    <s v="Wild"/>
    <x v="2"/>
    <n v="15"/>
    <n v="1"/>
    <n v="4"/>
    <n v="4"/>
    <s v="BS"/>
  </r>
  <r>
    <n v="19"/>
    <x v="1"/>
    <n v="5"/>
    <x v="1"/>
    <n v="9"/>
    <x v="43"/>
    <d v="1899-12-30T16:30:00"/>
    <x v="12"/>
    <s v="Mouth of Site 7 inlet, north side"/>
    <s v="Gordon Estuary"/>
    <n v="1"/>
    <x v="10"/>
    <s v="Wild"/>
    <x v="2"/>
    <n v="13"/>
    <n v="1"/>
    <n v="4"/>
    <n v="1"/>
    <s v="BS"/>
  </r>
  <r>
    <n v="21"/>
    <x v="1"/>
    <n v="5"/>
    <x v="1"/>
    <n v="18"/>
    <x v="44"/>
    <d v="1899-12-30T12:30:00"/>
    <x v="16"/>
    <s v="Browns Slough Site 7 inlet left tidal channel"/>
    <s v="Gordon Estuary"/>
    <n v="1"/>
    <x v="0"/>
    <s v="Wild"/>
    <x v="0"/>
    <m/>
    <m/>
    <m/>
    <n v="38"/>
    <s v="PS"/>
  </r>
  <r>
    <n v="21"/>
    <x v="1"/>
    <n v="5"/>
    <x v="1"/>
    <n v="18"/>
    <x v="44"/>
    <d v="1899-12-30T12:30:00"/>
    <x v="16"/>
    <s v="Browns Slough Site 7 inlet left tidal channel"/>
    <s v="Gordon Estuary"/>
    <n v="1"/>
    <x v="2"/>
    <s v="Wild"/>
    <x v="1"/>
    <m/>
    <m/>
    <m/>
    <n v="3"/>
    <s v="PS"/>
  </r>
  <r>
    <n v="21"/>
    <x v="1"/>
    <n v="5"/>
    <x v="1"/>
    <n v="18"/>
    <x v="44"/>
    <d v="1899-12-30T12:30:00"/>
    <x v="16"/>
    <s v="Browns Slough Site 7 inlet left tidal channel"/>
    <s v="Gordon Estuary"/>
    <n v="1"/>
    <x v="3"/>
    <s v="Wild"/>
    <x v="1"/>
    <m/>
    <m/>
    <m/>
    <n v="63"/>
    <s v="PS"/>
  </r>
  <r>
    <n v="21"/>
    <x v="1"/>
    <n v="5"/>
    <x v="1"/>
    <n v="18"/>
    <x v="44"/>
    <d v="1899-12-30T13:45:00"/>
    <x v="25"/>
    <s v="Site 6, just upstream of bridge"/>
    <s v="Gordon Estuary"/>
    <n v="1"/>
    <x v="0"/>
    <s v="Wild"/>
    <x v="0"/>
    <m/>
    <m/>
    <m/>
    <n v="6"/>
    <s v="PS"/>
  </r>
  <r>
    <n v="21"/>
    <x v="1"/>
    <n v="5"/>
    <x v="1"/>
    <n v="18"/>
    <x v="44"/>
    <d v="1899-12-30T13:45:00"/>
    <x v="25"/>
    <s v="Site 6, just upstream of bridge"/>
    <s v="Gordon Estuary"/>
    <n v="1"/>
    <x v="3"/>
    <s v="Wild"/>
    <x v="1"/>
    <m/>
    <m/>
    <m/>
    <n v="5"/>
    <s v="PS"/>
  </r>
  <r>
    <n v="21"/>
    <x v="1"/>
    <n v="5"/>
    <x v="1"/>
    <n v="18"/>
    <x v="44"/>
    <d v="1899-12-30T13:45:00"/>
    <x v="25"/>
    <s v="Site 6, just upstream of bridge"/>
    <s v="Gordon Estuary"/>
    <n v="1"/>
    <x v="2"/>
    <s v="Wild"/>
    <x v="1"/>
    <m/>
    <m/>
    <m/>
    <n v="3"/>
    <s v="PS"/>
  </r>
  <r>
    <n v="21"/>
    <x v="1"/>
    <n v="5"/>
    <x v="1"/>
    <n v="18"/>
    <x v="44"/>
    <d v="1899-12-30T13:45:00"/>
    <x v="36"/>
    <s v="Site 6, straight channel"/>
    <s v="Gordon Estuary"/>
    <n v="1"/>
    <x v="0"/>
    <s v="Wild"/>
    <x v="0"/>
    <n v="6"/>
    <s v="PS"/>
    <s v="Select tide"/>
    <n v="100"/>
    <s v="OB"/>
  </r>
  <r>
    <n v="21"/>
    <x v="1"/>
    <n v="5"/>
    <x v="1"/>
    <n v="18"/>
    <x v="44"/>
    <d v="1899-12-30T14:30:00"/>
    <x v="26"/>
    <s v="Site 6, at upper logger station"/>
    <s v="Gordon Estuary"/>
    <n v="1"/>
    <x v="0"/>
    <s v="Wild"/>
    <x v="0"/>
    <m/>
    <m/>
    <m/>
    <n v="43"/>
    <s v="PS"/>
  </r>
  <r>
    <n v="21"/>
    <x v="1"/>
    <n v="5"/>
    <x v="1"/>
    <n v="18"/>
    <x v="44"/>
    <d v="1899-12-30T14:30:00"/>
    <x v="26"/>
    <s v="Site 6, at upper logger station"/>
    <s v="Gordon Estuary"/>
    <n v="1"/>
    <x v="3"/>
    <s v="Wild"/>
    <x v="1"/>
    <m/>
    <m/>
    <m/>
    <n v="48"/>
    <s v="PS"/>
  </r>
  <r>
    <n v="21"/>
    <x v="1"/>
    <n v="5"/>
    <x v="1"/>
    <n v="18"/>
    <x v="44"/>
    <d v="1899-12-30T14:30:00"/>
    <x v="26"/>
    <s v="Site 6, at upper logger station"/>
    <s v="Gordon Estuary"/>
    <n v="1"/>
    <x v="2"/>
    <s v="Wild"/>
    <x v="1"/>
    <m/>
    <m/>
    <m/>
    <n v="5"/>
    <s v="PS"/>
  </r>
  <r>
    <n v="21"/>
    <x v="1"/>
    <n v="5"/>
    <x v="1"/>
    <n v="18"/>
    <x v="44"/>
    <d v="1899-12-30T13:45:00"/>
    <x v="28"/>
    <s v="Site 6, at creek inflow (SE corner of marsh)"/>
    <s v="Gordon Estuary"/>
    <n v="1"/>
    <x v="0"/>
    <s v="Wild"/>
    <x v="0"/>
    <n v="6"/>
    <s v="PS"/>
    <s v="H"/>
    <n v="20"/>
    <s v="OB"/>
  </r>
  <r>
    <n v="21"/>
    <x v="1"/>
    <n v="5"/>
    <x v="1"/>
    <n v="18"/>
    <x v="44"/>
    <d v="1899-12-30T15:00:00"/>
    <x v="27"/>
    <s v="Browns Slough Site 7 Inlet right tidal channel"/>
    <s v="Gordon Estuary"/>
    <n v="1"/>
    <x v="0"/>
    <s v="Wild"/>
    <x v="0"/>
    <m/>
    <m/>
    <m/>
    <n v="13"/>
    <s v="PS"/>
  </r>
  <r>
    <n v="21"/>
    <x v="1"/>
    <n v="5"/>
    <x v="1"/>
    <n v="18"/>
    <x v="44"/>
    <d v="1899-12-30T15:00:00"/>
    <x v="27"/>
    <s v="Browns Slough Site 7 Inlet right tidal channel"/>
    <s v="Gordon Estuary"/>
    <n v="1"/>
    <x v="2"/>
    <s v="Wild"/>
    <x v="1"/>
    <m/>
    <m/>
    <m/>
    <n v="2"/>
    <s v="PS"/>
  </r>
  <r>
    <n v="21"/>
    <x v="1"/>
    <n v="5"/>
    <x v="1"/>
    <n v="18"/>
    <x v="44"/>
    <d v="1899-12-30T15:00:00"/>
    <x v="27"/>
    <s v="Browns Slough Site 7 Inlet right tidal channel"/>
    <s v="Gordon Estuary"/>
    <n v="1"/>
    <x v="3"/>
    <s v="Wild"/>
    <x v="1"/>
    <m/>
    <m/>
    <m/>
    <n v="22"/>
    <s v="PS"/>
  </r>
  <r>
    <n v="21"/>
    <x v="1"/>
    <n v="5"/>
    <x v="1"/>
    <n v="18"/>
    <x v="44"/>
    <d v="1899-12-30T10:04:00"/>
    <x v="35"/>
    <s v="Gravel bar on Gordon at Site 1"/>
    <s v="Gordon Estuary"/>
    <n v="1"/>
    <x v="9"/>
    <s v="Wild"/>
    <x v="0"/>
    <n v="5"/>
    <n v="1"/>
    <n v="2"/>
    <n v="14"/>
    <s v="BS"/>
  </r>
  <r>
    <n v="21"/>
    <x v="1"/>
    <n v="5"/>
    <x v="1"/>
    <n v="18"/>
    <x v="44"/>
    <d v="1899-12-30T10:04:00"/>
    <x v="35"/>
    <s v="Gravel bar on Gordon at Site 1"/>
    <s v="Gordon Estuary"/>
    <n v="1"/>
    <x v="0"/>
    <s v="Wild"/>
    <x v="0"/>
    <n v="3"/>
    <n v="1"/>
    <n v="2"/>
    <n v="16"/>
    <s v="BS"/>
  </r>
  <r>
    <n v="21"/>
    <x v="1"/>
    <n v="5"/>
    <x v="1"/>
    <n v="18"/>
    <x v="44"/>
    <d v="1899-12-30T10:04:00"/>
    <x v="35"/>
    <s v="Gravel bar on Gordon at Site 1"/>
    <s v="Gordon Estuary"/>
    <n v="1"/>
    <x v="0"/>
    <s v="Wild"/>
    <x v="3"/>
    <n v="3"/>
    <n v="1"/>
    <n v="3"/>
    <n v="1"/>
    <s v="BS"/>
  </r>
  <r>
    <n v="21"/>
    <x v="1"/>
    <n v="5"/>
    <x v="1"/>
    <n v="18"/>
    <x v="44"/>
    <d v="1899-12-30T10:04:00"/>
    <x v="35"/>
    <s v="Gravel bar on Gordon at Site 1"/>
    <s v="Gordon Estuary"/>
    <n v="1"/>
    <x v="2"/>
    <s v="Wild"/>
    <x v="1"/>
    <n v="8"/>
    <n v="1"/>
    <n v="5"/>
    <n v="10"/>
    <s v="BS"/>
  </r>
  <r>
    <n v="21"/>
    <x v="1"/>
    <n v="5"/>
    <x v="1"/>
    <n v="18"/>
    <x v="44"/>
    <d v="1899-12-30T10:04:00"/>
    <x v="35"/>
    <s v="Gravel bar on Gordon at Site 1"/>
    <s v="Gordon Estuary"/>
    <n v="1"/>
    <x v="3"/>
    <s v="Wild"/>
    <x v="1"/>
    <n v="9"/>
    <n v="1"/>
    <n v="5"/>
    <n v="3"/>
    <s v="BS"/>
  </r>
  <r>
    <n v="21"/>
    <x v="1"/>
    <n v="5"/>
    <x v="1"/>
    <n v="18"/>
    <x v="44"/>
    <d v="1899-12-30T10:56:00"/>
    <x v="37"/>
    <s v="Gordon R. Site 5, edge of marsh"/>
    <s v="Gordon Estuary"/>
    <n v="1"/>
    <x v="9"/>
    <s v="Wild"/>
    <x v="0"/>
    <n v="5"/>
    <n v="1"/>
    <n v="2"/>
    <n v="1"/>
    <s v="BS"/>
  </r>
  <r>
    <n v="21"/>
    <x v="1"/>
    <n v="5"/>
    <x v="1"/>
    <n v="18"/>
    <x v="44"/>
    <d v="1899-12-30T10:56:00"/>
    <x v="37"/>
    <s v="Gordon R. Site 5, edge of marsh"/>
    <s v="Gordon Estuary"/>
    <n v="1"/>
    <x v="0"/>
    <s v="Wild"/>
    <x v="0"/>
    <n v="3"/>
    <n v="1"/>
    <n v="2"/>
    <n v="29"/>
    <s v="BS"/>
  </r>
  <r>
    <n v="21"/>
    <x v="1"/>
    <n v="5"/>
    <x v="1"/>
    <n v="18"/>
    <x v="44"/>
    <d v="1899-12-30T10:56:00"/>
    <x v="37"/>
    <s v="Gordon R. Site 5, edge of marsh"/>
    <s v="Gordon Estuary"/>
    <n v="1"/>
    <x v="2"/>
    <s v="Wild"/>
    <x v="1"/>
    <n v="8"/>
    <n v="1"/>
    <n v="5"/>
    <n v="5"/>
    <s v="BS"/>
  </r>
  <r>
    <n v="21"/>
    <x v="1"/>
    <n v="5"/>
    <x v="1"/>
    <n v="18"/>
    <x v="44"/>
    <d v="1899-12-30T10:56:00"/>
    <x v="37"/>
    <s v="Gordon R. Site 5, edge of marsh"/>
    <s v="Gordon Estuary"/>
    <n v="1"/>
    <x v="3"/>
    <s v="Wild"/>
    <x v="1"/>
    <n v="9"/>
    <n v="1"/>
    <n v="5"/>
    <n v="13"/>
    <s v="BS"/>
  </r>
  <r>
    <n v="21"/>
    <x v="1"/>
    <n v="5"/>
    <x v="1"/>
    <n v="23"/>
    <x v="45"/>
    <d v="1899-12-30T11:20:00"/>
    <x v="4"/>
    <s v="Butch's (Gordon R.)"/>
    <s v="Gordon Estuary"/>
    <n v="1"/>
    <x v="0"/>
    <s v="Wild"/>
    <x v="3"/>
    <n v="3"/>
    <n v="1"/>
    <n v="3"/>
    <n v="3"/>
    <s v="BS"/>
  </r>
  <r>
    <n v="21"/>
    <x v="1"/>
    <n v="5"/>
    <x v="1"/>
    <n v="23"/>
    <x v="45"/>
    <d v="1899-12-30T11:20:00"/>
    <x v="4"/>
    <s v="Butch's (Gordon R.)"/>
    <s v="Gordon Estuary"/>
    <n v="1"/>
    <x v="2"/>
    <s v="Wild"/>
    <x v="1"/>
    <n v="8"/>
    <n v="1"/>
    <n v="5"/>
    <n v="20"/>
    <s v="BS"/>
  </r>
  <r>
    <n v="21"/>
    <x v="1"/>
    <n v="5"/>
    <x v="1"/>
    <n v="23"/>
    <x v="45"/>
    <d v="1899-12-30T11:20:00"/>
    <x v="4"/>
    <s v="Butch's (Gordon R.)"/>
    <s v="Gordon Estuary"/>
    <n v="1"/>
    <x v="5"/>
    <s v="Wild"/>
    <x v="2"/>
    <n v="15"/>
    <n v="1"/>
    <n v="4"/>
    <n v="3"/>
    <s v="BS"/>
  </r>
  <r>
    <n v="21"/>
    <x v="1"/>
    <n v="5"/>
    <x v="1"/>
    <n v="23"/>
    <x v="45"/>
    <d v="1899-12-30T11:20:00"/>
    <x v="4"/>
    <s v="Butch's (Gordon R.)"/>
    <s v="Gordon Estuary"/>
    <n v="1"/>
    <x v="6"/>
    <s v="Wild"/>
    <x v="2"/>
    <n v="11"/>
    <n v="1"/>
    <n v="4"/>
    <n v="5"/>
    <s v="BS"/>
  </r>
  <r>
    <n v="22"/>
    <x v="1"/>
    <n v="5"/>
    <x v="1"/>
    <n v="24"/>
    <x v="46"/>
    <d v="1899-12-30T10:30:00"/>
    <x v="25"/>
    <s v="Site 6, just upstream of bridge"/>
    <s v="Gordon Estuary"/>
    <n v="1"/>
    <x v="0"/>
    <s v="Wild"/>
    <x v="0"/>
    <m/>
    <m/>
    <m/>
    <n v="23"/>
    <s v="PS"/>
  </r>
  <r>
    <n v="22"/>
    <x v="1"/>
    <n v="5"/>
    <x v="1"/>
    <n v="24"/>
    <x v="46"/>
    <d v="1899-12-30T10:30:00"/>
    <x v="25"/>
    <s v="Site 6, just upstream of bridge"/>
    <s v="Gordon Estuary"/>
    <n v="1"/>
    <x v="3"/>
    <s v="Wild"/>
    <x v="1"/>
    <m/>
    <m/>
    <m/>
    <n v="2"/>
    <s v="PS"/>
  </r>
  <r>
    <n v="22"/>
    <x v="1"/>
    <n v="5"/>
    <x v="1"/>
    <n v="24"/>
    <x v="46"/>
    <d v="1899-12-30T10:45:00"/>
    <x v="36"/>
    <s v="Site 6, straight channel"/>
    <s v="Gordon Estuary"/>
    <n v="1"/>
    <x v="0"/>
    <s v="Wild"/>
    <x v="0"/>
    <n v="2"/>
    <s v="PS"/>
    <s v="Select tide"/>
    <n v="10"/>
    <s v="OB"/>
  </r>
  <r>
    <n v="22"/>
    <x v="1"/>
    <n v="5"/>
    <x v="1"/>
    <n v="24"/>
    <x v="46"/>
    <d v="1899-12-30T11:00:00"/>
    <x v="26"/>
    <s v="Site 6, at upper logger station"/>
    <s v="Gordon Estuary"/>
    <n v="1"/>
    <x v="0"/>
    <s v="Wild"/>
    <x v="0"/>
    <m/>
    <m/>
    <m/>
    <n v="14"/>
    <s v="PS"/>
  </r>
  <r>
    <n v="22"/>
    <x v="1"/>
    <n v="5"/>
    <x v="1"/>
    <n v="24"/>
    <x v="46"/>
    <d v="1899-12-30T10:30:00"/>
    <x v="16"/>
    <s v="Browns Slough Site 7 inlet left tidal channel"/>
    <s v="Gordon Estuary"/>
    <n v="1"/>
    <x v="0"/>
    <s v="Wild"/>
    <x v="0"/>
    <n v="23"/>
    <s v="PS"/>
    <s v="L"/>
    <n v="0"/>
    <s v="PS"/>
  </r>
  <r>
    <n v="22"/>
    <x v="1"/>
    <n v="5"/>
    <x v="1"/>
    <n v="24"/>
    <x v="46"/>
    <d v="1899-12-30T10:30:00"/>
    <x v="27"/>
    <s v="Browns Slough Site 7 Inlet right tidal channel"/>
    <s v="Gordon Estuary"/>
    <n v="1"/>
    <x v="0"/>
    <s v="Wild"/>
    <x v="0"/>
    <n v="0"/>
    <s v="PS"/>
    <s v="L"/>
    <n v="0"/>
    <s v="OB"/>
  </r>
  <r>
    <n v="22"/>
    <x v="1"/>
    <n v="5"/>
    <x v="1"/>
    <n v="24"/>
    <x v="46"/>
    <d v="1899-12-30T12:00:00"/>
    <x v="29"/>
    <s v="Site 5 main channel close to mouth"/>
    <s v="Gordon Estuary"/>
    <n v="1"/>
    <x v="0"/>
    <s v="Wild"/>
    <x v="0"/>
    <m/>
    <m/>
    <m/>
    <n v="1"/>
    <s v="PS"/>
  </r>
  <r>
    <n v="22"/>
    <x v="1"/>
    <n v="5"/>
    <x v="1"/>
    <n v="24"/>
    <x v="46"/>
    <d v="1899-12-30T12:00:00"/>
    <x v="29"/>
    <s v="Site 5 main channel close to mouth"/>
    <s v="Gordon Estuary"/>
    <n v="1"/>
    <x v="2"/>
    <s v="Wild"/>
    <x v="1"/>
    <m/>
    <m/>
    <m/>
    <n v="2"/>
    <s v="PS"/>
  </r>
  <r>
    <n v="22"/>
    <x v="1"/>
    <n v="5"/>
    <x v="1"/>
    <n v="24"/>
    <x v="46"/>
    <d v="1899-12-30T12:00:00"/>
    <x v="29"/>
    <s v="Site 5 main channel close to mouth"/>
    <s v="Gordon Estuary"/>
    <n v="1"/>
    <x v="3"/>
    <s v="Wild"/>
    <x v="1"/>
    <m/>
    <m/>
    <m/>
    <n v="2"/>
    <s v="PS"/>
  </r>
  <r>
    <n v="22"/>
    <x v="1"/>
    <n v="5"/>
    <x v="1"/>
    <n v="24"/>
    <x v="46"/>
    <d v="1899-12-30T11:20:00"/>
    <x v="12"/>
    <s v="Mouth of Site 7 inlet, north side"/>
    <s v="Gordon Estuary"/>
    <n v="1"/>
    <x v="2"/>
    <s v="Wild"/>
    <x v="1"/>
    <n v="8"/>
    <n v="1"/>
    <n v="5"/>
    <n v="29"/>
    <s v="BS"/>
  </r>
  <r>
    <n v="22"/>
    <x v="1"/>
    <n v="5"/>
    <x v="1"/>
    <n v="24"/>
    <x v="46"/>
    <d v="1899-12-30T11:20:00"/>
    <x v="12"/>
    <s v="Mouth of Site 7 inlet, north side"/>
    <s v="Gordon Estuary"/>
    <n v="1"/>
    <x v="3"/>
    <s v="Wild"/>
    <x v="1"/>
    <n v="9"/>
    <n v="1"/>
    <n v="5"/>
    <n v="73"/>
    <s v="BS"/>
  </r>
  <r>
    <n v="22"/>
    <x v="1"/>
    <n v="5"/>
    <x v="1"/>
    <n v="24"/>
    <x v="46"/>
    <d v="1899-12-30T11:20:00"/>
    <x v="12"/>
    <s v="Mouth of Site 7 inlet, north side"/>
    <s v="Gordon Estuary"/>
    <n v="1"/>
    <x v="4"/>
    <s v="Wild"/>
    <x v="2"/>
    <n v="18"/>
    <n v="1"/>
    <n v="4"/>
    <n v="4"/>
    <s v="BS"/>
  </r>
  <r>
    <n v="22"/>
    <x v="1"/>
    <n v="5"/>
    <x v="1"/>
    <n v="24"/>
    <x v="46"/>
    <d v="1899-12-30T11:20:00"/>
    <x v="12"/>
    <s v="Mouth of Site 7 inlet, north side"/>
    <s v="Gordon Estuary"/>
    <n v="1"/>
    <x v="5"/>
    <s v="Wild"/>
    <x v="2"/>
    <n v="15"/>
    <n v="1"/>
    <n v="4"/>
    <n v="28"/>
    <s v="BS"/>
  </r>
  <r>
    <n v="22"/>
    <x v="1"/>
    <n v="5"/>
    <x v="1"/>
    <n v="24"/>
    <x v="46"/>
    <d v="1899-12-30T11:20:00"/>
    <x v="12"/>
    <s v="Mouth of Site 7 inlet, north side"/>
    <s v="Gordon Estuary"/>
    <n v="1"/>
    <x v="6"/>
    <s v="Wild"/>
    <x v="2"/>
    <n v="11"/>
    <n v="1"/>
    <n v="4"/>
    <n v="4"/>
    <s v="BS"/>
  </r>
  <r>
    <n v="22"/>
    <x v="1"/>
    <n v="5"/>
    <x v="1"/>
    <n v="24"/>
    <x v="46"/>
    <d v="1899-12-30T11:20:00"/>
    <x v="12"/>
    <s v="Mouth of Site 7 inlet, north side"/>
    <s v="Gordon Estuary"/>
    <n v="1"/>
    <x v="0"/>
    <s v="Wild"/>
    <x v="0"/>
    <n v="3"/>
    <n v="1"/>
    <n v="2"/>
    <n v="1"/>
    <s v="BS"/>
  </r>
  <r>
    <n v="22"/>
    <x v="1"/>
    <n v="5"/>
    <x v="1"/>
    <n v="24"/>
    <x v="46"/>
    <d v="1899-12-30T11:40:00"/>
    <x v="0"/>
    <s v="Pacheedah Shores Boat Ramp"/>
    <s v="Gordon Estuary"/>
    <n v="1"/>
    <x v="2"/>
    <s v="Wild"/>
    <x v="1"/>
    <n v="8"/>
    <n v="1"/>
    <n v="5"/>
    <n v="11"/>
    <s v="BS"/>
  </r>
  <r>
    <n v="22"/>
    <x v="1"/>
    <n v="5"/>
    <x v="1"/>
    <n v="24"/>
    <x v="46"/>
    <d v="1899-12-30T11:40:00"/>
    <x v="0"/>
    <s v="Pacheedah Shores Boat Ramp"/>
    <s v="Gordon Estuary"/>
    <n v="1"/>
    <x v="3"/>
    <s v="Wild"/>
    <x v="1"/>
    <n v="9"/>
    <n v="1"/>
    <n v="5"/>
    <n v="14"/>
    <s v="BS"/>
  </r>
  <r>
    <n v="22"/>
    <x v="1"/>
    <n v="5"/>
    <x v="1"/>
    <n v="24"/>
    <x v="46"/>
    <d v="1899-12-30T11:40:00"/>
    <x v="0"/>
    <s v="Pacheedah Shores Boat Ramp"/>
    <s v="Gordon Estuary"/>
    <n v="1"/>
    <x v="4"/>
    <s v="Wild"/>
    <x v="2"/>
    <n v="18"/>
    <n v="1"/>
    <n v="4"/>
    <n v="3"/>
    <s v="BS"/>
  </r>
  <r>
    <n v="22"/>
    <x v="1"/>
    <n v="5"/>
    <x v="1"/>
    <n v="24"/>
    <x v="46"/>
    <d v="1899-12-30T11:40:00"/>
    <x v="0"/>
    <s v="Pacheedah Shores Boat Ramp"/>
    <s v="Gordon Estuary"/>
    <n v="1"/>
    <x v="5"/>
    <s v="Wild"/>
    <x v="2"/>
    <n v="15"/>
    <n v="1"/>
    <n v="4"/>
    <n v="6"/>
    <s v="BS"/>
  </r>
  <r>
    <n v="22"/>
    <x v="1"/>
    <n v="5"/>
    <x v="1"/>
    <n v="24"/>
    <x v="46"/>
    <d v="1899-12-30T11:40:00"/>
    <x v="0"/>
    <s v="Pacheedah Shores Boat Ramp"/>
    <s v="Gordon Estuary"/>
    <n v="1"/>
    <x v="6"/>
    <s v="Wild"/>
    <x v="2"/>
    <n v="11"/>
    <n v="1"/>
    <n v="4"/>
    <n v="1"/>
    <s v="BS"/>
  </r>
  <r>
    <n v="22"/>
    <x v="1"/>
    <n v="5"/>
    <x v="1"/>
    <n v="24"/>
    <x v="46"/>
    <d v="1899-12-30T11:40:00"/>
    <x v="0"/>
    <s v="Pacheedah Shores Boat Ramp"/>
    <s v="Gordon Estuary"/>
    <n v="1"/>
    <x v="20"/>
    <s v="Wild"/>
    <x v="2"/>
    <n v="17"/>
    <n v="1"/>
    <n v="4"/>
    <n v="22"/>
    <s v="BS"/>
  </r>
  <r>
    <n v="22"/>
    <x v="1"/>
    <n v="5"/>
    <x v="1"/>
    <n v="24"/>
    <x v="46"/>
    <d v="1899-12-30T11:40:00"/>
    <x v="0"/>
    <s v="Pacheedah Shores Boat Ramp"/>
    <s v="Gordon Estuary"/>
    <n v="1"/>
    <x v="12"/>
    <s v="Wild"/>
    <x v="2"/>
    <n v="25"/>
    <n v="1"/>
    <n v="4"/>
    <n v="60"/>
    <s v="BS"/>
  </r>
  <r>
    <n v="22"/>
    <x v="1"/>
    <n v="5"/>
    <x v="1"/>
    <n v="24"/>
    <x v="46"/>
    <d v="1899-12-30T11:40:00"/>
    <x v="0"/>
    <s v="Pacheedah Shores Boat Ramp"/>
    <s v="Gordon Estuary"/>
    <n v="1"/>
    <x v="9"/>
    <s v="Wild"/>
    <x v="0"/>
    <n v="5"/>
    <n v="1"/>
    <n v="2"/>
    <n v="6"/>
    <s v="BS"/>
  </r>
  <r>
    <n v="22"/>
    <x v="1"/>
    <n v="5"/>
    <x v="1"/>
    <n v="24"/>
    <x v="46"/>
    <d v="1899-12-30T11:40:00"/>
    <x v="0"/>
    <s v="Pacheedah Shores Boat Ramp"/>
    <s v="Gordon Estuary"/>
    <n v="1"/>
    <x v="0"/>
    <s v="Wild"/>
    <x v="0"/>
    <n v="3"/>
    <n v="1"/>
    <n v="2"/>
    <n v="1"/>
    <s v="BS"/>
  </r>
  <r>
    <n v="22"/>
    <x v="1"/>
    <n v="5"/>
    <x v="1"/>
    <n v="24"/>
    <x v="46"/>
    <d v="1899-12-30T11:40:00"/>
    <x v="0"/>
    <s v="Pacheedah Shores Boat Ramp"/>
    <s v="Gordon Estuary"/>
    <n v="1"/>
    <x v="1"/>
    <s v="Wild"/>
    <x v="0"/>
    <n v="2"/>
    <n v="1"/>
    <n v="2"/>
    <n v="1"/>
    <s v="BS"/>
  </r>
  <r>
    <n v="22"/>
    <x v="1"/>
    <n v="5"/>
    <x v="1"/>
    <n v="24"/>
    <x v="46"/>
    <d v="1899-12-30T12:04:00"/>
    <x v="20"/>
    <s v="On point at confluence of N. Arm and Brown's Slough"/>
    <s v="Gordon Estuary"/>
    <n v="1"/>
    <x v="5"/>
    <s v="Wild"/>
    <x v="2"/>
    <n v="15"/>
    <n v="1"/>
    <n v="4"/>
    <n v="4"/>
    <s v="BS"/>
  </r>
  <r>
    <n v="22"/>
    <x v="1"/>
    <n v="5"/>
    <x v="1"/>
    <n v="24"/>
    <x v="46"/>
    <d v="1899-12-30T12:04:00"/>
    <x v="20"/>
    <s v="On point at confluence of N. Arm and Brown's Slough"/>
    <s v="Gordon Estuary"/>
    <n v="1"/>
    <x v="0"/>
    <s v="Wild"/>
    <x v="3"/>
    <n v="3"/>
    <n v="1"/>
    <n v="3"/>
    <n v="2"/>
    <s v="BS"/>
  </r>
  <r>
    <n v="22"/>
    <x v="1"/>
    <n v="5"/>
    <x v="1"/>
    <n v="24"/>
    <x v="46"/>
    <d v="1899-12-30T14:04:00"/>
    <x v="35"/>
    <s v="Gravel bar on Gordon at Site 1"/>
    <s v="Gordon Estuary"/>
    <n v="1"/>
    <x v="9"/>
    <s v="Wild"/>
    <x v="0"/>
    <n v="5"/>
    <n v="1"/>
    <n v="2"/>
    <n v="5"/>
    <s v="BS"/>
  </r>
  <r>
    <n v="22"/>
    <x v="1"/>
    <n v="5"/>
    <x v="1"/>
    <n v="24"/>
    <x v="46"/>
    <d v="1899-12-30T14:04:00"/>
    <x v="35"/>
    <s v="Gravel bar on Gordon at Site 1"/>
    <s v="Gordon Estuary"/>
    <n v="1"/>
    <x v="0"/>
    <s v="Wild"/>
    <x v="0"/>
    <n v="3"/>
    <n v="1"/>
    <n v="2"/>
    <n v="48"/>
    <s v="BS"/>
  </r>
  <r>
    <n v="22"/>
    <x v="1"/>
    <n v="5"/>
    <x v="1"/>
    <n v="24"/>
    <x v="46"/>
    <d v="1899-12-30T14:04:00"/>
    <x v="35"/>
    <s v="Gravel bar on Gordon at Site 1"/>
    <s v="Gordon Estuary"/>
    <n v="1"/>
    <x v="0"/>
    <s v="Wild"/>
    <x v="3"/>
    <n v="3"/>
    <n v="1"/>
    <n v="3"/>
    <n v="1"/>
    <s v="BS"/>
  </r>
  <r>
    <n v="22"/>
    <x v="1"/>
    <n v="5"/>
    <x v="1"/>
    <n v="24"/>
    <x v="46"/>
    <d v="1899-12-30T14:04:00"/>
    <x v="35"/>
    <s v="Gravel bar on Gordon at Site 1"/>
    <s v="Gordon Estuary"/>
    <n v="1"/>
    <x v="2"/>
    <s v="Wild"/>
    <x v="1"/>
    <n v="8"/>
    <n v="1"/>
    <n v="5"/>
    <n v="7"/>
    <s v="BS"/>
  </r>
  <r>
    <n v="22"/>
    <x v="1"/>
    <n v="5"/>
    <x v="1"/>
    <n v="24"/>
    <x v="46"/>
    <d v="1899-12-30T14:04:00"/>
    <x v="35"/>
    <s v="Gravel bar on Gordon at Site 1"/>
    <s v="Gordon Estuary"/>
    <n v="1"/>
    <x v="3"/>
    <s v="Wild"/>
    <x v="1"/>
    <n v="2"/>
    <s v="BS"/>
    <s v="M"/>
    <n v="2"/>
    <s v="BS"/>
  </r>
  <r>
    <n v="22"/>
    <x v="1"/>
    <n v="5"/>
    <x v="1"/>
    <n v="24"/>
    <x v="46"/>
    <d v="1899-12-30T14:04:00"/>
    <x v="30"/>
    <s v="Gordon R. Site 1, Channel A at Gordon R."/>
    <s v="Gordon Estuary"/>
    <n v="1"/>
    <x v="23"/>
    <s v="Wild"/>
    <x v="0"/>
    <m/>
    <m/>
    <m/>
    <n v="0"/>
    <s v="PS"/>
  </r>
  <r>
    <n v="45"/>
    <x v="1"/>
    <n v="11"/>
    <x v="8"/>
    <n v="5"/>
    <x v="47"/>
    <d v="1899-12-30T10:00:00"/>
    <x v="13"/>
    <s v="Q02, Site 5 natural marsh middle channel"/>
    <s v="Gordon Estuary"/>
    <n v="1"/>
    <x v="2"/>
    <s v="Wild"/>
    <x v="1"/>
    <n v="8"/>
    <n v="1"/>
    <n v="5"/>
    <n v="2"/>
    <s v="BS"/>
  </r>
  <r>
    <n v="45"/>
    <x v="1"/>
    <n v="11"/>
    <x v="8"/>
    <n v="5"/>
    <x v="47"/>
    <d v="1899-12-30T10:00:00"/>
    <x v="13"/>
    <s v="Q02, Site 5 natural marsh middle channel"/>
    <s v="Gordon Estuary"/>
    <n v="1"/>
    <x v="3"/>
    <s v="Wild"/>
    <x v="1"/>
    <n v="9"/>
    <n v="1"/>
    <n v="5"/>
    <n v="32"/>
    <s v="BS"/>
  </r>
  <r>
    <n v="45"/>
    <x v="1"/>
    <n v="11"/>
    <x v="8"/>
    <n v="5"/>
    <x v="47"/>
    <d v="1899-12-30T10:00:00"/>
    <x v="13"/>
    <s v="Q02, Site 5 natural marsh middle channel"/>
    <s v="Gordon Estuary"/>
    <n v="1"/>
    <x v="5"/>
    <s v="Wild"/>
    <x v="2"/>
    <n v="15"/>
    <n v="1"/>
    <n v="4"/>
    <n v="1"/>
    <s v="BS"/>
  </r>
  <r>
    <n v="45"/>
    <x v="1"/>
    <n v="11"/>
    <x v="8"/>
    <n v="5"/>
    <x v="47"/>
    <d v="1899-12-30T10:00:00"/>
    <x v="13"/>
    <s v="Q02, Site 5 natural marsh middle channel"/>
    <s v="Gordon Estuary"/>
    <n v="1"/>
    <x v="0"/>
    <s v="Wild"/>
    <x v="3"/>
    <n v="3"/>
    <n v="1"/>
    <n v="3"/>
    <n v="1"/>
    <s v="BS"/>
  </r>
  <r>
    <n v="45"/>
    <x v="1"/>
    <n v="11"/>
    <x v="8"/>
    <n v="6"/>
    <x v="48"/>
    <d v="1899-12-30T07:52:00"/>
    <x v="13"/>
    <s v="Q02, Site 5 natural marsh middle channel"/>
    <s v="Gordon Estuary"/>
    <n v="1"/>
    <x v="2"/>
    <s v="Wild"/>
    <x v="1"/>
    <n v="8"/>
    <n v="1"/>
    <n v="5"/>
    <n v="1"/>
    <s v="BS"/>
  </r>
  <r>
    <n v="45"/>
    <x v="1"/>
    <n v="11"/>
    <x v="8"/>
    <n v="6"/>
    <x v="48"/>
    <d v="1899-12-30T07:52:00"/>
    <x v="13"/>
    <s v="Q02, Site 5 natural marsh middle channel"/>
    <s v="Gordon Estuary"/>
    <n v="1"/>
    <x v="3"/>
    <s v="Wild"/>
    <x v="1"/>
    <n v="9"/>
    <n v="1"/>
    <n v="5"/>
    <n v="82"/>
    <s v="BS"/>
  </r>
  <r>
    <n v="45"/>
    <x v="1"/>
    <n v="11"/>
    <x v="8"/>
    <n v="6"/>
    <x v="48"/>
    <d v="1899-12-30T07:52:00"/>
    <x v="13"/>
    <s v="Q02, Site 5 natural marsh middle channel"/>
    <s v="Gordon Estuary"/>
    <n v="1"/>
    <x v="5"/>
    <s v="Wild"/>
    <x v="2"/>
    <n v="15"/>
    <n v="1"/>
    <n v="4"/>
    <n v="22"/>
    <s v="BS"/>
  </r>
  <r>
    <n v="45"/>
    <x v="1"/>
    <n v="11"/>
    <x v="8"/>
    <n v="6"/>
    <x v="48"/>
    <d v="1899-12-30T08:15:00"/>
    <x v="13"/>
    <s v="Q02, Site 5 natural marsh middle channel"/>
    <s v="Gordon Estuary"/>
    <n v="1"/>
    <x v="2"/>
    <s v="Wild"/>
    <x v="1"/>
    <n v="8"/>
    <n v="1"/>
    <n v="5"/>
    <n v="1"/>
    <s v="BS"/>
  </r>
  <r>
    <n v="45"/>
    <x v="1"/>
    <n v="11"/>
    <x v="8"/>
    <n v="6"/>
    <x v="48"/>
    <d v="1899-12-30T08:15:00"/>
    <x v="13"/>
    <s v="Q02, Site 5 natural marsh middle channel"/>
    <s v="Gordon Estuary"/>
    <n v="1"/>
    <x v="3"/>
    <s v="Wild"/>
    <x v="1"/>
    <n v="9"/>
    <n v="1"/>
    <n v="5"/>
    <n v="48"/>
    <s v="BS"/>
  </r>
  <r>
    <n v="45"/>
    <x v="1"/>
    <n v="11"/>
    <x v="8"/>
    <n v="6"/>
    <x v="48"/>
    <d v="1899-12-30T08:15:00"/>
    <x v="13"/>
    <s v="Q02, Site 5 natural marsh middle channel"/>
    <s v="Gordon Estuary"/>
    <n v="1"/>
    <x v="5"/>
    <s v="Wild"/>
    <x v="2"/>
    <n v="15"/>
    <n v="1"/>
    <n v="4"/>
    <n v="1"/>
    <s v="BS"/>
  </r>
  <r>
    <n v="46"/>
    <x v="1"/>
    <n v="11"/>
    <x v="8"/>
    <n v="9"/>
    <x v="49"/>
    <d v="1899-12-30T13:45:00"/>
    <x v="13"/>
    <s v="Q02, Site 5 natural marsh middle channel"/>
    <s v="Gordon Estuary"/>
    <n v="1"/>
    <x v="2"/>
    <s v="Wild"/>
    <x v="1"/>
    <n v="8"/>
    <n v="1"/>
    <n v="5"/>
    <n v="15"/>
    <s v="BS"/>
  </r>
  <r>
    <n v="46"/>
    <x v="1"/>
    <n v="11"/>
    <x v="8"/>
    <n v="9"/>
    <x v="49"/>
    <d v="1899-12-30T13:45:00"/>
    <x v="13"/>
    <s v="Q02, Site 5 natural marsh middle channel"/>
    <s v="Gordon Estuary"/>
    <n v="1"/>
    <x v="3"/>
    <s v="Wild"/>
    <x v="1"/>
    <n v="9"/>
    <n v="1"/>
    <n v="5"/>
    <n v="49"/>
    <s v="BS"/>
  </r>
  <r>
    <n v="46"/>
    <x v="1"/>
    <n v="11"/>
    <x v="8"/>
    <n v="9"/>
    <x v="49"/>
    <d v="1899-12-30T13:45:00"/>
    <x v="13"/>
    <s v="Q02, Site 5 natural marsh middle channel"/>
    <s v="Gordon Estuary"/>
    <n v="1"/>
    <x v="5"/>
    <s v="Wild"/>
    <x v="2"/>
    <n v="15"/>
    <n v="1"/>
    <n v="4"/>
    <n v="20"/>
    <s v="BS"/>
  </r>
  <r>
    <n v="49"/>
    <x v="1"/>
    <n v="12"/>
    <x v="9"/>
    <n v="5"/>
    <x v="50"/>
    <d v="1899-12-30T09:30:00"/>
    <x v="21"/>
    <s v="Site 5 main channel half way up"/>
    <s v="Gordon Estuary"/>
    <n v="1"/>
    <x v="23"/>
    <s v="Unknown"/>
    <x v="1"/>
    <n v="98"/>
    <n v="3"/>
    <n v="5"/>
    <n v="0"/>
    <s v="OB"/>
  </r>
  <r>
    <n v="11"/>
    <x v="2"/>
    <n v="3"/>
    <x v="7"/>
    <n v="13"/>
    <x v="51"/>
    <d v="1899-12-30T09:28:00"/>
    <x v="4"/>
    <s v="Butch's (Gordon R.)"/>
    <s v="Gordon Estuary"/>
    <n v="1"/>
    <x v="2"/>
    <s v="Wild"/>
    <x v="1"/>
    <n v="8"/>
    <n v="1"/>
    <n v="5"/>
    <n v="2"/>
    <s v="BS"/>
  </r>
  <r>
    <n v="11"/>
    <x v="2"/>
    <n v="3"/>
    <x v="7"/>
    <n v="13"/>
    <x v="51"/>
    <d v="1899-12-30T09:28:00"/>
    <x v="4"/>
    <s v="Butch's (Gordon R.)"/>
    <s v="Gordon Estuary"/>
    <n v="1"/>
    <x v="6"/>
    <s v="Wild"/>
    <x v="2"/>
    <n v="11"/>
    <n v="1"/>
    <n v="4"/>
    <n v="1"/>
    <s v="BS"/>
  </r>
  <r>
    <n v="11"/>
    <x v="2"/>
    <n v="3"/>
    <x v="7"/>
    <n v="13"/>
    <x v="51"/>
    <d v="1899-12-30T10:32:00"/>
    <x v="35"/>
    <s v="Gravel bar on Gordon at Site 1"/>
    <s v="Gordon Estuary"/>
    <n v="1"/>
    <x v="9"/>
    <s v="Wild"/>
    <x v="0"/>
    <n v="5"/>
    <n v="1"/>
    <n v="2"/>
    <n v="1"/>
    <s v="BS"/>
  </r>
  <r>
    <n v="11"/>
    <x v="2"/>
    <n v="3"/>
    <x v="7"/>
    <n v="13"/>
    <x v="51"/>
    <d v="1899-12-30T13:48:00"/>
    <x v="0"/>
    <s v="Pacheedah Shores Boat Ramp"/>
    <s v="Gordon Estuary"/>
    <n v="1"/>
    <x v="2"/>
    <s v="Wild"/>
    <x v="1"/>
    <n v="8"/>
    <n v="1"/>
    <n v="5"/>
    <n v="2"/>
    <s v="BS"/>
  </r>
  <r>
    <n v="11"/>
    <x v="2"/>
    <n v="3"/>
    <x v="7"/>
    <n v="13"/>
    <x v="51"/>
    <d v="1899-12-30T14:28:00"/>
    <x v="20"/>
    <s v="On point at confluence of N. Arm and Brown's Slough"/>
    <s v="Gordon Estuary"/>
    <n v="1"/>
    <x v="2"/>
    <s v="Wild"/>
    <x v="1"/>
    <n v="8"/>
    <n v="1"/>
    <n v="5"/>
    <n v="13"/>
    <s v="BS"/>
  </r>
  <r>
    <n v="12"/>
    <x v="2"/>
    <n v="3"/>
    <x v="7"/>
    <n v="20"/>
    <x v="52"/>
    <d v="1899-12-30T10:40:00"/>
    <x v="35"/>
    <s v="Gravel bar on Gordon at Site 1"/>
    <s v="Gordon Estuary"/>
    <n v="1"/>
    <x v="9"/>
    <s v="Wild"/>
    <x v="0"/>
    <n v="5"/>
    <n v="1"/>
    <n v="2"/>
    <n v="2"/>
    <s v="BS"/>
  </r>
  <r>
    <n v="12"/>
    <x v="2"/>
    <n v="3"/>
    <x v="7"/>
    <n v="20"/>
    <x v="52"/>
    <d v="1899-12-30T10:40:00"/>
    <x v="29"/>
    <s v="Site 5 main channel close to mouth"/>
    <s v="Gordon Estuary"/>
    <n v="1"/>
    <x v="0"/>
    <s v="Wild"/>
    <x v="0"/>
    <m/>
    <m/>
    <m/>
    <n v="2"/>
    <s v="PS"/>
  </r>
  <r>
    <n v="13"/>
    <x v="2"/>
    <n v="3"/>
    <x v="7"/>
    <n v="26"/>
    <x v="53"/>
    <d v="1899-12-30T09:18:00"/>
    <x v="4"/>
    <s v="Butch's (Gordon R.)"/>
    <s v="Gordon Estuary"/>
    <n v="1"/>
    <x v="9"/>
    <s v="Wild"/>
    <x v="0"/>
    <n v="5"/>
    <n v="1"/>
    <n v="2"/>
    <n v="1"/>
    <s v="BS"/>
  </r>
  <r>
    <n v="13"/>
    <x v="2"/>
    <n v="3"/>
    <x v="7"/>
    <n v="26"/>
    <x v="53"/>
    <d v="1899-12-30T09:46:00"/>
    <x v="35"/>
    <s v="Gravel bar on Gordon at Site 1"/>
    <s v="Gordon Estuary"/>
    <n v="1"/>
    <x v="1"/>
    <s v="Wild"/>
    <x v="0"/>
    <n v="2"/>
    <n v="1"/>
    <n v="2"/>
    <n v="4"/>
    <s v="BS"/>
  </r>
  <r>
    <n v="13"/>
    <x v="2"/>
    <n v="3"/>
    <x v="7"/>
    <n v="26"/>
    <x v="53"/>
    <d v="1899-12-30T09:46:00"/>
    <x v="35"/>
    <s v="Gravel bar on Gordon at Site 1"/>
    <s v="Gordon Estuary"/>
    <n v="1"/>
    <x v="0"/>
    <s v="Wild"/>
    <x v="0"/>
    <n v="3"/>
    <n v="1"/>
    <n v="2"/>
    <n v="1"/>
    <s v="BS"/>
  </r>
  <r>
    <n v="13"/>
    <x v="2"/>
    <n v="3"/>
    <x v="7"/>
    <n v="26"/>
    <x v="53"/>
    <d v="1899-12-30T09:46:00"/>
    <x v="35"/>
    <s v="Gravel bar on Gordon at Site 1"/>
    <s v="Gordon Estuary"/>
    <n v="1"/>
    <x v="9"/>
    <s v="Wild"/>
    <x v="0"/>
    <n v="5"/>
    <n v="1"/>
    <n v="2"/>
    <n v="6"/>
    <s v="BS"/>
  </r>
  <r>
    <n v="13"/>
    <x v="2"/>
    <n v="3"/>
    <x v="7"/>
    <n v="26"/>
    <x v="53"/>
    <d v="1899-12-30T09:46:00"/>
    <x v="35"/>
    <s v="Gravel bar on Gordon at Site 1"/>
    <s v="Gordon Estuary"/>
    <n v="1"/>
    <x v="2"/>
    <s v="Wild"/>
    <x v="1"/>
    <m/>
    <m/>
    <m/>
    <n v="3"/>
    <s v="BS"/>
  </r>
  <r>
    <n v="13"/>
    <x v="2"/>
    <n v="3"/>
    <x v="7"/>
    <n v="26"/>
    <x v="53"/>
    <d v="1899-12-30T10:30:00"/>
    <x v="20"/>
    <s v="On point at confluence of N. Arm and Brown's Slough"/>
    <s v="Gordon Estuary"/>
    <n v="1"/>
    <x v="9"/>
    <s v="Wild"/>
    <x v="0"/>
    <n v="5"/>
    <n v="1"/>
    <n v="2"/>
    <n v="1"/>
    <s v="BS"/>
  </r>
  <r>
    <n v="13"/>
    <x v="2"/>
    <n v="3"/>
    <x v="7"/>
    <n v="26"/>
    <x v="53"/>
    <d v="1899-12-30T10:55:00"/>
    <x v="9"/>
    <s v="Q Jeff (right bank opposite N. Arm confl.)"/>
    <s v="Gordon Estuary"/>
    <n v="1"/>
    <x v="3"/>
    <s v="Wild"/>
    <x v="1"/>
    <n v="9"/>
    <n v="1"/>
    <n v="5"/>
    <n v="1"/>
    <s v="BS"/>
  </r>
  <r>
    <n v="13"/>
    <x v="2"/>
    <n v="3"/>
    <x v="7"/>
    <n v="26"/>
    <x v="53"/>
    <d v="1899-12-30T11:14:00"/>
    <x v="6"/>
    <s v="Smokies"/>
    <s v="Gordon Estuary"/>
    <n v="1"/>
    <x v="1"/>
    <s v="Wild"/>
    <x v="0"/>
    <n v="2"/>
    <n v="1"/>
    <n v="2"/>
    <n v="1"/>
    <s v="BS"/>
  </r>
  <r>
    <n v="13"/>
    <x v="2"/>
    <n v="3"/>
    <x v="7"/>
    <n v="26"/>
    <x v="53"/>
    <d v="1899-12-30T11:14:00"/>
    <x v="6"/>
    <s v="Smokies"/>
    <s v="Gordon Estuary"/>
    <n v="1"/>
    <x v="9"/>
    <s v="Wild"/>
    <x v="0"/>
    <n v="5"/>
    <n v="1"/>
    <n v="2"/>
    <n v="3"/>
    <s v="BS"/>
  </r>
  <r>
    <n v="13"/>
    <x v="2"/>
    <n v="3"/>
    <x v="7"/>
    <n v="26"/>
    <x v="53"/>
    <d v="1899-12-30T11:14:00"/>
    <x v="6"/>
    <s v="Smokies"/>
    <s v="Gordon Estuary"/>
    <n v="1"/>
    <x v="2"/>
    <s v="Wild"/>
    <x v="1"/>
    <n v="8"/>
    <n v="1"/>
    <n v="5"/>
    <n v="1"/>
    <s v="BS"/>
  </r>
  <r>
    <n v="13"/>
    <x v="2"/>
    <n v="3"/>
    <x v="7"/>
    <n v="26"/>
    <x v="53"/>
    <d v="1899-12-30T11:40:00"/>
    <x v="0"/>
    <s v="Pacheedah Shores Boat Ramp"/>
    <s v="Gordon Estuary"/>
    <n v="1"/>
    <x v="9"/>
    <s v="Wild"/>
    <x v="0"/>
    <n v="5"/>
    <n v="1"/>
    <n v="2"/>
    <n v="2"/>
    <s v="BS"/>
  </r>
  <r>
    <n v="15"/>
    <x v="2"/>
    <n v="4"/>
    <x v="0"/>
    <n v="4"/>
    <x v="54"/>
    <d v="1899-12-30T11:30:00"/>
    <x v="37"/>
    <s v="Gordon R. Site 5, edge of marsh"/>
    <s v="Gordon Estuary"/>
    <n v="1"/>
    <x v="9"/>
    <s v="Wild"/>
    <x v="0"/>
    <m/>
    <m/>
    <m/>
    <n v="11"/>
    <s v="PS"/>
  </r>
  <r>
    <n v="15"/>
    <x v="2"/>
    <n v="4"/>
    <x v="0"/>
    <n v="4"/>
    <x v="54"/>
    <d v="1899-12-30T11:30:00"/>
    <x v="37"/>
    <s v="Gordon R. Site 5, edge of marsh"/>
    <s v="Gordon Estuary"/>
    <n v="1"/>
    <x v="1"/>
    <s v="Wild"/>
    <x v="0"/>
    <m/>
    <m/>
    <m/>
    <n v="6"/>
    <s v="PS"/>
  </r>
  <r>
    <n v="15"/>
    <x v="2"/>
    <n v="4"/>
    <x v="0"/>
    <n v="4"/>
    <x v="54"/>
    <d v="1899-12-30T12:10:00"/>
    <x v="16"/>
    <s v="Browns Slough Site 7 inlet left tidal channel"/>
    <s v="Gordon Estuary"/>
    <n v="1"/>
    <x v="0"/>
    <s v="Wild"/>
    <x v="0"/>
    <m/>
    <m/>
    <m/>
    <n v="44"/>
    <s v="PS"/>
  </r>
  <r>
    <n v="15"/>
    <x v="2"/>
    <n v="4"/>
    <x v="0"/>
    <n v="4"/>
    <x v="54"/>
    <d v="1899-12-30T12:30:00"/>
    <x v="27"/>
    <s v="Browns Slough Site 7 Inlet right tidal channel"/>
    <s v="Gordon Estuary"/>
    <n v="1"/>
    <x v="0"/>
    <s v="Wild"/>
    <x v="0"/>
    <m/>
    <m/>
    <m/>
    <n v="86"/>
    <s v="PS"/>
  </r>
  <r>
    <n v="15"/>
    <x v="2"/>
    <n v="4"/>
    <x v="0"/>
    <n v="4"/>
    <x v="54"/>
    <d v="1899-12-30T12:30:00"/>
    <x v="27"/>
    <s v="Browns Slough Site 7 Inlet right tidal channel"/>
    <s v="Gordon Estuary"/>
    <n v="1"/>
    <x v="1"/>
    <s v="Wild"/>
    <x v="0"/>
    <m/>
    <m/>
    <m/>
    <n v="1"/>
    <s v="PS"/>
  </r>
  <r>
    <n v="18"/>
    <x v="2"/>
    <n v="4"/>
    <x v="0"/>
    <n v="30"/>
    <x v="55"/>
    <d v="1899-12-30T09:50:00"/>
    <x v="9"/>
    <s v="Q Jeff (right bank opposite N. Arm confl.)"/>
    <s v="Gordon Estuary"/>
    <n v="1"/>
    <x v="2"/>
    <s v="Wild"/>
    <x v="1"/>
    <n v="8"/>
    <n v="1"/>
    <n v="5"/>
    <n v="39"/>
    <s v="BS"/>
  </r>
  <r>
    <n v="18"/>
    <x v="2"/>
    <n v="4"/>
    <x v="0"/>
    <n v="30"/>
    <x v="55"/>
    <d v="1899-12-30T09:50:00"/>
    <x v="9"/>
    <s v="Q Jeff (right bank opposite N. Arm confl.)"/>
    <s v="Gordon Estuary"/>
    <n v="1"/>
    <x v="4"/>
    <s v="Wild"/>
    <x v="2"/>
    <n v="18"/>
    <n v="1"/>
    <n v="4"/>
    <n v="2"/>
    <s v="BS"/>
  </r>
  <r>
    <n v="18"/>
    <x v="2"/>
    <n v="4"/>
    <x v="0"/>
    <n v="30"/>
    <x v="55"/>
    <d v="1899-12-30T09:50:00"/>
    <x v="9"/>
    <s v="Q Jeff (right bank opposite N. Arm confl.)"/>
    <s v="Gordon Estuary"/>
    <n v="1"/>
    <x v="5"/>
    <s v="Wild"/>
    <x v="2"/>
    <n v="15"/>
    <n v="1"/>
    <n v="4"/>
    <n v="10"/>
    <s v="BS"/>
  </r>
  <r>
    <n v="18"/>
    <x v="2"/>
    <n v="4"/>
    <x v="0"/>
    <n v="30"/>
    <x v="55"/>
    <d v="1899-12-30T09:50:00"/>
    <x v="9"/>
    <s v="Q Jeff (right bank opposite N. Arm confl.)"/>
    <s v="Gordon Estuary"/>
    <n v="1"/>
    <x v="6"/>
    <s v="Wild"/>
    <x v="2"/>
    <n v="11"/>
    <n v="1"/>
    <n v="4"/>
    <n v="4"/>
    <s v="BS"/>
  </r>
  <r>
    <n v="18"/>
    <x v="2"/>
    <n v="4"/>
    <x v="0"/>
    <n v="30"/>
    <x v="55"/>
    <d v="1899-12-30T09:50:00"/>
    <x v="9"/>
    <s v="Q Jeff (right bank opposite N. Arm confl.)"/>
    <s v="Gordon Estuary"/>
    <n v="1"/>
    <x v="10"/>
    <s v="Wild"/>
    <x v="2"/>
    <n v="13"/>
    <n v="1"/>
    <n v="4"/>
    <n v="1"/>
    <s v="BS"/>
  </r>
  <r>
    <n v="18"/>
    <x v="2"/>
    <n v="4"/>
    <x v="0"/>
    <n v="30"/>
    <x v="55"/>
    <d v="1899-12-30T09:50:00"/>
    <x v="9"/>
    <s v="Q Jeff (right bank opposite N. Arm confl.)"/>
    <s v="Gordon Estuary"/>
    <n v="1"/>
    <x v="12"/>
    <s v="Wild"/>
    <x v="2"/>
    <n v="25"/>
    <n v="1"/>
    <n v="4"/>
    <n v="6"/>
    <s v="BS"/>
  </r>
  <r>
    <n v="18"/>
    <x v="2"/>
    <n v="4"/>
    <x v="0"/>
    <n v="30"/>
    <x v="55"/>
    <d v="1899-12-30T09:50:00"/>
    <x v="9"/>
    <s v="Q Jeff (right bank opposite N. Arm confl.)"/>
    <s v="Gordon Estuary"/>
    <n v="1"/>
    <x v="20"/>
    <s v="Wild"/>
    <x v="2"/>
    <n v="17"/>
    <n v="1"/>
    <n v="4"/>
    <n v="1"/>
    <s v="BS"/>
  </r>
  <r>
    <n v="18"/>
    <x v="2"/>
    <n v="4"/>
    <x v="0"/>
    <n v="30"/>
    <x v="55"/>
    <d v="1899-12-30T09:50:00"/>
    <x v="9"/>
    <s v="Q Jeff (right bank opposite N. Arm confl.)"/>
    <s v="Gordon Estuary"/>
    <n v="1"/>
    <x v="0"/>
    <s v="Wild"/>
    <x v="0"/>
    <n v="3"/>
    <n v="1"/>
    <n v="2"/>
    <n v="1"/>
    <s v="BS"/>
  </r>
  <r>
    <n v="18"/>
    <x v="2"/>
    <n v="4"/>
    <x v="0"/>
    <n v="30"/>
    <x v="55"/>
    <d v="1899-12-30T10:35:00"/>
    <x v="0"/>
    <s v="Pacheedah Shores Boat Ramp"/>
    <s v="Gordon Estuary"/>
    <n v="1"/>
    <x v="2"/>
    <s v="Wild"/>
    <x v="1"/>
    <m/>
    <m/>
    <m/>
    <n v="30"/>
    <s v="BS"/>
  </r>
  <r>
    <n v="18"/>
    <x v="2"/>
    <n v="4"/>
    <x v="0"/>
    <n v="30"/>
    <x v="55"/>
    <d v="1899-12-30T10:35:00"/>
    <x v="0"/>
    <s v="Pacheedah Shores Boat Ramp"/>
    <s v="Gordon Estuary"/>
    <n v="1"/>
    <x v="5"/>
    <s v="Wild"/>
    <x v="2"/>
    <m/>
    <m/>
    <m/>
    <n v="10"/>
    <s v="BS"/>
  </r>
  <r>
    <n v="18"/>
    <x v="2"/>
    <n v="4"/>
    <x v="0"/>
    <n v="30"/>
    <x v="55"/>
    <d v="1899-12-30T10:35:00"/>
    <x v="0"/>
    <s v="Pacheedah Shores Boat Ramp"/>
    <s v="Gordon Estuary"/>
    <n v="1"/>
    <x v="8"/>
    <s v="Wild"/>
    <x v="1"/>
    <m/>
    <m/>
    <m/>
    <n v="2"/>
    <s v="BS"/>
  </r>
  <r>
    <n v="18"/>
    <x v="2"/>
    <n v="4"/>
    <x v="0"/>
    <n v="30"/>
    <x v="55"/>
    <d v="1899-12-30T10:35:00"/>
    <x v="0"/>
    <s v="Pacheedah Shores Boat Ramp"/>
    <s v="Gordon Estuary"/>
    <n v="1"/>
    <x v="1"/>
    <s v="Wild"/>
    <x v="0"/>
    <m/>
    <m/>
    <m/>
    <n v="10"/>
    <s v="BS"/>
  </r>
  <r>
    <n v="18"/>
    <x v="2"/>
    <n v="4"/>
    <x v="0"/>
    <n v="30"/>
    <x v="55"/>
    <d v="1899-12-30T10:35:00"/>
    <x v="0"/>
    <s v="Pacheedah Shores Boat Ramp"/>
    <s v="Gordon Estuary"/>
    <n v="1"/>
    <x v="0"/>
    <s v="Wild"/>
    <x v="0"/>
    <m/>
    <m/>
    <m/>
    <n v="77"/>
    <s v="BS"/>
  </r>
  <r>
    <n v="18"/>
    <x v="2"/>
    <n v="4"/>
    <x v="0"/>
    <n v="30"/>
    <x v="55"/>
    <d v="1899-12-30T10:35:00"/>
    <x v="0"/>
    <s v="Pacheedah Shores Boat Ramp"/>
    <s v="Gordon Estuary"/>
    <n v="1"/>
    <x v="9"/>
    <s v="Wild"/>
    <x v="0"/>
    <m/>
    <m/>
    <m/>
    <n v="10"/>
    <s v="BS"/>
  </r>
  <r>
    <n v="18"/>
    <x v="2"/>
    <n v="4"/>
    <x v="0"/>
    <n v="30"/>
    <x v="55"/>
    <d v="1899-12-30T10:35:00"/>
    <x v="0"/>
    <s v="Pacheedah Shores Boat Ramp"/>
    <s v="Gordon Estuary"/>
    <n v="1"/>
    <x v="3"/>
    <s v="Wild"/>
    <x v="1"/>
    <m/>
    <m/>
    <m/>
    <n v="6"/>
    <s v="BS"/>
  </r>
  <r>
    <n v="18"/>
    <x v="2"/>
    <n v="4"/>
    <x v="0"/>
    <n v="30"/>
    <x v="55"/>
    <d v="1899-12-30T13:30:00"/>
    <x v="0"/>
    <s v="Pacheedah Shores Boat Ramp"/>
    <s v="Gordon Estuary"/>
    <n v="1"/>
    <x v="2"/>
    <s v="Wild"/>
    <x v="1"/>
    <m/>
    <m/>
    <m/>
    <n v="27"/>
    <s v="BS"/>
  </r>
  <r>
    <n v="18"/>
    <x v="2"/>
    <n v="4"/>
    <x v="0"/>
    <n v="30"/>
    <x v="55"/>
    <d v="1899-12-30T13:30:00"/>
    <x v="0"/>
    <s v="Pacheedah Shores Boat Ramp"/>
    <s v="Gordon Estuary"/>
    <n v="1"/>
    <x v="3"/>
    <s v="Wild"/>
    <x v="1"/>
    <m/>
    <m/>
    <m/>
    <n v="11"/>
    <s v="BS"/>
  </r>
  <r>
    <n v="18"/>
    <x v="2"/>
    <n v="4"/>
    <x v="0"/>
    <n v="30"/>
    <x v="55"/>
    <d v="1899-12-30T13:30:00"/>
    <x v="0"/>
    <s v="Pacheedah Shores Boat Ramp"/>
    <s v="Gordon Estuary"/>
    <n v="1"/>
    <x v="4"/>
    <s v="Wild"/>
    <x v="2"/>
    <m/>
    <m/>
    <m/>
    <n v="18"/>
    <s v="BS"/>
  </r>
  <r>
    <n v="18"/>
    <x v="2"/>
    <n v="4"/>
    <x v="0"/>
    <n v="30"/>
    <x v="55"/>
    <d v="1899-12-30T13:30:00"/>
    <x v="0"/>
    <s v="Pacheedah Shores Boat Ramp"/>
    <s v="Gordon Estuary"/>
    <n v="1"/>
    <x v="5"/>
    <s v="Wild"/>
    <x v="2"/>
    <m/>
    <m/>
    <m/>
    <n v="12"/>
    <s v="BS"/>
  </r>
  <r>
    <n v="18"/>
    <x v="2"/>
    <n v="4"/>
    <x v="0"/>
    <n v="30"/>
    <x v="55"/>
    <d v="1899-12-30T13:30:00"/>
    <x v="0"/>
    <s v="Pacheedah Shores Boat Ramp"/>
    <s v="Gordon Estuary"/>
    <n v="1"/>
    <x v="6"/>
    <s v="Wild"/>
    <x v="2"/>
    <m/>
    <m/>
    <m/>
    <n v="5"/>
    <s v="BS"/>
  </r>
  <r>
    <n v="18"/>
    <x v="2"/>
    <n v="4"/>
    <x v="0"/>
    <n v="30"/>
    <x v="55"/>
    <d v="1899-12-30T13:30:00"/>
    <x v="0"/>
    <s v="Pacheedah Shores Boat Ramp"/>
    <s v="Gordon Estuary"/>
    <n v="1"/>
    <x v="1"/>
    <s v="Wild"/>
    <x v="0"/>
    <m/>
    <m/>
    <m/>
    <n v="9"/>
    <s v="BS"/>
  </r>
  <r>
    <n v="18"/>
    <x v="2"/>
    <n v="4"/>
    <x v="0"/>
    <n v="30"/>
    <x v="55"/>
    <d v="1899-12-30T13:30:00"/>
    <x v="0"/>
    <s v="Pacheedah Shores Boat Ramp"/>
    <s v="Gordon Estuary"/>
    <n v="1"/>
    <x v="0"/>
    <s v="Wild"/>
    <x v="0"/>
    <m/>
    <m/>
    <m/>
    <n v="9"/>
    <s v="BS"/>
  </r>
  <r>
    <n v="18"/>
    <x v="2"/>
    <n v="4"/>
    <x v="0"/>
    <n v="30"/>
    <x v="55"/>
    <d v="1899-12-30T13:30:00"/>
    <x v="0"/>
    <s v="Pacheedah Shores Boat Ramp"/>
    <s v="Gordon Estuary"/>
    <n v="1"/>
    <x v="9"/>
    <s v="Wild"/>
    <x v="0"/>
    <m/>
    <m/>
    <m/>
    <n v="8"/>
    <s v="BS"/>
  </r>
  <r>
    <n v="19"/>
    <x v="2"/>
    <n v="5"/>
    <x v="1"/>
    <n v="6"/>
    <x v="56"/>
    <d v="1899-12-30T10:28:00"/>
    <x v="21"/>
    <s v="Site 5 main channel half way up"/>
    <s v="Gordon Estuary"/>
    <n v="1"/>
    <x v="0"/>
    <s v="Wild"/>
    <x v="0"/>
    <m/>
    <m/>
    <m/>
    <n v="8"/>
    <s v="PS"/>
  </r>
  <r>
    <n v="19"/>
    <x v="2"/>
    <n v="5"/>
    <x v="1"/>
    <n v="6"/>
    <x v="56"/>
    <d v="1899-12-30T11:10:00"/>
    <x v="22"/>
    <s v="Site 5 main channel where stump sland channel comes in"/>
    <s v="Gordon Estuary"/>
    <n v="1"/>
    <x v="0"/>
    <s v="Wild"/>
    <x v="0"/>
    <m/>
    <m/>
    <m/>
    <n v="68"/>
    <s v="PS"/>
  </r>
  <r>
    <n v="19"/>
    <x v="2"/>
    <n v="5"/>
    <x v="1"/>
    <n v="6"/>
    <x v="56"/>
    <d v="1899-12-30T11:10:00"/>
    <x v="22"/>
    <s v="Site 5 main channel where stump sland channel comes in"/>
    <s v="Gordon Estuary"/>
    <n v="1"/>
    <x v="3"/>
    <s v="Wild"/>
    <x v="1"/>
    <m/>
    <m/>
    <m/>
    <n v="26"/>
    <s v="PS"/>
  </r>
  <r>
    <n v="19"/>
    <x v="2"/>
    <n v="5"/>
    <x v="1"/>
    <n v="6"/>
    <x v="56"/>
    <d v="1899-12-30T11:10:00"/>
    <x v="22"/>
    <s v="Site 5 main channel where stump sland channel comes in"/>
    <s v="Gordon Estuary"/>
    <n v="1"/>
    <x v="2"/>
    <s v="Wild"/>
    <x v="1"/>
    <m/>
    <m/>
    <m/>
    <n v="1"/>
    <s v="PS"/>
  </r>
  <r>
    <n v="19"/>
    <x v="2"/>
    <n v="5"/>
    <x v="1"/>
    <n v="6"/>
    <x v="56"/>
    <d v="1899-12-30T12:00:00"/>
    <x v="35"/>
    <s v="Gravel bar on Gordon at Site 1"/>
    <s v="Gordon Estuary"/>
    <n v="1"/>
    <x v="0"/>
    <s v="Wild"/>
    <x v="0"/>
    <m/>
    <m/>
    <m/>
    <n v="2"/>
    <s v="BS"/>
  </r>
  <r>
    <n v="19"/>
    <x v="2"/>
    <n v="5"/>
    <x v="1"/>
    <n v="6"/>
    <x v="56"/>
    <d v="1899-12-30T12:00:00"/>
    <x v="35"/>
    <s v="Gravel bar on Gordon at Site 1"/>
    <s v="Gordon Estuary"/>
    <n v="1"/>
    <x v="9"/>
    <s v="Wild"/>
    <x v="0"/>
    <m/>
    <m/>
    <m/>
    <n v="6"/>
    <s v="BS"/>
  </r>
  <r>
    <n v="19"/>
    <x v="2"/>
    <n v="5"/>
    <x v="1"/>
    <n v="6"/>
    <x v="56"/>
    <d v="1899-12-30T12:00:00"/>
    <x v="35"/>
    <s v="Gravel bar on Gordon at Site 1"/>
    <s v="Gordon Estuary"/>
    <n v="1"/>
    <x v="3"/>
    <s v="Wild"/>
    <x v="1"/>
    <m/>
    <m/>
    <m/>
    <n v="1"/>
    <s v="BS"/>
  </r>
  <r>
    <n v="19"/>
    <x v="2"/>
    <n v="5"/>
    <x v="1"/>
    <n v="6"/>
    <x v="56"/>
    <d v="1899-12-30T13:05:00"/>
    <x v="35"/>
    <s v="Gravel bar on Gordon at Site 1"/>
    <s v="Gordon Estuary"/>
    <n v="1"/>
    <x v="0"/>
    <s v="Wild"/>
    <x v="0"/>
    <m/>
    <m/>
    <m/>
    <n v="1"/>
    <s v="BS"/>
  </r>
  <r>
    <n v="19"/>
    <x v="2"/>
    <n v="5"/>
    <x v="1"/>
    <n v="6"/>
    <x v="56"/>
    <d v="1899-12-30T13:05:00"/>
    <x v="35"/>
    <s v="Gravel bar on Gordon at Site 1"/>
    <s v="Gordon Estuary"/>
    <n v="1"/>
    <x v="2"/>
    <s v="Wild"/>
    <x v="1"/>
    <m/>
    <m/>
    <m/>
    <n v="1"/>
    <s v="BS"/>
  </r>
  <r>
    <n v="19"/>
    <x v="2"/>
    <n v="5"/>
    <x v="1"/>
    <n v="6"/>
    <x v="56"/>
    <d v="1899-12-30T13:05:00"/>
    <x v="35"/>
    <s v="Gravel bar on Gordon at Site 1"/>
    <s v="Gordon Estuary"/>
    <n v="1"/>
    <x v="5"/>
    <s v="Wild"/>
    <x v="2"/>
    <m/>
    <m/>
    <m/>
    <n v="5"/>
    <s v="BS"/>
  </r>
  <r>
    <n v="19"/>
    <x v="2"/>
    <n v="5"/>
    <x v="1"/>
    <n v="6"/>
    <x v="56"/>
    <d v="1899-12-30T13:43:00"/>
    <x v="20"/>
    <s v="On point at confluence of N. Arm and Brown's Slough"/>
    <s v="Gordon Estuary"/>
    <n v="1"/>
    <x v="9"/>
    <s v="Wild"/>
    <x v="0"/>
    <m/>
    <m/>
    <m/>
    <n v="101"/>
    <s v="BS"/>
  </r>
  <r>
    <n v="19"/>
    <x v="2"/>
    <n v="5"/>
    <x v="1"/>
    <n v="6"/>
    <x v="56"/>
    <d v="1899-12-30T13:43:00"/>
    <x v="20"/>
    <s v="On point at confluence of N. Arm and Brown's Slough"/>
    <s v="Gordon Estuary"/>
    <n v="1"/>
    <x v="0"/>
    <s v="Wild"/>
    <x v="0"/>
    <m/>
    <m/>
    <m/>
    <n v="8"/>
    <s v="BS"/>
  </r>
  <r>
    <n v="19"/>
    <x v="2"/>
    <n v="5"/>
    <x v="1"/>
    <n v="6"/>
    <x v="56"/>
    <d v="1899-12-30T13:43:00"/>
    <x v="20"/>
    <s v="On point at confluence of N. Arm and Brown's Slough"/>
    <s v="Gordon Estuary"/>
    <n v="1"/>
    <x v="1"/>
    <s v="Wild"/>
    <x v="0"/>
    <m/>
    <m/>
    <m/>
    <n v="48"/>
    <s v="BS"/>
  </r>
  <r>
    <n v="19"/>
    <x v="2"/>
    <n v="5"/>
    <x v="1"/>
    <n v="6"/>
    <x v="56"/>
    <d v="1899-12-30T13:43:00"/>
    <x v="20"/>
    <s v="On point at confluence of N. Arm and Brown's Slough"/>
    <s v="Gordon Estuary"/>
    <n v="1"/>
    <x v="2"/>
    <s v="Wild"/>
    <x v="1"/>
    <m/>
    <m/>
    <m/>
    <n v="26"/>
    <s v="BS"/>
  </r>
  <r>
    <n v="19"/>
    <x v="2"/>
    <n v="5"/>
    <x v="1"/>
    <n v="6"/>
    <x v="56"/>
    <d v="1899-12-30T13:43:00"/>
    <x v="20"/>
    <s v="On point at confluence of N. Arm and Brown's Slough"/>
    <s v="Gordon Estuary"/>
    <n v="1"/>
    <x v="5"/>
    <s v="Wild"/>
    <x v="2"/>
    <m/>
    <m/>
    <m/>
    <n v="10"/>
    <s v="BS"/>
  </r>
  <r>
    <n v="19"/>
    <x v="2"/>
    <n v="5"/>
    <x v="1"/>
    <n v="7"/>
    <x v="57"/>
    <d v="1899-12-30T09:15:00"/>
    <x v="25"/>
    <s v="Site 6, just upstream of bridge"/>
    <s v="Gordon Estuary"/>
    <n v="1"/>
    <x v="0"/>
    <s v="Wild"/>
    <x v="0"/>
    <m/>
    <m/>
    <m/>
    <n v="54"/>
    <s v="PS"/>
  </r>
  <r>
    <n v="19"/>
    <x v="2"/>
    <n v="5"/>
    <x v="1"/>
    <n v="7"/>
    <x v="57"/>
    <d v="1899-12-30T09:15:00"/>
    <x v="25"/>
    <s v="Site 6, just upstream of bridge"/>
    <s v="Gordon Estuary"/>
    <n v="1"/>
    <x v="2"/>
    <s v="Wild"/>
    <x v="1"/>
    <m/>
    <m/>
    <m/>
    <n v="10"/>
    <s v="PS"/>
  </r>
  <r>
    <n v="19"/>
    <x v="2"/>
    <n v="5"/>
    <x v="1"/>
    <n v="7"/>
    <x v="57"/>
    <d v="1899-12-30T09:15:00"/>
    <x v="25"/>
    <s v="Site 6, just upstream of bridge"/>
    <s v="Gordon Estuary"/>
    <n v="1"/>
    <x v="3"/>
    <s v="Wild"/>
    <x v="1"/>
    <m/>
    <m/>
    <m/>
    <n v="7"/>
    <s v="PS"/>
  </r>
  <r>
    <n v="19"/>
    <x v="2"/>
    <n v="5"/>
    <x v="1"/>
    <n v="7"/>
    <x v="57"/>
    <d v="1899-12-30T10:30:00"/>
    <x v="36"/>
    <s v="Site 6, straight channel"/>
    <s v="Gordon Estuary"/>
    <n v="1"/>
    <x v="0"/>
    <s v="Wild"/>
    <x v="0"/>
    <m/>
    <m/>
    <m/>
    <n v="95"/>
    <s v="PS"/>
  </r>
  <r>
    <n v="19"/>
    <x v="2"/>
    <n v="5"/>
    <x v="1"/>
    <n v="7"/>
    <x v="57"/>
    <d v="1899-12-30T10:30:00"/>
    <x v="36"/>
    <s v="Site 6, straight channel"/>
    <s v="Gordon Estuary"/>
    <n v="1"/>
    <x v="2"/>
    <s v="Wild"/>
    <x v="1"/>
    <m/>
    <m/>
    <m/>
    <n v="2"/>
    <s v="PS"/>
  </r>
  <r>
    <n v="19"/>
    <x v="2"/>
    <n v="5"/>
    <x v="1"/>
    <n v="7"/>
    <x v="57"/>
    <d v="1899-12-30T10:30:00"/>
    <x v="36"/>
    <s v="Site 6, straight channel"/>
    <s v="Gordon Estuary"/>
    <n v="1"/>
    <x v="3"/>
    <s v="Wild"/>
    <x v="1"/>
    <m/>
    <m/>
    <m/>
    <n v="91"/>
    <s v="PS"/>
  </r>
  <r>
    <n v="19"/>
    <x v="2"/>
    <n v="5"/>
    <x v="1"/>
    <n v="7"/>
    <x v="57"/>
    <d v="1899-12-30T12:12:00"/>
    <x v="0"/>
    <s v="Pacheedah Shores Boat Ramp"/>
    <s v="Gordon Estuary"/>
    <n v="1"/>
    <x v="9"/>
    <s v="Wild"/>
    <x v="0"/>
    <m/>
    <m/>
    <m/>
    <n v="1"/>
    <s v="BS"/>
  </r>
  <r>
    <n v="19"/>
    <x v="2"/>
    <n v="5"/>
    <x v="1"/>
    <n v="7"/>
    <x v="57"/>
    <d v="1899-12-30T12:12:00"/>
    <x v="0"/>
    <s v="Pacheedah Shores Boat Ramp"/>
    <s v="Gordon Estuary"/>
    <n v="1"/>
    <x v="1"/>
    <s v="Wild"/>
    <x v="0"/>
    <m/>
    <m/>
    <m/>
    <n v="1"/>
    <s v="BS"/>
  </r>
  <r>
    <n v="19"/>
    <x v="2"/>
    <n v="5"/>
    <x v="1"/>
    <n v="7"/>
    <x v="57"/>
    <d v="1899-12-30T12:12:00"/>
    <x v="0"/>
    <s v="Pacheedah Shores Boat Ramp"/>
    <s v="Gordon Estuary"/>
    <n v="1"/>
    <x v="0"/>
    <s v="Wild"/>
    <x v="0"/>
    <m/>
    <m/>
    <m/>
    <n v="21"/>
    <s v="BS"/>
  </r>
  <r>
    <n v="19"/>
    <x v="2"/>
    <n v="5"/>
    <x v="1"/>
    <n v="7"/>
    <x v="57"/>
    <d v="1899-12-30T12:12:00"/>
    <x v="0"/>
    <s v="Pacheedah Shores Boat Ramp"/>
    <s v="Gordon Estuary"/>
    <n v="1"/>
    <x v="2"/>
    <s v="Wild"/>
    <x v="1"/>
    <m/>
    <m/>
    <m/>
    <n v="13"/>
    <s v="BS"/>
  </r>
  <r>
    <n v="19"/>
    <x v="2"/>
    <n v="5"/>
    <x v="1"/>
    <n v="7"/>
    <x v="57"/>
    <d v="1899-12-30T12:12:00"/>
    <x v="0"/>
    <s v="Pacheedah Shores Boat Ramp"/>
    <s v="Gordon Estuary"/>
    <n v="1"/>
    <x v="3"/>
    <s v="Wild"/>
    <x v="1"/>
    <m/>
    <m/>
    <m/>
    <n v="5"/>
    <s v="BS"/>
  </r>
  <r>
    <n v="19"/>
    <x v="2"/>
    <n v="5"/>
    <x v="1"/>
    <n v="7"/>
    <x v="57"/>
    <d v="1899-12-30T12:12:00"/>
    <x v="0"/>
    <s v="Pacheedah Shores Boat Ramp"/>
    <s v="Gordon Estuary"/>
    <n v="1"/>
    <x v="5"/>
    <s v="Wild"/>
    <x v="2"/>
    <m/>
    <m/>
    <m/>
    <n v="4"/>
    <s v="BS"/>
  </r>
  <r>
    <n v="19"/>
    <x v="2"/>
    <n v="5"/>
    <x v="1"/>
    <n v="7"/>
    <x v="57"/>
    <d v="1899-12-30T12:12:00"/>
    <x v="0"/>
    <s v="Pacheedah Shores Boat Ramp"/>
    <s v="Gordon Estuary"/>
    <n v="1"/>
    <x v="6"/>
    <s v="Wild"/>
    <x v="2"/>
    <m/>
    <m/>
    <m/>
    <n v="1"/>
    <s v="BS"/>
  </r>
  <r>
    <n v="19"/>
    <x v="2"/>
    <n v="5"/>
    <x v="1"/>
    <n v="7"/>
    <x v="57"/>
    <d v="1899-12-30T13:00:00"/>
    <x v="0"/>
    <s v="Pacheedah Shores Boat Ramp"/>
    <s v="Gordon Estuary"/>
    <n v="1"/>
    <x v="9"/>
    <s v="Wild"/>
    <x v="0"/>
    <m/>
    <m/>
    <m/>
    <n v="5"/>
    <s v="BS"/>
  </r>
  <r>
    <n v="19"/>
    <x v="2"/>
    <n v="5"/>
    <x v="1"/>
    <n v="7"/>
    <x v="57"/>
    <d v="1899-12-30T13:00:00"/>
    <x v="0"/>
    <s v="Pacheedah Shores Boat Ramp"/>
    <s v="Gordon Estuary"/>
    <n v="1"/>
    <x v="0"/>
    <s v="Wild"/>
    <x v="0"/>
    <m/>
    <m/>
    <m/>
    <n v="15"/>
    <s v="BS"/>
  </r>
  <r>
    <n v="19"/>
    <x v="2"/>
    <n v="5"/>
    <x v="1"/>
    <n v="7"/>
    <x v="57"/>
    <d v="1899-12-30T13:00:00"/>
    <x v="0"/>
    <s v="Pacheedah Shores Boat Ramp"/>
    <s v="Gordon Estuary"/>
    <n v="1"/>
    <x v="2"/>
    <s v="Wild"/>
    <x v="1"/>
    <m/>
    <m/>
    <m/>
    <n v="14"/>
    <s v="BS"/>
  </r>
  <r>
    <n v="19"/>
    <x v="2"/>
    <n v="5"/>
    <x v="1"/>
    <n v="7"/>
    <x v="57"/>
    <d v="1899-12-30T13:00:00"/>
    <x v="0"/>
    <s v="Pacheedah Shores Boat Ramp"/>
    <s v="Gordon Estuary"/>
    <n v="1"/>
    <x v="3"/>
    <s v="Wild"/>
    <x v="1"/>
    <m/>
    <m/>
    <m/>
    <n v="8"/>
    <s v="BS"/>
  </r>
  <r>
    <n v="19"/>
    <x v="2"/>
    <n v="5"/>
    <x v="1"/>
    <n v="7"/>
    <x v="57"/>
    <d v="1899-12-30T13:00:00"/>
    <x v="0"/>
    <s v="Pacheedah Shores Boat Ramp"/>
    <s v="Gordon Estuary"/>
    <n v="1"/>
    <x v="4"/>
    <s v="Wild"/>
    <x v="2"/>
    <m/>
    <m/>
    <m/>
    <n v="6"/>
    <s v="BS"/>
  </r>
  <r>
    <n v="19"/>
    <x v="2"/>
    <n v="5"/>
    <x v="1"/>
    <n v="7"/>
    <x v="57"/>
    <d v="1899-12-30T13:00:00"/>
    <x v="0"/>
    <s v="Pacheedah Shores Boat Ramp"/>
    <s v="Gordon Estuary"/>
    <n v="1"/>
    <x v="5"/>
    <s v="Wild"/>
    <x v="2"/>
    <m/>
    <m/>
    <m/>
    <n v="5"/>
    <s v="BS"/>
  </r>
  <r>
    <n v="19"/>
    <x v="2"/>
    <n v="5"/>
    <x v="1"/>
    <n v="7"/>
    <x v="57"/>
    <d v="1899-12-30T13:00:00"/>
    <x v="0"/>
    <s v="Pacheedah Shores Boat Ramp"/>
    <s v="Gordon Estuary"/>
    <n v="1"/>
    <x v="6"/>
    <s v="Wild"/>
    <x v="2"/>
    <m/>
    <m/>
    <m/>
    <n v="7"/>
    <s v="BS"/>
  </r>
  <r>
    <n v="19"/>
    <x v="2"/>
    <n v="5"/>
    <x v="1"/>
    <n v="7"/>
    <x v="57"/>
    <d v="1899-12-30T13:00:00"/>
    <x v="0"/>
    <s v="Pacheedah Shores Boat Ramp"/>
    <s v="Gordon Estuary"/>
    <n v="1"/>
    <x v="8"/>
    <s v="Wild"/>
    <x v="1"/>
    <m/>
    <m/>
    <m/>
    <n v="1"/>
    <s v="BS"/>
  </r>
  <r>
    <n v="19"/>
    <x v="2"/>
    <n v="5"/>
    <x v="1"/>
    <n v="7"/>
    <x v="57"/>
    <d v="1899-12-30T14:30:00"/>
    <x v="9"/>
    <s v="Q Jeff (right bank opposite N. Arm confl.)"/>
    <s v="Gordon Estuary"/>
    <n v="1"/>
    <x v="9"/>
    <s v="Wild"/>
    <x v="0"/>
    <m/>
    <m/>
    <m/>
    <n v="6"/>
    <s v="BS"/>
  </r>
  <r>
    <n v="19"/>
    <x v="2"/>
    <n v="5"/>
    <x v="1"/>
    <n v="7"/>
    <x v="57"/>
    <d v="1899-12-30T14:30:00"/>
    <x v="9"/>
    <s v="Q Jeff (right bank opposite N. Arm confl.)"/>
    <s v="Gordon Estuary"/>
    <n v="1"/>
    <x v="1"/>
    <s v="Wild"/>
    <x v="0"/>
    <m/>
    <m/>
    <m/>
    <n v="24"/>
    <s v="BS"/>
  </r>
  <r>
    <n v="19"/>
    <x v="2"/>
    <n v="5"/>
    <x v="1"/>
    <n v="7"/>
    <x v="57"/>
    <d v="1899-12-30T14:30:00"/>
    <x v="9"/>
    <s v="Q Jeff (right bank opposite N. Arm confl.)"/>
    <s v="Gordon Estuary"/>
    <n v="1"/>
    <x v="0"/>
    <s v="Wild"/>
    <x v="0"/>
    <m/>
    <m/>
    <m/>
    <n v="4"/>
    <s v="BS"/>
  </r>
  <r>
    <n v="19"/>
    <x v="2"/>
    <n v="5"/>
    <x v="1"/>
    <n v="7"/>
    <x v="57"/>
    <d v="1899-12-30T14:30:00"/>
    <x v="9"/>
    <s v="Q Jeff (right bank opposite N. Arm confl.)"/>
    <s v="Gordon Estuary"/>
    <n v="1"/>
    <x v="2"/>
    <s v="Wild"/>
    <x v="1"/>
    <m/>
    <m/>
    <m/>
    <n v="6"/>
    <s v="BS"/>
  </r>
  <r>
    <n v="19"/>
    <x v="2"/>
    <n v="5"/>
    <x v="1"/>
    <n v="7"/>
    <x v="57"/>
    <d v="1899-12-30T14:30:00"/>
    <x v="9"/>
    <s v="Q Jeff (right bank opposite N. Arm confl.)"/>
    <s v="Gordon Estuary"/>
    <n v="1"/>
    <x v="4"/>
    <s v="Wild"/>
    <x v="2"/>
    <m/>
    <m/>
    <m/>
    <n v="1"/>
    <s v="BS"/>
  </r>
  <r>
    <n v="19"/>
    <x v="2"/>
    <n v="5"/>
    <x v="1"/>
    <n v="7"/>
    <x v="57"/>
    <d v="1899-12-30T14:30:00"/>
    <x v="9"/>
    <s v="Q Jeff (right bank opposite N. Arm confl.)"/>
    <s v="Gordon Estuary"/>
    <n v="1"/>
    <x v="5"/>
    <s v="Wild"/>
    <x v="2"/>
    <m/>
    <m/>
    <m/>
    <n v="3"/>
    <s v="BS"/>
  </r>
  <r>
    <n v="19"/>
    <x v="2"/>
    <n v="5"/>
    <x v="1"/>
    <n v="7"/>
    <x v="57"/>
    <d v="1899-12-30T14:30:00"/>
    <x v="9"/>
    <s v="Q Jeff (right bank opposite N. Arm confl.)"/>
    <s v="Gordon Estuary"/>
    <n v="1"/>
    <x v="6"/>
    <s v="Wild"/>
    <x v="2"/>
    <m/>
    <m/>
    <m/>
    <n v="2"/>
    <s v="BS"/>
  </r>
  <r>
    <n v="19"/>
    <x v="2"/>
    <n v="5"/>
    <x v="1"/>
    <n v="7"/>
    <x v="57"/>
    <d v="1899-12-30T14:40:00"/>
    <x v="16"/>
    <s v="Browns Slough Site 7 inlet left tidal channel"/>
    <s v="Gordon Estuary"/>
    <n v="1"/>
    <x v="0"/>
    <s v="Wild"/>
    <x v="0"/>
    <m/>
    <m/>
    <m/>
    <n v="98"/>
    <s v="PS"/>
  </r>
  <r>
    <n v="19"/>
    <x v="2"/>
    <n v="5"/>
    <x v="1"/>
    <n v="7"/>
    <x v="57"/>
    <d v="1899-12-30T14:40:00"/>
    <x v="16"/>
    <s v="Browns Slough Site 7 inlet left tidal channel"/>
    <s v="Gordon Estuary"/>
    <n v="1"/>
    <x v="3"/>
    <s v="Wild"/>
    <x v="1"/>
    <m/>
    <m/>
    <m/>
    <n v="144"/>
    <s v="PS"/>
  </r>
  <r>
    <n v="20"/>
    <x v="2"/>
    <n v="5"/>
    <x v="1"/>
    <n v="14"/>
    <x v="58"/>
    <d v="1899-12-30T09:30:00"/>
    <x v="4"/>
    <s v="Butch's (Gordon R.)"/>
    <s v="Gordon Estuary"/>
    <n v="1"/>
    <x v="3"/>
    <s v="Wild"/>
    <x v="1"/>
    <m/>
    <m/>
    <m/>
    <n v="21"/>
    <s v="BS"/>
  </r>
  <r>
    <n v="20"/>
    <x v="2"/>
    <n v="5"/>
    <x v="1"/>
    <n v="14"/>
    <x v="58"/>
    <d v="1899-12-30T09:30:00"/>
    <x v="4"/>
    <s v="Butch's (Gordon R.)"/>
    <s v="Gordon Estuary"/>
    <n v="1"/>
    <x v="4"/>
    <s v="Wild"/>
    <x v="2"/>
    <m/>
    <m/>
    <m/>
    <n v="33"/>
    <s v="BS"/>
  </r>
  <r>
    <n v="20"/>
    <x v="2"/>
    <n v="5"/>
    <x v="1"/>
    <n v="14"/>
    <x v="58"/>
    <d v="1899-12-30T09:30:00"/>
    <x v="4"/>
    <s v="Butch's (Gordon R.)"/>
    <s v="Gordon Estuary"/>
    <n v="1"/>
    <x v="5"/>
    <s v="Wild"/>
    <x v="2"/>
    <m/>
    <m/>
    <m/>
    <n v="45"/>
    <s v="BS"/>
  </r>
  <r>
    <n v="20"/>
    <x v="2"/>
    <n v="5"/>
    <x v="1"/>
    <n v="14"/>
    <x v="58"/>
    <d v="1899-12-30T09:30:00"/>
    <x v="4"/>
    <s v="Butch's (Gordon R.)"/>
    <s v="Gordon Estuary"/>
    <n v="1"/>
    <x v="6"/>
    <s v="Wild"/>
    <x v="2"/>
    <m/>
    <m/>
    <m/>
    <n v="12"/>
    <s v="BS"/>
  </r>
  <r>
    <n v="20"/>
    <x v="2"/>
    <n v="5"/>
    <x v="1"/>
    <n v="14"/>
    <x v="58"/>
    <d v="1899-12-30T09:30:00"/>
    <x v="4"/>
    <s v="Butch's (Gordon R.)"/>
    <s v="Gordon Estuary"/>
    <n v="1"/>
    <x v="10"/>
    <s v="Wild"/>
    <x v="2"/>
    <m/>
    <m/>
    <m/>
    <n v="4"/>
    <s v="BS"/>
  </r>
  <r>
    <n v="20"/>
    <x v="2"/>
    <n v="5"/>
    <x v="1"/>
    <n v="14"/>
    <x v="58"/>
    <d v="1899-12-30T09:30:00"/>
    <x v="4"/>
    <s v="Butch's (Gordon R.)"/>
    <s v="Gordon Estuary"/>
    <n v="1"/>
    <x v="11"/>
    <s v="Wild"/>
    <x v="2"/>
    <m/>
    <m/>
    <m/>
    <n v="7"/>
    <s v="BS"/>
  </r>
  <r>
    <n v="20"/>
    <x v="2"/>
    <n v="5"/>
    <x v="1"/>
    <n v="14"/>
    <x v="58"/>
    <d v="1899-12-30T09:30:00"/>
    <x v="4"/>
    <s v="Butch's (Gordon R.)"/>
    <s v="Gordon Estuary"/>
    <n v="1"/>
    <x v="1"/>
    <s v="Wild"/>
    <x v="0"/>
    <m/>
    <m/>
    <m/>
    <n v="1"/>
    <s v="BS"/>
  </r>
  <r>
    <n v="20"/>
    <x v="2"/>
    <n v="5"/>
    <x v="1"/>
    <n v="14"/>
    <x v="58"/>
    <d v="1899-12-30T09:30:00"/>
    <x v="4"/>
    <s v="Butch's (Gordon R.)"/>
    <s v="Gordon Estuary"/>
    <n v="1"/>
    <x v="0"/>
    <s v="Wild"/>
    <x v="0"/>
    <m/>
    <m/>
    <m/>
    <n v="57"/>
    <s v="BS"/>
  </r>
  <r>
    <n v="20"/>
    <x v="2"/>
    <n v="5"/>
    <x v="1"/>
    <n v="14"/>
    <x v="58"/>
    <d v="1899-12-30T09:30:00"/>
    <x v="4"/>
    <s v="Butch's (Gordon R.)"/>
    <s v="Gordon Estuary"/>
    <n v="1"/>
    <x v="9"/>
    <s v="Wild"/>
    <x v="0"/>
    <m/>
    <m/>
    <m/>
    <n v="6"/>
    <s v="BS"/>
  </r>
  <r>
    <n v="20"/>
    <x v="2"/>
    <n v="5"/>
    <x v="1"/>
    <n v="14"/>
    <x v="58"/>
    <d v="1899-12-30T10:54:00"/>
    <x v="9"/>
    <s v="Q Jeff (right bank opposite N. Arm confl.)"/>
    <s v="Gordon Estuary"/>
    <n v="1"/>
    <x v="0"/>
    <s v="Wild"/>
    <x v="0"/>
    <m/>
    <m/>
    <m/>
    <n v="123"/>
    <s v="BS"/>
  </r>
  <r>
    <n v="20"/>
    <x v="2"/>
    <n v="5"/>
    <x v="1"/>
    <n v="14"/>
    <x v="58"/>
    <d v="1899-12-30T10:54:00"/>
    <x v="9"/>
    <s v="Q Jeff (right bank opposite N. Arm confl.)"/>
    <s v="Gordon Estuary"/>
    <n v="1"/>
    <x v="9"/>
    <s v="Wild"/>
    <x v="0"/>
    <m/>
    <m/>
    <m/>
    <n v="7"/>
    <s v="BS"/>
  </r>
  <r>
    <n v="20"/>
    <x v="2"/>
    <n v="5"/>
    <x v="1"/>
    <n v="14"/>
    <x v="58"/>
    <d v="1899-12-30T10:54:00"/>
    <x v="9"/>
    <s v="Q Jeff (right bank opposite N. Arm confl.)"/>
    <s v="Gordon Estuary"/>
    <n v="1"/>
    <x v="2"/>
    <s v="Wild"/>
    <x v="1"/>
    <m/>
    <m/>
    <m/>
    <n v="59"/>
    <s v="BS"/>
  </r>
  <r>
    <n v="20"/>
    <x v="2"/>
    <n v="5"/>
    <x v="1"/>
    <n v="14"/>
    <x v="58"/>
    <d v="1899-12-30T10:54:00"/>
    <x v="9"/>
    <s v="Q Jeff (right bank opposite N. Arm confl.)"/>
    <s v="Gordon Estuary"/>
    <n v="1"/>
    <x v="4"/>
    <s v="Wild"/>
    <x v="2"/>
    <m/>
    <m/>
    <m/>
    <n v="7"/>
    <s v="BS"/>
  </r>
  <r>
    <n v="20"/>
    <x v="2"/>
    <n v="5"/>
    <x v="1"/>
    <n v="14"/>
    <x v="58"/>
    <d v="1899-12-30T10:54:00"/>
    <x v="9"/>
    <s v="Q Jeff (right bank opposite N. Arm confl.)"/>
    <s v="Gordon Estuary"/>
    <n v="1"/>
    <x v="5"/>
    <s v="Wild"/>
    <x v="2"/>
    <m/>
    <m/>
    <m/>
    <n v="53"/>
    <s v="BS"/>
  </r>
  <r>
    <n v="20"/>
    <x v="2"/>
    <n v="5"/>
    <x v="1"/>
    <n v="14"/>
    <x v="58"/>
    <d v="1899-12-30T10:54:00"/>
    <x v="9"/>
    <s v="Q Jeff (right bank opposite N. Arm confl.)"/>
    <s v="Gordon Estuary"/>
    <n v="1"/>
    <x v="6"/>
    <s v="Wild"/>
    <x v="2"/>
    <m/>
    <m/>
    <m/>
    <n v="11"/>
    <s v="BS"/>
  </r>
  <r>
    <n v="20"/>
    <x v="2"/>
    <n v="5"/>
    <x v="1"/>
    <n v="14"/>
    <x v="58"/>
    <d v="1899-12-30T10:54:00"/>
    <x v="9"/>
    <s v="Q Jeff (right bank opposite N. Arm confl.)"/>
    <s v="Gordon Estuary"/>
    <n v="1"/>
    <x v="10"/>
    <s v="Wild"/>
    <x v="2"/>
    <m/>
    <m/>
    <m/>
    <n v="11"/>
    <s v="BS"/>
  </r>
  <r>
    <n v="20"/>
    <x v="2"/>
    <n v="5"/>
    <x v="1"/>
    <n v="14"/>
    <x v="58"/>
    <d v="1899-12-30T12:30:00"/>
    <x v="4"/>
    <s v="Butch's (Gordon R.)"/>
    <s v="Gordon Estuary"/>
    <n v="1"/>
    <x v="1"/>
    <s v="Wild"/>
    <x v="3"/>
    <m/>
    <m/>
    <m/>
    <n v="4"/>
    <s v="BS"/>
  </r>
  <r>
    <n v="20"/>
    <x v="2"/>
    <n v="5"/>
    <x v="1"/>
    <n v="14"/>
    <x v="58"/>
    <d v="1899-12-30T12:30:00"/>
    <x v="4"/>
    <s v="Butch's (Gordon R.)"/>
    <s v="Gordon Estuary"/>
    <n v="1"/>
    <x v="1"/>
    <s v="Wild"/>
    <x v="0"/>
    <m/>
    <m/>
    <m/>
    <n v="20"/>
    <s v="BS"/>
  </r>
  <r>
    <n v="20"/>
    <x v="2"/>
    <n v="5"/>
    <x v="1"/>
    <n v="14"/>
    <x v="58"/>
    <d v="1899-12-30T12:30:00"/>
    <x v="4"/>
    <s v="Butch's (Gordon R.)"/>
    <s v="Gordon Estuary"/>
    <n v="1"/>
    <x v="9"/>
    <s v="Wild"/>
    <x v="3"/>
    <m/>
    <m/>
    <m/>
    <n v="6"/>
    <s v="BS"/>
  </r>
  <r>
    <n v="20"/>
    <x v="2"/>
    <n v="5"/>
    <x v="1"/>
    <n v="14"/>
    <x v="58"/>
    <d v="1899-12-30T12:30:00"/>
    <x v="4"/>
    <s v="Butch's (Gordon R.)"/>
    <s v="Gordon Estuary"/>
    <n v="1"/>
    <x v="9"/>
    <s v="Wild"/>
    <x v="0"/>
    <m/>
    <m/>
    <m/>
    <n v="18"/>
    <s v="BS"/>
  </r>
  <r>
    <n v="20"/>
    <x v="2"/>
    <n v="5"/>
    <x v="1"/>
    <n v="14"/>
    <x v="58"/>
    <d v="1899-12-30T12:30:00"/>
    <x v="4"/>
    <s v="Butch's (Gordon R.)"/>
    <s v="Gordon Estuary"/>
    <n v="1"/>
    <x v="0"/>
    <s v="Wild"/>
    <x v="3"/>
    <m/>
    <m/>
    <m/>
    <n v="17"/>
    <s v="BS"/>
  </r>
  <r>
    <n v="20"/>
    <x v="2"/>
    <n v="5"/>
    <x v="1"/>
    <n v="14"/>
    <x v="58"/>
    <d v="1899-12-30T12:30:00"/>
    <x v="4"/>
    <s v="Butch's (Gordon R.)"/>
    <s v="Gordon Estuary"/>
    <n v="1"/>
    <x v="0"/>
    <s v="Wild"/>
    <x v="0"/>
    <m/>
    <m/>
    <m/>
    <n v="4"/>
    <s v="BS"/>
  </r>
  <r>
    <n v="20"/>
    <x v="2"/>
    <n v="5"/>
    <x v="1"/>
    <n v="14"/>
    <x v="58"/>
    <d v="1899-12-30T12:30:00"/>
    <x v="4"/>
    <s v="Butch's (Gordon R.)"/>
    <s v="Gordon Estuary"/>
    <n v="1"/>
    <x v="2"/>
    <s v="Wild"/>
    <x v="1"/>
    <m/>
    <m/>
    <m/>
    <n v="5"/>
    <s v="BS"/>
  </r>
  <r>
    <n v="20"/>
    <x v="2"/>
    <n v="5"/>
    <x v="1"/>
    <n v="14"/>
    <x v="58"/>
    <d v="1899-12-30T12:30:00"/>
    <x v="4"/>
    <s v="Butch's (Gordon R.)"/>
    <s v="Gordon Estuary"/>
    <n v="1"/>
    <x v="4"/>
    <s v="Wild"/>
    <x v="2"/>
    <m/>
    <m/>
    <m/>
    <n v="1"/>
    <s v="BS"/>
  </r>
  <r>
    <n v="20"/>
    <x v="2"/>
    <n v="5"/>
    <x v="1"/>
    <n v="14"/>
    <x v="58"/>
    <d v="1899-12-30T12:30:00"/>
    <x v="4"/>
    <s v="Butch's (Gordon R.)"/>
    <s v="Gordon Estuary"/>
    <n v="1"/>
    <x v="5"/>
    <s v="Wild"/>
    <x v="2"/>
    <m/>
    <m/>
    <m/>
    <n v="6"/>
    <s v="BS"/>
  </r>
  <r>
    <n v="20"/>
    <x v="2"/>
    <n v="5"/>
    <x v="1"/>
    <n v="14"/>
    <x v="58"/>
    <d v="1899-12-30T12:30:00"/>
    <x v="4"/>
    <s v="Butch's (Gordon R.)"/>
    <s v="Gordon Estuary"/>
    <n v="1"/>
    <x v="10"/>
    <s v="Wild"/>
    <x v="2"/>
    <m/>
    <m/>
    <m/>
    <n v="2"/>
    <s v="BS"/>
  </r>
  <r>
    <n v="20"/>
    <x v="2"/>
    <n v="5"/>
    <x v="1"/>
    <n v="14"/>
    <x v="58"/>
    <d v="1899-12-30T14:35:00"/>
    <x v="35"/>
    <s v="Gravel bar on Gordon at Site 1"/>
    <s v="Gordon Estuary"/>
    <n v="1"/>
    <x v="2"/>
    <s v="Wild"/>
    <x v="1"/>
    <m/>
    <m/>
    <m/>
    <n v="102"/>
    <s v="BS"/>
  </r>
  <r>
    <n v="20"/>
    <x v="2"/>
    <n v="5"/>
    <x v="1"/>
    <n v="14"/>
    <x v="58"/>
    <d v="1899-12-30T14:35:00"/>
    <x v="35"/>
    <s v="Gravel bar on Gordon at Site 1"/>
    <s v="Gordon Estuary"/>
    <n v="1"/>
    <x v="3"/>
    <s v="Wild"/>
    <x v="1"/>
    <m/>
    <m/>
    <m/>
    <n v="17"/>
    <s v="BS"/>
  </r>
  <r>
    <n v="20"/>
    <x v="2"/>
    <n v="5"/>
    <x v="1"/>
    <n v="14"/>
    <x v="58"/>
    <d v="1899-12-30T14:35:00"/>
    <x v="35"/>
    <s v="Gravel bar on Gordon at Site 1"/>
    <s v="Gordon Estuary"/>
    <n v="1"/>
    <x v="5"/>
    <s v="Wild"/>
    <x v="2"/>
    <m/>
    <m/>
    <m/>
    <n v="1"/>
    <s v="BS"/>
  </r>
  <r>
    <n v="20"/>
    <x v="2"/>
    <n v="5"/>
    <x v="1"/>
    <n v="14"/>
    <x v="58"/>
    <d v="1899-12-30T14:35:00"/>
    <x v="35"/>
    <s v="Gravel bar on Gordon at Site 1"/>
    <s v="Gordon Estuary"/>
    <n v="1"/>
    <x v="6"/>
    <s v="Wild"/>
    <x v="2"/>
    <m/>
    <m/>
    <m/>
    <n v="1"/>
    <s v="BS"/>
  </r>
  <r>
    <n v="20"/>
    <x v="2"/>
    <n v="5"/>
    <x v="1"/>
    <n v="14"/>
    <x v="58"/>
    <d v="1899-12-30T14:35:00"/>
    <x v="35"/>
    <s v="Gravel bar on Gordon at Site 1"/>
    <s v="Gordon Estuary"/>
    <n v="1"/>
    <x v="0"/>
    <s v="Wild"/>
    <x v="0"/>
    <m/>
    <m/>
    <m/>
    <n v="24"/>
    <s v="BS"/>
  </r>
  <r>
    <n v="20"/>
    <x v="2"/>
    <n v="5"/>
    <x v="1"/>
    <n v="14"/>
    <x v="58"/>
    <d v="1899-12-30T14:35:00"/>
    <x v="35"/>
    <s v="Gravel bar on Gordon at Site 1"/>
    <s v="Gordon Estuary"/>
    <n v="1"/>
    <x v="9"/>
    <s v="Wild"/>
    <x v="0"/>
    <m/>
    <m/>
    <m/>
    <n v="14"/>
    <s v="BS"/>
  </r>
  <r>
    <n v="20"/>
    <x v="2"/>
    <n v="5"/>
    <x v="1"/>
    <n v="14"/>
    <x v="58"/>
    <d v="1899-12-30T15:00:00"/>
    <x v="8"/>
    <s v="Q01, left bank Gordon up from confluence"/>
    <s v="Gordon Estuary"/>
    <n v="1"/>
    <x v="0"/>
    <s v="Wild"/>
    <x v="0"/>
    <m/>
    <m/>
    <m/>
    <n v="54"/>
    <s v="BS"/>
  </r>
  <r>
    <n v="20"/>
    <x v="2"/>
    <n v="5"/>
    <x v="1"/>
    <n v="14"/>
    <x v="58"/>
    <d v="1899-12-30T15:00:00"/>
    <x v="8"/>
    <s v="Q01, left bank Gordon up from confluence"/>
    <s v="Gordon Estuary"/>
    <n v="1"/>
    <x v="1"/>
    <s v="Wild"/>
    <x v="0"/>
    <m/>
    <m/>
    <m/>
    <n v="5"/>
    <s v="BS"/>
  </r>
  <r>
    <n v="20"/>
    <x v="2"/>
    <n v="5"/>
    <x v="1"/>
    <n v="14"/>
    <x v="58"/>
    <d v="1899-12-30T15:00:00"/>
    <x v="8"/>
    <s v="Q01, left bank Gordon up from confluence"/>
    <s v="Gordon Estuary"/>
    <n v="1"/>
    <x v="9"/>
    <s v="Wild"/>
    <x v="0"/>
    <m/>
    <m/>
    <m/>
    <n v="16"/>
    <s v="BS"/>
  </r>
  <r>
    <n v="20"/>
    <x v="2"/>
    <n v="5"/>
    <x v="1"/>
    <n v="14"/>
    <x v="58"/>
    <d v="1899-12-30T15:00:00"/>
    <x v="8"/>
    <s v="Q01, left bank Gordon up from confluence"/>
    <s v="Gordon Estuary"/>
    <n v="1"/>
    <x v="2"/>
    <s v="Wild"/>
    <x v="1"/>
    <m/>
    <m/>
    <m/>
    <n v="13"/>
    <s v="BS"/>
  </r>
  <r>
    <n v="20"/>
    <x v="2"/>
    <n v="5"/>
    <x v="1"/>
    <n v="14"/>
    <x v="58"/>
    <d v="1899-12-30T15:00:00"/>
    <x v="8"/>
    <s v="Q01, left bank Gordon up from confluence"/>
    <s v="Gordon Estuary"/>
    <n v="1"/>
    <x v="5"/>
    <s v="Wild"/>
    <x v="2"/>
    <m/>
    <m/>
    <m/>
    <n v="42"/>
    <s v="BS"/>
  </r>
  <r>
    <n v="20"/>
    <x v="2"/>
    <n v="5"/>
    <x v="1"/>
    <n v="14"/>
    <x v="58"/>
    <d v="1899-12-30T15:00:00"/>
    <x v="8"/>
    <s v="Q01, left bank Gordon up from confluence"/>
    <s v="Gordon Estuary"/>
    <n v="1"/>
    <x v="10"/>
    <s v="Wild"/>
    <x v="2"/>
    <m/>
    <m/>
    <m/>
    <n v="1"/>
    <s v="BS"/>
  </r>
  <r>
    <n v="20"/>
    <x v="2"/>
    <n v="5"/>
    <x v="1"/>
    <n v="14"/>
    <x v="58"/>
    <d v="1899-12-30T15:20:00"/>
    <x v="20"/>
    <s v="On point at confluence of N. Arm and Brown's Slough"/>
    <s v="Gordon Estuary"/>
    <n v="1"/>
    <x v="9"/>
    <s v="Wild"/>
    <x v="0"/>
    <m/>
    <m/>
    <m/>
    <n v="16"/>
    <s v="BS"/>
  </r>
  <r>
    <n v="20"/>
    <x v="2"/>
    <n v="5"/>
    <x v="1"/>
    <n v="14"/>
    <x v="58"/>
    <d v="1899-12-30T15:20:00"/>
    <x v="20"/>
    <s v="On point at confluence of N. Arm and Brown's Slough"/>
    <s v="Gordon Estuary"/>
    <n v="1"/>
    <x v="0"/>
    <s v="Wild"/>
    <x v="0"/>
    <m/>
    <m/>
    <m/>
    <n v="52"/>
    <s v="BS"/>
  </r>
  <r>
    <n v="20"/>
    <x v="2"/>
    <n v="5"/>
    <x v="1"/>
    <n v="14"/>
    <x v="58"/>
    <d v="1899-12-30T15:20:00"/>
    <x v="20"/>
    <s v="On point at confluence of N. Arm and Brown's Slough"/>
    <s v="Gordon Estuary"/>
    <n v="1"/>
    <x v="1"/>
    <s v="Wild"/>
    <x v="0"/>
    <m/>
    <m/>
    <m/>
    <n v="2"/>
    <s v="BS"/>
  </r>
  <r>
    <n v="20"/>
    <x v="2"/>
    <n v="5"/>
    <x v="1"/>
    <n v="14"/>
    <x v="58"/>
    <d v="1899-12-30T15:20:00"/>
    <x v="20"/>
    <s v="On point at confluence of N. Arm and Brown's Slough"/>
    <s v="Gordon Estuary"/>
    <n v="1"/>
    <x v="2"/>
    <s v="Wild"/>
    <x v="1"/>
    <m/>
    <m/>
    <m/>
    <n v="5"/>
    <s v="BS"/>
  </r>
  <r>
    <n v="20"/>
    <x v="2"/>
    <n v="5"/>
    <x v="1"/>
    <n v="14"/>
    <x v="58"/>
    <d v="1899-12-30T15:20:00"/>
    <x v="20"/>
    <s v="On point at confluence of N. Arm and Brown's Slough"/>
    <s v="Gordon Estuary"/>
    <n v="1"/>
    <x v="5"/>
    <s v="Wild"/>
    <x v="2"/>
    <m/>
    <m/>
    <m/>
    <n v="18"/>
    <s v="BS"/>
  </r>
  <r>
    <n v="21"/>
    <x v="2"/>
    <n v="5"/>
    <x v="1"/>
    <n v="20"/>
    <x v="59"/>
    <d v="1899-12-30T08:35:00"/>
    <x v="35"/>
    <s v="Gravel bar on Gordon at Site 1"/>
    <s v="Gordon Estuary"/>
    <n v="1"/>
    <x v="0"/>
    <s v="Wild"/>
    <x v="0"/>
    <m/>
    <m/>
    <m/>
    <n v="3"/>
    <s v="BS"/>
  </r>
  <r>
    <n v="21"/>
    <x v="2"/>
    <n v="5"/>
    <x v="1"/>
    <n v="20"/>
    <x v="59"/>
    <d v="1899-12-30T08:35:00"/>
    <x v="35"/>
    <s v="Gravel bar on Gordon at Site 1"/>
    <s v="Gordon Estuary"/>
    <n v="1"/>
    <x v="2"/>
    <s v="Wild"/>
    <x v="1"/>
    <m/>
    <m/>
    <m/>
    <n v="28"/>
    <s v="BS"/>
  </r>
  <r>
    <n v="21"/>
    <x v="2"/>
    <n v="5"/>
    <x v="1"/>
    <n v="20"/>
    <x v="59"/>
    <d v="1899-12-30T08:35:00"/>
    <x v="35"/>
    <s v="Gravel bar on Gordon at Site 1"/>
    <s v="Gordon Estuary"/>
    <n v="1"/>
    <x v="3"/>
    <s v="Wild"/>
    <x v="1"/>
    <m/>
    <m/>
    <m/>
    <n v="3"/>
    <s v="BS"/>
  </r>
  <r>
    <n v="21"/>
    <x v="2"/>
    <n v="5"/>
    <x v="1"/>
    <n v="20"/>
    <x v="59"/>
    <d v="1899-12-30T08:35:00"/>
    <x v="35"/>
    <s v="Gravel bar on Gordon at Site 1"/>
    <s v="Gordon Estuary"/>
    <n v="1"/>
    <x v="9"/>
    <s v="Wild"/>
    <x v="0"/>
    <m/>
    <m/>
    <m/>
    <n v="1"/>
    <s v="BS"/>
  </r>
  <r>
    <n v="21"/>
    <x v="2"/>
    <n v="5"/>
    <x v="1"/>
    <n v="20"/>
    <x v="59"/>
    <d v="1899-12-30T09:05:00"/>
    <x v="22"/>
    <s v="Site 5 main channel where stump sland channel comes in"/>
    <s v="Gordon Estuary"/>
    <n v="1"/>
    <x v="0"/>
    <s v="Wild"/>
    <x v="0"/>
    <m/>
    <m/>
    <m/>
    <n v="26"/>
    <s v="PS"/>
  </r>
  <r>
    <n v="21"/>
    <x v="2"/>
    <n v="5"/>
    <x v="1"/>
    <n v="20"/>
    <x v="59"/>
    <d v="1899-12-30T10:00:00"/>
    <x v="4"/>
    <s v="Butch's (Gordon R.)"/>
    <s v="Gordon Estuary"/>
    <n v="1"/>
    <x v="9"/>
    <s v="Wild"/>
    <x v="0"/>
    <m/>
    <m/>
    <m/>
    <n v="4"/>
    <s v="BS"/>
  </r>
  <r>
    <n v="21"/>
    <x v="2"/>
    <n v="5"/>
    <x v="1"/>
    <n v="20"/>
    <x v="59"/>
    <d v="1899-12-30T10:00:00"/>
    <x v="4"/>
    <s v="Butch's (Gordon R.)"/>
    <s v="Gordon Estuary"/>
    <n v="1"/>
    <x v="2"/>
    <s v="Wild"/>
    <x v="1"/>
    <m/>
    <m/>
    <m/>
    <n v="9"/>
    <s v="BS"/>
  </r>
  <r>
    <n v="21"/>
    <x v="2"/>
    <n v="5"/>
    <x v="1"/>
    <n v="20"/>
    <x v="59"/>
    <d v="1899-12-30T10:00:00"/>
    <x v="4"/>
    <s v="Butch's (Gordon R.)"/>
    <s v="Gordon Estuary"/>
    <n v="1"/>
    <x v="5"/>
    <s v="Wild"/>
    <x v="2"/>
    <m/>
    <m/>
    <m/>
    <n v="1"/>
    <s v="BS"/>
  </r>
  <r>
    <n v="21"/>
    <x v="2"/>
    <n v="5"/>
    <x v="1"/>
    <n v="20"/>
    <x v="59"/>
    <d v="1899-12-30T10:45:00"/>
    <x v="8"/>
    <s v="Q01, left bank Gordon up from confluence"/>
    <s v="Gordon Estuary"/>
    <n v="1"/>
    <x v="9"/>
    <s v="Wild"/>
    <x v="0"/>
    <m/>
    <m/>
    <m/>
    <n v="3"/>
    <s v="BS"/>
  </r>
  <r>
    <n v="21"/>
    <x v="2"/>
    <n v="5"/>
    <x v="1"/>
    <n v="20"/>
    <x v="59"/>
    <d v="1899-12-30T10:45:00"/>
    <x v="8"/>
    <s v="Q01, left bank Gordon up from confluence"/>
    <s v="Gordon Estuary"/>
    <n v="1"/>
    <x v="0"/>
    <s v="Wild"/>
    <x v="0"/>
    <m/>
    <m/>
    <m/>
    <n v="31"/>
    <s v="BS"/>
  </r>
  <r>
    <n v="21"/>
    <x v="2"/>
    <n v="5"/>
    <x v="1"/>
    <n v="20"/>
    <x v="59"/>
    <d v="1899-12-30T10:45:00"/>
    <x v="8"/>
    <s v="Q01, left bank Gordon up from confluence"/>
    <s v="Gordon Estuary"/>
    <n v="1"/>
    <x v="2"/>
    <s v="Wild"/>
    <x v="1"/>
    <m/>
    <m/>
    <m/>
    <n v="3"/>
    <s v="BS"/>
  </r>
  <r>
    <n v="21"/>
    <x v="2"/>
    <n v="5"/>
    <x v="1"/>
    <n v="20"/>
    <x v="59"/>
    <d v="1899-12-30T10:45:00"/>
    <x v="8"/>
    <s v="Q01, left bank Gordon up from confluence"/>
    <s v="Gordon Estuary"/>
    <n v="1"/>
    <x v="4"/>
    <s v="Wild"/>
    <x v="2"/>
    <m/>
    <m/>
    <m/>
    <n v="1"/>
    <s v="BS"/>
  </r>
  <r>
    <n v="21"/>
    <x v="2"/>
    <n v="5"/>
    <x v="1"/>
    <n v="20"/>
    <x v="59"/>
    <d v="1899-12-30T10:45:00"/>
    <x v="8"/>
    <s v="Q01, left bank Gordon up from confluence"/>
    <s v="Gordon Estuary"/>
    <n v="1"/>
    <x v="5"/>
    <s v="Wild"/>
    <x v="2"/>
    <m/>
    <m/>
    <m/>
    <n v="3"/>
    <s v="BS"/>
  </r>
  <r>
    <n v="21"/>
    <x v="2"/>
    <n v="5"/>
    <x v="1"/>
    <n v="20"/>
    <x v="59"/>
    <d v="1899-12-30T11:35:00"/>
    <x v="20"/>
    <s v="On point at confluence of N. Arm and Brown's Slough"/>
    <s v="Gordon Estuary"/>
    <n v="1"/>
    <x v="9"/>
    <s v="Wild"/>
    <x v="0"/>
    <m/>
    <m/>
    <m/>
    <n v="9"/>
    <s v="BS"/>
  </r>
  <r>
    <n v="21"/>
    <x v="2"/>
    <n v="5"/>
    <x v="1"/>
    <n v="20"/>
    <x v="59"/>
    <d v="1899-12-30T11:35:00"/>
    <x v="20"/>
    <s v="On point at confluence of N. Arm and Brown's Slough"/>
    <s v="Gordon Estuary"/>
    <n v="1"/>
    <x v="0"/>
    <s v="Wild"/>
    <x v="0"/>
    <m/>
    <m/>
    <m/>
    <n v="11"/>
    <s v="BS"/>
  </r>
  <r>
    <n v="21"/>
    <x v="2"/>
    <n v="5"/>
    <x v="1"/>
    <n v="20"/>
    <x v="59"/>
    <d v="1899-12-30T11:35:00"/>
    <x v="20"/>
    <s v="On point at confluence of N. Arm and Brown's Slough"/>
    <s v="Gordon Estuary"/>
    <n v="1"/>
    <x v="1"/>
    <s v="Wild"/>
    <x v="0"/>
    <m/>
    <m/>
    <m/>
    <n v="6"/>
    <s v="BS"/>
  </r>
  <r>
    <n v="21"/>
    <x v="2"/>
    <n v="5"/>
    <x v="1"/>
    <n v="20"/>
    <x v="59"/>
    <d v="1899-12-30T11:35:00"/>
    <x v="20"/>
    <s v="On point at confluence of N. Arm and Brown's Slough"/>
    <s v="Gordon Estuary"/>
    <n v="1"/>
    <x v="4"/>
    <s v="Wild"/>
    <x v="2"/>
    <m/>
    <m/>
    <m/>
    <n v="1"/>
    <s v="BS"/>
  </r>
  <r>
    <n v="21"/>
    <x v="2"/>
    <n v="5"/>
    <x v="1"/>
    <n v="20"/>
    <x v="59"/>
    <d v="1899-12-30T11:35:00"/>
    <x v="20"/>
    <s v="On point at confluence of N. Arm and Brown's Slough"/>
    <s v="Gordon Estuary"/>
    <n v="1"/>
    <x v="6"/>
    <s v="Wild"/>
    <x v="2"/>
    <m/>
    <m/>
    <m/>
    <n v="2"/>
    <s v="BS"/>
  </r>
  <r>
    <n v="21"/>
    <x v="2"/>
    <n v="5"/>
    <x v="1"/>
    <n v="20"/>
    <x v="59"/>
    <d v="1899-12-30T12:18:00"/>
    <x v="18"/>
    <s v="Inside Site 7 inlet on south side"/>
    <s v="Gordon Estuary"/>
    <n v="1"/>
    <x v="9"/>
    <s v="Wild"/>
    <x v="0"/>
    <m/>
    <m/>
    <m/>
    <n v="16"/>
    <s v="BS"/>
  </r>
  <r>
    <n v="21"/>
    <x v="2"/>
    <n v="5"/>
    <x v="1"/>
    <n v="20"/>
    <x v="59"/>
    <d v="1899-12-30T12:18:00"/>
    <x v="18"/>
    <s v="Inside Site 7 inlet on south side"/>
    <s v="Gordon Estuary"/>
    <n v="1"/>
    <x v="0"/>
    <s v="Wild"/>
    <x v="0"/>
    <m/>
    <m/>
    <m/>
    <n v="20"/>
    <s v="BS"/>
  </r>
  <r>
    <n v="21"/>
    <x v="2"/>
    <n v="5"/>
    <x v="1"/>
    <n v="20"/>
    <x v="59"/>
    <d v="1899-12-30T12:18:00"/>
    <x v="18"/>
    <s v="Inside Site 7 inlet on south side"/>
    <s v="Gordon Estuary"/>
    <n v="1"/>
    <x v="1"/>
    <s v="Wild"/>
    <x v="0"/>
    <m/>
    <m/>
    <m/>
    <n v="1"/>
    <s v="BS"/>
  </r>
  <r>
    <n v="21"/>
    <x v="2"/>
    <n v="5"/>
    <x v="1"/>
    <n v="20"/>
    <x v="59"/>
    <d v="1899-12-30T12:18:00"/>
    <x v="18"/>
    <s v="Inside Site 7 inlet on south side"/>
    <s v="Gordon Estuary"/>
    <n v="1"/>
    <x v="2"/>
    <s v="Wild"/>
    <x v="1"/>
    <m/>
    <m/>
    <m/>
    <n v="18"/>
    <s v="BS"/>
  </r>
  <r>
    <n v="21"/>
    <x v="2"/>
    <n v="5"/>
    <x v="1"/>
    <n v="20"/>
    <x v="59"/>
    <d v="1899-12-30T12:18:00"/>
    <x v="18"/>
    <s v="Inside Site 7 inlet on south side"/>
    <s v="Gordon Estuary"/>
    <n v="1"/>
    <x v="3"/>
    <s v="Wild"/>
    <x v="1"/>
    <m/>
    <m/>
    <m/>
    <n v="14"/>
    <s v="BS"/>
  </r>
  <r>
    <n v="21"/>
    <x v="2"/>
    <n v="5"/>
    <x v="1"/>
    <n v="20"/>
    <x v="59"/>
    <d v="1899-12-30T12:18:00"/>
    <x v="18"/>
    <s v="Inside Site 7 inlet on south side"/>
    <s v="Gordon Estuary"/>
    <n v="1"/>
    <x v="4"/>
    <s v="Wild"/>
    <x v="2"/>
    <m/>
    <m/>
    <m/>
    <n v="9"/>
    <s v="BS"/>
  </r>
  <r>
    <n v="21"/>
    <x v="2"/>
    <n v="5"/>
    <x v="1"/>
    <n v="20"/>
    <x v="59"/>
    <d v="1899-12-30T12:18:00"/>
    <x v="18"/>
    <s v="Inside Site 7 inlet on south side"/>
    <s v="Gordon Estuary"/>
    <n v="1"/>
    <x v="5"/>
    <s v="Wild"/>
    <x v="2"/>
    <m/>
    <m/>
    <m/>
    <n v="124"/>
    <s v="BS"/>
  </r>
  <r>
    <n v="21"/>
    <x v="2"/>
    <n v="5"/>
    <x v="1"/>
    <n v="20"/>
    <x v="59"/>
    <d v="1899-12-30T12:18:00"/>
    <x v="18"/>
    <s v="Inside Site 7 inlet on south side"/>
    <s v="Gordon Estuary"/>
    <n v="1"/>
    <x v="6"/>
    <s v="Wild"/>
    <x v="2"/>
    <m/>
    <m/>
    <m/>
    <n v="1"/>
    <s v="BS"/>
  </r>
  <r>
    <n v="21"/>
    <x v="2"/>
    <n v="5"/>
    <x v="1"/>
    <n v="20"/>
    <x v="59"/>
    <d v="1899-12-30T12:18:00"/>
    <x v="18"/>
    <s v="Inside Site 7 inlet on south side"/>
    <s v="Gordon Estuary"/>
    <n v="1"/>
    <x v="10"/>
    <s v="Wild"/>
    <x v="2"/>
    <m/>
    <m/>
    <m/>
    <n v="3"/>
    <s v="BS"/>
  </r>
  <r>
    <n v="21"/>
    <x v="2"/>
    <n v="5"/>
    <x v="1"/>
    <n v="20"/>
    <x v="59"/>
    <d v="1899-12-30T12:18:00"/>
    <x v="18"/>
    <s v="Inside Site 7 inlet on south side"/>
    <s v="Gordon Estuary"/>
    <n v="1"/>
    <x v="11"/>
    <s v="Wild"/>
    <x v="2"/>
    <m/>
    <m/>
    <m/>
    <n v="1"/>
    <s v="BS"/>
  </r>
  <r>
    <n v="21"/>
    <x v="2"/>
    <n v="5"/>
    <x v="1"/>
    <n v="20"/>
    <x v="59"/>
    <d v="1899-12-30T12:18:00"/>
    <x v="18"/>
    <s v="Inside Site 7 inlet on south side"/>
    <s v="Gordon Estuary"/>
    <n v="1"/>
    <x v="12"/>
    <s v="Wild"/>
    <x v="2"/>
    <m/>
    <m/>
    <m/>
    <n v="1"/>
    <s v="BS"/>
  </r>
  <r>
    <n v="21"/>
    <x v="2"/>
    <n v="5"/>
    <x v="1"/>
    <n v="20"/>
    <x v="59"/>
    <d v="1899-12-30T13:47:00"/>
    <x v="9"/>
    <s v="Q Jeff (right bank opposite N. Arm confl.)"/>
    <s v="Gordon Estuary"/>
    <n v="1"/>
    <x v="9"/>
    <s v="Wild"/>
    <x v="0"/>
    <m/>
    <m/>
    <m/>
    <n v="18"/>
    <s v="BS"/>
  </r>
  <r>
    <n v="21"/>
    <x v="2"/>
    <n v="5"/>
    <x v="1"/>
    <n v="20"/>
    <x v="59"/>
    <d v="1899-12-30T13:47:00"/>
    <x v="9"/>
    <s v="Q Jeff (right bank opposite N. Arm confl.)"/>
    <s v="Gordon Estuary"/>
    <n v="1"/>
    <x v="0"/>
    <s v="Wild"/>
    <x v="0"/>
    <m/>
    <m/>
    <m/>
    <n v="34"/>
    <s v="BS"/>
  </r>
  <r>
    <n v="21"/>
    <x v="2"/>
    <n v="5"/>
    <x v="1"/>
    <n v="20"/>
    <x v="59"/>
    <d v="1899-12-30T13:47:00"/>
    <x v="9"/>
    <s v="Q Jeff (right bank opposite N. Arm confl.)"/>
    <s v="Gordon Estuary"/>
    <n v="1"/>
    <x v="1"/>
    <s v="Wild"/>
    <x v="0"/>
    <m/>
    <m/>
    <m/>
    <n v="2"/>
    <s v="BS"/>
  </r>
  <r>
    <n v="21"/>
    <x v="2"/>
    <n v="5"/>
    <x v="1"/>
    <n v="20"/>
    <x v="59"/>
    <d v="1899-12-30T13:47:00"/>
    <x v="9"/>
    <s v="Q Jeff (right bank opposite N. Arm confl.)"/>
    <s v="Gordon Estuary"/>
    <n v="1"/>
    <x v="2"/>
    <s v="Wild"/>
    <x v="1"/>
    <m/>
    <m/>
    <m/>
    <n v="17"/>
    <s v="BS"/>
  </r>
  <r>
    <n v="21"/>
    <x v="2"/>
    <n v="5"/>
    <x v="1"/>
    <n v="20"/>
    <x v="59"/>
    <d v="1899-12-30T13:47:00"/>
    <x v="9"/>
    <s v="Q Jeff (right bank opposite N. Arm confl.)"/>
    <s v="Gordon Estuary"/>
    <n v="1"/>
    <x v="4"/>
    <s v="Wild"/>
    <x v="2"/>
    <m/>
    <m/>
    <m/>
    <n v="1"/>
    <s v="BS"/>
  </r>
  <r>
    <n v="21"/>
    <x v="2"/>
    <n v="5"/>
    <x v="1"/>
    <n v="20"/>
    <x v="59"/>
    <d v="1899-12-30T13:47:00"/>
    <x v="9"/>
    <s v="Q Jeff (right bank opposite N. Arm confl.)"/>
    <s v="Gordon Estuary"/>
    <n v="1"/>
    <x v="5"/>
    <s v="Wild"/>
    <x v="2"/>
    <m/>
    <m/>
    <m/>
    <n v="12"/>
    <s v="BS"/>
  </r>
  <r>
    <n v="21"/>
    <x v="2"/>
    <n v="5"/>
    <x v="1"/>
    <n v="20"/>
    <x v="59"/>
    <d v="1899-12-30T13:47:00"/>
    <x v="9"/>
    <s v="Q Jeff (right bank opposite N. Arm confl.)"/>
    <s v="Gordon Estuary"/>
    <n v="1"/>
    <x v="6"/>
    <s v="Wild"/>
    <x v="2"/>
    <m/>
    <m/>
    <m/>
    <n v="4"/>
    <s v="BS"/>
  </r>
  <r>
    <n v="21"/>
    <x v="2"/>
    <n v="5"/>
    <x v="1"/>
    <n v="20"/>
    <x v="59"/>
    <d v="1899-12-30T13:47:00"/>
    <x v="9"/>
    <s v="Q Jeff (right bank opposite N. Arm confl.)"/>
    <s v="Gordon Estuary"/>
    <n v="1"/>
    <x v="11"/>
    <s v="Wild"/>
    <x v="2"/>
    <m/>
    <m/>
    <m/>
    <n v="1"/>
    <s v="BS"/>
  </r>
  <r>
    <n v="21"/>
    <x v="2"/>
    <n v="5"/>
    <x v="1"/>
    <n v="20"/>
    <x v="59"/>
    <d v="1899-12-30T14:35:00"/>
    <x v="0"/>
    <s v="Pacheedah Shores Boat Ramp"/>
    <s v="Gordon Estuary"/>
    <n v="1"/>
    <x v="0"/>
    <s v="Wild"/>
    <x v="0"/>
    <m/>
    <m/>
    <m/>
    <n v="36"/>
    <s v="BS"/>
  </r>
  <r>
    <n v="21"/>
    <x v="2"/>
    <n v="5"/>
    <x v="1"/>
    <n v="20"/>
    <x v="59"/>
    <d v="1899-12-30T14:35:00"/>
    <x v="0"/>
    <s v="Pacheedah Shores Boat Ramp"/>
    <s v="Gordon Estuary"/>
    <n v="1"/>
    <x v="2"/>
    <s v="Wild"/>
    <x v="1"/>
    <m/>
    <m/>
    <m/>
    <n v="25"/>
    <s v="BS"/>
  </r>
  <r>
    <n v="21"/>
    <x v="2"/>
    <n v="5"/>
    <x v="1"/>
    <n v="20"/>
    <x v="59"/>
    <d v="1899-12-30T14:35:00"/>
    <x v="0"/>
    <s v="Pacheedah Shores Boat Ramp"/>
    <s v="Gordon Estuary"/>
    <n v="1"/>
    <x v="3"/>
    <s v="Wild"/>
    <x v="1"/>
    <m/>
    <m/>
    <m/>
    <n v="28"/>
    <s v="BS"/>
  </r>
  <r>
    <n v="21"/>
    <x v="2"/>
    <n v="5"/>
    <x v="1"/>
    <n v="20"/>
    <x v="59"/>
    <d v="1899-12-30T14:35:00"/>
    <x v="0"/>
    <s v="Pacheedah Shores Boat Ramp"/>
    <s v="Gordon Estuary"/>
    <n v="1"/>
    <x v="4"/>
    <s v="Wild"/>
    <x v="2"/>
    <m/>
    <m/>
    <m/>
    <n v="4"/>
    <s v="BS"/>
  </r>
  <r>
    <n v="21"/>
    <x v="2"/>
    <n v="5"/>
    <x v="1"/>
    <n v="20"/>
    <x v="59"/>
    <d v="1899-12-30T14:35:00"/>
    <x v="0"/>
    <s v="Pacheedah Shores Boat Ramp"/>
    <s v="Gordon Estuary"/>
    <n v="1"/>
    <x v="5"/>
    <s v="Wild"/>
    <x v="2"/>
    <m/>
    <m/>
    <m/>
    <n v="23"/>
    <s v="BS"/>
  </r>
  <r>
    <n v="21"/>
    <x v="2"/>
    <n v="5"/>
    <x v="1"/>
    <n v="20"/>
    <x v="59"/>
    <d v="1899-12-30T14:35:00"/>
    <x v="0"/>
    <s v="Pacheedah Shores Boat Ramp"/>
    <s v="Gordon Estuary"/>
    <n v="1"/>
    <x v="6"/>
    <s v="Wild"/>
    <x v="2"/>
    <m/>
    <m/>
    <m/>
    <n v="12"/>
    <s v="BS"/>
  </r>
  <r>
    <n v="21"/>
    <x v="2"/>
    <n v="5"/>
    <x v="1"/>
    <n v="20"/>
    <x v="59"/>
    <d v="1899-12-30T14:35:00"/>
    <x v="0"/>
    <s v="Pacheedah Shores Boat Ramp"/>
    <s v="Gordon Estuary"/>
    <n v="1"/>
    <x v="10"/>
    <s v="Wild"/>
    <x v="2"/>
    <m/>
    <m/>
    <m/>
    <n v="4"/>
    <s v="BS"/>
  </r>
  <r>
    <n v="21"/>
    <x v="2"/>
    <n v="5"/>
    <x v="1"/>
    <n v="20"/>
    <x v="59"/>
    <d v="1899-12-30T15:30:00"/>
    <x v="25"/>
    <s v="Site 6, just upstream of bridge"/>
    <s v="Gordon Estuary"/>
    <n v="1"/>
    <x v="0"/>
    <s v="Wild"/>
    <x v="0"/>
    <m/>
    <m/>
    <m/>
    <n v="58"/>
    <s v="PS"/>
  </r>
  <r>
    <n v="21"/>
    <x v="2"/>
    <n v="5"/>
    <x v="1"/>
    <n v="20"/>
    <x v="59"/>
    <d v="1899-12-30T15:30:00"/>
    <x v="25"/>
    <s v="Site 6, just upstream of bridge"/>
    <s v="Gordon Estuary"/>
    <n v="1"/>
    <x v="2"/>
    <s v="Wild"/>
    <x v="1"/>
    <m/>
    <m/>
    <m/>
    <n v="15"/>
    <s v="PS"/>
  </r>
  <r>
    <n v="21"/>
    <x v="2"/>
    <n v="5"/>
    <x v="1"/>
    <n v="20"/>
    <x v="59"/>
    <d v="1899-12-30T15:30:00"/>
    <x v="25"/>
    <s v="Site 6, just upstream of bridge"/>
    <s v="Gordon Estuary"/>
    <n v="1"/>
    <x v="3"/>
    <s v="Wild"/>
    <x v="1"/>
    <m/>
    <m/>
    <m/>
    <n v="368"/>
    <s v="PS"/>
  </r>
  <r>
    <n v="21"/>
    <x v="2"/>
    <n v="5"/>
    <x v="1"/>
    <n v="20"/>
    <x v="59"/>
    <d v="1899-12-30T15:30:00"/>
    <x v="25"/>
    <s v="Site 6, just upstream of bridge"/>
    <s v="Gordon Estuary"/>
    <n v="1"/>
    <x v="5"/>
    <s v="Wild"/>
    <x v="2"/>
    <m/>
    <m/>
    <m/>
    <n v="1"/>
    <s v="PS"/>
  </r>
  <r>
    <n v="21"/>
    <x v="2"/>
    <n v="5"/>
    <x v="1"/>
    <n v="21"/>
    <x v="60"/>
    <d v="1899-12-30T08:00:00"/>
    <x v="35"/>
    <s v="Gravel bar on Gordon at Site 1"/>
    <s v="Gordon Estuary"/>
    <n v="1"/>
    <x v="0"/>
    <s v="Wild"/>
    <x v="0"/>
    <m/>
    <m/>
    <m/>
    <n v="29"/>
    <s v="PS"/>
  </r>
  <r>
    <n v="21"/>
    <x v="2"/>
    <n v="5"/>
    <x v="1"/>
    <n v="21"/>
    <x v="60"/>
    <d v="1899-12-30T08:00:00"/>
    <x v="35"/>
    <s v="Gravel bar on Gordon at Site 1"/>
    <s v="Gordon Estuary"/>
    <n v="1"/>
    <x v="3"/>
    <s v="Wild"/>
    <x v="1"/>
    <m/>
    <m/>
    <m/>
    <n v="60"/>
    <s v="PS"/>
  </r>
  <r>
    <n v="21"/>
    <x v="2"/>
    <n v="5"/>
    <x v="1"/>
    <n v="21"/>
    <x v="60"/>
    <d v="1899-12-30T08:00:00"/>
    <x v="35"/>
    <s v="Gravel bar on Gordon at Site 1"/>
    <s v="Gordon Estuary"/>
    <n v="1"/>
    <x v="2"/>
    <s v="Wild"/>
    <x v="1"/>
    <m/>
    <m/>
    <m/>
    <n v="9"/>
    <s v="PS"/>
  </r>
  <r>
    <n v="21"/>
    <x v="2"/>
    <n v="5"/>
    <x v="1"/>
    <n v="21"/>
    <x v="60"/>
    <d v="1899-12-30T10:00:00"/>
    <x v="22"/>
    <s v="Site 5 main channel where stump sland channel comes in"/>
    <s v="Gordon Estuary"/>
    <n v="1"/>
    <x v="0"/>
    <s v="Wild"/>
    <x v="0"/>
    <m/>
    <m/>
    <m/>
    <n v="39"/>
    <s v="PS"/>
  </r>
  <r>
    <n v="21"/>
    <x v="2"/>
    <n v="5"/>
    <x v="1"/>
    <n v="21"/>
    <x v="60"/>
    <d v="1899-12-30T10:00:00"/>
    <x v="22"/>
    <s v="Site 5 main channel where stump sland channel comes in"/>
    <s v="Gordon Estuary"/>
    <n v="1"/>
    <x v="2"/>
    <s v="Wild"/>
    <x v="1"/>
    <m/>
    <m/>
    <m/>
    <n v="3"/>
    <s v="PS"/>
  </r>
  <r>
    <n v="21"/>
    <x v="2"/>
    <n v="5"/>
    <x v="1"/>
    <n v="21"/>
    <x v="60"/>
    <d v="1899-12-30T10:00:00"/>
    <x v="22"/>
    <s v="Site 5 main channel where stump sland channel comes in"/>
    <s v="Gordon Estuary"/>
    <n v="1"/>
    <x v="3"/>
    <s v="Wild"/>
    <x v="1"/>
    <m/>
    <m/>
    <m/>
    <n v="61"/>
    <s v="PS"/>
  </r>
  <r>
    <n v="21"/>
    <x v="2"/>
    <n v="5"/>
    <x v="1"/>
    <n v="21"/>
    <x v="60"/>
    <d v="1899-12-30T11:00:00"/>
    <x v="16"/>
    <s v="Browns Slough Site 7 inlet left tidal channel"/>
    <s v="Gordon Estuary"/>
    <n v="1"/>
    <x v="0"/>
    <s v="Wild"/>
    <x v="0"/>
    <m/>
    <m/>
    <m/>
    <n v="43"/>
    <s v="PS"/>
  </r>
  <r>
    <n v="21"/>
    <x v="2"/>
    <n v="5"/>
    <x v="1"/>
    <n v="21"/>
    <x v="60"/>
    <d v="1899-12-30T11:00:00"/>
    <x v="16"/>
    <s v="Browns Slough Site 7 inlet left tidal channel"/>
    <s v="Gordon Estuary"/>
    <n v="1"/>
    <x v="2"/>
    <s v="Wild"/>
    <x v="1"/>
    <m/>
    <m/>
    <m/>
    <n v="14"/>
    <s v="PS"/>
  </r>
  <r>
    <n v="21"/>
    <x v="2"/>
    <n v="5"/>
    <x v="1"/>
    <n v="21"/>
    <x v="60"/>
    <d v="1899-12-30T11:00:00"/>
    <x v="16"/>
    <s v="Browns Slough Site 7 inlet left tidal channel"/>
    <s v="Gordon Estuary"/>
    <n v="1"/>
    <x v="3"/>
    <s v="Wild"/>
    <x v="1"/>
    <m/>
    <m/>
    <m/>
    <n v="30"/>
    <s v="PS"/>
  </r>
  <r>
    <n v="21"/>
    <x v="2"/>
    <n v="5"/>
    <x v="1"/>
    <n v="21"/>
    <x v="60"/>
    <d v="1899-12-30T12:30:00"/>
    <x v="36"/>
    <s v="Site 6, straight channel"/>
    <s v="Gordon Estuary"/>
    <n v="1"/>
    <x v="0"/>
    <s v="Wild"/>
    <x v="0"/>
    <m/>
    <m/>
    <m/>
    <n v="20"/>
    <s v="PS"/>
  </r>
  <r>
    <n v="21"/>
    <x v="2"/>
    <n v="5"/>
    <x v="1"/>
    <n v="21"/>
    <x v="60"/>
    <d v="1899-12-30T12:30:00"/>
    <x v="36"/>
    <s v="Site 6, straight channel"/>
    <s v="Gordon Estuary"/>
    <n v="1"/>
    <x v="2"/>
    <s v="Wild"/>
    <x v="1"/>
    <m/>
    <m/>
    <m/>
    <n v="18"/>
    <s v="PS"/>
  </r>
  <r>
    <n v="21"/>
    <x v="2"/>
    <n v="5"/>
    <x v="1"/>
    <n v="21"/>
    <x v="60"/>
    <d v="1899-12-30T12:30:00"/>
    <x v="36"/>
    <s v="Site 6, straight channel"/>
    <s v="Gordon Estuary"/>
    <n v="1"/>
    <x v="3"/>
    <s v="Wild"/>
    <x v="1"/>
    <m/>
    <m/>
    <m/>
    <n v="71"/>
    <s v="PS"/>
  </r>
  <r>
    <n v="22"/>
    <x v="2"/>
    <n v="5"/>
    <x v="1"/>
    <n v="25"/>
    <x v="61"/>
    <d v="1899-12-30T01:25:00"/>
    <x v="2"/>
    <s v="South Arm SJ (Old Mill)"/>
    <s v="San Juan Estuary"/>
    <n v="1"/>
    <x v="0"/>
    <s v="Wild"/>
    <x v="0"/>
    <m/>
    <m/>
    <m/>
    <n v="1"/>
    <s v="BS"/>
  </r>
  <r>
    <n v="22"/>
    <x v="2"/>
    <n v="5"/>
    <x v="1"/>
    <n v="25"/>
    <x v="61"/>
    <d v="1899-12-30T01:25:00"/>
    <x v="2"/>
    <s v="South Arm SJ (Old Mill)"/>
    <s v="San Juan Estuary"/>
    <n v="1"/>
    <x v="2"/>
    <s v="Wild"/>
    <x v="1"/>
    <m/>
    <m/>
    <m/>
    <n v="2"/>
    <s v="BS"/>
  </r>
  <r>
    <n v="22"/>
    <x v="2"/>
    <n v="5"/>
    <x v="1"/>
    <n v="25"/>
    <x v="61"/>
    <d v="1899-12-30T01:25:00"/>
    <x v="2"/>
    <s v="South Arm SJ (Old Mill)"/>
    <s v="San Juan Estuary"/>
    <n v="1"/>
    <x v="3"/>
    <s v="Wild"/>
    <x v="1"/>
    <m/>
    <m/>
    <m/>
    <n v="5"/>
    <s v="BS"/>
  </r>
  <r>
    <n v="22"/>
    <x v="2"/>
    <n v="5"/>
    <x v="1"/>
    <n v="25"/>
    <x v="61"/>
    <d v="1899-12-30T01:25:00"/>
    <x v="2"/>
    <s v="South Arm SJ (Old Mill)"/>
    <s v="San Juan Estuary"/>
    <n v="1"/>
    <x v="4"/>
    <s v="Wild"/>
    <x v="2"/>
    <m/>
    <m/>
    <m/>
    <n v="2"/>
    <s v="BS"/>
  </r>
  <r>
    <n v="22"/>
    <x v="2"/>
    <n v="5"/>
    <x v="1"/>
    <n v="25"/>
    <x v="61"/>
    <d v="1899-12-30T01:25:00"/>
    <x v="2"/>
    <s v="South Arm SJ (Old Mill)"/>
    <s v="San Juan Estuary"/>
    <n v="1"/>
    <x v="10"/>
    <s v="Wild"/>
    <x v="2"/>
    <m/>
    <m/>
    <m/>
    <n v="7"/>
    <s v="BS"/>
  </r>
  <r>
    <n v="22"/>
    <x v="2"/>
    <n v="5"/>
    <x v="1"/>
    <n v="25"/>
    <x v="61"/>
    <d v="1899-12-30T13:50:00"/>
    <x v="15"/>
    <s v="Q07, Central/South Arm confluence"/>
    <s v="San Juan Estuary"/>
    <n v="1"/>
    <x v="9"/>
    <s v="Wild"/>
    <x v="0"/>
    <m/>
    <m/>
    <m/>
    <n v="7"/>
    <s v="BS"/>
  </r>
  <r>
    <n v="22"/>
    <x v="2"/>
    <n v="5"/>
    <x v="1"/>
    <n v="25"/>
    <x v="61"/>
    <d v="1899-12-30T13:50:00"/>
    <x v="15"/>
    <s v="Q07, Central/South Arm confluence"/>
    <s v="San Juan Estuary"/>
    <n v="1"/>
    <x v="0"/>
    <s v="Wild"/>
    <x v="0"/>
    <m/>
    <m/>
    <m/>
    <n v="9"/>
    <s v="BS"/>
  </r>
  <r>
    <n v="22"/>
    <x v="2"/>
    <n v="5"/>
    <x v="1"/>
    <n v="25"/>
    <x v="61"/>
    <d v="1899-12-30T13:50:00"/>
    <x v="15"/>
    <s v="Q07, Central/South Arm confluence"/>
    <s v="San Juan Estuary"/>
    <n v="1"/>
    <x v="1"/>
    <s v="Wild"/>
    <x v="0"/>
    <m/>
    <m/>
    <m/>
    <n v="1"/>
    <s v="BS"/>
  </r>
  <r>
    <n v="22"/>
    <x v="2"/>
    <n v="5"/>
    <x v="1"/>
    <n v="25"/>
    <x v="61"/>
    <d v="1899-12-30T13:50:00"/>
    <x v="15"/>
    <s v="Q07, Central/South Arm confluence"/>
    <s v="San Juan Estuary"/>
    <n v="1"/>
    <x v="2"/>
    <s v="Wild"/>
    <x v="1"/>
    <m/>
    <m/>
    <m/>
    <n v="11"/>
    <s v="BS"/>
  </r>
  <r>
    <n v="22"/>
    <x v="2"/>
    <n v="5"/>
    <x v="1"/>
    <n v="25"/>
    <x v="61"/>
    <d v="1899-12-30T13:50:00"/>
    <x v="15"/>
    <s v="Q07, Central/South Arm confluence"/>
    <s v="San Juan Estuary"/>
    <n v="1"/>
    <x v="3"/>
    <s v="Wild"/>
    <x v="1"/>
    <m/>
    <m/>
    <m/>
    <n v="3"/>
    <s v="BS"/>
  </r>
  <r>
    <n v="22"/>
    <x v="2"/>
    <n v="5"/>
    <x v="1"/>
    <n v="25"/>
    <x v="61"/>
    <d v="1899-12-30T13:50:00"/>
    <x v="15"/>
    <s v="Q07, Central/South Arm confluence"/>
    <s v="San Juan Estuary"/>
    <n v="1"/>
    <x v="4"/>
    <s v="Wild"/>
    <x v="2"/>
    <m/>
    <m/>
    <m/>
    <n v="1"/>
    <s v="BS"/>
  </r>
  <r>
    <n v="22"/>
    <x v="2"/>
    <n v="5"/>
    <x v="1"/>
    <n v="25"/>
    <x v="61"/>
    <d v="1899-12-30T13:50:00"/>
    <x v="15"/>
    <s v="Q07, Central/South Arm confluence"/>
    <s v="San Juan Estuary"/>
    <n v="1"/>
    <x v="5"/>
    <s v="Wild"/>
    <x v="2"/>
    <m/>
    <m/>
    <m/>
    <n v="12"/>
    <s v="BS"/>
  </r>
  <r>
    <n v="22"/>
    <x v="2"/>
    <n v="5"/>
    <x v="1"/>
    <n v="25"/>
    <x v="61"/>
    <d v="1899-12-30T13:50:00"/>
    <x v="15"/>
    <s v="Q07, Central/South Arm confluence"/>
    <s v="San Juan Estuary"/>
    <n v="1"/>
    <x v="10"/>
    <s v="Wild"/>
    <x v="2"/>
    <m/>
    <m/>
    <m/>
    <n v="15"/>
    <s v="BS"/>
  </r>
  <r>
    <n v="22"/>
    <x v="2"/>
    <n v="5"/>
    <x v="1"/>
    <n v="26"/>
    <x v="62"/>
    <d v="1899-12-30T12:50:00"/>
    <x v="11"/>
    <s v="Q4, u/s of Tanis's template site"/>
    <s v="San Juan Estuary"/>
    <n v="1"/>
    <x v="9"/>
    <s v="Wild"/>
    <x v="0"/>
    <m/>
    <m/>
    <m/>
    <n v="2"/>
    <s v="BS"/>
  </r>
  <r>
    <n v="22"/>
    <x v="2"/>
    <n v="5"/>
    <x v="1"/>
    <n v="26"/>
    <x v="62"/>
    <d v="1899-12-30T12:50:00"/>
    <x v="11"/>
    <s v="Q4, u/s of Tanis's template site"/>
    <s v="San Juan Estuary"/>
    <n v="1"/>
    <x v="0"/>
    <s v="Wild"/>
    <x v="0"/>
    <m/>
    <m/>
    <m/>
    <n v="20"/>
    <s v="BS"/>
  </r>
  <r>
    <n v="22"/>
    <x v="2"/>
    <n v="5"/>
    <x v="1"/>
    <n v="26"/>
    <x v="62"/>
    <d v="1899-12-30T12:50:00"/>
    <x v="11"/>
    <s v="Q4, u/s of Tanis's template site"/>
    <s v="San Juan Estuary"/>
    <n v="1"/>
    <x v="2"/>
    <s v="Wild"/>
    <x v="1"/>
    <m/>
    <m/>
    <m/>
    <n v="15"/>
    <s v="BS"/>
  </r>
  <r>
    <n v="22"/>
    <x v="2"/>
    <n v="5"/>
    <x v="1"/>
    <n v="26"/>
    <x v="62"/>
    <d v="1899-12-30T12:50:00"/>
    <x v="11"/>
    <s v="Q4, u/s of Tanis's template site"/>
    <s v="San Juan Estuary"/>
    <n v="1"/>
    <x v="3"/>
    <s v="Wild"/>
    <x v="1"/>
    <m/>
    <m/>
    <m/>
    <n v="1"/>
    <s v="BS"/>
  </r>
  <r>
    <n v="22"/>
    <x v="2"/>
    <n v="5"/>
    <x v="1"/>
    <n v="26"/>
    <x v="62"/>
    <d v="1899-12-30T12:50:00"/>
    <x v="11"/>
    <s v="Q4, u/s of Tanis's template site"/>
    <s v="San Juan Estuary"/>
    <n v="1"/>
    <x v="6"/>
    <s v="Wild"/>
    <x v="2"/>
    <m/>
    <m/>
    <m/>
    <n v="3"/>
    <s v="BS"/>
  </r>
  <r>
    <n v="22"/>
    <x v="2"/>
    <n v="5"/>
    <x v="1"/>
    <n v="26"/>
    <x v="62"/>
    <d v="1899-12-30T12:50:00"/>
    <x v="11"/>
    <s v="Q4, u/s of Tanis's template site"/>
    <s v="San Juan Estuary"/>
    <n v="1"/>
    <x v="10"/>
    <s v="Wild"/>
    <x v="2"/>
    <m/>
    <m/>
    <m/>
    <n v="1"/>
    <s v="BS"/>
  </r>
  <r>
    <n v="22"/>
    <x v="2"/>
    <n v="5"/>
    <x v="1"/>
    <n v="26"/>
    <x v="62"/>
    <d v="1899-12-30T14:00:00"/>
    <x v="38"/>
    <s v="Q09, San Juan mouth"/>
    <s v="San Juan Estuary"/>
    <n v="1"/>
    <x v="9"/>
    <s v="Wild"/>
    <x v="0"/>
    <m/>
    <m/>
    <m/>
    <n v="4"/>
    <s v="BS"/>
  </r>
  <r>
    <n v="22"/>
    <x v="2"/>
    <n v="5"/>
    <x v="1"/>
    <n v="26"/>
    <x v="62"/>
    <d v="1899-12-30T14:00:00"/>
    <x v="38"/>
    <s v="Q09, San Juan mouth"/>
    <s v="San Juan Estuary"/>
    <n v="1"/>
    <x v="0"/>
    <s v="Wild"/>
    <x v="0"/>
    <m/>
    <m/>
    <m/>
    <n v="85"/>
    <s v="BS"/>
  </r>
  <r>
    <n v="22"/>
    <x v="2"/>
    <n v="5"/>
    <x v="1"/>
    <n v="26"/>
    <x v="62"/>
    <d v="1899-12-30T14:00:00"/>
    <x v="38"/>
    <s v="Q09, San Juan mouth"/>
    <s v="San Juan Estuary"/>
    <n v="1"/>
    <x v="2"/>
    <s v="Wild"/>
    <x v="1"/>
    <m/>
    <m/>
    <m/>
    <n v="6"/>
    <s v="BS"/>
  </r>
  <r>
    <n v="22"/>
    <x v="2"/>
    <n v="5"/>
    <x v="1"/>
    <n v="26"/>
    <x v="62"/>
    <d v="1899-12-30T14:00:00"/>
    <x v="38"/>
    <s v="Q09, San Juan mouth"/>
    <s v="San Juan Estuary"/>
    <n v="1"/>
    <x v="3"/>
    <s v="Wild"/>
    <x v="1"/>
    <m/>
    <m/>
    <m/>
    <n v="10"/>
    <s v="BS"/>
  </r>
  <r>
    <n v="22"/>
    <x v="2"/>
    <n v="5"/>
    <x v="1"/>
    <n v="26"/>
    <x v="62"/>
    <d v="1899-12-30T14:00:00"/>
    <x v="38"/>
    <s v="Q09, San Juan mouth"/>
    <s v="San Juan Estuary"/>
    <n v="1"/>
    <x v="5"/>
    <s v="Wild"/>
    <x v="2"/>
    <m/>
    <m/>
    <m/>
    <n v="5"/>
    <s v="BS"/>
  </r>
  <r>
    <n v="22"/>
    <x v="2"/>
    <n v="5"/>
    <x v="1"/>
    <n v="26"/>
    <x v="62"/>
    <d v="1899-12-30T14:00:00"/>
    <x v="38"/>
    <s v="Q09, San Juan mouth"/>
    <s v="San Juan Estuary"/>
    <n v="1"/>
    <x v="6"/>
    <s v="Wild"/>
    <x v="2"/>
    <m/>
    <m/>
    <m/>
    <n v="1"/>
    <s v="BS"/>
  </r>
  <r>
    <n v="22"/>
    <x v="2"/>
    <n v="5"/>
    <x v="1"/>
    <n v="26"/>
    <x v="62"/>
    <d v="1899-12-30T14:00:00"/>
    <x v="38"/>
    <s v="Q09, San Juan mouth"/>
    <s v="San Juan Estuary"/>
    <n v="1"/>
    <x v="10"/>
    <s v="Wild"/>
    <x v="2"/>
    <m/>
    <m/>
    <m/>
    <n v="26"/>
    <s v="BS"/>
  </r>
  <r>
    <n v="22"/>
    <x v="2"/>
    <n v="5"/>
    <x v="1"/>
    <n v="28"/>
    <x v="63"/>
    <d v="1899-12-30T12:50:00"/>
    <x v="15"/>
    <s v="Q07, Central/South Arm confluence"/>
    <s v="San Juan Estuary"/>
    <n v="1"/>
    <x v="9"/>
    <s v="Wild"/>
    <x v="0"/>
    <m/>
    <m/>
    <m/>
    <n v="40"/>
    <s v="BS"/>
  </r>
  <r>
    <n v="22"/>
    <x v="2"/>
    <n v="5"/>
    <x v="1"/>
    <n v="28"/>
    <x v="63"/>
    <d v="1899-12-30T12:50:00"/>
    <x v="15"/>
    <s v="Q07, Central/South Arm confluence"/>
    <s v="San Juan Estuary"/>
    <n v="1"/>
    <x v="9"/>
    <s v="Hatchery"/>
    <x v="3"/>
    <m/>
    <m/>
    <m/>
    <n v="6"/>
    <s v="BS"/>
  </r>
  <r>
    <n v="22"/>
    <x v="2"/>
    <n v="5"/>
    <x v="1"/>
    <n v="28"/>
    <x v="63"/>
    <d v="1899-12-30T12:50:00"/>
    <x v="15"/>
    <s v="Q07, Central/South Arm confluence"/>
    <s v="San Juan Estuary"/>
    <n v="1"/>
    <x v="1"/>
    <s v="Wild"/>
    <x v="0"/>
    <m/>
    <m/>
    <m/>
    <n v="2"/>
    <s v="BS"/>
  </r>
  <r>
    <n v="22"/>
    <x v="2"/>
    <n v="5"/>
    <x v="1"/>
    <n v="28"/>
    <x v="63"/>
    <d v="1899-12-30T12:50:00"/>
    <x v="15"/>
    <s v="Q07, Central/South Arm confluence"/>
    <s v="San Juan Estuary"/>
    <n v="1"/>
    <x v="0"/>
    <s v="Wild"/>
    <x v="0"/>
    <m/>
    <m/>
    <m/>
    <n v="24"/>
    <s v="BS"/>
  </r>
  <r>
    <n v="22"/>
    <x v="2"/>
    <n v="5"/>
    <x v="1"/>
    <n v="28"/>
    <x v="63"/>
    <d v="1899-12-30T12:50:00"/>
    <x v="15"/>
    <s v="Q07, Central/South Arm confluence"/>
    <s v="San Juan Estuary"/>
    <n v="1"/>
    <x v="2"/>
    <s v="Wild"/>
    <x v="1"/>
    <m/>
    <m/>
    <m/>
    <n v="17"/>
    <s v="BS"/>
  </r>
  <r>
    <n v="22"/>
    <x v="2"/>
    <n v="5"/>
    <x v="1"/>
    <n v="28"/>
    <x v="63"/>
    <d v="1899-12-30T12:50:00"/>
    <x v="15"/>
    <s v="Q07, Central/South Arm confluence"/>
    <s v="San Juan Estuary"/>
    <n v="1"/>
    <x v="3"/>
    <s v="Wild"/>
    <x v="1"/>
    <m/>
    <m/>
    <m/>
    <n v="9"/>
    <s v="BS"/>
  </r>
  <r>
    <n v="22"/>
    <x v="2"/>
    <n v="5"/>
    <x v="1"/>
    <n v="28"/>
    <x v="63"/>
    <d v="1899-12-30T12:50:00"/>
    <x v="15"/>
    <s v="Q07, Central/South Arm confluence"/>
    <s v="San Juan Estuary"/>
    <n v="1"/>
    <x v="4"/>
    <s v="Wild"/>
    <x v="2"/>
    <m/>
    <m/>
    <m/>
    <n v="1"/>
    <s v="BS"/>
  </r>
  <r>
    <n v="22"/>
    <x v="2"/>
    <n v="5"/>
    <x v="1"/>
    <n v="28"/>
    <x v="63"/>
    <d v="1899-12-30T12:50:00"/>
    <x v="15"/>
    <s v="Q07, Central/South Arm confluence"/>
    <s v="San Juan Estuary"/>
    <n v="1"/>
    <x v="5"/>
    <s v="Wild"/>
    <x v="2"/>
    <m/>
    <m/>
    <m/>
    <n v="6"/>
    <s v="BS"/>
  </r>
  <r>
    <n v="22"/>
    <x v="2"/>
    <n v="5"/>
    <x v="1"/>
    <n v="28"/>
    <x v="63"/>
    <d v="1899-12-30T12:50:00"/>
    <x v="15"/>
    <s v="Q07, Central/South Arm confluence"/>
    <s v="San Juan Estuary"/>
    <n v="1"/>
    <x v="10"/>
    <s v="Wild"/>
    <x v="2"/>
    <m/>
    <m/>
    <m/>
    <n v="9"/>
    <s v="BS"/>
  </r>
  <r>
    <n v="22"/>
    <x v="2"/>
    <n v="5"/>
    <x v="1"/>
    <n v="28"/>
    <x v="63"/>
    <d v="1899-12-30T14:40:00"/>
    <x v="11"/>
    <s v="Q4, u/s of Tanis's template site"/>
    <s v="San Juan Estuary"/>
    <n v="1"/>
    <x v="9"/>
    <s v="Wild"/>
    <x v="0"/>
    <m/>
    <m/>
    <m/>
    <n v="9"/>
    <s v="BS"/>
  </r>
  <r>
    <n v="22"/>
    <x v="2"/>
    <n v="5"/>
    <x v="1"/>
    <n v="28"/>
    <x v="63"/>
    <d v="1899-12-30T14:40:00"/>
    <x v="11"/>
    <s v="Q4, u/s of Tanis's template site"/>
    <s v="San Juan Estuary"/>
    <n v="1"/>
    <x v="9"/>
    <s v="Hatchery"/>
    <x v="3"/>
    <m/>
    <m/>
    <m/>
    <n v="14"/>
    <s v="BS"/>
  </r>
  <r>
    <n v="22"/>
    <x v="2"/>
    <n v="5"/>
    <x v="1"/>
    <n v="28"/>
    <x v="63"/>
    <d v="1899-12-30T14:40:00"/>
    <x v="11"/>
    <s v="Q4, u/s of Tanis's template site"/>
    <s v="San Juan Estuary"/>
    <n v="1"/>
    <x v="0"/>
    <s v="Wild"/>
    <x v="0"/>
    <m/>
    <m/>
    <m/>
    <n v="119"/>
    <s v="BS"/>
  </r>
  <r>
    <n v="22"/>
    <x v="2"/>
    <n v="5"/>
    <x v="1"/>
    <n v="28"/>
    <x v="63"/>
    <d v="1899-12-30T14:40:00"/>
    <x v="11"/>
    <s v="Q4, u/s of Tanis's template site"/>
    <s v="San Juan Estuary"/>
    <n v="1"/>
    <x v="2"/>
    <s v="Wild"/>
    <x v="1"/>
    <m/>
    <m/>
    <m/>
    <n v="13"/>
    <s v="BS"/>
  </r>
  <r>
    <n v="22"/>
    <x v="2"/>
    <n v="5"/>
    <x v="1"/>
    <n v="28"/>
    <x v="63"/>
    <d v="1899-12-30T14:40:00"/>
    <x v="11"/>
    <s v="Q4, u/s of Tanis's template site"/>
    <s v="San Juan Estuary"/>
    <n v="1"/>
    <x v="3"/>
    <s v="Wild"/>
    <x v="1"/>
    <m/>
    <m/>
    <m/>
    <n v="3"/>
    <s v="BS"/>
  </r>
  <r>
    <n v="22"/>
    <x v="2"/>
    <n v="5"/>
    <x v="1"/>
    <n v="28"/>
    <x v="63"/>
    <d v="1899-12-30T14:40:00"/>
    <x v="11"/>
    <s v="Q4, u/s of Tanis's template site"/>
    <s v="San Juan Estuary"/>
    <n v="1"/>
    <x v="5"/>
    <s v="Wild"/>
    <x v="2"/>
    <m/>
    <m/>
    <m/>
    <n v="1"/>
    <s v="BS"/>
  </r>
  <r>
    <n v="24"/>
    <x v="2"/>
    <n v="6"/>
    <x v="2"/>
    <n v="9"/>
    <x v="64"/>
    <d v="1899-12-30T08:45:00"/>
    <x v="4"/>
    <s v="Butch's (Gordon R.)"/>
    <s v="Gordon Estuary"/>
    <n v="1"/>
    <x v="9"/>
    <s v="Hatchery"/>
    <x v="3"/>
    <n v="5"/>
    <n v="2"/>
    <n v="3"/>
    <n v="82"/>
    <s v="BS"/>
  </r>
  <r>
    <n v="24"/>
    <x v="2"/>
    <n v="6"/>
    <x v="2"/>
    <n v="9"/>
    <x v="64"/>
    <d v="1899-12-30T08:45:00"/>
    <x v="4"/>
    <s v="Butch's (Gordon R.)"/>
    <s v="Gordon Estuary"/>
    <n v="1"/>
    <x v="9"/>
    <s v="Wild"/>
    <x v="0"/>
    <n v="5"/>
    <n v="1"/>
    <n v="2"/>
    <n v="17"/>
    <s v="BS"/>
  </r>
  <r>
    <n v="24"/>
    <x v="2"/>
    <n v="6"/>
    <x v="2"/>
    <n v="9"/>
    <x v="64"/>
    <d v="1899-12-30T08:45:00"/>
    <x v="4"/>
    <s v="Butch's (Gordon R.)"/>
    <s v="Gordon Estuary"/>
    <n v="1"/>
    <x v="0"/>
    <s v="Wild"/>
    <x v="0"/>
    <n v="3"/>
    <n v="1"/>
    <n v="2"/>
    <n v="3"/>
    <s v="BS"/>
  </r>
  <r>
    <n v="24"/>
    <x v="2"/>
    <n v="6"/>
    <x v="2"/>
    <n v="9"/>
    <x v="64"/>
    <d v="1899-12-30T08:45:00"/>
    <x v="4"/>
    <s v="Butch's (Gordon R.)"/>
    <s v="Gordon Estuary"/>
    <n v="1"/>
    <x v="1"/>
    <s v="Wild"/>
    <x v="0"/>
    <n v="2"/>
    <n v="1"/>
    <n v="2"/>
    <n v="2"/>
    <s v="BS"/>
  </r>
  <r>
    <n v="24"/>
    <x v="2"/>
    <n v="6"/>
    <x v="2"/>
    <n v="9"/>
    <x v="64"/>
    <d v="1899-12-30T08:45:00"/>
    <x v="4"/>
    <s v="Butch's (Gordon R.)"/>
    <s v="Gordon Estuary"/>
    <n v="1"/>
    <x v="2"/>
    <s v="Wild"/>
    <x v="1"/>
    <n v="8"/>
    <n v="1"/>
    <n v="5"/>
    <n v="10"/>
    <s v="BS"/>
  </r>
  <r>
    <n v="24"/>
    <x v="2"/>
    <n v="6"/>
    <x v="2"/>
    <n v="9"/>
    <x v="64"/>
    <d v="1899-12-30T08:45:00"/>
    <x v="4"/>
    <s v="Butch's (Gordon R.)"/>
    <s v="Gordon Estuary"/>
    <n v="1"/>
    <x v="4"/>
    <s v="Wild"/>
    <x v="1"/>
    <n v="18"/>
    <n v="1"/>
    <n v="5"/>
    <n v="1"/>
    <s v="BS"/>
  </r>
  <r>
    <n v="24"/>
    <x v="2"/>
    <n v="6"/>
    <x v="2"/>
    <n v="9"/>
    <x v="64"/>
    <d v="1899-12-30T08:45:00"/>
    <x v="4"/>
    <s v="Butch's (Gordon R.)"/>
    <s v="Gordon Estuary"/>
    <n v="1"/>
    <x v="5"/>
    <s v="Wild"/>
    <x v="1"/>
    <n v="15"/>
    <n v="1"/>
    <n v="5"/>
    <n v="12"/>
    <s v="BS"/>
  </r>
  <r>
    <n v="24"/>
    <x v="2"/>
    <n v="6"/>
    <x v="2"/>
    <n v="9"/>
    <x v="64"/>
    <d v="1899-12-30T08:45:00"/>
    <x v="4"/>
    <s v="Butch's (Gordon R.)"/>
    <s v="Gordon Estuary"/>
    <n v="1"/>
    <x v="8"/>
    <s v="Wild"/>
    <x v="1"/>
    <n v="14"/>
    <n v="1"/>
    <n v="5"/>
    <n v="28"/>
    <s v="BS"/>
  </r>
  <r>
    <n v="24"/>
    <x v="2"/>
    <n v="6"/>
    <x v="2"/>
    <n v="9"/>
    <x v="64"/>
    <d v="1899-12-30T10:30:00"/>
    <x v="8"/>
    <s v="Q01, left bank Gordon up from confluence"/>
    <s v="Gordon Estuary"/>
    <n v="1"/>
    <x v="9"/>
    <s v="Wild"/>
    <x v="0"/>
    <n v="5"/>
    <n v="1"/>
    <n v="2"/>
    <n v="5"/>
    <s v="BS"/>
  </r>
  <r>
    <n v="24"/>
    <x v="2"/>
    <n v="6"/>
    <x v="2"/>
    <n v="9"/>
    <x v="64"/>
    <d v="1899-12-30T10:30:00"/>
    <x v="8"/>
    <s v="Q01, left bank Gordon up from confluence"/>
    <s v="Gordon Estuary"/>
    <n v="1"/>
    <x v="9"/>
    <s v="Hatchery"/>
    <x v="3"/>
    <n v="5"/>
    <n v="2"/>
    <n v="3"/>
    <n v="6"/>
    <s v="BS"/>
  </r>
  <r>
    <n v="24"/>
    <x v="2"/>
    <n v="6"/>
    <x v="2"/>
    <n v="9"/>
    <x v="64"/>
    <d v="1899-12-30T10:30:00"/>
    <x v="8"/>
    <s v="Q01, left bank Gordon up from confluence"/>
    <s v="Gordon Estuary"/>
    <n v="1"/>
    <x v="5"/>
    <s v="Wild"/>
    <x v="1"/>
    <n v="15"/>
    <n v="1"/>
    <n v="5"/>
    <n v="1"/>
    <s v="BS"/>
  </r>
  <r>
    <n v="24"/>
    <x v="2"/>
    <n v="6"/>
    <x v="2"/>
    <n v="9"/>
    <x v="64"/>
    <d v="1899-12-30T10:30:00"/>
    <x v="8"/>
    <s v="Q01, left bank Gordon up from confluence"/>
    <s v="Gordon Estuary"/>
    <n v="1"/>
    <x v="10"/>
    <s v="Wild"/>
    <x v="1"/>
    <n v="13"/>
    <n v="1"/>
    <n v="5"/>
    <n v="4"/>
    <s v="BS"/>
  </r>
  <r>
    <n v="24"/>
    <x v="2"/>
    <n v="6"/>
    <x v="2"/>
    <n v="9"/>
    <x v="64"/>
    <d v="1899-12-30T10:45:00"/>
    <x v="21"/>
    <s v="Site 5 main channel half way up"/>
    <s v="Gordon Estuary"/>
    <n v="1"/>
    <x v="0"/>
    <s v="Wild"/>
    <x v="0"/>
    <n v="3"/>
    <n v="1"/>
    <n v="2"/>
    <n v="74"/>
    <s v="PS"/>
  </r>
  <r>
    <n v="24"/>
    <x v="2"/>
    <n v="6"/>
    <x v="2"/>
    <n v="9"/>
    <x v="64"/>
    <d v="1899-12-30T10:45:00"/>
    <x v="21"/>
    <s v="Site 5 main channel half way up"/>
    <s v="Gordon Estuary"/>
    <n v="1"/>
    <x v="2"/>
    <s v="Wild"/>
    <x v="1"/>
    <n v="8"/>
    <n v="1"/>
    <n v="5"/>
    <n v="2"/>
    <s v="PS"/>
  </r>
  <r>
    <n v="24"/>
    <x v="2"/>
    <n v="6"/>
    <x v="2"/>
    <n v="9"/>
    <x v="64"/>
    <d v="1899-12-30T10:45:00"/>
    <x v="21"/>
    <s v="Site 5 main channel half way up"/>
    <s v="Gordon Estuary"/>
    <n v="1"/>
    <x v="3"/>
    <s v="Wild"/>
    <x v="1"/>
    <n v="9"/>
    <n v="1"/>
    <n v="5"/>
    <n v="15"/>
    <s v="PS"/>
  </r>
  <r>
    <n v="24"/>
    <x v="2"/>
    <n v="6"/>
    <x v="2"/>
    <n v="9"/>
    <x v="64"/>
    <d v="1899-12-30T11:40:00"/>
    <x v="35"/>
    <s v="Gravel bar on Gordon at Site 1"/>
    <s v="Gordon Estuary"/>
    <n v="1"/>
    <x v="0"/>
    <s v="Wild"/>
    <x v="0"/>
    <n v="3"/>
    <n v="1"/>
    <n v="2"/>
    <n v="50"/>
    <s v="BS"/>
  </r>
  <r>
    <n v="24"/>
    <x v="2"/>
    <n v="6"/>
    <x v="2"/>
    <n v="9"/>
    <x v="64"/>
    <d v="1899-12-30T11:40:00"/>
    <x v="35"/>
    <s v="Gravel bar on Gordon at Site 1"/>
    <s v="Gordon Estuary"/>
    <n v="1"/>
    <x v="2"/>
    <s v="Wild"/>
    <x v="1"/>
    <n v="8"/>
    <n v="1"/>
    <n v="5"/>
    <n v="57"/>
    <s v="BS"/>
  </r>
  <r>
    <n v="24"/>
    <x v="2"/>
    <n v="6"/>
    <x v="2"/>
    <n v="9"/>
    <x v="64"/>
    <d v="1899-12-30T11:40:00"/>
    <x v="35"/>
    <s v="Gravel bar on Gordon at Site 1"/>
    <s v="Gordon Estuary"/>
    <n v="1"/>
    <x v="3"/>
    <s v="Wild"/>
    <x v="1"/>
    <n v="9"/>
    <n v="1"/>
    <n v="5"/>
    <n v="5"/>
    <s v="BS"/>
  </r>
  <r>
    <n v="24"/>
    <x v="2"/>
    <n v="6"/>
    <x v="2"/>
    <n v="9"/>
    <x v="64"/>
    <d v="1899-12-30T11:40:00"/>
    <x v="35"/>
    <s v="Gravel bar on Gordon at Site 1"/>
    <s v="Gordon Estuary"/>
    <n v="1"/>
    <x v="5"/>
    <s v="Wild"/>
    <x v="2"/>
    <n v="15"/>
    <n v="1"/>
    <n v="4"/>
    <n v="5"/>
    <s v="BS"/>
  </r>
  <r>
    <n v="24"/>
    <x v="2"/>
    <n v="6"/>
    <x v="2"/>
    <n v="9"/>
    <x v="64"/>
    <d v="1899-12-30T13:16:00"/>
    <x v="1"/>
    <s v="Gallaugher's"/>
    <s v="Gordon Estuary"/>
    <n v="1"/>
    <x v="9"/>
    <s v="Wild"/>
    <x v="0"/>
    <n v="5"/>
    <n v="1"/>
    <n v="2"/>
    <n v="53"/>
    <s v="BS"/>
  </r>
  <r>
    <n v="24"/>
    <x v="2"/>
    <n v="6"/>
    <x v="2"/>
    <n v="9"/>
    <x v="64"/>
    <d v="1899-12-30T13:16:00"/>
    <x v="1"/>
    <s v="Gallaugher's"/>
    <s v="Gordon Estuary"/>
    <n v="1"/>
    <x v="2"/>
    <s v="Wild"/>
    <x v="1"/>
    <n v="8"/>
    <n v="1"/>
    <n v="5"/>
    <n v="15"/>
    <s v="BS"/>
  </r>
  <r>
    <n v="24"/>
    <x v="2"/>
    <n v="6"/>
    <x v="2"/>
    <n v="9"/>
    <x v="64"/>
    <d v="1899-12-30T13:16:00"/>
    <x v="1"/>
    <s v="Gallaugher's"/>
    <s v="Gordon Estuary"/>
    <n v="1"/>
    <x v="5"/>
    <s v="Wild"/>
    <x v="2"/>
    <n v="15"/>
    <n v="1"/>
    <n v="4"/>
    <n v="33"/>
    <s v="BS"/>
  </r>
  <r>
    <n v="24"/>
    <x v="2"/>
    <n v="6"/>
    <x v="2"/>
    <n v="9"/>
    <x v="64"/>
    <d v="1899-12-30T13:16:00"/>
    <x v="1"/>
    <s v="Gallaugher's"/>
    <s v="Gordon Estuary"/>
    <n v="1"/>
    <x v="6"/>
    <s v="Wild"/>
    <x v="2"/>
    <n v="11"/>
    <n v="1"/>
    <n v="4"/>
    <n v="5"/>
    <s v="BS"/>
  </r>
  <r>
    <n v="24"/>
    <x v="2"/>
    <n v="6"/>
    <x v="2"/>
    <n v="9"/>
    <x v="64"/>
    <d v="1899-12-30T13:16:00"/>
    <x v="1"/>
    <s v="Gallaugher's"/>
    <s v="Gordon Estuary"/>
    <n v="1"/>
    <x v="10"/>
    <s v="Wild"/>
    <x v="2"/>
    <n v="13"/>
    <n v="1"/>
    <n v="4"/>
    <n v="2"/>
    <s v="BS"/>
  </r>
  <r>
    <n v="24"/>
    <x v="2"/>
    <n v="6"/>
    <x v="2"/>
    <n v="9"/>
    <x v="64"/>
    <d v="1899-12-30T14:11:00"/>
    <x v="9"/>
    <s v="Q Jeff (right bank opposite N. Arm confl.)"/>
    <s v="Gordon Estuary"/>
    <n v="1"/>
    <x v="1"/>
    <s v="Wild"/>
    <x v="0"/>
    <n v="2"/>
    <n v="1"/>
    <n v="2"/>
    <n v="2"/>
    <s v="BS"/>
  </r>
  <r>
    <n v="24"/>
    <x v="2"/>
    <n v="6"/>
    <x v="2"/>
    <n v="9"/>
    <x v="64"/>
    <d v="1899-12-30T14:11:00"/>
    <x v="9"/>
    <s v="Q Jeff (right bank opposite N. Arm confl.)"/>
    <s v="Gordon Estuary"/>
    <n v="1"/>
    <x v="9"/>
    <s v="Wild"/>
    <x v="0"/>
    <n v="5"/>
    <n v="1"/>
    <n v="2"/>
    <n v="58"/>
    <s v="BS"/>
  </r>
  <r>
    <n v="24"/>
    <x v="2"/>
    <n v="6"/>
    <x v="2"/>
    <n v="9"/>
    <x v="64"/>
    <d v="1899-12-30T14:11:00"/>
    <x v="9"/>
    <s v="Q Jeff (right bank opposite N. Arm confl.)"/>
    <s v="Gordon Estuary"/>
    <n v="1"/>
    <x v="4"/>
    <s v="Wild"/>
    <x v="2"/>
    <n v="18"/>
    <n v="1"/>
    <n v="4"/>
    <n v="4"/>
    <s v="BS"/>
  </r>
  <r>
    <n v="24"/>
    <x v="2"/>
    <n v="6"/>
    <x v="2"/>
    <n v="9"/>
    <x v="64"/>
    <d v="1899-12-30T14:11:00"/>
    <x v="9"/>
    <s v="Q Jeff (right bank opposite N. Arm confl.)"/>
    <s v="Gordon Estuary"/>
    <n v="1"/>
    <x v="6"/>
    <s v="Wild"/>
    <x v="2"/>
    <n v="11"/>
    <n v="1"/>
    <n v="4"/>
    <n v="1"/>
    <s v="BS"/>
  </r>
  <r>
    <n v="24"/>
    <x v="2"/>
    <n v="6"/>
    <x v="2"/>
    <n v="9"/>
    <x v="64"/>
    <d v="1899-12-30T14:38:00"/>
    <x v="0"/>
    <s v="Pacheedah Shores Boat Ramp"/>
    <s v="Gordon Estuary"/>
    <n v="1"/>
    <x v="9"/>
    <s v="Wild"/>
    <x v="0"/>
    <n v="5"/>
    <n v="1"/>
    <n v="2"/>
    <n v="17"/>
    <s v="BS"/>
  </r>
  <r>
    <n v="24"/>
    <x v="2"/>
    <n v="6"/>
    <x v="2"/>
    <n v="9"/>
    <x v="64"/>
    <d v="1899-12-30T14:38:00"/>
    <x v="0"/>
    <s v="Pacheedah Shores Boat Ramp"/>
    <s v="Gordon Estuary"/>
    <n v="1"/>
    <x v="9"/>
    <s v="Wild"/>
    <x v="0"/>
    <n v="5"/>
    <n v="1"/>
    <n v="2"/>
    <n v="17"/>
    <s v="BS"/>
  </r>
  <r>
    <n v="24"/>
    <x v="2"/>
    <n v="6"/>
    <x v="2"/>
    <n v="9"/>
    <x v="64"/>
    <d v="1899-12-30T14:38:00"/>
    <x v="0"/>
    <s v="Pacheedah Shores Boat Ramp"/>
    <s v="Gordon Estuary"/>
    <n v="1"/>
    <x v="0"/>
    <s v="Wild"/>
    <x v="0"/>
    <n v="3"/>
    <n v="1"/>
    <n v="2"/>
    <n v="1"/>
    <s v="BS"/>
  </r>
  <r>
    <n v="24"/>
    <x v="2"/>
    <n v="6"/>
    <x v="2"/>
    <n v="9"/>
    <x v="64"/>
    <d v="1899-12-30T14:38:00"/>
    <x v="0"/>
    <s v="Pacheedah Shores Boat Ramp"/>
    <s v="Gordon Estuary"/>
    <n v="1"/>
    <x v="2"/>
    <s v="Wild"/>
    <x v="1"/>
    <n v="8"/>
    <n v="1"/>
    <n v="5"/>
    <n v="11"/>
    <s v="BS"/>
  </r>
  <r>
    <n v="24"/>
    <x v="2"/>
    <n v="6"/>
    <x v="2"/>
    <n v="9"/>
    <x v="64"/>
    <d v="1899-12-30T14:38:00"/>
    <x v="0"/>
    <s v="Pacheedah Shores Boat Ramp"/>
    <s v="Gordon Estuary"/>
    <n v="1"/>
    <x v="5"/>
    <s v="Wild"/>
    <x v="2"/>
    <n v="15"/>
    <n v="1"/>
    <n v="4"/>
    <n v="7"/>
    <s v="BS"/>
  </r>
  <r>
    <n v="24"/>
    <x v="2"/>
    <n v="6"/>
    <x v="2"/>
    <n v="9"/>
    <x v="64"/>
    <d v="1899-12-30T14:38:00"/>
    <x v="0"/>
    <s v="Pacheedah Shores Boat Ramp"/>
    <s v="Gordon Estuary"/>
    <n v="1"/>
    <x v="6"/>
    <s v="Wild"/>
    <x v="2"/>
    <n v="11"/>
    <n v="1"/>
    <n v="4"/>
    <n v="10"/>
    <s v="BS"/>
  </r>
  <r>
    <n v="24"/>
    <x v="2"/>
    <n v="6"/>
    <x v="2"/>
    <n v="9"/>
    <x v="64"/>
    <d v="1899-12-30T14:38:00"/>
    <x v="0"/>
    <s v="Pacheedah Shores Boat Ramp"/>
    <s v="Gordon Estuary"/>
    <n v="1"/>
    <x v="10"/>
    <s v="Wild"/>
    <x v="2"/>
    <n v="13"/>
    <n v="1"/>
    <n v="4"/>
    <n v="1"/>
    <s v="BS"/>
  </r>
  <r>
    <n v="24"/>
    <x v="2"/>
    <n v="6"/>
    <x v="2"/>
    <n v="9"/>
    <x v="64"/>
    <d v="1899-12-30T14:15:00"/>
    <x v="18"/>
    <s v="Inside Site 7 inlet on south side"/>
    <s v="Gordon Estuary"/>
    <n v="1"/>
    <x v="1"/>
    <s v="Wild"/>
    <x v="0"/>
    <n v="2"/>
    <n v="1"/>
    <n v="2"/>
    <n v="1"/>
    <s v="BS"/>
  </r>
  <r>
    <n v="24"/>
    <x v="2"/>
    <n v="6"/>
    <x v="2"/>
    <n v="9"/>
    <x v="64"/>
    <d v="1899-12-30T14:15:00"/>
    <x v="18"/>
    <s v="Inside Site 7 inlet on south side"/>
    <s v="Gordon Estuary"/>
    <n v="1"/>
    <x v="0"/>
    <s v="Wild"/>
    <x v="0"/>
    <n v="3"/>
    <n v="1"/>
    <n v="2"/>
    <n v="2"/>
    <s v="BS"/>
  </r>
  <r>
    <n v="24"/>
    <x v="2"/>
    <n v="6"/>
    <x v="2"/>
    <n v="9"/>
    <x v="64"/>
    <d v="1899-12-30T14:15:00"/>
    <x v="18"/>
    <s v="Inside Site 7 inlet on south side"/>
    <s v="Gordon Estuary"/>
    <n v="1"/>
    <x v="9"/>
    <s v="Wild"/>
    <x v="0"/>
    <n v="5"/>
    <n v="1"/>
    <n v="2"/>
    <n v="14"/>
    <s v="BS"/>
  </r>
  <r>
    <n v="24"/>
    <x v="2"/>
    <n v="6"/>
    <x v="2"/>
    <n v="9"/>
    <x v="64"/>
    <d v="1899-12-30T14:15:00"/>
    <x v="18"/>
    <s v="Inside Site 7 inlet on south side"/>
    <s v="Gordon Estuary"/>
    <n v="1"/>
    <x v="2"/>
    <s v="Wild"/>
    <x v="1"/>
    <n v="8"/>
    <n v="1"/>
    <n v="5"/>
    <n v="5"/>
    <s v="BS"/>
  </r>
  <r>
    <n v="24"/>
    <x v="2"/>
    <n v="6"/>
    <x v="2"/>
    <n v="9"/>
    <x v="64"/>
    <d v="1899-12-30T14:15:00"/>
    <x v="18"/>
    <s v="Inside Site 7 inlet on south side"/>
    <s v="Gordon Estuary"/>
    <n v="1"/>
    <x v="3"/>
    <s v="Wild"/>
    <x v="1"/>
    <n v="9"/>
    <n v="1"/>
    <n v="5"/>
    <n v="3"/>
    <s v="BS"/>
  </r>
  <r>
    <n v="24"/>
    <x v="2"/>
    <n v="6"/>
    <x v="2"/>
    <n v="9"/>
    <x v="64"/>
    <d v="1899-12-30T14:15:00"/>
    <x v="18"/>
    <s v="Inside Site 7 inlet on south side"/>
    <s v="Gordon Estuary"/>
    <n v="1"/>
    <x v="4"/>
    <s v="Wild"/>
    <x v="2"/>
    <n v="18"/>
    <n v="1"/>
    <n v="4"/>
    <n v="8"/>
    <s v="BS"/>
  </r>
  <r>
    <n v="24"/>
    <x v="2"/>
    <n v="6"/>
    <x v="2"/>
    <n v="9"/>
    <x v="64"/>
    <d v="1899-12-30T14:15:00"/>
    <x v="18"/>
    <s v="Inside Site 7 inlet on south side"/>
    <s v="Gordon Estuary"/>
    <n v="1"/>
    <x v="5"/>
    <s v="Wild"/>
    <x v="2"/>
    <n v="15"/>
    <n v="1"/>
    <n v="4"/>
    <n v="16"/>
    <s v="BS"/>
  </r>
  <r>
    <n v="24"/>
    <x v="2"/>
    <n v="6"/>
    <x v="2"/>
    <n v="9"/>
    <x v="64"/>
    <d v="1899-12-30T14:15:00"/>
    <x v="18"/>
    <s v="Inside Site 7 inlet on south side"/>
    <s v="Gordon Estuary"/>
    <n v="1"/>
    <x v="10"/>
    <s v="Wild"/>
    <x v="2"/>
    <n v="13"/>
    <n v="1"/>
    <n v="4"/>
    <n v="59"/>
    <s v="BS"/>
  </r>
  <r>
    <n v="24"/>
    <x v="2"/>
    <n v="6"/>
    <x v="2"/>
    <n v="10"/>
    <x v="65"/>
    <d v="1899-12-30T08:45:00"/>
    <x v="0"/>
    <s v="Pacheedah Shores Boat Ramp"/>
    <s v="Gordon Estuary"/>
    <n v="1"/>
    <x v="1"/>
    <s v="Wild"/>
    <x v="0"/>
    <n v="2"/>
    <n v="1"/>
    <n v="2"/>
    <n v="6"/>
    <s v="BS"/>
  </r>
  <r>
    <n v="24"/>
    <x v="2"/>
    <n v="6"/>
    <x v="2"/>
    <n v="10"/>
    <x v="65"/>
    <d v="1899-12-30T08:45:00"/>
    <x v="0"/>
    <s v="Pacheedah Shores Boat Ramp"/>
    <s v="Gordon Estuary"/>
    <n v="1"/>
    <x v="0"/>
    <s v="Wild"/>
    <x v="0"/>
    <n v="3"/>
    <n v="1"/>
    <n v="2"/>
    <n v="16"/>
    <s v="BS"/>
  </r>
  <r>
    <n v="24"/>
    <x v="2"/>
    <n v="6"/>
    <x v="2"/>
    <n v="10"/>
    <x v="65"/>
    <d v="1899-12-30T08:45:00"/>
    <x v="0"/>
    <s v="Pacheedah Shores Boat Ramp"/>
    <s v="Gordon Estuary"/>
    <n v="1"/>
    <x v="9"/>
    <s v="Hatchery"/>
    <x v="3"/>
    <n v="5"/>
    <n v="2"/>
    <n v="3"/>
    <n v="142"/>
    <s v="BS"/>
  </r>
  <r>
    <n v="24"/>
    <x v="2"/>
    <n v="6"/>
    <x v="2"/>
    <n v="10"/>
    <x v="65"/>
    <d v="1899-12-30T08:45:00"/>
    <x v="0"/>
    <s v="Pacheedah Shores Boat Ramp"/>
    <s v="Gordon Estuary"/>
    <n v="1"/>
    <x v="2"/>
    <s v="Wild"/>
    <x v="1"/>
    <n v="8"/>
    <n v="1"/>
    <n v="5"/>
    <n v="60"/>
    <s v="BS"/>
  </r>
  <r>
    <n v="24"/>
    <x v="2"/>
    <n v="6"/>
    <x v="2"/>
    <n v="10"/>
    <x v="65"/>
    <d v="1899-12-30T08:45:00"/>
    <x v="0"/>
    <s v="Pacheedah Shores Boat Ramp"/>
    <s v="Gordon Estuary"/>
    <n v="1"/>
    <x v="5"/>
    <s v="Wild"/>
    <x v="2"/>
    <n v="15"/>
    <n v="1"/>
    <n v="4"/>
    <n v="7"/>
    <s v="BS"/>
  </r>
  <r>
    <n v="24"/>
    <x v="2"/>
    <n v="6"/>
    <x v="2"/>
    <n v="10"/>
    <x v="65"/>
    <d v="1899-12-30T10:50:00"/>
    <x v="25"/>
    <s v="Site 6, just upstream of bridge"/>
    <s v="Gordon Estuary"/>
    <n v="1"/>
    <x v="0"/>
    <s v="Wild"/>
    <x v="0"/>
    <n v="3"/>
    <n v="1"/>
    <n v="2"/>
    <n v="45"/>
    <s v="PS"/>
  </r>
  <r>
    <n v="24"/>
    <x v="2"/>
    <n v="6"/>
    <x v="2"/>
    <n v="10"/>
    <x v="65"/>
    <d v="1899-12-30T10:50:00"/>
    <x v="25"/>
    <s v="Site 6, just upstream of bridge"/>
    <s v="Gordon Estuary"/>
    <n v="1"/>
    <x v="2"/>
    <s v="Wild"/>
    <x v="1"/>
    <n v="8"/>
    <n v="1"/>
    <n v="5"/>
    <n v="10"/>
    <s v="PS"/>
  </r>
  <r>
    <n v="24"/>
    <x v="2"/>
    <n v="6"/>
    <x v="2"/>
    <n v="10"/>
    <x v="65"/>
    <d v="1899-12-30T10:50:00"/>
    <x v="25"/>
    <s v="Site 6, just upstream of bridge"/>
    <s v="Gordon Estuary"/>
    <n v="1"/>
    <x v="3"/>
    <s v="Wild"/>
    <x v="1"/>
    <n v="9"/>
    <n v="1"/>
    <n v="5"/>
    <n v="144"/>
    <s v="PS"/>
  </r>
  <r>
    <n v="24"/>
    <x v="2"/>
    <n v="6"/>
    <x v="2"/>
    <n v="10"/>
    <x v="65"/>
    <d v="1899-12-30T10:50:00"/>
    <x v="25"/>
    <s v="Site 6, just upstream of bridge"/>
    <s v="Gordon Estuary"/>
    <n v="1"/>
    <x v="5"/>
    <s v="Wild"/>
    <x v="2"/>
    <n v="15"/>
    <n v="1"/>
    <n v="4"/>
    <n v="1"/>
    <s v="PS"/>
  </r>
  <r>
    <n v="24"/>
    <x v="2"/>
    <n v="6"/>
    <x v="2"/>
    <n v="10"/>
    <x v="65"/>
    <d v="1899-12-30T11:20:00"/>
    <x v="26"/>
    <s v="Site 6, at upper logger station"/>
    <s v="Gordon Estuary"/>
    <n v="1"/>
    <x v="0"/>
    <s v="Wild"/>
    <x v="0"/>
    <n v="3"/>
    <n v="1"/>
    <n v="2"/>
    <n v="21"/>
    <s v="PS"/>
  </r>
  <r>
    <n v="24"/>
    <x v="2"/>
    <n v="6"/>
    <x v="2"/>
    <n v="10"/>
    <x v="65"/>
    <d v="1899-12-30T11:20:00"/>
    <x v="26"/>
    <s v="Site 6, at upper logger station"/>
    <s v="Gordon Estuary"/>
    <n v="1"/>
    <x v="2"/>
    <s v="Wild"/>
    <x v="1"/>
    <n v="8"/>
    <n v="1"/>
    <n v="5"/>
    <n v="4"/>
    <s v="PS"/>
  </r>
  <r>
    <n v="24"/>
    <x v="2"/>
    <n v="6"/>
    <x v="2"/>
    <n v="10"/>
    <x v="65"/>
    <d v="1899-12-30T11:20:00"/>
    <x v="26"/>
    <s v="Site 6, at upper logger station"/>
    <s v="Gordon Estuary"/>
    <n v="1"/>
    <x v="3"/>
    <s v="Wild"/>
    <x v="1"/>
    <n v="9"/>
    <n v="1"/>
    <n v="5"/>
    <n v="14"/>
    <s v="PS"/>
  </r>
  <r>
    <n v="24"/>
    <x v="2"/>
    <n v="6"/>
    <x v="2"/>
    <n v="10"/>
    <x v="65"/>
    <d v="1899-12-30T12:00:00"/>
    <x v="16"/>
    <s v="Browns Slough Site 7 inlet left tidal channel"/>
    <s v="Gordon Estuary"/>
    <n v="1"/>
    <x v="2"/>
    <s v="Wild"/>
    <x v="1"/>
    <n v="8"/>
    <n v="1"/>
    <n v="5"/>
    <n v="28"/>
    <s v="PS"/>
  </r>
  <r>
    <n v="24"/>
    <x v="2"/>
    <n v="6"/>
    <x v="2"/>
    <n v="10"/>
    <x v="65"/>
    <d v="1899-12-30T12:00:00"/>
    <x v="16"/>
    <s v="Browns Slough Site 7 inlet left tidal channel"/>
    <s v="Gordon Estuary"/>
    <n v="1"/>
    <x v="3"/>
    <s v="Wild"/>
    <x v="1"/>
    <n v="9"/>
    <n v="1"/>
    <n v="5"/>
    <n v="25"/>
    <s v="PS"/>
  </r>
  <r>
    <n v="24"/>
    <x v="2"/>
    <n v="6"/>
    <x v="2"/>
    <n v="10"/>
    <x v="65"/>
    <d v="1899-12-30T13:00:00"/>
    <x v="15"/>
    <s v="Q07, Central/South Arm confluence"/>
    <s v="San Juan Estuary"/>
    <n v="1"/>
    <x v="9"/>
    <s v="Hatchery"/>
    <x v="3"/>
    <n v="5"/>
    <n v="2"/>
    <n v="3"/>
    <n v="131"/>
    <s v="BS"/>
  </r>
  <r>
    <n v="24"/>
    <x v="2"/>
    <n v="6"/>
    <x v="2"/>
    <n v="10"/>
    <x v="65"/>
    <d v="1899-12-30T13:00:00"/>
    <x v="15"/>
    <s v="Q07, Central/South Arm confluence"/>
    <s v="San Juan Estuary"/>
    <n v="1"/>
    <x v="2"/>
    <s v="Wild"/>
    <x v="1"/>
    <n v="8"/>
    <n v="1"/>
    <n v="5"/>
    <n v="9"/>
    <s v="BS"/>
  </r>
  <r>
    <n v="24"/>
    <x v="2"/>
    <n v="6"/>
    <x v="2"/>
    <n v="10"/>
    <x v="65"/>
    <d v="1899-12-30T13:00:00"/>
    <x v="15"/>
    <s v="Q07, Central/South Arm confluence"/>
    <s v="San Juan Estuary"/>
    <n v="1"/>
    <x v="3"/>
    <s v="Wild"/>
    <x v="1"/>
    <n v="9"/>
    <n v="1"/>
    <n v="5"/>
    <n v="4"/>
    <s v="BS"/>
  </r>
  <r>
    <n v="24"/>
    <x v="2"/>
    <n v="6"/>
    <x v="2"/>
    <n v="10"/>
    <x v="65"/>
    <d v="1899-12-30T13:00:00"/>
    <x v="15"/>
    <s v="Q07, Central/South Arm confluence"/>
    <s v="San Juan Estuary"/>
    <n v="1"/>
    <x v="5"/>
    <s v="Wild"/>
    <x v="2"/>
    <n v="15"/>
    <n v="1"/>
    <n v="4"/>
    <n v="8"/>
    <s v="BS"/>
  </r>
  <r>
    <n v="24"/>
    <x v="2"/>
    <n v="6"/>
    <x v="2"/>
    <n v="10"/>
    <x v="65"/>
    <d v="1899-12-30T13:00:00"/>
    <x v="15"/>
    <s v="Q07, Central/South Arm confluence"/>
    <s v="San Juan Estuary"/>
    <n v="1"/>
    <x v="6"/>
    <s v="Wild"/>
    <x v="2"/>
    <n v="11"/>
    <n v="1"/>
    <n v="4"/>
    <n v="1"/>
    <s v="BS"/>
  </r>
  <r>
    <n v="24"/>
    <x v="2"/>
    <n v="6"/>
    <x v="2"/>
    <n v="10"/>
    <x v="65"/>
    <d v="1899-12-30T13:00:00"/>
    <x v="15"/>
    <s v="Q07, Central/South Arm confluence"/>
    <s v="San Juan Estuary"/>
    <n v="1"/>
    <x v="10"/>
    <s v="Wild"/>
    <x v="2"/>
    <n v="13"/>
    <n v="1"/>
    <n v="4"/>
    <n v="34"/>
    <s v="BS"/>
  </r>
  <r>
    <n v="24"/>
    <x v="2"/>
    <n v="6"/>
    <x v="2"/>
    <n v="10"/>
    <x v="65"/>
    <d v="1899-12-30T13:00:00"/>
    <x v="15"/>
    <s v="Q07, Central/South Arm confluence"/>
    <s v="San Juan Estuary"/>
    <n v="1"/>
    <x v="8"/>
    <s v="Wild"/>
    <x v="1"/>
    <n v="14"/>
    <n v="1"/>
    <n v="5"/>
    <n v="1"/>
    <s v="BS"/>
  </r>
  <r>
    <n v="24"/>
    <x v="2"/>
    <n v="6"/>
    <x v="2"/>
    <n v="10"/>
    <x v="65"/>
    <d v="1899-12-30T13:00:00"/>
    <x v="15"/>
    <s v="Q07, Central/South Arm confluence"/>
    <s v="San Juan Estuary"/>
    <n v="1"/>
    <x v="0"/>
    <s v="Wild"/>
    <x v="0"/>
    <n v="3"/>
    <n v="1"/>
    <n v="2"/>
    <n v="3"/>
    <s v="BS"/>
  </r>
  <r>
    <n v="24"/>
    <x v="2"/>
    <n v="6"/>
    <x v="2"/>
    <n v="10"/>
    <x v="65"/>
    <d v="1899-12-30T13:45:00"/>
    <x v="11"/>
    <s v="Q4, u/s of Tanis's template site"/>
    <s v="San Juan Estuary"/>
    <n v="1"/>
    <x v="0"/>
    <s v="Wild"/>
    <x v="0"/>
    <n v="3"/>
    <n v="1"/>
    <n v="2"/>
    <n v="22"/>
    <s v="BS"/>
  </r>
  <r>
    <n v="24"/>
    <x v="2"/>
    <n v="6"/>
    <x v="2"/>
    <n v="10"/>
    <x v="65"/>
    <d v="1899-12-30T13:45:00"/>
    <x v="11"/>
    <s v="Q4, u/s of Tanis's template site"/>
    <s v="San Juan Estuary"/>
    <n v="1"/>
    <x v="2"/>
    <s v="Wild"/>
    <x v="1"/>
    <n v="8"/>
    <n v="1"/>
    <n v="5"/>
    <n v="8"/>
    <s v="BS"/>
  </r>
  <r>
    <n v="24"/>
    <x v="2"/>
    <n v="6"/>
    <x v="2"/>
    <n v="10"/>
    <x v="65"/>
    <d v="1899-12-30T13:45:00"/>
    <x v="11"/>
    <s v="Q4, u/s of Tanis's template site"/>
    <s v="San Juan Estuary"/>
    <n v="1"/>
    <x v="5"/>
    <s v="Wild"/>
    <x v="2"/>
    <n v="15"/>
    <n v="1"/>
    <n v="4"/>
    <n v="2"/>
    <s v="BS"/>
  </r>
  <r>
    <n v="24"/>
    <x v="2"/>
    <n v="6"/>
    <x v="2"/>
    <n v="10"/>
    <x v="65"/>
    <d v="1899-12-30T13:45:00"/>
    <x v="11"/>
    <s v="Q4, u/s of Tanis's template site"/>
    <s v="San Juan Estuary"/>
    <n v="1"/>
    <x v="6"/>
    <s v="Wild"/>
    <x v="2"/>
    <n v="11"/>
    <n v="1"/>
    <n v="4"/>
    <n v="2"/>
    <s v="BS"/>
  </r>
  <r>
    <n v="24"/>
    <x v="2"/>
    <n v="6"/>
    <x v="2"/>
    <n v="10"/>
    <x v="65"/>
    <d v="1899-12-30T13:45:00"/>
    <x v="11"/>
    <s v="Q4, u/s of Tanis's template site"/>
    <s v="San Juan Estuary"/>
    <n v="1"/>
    <x v="10"/>
    <s v="Wild"/>
    <x v="2"/>
    <n v="13"/>
    <n v="1"/>
    <n v="4"/>
    <n v="7"/>
    <s v="BS"/>
  </r>
  <r>
    <n v="24"/>
    <x v="2"/>
    <n v="6"/>
    <x v="2"/>
    <n v="10"/>
    <x v="65"/>
    <d v="1899-12-30T14:20:00"/>
    <x v="2"/>
    <s v="South Arm SJ (Old Mill)"/>
    <s v="San Juan Estuary"/>
    <n v="1"/>
    <x v="1"/>
    <s v="Wild"/>
    <x v="0"/>
    <n v="2"/>
    <n v="1"/>
    <n v="2"/>
    <n v="1"/>
    <s v="BS"/>
  </r>
  <r>
    <n v="24"/>
    <x v="2"/>
    <n v="6"/>
    <x v="2"/>
    <n v="10"/>
    <x v="65"/>
    <d v="1899-12-30T14:20:00"/>
    <x v="2"/>
    <s v="South Arm SJ (Old Mill)"/>
    <s v="San Juan Estuary"/>
    <n v="1"/>
    <x v="0"/>
    <s v="Wild"/>
    <x v="0"/>
    <n v="3"/>
    <n v="1"/>
    <n v="2"/>
    <n v="3"/>
    <s v="BS"/>
  </r>
  <r>
    <n v="24"/>
    <x v="2"/>
    <n v="6"/>
    <x v="2"/>
    <n v="10"/>
    <x v="65"/>
    <d v="1899-12-30T14:20:00"/>
    <x v="2"/>
    <s v="South Arm SJ (Old Mill)"/>
    <s v="San Juan Estuary"/>
    <n v="1"/>
    <x v="9"/>
    <s v="Wild"/>
    <x v="0"/>
    <n v="5"/>
    <n v="1"/>
    <n v="2"/>
    <n v="7"/>
    <s v="BS"/>
  </r>
  <r>
    <n v="24"/>
    <x v="2"/>
    <n v="6"/>
    <x v="2"/>
    <n v="10"/>
    <x v="65"/>
    <d v="1899-12-30T14:20:00"/>
    <x v="2"/>
    <s v="South Arm SJ (Old Mill)"/>
    <s v="San Juan Estuary"/>
    <n v="1"/>
    <x v="2"/>
    <s v="Wild"/>
    <x v="1"/>
    <n v="8"/>
    <n v="1"/>
    <n v="5"/>
    <n v="15"/>
    <s v="BS"/>
  </r>
  <r>
    <n v="24"/>
    <x v="2"/>
    <n v="6"/>
    <x v="2"/>
    <n v="10"/>
    <x v="65"/>
    <d v="1899-12-30T14:20:00"/>
    <x v="2"/>
    <s v="South Arm SJ (Old Mill)"/>
    <s v="San Juan Estuary"/>
    <n v="1"/>
    <x v="3"/>
    <s v="Wild"/>
    <x v="1"/>
    <n v="9"/>
    <n v="1"/>
    <n v="5"/>
    <n v="9"/>
    <s v="BS"/>
  </r>
  <r>
    <n v="24"/>
    <x v="2"/>
    <n v="6"/>
    <x v="2"/>
    <n v="10"/>
    <x v="65"/>
    <d v="1899-12-30T14:20:00"/>
    <x v="2"/>
    <s v="South Arm SJ (Old Mill)"/>
    <s v="San Juan Estuary"/>
    <n v="1"/>
    <x v="5"/>
    <s v="Wild"/>
    <x v="2"/>
    <n v="15"/>
    <n v="1"/>
    <n v="4"/>
    <n v="10"/>
    <s v="BS"/>
  </r>
  <r>
    <n v="24"/>
    <x v="2"/>
    <n v="6"/>
    <x v="2"/>
    <n v="10"/>
    <x v="65"/>
    <d v="1899-12-30T14:20:00"/>
    <x v="2"/>
    <s v="South Arm SJ (Old Mill)"/>
    <s v="San Juan Estuary"/>
    <n v="1"/>
    <x v="10"/>
    <s v="Wild"/>
    <x v="2"/>
    <n v="13"/>
    <n v="1"/>
    <n v="4"/>
    <n v="59"/>
    <s v="BS"/>
  </r>
  <r>
    <n v="24"/>
    <x v="2"/>
    <n v="6"/>
    <x v="2"/>
    <n v="10"/>
    <x v="65"/>
    <d v="1899-12-30T14:20:00"/>
    <x v="2"/>
    <s v="South Arm SJ (Old Mill)"/>
    <s v="San Juan Estuary"/>
    <n v="1"/>
    <x v="8"/>
    <s v="Wild"/>
    <x v="1"/>
    <n v="14"/>
    <n v="1"/>
    <n v="5"/>
    <n v="122"/>
    <s v="BS"/>
  </r>
  <r>
    <n v="24"/>
    <x v="2"/>
    <n v="6"/>
    <x v="2"/>
    <n v="10"/>
    <x v="65"/>
    <d v="1899-12-30T15:07:00"/>
    <x v="38"/>
    <s v="Q09, San Juan mouth"/>
    <s v="San Juan Estuary"/>
    <n v="1"/>
    <x v="0"/>
    <s v="Wild"/>
    <x v="0"/>
    <n v="3"/>
    <n v="1"/>
    <n v="2"/>
    <n v="20"/>
    <s v="BS"/>
  </r>
  <r>
    <n v="24"/>
    <x v="2"/>
    <n v="6"/>
    <x v="2"/>
    <n v="10"/>
    <x v="65"/>
    <d v="1899-12-30T15:07:00"/>
    <x v="38"/>
    <s v="Q09, San Juan mouth"/>
    <s v="San Juan Estuary"/>
    <n v="1"/>
    <x v="2"/>
    <s v="Wild"/>
    <x v="1"/>
    <n v="8"/>
    <n v="1"/>
    <n v="5"/>
    <n v="13"/>
    <s v="BS"/>
  </r>
  <r>
    <n v="24"/>
    <x v="2"/>
    <n v="6"/>
    <x v="2"/>
    <n v="10"/>
    <x v="65"/>
    <d v="1899-12-30T15:07:00"/>
    <x v="38"/>
    <s v="Q09, San Juan mouth"/>
    <s v="San Juan Estuary"/>
    <n v="1"/>
    <x v="3"/>
    <s v="Wild"/>
    <x v="1"/>
    <n v="9"/>
    <n v="1"/>
    <n v="5"/>
    <n v="3"/>
    <s v="BS"/>
  </r>
  <r>
    <n v="24"/>
    <x v="2"/>
    <n v="6"/>
    <x v="2"/>
    <n v="10"/>
    <x v="65"/>
    <d v="1899-12-30T15:07:00"/>
    <x v="38"/>
    <s v="Q09, San Juan mouth"/>
    <s v="San Juan Estuary"/>
    <n v="1"/>
    <x v="4"/>
    <s v="Wild"/>
    <x v="2"/>
    <n v="18"/>
    <n v="1"/>
    <n v="4"/>
    <n v="2"/>
    <s v="BS"/>
  </r>
  <r>
    <n v="24"/>
    <x v="2"/>
    <n v="6"/>
    <x v="2"/>
    <n v="10"/>
    <x v="65"/>
    <d v="1899-12-30T15:07:00"/>
    <x v="38"/>
    <s v="Q09, San Juan mouth"/>
    <s v="San Juan Estuary"/>
    <n v="1"/>
    <x v="5"/>
    <s v="Wild"/>
    <x v="2"/>
    <n v="15"/>
    <n v="1"/>
    <n v="4"/>
    <n v="3"/>
    <s v="BS"/>
  </r>
  <r>
    <n v="24"/>
    <x v="2"/>
    <n v="6"/>
    <x v="2"/>
    <n v="10"/>
    <x v="65"/>
    <d v="1899-12-30T15:07:00"/>
    <x v="38"/>
    <s v="Q09, San Juan mouth"/>
    <s v="San Juan Estuary"/>
    <n v="1"/>
    <x v="10"/>
    <s v="Wild"/>
    <x v="2"/>
    <n v="13"/>
    <n v="1"/>
    <n v="4"/>
    <n v="200"/>
    <s v="BS"/>
  </r>
  <r>
    <n v="25"/>
    <x v="2"/>
    <n v="6"/>
    <x v="2"/>
    <n v="17"/>
    <x v="66"/>
    <d v="1899-12-30T08:46:00"/>
    <x v="15"/>
    <s v="Q07, Central/South Arm confluence"/>
    <s v="San Juan Estuary"/>
    <n v="1"/>
    <x v="0"/>
    <s v="Wild"/>
    <x v="0"/>
    <n v="3"/>
    <n v="1"/>
    <n v="2"/>
    <n v="9"/>
    <s v="BS"/>
  </r>
  <r>
    <n v="25"/>
    <x v="2"/>
    <n v="6"/>
    <x v="2"/>
    <n v="17"/>
    <x v="66"/>
    <d v="1899-12-30T08:46:00"/>
    <x v="15"/>
    <s v="Q07, Central/South Arm confluence"/>
    <s v="San Juan Estuary"/>
    <n v="1"/>
    <x v="9"/>
    <s v="Wild"/>
    <x v="0"/>
    <n v="5"/>
    <n v="1"/>
    <n v="2"/>
    <n v="3"/>
    <s v="BS"/>
  </r>
  <r>
    <n v="25"/>
    <x v="2"/>
    <n v="6"/>
    <x v="2"/>
    <n v="17"/>
    <x v="66"/>
    <d v="1899-12-30T08:46:00"/>
    <x v="15"/>
    <s v="Q07, Central/South Arm confluence"/>
    <s v="San Juan Estuary"/>
    <n v="1"/>
    <x v="2"/>
    <s v="Wild"/>
    <x v="1"/>
    <n v="8"/>
    <n v="1"/>
    <n v="5"/>
    <n v="13"/>
    <s v="BS"/>
  </r>
  <r>
    <n v="25"/>
    <x v="2"/>
    <n v="6"/>
    <x v="2"/>
    <n v="17"/>
    <x v="66"/>
    <d v="1899-12-30T08:46:00"/>
    <x v="15"/>
    <s v="Q07, Central/South Arm confluence"/>
    <s v="San Juan Estuary"/>
    <n v="1"/>
    <x v="10"/>
    <s v="Wild"/>
    <x v="2"/>
    <n v="13"/>
    <n v="1"/>
    <n v="4"/>
    <n v="19"/>
    <s v="BS"/>
  </r>
  <r>
    <n v="25"/>
    <x v="2"/>
    <n v="6"/>
    <x v="2"/>
    <n v="17"/>
    <x v="66"/>
    <d v="1899-12-30T09:00:00"/>
    <x v="25"/>
    <s v="Site 6, just upstream of bridge"/>
    <s v="Gordon Estuary"/>
    <n v="1"/>
    <x v="0"/>
    <s v="Wild"/>
    <x v="0"/>
    <n v="3"/>
    <n v="1"/>
    <n v="2"/>
    <n v="24"/>
    <s v="PS"/>
  </r>
  <r>
    <n v="25"/>
    <x v="2"/>
    <n v="6"/>
    <x v="2"/>
    <n v="17"/>
    <x v="66"/>
    <d v="1899-12-30T09:00:00"/>
    <x v="25"/>
    <s v="Site 6, just upstream of bridge"/>
    <s v="Gordon Estuary"/>
    <n v="1"/>
    <x v="2"/>
    <s v="Wild"/>
    <x v="1"/>
    <n v="8"/>
    <n v="1"/>
    <n v="5"/>
    <n v="63"/>
    <s v="PS"/>
  </r>
  <r>
    <n v="25"/>
    <x v="2"/>
    <n v="6"/>
    <x v="2"/>
    <n v="17"/>
    <x v="66"/>
    <d v="1899-12-30T09:00:00"/>
    <x v="25"/>
    <s v="Site 6, just upstream of bridge"/>
    <s v="Gordon Estuary"/>
    <n v="1"/>
    <x v="3"/>
    <s v="Wild"/>
    <x v="1"/>
    <n v="9"/>
    <n v="1"/>
    <n v="5"/>
    <n v="302"/>
    <s v="PS"/>
  </r>
  <r>
    <n v="25"/>
    <x v="2"/>
    <n v="6"/>
    <x v="2"/>
    <n v="17"/>
    <x v="66"/>
    <d v="1899-12-30T09:27:00"/>
    <x v="2"/>
    <s v="South Arm SJ (Old Mill)"/>
    <s v="San Juan Estuary"/>
    <n v="1"/>
    <x v="0"/>
    <s v="Wild"/>
    <x v="0"/>
    <n v="3"/>
    <n v="1"/>
    <n v="2"/>
    <n v="7"/>
    <s v="BS"/>
  </r>
  <r>
    <n v="25"/>
    <x v="2"/>
    <n v="6"/>
    <x v="2"/>
    <n v="17"/>
    <x v="66"/>
    <d v="1899-12-30T09:27:00"/>
    <x v="2"/>
    <s v="South Arm SJ (Old Mill)"/>
    <s v="San Juan Estuary"/>
    <n v="1"/>
    <x v="1"/>
    <s v="Wild"/>
    <x v="0"/>
    <n v="2"/>
    <n v="1"/>
    <n v="2"/>
    <n v="1"/>
    <s v="BS"/>
  </r>
  <r>
    <n v="25"/>
    <x v="2"/>
    <n v="6"/>
    <x v="2"/>
    <n v="17"/>
    <x v="66"/>
    <d v="1899-12-30T09:27:00"/>
    <x v="2"/>
    <s v="South Arm SJ (Old Mill)"/>
    <s v="San Juan Estuary"/>
    <n v="1"/>
    <x v="4"/>
    <s v="Wild"/>
    <x v="2"/>
    <n v="18"/>
    <n v="1"/>
    <n v="4"/>
    <n v="3"/>
    <s v="BS"/>
  </r>
  <r>
    <n v="25"/>
    <x v="2"/>
    <n v="6"/>
    <x v="2"/>
    <n v="17"/>
    <x v="66"/>
    <d v="1899-12-30T09:27:00"/>
    <x v="2"/>
    <s v="South Arm SJ (Old Mill)"/>
    <s v="San Juan Estuary"/>
    <n v="1"/>
    <x v="6"/>
    <s v="Wild"/>
    <x v="2"/>
    <n v="11"/>
    <n v="1"/>
    <n v="4"/>
    <n v="4"/>
    <s v="BS"/>
  </r>
  <r>
    <n v="25"/>
    <x v="2"/>
    <n v="6"/>
    <x v="2"/>
    <n v="17"/>
    <x v="66"/>
    <d v="1899-12-30T09:27:00"/>
    <x v="2"/>
    <s v="South Arm SJ (Old Mill)"/>
    <s v="San Juan Estuary"/>
    <n v="1"/>
    <x v="10"/>
    <s v="Wild"/>
    <x v="2"/>
    <n v="13"/>
    <n v="1"/>
    <n v="4"/>
    <n v="21"/>
    <s v="BS"/>
  </r>
  <r>
    <n v="25"/>
    <x v="2"/>
    <n v="6"/>
    <x v="2"/>
    <n v="17"/>
    <x v="66"/>
    <d v="1899-12-30T09:53:00"/>
    <x v="11"/>
    <s v="Q4, u/s of Tanis's template site"/>
    <s v="San Juan Estuary"/>
    <n v="1"/>
    <x v="0"/>
    <s v="Wild"/>
    <x v="0"/>
    <n v="3"/>
    <n v="1"/>
    <n v="2"/>
    <n v="19"/>
    <s v="BS"/>
  </r>
  <r>
    <n v="25"/>
    <x v="2"/>
    <n v="6"/>
    <x v="2"/>
    <n v="17"/>
    <x v="66"/>
    <d v="1899-12-30T09:53:00"/>
    <x v="11"/>
    <s v="Q4, u/s of Tanis's template site"/>
    <s v="San Juan Estuary"/>
    <n v="1"/>
    <x v="2"/>
    <s v="Wild"/>
    <x v="1"/>
    <n v="8"/>
    <n v="1"/>
    <n v="5"/>
    <n v="1"/>
    <s v="BS"/>
  </r>
  <r>
    <n v="25"/>
    <x v="2"/>
    <n v="6"/>
    <x v="2"/>
    <n v="17"/>
    <x v="66"/>
    <d v="1899-12-30T09:53:00"/>
    <x v="11"/>
    <s v="Q4, u/s of Tanis's template site"/>
    <s v="San Juan Estuary"/>
    <n v="1"/>
    <x v="6"/>
    <s v="Wild"/>
    <x v="2"/>
    <n v="11"/>
    <n v="1"/>
    <n v="4"/>
    <n v="4"/>
    <s v="BS"/>
  </r>
  <r>
    <n v="25"/>
    <x v="2"/>
    <n v="6"/>
    <x v="2"/>
    <n v="17"/>
    <x v="66"/>
    <d v="1899-12-30T10:23:00"/>
    <x v="38"/>
    <s v="Q09, San Juan mouth"/>
    <s v="San Juan Estuary"/>
    <n v="1"/>
    <x v="0"/>
    <s v="Wild"/>
    <x v="0"/>
    <n v="3"/>
    <n v="1"/>
    <n v="2"/>
    <n v="29"/>
    <s v="BS"/>
  </r>
  <r>
    <n v="25"/>
    <x v="2"/>
    <n v="6"/>
    <x v="2"/>
    <n v="17"/>
    <x v="66"/>
    <d v="1899-12-30T10:23:00"/>
    <x v="38"/>
    <s v="Q09, San Juan mouth"/>
    <s v="San Juan Estuary"/>
    <n v="1"/>
    <x v="9"/>
    <s v="Wild"/>
    <x v="0"/>
    <n v="5"/>
    <n v="1"/>
    <n v="2"/>
    <n v="1"/>
    <s v="BS"/>
  </r>
  <r>
    <n v="25"/>
    <x v="2"/>
    <n v="6"/>
    <x v="2"/>
    <n v="17"/>
    <x v="66"/>
    <d v="1899-12-30T10:23:00"/>
    <x v="38"/>
    <s v="Q09, San Juan mouth"/>
    <s v="San Juan Estuary"/>
    <n v="1"/>
    <x v="9"/>
    <s v="Wild"/>
    <x v="3"/>
    <n v="5"/>
    <n v="1"/>
    <n v="3"/>
    <n v="1"/>
    <s v="BS"/>
  </r>
  <r>
    <n v="25"/>
    <x v="2"/>
    <n v="6"/>
    <x v="2"/>
    <n v="17"/>
    <x v="66"/>
    <d v="1899-12-30T10:23:00"/>
    <x v="38"/>
    <s v="Q09, San Juan mouth"/>
    <s v="San Juan Estuary"/>
    <n v="1"/>
    <x v="2"/>
    <s v="Wild"/>
    <x v="1"/>
    <n v="8"/>
    <n v="1"/>
    <n v="5"/>
    <n v="13"/>
    <s v="BS"/>
  </r>
  <r>
    <n v="25"/>
    <x v="2"/>
    <n v="6"/>
    <x v="2"/>
    <n v="17"/>
    <x v="66"/>
    <d v="1899-12-30T10:23:00"/>
    <x v="38"/>
    <s v="Q09, San Juan mouth"/>
    <s v="San Juan Estuary"/>
    <n v="1"/>
    <x v="3"/>
    <s v="Wild"/>
    <x v="1"/>
    <n v="9"/>
    <n v="1"/>
    <n v="5"/>
    <n v="22"/>
    <s v="BS"/>
  </r>
  <r>
    <n v="25"/>
    <x v="2"/>
    <n v="6"/>
    <x v="2"/>
    <n v="17"/>
    <x v="66"/>
    <d v="1899-12-30T10:23:00"/>
    <x v="38"/>
    <s v="Q09, San Juan mouth"/>
    <s v="San Juan Estuary"/>
    <n v="1"/>
    <x v="4"/>
    <s v="Wild"/>
    <x v="2"/>
    <n v="18"/>
    <n v="1"/>
    <n v="4"/>
    <n v="3"/>
    <s v="BS"/>
  </r>
  <r>
    <n v="25"/>
    <x v="2"/>
    <n v="6"/>
    <x v="2"/>
    <n v="17"/>
    <x v="66"/>
    <d v="1899-12-30T10:23:00"/>
    <x v="38"/>
    <s v="Q09, San Juan mouth"/>
    <s v="San Juan Estuary"/>
    <n v="1"/>
    <x v="5"/>
    <s v="Wild"/>
    <x v="2"/>
    <n v="15"/>
    <n v="1"/>
    <n v="4"/>
    <n v="23"/>
    <s v="BS"/>
  </r>
  <r>
    <n v="25"/>
    <x v="2"/>
    <n v="6"/>
    <x v="2"/>
    <n v="17"/>
    <x v="66"/>
    <d v="1899-12-30T10:23:00"/>
    <x v="38"/>
    <s v="Q09, San Juan mouth"/>
    <s v="San Juan Estuary"/>
    <n v="1"/>
    <x v="6"/>
    <s v="Wild"/>
    <x v="2"/>
    <n v="11"/>
    <n v="1"/>
    <n v="4"/>
    <n v="3"/>
    <s v="BS"/>
  </r>
  <r>
    <n v="25"/>
    <x v="2"/>
    <n v="6"/>
    <x v="2"/>
    <n v="17"/>
    <x v="66"/>
    <d v="1899-12-30T10:23:00"/>
    <x v="38"/>
    <s v="Q09, San Juan mouth"/>
    <s v="San Juan Estuary"/>
    <n v="1"/>
    <x v="10"/>
    <s v="Wild"/>
    <x v="2"/>
    <n v="13"/>
    <n v="1"/>
    <n v="4"/>
    <n v="120"/>
    <s v="BS"/>
  </r>
  <r>
    <n v="26"/>
    <x v="2"/>
    <n v="6"/>
    <x v="2"/>
    <n v="24"/>
    <x v="67"/>
    <d v="1899-12-30T10:51:00"/>
    <x v="4"/>
    <s v="Butch's (Gordon R.)"/>
    <s v="Gordon Estuary"/>
    <n v="1"/>
    <x v="2"/>
    <s v="Wild"/>
    <x v="1"/>
    <n v="8"/>
    <n v="1"/>
    <n v="5"/>
    <n v="2"/>
    <s v="BS"/>
  </r>
  <r>
    <n v="26"/>
    <x v="2"/>
    <n v="6"/>
    <x v="2"/>
    <n v="24"/>
    <x v="67"/>
    <d v="1899-12-30T10:51:00"/>
    <x v="4"/>
    <s v="Butch's (Gordon R.)"/>
    <s v="Gordon Estuary"/>
    <n v="1"/>
    <x v="4"/>
    <s v="Wild"/>
    <x v="2"/>
    <n v="18"/>
    <n v="1"/>
    <n v="4"/>
    <n v="2"/>
    <s v="BS"/>
  </r>
  <r>
    <n v="26"/>
    <x v="2"/>
    <n v="6"/>
    <x v="2"/>
    <n v="24"/>
    <x v="67"/>
    <d v="1899-12-30T10:51:00"/>
    <x v="4"/>
    <s v="Butch's (Gordon R.)"/>
    <s v="Gordon Estuary"/>
    <n v="1"/>
    <x v="5"/>
    <s v="Wild"/>
    <x v="2"/>
    <n v="15"/>
    <n v="1"/>
    <n v="4"/>
    <n v="5"/>
    <s v="BS"/>
  </r>
  <r>
    <n v="26"/>
    <x v="2"/>
    <n v="6"/>
    <x v="2"/>
    <n v="24"/>
    <x v="67"/>
    <d v="1899-12-30T10:51:00"/>
    <x v="4"/>
    <s v="Butch's (Gordon R.)"/>
    <s v="Gordon Estuary"/>
    <n v="1"/>
    <x v="10"/>
    <s v="Wild"/>
    <x v="2"/>
    <n v="13"/>
    <n v="1"/>
    <n v="4"/>
    <n v="1"/>
    <s v="BS"/>
  </r>
  <r>
    <n v="26"/>
    <x v="2"/>
    <n v="6"/>
    <x v="2"/>
    <n v="24"/>
    <x v="67"/>
    <d v="1899-12-30T10:51:00"/>
    <x v="4"/>
    <s v="Butch's (Gordon R.)"/>
    <s v="Gordon Estuary"/>
    <n v="1"/>
    <x v="8"/>
    <s v="Wild"/>
    <x v="1"/>
    <n v="14"/>
    <n v="1"/>
    <n v="5"/>
    <n v="4"/>
    <s v="BS"/>
  </r>
  <r>
    <n v="26"/>
    <x v="2"/>
    <n v="6"/>
    <x v="2"/>
    <n v="24"/>
    <x v="67"/>
    <d v="1899-12-30T10:51:00"/>
    <x v="4"/>
    <s v="Butch's (Gordon R.)"/>
    <s v="Gordon Estuary"/>
    <n v="1"/>
    <x v="1"/>
    <s v="Wild"/>
    <x v="3"/>
    <n v="2"/>
    <n v="1"/>
    <n v="3"/>
    <n v="1"/>
    <s v="BS"/>
  </r>
  <r>
    <n v="26"/>
    <x v="2"/>
    <n v="6"/>
    <x v="2"/>
    <n v="24"/>
    <x v="67"/>
    <d v="1899-12-30T10:51:00"/>
    <x v="4"/>
    <s v="Butch's (Gordon R.)"/>
    <s v="Gordon Estuary"/>
    <n v="1"/>
    <x v="9"/>
    <s v="Wild"/>
    <x v="3"/>
    <n v="5"/>
    <n v="1"/>
    <n v="3"/>
    <n v="18"/>
    <s v="BS"/>
  </r>
  <r>
    <n v="26"/>
    <x v="2"/>
    <n v="6"/>
    <x v="2"/>
    <n v="24"/>
    <x v="67"/>
    <d v="1899-12-30T10:51:00"/>
    <x v="4"/>
    <s v="Butch's (Gordon R.)"/>
    <s v="Gordon Estuary"/>
    <n v="1"/>
    <x v="9"/>
    <s v="Wild"/>
    <x v="0"/>
    <n v="5"/>
    <n v="1"/>
    <n v="2"/>
    <n v="3"/>
    <s v="BS"/>
  </r>
  <r>
    <n v="26"/>
    <x v="2"/>
    <n v="6"/>
    <x v="2"/>
    <n v="24"/>
    <x v="67"/>
    <d v="1899-12-30T11:28:00"/>
    <x v="8"/>
    <s v="Q01, left bank Gordon up from confluence"/>
    <s v="Gordon Estuary"/>
    <n v="1"/>
    <x v="9"/>
    <s v="Wild"/>
    <x v="0"/>
    <n v="5"/>
    <n v="1"/>
    <n v="2"/>
    <n v="4"/>
    <s v="BS"/>
  </r>
  <r>
    <n v="26"/>
    <x v="2"/>
    <n v="6"/>
    <x v="2"/>
    <n v="24"/>
    <x v="67"/>
    <d v="1899-12-30T11:28:00"/>
    <x v="8"/>
    <s v="Q01, left bank Gordon up from confluence"/>
    <s v="Gordon Estuary"/>
    <n v="1"/>
    <x v="9"/>
    <s v="Wild"/>
    <x v="3"/>
    <n v="5"/>
    <n v="1"/>
    <n v="3"/>
    <n v="8"/>
    <s v="BS"/>
  </r>
  <r>
    <n v="26"/>
    <x v="2"/>
    <n v="6"/>
    <x v="2"/>
    <n v="24"/>
    <x v="67"/>
    <d v="1899-12-30T11:28:00"/>
    <x v="8"/>
    <s v="Q01, left bank Gordon up from confluence"/>
    <s v="Gordon Estuary"/>
    <n v="1"/>
    <x v="0"/>
    <s v="Wild"/>
    <x v="0"/>
    <n v="3"/>
    <n v="1"/>
    <n v="2"/>
    <n v="1"/>
    <s v="BS"/>
  </r>
  <r>
    <n v="26"/>
    <x v="2"/>
    <n v="6"/>
    <x v="2"/>
    <n v="24"/>
    <x v="67"/>
    <d v="1899-12-30T12:52:00"/>
    <x v="35"/>
    <s v="Gravel bar on Gordon at Site 1"/>
    <s v="Gordon Estuary"/>
    <n v="1"/>
    <x v="0"/>
    <s v="Wild"/>
    <x v="0"/>
    <n v="3"/>
    <n v="1"/>
    <n v="2"/>
    <n v="24"/>
    <s v="BS"/>
  </r>
  <r>
    <n v="26"/>
    <x v="2"/>
    <n v="6"/>
    <x v="2"/>
    <n v="24"/>
    <x v="67"/>
    <d v="1899-12-30T12:52:00"/>
    <x v="35"/>
    <s v="Gravel bar on Gordon at Site 1"/>
    <s v="Gordon Estuary"/>
    <n v="1"/>
    <x v="9"/>
    <s v="Wild"/>
    <x v="0"/>
    <n v="5"/>
    <n v="1"/>
    <n v="2"/>
    <n v="1"/>
    <s v="BS"/>
  </r>
  <r>
    <n v="26"/>
    <x v="2"/>
    <n v="6"/>
    <x v="2"/>
    <n v="24"/>
    <x v="67"/>
    <d v="1899-12-30T12:52:00"/>
    <x v="35"/>
    <s v="Gravel bar on Gordon at Site 1"/>
    <s v="Gordon Estuary"/>
    <n v="1"/>
    <x v="2"/>
    <s v="Wild"/>
    <x v="1"/>
    <n v="8"/>
    <n v="1"/>
    <n v="5"/>
    <n v="10"/>
    <s v="BS"/>
  </r>
  <r>
    <n v="26"/>
    <x v="2"/>
    <n v="6"/>
    <x v="2"/>
    <n v="24"/>
    <x v="67"/>
    <d v="1899-12-30T12:52:00"/>
    <x v="35"/>
    <s v="Gravel bar on Gordon at Site 1"/>
    <s v="Gordon Estuary"/>
    <n v="1"/>
    <x v="3"/>
    <s v="Wild"/>
    <x v="1"/>
    <n v="9"/>
    <n v="1"/>
    <n v="5"/>
    <n v="6"/>
    <s v="BS"/>
  </r>
  <r>
    <n v="26"/>
    <x v="2"/>
    <n v="6"/>
    <x v="2"/>
    <n v="24"/>
    <x v="67"/>
    <d v="1899-12-30T12:52:00"/>
    <x v="35"/>
    <s v="Gravel bar on Gordon at Site 1"/>
    <s v="Gordon Estuary"/>
    <n v="1"/>
    <x v="8"/>
    <s v="Wild"/>
    <x v="1"/>
    <n v="14"/>
    <n v="1"/>
    <n v="5"/>
    <n v="1"/>
    <s v="BS"/>
  </r>
  <r>
    <n v="26"/>
    <x v="2"/>
    <n v="6"/>
    <x v="2"/>
    <n v="24"/>
    <x v="67"/>
    <d v="1899-12-30T13:50:00"/>
    <x v="21"/>
    <s v="Site 5 main channel half way up"/>
    <s v="Gordon Estuary"/>
    <n v="1"/>
    <x v="0"/>
    <s v="Wild"/>
    <x v="0"/>
    <n v="3"/>
    <n v="1"/>
    <n v="2"/>
    <n v="30"/>
    <s v="PS"/>
  </r>
  <r>
    <n v="26"/>
    <x v="2"/>
    <n v="6"/>
    <x v="2"/>
    <n v="24"/>
    <x v="67"/>
    <d v="1899-12-30T13:50:00"/>
    <x v="21"/>
    <s v="Site 5 main channel half way up"/>
    <s v="Gordon Estuary"/>
    <n v="1"/>
    <x v="2"/>
    <s v="Wild"/>
    <x v="1"/>
    <n v="8"/>
    <n v="1"/>
    <n v="5"/>
    <n v="6"/>
    <s v="PS"/>
  </r>
  <r>
    <n v="26"/>
    <x v="2"/>
    <n v="6"/>
    <x v="2"/>
    <n v="24"/>
    <x v="67"/>
    <d v="1899-12-30T13:50:00"/>
    <x v="21"/>
    <s v="Site 5 main channel half way up"/>
    <s v="Gordon Estuary"/>
    <n v="1"/>
    <x v="3"/>
    <s v="Wild"/>
    <x v="1"/>
    <n v="9"/>
    <n v="1"/>
    <n v="5"/>
    <n v="105"/>
    <s v="PS"/>
  </r>
  <r>
    <n v="26"/>
    <x v="2"/>
    <n v="6"/>
    <x v="2"/>
    <n v="24"/>
    <x v="67"/>
    <d v="1899-12-30T14:27:00"/>
    <x v="22"/>
    <s v="Site 5 main channel where stump sland channel comes in"/>
    <s v="Gordon Estuary"/>
    <n v="1"/>
    <x v="0"/>
    <s v="Wild"/>
    <x v="0"/>
    <n v="3"/>
    <n v="1"/>
    <n v="2"/>
    <n v="45"/>
    <s v="PS"/>
  </r>
  <r>
    <n v="26"/>
    <x v="2"/>
    <n v="6"/>
    <x v="2"/>
    <n v="24"/>
    <x v="67"/>
    <d v="1899-12-30T14:27:00"/>
    <x v="22"/>
    <s v="Site 5 main channel where stump sland channel comes in"/>
    <s v="Gordon Estuary"/>
    <n v="1"/>
    <x v="2"/>
    <s v="Wild"/>
    <x v="1"/>
    <n v="8"/>
    <n v="1"/>
    <n v="5"/>
    <n v="8"/>
    <s v="PS"/>
  </r>
  <r>
    <n v="26"/>
    <x v="2"/>
    <n v="6"/>
    <x v="2"/>
    <n v="24"/>
    <x v="67"/>
    <d v="1899-12-30T14:27:00"/>
    <x v="22"/>
    <s v="Site 5 main channel where stump sland channel comes in"/>
    <s v="Gordon Estuary"/>
    <n v="1"/>
    <x v="3"/>
    <s v="Wild"/>
    <x v="1"/>
    <n v="9"/>
    <n v="1"/>
    <n v="5"/>
    <n v="72"/>
    <s v="PS"/>
  </r>
  <r>
    <n v="26"/>
    <x v="2"/>
    <n v="6"/>
    <x v="2"/>
    <n v="24"/>
    <x v="67"/>
    <d v="1899-12-30T14:54:00"/>
    <x v="20"/>
    <s v="On point at confluence of N. Arm and Brown's Slough"/>
    <s v="Gordon Estuary"/>
    <n v="1"/>
    <x v="9"/>
    <s v="Wild"/>
    <x v="3"/>
    <n v="5"/>
    <n v="1"/>
    <n v="3"/>
    <n v="21"/>
    <s v="BS"/>
  </r>
  <r>
    <n v="26"/>
    <x v="2"/>
    <n v="6"/>
    <x v="2"/>
    <n v="24"/>
    <x v="67"/>
    <d v="1899-12-30T14:54:00"/>
    <x v="20"/>
    <s v="On point at confluence of N. Arm and Brown's Slough"/>
    <s v="Gordon Estuary"/>
    <m/>
    <x v="9"/>
    <s v="Wild"/>
    <x v="0"/>
    <m/>
    <m/>
    <m/>
    <n v="7"/>
    <s v="BS"/>
  </r>
  <r>
    <n v="26"/>
    <x v="2"/>
    <n v="6"/>
    <x v="2"/>
    <n v="24"/>
    <x v="67"/>
    <d v="1899-12-30T14:54:00"/>
    <x v="20"/>
    <s v="On point at confluence of N. Arm and Brown's Slough"/>
    <s v="Gordon Estuary"/>
    <n v="1"/>
    <x v="0"/>
    <s v="Wild"/>
    <x v="0"/>
    <n v="3"/>
    <n v="1"/>
    <n v="2"/>
    <n v="28"/>
    <s v="BS"/>
  </r>
  <r>
    <n v="26"/>
    <x v="2"/>
    <n v="6"/>
    <x v="2"/>
    <n v="24"/>
    <x v="67"/>
    <d v="1899-12-30T14:54:00"/>
    <x v="20"/>
    <s v="On point at confluence of N. Arm and Brown's Slough"/>
    <s v="Gordon Estuary"/>
    <n v="1"/>
    <x v="4"/>
    <s v="Wild"/>
    <x v="2"/>
    <n v="18"/>
    <n v="1"/>
    <n v="4"/>
    <n v="1"/>
    <s v="BS"/>
  </r>
  <r>
    <n v="26"/>
    <x v="2"/>
    <n v="6"/>
    <x v="2"/>
    <n v="24"/>
    <x v="67"/>
    <d v="1899-12-30T14:54:00"/>
    <x v="20"/>
    <s v="On point at confluence of N. Arm and Brown's Slough"/>
    <s v="Gordon Estuary"/>
    <n v="1"/>
    <x v="5"/>
    <s v="Wild"/>
    <x v="2"/>
    <n v="15"/>
    <n v="1"/>
    <n v="4"/>
    <n v="10"/>
    <s v="BS"/>
  </r>
  <r>
    <n v="26"/>
    <x v="2"/>
    <n v="6"/>
    <x v="2"/>
    <n v="24"/>
    <x v="67"/>
    <d v="1899-12-30T14:54:00"/>
    <x v="20"/>
    <s v="On point at confluence of N. Arm and Brown's Slough"/>
    <s v="Gordon Estuary"/>
    <n v="1"/>
    <x v="10"/>
    <s v="Wild"/>
    <x v="2"/>
    <n v="13"/>
    <n v="1"/>
    <n v="4"/>
    <n v="2"/>
    <s v="BS"/>
  </r>
  <r>
    <n v="26"/>
    <x v="2"/>
    <n v="6"/>
    <x v="2"/>
    <n v="24"/>
    <x v="67"/>
    <d v="1899-12-30T15:25:00"/>
    <x v="9"/>
    <s v="Q Jeff (right bank opposite N. Arm confl.)"/>
    <s v="Gordon Estuary"/>
    <n v="1"/>
    <x v="9"/>
    <s v="Wild"/>
    <x v="0"/>
    <n v="5"/>
    <n v="1"/>
    <n v="2"/>
    <n v="2"/>
    <s v="BS"/>
  </r>
  <r>
    <n v="26"/>
    <x v="2"/>
    <n v="6"/>
    <x v="2"/>
    <n v="24"/>
    <x v="67"/>
    <d v="1899-12-30T15:25:00"/>
    <x v="9"/>
    <s v="Q Jeff (right bank opposite N. Arm confl.)"/>
    <s v="Gordon Estuary"/>
    <n v="1"/>
    <x v="9"/>
    <s v="Wild"/>
    <x v="3"/>
    <n v="5"/>
    <n v="1"/>
    <n v="3"/>
    <n v="7"/>
    <s v="BS"/>
  </r>
  <r>
    <n v="26"/>
    <x v="2"/>
    <n v="6"/>
    <x v="2"/>
    <n v="24"/>
    <x v="67"/>
    <d v="1899-12-30T15:25:00"/>
    <x v="9"/>
    <s v="Q Jeff (right bank opposite N. Arm confl.)"/>
    <s v="Gordon Estuary"/>
    <n v="1"/>
    <x v="5"/>
    <s v="Wild"/>
    <x v="2"/>
    <n v="15"/>
    <n v="1"/>
    <n v="4"/>
    <n v="3"/>
    <s v="BS"/>
  </r>
  <r>
    <n v="26"/>
    <x v="2"/>
    <n v="6"/>
    <x v="2"/>
    <n v="25"/>
    <x v="68"/>
    <d v="1899-12-30T11:27:00"/>
    <x v="9"/>
    <s v="Q Jeff (right bank opposite N. Arm confl.)"/>
    <s v="Gordon Estuary"/>
    <n v="1"/>
    <x v="0"/>
    <s v="Wild"/>
    <x v="0"/>
    <n v="3"/>
    <n v="1"/>
    <n v="2"/>
    <n v="23"/>
    <s v="BS"/>
  </r>
  <r>
    <n v="26"/>
    <x v="2"/>
    <n v="6"/>
    <x v="2"/>
    <n v="25"/>
    <x v="68"/>
    <d v="1899-12-30T11:27:00"/>
    <x v="9"/>
    <s v="Q Jeff (right bank opposite N. Arm confl.)"/>
    <s v="Gordon Estuary"/>
    <n v="1"/>
    <x v="0"/>
    <s v="Wild"/>
    <x v="3"/>
    <n v="3"/>
    <n v="1"/>
    <n v="3"/>
    <n v="1"/>
    <s v="BS"/>
  </r>
  <r>
    <n v="26"/>
    <x v="2"/>
    <n v="6"/>
    <x v="2"/>
    <n v="25"/>
    <x v="68"/>
    <d v="1899-12-30T11:27:00"/>
    <x v="9"/>
    <s v="Q Jeff (right bank opposite N. Arm confl.)"/>
    <s v="Gordon Estuary"/>
    <n v="1"/>
    <x v="9"/>
    <s v="Wild"/>
    <x v="3"/>
    <n v="5"/>
    <n v="1"/>
    <n v="3"/>
    <n v="1"/>
    <s v="BS"/>
  </r>
  <r>
    <n v="26"/>
    <x v="2"/>
    <n v="6"/>
    <x v="2"/>
    <n v="25"/>
    <x v="68"/>
    <d v="1899-12-30T11:27:00"/>
    <x v="9"/>
    <s v="Q Jeff (right bank opposite N. Arm confl.)"/>
    <s v="Gordon Estuary"/>
    <n v="1"/>
    <x v="2"/>
    <s v="Wild"/>
    <x v="1"/>
    <n v="8"/>
    <n v="1"/>
    <n v="5"/>
    <n v="4"/>
    <s v="BS"/>
  </r>
  <r>
    <n v="26"/>
    <x v="2"/>
    <n v="6"/>
    <x v="2"/>
    <n v="25"/>
    <x v="68"/>
    <d v="1899-12-30T11:27:00"/>
    <x v="9"/>
    <s v="Q Jeff (right bank opposite N. Arm confl.)"/>
    <s v="Gordon Estuary"/>
    <n v="1"/>
    <x v="4"/>
    <s v="Wild"/>
    <x v="2"/>
    <n v="18"/>
    <n v="1"/>
    <n v="4"/>
    <n v="12"/>
    <s v="BS"/>
  </r>
  <r>
    <n v="26"/>
    <x v="2"/>
    <n v="6"/>
    <x v="2"/>
    <n v="25"/>
    <x v="68"/>
    <d v="1899-12-30T11:27:00"/>
    <x v="9"/>
    <s v="Q Jeff (right bank opposite N. Arm confl.)"/>
    <s v="Gordon Estuary"/>
    <n v="1"/>
    <x v="5"/>
    <s v="Wild"/>
    <x v="2"/>
    <n v="15"/>
    <n v="1"/>
    <n v="4"/>
    <n v="19"/>
    <s v="BS"/>
  </r>
  <r>
    <n v="26"/>
    <x v="2"/>
    <n v="6"/>
    <x v="2"/>
    <n v="25"/>
    <x v="68"/>
    <d v="1899-12-30T11:27:00"/>
    <x v="9"/>
    <s v="Q Jeff (right bank opposite N. Arm confl.)"/>
    <s v="Gordon Estuary"/>
    <n v="1"/>
    <x v="6"/>
    <s v="Wild"/>
    <x v="2"/>
    <n v="11"/>
    <n v="1"/>
    <n v="4"/>
    <n v="2"/>
    <s v="BS"/>
  </r>
  <r>
    <n v="26"/>
    <x v="2"/>
    <n v="6"/>
    <x v="2"/>
    <n v="25"/>
    <x v="68"/>
    <d v="1899-12-30T11:27:00"/>
    <x v="9"/>
    <s v="Q Jeff (right bank opposite N. Arm confl.)"/>
    <s v="Gordon Estuary"/>
    <n v="1"/>
    <x v="10"/>
    <s v="Wild"/>
    <x v="2"/>
    <n v="13"/>
    <n v="1"/>
    <n v="4"/>
    <n v="7"/>
    <s v="BS"/>
  </r>
  <r>
    <n v="26"/>
    <x v="2"/>
    <n v="6"/>
    <x v="2"/>
    <n v="25"/>
    <x v="68"/>
    <d v="1899-12-30T12:06:00"/>
    <x v="0"/>
    <s v="Pacheedah Shores Boat Ramp"/>
    <s v="Gordon Estuary"/>
    <n v="1"/>
    <x v="0"/>
    <s v="Wild"/>
    <x v="0"/>
    <n v="3"/>
    <n v="1"/>
    <n v="2"/>
    <n v="2"/>
    <s v="BS"/>
  </r>
  <r>
    <n v="26"/>
    <x v="2"/>
    <n v="6"/>
    <x v="2"/>
    <n v="25"/>
    <x v="68"/>
    <d v="1899-12-30T12:06:00"/>
    <x v="0"/>
    <s v="Pacheedah Shores Boat Ramp"/>
    <s v="Gordon Estuary"/>
    <n v="1"/>
    <x v="9"/>
    <s v="Wild"/>
    <x v="3"/>
    <n v="5"/>
    <n v="1"/>
    <n v="3"/>
    <n v="2"/>
    <s v="BS"/>
  </r>
  <r>
    <n v="26"/>
    <x v="2"/>
    <n v="6"/>
    <x v="2"/>
    <n v="25"/>
    <x v="68"/>
    <d v="1899-12-30T12:06:00"/>
    <x v="0"/>
    <s v="Pacheedah Shores Boat Ramp"/>
    <s v="Gordon Estuary"/>
    <n v="1"/>
    <x v="2"/>
    <s v="Wild"/>
    <x v="1"/>
    <n v="8"/>
    <n v="1"/>
    <n v="5"/>
    <n v="8"/>
    <s v="BS"/>
  </r>
  <r>
    <n v="26"/>
    <x v="2"/>
    <n v="6"/>
    <x v="2"/>
    <n v="25"/>
    <x v="68"/>
    <d v="1899-12-30T12:06:00"/>
    <x v="0"/>
    <s v="Pacheedah Shores Boat Ramp"/>
    <s v="Gordon Estuary"/>
    <n v="1"/>
    <x v="3"/>
    <s v="Wild"/>
    <x v="1"/>
    <n v="9"/>
    <n v="1"/>
    <n v="5"/>
    <n v="2"/>
    <s v="BS"/>
  </r>
  <r>
    <n v="26"/>
    <x v="2"/>
    <n v="6"/>
    <x v="2"/>
    <n v="25"/>
    <x v="68"/>
    <d v="1899-12-30T12:06:00"/>
    <x v="0"/>
    <s v="Pacheedah Shores Boat Ramp"/>
    <s v="Gordon Estuary"/>
    <n v="1"/>
    <x v="4"/>
    <s v="Wild"/>
    <x v="2"/>
    <n v="18"/>
    <n v="1"/>
    <n v="4"/>
    <n v="7"/>
    <s v="BS"/>
  </r>
  <r>
    <n v="26"/>
    <x v="2"/>
    <n v="6"/>
    <x v="2"/>
    <n v="25"/>
    <x v="68"/>
    <d v="1899-12-30T12:06:00"/>
    <x v="0"/>
    <s v="Pacheedah Shores Boat Ramp"/>
    <s v="Gordon Estuary"/>
    <n v="1"/>
    <x v="5"/>
    <s v="Wild"/>
    <x v="2"/>
    <n v="15"/>
    <n v="1"/>
    <n v="4"/>
    <n v="38"/>
    <s v="BS"/>
  </r>
  <r>
    <n v="26"/>
    <x v="2"/>
    <n v="6"/>
    <x v="2"/>
    <n v="25"/>
    <x v="68"/>
    <d v="1899-12-30T12:06:00"/>
    <x v="0"/>
    <s v="Pacheedah Shores Boat Ramp"/>
    <s v="Gordon Estuary"/>
    <n v="1"/>
    <x v="6"/>
    <s v="Wild"/>
    <x v="2"/>
    <n v="11"/>
    <n v="1"/>
    <n v="4"/>
    <n v="3"/>
    <s v="BS"/>
  </r>
  <r>
    <n v="26"/>
    <x v="2"/>
    <n v="6"/>
    <x v="2"/>
    <n v="25"/>
    <x v="68"/>
    <d v="1899-12-30T12:06:00"/>
    <x v="0"/>
    <s v="Pacheedah Shores Boat Ramp"/>
    <s v="Gordon Estuary"/>
    <n v="1"/>
    <x v="10"/>
    <s v="Wild"/>
    <x v="2"/>
    <n v="13"/>
    <n v="1"/>
    <n v="4"/>
    <n v="6"/>
    <s v="BS"/>
  </r>
  <r>
    <n v="26"/>
    <x v="2"/>
    <n v="6"/>
    <x v="2"/>
    <n v="25"/>
    <x v="68"/>
    <d v="1899-12-30T13:12:00"/>
    <x v="15"/>
    <s v="Q07, Central/South Arm confluence"/>
    <s v="San Juan Estuary"/>
    <n v="1"/>
    <x v="0"/>
    <s v="Wild"/>
    <x v="0"/>
    <n v="3"/>
    <n v="1"/>
    <n v="2"/>
    <n v="4"/>
    <s v="BS"/>
  </r>
  <r>
    <n v="26"/>
    <x v="2"/>
    <n v="6"/>
    <x v="2"/>
    <n v="25"/>
    <x v="68"/>
    <d v="1899-12-30T13:12:00"/>
    <x v="15"/>
    <s v="Q07, Central/South Arm confluence"/>
    <s v="San Juan Estuary"/>
    <n v="1"/>
    <x v="0"/>
    <s v="Wild"/>
    <x v="3"/>
    <n v="3"/>
    <n v="1"/>
    <n v="3"/>
    <n v="1"/>
    <s v="BS"/>
  </r>
  <r>
    <n v="26"/>
    <x v="2"/>
    <n v="6"/>
    <x v="2"/>
    <n v="25"/>
    <x v="68"/>
    <d v="1899-12-30T13:12:00"/>
    <x v="15"/>
    <s v="Q07, Central/South Arm confluence"/>
    <s v="San Juan Estuary"/>
    <n v="1"/>
    <x v="9"/>
    <s v="Wild"/>
    <x v="0"/>
    <n v="5"/>
    <n v="1"/>
    <n v="2"/>
    <n v="3"/>
    <s v="BS"/>
  </r>
  <r>
    <n v="26"/>
    <x v="2"/>
    <n v="6"/>
    <x v="2"/>
    <n v="25"/>
    <x v="68"/>
    <d v="1899-12-30T13:12:00"/>
    <x v="15"/>
    <s v="Q07, Central/South Arm confluence"/>
    <s v="San Juan Estuary"/>
    <n v="1"/>
    <x v="9"/>
    <s v="Wild"/>
    <x v="3"/>
    <n v="5"/>
    <n v="1"/>
    <n v="3"/>
    <n v="7"/>
    <s v="BS"/>
  </r>
  <r>
    <n v="26"/>
    <x v="2"/>
    <n v="6"/>
    <x v="2"/>
    <n v="25"/>
    <x v="68"/>
    <d v="1899-12-30T13:12:00"/>
    <x v="15"/>
    <s v="Q07, Central/South Arm confluence"/>
    <s v="San Juan Estuary"/>
    <n v="1"/>
    <x v="2"/>
    <s v="Wild"/>
    <x v="1"/>
    <n v="8"/>
    <n v="1"/>
    <n v="5"/>
    <n v="3"/>
    <s v="BS"/>
  </r>
  <r>
    <n v="26"/>
    <x v="2"/>
    <n v="6"/>
    <x v="2"/>
    <n v="25"/>
    <x v="68"/>
    <d v="1899-12-30T13:12:00"/>
    <x v="15"/>
    <s v="Q07, Central/South Arm confluence"/>
    <s v="San Juan Estuary"/>
    <n v="1"/>
    <x v="3"/>
    <s v="Wild"/>
    <x v="1"/>
    <n v="9"/>
    <n v="1"/>
    <n v="5"/>
    <n v="1"/>
    <s v="BS"/>
  </r>
  <r>
    <n v="26"/>
    <x v="2"/>
    <n v="6"/>
    <x v="2"/>
    <n v="25"/>
    <x v="68"/>
    <d v="1899-12-30T13:12:00"/>
    <x v="15"/>
    <s v="Q07, Central/South Arm confluence"/>
    <s v="San Juan Estuary"/>
    <n v="1"/>
    <x v="4"/>
    <s v="Wild"/>
    <x v="2"/>
    <n v="18"/>
    <n v="1"/>
    <n v="4"/>
    <n v="1"/>
    <s v="BS"/>
  </r>
  <r>
    <n v="26"/>
    <x v="2"/>
    <n v="6"/>
    <x v="2"/>
    <n v="25"/>
    <x v="68"/>
    <d v="1899-12-30T13:12:00"/>
    <x v="15"/>
    <s v="Q07, Central/South Arm confluence"/>
    <s v="San Juan Estuary"/>
    <n v="1"/>
    <x v="5"/>
    <s v="Wild"/>
    <x v="2"/>
    <n v="15"/>
    <n v="1"/>
    <n v="4"/>
    <n v="11"/>
    <s v="BS"/>
  </r>
  <r>
    <n v="26"/>
    <x v="2"/>
    <n v="6"/>
    <x v="2"/>
    <n v="25"/>
    <x v="68"/>
    <d v="1899-12-30T13:12:00"/>
    <x v="15"/>
    <s v="Q07, Central/South Arm confluence"/>
    <s v="San Juan Estuary"/>
    <n v="1"/>
    <x v="10"/>
    <s v="Wild"/>
    <x v="2"/>
    <n v="13"/>
    <n v="1"/>
    <n v="4"/>
    <n v="10"/>
    <s v="BS"/>
  </r>
  <r>
    <n v="26"/>
    <x v="2"/>
    <n v="6"/>
    <x v="2"/>
    <n v="25"/>
    <x v="68"/>
    <d v="1899-12-30T13:12:00"/>
    <x v="15"/>
    <s v="Q07, Central/South Arm confluence"/>
    <s v="San Juan Estuary"/>
    <n v="1"/>
    <x v="8"/>
    <s v="Wild"/>
    <x v="1"/>
    <n v="14"/>
    <n v="1"/>
    <n v="5"/>
    <n v="1"/>
    <s v="BS"/>
  </r>
  <r>
    <n v="26"/>
    <x v="2"/>
    <n v="6"/>
    <x v="2"/>
    <n v="25"/>
    <x v="68"/>
    <d v="1899-12-30T13:34:00"/>
    <x v="11"/>
    <s v="Q4, u/s of Tanis's template site"/>
    <s v="San Juan Estuary"/>
    <n v="1"/>
    <x v="2"/>
    <s v="Wild"/>
    <x v="1"/>
    <n v="8"/>
    <n v="1"/>
    <n v="5"/>
    <n v="4"/>
    <s v="BS"/>
  </r>
  <r>
    <n v="26"/>
    <x v="2"/>
    <n v="6"/>
    <x v="2"/>
    <n v="25"/>
    <x v="68"/>
    <d v="1899-12-30T13:34:00"/>
    <x v="11"/>
    <s v="Q4, u/s of Tanis's template site"/>
    <s v="San Juan Estuary"/>
    <n v="1"/>
    <x v="5"/>
    <s v="Wild"/>
    <x v="2"/>
    <n v="15"/>
    <n v="1"/>
    <n v="4"/>
    <n v="1"/>
    <s v="BS"/>
  </r>
  <r>
    <n v="26"/>
    <x v="2"/>
    <n v="6"/>
    <x v="2"/>
    <n v="25"/>
    <x v="68"/>
    <d v="1899-12-30T13:34:00"/>
    <x v="11"/>
    <s v="Q4, u/s of Tanis's template site"/>
    <s v="San Juan Estuary"/>
    <n v="1"/>
    <x v="6"/>
    <s v="Wild"/>
    <x v="2"/>
    <n v="11"/>
    <n v="1"/>
    <n v="4"/>
    <n v="7"/>
    <s v="BS"/>
  </r>
  <r>
    <n v="26"/>
    <x v="2"/>
    <n v="6"/>
    <x v="2"/>
    <n v="25"/>
    <x v="68"/>
    <d v="1899-12-30T13:34:00"/>
    <x v="11"/>
    <s v="Q4, u/s of Tanis's template site"/>
    <s v="San Juan Estuary"/>
    <n v="1"/>
    <x v="10"/>
    <s v="Wild"/>
    <x v="2"/>
    <n v="13"/>
    <n v="1"/>
    <n v="4"/>
    <n v="5"/>
    <s v="BS"/>
  </r>
  <r>
    <n v="28"/>
    <x v="2"/>
    <n v="7"/>
    <x v="3"/>
    <n v="7"/>
    <x v="69"/>
    <d v="1899-12-30T08:37:00"/>
    <x v="1"/>
    <s v="Gallaugher's"/>
    <s v="Gordon Estuary"/>
    <n v="1"/>
    <x v="9"/>
    <s v="Wild"/>
    <x v="3"/>
    <n v="5"/>
    <n v="1"/>
    <n v="3"/>
    <n v="13"/>
    <s v="BS"/>
  </r>
  <r>
    <n v="28"/>
    <x v="2"/>
    <n v="7"/>
    <x v="3"/>
    <n v="7"/>
    <x v="69"/>
    <d v="1899-12-30T08:37:00"/>
    <x v="1"/>
    <s v="Gallaugher's"/>
    <s v="Gordon Estuary"/>
    <n v="1"/>
    <x v="9"/>
    <s v="Wild"/>
    <x v="0"/>
    <n v="5"/>
    <n v="1"/>
    <n v="2"/>
    <n v="1"/>
    <s v="BS"/>
  </r>
  <r>
    <n v="28"/>
    <x v="2"/>
    <n v="7"/>
    <x v="3"/>
    <n v="7"/>
    <x v="69"/>
    <d v="1899-12-30T08:37:00"/>
    <x v="1"/>
    <s v="Gallaugher's"/>
    <s v="Gordon Estuary"/>
    <n v="1"/>
    <x v="2"/>
    <s v="Wild"/>
    <x v="1"/>
    <n v="8"/>
    <n v="1"/>
    <n v="5"/>
    <n v="6"/>
    <s v="BS"/>
  </r>
  <r>
    <n v="28"/>
    <x v="2"/>
    <n v="7"/>
    <x v="3"/>
    <n v="7"/>
    <x v="69"/>
    <d v="1899-12-30T08:37:00"/>
    <x v="1"/>
    <s v="Gallaugher's"/>
    <s v="Gordon Estuary"/>
    <n v="1"/>
    <x v="3"/>
    <s v="Wild"/>
    <x v="1"/>
    <n v="9"/>
    <n v="1"/>
    <n v="5"/>
    <n v="38"/>
    <s v="BS"/>
  </r>
  <r>
    <n v="28"/>
    <x v="2"/>
    <n v="7"/>
    <x v="3"/>
    <n v="7"/>
    <x v="69"/>
    <d v="1899-12-30T08:37:00"/>
    <x v="1"/>
    <s v="Gallaugher's"/>
    <s v="Gordon Estuary"/>
    <n v="1"/>
    <x v="5"/>
    <s v="Wild"/>
    <x v="2"/>
    <n v="15"/>
    <n v="1"/>
    <n v="4"/>
    <n v="9"/>
    <s v="BS"/>
  </r>
  <r>
    <n v="28"/>
    <x v="2"/>
    <n v="7"/>
    <x v="3"/>
    <n v="7"/>
    <x v="69"/>
    <d v="1899-12-30T09:40:00"/>
    <x v="22"/>
    <s v="Site 5 main channel where stump sland channel comes in"/>
    <s v="Gordon Estuary"/>
    <n v="1"/>
    <x v="0"/>
    <s v="Wild"/>
    <x v="0"/>
    <n v="3"/>
    <n v="1"/>
    <n v="2"/>
    <n v="58"/>
    <s v="PS"/>
  </r>
  <r>
    <n v="28"/>
    <x v="2"/>
    <n v="7"/>
    <x v="3"/>
    <n v="7"/>
    <x v="69"/>
    <d v="1899-12-30T09:40:00"/>
    <x v="22"/>
    <s v="Site 5 main channel where stump sland channel comes in"/>
    <s v="Gordon Estuary"/>
    <n v="1"/>
    <x v="2"/>
    <s v="Wild"/>
    <x v="1"/>
    <n v="8"/>
    <n v="1"/>
    <n v="5"/>
    <n v="27"/>
    <s v="PS"/>
  </r>
  <r>
    <n v="28"/>
    <x v="2"/>
    <n v="7"/>
    <x v="3"/>
    <n v="7"/>
    <x v="69"/>
    <d v="1899-12-30T09:40:00"/>
    <x v="22"/>
    <s v="Site 5 main channel where stump sland channel comes in"/>
    <s v="Gordon Estuary"/>
    <n v="1"/>
    <x v="3"/>
    <s v="Wild"/>
    <x v="1"/>
    <n v="9"/>
    <n v="1"/>
    <n v="5"/>
    <n v="180"/>
    <s v="PS"/>
  </r>
  <r>
    <n v="28"/>
    <x v="2"/>
    <n v="7"/>
    <x v="3"/>
    <n v="7"/>
    <x v="69"/>
    <d v="1899-12-30T09:40:00"/>
    <x v="22"/>
    <s v="Site 5 main channel where stump sland channel comes in"/>
    <s v="Gordon Estuary"/>
    <n v="1"/>
    <x v="5"/>
    <s v="Wild"/>
    <x v="2"/>
    <n v="15"/>
    <n v="1"/>
    <n v="4"/>
    <n v="1"/>
    <s v="PS"/>
  </r>
  <r>
    <n v="28"/>
    <x v="2"/>
    <n v="7"/>
    <x v="3"/>
    <n v="7"/>
    <x v="69"/>
    <d v="1899-12-30T10:13:00"/>
    <x v="4"/>
    <s v="Butch's (Gordon R.)"/>
    <s v="Gordon Estuary"/>
    <n v="1"/>
    <x v="0"/>
    <s v="Wild"/>
    <x v="0"/>
    <n v="3"/>
    <n v="1"/>
    <n v="2"/>
    <n v="1"/>
    <s v="BS"/>
  </r>
  <r>
    <n v="28"/>
    <x v="2"/>
    <n v="7"/>
    <x v="3"/>
    <n v="7"/>
    <x v="69"/>
    <d v="1899-12-30T10:13:00"/>
    <x v="4"/>
    <s v="Butch's (Gordon R.)"/>
    <s v="Gordon Estuary"/>
    <n v="1"/>
    <x v="9"/>
    <s v="Wild"/>
    <x v="0"/>
    <n v="5"/>
    <n v="1"/>
    <n v="2"/>
    <n v="2"/>
    <s v="BS"/>
  </r>
  <r>
    <n v="28"/>
    <x v="2"/>
    <n v="7"/>
    <x v="3"/>
    <n v="7"/>
    <x v="69"/>
    <d v="1899-12-30T10:13:00"/>
    <x v="4"/>
    <s v="Butch's (Gordon R.)"/>
    <s v="Gordon Estuary"/>
    <n v="1"/>
    <x v="9"/>
    <s v="Wild"/>
    <x v="3"/>
    <n v="5"/>
    <n v="1"/>
    <n v="3"/>
    <n v="13"/>
    <s v="BS"/>
  </r>
  <r>
    <n v="28"/>
    <x v="2"/>
    <n v="7"/>
    <x v="3"/>
    <n v="7"/>
    <x v="69"/>
    <d v="1899-12-30T10:13:00"/>
    <x v="4"/>
    <s v="Butch's (Gordon R.)"/>
    <s v="Gordon Estuary"/>
    <n v="1"/>
    <x v="6"/>
    <s v="Wild"/>
    <x v="2"/>
    <n v="11"/>
    <n v="1"/>
    <n v="4"/>
    <n v="1"/>
    <s v="BS"/>
  </r>
  <r>
    <n v="28"/>
    <x v="2"/>
    <n v="7"/>
    <x v="3"/>
    <n v="7"/>
    <x v="69"/>
    <d v="1899-12-30T10:13:00"/>
    <x v="4"/>
    <s v="Butch's (Gordon R.)"/>
    <s v="Gordon Estuary"/>
    <n v="1"/>
    <x v="8"/>
    <s v="Wild"/>
    <x v="1"/>
    <n v="14"/>
    <n v="1"/>
    <n v="5"/>
    <n v="85"/>
    <s v="BS"/>
  </r>
  <r>
    <n v="28"/>
    <x v="2"/>
    <n v="7"/>
    <x v="3"/>
    <n v="7"/>
    <x v="69"/>
    <d v="1899-12-30T11:34:00"/>
    <x v="11"/>
    <s v="Q4, u/s of Tanis's template site"/>
    <s v="San Juan Estuary"/>
    <n v="1"/>
    <x v="0"/>
    <s v="Wild"/>
    <x v="0"/>
    <n v="3"/>
    <n v="1"/>
    <n v="2"/>
    <n v="25"/>
    <s v="BS"/>
  </r>
  <r>
    <n v="28"/>
    <x v="2"/>
    <n v="7"/>
    <x v="3"/>
    <n v="7"/>
    <x v="69"/>
    <d v="1899-12-30T11:34:00"/>
    <x v="11"/>
    <s v="Q4, u/s of Tanis's template site"/>
    <s v="San Juan Estuary"/>
    <n v="1"/>
    <x v="2"/>
    <s v="Wild"/>
    <x v="1"/>
    <n v="8"/>
    <n v="1"/>
    <n v="5"/>
    <n v="142"/>
    <s v="BS"/>
  </r>
  <r>
    <n v="28"/>
    <x v="2"/>
    <n v="7"/>
    <x v="3"/>
    <n v="7"/>
    <x v="69"/>
    <d v="1899-12-30T11:34:00"/>
    <x v="11"/>
    <s v="Q4, u/s of Tanis's template site"/>
    <s v="San Juan Estuary"/>
    <n v="1"/>
    <x v="3"/>
    <s v="Wild"/>
    <x v="1"/>
    <n v="9"/>
    <n v="1"/>
    <n v="5"/>
    <n v="15"/>
    <s v="BS"/>
  </r>
  <r>
    <n v="28"/>
    <x v="2"/>
    <n v="7"/>
    <x v="3"/>
    <n v="7"/>
    <x v="69"/>
    <d v="1899-12-30T11:34:00"/>
    <x v="11"/>
    <s v="Q4, u/s of Tanis's template site"/>
    <s v="San Juan Estuary"/>
    <n v="1"/>
    <x v="5"/>
    <s v="Wild"/>
    <x v="2"/>
    <n v="15"/>
    <n v="1"/>
    <n v="4"/>
    <n v="8"/>
    <s v="BS"/>
  </r>
  <r>
    <n v="28"/>
    <x v="2"/>
    <n v="7"/>
    <x v="3"/>
    <n v="7"/>
    <x v="69"/>
    <d v="1899-12-30T11:34:00"/>
    <x v="11"/>
    <s v="Q4, u/s of Tanis's template site"/>
    <s v="San Juan Estuary"/>
    <n v="1"/>
    <x v="10"/>
    <s v="Wild"/>
    <x v="2"/>
    <n v="13"/>
    <n v="1"/>
    <n v="4"/>
    <n v="1"/>
    <s v="BS"/>
  </r>
  <r>
    <n v="28"/>
    <x v="2"/>
    <n v="7"/>
    <x v="3"/>
    <n v="7"/>
    <x v="69"/>
    <d v="1899-12-30T12:25:00"/>
    <x v="20"/>
    <s v="On point at confluence of N. Arm and Brown's Slough"/>
    <s v="Gordon Estuary"/>
    <n v="1"/>
    <x v="0"/>
    <s v="Wild"/>
    <x v="0"/>
    <n v="3"/>
    <n v="1"/>
    <n v="2"/>
    <n v="3"/>
    <s v="BS"/>
  </r>
  <r>
    <n v="28"/>
    <x v="2"/>
    <n v="7"/>
    <x v="3"/>
    <n v="7"/>
    <x v="69"/>
    <d v="1899-12-30T12:25:00"/>
    <x v="20"/>
    <s v="On point at confluence of N. Arm and Brown's Slough"/>
    <s v="Gordon Estuary"/>
    <n v="1"/>
    <x v="9"/>
    <s v="Wild"/>
    <x v="3"/>
    <n v="5"/>
    <n v="1"/>
    <n v="3"/>
    <n v="4"/>
    <s v="BS"/>
  </r>
  <r>
    <n v="28"/>
    <x v="2"/>
    <n v="7"/>
    <x v="3"/>
    <n v="7"/>
    <x v="69"/>
    <d v="1899-12-30T12:25:00"/>
    <x v="20"/>
    <s v="On point at confluence of N. Arm and Brown's Slough"/>
    <s v="Gordon Estuary"/>
    <n v="1"/>
    <x v="2"/>
    <s v="Wild"/>
    <x v="1"/>
    <n v="8"/>
    <n v="1"/>
    <n v="5"/>
    <n v="3"/>
    <s v="BS"/>
  </r>
  <r>
    <n v="28"/>
    <x v="2"/>
    <n v="7"/>
    <x v="3"/>
    <n v="7"/>
    <x v="69"/>
    <d v="1899-12-30T12:25:00"/>
    <x v="20"/>
    <s v="On point at confluence of N. Arm and Brown's Slough"/>
    <s v="Gordon Estuary"/>
    <n v="1"/>
    <x v="3"/>
    <s v="Wild"/>
    <x v="1"/>
    <n v="9"/>
    <n v="1"/>
    <n v="5"/>
    <n v="4"/>
    <s v="BS"/>
  </r>
  <r>
    <n v="28"/>
    <x v="2"/>
    <n v="7"/>
    <x v="3"/>
    <n v="7"/>
    <x v="69"/>
    <d v="1899-12-30T12:25:00"/>
    <x v="20"/>
    <s v="On point at confluence of N. Arm and Brown's Slough"/>
    <s v="Gordon Estuary"/>
    <n v="1"/>
    <x v="4"/>
    <s v="Wild"/>
    <x v="2"/>
    <n v="18"/>
    <n v="1"/>
    <n v="4"/>
    <n v="3"/>
    <s v="BS"/>
  </r>
  <r>
    <n v="28"/>
    <x v="2"/>
    <n v="7"/>
    <x v="3"/>
    <n v="7"/>
    <x v="69"/>
    <d v="1899-12-30T12:25:00"/>
    <x v="20"/>
    <s v="On point at confluence of N. Arm and Brown's Slough"/>
    <s v="Gordon Estuary"/>
    <n v="1"/>
    <x v="5"/>
    <s v="Wild"/>
    <x v="2"/>
    <n v="15"/>
    <n v="1"/>
    <n v="4"/>
    <n v="7"/>
    <s v="BS"/>
  </r>
  <r>
    <n v="28"/>
    <x v="2"/>
    <n v="7"/>
    <x v="3"/>
    <n v="7"/>
    <x v="69"/>
    <d v="1899-12-30T12:25:00"/>
    <x v="20"/>
    <s v="On point at confluence of N. Arm and Brown's Slough"/>
    <s v="Gordon Estuary"/>
    <n v="1"/>
    <x v="6"/>
    <s v="Wild"/>
    <x v="2"/>
    <n v="11"/>
    <n v="1"/>
    <n v="4"/>
    <n v="1"/>
    <s v="BS"/>
  </r>
  <r>
    <n v="28"/>
    <x v="2"/>
    <n v="7"/>
    <x v="3"/>
    <n v="7"/>
    <x v="69"/>
    <d v="1899-12-30T12:45:00"/>
    <x v="9"/>
    <s v="Q Jeff (right bank opposite N. Arm confl.)"/>
    <s v="Gordon Estuary"/>
    <n v="1"/>
    <x v="9"/>
    <s v="Hatchery"/>
    <x v="3"/>
    <n v="5"/>
    <n v="2"/>
    <n v="3"/>
    <n v="8"/>
    <s v="BS"/>
  </r>
  <r>
    <n v="28"/>
    <x v="2"/>
    <n v="7"/>
    <x v="3"/>
    <n v="7"/>
    <x v="69"/>
    <d v="1899-12-30T12:45:00"/>
    <x v="9"/>
    <s v="Q Jeff (right bank opposite N. Arm confl.)"/>
    <s v="Gordon Estuary"/>
    <n v="1"/>
    <x v="0"/>
    <s v="Wild"/>
    <x v="3"/>
    <n v="3"/>
    <n v="1"/>
    <n v="3"/>
    <n v="4"/>
    <s v="BS"/>
  </r>
  <r>
    <n v="28"/>
    <x v="2"/>
    <n v="7"/>
    <x v="3"/>
    <n v="7"/>
    <x v="69"/>
    <d v="1899-12-30T12:45:00"/>
    <x v="9"/>
    <s v="Q Jeff (right bank opposite N. Arm confl.)"/>
    <s v="Gordon Estuary"/>
    <n v="1"/>
    <x v="0"/>
    <s v="Wild"/>
    <x v="0"/>
    <n v="3"/>
    <n v="1"/>
    <n v="2"/>
    <n v="4"/>
    <s v="BS"/>
  </r>
  <r>
    <n v="28"/>
    <x v="2"/>
    <n v="7"/>
    <x v="3"/>
    <n v="7"/>
    <x v="69"/>
    <d v="1899-12-30T12:45:00"/>
    <x v="9"/>
    <s v="Q Jeff (right bank opposite N. Arm confl.)"/>
    <s v="Gordon Estuary"/>
    <n v="1"/>
    <x v="2"/>
    <s v="Wild"/>
    <x v="1"/>
    <n v="8"/>
    <n v="1"/>
    <n v="5"/>
    <n v="6"/>
    <s v="BS"/>
  </r>
  <r>
    <n v="28"/>
    <x v="2"/>
    <n v="7"/>
    <x v="3"/>
    <n v="7"/>
    <x v="69"/>
    <d v="1899-12-30T12:45:00"/>
    <x v="9"/>
    <s v="Q Jeff (right bank opposite N. Arm confl.)"/>
    <s v="Gordon Estuary"/>
    <n v="1"/>
    <x v="3"/>
    <s v="Wild"/>
    <x v="1"/>
    <n v="9"/>
    <n v="1"/>
    <n v="5"/>
    <n v="10"/>
    <s v="BS"/>
  </r>
  <r>
    <n v="28"/>
    <x v="2"/>
    <n v="7"/>
    <x v="3"/>
    <n v="7"/>
    <x v="69"/>
    <d v="1899-12-30T12:45:00"/>
    <x v="9"/>
    <s v="Q Jeff (right bank opposite N. Arm confl.)"/>
    <s v="Gordon Estuary"/>
    <n v="1"/>
    <x v="4"/>
    <s v="Wild"/>
    <x v="2"/>
    <n v="18"/>
    <n v="1"/>
    <n v="4"/>
    <n v="6"/>
    <s v="BS"/>
  </r>
  <r>
    <n v="28"/>
    <x v="2"/>
    <n v="7"/>
    <x v="3"/>
    <n v="7"/>
    <x v="69"/>
    <d v="1899-12-30T12:45:00"/>
    <x v="9"/>
    <s v="Q Jeff (right bank opposite N. Arm confl.)"/>
    <s v="Gordon Estuary"/>
    <n v="1"/>
    <x v="5"/>
    <s v="Wild"/>
    <x v="2"/>
    <n v="15"/>
    <n v="1"/>
    <n v="4"/>
    <n v="7"/>
    <s v="BS"/>
  </r>
  <r>
    <n v="28"/>
    <x v="2"/>
    <n v="7"/>
    <x v="3"/>
    <n v="7"/>
    <x v="69"/>
    <d v="1899-12-30T12:45:00"/>
    <x v="9"/>
    <s v="Q Jeff (right bank opposite N. Arm confl.)"/>
    <s v="Gordon Estuary"/>
    <n v="1"/>
    <x v="10"/>
    <s v="Wild"/>
    <x v="2"/>
    <n v="13"/>
    <n v="1"/>
    <n v="4"/>
    <n v="29"/>
    <s v="BS"/>
  </r>
  <r>
    <n v="28"/>
    <x v="2"/>
    <n v="7"/>
    <x v="3"/>
    <n v="7"/>
    <x v="69"/>
    <d v="1899-12-30T13:15:00"/>
    <x v="18"/>
    <s v="Inside Site 7 inlet on south side"/>
    <s v="Gordon Estuary"/>
    <n v="1"/>
    <x v="9"/>
    <s v="Wild"/>
    <x v="3"/>
    <n v="5"/>
    <n v="1"/>
    <n v="3"/>
    <n v="1"/>
    <s v="BS"/>
  </r>
  <r>
    <n v="28"/>
    <x v="2"/>
    <n v="7"/>
    <x v="3"/>
    <n v="7"/>
    <x v="69"/>
    <d v="1899-12-30T13:15:00"/>
    <x v="18"/>
    <s v="Inside Site 7 inlet on south side"/>
    <s v="Gordon Estuary"/>
    <n v="1"/>
    <x v="0"/>
    <s v="Wild"/>
    <x v="3"/>
    <n v="3"/>
    <n v="1"/>
    <n v="3"/>
    <n v="5"/>
    <s v="BS"/>
  </r>
  <r>
    <n v="28"/>
    <x v="2"/>
    <n v="7"/>
    <x v="3"/>
    <n v="7"/>
    <x v="69"/>
    <d v="1899-12-30T13:15:00"/>
    <x v="18"/>
    <s v="Inside Site 7 inlet on south side"/>
    <s v="Gordon Estuary"/>
    <n v="1"/>
    <x v="0"/>
    <s v="Wild"/>
    <x v="0"/>
    <n v="3"/>
    <n v="1"/>
    <n v="2"/>
    <n v="9"/>
    <s v="BS"/>
  </r>
  <r>
    <n v="28"/>
    <x v="2"/>
    <n v="7"/>
    <x v="3"/>
    <n v="7"/>
    <x v="69"/>
    <d v="1899-12-30T13:15:00"/>
    <x v="18"/>
    <s v="Inside Site 7 inlet on south side"/>
    <s v="Gordon Estuary"/>
    <n v="1"/>
    <x v="3"/>
    <s v="Wild"/>
    <x v="1"/>
    <n v="9"/>
    <n v="1"/>
    <n v="5"/>
    <n v="26"/>
    <s v="BS"/>
  </r>
  <r>
    <n v="28"/>
    <x v="2"/>
    <n v="7"/>
    <x v="3"/>
    <n v="7"/>
    <x v="69"/>
    <d v="1899-12-30T13:15:00"/>
    <x v="18"/>
    <s v="Inside Site 7 inlet on south side"/>
    <s v="Gordon Estuary"/>
    <n v="1"/>
    <x v="4"/>
    <s v="Wild"/>
    <x v="2"/>
    <n v="18"/>
    <n v="1"/>
    <n v="4"/>
    <n v="22"/>
    <s v="BS"/>
  </r>
  <r>
    <n v="28"/>
    <x v="2"/>
    <n v="7"/>
    <x v="3"/>
    <n v="7"/>
    <x v="69"/>
    <d v="1899-12-30T13:15:00"/>
    <x v="18"/>
    <s v="Inside Site 7 inlet on south side"/>
    <s v="Gordon Estuary"/>
    <n v="1"/>
    <x v="5"/>
    <s v="Wild"/>
    <x v="2"/>
    <n v="15"/>
    <n v="1"/>
    <n v="4"/>
    <n v="3"/>
    <s v="BS"/>
  </r>
  <r>
    <n v="28"/>
    <x v="2"/>
    <n v="7"/>
    <x v="3"/>
    <n v="7"/>
    <x v="69"/>
    <d v="1899-12-30T13:15:00"/>
    <x v="18"/>
    <s v="Inside Site 7 inlet on south side"/>
    <s v="Gordon Estuary"/>
    <n v="1"/>
    <x v="6"/>
    <s v="Wild"/>
    <x v="2"/>
    <n v="11"/>
    <n v="1"/>
    <n v="4"/>
    <n v="1"/>
    <s v="BS"/>
  </r>
  <r>
    <n v="28"/>
    <x v="2"/>
    <n v="7"/>
    <x v="3"/>
    <n v="7"/>
    <x v="69"/>
    <d v="1899-12-30T13:15:00"/>
    <x v="18"/>
    <s v="Inside Site 7 inlet on south side"/>
    <s v="Gordon Estuary"/>
    <n v="1"/>
    <x v="10"/>
    <s v="Wild"/>
    <x v="2"/>
    <n v="13"/>
    <n v="1"/>
    <n v="4"/>
    <n v="600"/>
    <s v="BS"/>
  </r>
  <r>
    <n v="28"/>
    <x v="2"/>
    <n v="7"/>
    <x v="3"/>
    <n v="7"/>
    <x v="69"/>
    <d v="1899-12-30T13:50:00"/>
    <x v="0"/>
    <s v="Pacheedah Shores Boat Ramp"/>
    <s v="Gordon Estuary"/>
    <n v="1"/>
    <x v="9"/>
    <s v="Wild"/>
    <x v="0"/>
    <n v="5"/>
    <n v="1"/>
    <n v="2"/>
    <n v="1"/>
    <s v="BS"/>
  </r>
  <r>
    <n v="28"/>
    <x v="2"/>
    <n v="7"/>
    <x v="3"/>
    <n v="7"/>
    <x v="69"/>
    <d v="1899-12-30T13:50:00"/>
    <x v="0"/>
    <s v="Pacheedah Shores Boat Ramp"/>
    <s v="Gordon Estuary"/>
    <n v="1"/>
    <x v="9"/>
    <s v="Hatchery"/>
    <x v="3"/>
    <n v="5"/>
    <n v="2"/>
    <n v="3"/>
    <n v="1"/>
    <s v="BS"/>
  </r>
  <r>
    <n v="28"/>
    <x v="2"/>
    <n v="7"/>
    <x v="3"/>
    <n v="7"/>
    <x v="69"/>
    <d v="1899-12-30T13:50:00"/>
    <x v="0"/>
    <s v="Pacheedah Shores Boat Ramp"/>
    <s v="Gordon Estuary"/>
    <n v="1"/>
    <x v="2"/>
    <s v="Wild"/>
    <x v="1"/>
    <n v="8"/>
    <n v="1"/>
    <n v="5"/>
    <n v="3"/>
    <s v="BS"/>
  </r>
  <r>
    <n v="28"/>
    <x v="2"/>
    <n v="7"/>
    <x v="3"/>
    <n v="7"/>
    <x v="69"/>
    <d v="1899-12-30T13:50:00"/>
    <x v="0"/>
    <s v="Pacheedah Shores Boat Ramp"/>
    <s v="Gordon Estuary"/>
    <n v="1"/>
    <x v="3"/>
    <s v="Wild"/>
    <x v="1"/>
    <n v="9"/>
    <n v="1"/>
    <n v="5"/>
    <n v="3"/>
    <s v="BS"/>
  </r>
  <r>
    <n v="28"/>
    <x v="2"/>
    <n v="7"/>
    <x v="3"/>
    <n v="7"/>
    <x v="69"/>
    <d v="1899-12-30T13:50:00"/>
    <x v="0"/>
    <s v="Pacheedah Shores Boat Ramp"/>
    <s v="Gordon Estuary"/>
    <n v="1"/>
    <x v="4"/>
    <s v="Wild"/>
    <x v="2"/>
    <n v="18"/>
    <n v="1"/>
    <n v="4"/>
    <n v="2"/>
    <s v="BS"/>
  </r>
  <r>
    <n v="28"/>
    <x v="2"/>
    <n v="7"/>
    <x v="3"/>
    <n v="7"/>
    <x v="69"/>
    <d v="1899-12-30T13:50:00"/>
    <x v="0"/>
    <s v="Pacheedah Shores Boat Ramp"/>
    <s v="Gordon Estuary"/>
    <n v="1"/>
    <x v="5"/>
    <s v="Wild"/>
    <x v="2"/>
    <n v="15"/>
    <n v="1"/>
    <n v="4"/>
    <n v="9"/>
    <s v="BS"/>
  </r>
  <r>
    <n v="28"/>
    <x v="2"/>
    <n v="7"/>
    <x v="3"/>
    <n v="7"/>
    <x v="69"/>
    <d v="1899-12-30T13:50:00"/>
    <x v="0"/>
    <s v="Pacheedah Shores Boat Ramp"/>
    <s v="Gordon Estuary"/>
    <n v="1"/>
    <x v="6"/>
    <s v="Wild"/>
    <x v="2"/>
    <n v="11"/>
    <n v="1"/>
    <n v="4"/>
    <n v="3"/>
    <s v="BS"/>
  </r>
  <r>
    <n v="28"/>
    <x v="2"/>
    <n v="7"/>
    <x v="3"/>
    <n v="7"/>
    <x v="69"/>
    <d v="1899-12-30T13:50:00"/>
    <x v="0"/>
    <s v="Pacheedah Shores Boat Ramp"/>
    <s v="Gordon Estuary"/>
    <n v="1"/>
    <x v="10"/>
    <s v="Wild"/>
    <x v="2"/>
    <n v="13"/>
    <n v="1"/>
    <n v="4"/>
    <n v="9"/>
    <s v="BS"/>
  </r>
  <r>
    <n v="28"/>
    <x v="2"/>
    <n v="7"/>
    <x v="3"/>
    <n v="8"/>
    <x v="70"/>
    <d v="1899-12-30T12:00:00"/>
    <x v="15"/>
    <s v="Q07, Central/South Arm confluence"/>
    <s v="San Juan Estuary"/>
    <n v="1"/>
    <x v="0"/>
    <s v="Wild"/>
    <x v="0"/>
    <n v="3"/>
    <n v="1"/>
    <n v="2"/>
    <n v="15"/>
    <s v="BS"/>
  </r>
  <r>
    <n v="28"/>
    <x v="2"/>
    <n v="7"/>
    <x v="3"/>
    <n v="8"/>
    <x v="70"/>
    <d v="1899-12-30T12:00:00"/>
    <x v="15"/>
    <s v="Q07, Central/South Arm confluence"/>
    <s v="San Juan Estuary"/>
    <n v="1"/>
    <x v="0"/>
    <s v="Wild"/>
    <x v="3"/>
    <n v="3"/>
    <n v="1"/>
    <n v="3"/>
    <n v="9"/>
    <s v="BS"/>
  </r>
  <r>
    <n v="28"/>
    <x v="2"/>
    <n v="7"/>
    <x v="3"/>
    <n v="8"/>
    <x v="70"/>
    <d v="1899-12-30T12:00:00"/>
    <x v="15"/>
    <s v="Q07, Central/South Arm confluence"/>
    <s v="San Juan Estuary"/>
    <n v="1"/>
    <x v="9"/>
    <s v="Wild"/>
    <x v="0"/>
    <n v="5"/>
    <n v="1"/>
    <n v="2"/>
    <n v="2"/>
    <s v="BS"/>
  </r>
  <r>
    <n v="28"/>
    <x v="2"/>
    <n v="7"/>
    <x v="3"/>
    <n v="8"/>
    <x v="70"/>
    <d v="1899-12-30T12:00:00"/>
    <x v="15"/>
    <s v="Q07, Central/South Arm confluence"/>
    <s v="San Juan Estuary"/>
    <n v="1"/>
    <x v="9"/>
    <s v="Hatchery"/>
    <x v="3"/>
    <n v="5"/>
    <n v="2"/>
    <n v="3"/>
    <n v="9"/>
    <s v="BS"/>
  </r>
  <r>
    <n v="28"/>
    <x v="2"/>
    <n v="7"/>
    <x v="3"/>
    <n v="8"/>
    <x v="70"/>
    <d v="1899-12-30T12:00:00"/>
    <x v="15"/>
    <s v="Q07, Central/South Arm confluence"/>
    <s v="San Juan Estuary"/>
    <n v="1"/>
    <x v="2"/>
    <s v="Wild"/>
    <x v="1"/>
    <n v="8"/>
    <n v="1"/>
    <n v="5"/>
    <n v="3"/>
    <s v="BS"/>
  </r>
  <r>
    <n v="28"/>
    <x v="2"/>
    <n v="7"/>
    <x v="3"/>
    <n v="8"/>
    <x v="70"/>
    <d v="1899-12-30T12:00:00"/>
    <x v="15"/>
    <s v="Q07, Central/South Arm confluence"/>
    <s v="San Juan Estuary"/>
    <n v="1"/>
    <x v="3"/>
    <s v="Wild"/>
    <x v="1"/>
    <n v="9"/>
    <n v="1"/>
    <n v="5"/>
    <n v="2"/>
    <s v="BS"/>
  </r>
  <r>
    <n v="28"/>
    <x v="2"/>
    <n v="7"/>
    <x v="3"/>
    <n v="8"/>
    <x v="70"/>
    <d v="1899-12-30T12:00:00"/>
    <x v="15"/>
    <s v="Q07, Central/South Arm confluence"/>
    <s v="San Juan Estuary"/>
    <n v="1"/>
    <x v="4"/>
    <s v="Wild"/>
    <x v="2"/>
    <n v="18"/>
    <n v="1"/>
    <n v="4"/>
    <n v="1"/>
    <s v="BS"/>
  </r>
  <r>
    <n v="28"/>
    <x v="2"/>
    <n v="7"/>
    <x v="3"/>
    <n v="8"/>
    <x v="70"/>
    <d v="1899-12-30T12:00:00"/>
    <x v="15"/>
    <s v="Q07, Central/South Arm confluence"/>
    <s v="San Juan Estuary"/>
    <n v="1"/>
    <x v="5"/>
    <s v="Wild"/>
    <x v="2"/>
    <n v="15"/>
    <n v="1"/>
    <n v="4"/>
    <n v="3"/>
    <s v="BS"/>
  </r>
  <r>
    <n v="28"/>
    <x v="2"/>
    <n v="7"/>
    <x v="3"/>
    <n v="8"/>
    <x v="70"/>
    <d v="1899-12-30T12:00:00"/>
    <x v="15"/>
    <s v="Q07, Central/South Arm confluence"/>
    <s v="San Juan Estuary"/>
    <n v="1"/>
    <x v="10"/>
    <s v="Wild"/>
    <x v="2"/>
    <n v="13"/>
    <n v="1"/>
    <n v="4"/>
    <n v="297"/>
    <s v="BS"/>
  </r>
  <r>
    <n v="28"/>
    <x v="2"/>
    <n v="7"/>
    <x v="3"/>
    <n v="8"/>
    <x v="70"/>
    <d v="1899-12-30T13:00:00"/>
    <x v="2"/>
    <s v="South Arm SJ (Old Mill)"/>
    <s v="San Juan Estuary"/>
    <n v="1"/>
    <x v="0"/>
    <s v="Wild"/>
    <x v="0"/>
    <n v="3"/>
    <n v="1"/>
    <n v="2"/>
    <n v="3"/>
    <s v="BS"/>
  </r>
  <r>
    <n v="28"/>
    <x v="2"/>
    <n v="7"/>
    <x v="3"/>
    <n v="8"/>
    <x v="70"/>
    <d v="1899-12-30T13:00:00"/>
    <x v="2"/>
    <s v="South Arm SJ (Old Mill)"/>
    <s v="San Juan Estuary"/>
    <n v="1"/>
    <x v="0"/>
    <s v="Wild"/>
    <x v="3"/>
    <n v="3"/>
    <n v="1"/>
    <n v="3"/>
    <n v="1"/>
    <s v="BS"/>
  </r>
  <r>
    <n v="28"/>
    <x v="2"/>
    <n v="7"/>
    <x v="3"/>
    <n v="8"/>
    <x v="70"/>
    <d v="1899-12-30T13:00:00"/>
    <x v="2"/>
    <s v="South Arm SJ (Old Mill)"/>
    <s v="San Juan Estuary"/>
    <n v="1"/>
    <x v="9"/>
    <s v="Hatchery"/>
    <x v="3"/>
    <n v="5"/>
    <n v="2"/>
    <n v="3"/>
    <n v="2"/>
    <s v="BS"/>
  </r>
  <r>
    <n v="28"/>
    <x v="2"/>
    <n v="7"/>
    <x v="3"/>
    <n v="8"/>
    <x v="70"/>
    <d v="1899-12-30T13:00:00"/>
    <x v="2"/>
    <s v="South Arm SJ (Old Mill)"/>
    <s v="San Juan Estuary"/>
    <n v="1"/>
    <x v="4"/>
    <s v="Wild"/>
    <x v="2"/>
    <n v="18"/>
    <n v="1"/>
    <n v="4"/>
    <n v="3"/>
    <s v="BS"/>
  </r>
  <r>
    <n v="28"/>
    <x v="2"/>
    <n v="7"/>
    <x v="3"/>
    <n v="8"/>
    <x v="70"/>
    <d v="1899-12-30T13:28:00"/>
    <x v="11"/>
    <s v="Q4, u/s of Tanis's template site"/>
    <s v="San Juan Estuary"/>
    <n v="1"/>
    <x v="9"/>
    <s v="Wild"/>
    <x v="0"/>
    <n v="5"/>
    <n v="1"/>
    <n v="2"/>
    <n v="1"/>
    <s v="BS"/>
  </r>
  <r>
    <n v="28"/>
    <x v="2"/>
    <n v="7"/>
    <x v="3"/>
    <n v="8"/>
    <x v="70"/>
    <d v="1899-12-30T13:28:00"/>
    <x v="11"/>
    <s v="Q4, u/s of Tanis's template site"/>
    <s v="San Juan Estuary"/>
    <n v="1"/>
    <x v="0"/>
    <s v="Wild"/>
    <x v="0"/>
    <n v="3"/>
    <n v="1"/>
    <n v="2"/>
    <n v="15"/>
    <s v="BS"/>
  </r>
  <r>
    <n v="28"/>
    <x v="2"/>
    <n v="7"/>
    <x v="3"/>
    <n v="8"/>
    <x v="70"/>
    <d v="1899-12-30T13:28:00"/>
    <x v="11"/>
    <s v="Q4, u/s of Tanis's template site"/>
    <s v="San Juan Estuary"/>
    <n v="1"/>
    <x v="2"/>
    <s v="Wild"/>
    <x v="1"/>
    <n v="8"/>
    <n v="1"/>
    <n v="5"/>
    <n v="2"/>
    <s v="BS"/>
  </r>
  <r>
    <n v="28"/>
    <x v="2"/>
    <n v="7"/>
    <x v="3"/>
    <n v="8"/>
    <x v="70"/>
    <d v="1899-12-30T13:28:00"/>
    <x v="11"/>
    <s v="Q4, u/s of Tanis's template site"/>
    <s v="San Juan Estuary"/>
    <n v="1"/>
    <x v="6"/>
    <s v="Wild"/>
    <x v="2"/>
    <n v="11"/>
    <n v="1"/>
    <n v="4"/>
    <n v="6"/>
    <s v="BS"/>
  </r>
  <r>
    <n v="28"/>
    <x v="2"/>
    <n v="7"/>
    <x v="3"/>
    <n v="8"/>
    <x v="70"/>
    <d v="1899-12-30T13:28:00"/>
    <x v="11"/>
    <s v="Q4, u/s of Tanis's template site"/>
    <s v="San Juan Estuary"/>
    <n v="1"/>
    <x v="10"/>
    <s v="Wild"/>
    <x v="2"/>
    <n v="13"/>
    <n v="1"/>
    <n v="4"/>
    <n v="23"/>
    <s v="BS"/>
  </r>
  <r>
    <n v="28"/>
    <x v="2"/>
    <n v="7"/>
    <x v="3"/>
    <n v="8"/>
    <x v="70"/>
    <d v="1899-12-30T14:00:00"/>
    <x v="15"/>
    <s v="Q07, Central/South Arm confluence"/>
    <s v="San Juan Estuary"/>
    <n v="1"/>
    <x v="0"/>
    <s v="Wild"/>
    <x v="0"/>
    <n v="3"/>
    <n v="1"/>
    <n v="2"/>
    <n v="28"/>
    <s v="BS"/>
  </r>
  <r>
    <n v="28"/>
    <x v="2"/>
    <n v="7"/>
    <x v="3"/>
    <n v="8"/>
    <x v="70"/>
    <d v="1899-12-30T14:00:00"/>
    <x v="15"/>
    <s v="Q07, Central/South Arm confluence"/>
    <s v="San Juan Estuary"/>
    <n v="1"/>
    <x v="2"/>
    <s v="Wild"/>
    <x v="1"/>
    <n v="8"/>
    <n v="1"/>
    <n v="5"/>
    <n v="5"/>
    <s v="BS"/>
  </r>
  <r>
    <n v="28"/>
    <x v="2"/>
    <n v="7"/>
    <x v="3"/>
    <n v="8"/>
    <x v="70"/>
    <d v="1899-12-30T14:00:00"/>
    <x v="15"/>
    <s v="Q07, Central/South Arm confluence"/>
    <s v="San Juan Estuary"/>
    <n v="1"/>
    <x v="3"/>
    <s v="Wild"/>
    <x v="1"/>
    <n v="9"/>
    <n v="1"/>
    <n v="5"/>
    <n v="2"/>
    <s v="BS"/>
  </r>
  <r>
    <n v="28"/>
    <x v="2"/>
    <n v="7"/>
    <x v="3"/>
    <n v="8"/>
    <x v="70"/>
    <d v="1899-12-30T14:07:00"/>
    <x v="38"/>
    <s v="Q09, San Juan mouth"/>
    <s v="San Juan Estuary"/>
    <n v="1"/>
    <x v="0"/>
    <s v="Wild"/>
    <x v="0"/>
    <n v="3"/>
    <n v="1"/>
    <n v="2"/>
    <n v="17"/>
    <s v="BS"/>
  </r>
  <r>
    <n v="28"/>
    <x v="2"/>
    <n v="7"/>
    <x v="3"/>
    <n v="8"/>
    <x v="70"/>
    <d v="1899-12-30T14:07:00"/>
    <x v="38"/>
    <s v="Q09, San Juan mouth"/>
    <s v="San Juan Estuary"/>
    <n v="1"/>
    <x v="0"/>
    <s v="Wild"/>
    <x v="3"/>
    <n v="3"/>
    <n v="1"/>
    <n v="3"/>
    <n v="1"/>
    <s v="BS"/>
  </r>
  <r>
    <n v="28"/>
    <x v="2"/>
    <n v="7"/>
    <x v="3"/>
    <n v="8"/>
    <x v="70"/>
    <d v="1899-12-30T14:07:00"/>
    <x v="38"/>
    <s v="Q09, San Juan mouth"/>
    <s v="San Juan Estuary"/>
    <n v="1"/>
    <x v="2"/>
    <s v="Wild"/>
    <x v="1"/>
    <n v="8"/>
    <n v="1"/>
    <n v="5"/>
    <n v="7"/>
    <s v="BS"/>
  </r>
  <r>
    <n v="28"/>
    <x v="2"/>
    <n v="7"/>
    <x v="3"/>
    <n v="8"/>
    <x v="70"/>
    <d v="1899-12-30T14:07:00"/>
    <x v="38"/>
    <s v="Q09, San Juan mouth"/>
    <s v="San Juan Estuary"/>
    <n v="1"/>
    <x v="3"/>
    <s v="Wild"/>
    <x v="1"/>
    <n v="9"/>
    <n v="1"/>
    <n v="5"/>
    <n v="5"/>
    <s v="BS"/>
  </r>
  <r>
    <n v="28"/>
    <x v="2"/>
    <n v="7"/>
    <x v="3"/>
    <n v="8"/>
    <x v="70"/>
    <d v="1899-12-30T14:07:00"/>
    <x v="38"/>
    <s v="Q09, San Juan mouth"/>
    <s v="San Juan Estuary"/>
    <n v="1"/>
    <x v="4"/>
    <s v="Wild"/>
    <x v="2"/>
    <n v="18"/>
    <n v="1"/>
    <n v="4"/>
    <n v="6"/>
    <s v="BS"/>
  </r>
  <r>
    <n v="28"/>
    <x v="2"/>
    <n v="7"/>
    <x v="3"/>
    <n v="8"/>
    <x v="70"/>
    <d v="1899-12-30T14:07:00"/>
    <x v="38"/>
    <s v="Q09, San Juan mouth"/>
    <s v="San Juan Estuary"/>
    <n v="1"/>
    <x v="5"/>
    <s v="Wild"/>
    <x v="2"/>
    <n v="15"/>
    <n v="1"/>
    <n v="4"/>
    <n v="3"/>
    <s v="BS"/>
  </r>
  <r>
    <n v="28"/>
    <x v="2"/>
    <n v="7"/>
    <x v="3"/>
    <n v="8"/>
    <x v="70"/>
    <d v="1899-12-30T14:07:00"/>
    <x v="38"/>
    <s v="Q09, San Juan mouth"/>
    <s v="San Juan Estuary"/>
    <n v="1"/>
    <x v="10"/>
    <s v="Wild"/>
    <x v="2"/>
    <n v="13"/>
    <n v="1"/>
    <n v="4"/>
    <n v="630"/>
    <s v="BS"/>
  </r>
  <r>
    <n v="28"/>
    <x v="2"/>
    <n v="7"/>
    <x v="3"/>
    <n v="8"/>
    <x v="70"/>
    <d v="1899-12-30T15:35:00"/>
    <x v="15"/>
    <s v="Q07, Central/South Arm confluence"/>
    <s v="San Juan Estuary"/>
    <n v="1"/>
    <x v="3"/>
    <s v="Wild"/>
    <x v="1"/>
    <n v="9"/>
    <n v="1"/>
    <n v="5"/>
    <m/>
    <s v="BS"/>
  </r>
  <r>
    <n v="29"/>
    <x v="2"/>
    <n v="7"/>
    <x v="3"/>
    <n v="15"/>
    <x v="71"/>
    <d v="1899-12-30T09:23:00"/>
    <x v="4"/>
    <s v="Butch's (Gordon R.)"/>
    <s v="Gordon Estuary"/>
    <n v="1"/>
    <x v="9"/>
    <s v="Hatchery"/>
    <x v="3"/>
    <n v="5"/>
    <n v="2"/>
    <n v="3"/>
    <n v="4"/>
    <s v="BS"/>
  </r>
  <r>
    <n v="29"/>
    <x v="2"/>
    <n v="7"/>
    <x v="3"/>
    <n v="15"/>
    <x v="71"/>
    <d v="1899-12-30T09:50:00"/>
    <x v="8"/>
    <s v="Q01, left bank Gordon up from confluence"/>
    <s v="Gordon Estuary"/>
    <n v="1"/>
    <x v="2"/>
    <s v="Wild"/>
    <x v="1"/>
    <n v="8"/>
    <n v="1"/>
    <n v="5"/>
    <n v="6"/>
    <s v="BS"/>
  </r>
  <r>
    <n v="29"/>
    <x v="2"/>
    <n v="7"/>
    <x v="3"/>
    <n v="15"/>
    <x v="71"/>
    <d v="1899-12-30T09:50:00"/>
    <x v="8"/>
    <s v="Q01, left bank Gordon up from confluence"/>
    <s v="Gordon Estuary"/>
    <n v="1"/>
    <x v="4"/>
    <s v="Wild"/>
    <x v="2"/>
    <n v="18"/>
    <n v="1"/>
    <n v="4"/>
    <n v="1"/>
    <s v="BS"/>
  </r>
  <r>
    <n v="29"/>
    <x v="2"/>
    <n v="7"/>
    <x v="3"/>
    <n v="15"/>
    <x v="71"/>
    <d v="1899-12-30T09:50:00"/>
    <x v="8"/>
    <s v="Q01, left bank Gordon up from confluence"/>
    <s v="Gordon Estuary"/>
    <n v="1"/>
    <x v="5"/>
    <s v="Wild"/>
    <x v="2"/>
    <n v="15"/>
    <n v="1"/>
    <n v="4"/>
    <n v="17"/>
    <s v="BS"/>
  </r>
  <r>
    <n v="29"/>
    <x v="2"/>
    <n v="7"/>
    <x v="3"/>
    <n v="15"/>
    <x v="71"/>
    <d v="1899-12-30T09:50:00"/>
    <x v="8"/>
    <s v="Q01, left bank Gordon up from confluence"/>
    <s v="Gordon Estuary"/>
    <n v="1"/>
    <x v="6"/>
    <s v="Wild"/>
    <x v="2"/>
    <n v="11"/>
    <n v="1"/>
    <n v="4"/>
    <n v="1"/>
    <s v="BS"/>
  </r>
  <r>
    <n v="29"/>
    <x v="2"/>
    <n v="7"/>
    <x v="3"/>
    <n v="15"/>
    <x v="71"/>
    <d v="1899-12-30T09:50:00"/>
    <x v="8"/>
    <s v="Q01, left bank Gordon up from confluence"/>
    <s v="Gordon Estuary"/>
    <n v="1"/>
    <x v="9"/>
    <s v="Wild"/>
    <x v="3"/>
    <n v="5"/>
    <n v="1"/>
    <n v="3"/>
    <n v="1"/>
    <s v="BS"/>
  </r>
  <r>
    <n v="29"/>
    <x v="2"/>
    <n v="7"/>
    <x v="3"/>
    <n v="15"/>
    <x v="71"/>
    <d v="1899-12-30T10:10:00"/>
    <x v="9"/>
    <s v="Q Jeff (right bank opposite N. Arm confl.)"/>
    <s v="Gordon Estuary"/>
    <n v="1"/>
    <x v="0"/>
    <s v="Wild"/>
    <x v="0"/>
    <n v="3"/>
    <n v="1"/>
    <n v="2"/>
    <n v="2"/>
    <s v="BS"/>
  </r>
  <r>
    <n v="29"/>
    <x v="2"/>
    <n v="7"/>
    <x v="3"/>
    <n v="15"/>
    <x v="71"/>
    <d v="1899-12-30T10:10:00"/>
    <x v="9"/>
    <s v="Q Jeff (right bank opposite N. Arm confl.)"/>
    <s v="Gordon Estuary"/>
    <n v="1"/>
    <x v="9"/>
    <s v="Wild"/>
    <x v="3"/>
    <n v="5"/>
    <n v="1"/>
    <n v="3"/>
    <n v="2"/>
    <s v="BS"/>
  </r>
  <r>
    <n v="29"/>
    <x v="2"/>
    <n v="7"/>
    <x v="3"/>
    <n v="15"/>
    <x v="71"/>
    <d v="1899-12-30T10:10:00"/>
    <x v="9"/>
    <s v="Q Jeff (right bank opposite N. Arm confl.)"/>
    <s v="Gordon Estuary"/>
    <n v="1"/>
    <x v="2"/>
    <s v="Wild"/>
    <x v="1"/>
    <n v="8"/>
    <n v="1"/>
    <n v="5"/>
    <n v="18"/>
    <s v="BS"/>
  </r>
  <r>
    <n v="29"/>
    <x v="2"/>
    <n v="7"/>
    <x v="3"/>
    <n v="15"/>
    <x v="71"/>
    <d v="1899-12-30T10:10:00"/>
    <x v="9"/>
    <s v="Q Jeff (right bank opposite N. Arm confl.)"/>
    <s v="Gordon Estuary"/>
    <n v="1"/>
    <x v="3"/>
    <s v="Wild"/>
    <x v="1"/>
    <n v="9"/>
    <n v="1"/>
    <n v="5"/>
    <n v="6"/>
    <s v="BS"/>
  </r>
  <r>
    <n v="29"/>
    <x v="2"/>
    <n v="7"/>
    <x v="3"/>
    <n v="15"/>
    <x v="71"/>
    <d v="1899-12-30T10:10:00"/>
    <x v="9"/>
    <s v="Q Jeff (right bank opposite N. Arm confl.)"/>
    <s v="Gordon Estuary"/>
    <n v="1"/>
    <x v="4"/>
    <s v="Wild"/>
    <x v="2"/>
    <n v="18"/>
    <n v="1"/>
    <n v="4"/>
    <n v="3"/>
    <s v="BS"/>
  </r>
  <r>
    <n v="29"/>
    <x v="2"/>
    <n v="7"/>
    <x v="3"/>
    <n v="15"/>
    <x v="71"/>
    <d v="1899-12-30T10:10:00"/>
    <x v="9"/>
    <s v="Q Jeff (right bank opposite N. Arm confl.)"/>
    <s v="Gordon Estuary"/>
    <n v="1"/>
    <x v="5"/>
    <s v="Wild"/>
    <x v="2"/>
    <n v="15"/>
    <n v="1"/>
    <n v="4"/>
    <n v="56"/>
    <s v="BS"/>
  </r>
  <r>
    <n v="29"/>
    <x v="2"/>
    <n v="7"/>
    <x v="3"/>
    <n v="15"/>
    <x v="71"/>
    <d v="1899-12-30T11:00:00"/>
    <x v="0"/>
    <s v="Pacheedah Shores Boat Ramp"/>
    <s v="Gordon Estuary"/>
    <n v="1"/>
    <x v="0"/>
    <s v="Wild"/>
    <x v="0"/>
    <n v="3"/>
    <n v="1"/>
    <n v="2"/>
    <n v="1"/>
    <s v="BS"/>
  </r>
  <r>
    <n v="29"/>
    <x v="2"/>
    <n v="7"/>
    <x v="3"/>
    <n v="15"/>
    <x v="71"/>
    <d v="1899-12-30T11:00:00"/>
    <x v="0"/>
    <s v="Pacheedah Shores Boat Ramp"/>
    <s v="Gordon Estuary"/>
    <n v="1"/>
    <x v="9"/>
    <s v="Wild"/>
    <x v="3"/>
    <n v="5"/>
    <n v="1"/>
    <n v="3"/>
    <n v="1"/>
    <s v="BS"/>
  </r>
  <r>
    <n v="29"/>
    <x v="2"/>
    <n v="7"/>
    <x v="3"/>
    <n v="15"/>
    <x v="71"/>
    <d v="1899-12-30T11:00:00"/>
    <x v="0"/>
    <s v="Pacheedah Shores Boat Ramp"/>
    <s v="Gordon Estuary"/>
    <n v="1"/>
    <x v="10"/>
    <s v="Wild"/>
    <x v="2"/>
    <n v="13"/>
    <n v="1"/>
    <n v="4"/>
    <n v="1000"/>
    <s v="BS"/>
  </r>
  <r>
    <n v="29"/>
    <x v="2"/>
    <n v="7"/>
    <x v="3"/>
    <n v="16"/>
    <x v="72"/>
    <d v="1899-12-30T09:10:00"/>
    <x v="15"/>
    <s v="Q07, Central/South Arm confluence"/>
    <s v="San Juan Estuary"/>
    <n v="1"/>
    <x v="0"/>
    <s v="Wild"/>
    <x v="0"/>
    <n v="3"/>
    <n v="1"/>
    <n v="2"/>
    <n v="10"/>
    <s v="BS"/>
  </r>
  <r>
    <n v="29"/>
    <x v="2"/>
    <n v="7"/>
    <x v="3"/>
    <n v="16"/>
    <x v="72"/>
    <d v="1899-12-30T09:10:00"/>
    <x v="15"/>
    <s v="Q07, Central/South Arm confluence"/>
    <s v="San Juan Estuary"/>
    <n v="1"/>
    <x v="0"/>
    <s v="Wild"/>
    <x v="3"/>
    <n v="3"/>
    <n v="1"/>
    <n v="3"/>
    <n v="4"/>
    <s v="BS"/>
  </r>
  <r>
    <n v="29"/>
    <x v="2"/>
    <n v="7"/>
    <x v="3"/>
    <n v="16"/>
    <x v="72"/>
    <d v="1899-12-30T09:10:00"/>
    <x v="15"/>
    <s v="Q07, Central/South Arm confluence"/>
    <s v="San Juan Estuary"/>
    <n v="1"/>
    <x v="5"/>
    <s v="Wild"/>
    <x v="2"/>
    <n v="15"/>
    <n v="1"/>
    <n v="4"/>
    <n v="6"/>
    <s v="BS"/>
  </r>
  <r>
    <n v="29"/>
    <x v="2"/>
    <n v="7"/>
    <x v="3"/>
    <n v="16"/>
    <x v="72"/>
    <d v="1899-12-30T09:10:00"/>
    <x v="15"/>
    <s v="Q07, Central/South Arm confluence"/>
    <s v="San Juan Estuary"/>
    <n v="1"/>
    <x v="2"/>
    <s v="Wild"/>
    <x v="1"/>
    <n v="8"/>
    <n v="1"/>
    <n v="5"/>
    <n v="6"/>
    <s v="BS"/>
  </r>
  <r>
    <n v="29"/>
    <x v="2"/>
    <n v="7"/>
    <x v="3"/>
    <n v="16"/>
    <x v="72"/>
    <d v="1899-12-30T09:10:00"/>
    <x v="15"/>
    <s v="Q07, Central/South Arm confluence"/>
    <s v="San Juan Estuary"/>
    <n v="1"/>
    <x v="3"/>
    <s v="Wild"/>
    <x v="1"/>
    <n v="9"/>
    <n v="1"/>
    <n v="5"/>
    <n v="2"/>
    <s v="BS"/>
  </r>
  <r>
    <n v="29"/>
    <x v="2"/>
    <n v="7"/>
    <x v="3"/>
    <n v="16"/>
    <x v="72"/>
    <d v="1899-12-30T09:45:00"/>
    <x v="2"/>
    <s v="South Arm SJ (Old Mill)"/>
    <s v="San Juan Estuary"/>
    <n v="1"/>
    <x v="0"/>
    <s v="Wild"/>
    <x v="0"/>
    <n v="3"/>
    <n v="1"/>
    <n v="2"/>
    <n v="2"/>
    <s v="BS"/>
  </r>
  <r>
    <n v="29"/>
    <x v="2"/>
    <n v="7"/>
    <x v="3"/>
    <n v="16"/>
    <x v="72"/>
    <d v="1899-12-30T10:10:00"/>
    <x v="11"/>
    <s v="Q4, u/s of Tanis's template site"/>
    <s v="San Juan Estuary"/>
    <n v="1"/>
    <x v="0"/>
    <s v="Wild"/>
    <x v="0"/>
    <n v="3"/>
    <n v="1"/>
    <n v="2"/>
    <n v="15"/>
    <s v="BS"/>
  </r>
  <r>
    <n v="29"/>
    <x v="2"/>
    <n v="7"/>
    <x v="3"/>
    <n v="16"/>
    <x v="72"/>
    <d v="1899-12-30T10:10:00"/>
    <x v="11"/>
    <s v="Q4, u/s of Tanis's template site"/>
    <s v="San Juan Estuary"/>
    <n v="1"/>
    <x v="2"/>
    <s v="Wild"/>
    <x v="1"/>
    <n v="8"/>
    <n v="1"/>
    <n v="5"/>
    <n v="7"/>
    <s v="BS"/>
  </r>
  <r>
    <n v="29"/>
    <x v="2"/>
    <n v="7"/>
    <x v="3"/>
    <n v="16"/>
    <x v="72"/>
    <d v="1899-12-30T10:10:00"/>
    <x v="11"/>
    <s v="Q4, u/s of Tanis's template site"/>
    <s v="San Juan Estuary"/>
    <n v="1"/>
    <x v="5"/>
    <s v="Wild"/>
    <x v="2"/>
    <n v="15"/>
    <n v="1"/>
    <n v="4"/>
    <n v="1"/>
    <s v="BS"/>
  </r>
  <r>
    <n v="29"/>
    <x v="2"/>
    <n v="7"/>
    <x v="3"/>
    <n v="16"/>
    <x v="72"/>
    <d v="1899-12-30T10:10:00"/>
    <x v="11"/>
    <s v="Q4, u/s of Tanis's template site"/>
    <s v="San Juan Estuary"/>
    <n v="1"/>
    <x v="6"/>
    <s v="Wild"/>
    <x v="2"/>
    <n v="11"/>
    <n v="1"/>
    <n v="4"/>
    <n v="7"/>
    <s v="BS"/>
  </r>
  <r>
    <n v="29"/>
    <x v="2"/>
    <n v="7"/>
    <x v="3"/>
    <n v="16"/>
    <x v="72"/>
    <d v="1899-12-30T10:50:00"/>
    <x v="38"/>
    <s v="Q09, San Juan mouth"/>
    <s v="San Juan Estuary"/>
    <n v="1"/>
    <x v="9"/>
    <s v="Wild"/>
    <x v="3"/>
    <n v="5"/>
    <n v="1"/>
    <n v="3"/>
    <n v="2"/>
    <s v="BS"/>
  </r>
  <r>
    <n v="29"/>
    <x v="2"/>
    <n v="7"/>
    <x v="3"/>
    <n v="16"/>
    <x v="72"/>
    <d v="1899-12-30T10:50:00"/>
    <x v="38"/>
    <s v="Q09, San Juan mouth"/>
    <s v="San Juan Estuary"/>
    <n v="1"/>
    <x v="0"/>
    <s v="Wild"/>
    <x v="0"/>
    <n v="3"/>
    <n v="1"/>
    <n v="2"/>
    <n v="2"/>
    <s v="BS"/>
  </r>
  <r>
    <n v="29"/>
    <x v="2"/>
    <n v="7"/>
    <x v="3"/>
    <n v="16"/>
    <x v="72"/>
    <d v="1899-12-30T10:50:00"/>
    <x v="38"/>
    <s v="Q09, San Juan mouth"/>
    <s v="San Juan Estuary"/>
    <n v="1"/>
    <x v="0"/>
    <s v="Wild"/>
    <x v="3"/>
    <n v="3"/>
    <n v="1"/>
    <n v="3"/>
    <n v="82"/>
    <s v="BS"/>
  </r>
  <r>
    <n v="29"/>
    <x v="2"/>
    <n v="7"/>
    <x v="3"/>
    <n v="16"/>
    <x v="72"/>
    <d v="1899-12-30T10:50:00"/>
    <x v="38"/>
    <s v="Q09, San Juan mouth"/>
    <s v="San Juan Estuary"/>
    <n v="1"/>
    <x v="2"/>
    <s v="Wild"/>
    <x v="1"/>
    <n v="8"/>
    <n v="1"/>
    <n v="5"/>
    <n v="25"/>
    <s v="BS"/>
  </r>
  <r>
    <n v="29"/>
    <x v="2"/>
    <n v="7"/>
    <x v="3"/>
    <n v="16"/>
    <x v="72"/>
    <d v="1899-12-30T10:50:00"/>
    <x v="38"/>
    <s v="Q09, San Juan mouth"/>
    <s v="San Juan Estuary"/>
    <n v="1"/>
    <x v="3"/>
    <s v="Wild"/>
    <x v="1"/>
    <n v="9"/>
    <n v="1"/>
    <n v="5"/>
    <n v="10"/>
    <s v="BS"/>
  </r>
  <r>
    <n v="29"/>
    <x v="2"/>
    <n v="7"/>
    <x v="3"/>
    <n v="16"/>
    <x v="72"/>
    <d v="1899-12-30T10:50:00"/>
    <x v="38"/>
    <s v="Q09, San Juan mouth"/>
    <s v="San Juan Estuary"/>
    <n v="1"/>
    <x v="4"/>
    <s v="Wild"/>
    <x v="2"/>
    <n v="18"/>
    <n v="1"/>
    <n v="4"/>
    <n v="15"/>
    <s v="BS"/>
  </r>
  <r>
    <n v="29"/>
    <x v="2"/>
    <n v="7"/>
    <x v="3"/>
    <n v="16"/>
    <x v="72"/>
    <d v="1899-12-30T10:50:00"/>
    <x v="38"/>
    <s v="Q09, San Juan mouth"/>
    <s v="San Juan Estuary"/>
    <n v="1"/>
    <x v="5"/>
    <s v="Wild"/>
    <x v="2"/>
    <n v="15"/>
    <n v="1"/>
    <n v="4"/>
    <n v="10"/>
    <s v="BS"/>
  </r>
  <r>
    <n v="29"/>
    <x v="2"/>
    <n v="7"/>
    <x v="3"/>
    <n v="16"/>
    <x v="72"/>
    <d v="1899-12-30T10:50:00"/>
    <x v="38"/>
    <s v="Q09, San Juan mouth"/>
    <s v="San Juan Estuary"/>
    <n v="1"/>
    <x v="6"/>
    <s v="Wild"/>
    <x v="2"/>
    <n v="11"/>
    <n v="1"/>
    <n v="4"/>
    <n v="6"/>
    <s v="BS"/>
  </r>
  <r>
    <n v="29"/>
    <x v="2"/>
    <n v="7"/>
    <x v="3"/>
    <n v="16"/>
    <x v="72"/>
    <d v="1899-12-30T10:50:00"/>
    <x v="38"/>
    <s v="Q09, San Juan mouth"/>
    <s v="San Juan Estuary"/>
    <n v="1"/>
    <x v="10"/>
    <s v="Wild"/>
    <x v="2"/>
    <n v="13"/>
    <n v="1"/>
    <n v="4"/>
    <n v="800"/>
    <s v="BS"/>
  </r>
  <r>
    <n v="29"/>
    <x v="2"/>
    <n v="7"/>
    <x v="3"/>
    <n v="16"/>
    <x v="72"/>
    <d v="1899-12-30T13:21:00"/>
    <x v="25"/>
    <s v="Site 6, just upstream of bridge"/>
    <s v="Gordon Estuary"/>
    <n v="1"/>
    <x v="0"/>
    <s v="Wild"/>
    <x v="0"/>
    <n v="3"/>
    <n v="1"/>
    <n v="2"/>
    <n v="35"/>
    <s v="PS"/>
  </r>
  <r>
    <n v="29"/>
    <x v="2"/>
    <n v="7"/>
    <x v="3"/>
    <n v="16"/>
    <x v="72"/>
    <d v="1899-12-30T13:21:00"/>
    <x v="25"/>
    <s v="Site 6, just upstream of bridge"/>
    <s v="Gordon Estuary"/>
    <n v="1"/>
    <x v="2"/>
    <s v="Wild"/>
    <x v="1"/>
    <n v="8"/>
    <n v="1"/>
    <n v="5"/>
    <n v="1"/>
    <s v="PS"/>
  </r>
  <r>
    <n v="29"/>
    <x v="2"/>
    <n v="7"/>
    <x v="3"/>
    <n v="16"/>
    <x v="72"/>
    <d v="1899-12-30T13:21:00"/>
    <x v="25"/>
    <s v="Site 6, just upstream of bridge"/>
    <s v="Gordon Estuary"/>
    <n v="1"/>
    <x v="3"/>
    <s v="Wild"/>
    <x v="1"/>
    <n v="9"/>
    <n v="1"/>
    <n v="5"/>
    <n v="60"/>
    <s v="PS"/>
  </r>
  <r>
    <n v="29"/>
    <x v="2"/>
    <n v="7"/>
    <x v="3"/>
    <n v="16"/>
    <x v="72"/>
    <d v="1899-12-30T14:12:00"/>
    <x v="12"/>
    <s v="Mouth of Site 7 inlet, north side"/>
    <s v="Gordon Estuary"/>
    <n v="1"/>
    <x v="0"/>
    <s v="Wild"/>
    <x v="0"/>
    <n v="3"/>
    <n v="1"/>
    <n v="2"/>
    <n v="2"/>
    <s v="BS"/>
  </r>
  <r>
    <n v="29"/>
    <x v="2"/>
    <n v="7"/>
    <x v="3"/>
    <n v="16"/>
    <x v="72"/>
    <d v="1899-12-30T14:12:00"/>
    <x v="12"/>
    <s v="Mouth of Site 7 inlet, north side"/>
    <s v="Gordon Estuary"/>
    <n v="1"/>
    <x v="9"/>
    <s v="Wild"/>
    <x v="3"/>
    <n v="5"/>
    <n v="1"/>
    <n v="3"/>
    <n v="1"/>
    <s v="BS"/>
  </r>
  <r>
    <n v="29"/>
    <x v="2"/>
    <n v="7"/>
    <x v="3"/>
    <n v="16"/>
    <x v="72"/>
    <d v="1899-12-30T14:12:00"/>
    <x v="12"/>
    <s v="Mouth of Site 7 inlet, north side"/>
    <s v="Gordon Estuary"/>
    <n v="1"/>
    <x v="2"/>
    <s v="Wild"/>
    <x v="1"/>
    <n v="8"/>
    <n v="1"/>
    <n v="5"/>
    <n v="4"/>
    <s v="BS"/>
  </r>
  <r>
    <n v="29"/>
    <x v="2"/>
    <n v="7"/>
    <x v="3"/>
    <n v="16"/>
    <x v="72"/>
    <d v="1899-12-30T14:12:00"/>
    <x v="12"/>
    <s v="Mouth of Site 7 inlet, north side"/>
    <s v="Gordon Estuary"/>
    <n v="1"/>
    <x v="4"/>
    <s v="Wild"/>
    <x v="2"/>
    <n v="18"/>
    <n v="1"/>
    <n v="4"/>
    <n v="3"/>
    <s v="BS"/>
  </r>
  <r>
    <n v="29"/>
    <x v="2"/>
    <n v="7"/>
    <x v="3"/>
    <n v="16"/>
    <x v="72"/>
    <d v="1899-12-30T14:12:00"/>
    <x v="12"/>
    <s v="Mouth of Site 7 inlet, north side"/>
    <s v="Gordon Estuary"/>
    <n v="1"/>
    <x v="5"/>
    <s v="Wild"/>
    <x v="2"/>
    <n v="15"/>
    <n v="1"/>
    <n v="4"/>
    <n v="4"/>
    <s v="BS"/>
  </r>
  <r>
    <n v="29"/>
    <x v="2"/>
    <n v="7"/>
    <x v="3"/>
    <n v="16"/>
    <x v="72"/>
    <d v="1899-12-30T14:12:00"/>
    <x v="12"/>
    <s v="Mouth of Site 7 inlet, north side"/>
    <s v="Gordon Estuary"/>
    <n v="1"/>
    <x v="10"/>
    <s v="Wild"/>
    <x v="2"/>
    <n v="13"/>
    <n v="1"/>
    <n v="4"/>
    <n v="35"/>
    <s v="BS"/>
  </r>
  <r>
    <n v="29"/>
    <x v="2"/>
    <n v="7"/>
    <x v="3"/>
    <n v="16"/>
    <x v="72"/>
    <d v="1899-12-30T14:40:00"/>
    <x v="20"/>
    <s v="On point at confluence of N. Arm and Brown's Slough"/>
    <s v="Gordon Estuary"/>
    <n v="1"/>
    <x v="2"/>
    <s v="Wild"/>
    <x v="1"/>
    <n v="8"/>
    <n v="1"/>
    <n v="5"/>
    <n v="6"/>
    <s v="BS"/>
  </r>
  <r>
    <n v="29"/>
    <x v="2"/>
    <n v="7"/>
    <x v="3"/>
    <n v="16"/>
    <x v="72"/>
    <d v="1899-12-30T14:40:00"/>
    <x v="20"/>
    <s v="On point at confluence of N. Arm and Brown's Slough"/>
    <s v="Gordon Estuary"/>
    <n v="1"/>
    <x v="5"/>
    <s v="Wild"/>
    <x v="2"/>
    <n v="15"/>
    <n v="1"/>
    <n v="4"/>
    <n v="7"/>
    <s v="BS"/>
  </r>
  <r>
    <n v="29"/>
    <x v="2"/>
    <n v="7"/>
    <x v="3"/>
    <n v="16"/>
    <x v="72"/>
    <d v="1899-12-30T14:40:00"/>
    <x v="20"/>
    <s v="On point at confluence of N. Arm and Brown's Slough"/>
    <s v="Gordon Estuary"/>
    <n v="1"/>
    <x v="6"/>
    <s v="Wild"/>
    <x v="2"/>
    <n v="11"/>
    <n v="1"/>
    <n v="4"/>
    <n v="6"/>
    <s v="BS"/>
  </r>
  <r>
    <n v="29"/>
    <x v="2"/>
    <n v="7"/>
    <x v="3"/>
    <n v="16"/>
    <x v="72"/>
    <d v="1899-12-30T14:40:00"/>
    <x v="20"/>
    <s v="On point at confluence of N. Arm and Brown's Slough"/>
    <s v="Gordon Estuary"/>
    <n v="1"/>
    <x v="10"/>
    <s v="Wild"/>
    <x v="2"/>
    <n v="13"/>
    <n v="1"/>
    <n v="4"/>
    <n v="20"/>
    <s v="BS"/>
  </r>
  <r>
    <n v="29"/>
    <x v="2"/>
    <n v="7"/>
    <x v="3"/>
    <n v="16"/>
    <x v="72"/>
    <d v="1899-12-30T14:40:00"/>
    <x v="20"/>
    <s v="On point at confluence of N. Arm and Brown's Slough"/>
    <s v="Gordon Estuary"/>
    <n v="1"/>
    <x v="8"/>
    <s v="Wild"/>
    <x v="1"/>
    <n v="14"/>
    <n v="1"/>
    <n v="5"/>
    <n v="2"/>
    <s v="BS"/>
  </r>
  <r>
    <n v="29"/>
    <x v="2"/>
    <n v="7"/>
    <x v="3"/>
    <n v="16"/>
    <x v="72"/>
    <d v="1899-12-30T15:00:00"/>
    <x v="22"/>
    <s v="Site 5 main channel where stump sland channel comes in"/>
    <s v="Gordon Estuary"/>
    <n v="1"/>
    <x v="0"/>
    <s v="Wild"/>
    <x v="0"/>
    <n v="3"/>
    <n v="1"/>
    <n v="2"/>
    <n v="45"/>
    <s v="PS"/>
  </r>
  <r>
    <n v="29"/>
    <x v="2"/>
    <n v="7"/>
    <x v="3"/>
    <n v="16"/>
    <x v="72"/>
    <d v="1899-12-30T15:00:00"/>
    <x v="22"/>
    <s v="Site 5 main channel where stump sland channel comes in"/>
    <s v="Gordon Estuary"/>
    <n v="1"/>
    <x v="0"/>
    <s v="Wild"/>
    <x v="3"/>
    <n v="3"/>
    <n v="1"/>
    <n v="3"/>
    <n v="4"/>
    <s v="PS"/>
  </r>
  <r>
    <n v="29"/>
    <x v="2"/>
    <n v="7"/>
    <x v="3"/>
    <n v="16"/>
    <x v="72"/>
    <d v="1899-12-30T15:00:00"/>
    <x v="22"/>
    <s v="Site 5 main channel where stump sland channel comes in"/>
    <s v="Gordon Estuary"/>
    <n v="1"/>
    <x v="2"/>
    <s v="Wild"/>
    <x v="1"/>
    <n v="8"/>
    <n v="1"/>
    <n v="5"/>
    <n v="10"/>
    <s v="PS"/>
  </r>
  <r>
    <n v="29"/>
    <x v="2"/>
    <n v="7"/>
    <x v="3"/>
    <n v="16"/>
    <x v="72"/>
    <d v="1899-12-30T15:00:00"/>
    <x v="22"/>
    <s v="Site 5 main channel where stump sland channel comes in"/>
    <s v="Gordon Estuary"/>
    <n v="1"/>
    <x v="3"/>
    <s v="Wild"/>
    <x v="1"/>
    <n v="9"/>
    <n v="1"/>
    <n v="5"/>
    <n v="200"/>
    <s v="PS"/>
  </r>
  <r>
    <n v="29"/>
    <x v="2"/>
    <n v="7"/>
    <x v="3"/>
    <n v="16"/>
    <x v="72"/>
    <d v="1899-12-30T15:46:00"/>
    <x v="35"/>
    <s v="Gravel bar on Gordon at Site 1"/>
    <s v="Gordon Estuary"/>
    <n v="1"/>
    <x v="0"/>
    <s v="Wild"/>
    <x v="0"/>
    <n v="3"/>
    <n v="1"/>
    <n v="2"/>
    <n v="89"/>
    <s v="BS"/>
  </r>
  <r>
    <n v="29"/>
    <x v="2"/>
    <n v="7"/>
    <x v="3"/>
    <n v="16"/>
    <x v="72"/>
    <d v="1899-12-30T15:46:00"/>
    <x v="35"/>
    <s v="Gravel bar on Gordon at Site 1"/>
    <s v="Gordon Estuary"/>
    <n v="1"/>
    <x v="0"/>
    <s v="Wild"/>
    <x v="3"/>
    <n v="3"/>
    <n v="1"/>
    <n v="3"/>
    <n v="24"/>
    <s v="BS"/>
  </r>
  <r>
    <n v="29"/>
    <x v="2"/>
    <n v="7"/>
    <x v="3"/>
    <n v="16"/>
    <x v="72"/>
    <d v="1899-12-30T15:46:00"/>
    <x v="35"/>
    <s v="Gravel bar on Gordon at Site 1"/>
    <s v="Gordon Estuary"/>
    <n v="1"/>
    <x v="2"/>
    <s v="Wild"/>
    <x v="1"/>
    <n v="8"/>
    <n v="1"/>
    <n v="5"/>
    <n v="40"/>
    <s v="BS"/>
  </r>
  <r>
    <n v="29"/>
    <x v="2"/>
    <n v="7"/>
    <x v="3"/>
    <n v="16"/>
    <x v="72"/>
    <d v="1899-12-30T15:46:00"/>
    <x v="35"/>
    <s v="Gravel bar on Gordon at Site 1"/>
    <s v="Gordon Estuary"/>
    <n v="1"/>
    <x v="5"/>
    <s v="Wild"/>
    <x v="2"/>
    <n v="15"/>
    <n v="1"/>
    <n v="4"/>
    <n v="10"/>
    <s v="BS"/>
  </r>
  <r>
    <n v="29"/>
    <x v="2"/>
    <n v="7"/>
    <x v="3"/>
    <n v="16"/>
    <x v="72"/>
    <d v="1899-12-30T15:46:00"/>
    <x v="35"/>
    <s v="Gravel bar on Gordon at Site 1"/>
    <s v="Gordon Estuary"/>
    <n v="1"/>
    <x v="10"/>
    <s v="Wild"/>
    <x v="2"/>
    <n v="13"/>
    <n v="1"/>
    <n v="4"/>
    <n v="5"/>
    <s v="BS"/>
  </r>
  <r>
    <n v="30"/>
    <x v="2"/>
    <n v="7"/>
    <x v="3"/>
    <n v="22"/>
    <x v="73"/>
    <d v="1899-12-30T08:25:00"/>
    <x v="25"/>
    <s v="Site 6, just upstream of bridge"/>
    <s v="Gordon Estuary"/>
    <n v="1"/>
    <x v="0"/>
    <s v="Wild"/>
    <x v="0"/>
    <n v="3"/>
    <n v="1"/>
    <n v="2"/>
    <n v="24"/>
    <s v="PS"/>
  </r>
  <r>
    <n v="30"/>
    <x v="2"/>
    <n v="7"/>
    <x v="3"/>
    <n v="22"/>
    <x v="73"/>
    <d v="1899-12-30T08:25:00"/>
    <x v="25"/>
    <s v="Site 6, just upstream of bridge"/>
    <s v="Gordon Estuary"/>
    <n v="1"/>
    <x v="0"/>
    <s v="Wild"/>
    <x v="3"/>
    <n v="3"/>
    <n v="1"/>
    <n v="3"/>
    <n v="5"/>
    <s v="PS"/>
  </r>
  <r>
    <n v="30"/>
    <x v="2"/>
    <n v="7"/>
    <x v="3"/>
    <n v="22"/>
    <x v="73"/>
    <d v="1899-12-30T08:25:00"/>
    <x v="25"/>
    <s v="Site 6, just upstream of bridge"/>
    <s v="Gordon Estuary"/>
    <n v="1"/>
    <x v="2"/>
    <s v="Wild"/>
    <x v="1"/>
    <n v="8"/>
    <n v="1"/>
    <n v="5"/>
    <n v="6"/>
    <s v="PS"/>
  </r>
  <r>
    <n v="30"/>
    <x v="2"/>
    <n v="7"/>
    <x v="3"/>
    <n v="22"/>
    <x v="73"/>
    <d v="1899-12-30T08:25:00"/>
    <x v="25"/>
    <s v="Site 6, just upstream of bridge"/>
    <s v="Gordon Estuary"/>
    <n v="1"/>
    <x v="3"/>
    <s v="Wild"/>
    <x v="1"/>
    <n v="9"/>
    <n v="1"/>
    <n v="5"/>
    <n v="75"/>
    <s v="PS"/>
  </r>
  <r>
    <n v="30"/>
    <x v="2"/>
    <n v="7"/>
    <x v="3"/>
    <n v="22"/>
    <x v="73"/>
    <d v="1899-12-30T09:00:00"/>
    <x v="36"/>
    <s v="Site 6, straight channel"/>
    <s v="Gordon Estuary"/>
    <n v="1"/>
    <x v="0"/>
    <s v="Wild"/>
    <x v="0"/>
    <n v="3"/>
    <n v="1"/>
    <n v="2"/>
    <n v="5"/>
    <s v="PS"/>
  </r>
  <r>
    <n v="30"/>
    <x v="2"/>
    <n v="7"/>
    <x v="3"/>
    <n v="22"/>
    <x v="73"/>
    <d v="1899-12-30T09:00:00"/>
    <x v="36"/>
    <s v="Site 6, straight channel"/>
    <s v="Gordon Estuary"/>
    <n v="1"/>
    <x v="3"/>
    <s v="Wild"/>
    <x v="1"/>
    <n v="9"/>
    <n v="1"/>
    <n v="5"/>
    <n v="20"/>
    <s v="PS"/>
  </r>
  <r>
    <n v="30"/>
    <x v="2"/>
    <n v="7"/>
    <x v="3"/>
    <n v="22"/>
    <x v="73"/>
    <d v="1899-12-30T10:01:00"/>
    <x v="8"/>
    <s v="Q01, left bank Gordon up from confluence"/>
    <s v="Gordon Estuary"/>
    <n v="1"/>
    <x v="0"/>
    <s v="Wild"/>
    <x v="0"/>
    <n v="3"/>
    <n v="1"/>
    <n v="2"/>
    <n v="4"/>
    <s v="BS"/>
  </r>
  <r>
    <n v="30"/>
    <x v="2"/>
    <n v="7"/>
    <x v="3"/>
    <n v="22"/>
    <x v="73"/>
    <d v="1899-12-30T10:01:00"/>
    <x v="8"/>
    <s v="Q01, left bank Gordon up from confluence"/>
    <s v="Gordon Estuary"/>
    <n v="1"/>
    <x v="0"/>
    <s v="Wild"/>
    <x v="3"/>
    <n v="3"/>
    <n v="1"/>
    <n v="3"/>
    <n v="3"/>
    <s v="BS"/>
  </r>
  <r>
    <n v="30"/>
    <x v="2"/>
    <n v="7"/>
    <x v="3"/>
    <n v="22"/>
    <x v="73"/>
    <d v="1899-12-30T10:01:00"/>
    <x v="8"/>
    <s v="Q01, left bank Gordon up from confluence"/>
    <s v="Gordon Estuary"/>
    <n v="1"/>
    <x v="2"/>
    <s v="Wild"/>
    <x v="1"/>
    <n v="8"/>
    <n v="1"/>
    <n v="5"/>
    <n v="6"/>
    <s v="BS"/>
  </r>
  <r>
    <n v="30"/>
    <x v="2"/>
    <n v="7"/>
    <x v="3"/>
    <n v="22"/>
    <x v="73"/>
    <d v="1899-12-30T10:01:00"/>
    <x v="8"/>
    <s v="Q01, left bank Gordon up from confluence"/>
    <s v="Gordon Estuary"/>
    <n v="1"/>
    <x v="4"/>
    <s v="Wild"/>
    <x v="2"/>
    <n v="18"/>
    <n v="1"/>
    <n v="4"/>
    <n v="1"/>
    <s v="BS"/>
  </r>
  <r>
    <n v="30"/>
    <x v="2"/>
    <n v="7"/>
    <x v="3"/>
    <n v="22"/>
    <x v="73"/>
    <d v="1899-12-30T10:01:00"/>
    <x v="8"/>
    <s v="Q01, left bank Gordon up from confluence"/>
    <s v="Gordon Estuary"/>
    <n v="1"/>
    <x v="5"/>
    <s v="Wild"/>
    <x v="2"/>
    <n v="15"/>
    <n v="1"/>
    <n v="4"/>
    <n v="7"/>
    <s v="BS"/>
  </r>
  <r>
    <n v="30"/>
    <x v="2"/>
    <n v="7"/>
    <x v="3"/>
    <n v="22"/>
    <x v="73"/>
    <d v="1899-12-30T10:30:00"/>
    <x v="21"/>
    <s v="Site 5 main channel half way up"/>
    <s v="Gordon Estuary"/>
    <n v="1"/>
    <x v="0"/>
    <s v="Wild"/>
    <x v="0"/>
    <n v="3"/>
    <n v="1"/>
    <n v="2"/>
    <n v="47"/>
    <s v="PS"/>
  </r>
  <r>
    <n v="30"/>
    <x v="2"/>
    <n v="7"/>
    <x v="3"/>
    <n v="22"/>
    <x v="73"/>
    <d v="1899-12-30T10:30:00"/>
    <x v="21"/>
    <s v="Site 5 main channel half way up"/>
    <s v="Gordon Estuary"/>
    <n v="1"/>
    <x v="0"/>
    <s v="Wild"/>
    <x v="3"/>
    <n v="3"/>
    <n v="1"/>
    <n v="3"/>
    <n v="3"/>
    <s v="PS"/>
  </r>
  <r>
    <n v="30"/>
    <x v="2"/>
    <n v="7"/>
    <x v="3"/>
    <n v="22"/>
    <x v="73"/>
    <d v="1899-12-30T10:30:00"/>
    <x v="21"/>
    <s v="Site 5 main channel half way up"/>
    <s v="Gordon Estuary"/>
    <n v="1"/>
    <x v="2"/>
    <s v="Wild"/>
    <x v="1"/>
    <n v="8"/>
    <n v="1"/>
    <n v="5"/>
    <n v="6"/>
    <s v="PS"/>
  </r>
  <r>
    <n v="30"/>
    <x v="2"/>
    <n v="7"/>
    <x v="3"/>
    <n v="22"/>
    <x v="73"/>
    <d v="1899-12-30T10:30:00"/>
    <x v="21"/>
    <s v="Site 5 main channel half way up"/>
    <s v="Gordon Estuary"/>
    <n v="1"/>
    <x v="3"/>
    <s v="Wild"/>
    <x v="1"/>
    <n v="9"/>
    <n v="1"/>
    <n v="5"/>
    <n v="150"/>
    <s v="PS"/>
  </r>
  <r>
    <n v="30"/>
    <x v="2"/>
    <n v="7"/>
    <x v="3"/>
    <n v="22"/>
    <x v="73"/>
    <d v="1899-12-30T12:39:00"/>
    <x v="4"/>
    <s v="Butch's (Gordon R.)"/>
    <s v="Gordon Estuary"/>
    <n v="1"/>
    <x v="9"/>
    <s v="Wild"/>
    <x v="3"/>
    <n v="5"/>
    <n v="1"/>
    <n v="3"/>
    <n v="6"/>
    <s v="BS"/>
  </r>
  <r>
    <n v="30"/>
    <x v="2"/>
    <n v="7"/>
    <x v="3"/>
    <n v="22"/>
    <x v="73"/>
    <d v="1899-12-30T12:39:00"/>
    <x v="4"/>
    <s v="Butch's (Gordon R.)"/>
    <s v="Gordon Estuary"/>
    <n v="1"/>
    <x v="2"/>
    <s v="Wild"/>
    <x v="1"/>
    <n v="8"/>
    <n v="1"/>
    <n v="5"/>
    <n v="2"/>
    <s v="BS"/>
  </r>
  <r>
    <n v="30"/>
    <x v="2"/>
    <n v="7"/>
    <x v="3"/>
    <n v="22"/>
    <x v="73"/>
    <d v="1899-12-30T12:39:00"/>
    <x v="4"/>
    <s v="Butch's (Gordon R.)"/>
    <s v="Gordon Estuary"/>
    <n v="1"/>
    <x v="4"/>
    <s v="Wild"/>
    <x v="2"/>
    <n v="18"/>
    <n v="1"/>
    <n v="4"/>
    <n v="2"/>
    <s v="BS"/>
  </r>
  <r>
    <n v="30"/>
    <x v="2"/>
    <n v="7"/>
    <x v="3"/>
    <n v="22"/>
    <x v="73"/>
    <d v="1899-12-30T13:13:00"/>
    <x v="35"/>
    <s v="Gravel bar on Gordon at Site 1"/>
    <s v="Gordon Estuary"/>
    <n v="1"/>
    <x v="0"/>
    <s v="Wild"/>
    <x v="0"/>
    <n v="3"/>
    <n v="1"/>
    <n v="2"/>
    <n v="18"/>
    <s v="BS"/>
  </r>
  <r>
    <n v="30"/>
    <x v="2"/>
    <n v="7"/>
    <x v="3"/>
    <n v="22"/>
    <x v="73"/>
    <d v="1899-12-30T13:13:00"/>
    <x v="35"/>
    <s v="Gravel bar on Gordon at Site 1"/>
    <s v="Gordon Estuary"/>
    <n v="1"/>
    <x v="2"/>
    <s v="Wild"/>
    <x v="1"/>
    <n v="8"/>
    <n v="1"/>
    <n v="5"/>
    <n v="12"/>
    <s v="BS"/>
  </r>
  <r>
    <n v="30"/>
    <x v="2"/>
    <n v="7"/>
    <x v="3"/>
    <n v="22"/>
    <x v="73"/>
    <d v="1899-12-30T13:13:00"/>
    <x v="35"/>
    <s v="Gravel bar on Gordon at Site 1"/>
    <s v="Gordon Estuary"/>
    <n v="1"/>
    <x v="3"/>
    <s v="Wild"/>
    <x v="1"/>
    <n v="9"/>
    <n v="1"/>
    <n v="5"/>
    <n v="75"/>
    <s v="BS"/>
  </r>
  <r>
    <n v="30"/>
    <x v="2"/>
    <n v="7"/>
    <x v="3"/>
    <n v="22"/>
    <x v="73"/>
    <d v="1899-12-30T13:13:00"/>
    <x v="35"/>
    <s v="Gravel bar on Gordon at Site 1"/>
    <s v="Gordon Estuary"/>
    <n v="1"/>
    <x v="5"/>
    <s v="Wild"/>
    <x v="2"/>
    <n v="15"/>
    <n v="1"/>
    <n v="4"/>
    <n v="5"/>
    <s v="BS"/>
  </r>
  <r>
    <n v="30"/>
    <x v="2"/>
    <n v="7"/>
    <x v="3"/>
    <n v="22"/>
    <x v="73"/>
    <d v="1899-12-30T14:00:00"/>
    <x v="25"/>
    <s v="Site 6, just upstream of bridge"/>
    <s v="Gordon Estuary"/>
    <n v="1"/>
    <x v="0"/>
    <s v="Wild"/>
    <x v="0"/>
    <n v="3"/>
    <n v="1"/>
    <n v="2"/>
    <n v="32"/>
    <s v="PS"/>
  </r>
  <r>
    <n v="30"/>
    <x v="2"/>
    <n v="7"/>
    <x v="3"/>
    <n v="22"/>
    <x v="73"/>
    <d v="1899-12-30T14:00:00"/>
    <x v="25"/>
    <s v="Site 6, just upstream of bridge"/>
    <s v="Gordon Estuary"/>
    <n v="1"/>
    <x v="0"/>
    <s v="Wild"/>
    <x v="3"/>
    <n v="3"/>
    <n v="1"/>
    <n v="3"/>
    <n v="1"/>
    <s v="PS"/>
  </r>
  <r>
    <n v="30"/>
    <x v="2"/>
    <n v="7"/>
    <x v="3"/>
    <n v="22"/>
    <x v="73"/>
    <d v="1899-12-30T14:00:00"/>
    <x v="25"/>
    <s v="Site 6, just upstream of bridge"/>
    <s v="Gordon Estuary"/>
    <n v="1"/>
    <x v="2"/>
    <s v="Wild"/>
    <x v="1"/>
    <n v="8"/>
    <n v="1"/>
    <n v="5"/>
    <n v="3"/>
    <s v="PS"/>
  </r>
  <r>
    <n v="30"/>
    <x v="2"/>
    <n v="7"/>
    <x v="3"/>
    <n v="22"/>
    <x v="73"/>
    <d v="1899-12-30T14:33:00"/>
    <x v="20"/>
    <s v="On point at confluence of N. Arm and Brown's Slough"/>
    <s v="Gordon Estuary"/>
    <n v="1"/>
    <x v="9"/>
    <s v="Wild"/>
    <x v="3"/>
    <n v="5"/>
    <n v="1"/>
    <n v="3"/>
    <n v="5"/>
    <s v="BS"/>
  </r>
  <r>
    <n v="30"/>
    <x v="2"/>
    <n v="7"/>
    <x v="3"/>
    <n v="22"/>
    <x v="73"/>
    <d v="1899-12-30T14:33:00"/>
    <x v="20"/>
    <s v="On point at confluence of N. Arm and Brown's Slough"/>
    <s v="Gordon Estuary"/>
    <n v="1"/>
    <x v="2"/>
    <s v="Wild"/>
    <x v="1"/>
    <n v="8"/>
    <n v="1"/>
    <n v="5"/>
    <n v="3"/>
    <s v="BS"/>
  </r>
  <r>
    <n v="30"/>
    <x v="2"/>
    <n v="7"/>
    <x v="3"/>
    <n v="22"/>
    <x v="73"/>
    <d v="1899-12-30T14:33:00"/>
    <x v="20"/>
    <s v="On point at confluence of N. Arm and Brown's Slough"/>
    <s v="Gordon Estuary"/>
    <n v="1"/>
    <x v="3"/>
    <s v="Wild"/>
    <x v="1"/>
    <n v="9"/>
    <n v="1"/>
    <n v="5"/>
    <n v="1"/>
    <s v="BS"/>
  </r>
  <r>
    <n v="30"/>
    <x v="2"/>
    <n v="7"/>
    <x v="3"/>
    <n v="22"/>
    <x v="73"/>
    <d v="1899-12-30T14:33:00"/>
    <x v="20"/>
    <s v="On point at confluence of N. Arm and Brown's Slough"/>
    <s v="Gordon Estuary"/>
    <n v="1"/>
    <x v="4"/>
    <s v="Wild"/>
    <x v="2"/>
    <n v="18"/>
    <n v="1"/>
    <n v="4"/>
    <n v="4"/>
    <s v="BS"/>
  </r>
  <r>
    <n v="30"/>
    <x v="2"/>
    <n v="7"/>
    <x v="3"/>
    <n v="22"/>
    <x v="73"/>
    <d v="1899-12-30T14:33:00"/>
    <x v="20"/>
    <s v="On point at confluence of N. Arm and Brown's Slough"/>
    <s v="Gordon Estuary"/>
    <n v="1"/>
    <x v="5"/>
    <s v="Wild"/>
    <x v="2"/>
    <n v="15"/>
    <n v="1"/>
    <n v="4"/>
    <n v="6"/>
    <s v="BS"/>
  </r>
  <r>
    <n v="30"/>
    <x v="2"/>
    <n v="7"/>
    <x v="3"/>
    <n v="22"/>
    <x v="73"/>
    <d v="1899-12-30T14:33:00"/>
    <x v="20"/>
    <s v="On point at confluence of N. Arm and Brown's Slough"/>
    <s v="Gordon Estuary"/>
    <n v="1"/>
    <x v="6"/>
    <s v="Wild"/>
    <x v="2"/>
    <n v="11"/>
    <n v="1"/>
    <n v="4"/>
    <n v="2"/>
    <s v="BS"/>
  </r>
  <r>
    <n v="30"/>
    <x v="2"/>
    <n v="7"/>
    <x v="3"/>
    <n v="22"/>
    <x v="73"/>
    <d v="1899-12-30T14:33:00"/>
    <x v="20"/>
    <s v="On point at confluence of N. Arm and Brown's Slough"/>
    <s v="Gordon Estuary"/>
    <n v="1"/>
    <x v="11"/>
    <s v="Wild"/>
    <x v="2"/>
    <n v="20"/>
    <n v="1"/>
    <n v="4"/>
    <n v="18"/>
    <s v="BS"/>
  </r>
  <r>
    <n v="30"/>
    <x v="2"/>
    <n v="7"/>
    <x v="3"/>
    <n v="22"/>
    <x v="73"/>
    <d v="1899-12-30T15:00:00"/>
    <x v="12"/>
    <s v="Mouth of Site 7 inlet, north side"/>
    <s v="Gordon Estuary"/>
    <n v="1"/>
    <x v="0"/>
    <s v="Wild"/>
    <x v="0"/>
    <n v="3"/>
    <n v="1"/>
    <n v="2"/>
    <n v="2"/>
    <s v="BS"/>
  </r>
  <r>
    <n v="30"/>
    <x v="2"/>
    <n v="7"/>
    <x v="3"/>
    <n v="22"/>
    <x v="73"/>
    <d v="1899-12-30T15:00:00"/>
    <x v="12"/>
    <s v="Mouth of Site 7 inlet, north side"/>
    <s v="Gordon Estuary"/>
    <n v="1"/>
    <x v="0"/>
    <s v="Wild"/>
    <x v="3"/>
    <n v="3"/>
    <n v="1"/>
    <n v="3"/>
    <n v="8"/>
    <s v="BS"/>
  </r>
  <r>
    <n v="30"/>
    <x v="2"/>
    <n v="7"/>
    <x v="3"/>
    <n v="22"/>
    <x v="73"/>
    <d v="1899-12-30T15:00:00"/>
    <x v="12"/>
    <s v="Mouth of Site 7 inlet, north side"/>
    <s v="Gordon Estuary"/>
    <n v="1"/>
    <x v="2"/>
    <s v="Wild"/>
    <x v="1"/>
    <n v="8"/>
    <n v="1"/>
    <n v="5"/>
    <n v="3"/>
    <s v="BS"/>
  </r>
  <r>
    <n v="30"/>
    <x v="2"/>
    <n v="7"/>
    <x v="3"/>
    <n v="22"/>
    <x v="73"/>
    <d v="1899-12-30T15:00:00"/>
    <x v="12"/>
    <s v="Mouth of Site 7 inlet, north side"/>
    <s v="Gordon Estuary"/>
    <n v="1"/>
    <x v="4"/>
    <s v="Wild"/>
    <x v="2"/>
    <n v="18"/>
    <n v="1"/>
    <n v="4"/>
    <n v="6"/>
    <s v="BS"/>
  </r>
  <r>
    <n v="30"/>
    <x v="2"/>
    <n v="7"/>
    <x v="3"/>
    <n v="22"/>
    <x v="73"/>
    <d v="1899-12-30T15:00:00"/>
    <x v="12"/>
    <s v="Mouth of Site 7 inlet, north side"/>
    <s v="Gordon Estuary"/>
    <n v="1"/>
    <x v="5"/>
    <s v="Wild"/>
    <x v="2"/>
    <n v="15"/>
    <n v="1"/>
    <n v="4"/>
    <n v="12"/>
    <s v="BS"/>
  </r>
  <r>
    <n v="30"/>
    <x v="2"/>
    <n v="7"/>
    <x v="3"/>
    <n v="22"/>
    <x v="73"/>
    <d v="1899-12-30T15:00:00"/>
    <x v="12"/>
    <s v="Mouth of Site 7 inlet, north side"/>
    <s v="Gordon Estuary"/>
    <n v="1"/>
    <x v="6"/>
    <s v="Wild"/>
    <x v="2"/>
    <n v="11"/>
    <n v="1"/>
    <n v="4"/>
    <n v="1"/>
    <s v="BS"/>
  </r>
  <r>
    <n v="30"/>
    <x v="2"/>
    <n v="7"/>
    <x v="3"/>
    <n v="22"/>
    <x v="73"/>
    <d v="1899-12-30T15:00:00"/>
    <x v="12"/>
    <s v="Mouth of Site 7 inlet, north side"/>
    <s v="Gordon Estuary"/>
    <n v="1"/>
    <x v="10"/>
    <s v="Wild"/>
    <x v="2"/>
    <n v="13"/>
    <n v="1"/>
    <n v="4"/>
    <n v="90"/>
    <s v="BS"/>
  </r>
  <r>
    <n v="30"/>
    <x v="2"/>
    <n v="7"/>
    <x v="3"/>
    <n v="22"/>
    <x v="73"/>
    <d v="1899-12-30T15:00:00"/>
    <x v="12"/>
    <s v="Mouth of Site 7 inlet, north side"/>
    <s v="Gordon Estuary"/>
    <n v="1"/>
    <x v="11"/>
    <s v="Wild"/>
    <x v="2"/>
    <n v="20"/>
    <n v="1"/>
    <n v="4"/>
    <n v="1"/>
    <s v="BS"/>
  </r>
  <r>
    <n v="30"/>
    <x v="2"/>
    <n v="7"/>
    <x v="3"/>
    <n v="22"/>
    <x v="73"/>
    <d v="1899-12-30T15:00:00"/>
    <x v="12"/>
    <s v="Mouth of Site 7 inlet, north side"/>
    <s v="Gordon Estuary"/>
    <n v="1"/>
    <x v="16"/>
    <s v="Wild"/>
    <x v="2"/>
    <n v="21"/>
    <n v="1"/>
    <n v="4"/>
    <n v="2"/>
    <s v="BS"/>
  </r>
  <r>
    <n v="30"/>
    <x v="2"/>
    <n v="7"/>
    <x v="3"/>
    <n v="22"/>
    <x v="73"/>
    <d v="1899-12-30T15:00:00"/>
    <x v="12"/>
    <s v="Mouth of Site 7 inlet, north side"/>
    <s v="Gordon Estuary"/>
    <n v="1"/>
    <x v="12"/>
    <s v="Wild"/>
    <x v="2"/>
    <n v="25"/>
    <n v="1"/>
    <n v="4"/>
    <n v="44"/>
    <s v="BS"/>
  </r>
  <r>
    <n v="30"/>
    <x v="2"/>
    <n v="7"/>
    <x v="3"/>
    <n v="23"/>
    <x v="74"/>
    <d v="1899-12-30T11:02:00"/>
    <x v="9"/>
    <s v="Q Jeff (right bank opposite N. Arm confl.)"/>
    <s v="Gordon Estuary"/>
    <n v="1"/>
    <x v="0"/>
    <s v="Wild"/>
    <x v="0"/>
    <n v="3"/>
    <n v="1"/>
    <n v="2"/>
    <n v="4"/>
    <s v="BS"/>
  </r>
  <r>
    <n v="30"/>
    <x v="2"/>
    <n v="7"/>
    <x v="3"/>
    <n v="23"/>
    <x v="74"/>
    <d v="1899-12-30T11:02:00"/>
    <x v="9"/>
    <s v="Q Jeff (right bank opposite N. Arm confl.)"/>
    <s v="Gordon Estuary"/>
    <n v="1"/>
    <x v="0"/>
    <s v="Wild"/>
    <x v="3"/>
    <n v="3"/>
    <n v="1"/>
    <n v="3"/>
    <n v="1"/>
    <s v="BS"/>
  </r>
  <r>
    <n v="30"/>
    <x v="2"/>
    <n v="7"/>
    <x v="3"/>
    <n v="23"/>
    <x v="74"/>
    <d v="1899-12-30T11:02:00"/>
    <x v="9"/>
    <s v="Q Jeff (right bank opposite N. Arm confl.)"/>
    <s v="Gordon Estuary"/>
    <n v="1"/>
    <x v="2"/>
    <s v="Wild"/>
    <x v="1"/>
    <n v="8"/>
    <n v="1"/>
    <n v="5"/>
    <n v="5"/>
    <s v="BS"/>
  </r>
  <r>
    <n v="30"/>
    <x v="2"/>
    <n v="7"/>
    <x v="3"/>
    <n v="23"/>
    <x v="74"/>
    <d v="1899-12-30T11:02:00"/>
    <x v="9"/>
    <s v="Q Jeff (right bank opposite N. Arm confl.)"/>
    <s v="Gordon Estuary"/>
    <n v="1"/>
    <x v="3"/>
    <s v="Wild"/>
    <x v="1"/>
    <n v="9"/>
    <n v="1"/>
    <n v="5"/>
    <n v="3"/>
    <s v="BS"/>
  </r>
  <r>
    <n v="30"/>
    <x v="2"/>
    <n v="7"/>
    <x v="3"/>
    <n v="23"/>
    <x v="74"/>
    <d v="1899-12-30T11:02:00"/>
    <x v="9"/>
    <s v="Q Jeff (right bank opposite N. Arm confl.)"/>
    <s v="Gordon Estuary"/>
    <n v="1"/>
    <x v="4"/>
    <s v="Wild"/>
    <x v="2"/>
    <n v="18"/>
    <n v="1"/>
    <n v="4"/>
    <n v="5"/>
    <s v="BS"/>
  </r>
  <r>
    <n v="30"/>
    <x v="2"/>
    <n v="7"/>
    <x v="3"/>
    <n v="23"/>
    <x v="74"/>
    <d v="1899-12-30T11:02:00"/>
    <x v="9"/>
    <s v="Q Jeff (right bank opposite N. Arm confl.)"/>
    <s v="Gordon Estuary"/>
    <n v="1"/>
    <x v="5"/>
    <s v="Wild"/>
    <x v="2"/>
    <n v="15"/>
    <n v="1"/>
    <n v="4"/>
    <n v="5"/>
    <s v="BS"/>
  </r>
  <r>
    <n v="30"/>
    <x v="2"/>
    <n v="7"/>
    <x v="3"/>
    <n v="23"/>
    <x v="74"/>
    <d v="1899-12-30T11:02:00"/>
    <x v="9"/>
    <s v="Q Jeff (right bank opposite N. Arm confl.)"/>
    <s v="Gordon Estuary"/>
    <n v="1"/>
    <x v="10"/>
    <s v="Wild"/>
    <x v="2"/>
    <n v="13"/>
    <n v="1"/>
    <n v="4"/>
    <n v="24"/>
    <s v="BS"/>
  </r>
  <r>
    <n v="30"/>
    <x v="2"/>
    <n v="7"/>
    <x v="3"/>
    <n v="23"/>
    <x v="74"/>
    <d v="1899-12-30T11:02:00"/>
    <x v="9"/>
    <s v="Q Jeff (right bank opposite N. Arm confl.)"/>
    <s v="Gordon Estuary"/>
    <n v="1"/>
    <x v="11"/>
    <s v="Wild"/>
    <x v="2"/>
    <n v="20"/>
    <n v="1"/>
    <n v="4"/>
    <n v="1"/>
    <s v="BS"/>
  </r>
  <r>
    <n v="30"/>
    <x v="2"/>
    <n v="7"/>
    <x v="3"/>
    <n v="23"/>
    <x v="74"/>
    <s v=" 11:30:00"/>
    <x v="0"/>
    <s v="Pacheedah Shores Boat Ramp"/>
    <s v="Gordon Estuary"/>
    <n v="1"/>
    <x v="9"/>
    <s v="Wild"/>
    <x v="3"/>
    <n v="5"/>
    <n v="1"/>
    <n v="3"/>
    <n v="22"/>
    <s v="BS"/>
  </r>
  <r>
    <n v="30"/>
    <x v="2"/>
    <n v="7"/>
    <x v="3"/>
    <n v="23"/>
    <x v="74"/>
    <s v=" 11:30:00"/>
    <x v="0"/>
    <s v="Pacheedah Shores Boat Ramp"/>
    <s v="Gordon Estuary"/>
    <n v="1"/>
    <x v="2"/>
    <s v="Wild"/>
    <x v="1"/>
    <n v="8"/>
    <n v="1"/>
    <n v="5"/>
    <n v="2"/>
    <s v="BS"/>
  </r>
  <r>
    <n v="30"/>
    <x v="2"/>
    <n v="7"/>
    <x v="3"/>
    <n v="23"/>
    <x v="74"/>
    <s v=" 11:30:00"/>
    <x v="0"/>
    <s v="Pacheedah Shores Boat Ramp"/>
    <s v="Gordon Estuary"/>
    <n v="1"/>
    <x v="4"/>
    <s v="Wild"/>
    <x v="2"/>
    <n v="18"/>
    <n v="1"/>
    <n v="4"/>
    <n v="8"/>
    <s v="BS"/>
  </r>
  <r>
    <n v="30"/>
    <x v="2"/>
    <n v="7"/>
    <x v="3"/>
    <n v="23"/>
    <x v="74"/>
    <s v=" 11:30:00"/>
    <x v="0"/>
    <s v="Pacheedah Shores Boat Ramp"/>
    <s v="Gordon Estuary"/>
    <n v="1"/>
    <x v="5"/>
    <s v="Wild"/>
    <x v="2"/>
    <n v="15"/>
    <n v="1"/>
    <n v="4"/>
    <n v="2"/>
    <s v="BS"/>
  </r>
  <r>
    <n v="30"/>
    <x v="2"/>
    <n v="7"/>
    <x v="3"/>
    <n v="23"/>
    <x v="74"/>
    <s v=" 11:30:00"/>
    <x v="0"/>
    <s v="Pacheedah Shores Boat Ramp"/>
    <s v="Gordon Estuary"/>
    <n v="1"/>
    <x v="10"/>
    <s v="Wild"/>
    <x v="2"/>
    <n v="13"/>
    <n v="1"/>
    <n v="4"/>
    <n v="10"/>
    <s v="BS"/>
  </r>
  <r>
    <n v="30"/>
    <x v="2"/>
    <n v="7"/>
    <x v="3"/>
    <n v="23"/>
    <x v="74"/>
    <s v=" 11:30:00"/>
    <x v="0"/>
    <s v="Pacheedah Shores Boat Ramp"/>
    <s v="Gordon Estuary"/>
    <n v="1"/>
    <x v="11"/>
    <s v="Wild"/>
    <x v="2"/>
    <n v="20"/>
    <n v="1"/>
    <n v="4"/>
    <n v="1"/>
    <s v="BS"/>
  </r>
  <r>
    <n v="30"/>
    <x v="2"/>
    <n v="7"/>
    <x v="3"/>
    <n v="23"/>
    <x v="74"/>
    <d v="1899-12-30T13:00:00"/>
    <x v="15"/>
    <s v="Q07, Central/South Arm confluence"/>
    <s v="San Juan Estuary"/>
    <n v="1"/>
    <x v="9"/>
    <s v="Wild"/>
    <x v="3"/>
    <n v="5"/>
    <n v="1"/>
    <n v="3"/>
    <n v="2"/>
    <s v="BS"/>
  </r>
  <r>
    <n v="30"/>
    <x v="2"/>
    <n v="7"/>
    <x v="3"/>
    <n v="23"/>
    <x v="74"/>
    <d v="1899-12-30T13:00:00"/>
    <x v="15"/>
    <s v="Q07, Central/South Arm confluence"/>
    <s v="San Juan Estuary"/>
    <n v="1"/>
    <x v="0"/>
    <s v="Wild"/>
    <x v="3"/>
    <n v="3"/>
    <n v="1"/>
    <n v="3"/>
    <n v="3"/>
    <s v="BS"/>
  </r>
  <r>
    <n v="30"/>
    <x v="2"/>
    <n v="7"/>
    <x v="3"/>
    <n v="23"/>
    <x v="74"/>
    <d v="1899-12-30T13:00:00"/>
    <x v="15"/>
    <s v="Q07, Central/South Arm confluence"/>
    <s v="San Juan Estuary"/>
    <n v="1"/>
    <x v="0"/>
    <s v="Wild"/>
    <x v="0"/>
    <n v="3"/>
    <n v="1"/>
    <n v="2"/>
    <n v="1"/>
    <s v="BS"/>
  </r>
  <r>
    <n v="30"/>
    <x v="2"/>
    <n v="7"/>
    <x v="3"/>
    <n v="23"/>
    <x v="74"/>
    <d v="1899-12-30T13:00:00"/>
    <x v="15"/>
    <s v="Q07, Central/South Arm confluence"/>
    <s v="San Juan Estuary"/>
    <n v="1"/>
    <x v="3"/>
    <s v="Wild"/>
    <x v="1"/>
    <n v="9"/>
    <n v="1"/>
    <n v="5"/>
    <n v="1"/>
    <s v="BS"/>
  </r>
  <r>
    <n v="30"/>
    <x v="2"/>
    <n v="7"/>
    <x v="3"/>
    <n v="23"/>
    <x v="74"/>
    <d v="1899-12-30T13:00:00"/>
    <x v="15"/>
    <s v="Q07, Central/South Arm confluence"/>
    <s v="San Juan Estuary"/>
    <n v="1"/>
    <x v="4"/>
    <s v="Wild"/>
    <x v="2"/>
    <n v="18"/>
    <n v="1"/>
    <n v="4"/>
    <n v="2"/>
    <s v="BS"/>
  </r>
  <r>
    <n v="30"/>
    <x v="2"/>
    <n v="7"/>
    <x v="3"/>
    <n v="23"/>
    <x v="74"/>
    <d v="1899-12-30T13:00:00"/>
    <x v="15"/>
    <s v="Q07, Central/South Arm confluence"/>
    <s v="San Juan Estuary"/>
    <n v="1"/>
    <x v="5"/>
    <s v="Wild"/>
    <x v="2"/>
    <n v="15"/>
    <n v="1"/>
    <n v="4"/>
    <n v="3"/>
    <s v="BS"/>
  </r>
  <r>
    <n v="30"/>
    <x v="2"/>
    <n v="7"/>
    <x v="3"/>
    <n v="23"/>
    <x v="74"/>
    <d v="1899-12-30T13:00:00"/>
    <x v="15"/>
    <s v="Q07, Central/South Arm confluence"/>
    <s v="San Juan Estuary"/>
    <n v="1"/>
    <x v="10"/>
    <s v="Wild"/>
    <x v="2"/>
    <n v="13"/>
    <n v="1"/>
    <n v="4"/>
    <n v="500"/>
    <s v="BS"/>
  </r>
  <r>
    <n v="30"/>
    <x v="2"/>
    <n v="7"/>
    <x v="3"/>
    <n v="23"/>
    <x v="74"/>
    <d v="1899-12-30T13:14:00"/>
    <x v="2"/>
    <s v="South Arm SJ (Old Mill)"/>
    <s v="San Juan Estuary"/>
    <n v="1"/>
    <x v="2"/>
    <s v="Wild"/>
    <x v="1"/>
    <n v="8"/>
    <n v="1"/>
    <n v="5"/>
    <n v="2"/>
    <s v="BS"/>
  </r>
  <r>
    <n v="30"/>
    <x v="2"/>
    <n v="7"/>
    <x v="3"/>
    <n v="23"/>
    <x v="74"/>
    <d v="1899-12-30T13:14:00"/>
    <x v="2"/>
    <s v="South Arm SJ (Old Mill)"/>
    <s v="San Juan Estuary"/>
    <n v="1"/>
    <x v="3"/>
    <s v="Wild"/>
    <x v="1"/>
    <n v="9"/>
    <n v="1"/>
    <n v="5"/>
    <n v="10"/>
    <s v="BS"/>
  </r>
  <r>
    <n v="30"/>
    <x v="2"/>
    <n v="7"/>
    <x v="3"/>
    <n v="23"/>
    <x v="74"/>
    <d v="1899-12-30T13:14:00"/>
    <x v="2"/>
    <s v="South Arm SJ (Old Mill)"/>
    <s v="San Juan Estuary"/>
    <n v="1"/>
    <x v="4"/>
    <s v="Wild"/>
    <x v="2"/>
    <n v="18"/>
    <n v="1"/>
    <n v="4"/>
    <n v="4"/>
    <s v="BS"/>
  </r>
  <r>
    <n v="30"/>
    <x v="2"/>
    <n v="7"/>
    <x v="3"/>
    <n v="23"/>
    <x v="74"/>
    <d v="1899-12-30T13:14:00"/>
    <x v="2"/>
    <s v="South Arm SJ (Old Mill)"/>
    <s v="San Juan Estuary"/>
    <n v="1"/>
    <x v="5"/>
    <s v="Wild"/>
    <x v="2"/>
    <n v="15"/>
    <n v="1"/>
    <n v="4"/>
    <n v="4"/>
    <s v="BS"/>
  </r>
  <r>
    <n v="30"/>
    <x v="2"/>
    <n v="7"/>
    <x v="3"/>
    <n v="23"/>
    <x v="74"/>
    <d v="1899-12-30T13:14:00"/>
    <x v="2"/>
    <s v="South Arm SJ (Old Mill)"/>
    <s v="San Juan Estuary"/>
    <n v="1"/>
    <x v="6"/>
    <s v="Wild"/>
    <x v="2"/>
    <n v="11"/>
    <n v="1"/>
    <n v="4"/>
    <n v="2"/>
    <s v="BS"/>
  </r>
  <r>
    <n v="30"/>
    <x v="2"/>
    <n v="7"/>
    <x v="3"/>
    <n v="23"/>
    <x v="74"/>
    <d v="1899-12-30T13:14:00"/>
    <x v="2"/>
    <s v="South Arm SJ (Old Mill)"/>
    <s v="San Juan Estuary"/>
    <n v="1"/>
    <x v="10"/>
    <s v="Wild"/>
    <x v="2"/>
    <n v="13"/>
    <n v="1"/>
    <n v="4"/>
    <n v="50"/>
    <s v="BS"/>
  </r>
  <r>
    <n v="30"/>
    <x v="2"/>
    <n v="7"/>
    <x v="3"/>
    <n v="23"/>
    <x v="74"/>
    <d v="1899-12-30T13:49:00"/>
    <x v="11"/>
    <s v="Q4, u/s of Tanis's template site"/>
    <s v="San Juan Estuary"/>
    <n v="1"/>
    <x v="0"/>
    <s v="Wild"/>
    <x v="0"/>
    <n v="3"/>
    <n v="1"/>
    <n v="2"/>
    <n v="24"/>
    <s v="BS"/>
  </r>
  <r>
    <n v="30"/>
    <x v="2"/>
    <n v="7"/>
    <x v="3"/>
    <n v="23"/>
    <x v="74"/>
    <d v="1899-12-30T13:49:00"/>
    <x v="11"/>
    <s v="Q4, u/s of Tanis's template site"/>
    <s v="San Juan Estuary"/>
    <n v="1"/>
    <x v="0"/>
    <s v="Wild"/>
    <x v="3"/>
    <n v="3"/>
    <n v="1"/>
    <n v="3"/>
    <n v="6"/>
    <s v="BS"/>
  </r>
  <r>
    <n v="30"/>
    <x v="2"/>
    <n v="7"/>
    <x v="3"/>
    <n v="23"/>
    <x v="74"/>
    <d v="1899-12-30T13:49:00"/>
    <x v="11"/>
    <s v="Q4, u/s of Tanis's template site"/>
    <s v="San Juan Estuary"/>
    <n v="1"/>
    <x v="2"/>
    <s v="Wild"/>
    <x v="1"/>
    <n v="8"/>
    <n v="1"/>
    <n v="5"/>
    <n v="6"/>
    <s v="BS"/>
  </r>
  <r>
    <n v="30"/>
    <x v="2"/>
    <n v="7"/>
    <x v="3"/>
    <n v="23"/>
    <x v="74"/>
    <d v="1899-12-30T13:49:00"/>
    <x v="11"/>
    <s v="Q4, u/s of Tanis's template site"/>
    <s v="San Juan Estuary"/>
    <n v="1"/>
    <x v="3"/>
    <s v="Wild"/>
    <x v="1"/>
    <n v="9"/>
    <n v="1"/>
    <n v="5"/>
    <n v="1"/>
    <s v="BS"/>
  </r>
  <r>
    <n v="30"/>
    <x v="2"/>
    <n v="7"/>
    <x v="3"/>
    <n v="23"/>
    <x v="74"/>
    <d v="1899-12-30T13:49:00"/>
    <x v="11"/>
    <s v="Q4, u/s of Tanis's template site"/>
    <s v="San Juan Estuary"/>
    <n v="1"/>
    <x v="5"/>
    <s v="Wild"/>
    <x v="2"/>
    <n v="15"/>
    <n v="1"/>
    <n v="4"/>
    <n v="2"/>
    <s v="BS"/>
  </r>
  <r>
    <n v="30"/>
    <x v="2"/>
    <n v="7"/>
    <x v="3"/>
    <n v="23"/>
    <x v="74"/>
    <d v="1899-12-30T13:49:00"/>
    <x v="11"/>
    <s v="Q4, u/s of Tanis's template site"/>
    <s v="San Juan Estuary"/>
    <n v="1"/>
    <x v="6"/>
    <s v="Wild"/>
    <x v="2"/>
    <n v="11"/>
    <n v="1"/>
    <n v="4"/>
    <n v="6"/>
    <s v="BS"/>
  </r>
  <r>
    <n v="30"/>
    <x v="2"/>
    <n v="7"/>
    <x v="3"/>
    <n v="23"/>
    <x v="74"/>
    <d v="1899-12-30T13:49:00"/>
    <x v="11"/>
    <s v="Q4, u/s of Tanis's template site"/>
    <s v="San Juan Estuary"/>
    <n v="1"/>
    <x v="10"/>
    <s v="Wild"/>
    <x v="2"/>
    <n v="13"/>
    <n v="1"/>
    <n v="4"/>
    <n v="2"/>
    <s v="BS"/>
  </r>
  <r>
    <n v="30"/>
    <x v="2"/>
    <n v="7"/>
    <x v="3"/>
    <n v="23"/>
    <x v="74"/>
    <d v="1899-12-30T14:16:00"/>
    <x v="38"/>
    <s v="Q09, San Juan mouth"/>
    <s v="San Juan Estuary"/>
    <n v="1"/>
    <x v="9"/>
    <s v="Wild"/>
    <x v="3"/>
    <n v="5"/>
    <n v="1"/>
    <n v="3"/>
    <n v="2"/>
    <s v="BS"/>
  </r>
  <r>
    <n v="30"/>
    <x v="2"/>
    <n v="7"/>
    <x v="3"/>
    <n v="23"/>
    <x v="74"/>
    <d v="1899-12-30T14:16:00"/>
    <x v="38"/>
    <s v="Q09, San Juan mouth"/>
    <s v="San Juan Estuary"/>
    <n v="1"/>
    <x v="0"/>
    <s v="Wild"/>
    <x v="3"/>
    <n v="3"/>
    <n v="1"/>
    <n v="3"/>
    <n v="10"/>
    <s v="BS"/>
  </r>
  <r>
    <n v="30"/>
    <x v="2"/>
    <n v="7"/>
    <x v="3"/>
    <n v="23"/>
    <x v="74"/>
    <d v="1899-12-30T14:16:00"/>
    <x v="38"/>
    <s v="Q09, San Juan mouth"/>
    <s v="San Juan Estuary"/>
    <n v="1"/>
    <x v="0"/>
    <s v="Wild"/>
    <x v="0"/>
    <n v="3"/>
    <n v="1"/>
    <n v="2"/>
    <n v="8"/>
    <s v="BS"/>
  </r>
  <r>
    <n v="30"/>
    <x v="2"/>
    <n v="7"/>
    <x v="3"/>
    <n v="23"/>
    <x v="74"/>
    <d v="1899-12-30T14:16:00"/>
    <x v="38"/>
    <s v="Q09, San Juan mouth"/>
    <s v="San Juan Estuary"/>
    <n v="1"/>
    <x v="2"/>
    <s v="Wild"/>
    <x v="1"/>
    <n v="8"/>
    <n v="1"/>
    <n v="5"/>
    <n v="3"/>
    <s v="BS"/>
  </r>
  <r>
    <n v="30"/>
    <x v="2"/>
    <n v="7"/>
    <x v="3"/>
    <n v="23"/>
    <x v="74"/>
    <d v="1899-12-30T14:16:00"/>
    <x v="38"/>
    <s v="Q09, San Juan mouth"/>
    <s v="San Juan Estuary"/>
    <n v="1"/>
    <x v="3"/>
    <s v="Wild"/>
    <x v="1"/>
    <n v="9"/>
    <n v="1"/>
    <n v="5"/>
    <n v="35"/>
    <s v="BS"/>
  </r>
  <r>
    <n v="30"/>
    <x v="2"/>
    <n v="7"/>
    <x v="3"/>
    <n v="23"/>
    <x v="74"/>
    <d v="1899-12-30T14:16:00"/>
    <x v="38"/>
    <s v="Q09, San Juan mouth"/>
    <s v="San Juan Estuary"/>
    <n v="1"/>
    <x v="4"/>
    <s v="Wild"/>
    <x v="2"/>
    <n v="18"/>
    <n v="1"/>
    <n v="4"/>
    <n v="4"/>
    <s v="BS"/>
  </r>
  <r>
    <n v="30"/>
    <x v="2"/>
    <n v="7"/>
    <x v="3"/>
    <n v="23"/>
    <x v="74"/>
    <d v="1899-12-30T14:16:00"/>
    <x v="38"/>
    <s v="Q09, San Juan mouth"/>
    <s v="San Juan Estuary"/>
    <n v="1"/>
    <x v="10"/>
    <s v="Wild"/>
    <x v="2"/>
    <n v="13"/>
    <n v="1"/>
    <n v="4"/>
    <n v="100"/>
    <s v="BS"/>
  </r>
  <r>
    <n v="30"/>
    <x v="2"/>
    <n v="7"/>
    <x v="3"/>
    <n v="23"/>
    <x v="74"/>
    <d v="1899-12-30T14:16:00"/>
    <x v="38"/>
    <s v="Q09, San Juan mouth"/>
    <s v="San Juan Estuary"/>
    <n v="1"/>
    <x v="11"/>
    <s v="Wild"/>
    <x v="2"/>
    <n v="20"/>
    <n v="1"/>
    <n v="4"/>
    <n v="7"/>
    <s v="BS"/>
  </r>
  <r>
    <n v="31"/>
    <x v="2"/>
    <n v="7"/>
    <x v="3"/>
    <n v="28"/>
    <x v="75"/>
    <d v="1899-12-30T08:40:00"/>
    <x v="25"/>
    <s v="Site 6, just upstream of bridge"/>
    <s v="Gordon Estuary"/>
    <n v="1"/>
    <x v="0"/>
    <s v="Wild"/>
    <x v="0"/>
    <n v="3"/>
    <n v="1"/>
    <n v="2"/>
    <n v="25"/>
    <s v="PS"/>
  </r>
  <r>
    <n v="31"/>
    <x v="2"/>
    <n v="7"/>
    <x v="3"/>
    <n v="28"/>
    <x v="75"/>
    <d v="1899-12-30T08:40:00"/>
    <x v="25"/>
    <s v="Site 6, just upstream of bridge"/>
    <s v="Gordon Estuary"/>
    <n v="1"/>
    <x v="0"/>
    <s v="Wild"/>
    <x v="3"/>
    <n v="3"/>
    <n v="1"/>
    <n v="3"/>
    <n v="14"/>
    <s v="PS"/>
  </r>
  <r>
    <n v="31"/>
    <x v="2"/>
    <n v="7"/>
    <x v="3"/>
    <n v="28"/>
    <x v="75"/>
    <d v="1899-12-30T08:40:00"/>
    <x v="25"/>
    <s v="Site 6, just upstream of bridge"/>
    <s v="Gordon Estuary"/>
    <n v="1"/>
    <x v="2"/>
    <s v="Wild"/>
    <x v="1"/>
    <n v="8"/>
    <n v="1"/>
    <n v="5"/>
    <n v="2"/>
    <s v="PS"/>
  </r>
  <r>
    <n v="31"/>
    <x v="2"/>
    <n v="7"/>
    <x v="3"/>
    <n v="28"/>
    <x v="75"/>
    <d v="1899-12-30T08:40:00"/>
    <x v="25"/>
    <s v="Site 6, just upstream of bridge"/>
    <s v="Gordon Estuary"/>
    <n v="1"/>
    <x v="10"/>
    <s v="Wild"/>
    <x v="2"/>
    <n v="13"/>
    <n v="1"/>
    <n v="4"/>
    <n v="17"/>
    <s v="PS"/>
  </r>
  <r>
    <n v="31"/>
    <x v="2"/>
    <n v="7"/>
    <x v="3"/>
    <n v="28"/>
    <x v="75"/>
    <d v="1899-12-30T09:30:00"/>
    <x v="36"/>
    <s v="Site 6, straight channel"/>
    <s v="Gordon Estuary"/>
    <n v="1"/>
    <x v="3"/>
    <s v="Wild"/>
    <x v="1"/>
    <n v="9"/>
    <n v="1"/>
    <n v="5"/>
    <n v="2"/>
    <s v="PS"/>
  </r>
  <r>
    <n v="31"/>
    <x v="2"/>
    <n v="7"/>
    <x v="3"/>
    <n v="28"/>
    <x v="75"/>
    <d v="1899-12-30T10:25:00"/>
    <x v="4"/>
    <s v="Butch's (Gordon R.)"/>
    <s v="Gordon Estuary"/>
    <n v="1"/>
    <x v="9"/>
    <s v="Wild"/>
    <x v="3"/>
    <n v="5"/>
    <n v="1"/>
    <n v="3"/>
    <n v="13"/>
    <s v="BS"/>
  </r>
  <r>
    <n v="31"/>
    <x v="2"/>
    <n v="7"/>
    <x v="3"/>
    <n v="28"/>
    <x v="75"/>
    <d v="1899-12-30T10:25:00"/>
    <x v="4"/>
    <s v="Butch's (Gordon R.)"/>
    <s v="Gordon Estuary"/>
    <n v="1"/>
    <x v="2"/>
    <s v="Wild"/>
    <x v="1"/>
    <n v="8"/>
    <n v="1"/>
    <n v="5"/>
    <n v="2"/>
    <s v="BS"/>
  </r>
  <r>
    <n v="31"/>
    <x v="2"/>
    <n v="7"/>
    <x v="3"/>
    <n v="28"/>
    <x v="75"/>
    <d v="1899-12-30T10:25:00"/>
    <x v="4"/>
    <s v="Butch's (Gordon R.)"/>
    <s v="Gordon Estuary"/>
    <n v="1"/>
    <x v="4"/>
    <s v="Wild"/>
    <x v="2"/>
    <n v="18"/>
    <n v="1"/>
    <n v="4"/>
    <n v="1"/>
    <s v="BS"/>
  </r>
  <r>
    <n v="31"/>
    <x v="2"/>
    <n v="7"/>
    <x v="3"/>
    <n v="28"/>
    <x v="75"/>
    <d v="1899-12-30T10:25:00"/>
    <x v="4"/>
    <s v="Butch's (Gordon R.)"/>
    <s v="Gordon Estuary"/>
    <n v="1"/>
    <x v="5"/>
    <s v="Wild"/>
    <x v="2"/>
    <n v="15"/>
    <n v="1"/>
    <n v="4"/>
    <n v="1"/>
    <s v="BS"/>
  </r>
  <r>
    <n v="31"/>
    <x v="2"/>
    <n v="7"/>
    <x v="3"/>
    <n v="28"/>
    <x v="75"/>
    <d v="1899-12-30T10:25:00"/>
    <x v="4"/>
    <s v="Butch's (Gordon R.)"/>
    <s v="Gordon Estuary"/>
    <n v="1"/>
    <x v="11"/>
    <s v="Wild"/>
    <x v="2"/>
    <n v="20"/>
    <n v="1"/>
    <n v="4"/>
    <n v="2"/>
    <s v="BS"/>
  </r>
  <r>
    <n v="31"/>
    <x v="2"/>
    <n v="7"/>
    <x v="3"/>
    <n v="28"/>
    <x v="75"/>
    <d v="1899-12-30T10:50:00"/>
    <x v="8"/>
    <s v="Q01, left bank Gordon up from confluence"/>
    <s v="Gordon Estuary"/>
    <n v="1"/>
    <x v="2"/>
    <s v="Wild"/>
    <x v="1"/>
    <n v="8"/>
    <n v="1"/>
    <n v="5"/>
    <n v="3"/>
    <s v="BS"/>
  </r>
  <r>
    <n v="31"/>
    <x v="2"/>
    <n v="7"/>
    <x v="3"/>
    <n v="28"/>
    <x v="75"/>
    <d v="1899-12-30T10:50:00"/>
    <x v="8"/>
    <s v="Q01, left bank Gordon up from confluence"/>
    <s v="Gordon Estuary"/>
    <n v="1"/>
    <x v="3"/>
    <s v="Wild"/>
    <x v="1"/>
    <n v="9"/>
    <n v="1"/>
    <n v="5"/>
    <n v="2"/>
    <s v="BS"/>
  </r>
  <r>
    <n v="31"/>
    <x v="2"/>
    <n v="7"/>
    <x v="3"/>
    <n v="28"/>
    <x v="75"/>
    <d v="1899-12-30T10:50:00"/>
    <x v="8"/>
    <s v="Q01, left bank Gordon up from confluence"/>
    <s v="Gordon Estuary"/>
    <n v="1"/>
    <x v="4"/>
    <s v="Wild"/>
    <x v="2"/>
    <n v="18"/>
    <n v="1"/>
    <n v="4"/>
    <n v="1"/>
    <s v="BS"/>
  </r>
  <r>
    <n v="31"/>
    <x v="2"/>
    <n v="7"/>
    <x v="3"/>
    <n v="28"/>
    <x v="75"/>
    <d v="1899-12-30T10:50:00"/>
    <x v="8"/>
    <s v="Q01, left bank Gordon up from confluence"/>
    <s v="Gordon Estuary"/>
    <n v="1"/>
    <x v="5"/>
    <s v="Wild"/>
    <x v="2"/>
    <n v="15"/>
    <n v="1"/>
    <n v="4"/>
    <n v="1"/>
    <s v="BS"/>
  </r>
  <r>
    <n v="31"/>
    <x v="2"/>
    <n v="7"/>
    <x v="3"/>
    <n v="28"/>
    <x v="75"/>
    <d v="1899-12-30T10:50:00"/>
    <x v="8"/>
    <s v="Q01, left bank Gordon up from confluence"/>
    <s v="Gordon Estuary"/>
    <n v="1"/>
    <x v="11"/>
    <s v="Wild"/>
    <x v="2"/>
    <n v="20"/>
    <n v="1"/>
    <n v="4"/>
    <n v="1"/>
    <s v="BS"/>
  </r>
  <r>
    <n v="31"/>
    <x v="2"/>
    <n v="7"/>
    <x v="3"/>
    <n v="28"/>
    <x v="75"/>
    <d v="1899-12-30T11:15:00"/>
    <x v="5"/>
    <s v="Opposite Port Renfrew Marina"/>
    <s v="Gordon Estuary"/>
    <n v="1"/>
    <x v="3"/>
    <s v="Wild"/>
    <x v="1"/>
    <n v="9"/>
    <n v="1"/>
    <n v="5"/>
    <n v="50"/>
    <s v="BS"/>
  </r>
  <r>
    <n v="31"/>
    <x v="2"/>
    <n v="7"/>
    <x v="3"/>
    <n v="28"/>
    <x v="75"/>
    <d v="1899-12-30T11:52:00"/>
    <x v="9"/>
    <s v="Q Jeff (right bank opposite N. Arm confl.)"/>
    <s v="Gordon Estuary"/>
    <n v="1"/>
    <x v="0"/>
    <s v="Wild"/>
    <x v="3"/>
    <n v="3"/>
    <n v="1"/>
    <n v="3"/>
    <n v="4"/>
    <s v="BS"/>
  </r>
  <r>
    <n v="31"/>
    <x v="2"/>
    <n v="7"/>
    <x v="3"/>
    <n v="28"/>
    <x v="75"/>
    <d v="1899-12-30T11:52:00"/>
    <x v="9"/>
    <s v="Q Jeff (right bank opposite N. Arm confl.)"/>
    <s v="Gordon Estuary"/>
    <n v="1"/>
    <x v="9"/>
    <s v="Wild"/>
    <x v="3"/>
    <n v="5"/>
    <n v="1"/>
    <n v="3"/>
    <n v="5"/>
    <s v="BS"/>
  </r>
  <r>
    <n v="31"/>
    <x v="2"/>
    <n v="7"/>
    <x v="3"/>
    <n v="28"/>
    <x v="75"/>
    <d v="1899-12-30T11:52:00"/>
    <x v="9"/>
    <s v="Q Jeff (right bank opposite N. Arm confl.)"/>
    <s v="Gordon Estuary"/>
    <n v="1"/>
    <x v="2"/>
    <s v="Wild"/>
    <x v="1"/>
    <n v="8"/>
    <n v="1"/>
    <n v="5"/>
    <n v="12"/>
    <s v="BS"/>
  </r>
  <r>
    <n v="31"/>
    <x v="2"/>
    <n v="7"/>
    <x v="3"/>
    <n v="28"/>
    <x v="75"/>
    <d v="1899-12-30T11:52:00"/>
    <x v="9"/>
    <s v="Q Jeff (right bank opposite N. Arm confl.)"/>
    <s v="Gordon Estuary"/>
    <n v="1"/>
    <x v="3"/>
    <s v="Wild"/>
    <x v="1"/>
    <n v="9"/>
    <n v="1"/>
    <n v="5"/>
    <n v="1"/>
    <s v="BS"/>
  </r>
  <r>
    <n v="31"/>
    <x v="2"/>
    <n v="7"/>
    <x v="3"/>
    <n v="28"/>
    <x v="75"/>
    <d v="1899-12-30T11:52:00"/>
    <x v="9"/>
    <s v="Q Jeff (right bank opposite N. Arm confl.)"/>
    <s v="Gordon Estuary"/>
    <n v="1"/>
    <x v="4"/>
    <s v="Wild"/>
    <x v="2"/>
    <n v="18"/>
    <n v="1"/>
    <n v="4"/>
    <n v="4"/>
    <s v="BS"/>
  </r>
  <r>
    <n v="31"/>
    <x v="2"/>
    <n v="7"/>
    <x v="3"/>
    <n v="28"/>
    <x v="75"/>
    <d v="1899-12-30T11:52:00"/>
    <x v="9"/>
    <s v="Q Jeff (right bank opposite N. Arm confl.)"/>
    <s v="Gordon Estuary"/>
    <n v="1"/>
    <x v="5"/>
    <s v="Wild"/>
    <x v="2"/>
    <n v="15"/>
    <n v="1"/>
    <n v="4"/>
    <n v="25"/>
    <s v="BS"/>
  </r>
  <r>
    <n v="31"/>
    <x v="2"/>
    <n v="7"/>
    <x v="3"/>
    <n v="28"/>
    <x v="75"/>
    <d v="1899-12-30T11:52:00"/>
    <x v="9"/>
    <s v="Q Jeff (right bank opposite N. Arm confl.)"/>
    <s v="Gordon Estuary"/>
    <n v="1"/>
    <x v="6"/>
    <s v="Wild"/>
    <x v="2"/>
    <n v="11"/>
    <n v="1"/>
    <n v="4"/>
    <n v="2"/>
    <s v="BS"/>
  </r>
  <r>
    <n v="31"/>
    <x v="2"/>
    <n v="7"/>
    <x v="3"/>
    <n v="28"/>
    <x v="75"/>
    <d v="1899-12-30T11:52:00"/>
    <x v="9"/>
    <s v="Q Jeff (right bank opposite N. Arm confl.)"/>
    <s v="Gordon Estuary"/>
    <n v="1"/>
    <x v="10"/>
    <s v="Wild"/>
    <x v="2"/>
    <n v="13"/>
    <n v="1"/>
    <n v="4"/>
    <n v="2"/>
    <s v="BS"/>
  </r>
  <r>
    <n v="31"/>
    <x v="2"/>
    <n v="7"/>
    <x v="3"/>
    <n v="28"/>
    <x v="75"/>
    <d v="1899-12-30T11:52:00"/>
    <x v="9"/>
    <s v="Q Jeff (right bank opposite N. Arm confl.)"/>
    <s v="Gordon Estuary"/>
    <n v="1"/>
    <x v="11"/>
    <s v="Wild"/>
    <x v="2"/>
    <n v="20"/>
    <n v="1"/>
    <n v="4"/>
    <n v="17"/>
    <s v="BS"/>
  </r>
  <r>
    <n v="31"/>
    <x v="2"/>
    <n v="7"/>
    <x v="3"/>
    <n v="28"/>
    <x v="75"/>
    <d v="1899-12-30T12:18:00"/>
    <x v="0"/>
    <s v="Pacheedah Shores Boat Ramp"/>
    <s v="Gordon Estuary"/>
    <n v="1"/>
    <x v="0"/>
    <s v="Wild"/>
    <x v="0"/>
    <n v="3"/>
    <n v="1"/>
    <n v="2"/>
    <n v="1"/>
    <s v="BS"/>
  </r>
  <r>
    <n v="31"/>
    <x v="2"/>
    <n v="7"/>
    <x v="3"/>
    <n v="28"/>
    <x v="75"/>
    <d v="1899-12-30T12:18:00"/>
    <x v="0"/>
    <s v="Pacheedah Shores Boat Ramp"/>
    <s v="Gordon Estuary"/>
    <n v="1"/>
    <x v="0"/>
    <s v="Wild"/>
    <x v="3"/>
    <n v="3"/>
    <n v="1"/>
    <n v="3"/>
    <n v="1"/>
    <s v="BS"/>
  </r>
  <r>
    <n v="31"/>
    <x v="2"/>
    <n v="7"/>
    <x v="3"/>
    <n v="28"/>
    <x v="75"/>
    <d v="1899-12-30T12:18:00"/>
    <x v="0"/>
    <s v="Pacheedah Shores Boat Ramp"/>
    <s v="Gordon Estuary"/>
    <n v="1"/>
    <x v="9"/>
    <s v="Wild"/>
    <x v="3"/>
    <n v="5"/>
    <n v="1"/>
    <n v="3"/>
    <n v="2"/>
    <s v="BS"/>
  </r>
  <r>
    <n v="31"/>
    <x v="2"/>
    <n v="7"/>
    <x v="3"/>
    <n v="28"/>
    <x v="75"/>
    <d v="1899-12-30T12:18:00"/>
    <x v="0"/>
    <s v="Pacheedah Shores Boat Ramp"/>
    <s v="Gordon Estuary"/>
    <n v="1"/>
    <x v="4"/>
    <s v="Wild"/>
    <x v="2"/>
    <n v="18"/>
    <n v="1"/>
    <n v="4"/>
    <n v="2"/>
    <s v="BS"/>
  </r>
  <r>
    <n v="31"/>
    <x v="2"/>
    <n v="7"/>
    <x v="3"/>
    <n v="28"/>
    <x v="75"/>
    <d v="1899-12-30T12:18:00"/>
    <x v="0"/>
    <s v="Pacheedah Shores Boat Ramp"/>
    <s v="Gordon Estuary"/>
    <n v="1"/>
    <x v="6"/>
    <s v="Wild"/>
    <x v="2"/>
    <n v="11"/>
    <n v="1"/>
    <n v="4"/>
    <n v="6"/>
    <s v="BS"/>
  </r>
  <r>
    <n v="31"/>
    <x v="2"/>
    <n v="7"/>
    <x v="3"/>
    <n v="28"/>
    <x v="75"/>
    <d v="1899-12-30T12:18:00"/>
    <x v="0"/>
    <s v="Pacheedah Shores Boat Ramp"/>
    <s v="Gordon Estuary"/>
    <n v="1"/>
    <x v="10"/>
    <s v="Wild"/>
    <x v="2"/>
    <n v="13"/>
    <n v="1"/>
    <n v="4"/>
    <n v="24"/>
    <s v="BS"/>
  </r>
  <r>
    <n v="31"/>
    <x v="2"/>
    <n v="7"/>
    <x v="3"/>
    <n v="28"/>
    <x v="75"/>
    <d v="1899-12-30T13:45:00"/>
    <x v="12"/>
    <s v="Mouth of Site 7 inlet, north side"/>
    <s v="Gordon Estuary"/>
    <n v="1"/>
    <x v="3"/>
    <s v="Wild"/>
    <x v="1"/>
    <n v="9"/>
    <n v="1"/>
    <n v="5"/>
    <n v="160"/>
    <s v="BS"/>
  </r>
  <r>
    <n v="31"/>
    <x v="2"/>
    <n v="7"/>
    <x v="3"/>
    <n v="28"/>
    <x v="75"/>
    <d v="1899-12-30T13:45:00"/>
    <x v="12"/>
    <s v="Mouth of Site 7 inlet, north side"/>
    <s v="Gordon Estuary"/>
    <n v="1"/>
    <x v="4"/>
    <s v="Wild"/>
    <x v="2"/>
    <n v="18"/>
    <n v="1"/>
    <n v="4"/>
    <n v="6"/>
    <s v="BS"/>
  </r>
  <r>
    <n v="31"/>
    <x v="2"/>
    <n v="7"/>
    <x v="3"/>
    <n v="28"/>
    <x v="75"/>
    <d v="1899-12-30T13:45:00"/>
    <x v="12"/>
    <s v="Mouth of Site 7 inlet, north side"/>
    <s v="Gordon Estuary"/>
    <n v="1"/>
    <x v="5"/>
    <s v="Wild"/>
    <x v="2"/>
    <n v="15"/>
    <n v="1"/>
    <n v="4"/>
    <n v="15"/>
    <s v="BS"/>
  </r>
  <r>
    <n v="31"/>
    <x v="2"/>
    <n v="7"/>
    <x v="3"/>
    <n v="28"/>
    <x v="75"/>
    <d v="1899-12-30T13:45:00"/>
    <x v="12"/>
    <s v="Mouth of Site 7 inlet, north side"/>
    <s v="Gordon Estuary"/>
    <n v="1"/>
    <x v="10"/>
    <s v="Wild"/>
    <x v="2"/>
    <n v="13"/>
    <n v="1"/>
    <n v="4"/>
    <n v="200"/>
    <s v="BS"/>
  </r>
  <r>
    <n v="31"/>
    <x v="2"/>
    <n v="7"/>
    <x v="3"/>
    <n v="28"/>
    <x v="75"/>
    <d v="1899-12-30T14:30:00"/>
    <x v="35"/>
    <s v="Gravel bar on Gordon at Site 1"/>
    <s v="Gordon Estuary"/>
    <n v="1"/>
    <x v="0"/>
    <s v="Wild"/>
    <x v="0"/>
    <n v="3"/>
    <n v="1"/>
    <n v="2"/>
    <n v="29"/>
    <s v="BS"/>
  </r>
  <r>
    <n v="31"/>
    <x v="2"/>
    <n v="7"/>
    <x v="3"/>
    <n v="28"/>
    <x v="75"/>
    <d v="1899-12-30T14:30:00"/>
    <x v="35"/>
    <s v="Gravel bar on Gordon at Site 1"/>
    <s v="Gordon Estuary"/>
    <n v="1"/>
    <x v="0"/>
    <s v="Wild"/>
    <x v="3"/>
    <n v="3"/>
    <n v="1"/>
    <n v="3"/>
    <n v="24"/>
    <s v="BS"/>
  </r>
  <r>
    <n v="31"/>
    <x v="2"/>
    <n v="7"/>
    <x v="3"/>
    <n v="28"/>
    <x v="75"/>
    <d v="1899-12-30T14:30:00"/>
    <x v="35"/>
    <s v="Gravel bar on Gordon at Site 1"/>
    <s v="Gordon Estuary"/>
    <n v="1"/>
    <x v="2"/>
    <s v="Wild"/>
    <x v="1"/>
    <n v="8"/>
    <n v="1"/>
    <n v="5"/>
    <n v="46"/>
    <s v="BS"/>
  </r>
  <r>
    <n v="31"/>
    <x v="2"/>
    <n v="7"/>
    <x v="3"/>
    <n v="28"/>
    <x v="75"/>
    <d v="1899-12-30T14:30:00"/>
    <x v="35"/>
    <s v="Gravel bar on Gordon at Site 1"/>
    <s v="Gordon Estuary"/>
    <n v="1"/>
    <x v="3"/>
    <s v="Wild"/>
    <x v="1"/>
    <n v="9"/>
    <n v="1"/>
    <n v="5"/>
    <n v="33"/>
    <s v="BS"/>
  </r>
  <r>
    <n v="31"/>
    <x v="2"/>
    <n v="7"/>
    <x v="3"/>
    <n v="28"/>
    <x v="75"/>
    <d v="1899-12-30T14:30:00"/>
    <x v="35"/>
    <s v="Gravel bar on Gordon at Site 1"/>
    <s v="Gordon Estuary"/>
    <n v="1"/>
    <x v="5"/>
    <s v="Wild"/>
    <x v="2"/>
    <n v="15"/>
    <n v="1"/>
    <n v="4"/>
    <n v="10"/>
    <s v="BS"/>
  </r>
  <r>
    <n v="31"/>
    <x v="2"/>
    <n v="7"/>
    <x v="3"/>
    <n v="28"/>
    <x v="75"/>
    <d v="1899-12-30T14:30:00"/>
    <x v="35"/>
    <s v="Gravel bar on Gordon at Site 1"/>
    <s v="Gordon Estuary"/>
    <n v="1"/>
    <x v="10"/>
    <s v="Wild"/>
    <x v="2"/>
    <n v="13"/>
    <n v="1"/>
    <n v="4"/>
    <n v="20"/>
    <s v="BS"/>
  </r>
  <r>
    <n v="31"/>
    <x v="2"/>
    <n v="7"/>
    <x v="3"/>
    <n v="28"/>
    <x v="75"/>
    <d v="1899-12-30T15:30:00"/>
    <x v="14"/>
    <s v="Site 1 salt marsh"/>
    <s v="Gordon Estuary"/>
    <n v="1"/>
    <x v="0"/>
    <s v="Wild"/>
    <x v="0"/>
    <n v="3"/>
    <n v="1"/>
    <n v="2"/>
    <n v="24"/>
    <s v="PS"/>
  </r>
  <r>
    <n v="31"/>
    <x v="2"/>
    <n v="7"/>
    <x v="3"/>
    <n v="28"/>
    <x v="75"/>
    <d v="1899-12-30T15:30:00"/>
    <x v="14"/>
    <s v="Site 1 salt marsh"/>
    <s v="Gordon Estuary"/>
    <n v="1"/>
    <x v="0"/>
    <s v="Wild"/>
    <x v="3"/>
    <n v="3"/>
    <n v="1"/>
    <n v="3"/>
    <n v="21"/>
    <s v="PS"/>
  </r>
  <r>
    <n v="31"/>
    <x v="2"/>
    <n v="7"/>
    <x v="3"/>
    <n v="28"/>
    <x v="75"/>
    <d v="1899-12-30T15:30:00"/>
    <x v="14"/>
    <s v="Site 1 salt marsh"/>
    <s v="Gordon Estuary"/>
    <n v="1"/>
    <x v="3"/>
    <s v="Wild"/>
    <x v="1"/>
    <n v="9"/>
    <n v="1"/>
    <n v="5"/>
    <n v="50"/>
    <s v="PS"/>
  </r>
  <r>
    <n v="31"/>
    <x v="2"/>
    <n v="7"/>
    <x v="3"/>
    <n v="28"/>
    <x v="75"/>
    <d v="1899-12-30T15:30:00"/>
    <x v="14"/>
    <s v="Site 1 salt marsh"/>
    <s v="Gordon Estuary"/>
    <n v="1"/>
    <x v="5"/>
    <s v="Wild"/>
    <x v="2"/>
    <n v="15"/>
    <n v="1"/>
    <n v="4"/>
    <n v="1"/>
    <s v="PS"/>
  </r>
  <r>
    <n v="31"/>
    <x v="2"/>
    <n v="7"/>
    <x v="3"/>
    <n v="28"/>
    <x v="75"/>
    <d v="1899-12-30T15:30:00"/>
    <x v="14"/>
    <s v="Site 1 salt marsh"/>
    <s v="Gordon Estuary"/>
    <n v="1"/>
    <x v="10"/>
    <s v="Wild"/>
    <x v="2"/>
    <n v="13"/>
    <n v="1"/>
    <n v="4"/>
    <n v="1"/>
    <s v="PS"/>
  </r>
  <r>
    <n v="31"/>
    <x v="2"/>
    <n v="7"/>
    <x v="3"/>
    <n v="29"/>
    <x v="76"/>
    <d v="1899-12-30T14:00:00"/>
    <x v="2"/>
    <s v="South Arm SJ (Old Mill)"/>
    <s v="San Juan Estuary"/>
    <n v="1"/>
    <x v="0"/>
    <s v="Wild"/>
    <x v="0"/>
    <n v="3"/>
    <n v="1"/>
    <n v="2"/>
    <n v="8"/>
    <s v="BS"/>
  </r>
  <r>
    <n v="31"/>
    <x v="2"/>
    <n v="7"/>
    <x v="3"/>
    <n v="29"/>
    <x v="76"/>
    <d v="1899-12-30T14:00:00"/>
    <x v="2"/>
    <s v="South Arm SJ (Old Mill)"/>
    <s v="San Juan Estuary"/>
    <n v="1"/>
    <x v="0"/>
    <s v="Wild"/>
    <x v="3"/>
    <n v="3"/>
    <n v="1"/>
    <n v="3"/>
    <n v="18"/>
    <s v="BS"/>
  </r>
  <r>
    <n v="31"/>
    <x v="2"/>
    <n v="7"/>
    <x v="3"/>
    <n v="29"/>
    <x v="76"/>
    <d v="1899-12-30T14:00:00"/>
    <x v="2"/>
    <s v="South Arm SJ (Old Mill)"/>
    <s v="San Juan Estuary"/>
    <n v="1"/>
    <x v="2"/>
    <s v="Wild"/>
    <x v="1"/>
    <n v="8"/>
    <n v="1"/>
    <n v="5"/>
    <n v="11"/>
    <s v="BS"/>
  </r>
  <r>
    <n v="31"/>
    <x v="2"/>
    <n v="7"/>
    <x v="3"/>
    <n v="29"/>
    <x v="76"/>
    <d v="1899-12-30T14:00:00"/>
    <x v="2"/>
    <s v="South Arm SJ (Old Mill)"/>
    <s v="San Juan Estuary"/>
    <n v="1"/>
    <x v="4"/>
    <s v="Wild"/>
    <x v="2"/>
    <n v="18"/>
    <n v="1"/>
    <n v="4"/>
    <n v="23"/>
    <s v="BS"/>
  </r>
  <r>
    <n v="31"/>
    <x v="2"/>
    <n v="7"/>
    <x v="3"/>
    <n v="29"/>
    <x v="76"/>
    <d v="1899-12-30T14:00:00"/>
    <x v="2"/>
    <s v="South Arm SJ (Old Mill)"/>
    <s v="San Juan Estuary"/>
    <n v="1"/>
    <x v="5"/>
    <s v="Wild"/>
    <x v="2"/>
    <n v="15"/>
    <n v="1"/>
    <n v="4"/>
    <n v="1"/>
    <s v="BS"/>
  </r>
  <r>
    <n v="31"/>
    <x v="2"/>
    <n v="7"/>
    <x v="3"/>
    <n v="29"/>
    <x v="76"/>
    <d v="1899-12-30T14:00:00"/>
    <x v="2"/>
    <s v="South Arm SJ (Old Mill)"/>
    <s v="San Juan Estuary"/>
    <n v="1"/>
    <x v="6"/>
    <s v="Wild"/>
    <x v="2"/>
    <n v="11"/>
    <n v="1"/>
    <n v="4"/>
    <n v="1"/>
    <s v="BS"/>
  </r>
  <r>
    <n v="31"/>
    <x v="2"/>
    <n v="7"/>
    <x v="3"/>
    <n v="29"/>
    <x v="76"/>
    <d v="1899-12-30T14:30:00"/>
    <x v="15"/>
    <s v="Q07, Central/South Arm confluence"/>
    <s v="San Juan Estuary"/>
    <n v="1"/>
    <x v="0"/>
    <s v="Wild"/>
    <x v="0"/>
    <n v="3"/>
    <n v="1"/>
    <n v="2"/>
    <n v="1"/>
    <s v="BS"/>
  </r>
  <r>
    <n v="31"/>
    <x v="2"/>
    <n v="7"/>
    <x v="3"/>
    <n v="29"/>
    <x v="76"/>
    <d v="1899-12-30T14:30:00"/>
    <x v="15"/>
    <s v="Q07, Central/South Arm confluence"/>
    <s v="San Juan Estuary"/>
    <n v="1"/>
    <x v="0"/>
    <s v="Wild"/>
    <x v="3"/>
    <n v="3"/>
    <n v="1"/>
    <n v="3"/>
    <n v="6"/>
    <s v="BS"/>
  </r>
  <r>
    <n v="31"/>
    <x v="2"/>
    <n v="7"/>
    <x v="3"/>
    <n v="29"/>
    <x v="76"/>
    <d v="1899-12-30T14:30:00"/>
    <x v="15"/>
    <s v="Q07, Central/South Arm confluence"/>
    <s v="San Juan Estuary"/>
    <n v="1"/>
    <x v="9"/>
    <s v="Wild"/>
    <x v="3"/>
    <n v="5"/>
    <n v="1"/>
    <n v="3"/>
    <n v="1"/>
    <s v="BS"/>
  </r>
  <r>
    <n v="31"/>
    <x v="2"/>
    <n v="7"/>
    <x v="3"/>
    <n v="29"/>
    <x v="76"/>
    <d v="1899-12-30T14:30:00"/>
    <x v="15"/>
    <s v="Q07, Central/South Arm confluence"/>
    <s v="San Juan Estuary"/>
    <n v="1"/>
    <x v="4"/>
    <s v="Wild"/>
    <x v="2"/>
    <n v="18"/>
    <n v="1"/>
    <n v="4"/>
    <n v="3"/>
    <s v="BS"/>
  </r>
  <r>
    <n v="31"/>
    <x v="2"/>
    <n v="7"/>
    <x v="3"/>
    <n v="29"/>
    <x v="76"/>
    <d v="1899-12-30T14:30:00"/>
    <x v="15"/>
    <s v="Q07, Central/South Arm confluence"/>
    <s v="San Juan Estuary"/>
    <n v="1"/>
    <x v="5"/>
    <s v="Wild"/>
    <x v="2"/>
    <n v="15"/>
    <n v="1"/>
    <n v="4"/>
    <n v="1"/>
    <s v="BS"/>
  </r>
  <r>
    <n v="31"/>
    <x v="2"/>
    <n v="7"/>
    <x v="3"/>
    <n v="29"/>
    <x v="76"/>
    <d v="1899-12-30T15:00:00"/>
    <x v="11"/>
    <s v="Q4, u/s of Tanis's template site"/>
    <s v="San Juan Estuary"/>
    <n v="1"/>
    <x v="0"/>
    <s v="Wild"/>
    <x v="0"/>
    <n v="3"/>
    <n v="1"/>
    <n v="2"/>
    <n v="13"/>
    <s v="BS"/>
  </r>
  <r>
    <n v="31"/>
    <x v="2"/>
    <n v="7"/>
    <x v="3"/>
    <n v="29"/>
    <x v="76"/>
    <d v="1899-12-30T15:00:00"/>
    <x v="11"/>
    <s v="Q4, u/s of Tanis's template site"/>
    <s v="San Juan Estuary"/>
    <n v="1"/>
    <x v="2"/>
    <s v="Wild"/>
    <x v="1"/>
    <n v="8"/>
    <n v="1"/>
    <n v="5"/>
    <n v="8"/>
    <s v="BS"/>
  </r>
  <r>
    <n v="31"/>
    <x v="2"/>
    <n v="7"/>
    <x v="3"/>
    <n v="29"/>
    <x v="76"/>
    <d v="1899-12-30T15:00:00"/>
    <x v="11"/>
    <s v="Q4, u/s of Tanis's template site"/>
    <s v="San Juan Estuary"/>
    <n v="1"/>
    <x v="4"/>
    <s v="Wild"/>
    <x v="2"/>
    <n v="18"/>
    <n v="1"/>
    <n v="4"/>
    <n v="2"/>
    <s v="BS"/>
  </r>
  <r>
    <n v="31"/>
    <x v="2"/>
    <n v="7"/>
    <x v="3"/>
    <n v="29"/>
    <x v="76"/>
    <d v="1899-12-30T15:00:00"/>
    <x v="11"/>
    <s v="Q4, u/s of Tanis's template site"/>
    <s v="San Juan Estuary"/>
    <n v="1"/>
    <x v="5"/>
    <s v="Wild"/>
    <x v="2"/>
    <n v="15"/>
    <n v="1"/>
    <n v="4"/>
    <n v="6"/>
    <s v="BS"/>
  </r>
  <r>
    <n v="31"/>
    <x v="2"/>
    <n v="7"/>
    <x v="3"/>
    <n v="29"/>
    <x v="76"/>
    <d v="1899-12-30T15:00:00"/>
    <x v="11"/>
    <s v="Q4, u/s of Tanis's template site"/>
    <s v="San Juan Estuary"/>
    <n v="1"/>
    <x v="6"/>
    <s v="Wild"/>
    <x v="2"/>
    <n v="11"/>
    <n v="1"/>
    <n v="4"/>
    <n v="5"/>
    <s v="BS"/>
  </r>
  <r>
    <n v="31"/>
    <x v="2"/>
    <n v="7"/>
    <x v="3"/>
    <n v="29"/>
    <x v="76"/>
    <d v="1899-12-30T15:00:00"/>
    <x v="11"/>
    <s v="Q4, u/s of Tanis's template site"/>
    <s v="San Juan Estuary"/>
    <n v="1"/>
    <x v="10"/>
    <s v="Wild"/>
    <x v="2"/>
    <n v="13"/>
    <n v="1"/>
    <n v="4"/>
    <n v="170"/>
    <s v="BS"/>
  </r>
  <r>
    <n v="34"/>
    <x v="2"/>
    <n v="8"/>
    <x v="4"/>
    <n v="19"/>
    <x v="77"/>
    <d v="1899-12-30T08:40:00"/>
    <x v="25"/>
    <s v="Site 6, just upstream of bridge"/>
    <s v="Gordon Estuary"/>
    <n v="1"/>
    <x v="0"/>
    <s v="Wild"/>
    <x v="0"/>
    <n v="3"/>
    <n v="1"/>
    <n v="2"/>
    <n v="5"/>
    <s v="PS"/>
  </r>
  <r>
    <n v="34"/>
    <x v="2"/>
    <n v="8"/>
    <x v="4"/>
    <n v="19"/>
    <x v="77"/>
    <d v="1899-12-30T08:40:00"/>
    <x v="25"/>
    <s v="Site 6, just upstream of bridge"/>
    <s v="Gordon Estuary"/>
    <n v="1"/>
    <x v="0"/>
    <s v="Wild"/>
    <x v="3"/>
    <n v="3"/>
    <n v="1"/>
    <n v="3"/>
    <n v="9"/>
    <s v="PS"/>
  </r>
  <r>
    <n v="34"/>
    <x v="2"/>
    <n v="8"/>
    <x v="4"/>
    <n v="19"/>
    <x v="77"/>
    <d v="1899-12-30T08:40:00"/>
    <x v="25"/>
    <s v="Site 6, just upstream of bridge"/>
    <s v="Gordon Estuary"/>
    <n v="1"/>
    <x v="2"/>
    <s v="Wild"/>
    <x v="1"/>
    <n v="8"/>
    <n v="1"/>
    <n v="5"/>
    <n v="4"/>
    <s v="PS"/>
  </r>
  <r>
    <n v="34"/>
    <x v="2"/>
    <n v="8"/>
    <x v="4"/>
    <n v="19"/>
    <x v="77"/>
    <d v="1899-12-30T08:40:00"/>
    <x v="25"/>
    <s v="Site 6, just upstream of bridge"/>
    <s v="Gordon Estuary"/>
    <n v="1"/>
    <x v="3"/>
    <s v="Wild"/>
    <x v="1"/>
    <n v="9"/>
    <n v="1"/>
    <n v="5"/>
    <n v="150"/>
    <s v="PS"/>
  </r>
  <r>
    <n v="34"/>
    <x v="2"/>
    <n v="8"/>
    <x v="4"/>
    <n v="19"/>
    <x v="77"/>
    <d v="1899-12-30T08:40:00"/>
    <x v="25"/>
    <s v="Site 6, just upstream of bridge"/>
    <s v="Gordon Estuary"/>
    <n v="1"/>
    <x v="10"/>
    <s v="Wild"/>
    <x v="2"/>
    <n v="13"/>
    <n v="1"/>
    <n v="4"/>
    <n v="30"/>
    <s v="PS"/>
  </r>
  <r>
    <n v="34"/>
    <x v="2"/>
    <n v="8"/>
    <x v="4"/>
    <n v="19"/>
    <x v="77"/>
    <d v="1899-12-30T10:49:00"/>
    <x v="4"/>
    <s v="Butch's (Gordon R.)"/>
    <s v="Gordon Estuary"/>
    <n v="1"/>
    <x v="9"/>
    <s v="Wild"/>
    <x v="3"/>
    <n v="5"/>
    <n v="1"/>
    <n v="3"/>
    <n v="4"/>
    <s v="BS"/>
  </r>
  <r>
    <n v="34"/>
    <x v="2"/>
    <n v="8"/>
    <x v="4"/>
    <n v="19"/>
    <x v="77"/>
    <d v="1899-12-30T10:49:00"/>
    <x v="4"/>
    <s v="Butch's (Gordon R.)"/>
    <s v="Gordon Estuary"/>
    <n v="1"/>
    <x v="3"/>
    <s v="Wild"/>
    <x v="1"/>
    <n v="9"/>
    <n v="1"/>
    <n v="5"/>
    <n v="12"/>
    <s v="BS"/>
  </r>
  <r>
    <n v="34"/>
    <x v="2"/>
    <n v="8"/>
    <x v="4"/>
    <n v="19"/>
    <x v="77"/>
    <d v="1899-12-30T10:49:00"/>
    <x v="4"/>
    <s v="Butch's (Gordon R.)"/>
    <s v="Gordon Estuary"/>
    <n v="1"/>
    <x v="11"/>
    <s v="Wild"/>
    <x v="2"/>
    <n v="20"/>
    <n v="1"/>
    <n v="4"/>
    <n v="2"/>
    <s v="BS"/>
  </r>
  <r>
    <n v="34"/>
    <x v="2"/>
    <n v="8"/>
    <x v="4"/>
    <n v="19"/>
    <x v="77"/>
    <d v="1899-12-30T11:15:00"/>
    <x v="9"/>
    <s v="Q Jeff (right bank opposite N. Arm confl.)"/>
    <s v="Gordon Estuary"/>
    <n v="1"/>
    <x v="9"/>
    <s v="Wild"/>
    <x v="3"/>
    <n v="5"/>
    <n v="1"/>
    <n v="3"/>
    <n v="4"/>
    <s v="BS"/>
  </r>
  <r>
    <n v="34"/>
    <x v="2"/>
    <n v="8"/>
    <x v="4"/>
    <n v="19"/>
    <x v="77"/>
    <d v="1899-12-30T11:15:00"/>
    <x v="9"/>
    <s v="Q Jeff (right bank opposite N. Arm confl.)"/>
    <s v="Gordon Estuary"/>
    <n v="1"/>
    <x v="2"/>
    <s v="Wild"/>
    <x v="1"/>
    <n v="8"/>
    <n v="1"/>
    <n v="5"/>
    <n v="14"/>
    <s v="BS"/>
  </r>
  <r>
    <n v="34"/>
    <x v="2"/>
    <n v="8"/>
    <x v="4"/>
    <n v="19"/>
    <x v="77"/>
    <d v="1899-12-30T11:15:00"/>
    <x v="9"/>
    <s v="Q Jeff (right bank opposite N. Arm confl.)"/>
    <s v="Gordon Estuary"/>
    <n v="1"/>
    <x v="3"/>
    <s v="Wild"/>
    <x v="1"/>
    <n v="9"/>
    <n v="1"/>
    <n v="5"/>
    <n v="12"/>
    <s v="BS"/>
  </r>
  <r>
    <n v="34"/>
    <x v="2"/>
    <n v="8"/>
    <x v="4"/>
    <n v="19"/>
    <x v="77"/>
    <d v="1899-12-30T11:15:00"/>
    <x v="9"/>
    <s v="Q Jeff (right bank opposite N. Arm confl.)"/>
    <s v="Gordon Estuary"/>
    <n v="1"/>
    <x v="5"/>
    <s v="Wild"/>
    <x v="2"/>
    <n v="15"/>
    <n v="1"/>
    <n v="4"/>
    <n v="9"/>
    <s v="BS"/>
  </r>
  <r>
    <n v="34"/>
    <x v="2"/>
    <n v="8"/>
    <x v="4"/>
    <n v="19"/>
    <x v="77"/>
    <d v="1899-12-30T11:15:00"/>
    <x v="9"/>
    <s v="Q Jeff (right bank opposite N. Arm confl.)"/>
    <s v="Gordon Estuary"/>
    <n v="1"/>
    <x v="10"/>
    <s v="Wild"/>
    <x v="2"/>
    <n v="13"/>
    <n v="1"/>
    <n v="4"/>
    <n v="18"/>
    <s v="BS"/>
  </r>
  <r>
    <n v="34"/>
    <x v="2"/>
    <n v="8"/>
    <x v="4"/>
    <n v="19"/>
    <x v="77"/>
    <d v="1899-12-30T11:15:00"/>
    <x v="9"/>
    <s v="Q Jeff (right bank opposite N. Arm confl.)"/>
    <s v="Gordon Estuary"/>
    <n v="1"/>
    <x v="11"/>
    <s v="Wild"/>
    <x v="2"/>
    <n v="20"/>
    <n v="1"/>
    <n v="4"/>
    <n v="1"/>
    <s v="BS"/>
  </r>
  <r>
    <n v="34"/>
    <x v="2"/>
    <n v="8"/>
    <x v="4"/>
    <n v="19"/>
    <x v="77"/>
    <d v="1899-12-30T11:35:00"/>
    <x v="1"/>
    <s v="Gallaugher's"/>
    <s v="Gordon Estuary"/>
    <n v="1"/>
    <x v="3"/>
    <s v="Wild"/>
    <x v="1"/>
    <n v="9"/>
    <n v="1"/>
    <n v="5"/>
    <n v="1"/>
    <s v="BS"/>
  </r>
  <r>
    <n v="34"/>
    <x v="2"/>
    <n v="8"/>
    <x v="4"/>
    <n v="19"/>
    <x v="77"/>
    <d v="1899-12-30T11:35:00"/>
    <x v="1"/>
    <s v="Gallaugher's"/>
    <s v="Gordon Estuary"/>
    <n v="1"/>
    <x v="6"/>
    <s v="Wild"/>
    <x v="2"/>
    <n v="11"/>
    <n v="1"/>
    <n v="4"/>
    <n v="3"/>
    <s v="BS"/>
  </r>
  <r>
    <n v="34"/>
    <x v="2"/>
    <n v="8"/>
    <x v="4"/>
    <n v="19"/>
    <x v="77"/>
    <d v="1899-12-30T11:35:00"/>
    <x v="1"/>
    <s v="Gallaugher's"/>
    <s v="Gordon Estuary"/>
    <n v="1"/>
    <x v="10"/>
    <s v="Wild"/>
    <x v="2"/>
    <n v="13"/>
    <n v="1"/>
    <n v="4"/>
    <n v="1"/>
    <s v="BS"/>
  </r>
  <r>
    <n v="34"/>
    <x v="2"/>
    <n v="8"/>
    <x v="4"/>
    <n v="19"/>
    <x v="77"/>
    <d v="1899-12-30T11:57:00"/>
    <x v="0"/>
    <s v="Pacheedah Shores Boat Ramp"/>
    <s v="Gordon Estuary"/>
    <n v="1"/>
    <x v="2"/>
    <s v="Wild"/>
    <x v="1"/>
    <n v="8"/>
    <n v="1"/>
    <n v="5"/>
    <n v="5"/>
    <s v="BS"/>
  </r>
  <r>
    <n v="34"/>
    <x v="2"/>
    <n v="8"/>
    <x v="4"/>
    <n v="19"/>
    <x v="77"/>
    <d v="1899-12-30T11:57:00"/>
    <x v="0"/>
    <s v="Pacheedah Shores Boat Ramp"/>
    <s v="Gordon Estuary"/>
    <n v="1"/>
    <x v="3"/>
    <s v="Wild"/>
    <x v="1"/>
    <n v="9"/>
    <n v="1"/>
    <n v="5"/>
    <n v="40"/>
    <s v="BS"/>
  </r>
  <r>
    <n v="34"/>
    <x v="2"/>
    <n v="8"/>
    <x v="4"/>
    <n v="19"/>
    <x v="77"/>
    <d v="1899-12-30T11:57:00"/>
    <x v="0"/>
    <s v="Pacheedah Shores Boat Ramp"/>
    <s v="Gordon Estuary"/>
    <n v="1"/>
    <x v="4"/>
    <s v="Wild"/>
    <x v="2"/>
    <n v="18"/>
    <n v="1"/>
    <n v="4"/>
    <n v="12"/>
    <s v="BS"/>
  </r>
  <r>
    <n v="34"/>
    <x v="2"/>
    <n v="8"/>
    <x v="4"/>
    <n v="19"/>
    <x v="77"/>
    <d v="1899-12-30T11:57:00"/>
    <x v="0"/>
    <s v="Pacheedah Shores Boat Ramp"/>
    <s v="Gordon Estuary"/>
    <n v="1"/>
    <x v="5"/>
    <s v="Wild"/>
    <x v="2"/>
    <n v="15"/>
    <n v="1"/>
    <n v="4"/>
    <n v="7"/>
    <s v="BS"/>
  </r>
  <r>
    <n v="34"/>
    <x v="2"/>
    <n v="8"/>
    <x v="4"/>
    <n v="19"/>
    <x v="77"/>
    <d v="1899-12-30T11:57:00"/>
    <x v="0"/>
    <s v="Pacheedah Shores Boat Ramp"/>
    <s v="Gordon Estuary"/>
    <n v="1"/>
    <x v="6"/>
    <s v="Wild"/>
    <x v="2"/>
    <n v="11"/>
    <n v="1"/>
    <n v="4"/>
    <n v="4"/>
    <s v="BS"/>
  </r>
  <r>
    <n v="34"/>
    <x v="2"/>
    <n v="8"/>
    <x v="4"/>
    <n v="19"/>
    <x v="77"/>
    <d v="1899-12-30T11:57:00"/>
    <x v="0"/>
    <s v="Pacheedah Shores Boat Ramp"/>
    <s v="Gordon Estuary"/>
    <n v="1"/>
    <x v="10"/>
    <s v="Wild"/>
    <x v="2"/>
    <n v="13"/>
    <n v="1"/>
    <n v="4"/>
    <n v="200"/>
    <s v="BS"/>
  </r>
  <r>
    <n v="34"/>
    <x v="2"/>
    <n v="8"/>
    <x v="4"/>
    <n v="19"/>
    <x v="77"/>
    <d v="1899-12-30T12:12:00"/>
    <x v="6"/>
    <s v="Smokies"/>
    <s v="Gordon Estuary"/>
    <n v="1"/>
    <x v="0"/>
    <s v="Wild"/>
    <x v="3"/>
    <n v="3"/>
    <n v="1"/>
    <n v="3"/>
    <n v="1"/>
    <s v="BS"/>
  </r>
  <r>
    <n v="34"/>
    <x v="2"/>
    <n v="8"/>
    <x v="4"/>
    <n v="19"/>
    <x v="77"/>
    <d v="1899-12-30T12:12:00"/>
    <x v="6"/>
    <s v="Smokies"/>
    <s v="Gordon Estuary"/>
    <n v="1"/>
    <x v="9"/>
    <s v="Wild"/>
    <x v="3"/>
    <n v="5"/>
    <n v="1"/>
    <n v="3"/>
    <n v="2"/>
    <s v="BS"/>
  </r>
  <r>
    <n v="34"/>
    <x v="2"/>
    <n v="8"/>
    <x v="4"/>
    <n v="19"/>
    <x v="77"/>
    <d v="1899-12-30T12:12:00"/>
    <x v="6"/>
    <s v="Smokies"/>
    <s v="Gordon Estuary"/>
    <n v="1"/>
    <x v="2"/>
    <s v="Wild"/>
    <x v="1"/>
    <n v="8"/>
    <n v="1"/>
    <n v="5"/>
    <n v="1"/>
    <s v="BS"/>
  </r>
  <r>
    <n v="34"/>
    <x v="2"/>
    <n v="8"/>
    <x v="4"/>
    <n v="19"/>
    <x v="77"/>
    <d v="1899-12-30T12:12:00"/>
    <x v="6"/>
    <s v="Smokies"/>
    <s v="Gordon Estuary"/>
    <n v="1"/>
    <x v="3"/>
    <s v="Wild"/>
    <x v="1"/>
    <n v="9"/>
    <n v="1"/>
    <n v="5"/>
    <n v="6"/>
    <s v="BS"/>
  </r>
  <r>
    <n v="34"/>
    <x v="2"/>
    <n v="8"/>
    <x v="4"/>
    <n v="19"/>
    <x v="77"/>
    <d v="1899-12-30T12:12:00"/>
    <x v="6"/>
    <s v="Smokies"/>
    <s v="Gordon Estuary"/>
    <n v="1"/>
    <x v="4"/>
    <s v="Wild"/>
    <x v="2"/>
    <n v="18"/>
    <n v="1"/>
    <n v="4"/>
    <n v="2"/>
    <s v="BS"/>
  </r>
  <r>
    <n v="34"/>
    <x v="2"/>
    <n v="8"/>
    <x v="4"/>
    <n v="19"/>
    <x v="77"/>
    <d v="1899-12-30T12:12:00"/>
    <x v="6"/>
    <s v="Smokies"/>
    <s v="Gordon Estuary"/>
    <n v="1"/>
    <x v="6"/>
    <s v="Wild"/>
    <x v="2"/>
    <n v="11"/>
    <n v="1"/>
    <n v="4"/>
    <n v="1"/>
    <s v="BS"/>
  </r>
  <r>
    <n v="34"/>
    <x v="2"/>
    <n v="8"/>
    <x v="4"/>
    <n v="19"/>
    <x v="77"/>
    <d v="1899-12-30T12:12:00"/>
    <x v="6"/>
    <s v="Smokies"/>
    <s v="Gordon Estuary"/>
    <n v="1"/>
    <x v="10"/>
    <s v="Wild"/>
    <x v="2"/>
    <n v="13"/>
    <n v="1"/>
    <n v="4"/>
    <n v="1"/>
    <s v="BS"/>
  </r>
  <r>
    <n v="34"/>
    <x v="2"/>
    <n v="8"/>
    <x v="4"/>
    <n v="19"/>
    <x v="77"/>
    <d v="1899-12-30T14:00:00"/>
    <x v="35"/>
    <s v="Gravel bar on Gordon at Site 1"/>
    <s v="Gordon Estuary"/>
    <n v="1"/>
    <x v="0"/>
    <s v="Wild"/>
    <x v="0"/>
    <n v="3"/>
    <n v="1"/>
    <n v="2"/>
    <n v="24"/>
    <s v="BS"/>
  </r>
  <r>
    <n v="34"/>
    <x v="2"/>
    <n v="8"/>
    <x v="4"/>
    <n v="19"/>
    <x v="77"/>
    <d v="1899-12-30T14:00:00"/>
    <x v="35"/>
    <s v="Gravel bar on Gordon at Site 1"/>
    <s v="Gordon Estuary"/>
    <n v="1"/>
    <x v="0"/>
    <s v="Wild"/>
    <x v="3"/>
    <n v="3"/>
    <n v="1"/>
    <n v="3"/>
    <n v="12"/>
    <s v="BS"/>
  </r>
  <r>
    <n v="34"/>
    <x v="2"/>
    <n v="8"/>
    <x v="4"/>
    <n v="19"/>
    <x v="77"/>
    <d v="1899-12-30T14:00:00"/>
    <x v="35"/>
    <s v="Gravel bar on Gordon at Site 1"/>
    <s v="Gordon Estuary"/>
    <n v="1"/>
    <x v="2"/>
    <s v="Wild"/>
    <x v="1"/>
    <n v="8"/>
    <n v="1"/>
    <n v="5"/>
    <n v="43"/>
    <s v="BS"/>
  </r>
  <r>
    <n v="34"/>
    <x v="2"/>
    <n v="8"/>
    <x v="4"/>
    <n v="19"/>
    <x v="77"/>
    <d v="1899-12-30T14:00:00"/>
    <x v="35"/>
    <s v="Gravel bar on Gordon at Site 1"/>
    <s v="Gordon Estuary"/>
    <n v="1"/>
    <x v="5"/>
    <s v="Wild"/>
    <x v="2"/>
    <n v="15"/>
    <n v="1"/>
    <n v="4"/>
    <n v="2"/>
    <s v="BS"/>
  </r>
  <r>
    <n v="34"/>
    <x v="2"/>
    <n v="8"/>
    <x v="4"/>
    <n v="19"/>
    <x v="77"/>
    <d v="1899-12-30T14:00:00"/>
    <x v="35"/>
    <s v="Gravel bar on Gordon at Site 1"/>
    <s v="Gordon Estuary"/>
    <n v="1"/>
    <x v="10"/>
    <s v="Wild"/>
    <x v="2"/>
    <n v="13"/>
    <n v="1"/>
    <n v="4"/>
    <n v="2"/>
    <s v="BS"/>
  </r>
  <r>
    <n v="34"/>
    <x v="2"/>
    <n v="8"/>
    <x v="4"/>
    <n v="19"/>
    <x v="77"/>
    <d v="1899-12-30T14:44:00"/>
    <x v="15"/>
    <s v="Q07, Central/South Arm confluence"/>
    <s v="San Juan Estuary"/>
    <n v="1"/>
    <x v="0"/>
    <s v="Wild"/>
    <x v="0"/>
    <n v="3"/>
    <n v="1"/>
    <n v="2"/>
    <n v="17"/>
    <s v="BS"/>
  </r>
  <r>
    <n v="34"/>
    <x v="2"/>
    <n v="8"/>
    <x v="4"/>
    <n v="19"/>
    <x v="77"/>
    <d v="1899-12-30T14:44:00"/>
    <x v="15"/>
    <s v="Q07, Central/South Arm confluence"/>
    <s v="San Juan Estuary"/>
    <n v="1"/>
    <x v="0"/>
    <s v="Wild"/>
    <x v="3"/>
    <n v="3"/>
    <n v="1"/>
    <n v="3"/>
    <n v="7"/>
    <s v="BS"/>
  </r>
  <r>
    <n v="34"/>
    <x v="2"/>
    <n v="8"/>
    <x v="4"/>
    <n v="19"/>
    <x v="77"/>
    <d v="1899-12-30T14:44:00"/>
    <x v="15"/>
    <s v="Q07, Central/South Arm confluence"/>
    <s v="San Juan Estuary"/>
    <n v="1"/>
    <x v="2"/>
    <s v="Wild"/>
    <x v="1"/>
    <n v="8"/>
    <n v="1"/>
    <n v="5"/>
    <n v="12"/>
    <s v="BS"/>
  </r>
  <r>
    <n v="34"/>
    <x v="2"/>
    <n v="8"/>
    <x v="4"/>
    <n v="19"/>
    <x v="77"/>
    <d v="1899-12-30T14:44:00"/>
    <x v="15"/>
    <s v="Q07, Central/South Arm confluence"/>
    <s v="San Juan Estuary"/>
    <n v="1"/>
    <x v="3"/>
    <s v="Wild"/>
    <x v="1"/>
    <n v="9"/>
    <n v="1"/>
    <n v="5"/>
    <n v="150"/>
    <s v="BS"/>
  </r>
  <r>
    <n v="35"/>
    <x v="2"/>
    <n v="8"/>
    <x v="4"/>
    <n v="25"/>
    <x v="78"/>
    <d v="1899-12-30T08:45:00"/>
    <x v="25"/>
    <s v="Site 6, just upstream of bridge"/>
    <s v="Gordon Estuary"/>
    <n v="1"/>
    <x v="3"/>
    <s v="Wild"/>
    <x v="1"/>
    <n v="9"/>
    <n v="1"/>
    <n v="5"/>
    <n v="50"/>
    <s v="BS"/>
  </r>
  <r>
    <n v="35"/>
    <x v="2"/>
    <n v="8"/>
    <x v="4"/>
    <n v="25"/>
    <x v="78"/>
    <d v="1899-12-30T10:13:00"/>
    <x v="4"/>
    <s v="Butch's (Gordon R.)"/>
    <s v="Gordon Estuary"/>
    <n v="1"/>
    <x v="9"/>
    <s v="Wild"/>
    <x v="3"/>
    <n v="5"/>
    <n v="1"/>
    <n v="3"/>
    <n v="1"/>
    <s v="BS"/>
  </r>
  <r>
    <n v="35"/>
    <x v="2"/>
    <n v="8"/>
    <x v="4"/>
    <n v="25"/>
    <x v="78"/>
    <d v="1899-12-30T10:13:00"/>
    <x v="4"/>
    <s v="Butch's (Gordon R.)"/>
    <s v="Gordon Estuary"/>
    <n v="1"/>
    <x v="12"/>
    <s v="Wild"/>
    <x v="2"/>
    <n v="25"/>
    <n v="1"/>
    <n v="4"/>
    <n v="1"/>
    <s v="BS"/>
  </r>
  <r>
    <n v="35"/>
    <x v="2"/>
    <n v="8"/>
    <x v="4"/>
    <n v="25"/>
    <x v="78"/>
    <d v="1899-12-30T10:34:00"/>
    <x v="8"/>
    <s v="Q01, left bank Gordon up from confluence"/>
    <s v="Gordon Estuary"/>
    <n v="1"/>
    <x v="2"/>
    <s v="Wild"/>
    <x v="1"/>
    <n v="8"/>
    <n v="1"/>
    <n v="5"/>
    <n v="1"/>
    <s v="BS"/>
  </r>
  <r>
    <n v="35"/>
    <x v="2"/>
    <n v="8"/>
    <x v="4"/>
    <n v="25"/>
    <x v="78"/>
    <d v="1899-12-30T10:34:00"/>
    <x v="8"/>
    <s v="Q01, left bank Gordon up from confluence"/>
    <s v="Gordon Estuary"/>
    <n v="1"/>
    <x v="3"/>
    <s v="Wild"/>
    <x v="1"/>
    <n v="9"/>
    <n v="1"/>
    <n v="5"/>
    <n v="1"/>
    <s v="BS"/>
  </r>
  <r>
    <n v="35"/>
    <x v="2"/>
    <n v="8"/>
    <x v="4"/>
    <n v="25"/>
    <x v="78"/>
    <d v="1899-12-30T10:34:00"/>
    <x v="8"/>
    <s v="Q01, left bank Gordon up from confluence"/>
    <s v="Gordon Estuary"/>
    <n v="1"/>
    <x v="4"/>
    <s v="Wild"/>
    <x v="2"/>
    <n v="18"/>
    <n v="1"/>
    <n v="4"/>
    <n v="1"/>
    <s v="BS"/>
  </r>
  <r>
    <n v="35"/>
    <x v="2"/>
    <n v="8"/>
    <x v="4"/>
    <n v="25"/>
    <x v="78"/>
    <d v="1899-12-30T10:34:00"/>
    <x v="8"/>
    <s v="Q01, left bank Gordon up from confluence"/>
    <s v="Gordon Estuary"/>
    <n v="1"/>
    <x v="5"/>
    <s v="Wild"/>
    <x v="2"/>
    <n v="15"/>
    <n v="1"/>
    <n v="4"/>
    <n v="2"/>
    <s v="BS"/>
  </r>
  <r>
    <n v="35"/>
    <x v="2"/>
    <n v="8"/>
    <x v="4"/>
    <n v="25"/>
    <x v="78"/>
    <d v="1899-12-30T12:00:00"/>
    <x v="9"/>
    <s v="Q Jeff (right bank opposite N. Arm confl.)"/>
    <s v="Gordon Estuary"/>
    <n v="1"/>
    <x v="5"/>
    <s v="Wild"/>
    <x v="2"/>
    <n v="15"/>
    <n v="1"/>
    <n v="4"/>
    <n v="7"/>
    <s v="BS"/>
  </r>
  <r>
    <n v="35"/>
    <x v="2"/>
    <n v="8"/>
    <x v="4"/>
    <n v="25"/>
    <x v="78"/>
    <d v="1899-12-30T12:00:00"/>
    <x v="9"/>
    <s v="Q Jeff (right bank opposite N. Arm confl.)"/>
    <s v="Gordon Estuary"/>
    <n v="1"/>
    <x v="10"/>
    <s v="Wild"/>
    <x v="2"/>
    <n v="13"/>
    <n v="1"/>
    <n v="4"/>
    <n v="32"/>
    <s v="BS"/>
  </r>
  <r>
    <n v="35"/>
    <x v="2"/>
    <n v="8"/>
    <x v="4"/>
    <n v="25"/>
    <x v="78"/>
    <d v="1899-12-30T12:00:00"/>
    <x v="9"/>
    <s v="Q Jeff (right bank opposite N. Arm confl.)"/>
    <s v="Gordon Estuary"/>
    <n v="1"/>
    <x v="9"/>
    <s v="Wild"/>
    <x v="3"/>
    <n v="5"/>
    <n v="1"/>
    <n v="3"/>
    <n v="1"/>
    <s v="BS"/>
  </r>
  <r>
    <n v="35"/>
    <x v="2"/>
    <n v="8"/>
    <x v="4"/>
    <n v="25"/>
    <x v="78"/>
    <d v="1899-12-30T12:23:00"/>
    <x v="6"/>
    <s v="Smokies"/>
    <s v="Gordon Estuary"/>
    <n v="1"/>
    <x v="2"/>
    <s v="Wild"/>
    <x v="1"/>
    <n v="8"/>
    <n v="1"/>
    <n v="5"/>
    <n v="1"/>
    <s v="BS"/>
  </r>
  <r>
    <n v="35"/>
    <x v="2"/>
    <n v="8"/>
    <x v="4"/>
    <n v="25"/>
    <x v="78"/>
    <d v="1899-12-30T12:23:00"/>
    <x v="6"/>
    <s v="Smokies"/>
    <s v="Gordon Estuary"/>
    <n v="1"/>
    <x v="3"/>
    <s v="Wild"/>
    <x v="1"/>
    <n v="9"/>
    <n v="1"/>
    <n v="5"/>
    <n v="1"/>
    <s v="BS"/>
  </r>
  <r>
    <n v="35"/>
    <x v="2"/>
    <n v="8"/>
    <x v="4"/>
    <n v="25"/>
    <x v="78"/>
    <d v="1899-12-30T12:23:00"/>
    <x v="6"/>
    <s v="Smokies"/>
    <s v="Gordon Estuary"/>
    <n v="1"/>
    <x v="4"/>
    <s v="Wild"/>
    <x v="2"/>
    <n v="18"/>
    <n v="1"/>
    <n v="4"/>
    <n v="3"/>
    <s v="BS"/>
  </r>
  <r>
    <n v="35"/>
    <x v="2"/>
    <n v="8"/>
    <x v="4"/>
    <n v="25"/>
    <x v="78"/>
    <d v="1899-12-30T12:23:00"/>
    <x v="6"/>
    <s v="Smokies"/>
    <s v="Gordon Estuary"/>
    <n v="1"/>
    <x v="6"/>
    <s v="Wild"/>
    <x v="2"/>
    <n v="11"/>
    <n v="1"/>
    <n v="4"/>
    <n v="2"/>
    <s v="BS"/>
  </r>
  <r>
    <n v="35"/>
    <x v="2"/>
    <n v="8"/>
    <x v="4"/>
    <n v="25"/>
    <x v="78"/>
    <d v="1899-12-30T12:23:00"/>
    <x v="6"/>
    <s v="Smokies"/>
    <s v="Gordon Estuary"/>
    <n v="1"/>
    <x v="10"/>
    <s v="Wild"/>
    <x v="2"/>
    <n v="13"/>
    <n v="1"/>
    <n v="4"/>
    <n v="147"/>
    <s v="BS"/>
  </r>
  <r>
    <n v="35"/>
    <x v="2"/>
    <n v="8"/>
    <x v="4"/>
    <n v="25"/>
    <x v="78"/>
    <d v="1899-12-30T12:23:00"/>
    <x v="6"/>
    <s v="Smokies"/>
    <s v="Gordon Estuary"/>
    <n v="1"/>
    <x v="0"/>
    <s v="Wild"/>
    <x v="3"/>
    <n v="3"/>
    <n v="1"/>
    <n v="3"/>
    <n v="2"/>
    <s v="BS"/>
  </r>
  <r>
    <n v="35"/>
    <x v="2"/>
    <n v="8"/>
    <x v="4"/>
    <n v="25"/>
    <x v="78"/>
    <d v="1899-12-30T12:23:00"/>
    <x v="6"/>
    <s v="Smokies"/>
    <s v="Gordon Estuary"/>
    <n v="1"/>
    <x v="9"/>
    <s v="Wild"/>
    <x v="3"/>
    <n v="5"/>
    <n v="1"/>
    <n v="3"/>
    <n v="4"/>
    <s v="BS"/>
  </r>
  <r>
    <n v="35"/>
    <x v="2"/>
    <n v="8"/>
    <x v="4"/>
    <n v="25"/>
    <x v="78"/>
    <d v="1899-12-30T12:50:00"/>
    <x v="12"/>
    <s v="Mouth of Site 7 inlet, north side"/>
    <s v="Gordon Estuary"/>
    <n v="1"/>
    <x v="2"/>
    <s v="Wild"/>
    <x v="1"/>
    <n v="8"/>
    <n v="1"/>
    <n v="5"/>
    <n v="7"/>
    <s v="BS"/>
  </r>
  <r>
    <n v="35"/>
    <x v="2"/>
    <n v="8"/>
    <x v="4"/>
    <n v="25"/>
    <x v="78"/>
    <d v="1899-12-30T12:50:00"/>
    <x v="12"/>
    <s v="Mouth of Site 7 inlet, north side"/>
    <s v="Gordon Estuary"/>
    <n v="1"/>
    <x v="3"/>
    <s v="Wild"/>
    <x v="1"/>
    <n v="9"/>
    <n v="1"/>
    <n v="5"/>
    <n v="50"/>
    <s v="BS"/>
  </r>
  <r>
    <n v="35"/>
    <x v="2"/>
    <n v="8"/>
    <x v="4"/>
    <n v="25"/>
    <x v="78"/>
    <d v="1899-12-30T12:50:00"/>
    <x v="12"/>
    <s v="Mouth of Site 7 inlet, north side"/>
    <s v="Gordon Estuary"/>
    <n v="1"/>
    <x v="4"/>
    <s v="Wild"/>
    <x v="2"/>
    <n v="18"/>
    <n v="1"/>
    <n v="4"/>
    <n v="3"/>
    <s v="BS"/>
  </r>
  <r>
    <n v="35"/>
    <x v="2"/>
    <n v="8"/>
    <x v="4"/>
    <n v="25"/>
    <x v="78"/>
    <d v="1899-12-30T12:50:00"/>
    <x v="12"/>
    <s v="Mouth of Site 7 inlet, north side"/>
    <s v="Gordon Estuary"/>
    <n v="1"/>
    <x v="5"/>
    <s v="Wild"/>
    <x v="2"/>
    <n v="15"/>
    <n v="1"/>
    <n v="4"/>
    <n v="1"/>
    <s v="BS"/>
  </r>
  <r>
    <n v="35"/>
    <x v="2"/>
    <n v="8"/>
    <x v="4"/>
    <n v="25"/>
    <x v="78"/>
    <d v="1899-12-30T12:50:00"/>
    <x v="12"/>
    <s v="Mouth of Site 7 inlet, north side"/>
    <s v="Gordon Estuary"/>
    <n v="1"/>
    <x v="10"/>
    <s v="Wild"/>
    <x v="2"/>
    <n v="13"/>
    <n v="1"/>
    <n v="4"/>
    <n v="120"/>
    <s v="BS"/>
  </r>
  <r>
    <n v="35"/>
    <x v="2"/>
    <n v="8"/>
    <x v="4"/>
    <n v="25"/>
    <x v="78"/>
    <d v="1899-12-30T12:50:00"/>
    <x v="12"/>
    <s v="Mouth of Site 7 inlet, north side"/>
    <s v="Gordon Estuary"/>
    <n v="1"/>
    <x v="0"/>
    <s v="Wild"/>
    <x v="3"/>
    <n v="3"/>
    <n v="1"/>
    <n v="3"/>
    <n v="5"/>
    <s v="BS"/>
  </r>
  <r>
    <n v="35"/>
    <x v="2"/>
    <n v="8"/>
    <x v="4"/>
    <n v="25"/>
    <x v="78"/>
    <d v="1899-12-30T12:50:00"/>
    <x v="12"/>
    <s v="Mouth of Site 7 inlet, north side"/>
    <s v="Gordon Estuary"/>
    <n v="1"/>
    <x v="9"/>
    <s v="Wild"/>
    <x v="3"/>
    <n v="5"/>
    <n v="1"/>
    <n v="3"/>
    <n v="1"/>
    <s v="BS"/>
  </r>
  <r>
    <n v="35"/>
    <x v="2"/>
    <n v="8"/>
    <x v="4"/>
    <n v="25"/>
    <x v="78"/>
    <d v="1899-12-30T13:06:00"/>
    <x v="20"/>
    <s v="On point at confluence of N. Arm and Brown's Slough"/>
    <s v="Gordon Estuary"/>
    <n v="1"/>
    <x v="2"/>
    <s v="Wild"/>
    <x v="1"/>
    <n v="8"/>
    <n v="1"/>
    <n v="5"/>
    <n v="5"/>
    <s v="BS"/>
  </r>
  <r>
    <n v="35"/>
    <x v="2"/>
    <n v="8"/>
    <x v="4"/>
    <n v="25"/>
    <x v="78"/>
    <d v="1899-12-30T13:06:00"/>
    <x v="20"/>
    <s v="On point at confluence of N. Arm and Brown's Slough"/>
    <s v="Gordon Estuary"/>
    <n v="1"/>
    <x v="3"/>
    <s v="Wild"/>
    <x v="1"/>
    <n v="9"/>
    <n v="1"/>
    <n v="5"/>
    <n v="5"/>
    <s v="BS"/>
  </r>
  <r>
    <n v="35"/>
    <x v="2"/>
    <n v="8"/>
    <x v="4"/>
    <n v="25"/>
    <x v="78"/>
    <d v="1899-12-30T13:06:00"/>
    <x v="20"/>
    <s v="On point at confluence of N. Arm and Brown's Slough"/>
    <s v="Gordon Estuary"/>
    <n v="1"/>
    <x v="4"/>
    <s v="Wild"/>
    <x v="2"/>
    <n v="18"/>
    <n v="1"/>
    <n v="4"/>
    <n v="1"/>
    <s v="BS"/>
  </r>
  <r>
    <n v="35"/>
    <x v="2"/>
    <n v="8"/>
    <x v="4"/>
    <n v="25"/>
    <x v="78"/>
    <d v="1899-12-30T13:06:00"/>
    <x v="20"/>
    <s v="On point at confluence of N. Arm and Brown's Slough"/>
    <s v="Gordon Estuary"/>
    <n v="1"/>
    <x v="5"/>
    <s v="Wild"/>
    <x v="2"/>
    <n v="15"/>
    <n v="1"/>
    <n v="4"/>
    <n v="1"/>
    <s v="BS"/>
  </r>
  <r>
    <n v="35"/>
    <x v="2"/>
    <n v="8"/>
    <x v="4"/>
    <n v="25"/>
    <x v="78"/>
    <d v="1899-12-30T13:06:00"/>
    <x v="20"/>
    <s v="On point at confluence of N. Arm and Brown's Slough"/>
    <s v="Gordon Estuary"/>
    <n v="1"/>
    <x v="6"/>
    <s v="Wild"/>
    <x v="2"/>
    <n v="11"/>
    <n v="1"/>
    <n v="4"/>
    <n v="6"/>
    <s v="BS"/>
  </r>
  <r>
    <n v="35"/>
    <x v="2"/>
    <n v="8"/>
    <x v="4"/>
    <n v="25"/>
    <x v="78"/>
    <d v="1899-12-30T13:45:00"/>
    <x v="35"/>
    <s v="Gravel bar on Gordon at Site 1"/>
    <s v="Gordon Estuary"/>
    <n v="1"/>
    <x v="0"/>
    <s v="Wild"/>
    <x v="0"/>
    <n v="3"/>
    <n v="1"/>
    <n v="2"/>
    <n v="39"/>
    <s v="BS"/>
  </r>
  <r>
    <n v="35"/>
    <x v="2"/>
    <n v="8"/>
    <x v="4"/>
    <n v="25"/>
    <x v="78"/>
    <d v="1899-12-30T13:45:00"/>
    <x v="35"/>
    <s v="Gravel bar on Gordon at Site 1"/>
    <s v="Gordon Estuary"/>
    <n v="1"/>
    <x v="0"/>
    <s v="Wild"/>
    <x v="3"/>
    <n v="3"/>
    <n v="1"/>
    <n v="3"/>
    <n v="24"/>
    <s v="BS"/>
  </r>
  <r>
    <n v="35"/>
    <x v="2"/>
    <n v="8"/>
    <x v="4"/>
    <n v="25"/>
    <x v="78"/>
    <d v="1899-12-30T13:45:00"/>
    <x v="35"/>
    <s v="Gravel bar on Gordon at Site 1"/>
    <s v="Gordon Estuary"/>
    <n v="1"/>
    <x v="2"/>
    <s v="Wild"/>
    <x v="1"/>
    <n v="8"/>
    <n v="1"/>
    <n v="5"/>
    <n v="26"/>
    <s v="BS"/>
  </r>
  <r>
    <n v="35"/>
    <x v="2"/>
    <n v="8"/>
    <x v="4"/>
    <n v="25"/>
    <x v="78"/>
    <d v="1899-12-30T13:45:00"/>
    <x v="35"/>
    <s v="Gravel bar on Gordon at Site 1"/>
    <s v="Gordon Estuary"/>
    <n v="1"/>
    <x v="3"/>
    <s v="Wild"/>
    <x v="1"/>
    <n v="9"/>
    <n v="1"/>
    <n v="5"/>
    <n v="1"/>
    <s v="BS"/>
  </r>
  <r>
    <n v="35"/>
    <x v="2"/>
    <n v="8"/>
    <x v="4"/>
    <n v="25"/>
    <x v="78"/>
    <d v="1899-12-30T13:45:00"/>
    <x v="35"/>
    <s v="Gravel bar on Gordon at Site 1"/>
    <s v="Gordon Estuary"/>
    <n v="1"/>
    <x v="5"/>
    <s v="Wild"/>
    <x v="2"/>
    <n v="15"/>
    <n v="1"/>
    <n v="4"/>
    <n v="3"/>
    <s v="BS"/>
  </r>
  <r>
    <n v="35"/>
    <x v="2"/>
    <n v="8"/>
    <x v="4"/>
    <n v="25"/>
    <x v="78"/>
    <d v="1899-12-30T13:45:00"/>
    <x v="35"/>
    <s v="Gravel bar on Gordon at Site 1"/>
    <s v="Gordon Estuary"/>
    <n v="1"/>
    <x v="10"/>
    <s v="Wild"/>
    <x v="2"/>
    <n v="13"/>
    <n v="1"/>
    <n v="4"/>
    <n v="7"/>
    <s v="BS"/>
  </r>
  <r>
    <n v="35"/>
    <x v="2"/>
    <n v="8"/>
    <x v="4"/>
    <n v="25"/>
    <x v="78"/>
    <d v="1899-12-30T14:30:00"/>
    <x v="38"/>
    <s v="Q09, San Juan mouth"/>
    <s v="San Juan Estuary"/>
    <n v="1"/>
    <x v="0"/>
    <s v="Wild"/>
    <x v="3"/>
    <n v="3"/>
    <n v="1"/>
    <n v="3"/>
    <n v="9"/>
    <s v="BS"/>
  </r>
  <r>
    <n v="35"/>
    <x v="2"/>
    <n v="8"/>
    <x v="4"/>
    <n v="25"/>
    <x v="78"/>
    <d v="1899-12-30T14:30:00"/>
    <x v="38"/>
    <s v="Q09, San Juan mouth"/>
    <s v="San Juan Estuary"/>
    <n v="1"/>
    <x v="2"/>
    <s v="Wild"/>
    <x v="1"/>
    <n v="8"/>
    <n v="1"/>
    <n v="5"/>
    <n v="1"/>
    <s v="BS"/>
  </r>
  <r>
    <n v="35"/>
    <x v="2"/>
    <n v="8"/>
    <x v="4"/>
    <n v="25"/>
    <x v="78"/>
    <d v="1899-12-30T14:30:00"/>
    <x v="38"/>
    <s v="Q09, San Juan mouth"/>
    <s v="San Juan Estuary"/>
    <n v="1"/>
    <x v="3"/>
    <s v="Wild"/>
    <x v="1"/>
    <n v="9"/>
    <n v="1"/>
    <n v="5"/>
    <n v="247"/>
    <s v="BS"/>
  </r>
  <r>
    <n v="35"/>
    <x v="2"/>
    <n v="8"/>
    <x v="4"/>
    <n v="25"/>
    <x v="78"/>
    <d v="1899-12-30T14:30:00"/>
    <x v="38"/>
    <s v="Q09, San Juan mouth"/>
    <s v="San Juan Estuary"/>
    <n v="1"/>
    <x v="5"/>
    <s v="Wild"/>
    <x v="2"/>
    <n v="15"/>
    <n v="1"/>
    <n v="4"/>
    <n v="6"/>
    <s v="BS"/>
  </r>
  <r>
    <n v="35"/>
    <x v="2"/>
    <n v="8"/>
    <x v="4"/>
    <n v="25"/>
    <x v="78"/>
    <d v="1899-12-30T14:30:00"/>
    <x v="38"/>
    <s v="Q09, San Juan mouth"/>
    <s v="San Juan Estuary"/>
    <n v="1"/>
    <x v="10"/>
    <s v="Wild"/>
    <x v="2"/>
    <n v="13"/>
    <n v="1"/>
    <n v="4"/>
    <n v="251"/>
    <s v="BS"/>
  </r>
  <r>
    <n v="35"/>
    <x v="2"/>
    <n v="8"/>
    <x v="4"/>
    <n v="26"/>
    <x v="79"/>
    <d v="1899-12-30T12:50:00"/>
    <x v="15"/>
    <s v="Q07, Central/South Arm confluence"/>
    <s v="San Juan Estuary"/>
    <n v="1"/>
    <x v="0"/>
    <s v="Wild"/>
    <x v="0"/>
    <n v="3"/>
    <n v="1"/>
    <n v="2"/>
    <n v="1"/>
    <s v="BS"/>
  </r>
  <r>
    <n v="35"/>
    <x v="2"/>
    <n v="8"/>
    <x v="4"/>
    <n v="26"/>
    <x v="79"/>
    <d v="1899-12-30T12:50:00"/>
    <x v="15"/>
    <s v="Q07, Central/South Arm confluence"/>
    <s v="San Juan Estuary"/>
    <n v="1"/>
    <x v="0"/>
    <s v="Wild"/>
    <x v="3"/>
    <n v="3"/>
    <n v="1"/>
    <n v="3"/>
    <n v="10"/>
    <s v="BS"/>
  </r>
  <r>
    <n v="35"/>
    <x v="2"/>
    <n v="8"/>
    <x v="4"/>
    <n v="26"/>
    <x v="79"/>
    <d v="1899-12-30T12:50:00"/>
    <x v="15"/>
    <s v="Q07, Central/South Arm confluence"/>
    <s v="San Juan Estuary"/>
    <n v="1"/>
    <x v="2"/>
    <s v="Wild"/>
    <x v="1"/>
    <n v="8"/>
    <n v="1"/>
    <n v="5"/>
    <n v="7"/>
    <s v="BS"/>
  </r>
  <r>
    <n v="35"/>
    <x v="2"/>
    <n v="8"/>
    <x v="4"/>
    <n v="26"/>
    <x v="79"/>
    <d v="1899-12-30T12:50:00"/>
    <x v="15"/>
    <s v="Q07, Central/South Arm confluence"/>
    <s v="San Juan Estuary"/>
    <n v="1"/>
    <x v="3"/>
    <s v="Wild"/>
    <x v="1"/>
    <n v="9"/>
    <n v="1"/>
    <n v="5"/>
    <n v="6"/>
    <s v="BS"/>
  </r>
  <r>
    <n v="35"/>
    <x v="2"/>
    <n v="8"/>
    <x v="4"/>
    <n v="26"/>
    <x v="79"/>
    <d v="1899-12-30T12:50:00"/>
    <x v="15"/>
    <s v="Q07, Central/South Arm confluence"/>
    <s v="San Juan Estuary"/>
    <n v="1"/>
    <x v="4"/>
    <s v="Wild"/>
    <x v="2"/>
    <n v="18"/>
    <n v="1"/>
    <n v="4"/>
    <n v="2"/>
    <s v="BS"/>
  </r>
  <r>
    <n v="35"/>
    <x v="2"/>
    <n v="8"/>
    <x v="4"/>
    <n v="26"/>
    <x v="79"/>
    <d v="1899-12-30T12:50:00"/>
    <x v="15"/>
    <s v="Q07, Central/South Arm confluence"/>
    <s v="San Juan Estuary"/>
    <n v="1"/>
    <x v="10"/>
    <s v="Wild"/>
    <x v="2"/>
    <n v="13"/>
    <n v="1"/>
    <n v="4"/>
    <n v="133"/>
    <s v="BS"/>
  </r>
  <r>
    <n v="35"/>
    <x v="2"/>
    <n v="8"/>
    <x v="4"/>
    <n v="26"/>
    <x v="79"/>
    <d v="1899-12-30T13:14:00"/>
    <x v="2"/>
    <s v="South Arm SJ (Old Mill)"/>
    <s v="San Juan Estuary"/>
    <n v="1"/>
    <x v="2"/>
    <s v="Wild"/>
    <x v="1"/>
    <n v="8"/>
    <n v="1"/>
    <n v="5"/>
    <n v="2"/>
    <s v="BS"/>
  </r>
  <r>
    <n v="35"/>
    <x v="2"/>
    <n v="8"/>
    <x v="4"/>
    <n v="26"/>
    <x v="79"/>
    <d v="1899-12-30T13:14:00"/>
    <x v="2"/>
    <s v="South Arm SJ (Old Mill)"/>
    <s v="San Juan Estuary"/>
    <n v="1"/>
    <x v="3"/>
    <s v="Wild"/>
    <x v="1"/>
    <n v="9"/>
    <n v="1"/>
    <n v="5"/>
    <n v="40"/>
    <s v="BS"/>
  </r>
  <r>
    <n v="35"/>
    <x v="2"/>
    <n v="8"/>
    <x v="4"/>
    <n v="26"/>
    <x v="79"/>
    <d v="1899-12-30T13:14:00"/>
    <x v="2"/>
    <s v="South Arm SJ (Old Mill)"/>
    <s v="San Juan Estuary"/>
    <n v="1"/>
    <x v="4"/>
    <s v="Wild"/>
    <x v="2"/>
    <n v="18"/>
    <n v="1"/>
    <n v="4"/>
    <n v="4"/>
    <s v="BS"/>
  </r>
  <r>
    <n v="35"/>
    <x v="2"/>
    <n v="8"/>
    <x v="4"/>
    <n v="26"/>
    <x v="79"/>
    <d v="1899-12-30T13:14:00"/>
    <x v="2"/>
    <s v="South Arm SJ (Old Mill)"/>
    <s v="San Juan Estuary"/>
    <n v="1"/>
    <x v="5"/>
    <s v="Wild"/>
    <x v="2"/>
    <n v="15"/>
    <n v="1"/>
    <n v="4"/>
    <n v="1"/>
    <s v="BS"/>
  </r>
  <r>
    <n v="35"/>
    <x v="2"/>
    <n v="8"/>
    <x v="4"/>
    <n v="26"/>
    <x v="79"/>
    <d v="1899-12-30T13:55:00"/>
    <x v="3"/>
    <s v="Central Arm SJ at Island Rd Bridge"/>
    <s v="San Juan Estuary"/>
    <n v="1"/>
    <x v="2"/>
    <s v="Wild"/>
    <x v="1"/>
    <n v="8"/>
    <n v="1"/>
    <n v="5"/>
    <n v="4"/>
    <s v="BS"/>
  </r>
  <r>
    <n v="35"/>
    <x v="2"/>
    <n v="8"/>
    <x v="4"/>
    <n v="26"/>
    <x v="79"/>
    <d v="1899-12-30T13:55:00"/>
    <x v="3"/>
    <s v="Central Arm SJ at Island Rd Bridge"/>
    <s v="San Juan Estuary"/>
    <n v="1"/>
    <x v="3"/>
    <s v="Wild"/>
    <x v="1"/>
    <n v="9"/>
    <n v="1"/>
    <n v="5"/>
    <n v="2"/>
    <s v="BS"/>
  </r>
  <r>
    <n v="35"/>
    <x v="2"/>
    <n v="8"/>
    <x v="4"/>
    <n v="26"/>
    <x v="79"/>
    <d v="1899-12-30T13:55:00"/>
    <x v="3"/>
    <s v="Central Arm SJ at Island Rd Bridge"/>
    <s v="San Juan Estuary"/>
    <n v="1"/>
    <x v="4"/>
    <s v="Wild"/>
    <x v="2"/>
    <n v="18"/>
    <n v="1"/>
    <n v="4"/>
    <n v="2"/>
    <s v="BS"/>
  </r>
  <r>
    <n v="35"/>
    <x v="2"/>
    <n v="8"/>
    <x v="4"/>
    <n v="26"/>
    <x v="79"/>
    <d v="1899-12-30T13:55:00"/>
    <x v="3"/>
    <s v="Central Arm SJ at Island Rd Bridge"/>
    <s v="San Juan Estuary"/>
    <n v="1"/>
    <x v="6"/>
    <s v="Wild"/>
    <x v="2"/>
    <n v="11"/>
    <n v="1"/>
    <n v="4"/>
    <n v="2"/>
    <s v="BS"/>
  </r>
  <r>
    <n v="35"/>
    <x v="2"/>
    <n v="8"/>
    <x v="4"/>
    <n v="26"/>
    <x v="79"/>
    <d v="1899-12-30T13:55:00"/>
    <x v="3"/>
    <s v="Central Arm SJ at Island Rd Bridge"/>
    <s v="San Juan Estuary"/>
    <n v="1"/>
    <x v="10"/>
    <s v="Wild"/>
    <x v="2"/>
    <n v="13"/>
    <n v="1"/>
    <n v="4"/>
    <n v="1"/>
    <s v="BS"/>
  </r>
  <r>
    <n v="35"/>
    <x v="2"/>
    <n v="8"/>
    <x v="4"/>
    <n v="26"/>
    <x v="79"/>
    <d v="1899-12-30T14:30:00"/>
    <x v="10"/>
    <s v="Q Helen, top of Island Road"/>
    <s v="San Juan Estuary"/>
    <n v="1"/>
    <x v="3"/>
    <s v="Wild"/>
    <x v="1"/>
    <n v="9"/>
    <n v="1"/>
    <n v="5"/>
    <n v="1"/>
    <s v="BS"/>
  </r>
  <r>
    <n v="35"/>
    <x v="2"/>
    <n v="8"/>
    <x v="4"/>
    <n v="26"/>
    <x v="79"/>
    <d v="1899-12-30T14:30:00"/>
    <x v="10"/>
    <s v="Q Helen, top of Island Road"/>
    <s v="San Juan Estuary"/>
    <n v="1"/>
    <x v="6"/>
    <s v="Wild"/>
    <x v="2"/>
    <n v="11"/>
    <n v="1"/>
    <n v="4"/>
    <n v="5"/>
    <s v="BS"/>
  </r>
  <r>
    <n v="36"/>
    <x v="2"/>
    <n v="8"/>
    <x v="4"/>
    <n v="31"/>
    <x v="80"/>
    <d v="1899-12-30T08:30:00"/>
    <x v="4"/>
    <s v="Butch's (Gordon R.)"/>
    <s v="Gordon Estuary"/>
    <n v="1"/>
    <x v="2"/>
    <s v="Wild"/>
    <x v="1"/>
    <n v="8"/>
    <n v="1"/>
    <n v="5"/>
    <n v="3"/>
    <s v="BS"/>
  </r>
  <r>
    <n v="36"/>
    <x v="2"/>
    <n v="8"/>
    <x v="4"/>
    <n v="31"/>
    <x v="80"/>
    <d v="1899-12-30T08:30:00"/>
    <x v="4"/>
    <s v="Butch's (Gordon R.)"/>
    <s v="Gordon Estuary"/>
    <n v="1"/>
    <x v="6"/>
    <s v="Wild"/>
    <x v="2"/>
    <n v="11"/>
    <n v="1"/>
    <n v="4"/>
    <n v="3"/>
    <s v="BS"/>
  </r>
  <r>
    <n v="36"/>
    <x v="2"/>
    <n v="8"/>
    <x v="4"/>
    <n v="31"/>
    <x v="80"/>
    <d v="1899-12-30T08:30:00"/>
    <x v="4"/>
    <s v="Butch's (Gordon R.)"/>
    <s v="Gordon Estuary"/>
    <n v="1"/>
    <x v="8"/>
    <s v="Wild"/>
    <x v="1"/>
    <n v="14"/>
    <n v="1"/>
    <n v="5"/>
    <n v="81"/>
    <s v="BS"/>
  </r>
  <r>
    <n v="36"/>
    <x v="2"/>
    <n v="8"/>
    <x v="4"/>
    <n v="31"/>
    <x v="80"/>
    <d v="1899-12-30T08:30:00"/>
    <x v="4"/>
    <s v="Butch's (Gordon R.)"/>
    <s v="Gordon Estuary"/>
    <n v="1"/>
    <x v="9"/>
    <s v="Wild"/>
    <x v="3"/>
    <n v="5"/>
    <n v="1"/>
    <n v="3"/>
    <n v="3"/>
    <s v="BS"/>
  </r>
  <r>
    <n v="36"/>
    <x v="2"/>
    <n v="8"/>
    <x v="4"/>
    <n v="31"/>
    <x v="80"/>
    <d v="1899-12-30T08:55:00"/>
    <x v="8"/>
    <s v="Q01, left bank Gordon up from confluence"/>
    <s v="Gordon Estuary"/>
    <n v="1"/>
    <x v="9"/>
    <s v="Wild"/>
    <x v="3"/>
    <n v="5"/>
    <n v="1"/>
    <n v="3"/>
    <n v="103"/>
    <s v="BS"/>
  </r>
  <r>
    <n v="36"/>
    <x v="2"/>
    <n v="8"/>
    <x v="4"/>
    <n v="31"/>
    <x v="80"/>
    <d v="1899-12-30T08:55:00"/>
    <x v="8"/>
    <s v="Q01, left bank Gordon up from confluence"/>
    <s v="Gordon Estuary"/>
    <n v="1"/>
    <x v="11"/>
    <s v="Wild"/>
    <x v="2"/>
    <n v="20"/>
    <n v="1"/>
    <n v="4"/>
    <n v="12"/>
    <s v="BS"/>
  </r>
  <r>
    <n v="36"/>
    <x v="2"/>
    <n v="8"/>
    <x v="4"/>
    <n v="31"/>
    <x v="80"/>
    <d v="1899-12-30T09:49:00"/>
    <x v="9"/>
    <s v="Q Jeff (right bank opposite N. Arm confl.)"/>
    <s v="Gordon Estuary"/>
    <n v="1"/>
    <x v="2"/>
    <s v="Wild"/>
    <x v="1"/>
    <n v="8"/>
    <n v="1"/>
    <n v="5"/>
    <n v="3"/>
    <s v="BS"/>
  </r>
  <r>
    <n v="36"/>
    <x v="2"/>
    <n v="8"/>
    <x v="4"/>
    <n v="31"/>
    <x v="80"/>
    <d v="1899-12-30T09:49:00"/>
    <x v="9"/>
    <s v="Q Jeff (right bank opposite N. Arm confl.)"/>
    <s v="Gordon Estuary"/>
    <n v="1"/>
    <x v="5"/>
    <s v="Wild"/>
    <x v="2"/>
    <n v="15"/>
    <n v="1"/>
    <n v="4"/>
    <n v="10"/>
    <s v="BS"/>
  </r>
  <r>
    <n v="36"/>
    <x v="2"/>
    <n v="8"/>
    <x v="4"/>
    <n v="31"/>
    <x v="80"/>
    <d v="1899-12-30T09:49:00"/>
    <x v="9"/>
    <s v="Q Jeff (right bank opposite N. Arm confl.)"/>
    <s v="Gordon Estuary"/>
    <n v="1"/>
    <x v="6"/>
    <s v="Wild"/>
    <x v="2"/>
    <n v="11"/>
    <n v="1"/>
    <n v="4"/>
    <n v="2"/>
    <s v="BS"/>
  </r>
  <r>
    <n v="36"/>
    <x v="2"/>
    <n v="8"/>
    <x v="4"/>
    <n v="31"/>
    <x v="80"/>
    <d v="1899-12-30T09:49:00"/>
    <x v="9"/>
    <s v="Q Jeff (right bank opposite N. Arm confl.)"/>
    <s v="Gordon Estuary"/>
    <n v="1"/>
    <x v="10"/>
    <s v="Wild"/>
    <x v="2"/>
    <n v="13"/>
    <n v="1"/>
    <n v="4"/>
    <n v="32"/>
    <s v="BS"/>
  </r>
  <r>
    <n v="36"/>
    <x v="2"/>
    <n v="8"/>
    <x v="4"/>
    <n v="31"/>
    <x v="80"/>
    <d v="1899-12-30T10:10:00"/>
    <x v="6"/>
    <s v="Smokies"/>
    <s v="Gordon Estuary"/>
    <n v="1"/>
    <x v="9"/>
    <s v="Wild"/>
    <x v="3"/>
    <n v="5"/>
    <n v="1"/>
    <n v="3"/>
    <n v="1"/>
    <s v="BS"/>
  </r>
  <r>
    <n v="36"/>
    <x v="2"/>
    <n v="8"/>
    <x v="4"/>
    <n v="31"/>
    <x v="80"/>
    <d v="1899-12-30T10:10:00"/>
    <x v="6"/>
    <s v="Smokies"/>
    <s v="Gordon Estuary"/>
    <n v="1"/>
    <x v="0"/>
    <s v="Wild"/>
    <x v="3"/>
    <n v="3"/>
    <n v="1"/>
    <n v="3"/>
    <n v="1"/>
    <s v="BS"/>
  </r>
  <r>
    <n v="36"/>
    <x v="2"/>
    <n v="8"/>
    <x v="4"/>
    <n v="31"/>
    <x v="80"/>
    <d v="1899-12-30T10:10:00"/>
    <x v="6"/>
    <s v="Smokies"/>
    <s v="Gordon Estuary"/>
    <n v="1"/>
    <x v="2"/>
    <s v="Wild"/>
    <x v="1"/>
    <n v="8"/>
    <n v="1"/>
    <n v="5"/>
    <n v="1"/>
    <s v="BS"/>
  </r>
  <r>
    <n v="36"/>
    <x v="2"/>
    <n v="8"/>
    <x v="4"/>
    <n v="31"/>
    <x v="80"/>
    <d v="1899-12-30T10:10:00"/>
    <x v="6"/>
    <s v="Smokies"/>
    <s v="Gordon Estuary"/>
    <n v="1"/>
    <x v="4"/>
    <s v="Wild"/>
    <x v="2"/>
    <n v="18"/>
    <n v="1"/>
    <n v="4"/>
    <n v="1"/>
    <s v="BS"/>
  </r>
  <r>
    <n v="36"/>
    <x v="2"/>
    <n v="8"/>
    <x v="4"/>
    <n v="31"/>
    <x v="80"/>
    <d v="1899-12-30T10:10:00"/>
    <x v="6"/>
    <s v="Smokies"/>
    <s v="Gordon Estuary"/>
    <n v="1"/>
    <x v="6"/>
    <s v="Wild"/>
    <x v="2"/>
    <n v="11"/>
    <n v="1"/>
    <n v="4"/>
    <n v="1"/>
    <s v="BS"/>
  </r>
  <r>
    <n v="36"/>
    <x v="2"/>
    <n v="8"/>
    <x v="4"/>
    <n v="31"/>
    <x v="80"/>
    <d v="1899-12-30T10:10:00"/>
    <x v="6"/>
    <s v="Smokies"/>
    <s v="Gordon Estuary"/>
    <n v="1"/>
    <x v="10"/>
    <s v="Wild"/>
    <x v="2"/>
    <n v="13"/>
    <n v="1"/>
    <n v="4"/>
    <n v="7"/>
    <s v="BS"/>
  </r>
  <r>
    <n v="36"/>
    <x v="2"/>
    <n v="8"/>
    <x v="4"/>
    <n v="31"/>
    <x v="80"/>
    <d v="1899-12-30T10:10:00"/>
    <x v="6"/>
    <s v="Smokies"/>
    <s v="Gordon Estuary"/>
    <n v="1"/>
    <x v="12"/>
    <s v="Wild"/>
    <x v="2"/>
    <n v="25"/>
    <n v="1"/>
    <n v="4"/>
    <n v="2"/>
    <s v="BS"/>
  </r>
  <r>
    <n v="36"/>
    <x v="2"/>
    <n v="8"/>
    <x v="4"/>
    <n v="31"/>
    <x v="80"/>
    <d v="1899-12-30T10:30:00"/>
    <x v="12"/>
    <s v="Mouth of Site 7 inlet, north side"/>
    <s v="Gordon Estuary"/>
    <n v="1"/>
    <x v="2"/>
    <s v="Wild"/>
    <x v="1"/>
    <n v="8"/>
    <n v="1"/>
    <n v="5"/>
    <n v="1"/>
    <s v="BS"/>
  </r>
  <r>
    <n v="36"/>
    <x v="2"/>
    <n v="8"/>
    <x v="4"/>
    <n v="31"/>
    <x v="80"/>
    <d v="1899-12-30T10:30:00"/>
    <x v="12"/>
    <s v="Mouth of Site 7 inlet, north side"/>
    <s v="Gordon Estuary"/>
    <n v="1"/>
    <x v="3"/>
    <s v="Wild"/>
    <x v="1"/>
    <n v="9"/>
    <n v="1"/>
    <n v="5"/>
    <n v="28"/>
    <s v="BS"/>
  </r>
  <r>
    <n v="36"/>
    <x v="2"/>
    <n v="8"/>
    <x v="4"/>
    <n v="31"/>
    <x v="80"/>
    <d v="1899-12-30T10:30:00"/>
    <x v="12"/>
    <s v="Mouth of Site 7 inlet, north side"/>
    <s v="Gordon Estuary"/>
    <n v="1"/>
    <x v="4"/>
    <s v="Wild"/>
    <x v="2"/>
    <n v="18"/>
    <n v="1"/>
    <n v="4"/>
    <n v="15"/>
    <s v="BS"/>
  </r>
  <r>
    <n v="36"/>
    <x v="2"/>
    <n v="8"/>
    <x v="4"/>
    <n v="31"/>
    <x v="80"/>
    <d v="1899-12-30T10:30:00"/>
    <x v="12"/>
    <s v="Mouth of Site 7 inlet, north side"/>
    <s v="Gordon Estuary"/>
    <n v="1"/>
    <x v="5"/>
    <s v="Wild"/>
    <x v="2"/>
    <n v="15"/>
    <n v="1"/>
    <n v="4"/>
    <n v="16"/>
    <s v="BS"/>
  </r>
  <r>
    <n v="36"/>
    <x v="2"/>
    <n v="8"/>
    <x v="4"/>
    <n v="31"/>
    <x v="80"/>
    <d v="1899-12-30T10:30:00"/>
    <x v="12"/>
    <s v="Mouth of Site 7 inlet, north side"/>
    <s v="Gordon Estuary"/>
    <n v="1"/>
    <x v="6"/>
    <s v="Wild"/>
    <x v="2"/>
    <n v="11"/>
    <n v="1"/>
    <n v="4"/>
    <n v="2"/>
    <s v="BS"/>
  </r>
  <r>
    <n v="36"/>
    <x v="2"/>
    <n v="8"/>
    <x v="4"/>
    <n v="31"/>
    <x v="80"/>
    <d v="1899-12-30T10:30:00"/>
    <x v="12"/>
    <s v="Mouth of Site 7 inlet, north side"/>
    <s v="Gordon Estuary"/>
    <n v="1"/>
    <x v="10"/>
    <s v="Wild"/>
    <x v="2"/>
    <n v="13"/>
    <n v="1"/>
    <n v="4"/>
    <n v="44"/>
    <s v="BS"/>
  </r>
  <r>
    <n v="36"/>
    <x v="2"/>
    <n v="8"/>
    <x v="4"/>
    <n v="31"/>
    <x v="80"/>
    <d v="1899-12-30T10:30:00"/>
    <x v="12"/>
    <s v="Mouth of Site 7 inlet, north side"/>
    <s v="Gordon Estuary"/>
    <n v="1"/>
    <x v="12"/>
    <s v="Wild"/>
    <x v="2"/>
    <n v="25"/>
    <n v="1"/>
    <n v="4"/>
    <n v="6"/>
    <s v="BS"/>
  </r>
  <r>
    <n v="36"/>
    <x v="2"/>
    <n v="8"/>
    <x v="4"/>
    <n v="31"/>
    <x v="80"/>
    <d v="1899-12-30T10:30:00"/>
    <x v="12"/>
    <s v="Mouth of Site 7 inlet, north side"/>
    <s v="Gordon Estuary"/>
    <n v="1"/>
    <x v="16"/>
    <s v="Wild"/>
    <x v="2"/>
    <n v="21"/>
    <n v="1"/>
    <n v="4"/>
    <n v="1"/>
    <s v="BS"/>
  </r>
  <r>
    <n v="36"/>
    <x v="2"/>
    <n v="8"/>
    <x v="4"/>
    <n v="31"/>
    <x v="80"/>
    <d v="1899-12-30T10:30:00"/>
    <x v="12"/>
    <s v="Mouth of Site 7 inlet, north side"/>
    <s v="Gordon Estuary"/>
    <n v="1"/>
    <x v="11"/>
    <s v="Wild"/>
    <x v="2"/>
    <n v="20"/>
    <n v="1"/>
    <n v="4"/>
    <n v="2"/>
    <s v="BS"/>
  </r>
  <r>
    <n v="36"/>
    <x v="2"/>
    <n v="9"/>
    <x v="5"/>
    <n v="1"/>
    <x v="81"/>
    <d v="1899-12-30T09:30:00"/>
    <x v="20"/>
    <s v="On point at confluence of N. Arm and Brown's Slough"/>
    <s v="Gordon Estuary"/>
    <n v="1"/>
    <x v="4"/>
    <s v="Wild"/>
    <x v="2"/>
    <n v="18"/>
    <n v="1"/>
    <n v="4"/>
    <n v="1"/>
    <s v="BS"/>
  </r>
  <r>
    <n v="36"/>
    <x v="2"/>
    <n v="9"/>
    <x v="5"/>
    <n v="1"/>
    <x v="81"/>
    <d v="1899-12-30T09:30:00"/>
    <x v="20"/>
    <s v="On point at confluence of N. Arm and Brown's Slough"/>
    <s v="Gordon Estuary"/>
    <n v="1"/>
    <x v="6"/>
    <s v="Wild"/>
    <x v="2"/>
    <n v="11"/>
    <n v="1"/>
    <n v="4"/>
    <n v="5"/>
    <s v="BS"/>
  </r>
  <r>
    <n v="36"/>
    <x v="2"/>
    <n v="9"/>
    <x v="5"/>
    <n v="1"/>
    <x v="81"/>
    <d v="1899-12-30T09:30:00"/>
    <x v="20"/>
    <s v="On point at confluence of N. Arm and Brown's Slough"/>
    <s v="Gordon Estuary"/>
    <n v="1"/>
    <x v="8"/>
    <s v="Wild"/>
    <x v="1"/>
    <n v="14"/>
    <n v="1"/>
    <n v="5"/>
    <n v="4"/>
    <s v="BS"/>
  </r>
  <r>
    <n v="36"/>
    <x v="2"/>
    <n v="9"/>
    <x v="5"/>
    <n v="1"/>
    <x v="81"/>
    <d v="1899-12-30T13:00:00"/>
    <x v="25"/>
    <s v="Site 6, just upstream of bridge"/>
    <s v="Gordon Estuary"/>
    <n v="1"/>
    <x v="0"/>
    <s v="Wild"/>
    <x v="0"/>
    <n v="3"/>
    <n v="1"/>
    <n v="2"/>
    <n v="3"/>
    <s v="PS"/>
  </r>
  <r>
    <n v="36"/>
    <x v="2"/>
    <n v="9"/>
    <x v="5"/>
    <n v="1"/>
    <x v="81"/>
    <d v="1899-12-30T13:00:00"/>
    <x v="25"/>
    <s v="Site 6, just upstream of bridge"/>
    <s v="Gordon Estuary"/>
    <n v="1"/>
    <x v="0"/>
    <s v="Wild"/>
    <x v="3"/>
    <n v="3"/>
    <n v="1"/>
    <n v="3"/>
    <n v="13"/>
    <s v="PS"/>
  </r>
  <r>
    <n v="36"/>
    <x v="2"/>
    <n v="9"/>
    <x v="5"/>
    <n v="1"/>
    <x v="81"/>
    <d v="1899-12-30T13:00:00"/>
    <x v="25"/>
    <s v="Site 6, just upstream of bridge"/>
    <s v="Gordon Estuary"/>
    <n v="1"/>
    <x v="2"/>
    <s v="Wild"/>
    <x v="1"/>
    <n v="8"/>
    <n v="1"/>
    <n v="5"/>
    <n v="3"/>
    <s v="PS"/>
  </r>
  <r>
    <n v="36"/>
    <x v="2"/>
    <n v="9"/>
    <x v="5"/>
    <n v="1"/>
    <x v="81"/>
    <d v="1899-12-30T13:00:00"/>
    <x v="25"/>
    <s v="Site 6, just upstream of bridge"/>
    <s v="Gordon Estuary"/>
    <n v="1"/>
    <x v="3"/>
    <s v="Wild"/>
    <x v="1"/>
    <n v="9"/>
    <n v="1"/>
    <n v="5"/>
    <n v="55"/>
    <s v="PS"/>
  </r>
  <r>
    <n v="36"/>
    <x v="2"/>
    <n v="9"/>
    <x v="5"/>
    <n v="1"/>
    <x v="81"/>
    <d v="1899-12-30T14:00:00"/>
    <x v="14"/>
    <s v="Site 1 salt marsh"/>
    <s v="Gordon Estuary"/>
    <n v="1"/>
    <x v="0"/>
    <s v="Wild"/>
    <x v="0"/>
    <n v="3"/>
    <n v="1"/>
    <n v="2"/>
    <n v="32"/>
    <s v="PS"/>
  </r>
  <r>
    <n v="36"/>
    <x v="2"/>
    <n v="9"/>
    <x v="5"/>
    <n v="1"/>
    <x v="81"/>
    <d v="1899-12-30T14:00:00"/>
    <x v="14"/>
    <s v="Site 1 salt marsh"/>
    <s v="Gordon Estuary"/>
    <n v="1"/>
    <x v="0"/>
    <s v="Wild"/>
    <x v="3"/>
    <n v="3"/>
    <n v="1"/>
    <n v="3"/>
    <n v="22"/>
    <s v="PS"/>
  </r>
  <r>
    <n v="36"/>
    <x v="2"/>
    <n v="9"/>
    <x v="5"/>
    <n v="1"/>
    <x v="81"/>
    <d v="1899-12-30T14:00:00"/>
    <x v="14"/>
    <s v="Site 1 salt marsh"/>
    <s v="Gordon Estuary"/>
    <n v="1"/>
    <x v="2"/>
    <s v="Wild"/>
    <x v="1"/>
    <n v="8"/>
    <n v="1"/>
    <n v="5"/>
    <n v="1"/>
    <s v="PS"/>
  </r>
  <r>
    <n v="36"/>
    <x v="2"/>
    <n v="9"/>
    <x v="5"/>
    <n v="1"/>
    <x v="81"/>
    <d v="1899-12-30T14:00:00"/>
    <x v="14"/>
    <s v="Site 1 salt marsh"/>
    <s v="Gordon Estuary"/>
    <n v="1"/>
    <x v="3"/>
    <s v="Wild"/>
    <x v="1"/>
    <n v="9"/>
    <n v="1"/>
    <n v="5"/>
    <n v="90"/>
    <s v="PS"/>
  </r>
  <r>
    <n v="36"/>
    <x v="2"/>
    <n v="9"/>
    <x v="5"/>
    <n v="2"/>
    <x v="82"/>
    <d v="1899-12-30T09:00:00"/>
    <x v="15"/>
    <s v="Q07, Central/South Arm confluence"/>
    <s v="San Juan Estuary"/>
    <n v="1"/>
    <x v="9"/>
    <s v="Wild"/>
    <x v="3"/>
    <n v="5"/>
    <n v="1"/>
    <n v="3"/>
    <n v="1"/>
    <s v="BS"/>
  </r>
  <r>
    <n v="36"/>
    <x v="2"/>
    <n v="9"/>
    <x v="5"/>
    <n v="2"/>
    <x v="82"/>
    <d v="1899-12-30T09:00:00"/>
    <x v="15"/>
    <s v="Q07, Central/South Arm confluence"/>
    <s v="San Juan Estuary"/>
    <n v="1"/>
    <x v="0"/>
    <s v="Wild"/>
    <x v="3"/>
    <n v="3"/>
    <n v="1"/>
    <n v="3"/>
    <n v="50"/>
    <s v="BS"/>
  </r>
  <r>
    <n v="36"/>
    <x v="2"/>
    <n v="9"/>
    <x v="5"/>
    <n v="2"/>
    <x v="82"/>
    <d v="1899-12-30T09:00:00"/>
    <x v="15"/>
    <s v="Q07, Central/South Arm confluence"/>
    <s v="San Juan Estuary"/>
    <n v="1"/>
    <x v="2"/>
    <s v="Wild"/>
    <x v="1"/>
    <n v="8"/>
    <n v="1"/>
    <n v="5"/>
    <n v="19"/>
    <s v="BS"/>
  </r>
  <r>
    <n v="36"/>
    <x v="2"/>
    <n v="9"/>
    <x v="5"/>
    <n v="2"/>
    <x v="82"/>
    <d v="1899-12-30T09:00:00"/>
    <x v="15"/>
    <s v="Q07, Central/South Arm confluence"/>
    <s v="San Juan Estuary"/>
    <n v="1"/>
    <x v="3"/>
    <s v="Wild"/>
    <x v="1"/>
    <n v="9"/>
    <n v="1"/>
    <n v="5"/>
    <n v="19"/>
    <s v="BS"/>
  </r>
  <r>
    <n v="36"/>
    <x v="2"/>
    <n v="9"/>
    <x v="5"/>
    <n v="2"/>
    <x v="82"/>
    <d v="1899-12-30T09:00:00"/>
    <x v="15"/>
    <s v="Q07, Central/South Arm confluence"/>
    <s v="San Juan Estuary"/>
    <n v="1"/>
    <x v="4"/>
    <s v="Wild"/>
    <x v="2"/>
    <n v="18"/>
    <n v="1"/>
    <n v="4"/>
    <n v="2"/>
    <s v="BS"/>
  </r>
  <r>
    <n v="36"/>
    <x v="2"/>
    <n v="9"/>
    <x v="5"/>
    <n v="2"/>
    <x v="82"/>
    <d v="1899-12-30T09:00:00"/>
    <x v="15"/>
    <s v="Q07, Central/South Arm confluence"/>
    <s v="San Juan Estuary"/>
    <n v="1"/>
    <x v="5"/>
    <s v="Wild"/>
    <x v="2"/>
    <n v="15"/>
    <n v="1"/>
    <n v="4"/>
    <n v="4"/>
    <s v="BS"/>
  </r>
  <r>
    <n v="36"/>
    <x v="2"/>
    <n v="9"/>
    <x v="5"/>
    <n v="2"/>
    <x v="82"/>
    <d v="1899-12-30T09:00:00"/>
    <x v="15"/>
    <s v="Q07, Central/South Arm confluence"/>
    <s v="San Juan Estuary"/>
    <n v="1"/>
    <x v="10"/>
    <s v="Wild"/>
    <x v="2"/>
    <n v="13"/>
    <n v="1"/>
    <n v="4"/>
    <n v="120"/>
    <s v="BS"/>
  </r>
  <r>
    <n v="36"/>
    <x v="2"/>
    <n v="9"/>
    <x v="5"/>
    <n v="2"/>
    <x v="82"/>
    <d v="1899-12-30T09:40:00"/>
    <x v="11"/>
    <s v="Q4, u/s of Tanis's template site"/>
    <s v="San Juan Estuary"/>
    <n v="1"/>
    <x v="2"/>
    <s v="Wild"/>
    <x v="1"/>
    <n v="8"/>
    <n v="1"/>
    <n v="5"/>
    <n v="9"/>
    <s v="BS"/>
  </r>
  <r>
    <n v="36"/>
    <x v="2"/>
    <n v="9"/>
    <x v="5"/>
    <n v="2"/>
    <x v="82"/>
    <d v="1899-12-30T09:40:00"/>
    <x v="11"/>
    <s v="Q4, u/s of Tanis's template site"/>
    <s v="San Juan Estuary"/>
    <n v="1"/>
    <x v="3"/>
    <s v="Wild"/>
    <x v="1"/>
    <n v="9"/>
    <n v="1"/>
    <n v="5"/>
    <n v="3"/>
    <s v="BS"/>
  </r>
  <r>
    <n v="36"/>
    <x v="2"/>
    <n v="9"/>
    <x v="5"/>
    <n v="2"/>
    <x v="82"/>
    <d v="1899-12-30T09:40:00"/>
    <x v="11"/>
    <s v="Q4, u/s of Tanis's template site"/>
    <s v="San Juan Estuary"/>
    <n v="1"/>
    <x v="5"/>
    <s v="Wild"/>
    <x v="2"/>
    <n v="15"/>
    <n v="1"/>
    <n v="4"/>
    <n v="5"/>
    <s v="BS"/>
  </r>
  <r>
    <n v="36"/>
    <x v="2"/>
    <n v="9"/>
    <x v="5"/>
    <n v="2"/>
    <x v="82"/>
    <d v="1899-12-30T09:40:00"/>
    <x v="11"/>
    <s v="Q4, u/s of Tanis's template site"/>
    <s v="San Juan Estuary"/>
    <n v="1"/>
    <x v="11"/>
    <s v="Wild"/>
    <x v="2"/>
    <n v="20"/>
    <n v="1"/>
    <n v="4"/>
    <n v="7"/>
    <s v="BS"/>
  </r>
  <r>
    <n v="36"/>
    <x v="2"/>
    <n v="9"/>
    <x v="5"/>
    <n v="2"/>
    <x v="82"/>
    <d v="1899-12-30T10:10:00"/>
    <x v="2"/>
    <s v="South Arm SJ (Old Mill)"/>
    <s v="San Juan Estuary"/>
    <n v="1"/>
    <x v="0"/>
    <s v="Wild"/>
    <x v="3"/>
    <n v="3"/>
    <n v="1"/>
    <n v="3"/>
    <n v="18"/>
    <s v="BS"/>
  </r>
  <r>
    <n v="36"/>
    <x v="2"/>
    <n v="9"/>
    <x v="5"/>
    <n v="2"/>
    <x v="82"/>
    <d v="1899-12-30T10:10:00"/>
    <x v="2"/>
    <s v="South Arm SJ (Old Mill)"/>
    <s v="San Juan Estuary"/>
    <n v="1"/>
    <x v="2"/>
    <s v="Wild"/>
    <x v="1"/>
    <n v="8"/>
    <n v="1"/>
    <n v="5"/>
    <n v="11"/>
    <s v="BS"/>
  </r>
  <r>
    <n v="36"/>
    <x v="2"/>
    <n v="9"/>
    <x v="5"/>
    <n v="2"/>
    <x v="82"/>
    <d v="1899-12-30T10:10:00"/>
    <x v="2"/>
    <s v="South Arm SJ (Old Mill)"/>
    <s v="San Juan Estuary"/>
    <n v="1"/>
    <x v="3"/>
    <s v="Wild"/>
    <x v="1"/>
    <n v="9"/>
    <n v="1"/>
    <n v="5"/>
    <n v="95"/>
    <s v="BS"/>
  </r>
  <r>
    <n v="36"/>
    <x v="2"/>
    <n v="9"/>
    <x v="5"/>
    <n v="2"/>
    <x v="82"/>
    <d v="1899-12-30T10:10:00"/>
    <x v="2"/>
    <s v="South Arm SJ (Old Mill)"/>
    <s v="San Juan Estuary"/>
    <n v="1"/>
    <x v="4"/>
    <s v="Wild"/>
    <x v="2"/>
    <n v="18"/>
    <n v="1"/>
    <n v="4"/>
    <n v="10"/>
    <s v="BS"/>
  </r>
  <r>
    <n v="36"/>
    <x v="2"/>
    <n v="9"/>
    <x v="5"/>
    <n v="2"/>
    <x v="82"/>
    <d v="1899-12-30T10:10:00"/>
    <x v="2"/>
    <s v="South Arm SJ (Old Mill)"/>
    <s v="San Juan Estuary"/>
    <n v="1"/>
    <x v="5"/>
    <s v="Wild"/>
    <x v="2"/>
    <n v="15"/>
    <n v="1"/>
    <n v="4"/>
    <n v="1"/>
    <s v="BS"/>
  </r>
  <r>
    <n v="36"/>
    <x v="2"/>
    <n v="9"/>
    <x v="5"/>
    <n v="2"/>
    <x v="82"/>
    <d v="1899-12-30T10:10:00"/>
    <x v="2"/>
    <s v="South Arm SJ (Old Mill)"/>
    <s v="San Juan Estuary"/>
    <n v="1"/>
    <x v="10"/>
    <s v="Wild"/>
    <x v="2"/>
    <n v="13"/>
    <n v="1"/>
    <n v="4"/>
    <n v="110"/>
    <s v="BS"/>
  </r>
  <r>
    <n v="36"/>
    <x v="2"/>
    <n v="9"/>
    <x v="5"/>
    <n v="2"/>
    <x v="82"/>
    <d v="1899-12-30T10:44:00"/>
    <x v="3"/>
    <s v="Central Arm SJ at Island Rd Bridge"/>
    <s v="San Juan Estuary"/>
    <n v="1"/>
    <x v="2"/>
    <s v="Wild"/>
    <x v="1"/>
    <n v="8"/>
    <n v="1"/>
    <n v="5"/>
    <n v="9"/>
    <s v="BS"/>
  </r>
  <r>
    <n v="36"/>
    <x v="2"/>
    <n v="9"/>
    <x v="5"/>
    <n v="2"/>
    <x v="82"/>
    <d v="1899-12-30T10:44:00"/>
    <x v="3"/>
    <s v="Central Arm SJ at Island Rd Bridge"/>
    <s v="San Juan Estuary"/>
    <n v="1"/>
    <x v="3"/>
    <s v="Wild"/>
    <x v="1"/>
    <n v="9"/>
    <n v="1"/>
    <n v="5"/>
    <n v="2"/>
    <s v="BS"/>
  </r>
  <r>
    <n v="36"/>
    <x v="2"/>
    <n v="9"/>
    <x v="5"/>
    <n v="2"/>
    <x v="82"/>
    <d v="1899-12-30T10:59:00"/>
    <x v="10"/>
    <s v="Q Helen, top of Island Road"/>
    <s v="San Juan Estuary"/>
    <n v="1"/>
    <x v="2"/>
    <s v="Wild"/>
    <x v="1"/>
    <n v="8"/>
    <n v="1"/>
    <n v="5"/>
    <n v="4"/>
    <s v="BS"/>
  </r>
  <r>
    <n v="36"/>
    <x v="2"/>
    <n v="9"/>
    <x v="5"/>
    <n v="2"/>
    <x v="82"/>
    <d v="1899-12-30T10:59:00"/>
    <x v="10"/>
    <s v="Q Helen, top of Island Road"/>
    <s v="San Juan Estuary"/>
    <n v="1"/>
    <x v="6"/>
    <s v="Wild"/>
    <x v="2"/>
    <n v="11"/>
    <n v="1"/>
    <n v="4"/>
    <n v="11"/>
    <s v="BS"/>
  </r>
  <r>
    <n v="36"/>
    <x v="2"/>
    <n v="9"/>
    <x v="5"/>
    <n v="2"/>
    <x v="82"/>
    <d v="1899-12-30T11:42:00"/>
    <x v="38"/>
    <s v="Q09, San Juan mouth"/>
    <s v="San Juan Estuary"/>
    <n v="1"/>
    <x v="0"/>
    <s v="Wild"/>
    <x v="0"/>
    <n v="3"/>
    <n v="1"/>
    <n v="2"/>
    <n v="1"/>
    <s v="BS"/>
  </r>
  <r>
    <n v="36"/>
    <x v="2"/>
    <n v="9"/>
    <x v="5"/>
    <n v="2"/>
    <x v="82"/>
    <d v="1899-12-30T11:42:00"/>
    <x v="38"/>
    <s v="Q09, San Juan mouth"/>
    <s v="San Juan Estuary"/>
    <n v="1"/>
    <x v="0"/>
    <s v="Wild"/>
    <x v="3"/>
    <n v="3"/>
    <n v="1"/>
    <n v="3"/>
    <n v="5"/>
    <s v="BS"/>
  </r>
  <r>
    <n v="36"/>
    <x v="2"/>
    <n v="9"/>
    <x v="5"/>
    <n v="2"/>
    <x v="82"/>
    <d v="1899-12-30T11:42:00"/>
    <x v="38"/>
    <s v="Q09, San Juan mouth"/>
    <s v="San Juan Estuary"/>
    <n v="1"/>
    <x v="2"/>
    <s v="Wild"/>
    <x v="1"/>
    <n v="8"/>
    <n v="1"/>
    <n v="5"/>
    <n v="24"/>
    <s v="BS"/>
  </r>
  <r>
    <n v="36"/>
    <x v="2"/>
    <n v="9"/>
    <x v="5"/>
    <n v="2"/>
    <x v="82"/>
    <d v="1899-12-30T11:42:00"/>
    <x v="38"/>
    <s v="Q09, San Juan mouth"/>
    <s v="San Juan Estuary"/>
    <n v="1"/>
    <x v="3"/>
    <s v="Wild"/>
    <x v="1"/>
    <n v="9"/>
    <n v="1"/>
    <n v="5"/>
    <n v="230"/>
    <s v="BS"/>
  </r>
  <r>
    <n v="36"/>
    <x v="2"/>
    <n v="9"/>
    <x v="5"/>
    <n v="2"/>
    <x v="82"/>
    <d v="1899-12-30T11:42:00"/>
    <x v="38"/>
    <s v="Q09, San Juan mouth"/>
    <s v="San Juan Estuary"/>
    <n v="1"/>
    <x v="4"/>
    <s v="Wild"/>
    <x v="2"/>
    <n v="18"/>
    <n v="1"/>
    <n v="4"/>
    <n v="6"/>
    <s v="BS"/>
  </r>
  <r>
    <n v="36"/>
    <x v="2"/>
    <n v="9"/>
    <x v="5"/>
    <n v="2"/>
    <x v="82"/>
    <d v="1899-12-30T11:42:00"/>
    <x v="38"/>
    <s v="Q09, San Juan mouth"/>
    <s v="San Juan Estuary"/>
    <n v="1"/>
    <x v="5"/>
    <s v="Wild"/>
    <x v="2"/>
    <n v="15"/>
    <n v="1"/>
    <n v="4"/>
    <n v="2"/>
    <s v="BS"/>
  </r>
  <r>
    <n v="36"/>
    <x v="2"/>
    <n v="9"/>
    <x v="5"/>
    <n v="2"/>
    <x v="82"/>
    <d v="1899-12-30T11:42:00"/>
    <x v="38"/>
    <s v="Q09, San Juan mouth"/>
    <s v="San Juan Estuary"/>
    <n v="1"/>
    <x v="6"/>
    <s v="Wild"/>
    <x v="2"/>
    <n v="11"/>
    <n v="1"/>
    <n v="4"/>
    <n v="2"/>
    <s v="BS"/>
  </r>
  <r>
    <n v="36"/>
    <x v="2"/>
    <n v="9"/>
    <x v="5"/>
    <n v="2"/>
    <x v="82"/>
    <d v="1899-12-30T11:42:00"/>
    <x v="38"/>
    <s v="Q09, San Juan mouth"/>
    <s v="San Juan Estuary"/>
    <n v="1"/>
    <x v="10"/>
    <s v="Wild"/>
    <x v="2"/>
    <n v="13"/>
    <n v="1"/>
    <n v="4"/>
    <n v="140"/>
    <s v="BS"/>
  </r>
  <r>
    <n v="36"/>
    <x v="2"/>
    <n v="9"/>
    <x v="5"/>
    <n v="2"/>
    <x v="82"/>
    <d v="1899-12-30T11:42:00"/>
    <x v="38"/>
    <s v="Q09, San Juan mouth"/>
    <s v="San Juan Estuary"/>
    <n v="1"/>
    <x v="11"/>
    <s v="Wild"/>
    <x v="2"/>
    <n v="20"/>
    <n v="1"/>
    <n v="4"/>
    <n v="6"/>
    <s v="BS"/>
  </r>
  <r>
    <n v="38"/>
    <x v="2"/>
    <n v="9"/>
    <x v="5"/>
    <n v="12"/>
    <x v="83"/>
    <d v="1899-12-30T09:00:00"/>
    <x v="4"/>
    <s v="Butch's (Gordon R.)"/>
    <s v="Gordon Estuary"/>
    <n v="1"/>
    <x v="2"/>
    <s v="Wild"/>
    <x v="1"/>
    <n v="8"/>
    <n v="1"/>
    <n v="5"/>
    <n v="1"/>
    <s v="BS"/>
  </r>
  <r>
    <n v="38"/>
    <x v="2"/>
    <n v="9"/>
    <x v="5"/>
    <n v="12"/>
    <x v="83"/>
    <d v="1899-12-30T09:30:00"/>
    <x v="35"/>
    <s v="Gravel bar on Gordon at Site 1"/>
    <s v="Gordon Estuary"/>
    <n v="1"/>
    <x v="2"/>
    <s v="Wild"/>
    <x v="1"/>
    <n v="8"/>
    <n v="1"/>
    <n v="5"/>
    <n v="4"/>
    <s v="BS"/>
  </r>
  <r>
    <n v="38"/>
    <x v="2"/>
    <n v="9"/>
    <x v="5"/>
    <n v="12"/>
    <x v="83"/>
    <d v="1899-12-30T10:40:00"/>
    <x v="9"/>
    <s v="Q Jeff (right bank opposite N. Arm confl.)"/>
    <s v="Gordon Estuary"/>
    <n v="1"/>
    <x v="2"/>
    <s v="Wild"/>
    <x v="1"/>
    <n v="8"/>
    <n v="1"/>
    <n v="5"/>
    <n v="1"/>
    <s v="BS"/>
  </r>
  <r>
    <n v="38"/>
    <x v="2"/>
    <n v="9"/>
    <x v="5"/>
    <n v="12"/>
    <x v="83"/>
    <d v="1899-12-30T11:05:00"/>
    <x v="0"/>
    <s v="Pacheedah Shores Boat Ramp"/>
    <s v="Gordon Estuary"/>
    <n v="1"/>
    <x v="2"/>
    <s v="Wild"/>
    <x v="1"/>
    <n v="8"/>
    <n v="1"/>
    <n v="5"/>
    <n v="14"/>
    <s v="BS"/>
  </r>
  <r>
    <n v="4"/>
    <x v="3"/>
    <n v="1"/>
    <x v="10"/>
    <n v="21"/>
    <x v="84"/>
    <d v="1899-12-30T10:10:00"/>
    <x v="15"/>
    <s v="Q07, Central/South Arm confluence"/>
    <s v="San Juan Estuary"/>
    <n v="1"/>
    <x v="2"/>
    <s v="Wild"/>
    <x v="1"/>
    <n v="8"/>
    <n v="1"/>
    <n v="5"/>
    <n v="4"/>
    <s v="BS"/>
  </r>
  <r>
    <n v="4"/>
    <x v="3"/>
    <n v="1"/>
    <x v="10"/>
    <n v="21"/>
    <x v="84"/>
    <d v="1899-12-30T10:10:00"/>
    <x v="15"/>
    <s v="Q07, Central/South Arm confluence"/>
    <s v="San Juan Estuary"/>
    <n v="1"/>
    <x v="3"/>
    <s v="Wild"/>
    <x v="1"/>
    <n v="9"/>
    <n v="1"/>
    <n v="5"/>
    <n v="4"/>
    <s v="BS"/>
  </r>
  <r>
    <n v="4"/>
    <x v="3"/>
    <n v="1"/>
    <x v="10"/>
    <n v="21"/>
    <x v="84"/>
    <d v="1899-12-30T10:25:00"/>
    <x v="2"/>
    <s v="South Arm SJ (Old Mill)"/>
    <s v="San Juan Estuary"/>
    <n v="1"/>
    <x v="2"/>
    <s v="Wild"/>
    <x v="1"/>
    <n v="8"/>
    <n v="1"/>
    <n v="5"/>
    <n v="1"/>
    <s v="BS"/>
  </r>
  <r>
    <n v="4"/>
    <x v="3"/>
    <n v="1"/>
    <x v="10"/>
    <n v="21"/>
    <x v="84"/>
    <d v="1899-12-30T10:25:00"/>
    <x v="2"/>
    <s v="South Arm SJ (Old Mill)"/>
    <s v="San Juan Estuary"/>
    <n v="1"/>
    <x v="3"/>
    <s v="Wild"/>
    <x v="1"/>
    <n v="9"/>
    <n v="1"/>
    <n v="5"/>
    <n v="2"/>
    <s v="BS"/>
  </r>
  <r>
    <n v="5"/>
    <x v="3"/>
    <n v="1"/>
    <x v="10"/>
    <n v="26"/>
    <x v="85"/>
    <d v="1899-12-30T10:40:00"/>
    <x v="20"/>
    <s v="On point at confluence of N. Arm and Brown's Slough"/>
    <s v="Gordon Estuary"/>
    <n v="1"/>
    <x v="3"/>
    <s v="Wild"/>
    <x v="1"/>
    <n v="9"/>
    <n v="1"/>
    <n v="5"/>
    <n v="1"/>
    <s v="BS"/>
  </r>
  <r>
    <n v="5"/>
    <x v="3"/>
    <n v="1"/>
    <x v="10"/>
    <n v="26"/>
    <x v="85"/>
    <d v="1899-12-30T11:00:00"/>
    <x v="9"/>
    <s v="Q Jeff (right bank opposite N. Arm confl.)"/>
    <s v="Gordon Estuary"/>
    <n v="1"/>
    <x v="2"/>
    <s v="Wild"/>
    <x v="1"/>
    <n v="8"/>
    <n v="1"/>
    <n v="5"/>
    <n v="1"/>
    <s v="BS"/>
  </r>
  <r>
    <n v="5"/>
    <x v="3"/>
    <n v="1"/>
    <x v="10"/>
    <n v="26"/>
    <x v="85"/>
    <d v="1899-12-30T11:00:00"/>
    <x v="9"/>
    <s v="Q Jeff (right bank opposite N. Arm confl.)"/>
    <s v="Gordon Estuary"/>
    <n v="1"/>
    <x v="3"/>
    <s v="Wild"/>
    <x v="1"/>
    <n v="9"/>
    <n v="1"/>
    <n v="5"/>
    <n v="1"/>
    <s v="BS"/>
  </r>
  <r>
    <n v="5"/>
    <x v="3"/>
    <n v="1"/>
    <x v="10"/>
    <n v="26"/>
    <x v="85"/>
    <d v="1899-12-30T11:50:00"/>
    <x v="8"/>
    <s v="Q01, left bank Gordon up from confluence"/>
    <s v="Gordon Estuary"/>
    <n v="1"/>
    <x v="3"/>
    <s v="Wild"/>
    <x v="1"/>
    <n v="9"/>
    <n v="1"/>
    <n v="5"/>
    <n v="50"/>
    <s v="BS"/>
  </r>
  <r>
    <n v="5"/>
    <x v="3"/>
    <n v="1"/>
    <x v="10"/>
    <n v="27"/>
    <x v="86"/>
    <d v="1899-12-30T10:36:00"/>
    <x v="0"/>
    <s v="Pacheedah Shores Boat Ramp"/>
    <s v="Gordon Estuary"/>
    <n v="1"/>
    <x v="2"/>
    <s v="Wild"/>
    <x v="1"/>
    <n v="8"/>
    <n v="1"/>
    <n v="5"/>
    <n v="6"/>
    <s v="BS"/>
  </r>
  <r>
    <n v="5"/>
    <x v="3"/>
    <n v="1"/>
    <x v="10"/>
    <n v="27"/>
    <x v="86"/>
    <d v="1899-12-30T10:36:00"/>
    <x v="0"/>
    <s v="Pacheedah Shores Boat Ramp"/>
    <s v="Gordon Estuary"/>
    <n v="1"/>
    <x v="6"/>
    <s v="Wild"/>
    <x v="2"/>
    <n v="11"/>
    <n v="1"/>
    <n v="4"/>
    <n v="1"/>
    <s v="BS"/>
  </r>
  <r>
    <n v="6"/>
    <x v="3"/>
    <n v="2"/>
    <x v="6"/>
    <n v="4"/>
    <x v="87"/>
    <d v="1899-12-30T08:57:00"/>
    <x v="2"/>
    <s v="South Arm SJ (Old Mill)"/>
    <s v="San Juan Estuary"/>
    <n v="1"/>
    <x v="0"/>
    <s v="Wild"/>
    <x v="0"/>
    <n v="3"/>
    <n v="1"/>
    <n v="2"/>
    <n v="2"/>
    <s v="BS"/>
  </r>
  <r>
    <n v="6"/>
    <x v="3"/>
    <n v="2"/>
    <x v="6"/>
    <n v="4"/>
    <x v="87"/>
    <d v="1899-12-30T08:57:00"/>
    <x v="2"/>
    <s v="South Arm SJ (Old Mill)"/>
    <s v="San Juan Estuary"/>
    <n v="1"/>
    <x v="9"/>
    <s v="Wild"/>
    <x v="0"/>
    <n v="5"/>
    <n v="1"/>
    <n v="2"/>
    <n v="2"/>
    <s v="BS"/>
  </r>
  <r>
    <n v="7"/>
    <x v="3"/>
    <n v="2"/>
    <x v="6"/>
    <n v="7"/>
    <x v="88"/>
    <d v="1899-12-30T13:10:00"/>
    <x v="35"/>
    <s v="Gravel bar on Gordon at Site 1"/>
    <s v="Gordon Estuary"/>
    <n v="1"/>
    <x v="2"/>
    <s v="Wild"/>
    <x v="1"/>
    <n v="8"/>
    <n v="1"/>
    <n v="5"/>
    <n v="1"/>
    <s v="BS"/>
  </r>
  <r>
    <n v="7"/>
    <x v="3"/>
    <n v="2"/>
    <x v="6"/>
    <n v="7"/>
    <x v="88"/>
    <d v="1899-12-30T13:10:00"/>
    <x v="35"/>
    <s v="Gravel bar on Gordon at Site 1"/>
    <s v="Gordon Estuary"/>
    <n v="1"/>
    <x v="6"/>
    <s v="Wild"/>
    <x v="2"/>
    <n v="11"/>
    <n v="1"/>
    <n v="4"/>
    <n v="1"/>
    <s v="BS"/>
  </r>
  <r>
    <n v="7"/>
    <x v="3"/>
    <n v="2"/>
    <x v="6"/>
    <n v="7"/>
    <x v="88"/>
    <d v="1899-12-30T13:46:00"/>
    <x v="8"/>
    <s v="Q01, left bank Gordon up from confluence"/>
    <s v="Gordon Estuary"/>
    <n v="1"/>
    <x v="3"/>
    <s v="Wild"/>
    <x v="1"/>
    <n v="9"/>
    <n v="1"/>
    <n v="5"/>
    <n v="200"/>
    <s v="BS"/>
  </r>
  <r>
    <n v="7"/>
    <x v="3"/>
    <n v="2"/>
    <x v="6"/>
    <n v="7"/>
    <x v="88"/>
    <d v="1899-12-30T13:15:00"/>
    <x v="4"/>
    <s v="Butch's (Gordon R.)"/>
    <s v="Gordon Estuary"/>
    <n v="1"/>
    <x v="3"/>
    <s v="Wild"/>
    <x v="1"/>
    <n v="9"/>
    <n v="1"/>
    <n v="5"/>
    <n v="10"/>
    <s v="BS"/>
  </r>
  <r>
    <n v="7"/>
    <x v="3"/>
    <n v="2"/>
    <x v="6"/>
    <n v="7"/>
    <x v="88"/>
    <d v="1899-12-30T15:04:00"/>
    <x v="0"/>
    <s v="Pacheedah Shores Boat Ramp"/>
    <s v="Gordon Estuary"/>
    <n v="1"/>
    <x v="2"/>
    <s v="Wild"/>
    <x v="1"/>
    <n v="8"/>
    <n v="1"/>
    <n v="5"/>
    <n v="2"/>
    <s v="BS"/>
  </r>
  <r>
    <n v="7"/>
    <x v="3"/>
    <n v="2"/>
    <x v="6"/>
    <n v="7"/>
    <x v="88"/>
    <d v="1899-12-30T15:04:00"/>
    <x v="0"/>
    <s v="Pacheedah Shores Boat Ramp"/>
    <s v="Gordon Estuary"/>
    <n v="1"/>
    <x v="3"/>
    <s v="Wild"/>
    <x v="1"/>
    <n v="9"/>
    <n v="1"/>
    <n v="5"/>
    <n v="5"/>
    <s v="BS"/>
  </r>
  <r>
    <n v="8"/>
    <x v="3"/>
    <n v="2"/>
    <x v="6"/>
    <n v="14"/>
    <x v="89"/>
    <d v="1899-12-30T10:30:00"/>
    <x v="0"/>
    <s v="Pacheedah Shores Boat Ramp"/>
    <s v="Gordon Estuary"/>
    <n v="1"/>
    <x v="2"/>
    <s v="Wild"/>
    <x v="1"/>
    <n v="8"/>
    <n v="1"/>
    <n v="5"/>
    <n v="1"/>
    <s v="BS"/>
  </r>
  <r>
    <n v="8"/>
    <x v="3"/>
    <n v="2"/>
    <x v="6"/>
    <n v="14"/>
    <x v="89"/>
    <d v="1899-12-30T13:20:00"/>
    <x v="16"/>
    <s v="Browns Slough Site 7 inlet left tidal channel"/>
    <s v="Gordon Estuary"/>
    <n v="1"/>
    <x v="3"/>
    <s v="Wild"/>
    <x v="1"/>
    <n v="9"/>
    <n v="1"/>
    <n v="5"/>
    <n v="2"/>
    <s v="PS"/>
  </r>
  <r>
    <n v="8"/>
    <x v="3"/>
    <n v="2"/>
    <x v="6"/>
    <n v="14"/>
    <x v="89"/>
    <d v="1899-12-30T13:20:00"/>
    <x v="16"/>
    <s v="Browns Slough Site 7 inlet left tidal channel"/>
    <s v="Gordon Estuary"/>
    <n v="1"/>
    <x v="2"/>
    <s v="Wild"/>
    <x v="1"/>
    <n v="8"/>
    <n v="1"/>
    <n v="5"/>
    <n v="100"/>
    <s v="PS"/>
  </r>
  <r>
    <n v="8"/>
    <x v="3"/>
    <n v="2"/>
    <x v="6"/>
    <n v="14"/>
    <x v="89"/>
    <d v="1899-12-30T14:01:00"/>
    <x v="20"/>
    <s v="On point at confluence of N. Arm and Brown's Slough"/>
    <s v="Gordon Estuary"/>
    <n v="1"/>
    <x v="2"/>
    <s v="Wild"/>
    <x v="1"/>
    <n v="8"/>
    <n v="1"/>
    <n v="5"/>
    <n v="3"/>
    <s v="BS"/>
  </r>
  <r>
    <n v="8"/>
    <x v="3"/>
    <n v="2"/>
    <x v="6"/>
    <n v="14"/>
    <x v="89"/>
    <d v="1899-12-30T14:01:00"/>
    <x v="20"/>
    <s v="On point at confluence of N. Arm and Brown's Slough"/>
    <s v="Gordon Estuary"/>
    <n v="1"/>
    <x v="3"/>
    <s v="Wild"/>
    <x v="1"/>
    <n v="9"/>
    <n v="1"/>
    <n v="5"/>
    <n v="2"/>
    <s v="BS"/>
  </r>
  <r>
    <n v="8"/>
    <x v="3"/>
    <n v="2"/>
    <x v="6"/>
    <n v="14"/>
    <x v="89"/>
    <d v="1899-12-30T14:11:00"/>
    <x v="9"/>
    <s v="Q Jeff (right bank opposite N. Arm confl.)"/>
    <s v="Gordon Estuary"/>
    <n v="1"/>
    <x v="2"/>
    <s v="Wild"/>
    <x v="1"/>
    <n v="8"/>
    <n v="1"/>
    <n v="5"/>
    <n v="6"/>
    <s v="BS"/>
  </r>
  <r>
    <n v="8"/>
    <x v="3"/>
    <n v="2"/>
    <x v="6"/>
    <n v="14"/>
    <x v="89"/>
    <d v="1899-12-30T14:11:00"/>
    <x v="9"/>
    <s v="Q Jeff (right bank opposite N. Arm confl.)"/>
    <s v="Gordon Estuary"/>
    <n v="1"/>
    <x v="3"/>
    <s v="Wild"/>
    <x v="1"/>
    <n v="9"/>
    <n v="1"/>
    <n v="5"/>
    <n v="4"/>
    <s v="BS"/>
  </r>
  <r>
    <n v="8"/>
    <x v="3"/>
    <n v="2"/>
    <x v="6"/>
    <n v="14"/>
    <x v="89"/>
    <d v="1899-12-30T14:11:00"/>
    <x v="9"/>
    <s v="Q Jeff (right bank opposite N. Arm confl.)"/>
    <s v="Gordon Estuary"/>
    <n v="1"/>
    <x v="5"/>
    <s v="Wild"/>
    <x v="2"/>
    <n v="15"/>
    <n v="1"/>
    <n v="4"/>
    <n v="11"/>
    <s v="BS"/>
  </r>
  <r>
    <n v="8"/>
    <x v="3"/>
    <n v="2"/>
    <x v="6"/>
    <n v="14"/>
    <x v="89"/>
    <d v="1899-12-30T14:11:00"/>
    <x v="9"/>
    <s v="Q Jeff (right bank opposite N. Arm confl.)"/>
    <s v="Gordon Estuary"/>
    <n v="1"/>
    <x v="1"/>
    <s v="Wild"/>
    <x v="0"/>
    <n v="2"/>
    <n v="1"/>
    <n v="2"/>
    <n v="1"/>
    <s v="BS"/>
  </r>
  <r>
    <n v="8"/>
    <x v="3"/>
    <n v="2"/>
    <x v="6"/>
    <n v="14"/>
    <x v="89"/>
    <d v="1899-12-30T14:35:00"/>
    <x v="35"/>
    <s v="Gravel bar on Gordon at Site 1"/>
    <s v="Gordon Estuary"/>
    <n v="1"/>
    <x v="3"/>
    <s v="Wild"/>
    <x v="1"/>
    <n v="9"/>
    <n v="1"/>
    <n v="5"/>
    <n v="7"/>
    <s v="BS"/>
  </r>
  <r>
    <n v="8"/>
    <x v="3"/>
    <n v="2"/>
    <x v="6"/>
    <n v="14"/>
    <x v="89"/>
    <d v="1899-12-30T14:35:00"/>
    <x v="35"/>
    <s v="Gravel bar on Gordon at Site 1"/>
    <s v="Gordon Estuary"/>
    <n v="1"/>
    <x v="6"/>
    <s v="Wild"/>
    <x v="2"/>
    <n v="11"/>
    <n v="1"/>
    <n v="4"/>
    <n v="1"/>
    <s v="BS"/>
  </r>
  <r>
    <n v="8"/>
    <x v="3"/>
    <n v="2"/>
    <x v="6"/>
    <n v="14"/>
    <x v="89"/>
    <d v="1899-12-30T14:35:00"/>
    <x v="35"/>
    <s v="Gravel bar on Gordon at Site 1"/>
    <s v="Gordon Estuary"/>
    <n v="1"/>
    <x v="1"/>
    <s v="Wild"/>
    <x v="0"/>
    <n v="2"/>
    <n v="1"/>
    <n v="2"/>
    <n v="2"/>
    <s v="BS"/>
  </r>
  <r>
    <n v="8"/>
    <x v="3"/>
    <n v="2"/>
    <x v="6"/>
    <n v="14"/>
    <x v="89"/>
    <d v="1899-12-30T14:40:00"/>
    <x v="39"/>
    <s v="Site 5 main channel where treed channel comes in"/>
    <s v="Gordon Estuary"/>
    <n v="1"/>
    <x v="3"/>
    <s v="Wild"/>
    <x v="1"/>
    <n v="9"/>
    <n v="1"/>
    <n v="5"/>
    <n v="100"/>
    <s v="PS"/>
  </r>
  <r>
    <n v="8"/>
    <x v="3"/>
    <n v="2"/>
    <x v="6"/>
    <n v="14"/>
    <x v="89"/>
    <d v="1899-12-30T14:10:00"/>
    <x v="1"/>
    <s v="Gallaugher's"/>
    <s v="Gordon Estuary"/>
    <n v="1"/>
    <x v="2"/>
    <s v="Wild"/>
    <x v="1"/>
    <n v="8"/>
    <n v="1"/>
    <n v="5"/>
    <n v="2"/>
    <s v="BS"/>
  </r>
  <r>
    <n v="8"/>
    <x v="3"/>
    <n v="2"/>
    <x v="6"/>
    <n v="17"/>
    <x v="90"/>
    <d v="1899-12-30T10:30:00"/>
    <x v="3"/>
    <s v="Central Arm SJ at Island Rd Bridge"/>
    <s v="San Juan Estuary"/>
    <n v="1"/>
    <x v="2"/>
    <s v="Wild"/>
    <x v="1"/>
    <n v="8"/>
    <n v="1"/>
    <n v="5"/>
    <n v="4"/>
    <s v="BS"/>
  </r>
  <r>
    <n v="8"/>
    <x v="3"/>
    <n v="2"/>
    <x v="6"/>
    <n v="17"/>
    <x v="90"/>
    <d v="1899-12-30T09:38:00"/>
    <x v="15"/>
    <s v="Q07, Central/South Arm confluence"/>
    <s v="San Juan Estuary"/>
    <n v="1"/>
    <x v="2"/>
    <s v="Wild"/>
    <x v="1"/>
    <n v="8"/>
    <n v="1"/>
    <n v="5"/>
    <n v="2"/>
    <s v="BS"/>
  </r>
  <r>
    <n v="8"/>
    <x v="3"/>
    <n v="2"/>
    <x v="6"/>
    <n v="17"/>
    <x v="90"/>
    <d v="1899-12-30T09:38:00"/>
    <x v="15"/>
    <s v="Q07, Central/South Arm confluence"/>
    <s v="San Juan Estuary"/>
    <n v="1"/>
    <x v="3"/>
    <s v="Wild"/>
    <x v="1"/>
    <n v="9"/>
    <n v="1"/>
    <n v="5"/>
    <n v="5"/>
    <s v="BS"/>
  </r>
  <r>
    <n v="9"/>
    <x v="3"/>
    <n v="2"/>
    <x v="6"/>
    <n v="21"/>
    <x v="91"/>
    <d v="1899-12-30T12:41:00"/>
    <x v="26"/>
    <s v="Site 6, at upper logger station"/>
    <s v="Gordon Estuary"/>
    <n v="1"/>
    <x v="3"/>
    <s v="Wild"/>
    <x v="1"/>
    <n v="9"/>
    <n v="1"/>
    <n v="5"/>
    <n v="30"/>
    <s v="PS"/>
  </r>
  <r>
    <n v="9"/>
    <x v="3"/>
    <n v="2"/>
    <x v="6"/>
    <n v="21"/>
    <x v="91"/>
    <d v="1899-12-30T12:41:00"/>
    <x v="26"/>
    <s v="Site 6, at upper logger station"/>
    <s v="Gordon Estuary"/>
    <n v="1"/>
    <x v="9"/>
    <s v="Wild"/>
    <x v="3"/>
    <n v="5"/>
    <n v="1"/>
    <n v="3"/>
    <n v="1"/>
    <s v="PS"/>
  </r>
  <r>
    <n v="9"/>
    <x v="3"/>
    <n v="2"/>
    <x v="6"/>
    <n v="21"/>
    <x v="91"/>
    <d v="1899-12-30T12:55:00"/>
    <x v="20"/>
    <s v="On point at confluence of N. Arm and Brown's Slough"/>
    <s v="Gordon Estuary"/>
    <n v="1"/>
    <x v="9"/>
    <s v="Wild"/>
    <x v="0"/>
    <n v="5"/>
    <n v="1"/>
    <n v="2"/>
    <n v="1"/>
    <s v="BS"/>
  </r>
  <r>
    <n v="9"/>
    <x v="3"/>
    <n v="2"/>
    <x v="6"/>
    <n v="21"/>
    <x v="91"/>
    <d v="1899-12-30T12:55:00"/>
    <x v="20"/>
    <s v="On point at confluence of N. Arm and Brown's Slough"/>
    <s v="Gordon Estuary"/>
    <n v="1"/>
    <x v="1"/>
    <s v="Wild"/>
    <x v="0"/>
    <n v="2"/>
    <n v="1"/>
    <n v="2"/>
    <n v="10"/>
    <s v="BS"/>
  </r>
  <r>
    <n v="9"/>
    <x v="3"/>
    <n v="2"/>
    <x v="6"/>
    <n v="21"/>
    <x v="91"/>
    <d v="1899-12-30T12:55:00"/>
    <x v="20"/>
    <s v="On point at confluence of N. Arm and Brown's Slough"/>
    <s v="Gordon Estuary"/>
    <n v="1"/>
    <x v="5"/>
    <s v="Wild"/>
    <x v="2"/>
    <n v="15"/>
    <n v="1"/>
    <n v="4"/>
    <n v="1"/>
    <s v="BS"/>
  </r>
  <r>
    <n v="9"/>
    <x v="3"/>
    <n v="2"/>
    <x v="6"/>
    <n v="21"/>
    <x v="91"/>
    <d v="1899-12-30T12:55:00"/>
    <x v="20"/>
    <s v="On point at confluence of N. Arm and Brown's Slough"/>
    <s v="Gordon Estuary"/>
    <n v="1"/>
    <x v="3"/>
    <s v="Wild"/>
    <x v="1"/>
    <n v="9"/>
    <n v="1"/>
    <n v="5"/>
    <n v="150"/>
    <s v="BS"/>
  </r>
  <r>
    <n v="9"/>
    <x v="3"/>
    <n v="2"/>
    <x v="6"/>
    <n v="21"/>
    <x v="91"/>
    <d v="1899-12-30T12:00:00"/>
    <x v="0"/>
    <s v="Pacheedah Shores Boat Ramp"/>
    <s v="Gordon Estuary"/>
    <n v="1"/>
    <x v="3"/>
    <s v="Wild"/>
    <x v="1"/>
    <n v="9"/>
    <n v="1"/>
    <n v="5"/>
    <n v="1"/>
    <s v="BS"/>
  </r>
  <r>
    <n v="9"/>
    <x v="3"/>
    <n v="2"/>
    <x v="6"/>
    <n v="21"/>
    <x v="91"/>
    <d v="1899-12-30T12:00:00"/>
    <x v="0"/>
    <s v="Pacheedah Shores Boat Ramp"/>
    <s v="Gordon Estuary"/>
    <n v="1"/>
    <x v="6"/>
    <s v="Wild"/>
    <x v="2"/>
    <n v="11"/>
    <n v="1"/>
    <n v="4"/>
    <n v="2"/>
    <s v="BS"/>
  </r>
  <r>
    <n v="9"/>
    <x v="3"/>
    <n v="2"/>
    <x v="6"/>
    <n v="21"/>
    <x v="91"/>
    <d v="1899-12-30T11:37:00"/>
    <x v="9"/>
    <s v="Q Jeff (right bank opposite N. Arm confl.)"/>
    <s v="Gordon Estuary"/>
    <n v="1"/>
    <x v="2"/>
    <s v="Wild"/>
    <x v="1"/>
    <n v="8"/>
    <n v="1"/>
    <n v="5"/>
    <n v="4"/>
    <s v="BS"/>
  </r>
  <r>
    <n v="9"/>
    <x v="3"/>
    <n v="2"/>
    <x v="6"/>
    <n v="21"/>
    <x v="91"/>
    <d v="1899-12-30T11:37:00"/>
    <x v="9"/>
    <s v="Q Jeff (right bank opposite N. Arm confl.)"/>
    <s v="Gordon Estuary"/>
    <n v="1"/>
    <x v="3"/>
    <s v="Wild"/>
    <x v="1"/>
    <n v="9"/>
    <n v="1"/>
    <n v="5"/>
    <n v="5"/>
    <s v="BS"/>
  </r>
  <r>
    <n v="9"/>
    <x v="3"/>
    <n v="2"/>
    <x v="6"/>
    <n v="21"/>
    <x v="91"/>
    <d v="1899-12-30T11:37:00"/>
    <x v="9"/>
    <s v="Q Jeff (right bank opposite N. Arm confl.)"/>
    <s v="Gordon Estuary"/>
    <n v="1"/>
    <x v="5"/>
    <s v="Wild"/>
    <x v="2"/>
    <n v="15"/>
    <n v="1"/>
    <n v="4"/>
    <n v="2"/>
    <s v="BS"/>
  </r>
  <r>
    <n v="9"/>
    <x v="3"/>
    <n v="2"/>
    <x v="6"/>
    <n v="21"/>
    <x v="91"/>
    <d v="1899-12-30T11:49:00"/>
    <x v="12"/>
    <s v="Mouth of Site 7 inlet, north side"/>
    <s v="Gordon Estuary"/>
    <n v="1"/>
    <x v="2"/>
    <s v="Wild"/>
    <x v="1"/>
    <n v="8"/>
    <n v="1"/>
    <n v="5"/>
    <n v="3"/>
    <s v="BS"/>
  </r>
  <r>
    <n v="9"/>
    <x v="3"/>
    <n v="2"/>
    <x v="6"/>
    <n v="21"/>
    <x v="91"/>
    <d v="1899-12-30T11:49:00"/>
    <x v="12"/>
    <s v="Mouth of Site 7 inlet, north side"/>
    <s v="Gordon Estuary"/>
    <n v="1"/>
    <x v="3"/>
    <s v="Wild"/>
    <x v="1"/>
    <n v="9"/>
    <n v="1"/>
    <n v="5"/>
    <n v="2"/>
    <s v="BS"/>
  </r>
  <r>
    <n v="9"/>
    <x v="3"/>
    <n v="2"/>
    <x v="6"/>
    <n v="21"/>
    <x v="91"/>
    <d v="1899-12-30T12:00:00"/>
    <x v="16"/>
    <s v="Browns Slough Site 7 inlet left tidal channel"/>
    <s v="Gordon Estuary"/>
    <n v="1"/>
    <x v="3"/>
    <s v="Wild"/>
    <x v="1"/>
    <n v="9"/>
    <n v="1"/>
    <n v="5"/>
    <n v="75"/>
    <s v="PS"/>
  </r>
  <r>
    <n v="9"/>
    <x v="3"/>
    <n v="2"/>
    <x v="6"/>
    <n v="22"/>
    <x v="92"/>
    <d v="1899-12-30T11:10:00"/>
    <x v="30"/>
    <s v="Gordon R. Site 1, Channel A at Gordon R."/>
    <s v="Gordon Estuary"/>
    <n v="1"/>
    <x v="3"/>
    <s v="Wild"/>
    <x v="1"/>
    <n v="9"/>
    <n v="1"/>
    <n v="5"/>
    <n v="100"/>
    <s v="PS"/>
  </r>
  <r>
    <n v="9"/>
    <x v="3"/>
    <n v="2"/>
    <x v="6"/>
    <n v="22"/>
    <x v="92"/>
    <d v="1899-12-30T14:52:00"/>
    <x v="29"/>
    <s v="Site 5 main channel close to mouth"/>
    <s v="Gordon Estuary"/>
    <n v="1"/>
    <x v="3"/>
    <s v="Wild"/>
    <x v="1"/>
    <n v="9"/>
    <n v="1"/>
    <n v="5"/>
    <n v="150"/>
    <s v="PS"/>
  </r>
  <r>
    <n v="10"/>
    <x v="3"/>
    <n v="3"/>
    <x v="7"/>
    <n v="3"/>
    <x v="93"/>
    <d v="1899-12-30T12:03:00"/>
    <x v="9"/>
    <s v="Q Jeff (right bank opposite N. Arm confl.)"/>
    <s v="Gordon Estuary"/>
    <n v="1"/>
    <x v="0"/>
    <s v="Wild"/>
    <x v="0"/>
    <n v="3"/>
    <n v="1"/>
    <n v="2"/>
    <n v="1"/>
    <s v="BS"/>
  </r>
  <r>
    <n v="10"/>
    <x v="3"/>
    <n v="3"/>
    <x v="7"/>
    <n v="4"/>
    <x v="94"/>
    <d v="1899-12-30T14:01:00"/>
    <x v="20"/>
    <s v="On point at confluence of N. Arm and Brown's Slough"/>
    <s v="Gordon Estuary"/>
    <n v="1"/>
    <x v="1"/>
    <s v="Wild"/>
    <x v="0"/>
    <n v="2"/>
    <n v="1"/>
    <n v="2"/>
    <n v="52"/>
    <s v="BS"/>
  </r>
  <r>
    <n v="10"/>
    <x v="3"/>
    <n v="3"/>
    <x v="7"/>
    <n v="4"/>
    <x v="94"/>
    <d v="1899-12-30T14:01:00"/>
    <x v="20"/>
    <s v="On point at confluence of N. Arm and Brown's Slough"/>
    <s v="Gordon Estuary"/>
    <n v="1"/>
    <x v="2"/>
    <s v="Wild"/>
    <x v="1"/>
    <n v="8"/>
    <n v="1"/>
    <n v="5"/>
    <n v="5"/>
    <s v="BS"/>
  </r>
  <r>
    <n v="10"/>
    <x v="3"/>
    <n v="3"/>
    <x v="7"/>
    <n v="4"/>
    <x v="94"/>
    <d v="1899-12-30T14:01:00"/>
    <x v="20"/>
    <s v="On point at confluence of N. Arm and Brown's Slough"/>
    <s v="Gordon Estuary"/>
    <n v="1"/>
    <x v="3"/>
    <s v="Wild"/>
    <x v="1"/>
    <n v="9"/>
    <n v="1"/>
    <n v="5"/>
    <n v="6"/>
    <s v="BS"/>
  </r>
  <r>
    <n v="11"/>
    <x v="3"/>
    <n v="3"/>
    <x v="7"/>
    <n v="7"/>
    <x v="95"/>
    <d v="1899-12-30T09:00:00"/>
    <x v="30"/>
    <s v="Gordon R. Site 1, Channel A at Gordon R."/>
    <s v="Gordon Estuary"/>
    <n v="1"/>
    <x v="0"/>
    <s v="Wild"/>
    <x v="0"/>
    <n v="3"/>
    <n v="1"/>
    <n v="2"/>
    <n v="2"/>
    <s v="PS"/>
  </r>
  <r>
    <n v="11"/>
    <x v="3"/>
    <n v="3"/>
    <x v="7"/>
    <n v="7"/>
    <x v="95"/>
    <d v="1899-12-30T09:00:00"/>
    <x v="30"/>
    <s v="Gordon R. Site 1, Channel A at Gordon R."/>
    <s v="Gordon Estuary"/>
    <n v="1"/>
    <x v="3"/>
    <s v="Wild"/>
    <x v="1"/>
    <n v="9"/>
    <n v="1"/>
    <n v="5"/>
    <n v="511"/>
    <s v="PS"/>
  </r>
  <r>
    <n v="11"/>
    <x v="3"/>
    <n v="3"/>
    <x v="7"/>
    <n v="7"/>
    <x v="95"/>
    <d v="1899-12-30T09:30:00"/>
    <x v="4"/>
    <s v="Butch's (Gordon R.)"/>
    <s v="Gordon Estuary"/>
    <n v="1"/>
    <x v="2"/>
    <s v="Wild"/>
    <x v="1"/>
    <n v="8"/>
    <n v="1"/>
    <n v="5"/>
    <n v="1"/>
    <s v="BS"/>
  </r>
  <r>
    <n v="11"/>
    <x v="3"/>
    <n v="3"/>
    <x v="7"/>
    <n v="7"/>
    <x v="95"/>
    <d v="1899-12-30T09:30:00"/>
    <x v="4"/>
    <s v="Butch's (Gordon R.)"/>
    <s v="Gordon Estuary"/>
    <n v="1"/>
    <x v="3"/>
    <s v="Wild"/>
    <x v="1"/>
    <n v="9"/>
    <n v="1"/>
    <n v="5"/>
    <n v="1"/>
    <s v="BS"/>
  </r>
  <r>
    <n v="11"/>
    <x v="3"/>
    <n v="3"/>
    <x v="7"/>
    <n v="7"/>
    <x v="95"/>
    <d v="1899-12-30T09:53:00"/>
    <x v="29"/>
    <s v="Site 5 main channel close to mouth"/>
    <s v="Gordon Estuary"/>
    <n v="1"/>
    <x v="3"/>
    <s v="Wild"/>
    <x v="1"/>
    <n v="9"/>
    <n v="1"/>
    <n v="5"/>
    <n v="90"/>
    <s v="PS"/>
  </r>
  <r>
    <n v="11"/>
    <x v="3"/>
    <n v="3"/>
    <x v="7"/>
    <n v="7"/>
    <x v="95"/>
    <d v="1899-12-30T10:19:00"/>
    <x v="25"/>
    <s v="Site 6, just upstream of bridge"/>
    <s v="Gordon Estuary"/>
    <n v="1"/>
    <x v="0"/>
    <s v="Wild"/>
    <x v="0"/>
    <n v="3"/>
    <n v="1"/>
    <n v="2"/>
    <n v="5"/>
    <s v="PS"/>
  </r>
  <r>
    <n v="11"/>
    <x v="3"/>
    <n v="3"/>
    <x v="7"/>
    <n v="7"/>
    <x v="95"/>
    <d v="1899-12-30T10:19:00"/>
    <x v="25"/>
    <s v="Site 6, just upstream of bridge"/>
    <s v="Gordon Estuary"/>
    <n v="1"/>
    <x v="3"/>
    <s v="Wild"/>
    <x v="1"/>
    <n v="9"/>
    <n v="1"/>
    <n v="5"/>
    <n v="23"/>
    <s v="PS"/>
  </r>
  <r>
    <n v="11"/>
    <x v="3"/>
    <n v="3"/>
    <x v="7"/>
    <n v="7"/>
    <x v="95"/>
    <d v="1899-12-30T10:49:00"/>
    <x v="9"/>
    <s v="Q Jeff (right bank opposite N. Arm confl.)"/>
    <s v="Gordon Estuary"/>
    <n v="1"/>
    <x v="11"/>
    <s v="Wild"/>
    <x v="2"/>
    <n v="20"/>
    <n v="1"/>
    <n v="4"/>
    <n v="1"/>
    <s v="BS"/>
  </r>
  <r>
    <n v="11"/>
    <x v="3"/>
    <n v="3"/>
    <x v="7"/>
    <n v="7"/>
    <x v="95"/>
    <d v="1899-12-30T10:49:00"/>
    <x v="9"/>
    <s v="Q Jeff (right bank opposite N. Arm confl.)"/>
    <s v="Gordon Estuary"/>
    <n v="1"/>
    <x v="2"/>
    <s v="Wild"/>
    <x v="1"/>
    <n v="8"/>
    <n v="1"/>
    <n v="5"/>
    <n v="7"/>
    <s v="BS"/>
  </r>
  <r>
    <n v="11"/>
    <x v="3"/>
    <n v="3"/>
    <x v="7"/>
    <n v="7"/>
    <x v="95"/>
    <d v="1899-12-30T10:49:00"/>
    <x v="9"/>
    <s v="Q Jeff (right bank opposite N. Arm confl.)"/>
    <s v="Gordon Estuary"/>
    <n v="1"/>
    <x v="3"/>
    <s v="Wild"/>
    <x v="1"/>
    <n v="9"/>
    <n v="1"/>
    <n v="5"/>
    <n v="3"/>
    <s v="BS"/>
  </r>
  <r>
    <n v="11"/>
    <x v="3"/>
    <n v="3"/>
    <x v="7"/>
    <n v="7"/>
    <x v="95"/>
    <d v="1899-12-30T12:10:00"/>
    <x v="6"/>
    <s v="Smokies"/>
    <s v="Gordon Estuary"/>
    <n v="1"/>
    <x v="2"/>
    <s v="Wild"/>
    <x v="1"/>
    <n v="8"/>
    <n v="1"/>
    <n v="5"/>
    <n v="4"/>
    <s v="BS"/>
  </r>
  <r>
    <n v="11"/>
    <x v="3"/>
    <n v="3"/>
    <x v="7"/>
    <n v="7"/>
    <x v="95"/>
    <d v="1899-12-30T12:10:00"/>
    <x v="6"/>
    <s v="Smokies"/>
    <s v="Gordon Estuary"/>
    <n v="1"/>
    <x v="3"/>
    <s v="Wild"/>
    <x v="1"/>
    <n v="9"/>
    <n v="1"/>
    <n v="5"/>
    <n v="1"/>
    <s v="BS"/>
  </r>
  <r>
    <n v="11"/>
    <x v="3"/>
    <n v="3"/>
    <x v="7"/>
    <n v="7"/>
    <x v="95"/>
    <d v="1899-12-30T12:25:00"/>
    <x v="0"/>
    <s v="Pacheedah Shores Boat Ramp"/>
    <s v="Gordon Estuary"/>
    <n v="1"/>
    <x v="2"/>
    <s v="Wild"/>
    <x v="1"/>
    <n v="8"/>
    <n v="1"/>
    <n v="5"/>
    <n v="6"/>
    <s v="BS"/>
  </r>
  <r>
    <n v="11"/>
    <x v="3"/>
    <n v="3"/>
    <x v="7"/>
    <n v="7"/>
    <x v="95"/>
    <d v="1899-12-30T12:25:00"/>
    <x v="0"/>
    <s v="Pacheedah Shores Boat Ramp"/>
    <s v="Gordon Estuary"/>
    <n v="1"/>
    <x v="3"/>
    <s v="Wild"/>
    <x v="1"/>
    <n v="9"/>
    <n v="1"/>
    <n v="5"/>
    <n v="7"/>
    <s v="BS"/>
  </r>
  <r>
    <n v="11"/>
    <x v="3"/>
    <n v="3"/>
    <x v="7"/>
    <n v="7"/>
    <x v="95"/>
    <d v="1899-12-30T13:00:00"/>
    <x v="16"/>
    <s v="Browns Slough Site 7 inlet left tidal channel"/>
    <s v="Gordon Estuary"/>
    <n v="1"/>
    <x v="2"/>
    <s v="Wild"/>
    <x v="1"/>
    <n v="8"/>
    <n v="1"/>
    <n v="5"/>
    <n v="20"/>
    <s v="PS"/>
  </r>
  <r>
    <n v="11"/>
    <x v="3"/>
    <n v="3"/>
    <x v="7"/>
    <n v="7"/>
    <x v="95"/>
    <d v="1899-12-30T13:00:00"/>
    <x v="16"/>
    <s v="Browns Slough Site 7 inlet left tidal channel"/>
    <s v="Gordon Estuary"/>
    <n v="1"/>
    <x v="3"/>
    <s v="Wild"/>
    <x v="1"/>
    <n v="9"/>
    <n v="1"/>
    <n v="5"/>
    <n v="30"/>
    <s v="PS"/>
  </r>
  <r>
    <n v="11"/>
    <x v="3"/>
    <n v="3"/>
    <x v="7"/>
    <n v="7"/>
    <x v="95"/>
    <d v="1899-12-30T13:30:00"/>
    <x v="20"/>
    <s v="On point at confluence of N. Arm and Brown's Slough"/>
    <s v="Gordon Estuary"/>
    <n v="1"/>
    <x v="2"/>
    <s v="Wild"/>
    <x v="1"/>
    <n v="8"/>
    <n v="1"/>
    <n v="5"/>
    <n v="3"/>
    <s v="BS"/>
  </r>
  <r>
    <n v="11"/>
    <x v="3"/>
    <n v="3"/>
    <x v="7"/>
    <n v="8"/>
    <x v="96"/>
    <d v="1899-12-30T11:55:00"/>
    <x v="2"/>
    <s v="South Arm SJ (Old Mill)"/>
    <s v="San Juan Estuary"/>
    <n v="1"/>
    <x v="0"/>
    <s v="Wild"/>
    <x v="0"/>
    <n v="3"/>
    <n v="1"/>
    <n v="2"/>
    <n v="2"/>
    <s v="BS"/>
  </r>
  <r>
    <n v="11"/>
    <x v="3"/>
    <n v="3"/>
    <x v="7"/>
    <n v="8"/>
    <x v="96"/>
    <d v="1899-12-30T11:55:00"/>
    <x v="2"/>
    <s v="South Arm SJ (Old Mill)"/>
    <s v="San Juan Estuary"/>
    <n v="1"/>
    <x v="2"/>
    <s v="Wild"/>
    <x v="1"/>
    <n v="8"/>
    <n v="1"/>
    <n v="5"/>
    <n v="6"/>
    <s v="BS"/>
  </r>
  <r>
    <n v="11"/>
    <x v="3"/>
    <n v="3"/>
    <x v="7"/>
    <n v="8"/>
    <x v="96"/>
    <d v="1899-12-30T11:55:00"/>
    <x v="2"/>
    <s v="South Arm SJ (Old Mill)"/>
    <s v="San Juan Estuary"/>
    <n v="1"/>
    <x v="3"/>
    <s v="Wild"/>
    <x v="1"/>
    <n v="9"/>
    <n v="1"/>
    <n v="5"/>
    <n v="1"/>
    <s v="BS"/>
  </r>
  <r>
    <n v="11"/>
    <x v="3"/>
    <n v="3"/>
    <x v="7"/>
    <n v="8"/>
    <x v="96"/>
    <d v="1899-12-30T13:55:00"/>
    <x v="15"/>
    <s v="Q07, Central/South Arm confluence"/>
    <s v="San Juan Estuary"/>
    <n v="1"/>
    <x v="0"/>
    <s v="Wild"/>
    <x v="0"/>
    <n v="3"/>
    <n v="1"/>
    <n v="2"/>
    <n v="1"/>
    <s v="BS"/>
  </r>
  <r>
    <n v="11"/>
    <x v="3"/>
    <n v="3"/>
    <x v="7"/>
    <n v="8"/>
    <x v="96"/>
    <d v="1899-12-30T14:19:00"/>
    <x v="11"/>
    <s v="Q4, u/s of Tanis's template site"/>
    <s v="San Juan Estuary"/>
    <n v="1"/>
    <x v="2"/>
    <s v="Wild"/>
    <x v="1"/>
    <n v="8"/>
    <n v="1"/>
    <n v="5"/>
    <n v="2"/>
    <s v="BS"/>
  </r>
  <r>
    <n v="11"/>
    <x v="3"/>
    <n v="3"/>
    <x v="7"/>
    <n v="8"/>
    <x v="96"/>
    <d v="1899-12-30T14:43:00"/>
    <x v="10"/>
    <s v="Q Helen, top of Island Road"/>
    <s v="San Juan Estuary"/>
    <n v="1"/>
    <x v="3"/>
    <s v="Wild"/>
    <x v="1"/>
    <n v="9"/>
    <n v="1"/>
    <n v="5"/>
    <n v="1"/>
    <s v="BS"/>
  </r>
  <r>
    <n v="11"/>
    <x v="3"/>
    <n v="3"/>
    <x v="7"/>
    <n v="8"/>
    <x v="96"/>
    <d v="1899-12-30T12:24:00"/>
    <x v="33"/>
    <s v="Gordon R. Site 1, Channel A 250 m in"/>
    <s v="Gordon Estuary"/>
    <n v="1"/>
    <x v="0"/>
    <s v="Wild"/>
    <x v="0"/>
    <n v="3"/>
    <n v="1"/>
    <n v="2"/>
    <n v="10"/>
    <s v="BS"/>
  </r>
  <r>
    <n v="11"/>
    <x v="3"/>
    <n v="3"/>
    <x v="7"/>
    <n v="8"/>
    <x v="96"/>
    <d v="1899-12-30T12:24:00"/>
    <x v="33"/>
    <s v="Gordon R. Site 1, Channel A 250 m in"/>
    <s v="Gordon Estuary"/>
    <n v="1"/>
    <x v="1"/>
    <s v="Wild"/>
    <x v="0"/>
    <n v="2"/>
    <n v="1"/>
    <n v="2"/>
    <n v="4"/>
    <s v="BS"/>
  </r>
  <r>
    <n v="12"/>
    <x v="3"/>
    <n v="3"/>
    <x v="7"/>
    <n v="15"/>
    <x v="97"/>
    <d v="1899-12-30T09:05:00"/>
    <x v="0"/>
    <s v="Pacheedah Shores Boat Ramp"/>
    <s v="Gordon Estuary"/>
    <n v="1"/>
    <x v="2"/>
    <s v="Wild"/>
    <x v="1"/>
    <n v="8"/>
    <n v="1"/>
    <n v="5"/>
    <n v="7"/>
    <s v="BS"/>
  </r>
  <r>
    <n v="12"/>
    <x v="3"/>
    <n v="3"/>
    <x v="7"/>
    <n v="15"/>
    <x v="97"/>
    <d v="1899-12-30T09:05:00"/>
    <x v="0"/>
    <s v="Pacheedah Shores Boat Ramp"/>
    <s v="Gordon Estuary"/>
    <n v="1"/>
    <x v="3"/>
    <s v="Wild"/>
    <x v="1"/>
    <n v="9"/>
    <n v="1"/>
    <n v="5"/>
    <n v="3"/>
    <s v="BS"/>
  </r>
  <r>
    <n v="12"/>
    <x v="3"/>
    <n v="3"/>
    <x v="7"/>
    <n v="15"/>
    <x v="97"/>
    <d v="1899-12-30T08:04:00"/>
    <x v="31"/>
    <s v="Gordon R. Site 1, Channel B at Gordon R."/>
    <s v="Gordon Estuary"/>
    <n v="1"/>
    <x v="2"/>
    <s v="Wild"/>
    <x v="1"/>
    <n v="8"/>
    <n v="1"/>
    <n v="5"/>
    <n v="4"/>
    <s v="PS"/>
  </r>
  <r>
    <n v="12"/>
    <x v="3"/>
    <n v="3"/>
    <x v="7"/>
    <n v="15"/>
    <x v="97"/>
    <d v="1899-12-30T08:04:00"/>
    <x v="31"/>
    <s v="Gordon R. Site 1, Channel B at Gordon R."/>
    <s v="Gordon Estuary"/>
    <n v="1"/>
    <x v="3"/>
    <s v="Wild"/>
    <x v="1"/>
    <n v="9"/>
    <n v="1"/>
    <n v="5"/>
    <n v="5"/>
    <s v="PS"/>
  </r>
  <r>
    <n v="12"/>
    <x v="3"/>
    <n v="3"/>
    <x v="7"/>
    <n v="15"/>
    <x v="97"/>
    <d v="1899-12-30T07:27:00"/>
    <x v="9"/>
    <s v="Q Jeff (right bank opposite N. Arm confl.)"/>
    <s v="Gordon Estuary"/>
    <n v="1"/>
    <x v="0"/>
    <s v="Wild"/>
    <x v="0"/>
    <n v="3"/>
    <n v="1"/>
    <n v="2"/>
    <n v="3"/>
    <s v="BS"/>
  </r>
  <r>
    <n v="12"/>
    <x v="3"/>
    <n v="3"/>
    <x v="7"/>
    <n v="15"/>
    <x v="97"/>
    <d v="1899-12-30T07:27:00"/>
    <x v="9"/>
    <s v="Q Jeff (right bank opposite N. Arm confl.)"/>
    <s v="Gordon Estuary"/>
    <n v="1"/>
    <x v="1"/>
    <s v="Wild"/>
    <x v="0"/>
    <n v="2"/>
    <n v="1"/>
    <n v="2"/>
    <n v="2"/>
    <s v="BS"/>
  </r>
  <r>
    <n v="12"/>
    <x v="3"/>
    <n v="3"/>
    <x v="7"/>
    <n v="15"/>
    <x v="97"/>
    <d v="1899-12-30T07:27:00"/>
    <x v="9"/>
    <s v="Q Jeff (right bank opposite N. Arm confl.)"/>
    <s v="Gordon Estuary"/>
    <n v="1"/>
    <x v="2"/>
    <s v="Wild"/>
    <x v="1"/>
    <n v="8"/>
    <n v="1"/>
    <n v="5"/>
    <n v="4"/>
    <s v="BS"/>
  </r>
  <r>
    <n v="12"/>
    <x v="3"/>
    <n v="3"/>
    <x v="7"/>
    <n v="15"/>
    <x v="97"/>
    <d v="1899-12-30T07:27:00"/>
    <x v="9"/>
    <s v="Q Jeff (right bank opposite N. Arm confl.)"/>
    <s v="Gordon Estuary"/>
    <n v="1"/>
    <x v="3"/>
    <s v="Wild"/>
    <x v="1"/>
    <n v="9"/>
    <n v="1"/>
    <n v="5"/>
    <n v="6"/>
    <s v="BS"/>
  </r>
  <r>
    <n v="12"/>
    <x v="3"/>
    <n v="3"/>
    <x v="7"/>
    <n v="15"/>
    <x v="97"/>
    <d v="1899-12-30T13:02:00"/>
    <x v="6"/>
    <s v="Smokies"/>
    <s v="Gordon Estuary"/>
    <n v="1"/>
    <x v="1"/>
    <s v="Wild"/>
    <x v="0"/>
    <n v="2"/>
    <n v="1"/>
    <n v="2"/>
    <n v="1"/>
    <s v="PS"/>
  </r>
  <r>
    <n v="12"/>
    <x v="3"/>
    <n v="3"/>
    <x v="7"/>
    <n v="15"/>
    <x v="97"/>
    <d v="1899-12-30T13:02:00"/>
    <x v="6"/>
    <s v="Smokies"/>
    <s v="Gordon Estuary"/>
    <n v="1"/>
    <x v="0"/>
    <s v="Wild"/>
    <x v="0"/>
    <n v="3"/>
    <n v="1"/>
    <n v="2"/>
    <n v="1"/>
    <s v="PS"/>
  </r>
  <r>
    <n v="12"/>
    <x v="3"/>
    <n v="3"/>
    <x v="7"/>
    <n v="15"/>
    <x v="97"/>
    <d v="1899-12-30T08:50:00"/>
    <x v="27"/>
    <s v="Browns Slough Site 7 Inlet right tidal channel"/>
    <s v="Gordon Estuary"/>
    <n v="1"/>
    <x v="3"/>
    <s v="Wild"/>
    <x v="1"/>
    <n v="9"/>
    <n v="1"/>
    <n v="5"/>
    <n v="5"/>
    <s v="PS"/>
  </r>
  <r>
    <n v="12"/>
    <x v="3"/>
    <n v="3"/>
    <x v="7"/>
    <n v="16"/>
    <x v="98"/>
    <d v="1899-12-30T09:00:00"/>
    <x v="26"/>
    <s v="Site 6, at upper logger station"/>
    <s v="Gordon Estuary"/>
    <n v="1"/>
    <x v="0"/>
    <s v="Wild"/>
    <x v="0"/>
    <n v="3"/>
    <n v="1"/>
    <n v="2"/>
    <n v="4"/>
    <s v="PS"/>
  </r>
  <r>
    <n v="12"/>
    <x v="3"/>
    <n v="3"/>
    <x v="7"/>
    <n v="16"/>
    <x v="98"/>
    <d v="1899-12-30T09:00:00"/>
    <x v="26"/>
    <s v="Site 6, at upper logger station"/>
    <s v="Gordon Estuary"/>
    <n v="1"/>
    <x v="3"/>
    <s v="Wild"/>
    <x v="1"/>
    <n v="9"/>
    <n v="1"/>
    <n v="5"/>
    <n v="107"/>
    <s v="PS"/>
  </r>
  <r>
    <n v="12"/>
    <x v="3"/>
    <n v="3"/>
    <x v="7"/>
    <n v="16"/>
    <x v="98"/>
    <d v="1899-12-30T09:30:00"/>
    <x v="28"/>
    <s v="Site 6, at creek inflow (SE corner of marsh)"/>
    <s v="Gordon Estuary"/>
    <n v="1"/>
    <x v="0"/>
    <s v="Wild"/>
    <x v="0"/>
    <n v="3"/>
    <n v="1"/>
    <n v="2"/>
    <n v="10"/>
    <s v="PS"/>
  </r>
  <r>
    <n v="12"/>
    <x v="3"/>
    <n v="3"/>
    <x v="7"/>
    <n v="16"/>
    <x v="98"/>
    <d v="1899-12-30T09:30:00"/>
    <x v="28"/>
    <s v="Site 6, at creek inflow (SE corner of marsh)"/>
    <s v="Gordon Estuary"/>
    <n v="1"/>
    <x v="3"/>
    <s v="Wild"/>
    <x v="1"/>
    <n v="9"/>
    <n v="1"/>
    <n v="5"/>
    <n v="21"/>
    <s v="PS"/>
  </r>
  <r>
    <n v="12"/>
    <x v="3"/>
    <n v="3"/>
    <x v="7"/>
    <n v="16"/>
    <x v="98"/>
    <d v="1899-12-30T12:12:00"/>
    <x v="30"/>
    <s v="Gordon R. Site 1, Channel A at Gordon R."/>
    <s v="Gordon Estuary"/>
    <n v="1"/>
    <x v="0"/>
    <s v="Wild"/>
    <x v="0"/>
    <n v="3"/>
    <n v="1"/>
    <n v="2"/>
    <n v="1"/>
    <s v="PS"/>
  </r>
  <r>
    <n v="12"/>
    <x v="3"/>
    <n v="3"/>
    <x v="7"/>
    <n v="16"/>
    <x v="98"/>
    <d v="1899-12-30T14:14:00"/>
    <x v="27"/>
    <s v="Browns Slough Site 7 Inlet right tidal channel"/>
    <s v="Gordon Estuary"/>
    <n v="1"/>
    <x v="0"/>
    <s v="Wild"/>
    <x v="0"/>
    <n v="3"/>
    <n v="1"/>
    <n v="2"/>
    <n v="1"/>
    <s v="PS"/>
  </r>
  <r>
    <n v="12"/>
    <x v="3"/>
    <n v="3"/>
    <x v="7"/>
    <n v="16"/>
    <x v="98"/>
    <d v="1899-12-30T14:14:00"/>
    <x v="27"/>
    <s v="Browns Slough Site 7 Inlet right tidal channel"/>
    <s v="Gordon Estuary"/>
    <n v="1"/>
    <x v="2"/>
    <s v="Wild"/>
    <x v="1"/>
    <n v="8"/>
    <n v="1"/>
    <n v="5"/>
    <m/>
    <s v="PS"/>
  </r>
  <r>
    <n v="12"/>
    <x v="3"/>
    <n v="3"/>
    <x v="7"/>
    <n v="16"/>
    <x v="98"/>
    <d v="1899-12-30T14:14:00"/>
    <x v="27"/>
    <s v="Browns Slough Site 7 Inlet right tidal channel"/>
    <s v="Gordon Estuary"/>
    <n v="1"/>
    <x v="3"/>
    <s v="Wild"/>
    <x v="1"/>
    <n v="9"/>
    <n v="1"/>
    <n v="5"/>
    <m/>
    <s v="PS"/>
  </r>
  <r>
    <n v="12"/>
    <x v="3"/>
    <n v="3"/>
    <x v="7"/>
    <n v="16"/>
    <x v="98"/>
    <d v="1899-12-30T07:24:00"/>
    <x v="9"/>
    <s v="Q Jeff (right bank opposite N. Arm confl.)"/>
    <s v="Gordon Estuary"/>
    <n v="1"/>
    <x v="2"/>
    <s v="Wild"/>
    <x v="1"/>
    <n v="8"/>
    <n v="1"/>
    <n v="5"/>
    <n v="4"/>
    <s v="BS"/>
  </r>
  <r>
    <n v="12"/>
    <x v="3"/>
    <n v="3"/>
    <x v="7"/>
    <n v="16"/>
    <x v="98"/>
    <d v="1899-12-30T07:24:00"/>
    <x v="9"/>
    <s v="Q Jeff (right bank opposite N. Arm confl.)"/>
    <s v="Gordon Estuary"/>
    <n v="1"/>
    <x v="3"/>
    <s v="Wild"/>
    <x v="1"/>
    <n v="9"/>
    <n v="1"/>
    <n v="5"/>
    <n v="15"/>
    <s v="BS"/>
  </r>
  <r>
    <n v="12"/>
    <x v="3"/>
    <n v="3"/>
    <x v="7"/>
    <n v="16"/>
    <x v="98"/>
    <d v="1899-12-30T07:24:00"/>
    <x v="9"/>
    <s v="Q Jeff (right bank opposite N. Arm confl.)"/>
    <s v="Gordon Estuary"/>
    <n v="1"/>
    <x v="6"/>
    <s v="Wild"/>
    <x v="2"/>
    <n v="11"/>
    <n v="1"/>
    <n v="4"/>
    <n v="1"/>
    <s v="BS"/>
  </r>
  <r>
    <n v="12"/>
    <x v="3"/>
    <n v="3"/>
    <x v="7"/>
    <n v="16"/>
    <x v="98"/>
    <d v="1899-12-30T07:24:00"/>
    <x v="9"/>
    <s v="Q Jeff (right bank opposite N. Arm confl.)"/>
    <s v="Gordon Estuary"/>
    <n v="1"/>
    <x v="0"/>
    <s v="Wild"/>
    <x v="0"/>
    <n v="3"/>
    <n v="1"/>
    <n v="2"/>
    <n v="2"/>
    <s v="BS"/>
  </r>
  <r>
    <n v="12"/>
    <x v="3"/>
    <n v="3"/>
    <x v="7"/>
    <n v="16"/>
    <x v="98"/>
    <d v="1899-12-30T13:30:00"/>
    <x v="16"/>
    <s v="Browns Slough Site 7 inlet left tidal channel"/>
    <s v="Gordon Estuary"/>
    <n v="1"/>
    <x v="0"/>
    <s v="Wild"/>
    <x v="0"/>
    <n v="3"/>
    <n v="1"/>
    <n v="2"/>
    <n v="5"/>
    <s v="PS"/>
  </r>
  <r>
    <n v="12"/>
    <x v="3"/>
    <n v="3"/>
    <x v="7"/>
    <n v="16"/>
    <x v="98"/>
    <d v="1899-12-30T13:30:00"/>
    <x v="16"/>
    <s v="Browns Slough Site 7 inlet left tidal channel"/>
    <s v="Gordon Estuary"/>
    <n v="1"/>
    <x v="1"/>
    <s v="Wild"/>
    <x v="0"/>
    <n v="2"/>
    <n v="1"/>
    <n v="2"/>
    <n v="1"/>
    <s v="PS"/>
  </r>
  <r>
    <n v="12"/>
    <x v="3"/>
    <n v="3"/>
    <x v="7"/>
    <n v="16"/>
    <x v="98"/>
    <d v="1899-12-30T13:30:00"/>
    <x v="16"/>
    <s v="Browns Slough Site 7 inlet left tidal channel"/>
    <s v="Gordon Estuary"/>
    <n v="1"/>
    <x v="3"/>
    <s v="Wild"/>
    <x v="1"/>
    <n v="9"/>
    <n v="1"/>
    <n v="5"/>
    <n v="88"/>
    <s v="PS"/>
  </r>
  <r>
    <n v="12"/>
    <x v="3"/>
    <n v="3"/>
    <x v="7"/>
    <n v="17"/>
    <x v="99"/>
    <d v="1899-12-30T07:23:00"/>
    <x v="9"/>
    <s v="Q Jeff (right bank opposite N. Arm confl.)"/>
    <s v="Gordon Estuary"/>
    <n v="1"/>
    <x v="1"/>
    <s v="Wild"/>
    <x v="0"/>
    <n v="2"/>
    <n v="1"/>
    <n v="2"/>
    <n v="1"/>
    <s v="BS"/>
  </r>
  <r>
    <n v="12"/>
    <x v="3"/>
    <n v="3"/>
    <x v="7"/>
    <n v="17"/>
    <x v="99"/>
    <d v="1899-12-30T07:23:00"/>
    <x v="9"/>
    <s v="Q Jeff (right bank opposite N. Arm confl.)"/>
    <s v="Gordon Estuary"/>
    <n v="1"/>
    <x v="0"/>
    <s v="Wild"/>
    <x v="0"/>
    <n v="3"/>
    <n v="1"/>
    <n v="2"/>
    <n v="5"/>
    <s v="BS"/>
  </r>
  <r>
    <n v="12"/>
    <x v="3"/>
    <n v="3"/>
    <x v="7"/>
    <n v="17"/>
    <x v="99"/>
    <d v="1899-12-30T07:23:00"/>
    <x v="9"/>
    <s v="Q Jeff (right bank opposite N. Arm confl.)"/>
    <s v="Gordon Estuary"/>
    <n v="1"/>
    <x v="2"/>
    <s v="Wild"/>
    <x v="1"/>
    <n v="8"/>
    <n v="1"/>
    <n v="5"/>
    <n v="6"/>
    <s v="Select method"/>
  </r>
  <r>
    <n v="12"/>
    <x v="3"/>
    <n v="3"/>
    <x v="7"/>
    <n v="17"/>
    <x v="99"/>
    <d v="1899-12-30T07:23:00"/>
    <x v="9"/>
    <s v="Q Jeff (right bank opposite N. Arm confl.)"/>
    <s v="Gordon Estuary"/>
    <n v="1"/>
    <x v="3"/>
    <s v="Wild"/>
    <x v="1"/>
    <n v="9"/>
    <n v="1"/>
    <n v="5"/>
    <n v="28"/>
    <s v="Select method"/>
  </r>
  <r>
    <n v="12"/>
    <x v="3"/>
    <n v="3"/>
    <x v="7"/>
    <n v="17"/>
    <x v="99"/>
    <d v="1899-12-30T07:48:00"/>
    <x v="30"/>
    <s v="Gordon R. Site 1, Channel A at Gordon R."/>
    <s v="Gordon Estuary"/>
    <n v="1"/>
    <x v="9"/>
    <s v="Wild"/>
    <x v="0"/>
    <n v="5"/>
    <n v="1"/>
    <n v="2"/>
    <n v="1"/>
    <s v="PS"/>
  </r>
  <r>
    <n v="12"/>
    <x v="3"/>
    <n v="3"/>
    <x v="7"/>
    <n v="17"/>
    <x v="99"/>
    <d v="1899-12-30T07:48:00"/>
    <x v="30"/>
    <s v="Gordon R. Site 1, Channel A at Gordon R."/>
    <s v="Gordon Estuary"/>
    <n v="1"/>
    <x v="2"/>
    <s v="Wild"/>
    <x v="1"/>
    <n v="8"/>
    <n v="1"/>
    <n v="5"/>
    <n v="10"/>
    <s v="PS"/>
  </r>
  <r>
    <n v="12"/>
    <x v="3"/>
    <n v="3"/>
    <x v="7"/>
    <n v="17"/>
    <x v="99"/>
    <d v="1899-12-30T07:48:00"/>
    <x v="30"/>
    <s v="Gordon R. Site 1, Channel A at Gordon R."/>
    <s v="Gordon Estuary"/>
    <n v="1"/>
    <x v="3"/>
    <s v="Wild"/>
    <x v="1"/>
    <n v="9"/>
    <n v="1"/>
    <n v="5"/>
    <n v="9"/>
    <s v="PS"/>
  </r>
  <r>
    <n v="12"/>
    <x v="3"/>
    <n v="3"/>
    <x v="7"/>
    <n v="17"/>
    <x v="99"/>
    <d v="1899-12-30T07:48:00"/>
    <x v="30"/>
    <s v="Gordon R. Site 1, Channel A at Gordon R."/>
    <s v="Gordon Estuary"/>
    <n v="1"/>
    <x v="5"/>
    <s v="Wild"/>
    <x v="2"/>
    <n v="15"/>
    <n v="1"/>
    <n v="4"/>
    <n v="2"/>
    <s v="PS"/>
  </r>
  <r>
    <n v="12"/>
    <x v="3"/>
    <n v="3"/>
    <x v="7"/>
    <n v="18"/>
    <x v="100"/>
    <d v="1899-12-30T07:27:00"/>
    <x v="6"/>
    <s v="Smokies"/>
    <s v="Gordon Estuary"/>
    <n v="1"/>
    <x v="0"/>
    <s v="Wild"/>
    <x v="0"/>
    <n v="3"/>
    <n v="1"/>
    <n v="2"/>
    <n v="2"/>
    <s v="PS"/>
  </r>
  <r>
    <n v="12"/>
    <x v="3"/>
    <n v="3"/>
    <x v="7"/>
    <n v="18"/>
    <x v="100"/>
    <d v="1899-12-30T07:27:00"/>
    <x v="6"/>
    <s v="Smokies"/>
    <s v="Gordon Estuary"/>
    <n v="1"/>
    <x v="2"/>
    <s v="Wild"/>
    <x v="1"/>
    <n v="8"/>
    <n v="1"/>
    <n v="5"/>
    <n v="5"/>
    <s v="PS"/>
  </r>
  <r>
    <n v="12"/>
    <x v="3"/>
    <n v="3"/>
    <x v="7"/>
    <n v="18"/>
    <x v="100"/>
    <d v="1899-12-30T07:27:00"/>
    <x v="6"/>
    <s v="Smokies"/>
    <s v="Gordon Estuary"/>
    <n v="1"/>
    <x v="3"/>
    <s v="Wild"/>
    <x v="1"/>
    <n v="9"/>
    <n v="1"/>
    <n v="5"/>
    <n v="22"/>
    <s v="PS"/>
  </r>
  <r>
    <n v="12"/>
    <x v="3"/>
    <n v="3"/>
    <x v="7"/>
    <n v="18"/>
    <x v="100"/>
    <d v="1899-12-30T07:27:00"/>
    <x v="6"/>
    <s v="Smokies"/>
    <s v="Gordon Estuary"/>
    <n v="1"/>
    <x v="5"/>
    <s v="Wild"/>
    <x v="2"/>
    <n v="15"/>
    <n v="1"/>
    <n v="4"/>
    <n v="1"/>
    <s v="PS"/>
  </r>
  <r>
    <n v="12"/>
    <x v="3"/>
    <n v="3"/>
    <x v="7"/>
    <n v="18"/>
    <x v="100"/>
    <d v="1899-12-30T07:42:00"/>
    <x v="9"/>
    <s v="Q Jeff (right bank opposite N. Arm confl.)"/>
    <s v="Gordon Estuary"/>
    <n v="1"/>
    <x v="3"/>
    <s v="Wild"/>
    <x v="1"/>
    <n v="9"/>
    <n v="1"/>
    <n v="5"/>
    <n v="1"/>
    <s v="BS"/>
  </r>
  <r>
    <n v="12"/>
    <x v="3"/>
    <n v="3"/>
    <x v="7"/>
    <n v="18"/>
    <x v="100"/>
    <d v="1899-12-30T07:42:00"/>
    <x v="9"/>
    <s v="Q Jeff (right bank opposite N. Arm confl.)"/>
    <s v="Gordon Estuary"/>
    <n v="1"/>
    <x v="0"/>
    <s v="Wild"/>
    <x v="0"/>
    <n v="3"/>
    <n v="1"/>
    <n v="2"/>
    <n v="2"/>
    <s v="BS"/>
  </r>
  <r>
    <n v="13"/>
    <x v="3"/>
    <n v="3"/>
    <x v="7"/>
    <n v="21"/>
    <x v="101"/>
    <d v="1899-12-30T07:36:00"/>
    <x v="9"/>
    <s v="Q Jeff (right bank opposite N. Arm confl.)"/>
    <s v="Gordon Estuary"/>
    <n v="1"/>
    <x v="1"/>
    <s v="Wild"/>
    <x v="0"/>
    <n v="2"/>
    <n v="1"/>
    <n v="2"/>
    <n v="1"/>
    <s v="BS"/>
  </r>
  <r>
    <n v="13"/>
    <x v="3"/>
    <n v="3"/>
    <x v="7"/>
    <n v="21"/>
    <x v="101"/>
    <d v="1899-12-30T07:36:00"/>
    <x v="9"/>
    <s v="Q Jeff (right bank opposite N. Arm confl.)"/>
    <s v="Gordon Estuary"/>
    <n v="1"/>
    <x v="0"/>
    <s v="Wild"/>
    <x v="0"/>
    <n v="3"/>
    <n v="1"/>
    <n v="2"/>
    <n v="1"/>
    <s v="BS"/>
  </r>
  <r>
    <n v="13"/>
    <x v="3"/>
    <n v="3"/>
    <x v="7"/>
    <n v="21"/>
    <x v="101"/>
    <d v="1899-12-30T07:36:00"/>
    <x v="9"/>
    <s v="Q Jeff (right bank opposite N. Arm confl.)"/>
    <s v="Gordon Estuary"/>
    <n v="1"/>
    <x v="2"/>
    <s v="Wild"/>
    <x v="1"/>
    <n v="8"/>
    <n v="1"/>
    <n v="5"/>
    <n v="1"/>
    <s v="BS"/>
  </r>
  <r>
    <n v="13"/>
    <x v="3"/>
    <n v="3"/>
    <x v="7"/>
    <n v="21"/>
    <x v="101"/>
    <d v="1899-12-30T07:36:00"/>
    <x v="9"/>
    <s v="Q Jeff (right bank opposite N. Arm confl.)"/>
    <s v="Gordon Estuary"/>
    <n v="1"/>
    <x v="3"/>
    <s v="Wild"/>
    <x v="1"/>
    <n v="9"/>
    <n v="1"/>
    <n v="5"/>
    <n v="3"/>
    <s v="BS"/>
  </r>
  <r>
    <n v="13"/>
    <x v="3"/>
    <n v="3"/>
    <x v="7"/>
    <n v="21"/>
    <x v="101"/>
    <d v="1899-12-30T07:54:00"/>
    <x v="6"/>
    <s v="Smokies"/>
    <s v="Gordon Estuary"/>
    <n v="1"/>
    <x v="3"/>
    <s v="Wild"/>
    <x v="1"/>
    <n v="9"/>
    <n v="1"/>
    <n v="5"/>
    <n v="2"/>
    <s v="PS"/>
  </r>
  <r>
    <n v="13"/>
    <x v="3"/>
    <n v="3"/>
    <x v="7"/>
    <n v="21"/>
    <x v="101"/>
    <d v="1899-12-30T09:00:00"/>
    <x v="0"/>
    <s v="Pacheedah Shores Boat Ramp"/>
    <s v="Gordon Estuary"/>
    <n v="1"/>
    <x v="3"/>
    <s v="Wild"/>
    <x v="1"/>
    <n v="9"/>
    <n v="1"/>
    <n v="5"/>
    <n v="10"/>
    <s v="BS"/>
  </r>
  <r>
    <n v="13"/>
    <x v="3"/>
    <n v="3"/>
    <x v="7"/>
    <n v="21"/>
    <x v="101"/>
    <d v="1899-12-30T09:00:00"/>
    <x v="0"/>
    <s v="Pacheedah Shores Boat Ramp"/>
    <s v="Gordon Estuary"/>
    <n v="1"/>
    <x v="8"/>
    <s v="Wild"/>
    <x v="2"/>
    <n v="14"/>
    <n v="1"/>
    <n v="4"/>
    <n v="200"/>
    <s v="BS"/>
  </r>
  <r>
    <n v="13"/>
    <x v="3"/>
    <n v="3"/>
    <x v="7"/>
    <n v="21"/>
    <x v="101"/>
    <d v="1899-12-30T09:05:00"/>
    <x v="6"/>
    <s v="Smokies"/>
    <s v="Gordon Estuary"/>
    <n v="1"/>
    <x v="0"/>
    <s v="Wild"/>
    <x v="0"/>
    <n v="3"/>
    <n v="1"/>
    <n v="2"/>
    <n v="9"/>
    <s v="BS"/>
  </r>
  <r>
    <n v="13"/>
    <x v="3"/>
    <n v="3"/>
    <x v="7"/>
    <n v="21"/>
    <x v="101"/>
    <d v="1899-12-30T09:05:00"/>
    <x v="6"/>
    <s v="Smokies"/>
    <s v="Gordon Estuary"/>
    <n v="1"/>
    <x v="1"/>
    <s v="Wild"/>
    <x v="0"/>
    <n v="2"/>
    <n v="1"/>
    <n v="2"/>
    <n v="1"/>
    <s v="BS"/>
  </r>
  <r>
    <n v="13"/>
    <x v="3"/>
    <n v="3"/>
    <x v="7"/>
    <n v="21"/>
    <x v="101"/>
    <d v="1899-12-30T09:05:00"/>
    <x v="6"/>
    <s v="Smokies"/>
    <s v="Gordon Estuary"/>
    <n v="1"/>
    <x v="2"/>
    <s v="Wild"/>
    <x v="1"/>
    <n v="8"/>
    <n v="1"/>
    <n v="5"/>
    <n v="4"/>
    <s v="BS"/>
  </r>
  <r>
    <n v="13"/>
    <x v="3"/>
    <n v="3"/>
    <x v="7"/>
    <n v="21"/>
    <x v="101"/>
    <d v="1899-12-30T09:05:00"/>
    <x v="6"/>
    <s v="Smokies"/>
    <s v="Gordon Estuary"/>
    <n v="1"/>
    <x v="3"/>
    <s v="Wild"/>
    <x v="1"/>
    <n v="9"/>
    <n v="1"/>
    <n v="5"/>
    <n v="1"/>
    <s v="BS"/>
  </r>
  <r>
    <n v="13"/>
    <x v="3"/>
    <n v="3"/>
    <x v="7"/>
    <n v="21"/>
    <x v="101"/>
    <d v="1899-12-30T09:05:00"/>
    <x v="6"/>
    <s v="Smokies"/>
    <s v="Gordon Estuary"/>
    <n v="1"/>
    <x v="11"/>
    <s v="Wild"/>
    <x v="2"/>
    <n v="20"/>
    <n v="1"/>
    <n v="4"/>
    <n v="1"/>
    <s v="BS"/>
  </r>
  <r>
    <n v="13"/>
    <x v="3"/>
    <n v="3"/>
    <x v="7"/>
    <n v="21"/>
    <x v="101"/>
    <d v="1899-12-30T10:24:00"/>
    <x v="20"/>
    <s v="On point at confluence of N. Arm and Brown's Slough"/>
    <s v="Gordon Estuary"/>
    <n v="1"/>
    <x v="3"/>
    <s v="Wild"/>
    <x v="1"/>
    <n v="9"/>
    <n v="1"/>
    <n v="5"/>
    <n v="2"/>
    <s v="BS"/>
  </r>
  <r>
    <n v="13"/>
    <x v="3"/>
    <n v="3"/>
    <x v="7"/>
    <n v="21"/>
    <x v="101"/>
    <d v="1899-12-30T10:41:00"/>
    <x v="1"/>
    <s v="Gallaugher's"/>
    <s v="Gordon Estuary"/>
    <n v="1"/>
    <x v="1"/>
    <s v="Wild"/>
    <x v="0"/>
    <n v="2"/>
    <n v="1"/>
    <n v="2"/>
    <n v="20"/>
    <s v="BS"/>
  </r>
  <r>
    <n v="13"/>
    <x v="3"/>
    <n v="3"/>
    <x v="7"/>
    <n v="21"/>
    <x v="101"/>
    <d v="1899-12-30T10:41:00"/>
    <x v="1"/>
    <s v="Gallaugher's"/>
    <s v="Gordon Estuary"/>
    <n v="1"/>
    <x v="0"/>
    <s v="Wild"/>
    <x v="0"/>
    <n v="3"/>
    <n v="1"/>
    <n v="2"/>
    <n v="15"/>
    <s v="BS"/>
  </r>
  <r>
    <n v="13"/>
    <x v="3"/>
    <n v="3"/>
    <x v="7"/>
    <n v="21"/>
    <x v="101"/>
    <d v="1899-12-30T10:41:00"/>
    <x v="1"/>
    <s v="Gallaugher's"/>
    <s v="Gordon Estuary"/>
    <n v="1"/>
    <x v="2"/>
    <s v="Wild"/>
    <x v="1"/>
    <n v="8"/>
    <n v="1"/>
    <n v="5"/>
    <n v="1"/>
    <s v="BS"/>
  </r>
  <r>
    <n v="13"/>
    <x v="3"/>
    <n v="3"/>
    <x v="7"/>
    <n v="21"/>
    <x v="101"/>
    <d v="1899-12-30T10:41:00"/>
    <x v="1"/>
    <s v="Gallaugher's"/>
    <s v="Gordon Estuary"/>
    <n v="1"/>
    <x v="3"/>
    <s v="Wild"/>
    <x v="1"/>
    <n v="9"/>
    <n v="1"/>
    <n v="5"/>
    <n v="2"/>
    <s v="BS"/>
  </r>
  <r>
    <n v="13"/>
    <x v="3"/>
    <n v="3"/>
    <x v="7"/>
    <n v="21"/>
    <x v="101"/>
    <d v="1899-12-30T12:28:00"/>
    <x v="26"/>
    <s v="Site 6, at upper logger station"/>
    <s v="Gordon Estuary"/>
    <n v="1"/>
    <x v="0"/>
    <s v="Wild"/>
    <x v="0"/>
    <n v="3"/>
    <n v="1"/>
    <n v="2"/>
    <n v="2"/>
    <s v="PS"/>
  </r>
  <r>
    <n v="13"/>
    <x v="3"/>
    <n v="3"/>
    <x v="7"/>
    <n v="21"/>
    <x v="101"/>
    <d v="1899-12-30T12:28:00"/>
    <x v="26"/>
    <s v="Site 6, at upper logger station"/>
    <s v="Gordon Estuary"/>
    <n v="1"/>
    <x v="2"/>
    <s v="Wild"/>
    <x v="1"/>
    <n v="8"/>
    <n v="1"/>
    <n v="5"/>
    <n v="2"/>
    <s v="PS"/>
  </r>
  <r>
    <n v="13"/>
    <x v="3"/>
    <n v="3"/>
    <x v="7"/>
    <n v="21"/>
    <x v="101"/>
    <d v="1899-12-30T12:28:00"/>
    <x v="26"/>
    <s v="Site 6, at upper logger station"/>
    <s v="Gordon Estuary"/>
    <n v="1"/>
    <x v="3"/>
    <s v="Wild"/>
    <x v="1"/>
    <n v="9"/>
    <n v="1"/>
    <n v="5"/>
    <n v="8"/>
    <s v="PS"/>
  </r>
  <r>
    <n v="13"/>
    <x v="3"/>
    <n v="3"/>
    <x v="7"/>
    <n v="21"/>
    <x v="101"/>
    <d v="1899-12-30T12:44:00"/>
    <x v="28"/>
    <s v="Site 6, at creek inflow (SE corner of marsh)"/>
    <s v="Gordon Estuary"/>
    <n v="1"/>
    <x v="0"/>
    <s v="Wild"/>
    <x v="0"/>
    <n v="3"/>
    <n v="1"/>
    <n v="2"/>
    <n v="1"/>
    <s v="PS"/>
  </r>
  <r>
    <n v="13"/>
    <x v="3"/>
    <n v="3"/>
    <x v="7"/>
    <n v="21"/>
    <x v="101"/>
    <d v="1899-12-30T12:54:00"/>
    <x v="28"/>
    <s v="Site 6, at creek inflow (SE corner of marsh)"/>
    <s v="Gordon Estuary"/>
    <n v="1"/>
    <x v="0"/>
    <s v="Wild"/>
    <x v="0"/>
    <n v="3"/>
    <n v="1"/>
    <n v="2"/>
    <n v="29"/>
    <s v="PS"/>
  </r>
  <r>
    <n v="13"/>
    <x v="3"/>
    <n v="3"/>
    <x v="7"/>
    <n v="21"/>
    <x v="101"/>
    <d v="1899-12-30T12:54:00"/>
    <x v="28"/>
    <s v="Site 6, at creek inflow (SE corner of marsh)"/>
    <s v="Gordon Estuary"/>
    <n v="1"/>
    <x v="3"/>
    <s v="Wild"/>
    <x v="1"/>
    <n v="9"/>
    <n v="1"/>
    <n v="5"/>
    <n v="4"/>
    <s v="PS"/>
  </r>
  <r>
    <n v="13"/>
    <x v="3"/>
    <n v="3"/>
    <x v="7"/>
    <n v="21"/>
    <x v="101"/>
    <d v="1899-12-30T13:25:00"/>
    <x v="36"/>
    <s v="Site 6, straight channel"/>
    <s v="Gordon Estuary"/>
    <n v="1"/>
    <x v="2"/>
    <s v="Wild"/>
    <x v="1"/>
    <n v="8"/>
    <n v="1"/>
    <n v="5"/>
    <n v="3"/>
    <s v="PS"/>
  </r>
  <r>
    <n v="13"/>
    <x v="3"/>
    <n v="3"/>
    <x v="7"/>
    <n v="21"/>
    <x v="101"/>
    <d v="1899-12-30T13:25:00"/>
    <x v="36"/>
    <s v="Site 6, straight channel"/>
    <s v="Gordon Estuary"/>
    <n v="1"/>
    <x v="3"/>
    <s v="Wild"/>
    <x v="1"/>
    <n v="9"/>
    <n v="1"/>
    <n v="5"/>
    <n v="2"/>
    <s v="PS"/>
  </r>
  <r>
    <n v="13"/>
    <x v="3"/>
    <n v="3"/>
    <x v="7"/>
    <n v="21"/>
    <x v="101"/>
    <d v="1899-12-30T14:17:00"/>
    <x v="35"/>
    <s v="Gravel bar on Gordon at Site 1"/>
    <s v="Gordon Estuary"/>
    <n v="1"/>
    <x v="1"/>
    <s v="Wild"/>
    <x v="0"/>
    <n v="2"/>
    <n v="1"/>
    <n v="2"/>
    <n v="1"/>
    <s v="BS"/>
  </r>
  <r>
    <n v="13"/>
    <x v="3"/>
    <n v="3"/>
    <x v="7"/>
    <n v="21"/>
    <x v="101"/>
    <d v="1899-12-30T14:17:00"/>
    <x v="35"/>
    <s v="Gravel bar on Gordon at Site 1"/>
    <s v="Gordon Estuary"/>
    <n v="1"/>
    <x v="0"/>
    <s v="Wild"/>
    <x v="0"/>
    <n v="3"/>
    <n v="1"/>
    <n v="2"/>
    <n v="1"/>
    <s v="BS"/>
  </r>
  <r>
    <n v="13"/>
    <x v="3"/>
    <n v="3"/>
    <x v="7"/>
    <n v="22"/>
    <x v="102"/>
    <d v="1899-12-30T07:05:00"/>
    <x v="6"/>
    <s v="Smokies"/>
    <s v="Gordon Estuary"/>
    <n v="1"/>
    <x v="0"/>
    <s v="Wild"/>
    <x v="0"/>
    <n v="3"/>
    <n v="1"/>
    <n v="2"/>
    <n v="7"/>
    <s v="BS"/>
  </r>
  <r>
    <n v="13"/>
    <x v="3"/>
    <n v="3"/>
    <x v="7"/>
    <n v="22"/>
    <x v="102"/>
    <d v="1899-12-30T07:05:00"/>
    <x v="6"/>
    <s v="Smokies"/>
    <s v="Gordon Estuary"/>
    <n v="1"/>
    <x v="1"/>
    <s v="Wild"/>
    <x v="0"/>
    <n v="2"/>
    <n v="1"/>
    <n v="2"/>
    <n v="3"/>
    <s v="BS"/>
  </r>
  <r>
    <n v="13"/>
    <x v="3"/>
    <n v="3"/>
    <x v="7"/>
    <n v="22"/>
    <x v="102"/>
    <d v="1899-12-30T07:05:00"/>
    <x v="6"/>
    <s v="Smokies"/>
    <s v="Gordon Estuary"/>
    <n v="1"/>
    <x v="3"/>
    <s v="Wild"/>
    <x v="1"/>
    <n v="9"/>
    <n v="1"/>
    <n v="5"/>
    <n v="3"/>
    <s v="BS"/>
  </r>
  <r>
    <n v="13"/>
    <x v="3"/>
    <n v="3"/>
    <x v="7"/>
    <n v="22"/>
    <x v="102"/>
    <d v="1899-12-30T07:33:00"/>
    <x v="9"/>
    <s v="Q Jeff (right bank opposite N. Arm confl.)"/>
    <s v="Gordon Estuary"/>
    <n v="1"/>
    <x v="0"/>
    <s v="Wild"/>
    <x v="0"/>
    <n v="3"/>
    <n v="1"/>
    <n v="2"/>
    <n v="2"/>
    <s v="BS"/>
  </r>
  <r>
    <n v="13"/>
    <x v="3"/>
    <n v="3"/>
    <x v="7"/>
    <n v="22"/>
    <x v="102"/>
    <d v="1899-12-30T07:33:00"/>
    <x v="9"/>
    <s v="Q Jeff (right bank opposite N. Arm confl.)"/>
    <s v="Gordon Estuary"/>
    <n v="1"/>
    <x v="2"/>
    <s v="Wild"/>
    <x v="1"/>
    <n v="8"/>
    <n v="1"/>
    <n v="5"/>
    <n v="1"/>
    <s v="BS"/>
  </r>
  <r>
    <n v="13"/>
    <x v="3"/>
    <n v="3"/>
    <x v="7"/>
    <n v="22"/>
    <x v="102"/>
    <d v="1899-12-30T07:33:00"/>
    <x v="9"/>
    <s v="Q Jeff (right bank opposite N. Arm confl.)"/>
    <s v="Gordon Estuary"/>
    <n v="1"/>
    <x v="3"/>
    <s v="Wild"/>
    <x v="1"/>
    <n v="9"/>
    <n v="1"/>
    <n v="5"/>
    <n v="13"/>
    <s v="BS"/>
  </r>
  <r>
    <n v="13"/>
    <x v="3"/>
    <n v="3"/>
    <x v="7"/>
    <n v="22"/>
    <x v="102"/>
    <d v="1899-12-30T09:45:00"/>
    <x v="16"/>
    <s v="Browns Slough Site 7 inlet left tidal channel"/>
    <s v="Gordon Estuary"/>
    <n v="1"/>
    <x v="16"/>
    <s v="Wild"/>
    <x v="2"/>
    <n v="21"/>
    <n v="1"/>
    <n v="4"/>
    <n v="175"/>
    <s v="PS"/>
  </r>
  <r>
    <n v="13"/>
    <x v="3"/>
    <n v="3"/>
    <x v="7"/>
    <n v="22"/>
    <x v="102"/>
    <d v="1899-12-30T09:45:00"/>
    <x v="16"/>
    <s v="Browns Slough Site 7 inlet left tidal channel"/>
    <s v="Gordon Estuary"/>
    <n v="1"/>
    <x v="0"/>
    <s v="Wild"/>
    <x v="0"/>
    <n v="3"/>
    <n v="1"/>
    <n v="2"/>
    <n v="6"/>
    <s v="PS"/>
  </r>
  <r>
    <n v="13"/>
    <x v="3"/>
    <n v="3"/>
    <x v="7"/>
    <n v="22"/>
    <x v="102"/>
    <d v="1899-12-30T09:45:00"/>
    <x v="16"/>
    <s v="Browns Slough Site 7 inlet left tidal channel"/>
    <s v="Gordon Estuary"/>
    <n v="1"/>
    <x v="2"/>
    <s v="Wild"/>
    <x v="1"/>
    <n v="8"/>
    <n v="1"/>
    <n v="5"/>
    <n v="3"/>
    <s v="PS"/>
  </r>
  <r>
    <n v="13"/>
    <x v="3"/>
    <n v="3"/>
    <x v="7"/>
    <n v="22"/>
    <x v="102"/>
    <d v="1899-12-30T12:14:00"/>
    <x v="21"/>
    <s v="Site 5 main channel half way up"/>
    <s v="Gordon Estuary"/>
    <n v="1"/>
    <x v="0"/>
    <s v="Wild"/>
    <x v="0"/>
    <n v="3"/>
    <n v="1"/>
    <n v="2"/>
    <n v="163"/>
    <s v="PS"/>
  </r>
  <r>
    <n v="13"/>
    <x v="3"/>
    <n v="3"/>
    <x v="7"/>
    <n v="22"/>
    <x v="102"/>
    <d v="1899-12-30T12:14:00"/>
    <x v="21"/>
    <s v="Site 5 main channel half way up"/>
    <s v="Gordon Estuary"/>
    <n v="1"/>
    <x v="3"/>
    <s v="Wild"/>
    <x v="1"/>
    <n v="9"/>
    <n v="1"/>
    <n v="5"/>
    <n v="521"/>
    <s v="PS"/>
  </r>
  <r>
    <n v="13"/>
    <x v="3"/>
    <n v="3"/>
    <x v="7"/>
    <n v="22"/>
    <x v="102"/>
    <d v="1899-12-30T13:34:00"/>
    <x v="22"/>
    <s v="Site 5 main channel where stump sland channel comes in"/>
    <s v="Gordon Estuary"/>
    <n v="1"/>
    <x v="1"/>
    <s v="Wild"/>
    <x v="0"/>
    <n v="2"/>
    <n v="1"/>
    <n v="2"/>
    <n v="8"/>
    <s v="PS"/>
  </r>
  <r>
    <n v="13"/>
    <x v="3"/>
    <n v="3"/>
    <x v="7"/>
    <n v="22"/>
    <x v="102"/>
    <d v="1899-12-30T13:34:00"/>
    <x v="22"/>
    <s v="Site 5 main channel where stump sland channel comes in"/>
    <s v="Gordon Estuary"/>
    <n v="1"/>
    <x v="0"/>
    <s v="Wild"/>
    <x v="0"/>
    <n v="3"/>
    <n v="1"/>
    <n v="2"/>
    <n v="61"/>
    <s v="PS"/>
  </r>
  <r>
    <n v="13"/>
    <x v="3"/>
    <n v="3"/>
    <x v="7"/>
    <n v="22"/>
    <x v="102"/>
    <d v="1899-12-30T13:34:00"/>
    <x v="22"/>
    <s v="Site 5 main channel where stump sland channel comes in"/>
    <s v="Gordon Estuary"/>
    <n v="1"/>
    <x v="3"/>
    <s v="Wild"/>
    <x v="1"/>
    <n v="9"/>
    <n v="1"/>
    <n v="5"/>
    <n v="766"/>
    <s v="PS"/>
  </r>
  <r>
    <n v="13"/>
    <x v="3"/>
    <n v="3"/>
    <x v="7"/>
    <n v="25"/>
    <x v="103"/>
    <d v="1899-12-30T08:20:00"/>
    <x v="1"/>
    <s v="Gallaugher's"/>
    <s v="Gordon Estuary"/>
    <n v="1"/>
    <x v="2"/>
    <s v="Wild"/>
    <x v="1"/>
    <n v="8"/>
    <n v="1"/>
    <n v="5"/>
    <n v="2"/>
    <s v="BS"/>
  </r>
  <r>
    <n v="13"/>
    <x v="3"/>
    <n v="3"/>
    <x v="7"/>
    <n v="25"/>
    <x v="103"/>
    <d v="1899-12-30T08:20:00"/>
    <x v="1"/>
    <s v="Gallaugher's"/>
    <s v="Gordon Estuary"/>
    <n v="1"/>
    <x v="6"/>
    <s v="Wild"/>
    <x v="2"/>
    <n v="11"/>
    <n v="1"/>
    <n v="4"/>
    <n v="1"/>
    <s v="BS"/>
  </r>
  <r>
    <n v="13"/>
    <x v="3"/>
    <n v="3"/>
    <x v="7"/>
    <n v="25"/>
    <x v="103"/>
    <d v="1899-12-30T09:03:00"/>
    <x v="20"/>
    <s v="On point at confluence of N. Arm and Brown's Slough"/>
    <s v="Gordon Estuary"/>
    <n v="1"/>
    <x v="2"/>
    <s v="Wild"/>
    <x v="1"/>
    <n v="8"/>
    <n v="1"/>
    <n v="5"/>
    <n v="4"/>
    <s v="BS"/>
  </r>
  <r>
    <n v="13"/>
    <x v="3"/>
    <n v="3"/>
    <x v="7"/>
    <n v="25"/>
    <x v="103"/>
    <d v="1899-12-30T09:03:00"/>
    <x v="20"/>
    <s v="On point at confluence of N. Arm and Brown's Slough"/>
    <s v="Gordon Estuary"/>
    <n v="1"/>
    <x v="3"/>
    <s v="Wild"/>
    <x v="1"/>
    <n v="9"/>
    <n v="1"/>
    <n v="5"/>
    <n v="3"/>
    <s v="BS"/>
  </r>
  <r>
    <n v="13"/>
    <x v="3"/>
    <n v="3"/>
    <x v="7"/>
    <n v="25"/>
    <x v="103"/>
    <d v="1899-12-30T09:03:00"/>
    <x v="20"/>
    <s v="On point at confluence of N. Arm and Brown's Slough"/>
    <s v="Gordon Estuary"/>
    <n v="1"/>
    <x v="4"/>
    <s v="Wild"/>
    <x v="2"/>
    <n v="18"/>
    <n v="1"/>
    <n v="4"/>
    <n v="1"/>
    <s v="BS"/>
  </r>
  <r>
    <n v="13"/>
    <x v="3"/>
    <n v="3"/>
    <x v="7"/>
    <n v="25"/>
    <x v="103"/>
    <d v="1899-12-30T09:03:00"/>
    <x v="20"/>
    <s v="On point at confluence of N. Arm and Brown's Slough"/>
    <s v="Gordon Estuary"/>
    <n v="1"/>
    <x v="6"/>
    <s v="Wild"/>
    <x v="2"/>
    <n v="11"/>
    <n v="1"/>
    <n v="4"/>
    <n v="2"/>
    <s v="BS"/>
  </r>
  <r>
    <n v="13"/>
    <x v="3"/>
    <n v="3"/>
    <x v="7"/>
    <n v="25"/>
    <x v="103"/>
    <d v="1899-12-30T10:00:00"/>
    <x v="6"/>
    <s v="Smokies"/>
    <s v="Gordon Estuary"/>
    <n v="1"/>
    <x v="2"/>
    <s v="Wild"/>
    <x v="1"/>
    <n v="8"/>
    <n v="1"/>
    <n v="5"/>
    <n v="1"/>
    <s v="BS"/>
  </r>
  <r>
    <n v="13"/>
    <x v="3"/>
    <n v="3"/>
    <x v="7"/>
    <n v="25"/>
    <x v="103"/>
    <d v="1899-12-30T10:20:00"/>
    <x v="0"/>
    <s v="Pacheedah Shores Boat Ramp"/>
    <s v="Gordon Estuary"/>
    <n v="1"/>
    <x v="4"/>
    <s v="Wild"/>
    <x v="2"/>
    <n v="18"/>
    <n v="1"/>
    <n v="4"/>
    <n v="2"/>
    <s v="BS"/>
  </r>
  <r>
    <n v="13"/>
    <x v="3"/>
    <n v="3"/>
    <x v="7"/>
    <n v="25"/>
    <x v="103"/>
    <d v="1899-12-30T10:20:00"/>
    <x v="0"/>
    <s v="Pacheedah Shores Boat Ramp"/>
    <s v="Gordon Estuary"/>
    <n v="1"/>
    <x v="2"/>
    <s v="Wild"/>
    <x v="1"/>
    <n v="8"/>
    <n v="1"/>
    <n v="5"/>
    <n v="5"/>
    <s v="BS"/>
  </r>
  <r>
    <n v="13"/>
    <x v="3"/>
    <n v="3"/>
    <x v="7"/>
    <n v="25"/>
    <x v="103"/>
    <d v="1899-12-30T10:20:00"/>
    <x v="0"/>
    <s v="Pacheedah Shores Boat Ramp"/>
    <s v="Gordon Estuary"/>
    <n v="1"/>
    <x v="6"/>
    <s v="Wild"/>
    <x v="2"/>
    <n v="11"/>
    <n v="1"/>
    <n v="4"/>
    <n v="1"/>
    <s v="BS"/>
  </r>
  <r>
    <n v="14"/>
    <x v="3"/>
    <n v="3"/>
    <x v="7"/>
    <n v="31"/>
    <x v="104"/>
    <d v="1899-12-30T08:17:00"/>
    <x v="4"/>
    <s v="Butch's (Gordon R.)"/>
    <s v="Gordon Estuary"/>
    <n v="1"/>
    <x v="2"/>
    <s v="Wild"/>
    <x v="1"/>
    <n v="8"/>
    <n v="1"/>
    <n v="5"/>
    <n v="6"/>
    <s v="BS"/>
  </r>
  <r>
    <n v="14"/>
    <x v="3"/>
    <n v="3"/>
    <x v="7"/>
    <n v="31"/>
    <x v="104"/>
    <d v="1899-12-30T08:53:00"/>
    <x v="9"/>
    <s v="Q Jeff (right bank opposite N. Arm confl.)"/>
    <s v="Gordon Estuary"/>
    <n v="1"/>
    <x v="0"/>
    <s v="Wild"/>
    <x v="0"/>
    <n v="3"/>
    <n v="1"/>
    <n v="2"/>
    <n v="5"/>
    <s v="BS"/>
  </r>
  <r>
    <n v="14"/>
    <x v="3"/>
    <n v="3"/>
    <x v="7"/>
    <n v="31"/>
    <x v="104"/>
    <d v="1899-12-30T08:53:00"/>
    <x v="9"/>
    <s v="Q Jeff (right bank opposite N. Arm confl.)"/>
    <s v="Gordon Estuary"/>
    <n v="1"/>
    <x v="1"/>
    <s v="Wild"/>
    <x v="0"/>
    <n v="2"/>
    <n v="1"/>
    <n v="2"/>
    <n v="2"/>
    <s v="BS"/>
  </r>
  <r>
    <n v="14"/>
    <x v="3"/>
    <n v="3"/>
    <x v="7"/>
    <n v="31"/>
    <x v="104"/>
    <d v="1899-12-30T08:53:00"/>
    <x v="9"/>
    <s v="Q Jeff (right bank opposite N. Arm confl.)"/>
    <s v="Gordon Estuary"/>
    <n v="1"/>
    <x v="2"/>
    <s v="Wild"/>
    <x v="1"/>
    <n v="8"/>
    <n v="1"/>
    <n v="5"/>
    <n v="28"/>
    <s v="BS"/>
  </r>
  <r>
    <n v="14"/>
    <x v="3"/>
    <n v="3"/>
    <x v="7"/>
    <n v="31"/>
    <x v="104"/>
    <d v="1899-12-30T08:53:00"/>
    <x v="9"/>
    <s v="Q Jeff (right bank opposite N. Arm confl.)"/>
    <s v="Gordon Estuary"/>
    <n v="1"/>
    <x v="3"/>
    <s v="Wild"/>
    <x v="1"/>
    <n v="9"/>
    <n v="1"/>
    <n v="5"/>
    <n v="31"/>
    <s v="BS"/>
  </r>
  <r>
    <n v="14"/>
    <x v="3"/>
    <n v="3"/>
    <x v="7"/>
    <n v="31"/>
    <x v="104"/>
    <d v="1899-12-30T08:53:00"/>
    <x v="9"/>
    <s v="Q Jeff (right bank opposite N. Arm confl.)"/>
    <s v="Gordon Estuary"/>
    <n v="1"/>
    <x v="4"/>
    <s v="Wild"/>
    <x v="2"/>
    <n v="18"/>
    <n v="1"/>
    <n v="4"/>
    <n v="2"/>
    <s v="BS"/>
  </r>
  <r>
    <n v="14"/>
    <x v="3"/>
    <n v="3"/>
    <x v="7"/>
    <n v="31"/>
    <x v="104"/>
    <d v="1899-12-30T08:53:00"/>
    <x v="9"/>
    <s v="Q Jeff (right bank opposite N. Arm confl.)"/>
    <s v="Gordon Estuary"/>
    <n v="1"/>
    <x v="5"/>
    <s v="Wild"/>
    <x v="2"/>
    <n v="15"/>
    <n v="1"/>
    <n v="4"/>
    <n v="7"/>
    <s v="BS"/>
  </r>
  <r>
    <n v="14"/>
    <x v="3"/>
    <n v="3"/>
    <x v="7"/>
    <n v="31"/>
    <x v="104"/>
    <d v="1899-12-30T08:53:00"/>
    <x v="9"/>
    <s v="Q Jeff (right bank opposite N. Arm confl.)"/>
    <s v="Gordon Estuary"/>
    <n v="1"/>
    <x v="8"/>
    <s v="Wild"/>
    <x v="2"/>
    <n v="14"/>
    <n v="1"/>
    <n v="4"/>
    <n v="75"/>
    <s v="BS"/>
  </r>
  <r>
    <n v="14"/>
    <x v="3"/>
    <n v="3"/>
    <x v="7"/>
    <n v="31"/>
    <x v="104"/>
    <d v="1899-12-30T09:27:00"/>
    <x v="25"/>
    <s v="Site 6, just upstream of bridge"/>
    <s v="Gordon Estuary"/>
    <n v="1"/>
    <x v="0"/>
    <s v="Wild"/>
    <x v="0"/>
    <n v="3"/>
    <n v="1"/>
    <n v="2"/>
    <n v="3"/>
    <s v="PS"/>
  </r>
  <r>
    <n v="14"/>
    <x v="3"/>
    <n v="3"/>
    <x v="7"/>
    <n v="31"/>
    <x v="104"/>
    <d v="1899-12-30T09:27:00"/>
    <x v="25"/>
    <s v="Site 6, just upstream of bridge"/>
    <s v="Gordon Estuary"/>
    <n v="1"/>
    <x v="1"/>
    <s v="Wild"/>
    <x v="0"/>
    <n v="2"/>
    <n v="1"/>
    <n v="2"/>
    <n v="1"/>
    <s v="PS"/>
  </r>
  <r>
    <n v="14"/>
    <x v="3"/>
    <n v="3"/>
    <x v="7"/>
    <n v="31"/>
    <x v="104"/>
    <d v="1899-12-30T09:27:00"/>
    <x v="25"/>
    <s v="Site 6, just upstream of bridge"/>
    <s v="Gordon Estuary"/>
    <n v="1"/>
    <x v="3"/>
    <s v="Wild"/>
    <x v="1"/>
    <n v="9"/>
    <n v="1"/>
    <n v="5"/>
    <n v="1"/>
    <s v="PS"/>
  </r>
  <r>
    <n v="14"/>
    <x v="3"/>
    <n v="3"/>
    <x v="7"/>
    <n v="31"/>
    <x v="104"/>
    <d v="1899-12-30T09:52:00"/>
    <x v="26"/>
    <s v="Site 6, at upper logger station"/>
    <s v="Gordon Estuary"/>
    <n v="1"/>
    <x v="0"/>
    <s v="Wild"/>
    <x v="0"/>
    <n v="3"/>
    <n v="1"/>
    <n v="2"/>
    <n v="56"/>
    <s v="PS"/>
  </r>
  <r>
    <n v="14"/>
    <x v="3"/>
    <n v="3"/>
    <x v="7"/>
    <n v="31"/>
    <x v="104"/>
    <d v="1899-12-30T09:52:00"/>
    <x v="26"/>
    <s v="Site 6, at upper logger station"/>
    <s v="Gordon Estuary"/>
    <n v="1"/>
    <x v="3"/>
    <s v="Wild"/>
    <x v="1"/>
    <n v="9"/>
    <n v="1"/>
    <n v="5"/>
    <n v="25"/>
    <s v="PS"/>
  </r>
  <r>
    <n v="14"/>
    <x v="3"/>
    <n v="3"/>
    <x v="7"/>
    <n v="31"/>
    <x v="104"/>
    <d v="1899-12-30T10:25:00"/>
    <x v="28"/>
    <s v="Site 6, at creek inflow (SE corner of marsh)"/>
    <s v="Gordon Estuary"/>
    <n v="1"/>
    <x v="1"/>
    <s v="Wild"/>
    <x v="0"/>
    <n v="2"/>
    <n v="1"/>
    <n v="2"/>
    <n v="1"/>
    <s v="PS"/>
  </r>
  <r>
    <n v="14"/>
    <x v="3"/>
    <n v="3"/>
    <x v="7"/>
    <n v="31"/>
    <x v="104"/>
    <d v="1899-12-30T10:25:00"/>
    <x v="28"/>
    <s v="Site 6, at creek inflow (SE corner of marsh)"/>
    <s v="Gordon Estuary"/>
    <n v="1"/>
    <x v="0"/>
    <s v="Wild"/>
    <x v="0"/>
    <n v="3"/>
    <n v="1"/>
    <n v="2"/>
    <n v="87"/>
    <s v="PS"/>
  </r>
  <r>
    <n v="14"/>
    <x v="3"/>
    <n v="3"/>
    <x v="7"/>
    <n v="31"/>
    <x v="104"/>
    <d v="1899-12-30T10:25:00"/>
    <x v="28"/>
    <s v="Site 6, at creek inflow (SE corner of marsh)"/>
    <s v="Gordon Estuary"/>
    <n v="1"/>
    <x v="2"/>
    <s v="Wild"/>
    <x v="1"/>
    <n v="8"/>
    <n v="1"/>
    <n v="5"/>
    <n v="5"/>
    <s v="PS"/>
  </r>
  <r>
    <n v="14"/>
    <x v="3"/>
    <n v="3"/>
    <x v="7"/>
    <n v="31"/>
    <x v="104"/>
    <d v="1899-12-30T10:25:00"/>
    <x v="28"/>
    <s v="Site 6, at creek inflow (SE corner of marsh)"/>
    <s v="Gordon Estuary"/>
    <n v="1"/>
    <x v="3"/>
    <s v="Wild"/>
    <x v="1"/>
    <n v="9"/>
    <n v="1"/>
    <n v="5"/>
    <n v="20"/>
    <s v="PS"/>
  </r>
  <r>
    <n v="14"/>
    <x v="3"/>
    <n v="3"/>
    <x v="7"/>
    <n v="31"/>
    <x v="104"/>
    <d v="1899-12-30T11:00:00"/>
    <x v="6"/>
    <s v="Smokies"/>
    <s v="Gordon Estuary"/>
    <n v="1"/>
    <x v="0"/>
    <s v="Wild"/>
    <x v="0"/>
    <n v="3"/>
    <n v="1"/>
    <n v="2"/>
    <n v="7"/>
    <s v="BS"/>
  </r>
  <r>
    <n v="14"/>
    <x v="3"/>
    <n v="3"/>
    <x v="7"/>
    <n v="31"/>
    <x v="104"/>
    <d v="1899-12-30T11:00:00"/>
    <x v="6"/>
    <s v="Smokies"/>
    <s v="Gordon Estuary"/>
    <n v="1"/>
    <x v="1"/>
    <s v="Wild"/>
    <x v="0"/>
    <n v="2"/>
    <n v="1"/>
    <n v="2"/>
    <n v="3"/>
    <s v="BS"/>
  </r>
  <r>
    <n v="14"/>
    <x v="3"/>
    <n v="3"/>
    <x v="7"/>
    <n v="31"/>
    <x v="104"/>
    <d v="1899-12-30T11:00:00"/>
    <x v="6"/>
    <s v="Smokies"/>
    <s v="Gordon Estuary"/>
    <n v="1"/>
    <x v="2"/>
    <s v="Wild"/>
    <x v="1"/>
    <n v="8"/>
    <n v="1"/>
    <n v="5"/>
    <n v="1"/>
    <s v="BS"/>
  </r>
  <r>
    <n v="14"/>
    <x v="3"/>
    <n v="3"/>
    <x v="7"/>
    <n v="31"/>
    <x v="104"/>
    <d v="1899-12-30T11:00:00"/>
    <x v="6"/>
    <s v="Smokies"/>
    <s v="Gordon Estuary"/>
    <n v="1"/>
    <x v="3"/>
    <s v="Wild"/>
    <x v="1"/>
    <n v="9"/>
    <n v="1"/>
    <n v="5"/>
    <n v="5"/>
    <s v="BS"/>
  </r>
  <r>
    <n v="14"/>
    <x v="3"/>
    <n v="3"/>
    <x v="7"/>
    <n v="31"/>
    <x v="104"/>
    <d v="1899-12-30T11:30:00"/>
    <x v="20"/>
    <s v="On point at confluence of N. Arm and Brown's Slough"/>
    <s v="Gordon Estuary"/>
    <n v="1"/>
    <x v="2"/>
    <s v="Wild"/>
    <x v="1"/>
    <n v="8"/>
    <n v="1"/>
    <n v="5"/>
    <n v="3"/>
    <s v="BS"/>
  </r>
  <r>
    <n v="14"/>
    <x v="3"/>
    <n v="3"/>
    <x v="7"/>
    <n v="31"/>
    <x v="104"/>
    <d v="1899-12-30T11:30:00"/>
    <x v="20"/>
    <s v="On point at confluence of N. Arm and Brown's Slough"/>
    <s v="Gordon Estuary"/>
    <n v="1"/>
    <x v="3"/>
    <s v="Wild"/>
    <x v="1"/>
    <n v="9"/>
    <n v="1"/>
    <n v="5"/>
    <n v="4"/>
    <s v="BS"/>
  </r>
  <r>
    <n v="14"/>
    <x v="3"/>
    <n v="3"/>
    <x v="7"/>
    <n v="31"/>
    <x v="104"/>
    <d v="1899-12-30T11:46:00"/>
    <x v="9"/>
    <s v="Q Jeff (right bank opposite N. Arm confl.)"/>
    <s v="Gordon Estuary"/>
    <n v="1"/>
    <x v="0"/>
    <s v="Wild"/>
    <x v="0"/>
    <n v="3"/>
    <n v="1"/>
    <n v="2"/>
    <n v="11"/>
    <s v="BS"/>
  </r>
  <r>
    <n v="14"/>
    <x v="3"/>
    <n v="3"/>
    <x v="7"/>
    <n v="31"/>
    <x v="104"/>
    <d v="1899-12-30T11:46:00"/>
    <x v="9"/>
    <s v="Q Jeff (right bank opposite N. Arm confl.)"/>
    <s v="Gordon Estuary"/>
    <n v="1"/>
    <x v="1"/>
    <s v="Wild"/>
    <x v="0"/>
    <n v="2"/>
    <n v="1"/>
    <n v="2"/>
    <n v="1"/>
    <s v="BS"/>
  </r>
  <r>
    <n v="14"/>
    <x v="3"/>
    <n v="3"/>
    <x v="7"/>
    <n v="31"/>
    <x v="104"/>
    <d v="1899-12-30T11:46:00"/>
    <x v="9"/>
    <s v="Q Jeff (right bank opposite N. Arm confl.)"/>
    <s v="Gordon Estuary"/>
    <n v="1"/>
    <x v="2"/>
    <s v="Wild"/>
    <x v="1"/>
    <n v="8"/>
    <n v="1"/>
    <n v="5"/>
    <n v="2"/>
    <s v="BS"/>
  </r>
  <r>
    <n v="14"/>
    <x v="3"/>
    <n v="3"/>
    <x v="7"/>
    <n v="31"/>
    <x v="104"/>
    <d v="1899-12-30T11:46:00"/>
    <x v="9"/>
    <s v="Q Jeff (right bank opposite N. Arm confl.)"/>
    <s v="Gordon Estuary"/>
    <n v="1"/>
    <x v="3"/>
    <s v="Wild"/>
    <x v="1"/>
    <n v="9"/>
    <n v="1"/>
    <n v="5"/>
    <n v="7"/>
    <s v="BS"/>
  </r>
  <r>
    <n v="14"/>
    <x v="3"/>
    <n v="3"/>
    <x v="7"/>
    <n v="31"/>
    <x v="104"/>
    <d v="1899-12-30T12:08:00"/>
    <x v="0"/>
    <s v="Pacheedah Shores Boat Ramp"/>
    <s v="Gordon Estuary"/>
    <n v="1"/>
    <x v="0"/>
    <s v="Wild"/>
    <x v="0"/>
    <n v="3"/>
    <n v="1"/>
    <n v="2"/>
    <n v="8"/>
    <s v="BS"/>
  </r>
  <r>
    <n v="14"/>
    <x v="3"/>
    <n v="3"/>
    <x v="7"/>
    <n v="31"/>
    <x v="104"/>
    <d v="1899-12-30T12:08:00"/>
    <x v="0"/>
    <s v="Pacheedah Shores Boat Ramp"/>
    <s v="Gordon Estuary"/>
    <n v="1"/>
    <x v="1"/>
    <s v="Wild"/>
    <x v="0"/>
    <n v="2"/>
    <n v="1"/>
    <n v="2"/>
    <n v="2"/>
    <s v="BS"/>
  </r>
  <r>
    <n v="14"/>
    <x v="3"/>
    <n v="3"/>
    <x v="7"/>
    <n v="31"/>
    <x v="104"/>
    <d v="1899-12-30T12:08:00"/>
    <x v="0"/>
    <s v="Pacheedah Shores Boat Ramp"/>
    <s v="Gordon Estuary"/>
    <n v="1"/>
    <x v="2"/>
    <s v="Wild"/>
    <x v="1"/>
    <n v="8"/>
    <n v="1"/>
    <n v="5"/>
    <n v="31"/>
    <s v="BS"/>
  </r>
  <r>
    <n v="14"/>
    <x v="3"/>
    <n v="3"/>
    <x v="7"/>
    <n v="31"/>
    <x v="104"/>
    <d v="1899-12-30T12:08:00"/>
    <x v="0"/>
    <s v="Pacheedah Shores Boat Ramp"/>
    <s v="Gordon Estuary"/>
    <n v="1"/>
    <x v="3"/>
    <s v="Wild"/>
    <x v="1"/>
    <n v="9"/>
    <n v="1"/>
    <n v="5"/>
    <n v="4"/>
    <s v="BS"/>
  </r>
  <r>
    <n v="14"/>
    <x v="3"/>
    <n v="3"/>
    <x v="7"/>
    <n v="31"/>
    <x v="104"/>
    <d v="1899-12-30T12:08:00"/>
    <x v="0"/>
    <s v="Pacheedah Shores Boat Ramp"/>
    <s v="Gordon Estuary"/>
    <n v="1"/>
    <x v="4"/>
    <s v="Wild"/>
    <x v="2"/>
    <n v="18"/>
    <n v="1"/>
    <n v="4"/>
    <n v="1"/>
    <s v="BS"/>
  </r>
  <r>
    <n v="14"/>
    <x v="3"/>
    <n v="3"/>
    <x v="7"/>
    <n v="31"/>
    <x v="104"/>
    <d v="1899-12-30T12:30:00"/>
    <x v="16"/>
    <s v="Browns Slough Site 7 inlet left tidal channel"/>
    <s v="Gordon Estuary"/>
    <n v="1"/>
    <x v="3"/>
    <s v="Wild"/>
    <x v="1"/>
    <n v="9"/>
    <n v="1"/>
    <n v="5"/>
    <n v="264"/>
    <s v="PS"/>
  </r>
  <r>
    <n v="14"/>
    <x v="3"/>
    <n v="3"/>
    <x v="7"/>
    <n v="31"/>
    <x v="104"/>
    <d v="1899-12-30T12:30:00"/>
    <x v="16"/>
    <s v="Browns Slough Site 7 inlet left tidal channel"/>
    <s v="Gordon Estuary"/>
    <n v="1"/>
    <x v="0"/>
    <s v="Wild"/>
    <x v="0"/>
    <n v="3"/>
    <n v="1"/>
    <n v="2"/>
    <n v="58"/>
    <s v="PS"/>
  </r>
  <r>
    <n v="14"/>
    <x v="3"/>
    <n v="3"/>
    <x v="7"/>
    <n v="31"/>
    <x v="104"/>
    <d v="1899-12-30T12:30:00"/>
    <x v="16"/>
    <s v="Browns Slough Site 7 inlet left tidal channel"/>
    <s v="Gordon Estuary"/>
    <n v="1"/>
    <x v="1"/>
    <s v="Wild"/>
    <x v="0"/>
    <n v="2"/>
    <n v="1"/>
    <n v="2"/>
    <n v="1"/>
    <s v="PS"/>
  </r>
  <r>
    <n v="14"/>
    <x v="3"/>
    <n v="3"/>
    <x v="7"/>
    <n v="31"/>
    <x v="104"/>
    <d v="1899-12-30T14:42:00"/>
    <x v="29"/>
    <s v="Site 5 main channel close to mouth"/>
    <s v="Gordon Estuary"/>
    <n v="1"/>
    <x v="0"/>
    <s v="Wild"/>
    <x v="0"/>
    <n v="3"/>
    <n v="1"/>
    <n v="2"/>
    <n v="10"/>
    <s v="PS"/>
  </r>
  <r>
    <n v="16"/>
    <x v="3"/>
    <n v="4"/>
    <x v="0"/>
    <n v="11"/>
    <x v="105"/>
    <d v="1899-12-30T09:25:00"/>
    <x v="30"/>
    <s v="Gordon R. Site 1, Channel A at Gordon R."/>
    <s v="Gordon Estuary"/>
    <n v="1"/>
    <x v="0"/>
    <s v="Wild"/>
    <x v="0"/>
    <n v="3"/>
    <n v="1"/>
    <n v="2"/>
    <n v="1"/>
    <s v="PS"/>
  </r>
  <r>
    <n v="16"/>
    <x v="3"/>
    <n v="4"/>
    <x v="0"/>
    <n v="11"/>
    <x v="105"/>
    <d v="1899-12-30T09:50:00"/>
    <x v="30"/>
    <s v="Gordon R. Site 1, Channel A at Gordon R."/>
    <s v="Gordon Estuary"/>
    <n v="1"/>
    <x v="0"/>
    <s v="Wild"/>
    <x v="0"/>
    <n v="3"/>
    <n v="1"/>
    <n v="2"/>
    <n v="62"/>
    <s v="PS"/>
  </r>
  <r>
    <n v="16"/>
    <x v="3"/>
    <n v="4"/>
    <x v="0"/>
    <n v="11"/>
    <x v="105"/>
    <d v="1899-12-30T09:50:00"/>
    <x v="30"/>
    <s v="Gordon R. Site 1, Channel A at Gordon R."/>
    <s v="Gordon Estuary"/>
    <n v="1"/>
    <x v="3"/>
    <s v="Wild"/>
    <x v="1"/>
    <n v="9"/>
    <n v="1"/>
    <n v="5"/>
    <n v="90"/>
    <s v="PS"/>
  </r>
  <r>
    <n v="16"/>
    <x v="3"/>
    <n v="4"/>
    <x v="0"/>
    <n v="11"/>
    <x v="105"/>
    <d v="1899-12-30T10:48:00"/>
    <x v="33"/>
    <s v="Gordon R. Site 1, Channel A 250 m in"/>
    <s v="Gordon Estuary"/>
    <n v="1"/>
    <x v="0"/>
    <s v="Wild"/>
    <x v="0"/>
    <n v="3"/>
    <n v="1"/>
    <n v="2"/>
    <n v="7"/>
    <s v="PS"/>
  </r>
  <r>
    <n v="16"/>
    <x v="3"/>
    <n v="4"/>
    <x v="0"/>
    <n v="11"/>
    <x v="105"/>
    <d v="1899-12-30T10:48:00"/>
    <x v="33"/>
    <s v="Gordon R. Site 1, Channel A 250 m in"/>
    <s v="Gordon Estuary"/>
    <n v="1"/>
    <x v="9"/>
    <s v="Wild"/>
    <x v="0"/>
    <n v="5"/>
    <n v="1"/>
    <n v="2"/>
    <n v="1"/>
    <s v="PS"/>
  </r>
  <r>
    <n v="16"/>
    <x v="3"/>
    <n v="4"/>
    <x v="0"/>
    <n v="11"/>
    <x v="105"/>
    <d v="1899-12-30T11:06:00"/>
    <x v="30"/>
    <s v="Gordon R. Site 1, Channel A at Gordon R."/>
    <s v="Gordon Estuary"/>
    <n v="1"/>
    <x v="0"/>
    <s v="Wild"/>
    <x v="0"/>
    <n v="3"/>
    <n v="1"/>
    <n v="2"/>
    <n v="118"/>
    <s v="PS"/>
  </r>
  <r>
    <n v="16"/>
    <x v="3"/>
    <n v="4"/>
    <x v="0"/>
    <n v="11"/>
    <x v="105"/>
    <d v="1899-12-30T11:06:00"/>
    <x v="30"/>
    <s v="Gordon R. Site 1, Channel A at Gordon R."/>
    <s v="Gordon Estuary"/>
    <n v="1"/>
    <x v="9"/>
    <s v="Wild"/>
    <x v="0"/>
    <n v="5"/>
    <n v="1"/>
    <n v="2"/>
    <n v="2"/>
    <s v="PS"/>
  </r>
  <r>
    <n v="16"/>
    <x v="3"/>
    <n v="4"/>
    <x v="0"/>
    <n v="11"/>
    <x v="105"/>
    <d v="1899-12-30T11:06:00"/>
    <x v="30"/>
    <s v="Gordon R. Site 1, Channel A at Gordon R."/>
    <s v="Gordon Estuary"/>
    <n v="1"/>
    <x v="3"/>
    <s v="Wild"/>
    <x v="1"/>
    <n v="9"/>
    <n v="1"/>
    <n v="5"/>
    <n v="7"/>
    <s v="PS"/>
  </r>
  <r>
    <n v="16"/>
    <x v="3"/>
    <n v="4"/>
    <x v="0"/>
    <n v="11"/>
    <x v="105"/>
    <d v="1899-12-30T11:51:00"/>
    <x v="35"/>
    <s v="Gravel bar on Gordon at Site 1"/>
    <s v="Gordon Estuary"/>
    <n v="1"/>
    <x v="1"/>
    <s v="Wild"/>
    <x v="0"/>
    <n v="2"/>
    <n v="1"/>
    <n v="2"/>
    <n v="3"/>
    <s v="BS"/>
  </r>
  <r>
    <n v="16"/>
    <x v="3"/>
    <n v="4"/>
    <x v="0"/>
    <n v="11"/>
    <x v="105"/>
    <d v="1899-12-30T11:51:00"/>
    <x v="35"/>
    <s v="Gravel bar on Gordon at Site 1"/>
    <s v="Gordon Estuary"/>
    <n v="1"/>
    <x v="0"/>
    <s v="Wild"/>
    <x v="0"/>
    <n v="3"/>
    <n v="1"/>
    <n v="2"/>
    <n v="1"/>
    <s v="BS"/>
  </r>
  <r>
    <n v="16"/>
    <x v="3"/>
    <n v="4"/>
    <x v="0"/>
    <n v="11"/>
    <x v="105"/>
    <d v="1899-12-30T11:51:00"/>
    <x v="35"/>
    <s v="Gravel bar on Gordon at Site 1"/>
    <s v="Gordon Estuary"/>
    <n v="1"/>
    <x v="2"/>
    <s v="Wild"/>
    <x v="1"/>
    <n v="8"/>
    <n v="1"/>
    <n v="5"/>
    <n v="10"/>
    <s v="BS"/>
  </r>
  <r>
    <n v="16"/>
    <x v="3"/>
    <n v="4"/>
    <x v="0"/>
    <n v="11"/>
    <x v="105"/>
    <d v="1899-12-30T12:13:00"/>
    <x v="4"/>
    <s v="Butch's (Gordon R.)"/>
    <s v="Gordon Estuary"/>
    <n v="1"/>
    <x v="2"/>
    <s v="Wild"/>
    <x v="1"/>
    <n v="8"/>
    <n v="1"/>
    <n v="5"/>
    <n v="2"/>
    <s v="BS"/>
  </r>
  <r>
    <n v="16"/>
    <x v="3"/>
    <n v="4"/>
    <x v="0"/>
    <n v="11"/>
    <x v="105"/>
    <d v="1899-12-30T12:22:00"/>
    <x v="20"/>
    <s v="On point at confluence of N. Arm and Brown's Slough"/>
    <s v="Gordon Estuary"/>
    <n v="1"/>
    <x v="2"/>
    <s v="Wild"/>
    <x v="1"/>
    <n v="8"/>
    <n v="1"/>
    <n v="5"/>
    <n v="7"/>
    <s v="BS"/>
  </r>
  <r>
    <n v="16"/>
    <x v="3"/>
    <n v="4"/>
    <x v="0"/>
    <n v="11"/>
    <x v="105"/>
    <d v="1899-12-30T12:50:00"/>
    <x v="6"/>
    <s v="Smokies"/>
    <s v="Gordon Estuary"/>
    <n v="1"/>
    <x v="0"/>
    <s v="Wild"/>
    <x v="0"/>
    <n v="3"/>
    <n v="1"/>
    <n v="2"/>
    <n v="1"/>
    <s v="BS"/>
  </r>
  <r>
    <n v="16"/>
    <x v="3"/>
    <n v="4"/>
    <x v="0"/>
    <n v="11"/>
    <x v="105"/>
    <d v="1899-12-30T12:50:00"/>
    <x v="6"/>
    <s v="Smokies"/>
    <s v="Gordon Estuary"/>
    <n v="1"/>
    <x v="0"/>
    <s v="Wild"/>
    <x v="3"/>
    <n v="3"/>
    <n v="1"/>
    <n v="3"/>
    <n v="2"/>
    <s v="BS"/>
  </r>
  <r>
    <n v="16"/>
    <x v="3"/>
    <n v="4"/>
    <x v="0"/>
    <n v="11"/>
    <x v="105"/>
    <d v="1899-12-30T12:50:00"/>
    <x v="6"/>
    <s v="Smokies"/>
    <s v="Gordon Estuary"/>
    <n v="1"/>
    <x v="2"/>
    <s v="Wild"/>
    <x v="1"/>
    <n v="8"/>
    <n v="1"/>
    <n v="5"/>
    <n v="1"/>
    <s v="BS"/>
  </r>
  <r>
    <n v="16"/>
    <x v="3"/>
    <n v="4"/>
    <x v="0"/>
    <n v="11"/>
    <x v="105"/>
    <d v="1899-12-30T12:50:00"/>
    <x v="6"/>
    <s v="Smokies"/>
    <s v="Gordon Estuary"/>
    <n v="1"/>
    <x v="3"/>
    <s v="Wild"/>
    <x v="1"/>
    <n v="9"/>
    <n v="1"/>
    <n v="5"/>
    <n v="3"/>
    <s v="BS"/>
  </r>
  <r>
    <n v="16"/>
    <x v="3"/>
    <n v="4"/>
    <x v="0"/>
    <n v="11"/>
    <x v="105"/>
    <d v="1899-12-30T13:08:00"/>
    <x v="12"/>
    <s v="Mouth of Site 7 inlet, north side"/>
    <s v="Gordon Estuary"/>
    <n v="1"/>
    <x v="0"/>
    <s v="Wild"/>
    <x v="0"/>
    <n v="3"/>
    <n v="1"/>
    <n v="2"/>
    <n v="7"/>
    <s v="BS"/>
  </r>
  <r>
    <n v="16"/>
    <x v="3"/>
    <n v="4"/>
    <x v="0"/>
    <n v="11"/>
    <x v="105"/>
    <d v="1899-12-30T13:08:00"/>
    <x v="12"/>
    <s v="Mouth of Site 7 inlet, north side"/>
    <s v="Gordon Estuary"/>
    <n v="1"/>
    <x v="2"/>
    <s v="Wild"/>
    <x v="1"/>
    <n v="8"/>
    <n v="1"/>
    <n v="5"/>
    <n v="1"/>
    <s v="BS"/>
  </r>
  <r>
    <n v="16"/>
    <x v="3"/>
    <n v="4"/>
    <x v="0"/>
    <n v="11"/>
    <x v="105"/>
    <d v="1899-12-30T13:08:00"/>
    <x v="12"/>
    <s v="Mouth of Site 7 inlet, north side"/>
    <s v="Gordon Estuary"/>
    <n v="1"/>
    <x v="3"/>
    <s v="Wild"/>
    <x v="1"/>
    <n v="9"/>
    <n v="1"/>
    <n v="5"/>
    <n v="3"/>
    <s v="BS"/>
  </r>
  <r>
    <n v="16"/>
    <x v="3"/>
    <n v="4"/>
    <x v="0"/>
    <n v="11"/>
    <x v="105"/>
    <d v="1899-12-30T14:10:00"/>
    <x v="1"/>
    <s v="Gallaugher's"/>
    <s v="Gordon Estuary"/>
    <n v="1"/>
    <x v="0"/>
    <s v="Wild"/>
    <x v="0"/>
    <n v="3"/>
    <n v="1"/>
    <n v="2"/>
    <n v="1"/>
    <s v="BS"/>
  </r>
  <r>
    <n v="16"/>
    <x v="3"/>
    <n v="4"/>
    <x v="0"/>
    <n v="11"/>
    <x v="105"/>
    <d v="1899-12-30T14:29:00"/>
    <x v="0"/>
    <s v="Pacheedah Shores Boat Ramp"/>
    <s v="Gordon Estuary"/>
    <n v="1"/>
    <x v="2"/>
    <s v="Wild"/>
    <x v="1"/>
    <n v="8"/>
    <n v="1"/>
    <n v="5"/>
    <n v="4"/>
    <s v="BS"/>
  </r>
  <r>
    <n v="16"/>
    <x v="3"/>
    <n v="4"/>
    <x v="0"/>
    <n v="11"/>
    <x v="105"/>
    <d v="1899-12-30T14:29:00"/>
    <x v="0"/>
    <s v="Pacheedah Shores Boat Ramp"/>
    <s v="Gordon Estuary"/>
    <n v="1"/>
    <x v="3"/>
    <s v="Wild"/>
    <x v="1"/>
    <n v="9"/>
    <n v="1"/>
    <n v="5"/>
    <n v="2"/>
    <s v="BS"/>
  </r>
  <r>
    <n v="16"/>
    <x v="3"/>
    <n v="4"/>
    <x v="0"/>
    <n v="11"/>
    <x v="105"/>
    <d v="1899-12-30T14:29:00"/>
    <x v="0"/>
    <s v="Pacheedah Shores Boat Ramp"/>
    <s v="Gordon Estuary"/>
    <n v="1"/>
    <x v="4"/>
    <s v="Wild"/>
    <x v="2"/>
    <n v="18"/>
    <n v="1"/>
    <n v="4"/>
    <n v="5"/>
    <s v="BS"/>
  </r>
  <r>
    <n v="16"/>
    <x v="3"/>
    <n v="4"/>
    <x v="0"/>
    <n v="11"/>
    <x v="105"/>
    <d v="1899-12-30T14:43:00"/>
    <x v="25"/>
    <s v="Site 6, just upstream of bridge"/>
    <s v="Gordon Estuary"/>
    <n v="1"/>
    <x v="9"/>
    <s v="Wild"/>
    <x v="0"/>
    <n v="5"/>
    <n v="1"/>
    <n v="2"/>
    <n v="1"/>
    <s v="PS"/>
  </r>
  <r>
    <n v="16"/>
    <x v="3"/>
    <n v="4"/>
    <x v="0"/>
    <n v="11"/>
    <x v="105"/>
    <d v="1899-12-30T14:43:00"/>
    <x v="25"/>
    <s v="Site 6, just upstream of bridge"/>
    <s v="Gordon Estuary"/>
    <n v="1"/>
    <x v="0"/>
    <s v="Wild"/>
    <x v="0"/>
    <n v="3"/>
    <n v="1"/>
    <n v="2"/>
    <n v="126"/>
    <s v="PS"/>
  </r>
  <r>
    <n v="16"/>
    <x v="3"/>
    <n v="4"/>
    <x v="0"/>
    <n v="11"/>
    <x v="105"/>
    <d v="1899-12-30T14:43:00"/>
    <x v="25"/>
    <s v="Site 6, just upstream of bridge"/>
    <s v="Gordon Estuary"/>
    <n v="1"/>
    <x v="1"/>
    <s v="Wild"/>
    <x v="0"/>
    <n v="2"/>
    <n v="1"/>
    <n v="2"/>
    <n v="7"/>
    <s v="PS"/>
  </r>
  <r>
    <n v="16"/>
    <x v="3"/>
    <n v="4"/>
    <x v="0"/>
    <n v="11"/>
    <x v="105"/>
    <d v="1899-12-30T14:43:00"/>
    <x v="25"/>
    <s v="Site 6, just upstream of bridge"/>
    <s v="Gordon Estuary"/>
    <n v="1"/>
    <x v="2"/>
    <s v="Wild"/>
    <x v="1"/>
    <n v="8"/>
    <n v="1"/>
    <n v="5"/>
    <n v="2"/>
    <s v="PS"/>
  </r>
  <r>
    <n v="16"/>
    <x v="3"/>
    <n v="4"/>
    <x v="0"/>
    <n v="11"/>
    <x v="105"/>
    <d v="1899-12-30T14:43:00"/>
    <x v="25"/>
    <s v="Site 6, just upstream of bridge"/>
    <s v="Gordon Estuary"/>
    <n v="1"/>
    <x v="3"/>
    <s v="Wild"/>
    <x v="1"/>
    <n v="9"/>
    <n v="1"/>
    <n v="5"/>
    <n v="19"/>
    <s v="PS"/>
  </r>
  <r>
    <n v="16"/>
    <x v="3"/>
    <n v="4"/>
    <x v="0"/>
    <n v="11"/>
    <x v="105"/>
    <d v="1899-12-30T15:25:00"/>
    <x v="26"/>
    <s v="Site 6, at upper logger station"/>
    <s v="Gordon Estuary"/>
    <n v="1"/>
    <x v="0"/>
    <s v="Wild"/>
    <x v="0"/>
    <n v="3"/>
    <n v="1"/>
    <n v="2"/>
    <n v="274"/>
    <s v="PS"/>
  </r>
  <r>
    <n v="16"/>
    <x v="3"/>
    <n v="4"/>
    <x v="0"/>
    <n v="11"/>
    <x v="105"/>
    <d v="1899-12-30T15:25:00"/>
    <x v="26"/>
    <s v="Site 6, at upper logger station"/>
    <s v="Gordon Estuary"/>
    <n v="1"/>
    <x v="3"/>
    <s v="Wild"/>
    <x v="1"/>
    <n v="9"/>
    <n v="1"/>
    <n v="5"/>
    <n v="30"/>
    <s v="PS"/>
  </r>
  <r>
    <n v="16"/>
    <x v="3"/>
    <n v="4"/>
    <x v="0"/>
    <n v="11"/>
    <x v="105"/>
    <d v="1899-12-30T16:05:00"/>
    <x v="28"/>
    <s v="Site 6, at creek inflow (SE corner of marsh)"/>
    <s v="Gordon Estuary"/>
    <n v="1"/>
    <x v="0"/>
    <s v="Wild"/>
    <x v="0"/>
    <n v="3"/>
    <n v="1"/>
    <n v="2"/>
    <n v="135"/>
    <s v="PS"/>
  </r>
  <r>
    <n v="16"/>
    <x v="3"/>
    <n v="4"/>
    <x v="0"/>
    <n v="11"/>
    <x v="105"/>
    <d v="1899-12-30T16:05:00"/>
    <x v="28"/>
    <s v="Site 6, at creek inflow (SE corner of marsh)"/>
    <s v="Gordon Estuary"/>
    <n v="1"/>
    <x v="3"/>
    <s v="Wild"/>
    <x v="1"/>
    <n v="9"/>
    <n v="1"/>
    <n v="5"/>
    <n v="26"/>
    <s v="PS"/>
  </r>
  <r>
    <n v="17"/>
    <x v="3"/>
    <n v="4"/>
    <x v="0"/>
    <n v="19"/>
    <x v="106"/>
    <d v="1899-12-30T14:29:00"/>
    <x v="30"/>
    <s v="Gordon R. Site 1, Channel A at Gordon R."/>
    <s v="Gordon Estuary"/>
    <n v="1"/>
    <x v="0"/>
    <s v="Wild"/>
    <x v="0"/>
    <n v="3"/>
    <n v="1"/>
    <n v="2"/>
    <n v="160"/>
    <s v="PS"/>
  </r>
  <r>
    <n v="17"/>
    <x v="3"/>
    <n v="4"/>
    <x v="0"/>
    <n v="19"/>
    <x v="106"/>
    <d v="1899-12-30T14:29:00"/>
    <x v="30"/>
    <s v="Gordon R. Site 1, Channel A at Gordon R."/>
    <s v="Gordon Estuary"/>
    <n v="1"/>
    <x v="3"/>
    <s v="Wild"/>
    <x v="1"/>
    <n v="9"/>
    <n v="1"/>
    <n v="5"/>
    <n v="3"/>
    <s v="PS"/>
  </r>
  <r>
    <n v="17"/>
    <x v="3"/>
    <n v="4"/>
    <x v="0"/>
    <n v="19"/>
    <x v="106"/>
    <d v="1899-12-30T14:29:00"/>
    <x v="30"/>
    <s v="Gordon R. Site 1, Channel A at Gordon R."/>
    <s v="Gordon Estuary"/>
    <n v="1"/>
    <x v="2"/>
    <s v="Wild"/>
    <x v="1"/>
    <n v="8"/>
    <n v="1"/>
    <n v="5"/>
    <n v="98"/>
    <s v="PS"/>
  </r>
  <r>
    <n v="17"/>
    <x v="3"/>
    <n v="4"/>
    <x v="0"/>
    <n v="19"/>
    <x v="106"/>
    <d v="1899-12-30T15:09:00"/>
    <x v="30"/>
    <s v="Gordon R. Site 1, Channel A at Gordon R."/>
    <s v="Gordon Estuary"/>
    <n v="1"/>
    <x v="0"/>
    <s v="Wild"/>
    <x v="0"/>
    <n v="3"/>
    <n v="1"/>
    <n v="2"/>
    <n v="95"/>
    <s v="PS"/>
  </r>
  <r>
    <n v="17"/>
    <x v="3"/>
    <n v="4"/>
    <x v="0"/>
    <n v="19"/>
    <x v="106"/>
    <d v="1899-12-30T15:09:00"/>
    <x v="30"/>
    <s v="Gordon R. Site 1, Channel A at Gordon R."/>
    <s v="Gordon Estuary"/>
    <n v="1"/>
    <x v="1"/>
    <s v="Wild"/>
    <x v="0"/>
    <n v="2"/>
    <n v="1"/>
    <n v="2"/>
    <n v="2"/>
    <s v="PS"/>
  </r>
  <r>
    <n v="17"/>
    <x v="3"/>
    <n v="4"/>
    <x v="0"/>
    <n v="19"/>
    <x v="106"/>
    <d v="1899-12-30T15:09:00"/>
    <x v="30"/>
    <s v="Gordon R. Site 1, Channel A at Gordon R."/>
    <s v="Gordon Estuary"/>
    <n v="1"/>
    <x v="2"/>
    <s v="Wild"/>
    <x v="1"/>
    <n v="8"/>
    <n v="1"/>
    <n v="5"/>
    <n v="1"/>
    <s v="PS"/>
  </r>
  <r>
    <n v="17"/>
    <x v="3"/>
    <n v="4"/>
    <x v="0"/>
    <n v="19"/>
    <x v="106"/>
    <d v="1899-12-30T15:09:00"/>
    <x v="30"/>
    <s v="Gordon R. Site 1, Channel A at Gordon R."/>
    <s v="Gordon Estuary"/>
    <n v="1"/>
    <x v="3"/>
    <s v="Wild"/>
    <x v="1"/>
    <n v="9"/>
    <n v="1"/>
    <n v="5"/>
    <n v="172"/>
    <s v="PS"/>
  </r>
  <r>
    <n v="17"/>
    <x v="3"/>
    <n v="4"/>
    <x v="0"/>
    <n v="20"/>
    <x v="107"/>
    <d v="1899-12-30T10:38:00"/>
    <x v="25"/>
    <s v="Site 6, just upstream of bridge"/>
    <s v="Gordon Estuary"/>
    <n v="1"/>
    <x v="0"/>
    <s v="Wild"/>
    <x v="0"/>
    <n v="3"/>
    <n v="1"/>
    <n v="2"/>
    <n v="125"/>
    <s v="PS"/>
  </r>
  <r>
    <n v="17"/>
    <x v="3"/>
    <n v="4"/>
    <x v="0"/>
    <n v="20"/>
    <x v="107"/>
    <d v="1899-12-30T10:38:00"/>
    <x v="25"/>
    <s v="Site 6, just upstream of bridge"/>
    <s v="Gordon Estuary"/>
    <n v="1"/>
    <x v="3"/>
    <s v="Wild"/>
    <x v="1"/>
    <n v="9"/>
    <n v="1"/>
    <n v="5"/>
    <n v="5"/>
    <s v="PS"/>
  </r>
  <r>
    <n v="17"/>
    <x v="3"/>
    <n v="4"/>
    <x v="0"/>
    <n v="20"/>
    <x v="107"/>
    <d v="1899-12-30T10:38:00"/>
    <x v="25"/>
    <s v="Site 6, just upstream of bridge"/>
    <s v="Gordon Estuary"/>
    <n v="1"/>
    <x v="2"/>
    <s v="Wild"/>
    <x v="1"/>
    <n v="8"/>
    <n v="1"/>
    <n v="5"/>
    <n v="1"/>
    <s v="PS"/>
  </r>
  <r>
    <n v="17"/>
    <x v="3"/>
    <n v="4"/>
    <x v="0"/>
    <n v="20"/>
    <x v="107"/>
    <d v="1899-12-30T11:21:00"/>
    <x v="26"/>
    <s v="Site 6, at upper logger station"/>
    <s v="Gordon Estuary"/>
    <n v="1"/>
    <x v="0"/>
    <s v="Wild"/>
    <x v="0"/>
    <n v="3"/>
    <n v="1"/>
    <n v="2"/>
    <n v="286"/>
    <s v="PS"/>
  </r>
  <r>
    <n v="17"/>
    <x v="3"/>
    <n v="4"/>
    <x v="0"/>
    <n v="20"/>
    <x v="107"/>
    <d v="1899-12-30T11:21:00"/>
    <x v="26"/>
    <s v="Site 6, at upper logger station"/>
    <s v="Gordon Estuary"/>
    <n v="1"/>
    <x v="3"/>
    <s v="Wild"/>
    <x v="1"/>
    <n v="9"/>
    <n v="1"/>
    <n v="5"/>
    <n v="16"/>
    <s v="PS"/>
  </r>
  <r>
    <n v="17"/>
    <x v="3"/>
    <n v="4"/>
    <x v="0"/>
    <n v="20"/>
    <x v="107"/>
    <d v="1899-12-30T11:41:00"/>
    <x v="28"/>
    <s v="Site 6, at creek inflow (SE corner of marsh)"/>
    <s v="Gordon Estuary"/>
    <n v="1"/>
    <x v="0"/>
    <s v="Wild"/>
    <x v="0"/>
    <n v="3"/>
    <n v="1"/>
    <n v="2"/>
    <n v="105"/>
    <s v="PS"/>
  </r>
  <r>
    <n v="17"/>
    <x v="3"/>
    <n v="4"/>
    <x v="0"/>
    <n v="20"/>
    <x v="107"/>
    <d v="1899-12-30T11:41:00"/>
    <x v="28"/>
    <s v="Site 6, at creek inflow (SE corner of marsh)"/>
    <s v="Gordon Estuary"/>
    <n v="1"/>
    <x v="3"/>
    <s v="Wild"/>
    <x v="1"/>
    <n v="9"/>
    <n v="1"/>
    <n v="5"/>
    <n v="9"/>
    <s v="PS"/>
  </r>
  <r>
    <n v="17"/>
    <x v="3"/>
    <n v="4"/>
    <x v="0"/>
    <n v="20"/>
    <x v="107"/>
    <d v="1899-12-30T12:30:00"/>
    <x v="30"/>
    <s v="Gordon R. Site 1, Channel A at Gordon R."/>
    <s v="Gordon Estuary"/>
    <n v="1"/>
    <x v="0"/>
    <s v="Wild"/>
    <x v="0"/>
    <n v="3"/>
    <n v="1"/>
    <n v="2"/>
    <n v="170"/>
    <s v="PS"/>
  </r>
  <r>
    <n v="17"/>
    <x v="3"/>
    <n v="4"/>
    <x v="0"/>
    <n v="20"/>
    <x v="107"/>
    <d v="1899-12-30T12:30:00"/>
    <x v="30"/>
    <s v="Gordon R. Site 1, Channel A at Gordon R."/>
    <s v="Gordon Estuary"/>
    <n v="1"/>
    <x v="2"/>
    <s v="Wild"/>
    <x v="1"/>
    <n v="8"/>
    <n v="1"/>
    <n v="5"/>
    <n v="1"/>
    <s v="PS"/>
  </r>
  <r>
    <n v="17"/>
    <x v="3"/>
    <n v="4"/>
    <x v="0"/>
    <n v="20"/>
    <x v="107"/>
    <d v="1899-12-30T12:30:00"/>
    <x v="30"/>
    <s v="Gordon R. Site 1, Channel A at Gordon R."/>
    <s v="Gordon Estuary"/>
    <n v="1"/>
    <x v="3"/>
    <s v="Wild"/>
    <x v="1"/>
    <n v="9"/>
    <n v="1"/>
    <n v="5"/>
    <n v="30"/>
    <s v="PS"/>
  </r>
  <r>
    <n v="17"/>
    <x v="3"/>
    <n v="4"/>
    <x v="0"/>
    <n v="20"/>
    <x v="107"/>
    <d v="1899-12-30T13:15:00"/>
    <x v="31"/>
    <s v="Gordon R. Site 1, Channel B at Gordon R."/>
    <s v="Gordon Estuary"/>
    <n v="1"/>
    <x v="0"/>
    <s v="Wild"/>
    <x v="0"/>
    <n v="3"/>
    <n v="1"/>
    <n v="2"/>
    <n v="97"/>
    <s v="PS"/>
  </r>
  <r>
    <n v="17"/>
    <x v="3"/>
    <n v="4"/>
    <x v="0"/>
    <n v="20"/>
    <x v="107"/>
    <d v="1899-12-30T13:15:00"/>
    <x v="31"/>
    <s v="Gordon R. Site 1, Channel B at Gordon R."/>
    <s v="Gordon Estuary"/>
    <n v="1"/>
    <x v="1"/>
    <s v="Wild"/>
    <x v="0"/>
    <n v="2"/>
    <n v="1"/>
    <n v="2"/>
    <n v="1"/>
    <s v="PS"/>
  </r>
  <r>
    <n v="17"/>
    <x v="3"/>
    <n v="4"/>
    <x v="0"/>
    <n v="20"/>
    <x v="107"/>
    <d v="1899-12-30T13:15:00"/>
    <x v="31"/>
    <s v="Gordon R. Site 1, Channel B at Gordon R."/>
    <s v="Gordon Estuary"/>
    <n v="1"/>
    <x v="2"/>
    <s v="Wild"/>
    <x v="1"/>
    <n v="8"/>
    <n v="1"/>
    <n v="5"/>
    <n v="10"/>
    <s v="PS"/>
  </r>
  <r>
    <n v="17"/>
    <x v="3"/>
    <n v="4"/>
    <x v="0"/>
    <n v="20"/>
    <x v="107"/>
    <d v="1899-12-30T13:15:00"/>
    <x v="31"/>
    <s v="Gordon R. Site 1, Channel B at Gordon R."/>
    <s v="Gordon Estuary"/>
    <n v="1"/>
    <x v="3"/>
    <s v="Wild"/>
    <x v="1"/>
    <n v="9"/>
    <n v="1"/>
    <n v="5"/>
    <n v="210"/>
    <s v="PS"/>
  </r>
  <r>
    <n v="17"/>
    <x v="3"/>
    <n v="4"/>
    <x v="0"/>
    <n v="20"/>
    <x v="107"/>
    <d v="1899-12-30T13:58:00"/>
    <x v="21"/>
    <s v="Site 5 main channel half way up"/>
    <s v="Gordon Estuary"/>
    <n v="1"/>
    <x v="0"/>
    <s v="Wild"/>
    <x v="0"/>
    <n v="3"/>
    <n v="1"/>
    <n v="2"/>
    <n v="320"/>
    <s v="PS"/>
  </r>
  <r>
    <n v="17"/>
    <x v="3"/>
    <n v="4"/>
    <x v="0"/>
    <n v="20"/>
    <x v="107"/>
    <d v="1899-12-30T13:58:00"/>
    <x v="21"/>
    <s v="Site 5 main channel half way up"/>
    <s v="Gordon Estuary"/>
    <n v="1"/>
    <x v="1"/>
    <s v="Wild"/>
    <x v="0"/>
    <n v="2"/>
    <n v="1"/>
    <n v="2"/>
    <n v="38"/>
    <s v="PS"/>
  </r>
  <r>
    <n v="17"/>
    <x v="3"/>
    <n v="4"/>
    <x v="0"/>
    <n v="20"/>
    <x v="107"/>
    <d v="1899-12-30T13:58:00"/>
    <x v="21"/>
    <s v="Site 5 main channel half way up"/>
    <s v="Gordon Estuary"/>
    <n v="1"/>
    <x v="2"/>
    <s v="Wild"/>
    <x v="1"/>
    <n v="8"/>
    <n v="1"/>
    <n v="5"/>
    <n v="8"/>
    <s v="PS"/>
  </r>
  <r>
    <n v="17"/>
    <x v="3"/>
    <n v="4"/>
    <x v="0"/>
    <n v="20"/>
    <x v="107"/>
    <d v="1899-12-30T13:58:00"/>
    <x v="21"/>
    <s v="Site 5 main channel half way up"/>
    <s v="Gordon Estuary"/>
    <n v="1"/>
    <x v="3"/>
    <s v="Wild"/>
    <x v="1"/>
    <n v="9"/>
    <n v="1"/>
    <n v="5"/>
    <n v="254"/>
    <s v="PS"/>
  </r>
  <r>
    <n v="17"/>
    <x v="3"/>
    <n v="4"/>
    <x v="0"/>
    <n v="20"/>
    <x v="107"/>
    <d v="1899-12-30T14:51:00"/>
    <x v="22"/>
    <s v="Site 5 main channel where stump sland channel comes in"/>
    <s v="Gordon Estuary"/>
    <n v="1"/>
    <x v="2"/>
    <s v="Wild"/>
    <x v="1"/>
    <n v="8"/>
    <n v="1"/>
    <n v="5"/>
    <n v="4"/>
    <s v="PS"/>
  </r>
  <r>
    <n v="17"/>
    <x v="3"/>
    <n v="4"/>
    <x v="0"/>
    <n v="20"/>
    <x v="107"/>
    <d v="1899-12-30T14:51:00"/>
    <x v="22"/>
    <s v="Site 5 main channel where stump sland channel comes in"/>
    <s v="Gordon Estuary"/>
    <n v="1"/>
    <x v="1"/>
    <s v="Wild"/>
    <x v="0"/>
    <n v="2"/>
    <n v="1"/>
    <n v="2"/>
    <n v="18"/>
    <s v="PS"/>
  </r>
  <r>
    <n v="17"/>
    <x v="3"/>
    <n v="4"/>
    <x v="0"/>
    <n v="20"/>
    <x v="107"/>
    <d v="1899-12-30T14:51:00"/>
    <x v="22"/>
    <s v="Site 5 main channel where stump sland channel comes in"/>
    <s v="Gordon Estuary"/>
    <n v="1"/>
    <x v="0"/>
    <s v="Wild"/>
    <x v="0"/>
    <n v="3"/>
    <n v="1"/>
    <n v="2"/>
    <n v="200"/>
    <s v="PS"/>
  </r>
  <r>
    <n v="17"/>
    <x v="3"/>
    <n v="4"/>
    <x v="0"/>
    <n v="20"/>
    <x v="107"/>
    <d v="1899-12-30T15:00:00"/>
    <x v="6"/>
    <s v="Smokies"/>
    <s v="Gordon Estuary"/>
    <n v="1"/>
    <x v="2"/>
    <s v="Wild"/>
    <x v="1"/>
    <n v="8"/>
    <n v="1"/>
    <n v="5"/>
    <n v="2"/>
    <s v="PS"/>
  </r>
  <r>
    <n v="17"/>
    <x v="3"/>
    <n v="4"/>
    <x v="0"/>
    <n v="20"/>
    <x v="107"/>
    <d v="1899-12-30T15:30:00"/>
    <x v="20"/>
    <s v="On point at confluence of N. Arm and Brown's Slough"/>
    <s v="Gordon Estuary"/>
    <n v="1"/>
    <x v="0"/>
    <s v="Wild"/>
    <x v="0"/>
    <n v="3"/>
    <n v="1"/>
    <n v="2"/>
    <n v="11"/>
    <s v="BS"/>
  </r>
  <r>
    <n v="17"/>
    <x v="3"/>
    <n v="4"/>
    <x v="0"/>
    <n v="20"/>
    <x v="107"/>
    <d v="1899-12-30T15:30:00"/>
    <x v="20"/>
    <s v="On point at confluence of N. Arm and Brown's Slough"/>
    <s v="Gordon Estuary"/>
    <n v="1"/>
    <x v="1"/>
    <s v="Wild"/>
    <x v="0"/>
    <n v="2"/>
    <n v="1"/>
    <n v="2"/>
    <n v="1"/>
    <s v="BS"/>
  </r>
  <r>
    <n v="17"/>
    <x v="3"/>
    <n v="4"/>
    <x v="0"/>
    <n v="20"/>
    <x v="107"/>
    <d v="1899-12-30T15:30:00"/>
    <x v="20"/>
    <s v="On point at confluence of N. Arm and Brown's Slough"/>
    <s v="Gordon Estuary"/>
    <n v="1"/>
    <x v="2"/>
    <s v="Wild"/>
    <x v="1"/>
    <n v="8"/>
    <n v="1"/>
    <n v="5"/>
    <n v="1"/>
    <s v="BS"/>
  </r>
  <r>
    <n v="17"/>
    <x v="3"/>
    <n v="4"/>
    <x v="0"/>
    <n v="20"/>
    <x v="107"/>
    <d v="1899-12-30T16:07:00"/>
    <x v="9"/>
    <s v="Q Jeff (right bank opposite N. Arm confl.)"/>
    <s v="Gordon Estuary"/>
    <n v="1"/>
    <x v="1"/>
    <s v="Wild"/>
    <x v="0"/>
    <n v="2"/>
    <n v="1"/>
    <n v="2"/>
    <n v="19"/>
    <s v="BS"/>
  </r>
  <r>
    <n v="17"/>
    <x v="3"/>
    <n v="4"/>
    <x v="0"/>
    <n v="20"/>
    <x v="107"/>
    <d v="1899-12-30T16:07:00"/>
    <x v="9"/>
    <s v="Q Jeff (right bank opposite N. Arm confl.)"/>
    <s v="Gordon Estuary"/>
    <n v="1"/>
    <x v="0"/>
    <s v="Wild"/>
    <x v="0"/>
    <n v="3"/>
    <n v="1"/>
    <n v="2"/>
    <n v="4"/>
    <s v="BS"/>
  </r>
  <r>
    <n v="17"/>
    <x v="3"/>
    <n v="4"/>
    <x v="0"/>
    <n v="20"/>
    <x v="107"/>
    <d v="1899-12-30T16:07:00"/>
    <x v="9"/>
    <s v="Q Jeff (right bank opposite N. Arm confl.)"/>
    <s v="Gordon Estuary"/>
    <n v="1"/>
    <x v="6"/>
    <s v="Wild"/>
    <x v="2"/>
    <n v="11"/>
    <n v="1"/>
    <n v="4"/>
    <n v="1"/>
    <s v="BS"/>
  </r>
  <r>
    <n v="17"/>
    <x v="3"/>
    <n v="4"/>
    <x v="0"/>
    <n v="20"/>
    <x v="107"/>
    <d v="1899-12-30T16:07:00"/>
    <x v="9"/>
    <s v="Q Jeff (right bank opposite N. Arm confl.)"/>
    <s v="Gordon Estuary"/>
    <n v="1"/>
    <x v="3"/>
    <s v="Wild"/>
    <x v="1"/>
    <n v="9"/>
    <n v="1"/>
    <n v="5"/>
    <n v="4"/>
    <s v="BS"/>
  </r>
  <r>
    <n v="17"/>
    <x v="3"/>
    <n v="4"/>
    <x v="0"/>
    <n v="20"/>
    <x v="107"/>
    <d v="1899-12-30T16:07:00"/>
    <x v="9"/>
    <s v="Q Jeff (right bank opposite N. Arm confl.)"/>
    <s v="Gordon Estuary"/>
    <n v="1"/>
    <x v="2"/>
    <s v="Wild"/>
    <x v="1"/>
    <n v="8"/>
    <n v="1"/>
    <n v="5"/>
    <n v="5"/>
    <s v="BS"/>
  </r>
  <r>
    <n v="17"/>
    <x v="3"/>
    <n v="4"/>
    <x v="0"/>
    <n v="21"/>
    <x v="108"/>
    <d v="1899-12-30T10:07:00"/>
    <x v="38"/>
    <s v="Q09, San Juan mouth"/>
    <s v="San Juan Estuary"/>
    <n v="1"/>
    <x v="0"/>
    <s v="Wild"/>
    <x v="0"/>
    <n v="3"/>
    <n v="1"/>
    <n v="2"/>
    <n v="43"/>
    <s v="BS"/>
  </r>
  <r>
    <n v="17"/>
    <x v="3"/>
    <n v="4"/>
    <x v="0"/>
    <n v="21"/>
    <x v="108"/>
    <d v="1899-12-30T10:07:00"/>
    <x v="38"/>
    <s v="Q09, San Juan mouth"/>
    <s v="San Juan Estuary"/>
    <n v="1"/>
    <x v="1"/>
    <s v="Wild"/>
    <x v="0"/>
    <n v="2"/>
    <n v="1"/>
    <n v="2"/>
    <n v="40"/>
    <s v="BS"/>
  </r>
  <r>
    <n v="17"/>
    <x v="3"/>
    <n v="4"/>
    <x v="0"/>
    <n v="21"/>
    <x v="108"/>
    <d v="1899-12-30T10:07:00"/>
    <x v="38"/>
    <s v="Q09, San Juan mouth"/>
    <s v="San Juan Estuary"/>
    <n v="1"/>
    <x v="2"/>
    <s v="Wild"/>
    <x v="1"/>
    <n v="8"/>
    <n v="1"/>
    <n v="5"/>
    <n v="6"/>
    <s v="BS"/>
  </r>
  <r>
    <n v="17"/>
    <x v="3"/>
    <n v="4"/>
    <x v="0"/>
    <n v="21"/>
    <x v="108"/>
    <d v="1899-12-30T10:07:00"/>
    <x v="38"/>
    <s v="Q09, San Juan mouth"/>
    <s v="San Juan Estuary"/>
    <n v="1"/>
    <x v="3"/>
    <s v="Wild"/>
    <x v="1"/>
    <n v="9"/>
    <n v="1"/>
    <n v="5"/>
    <n v="6"/>
    <s v="BS"/>
  </r>
  <r>
    <n v="17"/>
    <x v="3"/>
    <n v="4"/>
    <x v="0"/>
    <n v="21"/>
    <x v="108"/>
    <d v="1899-12-30T10:45:00"/>
    <x v="2"/>
    <s v="South Arm SJ (Old Mill)"/>
    <s v="San Juan Estuary"/>
    <n v="1"/>
    <x v="2"/>
    <s v="Wild"/>
    <x v="1"/>
    <n v="8"/>
    <n v="1"/>
    <n v="5"/>
    <n v="10"/>
    <s v="BS"/>
  </r>
  <r>
    <n v="17"/>
    <x v="3"/>
    <n v="4"/>
    <x v="0"/>
    <n v="21"/>
    <x v="108"/>
    <d v="1899-12-30T10:45:00"/>
    <x v="2"/>
    <s v="South Arm SJ (Old Mill)"/>
    <s v="San Juan Estuary"/>
    <n v="1"/>
    <x v="3"/>
    <s v="Wild"/>
    <x v="1"/>
    <n v="9"/>
    <n v="1"/>
    <n v="5"/>
    <n v="4"/>
    <s v="BS"/>
  </r>
  <r>
    <n v="17"/>
    <x v="3"/>
    <n v="4"/>
    <x v="0"/>
    <n v="21"/>
    <x v="108"/>
    <d v="1899-12-30T10:45:00"/>
    <x v="2"/>
    <s v="South Arm SJ (Old Mill)"/>
    <s v="San Juan Estuary"/>
    <n v="1"/>
    <x v="6"/>
    <s v="Wild"/>
    <x v="2"/>
    <n v="11"/>
    <n v="1"/>
    <n v="4"/>
    <n v="2"/>
    <s v="BS"/>
  </r>
  <r>
    <n v="21"/>
    <x v="3"/>
    <n v="5"/>
    <x v="1"/>
    <n v="17"/>
    <x v="109"/>
    <d v="1899-12-30T08:39:00"/>
    <x v="26"/>
    <s v="Site 6, at upper logger station"/>
    <s v="Gordon Estuary"/>
    <n v="1"/>
    <x v="0"/>
    <s v="Wild"/>
    <x v="0"/>
    <n v="3"/>
    <n v="1"/>
    <n v="2"/>
    <n v="36"/>
    <s v="PS"/>
  </r>
  <r>
    <n v="21"/>
    <x v="3"/>
    <n v="5"/>
    <x v="1"/>
    <n v="17"/>
    <x v="109"/>
    <d v="1899-12-30T08:39:00"/>
    <x v="26"/>
    <s v="Site 6, at upper logger station"/>
    <s v="Gordon Estuary"/>
    <n v="1"/>
    <x v="2"/>
    <s v="Wild"/>
    <x v="1"/>
    <n v="8"/>
    <n v="1"/>
    <n v="5"/>
    <n v="6"/>
    <s v="PS"/>
  </r>
  <r>
    <n v="21"/>
    <x v="3"/>
    <n v="5"/>
    <x v="1"/>
    <n v="17"/>
    <x v="109"/>
    <d v="1899-12-30T08:39:00"/>
    <x v="26"/>
    <s v="Site 6, at upper logger station"/>
    <s v="Gordon Estuary"/>
    <n v="1"/>
    <x v="3"/>
    <s v="Wild"/>
    <x v="1"/>
    <n v="9"/>
    <n v="1"/>
    <n v="5"/>
    <n v="3"/>
    <s v="PS"/>
  </r>
  <r>
    <n v="21"/>
    <x v="3"/>
    <n v="5"/>
    <x v="1"/>
    <n v="17"/>
    <x v="109"/>
    <d v="1899-12-30T09:02:00"/>
    <x v="28"/>
    <s v="Site 6, at creek inflow (SE corner of marsh)"/>
    <s v="Gordon Estuary"/>
    <n v="1"/>
    <x v="0"/>
    <s v="Wild"/>
    <x v="0"/>
    <n v="3"/>
    <n v="1"/>
    <n v="2"/>
    <n v="97"/>
    <s v="PS"/>
  </r>
  <r>
    <n v="21"/>
    <x v="3"/>
    <n v="5"/>
    <x v="1"/>
    <n v="17"/>
    <x v="109"/>
    <d v="1899-12-30T09:02:00"/>
    <x v="28"/>
    <s v="Site 6, at creek inflow (SE corner of marsh)"/>
    <s v="Gordon Estuary"/>
    <n v="1"/>
    <x v="3"/>
    <s v="Wild"/>
    <x v="1"/>
    <n v="9"/>
    <n v="1"/>
    <n v="5"/>
    <n v="45"/>
    <s v="PS"/>
  </r>
  <r>
    <n v="21"/>
    <x v="3"/>
    <n v="5"/>
    <x v="1"/>
    <n v="17"/>
    <x v="109"/>
    <d v="1899-12-30T09:38:00"/>
    <x v="25"/>
    <s v="Site 6, just upstream of bridge"/>
    <s v="Gordon Estuary"/>
    <n v="1"/>
    <x v="0"/>
    <s v="Wild"/>
    <x v="0"/>
    <n v="3"/>
    <n v="1"/>
    <n v="2"/>
    <n v="59"/>
    <s v="PS"/>
  </r>
  <r>
    <n v="21"/>
    <x v="3"/>
    <n v="5"/>
    <x v="1"/>
    <n v="17"/>
    <x v="109"/>
    <d v="1899-12-30T09:38:00"/>
    <x v="25"/>
    <s v="Site 6, just upstream of bridge"/>
    <s v="Gordon Estuary"/>
    <n v="1"/>
    <x v="2"/>
    <s v="Wild"/>
    <x v="1"/>
    <n v="8"/>
    <n v="1"/>
    <n v="5"/>
    <n v="1"/>
    <s v="PS"/>
  </r>
  <r>
    <n v="21"/>
    <x v="3"/>
    <n v="5"/>
    <x v="1"/>
    <n v="17"/>
    <x v="109"/>
    <d v="1899-12-30T09:38:00"/>
    <x v="25"/>
    <s v="Site 6, just upstream of bridge"/>
    <s v="Gordon Estuary"/>
    <n v="1"/>
    <x v="3"/>
    <s v="Wild"/>
    <x v="1"/>
    <n v="9"/>
    <n v="1"/>
    <n v="5"/>
    <n v="13"/>
    <s v="PS"/>
  </r>
  <r>
    <n v="21"/>
    <x v="3"/>
    <n v="5"/>
    <x v="1"/>
    <n v="17"/>
    <x v="109"/>
    <d v="1899-12-30T09:56:00"/>
    <x v="16"/>
    <s v="Browns Slough Site 7 inlet left tidal channel"/>
    <s v="Gordon Estuary"/>
    <n v="1"/>
    <x v="0"/>
    <s v="Wild"/>
    <x v="0"/>
    <n v="3"/>
    <n v="1"/>
    <n v="2"/>
    <n v="17"/>
    <s v="PS"/>
  </r>
  <r>
    <n v="21"/>
    <x v="3"/>
    <n v="5"/>
    <x v="1"/>
    <n v="17"/>
    <x v="109"/>
    <d v="1899-12-30T09:56:00"/>
    <x v="16"/>
    <s v="Browns Slough Site 7 inlet left tidal channel"/>
    <s v="Gordon Estuary"/>
    <n v="1"/>
    <x v="2"/>
    <s v="Wild"/>
    <x v="1"/>
    <n v="8"/>
    <n v="1"/>
    <n v="5"/>
    <n v="17"/>
    <s v="PS"/>
  </r>
  <r>
    <n v="21"/>
    <x v="3"/>
    <n v="5"/>
    <x v="1"/>
    <n v="17"/>
    <x v="109"/>
    <d v="1899-12-30T09:56:00"/>
    <x v="16"/>
    <s v="Browns Slough Site 7 inlet left tidal channel"/>
    <s v="Gordon Estuary"/>
    <n v="1"/>
    <x v="3"/>
    <s v="Wild"/>
    <x v="1"/>
    <n v="9"/>
    <n v="1"/>
    <n v="5"/>
    <n v="144"/>
    <s v="PS"/>
  </r>
  <r>
    <n v="21"/>
    <x v="3"/>
    <n v="5"/>
    <x v="1"/>
    <n v="17"/>
    <x v="109"/>
    <d v="1899-12-30T12:25:00"/>
    <x v="21"/>
    <s v="Site 5 main channel half way up"/>
    <s v="Gordon Estuary"/>
    <n v="1"/>
    <x v="0"/>
    <s v="Wild"/>
    <x v="0"/>
    <n v="3"/>
    <n v="1"/>
    <n v="2"/>
    <n v="925"/>
    <s v="PS"/>
  </r>
  <r>
    <n v="21"/>
    <x v="3"/>
    <n v="5"/>
    <x v="1"/>
    <n v="17"/>
    <x v="109"/>
    <d v="1899-12-30T12:25:00"/>
    <x v="21"/>
    <s v="Site 5 main channel half way up"/>
    <s v="Gordon Estuary"/>
    <n v="1"/>
    <x v="2"/>
    <s v="Wild"/>
    <x v="1"/>
    <n v="8"/>
    <n v="1"/>
    <n v="5"/>
    <n v="111"/>
    <s v="PS"/>
  </r>
  <r>
    <n v="21"/>
    <x v="3"/>
    <n v="5"/>
    <x v="1"/>
    <n v="17"/>
    <x v="109"/>
    <d v="1899-12-30T12:25:00"/>
    <x v="21"/>
    <s v="Site 5 main channel half way up"/>
    <s v="Gordon Estuary"/>
    <n v="1"/>
    <x v="3"/>
    <s v="Wild"/>
    <x v="1"/>
    <n v="9"/>
    <n v="1"/>
    <n v="5"/>
    <n v="403"/>
    <s v="PS"/>
  </r>
  <r>
    <n v="21"/>
    <x v="3"/>
    <n v="5"/>
    <x v="1"/>
    <n v="17"/>
    <x v="109"/>
    <d v="1899-12-30T13:15:00"/>
    <x v="22"/>
    <s v="Site 5 main channel where stump sland channel comes in"/>
    <s v="Gordon Estuary"/>
    <n v="1"/>
    <x v="0"/>
    <s v="Wild"/>
    <x v="0"/>
    <n v="3"/>
    <n v="1"/>
    <n v="2"/>
    <n v="638"/>
    <s v="PS"/>
  </r>
  <r>
    <n v="21"/>
    <x v="3"/>
    <n v="5"/>
    <x v="1"/>
    <n v="17"/>
    <x v="109"/>
    <d v="1899-12-30T13:15:00"/>
    <x v="22"/>
    <s v="Site 5 main channel where stump sland channel comes in"/>
    <s v="Gordon Estuary"/>
    <n v="1"/>
    <x v="2"/>
    <s v="Wild"/>
    <x v="1"/>
    <n v="8"/>
    <n v="1"/>
    <n v="5"/>
    <n v="2"/>
    <s v="PS"/>
  </r>
  <r>
    <n v="21"/>
    <x v="3"/>
    <n v="5"/>
    <x v="1"/>
    <n v="17"/>
    <x v="109"/>
    <d v="1899-12-30T13:15:00"/>
    <x v="22"/>
    <s v="Site 5 main channel where stump sland channel comes in"/>
    <s v="Gordon Estuary"/>
    <n v="1"/>
    <x v="3"/>
    <s v="Wild"/>
    <x v="1"/>
    <n v="9"/>
    <n v="1"/>
    <n v="5"/>
    <n v="580"/>
    <s v="PS"/>
  </r>
  <r>
    <n v="21"/>
    <x v="3"/>
    <n v="5"/>
    <x v="1"/>
    <n v="17"/>
    <x v="109"/>
    <d v="1899-12-30T14:00:00"/>
    <x v="35"/>
    <s v="Gravel bar on Gordon at Site 1"/>
    <s v="Gordon Estuary"/>
    <n v="1"/>
    <x v="0"/>
    <s v="Wild"/>
    <x v="0"/>
    <n v="3"/>
    <n v="1"/>
    <n v="2"/>
    <n v="1"/>
    <s v="BS"/>
  </r>
  <r>
    <n v="21"/>
    <x v="3"/>
    <n v="5"/>
    <x v="1"/>
    <n v="17"/>
    <x v="109"/>
    <d v="1899-12-30T14:30:00"/>
    <x v="30"/>
    <s v="Gordon R. Site 1, Channel A at Gordon R."/>
    <s v="Gordon Estuary"/>
    <n v="1"/>
    <x v="0"/>
    <s v="Wild"/>
    <x v="0"/>
    <n v="3"/>
    <n v="1"/>
    <n v="2"/>
    <n v="107"/>
    <s v="PS"/>
  </r>
  <r>
    <n v="21"/>
    <x v="3"/>
    <n v="5"/>
    <x v="1"/>
    <n v="17"/>
    <x v="109"/>
    <d v="1899-12-30T14:30:00"/>
    <x v="30"/>
    <s v="Gordon R. Site 1, Channel A at Gordon R."/>
    <s v="Gordon Estuary"/>
    <n v="1"/>
    <x v="2"/>
    <s v="Wild"/>
    <x v="1"/>
    <n v="8"/>
    <n v="1"/>
    <n v="5"/>
    <n v="4"/>
    <s v="PS"/>
  </r>
  <r>
    <n v="21"/>
    <x v="3"/>
    <n v="5"/>
    <x v="1"/>
    <n v="17"/>
    <x v="109"/>
    <d v="1899-12-30T14:30:00"/>
    <x v="30"/>
    <s v="Gordon R. Site 1, Channel A at Gordon R."/>
    <s v="Gordon Estuary"/>
    <n v="1"/>
    <x v="3"/>
    <s v="Wild"/>
    <x v="1"/>
    <n v="9"/>
    <n v="1"/>
    <n v="5"/>
    <n v="162"/>
    <s v="PS"/>
  </r>
  <r>
    <n v="21"/>
    <x v="3"/>
    <n v="5"/>
    <x v="1"/>
    <n v="17"/>
    <x v="109"/>
    <d v="1899-12-30T14:55:00"/>
    <x v="30"/>
    <s v="Gordon R. Site 1, Channel A at Gordon R."/>
    <s v="Gordon Estuary"/>
    <n v="1"/>
    <x v="0"/>
    <s v="Wild"/>
    <x v="0"/>
    <n v="3"/>
    <n v="1"/>
    <n v="2"/>
    <n v="2"/>
    <s v="PS"/>
  </r>
  <r>
    <n v="21"/>
    <x v="3"/>
    <n v="5"/>
    <x v="1"/>
    <n v="17"/>
    <x v="109"/>
    <d v="1899-12-30T14:55:00"/>
    <x v="30"/>
    <s v="Gordon R. Site 1, Channel A at Gordon R."/>
    <s v="Gordon Estuary"/>
    <n v="1"/>
    <x v="3"/>
    <s v="Wild"/>
    <x v="1"/>
    <n v="9"/>
    <n v="1"/>
    <n v="5"/>
    <n v="3"/>
    <s v="PS"/>
  </r>
  <r>
    <n v="21"/>
    <x v="3"/>
    <n v="5"/>
    <x v="1"/>
    <n v="17"/>
    <x v="109"/>
    <d v="1899-12-30T15:00:00"/>
    <x v="33"/>
    <s v="Gordon R. Site 1, Channel A 250 m in"/>
    <s v="Gordon Estuary"/>
    <n v="1"/>
    <x v="0"/>
    <s v="Wild"/>
    <x v="0"/>
    <n v="3"/>
    <n v="1"/>
    <n v="2"/>
    <n v="15"/>
    <s v="PS"/>
  </r>
  <r>
    <n v="21"/>
    <x v="3"/>
    <n v="5"/>
    <x v="1"/>
    <n v="17"/>
    <x v="109"/>
    <d v="1899-12-30T15:00:00"/>
    <x v="33"/>
    <s v="Gordon R. Site 1, Channel A 250 m in"/>
    <s v="Gordon Estuary"/>
    <n v="1"/>
    <x v="2"/>
    <s v="Wild"/>
    <x v="1"/>
    <n v="8"/>
    <n v="1"/>
    <n v="5"/>
    <n v="1"/>
    <s v="PS"/>
  </r>
  <r>
    <n v="21"/>
    <x v="3"/>
    <n v="5"/>
    <x v="1"/>
    <n v="17"/>
    <x v="109"/>
    <d v="1899-12-30T15:00:00"/>
    <x v="33"/>
    <s v="Gordon R. Site 1, Channel A 250 m in"/>
    <s v="Gordon Estuary"/>
    <n v="1"/>
    <x v="3"/>
    <s v="Wild"/>
    <x v="1"/>
    <n v="9"/>
    <n v="1"/>
    <n v="5"/>
    <n v="1"/>
    <s v="PS"/>
  </r>
  <r>
    <n v="21"/>
    <x v="3"/>
    <n v="5"/>
    <x v="1"/>
    <n v="17"/>
    <x v="109"/>
    <d v="1899-12-30T15:33:00"/>
    <x v="33"/>
    <s v="Gordon R. Site 1, Channel A 250 m in"/>
    <s v="Gordon Estuary"/>
    <n v="1"/>
    <x v="0"/>
    <s v="Wild"/>
    <x v="0"/>
    <n v="3"/>
    <n v="1"/>
    <n v="2"/>
    <n v="38"/>
    <s v="PS"/>
  </r>
  <r>
    <n v="21"/>
    <x v="3"/>
    <n v="5"/>
    <x v="1"/>
    <n v="17"/>
    <x v="109"/>
    <d v="1899-12-30T15:33:00"/>
    <x v="33"/>
    <s v="Gordon R. Site 1, Channel A 250 m in"/>
    <s v="Gordon Estuary"/>
    <n v="1"/>
    <x v="2"/>
    <s v="Wild"/>
    <x v="1"/>
    <n v="8"/>
    <n v="1"/>
    <n v="5"/>
    <n v="1"/>
    <s v="PS"/>
  </r>
  <r>
    <n v="21"/>
    <x v="3"/>
    <n v="5"/>
    <x v="1"/>
    <n v="17"/>
    <x v="109"/>
    <d v="1899-12-30T15:33:00"/>
    <x v="33"/>
    <s v="Gordon R. Site 1, Channel A 250 m in"/>
    <s v="Gordon Estuary"/>
    <n v="1"/>
    <x v="3"/>
    <s v="Wild"/>
    <x v="1"/>
    <n v="9"/>
    <n v="1"/>
    <n v="5"/>
    <n v="3"/>
    <s v="PS"/>
  </r>
  <r>
    <n v="21"/>
    <x v="3"/>
    <n v="5"/>
    <x v="1"/>
    <n v="17"/>
    <x v="109"/>
    <d v="1899-12-30T16:05:00"/>
    <x v="0"/>
    <s v="Pacheedah Shores Boat Ramp"/>
    <s v="Gordon Estuary"/>
    <n v="1"/>
    <x v="2"/>
    <s v="Wild"/>
    <x v="1"/>
    <n v="8"/>
    <n v="1"/>
    <n v="5"/>
    <n v="11"/>
    <s v="BS"/>
  </r>
  <r>
    <n v="21"/>
    <x v="3"/>
    <n v="5"/>
    <x v="1"/>
    <n v="17"/>
    <x v="109"/>
    <d v="1899-12-30T16:05:00"/>
    <x v="0"/>
    <s v="Pacheedah Shores Boat Ramp"/>
    <s v="Gordon Estuary"/>
    <n v="1"/>
    <x v="3"/>
    <s v="Wild"/>
    <x v="1"/>
    <n v="9"/>
    <n v="1"/>
    <n v="5"/>
    <n v="35"/>
    <s v="BS"/>
  </r>
  <r>
    <n v="21"/>
    <x v="3"/>
    <n v="5"/>
    <x v="1"/>
    <n v="17"/>
    <x v="109"/>
    <d v="1899-12-30T16:05:00"/>
    <x v="0"/>
    <s v="Pacheedah Shores Boat Ramp"/>
    <s v="Gordon Estuary"/>
    <n v="1"/>
    <x v="4"/>
    <s v="Wild"/>
    <x v="2"/>
    <n v="18"/>
    <n v="1"/>
    <n v="4"/>
    <n v="8"/>
    <s v="BS"/>
  </r>
  <r>
    <n v="21"/>
    <x v="3"/>
    <n v="5"/>
    <x v="1"/>
    <n v="17"/>
    <x v="109"/>
    <d v="1899-12-30T16:05:00"/>
    <x v="0"/>
    <s v="Pacheedah Shores Boat Ramp"/>
    <s v="Gordon Estuary"/>
    <n v="1"/>
    <x v="5"/>
    <s v="Wild"/>
    <x v="2"/>
    <n v="15"/>
    <n v="1"/>
    <n v="4"/>
    <n v="7"/>
    <s v="BS"/>
  </r>
  <r>
    <n v="21"/>
    <x v="3"/>
    <n v="5"/>
    <x v="1"/>
    <n v="17"/>
    <x v="109"/>
    <d v="1899-12-30T16:05:00"/>
    <x v="0"/>
    <s v="Pacheedah Shores Boat Ramp"/>
    <s v="Gordon Estuary"/>
    <n v="1"/>
    <x v="6"/>
    <s v="Wild"/>
    <x v="2"/>
    <n v="11"/>
    <n v="1"/>
    <n v="4"/>
    <n v="1"/>
    <s v="BS"/>
  </r>
  <r>
    <n v="21"/>
    <x v="3"/>
    <n v="5"/>
    <x v="1"/>
    <n v="17"/>
    <x v="109"/>
    <d v="1899-12-30T16:20:00"/>
    <x v="9"/>
    <s v="Q Jeff (right bank opposite N. Arm confl.)"/>
    <s v="Gordon Estuary"/>
    <n v="1"/>
    <x v="2"/>
    <s v="Wild"/>
    <x v="1"/>
    <n v="8"/>
    <n v="1"/>
    <n v="5"/>
    <n v="5"/>
    <s v="BS"/>
  </r>
  <r>
    <n v="21"/>
    <x v="3"/>
    <n v="5"/>
    <x v="1"/>
    <n v="17"/>
    <x v="109"/>
    <d v="1899-12-30T16:20:00"/>
    <x v="9"/>
    <s v="Q Jeff (right bank opposite N. Arm confl.)"/>
    <s v="Gordon Estuary"/>
    <n v="1"/>
    <x v="3"/>
    <s v="Wild"/>
    <x v="1"/>
    <n v="9"/>
    <n v="1"/>
    <n v="5"/>
    <n v="25"/>
    <s v="BS"/>
  </r>
  <r>
    <n v="21"/>
    <x v="3"/>
    <n v="5"/>
    <x v="1"/>
    <n v="17"/>
    <x v="109"/>
    <d v="1899-12-30T16:20:00"/>
    <x v="9"/>
    <s v="Q Jeff (right bank opposite N. Arm confl.)"/>
    <s v="Gordon Estuary"/>
    <n v="1"/>
    <x v="4"/>
    <s v="Wild"/>
    <x v="2"/>
    <n v="18"/>
    <n v="1"/>
    <n v="4"/>
    <n v="10"/>
    <s v="BS"/>
  </r>
  <r>
    <n v="21"/>
    <x v="3"/>
    <n v="5"/>
    <x v="1"/>
    <n v="17"/>
    <x v="109"/>
    <d v="1899-12-30T16:20:00"/>
    <x v="9"/>
    <s v="Q Jeff (right bank opposite N. Arm confl.)"/>
    <s v="Gordon Estuary"/>
    <n v="1"/>
    <x v="5"/>
    <s v="Wild"/>
    <x v="2"/>
    <n v="15"/>
    <n v="1"/>
    <n v="4"/>
    <n v="4"/>
    <s v="BS"/>
  </r>
  <r>
    <n v="21"/>
    <x v="3"/>
    <n v="5"/>
    <x v="1"/>
    <n v="17"/>
    <x v="109"/>
    <d v="1899-12-30T16:20:00"/>
    <x v="9"/>
    <s v="Q Jeff (right bank opposite N. Arm confl.)"/>
    <s v="Gordon Estuary"/>
    <n v="1"/>
    <x v="1"/>
    <s v="Wild"/>
    <x v="0"/>
    <n v="2"/>
    <n v="1"/>
    <n v="2"/>
    <n v="2"/>
    <s v="BS"/>
  </r>
  <r>
    <n v="21"/>
    <x v="3"/>
    <n v="5"/>
    <x v="1"/>
    <n v="17"/>
    <x v="109"/>
    <d v="1899-12-30T16:20:00"/>
    <x v="9"/>
    <s v="Q Jeff (right bank opposite N. Arm confl.)"/>
    <s v="Gordon Estuary"/>
    <n v="1"/>
    <x v="0"/>
    <s v="Wild"/>
    <x v="0"/>
    <n v="3"/>
    <n v="1"/>
    <n v="2"/>
    <n v="1"/>
    <s v="BS"/>
  </r>
  <r>
    <n v="22"/>
    <x v="3"/>
    <n v="5"/>
    <x v="1"/>
    <n v="22"/>
    <x v="110"/>
    <d v="1899-12-30T11:45:00"/>
    <x v="10"/>
    <s v="Q Helen, top of Island Road"/>
    <s v="San Juan Estuary"/>
    <n v="1"/>
    <x v="0"/>
    <s v="Wild"/>
    <x v="0"/>
    <n v="3"/>
    <n v="1"/>
    <n v="2"/>
    <n v="1"/>
    <s v="BS"/>
  </r>
  <r>
    <n v="22"/>
    <x v="3"/>
    <n v="5"/>
    <x v="1"/>
    <n v="24"/>
    <x v="111"/>
    <d v="1899-12-30T10:09:00"/>
    <x v="10"/>
    <s v="Q Helen, top of Island Road"/>
    <s v="San Juan Estuary"/>
    <n v="1"/>
    <x v="2"/>
    <s v="Wild"/>
    <x v="1"/>
    <n v="8"/>
    <n v="1"/>
    <n v="5"/>
    <n v="7"/>
    <s v="BS"/>
  </r>
  <r>
    <n v="22"/>
    <x v="3"/>
    <n v="5"/>
    <x v="1"/>
    <n v="24"/>
    <x v="111"/>
    <d v="1899-12-30T10:09:00"/>
    <x v="10"/>
    <s v="Q Helen, top of Island Road"/>
    <s v="San Juan Estuary"/>
    <n v="1"/>
    <x v="6"/>
    <s v="Wild"/>
    <x v="2"/>
    <n v="11"/>
    <n v="1"/>
    <n v="4"/>
    <n v="5"/>
    <s v="BS"/>
  </r>
  <r>
    <n v="22"/>
    <x v="3"/>
    <n v="5"/>
    <x v="1"/>
    <n v="24"/>
    <x v="111"/>
    <d v="1899-12-30T10:40:00"/>
    <x v="15"/>
    <s v="Q07, Central/South Arm confluence"/>
    <s v="San Juan Estuary"/>
    <n v="1"/>
    <x v="0"/>
    <s v="Wild"/>
    <x v="0"/>
    <n v="3"/>
    <n v="1"/>
    <n v="2"/>
    <n v="1"/>
    <s v="BS"/>
  </r>
  <r>
    <n v="22"/>
    <x v="3"/>
    <n v="5"/>
    <x v="1"/>
    <n v="24"/>
    <x v="111"/>
    <d v="1899-12-30T10:40:00"/>
    <x v="15"/>
    <s v="Q07, Central/South Arm confluence"/>
    <s v="San Juan Estuary"/>
    <n v="1"/>
    <x v="2"/>
    <s v="Wild"/>
    <x v="1"/>
    <n v="8"/>
    <n v="1"/>
    <n v="5"/>
    <n v="17"/>
    <s v="BS"/>
  </r>
  <r>
    <n v="22"/>
    <x v="3"/>
    <n v="5"/>
    <x v="1"/>
    <n v="24"/>
    <x v="111"/>
    <d v="1899-12-30T10:40:00"/>
    <x v="15"/>
    <s v="Q07, Central/South Arm confluence"/>
    <s v="San Juan Estuary"/>
    <n v="1"/>
    <x v="3"/>
    <s v="Wild"/>
    <x v="1"/>
    <n v="9"/>
    <n v="1"/>
    <n v="5"/>
    <n v="1"/>
    <s v="BS"/>
  </r>
  <r>
    <n v="22"/>
    <x v="3"/>
    <n v="5"/>
    <x v="1"/>
    <n v="24"/>
    <x v="111"/>
    <d v="1899-12-30T10:40:00"/>
    <x v="15"/>
    <s v="Q07, Central/South Arm confluence"/>
    <s v="San Juan Estuary"/>
    <n v="1"/>
    <x v="6"/>
    <s v="Wild"/>
    <x v="2"/>
    <n v="11"/>
    <n v="1"/>
    <n v="4"/>
    <n v="2"/>
    <s v="BS"/>
  </r>
  <r>
    <n v="22"/>
    <x v="3"/>
    <n v="5"/>
    <x v="1"/>
    <n v="24"/>
    <x v="111"/>
    <d v="1899-12-30T11:10:00"/>
    <x v="2"/>
    <s v="South Arm SJ (Old Mill)"/>
    <s v="San Juan Estuary"/>
    <n v="1"/>
    <x v="2"/>
    <s v="Wild"/>
    <x v="1"/>
    <n v="8"/>
    <n v="1"/>
    <n v="5"/>
    <n v="52"/>
    <s v="BS"/>
  </r>
  <r>
    <n v="22"/>
    <x v="3"/>
    <n v="5"/>
    <x v="1"/>
    <n v="24"/>
    <x v="111"/>
    <d v="1899-12-30T11:10:00"/>
    <x v="2"/>
    <s v="South Arm SJ (Old Mill)"/>
    <s v="San Juan Estuary"/>
    <n v="1"/>
    <x v="3"/>
    <s v="Wild"/>
    <x v="1"/>
    <n v="9"/>
    <n v="1"/>
    <n v="5"/>
    <n v="145"/>
    <s v="BS"/>
  </r>
  <r>
    <n v="22"/>
    <x v="3"/>
    <n v="5"/>
    <x v="1"/>
    <n v="24"/>
    <x v="111"/>
    <d v="1899-12-30T11:10:00"/>
    <x v="2"/>
    <s v="South Arm SJ (Old Mill)"/>
    <s v="San Juan Estuary"/>
    <n v="1"/>
    <x v="6"/>
    <s v="Wild"/>
    <x v="2"/>
    <n v="11"/>
    <n v="1"/>
    <n v="4"/>
    <n v="6"/>
    <s v="BS"/>
  </r>
  <r>
    <n v="22"/>
    <x v="3"/>
    <n v="5"/>
    <x v="1"/>
    <n v="24"/>
    <x v="111"/>
    <d v="1899-12-30T11:10:00"/>
    <x v="2"/>
    <s v="South Arm SJ (Old Mill)"/>
    <s v="San Juan Estuary"/>
    <n v="1"/>
    <x v="0"/>
    <s v="Wild"/>
    <x v="0"/>
    <n v="3"/>
    <n v="1"/>
    <n v="2"/>
    <n v="14"/>
    <s v="BS"/>
  </r>
  <r>
    <n v="22"/>
    <x v="3"/>
    <n v="5"/>
    <x v="1"/>
    <n v="24"/>
    <x v="111"/>
    <d v="1899-12-30T11:10:00"/>
    <x v="2"/>
    <s v="South Arm SJ (Old Mill)"/>
    <s v="San Juan Estuary"/>
    <n v="1"/>
    <x v="9"/>
    <s v="Wild"/>
    <x v="0"/>
    <n v="5"/>
    <n v="1"/>
    <n v="2"/>
    <n v="5"/>
    <s v="BS"/>
  </r>
  <r>
    <n v="22"/>
    <x v="3"/>
    <n v="5"/>
    <x v="1"/>
    <n v="24"/>
    <x v="111"/>
    <d v="1899-12-30T11:50:00"/>
    <x v="18"/>
    <s v="Inside Site 7 inlet on south side"/>
    <s v="Gordon Estuary"/>
    <n v="1"/>
    <x v="1"/>
    <s v="Wild"/>
    <x v="0"/>
    <n v="2"/>
    <n v="1"/>
    <n v="2"/>
    <n v="3"/>
    <s v="BS"/>
  </r>
  <r>
    <n v="22"/>
    <x v="3"/>
    <n v="5"/>
    <x v="1"/>
    <n v="24"/>
    <x v="111"/>
    <d v="1899-12-30T11:50:00"/>
    <x v="18"/>
    <s v="Inside Site 7 inlet on south side"/>
    <s v="Gordon Estuary"/>
    <n v="1"/>
    <x v="0"/>
    <s v="Wild"/>
    <x v="0"/>
    <n v="3"/>
    <n v="1"/>
    <n v="2"/>
    <n v="261"/>
    <s v="BS"/>
  </r>
  <r>
    <n v="22"/>
    <x v="3"/>
    <n v="5"/>
    <x v="1"/>
    <n v="24"/>
    <x v="111"/>
    <d v="1899-12-30T11:50:00"/>
    <x v="18"/>
    <s v="Inside Site 7 inlet on south side"/>
    <s v="Gordon Estuary"/>
    <n v="1"/>
    <x v="9"/>
    <s v="Wild"/>
    <x v="0"/>
    <n v="5"/>
    <n v="1"/>
    <n v="2"/>
    <n v="4"/>
    <s v="BS"/>
  </r>
  <r>
    <n v="22"/>
    <x v="3"/>
    <n v="5"/>
    <x v="1"/>
    <n v="24"/>
    <x v="111"/>
    <d v="1899-12-30T11:50:00"/>
    <x v="18"/>
    <s v="Inside Site 7 inlet on south side"/>
    <s v="Gordon Estuary"/>
    <n v="1"/>
    <x v="2"/>
    <s v="Wild"/>
    <x v="1"/>
    <n v="8"/>
    <n v="1"/>
    <n v="5"/>
    <n v="11"/>
    <s v="BS"/>
  </r>
  <r>
    <n v="22"/>
    <x v="3"/>
    <n v="5"/>
    <x v="1"/>
    <n v="24"/>
    <x v="111"/>
    <d v="1899-12-30T11:50:00"/>
    <x v="18"/>
    <s v="Inside Site 7 inlet on south side"/>
    <s v="Gordon Estuary"/>
    <n v="1"/>
    <x v="5"/>
    <s v="Wild"/>
    <x v="2"/>
    <n v="15"/>
    <n v="1"/>
    <n v="4"/>
    <n v="1"/>
    <s v="BS"/>
  </r>
  <r>
    <n v="22"/>
    <x v="3"/>
    <n v="5"/>
    <x v="1"/>
    <n v="24"/>
    <x v="111"/>
    <d v="1899-12-30T14:05:00"/>
    <x v="25"/>
    <s v="Site 6, just upstream of bridge"/>
    <s v="Gordon Estuary"/>
    <n v="1"/>
    <x v="2"/>
    <s v="Wild"/>
    <x v="1"/>
    <n v="8"/>
    <n v="1"/>
    <n v="5"/>
    <n v="6"/>
    <s v="PS"/>
  </r>
  <r>
    <n v="22"/>
    <x v="3"/>
    <n v="5"/>
    <x v="1"/>
    <n v="24"/>
    <x v="111"/>
    <d v="1899-12-30T14:05:00"/>
    <x v="25"/>
    <s v="Site 6, just upstream of bridge"/>
    <s v="Gordon Estuary"/>
    <n v="1"/>
    <x v="3"/>
    <s v="Wild"/>
    <x v="1"/>
    <n v="9"/>
    <n v="1"/>
    <n v="5"/>
    <n v="94"/>
    <s v="PS"/>
  </r>
  <r>
    <n v="22"/>
    <x v="3"/>
    <n v="5"/>
    <x v="1"/>
    <n v="24"/>
    <x v="111"/>
    <d v="1899-12-30T14:05:00"/>
    <x v="25"/>
    <s v="Site 6, just upstream of bridge"/>
    <s v="Gordon Estuary"/>
    <n v="1"/>
    <x v="0"/>
    <s v="Wild"/>
    <x v="0"/>
    <n v="3"/>
    <n v="1"/>
    <n v="2"/>
    <n v="49"/>
    <s v="PS"/>
  </r>
  <r>
    <n v="22"/>
    <x v="3"/>
    <n v="5"/>
    <x v="1"/>
    <n v="24"/>
    <x v="111"/>
    <d v="1899-12-30T14:45:00"/>
    <x v="36"/>
    <s v="Site 6, straight channel"/>
    <s v="Gordon Estuary"/>
    <n v="1"/>
    <x v="0"/>
    <s v="Wild"/>
    <x v="0"/>
    <n v="3"/>
    <n v="1"/>
    <n v="2"/>
    <n v="38"/>
    <s v="PS"/>
  </r>
  <r>
    <n v="22"/>
    <x v="3"/>
    <n v="5"/>
    <x v="1"/>
    <n v="24"/>
    <x v="111"/>
    <d v="1899-12-30T14:45:00"/>
    <x v="36"/>
    <s v="Site 6, straight channel"/>
    <s v="Gordon Estuary"/>
    <n v="1"/>
    <x v="2"/>
    <s v="Wild"/>
    <x v="1"/>
    <n v="8"/>
    <n v="1"/>
    <n v="5"/>
    <n v="1"/>
    <s v="PS"/>
  </r>
  <r>
    <n v="22"/>
    <x v="3"/>
    <n v="5"/>
    <x v="1"/>
    <n v="24"/>
    <x v="111"/>
    <d v="1899-12-30T14:45:00"/>
    <x v="36"/>
    <s v="Site 6, straight channel"/>
    <s v="Gordon Estuary"/>
    <n v="1"/>
    <x v="3"/>
    <s v="Wild"/>
    <x v="1"/>
    <n v="9"/>
    <n v="1"/>
    <n v="5"/>
    <n v="1"/>
    <s v="PS"/>
  </r>
  <r>
    <n v="22"/>
    <x v="3"/>
    <n v="5"/>
    <x v="1"/>
    <n v="24"/>
    <x v="111"/>
    <d v="1899-12-30T15:11:00"/>
    <x v="26"/>
    <s v="Site 6, at upper logger station"/>
    <s v="Gordon Estuary"/>
    <n v="1"/>
    <x v="0"/>
    <s v="Wild"/>
    <x v="0"/>
    <n v="3"/>
    <n v="1"/>
    <n v="2"/>
    <n v="37"/>
    <s v="PS"/>
  </r>
  <r>
    <n v="22"/>
    <x v="3"/>
    <n v="5"/>
    <x v="1"/>
    <n v="24"/>
    <x v="111"/>
    <d v="1899-12-30T15:11:00"/>
    <x v="26"/>
    <s v="Site 6, at upper logger station"/>
    <s v="Gordon Estuary"/>
    <n v="1"/>
    <x v="2"/>
    <s v="Wild"/>
    <x v="1"/>
    <n v="8"/>
    <n v="1"/>
    <n v="5"/>
    <n v="4"/>
    <s v="PS"/>
  </r>
  <r>
    <n v="22"/>
    <x v="3"/>
    <n v="5"/>
    <x v="1"/>
    <n v="24"/>
    <x v="111"/>
    <d v="1899-12-30T15:11:00"/>
    <x v="26"/>
    <s v="Site 6, at upper logger station"/>
    <s v="Gordon Estuary"/>
    <n v="1"/>
    <x v="3"/>
    <s v="Wild"/>
    <x v="1"/>
    <n v="9"/>
    <n v="1"/>
    <n v="5"/>
    <n v="6"/>
    <s v="PS"/>
  </r>
  <r>
    <n v="22"/>
    <x v="3"/>
    <n v="5"/>
    <x v="1"/>
    <n v="25"/>
    <x v="112"/>
    <d v="1899-12-30T09:42:00"/>
    <x v="35"/>
    <s v="Gravel bar on Gordon at Site 1"/>
    <s v="Gordon Estuary"/>
    <n v="1"/>
    <x v="0"/>
    <s v="Wild"/>
    <x v="0"/>
    <n v="3"/>
    <n v="1"/>
    <n v="2"/>
    <n v="41"/>
    <s v="BS"/>
  </r>
  <r>
    <n v="22"/>
    <x v="3"/>
    <n v="5"/>
    <x v="1"/>
    <n v="25"/>
    <x v="112"/>
    <d v="1899-12-30T09:42:00"/>
    <x v="35"/>
    <s v="Gravel bar on Gordon at Site 1"/>
    <s v="Gordon Estuary"/>
    <n v="1"/>
    <x v="2"/>
    <s v="Wild"/>
    <x v="1"/>
    <n v="8"/>
    <n v="1"/>
    <n v="5"/>
    <n v="37"/>
    <s v="BS"/>
  </r>
  <r>
    <n v="22"/>
    <x v="3"/>
    <n v="5"/>
    <x v="1"/>
    <n v="25"/>
    <x v="112"/>
    <d v="1899-12-30T10:12:00"/>
    <x v="30"/>
    <s v="Gordon R. Site 1, Channel A at Gordon R."/>
    <s v="Gordon Estuary"/>
    <n v="1"/>
    <x v="0"/>
    <s v="Wild"/>
    <x v="0"/>
    <n v="3"/>
    <n v="1"/>
    <n v="2"/>
    <n v="143"/>
    <s v="PS"/>
  </r>
  <r>
    <n v="22"/>
    <x v="3"/>
    <n v="5"/>
    <x v="1"/>
    <n v="25"/>
    <x v="112"/>
    <d v="1899-12-30T10:12:00"/>
    <x v="30"/>
    <s v="Gordon R. Site 1, Channel A at Gordon R."/>
    <s v="Gordon Estuary"/>
    <n v="1"/>
    <x v="2"/>
    <s v="Wild"/>
    <x v="1"/>
    <n v="8"/>
    <n v="1"/>
    <n v="5"/>
    <n v="8"/>
    <s v="PS"/>
  </r>
  <r>
    <n v="22"/>
    <x v="3"/>
    <n v="5"/>
    <x v="1"/>
    <n v="25"/>
    <x v="112"/>
    <d v="1899-12-30T10:12:00"/>
    <x v="30"/>
    <s v="Gordon R. Site 1, Channel A at Gordon R."/>
    <s v="Gordon Estuary"/>
    <n v="1"/>
    <x v="3"/>
    <s v="Wild"/>
    <x v="1"/>
    <n v="9"/>
    <n v="1"/>
    <n v="5"/>
    <n v="188"/>
    <s v="PS"/>
  </r>
  <r>
    <n v="22"/>
    <x v="3"/>
    <n v="5"/>
    <x v="1"/>
    <n v="25"/>
    <x v="112"/>
    <d v="1899-12-30T10:59:00"/>
    <x v="31"/>
    <s v="Gordon R. Site 1, Channel B at Gordon R."/>
    <s v="Gordon Estuary"/>
    <n v="1"/>
    <x v="0"/>
    <s v="Wild"/>
    <x v="0"/>
    <n v="3"/>
    <n v="1"/>
    <n v="2"/>
    <n v="4"/>
    <s v="PS"/>
  </r>
  <r>
    <n v="22"/>
    <x v="3"/>
    <n v="5"/>
    <x v="1"/>
    <n v="25"/>
    <x v="112"/>
    <d v="1899-12-30T11:04:00"/>
    <x v="33"/>
    <s v="Gordon R. Site 1, Channel A 250 m in"/>
    <s v="Gordon Estuary"/>
    <n v="1"/>
    <x v="0"/>
    <s v="Wild"/>
    <x v="0"/>
    <n v="3"/>
    <n v="1"/>
    <n v="2"/>
    <n v="126"/>
    <s v="PS"/>
  </r>
  <r>
    <n v="22"/>
    <x v="3"/>
    <n v="5"/>
    <x v="1"/>
    <n v="25"/>
    <x v="112"/>
    <d v="1899-12-30T11:04:00"/>
    <x v="33"/>
    <s v="Gordon R. Site 1, Channel A 250 m in"/>
    <s v="Gordon Estuary"/>
    <n v="1"/>
    <x v="1"/>
    <s v="Wild"/>
    <x v="0"/>
    <n v="2"/>
    <n v="1"/>
    <n v="2"/>
    <n v="1"/>
    <s v="PS"/>
  </r>
  <r>
    <n v="22"/>
    <x v="3"/>
    <n v="5"/>
    <x v="1"/>
    <n v="25"/>
    <x v="112"/>
    <d v="1899-12-30T11:31:00"/>
    <x v="30"/>
    <s v="Gordon R. Site 1, Channel A at Gordon R."/>
    <s v="Gordon Estuary"/>
    <n v="1"/>
    <x v="0"/>
    <s v="Wild"/>
    <x v="0"/>
    <n v="3"/>
    <n v="1"/>
    <n v="2"/>
    <n v="19"/>
    <s v="PS"/>
  </r>
  <r>
    <n v="22"/>
    <x v="3"/>
    <n v="5"/>
    <x v="1"/>
    <n v="25"/>
    <x v="112"/>
    <d v="1899-12-30T11:31:00"/>
    <x v="30"/>
    <s v="Gordon R. Site 1, Channel A at Gordon R."/>
    <s v="Gordon Estuary"/>
    <n v="1"/>
    <x v="2"/>
    <s v="Wild"/>
    <x v="1"/>
    <n v="8"/>
    <n v="1"/>
    <n v="5"/>
    <n v="10"/>
    <s v="PS"/>
  </r>
  <r>
    <n v="22"/>
    <x v="3"/>
    <n v="5"/>
    <x v="1"/>
    <n v="25"/>
    <x v="112"/>
    <d v="1899-12-30T11:31:00"/>
    <x v="30"/>
    <s v="Gordon R. Site 1, Channel A at Gordon R."/>
    <s v="Gordon Estuary"/>
    <n v="1"/>
    <x v="3"/>
    <s v="Wild"/>
    <x v="1"/>
    <n v="9"/>
    <n v="1"/>
    <n v="5"/>
    <n v="27"/>
    <s v="PS"/>
  </r>
  <r>
    <n v="22"/>
    <x v="3"/>
    <n v="5"/>
    <x v="1"/>
    <n v="25"/>
    <x v="112"/>
    <d v="1899-12-30T15:16:00"/>
    <x v="20"/>
    <s v="On point at confluence of N. Arm and Brown's Slough"/>
    <s v="Gordon Estuary"/>
    <n v="1"/>
    <x v="0"/>
    <s v="Wild"/>
    <x v="0"/>
    <n v="3"/>
    <n v="1"/>
    <n v="2"/>
    <n v="1"/>
    <s v="BS"/>
  </r>
  <r>
    <n v="22"/>
    <x v="3"/>
    <n v="5"/>
    <x v="1"/>
    <n v="25"/>
    <x v="112"/>
    <d v="1899-12-30T15:16:00"/>
    <x v="20"/>
    <s v="On point at confluence of N. Arm and Brown's Slough"/>
    <s v="Gordon Estuary"/>
    <n v="1"/>
    <x v="9"/>
    <s v="Wild"/>
    <x v="0"/>
    <n v="5"/>
    <n v="1"/>
    <n v="2"/>
    <n v="1"/>
    <s v="BS"/>
  </r>
  <r>
    <n v="22"/>
    <x v="3"/>
    <n v="5"/>
    <x v="1"/>
    <n v="25"/>
    <x v="112"/>
    <d v="1899-12-30T15:16:00"/>
    <x v="20"/>
    <s v="On point at confluence of N. Arm and Brown's Slough"/>
    <s v="Gordon Estuary"/>
    <n v="1"/>
    <x v="2"/>
    <s v="Wild"/>
    <x v="1"/>
    <n v="8"/>
    <n v="1"/>
    <n v="5"/>
    <n v="5"/>
    <s v="BS"/>
  </r>
  <r>
    <n v="22"/>
    <x v="3"/>
    <n v="5"/>
    <x v="1"/>
    <n v="25"/>
    <x v="112"/>
    <d v="1899-12-30T15:16:00"/>
    <x v="20"/>
    <s v="On point at confluence of N. Arm and Brown's Slough"/>
    <s v="Gordon Estuary"/>
    <n v="1"/>
    <x v="3"/>
    <s v="Wild"/>
    <x v="1"/>
    <n v="9"/>
    <n v="1"/>
    <n v="5"/>
    <n v="4"/>
    <s v="BS"/>
  </r>
  <r>
    <n v="22"/>
    <x v="3"/>
    <n v="5"/>
    <x v="1"/>
    <n v="25"/>
    <x v="112"/>
    <d v="1899-12-30T15:16:00"/>
    <x v="20"/>
    <s v="On point at confluence of N. Arm and Brown's Slough"/>
    <s v="Gordon Estuary"/>
    <n v="1"/>
    <x v="4"/>
    <s v="Wild"/>
    <x v="2"/>
    <n v="18"/>
    <n v="1"/>
    <n v="4"/>
    <n v="3"/>
    <s v="BS"/>
  </r>
  <r>
    <n v="22"/>
    <x v="3"/>
    <n v="5"/>
    <x v="1"/>
    <n v="25"/>
    <x v="112"/>
    <d v="1899-12-30T15:16:00"/>
    <x v="20"/>
    <s v="On point at confluence of N. Arm and Brown's Slough"/>
    <s v="Gordon Estuary"/>
    <n v="1"/>
    <x v="5"/>
    <s v="Wild"/>
    <x v="2"/>
    <n v="15"/>
    <n v="1"/>
    <n v="4"/>
    <n v="2"/>
    <s v="BS"/>
  </r>
  <r>
    <n v="22"/>
    <x v="3"/>
    <n v="5"/>
    <x v="1"/>
    <n v="25"/>
    <x v="112"/>
    <d v="1899-12-30T15:16:00"/>
    <x v="20"/>
    <s v="On point at confluence of N. Arm and Brown's Slough"/>
    <s v="Gordon Estuary"/>
    <n v="1"/>
    <x v="6"/>
    <s v="Wild"/>
    <x v="2"/>
    <n v="11"/>
    <n v="1"/>
    <n v="4"/>
    <n v="5"/>
    <s v="BS"/>
  </r>
  <r>
    <n v="22"/>
    <x v="3"/>
    <n v="5"/>
    <x v="1"/>
    <n v="27"/>
    <x v="113"/>
    <d v="1899-12-30T10:53:00"/>
    <x v="15"/>
    <s v="Q07, Central/South Arm confluence"/>
    <s v="San Juan Estuary"/>
    <n v="1"/>
    <x v="0"/>
    <s v="Wild"/>
    <x v="0"/>
    <n v="3"/>
    <n v="1"/>
    <n v="2"/>
    <n v="18"/>
    <s v="BS"/>
  </r>
  <r>
    <n v="22"/>
    <x v="3"/>
    <n v="5"/>
    <x v="1"/>
    <n v="27"/>
    <x v="113"/>
    <d v="1899-12-30T10:53:00"/>
    <x v="15"/>
    <s v="Q07, Central/South Arm confluence"/>
    <s v="San Juan Estuary"/>
    <n v="1"/>
    <x v="9"/>
    <s v="Wild"/>
    <x v="0"/>
    <n v="5"/>
    <n v="1"/>
    <n v="2"/>
    <n v="17"/>
    <s v="BS"/>
  </r>
  <r>
    <n v="22"/>
    <x v="3"/>
    <n v="5"/>
    <x v="1"/>
    <n v="27"/>
    <x v="113"/>
    <d v="1899-12-30T10:53:00"/>
    <x v="15"/>
    <s v="Q07, Central/South Arm confluence"/>
    <s v="San Juan Estuary"/>
    <n v="1"/>
    <x v="9"/>
    <s v="Wild"/>
    <x v="3"/>
    <n v="5"/>
    <n v="1"/>
    <n v="3"/>
    <n v="6"/>
    <s v="BS"/>
  </r>
  <r>
    <n v="22"/>
    <x v="3"/>
    <n v="5"/>
    <x v="1"/>
    <n v="27"/>
    <x v="113"/>
    <d v="1899-12-30T10:53:00"/>
    <x v="15"/>
    <s v="Q07, Central/South Arm confluence"/>
    <s v="San Juan Estuary"/>
    <n v="1"/>
    <x v="3"/>
    <s v="Wild"/>
    <x v="1"/>
    <n v="9"/>
    <n v="1"/>
    <n v="5"/>
    <n v="34"/>
    <s v="BS"/>
  </r>
  <r>
    <n v="22"/>
    <x v="3"/>
    <n v="5"/>
    <x v="1"/>
    <n v="27"/>
    <x v="113"/>
    <d v="1899-12-30T10:53:00"/>
    <x v="15"/>
    <s v="Q07, Central/South Arm confluence"/>
    <s v="San Juan Estuary"/>
    <n v="1"/>
    <x v="5"/>
    <s v="Wild"/>
    <x v="2"/>
    <n v="15"/>
    <n v="1"/>
    <n v="4"/>
    <n v="14"/>
    <s v="BS"/>
  </r>
  <r>
    <n v="22"/>
    <x v="3"/>
    <n v="5"/>
    <x v="1"/>
    <n v="27"/>
    <x v="113"/>
    <d v="1899-12-30T10:53:00"/>
    <x v="15"/>
    <s v="Q07, Central/South Arm confluence"/>
    <s v="San Juan Estuary"/>
    <n v="1"/>
    <x v="2"/>
    <s v="Wild"/>
    <x v="1"/>
    <n v="8"/>
    <n v="1"/>
    <n v="5"/>
    <n v="36"/>
    <s v="BS"/>
  </r>
  <r>
    <n v="22"/>
    <x v="3"/>
    <n v="5"/>
    <x v="1"/>
    <n v="27"/>
    <x v="113"/>
    <d v="1899-12-30T12:18:00"/>
    <x v="2"/>
    <s v="South Arm SJ (Old Mill)"/>
    <s v="San Juan Estuary"/>
    <n v="1"/>
    <x v="2"/>
    <s v="Wild"/>
    <x v="1"/>
    <n v="8"/>
    <n v="1"/>
    <n v="5"/>
    <n v="44"/>
    <s v="BS"/>
  </r>
  <r>
    <n v="22"/>
    <x v="3"/>
    <n v="5"/>
    <x v="1"/>
    <n v="27"/>
    <x v="113"/>
    <d v="1899-12-30T12:18:00"/>
    <x v="2"/>
    <s v="South Arm SJ (Old Mill)"/>
    <s v="San Juan Estuary"/>
    <n v="1"/>
    <x v="3"/>
    <s v="Wild"/>
    <x v="1"/>
    <n v="9"/>
    <n v="1"/>
    <n v="5"/>
    <n v="88"/>
    <s v="BS"/>
  </r>
  <r>
    <n v="22"/>
    <x v="3"/>
    <n v="5"/>
    <x v="1"/>
    <n v="27"/>
    <x v="113"/>
    <d v="1899-12-30T12:18:00"/>
    <x v="2"/>
    <s v="South Arm SJ (Old Mill)"/>
    <s v="San Juan Estuary"/>
    <n v="1"/>
    <x v="0"/>
    <s v="Wild"/>
    <x v="0"/>
    <n v="3"/>
    <n v="1"/>
    <n v="2"/>
    <n v="18"/>
    <s v="BS"/>
  </r>
  <r>
    <n v="22"/>
    <x v="3"/>
    <n v="5"/>
    <x v="1"/>
    <n v="27"/>
    <x v="113"/>
    <d v="1899-12-30T12:53:00"/>
    <x v="2"/>
    <s v="South Arm SJ (Old Mill)"/>
    <s v="San Juan Estuary"/>
    <n v="1"/>
    <x v="0"/>
    <s v="Wild"/>
    <x v="0"/>
    <n v="3"/>
    <n v="1"/>
    <n v="2"/>
    <n v="38"/>
    <s v="BS"/>
  </r>
  <r>
    <n v="22"/>
    <x v="3"/>
    <n v="5"/>
    <x v="1"/>
    <n v="27"/>
    <x v="113"/>
    <d v="1899-12-30T12:53:00"/>
    <x v="2"/>
    <s v="South Arm SJ (Old Mill)"/>
    <s v="San Juan Estuary"/>
    <n v="1"/>
    <x v="9"/>
    <s v="Wild"/>
    <x v="0"/>
    <n v="5"/>
    <n v="1"/>
    <n v="2"/>
    <n v="3"/>
    <s v="BS"/>
  </r>
  <r>
    <n v="22"/>
    <x v="3"/>
    <n v="5"/>
    <x v="1"/>
    <n v="27"/>
    <x v="113"/>
    <d v="1899-12-30T12:53:00"/>
    <x v="2"/>
    <s v="South Arm SJ (Old Mill)"/>
    <s v="San Juan Estuary"/>
    <n v="1"/>
    <x v="2"/>
    <s v="Wild"/>
    <x v="1"/>
    <n v="8"/>
    <n v="1"/>
    <n v="5"/>
    <n v="4"/>
    <s v="BS"/>
  </r>
  <r>
    <n v="22"/>
    <x v="3"/>
    <n v="5"/>
    <x v="1"/>
    <n v="27"/>
    <x v="113"/>
    <d v="1899-12-30T12:53:00"/>
    <x v="2"/>
    <s v="South Arm SJ (Old Mill)"/>
    <s v="San Juan Estuary"/>
    <n v="1"/>
    <x v="3"/>
    <s v="Wild"/>
    <x v="1"/>
    <n v="9"/>
    <n v="1"/>
    <n v="5"/>
    <n v="17"/>
    <s v="BS"/>
  </r>
  <r>
    <n v="23"/>
    <x v="3"/>
    <n v="5"/>
    <x v="1"/>
    <n v="30"/>
    <x v="114"/>
    <d v="1899-12-30T10:25:00"/>
    <x v="15"/>
    <s v="Q07, Central/South Arm confluence"/>
    <s v="San Juan Estuary"/>
    <n v="1"/>
    <x v="0"/>
    <s v="Wild"/>
    <x v="0"/>
    <n v="3"/>
    <n v="1"/>
    <n v="2"/>
    <n v="39"/>
    <s v="BS"/>
  </r>
  <r>
    <n v="23"/>
    <x v="3"/>
    <n v="5"/>
    <x v="1"/>
    <n v="30"/>
    <x v="114"/>
    <d v="1899-12-30T10:25:00"/>
    <x v="15"/>
    <s v="Q07, Central/South Arm confluence"/>
    <s v="San Juan Estuary"/>
    <n v="1"/>
    <x v="0"/>
    <s v="Wild"/>
    <x v="3"/>
    <n v="3"/>
    <n v="1"/>
    <n v="3"/>
    <n v="1"/>
    <s v="BS"/>
  </r>
  <r>
    <n v="23"/>
    <x v="3"/>
    <n v="5"/>
    <x v="1"/>
    <n v="30"/>
    <x v="114"/>
    <d v="1899-12-30T10:25:00"/>
    <x v="15"/>
    <s v="Q07, Central/South Arm confluence"/>
    <s v="San Juan Estuary"/>
    <n v="1"/>
    <x v="9"/>
    <s v="Wild"/>
    <x v="0"/>
    <n v="5"/>
    <n v="1"/>
    <n v="2"/>
    <n v="5"/>
    <s v="BS"/>
  </r>
  <r>
    <n v="23"/>
    <x v="3"/>
    <n v="5"/>
    <x v="1"/>
    <n v="30"/>
    <x v="114"/>
    <d v="1899-12-30T10:25:00"/>
    <x v="15"/>
    <s v="Q07, Central/South Arm confluence"/>
    <s v="San Juan Estuary"/>
    <n v="1"/>
    <x v="9"/>
    <s v="Wild"/>
    <x v="3"/>
    <n v="5"/>
    <n v="1"/>
    <n v="3"/>
    <n v="1"/>
    <s v="BS"/>
  </r>
  <r>
    <n v="23"/>
    <x v="3"/>
    <n v="5"/>
    <x v="1"/>
    <n v="30"/>
    <x v="114"/>
    <d v="1899-12-30T10:25:00"/>
    <x v="15"/>
    <s v="Q07, Central/South Arm confluence"/>
    <s v="San Juan Estuary"/>
    <n v="1"/>
    <x v="2"/>
    <s v="Wild"/>
    <x v="1"/>
    <n v="8"/>
    <n v="1"/>
    <n v="5"/>
    <n v="48"/>
    <s v="BS"/>
  </r>
  <r>
    <n v="23"/>
    <x v="3"/>
    <n v="5"/>
    <x v="1"/>
    <n v="30"/>
    <x v="114"/>
    <d v="1899-12-30T10:25:00"/>
    <x v="15"/>
    <s v="Q07, Central/South Arm confluence"/>
    <s v="San Juan Estuary"/>
    <n v="1"/>
    <x v="3"/>
    <s v="Wild"/>
    <x v="1"/>
    <n v="9"/>
    <n v="1"/>
    <n v="5"/>
    <n v="35"/>
    <s v="BS"/>
  </r>
  <r>
    <n v="23"/>
    <x v="3"/>
    <n v="5"/>
    <x v="1"/>
    <n v="30"/>
    <x v="114"/>
    <d v="1899-12-30T11:29:00"/>
    <x v="2"/>
    <s v="South Arm SJ (Old Mill)"/>
    <s v="San Juan Estuary"/>
    <n v="1"/>
    <x v="0"/>
    <s v="Wild"/>
    <x v="0"/>
    <n v="3"/>
    <n v="1"/>
    <n v="2"/>
    <n v="56"/>
    <s v="BS"/>
  </r>
  <r>
    <n v="23"/>
    <x v="3"/>
    <n v="5"/>
    <x v="1"/>
    <n v="30"/>
    <x v="114"/>
    <d v="1899-12-30T11:29:00"/>
    <x v="2"/>
    <s v="South Arm SJ (Old Mill)"/>
    <s v="San Juan Estuary"/>
    <n v="1"/>
    <x v="9"/>
    <s v="Wild"/>
    <x v="0"/>
    <n v="5"/>
    <n v="1"/>
    <n v="2"/>
    <n v="1"/>
    <s v="BS"/>
  </r>
  <r>
    <n v="23"/>
    <x v="3"/>
    <n v="5"/>
    <x v="1"/>
    <n v="30"/>
    <x v="114"/>
    <d v="1899-12-30T11:29:00"/>
    <x v="2"/>
    <s v="South Arm SJ (Old Mill)"/>
    <s v="San Juan Estuary"/>
    <n v="1"/>
    <x v="2"/>
    <s v="Wild"/>
    <x v="1"/>
    <n v="8"/>
    <n v="1"/>
    <n v="5"/>
    <n v="74"/>
    <s v="BS"/>
  </r>
  <r>
    <n v="23"/>
    <x v="3"/>
    <n v="5"/>
    <x v="1"/>
    <n v="30"/>
    <x v="114"/>
    <d v="1899-12-30T11:29:00"/>
    <x v="2"/>
    <s v="South Arm SJ (Old Mill)"/>
    <s v="San Juan Estuary"/>
    <n v="1"/>
    <x v="3"/>
    <s v="Wild"/>
    <x v="1"/>
    <n v="9"/>
    <n v="1"/>
    <n v="5"/>
    <n v="237"/>
    <s v="BS"/>
  </r>
  <r>
    <n v="23"/>
    <x v="3"/>
    <n v="5"/>
    <x v="1"/>
    <n v="30"/>
    <x v="114"/>
    <d v="1899-12-30T11:29:00"/>
    <x v="2"/>
    <s v="South Arm SJ (Old Mill)"/>
    <s v="San Juan Estuary"/>
    <n v="1"/>
    <x v="5"/>
    <s v="Wild"/>
    <x v="2"/>
    <n v="15"/>
    <n v="1"/>
    <n v="4"/>
    <n v="1"/>
    <s v="BS"/>
  </r>
  <r>
    <n v="23"/>
    <x v="3"/>
    <n v="5"/>
    <x v="1"/>
    <n v="30"/>
    <x v="114"/>
    <d v="1899-12-30T12:21:00"/>
    <x v="3"/>
    <s v="Central Arm SJ at Island Rd Bridge"/>
    <s v="San Juan Estuary"/>
    <n v="1"/>
    <x v="0"/>
    <s v="Wild"/>
    <x v="0"/>
    <n v="3"/>
    <n v="1"/>
    <n v="2"/>
    <n v="20"/>
    <s v="BS"/>
  </r>
  <r>
    <n v="23"/>
    <x v="3"/>
    <n v="5"/>
    <x v="1"/>
    <n v="30"/>
    <x v="114"/>
    <d v="1899-12-30T12:21:00"/>
    <x v="3"/>
    <s v="Central Arm SJ at Island Rd Bridge"/>
    <s v="San Juan Estuary"/>
    <n v="1"/>
    <x v="9"/>
    <s v="Wild"/>
    <x v="0"/>
    <n v="5"/>
    <n v="1"/>
    <n v="2"/>
    <n v="1"/>
    <s v="BS"/>
  </r>
  <r>
    <n v="23"/>
    <x v="3"/>
    <n v="5"/>
    <x v="1"/>
    <n v="30"/>
    <x v="114"/>
    <d v="1899-12-30T12:21:00"/>
    <x v="3"/>
    <s v="Central Arm SJ at Island Rd Bridge"/>
    <s v="San Juan Estuary"/>
    <n v="1"/>
    <x v="2"/>
    <s v="Wild"/>
    <x v="1"/>
    <n v="8"/>
    <n v="1"/>
    <n v="5"/>
    <n v="47"/>
    <s v="BS"/>
  </r>
  <r>
    <n v="23"/>
    <x v="3"/>
    <n v="5"/>
    <x v="1"/>
    <n v="30"/>
    <x v="114"/>
    <d v="1899-12-30T12:55:00"/>
    <x v="10"/>
    <s v="Q Helen, top of Island Road"/>
    <s v="San Juan Estuary"/>
    <n v="1"/>
    <x v="2"/>
    <s v="Wild"/>
    <x v="1"/>
    <n v="8"/>
    <n v="1"/>
    <n v="5"/>
    <n v="5"/>
    <s v="BS"/>
  </r>
  <r>
    <n v="23"/>
    <x v="3"/>
    <n v="5"/>
    <x v="1"/>
    <n v="30"/>
    <x v="114"/>
    <d v="1899-12-30T12:55:00"/>
    <x v="10"/>
    <s v="Q Helen, top of Island Road"/>
    <s v="San Juan Estuary"/>
    <n v="1"/>
    <x v="6"/>
    <s v="Wild"/>
    <x v="2"/>
    <n v="11"/>
    <n v="1"/>
    <n v="4"/>
    <n v="1"/>
    <s v="BS"/>
  </r>
  <r>
    <n v="23"/>
    <x v="3"/>
    <n v="5"/>
    <x v="1"/>
    <n v="30"/>
    <x v="114"/>
    <d v="1899-12-30T13:39:00"/>
    <x v="11"/>
    <s v="Q4, u/s of Tanis's template site"/>
    <s v="San Juan Estuary"/>
    <n v="1"/>
    <x v="0"/>
    <s v="Wild"/>
    <x v="0"/>
    <n v="3"/>
    <n v="1"/>
    <n v="2"/>
    <n v="19"/>
    <s v="BS"/>
  </r>
  <r>
    <n v="23"/>
    <x v="3"/>
    <n v="5"/>
    <x v="1"/>
    <n v="30"/>
    <x v="114"/>
    <d v="1899-12-30T13:39:00"/>
    <x v="11"/>
    <s v="Q4, u/s of Tanis's template site"/>
    <s v="San Juan Estuary"/>
    <n v="1"/>
    <x v="9"/>
    <s v="Wild"/>
    <x v="0"/>
    <n v="5"/>
    <n v="1"/>
    <n v="2"/>
    <n v="1"/>
    <s v="BS"/>
  </r>
  <r>
    <n v="23"/>
    <x v="3"/>
    <n v="5"/>
    <x v="1"/>
    <n v="30"/>
    <x v="114"/>
    <d v="1899-12-30T13:39:00"/>
    <x v="11"/>
    <s v="Q4, u/s of Tanis's template site"/>
    <s v="San Juan Estuary"/>
    <n v="1"/>
    <x v="2"/>
    <s v="Wild"/>
    <x v="1"/>
    <n v="8"/>
    <n v="1"/>
    <n v="5"/>
    <n v="10"/>
    <s v="BS"/>
  </r>
  <r>
    <n v="23"/>
    <x v="3"/>
    <n v="5"/>
    <x v="1"/>
    <n v="30"/>
    <x v="114"/>
    <d v="1899-12-30T13:39:00"/>
    <x v="11"/>
    <s v="Q4, u/s of Tanis's template site"/>
    <s v="San Juan Estuary"/>
    <n v="1"/>
    <x v="3"/>
    <s v="Wild"/>
    <x v="1"/>
    <n v="9"/>
    <n v="1"/>
    <n v="5"/>
    <n v="4"/>
    <s v="BS"/>
  </r>
  <r>
    <n v="23"/>
    <x v="3"/>
    <n v="5"/>
    <x v="1"/>
    <n v="30"/>
    <x v="114"/>
    <d v="1899-12-30T13:39:00"/>
    <x v="11"/>
    <s v="Q4, u/s of Tanis's template site"/>
    <s v="San Juan Estuary"/>
    <n v="1"/>
    <x v="5"/>
    <s v="Wild"/>
    <x v="2"/>
    <n v="15"/>
    <n v="1"/>
    <n v="4"/>
    <n v="1"/>
    <s v="BS"/>
  </r>
  <r>
    <n v="23"/>
    <x v="3"/>
    <n v="5"/>
    <x v="1"/>
    <n v="30"/>
    <x v="114"/>
    <d v="1899-12-30T13:39:00"/>
    <x v="11"/>
    <s v="Q4, u/s of Tanis's template site"/>
    <s v="San Juan Estuary"/>
    <n v="1"/>
    <x v="6"/>
    <s v="Wild"/>
    <x v="2"/>
    <n v="11"/>
    <n v="1"/>
    <n v="4"/>
    <n v="1"/>
    <s v="BS"/>
  </r>
  <r>
    <n v="23"/>
    <x v="3"/>
    <n v="5"/>
    <x v="1"/>
    <n v="30"/>
    <x v="114"/>
    <d v="1899-12-30T14:28:00"/>
    <x v="38"/>
    <s v="Q09, San Juan mouth"/>
    <s v="San Juan Estuary"/>
    <n v="1"/>
    <x v="0"/>
    <s v="Wild"/>
    <x v="0"/>
    <n v="3"/>
    <n v="1"/>
    <n v="2"/>
    <n v="148"/>
    <s v="BS"/>
  </r>
  <r>
    <n v="23"/>
    <x v="3"/>
    <n v="5"/>
    <x v="1"/>
    <n v="30"/>
    <x v="114"/>
    <d v="1899-12-30T14:28:00"/>
    <x v="38"/>
    <s v="Q09, San Juan mouth"/>
    <s v="San Juan Estuary"/>
    <n v="1"/>
    <x v="9"/>
    <s v="Wild"/>
    <x v="0"/>
    <n v="5"/>
    <n v="1"/>
    <n v="2"/>
    <n v="4"/>
    <s v="BS"/>
  </r>
  <r>
    <n v="23"/>
    <x v="3"/>
    <n v="5"/>
    <x v="1"/>
    <n v="30"/>
    <x v="114"/>
    <d v="1899-12-30T14:28:00"/>
    <x v="38"/>
    <s v="Q09, San Juan mouth"/>
    <s v="San Juan Estuary"/>
    <n v="1"/>
    <x v="1"/>
    <s v="Wild"/>
    <x v="0"/>
    <n v="2"/>
    <n v="1"/>
    <n v="2"/>
    <n v="2"/>
    <s v="BS"/>
  </r>
  <r>
    <n v="23"/>
    <x v="3"/>
    <n v="5"/>
    <x v="1"/>
    <n v="30"/>
    <x v="114"/>
    <d v="1899-12-30T14:28:00"/>
    <x v="38"/>
    <s v="Q09, San Juan mouth"/>
    <s v="San Juan Estuary"/>
    <n v="1"/>
    <x v="0"/>
    <s v="Wild"/>
    <x v="3"/>
    <n v="3"/>
    <n v="1"/>
    <n v="3"/>
    <n v="1"/>
    <s v="BS"/>
  </r>
  <r>
    <n v="23"/>
    <x v="3"/>
    <n v="5"/>
    <x v="1"/>
    <n v="30"/>
    <x v="114"/>
    <d v="1899-12-30T14:28:00"/>
    <x v="38"/>
    <s v="Q09, San Juan mouth"/>
    <s v="San Juan Estuary"/>
    <n v="1"/>
    <x v="2"/>
    <s v="Wild"/>
    <x v="1"/>
    <n v="8"/>
    <n v="1"/>
    <n v="5"/>
    <n v="23"/>
    <s v="BS"/>
  </r>
  <r>
    <n v="23"/>
    <x v="3"/>
    <n v="5"/>
    <x v="1"/>
    <n v="30"/>
    <x v="114"/>
    <d v="1899-12-30T14:28:00"/>
    <x v="38"/>
    <s v="Q09, San Juan mouth"/>
    <s v="San Juan Estuary"/>
    <n v="1"/>
    <x v="3"/>
    <s v="Wild"/>
    <x v="1"/>
    <n v="9"/>
    <n v="1"/>
    <n v="5"/>
    <n v="2"/>
    <s v="BS"/>
  </r>
  <r>
    <n v="23"/>
    <x v="3"/>
    <n v="5"/>
    <x v="1"/>
    <n v="31"/>
    <x v="115"/>
    <d v="1899-12-30T09:02:00"/>
    <x v="40"/>
    <s v="San Juan R opposite Fairly Lake outlet"/>
    <s v="San Juan River"/>
    <n v="1"/>
    <x v="0"/>
    <s v="Wild"/>
    <x v="0"/>
    <n v="3"/>
    <n v="1"/>
    <n v="2"/>
    <n v="78"/>
    <s v="BS"/>
  </r>
  <r>
    <n v="23"/>
    <x v="3"/>
    <n v="5"/>
    <x v="1"/>
    <n v="31"/>
    <x v="115"/>
    <d v="1899-12-30T09:02:00"/>
    <x v="40"/>
    <s v="San Juan R opposite Fairly Lake outlet"/>
    <s v="San Juan River"/>
    <n v="1"/>
    <x v="2"/>
    <s v="Wild"/>
    <x v="1"/>
    <n v="8"/>
    <n v="1"/>
    <n v="5"/>
    <n v="2"/>
    <s v="BS"/>
  </r>
  <r>
    <n v="23"/>
    <x v="3"/>
    <n v="5"/>
    <x v="1"/>
    <n v="31"/>
    <x v="115"/>
    <d v="1899-12-30T09:02:00"/>
    <x v="40"/>
    <s v="San Juan R opposite Fairly Lake outlet"/>
    <s v="San Juan River"/>
    <n v="1"/>
    <x v="3"/>
    <s v="Wild"/>
    <x v="1"/>
    <n v="9"/>
    <n v="1"/>
    <n v="5"/>
    <n v="11"/>
    <s v="BS"/>
  </r>
  <r>
    <n v="23"/>
    <x v="3"/>
    <n v="5"/>
    <x v="1"/>
    <n v="31"/>
    <x v="115"/>
    <d v="1899-12-30T09:50:00"/>
    <x v="41"/>
    <s v="San Juan R downstream of Fairly Lake outlet"/>
    <s v="San Juan River"/>
    <n v="1"/>
    <x v="0"/>
    <s v="Wild"/>
    <x v="0"/>
    <n v="3"/>
    <n v="1"/>
    <n v="2"/>
    <n v="144"/>
    <s v="BS"/>
  </r>
  <r>
    <n v="23"/>
    <x v="3"/>
    <n v="5"/>
    <x v="1"/>
    <n v="31"/>
    <x v="115"/>
    <d v="1899-12-30T09:50:00"/>
    <x v="41"/>
    <s v="San Juan R downstream of Fairly Lake outlet"/>
    <s v="San Juan River"/>
    <n v="1"/>
    <x v="2"/>
    <s v="Wild"/>
    <x v="1"/>
    <n v="8"/>
    <n v="1"/>
    <n v="5"/>
    <n v="8"/>
    <s v="BS"/>
  </r>
  <r>
    <n v="23"/>
    <x v="3"/>
    <n v="5"/>
    <x v="1"/>
    <n v="31"/>
    <x v="115"/>
    <d v="1899-12-30T09:50:00"/>
    <x v="41"/>
    <s v="San Juan R downstream of Fairly Lake outlet"/>
    <s v="San Juan River"/>
    <n v="1"/>
    <x v="3"/>
    <s v="Wild"/>
    <x v="1"/>
    <n v="9"/>
    <n v="1"/>
    <n v="5"/>
    <n v="1"/>
    <s v="BS"/>
  </r>
  <r>
    <n v="23"/>
    <x v="3"/>
    <n v="5"/>
    <x v="1"/>
    <n v="31"/>
    <x v="115"/>
    <d v="1899-12-30T11:15:00"/>
    <x v="42"/>
    <s v="San Juan R downstream of Fairly Lake outlet"/>
    <s v="San Juan River"/>
    <n v="1"/>
    <x v="0"/>
    <s v="Wild"/>
    <x v="0"/>
    <n v="3"/>
    <n v="1"/>
    <n v="2"/>
    <n v="52"/>
    <s v="BS"/>
  </r>
  <r>
    <n v="23"/>
    <x v="3"/>
    <n v="5"/>
    <x v="1"/>
    <n v="31"/>
    <x v="115"/>
    <d v="1899-12-30T11:15:00"/>
    <x v="42"/>
    <s v="San Juan R downstream of Fairly Lake outlet"/>
    <s v="San Juan River"/>
    <n v="1"/>
    <x v="2"/>
    <s v="Wild"/>
    <x v="1"/>
    <n v="8"/>
    <n v="1"/>
    <n v="5"/>
    <n v="6"/>
    <s v="BS"/>
  </r>
  <r>
    <n v="23"/>
    <x v="3"/>
    <n v="5"/>
    <x v="1"/>
    <n v="31"/>
    <x v="115"/>
    <d v="1899-12-30T11:15:00"/>
    <x v="42"/>
    <s v="San Juan R downstream of Fairly Lake outlet"/>
    <s v="San Juan River"/>
    <n v="1"/>
    <x v="3"/>
    <s v="Wild"/>
    <x v="1"/>
    <n v="9"/>
    <n v="1"/>
    <n v="5"/>
    <n v="9"/>
    <s v="BS"/>
  </r>
  <r>
    <n v="23"/>
    <x v="3"/>
    <n v="5"/>
    <x v="1"/>
    <n v="31"/>
    <x v="115"/>
    <d v="1899-12-30T11:37:00"/>
    <x v="43"/>
    <s v="San Juan R upstream of Fairly Lake outlet"/>
    <s v="San Juan River"/>
    <n v="1"/>
    <x v="0"/>
    <s v="Wild"/>
    <x v="0"/>
    <n v="3"/>
    <n v="1"/>
    <n v="2"/>
    <n v="24"/>
    <s v="BS"/>
  </r>
  <r>
    <n v="23"/>
    <x v="3"/>
    <n v="5"/>
    <x v="1"/>
    <n v="31"/>
    <x v="115"/>
    <d v="1899-12-30T11:37:00"/>
    <x v="43"/>
    <s v="San Juan R upstream of Fairly Lake outlet"/>
    <s v="San Juan River"/>
    <n v="1"/>
    <x v="2"/>
    <s v="Wild"/>
    <x v="1"/>
    <n v="8"/>
    <n v="1"/>
    <n v="5"/>
    <n v="36"/>
    <s v="BS"/>
  </r>
  <r>
    <n v="23"/>
    <x v="3"/>
    <n v="5"/>
    <x v="1"/>
    <n v="31"/>
    <x v="115"/>
    <d v="1899-12-30T11:37:00"/>
    <x v="43"/>
    <s v="San Juan R upstream of Fairly Lake outlet"/>
    <s v="San Juan River"/>
    <n v="1"/>
    <x v="3"/>
    <s v="Wild"/>
    <x v="1"/>
    <n v="9"/>
    <n v="1"/>
    <n v="5"/>
    <n v="5"/>
    <s v="BS"/>
  </r>
  <r>
    <n v="23"/>
    <x v="3"/>
    <n v="5"/>
    <x v="1"/>
    <n v="31"/>
    <x v="115"/>
    <d v="1899-12-30T12:57:00"/>
    <x v="44"/>
    <s v="San Juan R downstream of Fairly Lake outlet"/>
    <s v="San Juan River"/>
    <n v="1"/>
    <x v="0"/>
    <s v="Wild"/>
    <x v="0"/>
    <n v="3"/>
    <n v="1"/>
    <n v="2"/>
    <n v="99"/>
    <s v="BS"/>
  </r>
  <r>
    <n v="23"/>
    <x v="3"/>
    <n v="5"/>
    <x v="1"/>
    <n v="31"/>
    <x v="115"/>
    <d v="1899-12-30T12:57:00"/>
    <x v="44"/>
    <s v="San Juan R downstream of Fairly Lake outlet"/>
    <s v="San Juan River"/>
    <n v="1"/>
    <x v="0"/>
    <s v="Wild"/>
    <x v="3"/>
    <n v="3"/>
    <n v="1"/>
    <n v="3"/>
    <n v="3"/>
    <s v="BS"/>
  </r>
  <r>
    <n v="23"/>
    <x v="3"/>
    <n v="5"/>
    <x v="1"/>
    <n v="31"/>
    <x v="115"/>
    <d v="1899-12-30T12:57:00"/>
    <x v="44"/>
    <s v="San Juan R downstream of Fairly Lake outlet"/>
    <s v="San Juan River"/>
    <n v="1"/>
    <x v="2"/>
    <s v="Wild"/>
    <x v="1"/>
    <n v="8"/>
    <n v="1"/>
    <n v="5"/>
    <n v="12"/>
    <s v="BS"/>
  </r>
  <r>
    <n v="23"/>
    <x v="3"/>
    <n v="5"/>
    <x v="1"/>
    <n v="31"/>
    <x v="115"/>
    <d v="1899-12-30T12:57:00"/>
    <x v="44"/>
    <s v="San Juan R downstream of Fairly Lake outlet"/>
    <s v="San Juan River"/>
    <n v="1"/>
    <x v="3"/>
    <s v="Wild"/>
    <x v="1"/>
    <n v="9"/>
    <n v="1"/>
    <n v="5"/>
    <n v="6"/>
    <s v="BS"/>
  </r>
  <r>
    <n v="23"/>
    <x v="3"/>
    <n v="5"/>
    <x v="1"/>
    <n v="31"/>
    <x v="115"/>
    <d v="1899-12-30T12:57:00"/>
    <x v="44"/>
    <s v="San Juan R downstream of Fairly Lake outlet"/>
    <s v="San Juan River"/>
    <n v="1"/>
    <x v="9"/>
    <s v="Wild"/>
    <x v="0"/>
    <n v="5"/>
    <n v="1"/>
    <n v="2"/>
    <n v="3"/>
    <s v="BS"/>
  </r>
  <r>
    <n v="23"/>
    <x v="3"/>
    <n v="6"/>
    <x v="2"/>
    <n v="1"/>
    <x v="116"/>
    <d v="1899-12-30T10:01:00"/>
    <x v="41"/>
    <s v="San Juan R downstream of Fairly Lake outlet"/>
    <s v="San Juan River"/>
    <n v="1"/>
    <x v="0"/>
    <s v="Wild"/>
    <x v="0"/>
    <n v="3"/>
    <n v="1"/>
    <n v="2"/>
    <n v="245"/>
    <s v="BS"/>
  </r>
  <r>
    <n v="23"/>
    <x v="3"/>
    <n v="6"/>
    <x v="2"/>
    <n v="1"/>
    <x v="116"/>
    <d v="1899-12-30T10:01:00"/>
    <x v="41"/>
    <s v="San Juan R downstream of Fairly Lake outlet"/>
    <s v="San Juan River"/>
    <n v="1"/>
    <x v="9"/>
    <s v="Wild"/>
    <x v="0"/>
    <n v="5"/>
    <n v="1"/>
    <n v="2"/>
    <n v="6"/>
    <s v="BS"/>
  </r>
  <r>
    <n v="23"/>
    <x v="3"/>
    <n v="6"/>
    <x v="2"/>
    <n v="1"/>
    <x v="116"/>
    <d v="1899-12-30T10:01:00"/>
    <x v="41"/>
    <s v="San Juan R downstream of Fairly Lake outlet"/>
    <s v="San Juan River"/>
    <n v="1"/>
    <x v="2"/>
    <s v="Wild"/>
    <x v="1"/>
    <n v="8"/>
    <n v="1"/>
    <n v="5"/>
    <n v="7"/>
    <s v="BS"/>
  </r>
  <r>
    <n v="23"/>
    <x v="3"/>
    <n v="6"/>
    <x v="2"/>
    <n v="1"/>
    <x v="116"/>
    <d v="1899-12-30T10:01:00"/>
    <x v="41"/>
    <s v="San Juan R downstream of Fairly Lake outlet"/>
    <s v="San Juan River"/>
    <n v="1"/>
    <x v="3"/>
    <s v="Wild"/>
    <x v="1"/>
    <n v="9"/>
    <n v="1"/>
    <n v="5"/>
    <n v="2"/>
    <s v="BS"/>
  </r>
  <r>
    <n v="23"/>
    <x v="3"/>
    <n v="6"/>
    <x v="2"/>
    <n v="1"/>
    <x v="116"/>
    <d v="1899-12-30T10:54:00"/>
    <x v="44"/>
    <s v="San Juan R downstream of Fairly Lake outlet"/>
    <s v="San Juan River"/>
    <n v="1"/>
    <x v="0"/>
    <s v="Wild"/>
    <x v="0"/>
    <n v="3"/>
    <n v="1"/>
    <n v="2"/>
    <n v="357"/>
    <s v="BS"/>
  </r>
  <r>
    <n v="23"/>
    <x v="3"/>
    <n v="6"/>
    <x v="2"/>
    <n v="1"/>
    <x v="116"/>
    <d v="1899-12-30T10:54:00"/>
    <x v="44"/>
    <s v="San Juan R downstream of Fairly Lake outlet"/>
    <s v="San Juan River"/>
    <n v="1"/>
    <x v="2"/>
    <s v="Wild"/>
    <x v="1"/>
    <n v="8"/>
    <n v="1"/>
    <n v="5"/>
    <n v="14"/>
    <s v="BS"/>
  </r>
  <r>
    <n v="23"/>
    <x v="3"/>
    <n v="6"/>
    <x v="2"/>
    <n v="1"/>
    <x v="116"/>
    <d v="1899-12-30T10:54:00"/>
    <x v="44"/>
    <s v="San Juan R downstream of Fairly Lake outlet"/>
    <s v="San Juan River"/>
    <n v="1"/>
    <x v="3"/>
    <s v="Wild"/>
    <x v="1"/>
    <n v="9"/>
    <n v="1"/>
    <n v="5"/>
    <n v="10"/>
    <s v="BS"/>
  </r>
  <r>
    <n v="23"/>
    <x v="3"/>
    <n v="6"/>
    <x v="2"/>
    <n v="1"/>
    <x v="116"/>
    <d v="1899-12-30T11:43:00"/>
    <x v="40"/>
    <s v="San Juan R opposite Fairly Lake outlet"/>
    <s v="San Juan River"/>
    <n v="1"/>
    <x v="0"/>
    <s v="Wild"/>
    <x v="0"/>
    <n v="3"/>
    <n v="1"/>
    <n v="2"/>
    <n v="96"/>
    <s v="BS"/>
  </r>
  <r>
    <n v="23"/>
    <x v="3"/>
    <n v="6"/>
    <x v="2"/>
    <n v="1"/>
    <x v="116"/>
    <d v="1899-12-30T11:43:00"/>
    <x v="40"/>
    <s v="San Juan R opposite Fairly Lake outlet"/>
    <s v="San Juan River"/>
    <n v="1"/>
    <x v="9"/>
    <s v="Wild"/>
    <x v="0"/>
    <n v="5"/>
    <n v="1"/>
    <n v="2"/>
    <n v="1"/>
    <s v="BS"/>
  </r>
  <r>
    <n v="23"/>
    <x v="3"/>
    <n v="6"/>
    <x v="2"/>
    <n v="1"/>
    <x v="116"/>
    <d v="1899-12-30T11:43:00"/>
    <x v="40"/>
    <s v="San Juan R opposite Fairly Lake outlet"/>
    <s v="San Juan River"/>
    <n v="1"/>
    <x v="2"/>
    <s v="Wild"/>
    <x v="1"/>
    <n v="8"/>
    <n v="1"/>
    <n v="5"/>
    <n v="14"/>
    <s v="BS"/>
  </r>
  <r>
    <n v="23"/>
    <x v="3"/>
    <n v="6"/>
    <x v="2"/>
    <n v="1"/>
    <x v="116"/>
    <d v="1899-12-30T11:43:00"/>
    <x v="40"/>
    <s v="San Juan R opposite Fairly Lake outlet"/>
    <s v="San Juan River"/>
    <n v="1"/>
    <x v="3"/>
    <s v="Wild"/>
    <x v="1"/>
    <n v="9"/>
    <n v="1"/>
    <n v="5"/>
    <n v="7"/>
    <s v="BS"/>
  </r>
  <r>
    <n v="23"/>
    <x v="3"/>
    <n v="6"/>
    <x v="2"/>
    <n v="1"/>
    <x v="116"/>
    <d v="1899-12-30T13:05:00"/>
    <x v="15"/>
    <s v="Q07, Central/South Arm confluence"/>
    <s v="San Juan Estuary"/>
    <n v="1"/>
    <x v="0"/>
    <s v="Wild"/>
    <x v="0"/>
    <n v="3"/>
    <n v="1"/>
    <n v="2"/>
    <n v="13"/>
    <s v="BS"/>
  </r>
  <r>
    <n v="23"/>
    <x v="3"/>
    <n v="6"/>
    <x v="2"/>
    <n v="1"/>
    <x v="116"/>
    <d v="1899-12-30T13:05:00"/>
    <x v="15"/>
    <s v="Q07, Central/South Arm confluence"/>
    <s v="San Juan Estuary"/>
    <n v="1"/>
    <x v="9"/>
    <s v="Wild"/>
    <x v="0"/>
    <n v="5"/>
    <n v="1"/>
    <n v="2"/>
    <n v="1"/>
    <s v="BS"/>
  </r>
  <r>
    <n v="23"/>
    <x v="3"/>
    <n v="6"/>
    <x v="2"/>
    <n v="1"/>
    <x v="116"/>
    <d v="1899-12-30T13:05:00"/>
    <x v="15"/>
    <s v="Q07, Central/South Arm confluence"/>
    <s v="San Juan Estuary"/>
    <n v="1"/>
    <x v="2"/>
    <s v="Wild"/>
    <x v="1"/>
    <n v="8"/>
    <n v="1"/>
    <n v="5"/>
    <n v="34"/>
    <s v="BS"/>
  </r>
  <r>
    <n v="23"/>
    <x v="3"/>
    <n v="6"/>
    <x v="2"/>
    <n v="1"/>
    <x v="116"/>
    <d v="1899-12-30T13:05:00"/>
    <x v="15"/>
    <s v="Q07, Central/South Arm confluence"/>
    <s v="San Juan Estuary"/>
    <n v="1"/>
    <x v="3"/>
    <s v="Wild"/>
    <x v="1"/>
    <n v="9"/>
    <n v="1"/>
    <n v="5"/>
    <n v="46"/>
    <s v="BS"/>
  </r>
  <r>
    <n v="23"/>
    <x v="3"/>
    <n v="6"/>
    <x v="2"/>
    <n v="1"/>
    <x v="116"/>
    <d v="1899-12-30T13:05:00"/>
    <x v="15"/>
    <s v="Q07, Central/South Arm confluence"/>
    <s v="San Juan Estuary"/>
    <n v="1"/>
    <x v="5"/>
    <s v="Wild"/>
    <x v="2"/>
    <n v="15"/>
    <n v="1"/>
    <n v="4"/>
    <n v="7"/>
    <s v="BS"/>
  </r>
  <r>
    <n v="23"/>
    <x v="3"/>
    <n v="6"/>
    <x v="2"/>
    <n v="1"/>
    <x v="116"/>
    <d v="1899-12-30T14:12:00"/>
    <x v="3"/>
    <s v="Central Arm SJ at Island Rd Bridge"/>
    <s v="San Juan Estuary"/>
    <n v="1"/>
    <x v="0"/>
    <s v="Wild"/>
    <x v="0"/>
    <n v="3"/>
    <n v="1"/>
    <n v="2"/>
    <n v="16"/>
    <s v="BS"/>
  </r>
  <r>
    <n v="23"/>
    <x v="3"/>
    <n v="6"/>
    <x v="2"/>
    <n v="1"/>
    <x v="116"/>
    <d v="1899-12-30T14:12:00"/>
    <x v="3"/>
    <s v="Central Arm SJ at Island Rd Bridge"/>
    <s v="San Juan Estuary"/>
    <n v="1"/>
    <x v="9"/>
    <s v="Wild"/>
    <x v="0"/>
    <n v="5"/>
    <n v="1"/>
    <n v="2"/>
    <n v="2"/>
    <s v="BS"/>
  </r>
  <r>
    <n v="23"/>
    <x v="3"/>
    <n v="6"/>
    <x v="2"/>
    <n v="1"/>
    <x v="116"/>
    <d v="1899-12-30T14:12:00"/>
    <x v="3"/>
    <s v="Central Arm SJ at Island Rd Bridge"/>
    <s v="San Juan Estuary"/>
    <n v="1"/>
    <x v="2"/>
    <s v="Wild"/>
    <x v="1"/>
    <n v="8"/>
    <n v="1"/>
    <n v="5"/>
    <n v="21"/>
    <s v="BS"/>
  </r>
  <r>
    <n v="23"/>
    <x v="3"/>
    <n v="6"/>
    <x v="2"/>
    <n v="1"/>
    <x v="116"/>
    <d v="1899-12-30T14:45:00"/>
    <x v="10"/>
    <s v="Q Helen, top of Island Road"/>
    <s v="San Juan Estuary"/>
    <n v="1"/>
    <x v="2"/>
    <s v="Wild"/>
    <x v="1"/>
    <n v="8"/>
    <n v="1"/>
    <n v="5"/>
    <n v="5"/>
    <s v="BS"/>
  </r>
  <r>
    <n v="23"/>
    <x v="3"/>
    <n v="6"/>
    <x v="2"/>
    <n v="1"/>
    <x v="116"/>
    <d v="1899-12-30T14:45:00"/>
    <x v="10"/>
    <s v="Q Helen, top of Island Road"/>
    <s v="San Juan Estuary"/>
    <n v="1"/>
    <x v="6"/>
    <s v="Wild"/>
    <x v="2"/>
    <n v="11"/>
    <n v="1"/>
    <n v="4"/>
    <n v="2"/>
    <s v="BS"/>
  </r>
  <r>
    <n v="23"/>
    <x v="3"/>
    <n v="6"/>
    <x v="2"/>
    <n v="2"/>
    <x v="117"/>
    <d v="1899-12-30T09:05:00"/>
    <x v="25"/>
    <s v="Site 6, just upstream of bridge"/>
    <s v="Gordon Estuary"/>
    <n v="1"/>
    <x v="0"/>
    <s v="Wild"/>
    <x v="0"/>
    <n v="3"/>
    <n v="1"/>
    <n v="2"/>
    <n v="77"/>
    <s v="BS"/>
  </r>
  <r>
    <n v="23"/>
    <x v="3"/>
    <n v="6"/>
    <x v="2"/>
    <n v="2"/>
    <x v="117"/>
    <d v="1899-12-30T09:05:00"/>
    <x v="25"/>
    <s v="Site 6, just upstream of bridge"/>
    <s v="Gordon Estuary"/>
    <n v="1"/>
    <x v="2"/>
    <s v="Wild"/>
    <x v="1"/>
    <n v="8"/>
    <n v="1"/>
    <n v="5"/>
    <n v="8"/>
    <s v="BS"/>
  </r>
  <r>
    <n v="23"/>
    <x v="3"/>
    <n v="6"/>
    <x v="2"/>
    <n v="2"/>
    <x v="117"/>
    <d v="1899-12-30T09:05:00"/>
    <x v="25"/>
    <s v="Site 6, just upstream of bridge"/>
    <s v="Gordon Estuary"/>
    <n v="1"/>
    <x v="3"/>
    <s v="Wild"/>
    <x v="1"/>
    <n v="9"/>
    <n v="1"/>
    <n v="5"/>
    <n v="47"/>
    <s v="BS"/>
  </r>
  <r>
    <n v="23"/>
    <x v="3"/>
    <n v="6"/>
    <x v="2"/>
    <n v="2"/>
    <x v="117"/>
    <d v="1899-12-30T09:35:00"/>
    <x v="0"/>
    <s v="Pacheedah Shores Boat Ramp"/>
    <s v="Gordon Estuary"/>
    <n v="1"/>
    <x v="0"/>
    <s v="Wild"/>
    <x v="0"/>
    <n v="3"/>
    <n v="1"/>
    <n v="2"/>
    <n v="17"/>
    <s v="BS"/>
  </r>
  <r>
    <n v="23"/>
    <x v="3"/>
    <n v="6"/>
    <x v="2"/>
    <n v="2"/>
    <x v="117"/>
    <d v="1899-12-30T09:35:00"/>
    <x v="0"/>
    <s v="Pacheedah Shores Boat Ramp"/>
    <s v="Gordon Estuary"/>
    <n v="1"/>
    <x v="9"/>
    <s v="Wild"/>
    <x v="0"/>
    <n v="5"/>
    <n v="1"/>
    <n v="2"/>
    <n v="1"/>
    <s v="BS"/>
  </r>
  <r>
    <n v="23"/>
    <x v="3"/>
    <n v="6"/>
    <x v="2"/>
    <n v="2"/>
    <x v="117"/>
    <d v="1899-12-30T09:35:00"/>
    <x v="0"/>
    <s v="Pacheedah Shores Boat Ramp"/>
    <s v="Gordon Estuary"/>
    <n v="1"/>
    <x v="2"/>
    <s v="Wild"/>
    <x v="1"/>
    <n v="8"/>
    <n v="1"/>
    <n v="5"/>
    <n v="10"/>
    <s v="BS"/>
  </r>
  <r>
    <n v="23"/>
    <x v="3"/>
    <n v="6"/>
    <x v="2"/>
    <n v="2"/>
    <x v="117"/>
    <d v="1899-12-30T09:35:00"/>
    <x v="0"/>
    <s v="Pacheedah Shores Boat Ramp"/>
    <s v="Gordon Estuary"/>
    <n v="1"/>
    <x v="3"/>
    <s v="Wild"/>
    <x v="1"/>
    <n v="9"/>
    <n v="1"/>
    <n v="5"/>
    <n v="30"/>
    <s v="BS"/>
  </r>
  <r>
    <n v="23"/>
    <x v="3"/>
    <n v="6"/>
    <x v="2"/>
    <n v="2"/>
    <x v="117"/>
    <d v="1899-12-30T09:35:00"/>
    <x v="0"/>
    <s v="Pacheedah Shores Boat Ramp"/>
    <s v="Gordon Estuary"/>
    <n v="1"/>
    <x v="4"/>
    <s v="Wild"/>
    <x v="2"/>
    <n v="18"/>
    <n v="1"/>
    <n v="4"/>
    <n v="12"/>
    <s v="BS"/>
  </r>
  <r>
    <n v="23"/>
    <x v="3"/>
    <n v="6"/>
    <x v="2"/>
    <n v="2"/>
    <x v="117"/>
    <d v="1899-12-30T09:35:00"/>
    <x v="0"/>
    <s v="Pacheedah Shores Boat Ramp"/>
    <s v="Gordon Estuary"/>
    <n v="1"/>
    <x v="5"/>
    <s v="Wild"/>
    <x v="2"/>
    <n v="15"/>
    <n v="1"/>
    <n v="4"/>
    <n v="30"/>
    <s v="BS"/>
  </r>
  <r>
    <n v="23"/>
    <x v="3"/>
    <n v="6"/>
    <x v="2"/>
    <n v="2"/>
    <x v="117"/>
    <d v="1899-12-30T09:35:00"/>
    <x v="0"/>
    <s v="Pacheedah Shores Boat Ramp"/>
    <s v="Gordon Estuary"/>
    <n v="1"/>
    <x v="6"/>
    <s v="Wild"/>
    <x v="2"/>
    <n v="11"/>
    <n v="1"/>
    <n v="4"/>
    <n v="1"/>
    <s v="BS"/>
  </r>
  <r>
    <n v="23"/>
    <x v="3"/>
    <n v="6"/>
    <x v="2"/>
    <n v="2"/>
    <x v="117"/>
    <d v="1899-12-30T09:35:00"/>
    <x v="0"/>
    <s v="Pacheedah Shores Boat Ramp"/>
    <s v="Gordon Estuary"/>
    <n v="1"/>
    <x v="10"/>
    <s v="Wild"/>
    <x v="2"/>
    <n v="13"/>
    <n v="1"/>
    <n v="4"/>
    <n v="3"/>
    <s v="BS"/>
  </r>
  <r>
    <n v="23"/>
    <x v="3"/>
    <n v="6"/>
    <x v="2"/>
    <n v="2"/>
    <x v="117"/>
    <d v="1899-12-30T09:35:00"/>
    <x v="0"/>
    <s v="Pacheedah Shores Boat Ramp"/>
    <s v="Gordon Estuary"/>
    <n v="1"/>
    <x v="0"/>
    <s v="Wild"/>
    <x v="3"/>
    <n v="3"/>
    <n v="1"/>
    <n v="3"/>
    <n v="1"/>
    <s v="BS"/>
  </r>
  <r>
    <n v="23"/>
    <x v="3"/>
    <n v="6"/>
    <x v="2"/>
    <n v="2"/>
    <x v="117"/>
    <d v="1899-12-30T10:00:00"/>
    <x v="9"/>
    <s v="Q Jeff (right bank opposite N. Arm confl.)"/>
    <s v="Gordon Estuary"/>
    <n v="1"/>
    <x v="0"/>
    <s v="Wild"/>
    <x v="0"/>
    <n v="3"/>
    <n v="1"/>
    <n v="2"/>
    <n v="5"/>
    <s v="BS"/>
  </r>
  <r>
    <n v="23"/>
    <x v="3"/>
    <n v="6"/>
    <x v="2"/>
    <n v="2"/>
    <x v="117"/>
    <d v="1899-12-30T10:00:00"/>
    <x v="9"/>
    <s v="Q Jeff (right bank opposite N. Arm confl.)"/>
    <s v="Gordon Estuary"/>
    <n v="1"/>
    <x v="0"/>
    <s v="Wild"/>
    <x v="3"/>
    <n v="3"/>
    <n v="1"/>
    <n v="3"/>
    <n v="3"/>
    <s v="BS"/>
  </r>
  <r>
    <n v="23"/>
    <x v="3"/>
    <n v="6"/>
    <x v="2"/>
    <n v="2"/>
    <x v="117"/>
    <d v="1899-12-30T10:00:00"/>
    <x v="9"/>
    <s v="Q Jeff (right bank opposite N. Arm confl.)"/>
    <s v="Gordon Estuary"/>
    <n v="1"/>
    <x v="9"/>
    <s v="Wild"/>
    <x v="0"/>
    <n v="5"/>
    <n v="1"/>
    <n v="2"/>
    <n v="2"/>
    <s v="BS"/>
  </r>
  <r>
    <n v="23"/>
    <x v="3"/>
    <n v="6"/>
    <x v="2"/>
    <n v="2"/>
    <x v="117"/>
    <d v="1899-12-30T10:00:00"/>
    <x v="9"/>
    <s v="Q Jeff (right bank opposite N. Arm confl.)"/>
    <s v="Gordon Estuary"/>
    <n v="1"/>
    <x v="2"/>
    <s v="Wild"/>
    <x v="1"/>
    <n v="8"/>
    <n v="1"/>
    <n v="5"/>
    <n v="51"/>
    <s v="BS"/>
  </r>
  <r>
    <n v="23"/>
    <x v="3"/>
    <n v="6"/>
    <x v="2"/>
    <n v="2"/>
    <x v="117"/>
    <d v="1899-12-30T10:00:00"/>
    <x v="9"/>
    <s v="Q Jeff (right bank opposite N. Arm confl.)"/>
    <s v="Gordon Estuary"/>
    <n v="1"/>
    <x v="3"/>
    <s v="Wild"/>
    <x v="1"/>
    <n v="9"/>
    <n v="1"/>
    <n v="5"/>
    <n v="10"/>
    <s v="BS"/>
  </r>
  <r>
    <n v="23"/>
    <x v="3"/>
    <n v="6"/>
    <x v="2"/>
    <n v="2"/>
    <x v="117"/>
    <d v="1899-12-30T10:00:00"/>
    <x v="9"/>
    <s v="Q Jeff (right bank opposite N. Arm confl.)"/>
    <s v="Gordon Estuary"/>
    <n v="1"/>
    <x v="4"/>
    <s v="Wild"/>
    <x v="2"/>
    <n v="18"/>
    <n v="1"/>
    <n v="4"/>
    <n v="49"/>
    <s v="BS"/>
  </r>
  <r>
    <n v="23"/>
    <x v="3"/>
    <n v="6"/>
    <x v="2"/>
    <n v="2"/>
    <x v="117"/>
    <d v="1899-12-30T10:00:00"/>
    <x v="9"/>
    <s v="Q Jeff (right bank opposite N. Arm confl.)"/>
    <s v="Gordon Estuary"/>
    <n v="1"/>
    <x v="5"/>
    <s v="Wild"/>
    <x v="2"/>
    <n v="15"/>
    <n v="1"/>
    <n v="4"/>
    <n v="76"/>
    <s v="BS"/>
  </r>
  <r>
    <n v="23"/>
    <x v="3"/>
    <n v="6"/>
    <x v="2"/>
    <n v="2"/>
    <x v="117"/>
    <d v="1899-12-30T10:00:00"/>
    <x v="9"/>
    <s v="Q Jeff (right bank opposite N. Arm confl.)"/>
    <s v="Gordon Estuary"/>
    <n v="1"/>
    <x v="6"/>
    <s v="Wild"/>
    <x v="2"/>
    <n v="11"/>
    <n v="1"/>
    <n v="4"/>
    <n v="12"/>
    <s v="BS"/>
  </r>
  <r>
    <n v="23"/>
    <x v="3"/>
    <n v="6"/>
    <x v="2"/>
    <n v="2"/>
    <x v="117"/>
    <d v="1899-12-30T10:00:00"/>
    <x v="9"/>
    <s v="Q Jeff (right bank opposite N. Arm confl.)"/>
    <s v="Gordon Estuary"/>
    <n v="1"/>
    <x v="10"/>
    <s v="Wild"/>
    <x v="2"/>
    <n v="13"/>
    <n v="1"/>
    <n v="4"/>
    <n v="17"/>
    <s v="BS"/>
  </r>
  <r>
    <n v="23"/>
    <x v="3"/>
    <n v="6"/>
    <x v="2"/>
    <n v="2"/>
    <x v="117"/>
    <d v="1899-12-30T10:00:00"/>
    <x v="9"/>
    <s v="Q Jeff (right bank opposite N. Arm confl.)"/>
    <s v="Gordon Estuary"/>
    <n v="1"/>
    <x v="12"/>
    <s v="Wild"/>
    <x v="2"/>
    <n v="25"/>
    <n v="1"/>
    <n v="4"/>
    <n v="6"/>
    <s v="BS"/>
  </r>
  <r>
    <n v="23"/>
    <x v="3"/>
    <n v="6"/>
    <x v="2"/>
    <n v="2"/>
    <x v="117"/>
    <d v="1899-12-30T10:50:00"/>
    <x v="30"/>
    <s v="Gordon R. Site 1, Channel A at Gordon R."/>
    <s v="Gordon Estuary"/>
    <n v="1"/>
    <x v="0"/>
    <s v="Wild"/>
    <x v="0"/>
    <n v="3"/>
    <n v="1"/>
    <n v="2"/>
    <n v="9"/>
    <s v="PS"/>
  </r>
  <r>
    <n v="23"/>
    <x v="3"/>
    <n v="6"/>
    <x v="2"/>
    <n v="2"/>
    <x v="117"/>
    <d v="1899-12-30T10:50:00"/>
    <x v="30"/>
    <s v="Gordon R. Site 1, Channel A at Gordon R."/>
    <s v="Gordon Estuary"/>
    <n v="1"/>
    <x v="2"/>
    <s v="Wild"/>
    <x v="1"/>
    <n v="8"/>
    <n v="1"/>
    <n v="5"/>
    <n v="11"/>
    <s v="PS"/>
  </r>
  <r>
    <n v="23"/>
    <x v="3"/>
    <n v="6"/>
    <x v="2"/>
    <n v="2"/>
    <x v="117"/>
    <d v="1899-12-30T11:15:00"/>
    <x v="6"/>
    <s v="Smokies"/>
    <s v="Gordon Estuary"/>
    <n v="1"/>
    <x v="0"/>
    <s v="Wild"/>
    <x v="0"/>
    <n v="3"/>
    <n v="1"/>
    <n v="2"/>
    <n v="32"/>
    <s v="BS"/>
  </r>
  <r>
    <n v="23"/>
    <x v="3"/>
    <n v="6"/>
    <x v="2"/>
    <n v="2"/>
    <x v="117"/>
    <d v="1899-12-30T11:15:00"/>
    <x v="6"/>
    <s v="Smokies"/>
    <s v="Gordon Estuary"/>
    <n v="1"/>
    <x v="2"/>
    <s v="Wild"/>
    <x v="1"/>
    <n v="8"/>
    <n v="1"/>
    <n v="5"/>
    <n v="1"/>
    <s v="BS"/>
  </r>
  <r>
    <n v="23"/>
    <x v="3"/>
    <n v="6"/>
    <x v="2"/>
    <n v="2"/>
    <x v="117"/>
    <d v="1899-12-30T11:15:00"/>
    <x v="6"/>
    <s v="Smokies"/>
    <s v="Gordon Estuary"/>
    <n v="1"/>
    <x v="4"/>
    <s v="Wild"/>
    <x v="2"/>
    <n v="18"/>
    <n v="1"/>
    <n v="4"/>
    <n v="1"/>
    <s v="BS"/>
  </r>
  <r>
    <n v="23"/>
    <x v="3"/>
    <n v="6"/>
    <x v="2"/>
    <n v="2"/>
    <x v="117"/>
    <d v="1899-12-30T11:15:00"/>
    <x v="6"/>
    <s v="Smokies"/>
    <s v="Gordon Estuary"/>
    <n v="1"/>
    <x v="5"/>
    <s v="Wild"/>
    <x v="2"/>
    <n v="15"/>
    <n v="1"/>
    <n v="4"/>
    <n v="2"/>
    <s v="BS"/>
  </r>
  <r>
    <n v="23"/>
    <x v="3"/>
    <n v="6"/>
    <x v="2"/>
    <n v="2"/>
    <x v="117"/>
    <d v="1899-12-30T11:15:00"/>
    <x v="6"/>
    <s v="Smokies"/>
    <s v="Gordon Estuary"/>
    <n v="1"/>
    <x v="6"/>
    <s v="Wild"/>
    <x v="2"/>
    <n v="11"/>
    <n v="1"/>
    <n v="4"/>
    <n v="7"/>
    <s v="BS"/>
  </r>
  <r>
    <n v="23"/>
    <x v="3"/>
    <n v="6"/>
    <x v="2"/>
    <n v="2"/>
    <x v="117"/>
    <d v="1899-12-30T12:55:00"/>
    <x v="21"/>
    <s v="Site 5 main channel half way up"/>
    <s v="Gordon Estuary"/>
    <n v="1"/>
    <x v="0"/>
    <s v="Wild"/>
    <x v="0"/>
    <n v="3"/>
    <n v="1"/>
    <n v="2"/>
    <n v="422"/>
    <s v="PS"/>
  </r>
  <r>
    <n v="23"/>
    <x v="3"/>
    <n v="6"/>
    <x v="2"/>
    <n v="2"/>
    <x v="117"/>
    <d v="1899-12-30T12:55:00"/>
    <x v="21"/>
    <s v="Site 5 main channel half way up"/>
    <s v="Gordon Estuary"/>
    <n v="1"/>
    <x v="2"/>
    <s v="Wild"/>
    <x v="1"/>
    <n v="8"/>
    <n v="1"/>
    <n v="5"/>
    <n v="6"/>
    <s v="PS"/>
  </r>
  <r>
    <n v="23"/>
    <x v="3"/>
    <n v="6"/>
    <x v="2"/>
    <n v="2"/>
    <x v="117"/>
    <d v="1899-12-30T12:55:00"/>
    <x v="21"/>
    <s v="Site 5 main channel half way up"/>
    <s v="Gordon Estuary"/>
    <n v="1"/>
    <x v="3"/>
    <s v="Wild"/>
    <x v="1"/>
    <n v="9"/>
    <n v="1"/>
    <n v="5"/>
    <n v="755"/>
    <s v="PS"/>
  </r>
  <r>
    <n v="23"/>
    <x v="3"/>
    <n v="6"/>
    <x v="2"/>
    <n v="2"/>
    <x v="117"/>
    <d v="1899-12-30T13:37:00"/>
    <x v="22"/>
    <s v="Site 5 main channel where stump sland channel comes in"/>
    <s v="Gordon Estuary"/>
    <n v="1"/>
    <x v="0"/>
    <s v="Wild"/>
    <x v="0"/>
    <n v="3"/>
    <n v="1"/>
    <n v="2"/>
    <n v="229"/>
    <s v="PS"/>
  </r>
  <r>
    <n v="23"/>
    <x v="3"/>
    <n v="6"/>
    <x v="2"/>
    <n v="2"/>
    <x v="117"/>
    <d v="1899-12-30T13:37:00"/>
    <x v="22"/>
    <s v="Site 5 main channel where stump sland channel comes in"/>
    <s v="Gordon Estuary"/>
    <n v="1"/>
    <x v="2"/>
    <s v="Wild"/>
    <x v="1"/>
    <n v="8"/>
    <n v="1"/>
    <n v="5"/>
    <n v="3"/>
    <s v="PS"/>
  </r>
  <r>
    <n v="23"/>
    <x v="3"/>
    <n v="6"/>
    <x v="2"/>
    <n v="2"/>
    <x v="117"/>
    <d v="1899-12-30T13:37:00"/>
    <x v="22"/>
    <s v="Site 5 main channel where stump sland channel comes in"/>
    <s v="Gordon Estuary"/>
    <n v="1"/>
    <x v="3"/>
    <s v="Wild"/>
    <x v="1"/>
    <n v="9"/>
    <n v="1"/>
    <n v="5"/>
    <n v="85"/>
    <s v="PS"/>
  </r>
  <r>
    <n v="23"/>
    <x v="3"/>
    <n v="6"/>
    <x v="2"/>
    <n v="2"/>
    <x v="117"/>
    <d v="1899-12-30T14:20:00"/>
    <x v="35"/>
    <s v="Gravel bar on Gordon at Site 1"/>
    <s v="Gordon Estuary"/>
    <n v="1"/>
    <x v="0"/>
    <s v="Wild"/>
    <x v="0"/>
    <n v="3"/>
    <n v="1"/>
    <n v="2"/>
    <n v="5"/>
    <s v="BS"/>
  </r>
  <r>
    <n v="23"/>
    <x v="3"/>
    <n v="6"/>
    <x v="2"/>
    <n v="2"/>
    <x v="117"/>
    <d v="1899-12-30T14:20:00"/>
    <x v="35"/>
    <s v="Gravel bar on Gordon at Site 1"/>
    <s v="Gordon Estuary"/>
    <n v="1"/>
    <x v="2"/>
    <s v="Wild"/>
    <x v="1"/>
    <n v="8"/>
    <n v="1"/>
    <n v="5"/>
    <n v="21"/>
    <s v="BS"/>
  </r>
  <r>
    <n v="23"/>
    <x v="3"/>
    <n v="6"/>
    <x v="2"/>
    <n v="2"/>
    <x v="117"/>
    <d v="1899-12-30T14:20:00"/>
    <x v="35"/>
    <s v="Gravel bar on Gordon at Site 1"/>
    <s v="Gordon Estuary"/>
    <n v="1"/>
    <x v="5"/>
    <s v="Wild"/>
    <x v="2"/>
    <n v="15"/>
    <n v="1"/>
    <n v="4"/>
    <n v="1"/>
    <s v="BS"/>
  </r>
  <r>
    <n v="23"/>
    <x v="3"/>
    <n v="6"/>
    <x v="2"/>
    <n v="2"/>
    <x v="117"/>
    <d v="1899-12-30T15:28:00"/>
    <x v="12"/>
    <s v="Mouth of Site 7 inlet, north side"/>
    <s v="Gordon Estuary"/>
    <n v="1"/>
    <x v="0"/>
    <s v="Wild"/>
    <x v="0"/>
    <n v="3"/>
    <n v="1"/>
    <n v="2"/>
    <n v="4"/>
    <s v="BS"/>
  </r>
  <r>
    <n v="23"/>
    <x v="3"/>
    <n v="6"/>
    <x v="2"/>
    <n v="2"/>
    <x v="117"/>
    <d v="1899-12-30T15:28:00"/>
    <x v="12"/>
    <s v="Mouth of Site 7 inlet, north side"/>
    <s v="Gordon Estuary"/>
    <n v="1"/>
    <x v="2"/>
    <s v="Wild"/>
    <x v="1"/>
    <n v="8"/>
    <n v="1"/>
    <n v="5"/>
    <n v="15"/>
    <s v="BS"/>
  </r>
  <r>
    <n v="23"/>
    <x v="3"/>
    <n v="6"/>
    <x v="2"/>
    <n v="2"/>
    <x v="117"/>
    <d v="1899-12-30T15:28:00"/>
    <x v="12"/>
    <s v="Mouth of Site 7 inlet, north side"/>
    <s v="Gordon Estuary"/>
    <n v="1"/>
    <x v="3"/>
    <s v="Wild"/>
    <x v="1"/>
    <n v="9"/>
    <n v="1"/>
    <n v="5"/>
    <n v="24"/>
    <s v="BS"/>
  </r>
  <r>
    <n v="23"/>
    <x v="3"/>
    <n v="6"/>
    <x v="2"/>
    <n v="2"/>
    <x v="117"/>
    <d v="1899-12-30T15:28:00"/>
    <x v="12"/>
    <s v="Mouth of Site 7 inlet, north side"/>
    <s v="Gordon Estuary"/>
    <n v="1"/>
    <x v="4"/>
    <s v="Wild"/>
    <x v="2"/>
    <n v="18"/>
    <n v="1"/>
    <n v="4"/>
    <n v="13"/>
    <s v="BS"/>
  </r>
  <r>
    <n v="23"/>
    <x v="3"/>
    <n v="6"/>
    <x v="2"/>
    <n v="2"/>
    <x v="117"/>
    <d v="1899-12-30T15:28:00"/>
    <x v="12"/>
    <s v="Mouth of Site 7 inlet, north side"/>
    <s v="Gordon Estuary"/>
    <n v="1"/>
    <x v="5"/>
    <s v="Wild"/>
    <x v="2"/>
    <n v="15"/>
    <n v="1"/>
    <n v="4"/>
    <n v="3"/>
    <s v="BS"/>
  </r>
  <r>
    <n v="23"/>
    <x v="3"/>
    <n v="6"/>
    <x v="2"/>
    <n v="2"/>
    <x v="117"/>
    <d v="1899-12-30T15:28:00"/>
    <x v="12"/>
    <s v="Mouth of Site 7 inlet, north side"/>
    <s v="Gordon Estuary"/>
    <n v="1"/>
    <x v="10"/>
    <s v="Wild"/>
    <x v="2"/>
    <n v="13"/>
    <n v="1"/>
    <n v="4"/>
    <n v="34"/>
    <s v="BS"/>
  </r>
  <r>
    <n v="23"/>
    <x v="3"/>
    <n v="6"/>
    <x v="2"/>
    <n v="3"/>
    <x v="118"/>
    <d v="1899-12-30T14:53:00"/>
    <x v="12"/>
    <s v="Mouth of Site 7 inlet, north side"/>
    <s v="Gordon Estuary"/>
    <n v="1"/>
    <x v="0"/>
    <s v="Wild"/>
    <x v="0"/>
    <n v="3"/>
    <n v="1"/>
    <n v="2"/>
    <n v="7"/>
    <s v="BS"/>
  </r>
  <r>
    <n v="23"/>
    <x v="3"/>
    <n v="6"/>
    <x v="2"/>
    <n v="3"/>
    <x v="118"/>
    <d v="1899-12-30T14:53:00"/>
    <x v="12"/>
    <s v="Mouth of Site 7 inlet, north side"/>
    <s v="Gordon Estuary"/>
    <n v="1"/>
    <x v="9"/>
    <s v="Wild"/>
    <x v="0"/>
    <n v="5"/>
    <n v="1"/>
    <n v="2"/>
    <n v="1"/>
    <s v="BS"/>
  </r>
  <r>
    <n v="23"/>
    <x v="3"/>
    <n v="6"/>
    <x v="2"/>
    <n v="3"/>
    <x v="118"/>
    <d v="1899-12-30T14:53:00"/>
    <x v="12"/>
    <s v="Mouth of Site 7 inlet, north side"/>
    <s v="Gordon Estuary"/>
    <n v="1"/>
    <x v="2"/>
    <s v="Wild"/>
    <x v="1"/>
    <n v="8"/>
    <n v="1"/>
    <n v="5"/>
    <n v="9"/>
    <s v="BS"/>
  </r>
  <r>
    <n v="23"/>
    <x v="3"/>
    <n v="6"/>
    <x v="2"/>
    <n v="3"/>
    <x v="118"/>
    <d v="1899-12-30T14:53:00"/>
    <x v="12"/>
    <s v="Mouth of Site 7 inlet, north side"/>
    <s v="Gordon Estuary"/>
    <n v="1"/>
    <x v="3"/>
    <s v="Wild"/>
    <x v="1"/>
    <n v="9"/>
    <n v="1"/>
    <n v="5"/>
    <n v="1"/>
    <s v="BS"/>
  </r>
  <r>
    <n v="23"/>
    <x v="3"/>
    <n v="6"/>
    <x v="2"/>
    <n v="3"/>
    <x v="118"/>
    <d v="1899-12-30T14:53:00"/>
    <x v="12"/>
    <s v="Mouth of Site 7 inlet, north side"/>
    <s v="Gordon Estuary"/>
    <n v="1"/>
    <x v="4"/>
    <s v="Wild"/>
    <x v="2"/>
    <n v="18"/>
    <n v="1"/>
    <n v="4"/>
    <n v="4"/>
    <s v="BS"/>
  </r>
  <r>
    <n v="23"/>
    <x v="3"/>
    <n v="6"/>
    <x v="2"/>
    <n v="3"/>
    <x v="118"/>
    <d v="1899-12-30T14:53:00"/>
    <x v="12"/>
    <s v="Mouth of Site 7 inlet, north side"/>
    <s v="Gordon Estuary"/>
    <n v="1"/>
    <x v="5"/>
    <s v="Wild"/>
    <x v="2"/>
    <n v="15"/>
    <n v="1"/>
    <n v="4"/>
    <n v="3"/>
    <s v="BS"/>
  </r>
  <r>
    <n v="23"/>
    <x v="3"/>
    <n v="6"/>
    <x v="2"/>
    <n v="3"/>
    <x v="118"/>
    <d v="1899-12-30T14:53:00"/>
    <x v="12"/>
    <s v="Mouth of Site 7 inlet, north side"/>
    <s v="Gordon Estuary"/>
    <n v="1"/>
    <x v="6"/>
    <s v="Wild"/>
    <x v="2"/>
    <n v="11"/>
    <n v="1"/>
    <n v="4"/>
    <n v="1"/>
    <s v="BS"/>
  </r>
  <r>
    <n v="24"/>
    <x v="3"/>
    <n v="6"/>
    <x v="2"/>
    <n v="6"/>
    <x v="119"/>
    <d v="1899-12-30T09:27:00"/>
    <x v="40"/>
    <s v="San Juan R opposite Fairly Lake outlet"/>
    <s v="San Juan River"/>
    <n v="1"/>
    <x v="0"/>
    <s v="Wild"/>
    <x v="0"/>
    <n v="3"/>
    <n v="1"/>
    <n v="2"/>
    <n v="90"/>
    <s v="BS"/>
  </r>
  <r>
    <n v="24"/>
    <x v="3"/>
    <n v="6"/>
    <x v="2"/>
    <n v="6"/>
    <x v="119"/>
    <d v="1899-12-30T09:27:00"/>
    <x v="40"/>
    <s v="San Juan R opposite Fairly Lake outlet"/>
    <s v="San Juan River"/>
    <n v="1"/>
    <x v="2"/>
    <s v="Wild"/>
    <x v="1"/>
    <n v="8"/>
    <n v="1"/>
    <n v="5"/>
    <n v="11"/>
    <s v="BS"/>
  </r>
  <r>
    <n v="24"/>
    <x v="3"/>
    <n v="6"/>
    <x v="2"/>
    <n v="6"/>
    <x v="119"/>
    <d v="1899-12-30T09:27:00"/>
    <x v="40"/>
    <s v="San Juan R opposite Fairly Lake outlet"/>
    <s v="San Juan River"/>
    <n v="1"/>
    <x v="3"/>
    <s v="Wild"/>
    <x v="1"/>
    <n v="9"/>
    <n v="1"/>
    <n v="5"/>
    <n v="28"/>
    <s v="BS"/>
  </r>
  <r>
    <n v="24"/>
    <x v="3"/>
    <n v="6"/>
    <x v="2"/>
    <n v="6"/>
    <x v="119"/>
    <d v="1899-12-30T10:00:00"/>
    <x v="44"/>
    <s v="San Juan R downstream of Fairly Lake outlet"/>
    <s v="San Juan River"/>
    <n v="1"/>
    <x v="0"/>
    <s v="Wild"/>
    <x v="0"/>
    <n v="3"/>
    <n v="1"/>
    <n v="2"/>
    <n v="125"/>
    <s v="BS"/>
  </r>
  <r>
    <n v="24"/>
    <x v="3"/>
    <n v="6"/>
    <x v="2"/>
    <n v="6"/>
    <x v="119"/>
    <d v="1899-12-30T10:00:00"/>
    <x v="44"/>
    <s v="San Juan R downstream of Fairly Lake outlet"/>
    <s v="San Juan River"/>
    <n v="1"/>
    <x v="0"/>
    <s v="Wild"/>
    <x v="3"/>
    <n v="3"/>
    <n v="1"/>
    <n v="3"/>
    <n v="1"/>
    <s v="BS"/>
  </r>
  <r>
    <n v="24"/>
    <x v="3"/>
    <n v="6"/>
    <x v="2"/>
    <n v="6"/>
    <x v="119"/>
    <d v="1899-12-30T10:00:00"/>
    <x v="44"/>
    <s v="San Juan R downstream of Fairly Lake outlet"/>
    <s v="San Juan River"/>
    <n v="1"/>
    <x v="2"/>
    <s v="Wild"/>
    <x v="1"/>
    <n v="8"/>
    <n v="1"/>
    <n v="5"/>
    <n v="26"/>
    <s v="BS"/>
  </r>
  <r>
    <n v="24"/>
    <x v="3"/>
    <n v="6"/>
    <x v="2"/>
    <n v="6"/>
    <x v="119"/>
    <d v="1899-12-30T10:00:00"/>
    <x v="44"/>
    <s v="San Juan R downstream of Fairly Lake outlet"/>
    <s v="San Juan River"/>
    <n v="1"/>
    <x v="3"/>
    <s v="Wild"/>
    <x v="1"/>
    <n v="9"/>
    <n v="1"/>
    <n v="5"/>
    <n v="12"/>
    <s v="BS"/>
  </r>
  <r>
    <n v="24"/>
    <x v="3"/>
    <n v="6"/>
    <x v="2"/>
    <n v="6"/>
    <x v="119"/>
    <d v="1899-12-30T10:42:00"/>
    <x v="41"/>
    <s v="San Juan R downstream of Fairly Lake outlet"/>
    <s v="San Juan River"/>
    <n v="1"/>
    <x v="0"/>
    <s v="Wild"/>
    <x v="0"/>
    <n v="3"/>
    <n v="1"/>
    <n v="2"/>
    <n v="145"/>
    <s v="BS"/>
  </r>
  <r>
    <n v="24"/>
    <x v="3"/>
    <n v="6"/>
    <x v="2"/>
    <n v="6"/>
    <x v="119"/>
    <d v="1899-12-30T10:42:00"/>
    <x v="41"/>
    <s v="San Juan R downstream of Fairly Lake outlet"/>
    <s v="San Juan River"/>
    <n v="1"/>
    <x v="9"/>
    <s v="Wild"/>
    <x v="3"/>
    <n v="5"/>
    <n v="1"/>
    <n v="3"/>
    <n v="1"/>
    <s v="BS"/>
  </r>
  <r>
    <n v="24"/>
    <x v="3"/>
    <n v="6"/>
    <x v="2"/>
    <n v="6"/>
    <x v="119"/>
    <d v="1899-12-30T10:42:00"/>
    <x v="41"/>
    <s v="San Juan R downstream of Fairly Lake outlet"/>
    <s v="San Juan River"/>
    <n v="1"/>
    <x v="2"/>
    <s v="Wild"/>
    <x v="1"/>
    <n v="8"/>
    <n v="1"/>
    <n v="5"/>
    <n v="25"/>
    <s v="BS"/>
  </r>
  <r>
    <n v="24"/>
    <x v="3"/>
    <n v="6"/>
    <x v="2"/>
    <n v="6"/>
    <x v="119"/>
    <d v="1899-12-30T10:42:00"/>
    <x v="41"/>
    <s v="San Juan R downstream of Fairly Lake outlet"/>
    <s v="San Juan River"/>
    <n v="1"/>
    <x v="3"/>
    <s v="Wild"/>
    <x v="1"/>
    <n v="9"/>
    <n v="1"/>
    <n v="5"/>
    <n v="40"/>
    <s v="BS"/>
  </r>
  <r>
    <n v="25"/>
    <x v="3"/>
    <n v="6"/>
    <x v="2"/>
    <n v="14"/>
    <x v="120"/>
    <d v="1899-12-30T10:49:00"/>
    <x v="25"/>
    <s v="Site 6, just upstream of bridge"/>
    <s v="Gordon Estuary"/>
    <n v="1"/>
    <x v="0"/>
    <s v="Wild"/>
    <x v="0"/>
    <n v="3"/>
    <n v="1"/>
    <n v="2"/>
    <n v="122"/>
    <s v="PS"/>
  </r>
  <r>
    <n v="25"/>
    <x v="3"/>
    <n v="6"/>
    <x v="2"/>
    <n v="14"/>
    <x v="120"/>
    <d v="1899-12-30T10:49:00"/>
    <x v="25"/>
    <s v="Site 6, just upstream of bridge"/>
    <s v="Gordon Estuary"/>
    <n v="1"/>
    <x v="2"/>
    <s v="Wild"/>
    <x v="1"/>
    <n v="8"/>
    <n v="1"/>
    <n v="5"/>
    <n v="22"/>
    <s v="PS"/>
  </r>
  <r>
    <n v="25"/>
    <x v="3"/>
    <n v="6"/>
    <x v="2"/>
    <n v="14"/>
    <x v="120"/>
    <d v="1899-12-30T10:49:00"/>
    <x v="25"/>
    <s v="Site 6, just upstream of bridge"/>
    <s v="Gordon Estuary"/>
    <n v="1"/>
    <x v="3"/>
    <s v="Wild"/>
    <x v="1"/>
    <n v="9"/>
    <n v="1"/>
    <n v="5"/>
    <n v="73"/>
    <s v="PS"/>
  </r>
  <r>
    <n v="25"/>
    <x v="3"/>
    <n v="6"/>
    <x v="2"/>
    <n v="14"/>
    <x v="120"/>
    <d v="1899-12-30T11:24:00"/>
    <x v="36"/>
    <s v="Site 6, straight channel"/>
    <s v="Gordon Estuary"/>
    <n v="1"/>
    <x v="0"/>
    <s v="Wild"/>
    <x v="0"/>
    <n v="3"/>
    <n v="1"/>
    <n v="2"/>
    <n v="7"/>
    <s v="PS"/>
  </r>
  <r>
    <n v="25"/>
    <x v="3"/>
    <n v="6"/>
    <x v="2"/>
    <n v="14"/>
    <x v="120"/>
    <d v="1899-12-30T11:24:00"/>
    <x v="36"/>
    <s v="Site 6, straight channel"/>
    <s v="Gordon Estuary"/>
    <n v="1"/>
    <x v="2"/>
    <s v="Wild"/>
    <x v="1"/>
    <n v="8"/>
    <n v="1"/>
    <n v="5"/>
    <n v="1"/>
    <s v="PS"/>
  </r>
  <r>
    <n v="25"/>
    <x v="3"/>
    <n v="6"/>
    <x v="2"/>
    <n v="14"/>
    <x v="120"/>
    <d v="1899-12-30T11:44:00"/>
    <x v="26"/>
    <s v="Site 6, at upper logger station"/>
    <s v="Gordon Estuary"/>
    <n v="1"/>
    <x v="0"/>
    <s v="Wild"/>
    <x v="0"/>
    <n v="3"/>
    <n v="1"/>
    <n v="2"/>
    <n v="35"/>
    <s v="PS"/>
  </r>
  <r>
    <n v="25"/>
    <x v="3"/>
    <n v="6"/>
    <x v="2"/>
    <n v="14"/>
    <x v="120"/>
    <d v="1899-12-30T11:44:00"/>
    <x v="26"/>
    <s v="Site 6, at upper logger station"/>
    <s v="Gordon Estuary"/>
    <n v="1"/>
    <x v="2"/>
    <s v="Wild"/>
    <x v="1"/>
    <n v="8"/>
    <n v="1"/>
    <n v="5"/>
    <n v="7"/>
    <s v="PS"/>
  </r>
  <r>
    <n v="25"/>
    <x v="3"/>
    <n v="6"/>
    <x v="2"/>
    <n v="14"/>
    <x v="120"/>
    <d v="1899-12-30T11:44:00"/>
    <x v="26"/>
    <s v="Site 6, at upper logger station"/>
    <s v="Gordon Estuary"/>
    <n v="1"/>
    <x v="3"/>
    <s v="Wild"/>
    <x v="1"/>
    <n v="9"/>
    <n v="1"/>
    <n v="5"/>
    <n v="10"/>
    <s v="PS"/>
  </r>
  <r>
    <n v="25"/>
    <x v="3"/>
    <n v="6"/>
    <x v="2"/>
    <n v="14"/>
    <x v="120"/>
    <d v="1899-12-30T12:10:00"/>
    <x v="28"/>
    <s v="Site 6, at creek inflow (SE corner of marsh)"/>
    <s v="Gordon Estuary"/>
    <n v="1"/>
    <x v="0"/>
    <s v="Wild"/>
    <x v="0"/>
    <n v="3"/>
    <n v="1"/>
    <n v="2"/>
    <n v="3"/>
    <s v="PS"/>
  </r>
  <r>
    <n v="25"/>
    <x v="3"/>
    <n v="6"/>
    <x v="2"/>
    <n v="14"/>
    <x v="120"/>
    <d v="1899-12-30T12:24:00"/>
    <x v="28"/>
    <s v="Site 6, at creek inflow (SE corner of marsh)"/>
    <s v="Gordon Estuary"/>
    <n v="1"/>
    <x v="0"/>
    <s v="Wild"/>
    <x v="0"/>
    <n v="3"/>
    <n v="1"/>
    <n v="2"/>
    <n v="75"/>
    <s v="PS"/>
  </r>
  <r>
    <n v="25"/>
    <x v="3"/>
    <n v="6"/>
    <x v="2"/>
    <n v="14"/>
    <x v="120"/>
    <d v="1899-12-30T12:24:00"/>
    <x v="28"/>
    <s v="Site 6, at creek inflow (SE corner of marsh)"/>
    <s v="Gordon Estuary"/>
    <n v="1"/>
    <x v="2"/>
    <s v="Wild"/>
    <x v="1"/>
    <n v="8"/>
    <n v="1"/>
    <n v="5"/>
    <n v="1"/>
    <s v="PS"/>
  </r>
  <r>
    <n v="25"/>
    <x v="3"/>
    <n v="6"/>
    <x v="2"/>
    <n v="14"/>
    <x v="120"/>
    <d v="1899-12-30T12:24:00"/>
    <x v="28"/>
    <s v="Site 6, at creek inflow (SE corner of marsh)"/>
    <s v="Gordon Estuary"/>
    <n v="1"/>
    <x v="3"/>
    <s v="Wild"/>
    <x v="1"/>
    <n v="9"/>
    <n v="1"/>
    <n v="5"/>
    <n v="16"/>
    <s v="PS"/>
  </r>
  <r>
    <n v="25"/>
    <x v="3"/>
    <n v="6"/>
    <x v="2"/>
    <n v="14"/>
    <x v="120"/>
    <d v="1899-12-30T13:13:00"/>
    <x v="16"/>
    <s v="Browns Slough Site 7 inlet left tidal channel"/>
    <s v="Gordon Estuary"/>
    <n v="1"/>
    <x v="0"/>
    <s v="Wild"/>
    <x v="0"/>
    <n v="3"/>
    <n v="1"/>
    <n v="2"/>
    <n v="23"/>
    <s v="PS"/>
  </r>
  <r>
    <n v="25"/>
    <x v="3"/>
    <n v="6"/>
    <x v="2"/>
    <n v="14"/>
    <x v="120"/>
    <d v="1899-12-30T13:13:00"/>
    <x v="16"/>
    <s v="Browns Slough Site 7 inlet left tidal channel"/>
    <s v="Gordon Estuary"/>
    <n v="1"/>
    <x v="2"/>
    <s v="Wild"/>
    <x v="1"/>
    <n v="8"/>
    <n v="1"/>
    <n v="5"/>
    <n v="4"/>
    <s v="PS"/>
  </r>
  <r>
    <n v="25"/>
    <x v="3"/>
    <n v="6"/>
    <x v="2"/>
    <n v="14"/>
    <x v="120"/>
    <d v="1899-12-30T13:13:00"/>
    <x v="16"/>
    <s v="Browns Slough Site 7 inlet left tidal channel"/>
    <s v="Gordon Estuary"/>
    <n v="1"/>
    <x v="3"/>
    <s v="Wild"/>
    <x v="1"/>
    <n v="9"/>
    <n v="1"/>
    <n v="5"/>
    <n v="19"/>
    <s v="PS"/>
  </r>
  <r>
    <n v="25"/>
    <x v="3"/>
    <n v="6"/>
    <x v="2"/>
    <n v="14"/>
    <x v="120"/>
    <d v="1899-12-30T14:36:00"/>
    <x v="35"/>
    <s v="Gravel bar on Gordon at Site 1"/>
    <s v="Gordon Estuary"/>
    <n v="1"/>
    <x v="0"/>
    <s v="Wild"/>
    <x v="0"/>
    <n v="3"/>
    <n v="1"/>
    <n v="2"/>
    <n v="31"/>
    <s v="BS"/>
  </r>
  <r>
    <n v="25"/>
    <x v="3"/>
    <n v="6"/>
    <x v="2"/>
    <n v="14"/>
    <x v="120"/>
    <d v="1899-12-30T14:36:00"/>
    <x v="35"/>
    <s v="Gravel bar on Gordon at Site 1"/>
    <s v="Gordon Estuary"/>
    <n v="1"/>
    <x v="2"/>
    <s v="Wild"/>
    <x v="1"/>
    <n v="8"/>
    <n v="1"/>
    <n v="5"/>
    <n v="25"/>
    <s v="BS"/>
  </r>
  <r>
    <n v="25"/>
    <x v="3"/>
    <n v="6"/>
    <x v="2"/>
    <n v="14"/>
    <x v="120"/>
    <d v="1899-12-30T14:36:00"/>
    <x v="35"/>
    <s v="Gravel bar on Gordon at Site 1"/>
    <s v="Gordon Estuary"/>
    <n v="1"/>
    <x v="3"/>
    <s v="Wild"/>
    <x v="1"/>
    <n v="9"/>
    <n v="1"/>
    <n v="5"/>
    <n v="4"/>
    <s v="BS"/>
  </r>
  <r>
    <n v="25"/>
    <x v="3"/>
    <n v="6"/>
    <x v="2"/>
    <n v="14"/>
    <x v="120"/>
    <d v="1899-12-30T15:23:00"/>
    <x v="9"/>
    <s v="Q Jeff (right bank opposite N. Arm confl.)"/>
    <s v="Gordon Estuary"/>
    <n v="1"/>
    <x v="2"/>
    <s v="Wild"/>
    <x v="1"/>
    <n v="8"/>
    <n v="1"/>
    <n v="5"/>
    <n v="17"/>
    <s v="BS"/>
  </r>
  <r>
    <n v="25"/>
    <x v="3"/>
    <n v="6"/>
    <x v="2"/>
    <n v="14"/>
    <x v="120"/>
    <d v="1899-12-30T15:23:00"/>
    <x v="9"/>
    <s v="Q Jeff (right bank opposite N. Arm confl.)"/>
    <s v="Gordon Estuary"/>
    <n v="1"/>
    <x v="3"/>
    <s v="Wild"/>
    <x v="1"/>
    <n v="9"/>
    <n v="1"/>
    <n v="5"/>
    <n v="11"/>
    <s v="BS"/>
  </r>
  <r>
    <n v="25"/>
    <x v="3"/>
    <n v="6"/>
    <x v="2"/>
    <n v="14"/>
    <x v="120"/>
    <d v="1899-12-30T15:23:00"/>
    <x v="9"/>
    <s v="Q Jeff (right bank opposite N. Arm confl.)"/>
    <s v="Gordon Estuary"/>
    <n v="1"/>
    <x v="9"/>
    <s v="Wild"/>
    <x v="0"/>
    <n v="5"/>
    <n v="1"/>
    <n v="2"/>
    <n v="50"/>
    <s v="BS"/>
  </r>
  <r>
    <n v="25"/>
    <x v="3"/>
    <n v="6"/>
    <x v="2"/>
    <n v="14"/>
    <x v="120"/>
    <d v="1899-12-30T15:23:00"/>
    <x v="9"/>
    <s v="Q Jeff (right bank opposite N. Arm confl.)"/>
    <s v="Gordon Estuary"/>
    <n v="1"/>
    <x v="9"/>
    <s v="Wild"/>
    <x v="3"/>
    <n v="5"/>
    <n v="1"/>
    <n v="3"/>
    <n v="13"/>
    <s v="BS"/>
  </r>
  <r>
    <n v="25"/>
    <x v="3"/>
    <n v="6"/>
    <x v="2"/>
    <n v="14"/>
    <x v="120"/>
    <d v="1899-12-30T15:23:00"/>
    <x v="9"/>
    <s v="Q Jeff (right bank opposite N. Arm confl.)"/>
    <s v="Gordon Estuary"/>
    <n v="1"/>
    <x v="0"/>
    <s v="Wild"/>
    <x v="0"/>
    <n v="3"/>
    <n v="1"/>
    <n v="2"/>
    <n v="2"/>
    <s v="BS"/>
  </r>
  <r>
    <n v="25"/>
    <x v="3"/>
    <n v="6"/>
    <x v="2"/>
    <n v="14"/>
    <x v="120"/>
    <d v="1899-12-30T15:23:00"/>
    <x v="9"/>
    <s v="Q Jeff (right bank opposite N. Arm confl.)"/>
    <s v="Gordon Estuary"/>
    <n v="1"/>
    <x v="4"/>
    <s v="Wild"/>
    <x v="2"/>
    <n v="18"/>
    <n v="1"/>
    <n v="4"/>
    <n v="36"/>
    <s v="BS"/>
  </r>
  <r>
    <n v="25"/>
    <x v="3"/>
    <n v="6"/>
    <x v="2"/>
    <n v="14"/>
    <x v="120"/>
    <d v="1899-12-30T15:23:00"/>
    <x v="9"/>
    <s v="Q Jeff (right bank opposite N. Arm confl.)"/>
    <s v="Gordon Estuary"/>
    <n v="1"/>
    <x v="5"/>
    <s v="Wild"/>
    <x v="2"/>
    <n v="15"/>
    <n v="1"/>
    <n v="4"/>
    <n v="9"/>
    <s v="BS"/>
  </r>
  <r>
    <n v="25"/>
    <x v="3"/>
    <n v="6"/>
    <x v="2"/>
    <n v="14"/>
    <x v="120"/>
    <d v="1899-12-30T15:23:00"/>
    <x v="9"/>
    <s v="Q Jeff (right bank opposite N. Arm confl.)"/>
    <s v="Gordon Estuary"/>
    <n v="1"/>
    <x v="10"/>
    <s v="Wild"/>
    <x v="2"/>
    <n v="13"/>
    <n v="1"/>
    <n v="4"/>
    <n v="22"/>
    <s v="BS"/>
  </r>
  <r>
    <n v="25"/>
    <x v="3"/>
    <n v="6"/>
    <x v="2"/>
    <n v="14"/>
    <x v="120"/>
    <d v="1899-12-30T16:07:00"/>
    <x v="20"/>
    <s v="On point at confluence of N. Arm and Brown's Slough"/>
    <s v="Gordon Estuary"/>
    <n v="1"/>
    <x v="9"/>
    <s v="Wild"/>
    <x v="0"/>
    <n v="5"/>
    <n v="1"/>
    <n v="2"/>
    <n v="8"/>
    <s v="BS"/>
  </r>
  <r>
    <n v="25"/>
    <x v="3"/>
    <n v="6"/>
    <x v="2"/>
    <n v="14"/>
    <x v="120"/>
    <d v="1899-12-30T16:07:00"/>
    <x v="20"/>
    <s v="On point at confluence of N. Arm and Brown's Slough"/>
    <s v="Gordon Estuary"/>
    <n v="1"/>
    <x v="9"/>
    <s v="Wild"/>
    <x v="3"/>
    <n v="5"/>
    <n v="1"/>
    <n v="3"/>
    <n v="3"/>
    <s v="BS"/>
  </r>
  <r>
    <n v="25"/>
    <x v="3"/>
    <n v="6"/>
    <x v="2"/>
    <n v="14"/>
    <x v="120"/>
    <d v="1899-12-30T16:07:00"/>
    <x v="20"/>
    <s v="On point at confluence of N. Arm and Brown's Slough"/>
    <s v="Gordon Estuary"/>
    <n v="1"/>
    <x v="2"/>
    <s v="Wild"/>
    <x v="1"/>
    <n v="8"/>
    <n v="1"/>
    <n v="5"/>
    <n v="13"/>
    <s v="BS"/>
  </r>
  <r>
    <n v="25"/>
    <x v="3"/>
    <n v="6"/>
    <x v="2"/>
    <n v="14"/>
    <x v="120"/>
    <d v="1899-12-30T16:07:00"/>
    <x v="20"/>
    <s v="On point at confluence of N. Arm and Brown's Slough"/>
    <s v="Gordon Estuary"/>
    <n v="1"/>
    <x v="4"/>
    <s v="Wild"/>
    <x v="2"/>
    <n v="18"/>
    <n v="1"/>
    <n v="4"/>
    <n v="5"/>
    <s v="BS"/>
  </r>
  <r>
    <n v="25"/>
    <x v="3"/>
    <n v="6"/>
    <x v="2"/>
    <n v="14"/>
    <x v="120"/>
    <d v="1899-12-30T16:07:00"/>
    <x v="20"/>
    <s v="On point at confluence of N. Arm and Brown's Slough"/>
    <s v="Gordon Estuary"/>
    <n v="1"/>
    <x v="5"/>
    <s v="Wild"/>
    <x v="2"/>
    <n v="15"/>
    <n v="1"/>
    <n v="4"/>
    <n v="57"/>
    <s v="BS"/>
  </r>
  <r>
    <n v="25"/>
    <x v="3"/>
    <n v="6"/>
    <x v="2"/>
    <n v="14"/>
    <x v="120"/>
    <d v="1899-12-30T16:38:00"/>
    <x v="12"/>
    <s v="Mouth of Site 7 inlet, north side"/>
    <s v="Gordon Estuary"/>
    <n v="1"/>
    <x v="9"/>
    <s v="Wild"/>
    <x v="0"/>
    <n v="5"/>
    <n v="1"/>
    <n v="2"/>
    <n v="2"/>
    <s v="BS"/>
  </r>
  <r>
    <n v="25"/>
    <x v="3"/>
    <n v="6"/>
    <x v="2"/>
    <n v="14"/>
    <x v="120"/>
    <d v="1899-12-30T16:38:00"/>
    <x v="12"/>
    <s v="Mouth of Site 7 inlet, north side"/>
    <s v="Gordon Estuary"/>
    <n v="1"/>
    <x v="0"/>
    <s v="Wild"/>
    <x v="0"/>
    <n v="3"/>
    <n v="1"/>
    <n v="2"/>
    <n v="1"/>
    <s v="BS"/>
  </r>
  <r>
    <n v="25"/>
    <x v="3"/>
    <n v="6"/>
    <x v="2"/>
    <n v="14"/>
    <x v="120"/>
    <d v="1899-12-30T16:38:00"/>
    <x v="12"/>
    <s v="Mouth of Site 7 inlet, north side"/>
    <s v="Gordon Estuary"/>
    <n v="1"/>
    <x v="2"/>
    <s v="Wild"/>
    <x v="1"/>
    <n v="8"/>
    <n v="1"/>
    <n v="5"/>
    <n v="12"/>
    <s v="BS"/>
  </r>
  <r>
    <n v="25"/>
    <x v="3"/>
    <n v="6"/>
    <x v="2"/>
    <n v="14"/>
    <x v="120"/>
    <d v="1899-12-30T16:38:00"/>
    <x v="12"/>
    <s v="Mouth of Site 7 inlet, north side"/>
    <s v="Gordon Estuary"/>
    <n v="1"/>
    <x v="3"/>
    <s v="Wild"/>
    <x v="1"/>
    <n v="9"/>
    <n v="1"/>
    <n v="5"/>
    <n v="6"/>
    <s v="BS"/>
  </r>
  <r>
    <n v="25"/>
    <x v="3"/>
    <n v="6"/>
    <x v="2"/>
    <n v="14"/>
    <x v="120"/>
    <d v="1899-12-30T16:38:00"/>
    <x v="12"/>
    <s v="Mouth of Site 7 inlet, north side"/>
    <s v="Gordon Estuary"/>
    <n v="1"/>
    <x v="4"/>
    <s v="Wild"/>
    <x v="2"/>
    <n v="18"/>
    <n v="1"/>
    <n v="4"/>
    <n v="12"/>
    <s v="BS"/>
  </r>
  <r>
    <n v="25"/>
    <x v="3"/>
    <n v="6"/>
    <x v="2"/>
    <n v="14"/>
    <x v="120"/>
    <d v="1899-12-30T16:38:00"/>
    <x v="12"/>
    <s v="Mouth of Site 7 inlet, north side"/>
    <s v="Gordon Estuary"/>
    <n v="1"/>
    <x v="5"/>
    <s v="Wild"/>
    <x v="2"/>
    <n v="15"/>
    <n v="1"/>
    <n v="4"/>
    <n v="1"/>
    <s v="BS"/>
  </r>
  <r>
    <n v="25"/>
    <x v="3"/>
    <n v="6"/>
    <x v="2"/>
    <n v="14"/>
    <x v="120"/>
    <d v="1899-12-30T16:38:00"/>
    <x v="12"/>
    <s v="Mouth of Site 7 inlet, north side"/>
    <s v="Gordon Estuary"/>
    <n v="1"/>
    <x v="10"/>
    <s v="Wild"/>
    <x v="2"/>
    <n v="13"/>
    <n v="1"/>
    <n v="4"/>
    <n v="23"/>
    <s v="BS"/>
  </r>
  <r>
    <n v="25"/>
    <x v="3"/>
    <n v="6"/>
    <x v="2"/>
    <n v="14"/>
    <x v="120"/>
    <d v="1899-12-30T15:07:00"/>
    <x v="0"/>
    <s v="Pacheedah Shores Boat Ramp"/>
    <s v="Gordon Estuary"/>
    <n v="1"/>
    <x v="1"/>
    <s v="Wild"/>
    <x v="0"/>
    <n v="2"/>
    <n v="1"/>
    <n v="2"/>
    <n v="2"/>
    <s v="BS"/>
  </r>
  <r>
    <n v="25"/>
    <x v="3"/>
    <n v="6"/>
    <x v="2"/>
    <n v="14"/>
    <x v="120"/>
    <d v="1899-12-30T15:07:00"/>
    <x v="0"/>
    <s v="Pacheedah Shores Boat Ramp"/>
    <s v="Gordon Estuary"/>
    <n v="1"/>
    <x v="1"/>
    <s v="Wild"/>
    <x v="3"/>
    <n v="2"/>
    <n v="1"/>
    <n v="3"/>
    <n v="5"/>
    <s v="BS"/>
  </r>
  <r>
    <n v="25"/>
    <x v="3"/>
    <n v="6"/>
    <x v="2"/>
    <n v="14"/>
    <x v="120"/>
    <d v="1899-12-30T15:07:00"/>
    <x v="0"/>
    <s v="Pacheedah Shores Boat Ramp"/>
    <s v="Gordon Estuary"/>
    <n v="1"/>
    <x v="2"/>
    <s v="Wild"/>
    <x v="1"/>
    <n v="8"/>
    <n v="1"/>
    <n v="5"/>
    <n v="31"/>
    <s v="BS"/>
  </r>
  <r>
    <n v="25"/>
    <x v="3"/>
    <n v="6"/>
    <x v="2"/>
    <n v="14"/>
    <x v="120"/>
    <d v="1899-12-30T15:07:00"/>
    <x v="0"/>
    <s v="Pacheedah Shores Boat Ramp"/>
    <s v="Gordon Estuary"/>
    <n v="1"/>
    <x v="3"/>
    <s v="Wild"/>
    <x v="1"/>
    <n v="9"/>
    <n v="1"/>
    <n v="5"/>
    <n v="4"/>
    <s v="BS"/>
  </r>
  <r>
    <n v="25"/>
    <x v="3"/>
    <n v="6"/>
    <x v="2"/>
    <n v="14"/>
    <x v="120"/>
    <d v="1899-12-30T15:07:00"/>
    <x v="0"/>
    <s v="Pacheedah Shores Boat Ramp"/>
    <s v="Gordon Estuary"/>
    <n v="1"/>
    <x v="4"/>
    <s v="Wild"/>
    <x v="2"/>
    <n v="18"/>
    <n v="1"/>
    <n v="4"/>
    <n v="28"/>
    <s v="BS"/>
  </r>
  <r>
    <n v="25"/>
    <x v="3"/>
    <n v="6"/>
    <x v="2"/>
    <n v="14"/>
    <x v="120"/>
    <d v="1899-12-30T15:07:00"/>
    <x v="0"/>
    <s v="Pacheedah Shores Boat Ramp"/>
    <s v="Gordon Estuary"/>
    <n v="1"/>
    <x v="5"/>
    <s v="Wild"/>
    <x v="2"/>
    <n v="15"/>
    <n v="1"/>
    <n v="4"/>
    <n v="6"/>
    <s v="BS"/>
  </r>
  <r>
    <n v="25"/>
    <x v="3"/>
    <n v="6"/>
    <x v="2"/>
    <n v="14"/>
    <x v="120"/>
    <d v="1899-12-30T15:07:00"/>
    <x v="0"/>
    <s v="Pacheedah Shores Boat Ramp"/>
    <s v="Gordon Estuary"/>
    <n v="1"/>
    <x v="6"/>
    <s v="Wild"/>
    <x v="2"/>
    <n v="11"/>
    <n v="1"/>
    <n v="4"/>
    <n v="9"/>
    <s v="BS"/>
  </r>
  <r>
    <n v="25"/>
    <x v="3"/>
    <n v="6"/>
    <x v="2"/>
    <n v="14"/>
    <x v="120"/>
    <d v="1899-12-30T15:07:00"/>
    <x v="0"/>
    <s v="Pacheedah Shores Boat Ramp"/>
    <s v="Gordon Estuary"/>
    <n v="1"/>
    <x v="10"/>
    <s v="Wild"/>
    <x v="2"/>
    <n v="13"/>
    <n v="1"/>
    <n v="4"/>
    <n v="9"/>
    <s v="BS"/>
  </r>
  <r>
    <n v="25"/>
    <x v="3"/>
    <n v="6"/>
    <x v="2"/>
    <n v="15"/>
    <x v="121"/>
    <d v="1899-12-30T12:17:00"/>
    <x v="15"/>
    <s v="Q07, Central/South Arm confluence"/>
    <s v="San Juan Estuary"/>
    <n v="1"/>
    <x v="9"/>
    <s v="Wild"/>
    <x v="3"/>
    <n v="5"/>
    <n v="1"/>
    <n v="3"/>
    <n v="18"/>
    <s v="BS"/>
  </r>
  <r>
    <n v="25"/>
    <x v="3"/>
    <n v="6"/>
    <x v="2"/>
    <n v="15"/>
    <x v="121"/>
    <d v="1899-12-30T12:17:00"/>
    <x v="15"/>
    <s v="Q07, Central/South Arm confluence"/>
    <s v="San Juan Estuary"/>
    <n v="1"/>
    <x v="0"/>
    <s v="Wild"/>
    <x v="0"/>
    <n v="3"/>
    <n v="1"/>
    <n v="2"/>
    <n v="37"/>
    <s v="BS"/>
  </r>
  <r>
    <n v="25"/>
    <x v="3"/>
    <n v="6"/>
    <x v="2"/>
    <n v="15"/>
    <x v="121"/>
    <d v="1899-12-30T12:17:00"/>
    <x v="15"/>
    <s v="Q07, Central/South Arm confluence"/>
    <s v="San Juan Estuary"/>
    <n v="1"/>
    <x v="2"/>
    <s v="Wild"/>
    <x v="1"/>
    <n v="8"/>
    <n v="1"/>
    <n v="5"/>
    <n v="38"/>
    <s v="BS"/>
  </r>
  <r>
    <n v="25"/>
    <x v="3"/>
    <n v="6"/>
    <x v="2"/>
    <n v="15"/>
    <x v="121"/>
    <d v="1899-12-30T12:17:00"/>
    <x v="15"/>
    <s v="Q07, Central/South Arm confluence"/>
    <s v="San Juan Estuary"/>
    <n v="1"/>
    <x v="3"/>
    <s v="Wild"/>
    <x v="1"/>
    <n v="9"/>
    <n v="1"/>
    <n v="5"/>
    <n v="31"/>
    <s v="BS"/>
  </r>
  <r>
    <n v="25"/>
    <x v="3"/>
    <n v="6"/>
    <x v="2"/>
    <n v="15"/>
    <x v="121"/>
    <d v="1899-12-30T12:17:00"/>
    <x v="15"/>
    <s v="Q07, Central/South Arm confluence"/>
    <s v="San Juan Estuary"/>
    <n v="1"/>
    <x v="5"/>
    <s v="Wild"/>
    <x v="2"/>
    <n v="15"/>
    <n v="1"/>
    <n v="4"/>
    <n v="20"/>
    <s v="BS"/>
  </r>
  <r>
    <n v="25"/>
    <x v="3"/>
    <n v="6"/>
    <x v="2"/>
    <n v="15"/>
    <x v="121"/>
    <d v="1899-12-30T12:17:00"/>
    <x v="15"/>
    <s v="Q07, Central/South Arm confluence"/>
    <s v="San Juan Estuary"/>
    <n v="1"/>
    <x v="10"/>
    <s v="Wild"/>
    <x v="2"/>
    <n v="13"/>
    <n v="1"/>
    <n v="4"/>
    <n v="8"/>
    <s v="BS"/>
  </r>
  <r>
    <n v="25"/>
    <x v="3"/>
    <n v="6"/>
    <x v="2"/>
    <n v="15"/>
    <x v="121"/>
    <d v="1899-12-30T12:50:00"/>
    <x v="11"/>
    <s v="Q4, u/s of Tanis's template site"/>
    <s v="San Juan Estuary"/>
    <n v="1"/>
    <x v="2"/>
    <s v="Wild"/>
    <x v="1"/>
    <n v="8"/>
    <n v="1"/>
    <n v="5"/>
    <n v="25"/>
    <s v="BS"/>
  </r>
  <r>
    <n v="25"/>
    <x v="3"/>
    <n v="6"/>
    <x v="2"/>
    <n v="15"/>
    <x v="121"/>
    <d v="1899-12-30T13:00:00"/>
    <x v="2"/>
    <s v="South Arm SJ (Old Mill)"/>
    <s v="San Juan Estuary"/>
    <n v="1"/>
    <x v="0"/>
    <s v="Wild"/>
    <x v="0"/>
    <n v="3"/>
    <n v="1"/>
    <n v="2"/>
    <n v="1"/>
    <s v="BS"/>
  </r>
  <r>
    <n v="25"/>
    <x v="3"/>
    <n v="6"/>
    <x v="2"/>
    <n v="15"/>
    <x v="121"/>
    <d v="1899-12-30T13:00:00"/>
    <x v="2"/>
    <s v="South Arm SJ (Old Mill)"/>
    <s v="San Juan Estuary"/>
    <n v="1"/>
    <x v="2"/>
    <s v="Wild"/>
    <x v="1"/>
    <n v="8"/>
    <n v="1"/>
    <n v="5"/>
    <n v="57"/>
    <s v="BS"/>
  </r>
  <r>
    <n v="25"/>
    <x v="3"/>
    <n v="6"/>
    <x v="2"/>
    <n v="15"/>
    <x v="121"/>
    <d v="1899-12-30T13:00:00"/>
    <x v="2"/>
    <s v="South Arm SJ (Old Mill)"/>
    <s v="San Juan Estuary"/>
    <n v="1"/>
    <x v="3"/>
    <s v="Wild"/>
    <x v="1"/>
    <n v="9"/>
    <n v="1"/>
    <n v="5"/>
    <n v="203"/>
    <s v="BS"/>
  </r>
  <r>
    <n v="25"/>
    <x v="3"/>
    <n v="6"/>
    <x v="2"/>
    <n v="15"/>
    <x v="121"/>
    <d v="1899-12-30T13:00:00"/>
    <x v="2"/>
    <s v="South Arm SJ (Old Mill)"/>
    <s v="San Juan Estuary"/>
    <n v="1"/>
    <x v="5"/>
    <s v="Wild"/>
    <x v="2"/>
    <n v="15"/>
    <n v="1"/>
    <n v="4"/>
    <n v="3"/>
    <s v="BS"/>
  </r>
  <r>
    <n v="25"/>
    <x v="3"/>
    <n v="6"/>
    <x v="2"/>
    <n v="15"/>
    <x v="121"/>
    <d v="1899-12-30T13:00:00"/>
    <x v="2"/>
    <s v="South Arm SJ (Old Mill)"/>
    <s v="San Juan Estuary"/>
    <n v="1"/>
    <x v="6"/>
    <s v="Wild"/>
    <x v="2"/>
    <n v="11"/>
    <n v="1"/>
    <n v="4"/>
    <n v="7"/>
    <s v="BS"/>
  </r>
  <r>
    <n v="25"/>
    <x v="3"/>
    <n v="6"/>
    <x v="2"/>
    <n v="15"/>
    <x v="121"/>
    <d v="1899-12-30T13:44:00"/>
    <x v="3"/>
    <s v="Central Arm SJ at Island Rd Bridge"/>
    <s v="San Juan Estuary"/>
    <n v="1"/>
    <x v="0"/>
    <s v="Wild"/>
    <x v="0"/>
    <n v="3"/>
    <n v="1"/>
    <n v="2"/>
    <n v="1"/>
    <s v="BS"/>
  </r>
  <r>
    <n v="25"/>
    <x v="3"/>
    <n v="6"/>
    <x v="2"/>
    <n v="15"/>
    <x v="121"/>
    <d v="1899-12-30T13:44:00"/>
    <x v="3"/>
    <s v="Central Arm SJ at Island Rd Bridge"/>
    <s v="San Juan Estuary"/>
    <n v="1"/>
    <x v="2"/>
    <s v="Wild"/>
    <x v="1"/>
    <n v="8"/>
    <n v="1"/>
    <n v="5"/>
    <n v="16"/>
    <s v="BS"/>
  </r>
  <r>
    <n v="25"/>
    <x v="3"/>
    <n v="6"/>
    <x v="2"/>
    <n v="15"/>
    <x v="121"/>
    <d v="1899-12-30T13:44:00"/>
    <x v="3"/>
    <s v="Central Arm SJ at Island Rd Bridge"/>
    <s v="San Juan Estuary"/>
    <n v="1"/>
    <x v="3"/>
    <s v="Wild"/>
    <x v="1"/>
    <n v="9"/>
    <n v="1"/>
    <n v="5"/>
    <n v="3"/>
    <s v="BS"/>
  </r>
  <r>
    <n v="25"/>
    <x v="3"/>
    <n v="6"/>
    <x v="2"/>
    <n v="15"/>
    <x v="121"/>
    <d v="1899-12-30T13:44:00"/>
    <x v="3"/>
    <s v="Central Arm SJ at Island Rd Bridge"/>
    <s v="San Juan Estuary"/>
    <n v="1"/>
    <x v="6"/>
    <s v="Wild"/>
    <x v="2"/>
    <n v="11"/>
    <n v="1"/>
    <n v="4"/>
    <n v="5"/>
    <s v="BS"/>
  </r>
  <r>
    <n v="25"/>
    <x v="3"/>
    <n v="6"/>
    <x v="2"/>
    <n v="15"/>
    <x v="121"/>
    <d v="1899-12-30T14:05:00"/>
    <x v="10"/>
    <s v="Q Helen, top of Island Road"/>
    <s v="San Juan Estuary"/>
    <n v="1"/>
    <x v="2"/>
    <s v="Wild"/>
    <x v="1"/>
    <n v="8"/>
    <n v="1"/>
    <n v="5"/>
    <n v="3"/>
    <s v="BS"/>
  </r>
  <r>
    <n v="25"/>
    <x v="3"/>
    <n v="6"/>
    <x v="2"/>
    <n v="15"/>
    <x v="121"/>
    <d v="1899-12-30T14:05:00"/>
    <x v="10"/>
    <s v="Q Helen, top of Island Road"/>
    <s v="San Juan Estuary"/>
    <n v="1"/>
    <x v="3"/>
    <s v="Wild"/>
    <x v="1"/>
    <n v="9"/>
    <n v="1"/>
    <n v="5"/>
    <n v="2"/>
    <s v="BS"/>
  </r>
  <r>
    <n v="25"/>
    <x v="3"/>
    <n v="6"/>
    <x v="2"/>
    <n v="15"/>
    <x v="121"/>
    <d v="1899-12-30T14:40:00"/>
    <x v="38"/>
    <s v="Q09, San Juan mouth"/>
    <s v="San Juan Estuary"/>
    <n v="1"/>
    <x v="0"/>
    <s v="Wild"/>
    <x v="0"/>
    <n v="3"/>
    <n v="1"/>
    <n v="2"/>
    <n v="11"/>
    <s v="BS"/>
  </r>
  <r>
    <n v="25"/>
    <x v="3"/>
    <n v="6"/>
    <x v="2"/>
    <n v="15"/>
    <x v="121"/>
    <d v="1899-12-30T14:40:00"/>
    <x v="38"/>
    <s v="Q09, San Juan mouth"/>
    <s v="San Juan Estuary"/>
    <n v="1"/>
    <x v="0"/>
    <s v="Wild"/>
    <x v="3"/>
    <n v="3"/>
    <n v="1"/>
    <n v="3"/>
    <n v="2"/>
    <s v="BS"/>
  </r>
  <r>
    <n v="25"/>
    <x v="3"/>
    <n v="6"/>
    <x v="2"/>
    <n v="15"/>
    <x v="121"/>
    <d v="1899-12-30T14:40:00"/>
    <x v="38"/>
    <s v="Q09, San Juan mouth"/>
    <s v="San Juan Estuary"/>
    <n v="1"/>
    <x v="9"/>
    <s v="Wild"/>
    <x v="0"/>
    <n v="5"/>
    <n v="1"/>
    <n v="2"/>
    <n v="2"/>
    <s v="BS"/>
  </r>
  <r>
    <n v="25"/>
    <x v="3"/>
    <n v="6"/>
    <x v="2"/>
    <n v="15"/>
    <x v="121"/>
    <d v="1899-12-30T14:40:00"/>
    <x v="38"/>
    <s v="Q09, San Juan mouth"/>
    <s v="San Juan Estuary"/>
    <n v="1"/>
    <x v="9"/>
    <s v="Wild"/>
    <x v="3"/>
    <n v="5"/>
    <n v="1"/>
    <n v="3"/>
    <n v="72"/>
    <s v="BS"/>
  </r>
  <r>
    <n v="25"/>
    <x v="3"/>
    <n v="6"/>
    <x v="2"/>
    <n v="15"/>
    <x v="121"/>
    <d v="1899-12-30T14:40:00"/>
    <x v="38"/>
    <s v="Q09, San Juan mouth"/>
    <s v="San Juan Estuary"/>
    <n v="1"/>
    <x v="2"/>
    <s v="Wild"/>
    <x v="1"/>
    <n v="8"/>
    <n v="1"/>
    <n v="5"/>
    <n v="14"/>
    <s v="BS"/>
  </r>
  <r>
    <n v="25"/>
    <x v="3"/>
    <n v="6"/>
    <x v="2"/>
    <n v="15"/>
    <x v="121"/>
    <d v="1899-12-30T14:40:00"/>
    <x v="38"/>
    <s v="Q09, San Juan mouth"/>
    <s v="San Juan Estuary"/>
    <n v="1"/>
    <x v="3"/>
    <s v="Wild"/>
    <x v="1"/>
    <n v="9"/>
    <n v="1"/>
    <n v="5"/>
    <n v="13"/>
    <s v="BS"/>
  </r>
  <r>
    <n v="25"/>
    <x v="3"/>
    <n v="6"/>
    <x v="2"/>
    <n v="15"/>
    <x v="121"/>
    <d v="1899-12-30T14:40:00"/>
    <x v="38"/>
    <s v="Q09, San Juan mouth"/>
    <s v="San Juan Estuary"/>
    <n v="1"/>
    <x v="4"/>
    <s v="Wild"/>
    <x v="2"/>
    <n v="18"/>
    <n v="1"/>
    <n v="4"/>
    <n v="8"/>
    <s v="BS"/>
  </r>
  <r>
    <n v="25"/>
    <x v="3"/>
    <n v="6"/>
    <x v="2"/>
    <n v="15"/>
    <x v="121"/>
    <d v="1899-12-30T14:40:00"/>
    <x v="38"/>
    <s v="Q09, San Juan mouth"/>
    <s v="San Juan Estuary"/>
    <n v="1"/>
    <x v="5"/>
    <s v="Wild"/>
    <x v="2"/>
    <n v="15"/>
    <n v="1"/>
    <n v="4"/>
    <n v="10"/>
    <s v="BS"/>
  </r>
  <r>
    <n v="25"/>
    <x v="3"/>
    <n v="6"/>
    <x v="2"/>
    <n v="15"/>
    <x v="121"/>
    <d v="1899-12-30T14:40:00"/>
    <x v="38"/>
    <s v="Q09, San Juan mouth"/>
    <s v="San Juan Estuary"/>
    <n v="1"/>
    <x v="10"/>
    <s v="Wild"/>
    <x v="2"/>
    <n v="13"/>
    <n v="1"/>
    <n v="4"/>
    <n v="8"/>
    <s v="BS"/>
  </r>
  <r>
    <n v="26"/>
    <x v="3"/>
    <n v="6"/>
    <x v="2"/>
    <n v="20"/>
    <x v="122"/>
    <d v="1899-12-30T09:23:00"/>
    <x v="35"/>
    <s v="Gravel bar on Gordon at Site 1"/>
    <s v="Gordon Estuary"/>
    <n v="1"/>
    <x v="0"/>
    <s v="Wild"/>
    <x v="0"/>
    <n v="3"/>
    <n v="1"/>
    <n v="2"/>
    <n v="3"/>
    <s v="BS"/>
  </r>
  <r>
    <n v="26"/>
    <x v="3"/>
    <n v="6"/>
    <x v="2"/>
    <n v="20"/>
    <x v="122"/>
    <d v="1899-12-30T09:23:00"/>
    <x v="35"/>
    <s v="Gravel bar on Gordon at Site 1"/>
    <s v="Gordon Estuary"/>
    <n v="1"/>
    <x v="9"/>
    <s v="Wild"/>
    <x v="3"/>
    <n v="5"/>
    <n v="1"/>
    <n v="3"/>
    <n v="2"/>
    <s v="BS"/>
  </r>
  <r>
    <n v="26"/>
    <x v="3"/>
    <n v="6"/>
    <x v="2"/>
    <n v="20"/>
    <x v="122"/>
    <d v="1899-12-30T09:23:00"/>
    <x v="35"/>
    <s v="Gravel bar on Gordon at Site 1"/>
    <s v="Gordon Estuary"/>
    <n v="1"/>
    <x v="2"/>
    <s v="Wild"/>
    <x v="1"/>
    <n v="8"/>
    <n v="1"/>
    <n v="5"/>
    <n v="53"/>
    <s v="BS"/>
  </r>
  <r>
    <n v="26"/>
    <x v="3"/>
    <n v="6"/>
    <x v="2"/>
    <n v="20"/>
    <x v="122"/>
    <d v="1899-12-30T09:23:00"/>
    <x v="35"/>
    <s v="Gravel bar on Gordon at Site 1"/>
    <s v="Gordon Estuary"/>
    <n v="1"/>
    <x v="3"/>
    <s v="Wild"/>
    <x v="1"/>
    <n v="9"/>
    <n v="1"/>
    <n v="5"/>
    <n v="3"/>
    <s v="BS"/>
  </r>
  <r>
    <n v="26"/>
    <x v="3"/>
    <n v="6"/>
    <x v="2"/>
    <n v="20"/>
    <x v="122"/>
    <d v="1899-12-30T09:23:00"/>
    <x v="35"/>
    <s v="Gravel bar on Gordon at Site 1"/>
    <s v="Gordon Estuary"/>
    <n v="1"/>
    <x v="5"/>
    <s v="Wild"/>
    <x v="2"/>
    <n v="15"/>
    <n v="1"/>
    <n v="4"/>
    <n v="1"/>
    <s v="BS"/>
  </r>
  <r>
    <n v="26"/>
    <x v="3"/>
    <n v="6"/>
    <x v="2"/>
    <n v="20"/>
    <x v="122"/>
    <d v="1899-12-30T09:30:00"/>
    <x v="4"/>
    <s v="Butch's (Gordon R.)"/>
    <s v="Gordon Estuary"/>
    <n v="1"/>
    <x v="9"/>
    <s v="Hatchery"/>
    <x v="3"/>
    <n v="5"/>
    <n v="2"/>
    <n v="3"/>
    <n v="1"/>
    <s v="BS"/>
  </r>
  <r>
    <n v="26"/>
    <x v="3"/>
    <n v="6"/>
    <x v="2"/>
    <n v="20"/>
    <x v="122"/>
    <d v="1899-12-30T09:30:00"/>
    <x v="4"/>
    <s v="Butch's (Gordon R.)"/>
    <s v="Gordon Estuary"/>
    <n v="1"/>
    <x v="9"/>
    <s v="Wild"/>
    <x v="3"/>
    <n v="5"/>
    <n v="1"/>
    <n v="3"/>
    <n v="12"/>
    <s v="BS"/>
  </r>
  <r>
    <n v="26"/>
    <x v="3"/>
    <n v="6"/>
    <x v="2"/>
    <n v="20"/>
    <x v="122"/>
    <d v="1899-12-30T09:30:00"/>
    <x v="4"/>
    <s v="Butch's (Gordon R.)"/>
    <s v="Gordon Estuary"/>
    <n v="1"/>
    <x v="2"/>
    <s v="Wild"/>
    <x v="1"/>
    <n v="8"/>
    <n v="1"/>
    <n v="5"/>
    <n v="8"/>
    <s v="BS"/>
  </r>
  <r>
    <n v="26"/>
    <x v="3"/>
    <n v="6"/>
    <x v="2"/>
    <n v="20"/>
    <x v="122"/>
    <d v="1899-12-30T09:30:00"/>
    <x v="4"/>
    <s v="Butch's (Gordon R.)"/>
    <s v="Gordon Estuary"/>
    <n v="1"/>
    <x v="5"/>
    <s v="Wild"/>
    <x v="2"/>
    <n v="15"/>
    <n v="1"/>
    <n v="4"/>
    <n v="4"/>
    <s v="BS"/>
  </r>
  <r>
    <n v="26"/>
    <x v="3"/>
    <n v="6"/>
    <x v="2"/>
    <n v="20"/>
    <x v="122"/>
    <d v="1899-12-30T09:30:00"/>
    <x v="4"/>
    <s v="Butch's (Gordon R.)"/>
    <s v="Gordon Estuary"/>
    <n v="1"/>
    <x v="6"/>
    <s v="Wild"/>
    <x v="2"/>
    <n v="11"/>
    <n v="1"/>
    <n v="4"/>
    <n v="1"/>
    <s v="BS"/>
  </r>
  <r>
    <n v="26"/>
    <x v="3"/>
    <n v="6"/>
    <x v="2"/>
    <n v="20"/>
    <x v="122"/>
    <d v="1899-12-30T09:30:00"/>
    <x v="4"/>
    <s v="Butch's (Gordon R.)"/>
    <s v="Gordon Estuary"/>
    <n v="1"/>
    <x v="12"/>
    <s v="Wild"/>
    <x v="2"/>
    <n v="25"/>
    <n v="1"/>
    <n v="4"/>
    <n v="78"/>
    <s v="BS"/>
  </r>
  <r>
    <n v="26"/>
    <x v="3"/>
    <n v="6"/>
    <x v="2"/>
    <n v="20"/>
    <x v="122"/>
    <d v="1899-12-30T09:30:00"/>
    <x v="4"/>
    <s v="Butch's (Gordon R.)"/>
    <s v="Gordon Estuary"/>
    <n v="1"/>
    <x v="8"/>
    <s v="Wild"/>
    <x v="2"/>
    <n v="14"/>
    <n v="1"/>
    <n v="4"/>
    <n v="13"/>
    <s v="BS"/>
  </r>
  <r>
    <n v="26"/>
    <x v="3"/>
    <n v="6"/>
    <x v="2"/>
    <n v="20"/>
    <x v="122"/>
    <d v="1899-12-30T10:40:00"/>
    <x v="20"/>
    <s v="On point at confluence of N. Arm and Brown's Slough"/>
    <s v="Gordon Estuary"/>
    <n v="1"/>
    <x v="0"/>
    <s v="Wild"/>
    <x v="0"/>
    <n v="3"/>
    <n v="1"/>
    <n v="2"/>
    <n v="43"/>
    <s v="BS"/>
  </r>
  <r>
    <n v="26"/>
    <x v="3"/>
    <n v="6"/>
    <x v="2"/>
    <n v="20"/>
    <x v="122"/>
    <d v="1899-12-30T10:40:00"/>
    <x v="20"/>
    <s v="On point at confluence of N. Arm and Brown's Slough"/>
    <s v="Gordon Estuary"/>
    <n v="1"/>
    <x v="9"/>
    <s v="Wild"/>
    <x v="3"/>
    <n v="5"/>
    <n v="1"/>
    <n v="3"/>
    <n v="5"/>
    <s v="BS"/>
  </r>
  <r>
    <n v="26"/>
    <x v="3"/>
    <n v="6"/>
    <x v="2"/>
    <n v="20"/>
    <x v="122"/>
    <d v="1899-12-30T10:40:00"/>
    <x v="20"/>
    <s v="On point at confluence of N. Arm and Brown's Slough"/>
    <s v="Gordon Estuary"/>
    <n v="1"/>
    <x v="9"/>
    <s v="Hatchery"/>
    <x v="3"/>
    <n v="5"/>
    <n v="2"/>
    <n v="3"/>
    <n v="1"/>
    <s v="BS"/>
  </r>
  <r>
    <n v="26"/>
    <x v="3"/>
    <n v="6"/>
    <x v="2"/>
    <n v="20"/>
    <x v="122"/>
    <d v="1899-12-30T10:40:00"/>
    <x v="20"/>
    <s v="On point at confluence of N. Arm and Brown's Slough"/>
    <s v="Gordon Estuary"/>
    <n v="1"/>
    <x v="1"/>
    <s v="Wild"/>
    <x v="0"/>
    <n v="2"/>
    <n v="1"/>
    <n v="2"/>
    <n v="1"/>
    <s v="BS"/>
  </r>
  <r>
    <n v="26"/>
    <x v="3"/>
    <n v="6"/>
    <x v="2"/>
    <n v="20"/>
    <x v="122"/>
    <d v="1899-12-30T10:40:00"/>
    <x v="20"/>
    <s v="On point at confluence of N. Arm and Brown's Slough"/>
    <s v="Gordon Estuary"/>
    <n v="1"/>
    <x v="2"/>
    <s v="Wild"/>
    <x v="1"/>
    <n v="8"/>
    <n v="1"/>
    <n v="5"/>
    <n v="1"/>
    <s v="BS"/>
  </r>
  <r>
    <n v="26"/>
    <x v="3"/>
    <n v="6"/>
    <x v="2"/>
    <n v="20"/>
    <x v="122"/>
    <d v="1899-12-30T10:40:00"/>
    <x v="20"/>
    <s v="On point at confluence of N. Arm and Brown's Slough"/>
    <s v="Gordon Estuary"/>
    <n v="1"/>
    <x v="3"/>
    <s v="Wild"/>
    <x v="1"/>
    <n v="9"/>
    <n v="1"/>
    <n v="5"/>
    <n v="7"/>
    <s v="BS"/>
  </r>
  <r>
    <n v="26"/>
    <x v="3"/>
    <n v="6"/>
    <x v="2"/>
    <n v="20"/>
    <x v="122"/>
    <d v="1899-12-30T10:40:00"/>
    <x v="20"/>
    <s v="On point at confluence of N. Arm and Brown's Slough"/>
    <s v="Gordon Estuary"/>
    <n v="1"/>
    <x v="4"/>
    <s v="Wild"/>
    <x v="2"/>
    <n v="18"/>
    <n v="1"/>
    <n v="4"/>
    <n v="11"/>
    <s v="BS"/>
  </r>
  <r>
    <n v="26"/>
    <x v="3"/>
    <n v="6"/>
    <x v="2"/>
    <n v="20"/>
    <x v="122"/>
    <d v="1899-12-30T10:40:00"/>
    <x v="20"/>
    <s v="On point at confluence of N. Arm and Brown's Slough"/>
    <s v="Gordon Estuary"/>
    <n v="1"/>
    <x v="5"/>
    <s v="Wild"/>
    <x v="2"/>
    <n v="15"/>
    <n v="1"/>
    <n v="4"/>
    <n v="1"/>
    <s v="BS"/>
  </r>
  <r>
    <n v="26"/>
    <x v="3"/>
    <n v="6"/>
    <x v="2"/>
    <n v="20"/>
    <x v="122"/>
    <d v="1899-12-30T10:40:00"/>
    <x v="20"/>
    <s v="On point at confluence of N. Arm and Brown's Slough"/>
    <s v="Gordon Estuary"/>
    <n v="1"/>
    <x v="6"/>
    <s v="Wild"/>
    <x v="2"/>
    <n v="11"/>
    <n v="1"/>
    <n v="4"/>
    <n v="1"/>
    <s v="BS"/>
  </r>
  <r>
    <n v="26"/>
    <x v="3"/>
    <n v="6"/>
    <x v="2"/>
    <n v="20"/>
    <x v="122"/>
    <d v="1899-12-30T11:19:00"/>
    <x v="9"/>
    <s v="Q Jeff (right bank opposite N. Arm confl.)"/>
    <s v="Gordon Estuary"/>
    <n v="1"/>
    <x v="9"/>
    <s v="Hatchery"/>
    <x v="3"/>
    <n v="5"/>
    <n v="2"/>
    <n v="3"/>
    <n v="1"/>
    <s v="BS"/>
  </r>
  <r>
    <n v="26"/>
    <x v="3"/>
    <n v="6"/>
    <x v="2"/>
    <n v="20"/>
    <x v="122"/>
    <d v="1899-12-30T11:19:00"/>
    <x v="9"/>
    <s v="Q Jeff (right bank opposite N. Arm confl.)"/>
    <s v="Gordon Estuary"/>
    <n v="1"/>
    <x v="0"/>
    <s v="Wild"/>
    <x v="0"/>
    <n v="3"/>
    <n v="1"/>
    <n v="2"/>
    <n v="20"/>
    <s v="BS"/>
  </r>
  <r>
    <n v="26"/>
    <x v="3"/>
    <n v="6"/>
    <x v="2"/>
    <n v="20"/>
    <x v="122"/>
    <d v="1899-12-30T11:19:00"/>
    <x v="9"/>
    <s v="Q Jeff (right bank opposite N. Arm confl.)"/>
    <s v="Gordon Estuary"/>
    <n v="1"/>
    <x v="2"/>
    <s v="Wild"/>
    <x v="1"/>
    <n v="8"/>
    <n v="1"/>
    <n v="5"/>
    <n v="7"/>
    <s v="BS"/>
  </r>
  <r>
    <n v="26"/>
    <x v="3"/>
    <n v="6"/>
    <x v="2"/>
    <n v="20"/>
    <x v="122"/>
    <d v="1899-12-30T11:19:00"/>
    <x v="9"/>
    <s v="Q Jeff (right bank opposite N. Arm confl.)"/>
    <s v="Gordon Estuary"/>
    <n v="1"/>
    <x v="3"/>
    <s v="Wild"/>
    <x v="1"/>
    <n v="9"/>
    <n v="1"/>
    <n v="5"/>
    <n v="30"/>
    <s v="BS"/>
  </r>
  <r>
    <n v="26"/>
    <x v="3"/>
    <n v="6"/>
    <x v="2"/>
    <n v="20"/>
    <x v="122"/>
    <d v="1899-12-30T11:19:00"/>
    <x v="9"/>
    <s v="Q Jeff (right bank opposite N. Arm confl.)"/>
    <s v="Gordon Estuary"/>
    <n v="1"/>
    <x v="4"/>
    <s v="Wild"/>
    <x v="2"/>
    <n v="18"/>
    <n v="1"/>
    <n v="4"/>
    <n v="12"/>
    <s v="BS"/>
  </r>
  <r>
    <n v="26"/>
    <x v="3"/>
    <n v="6"/>
    <x v="2"/>
    <n v="20"/>
    <x v="122"/>
    <d v="1899-12-30T11:19:00"/>
    <x v="9"/>
    <s v="Q Jeff (right bank opposite N. Arm confl.)"/>
    <s v="Gordon Estuary"/>
    <n v="1"/>
    <x v="5"/>
    <s v="Wild"/>
    <x v="2"/>
    <n v="15"/>
    <n v="1"/>
    <n v="4"/>
    <n v="14"/>
    <s v="BS"/>
  </r>
  <r>
    <n v="26"/>
    <x v="3"/>
    <n v="6"/>
    <x v="2"/>
    <n v="20"/>
    <x v="122"/>
    <d v="1899-12-30T11:19:00"/>
    <x v="9"/>
    <s v="Q Jeff (right bank opposite N. Arm confl.)"/>
    <s v="Gordon Estuary"/>
    <n v="1"/>
    <x v="6"/>
    <s v="Wild"/>
    <x v="2"/>
    <n v="11"/>
    <n v="1"/>
    <n v="4"/>
    <n v="1"/>
    <s v="BS"/>
  </r>
  <r>
    <n v="26"/>
    <x v="3"/>
    <n v="6"/>
    <x v="2"/>
    <n v="20"/>
    <x v="122"/>
    <d v="1899-12-30T11:19:00"/>
    <x v="9"/>
    <s v="Q Jeff (right bank opposite N. Arm confl.)"/>
    <s v="Gordon Estuary"/>
    <n v="1"/>
    <x v="10"/>
    <s v="Wild"/>
    <x v="2"/>
    <n v="13"/>
    <n v="1"/>
    <n v="4"/>
    <n v="17"/>
    <s v="BS"/>
  </r>
  <r>
    <n v="26"/>
    <x v="3"/>
    <n v="6"/>
    <x v="2"/>
    <n v="20"/>
    <x v="122"/>
    <d v="1899-12-30T11:45:00"/>
    <x v="0"/>
    <s v="Pacheedah Shores Boat Ramp"/>
    <s v="Gordon Estuary"/>
    <n v="1"/>
    <x v="0"/>
    <s v="Wild"/>
    <x v="0"/>
    <n v="3"/>
    <n v="1"/>
    <n v="2"/>
    <n v="7"/>
    <s v="BS"/>
  </r>
  <r>
    <n v="26"/>
    <x v="3"/>
    <n v="6"/>
    <x v="2"/>
    <n v="20"/>
    <x v="122"/>
    <d v="1899-12-30T11:45:00"/>
    <x v="0"/>
    <s v="Pacheedah Shores Boat Ramp"/>
    <s v="Gordon Estuary"/>
    <n v="1"/>
    <x v="9"/>
    <s v="Wild"/>
    <x v="0"/>
    <n v="5"/>
    <n v="1"/>
    <n v="2"/>
    <n v="4"/>
    <s v="BS"/>
  </r>
  <r>
    <n v="26"/>
    <x v="3"/>
    <n v="6"/>
    <x v="2"/>
    <n v="20"/>
    <x v="122"/>
    <d v="1899-12-30T11:45:00"/>
    <x v="0"/>
    <s v="Pacheedah Shores Boat Ramp"/>
    <s v="Gordon Estuary"/>
    <n v="1"/>
    <x v="9"/>
    <s v="Wild"/>
    <x v="3"/>
    <n v="5"/>
    <n v="1"/>
    <n v="3"/>
    <n v="2"/>
    <s v="BS"/>
  </r>
  <r>
    <n v="26"/>
    <x v="3"/>
    <n v="6"/>
    <x v="2"/>
    <n v="20"/>
    <x v="122"/>
    <d v="1899-12-30T11:45:00"/>
    <x v="0"/>
    <s v="Pacheedah Shores Boat Ramp"/>
    <s v="Gordon Estuary"/>
    <n v="1"/>
    <x v="2"/>
    <s v="Wild"/>
    <x v="1"/>
    <n v="8"/>
    <n v="1"/>
    <n v="5"/>
    <n v="36"/>
    <s v="BS"/>
  </r>
  <r>
    <n v="26"/>
    <x v="3"/>
    <n v="6"/>
    <x v="2"/>
    <n v="20"/>
    <x v="122"/>
    <d v="1899-12-30T11:45:00"/>
    <x v="0"/>
    <s v="Pacheedah Shores Boat Ramp"/>
    <s v="Gordon Estuary"/>
    <n v="1"/>
    <x v="3"/>
    <s v="Wild"/>
    <x v="1"/>
    <n v="9"/>
    <n v="1"/>
    <n v="5"/>
    <n v="38"/>
    <s v="BS"/>
  </r>
  <r>
    <n v="26"/>
    <x v="3"/>
    <n v="6"/>
    <x v="2"/>
    <n v="20"/>
    <x v="122"/>
    <d v="1899-12-30T11:45:00"/>
    <x v="0"/>
    <s v="Pacheedah Shores Boat Ramp"/>
    <s v="Gordon Estuary"/>
    <n v="1"/>
    <x v="4"/>
    <s v="Wild"/>
    <x v="2"/>
    <n v="18"/>
    <n v="1"/>
    <n v="4"/>
    <n v="122"/>
    <s v="BS"/>
  </r>
  <r>
    <n v="26"/>
    <x v="3"/>
    <n v="6"/>
    <x v="2"/>
    <n v="20"/>
    <x v="122"/>
    <d v="1899-12-30T11:45:00"/>
    <x v="0"/>
    <s v="Pacheedah Shores Boat Ramp"/>
    <s v="Gordon Estuary"/>
    <n v="1"/>
    <x v="5"/>
    <s v="Wild"/>
    <x v="2"/>
    <n v="15"/>
    <n v="1"/>
    <n v="4"/>
    <n v="136"/>
    <s v="BS"/>
  </r>
  <r>
    <n v="26"/>
    <x v="3"/>
    <n v="6"/>
    <x v="2"/>
    <n v="20"/>
    <x v="122"/>
    <d v="1899-12-30T11:45:00"/>
    <x v="0"/>
    <s v="Pacheedah Shores Boat Ramp"/>
    <s v="Gordon Estuary"/>
    <n v="1"/>
    <x v="6"/>
    <s v="Wild"/>
    <x v="2"/>
    <n v="11"/>
    <n v="1"/>
    <n v="4"/>
    <n v="4"/>
    <s v="BS"/>
  </r>
  <r>
    <n v="26"/>
    <x v="3"/>
    <n v="6"/>
    <x v="2"/>
    <n v="20"/>
    <x v="122"/>
    <d v="1899-12-30T11:45:00"/>
    <x v="0"/>
    <s v="Pacheedah Shores Boat Ramp"/>
    <s v="Gordon Estuary"/>
    <n v="1"/>
    <x v="10"/>
    <s v="Wild"/>
    <x v="2"/>
    <n v="13"/>
    <n v="1"/>
    <n v="4"/>
    <n v="5"/>
    <s v="BS"/>
  </r>
  <r>
    <n v="26"/>
    <x v="3"/>
    <n v="6"/>
    <x v="2"/>
    <n v="20"/>
    <x v="122"/>
    <d v="1899-12-30T12:20:00"/>
    <x v="33"/>
    <s v="Gordon R. Site 1, Channel A 250 m in"/>
    <s v="Gordon Estuary"/>
    <n v="1"/>
    <x v="0"/>
    <s v="Wild"/>
    <x v="0"/>
    <n v="3"/>
    <n v="1"/>
    <n v="2"/>
    <n v="34"/>
    <s v="PS"/>
  </r>
  <r>
    <n v="26"/>
    <x v="3"/>
    <n v="6"/>
    <x v="2"/>
    <n v="20"/>
    <x v="122"/>
    <d v="1899-12-30T12:20:00"/>
    <x v="33"/>
    <s v="Gordon R. Site 1, Channel A 250 m in"/>
    <s v="Gordon Estuary"/>
    <n v="1"/>
    <x v="2"/>
    <s v="Wild"/>
    <x v="1"/>
    <n v="8"/>
    <n v="1"/>
    <n v="5"/>
    <n v="16"/>
    <s v="PS"/>
  </r>
  <r>
    <n v="26"/>
    <x v="3"/>
    <n v="6"/>
    <x v="2"/>
    <n v="20"/>
    <x v="122"/>
    <d v="1899-12-30T12:20:00"/>
    <x v="33"/>
    <s v="Gordon R. Site 1, Channel A 250 m in"/>
    <s v="Gordon Estuary"/>
    <n v="1"/>
    <x v="3"/>
    <s v="Wild"/>
    <x v="1"/>
    <n v="9"/>
    <n v="1"/>
    <n v="5"/>
    <n v="15"/>
    <s v="PS"/>
  </r>
  <r>
    <n v="26"/>
    <x v="3"/>
    <n v="6"/>
    <x v="2"/>
    <n v="20"/>
    <x v="122"/>
    <d v="1899-12-30T12:32:00"/>
    <x v="9"/>
    <s v="Q Jeff (right bank opposite N. Arm confl.)"/>
    <s v="Gordon Estuary"/>
    <n v="1"/>
    <x v="0"/>
    <s v="Wild"/>
    <x v="0"/>
    <n v="3"/>
    <n v="1"/>
    <n v="2"/>
    <n v="5"/>
    <s v="BS"/>
  </r>
  <r>
    <n v="26"/>
    <x v="3"/>
    <n v="6"/>
    <x v="2"/>
    <n v="20"/>
    <x v="122"/>
    <d v="1899-12-30T12:32:00"/>
    <x v="9"/>
    <s v="Q Jeff (right bank opposite N. Arm confl.)"/>
    <s v="Gordon Estuary"/>
    <n v="1"/>
    <x v="2"/>
    <s v="Wild"/>
    <x v="1"/>
    <n v="8"/>
    <n v="1"/>
    <n v="5"/>
    <n v="55"/>
    <s v="BS"/>
  </r>
  <r>
    <n v="26"/>
    <x v="3"/>
    <n v="6"/>
    <x v="2"/>
    <n v="20"/>
    <x v="122"/>
    <d v="1899-12-30T12:32:00"/>
    <x v="9"/>
    <s v="Q Jeff (right bank opposite N. Arm confl.)"/>
    <s v="Gordon Estuary"/>
    <n v="1"/>
    <x v="3"/>
    <s v="Wild"/>
    <x v="1"/>
    <n v="9"/>
    <n v="1"/>
    <n v="5"/>
    <n v="16"/>
    <s v="BS"/>
  </r>
  <r>
    <n v="26"/>
    <x v="3"/>
    <n v="6"/>
    <x v="2"/>
    <n v="20"/>
    <x v="122"/>
    <d v="1899-12-30T12:32:00"/>
    <x v="9"/>
    <s v="Q Jeff (right bank opposite N. Arm confl.)"/>
    <s v="Gordon Estuary"/>
    <n v="1"/>
    <x v="4"/>
    <s v="Wild"/>
    <x v="2"/>
    <n v="18"/>
    <n v="1"/>
    <n v="4"/>
    <n v="47"/>
    <s v="BS"/>
  </r>
  <r>
    <n v="26"/>
    <x v="3"/>
    <n v="6"/>
    <x v="2"/>
    <n v="20"/>
    <x v="122"/>
    <d v="1899-12-30T12:32:00"/>
    <x v="9"/>
    <s v="Q Jeff (right bank opposite N. Arm confl.)"/>
    <s v="Gordon Estuary"/>
    <n v="1"/>
    <x v="5"/>
    <s v="Wild"/>
    <x v="2"/>
    <n v="15"/>
    <n v="1"/>
    <n v="4"/>
    <n v="60"/>
    <s v="BS"/>
  </r>
  <r>
    <n v="26"/>
    <x v="3"/>
    <n v="6"/>
    <x v="2"/>
    <n v="20"/>
    <x v="122"/>
    <d v="1899-12-30T12:32:00"/>
    <x v="9"/>
    <s v="Q Jeff (right bank opposite N. Arm confl.)"/>
    <s v="Gordon Estuary"/>
    <n v="1"/>
    <x v="6"/>
    <s v="Wild"/>
    <x v="2"/>
    <n v="11"/>
    <n v="1"/>
    <n v="4"/>
    <n v="5"/>
    <s v="BS"/>
  </r>
  <r>
    <n v="26"/>
    <x v="3"/>
    <n v="6"/>
    <x v="2"/>
    <n v="20"/>
    <x v="122"/>
    <d v="1899-12-30T12:32:00"/>
    <x v="9"/>
    <s v="Q Jeff (right bank opposite N. Arm confl.)"/>
    <s v="Gordon Estuary"/>
    <n v="1"/>
    <x v="10"/>
    <s v="Wild"/>
    <x v="2"/>
    <n v="13"/>
    <n v="1"/>
    <n v="4"/>
    <n v="28"/>
    <s v="BS"/>
  </r>
  <r>
    <n v="26"/>
    <x v="3"/>
    <n v="6"/>
    <x v="2"/>
    <n v="20"/>
    <x v="122"/>
    <d v="1899-12-30T13:44:00"/>
    <x v="33"/>
    <s v="Gordon R. Site 1, Channel A 250 m in"/>
    <s v="Gordon Estuary"/>
    <n v="1"/>
    <x v="0"/>
    <s v="Wild"/>
    <x v="0"/>
    <n v="3"/>
    <n v="1"/>
    <n v="2"/>
    <n v="22"/>
    <s v="PS"/>
  </r>
  <r>
    <n v="26"/>
    <x v="3"/>
    <n v="6"/>
    <x v="2"/>
    <n v="20"/>
    <x v="122"/>
    <d v="1899-12-30T13:44:00"/>
    <x v="33"/>
    <s v="Gordon R. Site 1, Channel A 250 m in"/>
    <s v="Gordon Estuary"/>
    <n v="1"/>
    <x v="2"/>
    <s v="Wild"/>
    <x v="1"/>
    <n v="8"/>
    <n v="1"/>
    <n v="5"/>
    <n v="1"/>
    <s v="PS"/>
  </r>
  <r>
    <n v="26"/>
    <x v="3"/>
    <n v="6"/>
    <x v="2"/>
    <n v="20"/>
    <x v="122"/>
    <d v="1899-12-30T14:04:00"/>
    <x v="32"/>
    <s v="Gordon R. Site 1, Channel B 60 m in"/>
    <s v="Gordon Estuary"/>
    <n v="1"/>
    <x v="2"/>
    <s v="Wild"/>
    <x v="1"/>
    <n v="8"/>
    <n v="1"/>
    <n v="5"/>
    <n v="1"/>
    <s v="PS"/>
  </r>
  <r>
    <n v="26"/>
    <x v="3"/>
    <n v="6"/>
    <x v="2"/>
    <n v="20"/>
    <x v="122"/>
    <d v="1899-12-30T14:04:00"/>
    <x v="32"/>
    <s v="Gordon R. Site 1, Channel B 60 m in"/>
    <s v="Gordon Estuary"/>
    <n v="1"/>
    <x v="3"/>
    <s v="Wild"/>
    <x v="1"/>
    <n v="9"/>
    <n v="1"/>
    <n v="5"/>
    <n v="1"/>
    <s v="PS"/>
  </r>
  <r>
    <n v="26"/>
    <x v="3"/>
    <n v="6"/>
    <x v="2"/>
    <n v="20"/>
    <x v="122"/>
    <d v="1899-12-30T14:09:00"/>
    <x v="31"/>
    <s v="Gordon R. Site 1, Channel B at Gordon R."/>
    <s v="Gordon Estuary"/>
    <n v="1"/>
    <x v="0"/>
    <s v="Wild"/>
    <x v="0"/>
    <n v="3"/>
    <n v="1"/>
    <n v="2"/>
    <n v="26"/>
    <s v="PS"/>
  </r>
  <r>
    <n v="26"/>
    <x v="3"/>
    <n v="6"/>
    <x v="2"/>
    <n v="20"/>
    <x v="122"/>
    <d v="1899-12-30T14:09:00"/>
    <x v="31"/>
    <s v="Gordon R. Site 1, Channel B at Gordon R."/>
    <s v="Gordon Estuary"/>
    <n v="1"/>
    <x v="3"/>
    <s v="Wild"/>
    <x v="1"/>
    <n v="9"/>
    <n v="1"/>
    <n v="5"/>
    <n v="111"/>
    <s v="PS"/>
  </r>
  <r>
    <n v="26"/>
    <x v="3"/>
    <n v="6"/>
    <x v="2"/>
    <n v="20"/>
    <x v="122"/>
    <d v="1899-12-30T14:40:00"/>
    <x v="25"/>
    <s v="Site 6, just upstream of bridge"/>
    <s v="Gordon Estuary"/>
    <n v="1"/>
    <x v="0"/>
    <s v="Wild"/>
    <x v="0"/>
    <n v="3"/>
    <n v="1"/>
    <n v="2"/>
    <n v="79"/>
    <s v="PS"/>
  </r>
  <r>
    <n v="26"/>
    <x v="3"/>
    <n v="6"/>
    <x v="2"/>
    <n v="20"/>
    <x v="122"/>
    <d v="1899-12-30T14:40:00"/>
    <x v="25"/>
    <s v="Site 6, just upstream of bridge"/>
    <s v="Gordon Estuary"/>
    <n v="1"/>
    <x v="2"/>
    <s v="Wild"/>
    <x v="1"/>
    <n v="8"/>
    <n v="1"/>
    <n v="5"/>
    <n v="12"/>
    <s v="PS"/>
  </r>
  <r>
    <n v="26"/>
    <x v="3"/>
    <n v="6"/>
    <x v="2"/>
    <n v="20"/>
    <x v="122"/>
    <d v="1899-12-30T14:40:00"/>
    <x v="25"/>
    <s v="Site 6, just upstream of bridge"/>
    <s v="Gordon Estuary"/>
    <n v="1"/>
    <x v="3"/>
    <s v="Wild"/>
    <x v="1"/>
    <n v="9"/>
    <n v="1"/>
    <n v="5"/>
    <n v="176"/>
    <s v="PS"/>
  </r>
  <r>
    <n v="26"/>
    <x v="3"/>
    <n v="6"/>
    <x v="2"/>
    <n v="20"/>
    <x v="122"/>
    <d v="1899-12-30T15:30:00"/>
    <x v="6"/>
    <s v="Smokies"/>
    <s v="Gordon Estuary"/>
    <n v="1"/>
    <x v="0"/>
    <s v="Wild"/>
    <x v="0"/>
    <n v="3"/>
    <n v="1"/>
    <n v="2"/>
    <n v="4"/>
    <s v="BS"/>
  </r>
  <r>
    <n v="26"/>
    <x v="3"/>
    <n v="6"/>
    <x v="2"/>
    <n v="20"/>
    <x v="122"/>
    <d v="1899-12-30T15:30:00"/>
    <x v="6"/>
    <s v="Smokies"/>
    <s v="Gordon Estuary"/>
    <n v="1"/>
    <x v="9"/>
    <s v="Wild"/>
    <x v="3"/>
    <n v="5"/>
    <n v="1"/>
    <n v="3"/>
    <n v="3"/>
    <s v="BS"/>
  </r>
  <r>
    <n v="26"/>
    <x v="3"/>
    <n v="6"/>
    <x v="2"/>
    <n v="20"/>
    <x v="122"/>
    <d v="1899-12-30T15:30:00"/>
    <x v="6"/>
    <s v="Smokies"/>
    <s v="Gordon Estuary"/>
    <n v="1"/>
    <x v="9"/>
    <s v="Wild"/>
    <x v="0"/>
    <n v="5"/>
    <n v="1"/>
    <n v="2"/>
    <n v="2"/>
    <s v="BS"/>
  </r>
  <r>
    <n v="26"/>
    <x v="3"/>
    <n v="6"/>
    <x v="2"/>
    <n v="20"/>
    <x v="122"/>
    <d v="1899-12-30T15:30:00"/>
    <x v="6"/>
    <s v="Smokies"/>
    <s v="Gordon Estuary"/>
    <n v="1"/>
    <x v="5"/>
    <s v="Wild"/>
    <x v="2"/>
    <n v="15"/>
    <n v="1"/>
    <n v="4"/>
    <n v="3"/>
    <s v="BS"/>
  </r>
  <r>
    <n v="26"/>
    <x v="3"/>
    <n v="6"/>
    <x v="2"/>
    <n v="20"/>
    <x v="122"/>
    <d v="1899-12-30T15:30:00"/>
    <x v="6"/>
    <s v="Smokies"/>
    <s v="Gordon Estuary"/>
    <n v="1"/>
    <x v="6"/>
    <s v="Wild"/>
    <x v="2"/>
    <n v="11"/>
    <n v="1"/>
    <n v="4"/>
    <n v="5"/>
    <s v="BS"/>
  </r>
  <r>
    <n v="26"/>
    <x v="3"/>
    <n v="6"/>
    <x v="2"/>
    <n v="20"/>
    <x v="122"/>
    <d v="1899-12-30T15:30:00"/>
    <x v="6"/>
    <s v="Smokies"/>
    <s v="Gordon Estuary"/>
    <n v="1"/>
    <x v="10"/>
    <s v="Wild"/>
    <x v="2"/>
    <n v="13"/>
    <n v="1"/>
    <n v="4"/>
    <n v="2"/>
    <s v="BS"/>
  </r>
  <r>
    <n v="26"/>
    <x v="3"/>
    <n v="6"/>
    <x v="2"/>
    <n v="20"/>
    <x v="122"/>
    <d v="1899-12-30T15:30:00"/>
    <x v="5"/>
    <s v="Opposite Port Renfrew Marina"/>
    <s v="Gordon Estuary"/>
    <n v="1"/>
    <x v="10"/>
    <s v="Wild"/>
    <x v="2"/>
    <n v="13"/>
    <n v="1"/>
    <n v="4"/>
    <n v="2"/>
    <s v="BS"/>
  </r>
  <r>
    <n v="26"/>
    <x v="3"/>
    <n v="6"/>
    <x v="2"/>
    <n v="20"/>
    <x v="122"/>
    <d v="1899-12-30T15:30:00"/>
    <x v="6"/>
    <s v="Smokies"/>
    <s v="Gordon Estuary"/>
    <n v="1"/>
    <x v="2"/>
    <s v="Wild"/>
    <x v="1"/>
    <n v="8"/>
    <n v="1"/>
    <n v="5"/>
    <n v="8"/>
    <s v="BS"/>
  </r>
  <r>
    <n v="26"/>
    <x v="3"/>
    <n v="6"/>
    <x v="2"/>
    <n v="23"/>
    <x v="123"/>
    <d v="1899-12-30T09:05:00"/>
    <x v="15"/>
    <s v="Q07, Central/South Arm confluence"/>
    <s v="San Juan Estuary"/>
    <n v="1"/>
    <x v="24"/>
    <m/>
    <x v="6"/>
    <e v="#N/A"/>
    <e v="#N/A"/>
    <e v="#N/A"/>
    <m/>
    <m/>
  </r>
  <r>
    <n v="27"/>
    <x v="3"/>
    <n v="6"/>
    <x v="2"/>
    <n v="29"/>
    <x v="124"/>
    <d v="1899-12-30T10:15:00"/>
    <x v="40"/>
    <s v="San Juan R opposite Fairly Lake outlet"/>
    <s v="San Juan River"/>
    <n v="1"/>
    <x v="0"/>
    <s v="Wild"/>
    <x v="0"/>
    <n v="3"/>
    <n v="1"/>
    <n v="2"/>
    <n v="3"/>
    <s v="BS"/>
  </r>
  <r>
    <n v="27"/>
    <x v="3"/>
    <n v="6"/>
    <x v="2"/>
    <n v="29"/>
    <x v="124"/>
    <d v="1899-12-30T10:15:00"/>
    <x v="40"/>
    <s v="San Juan R opposite Fairly Lake outlet"/>
    <s v="San Juan River"/>
    <n v="1"/>
    <x v="2"/>
    <s v="Wild"/>
    <x v="1"/>
    <n v="8"/>
    <n v="1"/>
    <n v="5"/>
    <n v="5"/>
    <s v="BS"/>
  </r>
  <r>
    <n v="27"/>
    <x v="3"/>
    <n v="6"/>
    <x v="2"/>
    <n v="29"/>
    <x v="124"/>
    <d v="1899-12-30T10:15:00"/>
    <x v="40"/>
    <s v="San Juan R opposite Fairly Lake outlet"/>
    <s v="San Juan River"/>
    <n v="1"/>
    <x v="3"/>
    <s v="Wild"/>
    <x v="1"/>
    <n v="9"/>
    <n v="1"/>
    <n v="5"/>
    <n v="2"/>
    <s v="BS"/>
  </r>
  <r>
    <n v="27"/>
    <x v="3"/>
    <n v="6"/>
    <x v="2"/>
    <n v="29"/>
    <x v="124"/>
    <d v="1899-12-30T10:37:00"/>
    <x v="41"/>
    <s v="San Juan R downstream of Fairly Lake outlet"/>
    <s v="San Juan River"/>
    <n v="1"/>
    <x v="0"/>
    <s v="Wild"/>
    <x v="0"/>
    <n v="3"/>
    <n v="1"/>
    <n v="2"/>
    <n v="21"/>
    <s v="BS"/>
  </r>
  <r>
    <n v="27"/>
    <x v="3"/>
    <n v="6"/>
    <x v="2"/>
    <n v="29"/>
    <x v="124"/>
    <d v="1899-12-30T10:37:00"/>
    <x v="41"/>
    <s v="San Juan R downstream of Fairly Lake outlet"/>
    <s v="San Juan River"/>
    <n v="1"/>
    <x v="2"/>
    <s v="Wild"/>
    <x v="1"/>
    <n v="8"/>
    <n v="1"/>
    <n v="5"/>
    <n v="1"/>
    <s v="BS"/>
  </r>
  <r>
    <n v="27"/>
    <x v="3"/>
    <n v="6"/>
    <x v="2"/>
    <n v="29"/>
    <x v="124"/>
    <d v="1899-12-30T10:37:00"/>
    <x v="41"/>
    <s v="San Juan R downstream of Fairly Lake outlet"/>
    <s v="San Juan River"/>
    <n v="1"/>
    <x v="3"/>
    <s v="Wild"/>
    <x v="1"/>
    <n v="9"/>
    <n v="1"/>
    <n v="5"/>
    <n v="28"/>
    <s v="BS"/>
  </r>
  <r>
    <n v="27"/>
    <x v="3"/>
    <n v="6"/>
    <x v="2"/>
    <n v="29"/>
    <x v="124"/>
    <d v="1899-12-30T11:06:00"/>
    <x v="44"/>
    <s v="San Juan R downstream of Fairly Lake outlet"/>
    <s v="San Juan River"/>
    <n v="1"/>
    <x v="0"/>
    <s v="Wild"/>
    <x v="0"/>
    <n v="3"/>
    <n v="1"/>
    <n v="2"/>
    <n v="17"/>
    <s v="BS"/>
  </r>
  <r>
    <n v="27"/>
    <x v="3"/>
    <n v="6"/>
    <x v="2"/>
    <n v="29"/>
    <x v="124"/>
    <d v="1899-12-30T11:06:00"/>
    <x v="44"/>
    <s v="San Juan R downstream of Fairly Lake outlet"/>
    <s v="San Juan River"/>
    <n v="1"/>
    <x v="2"/>
    <s v="Wild"/>
    <x v="1"/>
    <n v="8"/>
    <n v="1"/>
    <n v="5"/>
    <n v="12"/>
    <s v="BS"/>
  </r>
  <r>
    <n v="27"/>
    <x v="3"/>
    <n v="6"/>
    <x v="2"/>
    <n v="29"/>
    <x v="124"/>
    <d v="1899-12-30T11:06:00"/>
    <x v="44"/>
    <s v="San Juan R downstream of Fairly Lake outlet"/>
    <s v="San Juan River"/>
    <n v="1"/>
    <x v="3"/>
    <s v="Wild"/>
    <x v="1"/>
    <n v="9"/>
    <n v="1"/>
    <n v="5"/>
    <n v="19"/>
    <s v="BS"/>
  </r>
  <r>
    <n v="27"/>
    <x v="3"/>
    <n v="6"/>
    <x v="2"/>
    <n v="29"/>
    <x v="124"/>
    <d v="1899-12-30T13:00:00"/>
    <x v="15"/>
    <s v="Q07, Central/South Arm confluence"/>
    <s v="San Juan Estuary"/>
    <n v="1"/>
    <x v="0"/>
    <s v="Wild"/>
    <x v="0"/>
    <n v="3"/>
    <n v="1"/>
    <n v="2"/>
    <n v="20"/>
    <s v="BS"/>
  </r>
  <r>
    <n v="27"/>
    <x v="3"/>
    <n v="6"/>
    <x v="2"/>
    <n v="29"/>
    <x v="124"/>
    <d v="1899-12-30T13:00:00"/>
    <x v="15"/>
    <s v="Q07, Central/South Arm confluence"/>
    <s v="San Juan Estuary"/>
    <n v="1"/>
    <x v="0"/>
    <s v="Wild"/>
    <x v="3"/>
    <n v="3"/>
    <n v="1"/>
    <n v="3"/>
    <n v="4"/>
    <s v="BS"/>
  </r>
  <r>
    <n v="27"/>
    <x v="3"/>
    <n v="6"/>
    <x v="2"/>
    <n v="29"/>
    <x v="124"/>
    <d v="1899-12-30T13:00:00"/>
    <x v="15"/>
    <s v="Q07, Central/South Arm confluence"/>
    <s v="San Juan Estuary"/>
    <n v="1"/>
    <x v="9"/>
    <s v="Wild"/>
    <x v="0"/>
    <n v="5"/>
    <n v="1"/>
    <n v="2"/>
    <n v="18"/>
    <s v="BS"/>
  </r>
  <r>
    <n v="27"/>
    <x v="3"/>
    <n v="6"/>
    <x v="2"/>
    <n v="29"/>
    <x v="124"/>
    <d v="1899-12-30T13:00:00"/>
    <x v="15"/>
    <s v="Q07, Central/South Arm confluence"/>
    <s v="San Juan Estuary"/>
    <n v="1"/>
    <x v="9"/>
    <s v="Wild"/>
    <x v="3"/>
    <n v="5"/>
    <n v="1"/>
    <n v="3"/>
    <n v="6"/>
    <s v="BS"/>
  </r>
  <r>
    <n v="27"/>
    <x v="3"/>
    <n v="6"/>
    <x v="2"/>
    <n v="29"/>
    <x v="124"/>
    <d v="1899-12-30T13:00:00"/>
    <x v="15"/>
    <s v="Q07, Central/South Arm confluence"/>
    <s v="San Juan Estuary"/>
    <n v="1"/>
    <x v="2"/>
    <s v="Wild"/>
    <x v="1"/>
    <n v="8"/>
    <n v="1"/>
    <n v="5"/>
    <n v="10"/>
    <s v="BS"/>
  </r>
  <r>
    <n v="27"/>
    <x v="3"/>
    <n v="6"/>
    <x v="2"/>
    <n v="29"/>
    <x v="124"/>
    <d v="1899-12-30T13:00:00"/>
    <x v="15"/>
    <s v="Q07, Central/South Arm confluence"/>
    <s v="San Juan Estuary"/>
    <n v="1"/>
    <x v="3"/>
    <s v="Wild"/>
    <x v="1"/>
    <n v="9"/>
    <n v="1"/>
    <n v="5"/>
    <n v="6"/>
    <s v="BS"/>
  </r>
  <r>
    <n v="27"/>
    <x v="3"/>
    <n v="6"/>
    <x v="2"/>
    <n v="29"/>
    <x v="124"/>
    <d v="1899-12-30T13:00:00"/>
    <x v="15"/>
    <s v="Q07, Central/South Arm confluence"/>
    <s v="San Juan Estuary"/>
    <n v="1"/>
    <x v="4"/>
    <s v="Wild"/>
    <x v="2"/>
    <n v="18"/>
    <n v="1"/>
    <n v="4"/>
    <n v="4"/>
    <s v="BS"/>
  </r>
  <r>
    <n v="27"/>
    <x v="3"/>
    <n v="6"/>
    <x v="2"/>
    <n v="29"/>
    <x v="124"/>
    <d v="1899-12-30T13:00:00"/>
    <x v="15"/>
    <s v="Q07, Central/South Arm confluence"/>
    <s v="San Juan Estuary"/>
    <n v="1"/>
    <x v="5"/>
    <s v="Wild"/>
    <x v="2"/>
    <n v="15"/>
    <n v="1"/>
    <n v="4"/>
    <n v="4"/>
    <s v="BS"/>
  </r>
  <r>
    <n v="27"/>
    <x v="3"/>
    <n v="6"/>
    <x v="2"/>
    <n v="29"/>
    <x v="124"/>
    <d v="1899-12-30T13:00:00"/>
    <x v="15"/>
    <s v="Q07, Central/South Arm confluence"/>
    <s v="San Juan Estuary"/>
    <n v="1"/>
    <x v="10"/>
    <s v="Wild"/>
    <x v="2"/>
    <n v="13"/>
    <n v="1"/>
    <n v="4"/>
    <n v="16"/>
    <s v="BS"/>
  </r>
  <r>
    <n v="27"/>
    <x v="3"/>
    <n v="6"/>
    <x v="2"/>
    <n v="29"/>
    <x v="124"/>
    <d v="1899-12-30T13:51:00"/>
    <x v="15"/>
    <s v="Q07, Central/South Arm confluence"/>
    <s v="San Juan Estuary"/>
    <n v="1"/>
    <x v="0"/>
    <s v="Wild"/>
    <x v="0"/>
    <n v="3"/>
    <n v="1"/>
    <n v="2"/>
    <n v="1"/>
    <s v="BS"/>
  </r>
  <r>
    <n v="27"/>
    <x v="3"/>
    <n v="6"/>
    <x v="2"/>
    <n v="29"/>
    <x v="124"/>
    <d v="1899-12-30T13:51:00"/>
    <x v="15"/>
    <s v="Q07, Central/South Arm confluence"/>
    <s v="San Juan Estuary"/>
    <n v="1"/>
    <x v="9"/>
    <s v="Wild"/>
    <x v="0"/>
    <n v="5"/>
    <n v="1"/>
    <n v="2"/>
    <n v="5"/>
    <s v="BS"/>
  </r>
  <r>
    <n v="27"/>
    <x v="3"/>
    <n v="6"/>
    <x v="2"/>
    <n v="29"/>
    <x v="124"/>
    <d v="1899-12-30T13:51:00"/>
    <x v="15"/>
    <s v="Q07, Central/South Arm confluence"/>
    <s v="San Juan Estuary"/>
    <n v="1"/>
    <x v="2"/>
    <s v="Wild"/>
    <x v="1"/>
    <n v="8"/>
    <n v="1"/>
    <n v="5"/>
    <n v="17"/>
    <s v="BS"/>
  </r>
  <r>
    <n v="27"/>
    <x v="3"/>
    <n v="6"/>
    <x v="2"/>
    <n v="29"/>
    <x v="124"/>
    <d v="1899-12-30T13:51:00"/>
    <x v="15"/>
    <s v="Q07, Central/South Arm confluence"/>
    <s v="San Juan Estuary"/>
    <n v="1"/>
    <x v="3"/>
    <s v="Wild"/>
    <x v="1"/>
    <n v="9"/>
    <n v="1"/>
    <n v="5"/>
    <n v="66"/>
    <s v="BS"/>
  </r>
  <r>
    <n v="27"/>
    <x v="3"/>
    <n v="6"/>
    <x v="2"/>
    <n v="29"/>
    <x v="124"/>
    <d v="1899-12-30T13:51:00"/>
    <x v="15"/>
    <s v="Q07, Central/South Arm confluence"/>
    <s v="San Juan Estuary"/>
    <n v="1"/>
    <x v="4"/>
    <s v="Wild"/>
    <x v="2"/>
    <n v="18"/>
    <n v="1"/>
    <n v="4"/>
    <n v="1"/>
    <s v="BS"/>
  </r>
  <r>
    <n v="27"/>
    <x v="3"/>
    <n v="6"/>
    <x v="2"/>
    <n v="29"/>
    <x v="124"/>
    <d v="1899-12-30T13:51:00"/>
    <x v="15"/>
    <s v="Q07, Central/South Arm confluence"/>
    <s v="San Juan Estuary"/>
    <n v="1"/>
    <x v="5"/>
    <s v="Wild"/>
    <x v="2"/>
    <n v="15"/>
    <n v="1"/>
    <n v="4"/>
    <n v="8"/>
    <s v="BS"/>
  </r>
  <r>
    <n v="27"/>
    <x v="3"/>
    <n v="6"/>
    <x v="2"/>
    <n v="29"/>
    <x v="124"/>
    <d v="1899-12-30T13:51:00"/>
    <x v="15"/>
    <s v="Q07, Central/South Arm confluence"/>
    <s v="San Juan Estuary"/>
    <n v="1"/>
    <x v="6"/>
    <s v="Wild"/>
    <x v="2"/>
    <n v="11"/>
    <n v="1"/>
    <n v="4"/>
    <n v="1"/>
    <s v="BS"/>
  </r>
  <r>
    <n v="27"/>
    <x v="3"/>
    <n v="6"/>
    <x v="2"/>
    <n v="29"/>
    <x v="124"/>
    <d v="1899-12-30T13:51:00"/>
    <x v="15"/>
    <s v="Q07, Central/South Arm confluence"/>
    <s v="San Juan Estuary"/>
    <n v="1"/>
    <x v="10"/>
    <s v="Wild"/>
    <x v="2"/>
    <n v="13"/>
    <n v="1"/>
    <n v="4"/>
    <n v="27"/>
    <s v="BS"/>
  </r>
  <r>
    <n v="27"/>
    <x v="3"/>
    <n v="6"/>
    <x v="2"/>
    <n v="29"/>
    <x v="124"/>
    <d v="1899-12-30T14:20:00"/>
    <x v="11"/>
    <s v="Q4, u/s of Tanis's template site"/>
    <s v="San Juan Estuary"/>
    <n v="1"/>
    <x v="0"/>
    <s v="Wild"/>
    <x v="0"/>
    <n v="3"/>
    <n v="1"/>
    <n v="2"/>
    <n v="38"/>
    <s v="BS"/>
  </r>
  <r>
    <n v="27"/>
    <x v="3"/>
    <n v="6"/>
    <x v="2"/>
    <n v="29"/>
    <x v="124"/>
    <d v="1899-12-30T14:20:00"/>
    <x v="11"/>
    <s v="Q4, u/s of Tanis's template site"/>
    <s v="San Juan Estuary"/>
    <n v="1"/>
    <x v="0"/>
    <s v="Wild"/>
    <x v="3"/>
    <n v="3"/>
    <n v="1"/>
    <n v="3"/>
    <n v="2"/>
    <s v="BS"/>
  </r>
  <r>
    <n v="27"/>
    <x v="3"/>
    <n v="6"/>
    <x v="2"/>
    <n v="29"/>
    <x v="124"/>
    <d v="1899-12-30T14:20:00"/>
    <x v="11"/>
    <s v="Q4, u/s of Tanis's template site"/>
    <s v="San Juan Estuary"/>
    <n v="1"/>
    <x v="9"/>
    <s v="Wild"/>
    <x v="0"/>
    <n v="5"/>
    <n v="1"/>
    <n v="2"/>
    <n v="2"/>
    <s v="BS"/>
  </r>
  <r>
    <n v="27"/>
    <x v="3"/>
    <n v="6"/>
    <x v="2"/>
    <n v="29"/>
    <x v="124"/>
    <d v="1899-12-30T14:20:00"/>
    <x v="11"/>
    <s v="Q4, u/s of Tanis's template site"/>
    <s v="San Juan Estuary"/>
    <n v="1"/>
    <x v="9"/>
    <s v="Wild"/>
    <x v="3"/>
    <n v="5"/>
    <n v="1"/>
    <n v="3"/>
    <n v="1"/>
    <s v="BS"/>
  </r>
  <r>
    <n v="27"/>
    <x v="3"/>
    <n v="6"/>
    <x v="2"/>
    <n v="29"/>
    <x v="124"/>
    <d v="1899-12-30T14:20:00"/>
    <x v="11"/>
    <s v="Q4, u/s of Tanis's template site"/>
    <s v="San Juan Estuary"/>
    <n v="1"/>
    <x v="2"/>
    <s v="Wild"/>
    <x v="1"/>
    <n v="8"/>
    <n v="1"/>
    <n v="5"/>
    <n v="8"/>
    <s v="BS"/>
  </r>
  <r>
    <n v="27"/>
    <x v="3"/>
    <n v="6"/>
    <x v="2"/>
    <n v="29"/>
    <x v="124"/>
    <d v="1899-12-30T14:20:00"/>
    <x v="11"/>
    <s v="Q4, u/s of Tanis's template site"/>
    <s v="San Juan Estuary"/>
    <n v="1"/>
    <x v="6"/>
    <s v="Wild"/>
    <x v="2"/>
    <n v="11"/>
    <n v="1"/>
    <n v="4"/>
    <n v="1"/>
    <s v="BS"/>
  </r>
  <r>
    <n v="27"/>
    <x v="3"/>
    <n v="6"/>
    <x v="2"/>
    <n v="29"/>
    <x v="124"/>
    <d v="1899-12-30T14:20:00"/>
    <x v="11"/>
    <s v="Q4, u/s of Tanis's template site"/>
    <s v="San Juan Estuary"/>
    <n v="1"/>
    <x v="10"/>
    <s v="Wild"/>
    <x v="2"/>
    <n v="13"/>
    <n v="1"/>
    <n v="4"/>
    <n v="2"/>
    <s v="BS"/>
  </r>
  <r>
    <n v="27"/>
    <x v="3"/>
    <n v="6"/>
    <x v="2"/>
    <n v="29"/>
    <x v="124"/>
    <d v="1899-12-30T15:20:00"/>
    <x v="8"/>
    <s v="Q01, left bank Gordon up from confluence"/>
    <s v="Gordon Estuary"/>
    <n v="1"/>
    <x v="0"/>
    <s v="Wild"/>
    <x v="0"/>
    <n v="3"/>
    <n v="1"/>
    <n v="2"/>
    <n v="54"/>
    <s v="BS"/>
  </r>
  <r>
    <n v="27"/>
    <x v="3"/>
    <n v="6"/>
    <x v="2"/>
    <n v="29"/>
    <x v="124"/>
    <d v="1899-12-30T15:20:00"/>
    <x v="8"/>
    <s v="Q01, left bank Gordon up from confluence"/>
    <s v="Gordon Estuary"/>
    <n v="1"/>
    <x v="0"/>
    <s v="Wild"/>
    <x v="3"/>
    <n v="3"/>
    <n v="1"/>
    <n v="3"/>
    <n v="7"/>
    <s v="BS"/>
  </r>
  <r>
    <n v="27"/>
    <x v="3"/>
    <n v="6"/>
    <x v="2"/>
    <n v="29"/>
    <x v="124"/>
    <d v="1899-12-30T15:20:00"/>
    <x v="8"/>
    <s v="Q01, left bank Gordon up from confluence"/>
    <s v="Gordon Estuary"/>
    <n v="1"/>
    <x v="9"/>
    <s v="Wild"/>
    <x v="3"/>
    <n v="5"/>
    <n v="1"/>
    <n v="3"/>
    <n v="6"/>
    <s v="B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C3054-4355-40AF-BCFA-79778F244828}" name="PivotTable4" cacheId="8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5">
  <location ref="A108:H126" firstHeaderRow="1" firstDataRow="3" firstDataCol="1" rowPageCount="2" colPageCount="1"/>
  <pivotFields count="19">
    <pivotField showAll="0"/>
    <pivotField axis="axisPage" numFmtId="1" showAll="0">
      <items count="5">
        <item x="0"/>
        <item x="1"/>
        <item x="2"/>
        <item x="3"/>
        <item t="default"/>
      </items>
    </pivotField>
    <pivotField numFmtId="1" showAll="0"/>
    <pivotField axis="axisRow" showAll="0">
      <items count="12">
        <item x="6"/>
        <item x="7"/>
        <item x="0"/>
        <item x="1"/>
        <item x="2"/>
        <item x="3"/>
        <item x="4"/>
        <item x="5"/>
        <item x="8"/>
        <item x="9"/>
        <item x="10"/>
        <item t="default"/>
      </items>
    </pivotField>
    <pivotField numFmtId="1" showAll="0"/>
    <pivotField axis="axisRow" numFmtId="169" showAll="0">
      <items count="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showAll="0"/>
    <pivotField axis="axisPage" multipleItemSelectionAllowed="1" showAll="0">
      <items count="46">
        <item h="1" x="6"/>
        <item h="1" x="5"/>
        <item h="1" x="0"/>
        <item h="1" x="9"/>
        <item h="1" x="1"/>
        <item h="1" x="8"/>
        <item h="1" x="7"/>
        <item h="1" x="4"/>
        <item h="1" x="2"/>
        <item h="1" x="15"/>
        <item h="1" x="3"/>
        <item h="1" x="10"/>
        <item h="1" x="11"/>
        <item h="1" x="38"/>
        <item h="1" x="12"/>
        <item h="1" x="18"/>
        <item h="1" x="19"/>
        <item h="1" x="20"/>
        <item h="1" x="35"/>
        <item h="1" x="37"/>
        <item h="1" x="13"/>
        <item h="1" x="34"/>
        <item h="1" x="14"/>
        <item x="30"/>
        <item x="31"/>
        <item x="32"/>
        <item x="33"/>
        <item h="1" x="29"/>
        <item h="1" x="21"/>
        <item h="1" x="22"/>
        <item h="1" x="25"/>
        <item h="1" x="36"/>
        <item h="1" x="26"/>
        <item h="1" x="28"/>
        <item h="1" x="23"/>
        <item h="1" x="24"/>
        <item h="1" x="16"/>
        <item h="1" x="27"/>
        <item h="1" x="17"/>
        <item h="1" x="39"/>
        <item h="1" x="40"/>
        <item h="1" x="41"/>
        <item h="1" x="42"/>
        <item h="1" x="43"/>
        <item h="1" x="44"/>
        <item t="default"/>
      </items>
    </pivotField>
    <pivotField showAll="0"/>
    <pivotField showAll="0"/>
    <pivotField showAll="0"/>
    <pivotField axis="axisCol" showAll="0">
      <items count="26">
        <item h="1" x="5"/>
        <item x="9"/>
        <item x="1"/>
        <item h="1" x="21"/>
        <item x="0"/>
        <item h="1" x="11"/>
        <item h="1" x="14"/>
        <item h="1" x="6"/>
        <item h="1" x="7"/>
        <item h="1" x="20"/>
        <item h="1" x="19"/>
        <item h="1" x="23"/>
        <item h="1" x="10"/>
        <item h="1" x="4"/>
        <item h="1" x="16"/>
        <item h="1" x="22"/>
        <item h="1" x="8"/>
        <item h="1" x="2"/>
        <item h="1" x="15"/>
        <item h="1" x="12"/>
        <item h="1" x="18"/>
        <item h="1" x="3"/>
        <item h="1" x="13"/>
        <item h="1" x="24"/>
        <item h="1" x="17"/>
        <item t="default"/>
      </items>
    </pivotField>
    <pivotField showAll="0"/>
    <pivotField axis="axisCol" multipleItemSelectionAllowed="1" showAll="0">
      <items count="8">
        <item x="5"/>
        <item x="0"/>
        <item x="2"/>
        <item x="1"/>
        <item x="4"/>
        <item x="3"/>
        <item x="6"/>
        <item t="default"/>
      </items>
    </pivotField>
    <pivotField showAll="0"/>
    <pivotField showAll="0"/>
    <pivotField showAll="0"/>
    <pivotField dataField="1" showAll="0"/>
    <pivotField showAll="0"/>
  </pivotFields>
  <rowFields count="2">
    <field x="3"/>
    <field x="5"/>
  </rowFields>
  <rowItems count="16">
    <i>
      <x v="1"/>
    </i>
    <i r="1">
      <x v="95"/>
    </i>
    <i r="1">
      <x v="96"/>
    </i>
    <i r="1">
      <x v="98"/>
    </i>
    <i r="1">
      <x v="99"/>
    </i>
    <i>
      <x v="2"/>
    </i>
    <i r="1">
      <x v="105"/>
    </i>
    <i r="1">
      <x v="106"/>
    </i>
    <i r="1">
      <x v="107"/>
    </i>
    <i>
      <x v="3"/>
    </i>
    <i r="1">
      <x v="109"/>
    </i>
    <i r="1">
      <x v="112"/>
    </i>
    <i>
      <x v="4"/>
    </i>
    <i r="1">
      <x v="117"/>
    </i>
    <i r="1">
      <x v="122"/>
    </i>
    <i t="grand">
      <x/>
    </i>
  </rowItems>
  <colFields count="2">
    <field x="11"/>
    <field x="13"/>
  </colFields>
  <colItems count="7">
    <i>
      <x v="1"/>
      <x v="1"/>
    </i>
    <i t="default">
      <x v="1"/>
    </i>
    <i>
      <x v="2"/>
      <x v="1"/>
    </i>
    <i t="default">
      <x v="2"/>
    </i>
    <i>
      <x v="4"/>
      <x v="1"/>
    </i>
    <i t="default">
      <x v="4"/>
    </i>
    <i t="grand">
      <x/>
    </i>
  </colItems>
  <pageFields count="2">
    <pageField fld="1" item="3" hier="-1"/>
    <pageField fld="7" hier="-1"/>
  </pageFields>
  <dataFields count="1">
    <dataField name="Sum of Catch" fld="17" baseField="0" baseItem="0"/>
  </dataFields>
  <chartFormats count="9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7"/>
          </reference>
        </references>
      </pivotArea>
    </chartFormat>
    <chartFormat chart="0" format="2" series="1">
      <pivotArea type="data" outline="0" fieldPosition="0">
        <references count="2">
          <reference field="4294967294" count="1" selected="0">
            <x v="0"/>
          </reference>
          <reference field="11" count="1" selected="0">
            <x v="21"/>
          </reference>
        </references>
      </pivotArea>
    </chartFormat>
    <chartFormat chart="0" format="3" series="1">
      <pivotArea type="data" outline="0" fieldPosition="0">
        <references count="2">
          <reference field="4294967294" count="1" selected="0">
            <x v="0"/>
          </reference>
          <reference field="11" count="1" selected="0">
            <x v="11"/>
          </reference>
        </references>
      </pivotArea>
    </chartFormat>
    <chartFormat chart="0" format="4" series="1">
      <pivotArea type="data" outline="0" fieldPosition="0">
        <references count="2">
          <reference field="4294967294" count="1" selected="0">
            <x v="0"/>
          </reference>
          <reference field="11" count="1" selected="0">
            <x v="18"/>
          </reference>
        </references>
      </pivotArea>
    </chartFormat>
    <chartFormat chart="0" format="5" series="1">
      <pivotArea type="data" outline="0" fieldPosition="0">
        <references count="2">
          <reference field="4294967294" count="1" selected="0">
            <x v="0"/>
          </reference>
          <reference field="11" count="1" selected="0">
            <x v="4"/>
          </reference>
        </references>
      </pivotArea>
    </chartFormat>
    <chartFormat chart="0" format="6" series="1">
      <pivotArea type="data" outline="0" fieldPosition="0">
        <references count="2">
          <reference field="4294967294" count="1" selected="0">
            <x v="0"/>
          </reference>
          <reference field="11" count="1" selected="0">
            <x v="12"/>
          </reference>
        </references>
      </pivotArea>
    </chartFormat>
    <chartFormat chart="4" format="7" series="1">
      <pivotArea type="data" outline="0" fieldPosition="0">
        <references count="2">
          <reference field="4294967294" count="1" selected="0">
            <x v="0"/>
          </reference>
          <reference field="11" count="1" selected="0">
            <x v="4"/>
          </reference>
        </references>
      </pivotArea>
    </chartFormat>
    <chartFormat chart="4" format="8" series="1">
      <pivotArea type="data" outline="0" fieldPosition="0">
        <references count="2">
          <reference field="4294967294" count="1" selected="0">
            <x v="0"/>
          </reference>
          <reference field="11" count="1" selected="0">
            <x v="17"/>
          </reference>
        </references>
      </pivotArea>
    </chartFormat>
    <chartFormat chart="4" format="9" series="1">
      <pivotArea type="data" outline="0" fieldPosition="0">
        <references count="2">
          <reference field="4294967294" count="1" selected="0">
            <x v="0"/>
          </reference>
          <reference field="11" count="1" selected="0">
            <x v="21"/>
          </reference>
        </references>
      </pivotArea>
    </chartFormat>
    <chartFormat chart="5" format="10" series="1">
      <pivotArea type="data" outline="0" fieldPosition="0">
        <references count="2">
          <reference field="4294967294" count="1" selected="0">
            <x v="0"/>
          </reference>
          <reference field="11" count="1" selected="0">
            <x v="4"/>
          </reference>
        </references>
      </pivotArea>
    </chartFormat>
    <chartFormat chart="5" format="11" series="1">
      <pivotArea type="data" outline="0" fieldPosition="0">
        <references count="2">
          <reference field="4294967294" count="1" selected="0">
            <x v="0"/>
          </reference>
          <reference field="11" count="1" selected="0">
            <x v="17"/>
          </reference>
        </references>
      </pivotArea>
    </chartFormat>
    <chartFormat chart="5" format="12" series="1">
      <pivotArea type="data" outline="0" fieldPosition="0">
        <references count="2">
          <reference field="4294967294" count="1" selected="0">
            <x v="0"/>
          </reference>
          <reference field="11" count="1" selected="0">
            <x v="21"/>
          </reference>
        </references>
      </pivotArea>
    </chartFormat>
    <chartFormat chart="0" format="7" series="1">
      <pivotArea type="data" outline="0" fieldPosition="0">
        <references count="3">
          <reference field="4294967294" count="1" selected="0">
            <x v="0"/>
          </reference>
          <reference field="7" count="1" selected="0">
            <x v="33"/>
          </reference>
          <reference field="11" count="1" selected="0">
            <x v="4"/>
          </reference>
        </references>
      </pivotArea>
    </chartFormat>
    <chartFormat chart="0" format="8" series="1">
      <pivotArea type="data" outline="0" fieldPosition="0">
        <references count="3">
          <reference field="4294967294" count="1" selected="0">
            <x v="0"/>
          </reference>
          <reference field="7" count="1" selected="0">
            <x v="30"/>
          </reference>
          <reference field="11" count="1" selected="0">
            <x v="17"/>
          </reference>
        </references>
      </pivotArea>
    </chartFormat>
    <chartFormat chart="0" format="9" series="1">
      <pivotArea type="data" outline="0" fieldPosition="0">
        <references count="3">
          <reference field="4294967294" count="1" selected="0">
            <x v="0"/>
          </reference>
          <reference field="7" count="1" selected="0">
            <x v="31"/>
          </reference>
          <reference field="11" count="1" selected="0">
            <x v="17"/>
          </reference>
        </references>
      </pivotArea>
    </chartFormat>
    <chartFormat chart="0" format="10" series="1">
      <pivotArea type="data" outline="0" fieldPosition="0">
        <references count="3">
          <reference field="4294967294" count="1" selected="0">
            <x v="0"/>
          </reference>
          <reference field="7" count="1" selected="0">
            <x v="32"/>
          </reference>
          <reference field="11" count="1" selected="0">
            <x v="17"/>
          </reference>
        </references>
      </pivotArea>
    </chartFormat>
    <chartFormat chart="0" format="11" series="1">
      <pivotArea type="data" outline="0" fieldPosition="0">
        <references count="3">
          <reference field="4294967294" count="1" selected="0">
            <x v="0"/>
          </reference>
          <reference field="7" count="1" selected="0">
            <x v="30"/>
          </reference>
          <reference field="11" count="1" selected="0">
            <x v="21"/>
          </reference>
        </references>
      </pivotArea>
    </chartFormat>
    <chartFormat chart="0" format="12" series="1">
      <pivotArea type="data" outline="0" fieldPosition="0">
        <references count="3">
          <reference field="4294967294" count="1" selected="0">
            <x v="0"/>
          </reference>
          <reference field="7" count="1" selected="0">
            <x v="31"/>
          </reference>
          <reference field="11" count="1" selected="0">
            <x v="21"/>
          </reference>
        </references>
      </pivotArea>
    </chartFormat>
    <chartFormat chart="0" format="13" series="1">
      <pivotArea type="data" outline="0" fieldPosition="0">
        <references count="3">
          <reference field="4294967294" count="1" selected="0">
            <x v="0"/>
          </reference>
          <reference field="7" count="1" selected="0">
            <x v="32"/>
          </reference>
          <reference field="11" count="1" selected="0">
            <x v="21"/>
          </reference>
        </references>
      </pivotArea>
    </chartFormat>
    <chartFormat chart="0" format="14" series="1">
      <pivotArea type="data" outline="0" fieldPosition="0">
        <references count="3">
          <reference field="4294967294" count="1" selected="0">
            <x v="0"/>
          </reference>
          <reference field="7" count="1" selected="0">
            <x v="33"/>
          </reference>
          <reference field="11" count="1" selected="0">
            <x v="21"/>
          </reference>
        </references>
      </pivotArea>
    </chartFormat>
    <chartFormat chart="0" format="15" series="1">
      <pivotArea type="data" outline="0" fieldPosition="0">
        <references count="3">
          <reference field="4294967294" count="1" selected="0">
            <x v="0"/>
          </reference>
          <reference field="7" count="1" selected="0">
            <x v="37"/>
          </reference>
          <reference field="11" count="1" selected="0">
            <x v="4"/>
          </reference>
        </references>
      </pivotArea>
    </chartFormat>
    <chartFormat chart="0" format="16" series="1">
      <pivotArea type="data" outline="0" fieldPosition="0">
        <references count="3">
          <reference field="4294967294" count="1" selected="0">
            <x v="0"/>
          </reference>
          <reference field="7" count="1" selected="0">
            <x v="38"/>
          </reference>
          <reference field="11" count="1" selected="0">
            <x v="4"/>
          </reference>
        </references>
      </pivotArea>
    </chartFormat>
    <chartFormat chart="0" format="17" series="1">
      <pivotArea type="data" outline="0" fieldPosition="0">
        <references count="3">
          <reference field="4294967294" count="1" selected="0">
            <x v="0"/>
          </reference>
          <reference field="7" count="1" selected="0">
            <x v="31"/>
          </reference>
          <reference field="11" count="1" selected="0">
            <x v="4"/>
          </reference>
        </references>
      </pivotArea>
    </chartFormat>
    <chartFormat chart="0" format="18" series="1">
      <pivotArea type="data" outline="0" fieldPosition="0">
        <references count="3">
          <reference field="4294967294" count="1" selected="0">
            <x v="0"/>
          </reference>
          <reference field="7" count="1" selected="0">
            <x v="32"/>
          </reference>
          <reference field="11" count="1" selected="0">
            <x v="4"/>
          </reference>
        </references>
      </pivotArea>
    </chartFormat>
    <chartFormat chart="0" format="19" series="1">
      <pivotArea type="data" outline="0" fieldPosition="0">
        <references count="3">
          <reference field="4294967294" count="1" selected="0">
            <x v="0"/>
          </reference>
          <reference field="7" count="1" selected="0">
            <x v="18"/>
          </reference>
          <reference field="11" count="1" selected="0">
            <x v="1"/>
          </reference>
        </references>
      </pivotArea>
    </chartFormat>
    <chartFormat chart="0" format="20" series="1">
      <pivotArea type="data" outline="0" fieldPosition="0">
        <references count="3">
          <reference field="4294967294" count="1" selected="0">
            <x v="0"/>
          </reference>
          <reference field="7" count="1" selected="0">
            <x v="18"/>
          </reference>
          <reference field="11" count="1" selected="0">
            <x v="2"/>
          </reference>
        </references>
      </pivotArea>
    </chartFormat>
    <chartFormat chart="0" format="21" series="1">
      <pivotArea type="data" outline="0" fieldPosition="0">
        <references count="3">
          <reference field="4294967294" count="1" selected="0">
            <x v="0"/>
          </reference>
          <reference field="7" count="1" selected="0">
            <x v="18"/>
          </reference>
          <reference field="11" count="1" selected="0">
            <x v="4"/>
          </reference>
        </references>
      </pivotArea>
    </chartFormat>
    <chartFormat chart="0" format="22" series="1">
      <pivotArea type="data" outline="0" fieldPosition="0">
        <references count="3">
          <reference field="4294967294" count="1" selected="0">
            <x v="0"/>
          </reference>
          <reference field="7" count="1" selected="0">
            <x v="36"/>
          </reference>
          <reference field="11" count="1" selected="0">
            <x v="2"/>
          </reference>
        </references>
      </pivotArea>
    </chartFormat>
    <chartFormat chart="0" format="23" series="1">
      <pivotArea type="data" outline="0" fieldPosition="0">
        <references count="3">
          <reference field="4294967294" count="1" selected="0">
            <x v="0"/>
          </reference>
          <reference field="7" count="1" selected="0">
            <x v="36"/>
          </reference>
          <reference field="11" count="1" selected="0">
            <x v="4"/>
          </reference>
        </references>
      </pivotArea>
    </chartFormat>
    <chartFormat chart="0" format="24" series="1">
      <pivotArea type="data" outline="0" fieldPosition="0">
        <references count="3">
          <reference field="4294967294" count="1" selected="0">
            <x v="0"/>
          </reference>
          <reference field="7" count="1" selected="0">
            <x v="1"/>
          </reference>
          <reference field="11" count="1" selected="0">
            <x v="19"/>
          </reference>
        </references>
      </pivotArea>
    </chartFormat>
    <chartFormat chart="0" format="25" series="1">
      <pivotArea type="data" outline="0" fieldPosition="0">
        <references count="3">
          <reference field="4294967294" count="1" selected="0">
            <x v="0"/>
          </reference>
          <reference field="7" count="1" selected="0">
            <x v="3"/>
          </reference>
          <reference field="11" count="1" selected="0">
            <x v="19"/>
          </reference>
        </references>
      </pivotArea>
    </chartFormat>
    <chartFormat chart="0" format="26" series="1">
      <pivotArea type="data" outline="0" fieldPosition="0">
        <references count="3">
          <reference field="4294967294" count="1" selected="0">
            <x v="0"/>
          </reference>
          <reference field="7" count="1" selected="0">
            <x v="6"/>
          </reference>
          <reference field="11" count="1" selected="0">
            <x v="19"/>
          </reference>
        </references>
      </pivotArea>
    </chartFormat>
    <chartFormat chart="0" format="27" series="1">
      <pivotArea type="data" outline="0" fieldPosition="0">
        <references count="3">
          <reference field="4294967294" count="1" selected="0">
            <x v="0"/>
          </reference>
          <reference field="11" count="1" selected="0">
            <x v="21"/>
          </reference>
          <reference field="13" count="1" selected="0">
            <x v="2"/>
          </reference>
        </references>
      </pivotArea>
    </chartFormat>
    <chartFormat chart="0" format="28" series="1">
      <pivotArea type="data" outline="0" fieldPosition="0">
        <references count="3">
          <reference field="4294967294" count="1" selected="0">
            <x v="0"/>
          </reference>
          <reference field="11" count="1" selected="0">
            <x v="4"/>
          </reference>
          <reference field="13" count="1" selected="0">
            <x v="5"/>
          </reference>
        </references>
      </pivotArea>
    </chartFormat>
    <chartFormat chart="0" format="29" series="1">
      <pivotArea type="data" outline="0" fieldPosition="0">
        <references count="3">
          <reference field="4294967294" count="1" selected="0">
            <x v="0"/>
          </reference>
          <reference field="11" count="1" selected="0">
            <x v="17"/>
          </reference>
          <reference field="13" count="1" selected="0">
            <x v="2"/>
          </reference>
        </references>
      </pivotArea>
    </chartFormat>
    <chartFormat chart="0" format="30" series="1">
      <pivotArea type="data" outline="0" fieldPosition="0">
        <references count="3">
          <reference field="4294967294" count="1" selected="0">
            <x v="0"/>
          </reference>
          <reference field="11" count="1" selected="0">
            <x v="21"/>
          </reference>
          <reference field="13" count="1" selected="0">
            <x v="3"/>
          </reference>
        </references>
      </pivotArea>
    </chartFormat>
    <chartFormat chart="0" format="31" series="1">
      <pivotArea type="data" outline="0" fieldPosition="0">
        <references count="3">
          <reference field="4294967294" count="1" selected="0">
            <x v="0"/>
          </reference>
          <reference field="11" count="1" selected="0">
            <x v="17"/>
          </reference>
          <reference field="13" count="1" selected="0">
            <x v="3"/>
          </reference>
        </references>
      </pivotArea>
    </chartFormat>
    <chartFormat chart="0" format="32" series="1">
      <pivotArea type="data" outline="0" fieldPosition="0">
        <references count="3">
          <reference field="4294967294" count="1" selected="0">
            <x v="0"/>
          </reference>
          <reference field="11" count="1" selected="0">
            <x v="4"/>
          </reference>
          <reference field="13" count="1" selected="0">
            <x v="1"/>
          </reference>
        </references>
      </pivotArea>
    </chartFormat>
    <chartFormat chart="0" format="33" series="1">
      <pivotArea type="data" outline="0" fieldPosition="0">
        <references count="3">
          <reference field="4294967294" count="1" selected="0">
            <x v="0"/>
          </reference>
          <reference field="11" count="1" selected="0">
            <x v="1"/>
          </reference>
          <reference field="13" count="1" selected="0">
            <x v="5"/>
          </reference>
        </references>
      </pivotArea>
    </chartFormat>
    <chartFormat chart="0" format="34" series="1">
      <pivotArea type="data" outline="0" fieldPosition="0">
        <references count="3">
          <reference field="4294967294" count="1" selected="0">
            <x v="0"/>
          </reference>
          <reference field="11" count="1" selected="0">
            <x v="2"/>
          </reference>
          <reference field="13" count="1" selected="0">
            <x v="1"/>
          </reference>
        </references>
      </pivotArea>
    </chartFormat>
    <chartFormat chart="0" format="35"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0" format="36" series="1">
      <pivotArea type="data" outline="0" fieldPosition="0">
        <references count="4">
          <reference field="4294967294" count="1" selected="0">
            <x v="0"/>
          </reference>
          <reference field="7" count="1" selected="0">
            <x v="38"/>
          </reference>
          <reference field="11" count="1" selected="0">
            <x v="4"/>
          </reference>
          <reference field="13" count="1" selected="0">
            <x v="1"/>
          </reference>
        </references>
      </pivotArea>
    </chartFormat>
    <chartFormat chart="23" format="37"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23" format="38"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24" format="39"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24" format="40" series="1">
      <pivotArea type="data" outline="0" fieldPosition="0">
        <references count="4">
          <reference field="4294967294" count="1" selected="0">
            <x v="0"/>
          </reference>
          <reference field="7" count="1" selected="0">
            <x v="37"/>
          </reference>
          <reference field="11" count="1" selected="0">
            <x v="4"/>
          </reference>
          <reference field="13" count="1" selected="0">
            <x v="1"/>
          </reference>
        </references>
      </pivotArea>
    </chartFormat>
    <chartFormat chart="0" format="37" series="1">
      <pivotArea type="data" outline="0" fieldPosition="0">
        <references count="4">
          <reference field="4294967294" count="1" selected="0">
            <x v="0"/>
          </reference>
          <reference field="7" count="1" selected="0">
            <x v="36"/>
          </reference>
          <reference field="11" count="1" selected="0">
            <x v="4"/>
          </reference>
          <reference field="13" count="1" selected="0">
            <x v="1"/>
          </reference>
        </references>
      </pivotArea>
    </chartFormat>
    <chartFormat chart="0" format="38" series="1">
      <pivotArea type="data" outline="0" fieldPosition="0">
        <references count="4">
          <reference field="4294967294" count="1" selected="0">
            <x v="0"/>
          </reference>
          <reference field="7" count="1" selected="0">
            <x v="37"/>
          </reference>
          <reference field="11" count="1" selected="0">
            <x v="21"/>
          </reference>
          <reference field="13" count="1" selected="0">
            <x v="3"/>
          </reference>
        </references>
      </pivotArea>
    </chartFormat>
    <chartFormat chart="0" format="39" series="1">
      <pivotArea type="data" outline="0" fieldPosition="0">
        <references count="4">
          <reference field="4294967294" count="1" selected="0">
            <x v="0"/>
          </reference>
          <reference field="7" count="1" selected="0">
            <x v="36"/>
          </reference>
          <reference field="11" count="1" selected="0">
            <x v="21"/>
          </reference>
          <reference field="13" count="1" selected="0">
            <x v="3"/>
          </reference>
        </references>
      </pivotArea>
    </chartFormat>
    <chartFormat chart="0" format="40" series="1">
      <pivotArea type="data" outline="0" fieldPosition="0">
        <references count="4">
          <reference field="4294967294" count="1" selected="0">
            <x v="0"/>
          </reference>
          <reference field="7" count="1" selected="0">
            <x v="36"/>
          </reference>
          <reference field="11" count="1" selected="0">
            <x v="17"/>
          </reference>
          <reference field="13" count="1" selected="0">
            <x v="3"/>
          </reference>
        </references>
      </pivotArea>
    </chartFormat>
    <chartFormat chart="0" format="41" series="1">
      <pivotArea type="data" outline="0" fieldPosition="0">
        <references count="4">
          <reference field="4294967294" count="1" selected="0">
            <x v="0"/>
          </reference>
          <reference field="7" count="1" selected="0">
            <x v="37"/>
          </reference>
          <reference field="11" count="1" selected="0">
            <x v="17"/>
          </reference>
          <reference field="13" count="1" selected="0">
            <x v="3"/>
          </reference>
        </references>
      </pivotArea>
    </chartFormat>
    <chartFormat chart="0" format="42" series="1">
      <pivotArea type="data" outline="0" fieldPosition="0">
        <references count="4">
          <reference field="4294967294" count="1" selected="0">
            <x v="0"/>
          </reference>
          <reference field="7" count="1" selected="0">
            <x v="5"/>
          </reference>
          <reference field="11" count="1" selected="0">
            <x v="4"/>
          </reference>
          <reference field="13" count="1" selected="0">
            <x v="1"/>
          </reference>
        </references>
      </pivotArea>
    </chartFormat>
    <chartFormat chart="0" format="43" series="1">
      <pivotArea type="data" outline="0" fieldPosition="0">
        <references count="4">
          <reference field="4294967294" count="1" selected="0">
            <x v="0"/>
          </reference>
          <reference field="7" count="1" selected="0">
            <x v="5"/>
          </reference>
          <reference field="11" count="1" selected="0">
            <x v="4"/>
          </reference>
          <reference field="13" count="1" selected="0">
            <x v="5"/>
          </reference>
        </references>
      </pivotArea>
    </chartFormat>
    <chartFormat chart="0" format="44" series="1">
      <pivotArea type="data" outline="0" fieldPosition="0">
        <references count="4">
          <reference field="4294967294" count="1" selected="0">
            <x v="0"/>
          </reference>
          <reference field="7" count="1" selected="0">
            <x v="5"/>
          </reference>
          <reference field="11" count="1" selected="0">
            <x v="2"/>
          </reference>
          <reference field="13" count="1" selected="0">
            <x v="1"/>
          </reference>
        </references>
      </pivotArea>
    </chartFormat>
    <chartFormat chart="0" format="45" series="1">
      <pivotArea type="data" outline="0" fieldPosition="0">
        <references count="4">
          <reference field="4294967294" count="1" selected="0">
            <x v="0"/>
          </reference>
          <reference field="7" count="1" selected="0">
            <x v="5"/>
          </reference>
          <reference field="11" count="1" selected="0">
            <x v="1"/>
          </reference>
          <reference field="13" count="1" selected="0">
            <x v="5"/>
          </reference>
        </references>
      </pivotArea>
    </chartFormat>
    <chartFormat chart="0" format="46" series="1">
      <pivotArea type="data" outline="0" fieldPosition="0">
        <references count="4">
          <reference field="4294967294" count="1" selected="0">
            <x v="0"/>
          </reference>
          <reference field="7" count="1" selected="0">
            <x v="27"/>
          </reference>
          <reference field="11" count="1" selected="0">
            <x v="1"/>
          </reference>
          <reference field="13" count="1" selected="0">
            <x v="1"/>
          </reference>
        </references>
      </pivotArea>
    </chartFormat>
    <chartFormat chart="0" format="47" series="1">
      <pivotArea type="data" outline="0" fieldPosition="0">
        <references count="4">
          <reference field="4294967294" count="1" selected="0">
            <x v="0"/>
          </reference>
          <reference field="7" count="1" selected="0">
            <x v="20"/>
          </reference>
          <reference field="11" count="1" selected="0">
            <x v="2"/>
          </reference>
          <reference field="13" count="1" selected="0">
            <x v="1"/>
          </reference>
        </references>
      </pivotArea>
    </chartFormat>
    <chartFormat chart="0" format="48" series="1">
      <pivotArea type="data" outline="0" fieldPosition="0">
        <references count="4">
          <reference field="4294967294" count="1" selected="0">
            <x v="0"/>
          </reference>
          <reference field="7" count="1" selected="0">
            <x v="27"/>
          </reference>
          <reference field="11" count="1" selected="0">
            <x v="2"/>
          </reference>
          <reference field="13" count="1" selected="0">
            <x v="1"/>
          </reference>
        </references>
      </pivotArea>
    </chartFormat>
    <chartFormat chart="0" format="49" series="1">
      <pivotArea type="data" outline="0" fieldPosition="0">
        <references count="4">
          <reference field="4294967294" count="1" selected="0">
            <x v="0"/>
          </reference>
          <reference field="7" count="1" selected="0">
            <x v="19"/>
          </reference>
          <reference field="11" count="1" selected="0">
            <x v="4"/>
          </reference>
          <reference field="13" count="1" selected="0">
            <x v="1"/>
          </reference>
        </references>
      </pivotArea>
    </chartFormat>
    <chartFormat chart="0" format="50" series="1">
      <pivotArea type="data" outline="0" fieldPosition="0">
        <references count="4">
          <reference field="4294967294" count="1" selected="0">
            <x v="0"/>
          </reference>
          <reference field="7" count="1" selected="0">
            <x v="20"/>
          </reference>
          <reference field="11" count="1" selected="0">
            <x v="4"/>
          </reference>
          <reference field="13" count="1" selected="0">
            <x v="1"/>
          </reference>
        </references>
      </pivotArea>
    </chartFormat>
    <chartFormat chart="0" format="51" series="1">
      <pivotArea type="data" outline="0" fieldPosition="0">
        <references count="4">
          <reference field="4294967294" count="1" selected="0">
            <x v="0"/>
          </reference>
          <reference field="7" count="1" selected="0">
            <x v="21"/>
          </reference>
          <reference field="11" count="1" selected="0">
            <x v="4"/>
          </reference>
          <reference field="13" count="1" selected="0">
            <x v="1"/>
          </reference>
        </references>
      </pivotArea>
    </chartFormat>
    <chartFormat chart="0" format="52" series="1">
      <pivotArea type="data" outline="0" fieldPosition="0">
        <references count="4">
          <reference field="4294967294" count="1" selected="0">
            <x v="0"/>
          </reference>
          <reference field="7" count="1" selected="0">
            <x v="27"/>
          </reference>
          <reference field="11" count="1" selected="0">
            <x v="4"/>
          </reference>
          <reference field="13" count="1" selected="0">
            <x v="1"/>
          </reference>
        </references>
      </pivotArea>
    </chartFormat>
    <chartFormat chart="0" format="53" series="1">
      <pivotArea type="data" outline="0" fieldPosition="0">
        <references count="4">
          <reference field="4294967294" count="1" selected="0">
            <x v="0"/>
          </reference>
          <reference field="7" count="1" selected="0">
            <x v="29"/>
          </reference>
          <reference field="11" count="1" selected="0">
            <x v="4"/>
          </reference>
          <reference field="13" count="1" selected="0">
            <x v="1"/>
          </reference>
        </references>
      </pivotArea>
    </chartFormat>
    <chartFormat chart="0" format="54" series="1">
      <pivotArea type="data" outline="0" fieldPosition="0">
        <references count="4">
          <reference field="4294967294" count="1" selected="0">
            <x v="0"/>
          </reference>
          <reference field="7" count="1" selected="0">
            <x v="35"/>
          </reference>
          <reference field="11" count="1" selected="0">
            <x v="4"/>
          </reference>
          <reference field="13" count="1" selected="0">
            <x v="1"/>
          </reference>
        </references>
      </pivotArea>
    </chartFormat>
    <chartFormat chart="0" format="55" series="1">
      <pivotArea type="data" outline="0" fieldPosition="0">
        <references count="4">
          <reference field="4294967294" count="1" selected="0">
            <x v="0"/>
          </reference>
          <reference field="7" count="1" selected="0">
            <x v="20"/>
          </reference>
          <reference field="11" count="1" selected="0">
            <x v="4"/>
          </reference>
          <reference field="13" count="1" selected="0">
            <x v="5"/>
          </reference>
        </references>
      </pivotArea>
    </chartFormat>
    <chartFormat chart="0" format="56" series="1">
      <pivotArea type="data" outline="0" fieldPosition="0">
        <references count="4">
          <reference field="4294967294" count="1" selected="0">
            <x v="0"/>
          </reference>
          <reference field="7" count="1" selected="0">
            <x v="28"/>
          </reference>
          <reference field="11" count="1" selected="0">
            <x v="4"/>
          </reference>
          <reference field="13" count="1" selected="0">
            <x v="1"/>
          </reference>
        </references>
      </pivotArea>
    </chartFormat>
    <chartFormat chart="0" format="57" series="1">
      <pivotArea type="data" outline="0" fieldPosition="0">
        <references count="4">
          <reference field="4294967294" count="1" selected="0">
            <x v="0"/>
          </reference>
          <reference field="7" count="1" selected="0">
            <x v="28"/>
          </reference>
          <reference field="11" count="1" selected="0">
            <x v="4"/>
          </reference>
          <reference field="13" count="1" selected="0">
            <x v="5"/>
          </reference>
        </references>
      </pivotArea>
    </chartFormat>
    <chartFormat chart="0" format="58" series="1">
      <pivotArea type="data" outline="0" fieldPosition="0">
        <references count="4">
          <reference field="4294967294" count="1" selected="0">
            <x v="0"/>
          </reference>
          <reference field="7" count="1" selected="0">
            <x v="29"/>
          </reference>
          <reference field="11" count="1" selected="0">
            <x v="4"/>
          </reference>
          <reference field="13" count="1" selected="0">
            <x v="5"/>
          </reference>
        </references>
      </pivotArea>
    </chartFormat>
    <chartFormat chart="0" format="59" series="1">
      <pivotArea type="data" outline="0" fieldPosition="0">
        <references count="4">
          <reference field="4294967294" count="1" selected="0">
            <x v="0"/>
          </reference>
          <reference field="7" count="1" selected="0">
            <x v="20"/>
          </reference>
          <reference field="11" count="1" selected="0">
            <x v="17"/>
          </reference>
          <reference field="13" count="1" selected="0">
            <x v="3"/>
          </reference>
        </references>
      </pivotArea>
    </chartFormat>
    <chartFormat chart="0" format="60" series="1">
      <pivotArea type="data" outline="0" fieldPosition="0">
        <references count="4">
          <reference field="4294967294" count="1" selected="0">
            <x v="0"/>
          </reference>
          <reference field="7" count="1" selected="0">
            <x v="27"/>
          </reference>
          <reference field="11" count="1" selected="0">
            <x v="17"/>
          </reference>
          <reference field="13" count="1" selected="0">
            <x v="3"/>
          </reference>
        </references>
      </pivotArea>
    </chartFormat>
    <chartFormat chart="0" format="61" series="1">
      <pivotArea type="data" outline="0" fieldPosition="0">
        <references count="4">
          <reference field="4294967294" count="1" selected="0">
            <x v="0"/>
          </reference>
          <reference field="7" count="1" selected="0">
            <x v="20"/>
          </reference>
          <reference field="11" count="1" selected="0">
            <x v="21"/>
          </reference>
          <reference field="13" count="1" selected="0">
            <x v="3"/>
          </reference>
        </references>
      </pivotArea>
    </chartFormat>
    <chartFormat chart="0" format="62" series="1">
      <pivotArea type="data" outline="0" fieldPosition="0">
        <references count="4">
          <reference field="4294967294" count="1" selected="0">
            <x v="0"/>
          </reference>
          <reference field="7" count="1" selected="0">
            <x v="27"/>
          </reference>
          <reference field="11" count="1" selected="0">
            <x v="21"/>
          </reference>
          <reference field="13" count="1" selected="0">
            <x v="3"/>
          </reference>
        </references>
      </pivotArea>
    </chartFormat>
    <chartFormat chart="0" format="63" series="1">
      <pivotArea type="data" outline="0" fieldPosition="0">
        <references count="4">
          <reference field="4294967294" count="1" selected="0">
            <x v="0"/>
          </reference>
          <reference field="7" count="1" selected="0">
            <x v="28"/>
          </reference>
          <reference field="11" count="1" selected="0">
            <x v="21"/>
          </reference>
          <reference field="13" count="1" selected="0">
            <x v="3"/>
          </reference>
        </references>
      </pivotArea>
    </chartFormat>
    <chartFormat chart="0" format="64" series="1">
      <pivotArea type="data" outline="0" fieldPosition="0">
        <references count="3">
          <reference field="4294967294" count="1" selected="0">
            <x v="0"/>
          </reference>
          <reference field="11" count="1" selected="0">
            <x v="11"/>
          </reference>
          <reference field="13" count="1" selected="0">
            <x v="3"/>
          </reference>
        </references>
      </pivotArea>
    </chartFormat>
    <chartFormat chart="35" format="65" series="1">
      <pivotArea type="data" outline="0" fieldPosition="0">
        <references count="3">
          <reference field="4294967294" count="1" selected="0">
            <x v="0"/>
          </reference>
          <reference field="11" count="1" selected="0">
            <x v="1"/>
          </reference>
          <reference field="13" count="1" selected="0">
            <x v="1"/>
          </reference>
        </references>
      </pivotArea>
    </chartFormat>
    <chartFormat chart="35" format="66" series="1">
      <pivotArea type="data" outline="0" fieldPosition="0">
        <references count="3">
          <reference field="4294967294" count="1" selected="0">
            <x v="0"/>
          </reference>
          <reference field="11" count="1" selected="0">
            <x v="2"/>
          </reference>
          <reference field="13" count="1" selected="0">
            <x v="1"/>
          </reference>
        </references>
      </pivotArea>
    </chartFormat>
    <chartFormat chart="35" format="67" series="1">
      <pivotArea type="data" outline="0" fieldPosition="0">
        <references count="3">
          <reference field="4294967294" count="1" selected="0">
            <x v="0"/>
          </reference>
          <reference field="11" count="1" selected="0">
            <x v="4"/>
          </reference>
          <reference field="13" count="1" selected="0">
            <x v="1"/>
          </reference>
        </references>
      </pivotArea>
    </chartFormat>
    <chartFormat chart="35" format="68" series="1">
      <pivotArea type="data" outline="0" fieldPosition="0">
        <references count="3">
          <reference field="4294967294" count="1" selected="0">
            <x v="0"/>
          </reference>
          <reference field="11" count="1" selected="0">
            <x v="4"/>
          </reference>
          <reference field="13" count="1" selected="0">
            <x v="5"/>
          </reference>
        </references>
      </pivotArea>
    </chartFormat>
    <chartFormat chart="36" format="69" series="1">
      <pivotArea type="data" outline="0" fieldPosition="0">
        <references count="3">
          <reference field="4294967294" count="1" selected="0">
            <x v="0"/>
          </reference>
          <reference field="11" count="1" selected="0">
            <x v="1"/>
          </reference>
          <reference field="13" count="1" selected="0">
            <x v="1"/>
          </reference>
        </references>
      </pivotArea>
    </chartFormat>
    <chartFormat chart="36" format="70" series="1">
      <pivotArea type="data" outline="0" fieldPosition="0">
        <references count="3">
          <reference field="4294967294" count="1" selected="0">
            <x v="0"/>
          </reference>
          <reference field="11" count="1" selected="0">
            <x v="2"/>
          </reference>
          <reference field="13" count="1" selected="0">
            <x v="1"/>
          </reference>
        </references>
      </pivotArea>
    </chartFormat>
    <chartFormat chart="36" format="71" series="1">
      <pivotArea type="data" outline="0" fieldPosition="0">
        <references count="3">
          <reference field="4294967294" count="1" selected="0">
            <x v="0"/>
          </reference>
          <reference field="11" count="1" selected="0">
            <x v="4"/>
          </reference>
          <reference field="13" count="1" selected="0">
            <x v="1"/>
          </reference>
        </references>
      </pivotArea>
    </chartFormat>
    <chartFormat chart="36" format="72" series="1">
      <pivotArea type="data" outline="0" fieldPosition="0">
        <references count="3">
          <reference field="4294967294" count="1" selected="0">
            <x v="0"/>
          </reference>
          <reference field="11" count="1" selected="0">
            <x v="4"/>
          </reference>
          <reference field="13" count="1" selected="0">
            <x v="5"/>
          </reference>
        </references>
      </pivotArea>
    </chartFormat>
    <chartFormat chart="36" format="73" series="1">
      <pivotArea type="data" outline="0" fieldPosition="0">
        <references count="3">
          <reference field="4294967294" count="1" selected="0">
            <x v="0"/>
          </reference>
          <reference field="11" count="1" selected="0">
            <x v="0"/>
          </reference>
          <reference field="13" count="1" selected="0">
            <x v="2"/>
          </reference>
        </references>
      </pivotArea>
    </chartFormat>
    <chartFormat chart="35" format="69" series="1">
      <pivotArea type="data" outline="0" fieldPosition="0">
        <references count="3">
          <reference field="4294967294" count="1" selected="0">
            <x v="0"/>
          </reference>
          <reference field="11" count="1" selected="0">
            <x v="0"/>
          </reference>
          <reference field="13" count="1" selected="0">
            <x v="2"/>
          </reference>
        </references>
      </pivotArea>
    </chartFormat>
    <chartFormat chart="36" format="74" series="1">
      <pivotArea type="data" outline="0" fieldPosition="0">
        <references count="3">
          <reference field="4294967294" count="1" selected="0">
            <x v="0"/>
          </reference>
          <reference field="11" count="1" selected="0">
            <x v="17"/>
          </reference>
          <reference field="13" count="1" selected="0">
            <x v="3"/>
          </reference>
        </references>
      </pivotArea>
    </chartFormat>
    <chartFormat chart="36" format="75" series="1">
      <pivotArea type="data" outline="0" fieldPosition="0">
        <references count="3">
          <reference field="4294967294" count="1" selected="0">
            <x v="0"/>
          </reference>
          <reference field="11" count="1" selected="0">
            <x v="21"/>
          </reference>
          <reference field="13" count="1" selected="0">
            <x v="3"/>
          </reference>
        </references>
      </pivotArea>
    </chartFormat>
    <chartFormat chart="35" format="70" series="1">
      <pivotArea type="data" outline="0" fieldPosition="0">
        <references count="3">
          <reference field="4294967294" count="1" selected="0">
            <x v="0"/>
          </reference>
          <reference field="11" count="1" selected="0">
            <x v="17"/>
          </reference>
          <reference field="13" count="1" selected="0">
            <x v="3"/>
          </reference>
        </references>
      </pivotArea>
    </chartFormat>
    <chartFormat chart="35" format="71" series="1">
      <pivotArea type="data" outline="0" fieldPosition="0">
        <references count="3">
          <reference field="4294967294" count="1" selected="0">
            <x v="0"/>
          </reference>
          <reference field="11" count="1" selected="0">
            <x v="21"/>
          </reference>
          <reference field="13" count="1" selected="0">
            <x v="3"/>
          </reference>
        </references>
      </pivotArea>
    </chartFormat>
    <chartFormat chart="0" format="65" series="1">
      <pivotArea type="data" outline="0" fieldPosition="0">
        <references count="4">
          <reference field="4294967294" count="1" selected="0">
            <x v="0"/>
          </reference>
          <reference field="1" count="1" selected="0">
            <x v="3"/>
          </reference>
          <reference field="11" count="1" selected="0">
            <x v="4"/>
          </reference>
          <reference field="13" count="1" selected="0">
            <x v="1"/>
          </reference>
        </references>
      </pivotArea>
    </chartFormat>
    <chartFormat chart="0" format="66" series="1">
      <pivotArea type="data" outline="0" fieldPosition="0">
        <references count="4">
          <reference field="4294967294" count="1" selected="0">
            <x v="0"/>
          </reference>
          <reference field="1" count="1" selected="0">
            <x v="2"/>
          </reference>
          <reference field="11" count="1" selected="0">
            <x v="4"/>
          </reference>
          <reference field="13" count="1" selected="0">
            <x v="5"/>
          </reference>
        </references>
      </pivotArea>
    </chartFormat>
    <chartFormat chart="37" format="67" series="1">
      <pivotArea type="data" outline="0" fieldPosition="0">
        <references count="3">
          <reference field="4294967294" count="1" selected="0">
            <x v="0"/>
          </reference>
          <reference field="11" count="1" selected="0">
            <x v="4"/>
          </reference>
          <reference field="13" count="1" selected="0">
            <x v="1"/>
          </reference>
        </references>
      </pivotArea>
    </chartFormat>
    <chartFormat chart="37" format="68" series="1">
      <pivotArea type="data" outline="0" fieldPosition="0">
        <references count="3">
          <reference field="4294967294" count="1" selected="0">
            <x v="0"/>
          </reference>
          <reference field="11" count="1" selected="0">
            <x v="4"/>
          </reference>
          <reference field="13" count="1" selected="0">
            <x v="5"/>
          </reference>
        </references>
      </pivotArea>
    </chartFormat>
    <chartFormat chart="38" format="69" series="1">
      <pivotArea type="data" outline="0" fieldPosition="0">
        <references count="3">
          <reference field="4294967294" count="1" selected="0">
            <x v="0"/>
          </reference>
          <reference field="11" count="1" selected="0">
            <x v="4"/>
          </reference>
          <reference field="13" count="1" selected="0">
            <x v="1"/>
          </reference>
        </references>
      </pivotArea>
    </chartFormat>
    <chartFormat chart="38" format="70" series="1">
      <pivotArea type="data" outline="0" fieldPosition="0">
        <references count="3">
          <reference field="4294967294" count="1" selected="0">
            <x v="0"/>
          </reference>
          <reference field="11" count="1" selected="0">
            <x v="4"/>
          </reference>
          <reference field="13" count="1" selected="0">
            <x v="5"/>
          </reference>
        </references>
      </pivotArea>
    </chartFormat>
    <chartFormat chart="0" format="67" series="1">
      <pivotArea type="data" outline="0" fieldPosition="0">
        <references count="3">
          <reference field="4294967294" count="1" selected="0">
            <x v="0"/>
          </reference>
          <reference field="11"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3" cacheId="76"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1">
  <location ref="A61:D72" firstHeaderRow="1" firstDataRow="3" firstDataCol="1" rowPageCount="1" colPageCount="1"/>
  <pivotFields count="19">
    <pivotField axis="axisRow" showAll="0" sortType="ascending">
      <items count="34">
        <item m="1" x="32"/>
        <item x="19"/>
        <item x="20"/>
        <item x="21"/>
        <item x="29"/>
        <item x="22"/>
        <item x="23"/>
        <item x="24"/>
        <item x="0"/>
        <item x="25"/>
        <item x="1"/>
        <item x="2"/>
        <item x="3"/>
        <item x="4"/>
        <item x="5"/>
        <item x="6"/>
        <item x="7"/>
        <item x="8"/>
        <item x="9"/>
        <item x="10"/>
        <item x="11"/>
        <item x="12"/>
        <item x="13"/>
        <item x="14"/>
        <item x="15"/>
        <item x="30"/>
        <item x="16"/>
        <item x="17"/>
        <item x="18"/>
        <item x="31"/>
        <item x="26"/>
        <item x="27"/>
        <item x="28"/>
        <item t="default"/>
      </items>
    </pivotField>
    <pivotField axis="axisPage" numFmtId="1" multipleItemSelectionAllowed="1" showAll="0">
      <items count="5">
        <item h="1" m="1" x="3"/>
        <item h="1" x="0"/>
        <item x="1"/>
        <item h="1" x="2"/>
        <item t="default"/>
      </items>
    </pivotField>
    <pivotField numFmtId="1" showAll="0"/>
    <pivotField axis="axisRow" showAll="0">
      <items count="12">
        <item m="1" x="10"/>
        <item x="6"/>
        <item x="7"/>
        <item x="0"/>
        <item x="1"/>
        <item x="2"/>
        <item x="3"/>
        <item x="4"/>
        <item x="5"/>
        <item x="8"/>
        <item x="9"/>
        <item t="default"/>
      </items>
    </pivotField>
    <pivotField numFmtId="1" showAll="0"/>
    <pivotField showAll="0"/>
    <pivotField numFmtId="168" showAll="0"/>
    <pivotField showAll="0"/>
    <pivotField showAll="0"/>
    <pivotField showAll="0"/>
    <pivotField showAll="0"/>
    <pivotField axis="axisCol" showAll="0">
      <items count="26">
        <item h="1" x="5"/>
        <item x="9"/>
        <item h="1" x="1"/>
        <item h="1" x="21"/>
        <item h="1" x="0"/>
        <item h="1" x="11"/>
        <item h="1" x="14"/>
        <item h="1" x="6"/>
        <item h="1" x="7"/>
        <item h="1" x="20"/>
        <item h="1" x="19"/>
        <item h="1" x="10"/>
        <item h="1" x="4"/>
        <item h="1" x="16"/>
        <item h="1" x="22"/>
        <item h="1" x="8"/>
        <item h="1" x="2"/>
        <item h="1" x="15"/>
        <item h="1" x="12"/>
        <item h="1" x="18"/>
        <item h="1" x="3"/>
        <item h="1" x="13"/>
        <item h="1" x="23"/>
        <item h="1" m="1" x="24"/>
        <item h="1" x="17"/>
        <item t="default"/>
      </items>
    </pivotField>
    <pivotField showAll="0"/>
    <pivotField axis="axisCol" multipleItemSelectionAllowed="1" showAll="0">
      <items count="8">
        <item x="0"/>
        <item h="1" x="1"/>
        <item x="2"/>
        <item h="1" x="4"/>
        <item x="3"/>
        <item h="1" x="5"/>
        <item h="1" m="1" x="6"/>
        <item t="default"/>
      </items>
    </pivotField>
    <pivotField numFmtId="1" showAll="0"/>
    <pivotField numFmtId="1" showAll="0"/>
    <pivotField numFmtId="1" showAll="0"/>
    <pivotField dataField="1" showAll="0"/>
    <pivotField showAll="0"/>
  </pivotFields>
  <rowFields count="2">
    <field x="3"/>
    <field x="0"/>
  </rowFields>
  <rowItems count="9">
    <i>
      <x v="3"/>
    </i>
    <i r="1">
      <x v="7"/>
    </i>
    <i r="1">
      <x v="8"/>
    </i>
    <i r="1">
      <x v="9"/>
    </i>
    <i>
      <x v="4"/>
    </i>
    <i r="1">
      <x v="10"/>
    </i>
    <i r="1">
      <x v="12"/>
    </i>
    <i r="1">
      <x v="13"/>
    </i>
    <i t="grand">
      <x/>
    </i>
  </rowItems>
  <colFields count="2">
    <field x="11"/>
    <field x="13"/>
  </colFields>
  <colItems count="3">
    <i>
      <x v="1"/>
      <x/>
    </i>
    <i t="default">
      <x v="1"/>
    </i>
    <i t="grand">
      <x/>
    </i>
  </colItems>
  <pageFields count="1">
    <pageField fld="1" hier="-1"/>
  </pageFields>
  <dataFields count="1">
    <dataField name="Sum of Catch" fld="17" baseField="6" baseItem="0"/>
  </dataFields>
  <chartFormats count="48">
    <chartFormat chart="0" format="23" series="1">
      <pivotArea type="data" outline="0" fieldPosition="0">
        <references count="2">
          <reference field="4294967294" count="1" selected="0">
            <x v="0"/>
          </reference>
          <reference field="0" count="1" selected="0">
            <x v="15"/>
          </reference>
        </references>
      </pivotArea>
    </chartFormat>
    <chartFormat chart="0" format="24" series="1">
      <pivotArea type="data" outline="0" fieldPosition="0">
        <references count="2">
          <reference field="4294967294" count="1" selected="0">
            <x v="0"/>
          </reference>
          <reference field="0" count="1" selected="0">
            <x v="16"/>
          </reference>
        </references>
      </pivotArea>
    </chartFormat>
    <chartFormat chart="0" format="25" series="1">
      <pivotArea type="data" outline="0" fieldPosition="0">
        <references count="2">
          <reference field="4294967294" count="1" selected="0">
            <x v="0"/>
          </reference>
          <reference field="0" count="1" selected="0">
            <x v="17"/>
          </reference>
        </references>
      </pivotArea>
    </chartFormat>
    <chartFormat chart="0" format="26" series="1">
      <pivotArea type="data" outline="0" fieldPosition="0">
        <references count="2">
          <reference field="4294967294" count="1" selected="0">
            <x v="0"/>
          </reference>
          <reference field="0" count="1" selected="0">
            <x v="18"/>
          </reference>
        </references>
      </pivotArea>
    </chartFormat>
    <chartFormat chart="0" format="27" series="1">
      <pivotArea type="data" outline="0" fieldPosition="0">
        <references count="2">
          <reference field="4294967294" count="1" selected="0">
            <x v="0"/>
          </reference>
          <reference field="0" count="1" selected="0">
            <x v="19"/>
          </reference>
        </references>
      </pivotArea>
    </chartFormat>
    <chartFormat chart="0" format="28" series="1">
      <pivotArea type="data" outline="0" fieldPosition="0">
        <references count="2">
          <reference field="4294967294" count="1" selected="0">
            <x v="0"/>
          </reference>
          <reference field="0" count="1" selected="0">
            <x v="20"/>
          </reference>
        </references>
      </pivotArea>
    </chartFormat>
    <chartFormat chart="0" format="29" series="1">
      <pivotArea type="data" outline="0" fieldPosition="0">
        <references count="2">
          <reference field="4294967294" count="1" selected="0">
            <x v="0"/>
          </reference>
          <reference field="0" count="1" selected="0">
            <x v="21"/>
          </reference>
        </references>
      </pivotArea>
    </chartFormat>
    <chartFormat chart="0" format="30" series="1">
      <pivotArea type="data" outline="0" fieldPosition="0">
        <references count="2">
          <reference field="4294967294" count="1" selected="0">
            <x v="0"/>
          </reference>
          <reference field="0" count="1" selected="0">
            <x v="22"/>
          </reference>
        </references>
      </pivotArea>
    </chartFormat>
    <chartFormat chart="0" format="31" series="1">
      <pivotArea type="data" outline="0" fieldPosition="0">
        <references count="2">
          <reference field="4294967294" count="1" selected="0">
            <x v="0"/>
          </reference>
          <reference field="0" count="1" selected="0">
            <x v="23"/>
          </reference>
        </references>
      </pivotArea>
    </chartFormat>
    <chartFormat chart="0" format="32" series="1">
      <pivotArea type="data" outline="0" fieldPosition="0">
        <references count="2">
          <reference field="4294967294" count="1" selected="0">
            <x v="0"/>
          </reference>
          <reference field="0" count="1" selected="0">
            <x v="28"/>
          </reference>
        </references>
      </pivotArea>
    </chartFormat>
    <chartFormat chart="0" format="33" series="1">
      <pivotArea type="data" outline="0" fieldPosition="0">
        <references count="2">
          <reference field="4294967294" count="1" selected="0">
            <x v="0"/>
          </reference>
          <reference field="0" count="1" selected="0">
            <x v="8"/>
          </reference>
        </references>
      </pivotArea>
    </chartFormat>
    <chartFormat chart="0" format="34" series="1">
      <pivotArea type="data" outline="0" fieldPosition="0">
        <references count="2">
          <reference field="4294967294" count="1" selected="0">
            <x v="0"/>
          </reference>
          <reference field="0" count="1" selected="0">
            <x v="10"/>
          </reference>
        </references>
      </pivotArea>
    </chartFormat>
    <chartFormat chart="0" format="35" series="1">
      <pivotArea type="data" outline="0" fieldPosition="0">
        <references count="2">
          <reference field="4294967294" count="1" selected="0">
            <x v="0"/>
          </reference>
          <reference field="0" count="1" selected="0">
            <x v="11"/>
          </reference>
        </references>
      </pivotArea>
    </chartFormat>
    <chartFormat chart="0" format="36" series="1">
      <pivotArea type="data" outline="0" fieldPosition="0">
        <references count="2">
          <reference field="4294967294" count="1" selected="0">
            <x v="0"/>
          </reference>
          <reference field="0" count="1" selected="0">
            <x v="12"/>
          </reference>
        </references>
      </pivotArea>
    </chartFormat>
    <chartFormat chart="0" format="37" series="1">
      <pivotArea type="data" outline="0" fieldPosition="0">
        <references count="2">
          <reference field="4294967294" count="1" selected="0">
            <x v="0"/>
          </reference>
          <reference field="0" count="1" selected="0">
            <x v="13"/>
          </reference>
        </references>
      </pivotArea>
    </chartFormat>
    <chartFormat chart="0" format="38" series="1">
      <pivotArea type="data" outline="0" fieldPosition="0">
        <references count="2">
          <reference field="4294967294" count="1" selected="0">
            <x v="0"/>
          </reference>
          <reference field="0" count="1" selected="0">
            <x v="14"/>
          </reference>
        </references>
      </pivotArea>
    </chartFormat>
    <chartFormat chart="0" format="39" series="1">
      <pivotArea type="data" outline="0" fieldPosition="0">
        <references count="2">
          <reference field="4294967294" count="1" selected="0">
            <x v="0"/>
          </reference>
          <reference field="0" count="1" selected="0">
            <x v="26"/>
          </reference>
        </references>
      </pivotArea>
    </chartFormat>
    <chartFormat chart="0" format="40" series="1">
      <pivotArea type="data" outline="0" fieldPosition="0">
        <references count="2">
          <reference field="4294967294" count="1" selected="0">
            <x v="0"/>
          </reference>
          <reference field="0" count="1" selected="0">
            <x v="27"/>
          </reference>
        </references>
      </pivotArea>
    </chartFormat>
    <chartFormat chart="0" format="41" series="1">
      <pivotArea type="data" outline="0" fieldPosition="0">
        <references count="2">
          <reference field="4294967294" count="1" selected="0">
            <x v="0"/>
          </reference>
          <reference field="0" count="1" selected="0">
            <x v="24"/>
          </reference>
        </references>
      </pivotArea>
    </chartFormat>
    <chartFormat chart="0" format="44" series="1">
      <pivotArea type="data" outline="0" fieldPosition="0">
        <references count="2">
          <reference field="4294967294" count="1" selected="0">
            <x v="0"/>
          </reference>
          <reference field="0" count="1" selected="0">
            <x v="25"/>
          </reference>
        </references>
      </pivotArea>
    </chartFormat>
    <chartFormat chart="0" format="45" series="1">
      <pivotArea type="data" outline="0" fieldPosition="0">
        <references count="1">
          <reference field="4294967294" count="1" selected="0">
            <x v="0"/>
          </reference>
        </references>
      </pivotArea>
    </chartFormat>
    <chartFormat chart="0" format="46" series="1">
      <pivotArea type="data" outline="0" fieldPosition="0">
        <references count="2">
          <reference field="4294967294" count="1" selected="0">
            <x v="0"/>
          </reference>
          <reference field="0" count="1" selected="0">
            <x v="7"/>
          </reference>
        </references>
      </pivotArea>
    </chartFormat>
    <chartFormat chart="0" format="47" series="1">
      <pivotArea type="data" outline="0" fieldPosition="0">
        <references count="2">
          <reference field="4294967294" count="1" selected="0">
            <x v="0"/>
          </reference>
          <reference field="0" count="1" selected="0">
            <x v="3"/>
          </reference>
        </references>
      </pivotArea>
    </chartFormat>
    <chartFormat chart="0" format="48" series="1">
      <pivotArea type="data" outline="0" fieldPosition="0">
        <references count="2">
          <reference field="4294967294" count="1" selected="0">
            <x v="0"/>
          </reference>
          <reference field="0" count="1" selected="0">
            <x v="5"/>
          </reference>
        </references>
      </pivotArea>
    </chartFormat>
    <chartFormat chart="0" format="49" series="1">
      <pivotArea type="data" outline="0" fieldPosition="0">
        <references count="2">
          <reference field="4294967294" count="1" selected="0">
            <x v="0"/>
          </reference>
          <reference field="0" count="1" selected="0">
            <x v="9"/>
          </reference>
        </references>
      </pivotArea>
    </chartFormat>
    <chartFormat chart="0" format="50" series="1">
      <pivotArea type="data" outline="0" fieldPosition="0">
        <references count="2">
          <reference field="4294967294" count="1" selected="0">
            <x v="0"/>
          </reference>
          <reference field="0" count="1" selected="0">
            <x v="4"/>
          </reference>
        </references>
      </pivotArea>
    </chartFormat>
    <chartFormat chart="0" format="51" series="1">
      <pivotArea type="data" outline="0" fieldPosition="0">
        <references count="2">
          <reference field="4294967294" count="1" selected="0">
            <x v="0"/>
          </reference>
          <reference field="0" count="1" selected="0">
            <x v="2"/>
          </reference>
        </references>
      </pivotArea>
    </chartFormat>
    <chartFormat chart="0" format="52" series="1">
      <pivotArea type="data" outline="0" fieldPosition="0">
        <references count="2">
          <reference field="4294967294" count="1" selected="0">
            <x v="0"/>
          </reference>
          <reference field="0" count="1" selected="0">
            <x v="6"/>
          </reference>
        </references>
      </pivotArea>
    </chartFormat>
    <chartFormat chart="0" format="53" series="1">
      <pivotArea type="data" outline="0" fieldPosition="0">
        <references count="2">
          <reference field="4294967294" count="1" selected="0">
            <x v="0"/>
          </reference>
          <reference field="13" count="1" selected="0">
            <x v="4"/>
          </reference>
        </references>
      </pivotArea>
    </chartFormat>
    <chartFormat chart="0" format="54" series="1">
      <pivotArea type="data" outline="0" fieldPosition="0">
        <references count="2">
          <reference field="4294967294" count="1" selected="0">
            <x v="0"/>
          </reference>
          <reference field="13" count="1" selected="0">
            <x v="0"/>
          </reference>
        </references>
      </pivotArea>
    </chartFormat>
    <chartFormat chart="0" format="59">
      <pivotArea type="data" outline="0" fieldPosition="0">
        <references count="3">
          <reference field="4294967294" count="1" selected="0">
            <x v="0"/>
          </reference>
          <reference field="0" count="1" selected="0">
            <x v="13"/>
          </reference>
          <reference field="13" count="1" selected="0">
            <x v="4"/>
          </reference>
        </references>
      </pivotArea>
    </chartFormat>
    <chartFormat chart="0" format="60">
      <pivotArea type="data" outline="0" fieldPosition="0">
        <references count="3">
          <reference field="4294967294" count="1" selected="0">
            <x v="0"/>
          </reference>
          <reference field="0" count="1" selected="0">
            <x v="6"/>
          </reference>
          <reference field="13" count="1" selected="0">
            <x v="4"/>
          </reference>
        </references>
      </pivotArea>
    </chartFormat>
    <chartFormat chart="0" format="61">
      <pivotArea type="data" outline="0" fieldPosition="0">
        <references count="3">
          <reference field="4294967294" count="1" selected="0">
            <x v="0"/>
          </reference>
          <reference field="0" count="1" selected="0">
            <x v="12"/>
          </reference>
          <reference field="13" count="1" selected="0">
            <x v="4"/>
          </reference>
        </references>
      </pivotArea>
    </chartFormat>
    <chartFormat chart="0" format="62">
      <pivotArea type="data" outline="0" fieldPosition="0">
        <references count="3">
          <reference field="4294967294" count="1" selected="0">
            <x v="0"/>
          </reference>
          <reference field="0" count="1" selected="0">
            <x v="11"/>
          </reference>
          <reference field="13" count="1" selected="0">
            <x v="4"/>
          </reference>
        </references>
      </pivotArea>
    </chartFormat>
    <chartFormat chart="0" format="63" series="1">
      <pivotArea type="data" outline="0" fieldPosition="0">
        <references count="2">
          <reference field="4294967294" count="1" selected="0">
            <x v="0"/>
          </reference>
          <reference field="13" count="1" selected="0">
            <x v="2"/>
          </reference>
        </references>
      </pivotArea>
    </chartFormat>
    <chartFormat chart="0" format="64" series="1">
      <pivotArea type="data" outline="0" fieldPosition="0">
        <references count="3">
          <reference field="4294967294" count="1" selected="0">
            <x v="0"/>
          </reference>
          <reference field="11" count="1" selected="0">
            <x v="4"/>
          </reference>
          <reference field="13" count="1" selected="0">
            <x v="0"/>
          </reference>
        </references>
      </pivotArea>
    </chartFormat>
    <chartFormat chart="0" format="65" series="1">
      <pivotArea type="data" outline="0" fieldPosition="0">
        <references count="3">
          <reference field="4294967294" count="1" selected="0">
            <x v="0"/>
          </reference>
          <reference field="11" count="1" selected="0">
            <x v="16"/>
          </reference>
          <reference field="13" count="1" selected="0">
            <x v="0"/>
          </reference>
        </references>
      </pivotArea>
    </chartFormat>
    <chartFormat chart="0" format="66" series="1">
      <pivotArea type="data" outline="0" fieldPosition="0">
        <references count="3">
          <reference field="4294967294" count="1" selected="0">
            <x v="0"/>
          </reference>
          <reference field="11" count="1" selected="0">
            <x v="20"/>
          </reference>
          <reference field="13" count="1" selected="0">
            <x v="0"/>
          </reference>
        </references>
      </pivotArea>
    </chartFormat>
    <chartFormat chart="0" format="67" series="1">
      <pivotArea type="data" outline="0" fieldPosition="0">
        <references count="3">
          <reference field="4294967294" count="1" selected="0">
            <x v="0"/>
          </reference>
          <reference field="11" count="1" selected="0">
            <x v="21"/>
          </reference>
          <reference field="13" count="1" selected="0">
            <x v="0"/>
          </reference>
        </references>
      </pivotArea>
    </chartFormat>
    <chartFormat chart="0" format="68" series="1">
      <pivotArea type="data" outline="0" fieldPosition="0">
        <references count="3">
          <reference field="4294967294" count="1" selected="0">
            <x v="0"/>
          </reference>
          <reference field="11" count="1" selected="0">
            <x v="22"/>
          </reference>
          <reference field="13" count="1" selected="0">
            <x v="0"/>
          </reference>
        </references>
      </pivotArea>
    </chartFormat>
    <chartFormat chart="0" format="69" series="1">
      <pivotArea type="data" outline="0" fieldPosition="0">
        <references count="3">
          <reference field="4294967294" count="1" selected="0">
            <x v="0"/>
          </reference>
          <reference field="11" count="1" selected="0">
            <x v="22"/>
          </reference>
          <reference field="13" count="1" selected="0">
            <x v="2"/>
          </reference>
        </references>
      </pivotArea>
    </chartFormat>
    <chartFormat chart="0" format="70" series="1">
      <pivotArea type="data" outline="0" fieldPosition="0">
        <references count="3">
          <reference field="4294967294" count="1" selected="0">
            <x v="0"/>
          </reference>
          <reference field="11" count="1" selected="0">
            <x v="4"/>
          </reference>
          <reference field="13" count="1" selected="0">
            <x v="4"/>
          </reference>
        </references>
      </pivotArea>
    </chartFormat>
    <chartFormat chart="0" format="71" series="1">
      <pivotArea type="data" outline="0" fieldPosition="0">
        <references count="3">
          <reference field="4294967294" count="1" selected="0">
            <x v="0"/>
          </reference>
          <reference field="11" count="1" selected="0">
            <x v="1"/>
          </reference>
          <reference field="13" count="1" selected="0">
            <x v="4"/>
          </reference>
        </references>
      </pivotArea>
    </chartFormat>
    <chartFormat chart="0" format="72">
      <pivotArea type="data" outline="0" fieldPosition="0">
        <references count="5">
          <reference field="4294967294" count="1" selected="0">
            <x v="0"/>
          </reference>
          <reference field="0" count="1" selected="0">
            <x v="11"/>
          </reference>
          <reference field="3" count="1" selected="0">
            <x v="4"/>
          </reference>
          <reference field="11" count="1" selected="0">
            <x v="1"/>
          </reference>
          <reference field="13" count="1" selected="0">
            <x v="4"/>
          </reference>
        </references>
      </pivotArea>
    </chartFormat>
    <chartFormat chart="0" format="73">
      <pivotArea type="data" outline="0" fieldPosition="0">
        <references count="5">
          <reference field="4294967294" count="1" selected="0">
            <x v="0"/>
          </reference>
          <reference field="0" count="1" selected="0">
            <x v="12"/>
          </reference>
          <reference field="3" count="1" selected="0">
            <x v="4"/>
          </reference>
          <reference field="11" count="1" selected="0">
            <x v="1"/>
          </reference>
          <reference field="13" count="1" selected="0">
            <x v="4"/>
          </reference>
        </references>
      </pivotArea>
    </chartFormat>
    <chartFormat chart="0" format="74">
      <pivotArea type="data" outline="0" fieldPosition="0">
        <references count="5">
          <reference field="4294967294" count="1" selected="0">
            <x v="0"/>
          </reference>
          <reference field="0" count="1" selected="0">
            <x v="13"/>
          </reference>
          <reference field="3" count="1" selected="0">
            <x v="4"/>
          </reference>
          <reference field="11" count="1" selected="0">
            <x v="1"/>
          </reference>
          <reference field="13" count="1" selected="0">
            <x v="4"/>
          </reference>
        </references>
      </pivotArea>
    </chartFormat>
    <chartFormat chart="0" format="76">
      <pivotArea type="data" outline="0" fieldPosition="0">
        <references count="5">
          <reference field="4294967294" count="1" selected="0">
            <x v="0"/>
          </reference>
          <reference field="0" count="1" selected="0">
            <x v="6"/>
          </reference>
          <reference field="3" count="1" selected="0">
            <x v="3"/>
          </reference>
          <reference field="11" count="1" selected="0">
            <x v="1"/>
          </reference>
          <reference field="13" count="1" selected="0">
            <x v="4"/>
          </reference>
        </references>
      </pivotArea>
    </chartFormat>
    <chartFormat chart="0" format="77" series="1">
      <pivotArea type="data" outline="0" fieldPosition="0">
        <references count="3">
          <reference field="4294967294" count="1" selected="0">
            <x v="0"/>
          </reference>
          <reference field="11" count="1" selected="0">
            <x v="2"/>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EC7C6D-E296-4819-8896-33F423597AFA}" name="PivotTable6" cacheId="78"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location ref="A158:E186" firstHeaderRow="1" firstDataRow="2" firstDataCol="1" rowPageCount="1" colPageCount="1"/>
  <pivotFields count="22">
    <pivotField showAll="0"/>
    <pivotField axis="axisPage" numFmtId="1" multipleItemSelectionAllowed="1" showAll="0">
      <items count="6">
        <item x="0"/>
        <item x="1"/>
        <item x="2"/>
        <item x="3"/>
        <item h="1" x="4"/>
        <item t="default"/>
      </items>
    </pivotField>
    <pivotField numFmtId="1" showAll="0"/>
    <pivotField showAll="0"/>
    <pivotField numFmtId="1" showAll="0"/>
    <pivotField axis="axisRow" dataField="1" numFmtId="169" showAll="0">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47"/>
        <item x="48"/>
        <item x="49"/>
        <item x="50"/>
        <item x="83"/>
        <item x="84"/>
        <item x="85"/>
        <item x="86"/>
        <item x="125"/>
        <item x="87"/>
        <item x="88"/>
        <item x="93"/>
        <item x="94"/>
        <item x="89"/>
        <item x="90"/>
        <item x="91"/>
        <item x="92"/>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numFmtId="168" showAll="0"/>
    <pivotField axis="axisCol" showAll="0" sortType="ascending">
      <items count="48">
        <item h="1" x="6"/>
        <item h="1" x="5"/>
        <item h="1" x="0"/>
        <item h="1" x="9"/>
        <item h="1" x="1"/>
        <item h="1" x="8"/>
        <item h="1" x="7"/>
        <item h="1" x="4"/>
        <item h="1" x="2"/>
        <item h="1" x="15"/>
        <item h="1" x="3"/>
        <item h="1" x="10"/>
        <item h="1" x="11"/>
        <item h="1" x="38"/>
        <item h="1" x="12"/>
        <item h="1" x="18"/>
        <item h="1" x="19"/>
        <item h="1" x="20"/>
        <item h="1" x="35"/>
        <item h="1" x="37"/>
        <item h="1" x="40"/>
        <item h="1" x="41"/>
        <item h="1" x="42"/>
        <item h="1" x="43"/>
        <item h="1" x="44"/>
        <item x="13"/>
        <item h="1" x="34"/>
        <item h="1" x="14"/>
        <item h="1" x="30"/>
        <item h="1" x="31"/>
        <item h="1" x="32"/>
        <item h="1" x="33"/>
        <item x="29"/>
        <item x="21"/>
        <item x="22"/>
        <item h="1" x="39"/>
        <item h="1" x="23"/>
        <item h="1" x="24"/>
        <item h="1" x="25"/>
        <item h="1" x="36"/>
        <item h="1" x="26"/>
        <item h="1" x="28"/>
        <item h="1" x="16"/>
        <item h="1" x="27"/>
        <item h="1" x="17"/>
        <item h="1" x="45"/>
        <item h="1" m="1" x="46"/>
        <item t="default"/>
      </items>
    </pivotField>
    <pivotField showAll="0"/>
    <pivotField showAll="0"/>
    <pivotField showAll="0"/>
    <pivotField showAll="0"/>
    <pivotField showAll="0"/>
    <pivotField showAll="0"/>
    <pivotField numFmtId="1" showAll="0"/>
    <pivotField numFmtId="1" showAll="0"/>
    <pivotField numFmtId="1" showAll="0"/>
    <pivotField showAll="0"/>
    <pivotField showAll="0"/>
    <pivotField showAll="0"/>
    <pivotField showAll="0"/>
    <pivotField showAll="0"/>
  </pivotFields>
  <rowFields count="1">
    <field x="5"/>
  </rowFields>
  <rowItems count="27">
    <i>
      <x v="11"/>
    </i>
    <i>
      <x v="35"/>
    </i>
    <i>
      <x v="39"/>
    </i>
    <i>
      <x v="41"/>
    </i>
    <i>
      <x v="42"/>
    </i>
    <i>
      <x v="43"/>
    </i>
    <i>
      <x v="46"/>
    </i>
    <i>
      <x v="48"/>
    </i>
    <i>
      <x v="52"/>
    </i>
    <i>
      <x v="55"/>
    </i>
    <i>
      <x v="56"/>
    </i>
    <i>
      <x v="60"/>
    </i>
    <i>
      <x v="63"/>
    </i>
    <i>
      <x v="65"/>
    </i>
    <i>
      <x v="68"/>
    </i>
    <i>
      <x v="69"/>
    </i>
    <i>
      <x v="79"/>
    </i>
    <i>
      <x v="80"/>
    </i>
    <i>
      <x v="81"/>
    </i>
    <i>
      <x v="82"/>
    </i>
    <i>
      <x v="95"/>
    </i>
    <i>
      <x v="96"/>
    </i>
    <i>
      <x v="103"/>
    </i>
    <i>
      <x v="105"/>
    </i>
    <i>
      <x v="108"/>
    </i>
    <i>
      <x v="110"/>
    </i>
    <i>
      <x v="118"/>
    </i>
  </rowItems>
  <colFields count="1">
    <field x="7"/>
  </colFields>
  <colItems count="4">
    <i>
      <x v="25"/>
    </i>
    <i>
      <x v="32"/>
    </i>
    <i>
      <x v="33"/>
    </i>
    <i>
      <x v="34"/>
    </i>
  </colItems>
  <pageFields count="1">
    <pageField fld="1" hier="-1"/>
  </pageFields>
  <dataFields count="1">
    <dataField name="Count of Date(dd/mm/yyyy)" fld="5" subtotal="count" baseField="5" baseItem="84"/>
  </dataFields>
  <formats count="4">
    <format dxfId="51">
      <pivotArea outline="0" collapsedLevelsAreSubtotals="1" fieldPosition="0"/>
    </format>
    <format dxfId="50">
      <pivotArea field="7" type="button" dataOnly="0" labelOnly="1" outline="0" axis="axisCol" fieldPosition="0"/>
    </format>
    <format dxfId="49">
      <pivotArea type="topRight" dataOnly="0" labelOnly="1" outline="0" fieldPosition="0"/>
    </format>
    <format dxfId="48">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A318D3-8FDA-4371-9B07-6669A34B7040}" name="PivotTable2" cacheId="79" applyNumberFormats="0" applyBorderFormats="0" applyFontFormats="0" applyPatternFormats="0" applyAlignmentFormats="0" applyWidthHeightFormats="1" dataCaption="Values" updatedVersion="8" minRefreshableVersion="3" useAutoFormatting="1" colGrandTotals="0" itemPrintTitles="1" mergeItem="1" createdVersion="6" indent="0" outline="1" outlineData="1" multipleFieldFilters="0">
  <location ref="A4:Q46" firstHeaderRow="1" firstDataRow="3" firstDataCol="1"/>
  <pivotFields count="19">
    <pivotField axis="axisRow" showAll="0" sortType="ascending">
      <items count="40">
        <item x="38"/>
        <item x="32"/>
        <item x="33"/>
        <item x="34"/>
        <item x="35"/>
        <item x="36"/>
        <item x="19"/>
        <item x="20"/>
        <item x="21"/>
        <item x="29"/>
        <item x="22"/>
        <item x="37"/>
        <item x="23"/>
        <item x="24"/>
        <item x="0"/>
        <item x="25"/>
        <item x="1"/>
        <item x="2"/>
        <item x="3"/>
        <item x="4"/>
        <item x="5"/>
        <item x="6"/>
        <item x="7"/>
        <item x="8"/>
        <item x="9"/>
        <item x="10"/>
        <item x="11"/>
        <item x="12"/>
        <item x="13"/>
        <item x="14"/>
        <item x="15"/>
        <item x="30"/>
        <item x="16"/>
        <item x="17"/>
        <item x="18"/>
        <item x="31"/>
        <item x="26"/>
        <item x="27"/>
        <item x="28"/>
        <item t="default"/>
      </items>
    </pivotField>
    <pivotField axis="axisRow" numFmtId="1" showAll="0">
      <items count="6">
        <item x="0"/>
        <item x="1"/>
        <item x="2"/>
        <item x="3"/>
        <item x="4"/>
        <item t="default"/>
      </items>
    </pivotField>
    <pivotField numFmtId="1" showAll="0"/>
    <pivotField axis="axisRow" showAll="0">
      <items count="19">
        <item x="6"/>
        <item x="7"/>
        <item x="0"/>
        <item x="1"/>
        <item x="2"/>
        <item x="3"/>
        <item x="4"/>
        <item x="5"/>
        <item x="8"/>
        <item x="9"/>
        <item x="10"/>
        <item m="1" x="17"/>
        <item m="1" x="15"/>
        <item m="1" x="12"/>
        <item m="1" x="16"/>
        <item m="1" x="11"/>
        <item m="1" x="14"/>
        <item m="1" x="13"/>
        <item t="default"/>
      </items>
    </pivotField>
    <pivotField numFmtId="1" showAll="0"/>
    <pivotField numFmtId="167" showAll="0"/>
    <pivotField numFmtId="168" showAll="0"/>
    <pivotField axis="axisCol" showAll="0">
      <items count="48">
        <item h="1" x="6"/>
        <item h="1" x="5"/>
        <item h="1" x="0"/>
        <item h="1" x="9"/>
        <item h="1" x="1"/>
        <item h="1" x="8"/>
        <item h="1" x="7"/>
        <item h="1" x="4"/>
        <item h="1" x="2"/>
        <item h="1" x="15"/>
        <item h="1" x="3"/>
        <item h="1" x="10"/>
        <item h="1" x="11"/>
        <item h="1" x="38"/>
        <item h="1" x="12"/>
        <item h="1" x="18"/>
        <item h="1" x="19"/>
        <item h="1" x="20"/>
        <item h="1" x="35"/>
        <item h="1" x="37"/>
        <item x="13"/>
        <item x="34"/>
        <item h="1" x="14"/>
        <item h="1" x="30"/>
        <item h="1" x="31"/>
        <item h="1" x="32"/>
        <item h="1" x="33"/>
        <item x="29"/>
        <item x="21"/>
        <item x="22"/>
        <item h="1" x="25"/>
        <item h="1" x="36"/>
        <item h="1" x="26"/>
        <item h="1" x="28"/>
        <item x="23"/>
        <item x="24"/>
        <item h="1" x="16"/>
        <item h="1" x="27"/>
        <item h="1" x="17"/>
        <item x="39"/>
        <item h="1" m="1" x="46"/>
        <item h="1" x="40"/>
        <item h="1" x="41"/>
        <item h="1" x="42"/>
        <item h="1" x="43"/>
        <item h="1" x="44"/>
        <item h="1" x="45"/>
        <item t="default"/>
      </items>
    </pivotField>
    <pivotField showAll="0"/>
    <pivotField showAll="0"/>
    <pivotField showAll="0"/>
    <pivotField axis="axisCol" multipleItemSelectionAllowed="1" showAll="0">
      <items count="26">
        <item h="1" x="5"/>
        <item x="9"/>
        <item x="1"/>
        <item h="1" x="21"/>
        <item x="0"/>
        <item h="1" x="11"/>
        <item x="14"/>
        <item h="1" x="6"/>
        <item h="1" x="7"/>
        <item h="1" x="20"/>
        <item h="1" x="19"/>
        <item h="1" x="10"/>
        <item h="1" x="4"/>
        <item h="1" x="16"/>
        <item h="1" x="22"/>
        <item h="1" x="8"/>
        <item h="1" x="2"/>
        <item h="1" x="15"/>
        <item h="1" x="12"/>
        <item h="1" x="18"/>
        <item h="1" x="3"/>
        <item h="1" x="13"/>
        <item x="23"/>
        <item h="1" x="24"/>
        <item h="1" x="17"/>
        <item t="default"/>
      </items>
    </pivotField>
    <pivotField showAll="0"/>
    <pivotField showAll="0">
      <items count="8">
        <item x="5"/>
        <item x="0"/>
        <item x="1"/>
        <item x="2"/>
        <item x="4"/>
        <item x="3"/>
        <item x="6"/>
        <item t="default"/>
      </items>
    </pivotField>
    <pivotField numFmtId="1" showAll="0"/>
    <pivotField numFmtId="1" showAll="0"/>
    <pivotField numFmtId="1" showAll="0"/>
    <pivotField dataField="1" showAll="0"/>
    <pivotField showAll="0"/>
  </pivotFields>
  <rowFields count="3">
    <field x="1"/>
    <field x="3"/>
    <field x="0"/>
  </rowFields>
  <rowItems count="40">
    <i>
      <x/>
    </i>
    <i r="1">
      <x v="4"/>
    </i>
    <i r="2">
      <x v="20"/>
    </i>
    <i>
      <x v="1"/>
    </i>
    <i r="1">
      <x v="1"/>
    </i>
    <i r="2">
      <x v="8"/>
    </i>
    <i r="1">
      <x v="2"/>
    </i>
    <i r="2">
      <x v="13"/>
    </i>
    <i r="2">
      <x v="15"/>
    </i>
    <i r="1">
      <x v="3"/>
    </i>
    <i r="2">
      <x v="16"/>
    </i>
    <i r="2">
      <x v="19"/>
    </i>
    <i r="1">
      <x v="8"/>
    </i>
    <i r="2">
      <x v="36"/>
    </i>
    <i r="1">
      <x v="9"/>
    </i>
    <i r="2">
      <x v="38"/>
    </i>
    <i>
      <x v="2"/>
    </i>
    <i r="1">
      <x v="1"/>
    </i>
    <i r="2">
      <x v="9"/>
    </i>
    <i r="1">
      <x v="3"/>
    </i>
    <i r="2">
      <x v="16"/>
    </i>
    <i r="2">
      <x v="18"/>
    </i>
    <i r="1">
      <x v="4"/>
    </i>
    <i r="2">
      <x v="21"/>
    </i>
    <i r="2">
      <x v="23"/>
    </i>
    <i r="1">
      <x v="5"/>
    </i>
    <i r="2">
      <x v="25"/>
    </i>
    <i r="2">
      <x v="26"/>
    </i>
    <i r="2">
      <x v="27"/>
    </i>
    <i>
      <x v="3"/>
    </i>
    <i r="1">
      <x v="1"/>
    </i>
    <i r="2">
      <x v="10"/>
    </i>
    <i r="2">
      <x v="11"/>
    </i>
    <i r="1">
      <x v="2"/>
    </i>
    <i r="2">
      <x v="14"/>
    </i>
    <i r="1">
      <x v="3"/>
    </i>
    <i r="2">
      <x v="18"/>
    </i>
    <i r="1">
      <x v="4"/>
    </i>
    <i r="2">
      <x v="20"/>
    </i>
    <i t="grand">
      <x/>
    </i>
  </rowItems>
  <colFields count="2">
    <field x="11"/>
    <field x="7"/>
  </colFields>
  <colItems count="16">
    <i>
      <x v="1"/>
      <x v="27"/>
    </i>
    <i t="default">
      <x v="1"/>
    </i>
    <i>
      <x v="2"/>
      <x v="20"/>
    </i>
    <i r="1">
      <x v="27"/>
    </i>
    <i r="1">
      <x v="28"/>
    </i>
    <i r="1">
      <x v="29"/>
    </i>
    <i t="default">
      <x v="2"/>
    </i>
    <i>
      <x v="4"/>
      <x v="20"/>
    </i>
    <i r="1">
      <x v="21"/>
    </i>
    <i r="1">
      <x v="27"/>
    </i>
    <i r="1">
      <x v="28"/>
    </i>
    <i r="1">
      <x v="29"/>
    </i>
    <i r="1">
      <x v="35"/>
    </i>
    <i t="default">
      <x v="4"/>
    </i>
    <i>
      <x v="22"/>
      <x v="28"/>
    </i>
    <i t="default">
      <x v="22"/>
    </i>
  </colItems>
  <dataFields count="1">
    <dataField name="Sum of Catch" fld="17" baseField="16" baseItem="0"/>
  </dataFields>
  <formats count="6">
    <format dxfId="57">
      <pivotArea outline="0" collapsedLevelsAreSubtotals="1" fieldPosition="0"/>
    </format>
    <format dxfId="56">
      <pivotArea field="11" type="button" dataOnly="0" labelOnly="1" outline="0" axis="axisCol" fieldPosition="0"/>
    </format>
    <format dxfId="55">
      <pivotArea field="-2" type="button" dataOnly="0" labelOnly="1" outline="0" axis="axisValues" fieldPosition="0"/>
    </format>
    <format dxfId="54">
      <pivotArea type="topRight" dataOnly="0" labelOnly="1" outline="0" fieldPosition="0"/>
    </format>
    <format dxfId="53">
      <pivotArea field="11" dataOnly="0" labelOnly="1" grandCol="1" outline="0" axis="axisCol" fieldPosition="0">
        <references count="1">
          <reference field="4294967294" count="1" selected="0">
            <x v="0"/>
          </reference>
        </references>
      </pivotArea>
    </format>
    <format dxfId="52">
      <pivotArea field="11" dataOnly="0" labelOnly="1" grandCol="1" outline="0" axis="axisCol"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3" cacheId="7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81:K100" firstHeaderRow="1" firstDataRow="2" firstDataCol="1"/>
  <pivotFields count="11">
    <pivotField axis="axisRow" numFmtId="1" showAll="0">
      <items count="4">
        <item h="1" x="0"/>
        <item x="1"/>
        <item h="1" x="2"/>
        <item t="default"/>
      </items>
    </pivotField>
    <pivotField showAll="0"/>
    <pivotField axis="axisRow" showAll="0">
      <items count="29">
        <item x="19"/>
        <item x="20"/>
        <item x="21"/>
        <item x="27"/>
        <item x="22"/>
        <item x="23"/>
        <item x="24"/>
        <item x="0"/>
        <item x="25"/>
        <item x="1"/>
        <item x="2"/>
        <item x="3"/>
        <item x="4"/>
        <item x="5"/>
        <item x="6"/>
        <item x="7"/>
        <item x="8"/>
        <item x="9"/>
        <item x="10"/>
        <item x="11"/>
        <item x="14"/>
        <item x="15"/>
        <item x="16"/>
        <item x="12"/>
        <item x="13"/>
        <item x="17"/>
        <item x="18"/>
        <item x="26"/>
        <item t="default"/>
      </items>
    </pivotField>
    <pivotField axis="axisRow" numFmtId="14" showAll="0">
      <items count="54">
        <item x="0"/>
        <item x="1"/>
        <item x="2"/>
        <item x="3"/>
        <item x="4"/>
        <item x="5"/>
        <item x="6"/>
        <item x="7"/>
        <item x="8"/>
        <item x="9"/>
        <item x="10"/>
        <item x="11"/>
        <item x="12"/>
        <item x="13"/>
        <item x="14"/>
        <item x="15"/>
        <item x="16"/>
        <item x="17"/>
        <item x="18"/>
        <item x="19"/>
        <item x="20"/>
        <item x="21"/>
        <item x="22"/>
        <item x="26"/>
        <item x="27"/>
        <item x="28"/>
        <item x="23"/>
        <item x="24"/>
        <item x="29"/>
        <item x="25"/>
        <item x="30"/>
        <item x="31"/>
        <item x="32"/>
        <item x="33"/>
        <item x="34"/>
        <item x="35"/>
        <item x="36"/>
        <item x="37"/>
        <item x="38"/>
        <item x="39"/>
        <item x="40"/>
        <item x="41"/>
        <item x="42"/>
        <item x="43"/>
        <item x="44"/>
        <item x="45"/>
        <item x="46"/>
        <item x="47"/>
        <item x="48"/>
        <item x="49"/>
        <item x="50"/>
        <item x="51"/>
        <item x="52"/>
        <item t="default"/>
      </items>
    </pivotField>
    <pivotField showAll="0">
      <items count="31">
        <item h="1" x="5"/>
        <item h="1" x="4"/>
        <item h="1" x="0"/>
        <item h="1" x="8"/>
        <item h="1" x="1"/>
        <item h="1" x="7"/>
        <item h="1" x="9"/>
        <item h="1" x="6"/>
        <item h="1" x="2"/>
        <item h="1" x="13"/>
        <item h="1" x="3"/>
        <item h="1" x="10"/>
        <item h="1" x="11"/>
        <item h="1" x="12"/>
        <item h="1" x="21"/>
        <item h="1" x="15"/>
        <item h="1" x="25"/>
        <item h="1" x="27"/>
        <item h="1" x="23"/>
        <item h="1" x="24"/>
        <item h="1" x="18"/>
        <item h="1" x="20"/>
        <item h="1" x="28"/>
        <item h="1" x="26"/>
        <item x="16"/>
        <item h="1" x="19"/>
        <item x="17"/>
        <item h="1" x="22"/>
        <item h="1" x="14"/>
        <item h="1" x="29"/>
        <item t="default"/>
      </items>
    </pivotField>
    <pivotField axis="axisCol" showAll="0">
      <items count="4">
        <item x="2"/>
        <item x="0"/>
        <item x="1"/>
        <item t="default"/>
      </items>
    </pivotField>
    <pivotField showAll="0"/>
    <pivotField showAll="0"/>
    <pivotField dataField="1" showAll="0"/>
    <pivotField showAll="0"/>
    <pivotField showAll="0"/>
  </pivotFields>
  <rowFields count="3">
    <field x="0"/>
    <field x="2"/>
    <field x="3"/>
  </rowFields>
  <rowItems count="18">
    <i>
      <x v="1"/>
    </i>
    <i r="1">
      <x v="5"/>
    </i>
    <i r="2">
      <x v="37"/>
    </i>
    <i r="1">
      <x v="6"/>
    </i>
    <i r="2">
      <x v="38"/>
    </i>
    <i r="2">
      <x v="40"/>
    </i>
    <i r="1">
      <x v="7"/>
    </i>
    <i r="2">
      <x v="41"/>
    </i>
    <i r="1">
      <x v="8"/>
    </i>
    <i r="2">
      <x v="42"/>
    </i>
    <i r="1">
      <x v="9"/>
    </i>
    <i r="2">
      <x v="43"/>
    </i>
    <i r="2">
      <x v="44"/>
    </i>
    <i r="1">
      <x v="11"/>
    </i>
    <i r="2">
      <x v="45"/>
    </i>
    <i r="1">
      <x v="12"/>
    </i>
    <i r="2">
      <x v="47"/>
    </i>
    <i t="grand">
      <x/>
    </i>
  </rowItems>
  <colFields count="1">
    <field x="5"/>
  </colFields>
  <colItems count="3">
    <i>
      <x v="1"/>
    </i>
    <i>
      <x v="2"/>
    </i>
    <i t="grand">
      <x/>
    </i>
  </colItems>
  <dataFields count="1">
    <dataField name="Average of Length" fld="8" subtotal="average" baseField="0" baseItem="0" numFmtId="1"/>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2" cacheId="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1:B80" firstHeaderRow="1" firstDataRow="1" firstDataCol="1" rowPageCount="3" colPageCount="1"/>
  <pivotFields count="11">
    <pivotField axis="axisPage" numFmtId="1" multipleItemSelectionAllowed="1" showAll="0">
      <items count="5">
        <item h="1" x="0"/>
        <item x="1"/>
        <item h="1" x="2"/>
        <item h="1" x="3"/>
        <item t="default"/>
      </items>
    </pivotField>
    <pivotField showAll="0"/>
    <pivotField showAll="0"/>
    <pivotField numFmtId="14" showAll="0"/>
    <pivotField showAll="0">
      <items count="40">
        <item h="1" x="5"/>
        <item h="1" x="4"/>
        <item h="1" x="0"/>
        <item h="1" x="8"/>
        <item h="1" x="1"/>
        <item h="1" x="7"/>
        <item h="1" x="9"/>
        <item h="1" x="6"/>
        <item h="1" x="2"/>
        <item h="1" x="13"/>
        <item h="1" x="3"/>
        <item h="1" x="10"/>
        <item h="1" x="11"/>
        <item h="1" x="36"/>
        <item h="1" x="12"/>
        <item h="1" x="35"/>
        <item h="1" x="20"/>
        <item h="1" x="15"/>
        <item h="1" x="28"/>
        <item h="1" x="30"/>
        <item h="1" x="26"/>
        <item h="1" x="27"/>
        <item h="1" x="34"/>
        <item h="1" x="37"/>
        <item h="1" x="21"/>
        <item h="1" x="22"/>
        <item h="1" x="23"/>
        <item h="1" x="24"/>
        <item h="1" x="19"/>
        <item h="1" x="31"/>
        <item h="1" x="29"/>
        <item x="16"/>
        <item x="33"/>
        <item x="17"/>
        <item x="25"/>
        <item h="1" x="14"/>
        <item h="1" x="18"/>
        <item h="1" m="1" x="38"/>
        <item h="1" x="32"/>
        <item t="default"/>
      </items>
    </pivotField>
    <pivotField axis="axisPage" multipleItemSelectionAllowed="1" showAll="0">
      <items count="7">
        <item h="1" m="1" x="5"/>
        <item h="1" x="2"/>
        <item h="1" x="0"/>
        <item x="1"/>
        <item h="1" x="4"/>
        <item h="1" x="3"/>
        <item t="default"/>
      </items>
    </pivotField>
    <pivotField axis="axisPage" showAll="0">
      <items count="4">
        <item x="2"/>
        <item x="0"/>
        <item x="1"/>
        <item t="default"/>
      </items>
    </pivotField>
    <pivotField showAll="0"/>
    <pivotField axis="axisRow" dataField="1" showAll="0">
      <items count="112">
        <item h="1" x="99"/>
        <item x="81"/>
        <item x="94"/>
        <item x="93"/>
        <item x="92"/>
        <item x="91"/>
        <item x="73"/>
        <item x="43"/>
        <item x="42"/>
        <item x="11"/>
        <item x="12"/>
        <item x="14"/>
        <item x="8"/>
        <item x="13"/>
        <item x="10"/>
        <item x="9"/>
        <item x="15"/>
        <item x="7"/>
        <item x="5"/>
        <item x="6"/>
        <item x="17"/>
        <item x="0"/>
        <item x="4"/>
        <item x="3"/>
        <item x="18"/>
        <item x="1"/>
        <item x="25"/>
        <item x="16"/>
        <item x="41"/>
        <item x="98"/>
        <item x="2"/>
        <item x="97"/>
        <item x="96"/>
        <item x="48"/>
        <item x="19"/>
        <item x="57"/>
        <item x="26"/>
        <item x="56"/>
        <item x="58"/>
        <item x="20"/>
        <item x="59"/>
        <item x="47"/>
        <item x="68"/>
        <item x="75"/>
        <item x="72"/>
        <item x="74"/>
        <item x="37"/>
        <item x="84"/>
        <item x="83"/>
        <item x="80"/>
        <item x="86"/>
        <item x="82"/>
        <item x="76"/>
        <item x="85"/>
        <item x="71"/>
        <item x="88"/>
        <item x="24"/>
        <item x="77"/>
        <item x="46"/>
        <item x="87"/>
        <item x="60"/>
        <item x="62"/>
        <item x="90"/>
        <item x="67"/>
        <item x="79"/>
        <item x="40"/>
        <item x="38"/>
        <item x="66"/>
        <item x="39"/>
        <item x="61"/>
        <item x="23"/>
        <item x="27"/>
        <item x="50"/>
        <item x="64"/>
        <item x="34"/>
        <item x="51"/>
        <item x="21"/>
        <item x="52"/>
        <item x="69"/>
        <item x="35"/>
        <item x="104"/>
        <item x="55"/>
        <item x="102"/>
        <item x="70"/>
        <item x="49"/>
        <item x="28"/>
        <item m="1" x="110"/>
        <item x="63"/>
        <item x="78"/>
        <item x="22"/>
        <item x="44"/>
        <item x="31"/>
        <item x="54"/>
        <item x="29"/>
        <item x="53"/>
        <item x="103"/>
        <item x="30"/>
        <item x="100"/>
        <item x="45"/>
        <item x="106"/>
        <item x="32"/>
        <item x="36"/>
        <item x="33"/>
        <item x="109"/>
        <item x="108"/>
        <item x="89"/>
        <item x="105"/>
        <item x="107"/>
        <item x="65"/>
        <item x="101"/>
        <item x="95"/>
        <item t="default"/>
      </items>
    </pivotField>
    <pivotField showAll="0"/>
    <pivotField showAll="0"/>
  </pivotFields>
  <rowFields count="1">
    <field x="8"/>
  </rowFields>
  <rowItems count="29">
    <i>
      <x v="4"/>
    </i>
    <i>
      <x v="5"/>
    </i>
    <i>
      <x v="6"/>
    </i>
    <i>
      <x v="7"/>
    </i>
    <i>
      <x v="8"/>
    </i>
    <i>
      <x v="9"/>
    </i>
    <i>
      <x v="10"/>
    </i>
    <i>
      <x v="11"/>
    </i>
    <i>
      <x v="12"/>
    </i>
    <i>
      <x v="13"/>
    </i>
    <i>
      <x v="14"/>
    </i>
    <i>
      <x v="15"/>
    </i>
    <i>
      <x v="16"/>
    </i>
    <i>
      <x v="17"/>
    </i>
    <i>
      <x v="18"/>
    </i>
    <i>
      <x v="19"/>
    </i>
    <i>
      <x v="20"/>
    </i>
    <i>
      <x v="21"/>
    </i>
    <i>
      <x v="22"/>
    </i>
    <i>
      <x v="23"/>
    </i>
    <i>
      <x v="24"/>
    </i>
    <i>
      <x v="25"/>
    </i>
    <i>
      <x v="28"/>
    </i>
    <i>
      <x v="33"/>
    </i>
    <i>
      <x v="36"/>
    </i>
    <i>
      <x v="37"/>
    </i>
    <i>
      <x v="39"/>
    </i>
    <i>
      <x v="110"/>
    </i>
    <i t="grand">
      <x/>
    </i>
  </rowItems>
  <colItems count="1">
    <i/>
  </colItems>
  <pageFields count="3">
    <pageField fld="0" hier="-1"/>
    <pageField fld="5" hier="-1"/>
    <pageField fld="6" hier="-1"/>
  </pageFields>
  <dataFields count="1">
    <dataField name="Count of Length" fld="8" subtotal="count" baseField="7"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7" applyNumberFormats="0" applyBorderFormats="0" applyFontFormats="0" applyPatternFormats="0" applyAlignmentFormats="0" applyWidthHeightFormats="1" dataCaption="Values" updatedVersion="7" minRefreshableVersion="3" useAutoFormatting="1" rowGrandTotals="0" itemPrintTitles="1" mergeItem="1" createdVersion="6" indent="0" outline="1" outlineData="1" multipleFieldFilters="0">
  <location ref="A5:M14" firstHeaderRow="1" firstDataRow="3" firstDataCol="1" rowPageCount="3" colPageCount="1"/>
  <pivotFields count="11">
    <pivotField axis="axisPage" numFmtId="1" showAll="0">
      <items count="5">
        <item x="0"/>
        <item x="1"/>
        <item x="2"/>
        <item x="3"/>
        <item t="default"/>
      </items>
    </pivotField>
    <pivotField showAll="0"/>
    <pivotField showAll="0"/>
    <pivotField axis="axisRow" numFmtId="14" showAll="0">
      <items count="83">
        <item x="0"/>
        <item x="1"/>
        <item x="2"/>
        <item x="3"/>
        <item x="4"/>
        <item x="5"/>
        <item x="6"/>
        <item x="7"/>
        <item x="8"/>
        <item x="9"/>
        <item x="10"/>
        <item x="11"/>
        <item x="12"/>
        <item x="13"/>
        <item x="14"/>
        <item x="15"/>
        <item x="16"/>
        <item x="17"/>
        <item x="18"/>
        <item x="19"/>
        <item x="20"/>
        <item x="21"/>
        <item x="22"/>
        <item x="26"/>
        <item x="27"/>
        <item x="28"/>
        <item x="23"/>
        <item x="24"/>
        <item x="29"/>
        <item x="25"/>
        <item x="30"/>
        <item x="31"/>
        <item x="32"/>
        <item x="33"/>
        <item x="34"/>
        <item x="35"/>
        <item x="36"/>
        <item m="1" x="81"/>
        <item x="37"/>
        <item m="1" x="80"/>
        <item x="38"/>
        <item x="39"/>
        <item x="40"/>
        <item x="41"/>
        <item x="42"/>
        <item x="43"/>
        <item x="44"/>
        <item x="45"/>
        <item x="46"/>
        <item x="47"/>
        <item x="48"/>
        <item x="49"/>
        <item x="50"/>
        <item x="52"/>
        <item x="53"/>
        <item x="54"/>
        <item x="55"/>
        <item x="56"/>
        <item x="57"/>
        <item x="58"/>
        <item x="59"/>
        <item x="60"/>
        <item x="61"/>
        <item x="62"/>
        <item x="63"/>
        <item x="64"/>
        <item x="65"/>
        <item x="66"/>
        <item x="67"/>
        <item x="68"/>
        <item x="69"/>
        <item x="70"/>
        <item x="71"/>
        <item x="72"/>
        <item x="73"/>
        <item x="74"/>
        <item x="75"/>
        <item x="76"/>
        <item x="77"/>
        <item x="78"/>
        <item x="79"/>
        <item x="51"/>
        <item t="default"/>
      </items>
    </pivotField>
    <pivotField axis="axisCol" showAll="0">
      <items count="40">
        <item h="1" x="5"/>
        <item h="1" x="4"/>
        <item h="1" x="0"/>
        <item h="1" x="8"/>
        <item h="1" x="1"/>
        <item h="1" x="7"/>
        <item h="1" x="9"/>
        <item h="1" x="6"/>
        <item h="1" x="2"/>
        <item h="1" x="13"/>
        <item h="1" x="3"/>
        <item h="1" x="10"/>
        <item h="1" x="11"/>
        <item h="1" x="12"/>
        <item h="1" x="34"/>
        <item h="1" x="15"/>
        <item x="16"/>
        <item x="17"/>
        <item x="33"/>
        <item h="1" x="19"/>
        <item h="1" x="20"/>
        <item x="25"/>
        <item h="1" x="26"/>
        <item h="1" x="27"/>
        <item h="1" m="1" x="38"/>
        <item h="1" x="29"/>
        <item h="1" x="28"/>
        <item h="1" x="31"/>
        <item h="1" x="35"/>
        <item h="1" x="36"/>
        <item h="1" x="37"/>
        <item h="1" x="30"/>
        <item h="1" x="14"/>
        <item h="1" x="18"/>
        <item h="1" x="32"/>
        <item h="1" x="21"/>
        <item h="1" x="22"/>
        <item h="1" x="23"/>
        <item h="1" x="24"/>
        <item t="default"/>
      </items>
    </pivotField>
    <pivotField axis="axisPage" showAll="0">
      <items count="7">
        <item x="2"/>
        <item x="0"/>
        <item x="1"/>
        <item m="1" x="5"/>
        <item x="4"/>
        <item x="3"/>
        <item t="default"/>
      </items>
    </pivotField>
    <pivotField showAll="0"/>
    <pivotField axis="axisPage" showAll="0">
      <items count="4">
        <item x="0"/>
        <item x="1"/>
        <item x="2"/>
        <item t="default"/>
      </items>
    </pivotField>
    <pivotField dataField="1" showAll="0"/>
    <pivotField dataField="1" showAll="0"/>
    <pivotField dataField="1" numFmtId="2" showAll="0"/>
  </pivotFields>
  <rowFields count="1">
    <field x="3"/>
  </rowFields>
  <rowItems count="7">
    <i>
      <x v="38"/>
    </i>
    <i>
      <x v="40"/>
    </i>
    <i>
      <x v="42"/>
    </i>
    <i>
      <x v="43"/>
    </i>
    <i>
      <x v="44"/>
    </i>
    <i>
      <x v="45"/>
    </i>
    <i>
      <x v="47"/>
    </i>
  </rowItems>
  <colFields count="2">
    <field x="4"/>
    <field x="-2"/>
  </colFields>
  <colItems count="12">
    <i>
      <x v="16"/>
      <x/>
    </i>
    <i r="1" i="1">
      <x v="1"/>
    </i>
    <i r="1" i="2">
      <x v="2"/>
    </i>
    <i>
      <x v="17"/>
      <x/>
    </i>
    <i r="1" i="1">
      <x v="1"/>
    </i>
    <i r="1" i="2">
      <x v="2"/>
    </i>
    <i>
      <x v="21"/>
      <x/>
    </i>
    <i r="1" i="1">
      <x v="1"/>
    </i>
    <i r="1" i="2">
      <x v="2"/>
    </i>
    <i t="grand">
      <x/>
    </i>
    <i t="grand" i="1">
      <x/>
    </i>
    <i t="grand" i="2">
      <x/>
    </i>
  </colItems>
  <pageFields count="3">
    <pageField fld="0" item="1" hier="-1"/>
    <pageField fld="5" item="2" hier="-1"/>
    <pageField fld="7" item="0" hier="-1"/>
  </pageFields>
  <dataFields count="3">
    <dataField name="Mn Length" fld="8" subtotal="average" baseField="0" baseItem="0" numFmtId="1"/>
    <dataField name="Mn Weight" fld="9" subtotal="average" baseField="0" baseItem="0" numFmtId="2"/>
    <dataField name="Mn CF" fld="10" subtotal="average" baseField="0" baseItem="0" numFmtId="2"/>
  </dataFields>
  <formats count="48">
    <format dxfId="47">
      <pivotArea outline="0" collapsedLevelsAreSubtotals="1" fieldPosition="0"/>
    </format>
    <format dxfId="46">
      <pivotArea dataOnly="0" labelOnly="1" fieldPosition="0">
        <references count="1">
          <reference field="4" count="0"/>
        </references>
      </pivotArea>
    </format>
    <format dxfId="45">
      <pivotArea field="4" dataOnly="0" labelOnly="1" grandCol="1" outline="0" axis="axisCol" fieldPosition="0">
        <references count="1">
          <reference field="4294967294" count="1" selected="0">
            <x v="0"/>
          </reference>
        </references>
      </pivotArea>
    </format>
    <format dxfId="44">
      <pivotArea field="4" dataOnly="0" labelOnly="1" grandCol="1" outline="0" axis="axisCol" fieldPosition="0">
        <references count="1">
          <reference field="4294967294" count="1" selected="0">
            <x v="1"/>
          </reference>
        </references>
      </pivotArea>
    </format>
    <format dxfId="43">
      <pivotArea field="4" dataOnly="0" labelOnly="1" grandCol="1" outline="0" axis="axisCol" fieldPosition="0">
        <references count="1">
          <reference field="4294967294" count="1" selected="0">
            <x v="2"/>
          </reference>
        </references>
      </pivotArea>
    </format>
    <format dxfId="42">
      <pivotArea field="4" dataOnly="0" labelOnly="1" grandCol="1" outline="0" axis="axisCol" fieldPosition="0">
        <references count="1">
          <reference field="4294967294" count="1" selected="0">
            <x v="0"/>
          </reference>
        </references>
      </pivotArea>
    </format>
    <format dxfId="41">
      <pivotArea field="4" dataOnly="0" labelOnly="1" grandCol="1" outline="0" axis="axisCol" fieldPosition="0">
        <references count="1">
          <reference field="4294967294" count="1" selected="0">
            <x v="1"/>
          </reference>
        </references>
      </pivotArea>
    </format>
    <format dxfId="40">
      <pivotArea field="4" dataOnly="0" labelOnly="1" grandCol="1" outline="0" axis="axisCol" fieldPosition="0">
        <references count="1">
          <reference field="4294967294" count="1" selected="0">
            <x v="2"/>
          </reference>
        </references>
      </pivotArea>
    </format>
    <format dxfId="39">
      <pivotArea field="4" dataOnly="0" labelOnly="1" grandCol="1" outline="0" axis="axisCol" fieldPosition="0">
        <references count="1">
          <reference field="4294967294" count="1" selected="0">
            <x v="0"/>
          </reference>
        </references>
      </pivotArea>
    </format>
    <format dxfId="38">
      <pivotArea field="4" dataOnly="0" labelOnly="1" grandCol="1" outline="0" axis="axisCol" fieldPosition="0">
        <references count="1">
          <reference field="4294967294" count="1" selected="0">
            <x v="1"/>
          </reference>
        </references>
      </pivotArea>
    </format>
    <format dxfId="37">
      <pivotArea field="4" dataOnly="0" labelOnly="1" grandCol="1" outline="0" axis="axisCol" fieldPosition="0">
        <references count="1">
          <reference field="4294967294" count="1" selected="0">
            <x v="2"/>
          </reference>
        </references>
      </pivotArea>
    </format>
    <format dxfId="36">
      <pivotArea dataOnly="0" labelOnly="1" outline="0" fieldPosition="0">
        <references count="2">
          <reference field="4294967294" count="3">
            <x v="0"/>
            <x v="1"/>
            <x v="2"/>
          </reference>
          <reference field="4" count="1" selected="0">
            <x v="0"/>
          </reference>
        </references>
      </pivotArea>
    </format>
    <format dxfId="35">
      <pivotArea dataOnly="0" labelOnly="1" outline="0" fieldPosition="0">
        <references count="2">
          <reference field="4294967294" count="3">
            <x v="0"/>
            <x v="1"/>
            <x v="2"/>
          </reference>
          <reference field="4" count="1" selected="0">
            <x v="1"/>
          </reference>
        </references>
      </pivotArea>
    </format>
    <format dxfId="34">
      <pivotArea dataOnly="0" labelOnly="1" outline="0" fieldPosition="0">
        <references count="2">
          <reference field="4294967294" count="3">
            <x v="0"/>
            <x v="1"/>
            <x v="2"/>
          </reference>
          <reference field="4" count="1" selected="0">
            <x v="2"/>
          </reference>
        </references>
      </pivotArea>
    </format>
    <format dxfId="33">
      <pivotArea dataOnly="0" labelOnly="1" outline="0" fieldPosition="0">
        <references count="2">
          <reference field="4294967294" count="3">
            <x v="0"/>
            <x v="1"/>
            <x v="2"/>
          </reference>
          <reference field="4" count="1" selected="0">
            <x v="3"/>
          </reference>
        </references>
      </pivotArea>
    </format>
    <format dxfId="32">
      <pivotArea dataOnly="0" labelOnly="1" outline="0" fieldPosition="0">
        <references count="2">
          <reference field="4294967294" count="3">
            <x v="0"/>
            <x v="1"/>
            <x v="2"/>
          </reference>
          <reference field="4" count="1" selected="0">
            <x v="4"/>
          </reference>
        </references>
      </pivotArea>
    </format>
    <format dxfId="31">
      <pivotArea dataOnly="0" labelOnly="1" outline="0" fieldPosition="0">
        <references count="2">
          <reference field="4294967294" count="3">
            <x v="0"/>
            <x v="1"/>
            <x v="2"/>
          </reference>
          <reference field="4" count="1" selected="0">
            <x v="5"/>
          </reference>
        </references>
      </pivotArea>
    </format>
    <format dxfId="30">
      <pivotArea dataOnly="0" labelOnly="1" outline="0" fieldPosition="0">
        <references count="2">
          <reference field="4294967294" count="3">
            <x v="0"/>
            <x v="1"/>
            <x v="2"/>
          </reference>
          <reference field="4" count="1" selected="0">
            <x v="6"/>
          </reference>
        </references>
      </pivotArea>
    </format>
    <format dxfId="29">
      <pivotArea dataOnly="0" labelOnly="1" outline="0" fieldPosition="0">
        <references count="2">
          <reference field="4294967294" count="3">
            <x v="0"/>
            <x v="1"/>
            <x v="2"/>
          </reference>
          <reference field="4" count="1" selected="0">
            <x v="7"/>
          </reference>
        </references>
      </pivotArea>
    </format>
    <format dxfId="28">
      <pivotArea dataOnly="0" labelOnly="1" outline="0" fieldPosition="0">
        <references count="2">
          <reference field="4294967294" count="3">
            <x v="0"/>
            <x v="1"/>
            <x v="2"/>
          </reference>
          <reference field="4" count="1" selected="0">
            <x v="8"/>
          </reference>
        </references>
      </pivotArea>
    </format>
    <format dxfId="27">
      <pivotArea dataOnly="0" labelOnly="1" outline="0" fieldPosition="0">
        <references count="2">
          <reference field="4294967294" count="3">
            <x v="0"/>
            <x v="1"/>
            <x v="2"/>
          </reference>
          <reference field="4" count="1" selected="0">
            <x v="9"/>
          </reference>
        </references>
      </pivotArea>
    </format>
    <format dxfId="26">
      <pivotArea dataOnly="0" labelOnly="1" outline="0" fieldPosition="0">
        <references count="2">
          <reference field="4294967294" count="3">
            <x v="0"/>
            <x v="1"/>
            <x v="2"/>
          </reference>
          <reference field="4" count="1" selected="0">
            <x v="10"/>
          </reference>
        </references>
      </pivotArea>
    </format>
    <format dxfId="25">
      <pivotArea dataOnly="0" labelOnly="1" outline="0" fieldPosition="0">
        <references count="2">
          <reference field="4294967294" count="3">
            <x v="0"/>
            <x v="1"/>
            <x v="2"/>
          </reference>
          <reference field="4" count="1" selected="0">
            <x v="11"/>
          </reference>
        </references>
      </pivotArea>
    </format>
    <format dxfId="24">
      <pivotArea dataOnly="0" labelOnly="1" outline="0" fieldPosition="0">
        <references count="2">
          <reference field="4294967294" count="3">
            <x v="0"/>
            <x v="1"/>
            <x v="2"/>
          </reference>
          <reference field="4" count="1" selected="0">
            <x v="12"/>
          </reference>
        </references>
      </pivotArea>
    </format>
    <format dxfId="23">
      <pivotArea outline="0" collapsedLevelsAreSubtotals="1" fieldPosition="0"/>
    </format>
    <format dxfId="22">
      <pivotArea dataOnly="0" labelOnly="1" fieldPosition="0">
        <references count="1">
          <reference field="4" count="0"/>
        </references>
      </pivotArea>
    </format>
    <format dxfId="21">
      <pivotArea field="4" dataOnly="0" labelOnly="1" grandCol="1" outline="0" axis="axisCol" fieldPosition="0">
        <references count="1">
          <reference field="4294967294" count="1" selected="0">
            <x v="0"/>
          </reference>
        </references>
      </pivotArea>
    </format>
    <format dxfId="20">
      <pivotArea field="4" dataOnly="0" labelOnly="1" grandCol="1" outline="0" axis="axisCol" fieldPosition="0">
        <references count="1">
          <reference field="4294967294" count="1" selected="0">
            <x v="1"/>
          </reference>
        </references>
      </pivotArea>
    </format>
    <format dxfId="19">
      <pivotArea field="4" dataOnly="0" labelOnly="1" grandCol="1" outline="0" axis="axisCol" fieldPosition="0">
        <references count="1">
          <reference field="4294967294" count="1" selected="0">
            <x v="2"/>
          </reference>
        </references>
      </pivotArea>
    </format>
    <format dxfId="18">
      <pivotArea field="4" dataOnly="0" labelOnly="1" grandCol="1" outline="0" axis="axisCol" fieldPosition="0">
        <references count="1">
          <reference field="4294967294" count="1" selected="0">
            <x v="0"/>
          </reference>
        </references>
      </pivotArea>
    </format>
    <format dxfId="17">
      <pivotArea field="4" dataOnly="0" labelOnly="1" grandCol="1" outline="0" axis="axisCol" fieldPosition="0">
        <references count="1">
          <reference field="4294967294" count="1" selected="0">
            <x v="1"/>
          </reference>
        </references>
      </pivotArea>
    </format>
    <format dxfId="16">
      <pivotArea field="4" dataOnly="0" labelOnly="1" grandCol="1" outline="0" axis="axisCol" fieldPosition="0">
        <references count="1">
          <reference field="4294967294" count="1" selected="0">
            <x v="2"/>
          </reference>
        </references>
      </pivotArea>
    </format>
    <format dxfId="15">
      <pivotArea field="4" dataOnly="0" labelOnly="1" grandCol="1" outline="0" axis="axisCol" fieldPosition="0">
        <references count="1">
          <reference field="4294967294" count="1" selected="0">
            <x v="0"/>
          </reference>
        </references>
      </pivotArea>
    </format>
    <format dxfId="14">
      <pivotArea field="4" dataOnly="0" labelOnly="1" grandCol="1" outline="0" axis="axisCol" fieldPosition="0">
        <references count="1">
          <reference field="4294967294" count="1" selected="0">
            <x v="1"/>
          </reference>
        </references>
      </pivotArea>
    </format>
    <format dxfId="13">
      <pivotArea field="4" dataOnly="0" labelOnly="1" grandCol="1" outline="0" axis="axisCol" fieldPosition="0">
        <references count="1">
          <reference field="4294967294" count="1" selected="0">
            <x v="2"/>
          </reference>
        </references>
      </pivotArea>
    </format>
    <format dxfId="12">
      <pivotArea dataOnly="0" labelOnly="1" outline="0" fieldPosition="0">
        <references count="2">
          <reference field="4294967294" count="3">
            <x v="0"/>
            <x v="1"/>
            <x v="2"/>
          </reference>
          <reference field="4" count="1" selected="0">
            <x v="0"/>
          </reference>
        </references>
      </pivotArea>
    </format>
    <format dxfId="11">
      <pivotArea dataOnly="0" labelOnly="1" outline="0" fieldPosition="0">
        <references count="2">
          <reference field="4294967294" count="3">
            <x v="0"/>
            <x v="1"/>
            <x v="2"/>
          </reference>
          <reference field="4" count="1" selected="0">
            <x v="1"/>
          </reference>
        </references>
      </pivotArea>
    </format>
    <format dxfId="10">
      <pivotArea dataOnly="0" labelOnly="1" outline="0" fieldPosition="0">
        <references count="2">
          <reference field="4294967294" count="3">
            <x v="0"/>
            <x v="1"/>
            <x v="2"/>
          </reference>
          <reference field="4" count="1" selected="0">
            <x v="2"/>
          </reference>
        </references>
      </pivotArea>
    </format>
    <format dxfId="9">
      <pivotArea dataOnly="0" labelOnly="1" outline="0" fieldPosition="0">
        <references count="2">
          <reference field="4294967294" count="3">
            <x v="0"/>
            <x v="1"/>
            <x v="2"/>
          </reference>
          <reference field="4" count="1" selected="0">
            <x v="3"/>
          </reference>
        </references>
      </pivotArea>
    </format>
    <format dxfId="8">
      <pivotArea dataOnly="0" labelOnly="1" outline="0" fieldPosition="0">
        <references count="2">
          <reference field="4294967294" count="3">
            <x v="0"/>
            <x v="1"/>
            <x v="2"/>
          </reference>
          <reference field="4" count="1" selected="0">
            <x v="4"/>
          </reference>
        </references>
      </pivotArea>
    </format>
    <format dxfId="7">
      <pivotArea dataOnly="0" labelOnly="1" outline="0" fieldPosition="0">
        <references count="2">
          <reference field="4294967294" count="3">
            <x v="0"/>
            <x v="1"/>
            <x v="2"/>
          </reference>
          <reference field="4" count="1" selected="0">
            <x v="5"/>
          </reference>
        </references>
      </pivotArea>
    </format>
    <format dxfId="6">
      <pivotArea dataOnly="0" labelOnly="1" outline="0" fieldPosition="0">
        <references count="2">
          <reference field="4294967294" count="3">
            <x v="0"/>
            <x v="1"/>
            <x v="2"/>
          </reference>
          <reference field="4" count="1" selected="0">
            <x v="6"/>
          </reference>
        </references>
      </pivotArea>
    </format>
    <format dxfId="5">
      <pivotArea dataOnly="0" labelOnly="1" outline="0" fieldPosition="0">
        <references count="2">
          <reference field="4294967294" count="3">
            <x v="0"/>
            <x v="1"/>
            <x v="2"/>
          </reference>
          <reference field="4" count="1" selected="0">
            <x v="7"/>
          </reference>
        </references>
      </pivotArea>
    </format>
    <format dxfId="4">
      <pivotArea dataOnly="0" labelOnly="1" outline="0" fieldPosition="0">
        <references count="2">
          <reference field="4294967294" count="3">
            <x v="0"/>
            <x v="1"/>
            <x v="2"/>
          </reference>
          <reference field="4" count="1" selected="0">
            <x v="8"/>
          </reference>
        </references>
      </pivotArea>
    </format>
    <format dxfId="3">
      <pivotArea dataOnly="0" labelOnly="1" outline="0" fieldPosition="0">
        <references count="2">
          <reference field="4294967294" count="3">
            <x v="0"/>
            <x v="1"/>
            <x v="2"/>
          </reference>
          <reference field="4" count="1" selected="0">
            <x v="9"/>
          </reference>
        </references>
      </pivotArea>
    </format>
    <format dxfId="2">
      <pivotArea dataOnly="0" labelOnly="1" outline="0" fieldPosition="0">
        <references count="2">
          <reference field="4294967294" count="3">
            <x v="0"/>
            <x v="1"/>
            <x v="2"/>
          </reference>
          <reference field="4" count="1" selected="0">
            <x v="10"/>
          </reference>
        </references>
      </pivotArea>
    </format>
    <format dxfId="1">
      <pivotArea dataOnly="0" labelOnly="1" outline="0" fieldPosition="0">
        <references count="2">
          <reference field="4294967294" count="3">
            <x v="0"/>
            <x v="1"/>
            <x v="2"/>
          </reference>
          <reference field="4" count="1" selected="0">
            <x v="11"/>
          </reference>
        </references>
      </pivotArea>
    </format>
    <format dxfId="0">
      <pivotArea dataOnly="0" labelOnly="1" outline="0" fieldPosition="0">
        <references count="2">
          <reference field="4294967294" count="3">
            <x v="0"/>
            <x v="1"/>
            <x v="2"/>
          </reference>
          <reference field="4" count="1" selected="0">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 xr10:uid="{00000000-0013-0000-FFFF-FFFF01000000}" sourceName="Site">
  <pivotTables>
    <pivotTable tabId="10" name="PivotTable2"/>
  </pivotTables>
  <data>
    <tabular pivotCacheId="1311631470">
      <items count="39">
        <i x="5"/>
        <i x="0"/>
        <i x="7"/>
        <i x="6"/>
        <i x="12"/>
        <i x="15"/>
        <i x="28"/>
        <i x="30"/>
        <i x="26"/>
        <i x="27"/>
        <i x="21"/>
        <i x="22"/>
        <i x="23"/>
        <i x="24"/>
        <i x="19"/>
        <i x="31"/>
        <i x="29"/>
        <i x="16" s="1"/>
        <i x="17" s="1"/>
        <i x="25" s="1"/>
        <i x="14"/>
        <i x="18"/>
        <i x="4" nd="1"/>
        <i x="8" nd="1"/>
        <i x="1" nd="1"/>
        <i x="9" nd="1"/>
        <i x="2" nd="1"/>
        <i x="13" nd="1"/>
        <i x="3" nd="1"/>
        <i x="10" nd="1"/>
        <i x="11" nd="1"/>
        <i x="36" nd="1"/>
        <i x="35" nd="1"/>
        <i x="20" nd="1"/>
        <i x="34" nd="1"/>
        <i x="37" nd="1"/>
        <i x="33" s="1" nd="1"/>
        <i x="38" nd="1"/>
        <i x="3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1" xr10:uid="{00000000-0013-0000-FFFF-FFFF02000000}" sourceName="Site">
  <pivotTables>
    <pivotTable tabId="10" name="PivotTable3"/>
  </pivotTables>
  <data>
    <tabular pivotCacheId="1374872621">
      <items count="30">
        <i x="5"/>
        <i x="0"/>
        <i x="7"/>
        <i x="6"/>
        <i x="12"/>
        <i x="21"/>
        <i x="15"/>
        <i x="25"/>
        <i x="27"/>
        <i x="23"/>
        <i x="24"/>
        <i x="18"/>
        <i x="20"/>
        <i x="28"/>
        <i x="26"/>
        <i x="16" s="1"/>
        <i x="19"/>
        <i x="17" s="1"/>
        <i x="22"/>
        <i x="14"/>
        <i x="4" nd="1"/>
        <i x="8" nd="1"/>
        <i x="1" nd="1"/>
        <i x="9" nd="1"/>
        <i x="2" nd="1"/>
        <i x="13" nd="1"/>
        <i x="3" nd="1"/>
        <i x="10" nd="1"/>
        <i x="11" nd="1"/>
        <i x="2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 xr10:uid="{00000000-0013-0000-FFFF-FFFF03000000}" sourceName="Species">
  <pivotTables>
    <pivotTable tabId="9" name="PivotTable4"/>
  </pivotTables>
  <data>
    <tabular pivotCacheId="1629384730">
      <items count="25">
        <i x="5"/>
        <i x="9" s="1"/>
        <i x="1" s="1"/>
        <i x="0" s="1"/>
        <i x="2"/>
        <i x="3"/>
        <i x="21" nd="1"/>
        <i x="11" nd="1"/>
        <i x="14" nd="1"/>
        <i x="6" nd="1"/>
        <i x="7" nd="1"/>
        <i x="20" nd="1"/>
        <i x="19" nd="1"/>
        <i x="23" nd="1"/>
        <i x="10" nd="1"/>
        <i x="4" nd="1"/>
        <i x="16" nd="1"/>
        <i x="22" nd="1"/>
        <i x="8" nd="1"/>
        <i x="17" nd="1"/>
        <i x="15" nd="1"/>
        <i x="12" nd="1"/>
        <i x="18" nd="1"/>
        <i x="13" nd="1"/>
        <i x="2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ies" xr10:uid="{00000000-0014-0000-FFFF-FFFF01000000}" cache="Slicer_Species" caption="Species" columnCount="5"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e" xr10:uid="{00000000-0014-0000-FFFF-FFFF02000000}" cache="Slicer_Site" caption="Site" columnCount="3" rowHeight="225425"/>
  <slicer name="Site 1" xr10:uid="{00000000-0014-0000-FFFF-FFFF03000000}" cache="Slicer_Site1" caption="Site" columnCount="3"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V3145" totalsRowShown="0" headerRowDxfId="99" headerRowBorderDxfId="98">
  <autoFilter ref="A4:V3145" xr:uid="{00000000-0009-0000-0100-000001000000}"/>
  <tableColumns count="22">
    <tableColumn id="1" xr3:uid="{00000000-0010-0000-0000-000001000000}" name="Week" dataDxfId="97" totalsRowDxfId="96">
      <calculatedColumnFormula>WEEKNUM(F5)</calculatedColumnFormula>
    </tableColumn>
    <tableColumn id="2" xr3:uid="{00000000-0010-0000-0000-000002000000}" name="Year" dataDxfId="95" totalsRowDxfId="94">
      <calculatedColumnFormula>YEAR(F5)</calculatedColumnFormula>
    </tableColumn>
    <tableColumn id="3" xr3:uid="{00000000-0010-0000-0000-000003000000}" name="Month" dataDxfId="93" totalsRowDxfId="92">
      <calculatedColumnFormula>MONTH(F5)</calculatedColumnFormula>
    </tableColumn>
    <tableColumn id="4" xr3:uid="{00000000-0010-0000-0000-000004000000}" name="Month_Name" dataDxfId="91" totalsRowDxfId="90"/>
    <tableColumn id="5" xr3:uid="{00000000-0010-0000-0000-000005000000}" name="Day" dataDxfId="89" totalsRowDxfId="88">
      <calculatedColumnFormula>DAY(F5)</calculatedColumnFormula>
    </tableColumn>
    <tableColumn id="6" xr3:uid="{00000000-0010-0000-0000-000006000000}" name="Date(dd/mm/yyyy)" dataDxfId="87" totalsRowDxfId="86"/>
    <tableColumn id="7" xr3:uid="{00000000-0010-0000-0000-000007000000}" name="Time DST" dataDxfId="85" totalsRowDxfId="84"/>
    <tableColumn id="8" xr3:uid="{00000000-0010-0000-0000-000008000000}" name="Site" dataDxfId="83" totalsRowDxfId="82"/>
    <tableColumn id="9" xr3:uid="{00000000-0010-0000-0000-000009000000}" name="Site Location" dataDxfId="81" totalsRowDxfId="80">
      <calculatedColumnFormula>VLOOKUP(H5,SiteCodes,2,FALSE)</calculatedColumnFormula>
    </tableColumn>
    <tableColumn id="10" xr3:uid="{00000000-0010-0000-0000-00000A000000}" name="Estuary" dataDxfId="79" totalsRowDxfId="78">
      <calculatedColumnFormula>VLOOKUP(H5,SiteCodes,3,FALSE)</calculatedColumnFormula>
    </tableColumn>
    <tableColumn id="11" xr3:uid="{00000000-0010-0000-0000-00000B000000}" name="Set_No" dataDxfId="77" totalsRowDxfId="76"/>
    <tableColumn id="12" xr3:uid="{00000000-0010-0000-0000-00000C000000}" name="Species" dataDxfId="75" totalsRowDxfId="74"/>
    <tableColumn id="13" xr3:uid="{00000000-0010-0000-0000-00000D000000}" name="Origin" dataDxfId="73" totalsRowDxfId="72"/>
    <tableColumn id="14" xr3:uid="{00000000-0010-0000-0000-00000E000000}" name="Stage" dataDxfId="71" totalsRowDxfId="70"/>
    <tableColumn id="15" xr3:uid="{00000000-0010-0000-0000-00000F000000}" name="Spp_code" dataDxfId="69" totalsRowDxfId="68">
      <calculatedColumnFormula>VLOOKUP(L5,SpeciesCodes,2,FALSE)</calculatedColumnFormula>
    </tableColumn>
    <tableColumn id="16" xr3:uid="{00000000-0010-0000-0000-000010000000}" name="Orig_Code" dataDxfId="67" totalsRowDxfId="66">
      <calculatedColumnFormula>VLOOKUP(M5,OrigCodes,2,FALSE)</calculatedColumnFormula>
    </tableColumn>
    <tableColumn id="17" xr3:uid="{00000000-0010-0000-0000-000011000000}" name="Stg_Code" dataDxfId="65" totalsRowDxfId="64">
      <calculatedColumnFormula>VLOOKUP(N5,StgCodes,2,FALSE)</calculatedColumnFormula>
    </tableColumn>
    <tableColumn id="18" xr3:uid="{00000000-0010-0000-0000-000012000000}" name="Catch" dataDxfId="63" totalsRowDxfId="62"/>
    <tableColumn id="19" xr3:uid="{00000000-0010-0000-0000-000013000000}" name="Method" dataDxfId="61" totalsRowDxfId="60"/>
    <tableColumn id="20" xr3:uid="{00000000-0010-0000-0000-000014000000}" name="Tide" dataDxfId="59" totalsRowDxfId="58"/>
    <tableColumn id="21" xr3:uid="{00000000-0010-0000-0000-000015000000}" name="Tide (m)"/>
    <tableColumn id="22" xr3:uid="{00000000-0010-0000-0000-000016000000}" name="Com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K59"/>
  <sheetViews>
    <sheetView tabSelected="1" topLeftCell="A19" workbookViewId="0">
      <selection activeCell="D22" sqref="D22"/>
    </sheetView>
  </sheetViews>
  <sheetFormatPr defaultRowHeight="12.75" x14ac:dyDescent="0.2"/>
  <cols>
    <col min="2" max="2" width="46.5703125" customWidth="1"/>
    <col min="3" max="4" width="19.7109375" customWidth="1"/>
    <col min="5" max="5" width="11" customWidth="1"/>
    <col min="6" max="6" width="38.5703125" customWidth="1"/>
    <col min="7" max="7" width="42.7109375" customWidth="1"/>
    <col min="8" max="8" width="40.42578125" customWidth="1"/>
    <col min="10" max="10" width="12.42578125" customWidth="1"/>
    <col min="11" max="11" width="14.140625" customWidth="1"/>
  </cols>
  <sheetData>
    <row r="4" spans="1:8" ht="26.25" thickBot="1" x14ac:dyDescent="0.25">
      <c r="A4" s="27" t="s">
        <v>0</v>
      </c>
      <c r="B4" s="34" t="s">
        <v>1</v>
      </c>
      <c r="C4" s="34" t="s">
        <v>2</v>
      </c>
      <c r="D4" s="34" t="s">
        <v>3</v>
      </c>
      <c r="E4" s="82" t="s">
        <v>4</v>
      </c>
      <c r="F4" s="27" t="s">
        <v>5</v>
      </c>
      <c r="G4" s="27" t="s">
        <v>6</v>
      </c>
      <c r="H4" s="27" t="s">
        <v>7</v>
      </c>
    </row>
    <row r="5" spans="1:8" x14ac:dyDescent="0.2">
      <c r="A5" s="42"/>
      <c r="B5" s="36"/>
      <c r="C5" s="36"/>
      <c r="D5" s="36"/>
      <c r="E5" s="4"/>
    </row>
    <row r="6" spans="1:8" x14ac:dyDescent="0.2">
      <c r="A6" s="53" t="s">
        <v>8</v>
      </c>
      <c r="B6" s="52" t="s">
        <v>9</v>
      </c>
      <c r="C6" s="87">
        <v>396347.71</v>
      </c>
      <c r="D6" s="87">
        <v>5382131.3200000003</v>
      </c>
      <c r="E6" s="83">
        <v>0.08</v>
      </c>
      <c r="F6" s="84" t="s">
        <v>10</v>
      </c>
      <c r="G6" s="84" t="s">
        <v>11</v>
      </c>
      <c r="H6" s="85"/>
    </row>
    <row r="7" spans="1:8" x14ac:dyDescent="0.2">
      <c r="A7" s="53" t="s">
        <v>12</v>
      </c>
      <c r="B7" s="52" t="s">
        <v>13</v>
      </c>
      <c r="C7" s="87">
        <v>396111.74</v>
      </c>
      <c r="D7" s="87">
        <v>5382211.7400000002</v>
      </c>
      <c r="E7" s="83">
        <v>0.06</v>
      </c>
      <c r="F7" s="84" t="s">
        <v>14</v>
      </c>
      <c r="G7" s="85"/>
      <c r="H7" s="85"/>
    </row>
    <row r="8" spans="1:8" ht="25.5" x14ac:dyDescent="0.2">
      <c r="A8" s="53" t="s">
        <v>15</v>
      </c>
      <c r="B8" s="52" t="s">
        <v>16</v>
      </c>
      <c r="C8" s="87">
        <v>396416.18</v>
      </c>
      <c r="D8" s="87">
        <v>5382073.4900000002</v>
      </c>
      <c r="E8" s="83">
        <v>0.05</v>
      </c>
      <c r="F8" s="84" t="s">
        <v>17</v>
      </c>
      <c r="G8" s="84" t="s">
        <v>18</v>
      </c>
      <c r="H8" s="85"/>
    </row>
    <row r="9" spans="1:8" x14ac:dyDescent="0.2">
      <c r="A9" s="50" t="s">
        <v>19</v>
      </c>
      <c r="B9" s="52" t="s">
        <v>20</v>
      </c>
      <c r="C9" s="87">
        <v>396410.58</v>
      </c>
      <c r="D9" s="87">
        <v>5381925.6100000003</v>
      </c>
      <c r="E9" s="53"/>
      <c r="F9" s="85"/>
      <c r="G9" s="85"/>
      <c r="H9" s="85"/>
    </row>
    <row r="10" spans="1:8" x14ac:dyDescent="0.2">
      <c r="A10" s="53" t="s">
        <v>21</v>
      </c>
      <c r="B10" s="52" t="s">
        <v>22</v>
      </c>
      <c r="C10" s="87">
        <v>396627.82</v>
      </c>
      <c r="D10" s="87">
        <v>5381867.7599999998</v>
      </c>
      <c r="E10" s="83">
        <v>0.09</v>
      </c>
      <c r="F10" s="85" t="s">
        <v>23</v>
      </c>
      <c r="G10" s="85" t="s">
        <v>24</v>
      </c>
      <c r="H10" s="85"/>
    </row>
    <row r="11" spans="1:8" x14ac:dyDescent="0.2">
      <c r="A11" s="50" t="s">
        <v>25</v>
      </c>
      <c r="B11" s="52" t="s">
        <v>26</v>
      </c>
      <c r="C11" s="87">
        <v>396182.24</v>
      </c>
      <c r="D11" s="87">
        <v>5381869.7000000002</v>
      </c>
      <c r="E11" s="53"/>
      <c r="F11" s="85"/>
      <c r="G11" s="85"/>
      <c r="H11" s="85"/>
    </row>
    <row r="12" spans="1:8" x14ac:dyDescent="0.2">
      <c r="A12" s="50" t="s">
        <v>27</v>
      </c>
      <c r="B12" s="52" t="s">
        <v>28</v>
      </c>
      <c r="C12" s="87">
        <v>396221.94</v>
      </c>
      <c r="D12" s="87">
        <v>5381665.9699999997</v>
      </c>
      <c r="E12" s="83">
        <v>0.06</v>
      </c>
      <c r="F12" s="84" t="s">
        <v>29</v>
      </c>
      <c r="G12" s="85"/>
      <c r="H12" s="85"/>
    </row>
    <row r="13" spans="1:8" x14ac:dyDescent="0.2">
      <c r="A13" s="53" t="s">
        <v>30</v>
      </c>
      <c r="B13" s="52" t="s">
        <v>31</v>
      </c>
      <c r="C13" s="87">
        <v>395757.21</v>
      </c>
      <c r="D13" s="87">
        <v>5381608.5499999998</v>
      </c>
      <c r="E13" s="83">
        <v>0.06</v>
      </c>
      <c r="F13" s="84" t="s">
        <v>32</v>
      </c>
      <c r="G13" s="84" t="s">
        <v>33</v>
      </c>
      <c r="H13" s="85"/>
    </row>
    <row r="14" spans="1:8" x14ac:dyDescent="0.2">
      <c r="A14" s="53" t="s">
        <v>34</v>
      </c>
      <c r="B14" s="52" t="s">
        <v>35</v>
      </c>
      <c r="C14" s="87">
        <v>397995.78</v>
      </c>
      <c r="D14" s="87">
        <v>5379982.2400000002</v>
      </c>
      <c r="E14" s="83">
        <v>0.04</v>
      </c>
      <c r="F14" s="85" t="s">
        <v>36</v>
      </c>
      <c r="G14" s="85" t="s">
        <v>37</v>
      </c>
      <c r="H14" s="85"/>
    </row>
    <row r="15" spans="1:8" x14ac:dyDescent="0.2">
      <c r="A15" s="53" t="s">
        <v>38</v>
      </c>
      <c r="B15" s="52" t="s">
        <v>39</v>
      </c>
      <c r="C15" s="87">
        <v>397435.23</v>
      </c>
      <c r="D15" s="87">
        <v>5380102.7000000002</v>
      </c>
      <c r="E15" s="53"/>
      <c r="F15" s="85"/>
      <c r="G15" s="85"/>
      <c r="H15" s="85"/>
    </row>
    <row r="16" spans="1:8" x14ac:dyDescent="0.2">
      <c r="A16" s="53" t="s">
        <v>40</v>
      </c>
      <c r="B16" s="52" t="s">
        <v>41</v>
      </c>
      <c r="C16" s="87">
        <v>398090.68</v>
      </c>
      <c r="D16" s="87">
        <v>5380759.2199999997</v>
      </c>
      <c r="E16" s="83">
        <v>0.05</v>
      </c>
      <c r="F16" s="84" t="s">
        <v>36</v>
      </c>
      <c r="G16" s="84" t="s">
        <v>42</v>
      </c>
      <c r="H16" s="84" t="s">
        <v>43</v>
      </c>
    </row>
    <row r="17" spans="1:8" x14ac:dyDescent="0.2">
      <c r="A17" s="53" t="s">
        <v>44</v>
      </c>
      <c r="B17" s="52" t="s">
        <v>45</v>
      </c>
      <c r="C17" s="87">
        <v>398349.25</v>
      </c>
      <c r="D17" s="87">
        <v>5381050.6299999999</v>
      </c>
      <c r="E17" s="53"/>
      <c r="F17" s="85"/>
      <c r="G17" s="85"/>
      <c r="H17" s="85"/>
    </row>
    <row r="18" spans="1:8" x14ac:dyDescent="0.2">
      <c r="A18" s="53" t="s">
        <v>46</v>
      </c>
      <c r="B18" s="52" t="s">
        <v>47</v>
      </c>
      <c r="C18" s="87">
        <v>397513.98</v>
      </c>
      <c r="D18" s="87">
        <v>5380395.3600000003</v>
      </c>
      <c r="E18" s="53"/>
      <c r="F18" s="85"/>
      <c r="G18" s="85"/>
      <c r="H18" s="85"/>
    </row>
    <row r="19" spans="1:8" x14ac:dyDescent="0.2">
      <c r="A19" s="50" t="s">
        <v>48</v>
      </c>
      <c r="B19" s="52" t="s">
        <v>49</v>
      </c>
      <c r="C19" s="87">
        <v>396044.85</v>
      </c>
      <c r="D19" s="87">
        <v>5382108.0899999999</v>
      </c>
      <c r="E19" s="53"/>
      <c r="F19" s="85"/>
      <c r="G19" s="85"/>
      <c r="H19" s="85"/>
    </row>
    <row r="20" spans="1:8" x14ac:dyDescent="0.2">
      <c r="A20" s="50" t="s">
        <v>50</v>
      </c>
      <c r="B20" s="52" t="s">
        <v>51</v>
      </c>
      <c r="C20" s="87">
        <v>396510.03</v>
      </c>
      <c r="D20" s="87">
        <v>5382239.2699999996</v>
      </c>
      <c r="E20" s="53"/>
      <c r="F20" s="85"/>
      <c r="G20" s="85"/>
      <c r="H20" s="85"/>
    </row>
    <row r="21" spans="1:8" x14ac:dyDescent="0.2">
      <c r="A21" s="50" t="s">
        <v>52</v>
      </c>
      <c r="B21" s="52" t="s">
        <v>53</v>
      </c>
      <c r="C21" s="87">
        <v>396138.71</v>
      </c>
      <c r="D21" s="87">
        <v>5382133.5300000003</v>
      </c>
      <c r="E21" s="53"/>
      <c r="F21" s="85"/>
      <c r="G21" s="85"/>
      <c r="H21" s="85"/>
    </row>
    <row r="22" spans="1:8" x14ac:dyDescent="0.2">
      <c r="A22" s="290" t="s">
        <v>54</v>
      </c>
      <c r="B22" s="291" t="s">
        <v>55</v>
      </c>
      <c r="C22" s="289">
        <v>396736.01</v>
      </c>
      <c r="D22" s="289">
        <v>5379679.9000000004</v>
      </c>
      <c r="E22" s="53"/>
      <c r="F22" s="85"/>
      <c r="G22" s="85"/>
      <c r="H22" s="85"/>
    </row>
    <row r="23" spans="1:8" x14ac:dyDescent="0.2">
      <c r="A23" s="53" t="s">
        <v>186</v>
      </c>
      <c r="B23" s="52" t="s">
        <v>451</v>
      </c>
      <c r="C23" s="87"/>
      <c r="D23" s="87"/>
      <c r="E23" s="51"/>
      <c r="F23" s="85"/>
      <c r="G23" s="85"/>
      <c r="H23" s="85"/>
    </row>
    <row r="24" spans="1:8" x14ac:dyDescent="0.2">
      <c r="A24" s="53" t="s">
        <v>189</v>
      </c>
      <c r="B24" s="52" t="s">
        <v>452</v>
      </c>
      <c r="C24" s="87"/>
      <c r="D24" s="87"/>
      <c r="E24" s="51"/>
      <c r="F24" s="85"/>
      <c r="G24" s="85"/>
      <c r="H24" s="85"/>
    </row>
    <row r="25" spans="1:8" x14ac:dyDescent="0.2">
      <c r="A25" s="4" t="s">
        <v>58</v>
      </c>
      <c r="B25" s="36" t="s">
        <v>59</v>
      </c>
      <c r="C25" s="87"/>
      <c r="D25" s="87"/>
    </row>
    <row r="26" spans="1:8" x14ac:dyDescent="0.2">
      <c r="A26" s="4" t="s">
        <v>60</v>
      </c>
      <c r="B26" s="36" t="s">
        <v>61</v>
      </c>
      <c r="C26" s="36"/>
      <c r="D26" s="36"/>
    </row>
    <row r="27" spans="1:8" x14ac:dyDescent="0.2">
      <c r="A27" s="4" t="s">
        <v>62</v>
      </c>
      <c r="B27" s="36" t="s">
        <v>63</v>
      </c>
      <c r="C27" s="36"/>
      <c r="D27" s="36"/>
    </row>
    <row r="28" spans="1:8" x14ac:dyDescent="0.2">
      <c r="A28" s="4" t="s">
        <v>64</v>
      </c>
      <c r="B28" s="36" t="s">
        <v>65</v>
      </c>
      <c r="C28" s="36"/>
      <c r="D28" s="36"/>
    </row>
    <row r="29" spans="1:8" x14ac:dyDescent="0.2">
      <c r="A29" s="42" t="s">
        <v>66</v>
      </c>
      <c r="B29" s="36" t="s">
        <v>67</v>
      </c>
      <c r="C29" s="91"/>
    </row>
    <row r="30" spans="1:8" x14ac:dyDescent="0.2">
      <c r="A30" s="42"/>
      <c r="B30" s="36"/>
      <c r="C30" s="91"/>
    </row>
    <row r="31" spans="1:8" x14ac:dyDescent="0.2">
      <c r="A31" s="42"/>
      <c r="B31" s="36"/>
      <c r="C31" s="91"/>
    </row>
    <row r="32" spans="1:8" x14ac:dyDescent="0.2">
      <c r="A32" s="42"/>
      <c r="B32" s="36"/>
      <c r="C32" s="91"/>
    </row>
    <row r="33" spans="1:11" x14ac:dyDescent="0.2">
      <c r="A33" s="42"/>
      <c r="B33" s="36"/>
      <c r="C33" s="91"/>
    </row>
    <row r="39" spans="1:11" x14ac:dyDescent="0.2">
      <c r="A39" s="3" t="s">
        <v>68</v>
      </c>
    </row>
    <row r="40" spans="1:11" x14ac:dyDescent="0.2">
      <c r="A40" t="s">
        <v>69</v>
      </c>
      <c r="B40" t="s">
        <v>70</v>
      </c>
      <c r="C40" t="s">
        <v>71</v>
      </c>
      <c r="D40" t="s">
        <v>72</v>
      </c>
      <c r="E40" t="s">
        <v>73</v>
      </c>
      <c r="F40" t="s">
        <v>74</v>
      </c>
      <c r="G40" t="s">
        <v>75</v>
      </c>
      <c r="H40" t="s">
        <v>76</v>
      </c>
      <c r="I40" t="s">
        <v>77</v>
      </c>
      <c r="J40" t="s">
        <v>78</v>
      </c>
      <c r="K40" t="s">
        <v>79</v>
      </c>
    </row>
    <row r="41" spans="1:11" x14ac:dyDescent="0.2">
      <c r="A41">
        <v>6</v>
      </c>
      <c r="B41" t="s">
        <v>80</v>
      </c>
      <c r="C41">
        <v>0</v>
      </c>
      <c r="D41" t="s">
        <v>8</v>
      </c>
      <c r="E41" t="s">
        <v>81</v>
      </c>
      <c r="F41" t="s">
        <v>82</v>
      </c>
      <c r="G41" t="s">
        <v>83</v>
      </c>
      <c r="H41" t="s">
        <v>84</v>
      </c>
      <c r="I41">
        <v>0</v>
      </c>
      <c r="J41" s="87">
        <v>396347.71</v>
      </c>
      <c r="K41" s="87">
        <v>5382131.3200000003</v>
      </c>
    </row>
    <row r="42" spans="1:11" x14ac:dyDescent="0.2">
      <c r="A42">
        <v>1</v>
      </c>
      <c r="B42" t="s">
        <v>80</v>
      </c>
      <c r="C42">
        <v>0</v>
      </c>
      <c r="D42" t="s">
        <v>12</v>
      </c>
      <c r="E42" t="s">
        <v>81</v>
      </c>
      <c r="F42" t="s">
        <v>85</v>
      </c>
      <c r="G42" t="s">
        <v>83</v>
      </c>
      <c r="H42" t="s">
        <v>86</v>
      </c>
      <c r="I42">
        <v>0</v>
      </c>
      <c r="J42" s="87">
        <v>396111.74</v>
      </c>
      <c r="K42" s="87">
        <v>5382211.7400000002</v>
      </c>
    </row>
    <row r="43" spans="1:11" s="288" customFormat="1" x14ac:dyDescent="0.2">
      <c r="A43" s="288">
        <v>2</v>
      </c>
      <c r="B43" s="288" t="s">
        <v>80</v>
      </c>
      <c r="C43" s="288">
        <v>0</v>
      </c>
      <c r="D43" s="288" t="s">
        <v>15</v>
      </c>
      <c r="E43" s="288" t="s">
        <v>81</v>
      </c>
      <c r="F43" s="288" t="s">
        <v>87</v>
      </c>
      <c r="G43" s="288" t="s">
        <v>83</v>
      </c>
      <c r="H43" s="288" t="s">
        <v>88</v>
      </c>
      <c r="I43" s="288">
        <v>0</v>
      </c>
      <c r="J43" s="289">
        <v>396416.18</v>
      </c>
      <c r="K43" s="289">
        <v>5382073.4900000002</v>
      </c>
    </row>
    <row r="44" spans="1:11" s="288" customFormat="1" x14ac:dyDescent="0.2">
      <c r="A44" s="288">
        <v>18</v>
      </c>
      <c r="B44" s="288" t="s">
        <v>80</v>
      </c>
      <c r="C44" s="288">
        <v>0</v>
      </c>
      <c r="D44" s="288" t="s">
        <v>19</v>
      </c>
      <c r="E44" s="288" t="s">
        <v>81</v>
      </c>
      <c r="F44" s="288" t="s">
        <v>89</v>
      </c>
      <c r="G44" s="288" t="s">
        <v>83</v>
      </c>
      <c r="H44" s="288" t="s">
        <v>90</v>
      </c>
      <c r="I44" s="288">
        <v>0</v>
      </c>
      <c r="J44" s="289">
        <v>396410.58</v>
      </c>
      <c r="K44" s="289">
        <v>5381925.6100000003</v>
      </c>
    </row>
    <row r="45" spans="1:11" x14ac:dyDescent="0.2">
      <c r="A45">
        <v>3</v>
      </c>
      <c r="B45" t="s">
        <v>80</v>
      </c>
      <c r="C45">
        <v>0</v>
      </c>
      <c r="D45" t="s">
        <v>21</v>
      </c>
      <c r="E45" t="s">
        <v>81</v>
      </c>
      <c r="F45" t="s">
        <v>22</v>
      </c>
      <c r="G45" t="s">
        <v>83</v>
      </c>
      <c r="H45" t="s">
        <v>91</v>
      </c>
      <c r="I45">
        <v>0</v>
      </c>
      <c r="J45" s="87">
        <v>396627.82</v>
      </c>
      <c r="K45" s="87">
        <v>5381867.7599999998</v>
      </c>
    </row>
    <row r="46" spans="1:11" x14ac:dyDescent="0.2">
      <c r="A46">
        <v>7</v>
      </c>
      <c r="B46" t="s">
        <v>80</v>
      </c>
      <c r="C46">
        <v>0</v>
      </c>
      <c r="D46" t="s">
        <v>25</v>
      </c>
      <c r="E46" t="s">
        <v>81</v>
      </c>
      <c r="F46" t="s">
        <v>92</v>
      </c>
      <c r="G46" t="s">
        <v>83</v>
      </c>
      <c r="H46" t="s">
        <v>93</v>
      </c>
      <c r="I46">
        <v>0</v>
      </c>
      <c r="J46" s="87">
        <v>396182.24</v>
      </c>
      <c r="K46" s="87">
        <v>5381869.7000000002</v>
      </c>
    </row>
    <row r="47" spans="1:11" s="288" customFormat="1" x14ac:dyDescent="0.2">
      <c r="A47" s="288">
        <v>13</v>
      </c>
      <c r="B47" s="288" t="s">
        <v>80</v>
      </c>
      <c r="C47" s="288">
        <v>0</v>
      </c>
      <c r="D47" s="288" t="s">
        <v>27</v>
      </c>
      <c r="E47" s="288" t="s">
        <v>81</v>
      </c>
      <c r="F47" s="288" t="s">
        <v>94</v>
      </c>
      <c r="G47" s="288" t="s">
        <v>83</v>
      </c>
      <c r="H47" s="288" t="s">
        <v>95</v>
      </c>
      <c r="I47" s="288">
        <v>0</v>
      </c>
      <c r="J47" s="289">
        <v>396221.94</v>
      </c>
      <c r="K47" s="289">
        <v>5381665.9699999997</v>
      </c>
    </row>
    <row r="48" spans="1:11" s="288" customFormat="1" x14ac:dyDescent="0.2">
      <c r="A48" s="288">
        <v>4</v>
      </c>
      <c r="B48" s="288" t="s">
        <v>80</v>
      </c>
      <c r="C48" s="288">
        <v>0</v>
      </c>
      <c r="D48" s="288" t="s">
        <v>30</v>
      </c>
      <c r="E48" s="288" t="s">
        <v>81</v>
      </c>
      <c r="F48" s="288" t="s">
        <v>96</v>
      </c>
      <c r="G48" s="288" t="s">
        <v>83</v>
      </c>
      <c r="H48" s="288" t="s">
        <v>97</v>
      </c>
      <c r="I48" s="288">
        <v>0</v>
      </c>
      <c r="J48" s="289">
        <v>395757.21</v>
      </c>
      <c r="K48" s="289">
        <v>5381608.5499999998</v>
      </c>
    </row>
    <row r="49" spans="1:11" s="288" customFormat="1" x14ac:dyDescent="0.2">
      <c r="A49" s="288">
        <v>5</v>
      </c>
      <c r="B49" s="288" t="s">
        <v>80</v>
      </c>
      <c r="C49" s="288">
        <v>0</v>
      </c>
      <c r="D49" s="288" t="s">
        <v>34</v>
      </c>
      <c r="E49" s="288" t="s">
        <v>81</v>
      </c>
      <c r="F49" s="288" t="s">
        <v>98</v>
      </c>
      <c r="G49" s="288" t="s">
        <v>83</v>
      </c>
      <c r="H49" s="288" t="s">
        <v>99</v>
      </c>
      <c r="I49" s="288">
        <v>0</v>
      </c>
      <c r="J49" s="289">
        <v>397995.78</v>
      </c>
      <c r="K49" s="289">
        <v>5379982.2400000002</v>
      </c>
    </row>
    <row r="50" spans="1:11" s="288" customFormat="1" x14ac:dyDescent="0.2">
      <c r="A50" s="288">
        <v>12</v>
      </c>
      <c r="B50" s="288" t="s">
        <v>80</v>
      </c>
      <c r="C50" s="288">
        <v>0</v>
      </c>
      <c r="D50" s="288" t="s">
        <v>38</v>
      </c>
      <c r="E50" s="288" t="s">
        <v>81</v>
      </c>
      <c r="F50" s="288" t="s">
        <v>100</v>
      </c>
      <c r="G50" s="288" t="s">
        <v>83</v>
      </c>
      <c r="H50" s="288" t="s">
        <v>101</v>
      </c>
      <c r="I50" s="288">
        <v>0</v>
      </c>
      <c r="J50" s="289">
        <v>397435.23</v>
      </c>
      <c r="K50" s="289">
        <v>5380102.7000000002</v>
      </c>
    </row>
    <row r="51" spans="1:11" x14ac:dyDescent="0.2">
      <c r="A51">
        <v>0</v>
      </c>
      <c r="B51" t="s">
        <v>80</v>
      </c>
      <c r="C51">
        <v>0</v>
      </c>
      <c r="D51" t="s">
        <v>40</v>
      </c>
      <c r="E51" t="s">
        <v>81</v>
      </c>
      <c r="F51" t="s">
        <v>102</v>
      </c>
      <c r="G51" t="s">
        <v>83</v>
      </c>
      <c r="H51" t="s">
        <v>103</v>
      </c>
      <c r="I51">
        <v>0</v>
      </c>
      <c r="J51" s="87">
        <v>398090.68</v>
      </c>
      <c r="K51" s="87">
        <v>5380759.2199999997</v>
      </c>
    </row>
    <row r="52" spans="1:11" x14ac:dyDescent="0.2">
      <c r="A52">
        <v>15</v>
      </c>
      <c r="B52" t="s">
        <v>80</v>
      </c>
      <c r="C52">
        <v>0</v>
      </c>
      <c r="D52" t="s">
        <v>44</v>
      </c>
      <c r="E52" t="s">
        <v>81</v>
      </c>
      <c r="F52" t="s">
        <v>104</v>
      </c>
      <c r="G52" t="s">
        <v>83</v>
      </c>
      <c r="H52" t="s">
        <v>105</v>
      </c>
      <c r="I52">
        <v>0</v>
      </c>
      <c r="J52" s="87">
        <v>398349.25</v>
      </c>
      <c r="K52" s="87">
        <v>5381050.6299999999</v>
      </c>
    </row>
    <row r="53" spans="1:11" s="288" customFormat="1" x14ac:dyDescent="0.2">
      <c r="A53" s="288">
        <v>10</v>
      </c>
      <c r="B53" s="288" t="s">
        <v>80</v>
      </c>
      <c r="C53" s="288">
        <v>0</v>
      </c>
      <c r="D53" s="288" t="s">
        <v>46</v>
      </c>
      <c r="E53" s="288" t="s">
        <v>81</v>
      </c>
      <c r="F53" s="288" t="s">
        <v>106</v>
      </c>
      <c r="G53" s="288" t="s">
        <v>83</v>
      </c>
      <c r="H53" s="288" t="s">
        <v>107</v>
      </c>
      <c r="I53" s="288">
        <v>0</v>
      </c>
      <c r="J53" s="289">
        <v>397513.98</v>
      </c>
      <c r="K53" s="289">
        <v>5380395.3600000003</v>
      </c>
    </row>
    <row r="54" spans="1:11" x14ac:dyDescent="0.2">
      <c r="A54">
        <v>14</v>
      </c>
      <c r="B54" t="s">
        <v>80</v>
      </c>
      <c r="C54">
        <v>0</v>
      </c>
      <c r="D54" t="s">
        <v>54</v>
      </c>
      <c r="E54" t="s">
        <v>81</v>
      </c>
      <c r="F54" t="s">
        <v>108</v>
      </c>
      <c r="G54" t="s">
        <v>83</v>
      </c>
      <c r="H54" t="s">
        <v>109</v>
      </c>
      <c r="I54">
        <v>0</v>
      </c>
      <c r="J54" s="87">
        <v>396736.01</v>
      </c>
      <c r="K54" s="87">
        <v>5379679.9000000004</v>
      </c>
    </row>
    <row r="55" spans="1:11" x14ac:dyDescent="0.2">
      <c r="A55">
        <v>8</v>
      </c>
      <c r="B55" t="s">
        <v>80</v>
      </c>
      <c r="C55">
        <v>0</v>
      </c>
      <c r="D55" t="s">
        <v>48</v>
      </c>
      <c r="E55" t="s">
        <v>110</v>
      </c>
      <c r="F55" t="s">
        <v>111</v>
      </c>
      <c r="G55" t="s">
        <v>83</v>
      </c>
      <c r="H55" t="s">
        <v>112</v>
      </c>
      <c r="I55">
        <v>0</v>
      </c>
      <c r="J55" s="87">
        <v>396044.85</v>
      </c>
      <c r="K55" s="87">
        <v>5382108.0899999999</v>
      </c>
    </row>
    <row r="56" spans="1:11" x14ac:dyDescent="0.2">
      <c r="A56">
        <v>9</v>
      </c>
      <c r="B56" t="s">
        <v>80</v>
      </c>
      <c r="C56">
        <v>0</v>
      </c>
      <c r="D56" t="s">
        <v>50</v>
      </c>
      <c r="E56" t="s">
        <v>110</v>
      </c>
      <c r="F56" t="s">
        <v>113</v>
      </c>
      <c r="G56" t="s">
        <v>83</v>
      </c>
      <c r="H56" t="s">
        <v>114</v>
      </c>
      <c r="I56">
        <v>0</v>
      </c>
      <c r="J56" s="87">
        <v>396510.03</v>
      </c>
      <c r="K56" s="87">
        <v>5382239.2699999996</v>
      </c>
    </row>
    <row r="57" spans="1:11" x14ac:dyDescent="0.2">
      <c r="A57">
        <v>11</v>
      </c>
      <c r="B57" t="s">
        <v>80</v>
      </c>
      <c r="C57">
        <v>0</v>
      </c>
      <c r="D57" t="s">
        <v>52</v>
      </c>
      <c r="E57" t="s">
        <v>110</v>
      </c>
      <c r="F57" t="s">
        <v>115</v>
      </c>
      <c r="G57" t="s">
        <v>83</v>
      </c>
      <c r="H57" t="s">
        <v>116</v>
      </c>
      <c r="I57">
        <v>0</v>
      </c>
      <c r="J57" s="87">
        <v>396138.71</v>
      </c>
      <c r="K57" s="87">
        <v>5382133.5300000003</v>
      </c>
    </row>
    <row r="58" spans="1:11" x14ac:dyDescent="0.2">
      <c r="A58">
        <v>16</v>
      </c>
      <c r="B58" t="s">
        <v>80</v>
      </c>
      <c r="C58">
        <v>0</v>
      </c>
      <c r="D58" t="s">
        <v>117</v>
      </c>
      <c r="E58" t="s">
        <v>81</v>
      </c>
      <c r="F58" t="s">
        <v>118</v>
      </c>
      <c r="G58" t="s">
        <v>83</v>
      </c>
      <c r="H58" t="s">
        <v>119</v>
      </c>
      <c r="I58">
        <v>0</v>
      </c>
      <c r="J58" s="87">
        <v>397346.93</v>
      </c>
      <c r="K58" s="87">
        <v>5381833.8799999999</v>
      </c>
    </row>
    <row r="59" spans="1:11" x14ac:dyDescent="0.2">
      <c r="A59">
        <v>17</v>
      </c>
      <c r="B59" t="s">
        <v>80</v>
      </c>
      <c r="C59">
        <v>0</v>
      </c>
      <c r="D59" t="s">
        <v>120</v>
      </c>
      <c r="E59" t="s">
        <v>81</v>
      </c>
      <c r="F59" t="s">
        <v>83</v>
      </c>
      <c r="G59" t="s">
        <v>83</v>
      </c>
      <c r="H59" t="s">
        <v>121</v>
      </c>
      <c r="I59">
        <v>0</v>
      </c>
      <c r="J59" s="87">
        <v>396389.62</v>
      </c>
      <c r="K59" s="87">
        <v>5381994.6200000001</v>
      </c>
    </row>
  </sheetData>
  <pageMargins left="0.70866141732283472" right="0.70866141732283472" top="0.74803149606299213" bottom="0.74803149606299213" header="0.31496062992125984" footer="0.31496062992125984"/>
  <pageSetup scale="12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3"/>
  <sheetViews>
    <sheetView workbookViewId="0">
      <selection activeCell="K44" sqref="K44"/>
    </sheetView>
  </sheetViews>
  <sheetFormatPr defaultRowHeight="12.75" x14ac:dyDescent="0.2"/>
  <cols>
    <col min="1" max="1" width="14.28515625" customWidth="1"/>
    <col min="2" max="2" width="8.5703125" customWidth="1"/>
    <col min="4" max="4" width="11.7109375" bestFit="1" customWidth="1"/>
    <col min="5" max="5" width="11.7109375" customWidth="1"/>
    <col min="7" max="7" width="19.140625" bestFit="1" customWidth="1"/>
    <col min="8" max="8" width="10.7109375" customWidth="1"/>
    <col min="9" max="9" width="5.7109375" customWidth="1"/>
    <col min="10" max="10" width="10.7109375" customWidth="1"/>
    <col min="11" max="11" width="44.140625" customWidth="1"/>
    <col min="12" max="12" width="15.28515625" customWidth="1"/>
  </cols>
  <sheetData>
    <row r="1" spans="1:14" ht="15.75" x14ac:dyDescent="0.25">
      <c r="A1" s="17" t="s">
        <v>122</v>
      </c>
    </row>
    <row r="2" spans="1:14" ht="15.75" x14ac:dyDescent="0.25">
      <c r="A2" s="17"/>
      <c r="M2" s="13" t="s">
        <v>123</v>
      </c>
    </row>
    <row r="3" spans="1:14" x14ac:dyDescent="0.2">
      <c r="A3" s="3" t="s">
        <v>124</v>
      </c>
      <c r="B3" s="13" t="s">
        <v>125</v>
      </c>
      <c r="D3" s="3" t="s">
        <v>126</v>
      </c>
      <c r="E3" s="13" t="s">
        <v>127</v>
      </c>
      <c r="F3" s="3"/>
      <c r="G3" s="3" t="s">
        <v>128</v>
      </c>
      <c r="H3" s="13" t="s">
        <v>129</v>
      </c>
      <c r="J3" s="13" t="s">
        <v>0</v>
      </c>
      <c r="K3" s="3" t="s">
        <v>1</v>
      </c>
      <c r="L3" s="3" t="s">
        <v>130</v>
      </c>
      <c r="M3" s="13" t="s">
        <v>131</v>
      </c>
    </row>
    <row r="4" spans="1:14" x14ac:dyDescent="0.2">
      <c r="A4" s="36" t="s">
        <v>132</v>
      </c>
      <c r="B4" s="4">
        <v>99</v>
      </c>
      <c r="D4" s="36" t="s">
        <v>133</v>
      </c>
      <c r="E4" s="4">
        <v>99</v>
      </c>
      <c r="G4" s="36" t="s">
        <v>134</v>
      </c>
      <c r="H4" s="4">
        <v>99</v>
      </c>
      <c r="J4" s="42" t="s">
        <v>135</v>
      </c>
      <c r="K4" s="36" t="s">
        <v>136</v>
      </c>
      <c r="L4" s="36" t="s">
        <v>136</v>
      </c>
      <c r="M4" s="13"/>
    </row>
    <row r="5" spans="1:14" x14ac:dyDescent="0.2">
      <c r="A5" t="s">
        <v>137</v>
      </c>
      <c r="B5" s="4">
        <v>1</v>
      </c>
      <c r="D5" s="36" t="s">
        <v>138</v>
      </c>
      <c r="E5" s="4">
        <v>1</v>
      </c>
      <c r="G5" t="s">
        <v>139</v>
      </c>
      <c r="H5" s="4">
        <v>1</v>
      </c>
      <c r="J5" s="4" t="s">
        <v>8</v>
      </c>
      <c r="K5" s="36" t="s">
        <v>9</v>
      </c>
      <c r="L5" s="91" t="s">
        <v>140</v>
      </c>
      <c r="M5" s="4"/>
      <c r="N5" t="s">
        <v>141</v>
      </c>
    </row>
    <row r="6" spans="1:14" x14ac:dyDescent="0.2">
      <c r="A6" t="s">
        <v>142</v>
      </c>
      <c r="B6" s="4">
        <v>2</v>
      </c>
      <c r="D6" s="36" t="s">
        <v>143</v>
      </c>
      <c r="E6" s="4">
        <v>2</v>
      </c>
      <c r="G6" s="36" t="s">
        <v>144</v>
      </c>
      <c r="H6" s="4">
        <v>2</v>
      </c>
      <c r="J6" s="44" t="s">
        <v>12</v>
      </c>
      <c r="K6" s="43" t="s">
        <v>13</v>
      </c>
      <c r="L6" s="91" t="s">
        <v>140</v>
      </c>
      <c r="M6" s="44">
        <v>2</v>
      </c>
      <c r="N6" s="45" t="s">
        <v>145</v>
      </c>
    </row>
    <row r="7" spans="1:14" x14ac:dyDescent="0.2">
      <c r="A7" t="s">
        <v>146</v>
      </c>
      <c r="B7" s="4">
        <v>3</v>
      </c>
      <c r="D7" s="36" t="s">
        <v>147</v>
      </c>
      <c r="E7" s="4">
        <v>3</v>
      </c>
      <c r="G7" s="36" t="s">
        <v>148</v>
      </c>
      <c r="H7" s="4">
        <v>3</v>
      </c>
      <c r="J7" s="4" t="s">
        <v>15</v>
      </c>
      <c r="K7" s="36" t="s">
        <v>16</v>
      </c>
      <c r="L7" s="91" t="s">
        <v>140</v>
      </c>
      <c r="M7" s="4">
        <v>3</v>
      </c>
    </row>
    <row r="8" spans="1:14" x14ac:dyDescent="0.2">
      <c r="A8" t="s">
        <v>149</v>
      </c>
      <c r="B8" s="4">
        <v>4</v>
      </c>
      <c r="G8" s="36" t="s">
        <v>150</v>
      </c>
      <c r="H8" s="4">
        <v>4</v>
      </c>
      <c r="J8" s="42" t="s">
        <v>19</v>
      </c>
      <c r="K8" s="36" t="s">
        <v>151</v>
      </c>
      <c r="L8" s="91" t="s">
        <v>140</v>
      </c>
      <c r="M8" s="42" t="s">
        <v>20</v>
      </c>
    </row>
    <row r="9" spans="1:14" x14ac:dyDescent="0.2">
      <c r="A9" t="s">
        <v>152</v>
      </c>
      <c r="B9" s="4">
        <v>5</v>
      </c>
      <c r="G9" s="36" t="s">
        <v>153</v>
      </c>
      <c r="H9" s="4">
        <v>5</v>
      </c>
      <c r="J9" s="4" t="s">
        <v>21</v>
      </c>
      <c r="K9" s="36" t="s">
        <v>22</v>
      </c>
      <c r="L9" s="91" t="s">
        <v>140</v>
      </c>
      <c r="M9" s="4">
        <v>4</v>
      </c>
    </row>
    <row r="10" spans="1:14" x14ac:dyDescent="0.2">
      <c r="A10" t="s">
        <v>154</v>
      </c>
      <c r="B10" s="4">
        <v>6</v>
      </c>
      <c r="G10" s="36" t="s">
        <v>448</v>
      </c>
      <c r="H10" s="4">
        <v>6</v>
      </c>
      <c r="J10" s="42" t="s">
        <v>25</v>
      </c>
      <c r="K10" s="36" t="s">
        <v>26</v>
      </c>
      <c r="L10" s="91" t="s">
        <v>140</v>
      </c>
      <c r="M10" s="4">
        <v>5</v>
      </c>
      <c r="N10" s="36"/>
    </row>
    <row r="11" spans="1:14" x14ac:dyDescent="0.2">
      <c r="A11" t="s">
        <v>155</v>
      </c>
      <c r="B11" s="4">
        <v>7</v>
      </c>
      <c r="J11" s="42" t="s">
        <v>27</v>
      </c>
      <c r="K11" s="36" t="s">
        <v>28</v>
      </c>
      <c r="L11" s="91" t="s">
        <v>140</v>
      </c>
      <c r="M11" s="4" t="s">
        <v>156</v>
      </c>
      <c r="N11" s="36"/>
    </row>
    <row r="12" spans="1:14" x14ac:dyDescent="0.2">
      <c r="A12" t="s">
        <v>157</v>
      </c>
      <c r="B12" s="4">
        <v>8</v>
      </c>
      <c r="J12" s="4" t="s">
        <v>30</v>
      </c>
      <c r="K12" s="36" t="s">
        <v>31</v>
      </c>
      <c r="L12" s="91" t="s">
        <v>140</v>
      </c>
      <c r="M12" s="4">
        <v>7</v>
      </c>
      <c r="N12" s="36"/>
    </row>
    <row r="13" spans="1:14" x14ac:dyDescent="0.2">
      <c r="A13" t="s">
        <v>158</v>
      </c>
      <c r="B13" s="4">
        <v>9</v>
      </c>
      <c r="D13" s="13" t="s">
        <v>159</v>
      </c>
      <c r="F13" s="13" t="s">
        <v>160</v>
      </c>
      <c r="J13" s="4" t="s">
        <v>34</v>
      </c>
      <c r="K13" s="36" t="s">
        <v>35</v>
      </c>
      <c r="L13" s="91" t="s">
        <v>161</v>
      </c>
      <c r="M13" s="4">
        <v>8</v>
      </c>
    </row>
    <row r="14" spans="1:14" x14ac:dyDescent="0.2">
      <c r="A14" t="s">
        <v>162</v>
      </c>
      <c r="B14" s="4">
        <v>10</v>
      </c>
      <c r="D14" s="42" t="s">
        <v>163</v>
      </c>
      <c r="F14" s="4" t="s">
        <v>164</v>
      </c>
      <c r="G14" s="36"/>
      <c r="J14" s="4" t="s">
        <v>38</v>
      </c>
      <c r="K14" s="36" t="s">
        <v>39</v>
      </c>
      <c r="L14" s="91" t="s">
        <v>161</v>
      </c>
      <c r="M14" s="4">
        <v>9</v>
      </c>
      <c r="N14" t="s">
        <v>165</v>
      </c>
    </row>
    <row r="15" spans="1:14" x14ac:dyDescent="0.2">
      <c r="A15" t="s">
        <v>166</v>
      </c>
      <c r="B15" s="4">
        <v>11</v>
      </c>
      <c r="D15" s="42" t="s">
        <v>167</v>
      </c>
      <c r="F15" s="4" t="s">
        <v>168</v>
      </c>
      <c r="G15" s="36" t="s">
        <v>81</v>
      </c>
      <c r="J15" s="4" t="s">
        <v>40</v>
      </c>
      <c r="K15" s="36" t="s">
        <v>41</v>
      </c>
      <c r="L15" s="91" t="s">
        <v>161</v>
      </c>
      <c r="M15" s="4">
        <v>10</v>
      </c>
    </row>
    <row r="16" spans="1:14" x14ac:dyDescent="0.2">
      <c r="A16" t="s">
        <v>169</v>
      </c>
      <c r="B16" s="4">
        <v>12</v>
      </c>
      <c r="D16" s="42" t="s">
        <v>170</v>
      </c>
      <c r="F16" s="4" t="s">
        <v>171</v>
      </c>
      <c r="G16" s="36" t="s">
        <v>110</v>
      </c>
      <c r="J16" s="4" t="s">
        <v>44</v>
      </c>
      <c r="K16" s="36" t="s">
        <v>45</v>
      </c>
      <c r="L16" s="91" t="s">
        <v>161</v>
      </c>
      <c r="M16" s="4">
        <v>11</v>
      </c>
      <c r="N16" s="36" t="s">
        <v>172</v>
      </c>
    </row>
    <row r="17" spans="1:15" x14ac:dyDescent="0.2">
      <c r="A17" t="s">
        <v>173</v>
      </c>
      <c r="B17" s="4">
        <v>13</v>
      </c>
      <c r="D17" s="42" t="s">
        <v>174</v>
      </c>
      <c r="F17" s="4" t="s">
        <v>175</v>
      </c>
      <c r="G17" s="36" t="s">
        <v>176</v>
      </c>
      <c r="J17" s="4" t="s">
        <v>409</v>
      </c>
      <c r="K17" s="36" t="s">
        <v>410</v>
      </c>
      <c r="L17" s="91" t="s">
        <v>161</v>
      </c>
      <c r="M17" s="4"/>
      <c r="N17" s="36"/>
    </row>
    <row r="18" spans="1:15" x14ac:dyDescent="0.2">
      <c r="A18" t="s">
        <v>177</v>
      </c>
      <c r="B18" s="4">
        <v>14</v>
      </c>
      <c r="F18" s="4" t="s">
        <v>178</v>
      </c>
      <c r="G18" s="36" t="s">
        <v>179</v>
      </c>
      <c r="J18" s="4" t="s">
        <v>46</v>
      </c>
      <c r="K18" s="36" t="s">
        <v>47</v>
      </c>
      <c r="L18" s="91" t="s">
        <v>161</v>
      </c>
      <c r="M18" s="4"/>
      <c r="N18" s="36"/>
    </row>
    <row r="19" spans="1:15" x14ac:dyDescent="0.2">
      <c r="A19" t="s">
        <v>181</v>
      </c>
      <c r="B19" s="4">
        <v>15</v>
      </c>
      <c r="D19" s="42"/>
      <c r="J19" s="171" t="s">
        <v>48</v>
      </c>
      <c r="K19" s="169" t="s">
        <v>366</v>
      </c>
      <c r="L19" s="170" t="s">
        <v>140</v>
      </c>
      <c r="N19" s="36" t="s">
        <v>180</v>
      </c>
    </row>
    <row r="20" spans="1:15" x14ac:dyDescent="0.2">
      <c r="A20" t="s">
        <v>182</v>
      </c>
      <c r="B20" s="4">
        <v>16</v>
      </c>
      <c r="J20" s="165" t="s">
        <v>50</v>
      </c>
      <c r="K20" s="166" t="s">
        <v>365</v>
      </c>
      <c r="L20" s="167" t="s">
        <v>140</v>
      </c>
      <c r="N20" s="36"/>
    </row>
    <row r="21" spans="1:15" x14ac:dyDescent="0.2">
      <c r="A21" t="s">
        <v>183</v>
      </c>
      <c r="B21" s="4">
        <v>17</v>
      </c>
      <c r="J21" s="171" t="s">
        <v>52</v>
      </c>
      <c r="K21" s="169" t="s">
        <v>53</v>
      </c>
      <c r="L21" s="170" t="s">
        <v>140</v>
      </c>
      <c r="N21" s="36"/>
    </row>
    <row r="22" spans="1:15" x14ac:dyDescent="0.2">
      <c r="A22" t="s">
        <v>185</v>
      </c>
      <c r="B22" s="4">
        <v>18</v>
      </c>
      <c r="J22" s="42" t="s">
        <v>54</v>
      </c>
      <c r="K22" s="36" t="s">
        <v>55</v>
      </c>
      <c r="L22" s="91" t="s">
        <v>161</v>
      </c>
      <c r="M22" s="42" t="s">
        <v>184</v>
      </c>
      <c r="N22" s="36"/>
    </row>
    <row r="23" spans="1:15" x14ac:dyDescent="0.2">
      <c r="A23" t="s">
        <v>188</v>
      </c>
      <c r="B23" s="4">
        <v>19</v>
      </c>
      <c r="J23" s="165" t="s">
        <v>186</v>
      </c>
      <c r="K23" s="166" t="s">
        <v>187</v>
      </c>
      <c r="L23" s="167" t="s">
        <v>140</v>
      </c>
      <c r="M23" s="42" t="s">
        <v>56</v>
      </c>
    </row>
    <row r="24" spans="1:15" x14ac:dyDescent="0.2">
      <c r="A24" t="s">
        <v>191</v>
      </c>
      <c r="B24" s="4">
        <v>20</v>
      </c>
      <c r="J24" s="165" t="s">
        <v>189</v>
      </c>
      <c r="K24" s="166" t="s">
        <v>190</v>
      </c>
      <c r="L24" s="167" t="s">
        <v>140</v>
      </c>
      <c r="M24" s="42" t="s">
        <v>57</v>
      </c>
    </row>
    <row r="25" spans="1:15" x14ac:dyDescent="0.2">
      <c r="A25" t="s">
        <v>192</v>
      </c>
      <c r="B25" s="4">
        <v>21</v>
      </c>
      <c r="J25" s="165" t="s">
        <v>367</v>
      </c>
      <c r="K25" s="166" t="s">
        <v>368</v>
      </c>
      <c r="L25" s="167" t="s">
        <v>140</v>
      </c>
      <c r="O25" s="36"/>
    </row>
    <row r="26" spans="1:15" x14ac:dyDescent="0.2">
      <c r="A26" t="s">
        <v>193</v>
      </c>
      <c r="B26" s="4">
        <v>22</v>
      </c>
      <c r="J26" s="4" t="s">
        <v>58</v>
      </c>
      <c r="K26" s="36" t="s">
        <v>59</v>
      </c>
      <c r="L26" s="91" t="s">
        <v>140</v>
      </c>
      <c r="O26" s="36"/>
    </row>
    <row r="27" spans="1:15" x14ac:dyDescent="0.2">
      <c r="A27" t="s">
        <v>194</v>
      </c>
      <c r="B27" s="4">
        <v>23</v>
      </c>
      <c r="J27" s="4" t="s">
        <v>60</v>
      </c>
      <c r="K27" s="36" t="s">
        <v>61</v>
      </c>
      <c r="L27" s="91" t="s">
        <v>140</v>
      </c>
    </row>
    <row r="28" spans="1:15" x14ac:dyDescent="0.2">
      <c r="A28" t="s">
        <v>195</v>
      </c>
      <c r="B28" s="4">
        <v>24</v>
      </c>
      <c r="J28" s="4" t="s">
        <v>62</v>
      </c>
      <c r="K28" s="36" t="s">
        <v>63</v>
      </c>
      <c r="L28" s="91" t="s">
        <v>140</v>
      </c>
      <c r="M28" s="42"/>
    </row>
    <row r="29" spans="1:15" x14ac:dyDescent="0.2">
      <c r="A29" t="s">
        <v>196</v>
      </c>
      <c r="B29" s="4">
        <v>25</v>
      </c>
      <c r="J29" s="4" t="s">
        <v>64</v>
      </c>
      <c r="K29" s="36" t="s">
        <v>65</v>
      </c>
      <c r="L29" s="91" t="s">
        <v>140</v>
      </c>
      <c r="M29" s="91" t="s">
        <v>375</v>
      </c>
    </row>
    <row r="30" spans="1:15" x14ac:dyDescent="0.2">
      <c r="A30" t="s">
        <v>199</v>
      </c>
      <c r="B30" s="4">
        <v>26</v>
      </c>
      <c r="J30" s="42" t="s">
        <v>66</v>
      </c>
      <c r="K30" s="36" t="s">
        <v>67</v>
      </c>
      <c r="L30" s="91" t="s">
        <v>140</v>
      </c>
      <c r="M30" s="42"/>
    </row>
    <row r="31" spans="1:15" x14ac:dyDescent="0.2">
      <c r="A31" t="s">
        <v>202</v>
      </c>
      <c r="B31" s="4">
        <v>27</v>
      </c>
      <c r="J31" s="42" t="s">
        <v>197</v>
      </c>
      <c r="K31" s="36" t="s">
        <v>198</v>
      </c>
      <c r="L31" s="91" t="s">
        <v>140</v>
      </c>
      <c r="N31" s="37"/>
      <c r="O31" s="36"/>
    </row>
    <row r="32" spans="1:15" x14ac:dyDescent="0.2">
      <c r="A32" t="s">
        <v>205</v>
      </c>
      <c r="B32" s="4">
        <v>28</v>
      </c>
      <c r="J32" s="159" t="s">
        <v>200</v>
      </c>
      <c r="K32" s="160" t="s">
        <v>201</v>
      </c>
      <c r="L32" s="161" t="s">
        <v>140</v>
      </c>
      <c r="M32" s="4"/>
      <c r="N32" s="37"/>
    </row>
    <row r="33" spans="1:15" x14ac:dyDescent="0.2">
      <c r="A33" t="s">
        <v>208</v>
      </c>
      <c r="B33" s="4">
        <v>98</v>
      </c>
      <c r="J33" s="168" t="s">
        <v>203</v>
      </c>
      <c r="K33" s="169" t="s">
        <v>204</v>
      </c>
      <c r="L33" s="170" t="s">
        <v>140</v>
      </c>
      <c r="O33" s="36"/>
    </row>
    <row r="34" spans="1:15" x14ac:dyDescent="0.2">
      <c r="A34" s="36"/>
      <c r="B34" s="4"/>
      <c r="J34" s="168" t="s">
        <v>206</v>
      </c>
      <c r="K34" s="169" t="s">
        <v>207</v>
      </c>
      <c r="L34" s="170" t="s">
        <v>140</v>
      </c>
    </row>
    <row r="35" spans="1:15" x14ac:dyDescent="0.2">
      <c r="J35" s="168" t="s">
        <v>209</v>
      </c>
      <c r="K35" s="169" t="s">
        <v>210</v>
      </c>
      <c r="L35" s="170" t="s">
        <v>140</v>
      </c>
    </row>
    <row r="36" spans="1:15" x14ac:dyDescent="0.2">
      <c r="J36" s="171" t="s">
        <v>211</v>
      </c>
      <c r="K36" s="169" t="s">
        <v>212</v>
      </c>
      <c r="L36" s="170" t="s">
        <v>140</v>
      </c>
    </row>
    <row r="37" spans="1:15" x14ac:dyDescent="0.2">
      <c r="J37" s="171" t="s">
        <v>213</v>
      </c>
      <c r="K37" s="169" t="s">
        <v>214</v>
      </c>
      <c r="L37" s="170" t="s">
        <v>140</v>
      </c>
    </row>
    <row r="38" spans="1:15" x14ac:dyDescent="0.2">
      <c r="J38" s="171" t="s">
        <v>215</v>
      </c>
      <c r="K38" s="169" t="s">
        <v>216</v>
      </c>
      <c r="L38" s="170" t="s">
        <v>140</v>
      </c>
    </row>
    <row r="39" spans="1:15" x14ac:dyDescent="0.2">
      <c r="J39" s="162" t="s">
        <v>217</v>
      </c>
      <c r="K39" s="163" t="s">
        <v>218</v>
      </c>
      <c r="L39" s="164" t="s">
        <v>140</v>
      </c>
      <c r="M39" s="4"/>
    </row>
    <row r="40" spans="1:15" x14ac:dyDescent="0.2">
      <c r="J40" s="162" t="s">
        <v>219</v>
      </c>
      <c r="K40" s="163" t="s">
        <v>220</v>
      </c>
      <c r="L40" s="164" t="s">
        <v>140</v>
      </c>
      <c r="M40" s="4"/>
      <c r="N40" s="37"/>
    </row>
    <row r="41" spans="1:15" x14ac:dyDescent="0.2">
      <c r="J41" s="162" t="s">
        <v>221</v>
      </c>
      <c r="K41" s="163" t="s">
        <v>222</v>
      </c>
      <c r="L41" s="164" t="s">
        <v>140</v>
      </c>
      <c r="M41" s="4"/>
      <c r="N41" s="37"/>
    </row>
    <row r="42" spans="1:15" x14ac:dyDescent="0.2">
      <c r="J42" s="162" t="s">
        <v>223</v>
      </c>
      <c r="K42" s="163" t="s">
        <v>224</v>
      </c>
      <c r="L42" s="164" t="s">
        <v>140</v>
      </c>
      <c r="M42" s="4"/>
      <c r="N42" s="37"/>
    </row>
    <row r="43" spans="1:15" x14ac:dyDescent="0.2">
      <c r="J43" s="159" t="s">
        <v>225</v>
      </c>
      <c r="K43" s="160" t="s">
        <v>226</v>
      </c>
      <c r="L43" s="161" t="s">
        <v>140</v>
      </c>
      <c r="M43" s="4"/>
      <c r="N43" s="37"/>
    </row>
    <row r="44" spans="1:15" x14ac:dyDescent="0.2">
      <c r="J44" s="159" t="s">
        <v>227</v>
      </c>
      <c r="K44" s="160" t="s">
        <v>228</v>
      </c>
      <c r="L44" s="161" t="s">
        <v>140</v>
      </c>
      <c r="N44" s="37"/>
    </row>
    <row r="45" spans="1:15" x14ac:dyDescent="0.2">
      <c r="J45" s="159" t="s">
        <v>229</v>
      </c>
      <c r="K45" s="160" t="s">
        <v>230</v>
      </c>
      <c r="L45" s="161" t="s">
        <v>140</v>
      </c>
    </row>
    <row r="46" spans="1:15" x14ac:dyDescent="0.2">
      <c r="J46" s="159" t="s">
        <v>231</v>
      </c>
      <c r="K46" s="160" t="s">
        <v>232</v>
      </c>
      <c r="L46" s="161" t="s">
        <v>140</v>
      </c>
      <c r="N46" s="37"/>
    </row>
    <row r="47" spans="1:15" x14ac:dyDescent="0.2">
      <c r="J47" s="159" t="s">
        <v>392</v>
      </c>
      <c r="K47" s="160" t="s">
        <v>393</v>
      </c>
      <c r="L47" s="161" t="s">
        <v>395</v>
      </c>
    </row>
    <row r="48" spans="1:15" x14ac:dyDescent="0.2">
      <c r="J48" s="159" t="s">
        <v>396</v>
      </c>
      <c r="K48" s="160" t="s">
        <v>394</v>
      </c>
      <c r="L48" s="161" t="s">
        <v>395</v>
      </c>
    </row>
    <row r="49" spans="10:12" x14ac:dyDescent="0.2">
      <c r="J49" s="159" t="s">
        <v>397</v>
      </c>
      <c r="K49" s="160" t="s">
        <v>394</v>
      </c>
      <c r="L49" s="161" t="s">
        <v>395</v>
      </c>
    </row>
    <row r="50" spans="10:12" x14ac:dyDescent="0.2">
      <c r="J50" s="159" t="s">
        <v>398</v>
      </c>
      <c r="K50" s="160" t="s">
        <v>400</v>
      </c>
      <c r="L50" s="161" t="s">
        <v>395</v>
      </c>
    </row>
    <row r="51" spans="10:12" x14ac:dyDescent="0.2">
      <c r="J51" s="159" t="s">
        <v>399</v>
      </c>
      <c r="K51" s="160" t="s">
        <v>394</v>
      </c>
      <c r="L51" s="161" t="s">
        <v>395</v>
      </c>
    </row>
    <row r="52" spans="10:12" x14ac:dyDescent="0.2">
      <c r="K52" s="36"/>
      <c r="L52" s="36"/>
    </row>
    <row r="53" spans="10:12" x14ac:dyDescent="0.2">
      <c r="J53" s="45" t="s">
        <v>233</v>
      </c>
      <c r="K53" s="36"/>
      <c r="L53" s="36"/>
    </row>
    <row r="54" spans="10:12" x14ac:dyDescent="0.2">
      <c r="J54" s="45" t="s">
        <v>234</v>
      </c>
      <c r="K54" s="36"/>
      <c r="L54" s="36"/>
    </row>
    <row r="55" spans="10:12" x14ac:dyDescent="0.2">
      <c r="J55" s="45" t="s">
        <v>235</v>
      </c>
      <c r="K55" s="36"/>
      <c r="L55" s="36"/>
    </row>
    <row r="56" spans="10:12" x14ac:dyDescent="0.2">
      <c r="K56" s="36"/>
      <c r="L56" s="36"/>
    </row>
    <row r="57" spans="10:12" x14ac:dyDescent="0.2">
      <c r="K57" s="36"/>
      <c r="L57" s="36"/>
    </row>
    <row r="62" spans="10:12" x14ac:dyDescent="0.2">
      <c r="K62" s="36"/>
      <c r="L62" s="36"/>
    </row>
    <row r="63" spans="10:12" x14ac:dyDescent="0.2">
      <c r="K63" s="36"/>
      <c r="L63" s="36"/>
    </row>
  </sheetData>
  <phoneticPr fontId="1" type="noConversion"/>
  <pageMargins left="0.75" right="0.75" top="1" bottom="1" header="0.5" footer="0.5"/>
  <pageSetup orientation="portrait"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3148"/>
  <sheetViews>
    <sheetView zoomScaleNormal="100" workbookViewId="0">
      <selection activeCell="I39" sqref="I39"/>
    </sheetView>
  </sheetViews>
  <sheetFormatPr defaultRowHeight="12.75" x14ac:dyDescent="0.2"/>
  <cols>
    <col min="1" max="1" width="10.140625" style="4" customWidth="1"/>
    <col min="2" max="2" width="11.28515625" style="4" customWidth="1"/>
    <col min="3" max="3" width="10.42578125" style="4" customWidth="1"/>
    <col min="4" max="4" width="10.28515625" style="4" customWidth="1"/>
    <col min="5" max="5" width="14.28515625" style="4" customWidth="1"/>
    <col min="6" max="6" width="19.7109375" style="4" customWidth="1"/>
    <col min="7" max="7" width="12" style="76" customWidth="1"/>
    <col min="8" max="8" width="10.140625" style="4" customWidth="1"/>
    <col min="9" max="9" width="35.7109375" customWidth="1"/>
    <col min="10" max="10" width="19" customWidth="1"/>
    <col min="11" max="11" width="9.5703125" style="4" customWidth="1"/>
    <col min="12" max="12" width="16.28515625" customWidth="1"/>
    <col min="13" max="13" width="13.42578125" style="4" customWidth="1"/>
    <col min="14" max="14" width="11.140625" customWidth="1"/>
    <col min="15" max="16" width="11.42578125" style="4" hidden="1" customWidth="1"/>
    <col min="17" max="17" width="0.28515625" style="4" hidden="1" customWidth="1"/>
    <col min="18" max="18" width="11.42578125" customWidth="1"/>
    <col min="19" max="19" width="9.85546875" style="4" customWidth="1"/>
    <col min="20" max="20" width="10.5703125" customWidth="1"/>
    <col min="21" max="21" width="11.85546875" customWidth="1"/>
    <col min="22" max="22" width="44.140625" customWidth="1"/>
  </cols>
  <sheetData>
    <row r="1" spans="1:23" ht="15.75" x14ac:dyDescent="0.25">
      <c r="A1" s="28" t="s">
        <v>236</v>
      </c>
      <c r="B1" s="7"/>
      <c r="C1" s="7"/>
      <c r="D1" s="7"/>
      <c r="E1" s="7"/>
      <c r="F1" s="28" t="s">
        <v>236</v>
      </c>
      <c r="H1" s="7"/>
      <c r="T1" s="40" t="s">
        <v>237</v>
      </c>
      <c r="U1" s="41">
        <v>44603</v>
      </c>
      <c r="V1" t="s">
        <v>238</v>
      </c>
    </row>
    <row r="2" spans="1:23" x14ac:dyDescent="0.2">
      <c r="A2" s="38" t="s">
        <v>239</v>
      </c>
      <c r="B2" s="39"/>
      <c r="C2" s="7"/>
      <c r="D2" s="7"/>
      <c r="E2" s="7"/>
      <c r="F2" s="38" t="s">
        <v>240</v>
      </c>
      <c r="H2" s="7"/>
    </row>
    <row r="3" spans="1:23" x14ac:dyDescent="0.2">
      <c r="A3" s="6"/>
      <c r="B3" s="7"/>
      <c r="C3" s="7"/>
      <c r="D3" s="7"/>
      <c r="E3" s="7"/>
      <c r="F3" s="7"/>
      <c r="H3" s="7"/>
      <c r="R3" s="57" t="s">
        <v>241</v>
      </c>
      <c r="S3" s="77"/>
    </row>
    <row r="4" spans="1:23" ht="13.5" thickBot="1" x14ac:dyDescent="0.25">
      <c r="A4" s="58" t="s">
        <v>242</v>
      </c>
      <c r="B4" s="58" t="s">
        <v>243</v>
      </c>
      <c r="C4" s="58" t="s">
        <v>244</v>
      </c>
      <c r="D4" s="58" t="s">
        <v>245</v>
      </c>
      <c r="E4" s="58" t="s">
        <v>246</v>
      </c>
      <c r="F4" s="69" t="s">
        <v>247</v>
      </c>
      <c r="G4" s="73" t="s">
        <v>248</v>
      </c>
      <c r="H4" s="58" t="s">
        <v>0</v>
      </c>
      <c r="I4" s="59" t="s">
        <v>1</v>
      </c>
      <c r="J4" s="59" t="s">
        <v>130</v>
      </c>
      <c r="K4" s="58" t="s">
        <v>249</v>
      </c>
      <c r="L4" s="59" t="s">
        <v>124</v>
      </c>
      <c r="M4" s="58" t="s">
        <v>126</v>
      </c>
      <c r="N4" s="59" t="s">
        <v>128</v>
      </c>
      <c r="O4" s="58" t="s">
        <v>250</v>
      </c>
      <c r="P4" s="58" t="s">
        <v>251</v>
      </c>
      <c r="Q4" s="58" t="s">
        <v>252</v>
      </c>
      <c r="R4" s="60" t="s">
        <v>253</v>
      </c>
      <c r="S4" s="58" t="s">
        <v>160</v>
      </c>
      <c r="T4" s="58" t="s">
        <v>159</v>
      </c>
      <c r="U4" s="58" t="s">
        <v>254</v>
      </c>
      <c r="V4" s="59" t="s">
        <v>74</v>
      </c>
      <c r="W4" s="58"/>
    </row>
    <row r="5" spans="1:23" x14ac:dyDescent="0.2">
      <c r="A5" s="46">
        <f t="shared" ref="A5:A68" si="0">WEEKNUM(F5)</f>
        <v>17</v>
      </c>
      <c r="B5" s="47">
        <f t="shared" ref="B5:B68" si="1">YEAR(F5)</f>
        <v>2019</v>
      </c>
      <c r="C5" s="47">
        <f t="shared" ref="C5:C68" si="2">MONTH(F5)</f>
        <v>4</v>
      </c>
      <c r="D5" s="47" t="str">
        <f t="shared" ref="D5:D68" si="3">TEXT(F5,"mmm")</f>
        <v>Apr</v>
      </c>
      <c r="E5" s="47">
        <f t="shared" ref="E5:E68" si="4">DAY(F5)</f>
        <v>23</v>
      </c>
      <c r="F5" s="89">
        <v>43578</v>
      </c>
      <c r="G5" s="74">
        <v>0.60416666666666663</v>
      </c>
      <c r="H5" s="49" t="s">
        <v>15</v>
      </c>
      <c r="I5" s="56" t="str">
        <f t="shared" ref="I5:I68" si="5">VLOOKUP(H5,SiteCodes,2,FALSE)</f>
        <v>Pacheedah Shores Boat Ramp</v>
      </c>
      <c r="J5" s="56" t="str">
        <f t="shared" ref="J5:J68" si="6">VLOOKUP(H5,SiteCodes,3,FALSE)</f>
        <v>Gordon Estuary</v>
      </c>
      <c r="K5" s="50">
        <v>1</v>
      </c>
      <c r="L5" s="51" t="s">
        <v>146</v>
      </c>
      <c r="M5" s="53" t="s">
        <v>138</v>
      </c>
      <c r="N5" s="51" t="s">
        <v>144</v>
      </c>
      <c r="O5" s="47">
        <f>VLOOKUP(L5,SpeciesCodes,2,FALSE)</f>
        <v>3</v>
      </c>
      <c r="P5" s="47">
        <f t="shared" ref="P5:P68" si="7">VLOOKUP(M5,OrigCodes,2,FALSE)</f>
        <v>1</v>
      </c>
      <c r="Q5" s="47">
        <f t="shared" ref="Q5:Q68" si="8">VLOOKUP(N5,StgCodes,2,FALSE)</f>
        <v>2</v>
      </c>
      <c r="R5" s="52">
        <v>3</v>
      </c>
      <c r="S5" s="50" t="s">
        <v>168</v>
      </c>
      <c r="T5" s="53" t="s">
        <v>163</v>
      </c>
      <c r="U5" s="52"/>
      <c r="V5" s="52" t="s">
        <v>255</v>
      </c>
      <c r="W5" s="51"/>
    </row>
    <row r="6" spans="1:23" x14ac:dyDescent="0.2">
      <c r="A6" s="79">
        <f t="shared" si="0"/>
        <v>17</v>
      </c>
      <c r="B6" s="47">
        <f t="shared" si="1"/>
        <v>2019</v>
      </c>
      <c r="C6" s="47">
        <f t="shared" si="2"/>
        <v>4</v>
      </c>
      <c r="D6" s="47" t="str">
        <f t="shared" si="3"/>
        <v>Apr</v>
      </c>
      <c r="E6" s="47">
        <f t="shared" si="4"/>
        <v>23</v>
      </c>
      <c r="F6" s="89">
        <v>43578</v>
      </c>
      <c r="G6" s="74">
        <v>0.60416666666666663</v>
      </c>
      <c r="H6" s="49" t="s">
        <v>15</v>
      </c>
      <c r="I6" s="56" t="str">
        <f t="shared" si="5"/>
        <v>Pacheedah Shores Boat Ramp</v>
      </c>
      <c r="J6" s="56" t="str">
        <f t="shared" si="6"/>
        <v>Gordon Estuary</v>
      </c>
      <c r="K6" s="50">
        <v>1</v>
      </c>
      <c r="L6" s="51" t="s">
        <v>142</v>
      </c>
      <c r="M6" s="53" t="s">
        <v>138</v>
      </c>
      <c r="N6" s="51" t="s">
        <v>144</v>
      </c>
      <c r="O6" s="47">
        <f t="shared" ref="O6:O37" si="9">VLOOKUP(L6,SpeciesCodes,2,FALSE)</f>
        <v>2</v>
      </c>
      <c r="P6" s="47">
        <f t="shared" si="7"/>
        <v>1</v>
      </c>
      <c r="Q6" s="47">
        <f t="shared" si="8"/>
        <v>2</v>
      </c>
      <c r="R6" s="52">
        <v>44</v>
      </c>
      <c r="S6" s="50" t="s">
        <v>168</v>
      </c>
      <c r="T6" s="53" t="s">
        <v>163</v>
      </c>
      <c r="U6" s="52"/>
      <c r="V6" s="52"/>
      <c r="W6" s="51"/>
    </row>
    <row r="7" spans="1:23" x14ac:dyDescent="0.2">
      <c r="A7" s="79">
        <f t="shared" si="0"/>
        <v>17</v>
      </c>
      <c r="B7" s="47">
        <f t="shared" si="1"/>
        <v>2019</v>
      </c>
      <c r="C7" s="47">
        <f t="shared" si="2"/>
        <v>4</v>
      </c>
      <c r="D7" s="47" t="str">
        <f t="shared" si="3"/>
        <v>Apr</v>
      </c>
      <c r="E7" s="47">
        <f t="shared" si="4"/>
        <v>23</v>
      </c>
      <c r="F7" s="89">
        <v>43578</v>
      </c>
      <c r="G7" s="74">
        <v>0.60416666666666663</v>
      </c>
      <c r="H7" s="49" t="s">
        <v>15</v>
      </c>
      <c r="I7" s="56" t="str">
        <f t="shared" si="5"/>
        <v>Pacheedah Shores Boat Ramp</v>
      </c>
      <c r="J7" s="56" t="str">
        <f t="shared" si="6"/>
        <v>Gordon Estuary</v>
      </c>
      <c r="K7" s="49">
        <v>1</v>
      </c>
      <c r="L7" s="51" t="s">
        <v>157</v>
      </c>
      <c r="M7" s="53" t="s">
        <v>138</v>
      </c>
      <c r="N7" s="52" t="s">
        <v>153</v>
      </c>
      <c r="O7" s="47">
        <f t="shared" si="9"/>
        <v>8</v>
      </c>
      <c r="P7" s="47">
        <f t="shared" si="7"/>
        <v>1</v>
      </c>
      <c r="Q7" s="47">
        <f t="shared" si="8"/>
        <v>5</v>
      </c>
      <c r="R7" s="54">
        <v>44</v>
      </c>
      <c r="S7" s="50" t="s">
        <v>168</v>
      </c>
      <c r="T7" s="53" t="s">
        <v>163</v>
      </c>
      <c r="U7" s="51"/>
      <c r="V7" s="51"/>
      <c r="W7" s="51"/>
    </row>
    <row r="8" spans="1:23" x14ac:dyDescent="0.2">
      <c r="A8" s="79">
        <f t="shared" si="0"/>
        <v>17</v>
      </c>
      <c r="B8" s="47">
        <f t="shared" si="1"/>
        <v>2019</v>
      </c>
      <c r="C8" s="47">
        <f t="shared" si="2"/>
        <v>4</v>
      </c>
      <c r="D8" s="47" t="str">
        <f t="shared" si="3"/>
        <v>Apr</v>
      </c>
      <c r="E8" s="47">
        <f t="shared" si="4"/>
        <v>23</v>
      </c>
      <c r="F8" s="89">
        <v>43578</v>
      </c>
      <c r="G8" s="74">
        <v>0.60416666666666663</v>
      </c>
      <c r="H8" s="49" t="s">
        <v>15</v>
      </c>
      <c r="I8" s="56" t="str">
        <f t="shared" si="5"/>
        <v>Pacheedah Shores Boat Ramp</v>
      </c>
      <c r="J8" s="56" t="str">
        <f t="shared" si="6"/>
        <v>Gordon Estuary</v>
      </c>
      <c r="K8" s="49">
        <v>1</v>
      </c>
      <c r="L8" s="51" t="s">
        <v>158</v>
      </c>
      <c r="M8" s="53" t="s">
        <v>138</v>
      </c>
      <c r="N8" s="51" t="s">
        <v>153</v>
      </c>
      <c r="O8" s="47">
        <f t="shared" si="9"/>
        <v>9</v>
      </c>
      <c r="P8" s="47">
        <f t="shared" si="7"/>
        <v>1</v>
      </c>
      <c r="Q8" s="47">
        <f t="shared" si="8"/>
        <v>5</v>
      </c>
      <c r="R8" s="54">
        <v>3</v>
      </c>
      <c r="S8" s="50" t="s">
        <v>168</v>
      </c>
      <c r="T8" s="53" t="s">
        <v>163</v>
      </c>
      <c r="U8" s="51"/>
      <c r="V8" s="51"/>
      <c r="W8" s="51"/>
    </row>
    <row r="9" spans="1:23" x14ac:dyDescent="0.2">
      <c r="A9" s="79">
        <f t="shared" si="0"/>
        <v>17</v>
      </c>
      <c r="B9" s="47">
        <f t="shared" si="1"/>
        <v>2019</v>
      </c>
      <c r="C9" s="47">
        <f t="shared" si="2"/>
        <v>4</v>
      </c>
      <c r="D9" s="47" t="str">
        <f t="shared" si="3"/>
        <v>Apr</v>
      </c>
      <c r="E9" s="47">
        <f t="shared" si="4"/>
        <v>23</v>
      </c>
      <c r="F9" s="89">
        <v>43578</v>
      </c>
      <c r="G9" s="74">
        <v>0.60416666666666663</v>
      </c>
      <c r="H9" s="49" t="s">
        <v>15</v>
      </c>
      <c r="I9" s="56" t="str">
        <f t="shared" si="5"/>
        <v>Pacheedah Shores Boat Ramp</v>
      </c>
      <c r="J9" s="56" t="str">
        <f t="shared" si="6"/>
        <v>Gordon Estuary</v>
      </c>
      <c r="K9" s="49">
        <v>1</v>
      </c>
      <c r="L9" s="51" t="s">
        <v>185</v>
      </c>
      <c r="M9" s="53" t="s">
        <v>138</v>
      </c>
      <c r="N9" s="51" t="s">
        <v>150</v>
      </c>
      <c r="O9" s="47">
        <f t="shared" si="9"/>
        <v>18</v>
      </c>
      <c r="P9" s="47">
        <f t="shared" si="7"/>
        <v>1</v>
      </c>
      <c r="Q9" s="47">
        <f t="shared" si="8"/>
        <v>4</v>
      </c>
      <c r="R9" s="54">
        <v>4</v>
      </c>
      <c r="S9" s="50" t="s">
        <v>168</v>
      </c>
      <c r="T9" s="53" t="s">
        <v>163</v>
      </c>
      <c r="U9" s="51"/>
      <c r="V9" s="51"/>
      <c r="W9" s="51"/>
    </row>
    <row r="10" spans="1:23" x14ac:dyDescent="0.2">
      <c r="A10" s="79">
        <f t="shared" si="0"/>
        <v>17</v>
      </c>
      <c r="B10" s="47">
        <f t="shared" si="1"/>
        <v>2019</v>
      </c>
      <c r="C10" s="47">
        <f t="shared" si="2"/>
        <v>4</v>
      </c>
      <c r="D10" s="47" t="str">
        <f t="shared" si="3"/>
        <v>Apr</v>
      </c>
      <c r="E10" s="47">
        <f t="shared" si="4"/>
        <v>23</v>
      </c>
      <c r="F10" s="89">
        <v>43578</v>
      </c>
      <c r="G10" s="74">
        <v>0.60416666666666663</v>
      </c>
      <c r="H10" s="49" t="s">
        <v>15</v>
      </c>
      <c r="I10" s="56" t="str">
        <f t="shared" si="5"/>
        <v>Pacheedah Shores Boat Ramp</v>
      </c>
      <c r="J10" s="56" t="str">
        <f t="shared" si="6"/>
        <v>Gordon Estuary</v>
      </c>
      <c r="K10" s="49">
        <v>1</v>
      </c>
      <c r="L10" s="51" t="s">
        <v>181</v>
      </c>
      <c r="M10" s="53" t="s">
        <v>138</v>
      </c>
      <c r="N10" s="51" t="s">
        <v>150</v>
      </c>
      <c r="O10" s="47">
        <f t="shared" si="9"/>
        <v>15</v>
      </c>
      <c r="P10" s="47">
        <f t="shared" si="7"/>
        <v>1</v>
      </c>
      <c r="Q10" s="47">
        <f t="shared" si="8"/>
        <v>4</v>
      </c>
      <c r="R10" s="54">
        <v>10</v>
      </c>
      <c r="S10" s="50" t="s">
        <v>168</v>
      </c>
      <c r="T10" s="53" t="s">
        <v>163</v>
      </c>
      <c r="U10" s="51"/>
      <c r="V10" s="51"/>
      <c r="W10" s="51"/>
    </row>
    <row r="11" spans="1:23" x14ac:dyDescent="0.2">
      <c r="A11" s="79">
        <f t="shared" si="0"/>
        <v>17</v>
      </c>
      <c r="B11" s="47">
        <f t="shared" si="1"/>
        <v>2019</v>
      </c>
      <c r="C11" s="47">
        <f t="shared" si="2"/>
        <v>4</v>
      </c>
      <c r="D11" s="47" t="str">
        <f t="shared" si="3"/>
        <v>Apr</v>
      </c>
      <c r="E11" s="47">
        <f t="shared" si="4"/>
        <v>23</v>
      </c>
      <c r="F11" s="89">
        <v>43578</v>
      </c>
      <c r="G11" s="74">
        <v>0.60416666666666663</v>
      </c>
      <c r="H11" s="49" t="s">
        <v>15</v>
      </c>
      <c r="I11" s="56" t="str">
        <f t="shared" si="5"/>
        <v>Pacheedah Shores Boat Ramp</v>
      </c>
      <c r="J11" s="56" t="str">
        <f t="shared" si="6"/>
        <v>Gordon Estuary</v>
      </c>
      <c r="K11" s="49">
        <v>1</v>
      </c>
      <c r="L11" s="51" t="s">
        <v>166</v>
      </c>
      <c r="M11" s="53" t="s">
        <v>138</v>
      </c>
      <c r="N11" s="51" t="s">
        <v>150</v>
      </c>
      <c r="O11" s="47">
        <f t="shared" si="9"/>
        <v>11</v>
      </c>
      <c r="P11" s="47">
        <f t="shared" si="7"/>
        <v>1</v>
      </c>
      <c r="Q11" s="47">
        <f t="shared" si="8"/>
        <v>4</v>
      </c>
      <c r="R11" s="54">
        <v>10</v>
      </c>
      <c r="S11" s="50" t="s">
        <v>168</v>
      </c>
      <c r="T11" s="53" t="s">
        <v>163</v>
      </c>
      <c r="U11" s="51"/>
      <c r="V11" s="51"/>
      <c r="W11" s="51"/>
    </row>
    <row r="12" spans="1:23" x14ac:dyDescent="0.2">
      <c r="A12" s="79">
        <f t="shared" si="0"/>
        <v>17</v>
      </c>
      <c r="B12" s="47">
        <f t="shared" si="1"/>
        <v>2019</v>
      </c>
      <c r="C12" s="47">
        <f t="shared" si="2"/>
        <v>4</v>
      </c>
      <c r="D12" s="47" t="str">
        <f t="shared" si="3"/>
        <v>Apr</v>
      </c>
      <c r="E12" s="47">
        <f t="shared" si="4"/>
        <v>23</v>
      </c>
      <c r="F12" s="89">
        <v>43578</v>
      </c>
      <c r="G12" s="74">
        <v>0.60416666666666663</v>
      </c>
      <c r="H12" s="49" t="s">
        <v>15</v>
      </c>
      <c r="I12" s="56" t="str">
        <f t="shared" si="5"/>
        <v>Pacheedah Shores Boat Ramp</v>
      </c>
      <c r="J12" s="56" t="str">
        <f t="shared" si="6"/>
        <v>Gordon Estuary</v>
      </c>
      <c r="K12" s="49">
        <v>1</v>
      </c>
      <c r="L12" s="51" t="s">
        <v>182</v>
      </c>
      <c r="M12" s="53" t="s">
        <v>138</v>
      </c>
      <c r="N12" s="51" t="s">
        <v>150</v>
      </c>
      <c r="O12" s="47">
        <f t="shared" si="9"/>
        <v>16</v>
      </c>
      <c r="P12" s="47">
        <f t="shared" si="7"/>
        <v>1</v>
      </c>
      <c r="Q12" s="47">
        <f t="shared" si="8"/>
        <v>4</v>
      </c>
      <c r="R12" s="54">
        <v>3</v>
      </c>
      <c r="S12" s="50" t="s">
        <v>168</v>
      </c>
      <c r="T12" s="53" t="s">
        <v>163</v>
      </c>
      <c r="U12" s="51"/>
      <c r="V12" s="51"/>
      <c r="W12" s="51"/>
    </row>
    <row r="13" spans="1:23" x14ac:dyDescent="0.2">
      <c r="A13" s="79">
        <f t="shared" si="0"/>
        <v>17</v>
      </c>
      <c r="B13" s="47">
        <f t="shared" si="1"/>
        <v>2019</v>
      </c>
      <c r="C13" s="47">
        <f t="shared" si="2"/>
        <v>4</v>
      </c>
      <c r="D13" s="47" t="str">
        <f t="shared" si="3"/>
        <v>Apr</v>
      </c>
      <c r="E13" s="47">
        <f t="shared" si="4"/>
        <v>23</v>
      </c>
      <c r="F13" s="89">
        <v>43578</v>
      </c>
      <c r="G13" s="74">
        <v>0.60416666666666663</v>
      </c>
      <c r="H13" s="49" t="s">
        <v>15</v>
      </c>
      <c r="I13" s="56" t="str">
        <f t="shared" si="5"/>
        <v>Pacheedah Shores Boat Ramp</v>
      </c>
      <c r="J13" s="56" t="str">
        <f t="shared" si="6"/>
        <v>Gordon Estuary</v>
      </c>
      <c r="K13" s="49">
        <v>1</v>
      </c>
      <c r="L13" s="51" t="s">
        <v>177</v>
      </c>
      <c r="M13" s="53" t="s">
        <v>138</v>
      </c>
      <c r="N13" s="51" t="s">
        <v>153</v>
      </c>
      <c r="O13" s="47">
        <f t="shared" si="9"/>
        <v>14</v>
      </c>
      <c r="P13" s="47">
        <f t="shared" si="7"/>
        <v>1</v>
      </c>
      <c r="Q13" s="47">
        <f t="shared" si="8"/>
        <v>5</v>
      </c>
      <c r="R13" s="54">
        <v>1</v>
      </c>
      <c r="S13" s="50" t="s">
        <v>168</v>
      </c>
      <c r="T13" s="53" t="s">
        <v>163</v>
      </c>
      <c r="U13" s="51"/>
      <c r="V13" s="51"/>
      <c r="W13" s="51"/>
    </row>
    <row r="14" spans="1:23" x14ac:dyDescent="0.2">
      <c r="A14" s="79">
        <f t="shared" si="0"/>
        <v>17</v>
      </c>
      <c r="B14" s="47">
        <f t="shared" si="1"/>
        <v>2019</v>
      </c>
      <c r="C14" s="47">
        <f t="shared" si="2"/>
        <v>4</v>
      </c>
      <c r="D14" s="47" t="str">
        <f t="shared" si="3"/>
        <v>Apr</v>
      </c>
      <c r="E14" s="47">
        <f t="shared" si="4"/>
        <v>23</v>
      </c>
      <c r="F14" s="89">
        <v>43578</v>
      </c>
      <c r="G14" s="75">
        <v>0.6875</v>
      </c>
      <c r="H14" s="49" t="s">
        <v>21</v>
      </c>
      <c r="I14" s="56" t="str">
        <f t="shared" si="5"/>
        <v>Gallaugher's</v>
      </c>
      <c r="J14" s="56" t="str">
        <f t="shared" si="6"/>
        <v>Gordon Estuary</v>
      </c>
      <c r="K14" s="49">
        <v>1</v>
      </c>
      <c r="L14" s="51" t="s">
        <v>142</v>
      </c>
      <c r="M14" s="53" t="s">
        <v>138</v>
      </c>
      <c r="N14" s="51" t="s">
        <v>144</v>
      </c>
      <c r="O14" s="47">
        <f t="shared" si="9"/>
        <v>2</v>
      </c>
      <c r="P14" s="47">
        <f t="shared" si="7"/>
        <v>1</v>
      </c>
      <c r="Q14" s="47">
        <f t="shared" si="8"/>
        <v>2</v>
      </c>
      <c r="R14" s="54">
        <v>4</v>
      </c>
      <c r="S14" s="50" t="s">
        <v>168</v>
      </c>
      <c r="T14" s="53" t="s">
        <v>163</v>
      </c>
      <c r="U14" s="51"/>
      <c r="V14" s="52" t="s">
        <v>255</v>
      </c>
    </row>
    <row r="15" spans="1:23" x14ac:dyDescent="0.2">
      <c r="A15" s="79">
        <f t="shared" si="0"/>
        <v>17</v>
      </c>
      <c r="B15" s="47">
        <f t="shared" si="1"/>
        <v>2019</v>
      </c>
      <c r="C15" s="47">
        <f t="shared" si="2"/>
        <v>4</v>
      </c>
      <c r="D15" s="47" t="str">
        <f t="shared" si="3"/>
        <v>Apr</v>
      </c>
      <c r="E15" s="47">
        <f t="shared" si="4"/>
        <v>23</v>
      </c>
      <c r="F15" s="89">
        <v>43578</v>
      </c>
      <c r="G15" s="75">
        <v>0.6875</v>
      </c>
      <c r="H15" s="49" t="s">
        <v>21</v>
      </c>
      <c r="I15" s="56" t="str">
        <f t="shared" si="5"/>
        <v>Gallaugher's</v>
      </c>
      <c r="J15" s="56" t="str">
        <f t="shared" si="6"/>
        <v>Gordon Estuary</v>
      </c>
      <c r="K15" s="49">
        <v>1</v>
      </c>
      <c r="L15" s="51" t="s">
        <v>157</v>
      </c>
      <c r="M15" s="53" t="s">
        <v>138</v>
      </c>
      <c r="N15" s="52" t="s">
        <v>153</v>
      </c>
      <c r="O15" s="47">
        <f t="shared" si="9"/>
        <v>8</v>
      </c>
      <c r="P15" s="47">
        <f t="shared" si="7"/>
        <v>1</v>
      </c>
      <c r="Q15" s="47">
        <f t="shared" si="8"/>
        <v>5</v>
      </c>
      <c r="R15" s="54">
        <v>26</v>
      </c>
      <c r="S15" s="50" t="s">
        <v>168</v>
      </c>
      <c r="T15" s="53" t="s">
        <v>163</v>
      </c>
      <c r="U15" s="51"/>
      <c r="V15" s="52"/>
    </row>
    <row r="16" spans="1:23" x14ac:dyDescent="0.2">
      <c r="A16" s="79">
        <f t="shared" si="0"/>
        <v>17</v>
      </c>
      <c r="B16" s="47">
        <f t="shared" si="1"/>
        <v>2019</v>
      </c>
      <c r="C16" s="47">
        <f t="shared" si="2"/>
        <v>4</v>
      </c>
      <c r="D16" s="47" t="str">
        <f t="shared" si="3"/>
        <v>Apr</v>
      </c>
      <c r="E16" s="47">
        <f t="shared" si="4"/>
        <v>23</v>
      </c>
      <c r="F16" s="89">
        <v>43578</v>
      </c>
      <c r="G16" s="75">
        <v>0.6875</v>
      </c>
      <c r="H16" s="49" t="s">
        <v>21</v>
      </c>
      <c r="I16" s="56" t="str">
        <f t="shared" si="5"/>
        <v>Gallaugher's</v>
      </c>
      <c r="J16" s="56" t="str">
        <f t="shared" si="6"/>
        <v>Gordon Estuary</v>
      </c>
      <c r="K16" s="49">
        <v>1</v>
      </c>
      <c r="L16" s="51" t="s">
        <v>158</v>
      </c>
      <c r="M16" s="53" t="s">
        <v>138</v>
      </c>
      <c r="N16" s="51" t="s">
        <v>153</v>
      </c>
      <c r="O16" s="47">
        <f t="shared" si="9"/>
        <v>9</v>
      </c>
      <c r="P16" s="47">
        <f t="shared" si="7"/>
        <v>1</v>
      </c>
      <c r="Q16" s="47">
        <f t="shared" si="8"/>
        <v>5</v>
      </c>
      <c r="R16" s="54">
        <v>18</v>
      </c>
      <c r="S16" s="50" t="s">
        <v>168</v>
      </c>
      <c r="T16" s="53" t="s">
        <v>163</v>
      </c>
      <c r="U16" s="51"/>
      <c r="V16" s="52"/>
    </row>
    <row r="17" spans="1:22" x14ac:dyDescent="0.2">
      <c r="A17" s="79">
        <f t="shared" si="0"/>
        <v>17</v>
      </c>
      <c r="B17" s="47">
        <f t="shared" si="1"/>
        <v>2019</v>
      </c>
      <c r="C17" s="47">
        <f t="shared" si="2"/>
        <v>4</v>
      </c>
      <c r="D17" s="47" t="str">
        <f t="shared" si="3"/>
        <v>Apr</v>
      </c>
      <c r="E17" s="47">
        <f t="shared" si="4"/>
        <v>23</v>
      </c>
      <c r="F17" s="89">
        <v>43578</v>
      </c>
      <c r="G17" s="75">
        <v>0.6875</v>
      </c>
      <c r="H17" s="49" t="s">
        <v>21</v>
      </c>
      <c r="I17" s="56" t="str">
        <f t="shared" si="5"/>
        <v>Gallaugher's</v>
      </c>
      <c r="J17" s="56" t="str">
        <f t="shared" si="6"/>
        <v>Gordon Estuary</v>
      </c>
      <c r="K17" s="49">
        <v>1</v>
      </c>
      <c r="L17" s="51" t="s">
        <v>181</v>
      </c>
      <c r="M17" s="53" t="s">
        <v>138</v>
      </c>
      <c r="N17" s="51" t="s">
        <v>150</v>
      </c>
      <c r="O17" s="47">
        <f t="shared" si="9"/>
        <v>15</v>
      </c>
      <c r="P17" s="47">
        <f t="shared" si="7"/>
        <v>1</v>
      </c>
      <c r="Q17" s="47">
        <f t="shared" si="8"/>
        <v>4</v>
      </c>
      <c r="R17" s="54">
        <v>6</v>
      </c>
      <c r="S17" s="50" t="s">
        <v>168</v>
      </c>
      <c r="T17" s="53" t="s">
        <v>163</v>
      </c>
      <c r="U17" s="51"/>
      <c r="V17" s="52"/>
    </row>
    <row r="18" spans="1:22" x14ac:dyDescent="0.2">
      <c r="A18" s="79">
        <f t="shared" si="0"/>
        <v>17</v>
      </c>
      <c r="B18" s="47">
        <f t="shared" si="1"/>
        <v>2019</v>
      </c>
      <c r="C18" s="47">
        <f t="shared" si="2"/>
        <v>4</v>
      </c>
      <c r="D18" s="47" t="str">
        <f t="shared" si="3"/>
        <v>Apr</v>
      </c>
      <c r="E18" s="47">
        <f t="shared" si="4"/>
        <v>23</v>
      </c>
      <c r="F18" s="89">
        <v>43578</v>
      </c>
      <c r="G18" s="75">
        <v>0.6875</v>
      </c>
      <c r="H18" s="49" t="s">
        <v>21</v>
      </c>
      <c r="I18" s="56" t="str">
        <f t="shared" si="5"/>
        <v>Gallaugher's</v>
      </c>
      <c r="J18" s="56" t="str">
        <f t="shared" si="6"/>
        <v>Gordon Estuary</v>
      </c>
      <c r="K18" s="49">
        <v>1</v>
      </c>
      <c r="L18" s="51" t="s">
        <v>166</v>
      </c>
      <c r="M18" s="53" t="s">
        <v>138</v>
      </c>
      <c r="N18" s="51" t="s">
        <v>150</v>
      </c>
      <c r="O18" s="47">
        <f t="shared" si="9"/>
        <v>11</v>
      </c>
      <c r="P18" s="47">
        <f t="shared" si="7"/>
        <v>1</v>
      </c>
      <c r="Q18" s="47">
        <f t="shared" si="8"/>
        <v>4</v>
      </c>
      <c r="R18" s="54">
        <v>5</v>
      </c>
      <c r="S18" s="50" t="s">
        <v>168</v>
      </c>
      <c r="T18" s="53" t="s">
        <v>163</v>
      </c>
      <c r="U18" s="51"/>
      <c r="V18" s="51"/>
    </row>
    <row r="19" spans="1:22" x14ac:dyDescent="0.2">
      <c r="A19" s="79">
        <f t="shared" si="0"/>
        <v>17</v>
      </c>
      <c r="B19" s="47">
        <f t="shared" si="1"/>
        <v>2019</v>
      </c>
      <c r="C19" s="47">
        <f t="shared" si="2"/>
        <v>4</v>
      </c>
      <c r="D19" s="47" t="str">
        <f t="shared" si="3"/>
        <v>Apr</v>
      </c>
      <c r="E19" s="47">
        <f t="shared" si="4"/>
        <v>24</v>
      </c>
      <c r="F19" s="89">
        <v>43579</v>
      </c>
      <c r="G19" s="75">
        <v>0.36458333333333331</v>
      </c>
      <c r="H19" s="68" t="s">
        <v>34</v>
      </c>
      <c r="I19" s="56" t="str">
        <f t="shared" si="5"/>
        <v>South Arm SJ (Old Mill)</v>
      </c>
      <c r="J19" s="56" t="str">
        <f t="shared" si="6"/>
        <v>San Juan Estuary</v>
      </c>
      <c r="K19" s="49">
        <v>1</v>
      </c>
      <c r="L19" s="51" t="s">
        <v>146</v>
      </c>
      <c r="M19" s="53" t="s">
        <v>138</v>
      </c>
      <c r="N19" s="51" t="s">
        <v>144</v>
      </c>
      <c r="O19" s="47">
        <f t="shared" si="9"/>
        <v>3</v>
      </c>
      <c r="P19" s="47">
        <f t="shared" si="7"/>
        <v>1</v>
      </c>
      <c r="Q19" s="47">
        <f t="shared" si="8"/>
        <v>2</v>
      </c>
      <c r="R19" s="54">
        <v>5</v>
      </c>
      <c r="S19" s="50" t="s">
        <v>168</v>
      </c>
      <c r="T19" s="53" t="s">
        <v>163</v>
      </c>
      <c r="U19" s="51"/>
      <c r="V19" s="52" t="s">
        <v>256</v>
      </c>
    </row>
    <row r="20" spans="1:22" x14ac:dyDescent="0.2">
      <c r="A20" s="79">
        <f t="shared" si="0"/>
        <v>17</v>
      </c>
      <c r="B20" s="47">
        <f t="shared" si="1"/>
        <v>2019</v>
      </c>
      <c r="C20" s="47">
        <f t="shared" si="2"/>
        <v>4</v>
      </c>
      <c r="D20" s="47" t="str">
        <f t="shared" si="3"/>
        <v>Apr</v>
      </c>
      <c r="E20" s="47">
        <f t="shared" si="4"/>
        <v>24</v>
      </c>
      <c r="F20" s="89">
        <v>43579</v>
      </c>
      <c r="G20" s="75">
        <v>0.36458333333333331</v>
      </c>
      <c r="H20" s="68" t="s">
        <v>34</v>
      </c>
      <c r="I20" s="56" t="str">
        <f t="shared" si="5"/>
        <v>South Arm SJ (Old Mill)</v>
      </c>
      <c r="J20" s="56" t="str">
        <f t="shared" si="6"/>
        <v>San Juan Estuary</v>
      </c>
      <c r="K20" s="49">
        <v>1</v>
      </c>
      <c r="L20" s="51" t="s">
        <v>142</v>
      </c>
      <c r="M20" s="53" t="s">
        <v>138</v>
      </c>
      <c r="N20" s="51" t="s">
        <v>144</v>
      </c>
      <c r="O20" s="47">
        <f t="shared" si="9"/>
        <v>2</v>
      </c>
      <c r="P20" s="47">
        <f t="shared" si="7"/>
        <v>1</v>
      </c>
      <c r="Q20" s="47">
        <f t="shared" si="8"/>
        <v>2</v>
      </c>
      <c r="R20" s="54">
        <v>9</v>
      </c>
      <c r="S20" s="50" t="s">
        <v>168</v>
      </c>
      <c r="T20" s="53" t="s">
        <v>163</v>
      </c>
      <c r="U20" s="51"/>
      <c r="V20" s="51"/>
    </row>
    <row r="21" spans="1:22" x14ac:dyDescent="0.2">
      <c r="A21" s="79">
        <f t="shared" si="0"/>
        <v>17</v>
      </c>
      <c r="B21" s="47">
        <f t="shared" si="1"/>
        <v>2019</v>
      </c>
      <c r="C21" s="47">
        <f t="shared" si="2"/>
        <v>4</v>
      </c>
      <c r="D21" s="47" t="str">
        <f t="shared" si="3"/>
        <v>Apr</v>
      </c>
      <c r="E21" s="47">
        <f t="shared" si="4"/>
        <v>24</v>
      </c>
      <c r="F21" s="89">
        <v>43579</v>
      </c>
      <c r="G21" s="75">
        <v>0.36458333333333331</v>
      </c>
      <c r="H21" s="68" t="s">
        <v>34</v>
      </c>
      <c r="I21" s="56" t="str">
        <f t="shared" si="5"/>
        <v>South Arm SJ (Old Mill)</v>
      </c>
      <c r="J21" s="56" t="str">
        <f t="shared" si="6"/>
        <v>San Juan Estuary</v>
      </c>
      <c r="K21" s="49">
        <v>1</v>
      </c>
      <c r="L21" s="51" t="s">
        <v>157</v>
      </c>
      <c r="M21" s="53" t="s">
        <v>138</v>
      </c>
      <c r="N21" s="51" t="s">
        <v>153</v>
      </c>
      <c r="O21" s="47">
        <f t="shared" si="9"/>
        <v>8</v>
      </c>
      <c r="P21" s="47">
        <f t="shared" si="7"/>
        <v>1</v>
      </c>
      <c r="Q21" s="47">
        <f t="shared" si="8"/>
        <v>5</v>
      </c>
      <c r="R21" s="54">
        <v>75</v>
      </c>
      <c r="S21" s="50" t="s">
        <v>168</v>
      </c>
      <c r="T21" s="53" t="s">
        <v>163</v>
      </c>
      <c r="U21" s="51"/>
      <c r="V21" s="51"/>
    </row>
    <row r="22" spans="1:22" x14ac:dyDescent="0.2">
      <c r="A22" s="79">
        <f t="shared" si="0"/>
        <v>17</v>
      </c>
      <c r="B22" s="47">
        <f t="shared" si="1"/>
        <v>2019</v>
      </c>
      <c r="C22" s="47">
        <f t="shared" si="2"/>
        <v>4</v>
      </c>
      <c r="D22" s="47" t="str">
        <f t="shared" si="3"/>
        <v>Apr</v>
      </c>
      <c r="E22" s="47">
        <f t="shared" si="4"/>
        <v>24</v>
      </c>
      <c r="F22" s="89">
        <v>43579</v>
      </c>
      <c r="G22" s="75">
        <v>0.36458333333333331</v>
      </c>
      <c r="H22" s="68" t="s">
        <v>34</v>
      </c>
      <c r="I22" s="56" t="str">
        <f t="shared" si="5"/>
        <v>South Arm SJ (Old Mill)</v>
      </c>
      <c r="J22" s="56" t="str">
        <f t="shared" si="6"/>
        <v>San Juan Estuary</v>
      </c>
      <c r="K22" s="49">
        <v>1</v>
      </c>
      <c r="L22" s="51" t="s">
        <v>158</v>
      </c>
      <c r="M22" s="53" t="s">
        <v>138</v>
      </c>
      <c r="N22" s="51" t="s">
        <v>153</v>
      </c>
      <c r="O22" s="47">
        <f t="shared" si="9"/>
        <v>9</v>
      </c>
      <c r="P22" s="47">
        <f t="shared" si="7"/>
        <v>1</v>
      </c>
      <c r="Q22" s="47">
        <f t="shared" si="8"/>
        <v>5</v>
      </c>
      <c r="R22" s="54">
        <v>20</v>
      </c>
      <c r="S22" s="50" t="s">
        <v>168</v>
      </c>
      <c r="T22" s="53" t="s">
        <v>163</v>
      </c>
      <c r="U22" s="51"/>
      <c r="V22" s="51"/>
    </row>
    <row r="23" spans="1:22" x14ac:dyDescent="0.2">
      <c r="A23" s="79">
        <f t="shared" si="0"/>
        <v>17</v>
      </c>
      <c r="B23" s="47">
        <f t="shared" si="1"/>
        <v>2019</v>
      </c>
      <c r="C23" s="47">
        <f t="shared" si="2"/>
        <v>4</v>
      </c>
      <c r="D23" s="47" t="str">
        <f t="shared" si="3"/>
        <v>Apr</v>
      </c>
      <c r="E23" s="47">
        <f t="shared" si="4"/>
        <v>24</v>
      </c>
      <c r="F23" s="89">
        <v>43579</v>
      </c>
      <c r="G23" s="75">
        <v>0.41666666666666669</v>
      </c>
      <c r="H23" s="49" t="s">
        <v>40</v>
      </c>
      <c r="I23" s="56" t="str">
        <f t="shared" si="5"/>
        <v>Central Arm SJ at Island Rd Bridge</v>
      </c>
      <c r="J23" s="56" t="str">
        <f t="shared" si="6"/>
        <v>San Juan Estuary</v>
      </c>
      <c r="K23" s="49">
        <v>1</v>
      </c>
      <c r="L23" s="51" t="s">
        <v>152</v>
      </c>
      <c r="M23" s="53" t="s">
        <v>138</v>
      </c>
      <c r="N23" s="51" t="s">
        <v>144</v>
      </c>
      <c r="O23" s="47">
        <f t="shared" si="9"/>
        <v>5</v>
      </c>
      <c r="P23" s="47">
        <f t="shared" si="7"/>
        <v>1</v>
      </c>
      <c r="Q23" s="47">
        <f t="shared" si="8"/>
        <v>2</v>
      </c>
      <c r="R23" s="54">
        <v>2</v>
      </c>
      <c r="S23" s="50" t="s">
        <v>168</v>
      </c>
      <c r="T23" s="53" t="s">
        <v>163</v>
      </c>
      <c r="U23" s="51"/>
      <c r="V23" s="51"/>
    </row>
    <row r="24" spans="1:22" x14ac:dyDescent="0.2">
      <c r="A24" s="79">
        <f t="shared" si="0"/>
        <v>17</v>
      </c>
      <c r="B24" s="47">
        <f t="shared" si="1"/>
        <v>2019</v>
      </c>
      <c r="C24" s="47">
        <f t="shared" si="2"/>
        <v>4</v>
      </c>
      <c r="D24" s="47" t="str">
        <f t="shared" si="3"/>
        <v>Apr</v>
      </c>
      <c r="E24" s="47">
        <f t="shared" si="4"/>
        <v>24</v>
      </c>
      <c r="F24" s="89">
        <v>43579</v>
      </c>
      <c r="G24" s="75">
        <v>0.41666666666666669</v>
      </c>
      <c r="H24" s="49" t="s">
        <v>40</v>
      </c>
      <c r="I24" s="56" t="str">
        <f t="shared" si="5"/>
        <v>Central Arm SJ at Island Rd Bridge</v>
      </c>
      <c r="J24" s="56" t="str">
        <f t="shared" si="6"/>
        <v>San Juan Estuary</v>
      </c>
      <c r="K24" s="49">
        <v>1</v>
      </c>
      <c r="L24" s="51" t="s">
        <v>146</v>
      </c>
      <c r="M24" s="53" t="s">
        <v>138</v>
      </c>
      <c r="N24" s="51" t="s">
        <v>144</v>
      </c>
      <c r="O24" s="47">
        <f t="shared" si="9"/>
        <v>3</v>
      </c>
      <c r="P24" s="47">
        <f t="shared" si="7"/>
        <v>1</v>
      </c>
      <c r="Q24" s="47">
        <f t="shared" si="8"/>
        <v>2</v>
      </c>
      <c r="R24" s="54">
        <v>12</v>
      </c>
      <c r="S24" s="50" t="s">
        <v>168</v>
      </c>
      <c r="T24" s="53" t="s">
        <v>163</v>
      </c>
      <c r="U24" s="51"/>
      <c r="V24" s="51"/>
    </row>
    <row r="25" spans="1:22" x14ac:dyDescent="0.2">
      <c r="A25" s="79">
        <f t="shared" si="0"/>
        <v>17</v>
      </c>
      <c r="B25" s="47">
        <f t="shared" si="1"/>
        <v>2019</v>
      </c>
      <c r="C25" s="47">
        <f t="shared" si="2"/>
        <v>4</v>
      </c>
      <c r="D25" s="47" t="str">
        <f t="shared" si="3"/>
        <v>Apr</v>
      </c>
      <c r="E25" s="47">
        <f t="shared" si="4"/>
        <v>24</v>
      </c>
      <c r="F25" s="89">
        <v>43579</v>
      </c>
      <c r="G25" s="75">
        <v>0.41666666666666669</v>
      </c>
      <c r="H25" s="49" t="s">
        <v>40</v>
      </c>
      <c r="I25" s="56" t="str">
        <f t="shared" si="5"/>
        <v>Central Arm SJ at Island Rd Bridge</v>
      </c>
      <c r="J25" s="56" t="str">
        <f t="shared" si="6"/>
        <v>San Juan Estuary</v>
      </c>
      <c r="K25" s="49">
        <v>1</v>
      </c>
      <c r="L25" s="51" t="s">
        <v>157</v>
      </c>
      <c r="M25" s="53" t="s">
        <v>138</v>
      </c>
      <c r="N25" s="51" t="s">
        <v>153</v>
      </c>
      <c r="O25" s="47">
        <f t="shared" si="9"/>
        <v>8</v>
      </c>
      <c r="P25" s="47">
        <f t="shared" si="7"/>
        <v>1</v>
      </c>
      <c r="Q25" s="47">
        <f t="shared" si="8"/>
        <v>5</v>
      </c>
      <c r="R25" s="54">
        <v>3</v>
      </c>
      <c r="S25" s="50" t="s">
        <v>168</v>
      </c>
      <c r="T25" s="53" t="s">
        <v>163</v>
      </c>
      <c r="U25" s="51"/>
      <c r="V25" s="51"/>
    </row>
    <row r="26" spans="1:22" x14ac:dyDescent="0.2">
      <c r="A26" s="79">
        <f t="shared" si="0"/>
        <v>17</v>
      </c>
      <c r="B26" s="47">
        <f t="shared" si="1"/>
        <v>2019</v>
      </c>
      <c r="C26" s="47">
        <f t="shared" si="2"/>
        <v>4</v>
      </c>
      <c r="D26" s="47" t="str">
        <f t="shared" si="3"/>
        <v>Apr</v>
      </c>
      <c r="E26" s="47">
        <f t="shared" si="4"/>
        <v>24</v>
      </c>
      <c r="F26" s="89">
        <v>43579</v>
      </c>
      <c r="G26" s="75">
        <v>0.54166666666666663</v>
      </c>
      <c r="H26" s="49" t="s">
        <v>30</v>
      </c>
      <c r="I26" s="56" t="str">
        <f t="shared" si="5"/>
        <v>Butch's (Gordon R.)</v>
      </c>
      <c r="J26" s="56" t="str">
        <f t="shared" si="6"/>
        <v>Gordon Estuary</v>
      </c>
      <c r="K26" s="49">
        <v>1</v>
      </c>
      <c r="L26" s="51" t="s">
        <v>157</v>
      </c>
      <c r="M26" s="53" t="s">
        <v>138</v>
      </c>
      <c r="N26" s="51" t="s">
        <v>153</v>
      </c>
      <c r="O26" s="47">
        <f t="shared" si="9"/>
        <v>8</v>
      </c>
      <c r="P26" s="47">
        <f t="shared" si="7"/>
        <v>1</v>
      </c>
      <c r="Q26" s="47">
        <f t="shared" si="8"/>
        <v>5</v>
      </c>
      <c r="R26" s="54">
        <v>46</v>
      </c>
      <c r="S26" s="50" t="s">
        <v>168</v>
      </c>
      <c r="T26" s="53" t="s">
        <v>163</v>
      </c>
      <c r="U26" s="51"/>
      <c r="V26" s="51"/>
    </row>
    <row r="27" spans="1:22" x14ac:dyDescent="0.2">
      <c r="A27" s="79">
        <f t="shared" si="0"/>
        <v>17</v>
      </c>
      <c r="B27" s="47">
        <f t="shared" si="1"/>
        <v>2019</v>
      </c>
      <c r="C27" s="47">
        <f t="shared" si="2"/>
        <v>4</v>
      </c>
      <c r="D27" s="47" t="str">
        <f t="shared" si="3"/>
        <v>Apr</v>
      </c>
      <c r="E27" s="47">
        <f t="shared" si="4"/>
        <v>24</v>
      </c>
      <c r="F27" s="89">
        <v>43579</v>
      </c>
      <c r="G27" s="75">
        <v>0.54166666666666663</v>
      </c>
      <c r="H27" s="49" t="s">
        <v>30</v>
      </c>
      <c r="I27" s="56" t="str">
        <f t="shared" si="5"/>
        <v>Butch's (Gordon R.)</v>
      </c>
      <c r="J27" s="56" t="str">
        <f t="shared" si="6"/>
        <v>Gordon Estuary</v>
      </c>
      <c r="K27" s="49">
        <v>1</v>
      </c>
      <c r="L27" s="51" t="s">
        <v>181</v>
      </c>
      <c r="M27" s="53" t="s">
        <v>138</v>
      </c>
      <c r="N27" s="51" t="s">
        <v>150</v>
      </c>
      <c r="O27" s="47">
        <f t="shared" si="9"/>
        <v>15</v>
      </c>
      <c r="P27" s="47">
        <f t="shared" si="7"/>
        <v>1</v>
      </c>
      <c r="Q27" s="47">
        <f t="shared" si="8"/>
        <v>4</v>
      </c>
      <c r="R27" s="54">
        <v>5</v>
      </c>
      <c r="S27" s="50" t="s">
        <v>168</v>
      </c>
      <c r="T27" s="53" t="s">
        <v>163</v>
      </c>
      <c r="U27" s="51"/>
      <c r="V27" s="51"/>
    </row>
    <row r="28" spans="1:22" x14ac:dyDescent="0.2">
      <c r="A28" s="79">
        <f t="shared" si="0"/>
        <v>17</v>
      </c>
      <c r="B28" s="47">
        <f t="shared" si="1"/>
        <v>2019</v>
      </c>
      <c r="C28" s="47">
        <f t="shared" si="2"/>
        <v>4</v>
      </c>
      <c r="D28" s="47" t="str">
        <f t="shared" si="3"/>
        <v>Apr</v>
      </c>
      <c r="E28" s="47">
        <f t="shared" si="4"/>
        <v>24</v>
      </c>
      <c r="F28" s="89">
        <v>43579</v>
      </c>
      <c r="G28" s="75">
        <v>0.54166666666666663</v>
      </c>
      <c r="H28" s="49" t="s">
        <v>30</v>
      </c>
      <c r="I28" s="56" t="str">
        <f t="shared" si="5"/>
        <v>Butch's (Gordon R.)</v>
      </c>
      <c r="J28" s="56" t="str">
        <f t="shared" si="6"/>
        <v>Gordon Estuary</v>
      </c>
      <c r="K28" s="49">
        <v>1</v>
      </c>
      <c r="L28" s="51" t="s">
        <v>166</v>
      </c>
      <c r="M28" s="53" t="s">
        <v>138</v>
      </c>
      <c r="N28" s="51" t="s">
        <v>150</v>
      </c>
      <c r="O28" s="47">
        <f t="shared" si="9"/>
        <v>11</v>
      </c>
      <c r="P28" s="47">
        <f t="shared" si="7"/>
        <v>1</v>
      </c>
      <c r="Q28" s="47">
        <f t="shared" si="8"/>
        <v>4</v>
      </c>
      <c r="R28" s="54">
        <v>2</v>
      </c>
      <c r="S28" s="50" t="s">
        <v>168</v>
      </c>
      <c r="T28" s="53" t="s">
        <v>163</v>
      </c>
      <c r="U28" s="51"/>
      <c r="V28" s="51"/>
    </row>
    <row r="29" spans="1:22" x14ac:dyDescent="0.2">
      <c r="A29" s="79">
        <f t="shared" si="0"/>
        <v>17</v>
      </c>
      <c r="B29" s="47">
        <f t="shared" si="1"/>
        <v>2019</v>
      </c>
      <c r="C29" s="47">
        <f t="shared" si="2"/>
        <v>4</v>
      </c>
      <c r="D29" s="47" t="str">
        <f t="shared" si="3"/>
        <v>Apr</v>
      </c>
      <c r="E29" s="47">
        <f t="shared" si="4"/>
        <v>24</v>
      </c>
      <c r="F29" s="89">
        <v>43579</v>
      </c>
      <c r="G29" s="75">
        <v>0.59375</v>
      </c>
      <c r="H29" s="49" t="s">
        <v>12</v>
      </c>
      <c r="I29" s="56" t="str">
        <f t="shared" si="5"/>
        <v>Opposite Port Renfrew Marina</v>
      </c>
      <c r="J29" s="56" t="str">
        <f t="shared" si="6"/>
        <v>Gordon Estuary</v>
      </c>
      <c r="K29" s="49">
        <v>1</v>
      </c>
      <c r="L29" s="51" t="s">
        <v>146</v>
      </c>
      <c r="M29" s="53" t="s">
        <v>138</v>
      </c>
      <c r="N29" s="51" t="s">
        <v>144</v>
      </c>
      <c r="O29" s="47">
        <f t="shared" si="9"/>
        <v>3</v>
      </c>
      <c r="P29" s="47">
        <f t="shared" si="7"/>
        <v>1</v>
      </c>
      <c r="Q29" s="47">
        <f t="shared" si="8"/>
        <v>2</v>
      </c>
      <c r="R29" s="54">
        <v>2</v>
      </c>
      <c r="S29" s="50" t="s">
        <v>168</v>
      </c>
      <c r="T29" s="53" t="s">
        <v>163</v>
      </c>
      <c r="U29" s="51"/>
      <c r="V29" s="51"/>
    </row>
    <row r="30" spans="1:22" x14ac:dyDescent="0.2">
      <c r="A30" s="79">
        <f t="shared" si="0"/>
        <v>17</v>
      </c>
      <c r="B30" s="47">
        <f t="shared" si="1"/>
        <v>2019</v>
      </c>
      <c r="C30" s="47">
        <f t="shared" si="2"/>
        <v>4</v>
      </c>
      <c r="D30" s="47" t="str">
        <f t="shared" si="3"/>
        <v>Apr</v>
      </c>
      <c r="E30" s="47">
        <f t="shared" si="4"/>
        <v>24</v>
      </c>
      <c r="F30" s="89">
        <v>43579</v>
      </c>
      <c r="G30" s="75">
        <v>0.59375</v>
      </c>
      <c r="H30" s="49" t="s">
        <v>12</v>
      </c>
      <c r="I30" s="56" t="str">
        <f t="shared" si="5"/>
        <v>Opposite Port Renfrew Marina</v>
      </c>
      <c r="J30" s="56" t="str">
        <f t="shared" si="6"/>
        <v>Gordon Estuary</v>
      </c>
      <c r="K30" s="49">
        <v>1</v>
      </c>
      <c r="L30" s="51" t="s">
        <v>142</v>
      </c>
      <c r="M30" s="53" t="s">
        <v>138</v>
      </c>
      <c r="N30" s="51" t="s">
        <v>144</v>
      </c>
      <c r="O30" s="47">
        <f t="shared" si="9"/>
        <v>2</v>
      </c>
      <c r="P30" s="47">
        <f t="shared" si="7"/>
        <v>1</v>
      </c>
      <c r="Q30" s="47">
        <f t="shared" si="8"/>
        <v>2</v>
      </c>
      <c r="R30" s="54">
        <v>2</v>
      </c>
      <c r="S30" s="50" t="s">
        <v>168</v>
      </c>
      <c r="T30" s="53" t="s">
        <v>163</v>
      </c>
      <c r="U30" s="51"/>
      <c r="V30" s="51"/>
    </row>
    <row r="31" spans="1:22" x14ac:dyDescent="0.2">
      <c r="A31" s="79">
        <f t="shared" si="0"/>
        <v>17</v>
      </c>
      <c r="B31" s="47">
        <f t="shared" si="1"/>
        <v>2019</v>
      </c>
      <c r="C31" s="47">
        <f t="shared" si="2"/>
        <v>4</v>
      </c>
      <c r="D31" s="47" t="str">
        <f t="shared" si="3"/>
        <v>Apr</v>
      </c>
      <c r="E31" s="47">
        <f t="shared" si="4"/>
        <v>24</v>
      </c>
      <c r="F31" s="89">
        <v>43579</v>
      </c>
      <c r="G31" s="75">
        <v>0.59375</v>
      </c>
      <c r="H31" s="49" t="s">
        <v>12</v>
      </c>
      <c r="I31" s="56" t="str">
        <f t="shared" si="5"/>
        <v>Opposite Port Renfrew Marina</v>
      </c>
      <c r="J31" s="56" t="str">
        <f t="shared" si="6"/>
        <v>Gordon Estuary</v>
      </c>
      <c r="K31" s="49">
        <v>1</v>
      </c>
      <c r="L31" s="51" t="s">
        <v>157</v>
      </c>
      <c r="M31" s="53" t="s">
        <v>138</v>
      </c>
      <c r="N31" s="51" t="s">
        <v>153</v>
      </c>
      <c r="O31" s="47">
        <f t="shared" si="9"/>
        <v>8</v>
      </c>
      <c r="P31" s="47">
        <f t="shared" si="7"/>
        <v>1</v>
      </c>
      <c r="Q31" s="47">
        <f t="shared" si="8"/>
        <v>5</v>
      </c>
      <c r="R31" s="54">
        <v>34</v>
      </c>
      <c r="S31" s="50" t="s">
        <v>168</v>
      </c>
      <c r="T31" s="53" t="s">
        <v>163</v>
      </c>
      <c r="U31" s="51"/>
      <c r="V31" s="51"/>
    </row>
    <row r="32" spans="1:22" x14ac:dyDescent="0.2">
      <c r="A32" s="79">
        <f t="shared" si="0"/>
        <v>17</v>
      </c>
      <c r="B32" s="47">
        <f t="shared" si="1"/>
        <v>2019</v>
      </c>
      <c r="C32" s="47">
        <f t="shared" si="2"/>
        <v>4</v>
      </c>
      <c r="D32" s="47" t="str">
        <f t="shared" si="3"/>
        <v>Apr</v>
      </c>
      <c r="E32" s="47">
        <f t="shared" si="4"/>
        <v>24</v>
      </c>
      <c r="F32" s="89">
        <v>43579</v>
      </c>
      <c r="G32" s="75">
        <v>0.59375</v>
      </c>
      <c r="H32" s="49" t="s">
        <v>12</v>
      </c>
      <c r="I32" s="56" t="str">
        <f t="shared" si="5"/>
        <v>Opposite Port Renfrew Marina</v>
      </c>
      <c r="J32" s="56" t="str">
        <f t="shared" si="6"/>
        <v>Gordon Estuary</v>
      </c>
      <c r="K32" s="49">
        <v>1</v>
      </c>
      <c r="L32" s="51" t="s">
        <v>166</v>
      </c>
      <c r="M32" s="53" t="s">
        <v>138</v>
      </c>
      <c r="N32" s="51" t="s">
        <v>150</v>
      </c>
      <c r="O32" s="47">
        <f t="shared" si="9"/>
        <v>11</v>
      </c>
      <c r="P32" s="47">
        <f t="shared" si="7"/>
        <v>1</v>
      </c>
      <c r="Q32" s="47">
        <f t="shared" si="8"/>
        <v>4</v>
      </c>
      <c r="R32" s="54">
        <v>9</v>
      </c>
      <c r="S32" s="50" t="s">
        <v>168</v>
      </c>
      <c r="T32" s="53" t="s">
        <v>163</v>
      </c>
      <c r="U32" s="51"/>
      <c r="V32" s="51"/>
    </row>
    <row r="33" spans="1:22" x14ac:dyDescent="0.2">
      <c r="A33" s="79">
        <f t="shared" si="0"/>
        <v>17</v>
      </c>
      <c r="B33" s="47">
        <f t="shared" si="1"/>
        <v>2019</v>
      </c>
      <c r="C33" s="47">
        <f t="shared" si="2"/>
        <v>4</v>
      </c>
      <c r="D33" s="47" t="str">
        <f t="shared" si="3"/>
        <v>Apr</v>
      </c>
      <c r="E33" s="47">
        <f t="shared" si="4"/>
        <v>24</v>
      </c>
      <c r="F33" s="89">
        <v>43579</v>
      </c>
      <c r="G33" s="75">
        <v>0.64583333333333337</v>
      </c>
      <c r="H33" s="49" t="s">
        <v>8</v>
      </c>
      <c r="I33" s="56" t="str">
        <f t="shared" si="5"/>
        <v>Smokies</v>
      </c>
      <c r="J33" s="56" t="str">
        <f t="shared" si="6"/>
        <v>Gordon Estuary</v>
      </c>
      <c r="K33" s="49">
        <v>1</v>
      </c>
      <c r="L33" s="51" t="s">
        <v>146</v>
      </c>
      <c r="M33" s="53" t="s">
        <v>138</v>
      </c>
      <c r="N33" s="51" t="s">
        <v>144</v>
      </c>
      <c r="O33" s="47">
        <f t="shared" si="9"/>
        <v>3</v>
      </c>
      <c r="P33" s="47">
        <f t="shared" si="7"/>
        <v>1</v>
      </c>
      <c r="Q33" s="47">
        <f t="shared" si="8"/>
        <v>2</v>
      </c>
      <c r="R33" s="54">
        <v>2</v>
      </c>
      <c r="S33" s="50" t="s">
        <v>168</v>
      </c>
      <c r="T33" s="53" t="s">
        <v>163</v>
      </c>
      <c r="U33" s="51"/>
      <c r="V33" s="51"/>
    </row>
    <row r="34" spans="1:22" x14ac:dyDescent="0.2">
      <c r="A34" s="79">
        <f t="shared" si="0"/>
        <v>17</v>
      </c>
      <c r="B34" s="47">
        <f t="shared" si="1"/>
        <v>2019</v>
      </c>
      <c r="C34" s="47">
        <f t="shared" si="2"/>
        <v>4</v>
      </c>
      <c r="D34" s="47" t="str">
        <f t="shared" si="3"/>
        <v>Apr</v>
      </c>
      <c r="E34" s="47">
        <f t="shared" si="4"/>
        <v>24</v>
      </c>
      <c r="F34" s="89">
        <v>43579</v>
      </c>
      <c r="G34" s="75">
        <v>0.64583333333333337</v>
      </c>
      <c r="H34" s="49" t="s">
        <v>8</v>
      </c>
      <c r="I34" s="56" t="str">
        <f t="shared" si="5"/>
        <v>Smokies</v>
      </c>
      <c r="J34" s="56" t="str">
        <f t="shared" si="6"/>
        <v>Gordon Estuary</v>
      </c>
      <c r="K34" s="49">
        <v>1</v>
      </c>
      <c r="L34" s="51" t="s">
        <v>142</v>
      </c>
      <c r="M34" s="53" t="s">
        <v>138</v>
      </c>
      <c r="N34" s="51" t="s">
        <v>144</v>
      </c>
      <c r="O34" s="47">
        <f t="shared" si="9"/>
        <v>2</v>
      </c>
      <c r="P34" s="47">
        <f t="shared" si="7"/>
        <v>1</v>
      </c>
      <c r="Q34" s="47">
        <f t="shared" si="8"/>
        <v>2</v>
      </c>
      <c r="R34" s="54">
        <v>14</v>
      </c>
      <c r="S34" s="50" t="s">
        <v>168</v>
      </c>
      <c r="T34" s="53" t="s">
        <v>163</v>
      </c>
      <c r="U34" s="51"/>
      <c r="V34" s="51"/>
    </row>
    <row r="35" spans="1:22" x14ac:dyDescent="0.2">
      <c r="A35" s="79">
        <f t="shared" si="0"/>
        <v>17</v>
      </c>
      <c r="B35" s="47">
        <f t="shared" si="1"/>
        <v>2019</v>
      </c>
      <c r="C35" s="47">
        <f t="shared" si="2"/>
        <v>4</v>
      </c>
      <c r="D35" s="47" t="str">
        <f t="shared" si="3"/>
        <v>Apr</v>
      </c>
      <c r="E35" s="47">
        <f t="shared" si="4"/>
        <v>24</v>
      </c>
      <c r="F35" s="89">
        <v>43579</v>
      </c>
      <c r="G35" s="75">
        <v>0.64583333333333337</v>
      </c>
      <c r="H35" s="49" t="s">
        <v>8</v>
      </c>
      <c r="I35" s="56" t="str">
        <f t="shared" si="5"/>
        <v>Smokies</v>
      </c>
      <c r="J35" s="56" t="str">
        <f t="shared" si="6"/>
        <v>Gordon Estuary</v>
      </c>
      <c r="K35" s="49">
        <v>1</v>
      </c>
      <c r="L35" s="51" t="s">
        <v>157</v>
      </c>
      <c r="M35" s="53" t="s">
        <v>138</v>
      </c>
      <c r="N35" s="51" t="s">
        <v>153</v>
      </c>
      <c r="O35" s="47">
        <f t="shared" si="9"/>
        <v>8</v>
      </c>
      <c r="P35" s="47">
        <f t="shared" si="7"/>
        <v>1</v>
      </c>
      <c r="Q35" s="47">
        <f t="shared" si="8"/>
        <v>5</v>
      </c>
      <c r="R35" s="54">
        <v>20</v>
      </c>
      <c r="S35" s="50" t="s">
        <v>168</v>
      </c>
      <c r="T35" s="53" t="s">
        <v>163</v>
      </c>
      <c r="U35" s="51"/>
      <c r="V35" s="51"/>
    </row>
    <row r="36" spans="1:22" x14ac:dyDescent="0.2">
      <c r="A36" s="79">
        <f t="shared" si="0"/>
        <v>17</v>
      </c>
      <c r="B36" s="47">
        <f t="shared" si="1"/>
        <v>2019</v>
      </c>
      <c r="C36" s="47">
        <f t="shared" si="2"/>
        <v>4</v>
      </c>
      <c r="D36" s="47" t="str">
        <f t="shared" si="3"/>
        <v>Apr</v>
      </c>
      <c r="E36" s="47">
        <f t="shared" si="4"/>
        <v>24</v>
      </c>
      <c r="F36" s="89">
        <v>43579</v>
      </c>
      <c r="G36" s="75">
        <v>0.64583333333333337</v>
      </c>
      <c r="H36" s="49" t="s">
        <v>8</v>
      </c>
      <c r="I36" s="56" t="str">
        <f t="shared" si="5"/>
        <v>Smokies</v>
      </c>
      <c r="J36" s="56" t="str">
        <f t="shared" si="6"/>
        <v>Gordon Estuary</v>
      </c>
      <c r="K36" s="49">
        <v>1</v>
      </c>
      <c r="L36" s="51" t="s">
        <v>158</v>
      </c>
      <c r="M36" s="53" t="s">
        <v>138</v>
      </c>
      <c r="N36" s="51" t="s">
        <v>153</v>
      </c>
      <c r="O36" s="47">
        <f t="shared" si="9"/>
        <v>9</v>
      </c>
      <c r="P36" s="47">
        <f t="shared" si="7"/>
        <v>1</v>
      </c>
      <c r="Q36" s="47">
        <f t="shared" si="8"/>
        <v>5</v>
      </c>
      <c r="R36" s="54">
        <v>10</v>
      </c>
      <c r="S36" s="50" t="s">
        <v>168</v>
      </c>
      <c r="T36" s="53" t="s">
        <v>163</v>
      </c>
      <c r="U36" s="51"/>
      <c r="V36" s="51"/>
    </row>
    <row r="37" spans="1:22" x14ac:dyDescent="0.2">
      <c r="A37" s="79">
        <f t="shared" si="0"/>
        <v>17</v>
      </c>
      <c r="B37" s="47">
        <f t="shared" si="1"/>
        <v>2019</v>
      </c>
      <c r="C37" s="47">
        <f t="shared" si="2"/>
        <v>4</v>
      </c>
      <c r="D37" s="47" t="str">
        <f t="shared" si="3"/>
        <v>Apr</v>
      </c>
      <c r="E37" s="47">
        <f t="shared" si="4"/>
        <v>24</v>
      </c>
      <c r="F37" s="89">
        <v>43579</v>
      </c>
      <c r="G37" s="75">
        <v>0.64583333333333337</v>
      </c>
      <c r="H37" s="49" t="s">
        <v>8</v>
      </c>
      <c r="I37" s="56" t="str">
        <f t="shared" si="5"/>
        <v>Smokies</v>
      </c>
      <c r="J37" s="56" t="str">
        <f t="shared" si="6"/>
        <v>Gordon Estuary</v>
      </c>
      <c r="K37" s="49">
        <v>1</v>
      </c>
      <c r="L37" s="51" t="s">
        <v>185</v>
      </c>
      <c r="M37" s="53" t="s">
        <v>138</v>
      </c>
      <c r="N37" s="51" t="s">
        <v>150</v>
      </c>
      <c r="O37" s="47">
        <f t="shared" si="9"/>
        <v>18</v>
      </c>
      <c r="P37" s="47">
        <f t="shared" si="7"/>
        <v>1</v>
      </c>
      <c r="Q37" s="47">
        <f t="shared" si="8"/>
        <v>4</v>
      </c>
      <c r="R37" s="54">
        <v>2</v>
      </c>
      <c r="S37" s="50" t="s">
        <v>168</v>
      </c>
      <c r="T37" s="53" t="s">
        <v>163</v>
      </c>
      <c r="U37" s="51"/>
      <c r="V37" s="51"/>
    </row>
    <row r="38" spans="1:22" x14ac:dyDescent="0.2">
      <c r="A38" s="79">
        <f t="shared" si="0"/>
        <v>17</v>
      </c>
      <c r="B38" s="47">
        <f t="shared" si="1"/>
        <v>2019</v>
      </c>
      <c r="C38" s="47">
        <f t="shared" si="2"/>
        <v>4</v>
      </c>
      <c r="D38" s="47" t="str">
        <f t="shared" si="3"/>
        <v>Apr</v>
      </c>
      <c r="E38" s="47">
        <f t="shared" si="4"/>
        <v>24</v>
      </c>
      <c r="F38" s="89">
        <v>43579</v>
      </c>
      <c r="G38" s="75">
        <v>0.64583333333333337</v>
      </c>
      <c r="H38" s="49" t="s">
        <v>8</v>
      </c>
      <c r="I38" s="56" t="str">
        <f t="shared" si="5"/>
        <v>Smokies</v>
      </c>
      <c r="J38" s="56" t="str">
        <f t="shared" si="6"/>
        <v>Gordon Estuary</v>
      </c>
      <c r="K38" s="49">
        <v>1</v>
      </c>
      <c r="L38" s="51" t="s">
        <v>181</v>
      </c>
      <c r="M38" s="53" t="s">
        <v>138</v>
      </c>
      <c r="N38" s="51" t="s">
        <v>150</v>
      </c>
      <c r="O38" s="47">
        <f t="shared" ref="O38:O70" si="10">VLOOKUP(L38,SpeciesCodes,2,FALSE)</f>
        <v>15</v>
      </c>
      <c r="P38" s="47">
        <f t="shared" si="7"/>
        <v>1</v>
      </c>
      <c r="Q38" s="47">
        <f t="shared" si="8"/>
        <v>4</v>
      </c>
      <c r="R38" s="54">
        <v>54</v>
      </c>
      <c r="S38" s="50" t="s">
        <v>168</v>
      </c>
      <c r="T38" s="53" t="s">
        <v>163</v>
      </c>
      <c r="U38" s="51"/>
      <c r="V38" s="51"/>
    </row>
    <row r="39" spans="1:22" x14ac:dyDescent="0.2">
      <c r="A39" s="79">
        <f t="shared" si="0"/>
        <v>17</v>
      </c>
      <c r="B39" s="47">
        <f t="shared" si="1"/>
        <v>2019</v>
      </c>
      <c r="C39" s="47">
        <f t="shared" si="2"/>
        <v>4</v>
      </c>
      <c r="D39" s="47" t="str">
        <f t="shared" si="3"/>
        <v>Apr</v>
      </c>
      <c r="E39" s="47">
        <f t="shared" si="4"/>
        <v>24</v>
      </c>
      <c r="F39" s="89">
        <v>43579</v>
      </c>
      <c r="G39" s="75">
        <v>0.64583333333333337</v>
      </c>
      <c r="H39" s="49" t="s">
        <v>8</v>
      </c>
      <c r="I39" s="56" t="str">
        <f t="shared" si="5"/>
        <v>Smokies</v>
      </c>
      <c r="J39" s="56" t="str">
        <f t="shared" si="6"/>
        <v>Gordon Estuary</v>
      </c>
      <c r="K39" s="49">
        <v>1</v>
      </c>
      <c r="L39" s="51" t="s">
        <v>166</v>
      </c>
      <c r="M39" s="53" t="s">
        <v>138</v>
      </c>
      <c r="N39" s="51" t="s">
        <v>150</v>
      </c>
      <c r="O39" s="47">
        <f t="shared" si="10"/>
        <v>11</v>
      </c>
      <c r="P39" s="47">
        <f t="shared" si="7"/>
        <v>1</v>
      </c>
      <c r="Q39" s="47">
        <f t="shared" si="8"/>
        <v>4</v>
      </c>
      <c r="R39" s="54">
        <v>11</v>
      </c>
      <c r="S39" s="50" t="s">
        <v>168</v>
      </c>
      <c r="T39" s="53" t="s">
        <v>163</v>
      </c>
      <c r="U39" s="51"/>
      <c r="V39" s="51"/>
    </row>
    <row r="40" spans="1:22" x14ac:dyDescent="0.2">
      <c r="A40" s="79">
        <f t="shared" si="0"/>
        <v>17</v>
      </c>
      <c r="B40" s="47">
        <f t="shared" si="1"/>
        <v>2019</v>
      </c>
      <c r="C40" s="47">
        <f t="shared" si="2"/>
        <v>4</v>
      </c>
      <c r="D40" s="47" t="str">
        <f t="shared" si="3"/>
        <v>Apr</v>
      </c>
      <c r="E40" s="47">
        <f t="shared" si="4"/>
        <v>24</v>
      </c>
      <c r="F40" s="89">
        <v>43579</v>
      </c>
      <c r="G40" s="75">
        <v>0.64583333333333337</v>
      </c>
      <c r="H40" s="49" t="s">
        <v>8</v>
      </c>
      <c r="I40" s="56" t="str">
        <f>VLOOKUP(H40,SiteCodes,2,FALSE)</f>
        <v>Smokies</v>
      </c>
      <c r="J40" s="56" t="str">
        <f t="shared" si="6"/>
        <v>Gordon Estuary</v>
      </c>
      <c r="K40" s="49">
        <v>1</v>
      </c>
      <c r="L40" s="51" t="s">
        <v>173</v>
      </c>
      <c r="M40" s="53" t="s">
        <v>138</v>
      </c>
      <c r="N40" s="51" t="s">
        <v>150</v>
      </c>
      <c r="O40" s="47">
        <f t="shared" si="10"/>
        <v>13</v>
      </c>
      <c r="P40" s="47">
        <f t="shared" si="7"/>
        <v>1</v>
      </c>
      <c r="Q40" s="47">
        <f t="shared" si="8"/>
        <v>4</v>
      </c>
      <c r="R40" s="54">
        <v>6</v>
      </c>
      <c r="S40" s="50" t="s">
        <v>168</v>
      </c>
      <c r="T40" s="53" t="s">
        <v>163</v>
      </c>
      <c r="U40" s="51"/>
      <c r="V40" s="51"/>
    </row>
    <row r="41" spans="1:22" x14ac:dyDescent="0.2">
      <c r="A41" s="79">
        <f t="shared" si="0"/>
        <v>17</v>
      </c>
      <c r="B41" s="47">
        <f t="shared" si="1"/>
        <v>2019</v>
      </c>
      <c r="C41" s="47">
        <f t="shared" si="2"/>
        <v>4</v>
      </c>
      <c r="D41" s="47" t="str">
        <f t="shared" si="3"/>
        <v>Apr</v>
      </c>
      <c r="E41" s="47">
        <f t="shared" si="4"/>
        <v>24</v>
      </c>
      <c r="F41" s="89">
        <v>43579</v>
      </c>
      <c r="G41" s="75">
        <v>0.64583333333333337</v>
      </c>
      <c r="H41" s="49" t="s">
        <v>8</v>
      </c>
      <c r="I41" s="56" t="str">
        <f>VLOOKUP(H41,SiteCodes,2,FALSE)</f>
        <v>Smokies</v>
      </c>
      <c r="J41" s="56" t="str">
        <f t="shared" si="6"/>
        <v>Gordon Estuary</v>
      </c>
      <c r="K41" s="49">
        <v>1</v>
      </c>
      <c r="L41" s="51" t="s">
        <v>191</v>
      </c>
      <c r="M41" s="53" t="s">
        <v>138</v>
      </c>
      <c r="N41" s="51" t="s">
        <v>153</v>
      </c>
      <c r="O41" s="47">
        <f t="shared" si="10"/>
        <v>20</v>
      </c>
      <c r="P41" s="47">
        <f t="shared" si="7"/>
        <v>1</v>
      </c>
      <c r="Q41" s="47">
        <f t="shared" si="8"/>
        <v>5</v>
      </c>
      <c r="R41" s="54">
        <v>1</v>
      </c>
      <c r="S41" s="50" t="s">
        <v>168</v>
      </c>
      <c r="T41" s="53" t="s">
        <v>163</v>
      </c>
      <c r="U41" s="51"/>
      <c r="V41" s="51"/>
    </row>
    <row r="42" spans="1:22" x14ac:dyDescent="0.2">
      <c r="A42" s="79">
        <f t="shared" si="0"/>
        <v>17</v>
      </c>
      <c r="B42" s="47">
        <f t="shared" si="1"/>
        <v>2019</v>
      </c>
      <c r="C42" s="47">
        <f t="shared" si="2"/>
        <v>4</v>
      </c>
      <c r="D42" s="47" t="str">
        <f t="shared" si="3"/>
        <v>Apr</v>
      </c>
      <c r="E42" s="47">
        <f t="shared" si="4"/>
        <v>24</v>
      </c>
      <c r="F42" s="89">
        <v>43579</v>
      </c>
      <c r="G42" s="75">
        <v>0.6875</v>
      </c>
      <c r="H42" s="49" t="s">
        <v>27</v>
      </c>
      <c r="I42" s="56" t="str">
        <f t="shared" si="5"/>
        <v>Q08, Jeff's Boat Ramp</v>
      </c>
      <c r="J42" s="56" t="str">
        <f t="shared" si="6"/>
        <v>Gordon Estuary</v>
      </c>
      <c r="K42" s="49">
        <v>1</v>
      </c>
      <c r="L42" s="51" t="s">
        <v>146</v>
      </c>
      <c r="M42" s="53" t="s">
        <v>138</v>
      </c>
      <c r="N42" s="51" t="s">
        <v>144</v>
      </c>
      <c r="O42" s="47">
        <f t="shared" si="10"/>
        <v>3</v>
      </c>
      <c r="P42" s="47">
        <f t="shared" si="7"/>
        <v>1</v>
      </c>
      <c r="Q42" s="47">
        <f t="shared" si="8"/>
        <v>2</v>
      </c>
      <c r="R42" s="54">
        <v>1</v>
      </c>
      <c r="S42" s="50" t="s">
        <v>168</v>
      </c>
      <c r="T42" s="53" t="s">
        <v>163</v>
      </c>
      <c r="U42" s="51"/>
      <c r="V42" s="51"/>
    </row>
    <row r="43" spans="1:22" x14ac:dyDescent="0.2">
      <c r="A43" s="79">
        <f t="shared" si="0"/>
        <v>17</v>
      </c>
      <c r="B43" s="47">
        <f t="shared" si="1"/>
        <v>2019</v>
      </c>
      <c r="C43" s="47">
        <f t="shared" si="2"/>
        <v>4</v>
      </c>
      <c r="D43" s="47" t="str">
        <f t="shared" si="3"/>
        <v>Apr</v>
      </c>
      <c r="E43" s="47">
        <f t="shared" si="4"/>
        <v>24</v>
      </c>
      <c r="F43" s="89">
        <v>43579</v>
      </c>
      <c r="G43" s="75">
        <v>0.6875</v>
      </c>
      <c r="H43" s="49" t="s">
        <v>27</v>
      </c>
      <c r="I43" s="56" t="str">
        <f t="shared" si="5"/>
        <v>Q08, Jeff's Boat Ramp</v>
      </c>
      <c r="J43" s="56" t="str">
        <f t="shared" si="6"/>
        <v>Gordon Estuary</v>
      </c>
      <c r="K43" s="49">
        <v>1</v>
      </c>
      <c r="L43" s="51" t="s">
        <v>157</v>
      </c>
      <c r="M43" s="53" t="s">
        <v>138</v>
      </c>
      <c r="N43" s="51" t="s">
        <v>153</v>
      </c>
      <c r="O43" s="47">
        <f t="shared" si="10"/>
        <v>8</v>
      </c>
      <c r="P43" s="47">
        <f t="shared" si="7"/>
        <v>1</v>
      </c>
      <c r="Q43" s="47">
        <f t="shared" si="8"/>
        <v>5</v>
      </c>
      <c r="R43" s="54">
        <v>13</v>
      </c>
      <c r="S43" s="50" t="s">
        <v>168</v>
      </c>
      <c r="T43" s="53" t="s">
        <v>163</v>
      </c>
      <c r="U43" s="51"/>
      <c r="V43" s="51"/>
    </row>
    <row r="44" spans="1:22" x14ac:dyDescent="0.2">
      <c r="A44" s="79">
        <f t="shared" si="0"/>
        <v>17</v>
      </c>
      <c r="B44" s="47">
        <f t="shared" si="1"/>
        <v>2019</v>
      </c>
      <c r="C44" s="47">
        <f t="shared" si="2"/>
        <v>4</v>
      </c>
      <c r="D44" s="47" t="str">
        <f t="shared" si="3"/>
        <v>Apr</v>
      </c>
      <c r="E44" s="47">
        <f t="shared" si="4"/>
        <v>24</v>
      </c>
      <c r="F44" s="89">
        <v>43579</v>
      </c>
      <c r="G44" s="75">
        <v>0.6875</v>
      </c>
      <c r="H44" s="49" t="s">
        <v>27</v>
      </c>
      <c r="I44" s="56" t="str">
        <f t="shared" si="5"/>
        <v>Q08, Jeff's Boat Ramp</v>
      </c>
      <c r="J44" s="56" t="str">
        <f t="shared" si="6"/>
        <v>Gordon Estuary</v>
      </c>
      <c r="K44" s="49">
        <v>1</v>
      </c>
      <c r="L44" s="51" t="s">
        <v>158</v>
      </c>
      <c r="M44" s="53" t="s">
        <v>138</v>
      </c>
      <c r="N44" s="51" t="s">
        <v>153</v>
      </c>
      <c r="O44" s="47">
        <f t="shared" si="10"/>
        <v>9</v>
      </c>
      <c r="P44" s="47">
        <f t="shared" si="7"/>
        <v>1</v>
      </c>
      <c r="Q44" s="47">
        <f t="shared" si="8"/>
        <v>5</v>
      </c>
      <c r="R44" s="54">
        <v>6</v>
      </c>
      <c r="S44" s="50" t="s">
        <v>168</v>
      </c>
      <c r="T44" s="53" t="s">
        <v>163</v>
      </c>
      <c r="U44" s="51"/>
      <c r="V44" s="51"/>
    </row>
    <row r="45" spans="1:22" x14ac:dyDescent="0.2">
      <c r="A45" s="79">
        <f t="shared" si="0"/>
        <v>17</v>
      </c>
      <c r="B45" s="47">
        <f t="shared" si="1"/>
        <v>2019</v>
      </c>
      <c r="C45" s="47">
        <f t="shared" si="2"/>
        <v>4</v>
      </c>
      <c r="D45" s="47" t="str">
        <f t="shared" si="3"/>
        <v>Apr</v>
      </c>
      <c r="E45" s="47">
        <f t="shared" si="4"/>
        <v>24</v>
      </c>
      <c r="F45" s="89">
        <v>43579</v>
      </c>
      <c r="G45" s="75">
        <v>0.6875</v>
      </c>
      <c r="H45" s="49" t="s">
        <v>27</v>
      </c>
      <c r="I45" s="56" t="str">
        <f t="shared" si="5"/>
        <v>Q08, Jeff's Boat Ramp</v>
      </c>
      <c r="J45" s="56" t="str">
        <f t="shared" si="6"/>
        <v>Gordon Estuary</v>
      </c>
      <c r="K45" s="49">
        <v>1</v>
      </c>
      <c r="L45" s="51" t="s">
        <v>181</v>
      </c>
      <c r="M45" s="53" t="s">
        <v>138</v>
      </c>
      <c r="N45" s="51" t="s">
        <v>150</v>
      </c>
      <c r="O45" s="47">
        <f t="shared" si="10"/>
        <v>15</v>
      </c>
      <c r="P45" s="47">
        <f t="shared" si="7"/>
        <v>1</v>
      </c>
      <c r="Q45" s="47">
        <f t="shared" si="8"/>
        <v>4</v>
      </c>
      <c r="R45" s="54">
        <v>7</v>
      </c>
      <c r="S45" s="50" t="s">
        <v>168</v>
      </c>
      <c r="T45" s="53" t="s">
        <v>163</v>
      </c>
      <c r="U45" s="51"/>
      <c r="V45" s="51"/>
    </row>
    <row r="46" spans="1:22" x14ac:dyDescent="0.2">
      <c r="A46" s="79">
        <f t="shared" si="0"/>
        <v>19</v>
      </c>
      <c r="B46" s="47">
        <f t="shared" si="1"/>
        <v>2019</v>
      </c>
      <c r="C46" s="47">
        <f t="shared" si="2"/>
        <v>5</v>
      </c>
      <c r="D46" s="47" t="str">
        <f t="shared" si="3"/>
        <v>May</v>
      </c>
      <c r="E46" s="47">
        <f t="shared" si="4"/>
        <v>9</v>
      </c>
      <c r="F46" s="90">
        <v>43594</v>
      </c>
      <c r="G46" s="75">
        <v>0.4375</v>
      </c>
      <c r="H46" s="49" t="s">
        <v>8</v>
      </c>
      <c r="I46" s="56" t="str">
        <f t="shared" si="5"/>
        <v>Smokies</v>
      </c>
      <c r="J46" s="56" t="str">
        <f t="shared" si="6"/>
        <v>Gordon Estuary</v>
      </c>
      <c r="K46" s="49">
        <v>1</v>
      </c>
      <c r="L46" s="51" t="s">
        <v>146</v>
      </c>
      <c r="M46" s="53" t="s">
        <v>138</v>
      </c>
      <c r="N46" s="51" t="s">
        <v>148</v>
      </c>
      <c r="O46" s="47">
        <f t="shared" si="10"/>
        <v>3</v>
      </c>
      <c r="P46" s="47">
        <f t="shared" si="7"/>
        <v>1</v>
      </c>
      <c r="Q46" s="47">
        <f t="shared" si="8"/>
        <v>3</v>
      </c>
      <c r="R46" s="54">
        <v>3</v>
      </c>
      <c r="S46" s="50" t="s">
        <v>168</v>
      </c>
      <c r="T46" s="53" t="s">
        <v>163</v>
      </c>
      <c r="U46" s="51"/>
      <c r="V46" s="51"/>
    </row>
    <row r="47" spans="1:22" x14ac:dyDescent="0.2">
      <c r="A47" s="79">
        <f t="shared" si="0"/>
        <v>19</v>
      </c>
      <c r="B47" s="47">
        <f t="shared" si="1"/>
        <v>2019</v>
      </c>
      <c r="C47" s="47">
        <f t="shared" si="2"/>
        <v>5</v>
      </c>
      <c r="D47" s="47" t="str">
        <f t="shared" si="3"/>
        <v>May</v>
      </c>
      <c r="E47" s="47">
        <f t="shared" si="4"/>
        <v>9</v>
      </c>
      <c r="F47" s="90">
        <v>43594</v>
      </c>
      <c r="G47" s="75">
        <v>0.4375</v>
      </c>
      <c r="H47" s="49" t="s">
        <v>8</v>
      </c>
      <c r="I47" s="56" t="str">
        <f t="shared" si="5"/>
        <v>Smokies</v>
      </c>
      <c r="J47" s="56" t="str">
        <f t="shared" si="6"/>
        <v>Gordon Estuary</v>
      </c>
      <c r="K47" s="49">
        <v>1</v>
      </c>
      <c r="L47" s="51" t="s">
        <v>146</v>
      </c>
      <c r="M47" s="53" t="s">
        <v>138</v>
      </c>
      <c r="N47" s="51" t="s">
        <v>144</v>
      </c>
      <c r="O47" s="47">
        <f t="shared" si="10"/>
        <v>3</v>
      </c>
      <c r="P47" s="47">
        <f t="shared" si="7"/>
        <v>1</v>
      </c>
      <c r="Q47" s="47">
        <f t="shared" si="8"/>
        <v>2</v>
      </c>
      <c r="R47" s="54">
        <v>6</v>
      </c>
      <c r="S47" s="50" t="s">
        <v>168</v>
      </c>
      <c r="T47" s="53" t="s">
        <v>163</v>
      </c>
      <c r="U47" s="51"/>
      <c r="V47" s="51"/>
    </row>
    <row r="48" spans="1:22" x14ac:dyDescent="0.2">
      <c r="A48" s="79">
        <f t="shared" si="0"/>
        <v>19</v>
      </c>
      <c r="B48" s="47">
        <f t="shared" si="1"/>
        <v>2019</v>
      </c>
      <c r="C48" s="47">
        <f t="shared" si="2"/>
        <v>5</v>
      </c>
      <c r="D48" s="47" t="str">
        <f t="shared" si="3"/>
        <v>May</v>
      </c>
      <c r="E48" s="47">
        <f t="shared" si="4"/>
        <v>9</v>
      </c>
      <c r="F48" s="90">
        <v>43594</v>
      </c>
      <c r="G48" s="75">
        <v>0.4375</v>
      </c>
      <c r="H48" s="49" t="s">
        <v>8</v>
      </c>
      <c r="I48" s="56" t="str">
        <f t="shared" si="5"/>
        <v>Smokies</v>
      </c>
      <c r="J48" s="56" t="str">
        <f t="shared" si="6"/>
        <v>Gordon Estuary</v>
      </c>
      <c r="K48" s="49">
        <v>1</v>
      </c>
      <c r="L48" s="51" t="s">
        <v>157</v>
      </c>
      <c r="M48" s="53" t="s">
        <v>138</v>
      </c>
      <c r="N48" s="51" t="s">
        <v>153</v>
      </c>
      <c r="O48" s="47">
        <f t="shared" si="10"/>
        <v>8</v>
      </c>
      <c r="P48" s="47">
        <f t="shared" si="7"/>
        <v>1</v>
      </c>
      <c r="Q48" s="47">
        <f t="shared" si="8"/>
        <v>5</v>
      </c>
      <c r="R48" s="54">
        <v>25</v>
      </c>
      <c r="S48" s="50" t="s">
        <v>168</v>
      </c>
      <c r="T48" s="53" t="s">
        <v>163</v>
      </c>
      <c r="U48" s="51"/>
      <c r="V48" s="51"/>
    </row>
    <row r="49" spans="1:22" x14ac:dyDescent="0.2">
      <c r="A49" s="79">
        <f t="shared" si="0"/>
        <v>19</v>
      </c>
      <c r="B49" s="47">
        <f t="shared" si="1"/>
        <v>2019</v>
      </c>
      <c r="C49" s="47">
        <f t="shared" si="2"/>
        <v>5</v>
      </c>
      <c r="D49" s="47" t="str">
        <f t="shared" si="3"/>
        <v>May</v>
      </c>
      <c r="E49" s="47">
        <f t="shared" si="4"/>
        <v>9</v>
      </c>
      <c r="F49" s="90">
        <v>43594</v>
      </c>
      <c r="G49" s="75">
        <v>0.4375</v>
      </c>
      <c r="H49" s="49" t="s">
        <v>8</v>
      </c>
      <c r="I49" s="56" t="str">
        <f t="shared" si="5"/>
        <v>Smokies</v>
      </c>
      <c r="J49" s="56" t="str">
        <f t="shared" si="6"/>
        <v>Gordon Estuary</v>
      </c>
      <c r="K49" s="49">
        <v>1</v>
      </c>
      <c r="L49" s="51" t="s">
        <v>158</v>
      </c>
      <c r="M49" s="53" t="s">
        <v>138</v>
      </c>
      <c r="N49" s="51" t="s">
        <v>153</v>
      </c>
      <c r="O49" s="47">
        <f t="shared" si="10"/>
        <v>9</v>
      </c>
      <c r="P49" s="47">
        <f t="shared" si="7"/>
        <v>1</v>
      </c>
      <c r="Q49" s="47">
        <f t="shared" si="8"/>
        <v>5</v>
      </c>
      <c r="R49" s="54">
        <v>9</v>
      </c>
      <c r="S49" s="50" t="s">
        <v>168</v>
      </c>
      <c r="T49" s="53" t="s">
        <v>163</v>
      </c>
      <c r="U49" s="51"/>
      <c r="V49" s="51"/>
    </row>
    <row r="50" spans="1:22" x14ac:dyDescent="0.2">
      <c r="A50" s="79">
        <f t="shared" si="0"/>
        <v>19</v>
      </c>
      <c r="B50" s="47">
        <f t="shared" si="1"/>
        <v>2019</v>
      </c>
      <c r="C50" s="47">
        <f t="shared" si="2"/>
        <v>5</v>
      </c>
      <c r="D50" s="47" t="str">
        <f t="shared" si="3"/>
        <v>May</v>
      </c>
      <c r="E50" s="47">
        <f t="shared" si="4"/>
        <v>9</v>
      </c>
      <c r="F50" s="90">
        <v>43594</v>
      </c>
      <c r="G50" s="75">
        <v>0.4375</v>
      </c>
      <c r="H50" s="49" t="s">
        <v>8</v>
      </c>
      <c r="I50" s="56" t="str">
        <f t="shared" si="5"/>
        <v>Smokies</v>
      </c>
      <c r="J50" s="56" t="str">
        <f t="shared" si="6"/>
        <v>Gordon Estuary</v>
      </c>
      <c r="K50" s="49">
        <v>1</v>
      </c>
      <c r="L50" s="51" t="s">
        <v>185</v>
      </c>
      <c r="M50" s="53" t="s">
        <v>138</v>
      </c>
      <c r="N50" s="51" t="s">
        <v>150</v>
      </c>
      <c r="O50" s="47">
        <f t="shared" si="10"/>
        <v>18</v>
      </c>
      <c r="P50" s="47">
        <f t="shared" si="7"/>
        <v>1</v>
      </c>
      <c r="Q50" s="47">
        <f t="shared" si="8"/>
        <v>4</v>
      </c>
      <c r="R50" s="54">
        <v>5</v>
      </c>
      <c r="S50" s="50" t="s">
        <v>168</v>
      </c>
      <c r="T50" s="53" t="s">
        <v>163</v>
      </c>
      <c r="U50" s="51"/>
      <c r="V50" s="51"/>
    </row>
    <row r="51" spans="1:22" x14ac:dyDescent="0.2">
      <c r="A51" s="79">
        <f t="shared" si="0"/>
        <v>19</v>
      </c>
      <c r="B51" s="47">
        <f t="shared" si="1"/>
        <v>2019</v>
      </c>
      <c r="C51" s="47">
        <f t="shared" si="2"/>
        <v>5</v>
      </c>
      <c r="D51" s="47" t="str">
        <f t="shared" si="3"/>
        <v>May</v>
      </c>
      <c r="E51" s="47">
        <f t="shared" si="4"/>
        <v>9</v>
      </c>
      <c r="F51" s="90">
        <v>43594</v>
      </c>
      <c r="G51" s="75">
        <v>0.4375</v>
      </c>
      <c r="H51" s="49" t="s">
        <v>8</v>
      </c>
      <c r="I51" s="56" t="str">
        <f t="shared" si="5"/>
        <v>Smokies</v>
      </c>
      <c r="J51" s="56" t="str">
        <f t="shared" si="6"/>
        <v>Gordon Estuary</v>
      </c>
      <c r="K51" s="49">
        <v>1</v>
      </c>
      <c r="L51" s="51" t="s">
        <v>181</v>
      </c>
      <c r="M51" s="53" t="s">
        <v>138</v>
      </c>
      <c r="N51" s="51" t="s">
        <v>150</v>
      </c>
      <c r="O51" s="47">
        <f t="shared" si="10"/>
        <v>15</v>
      </c>
      <c r="P51" s="47">
        <f t="shared" si="7"/>
        <v>1</v>
      </c>
      <c r="Q51" s="47">
        <f t="shared" si="8"/>
        <v>4</v>
      </c>
      <c r="R51" s="54">
        <v>140</v>
      </c>
      <c r="S51" s="50" t="s">
        <v>168</v>
      </c>
      <c r="T51" s="53" t="s">
        <v>163</v>
      </c>
      <c r="U51" s="51"/>
      <c r="V51" s="51"/>
    </row>
    <row r="52" spans="1:22" x14ac:dyDescent="0.2">
      <c r="A52" s="79">
        <f t="shared" si="0"/>
        <v>19</v>
      </c>
      <c r="B52" s="47">
        <f t="shared" si="1"/>
        <v>2019</v>
      </c>
      <c r="C52" s="47">
        <f t="shared" si="2"/>
        <v>5</v>
      </c>
      <c r="D52" s="47" t="str">
        <f t="shared" si="3"/>
        <v>May</v>
      </c>
      <c r="E52" s="47">
        <f t="shared" si="4"/>
        <v>9</v>
      </c>
      <c r="F52" s="90">
        <v>43594</v>
      </c>
      <c r="G52" s="75">
        <v>0.4375</v>
      </c>
      <c r="H52" s="49" t="s">
        <v>8</v>
      </c>
      <c r="I52" s="56" t="str">
        <f t="shared" si="5"/>
        <v>Smokies</v>
      </c>
      <c r="J52" s="56" t="str">
        <f t="shared" si="6"/>
        <v>Gordon Estuary</v>
      </c>
      <c r="K52" s="49">
        <v>1</v>
      </c>
      <c r="L52" s="51" t="s">
        <v>166</v>
      </c>
      <c r="M52" s="53" t="s">
        <v>138</v>
      </c>
      <c r="N52" s="51" t="s">
        <v>150</v>
      </c>
      <c r="O52" s="47">
        <f t="shared" si="10"/>
        <v>11</v>
      </c>
      <c r="P52" s="47">
        <f t="shared" si="7"/>
        <v>1</v>
      </c>
      <c r="Q52" s="47">
        <f t="shared" si="8"/>
        <v>4</v>
      </c>
      <c r="R52" s="54">
        <v>50</v>
      </c>
      <c r="S52" s="50" t="s">
        <v>168</v>
      </c>
      <c r="T52" s="53" t="s">
        <v>163</v>
      </c>
      <c r="U52" s="51"/>
      <c r="V52" s="51"/>
    </row>
    <row r="53" spans="1:22" x14ac:dyDescent="0.2">
      <c r="A53" s="79">
        <f t="shared" si="0"/>
        <v>19</v>
      </c>
      <c r="B53" s="47">
        <f t="shared" si="1"/>
        <v>2019</v>
      </c>
      <c r="C53" s="47">
        <f t="shared" si="2"/>
        <v>5</v>
      </c>
      <c r="D53" s="47" t="str">
        <f t="shared" si="3"/>
        <v>May</v>
      </c>
      <c r="E53" s="47">
        <f t="shared" si="4"/>
        <v>9</v>
      </c>
      <c r="F53" s="90">
        <v>43594</v>
      </c>
      <c r="G53" s="75">
        <v>0.4375</v>
      </c>
      <c r="H53" s="49" t="s">
        <v>8</v>
      </c>
      <c r="I53" s="56" t="str">
        <f t="shared" si="5"/>
        <v>Smokies</v>
      </c>
      <c r="J53" s="56" t="str">
        <f t="shared" si="6"/>
        <v>Gordon Estuary</v>
      </c>
      <c r="K53" s="49">
        <v>1</v>
      </c>
      <c r="L53" s="51" t="s">
        <v>173</v>
      </c>
      <c r="M53" s="53" t="s">
        <v>138</v>
      </c>
      <c r="N53" s="51" t="s">
        <v>150</v>
      </c>
      <c r="O53" s="47">
        <f t="shared" si="10"/>
        <v>13</v>
      </c>
      <c r="P53" s="47">
        <f t="shared" si="7"/>
        <v>1</v>
      </c>
      <c r="Q53" s="47">
        <f t="shared" si="8"/>
        <v>4</v>
      </c>
      <c r="R53" s="54">
        <v>21</v>
      </c>
      <c r="S53" s="50" t="s">
        <v>168</v>
      </c>
      <c r="T53" s="53" t="s">
        <v>163</v>
      </c>
      <c r="U53" s="51"/>
      <c r="V53" s="51" t="s">
        <v>257</v>
      </c>
    </row>
    <row r="54" spans="1:22" x14ac:dyDescent="0.2">
      <c r="A54" s="79">
        <f t="shared" si="0"/>
        <v>19</v>
      </c>
      <c r="B54" s="47">
        <f t="shared" si="1"/>
        <v>2019</v>
      </c>
      <c r="C54" s="47">
        <f t="shared" si="2"/>
        <v>5</v>
      </c>
      <c r="D54" s="47" t="str">
        <f t="shared" si="3"/>
        <v>May</v>
      </c>
      <c r="E54" s="47">
        <f t="shared" si="4"/>
        <v>9</v>
      </c>
      <c r="F54" s="90">
        <v>43594</v>
      </c>
      <c r="G54" s="75">
        <v>0.5</v>
      </c>
      <c r="H54" s="49" t="s">
        <v>12</v>
      </c>
      <c r="I54" s="56" t="str">
        <f t="shared" si="5"/>
        <v>Opposite Port Renfrew Marina</v>
      </c>
      <c r="J54" s="56" t="str">
        <f t="shared" si="6"/>
        <v>Gordon Estuary</v>
      </c>
      <c r="K54" s="49">
        <v>1</v>
      </c>
      <c r="L54" s="51" t="s">
        <v>146</v>
      </c>
      <c r="M54" s="53" t="s">
        <v>138</v>
      </c>
      <c r="N54" s="51" t="s">
        <v>148</v>
      </c>
      <c r="O54" s="47">
        <f t="shared" si="10"/>
        <v>3</v>
      </c>
      <c r="P54" s="47">
        <f t="shared" si="7"/>
        <v>1</v>
      </c>
      <c r="Q54" s="47">
        <f t="shared" si="8"/>
        <v>3</v>
      </c>
      <c r="R54" s="54">
        <v>2</v>
      </c>
      <c r="S54" s="50" t="s">
        <v>168</v>
      </c>
      <c r="T54" s="53" t="s">
        <v>163</v>
      </c>
      <c r="U54" s="51"/>
      <c r="V54" s="51"/>
    </row>
    <row r="55" spans="1:22" x14ac:dyDescent="0.2">
      <c r="A55" s="79">
        <f t="shared" si="0"/>
        <v>19</v>
      </c>
      <c r="B55" s="47">
        <f t="shared" si="1"/>
        <v>2019</v>
      </c>
      <c r="C55" s="47">
        <f t="shared" si="2"/>
        <v>5</v>
      </c>
      <c r="D55" s="47" t="str">
        <f t="shared" si="3"/>
        <v>May</v>
      </c>
      <c r="E55" s="47">
        <f t="shared" si="4"/>
        <v>9</v>
      </c>
      <c r="F55" s="90">
        <v>43594</v>
      </c>
      <c r="G55" s="75">
        <v>0.5</v>
      </c>
      <c r="H55" s="49" t="s">
        <v>12</v>
      </c>
      <c r="I55" s="56" t="str">
        <f t="shared" si="5"/>
        <v>Opposite Port Renfrew Marina</v>
      </c>
      <c r="J55" s="56" t="str">
        <f t="shared" si="6"/>
        <v>Gordon Estuary</v>
      </c>
      <c r="K55" s="49">
        <v>1</v>
      </c>
      <c r="L55" s="51" t="s">
        <v>146</v>
      </c>
      <c r="M55" s="53" t="s">
        <v>138</v>
      </c>
      <c r="N55" s="51" t="s">
        <v>144</v>
      </c>
      <c r="O55" s="47">
        <f t="shared" si="10"/>
        <v>3</v>
      </c>
      <c r="P55" s="47">
        <f t="shared" si="7"/>
        <v>1</v>
      </c>
      <c r="Q55" s="47">
        <f t="shared" si="8"/>
        <v>2</v>
      </c>
      <c r="R55" s="54">
        <v>5</v>
      </c>
      <c r="S55" s="50" t="s">
        <v>168</v>
      </c>
      <c r="T55" s="53" t="s">
        <v>163</v>
      </c>
      <c r="U55" s="51"/>
      <c r="V55" s="51"/>
    </row>
    <row r="56" spans="1:22" x14ac:dyDescent="0.2">
      <c r="A56" s="79">
        <f t="shared" si="0"/>
        <v>19</v>
      </c>
      <c r="B56" s="47">
        <f t="shared" si="1"/>
        <v>2019</v>
      </c>
      <c r="C56" s="47">
        <f t="shared" si="2"/>
        <v>5</v>
      </c>
      <c r="D56" s="47" t="str">
        <f t="shared" si="3"/>
        <v>May</v>
      </c>
      <c r="E56" s="47">
        <f t="shared" si="4"/>
        <v>9</v>
      </c>
      <c r="F56" s="90">
        <v>43594</v>
      </c>
      <c r="G56" s="75">
        <v>0.5</v>
      </c>
      <c r="H56" s="49" t="s">
        <v>12</v>
      </c>
      <c r="I56" s="56" t="str">
        <f t="shared" si="5"/>
        <v>Opposite Port Renfrew Marina</v>
      </c>
      <c r="J56" s="56" t="str">
        <f t="shared" si="6"/>
        <v>Gordon Estuary</v>
      </c>
      <c r="K56" s="49">
        <v>1</v>
      </c>
      <c r="L56" s="51" t="s">
        <v>142</v>
      </c>
      <c r="M56" s="53" t="s">
        <v>138</v>
      </c>
      <c r="N56" s="51" t="s">
        <v>144</v>
      </c>
      <c r="O56" s="47">
        <f t="shared" si="10"/>
        <v>2</v>
      </c>
      <c r="P56" s="47">
        <f t="shared" si="7"/>
        <v>1</v>
      </c>
      <c r="Q56" s="47">
        <f t="shared" si="8"/>
        <v>2</v>
      </c>
      <c r="R56" s="54">
        <v>10</v>
      </c>
      <c r="S56" s="50" t="s">
        <v>168</v>
      </c>
      <c r="T56" s="53" t="s">
        <v>163</v>
      </c>
      <c r="U56" s="51"/>
      <c r="V56" s="51"/>
    </row>
    <row r="57" spans="1:22" x14ac:dyDescent="0.2">
      <c r="A57" s="79">
        <f t="shared" si="0"/>
        <v>19</v>
      </c>
      <c r="B57" s="47">
        <f t="shared" si="1"/>
        <v>2019</v>
      </c>
      <c r="C57" s="47">
        <f t="shared" si="2"/>
        <v>5</v>
      </c>
      <c r="D57" s="47" t="str">
        <f t="shared" si="3"/>
        <v>May</v>
      </c>
      <c r="E57" s="47">
        <f t="shared" si="4"/>
        <v>9</v>
      </c>
      <c r="F57" s="90">
        <v>43594</v>
      </c>
      <c r="G57" s="75">
        <v>0.5</v>
      </c>
      <c r="H57" s="49" t="s">
        <v>12</v>
      </c>
      <c r="I57" s="56" t="str">
        <f t="shared" si="5"/>
        <v>Opposite Port Renfrew Marina</v>
      </c>
      <c r="J57" s="56" t="str">
        <f t="shared" si="6"/>
        <v>Gordon Estuary</v>
      </c>
      <c r="K57" s="49">
        <v>1</v>
      </c>
      <c r="L57" s="51" t="s">
        <v>157</v>
      </c>
      <c r="M57" s="53" t="s">
        <v>138</v>
      </c>
      <c r="N57" s="51" t="s">
        <v>153</v>
      </c>
      <c r="O57" s="47">
        <f t="shared" si="10"/>
        <v>8</v>
      </c>
      <c r="P57" s="47">
        <f t="shared" si="7"/>
        <v>1</v>
      </c>
      <c r="Q57" s="47">
        <f t="shared" si="8"/>
        <v>5</v>
      </c>
      <c r="R57" s="54">
        <v>19</v>
      </c>
      <c r="S57" s="50" t="s">
        <v>168</v>
      </c>
      <c r="T57" s="53" t="s">
        <v>163</v>
      </c>
      <c r="U57" s="51"/>
      <c r="V57" s="51" t="s">
        <v>258</v>
      </c>
    </row>
    <row r="58" spans="1:22" x14ac:dyDescent="0.2">
      <c r="A58" s="79">
        <f t="shared" si="0"/>
        <v>19</v>
      </c>
      <c r="B58" s="47">
        <f t="shared" si="1"/>
        <v>2019</v>
      </c>
      <c r="C58" s="47">
        <f t="shared" si="2"/>
        <v>5</v>
      </c>
      <c r="D58" s="47" t="str">
        <f t="shared" si="3"/>
        <v>May</v>
      </c>
      <c r="E58" s="47">
        <f t="shared" si="4"/>
        <v>9</v>
      </c>
      <c r="F58" s="90">
        <v>43594</v>
      </c>
      <c r="G58" s="75">
        <v>0.5</v>
      </c>
      <c r="H58" s="49" t="s">
        <v>12</v>
      </c>
      <c r="I58" s="56" t="str">
        <f t="shared" si="5"/>
        <v>Opposite Port Renfrew Marina</v>
      </c>
      <c r="J58" s="56" t="str">
        <f t="shared" si="6"/>
        <v>Gordon Estuary</v>
      </c>
      <c r="K58" s="49">
        <v>1</v>
      </c>
      <c r="L58" s="51" t="s">
        <v>158</v>
      </c>
      <c r="M58" s="53" t="s">
        <v>138</v>
      </c>
      <c r="N58" s="51" t="s">
        <v>153</v>
      </c>
      <c r="O58" s="47">
        <f t="shared" si="10"/>
        <v>9</v>
      </c>
      <c r="P58" s="47">
        <f t="shared" si="7"/>
        <v>1</v>
      </c>
      <c r="Q58" s="47">
        <f t="shared" si="8"/>
        <v>5</v>
      </c>
      <c r="R58" s="54">
        <v>9</v>
      </c>
      <c r="S58" s="50" t="s">
        <v>168</v>
      </c>
      <c r="T58" s="53" t="s">
        <v>163</v>
      </c>
      <c r="U58" s="51"/>
      <c r="V58" s="51"/>
    </row>
    <row r="59" spans="1:22" x14ac:dyDescent="0.2">
      <c r="A59" s="79">
        <f t="shared" si="0"/>
        <v>19</v>
      </c>
      <c r="B59" s="47">
        <f t="shared" si="1"/>
        <v>2019</v>
      </c>
      <c r="C59" s="47">
        <f t="shared" si="2"/>
        <v>5</v>
      </c>
      <c r="D59" s="47" t="str">
        <f t="shared" si="3"/>
        <v>May</v>
      </c>
      <c r="E59" s="47">
        <f t="shared" si="4"/>
        <v>9</v>
      </c>
      <c r="F59" s="90">
        <v>43594</v>
      </c>
      <c r="G59" s="75">
        <v>0.5</v>
      </c>
      <c r="H59" s="49" t="s">
        <v>12</v>
      </c>
      <c r="I59" s="56" t="str">
        <f t="shared" si="5"/>
        <v>Opposite Port Renfrew Marina</v>
      </c>
      <c r="J59" s="56" t="str">
        <f t="shared" si="6"/>
        <v>Gordon Estuary</v>
      </c>
      <c r="K59" s="49">
        <v>1</v>
      </c>
      <c r="L59" s="51" t="s">
        <v>185</v>
      </c>
      <c r="M59" s="53" t="s">
        <v>138</v>
      </c>
      <c r="N59" s="51" t="s">
        <v>150</v>
      </c>
      <c r="O59" s="47">
        <f t="shared" si="10"/>
        <v>18</v>
      </c>
      <c r="P59" s="47">
        <f t="shared" si="7"/>
        <v>1</v>
      </c>
      <c r="Q59" s="47">
        <f t="shared" si="8"/>
        <v>4</v>
      </c>
      <c r="R59" s="54">
        <v>23</v>
      </c>
      <c r="S59" s="50" t="s">
        <v>168</v>
      </c>
      <c r="T59" s="53" t="s">
        <v>163</v>
      </c>
      <c r="U59" s="51"/>
      <c r="V59" s="51"/>
    </row>
    <row r="60" spans="1:22" x14ac:dyDescent="0.2">
      <c r="A60" s="79">
        <f t="shared" si="0"/>
        <v>19</v>
      </c>
      <c r="B60" s="47">
        <f t="shared" si="1"/>
        <v>2019</v>
      </c>
      <c r="C60" s="47">
        <f t="shared" si="2"/>
        <v>5</v>
      </c>
      <c r="D60" s="47" t="str">
        <f t="shared" si="3"/>
        <v>May</v>
      </c>
      <c r="E60" s="47">
        <f t="shared" si="4"/>
        <v>9</v>
      </c>
      <c r="F60" s="90">
        <v>43594</v>
      </c>
      <c r="G60" s="75">
        <v>0.5</v>
      </c>
      <c r="H60" s="49" t="s">
        <v>12</v>
      </c>
      <c r="I60" s="56" t="str">
        <f t="shared" si="5"/>
        <v>Opposite Port Renfrew Marina</v>
      </c>
      <c r="J60" s="56" t="str">
        <f t="shared" si="6"/>
        <v>Gordon Estuary</v>
      </c>
      <c r="K60" s="49">
        <v>1</v>
      </c>
      <c r="L60" s="51" t="s">
        <v>181</v>
      </c>
      <c r="M60" s="53" t="s">
        <v>138</v>
      </c>
      <c r="N60" s="51" t="s">
        <v>150</v>
      </c>
      <c r="O60" s="47">
        <f t="shared" si="10"/>
        <v>15</v>
      </c>
      <c r="P60" s="47">
        <f t="shared" si="7"/>
        <v>1</v>
      </c>
      <c r="Q60" s="47">
        <f t="shared" si="8"/>
        <v>4</v>
      </c>
      <c r="R60" s="54">
        <v>97</v>
      </c>
      <c r="S60" s="50" t="s">
        <v>168</v>
      </c>
      <c r="T60" s="53" t="s">
        <v>163</v>
      </c>
      <c r="U60" s="51"/>
      <c r="V60" s="51"/>
    </row>
    <row r="61" spans="1:22" x14ac:dyDescent="0.2">
      <c r="A61" s="79">
        <f t="shared" si="0"/>
        <v>19</v>
      </c>
      <c r="B61" s="47">
        <f t="shared" si="1"/>
        <v>2019</v>
      </c>
      <c r="C61" s="47">
        <f t="shared" si="2"/>
        <v>5</v>
      </c>
      <c r="D61" s="47" t="str">
        <f t="shared" si="3"/>
        <v>May</v>
      </c>
      <c r="E61" s="47">
        <f t="shared" si="4"/>
        <v>9</v>
      </c>
      <c r="F61" s="90">
        <v>43594</v>
      </c>
      <c r="G61" s="75">
        <v>0.5</v>
      </c>
      <c r="H61" s="49" t="s">
        <v>12</v>
      </c>
      <c r="I61" s="56" t="str">
        <f t="shared" si="5"/>
        <v>Opposite Port Renfrew Marina</v>
      </c>
      <c r="J61" s="56" t="str">
        <f t="shared" si="6"/>
        <v>Gordon Estuary</v>
      </c>
      <c r="K61" s="49">
        <v>1</v>
      </c>
      <c r="L61" s="51" t="s">
        <v>173</v>
      </c>
      <c r="M61" s="53" t="s">
        <v>138</v>
      </c>
      <c r="N61" s="51" t="s">
        <v>150</v>
      </c>
      <c r="O61" s="47">
        <f t="shared" si="10"/>
        <v>13</v>
      </c>
      <c r="P61" s="47">
        <f t="shared" si="7"/>
        <v>1</v>
      </c>
      <c r="Q61" s="47">
        <f t="shared" si="8"/>
        <v>4</v>
      </c>
      <c r="R61" s="54">
        <v>4</v>
      </c>
      <c r="S61" s="50" t="s">
        <v>168</v>
      </c>
      <c r="T61" s="53" t="s">
        <v>163</v>
      </c>
      <c r="U61" s="51"/>
      <c r="V61" s="51"/>
    </row>
    <row r="62" spans="1:22" x14ac:dyDescent="0.2">
      <c r="A62" s="79">
        <f t="shared" si="0"/>
        <v>19</v>
      </c>
      <c r="B62" s="47">
        <f t="shared" si="1"/>
        <v>2019</v>
      </c>
      <c r="C62" s="47">
        <f t="shared" si="2"/>
        <v>5</v>
      </c>
      <c r="D62" s="47" t="str">
        <f t="shared" si="3"/>
        <v>May</v>
      </c>
      <c r="E62" s="47">
        <f t="shared" si="4"/>
        <v>9</v>
      </c>
      <c r="F62" s="90">
        <v>43594</v>
      </c>
      <c r="G62" s="75">
        <v>0.5</v>
      </c>
      <c r="H62" s="49" t="s">
        <v>12</v>
      </c>
      <c r="I62" s="56" t="str">
        <f t="shared" si="5"/>
        <v>Opposite Port Renfrew Marina</v>
      </c>
      <c r="J62" s="56" t="str">
        <f t="shared" si="6"/>
        <v>Gordon Estuary</v>
      </c>
      <c r="K62" s="49">
        <v>1</v>
      </c>
      <c r="L62" s="51" t="s">
        <v>196</v>
      </c>
      <c r="M62" s="53" t="s">
        <v>138</v>
      </c>
      <c r="N62" s="51" t="s">
        <v>150</v>
      </c>
      <c r="O62" s="47">
        <f t="shared" si="10"/>
        <v>25</v>
      </c>
      <c r="P62" s="47">
        <f t="shared" si="7"/>
        <v>1</v>
      </c>
      <c r="Q62" s="47">
        <f t="shared" si="8"/>
        <v>4</v>
      </c>
      <c r="R62" s="54">
        <v>2</v>
      </c>
      <c r="S62" s="50" t="s">
        <v>168</v>
      </c>
      <c r="T62" s="53" t="s">
        <v>163</v>
      </c>
      <c r="U62" s="51"/>
      <c r="V62" s="51"/>
    </row>
    <row r="63" spans="1:22" x14ac:dyDescent="0.2">
      <c r="A63" s="79">
        <f t="shared" si="0"/>
        <v>19</v>
      </c>
      <c r="B63" s="47">
        <f t="shared" si="1"/>
        <v>2019</v>
      </c>
      <c r="C63" s="47">
        <f t="shared" si="2"/>
        <v>5</v>
      </c>
      <c r="D63" s="47" t="str">
        <f t="shared" si="3"/>
        <v>May</v>
      </c>
      <c r="E63" s="47">
        <f t="shared" si="4"/>
        <v>9</v>
      </c>
      <c r="F63" s="90">
        <v>43594</v>
      </c>
      <c r="G63" s="75">
        <v>0.54166666666666663</v>
      </c>
      <c r="H63" s="49" t="s">
        <v>12</v>
      </c>
      <c r="I63" s="56" t="str">
        <f t="shared" si="5"/>
        <v>Opposite Port Renfrew Marina</v>
      </c>
      <c r="J63" s="56" t="str">
        <f t="shared" si="6"/>
        <v>Gordon Estuary</v>
      </c>
      <c r="K63" s="49">
        <v>1</v>
      </c>
      <c r="L63" s="51" t="s">
        <v>146</v>
      </c>
      <c r="M63" s="53" t="s">
        <v>138</v>
      </c>
      <c r="N63" s="51" t="s">
        <v>144</v>
      </c>
      <c r="O63" s="47">
        <f t="shared" si="10"/>
        <v>3</v>
      </c>
      <c r="P63" s="47">
        <f t="shared" si="7"/>
        <v>1</v>
      </c>
      <c r="Q63" s="47">
        <f t="shared" si="8"/>
        <v>2</v>
      </c>
      <c r="R63" s="54">
        <v>4</v>
      </c>
      <c r="S63" s="50" t="s">
        <v>168</v>
      </c>
      <c r="T63" s="53" t="s">
        <v>163</v>
      </c>
      <c r="U63" s="51"/>
      <c r="V63" s="51"/>
    </row>
    <row r="64" spans="1:22" x14ac:dyDescent="0.2">
      <c r="A64" s="79">
        <f t="shared" si="0"/>
        <v>19</v>
      </c>
      <c r="B64" s="47">
        <f t="shared" si="1"/>
        <v>2019</v>
      </c>
      <c r="C64" s="47">
        <f t="shared" si="2"/>
        <v>5</v>
      </c>
      <c r="D64" s="47" t="str">
        <f t="shared" si="3"/>
        <v>May</v>
      </c>
      <c r="E64" s="47">
        <f t="shared" si="4"/>
        <v>9</v>
      </c>
      <c r="F64" s="90">
        <v>43594</v>
      </c>
      <c r="G64" s="75">
        <v>0.54166666666666663</v>
      </c>
      <c r="H64" s="49" t="s">
        <v>12</v>
      </c>
      <c r="I64" s="56" t="str">
        <f t="shared" si="5"/>
        <v>Opposite Port Renfrew Marina</v>
      </c>
      <c r="J64" s="56" t="str">
        <f t="shared" si="6"/>
        <v>Gordon Estuary</v>
      </c>
      <c r="K64" s="49">
        <v>1</v>
      </c>
      <c r="L64" s="51" t="s">
        <v>157</v>
      </c>
      <c r="M64" s="53" t="s">
        <v>138</v>
      </c>
      <c r="N64" s="51" t="s">
        <v>153</v>
      </c>
      <c r="O64" s="47">
        <f t="shared" si="10"/>
        <v>8</v>
      </c>
      <c r="P64" s="47">
        <f t="shared" si="7"/>
        <v>1</v>
      </c>
      <c r="Q64" s="47">
        <f t="shared" si="8"/>
        <v>5</v>
      </c>
      <c r="R64" s="54">
        <v>46</v>
      </c>
      <c r="S64" s="50" t="s">
        <v>168</v>
      </c>
      <c r="T64" s="53" t="s">
        <v>163</v>
      </c>
      <c r="U64" s="51"/>
      <c r="V64" s="51"/>
    </row>
    <row r="65" spans="1:22" x14ac:dyDescent="0.2">
      <c r="A65" s="79">
        <f t="shared" si="0"/>
        <v>19</v>
      </c>
      <c r="B65" s="47">
        <f t="shared" si="1"/>
        <v>2019</v>
      </c>
      <c r="C65" s="47">
        <f t="shared" si="2"/>
        <v>5</v>
      </c>
      <c r="D65" s="47" t="str">
        <f t="shared" si="3"/>
        <v>May</v>
      </c>
      <c r="E65" s="47">
        <f t="shared" si="4"/>
        <v>9</v>
      </c>
      <c r="F65" s="90">
        <v>43594</v>
      </c>
      <c r="G65" s="75">
        <v>0.54166666666666663</v>
      </c>
      <c r="H65" s="49" t="s">
        <v>12</v>
      </c>
      <c r="I65" s="56" t="str">
        <f t="shared" si="5"/>
        <v>Opposite Port Renfrew Marina</v>
      </c>
      <c r="J65" s="56" t="str">
        <f t="shared" si="6"/>
        <v>Gordon Estuary</v>
      </c>
      <c r="K65" s="49">
        <v>1</v>
      </c>
      <c r="L65" s="51" t="s">
        <v>181</v>
      </c>
      <c r="M65" s="53" t="s">
        <v>138</v>
      </c>
      <c r="N65" s="51" t="s">
        <v>150</v>
      </c>
      <c r="O65" s="47">
        <f t="shared" si="10"/>
        <v>15</v>
      </c>
      <c r="P65" s="47">
        <f t="shared" si="7"/>
        <v>1</v>
      </c>
      <c r="Q65" s="47">
        <f t="shared" si="8"/>
        <v>4</v>
      </c>
      <c r="R65" s="54">
        <v>28</v>
      </c>
      <c r="S65" s="50" t="s">
        <v>168</v>
      </c>
      <c r="T65" s="53" t="s">
        <v>163</v>
      </c>
      <c r="U65" s="51"/>
      <c r="V65" s="51"/>
    </row>
    <row r="66" spans="1:22" x14ac:dyDescent="0.2">
      <c r="A66" s="79">
        <f t="shared" si="0"/>
        <v>19</v>
      </c>
      <c r="B66" s="47">
        <f t="shared" si="1"/>
        <v>2019</v>
      </c>
      <c r="C66" s="47">
        <f t="shared" si="2"/>
        <v>5</v>
      </c>
      <c r="D66" s="47" t="str">
        <f t="shared" si="3"/>
        <v>May</v>
      </c>
      <c r="E66" s="47">
        <f t="shared" si="4"/>
        <v>9</v>
      </c>
      <c r="F66" s="90">
        <v>43594</v>
      </c>
      <c r="G66" s="75">
        <v>0.58680555555555558</v>
      </c>
      <c r="H66" s="49" t="s">
        <v>34</v>
      </c>
      <c r="I66" s="56" t="str">
        <f t="shared" si="5"/>
        <v>South Arm SJ (Old Mill)</v>
      </c>
      <c r="J66" s="56" t="str">
        <f t="shared" si="6"/>
        <v>San Juan Estuary</v>
      </c>
      <c r="K66" s="49">
        <v>1</v>
      </c>
      <c r="L66" s="51" t="s">
        <v>146</v>
      </c>
      <c r="M66" s="53" t="s">
        <v>138</v>
      </c>
      <c r="N66" s="51" t="s">
        <v>148</v>
      </c>
      <c r="O66" s="47">
        <f t="shared" si="10"/>
        <v>3</v>
      </c>
      <c r="P66" s="47">
        <f t="shared" si="7"/>
        <v>1</v>
      </c>
      <c r="Q66" s="47">
        <f t="shared" si="8"/>
        <v>3</v>
      </c>
      <c r="R66" s="54">
        <v>1</v>
      </c>
      <c r="S66" s="50" t="s">
        <v>168</v>
      </c>
      <c r="T66" s="53" t="s">
        <v>163</v>
      </c>
      <c r="U66" s="51"/>
      <c r="V66" s="51"/>
    </row>
    <row r="67" spans="1:22" x14ac:dyDescent="0.2">
      <c r="A67" s="79">
        <f t="shared" si="0"/>
        <v>19</v>
      </c>
      <c r="B67" s="47">
        <f t="shared" si="1"/>
        <v>2019</v>
      </c>
      <c r="C67" s="47">
        <f t="shared" si="2"/>
        <v>5</v>
      </c>
      <c r="D67" s="47" t="str">
        <f t="shared" si="3"/>
        <v>May</v>
      </c>
      <c r="E67" s="47">
        <f t="shared" si="4"/>
        <v>9</v>
      </c>
      <c r="F67" s="90">
        <v>43594</v>
      </c>
      <c r="G67" s="75">
        <v>0.58680555555555558</v>
      </c>
      <c r="H67" s="49" t="s">
        <v>34</v>
      </c>
      <c r="I67" s="56" t="str">
        <f t="shared" si="5"/>
        <v>South Arm SJ (Old Mill)</v>
      </c>
      <c r="J67" s="56" t="str">
        <f t="shared" si="6"/>
        <v>San Juan Estuary</v>
      </c>
      <c r="K67" s="49">
        <v>1</v>
      </c>
      <c r="L67" s="51" t="s">
        <v>146</v>
      </c>
      <c r="M67" s="53" t="s">
        <v>138</v>
      </c>
      <c r="N67" s="51" t="s">
        <v>144</v>
      </c>
      <c r="O67" s="47">
        <f t="shared" si="10"/>
        <v>3</v>
      </c>
      <c r="P67" s="47">
        <f t="shared" si="7"/>
        <v>1</v>
      </c>
      <c r="Q67" s="47">
        <f t="shared" si="8"/>
        <v>2</v>
      </c>
      <c r="R67" s="54">
        <v>32</v>
      </c>
      <c r="S67" s="50" t="s">
        <v>168</v>
      </c>
      <c r="T67" s="53" t="s">
        <v>163</v>
      </c>
      <c r="U67" s="51"/>
      <c r="V67" s="51"/>
    </row>
    <row r="68" spans="1:22" x14ac:dyDescent="0.2">
      <c r="A68" s="79">
        <f t="shared" si="0"/>
        <v>19</v>
      </c>
      <c r="B68" s="47">
        <f t="shared" si="1"/>
        <v>2019</v>
      </c>
      <c r="C68" s="47">
        <f t="shared" si="2"/>
        <v>5</v>
      </c>
      <c r="D68" s="47" t="str">
        <f t="shared" si="3"/>
        <v>May</v>
      </c>
      <c r="E68" s="47">
        <f t="shared" si="4"/>
        <v>9</v>
      </c>
      <c r="F68" s="90">
        <v>43594</v>
      </c>
      <c r="G68" s="75">
        <v>0.58680555555555558</v>
      </c>
      <c r="H68" s="49" t="s">
        <v>34</v>
      </c>
      <c r="I68" s="56" t="str">
        <f t="shared" si="5"/>
        <v>South Arm SJ (Old Mill)</v>
      </c>
      <c r="J68" s="56" t="str">
        <f t="shared" si="6"/>
        <v>San Juan Estuary</v>
      </c>
      <c r="K68" s="49">
        <v>1</v>
      </c>
      <c r="L68" s="51" t="s">
        <v>142</v>
      </c>
      <c r="M68" s="53" t="s">
        <v>138</v>
      </c>
      <c r="N68" s="51" t="s">
        <v>144</v>
      </c>
      <c r="O68" s="47">
        <f t="shared" si="10"/>
        <v>2</v>
      </c>
      <c r="P68" s="47">
        <f t="shared" si="7"/>
        <v>1</v>
      </c>
      <c r="Q68" s="47">
        <f t="shared" si="8"/>
        <v>2</v>
      </c>
      <c r="R68" s="54">
        <v>7</v>
      </c>
      <c r="S68" s="50" t="s">
        <v>168</v>
      </c>
      <c r="T68" s="53" t="s">
        <v>163</v>
      </c>
      <c r="U68" s="51"/>
      <c r="V68" s="51"/>
    </row>
    <row r="69" spans="1:22" x14ac:dyDescent="0.2">
      <c r="A69" s="79">
        <f t="shared" ref="A69:A132" si="11">WEEKNUM(F69)</f>
        <v>19</v>
      </c>
      <c r="B69" s="47">
        <f t="shared" ref="B69:B132" si="12">YEAR(F69)</f>
        <v>2019</v>
      </c>
      <c r="C69" s="47">
        <f t="shared" ref="C69:C132" si="13">MONTH(F69)</f>
        <v>5</v>
      </c>
      <c r="D69" s="47" t="str">
        <f t="shared" ref="D69:D132" si="14">TEXT(F69,"mmm")</f>
        <v>May</v>
      </c>
      <c r="E69" s="47">
        <f t="shared" ref="E69:E132" si="15">DAY(F69)</f>
        <v>9</v>
      </c>
      <c r="F69" s="90">
        <v>43594</v>
      </c>
      <c r="G69" s="75">
        <v>0.58680555555555558</v>
      </c>
      <c r="H69" s="49" t="s">
        <v>34</v>
      </c>
      <c r="I69" s="56" t="str">
        <f t="shared" ref="I69:I132" si="16">VLOOKUP(H69,SiteCodes,2,FALSE)</f>
        <v>South Arm SJ (Old Mill)</v>
      </c>
      <c r="J69" s="56" t="str">
        <f t="shared" ref="J69:J132" si="17">VLOOKUP(H69,SiteCodes,3,FALSE)</f>
        <v>San Juan Estuary</v>
      </c>
      <c r="K69" s="49">
        <v>1</v>
      </c>
      <c r="L69" s="51" t="s">
        <v>157</v>
      </c>
      <c r="M69" s="53" t="s">
        <v>138</v>
      </c>
      <c r="N69" s="51" t="s">
        <v>153</v>
      </c>
      <c r="O69" s="47">
        <f t="shared" si="10"/>
        <v>8</v>
      </c>
      <c r="P69" s="47">
        <f t="shared" ref="P69:P132" si="18">VLOOKUP(M69,OrigCodes,2,FALSE)</f>
        <v>1</v>
      </c>
      <c r="Q69" s="47">
        <f t="shared" ref="Q69:Q132" si="19">VLOOKUP(N69,StgCodes,2,FALSE)</f>
        <v>5</v>
      </c>
      <c r="R69" s="54">
        <v>40</v>
      </c>
      <c r="S69" s="50" t="s">
        <v>168</v>
      </c>
      <c r="T69" s="53" t="s">
        <v>163</v>
      </c>
      <c r="U69" s="51"/>
      <c r="V69" s="51"/>
    </row>
    <row r="70" spans="1:22" x14ac:dyDescent="0.2">
      <c r="A70" s="79">
        <f t="shared" si="11"/>
        <v>19</v>
      </c>
      <c r="B70" s="47">
        <f t="shared" si="12"/>
        <v>2019</v>
      </c>
      <c r="C70" s="47">
        <f t="shared" si="13"/>
        <v>5</v>
      </c>
      <c r="D70" s="47" t="str">
        <f t="shared" si="14"/>
        <v>May</v>
      </c>
      <c r="E70" s="47">
        <f t="shared" si="15"/>
        <v>9</v>
      </c>
      <c r="F70" s="90">
        <v>43594</v>
      </c>
      <c r="G70" s="75">
        <v>0.58680555555555558</v>
      </c>
      <c r="H70" s="49" t="s">
        <v>34</v>
      </c>
      <c r="I70" s="56" t="str">
        <f t="shared" si="16"/>
        <v>South Arm SJ (Old Mill)</v>
      </c>
      <c r="J70" s="56" t="str">
        <f t="shared" si="17"/>
        <v>San Juan Estuary</v>
      </c>
      <c r="K70" s="49">
        <v>1</v>
      </c>
      <c r="L70" s="51" t="s">
        <v>158</v>
      </c>
      <c r="M70" s="53" t="s">
        <v>138</v>
      </c>
      <c r="N70" s="51" t="s">
        <v>153</v>
      </c>
      <c r="O70" s="47">
        <f t="shared" si="10"/>
        <v>9</v>
      </c>
      <c r="P70" s="47">
        <f t="shared" si="18"/>
        <v>1</v>
      </c>
      <c r="Q70" s="47">
        <f t="shared" si="19"/>
        <v>5</v>
      </c>
      <c r="R70" s="54">
        <v>36</v>
      </c>
      <c r="S70" s="50" t="s">
        <v>168</v>
      </c>
      <c r="T70" s="53" t="s">
        <v>163</v>
      </c>
      <c r="U70" s="51"/>
      <c r="V70" s="51"/>
    </row>
    <row r="71" spans="1:22" x14ac:dyDescent="0.2">
      <c r="A71" s="79">
        <f t="shared" si="11"/>
        <v>19</v>
      </c>
      <c r="B71" s="47">
        <f t="shared" si="12"/>
        <v>2019</v>
      </c>
      <c r="C71" s="47">
        <f t="shared" si="13"/>
        <v>5</v>
      </c>
      <c r="D71" s="47" t="str">
        <f t="shared" si="14"/>
        <v>May</v>
      </c>
      <c r="E71" s="47">
        <f t="shared" si="15"/>
        <v>9</v>
      </c>
      <c r="F71" s="90">
        <v>43594</v>
      </c>
      <c r="G71" s="75">
        <v>0.58680555555555558</v>
      </c>
      <c r="H71" s="49" t="s">
        <v>34</v>
      </c>
      <c r="I71" s="56" t="str">
        <f t="shared" si="16"/>
        <v>South Arm SJ (Old Mill)</v>
      </c>
      <c r="J71" s="56" t="str">
        <f t="shared" si="17"/>
        <v>San Juan Estuary</v>
      </c>
      <c r="K71" s="49">
        <v>1</v>
      </c>
      <c r="L71" s="51" t="s">
        <v>185</v>
      </c>
      <c r="M71" s="53" t="s">
        <v>138</v>
      </c>
      <c r="N71" s="51" t="s">
        <v>150</v>
      </c>
      <c r="O71" s="47">
        <f t="shared" ref="O71:O107" si="20">VLOOKUP(L71,SpeciesCodes,2,FALSE)</f>
        <v>18</v>
      </c>
      <c r="P71" s="47">
        <f t="shared" si="18"/>
        <v>1</v>
      </c>
      <c r="Q71" s="47">
        <f t="shared" si="19"/>
        <v>4</v>
      </c>
      <c r="R71" s="54">
        <v>2</v>
      </c>
      <c r="S71" s="50" t="s">
        <v>168</v>
      </c>
      <c r="T71" s="53" t="s">
        <v>163</v>
      </c>
      <c r="U71" s="51"/>
      <c r="V71" s="51"/>
    </row>
    <row r="72" spans="1:22" x14ac:dyDescent="0.2">
      <c r="A72" s="79">
        <f t="shared" si="11"/>
        <v>19</v>
      </c>
      <c r="B72" s="47">
        <f t="shared" si="12"/>
        <v>2019</v>
      </c>
      <c r="C72" s="47">
        <f t="shared" si="13"/>
        <v>5</v>
      </c>
      <c r="D72" s="47" t="str">
        <f t="shared" si="14"/>
        <v>May</v>
      </c>
      <c r="E72" s="47">
        <f t="shared" si="15"/>
        <v>9</v>
      </c>
      <c r="F72" s="90">
        <v>43594</v>
      </c>
      <c r="G72" s="75">
        <v>0.58680555555555558</v>
      </c>
      <c r="H72" s="49" t="s">
        <v>34</v>
      </c>
      <c r="I72" s="56" t="str">
        <f t="shared" si="16"/>
        <v>South Arm SJ (Old Mill)</v>
      </c>
      <c r="J72" s="56" t="str">
        <f t="shared" si="17"/>
        <v>San Juan Estuary</v>
      </c>
      <c r="K72" s="49">
        <v>1</v>
      </c>
      <c r="L72" s="51" t="s">
        <v>181</v>
      </c>
      <c r="M72" s="53" t="s">
        <v>138</v>
      </c>
      <c r="N72" s="51" t="s">
        <v>150</v>
      </c>
      <c r="O72" s="47">
        <f t="shared" si="20"/>
        <v>15</v>
      </c>
      <c r="P72" s="47">
        <f t="shared" si="18"/>
        <v>1</v>
      </c>
      <c r="Q72" s="47">
        <f t="shared" si="19"/>
        <v>4</v>
      </c>
      <c r="R72" s="54">
        <v>11</v>
      </c>
      <c r="S72" s="50" t="s">
        <v>168</v>
      </c>
      <c r="T72" s="53" t="s">
        <v>163</v>
      </c>
      <c r="U72" s="51"/>
      <c r="V72" s="51"/>
    </row>
    <row r="73" spans="1:22" x14ac:dyDescent="0.2">
      <c r="A73" s="79">
        <f t="shared" si="11"/>
        <v>19</v>
      </c>
      <c r="B73" s="47">
        <f t="shared" si="12"/>
        <v>2019</v>
      </c>
      <c r="C73" s="47">
        <f t="shared" si="13"/>
        <v>5</v>
      </c>
      <c r="D73" s="47" t="str">
        <f t="shared" si="14"/>
        <v>May</v>
      </c>
      <c r="E73" s="47">
        <f t="shared" si="15"/>
        <v>9</v>
      </c>
      <c r="F73" s="90">
        <v>43594</v>
      </c>
      <c r="G73" s="75">
        <v>0.625</v>
      </c>
      <c r="H73" s="49" t="s">
        <v>40</v>
      </c>
      <c r="I73" s="56" t="str">
        <f t="shared" si="16"/>
        <v>Central Arm SJ at Island Rd Bridge</v>
      </c>
      <c r="J73" s="56" t="str">
        <f t="shared" si="17"/>
        <v>San Juan Estuary</v>
      </c>
      <c r="K73" s="49">
        <v>1</v>
      </c>
      <c r="L73" s="51" t="s">
        <v>146</v>
      </c>
      <c r="M73" s="53" t="s">
        <v>138</v>
      </c>
      <c r="N73" s="51" t="s">
        <v>148</v>
      </c>
      <c r="O73" s="47">
        <f t="shared" si="20"/>
        <v>3</v>
      </c>
      <c r="P73" s="47">
        <f t="shared" si="18"/>
        <v>1</v>
      </c>
      <c r="Q73" s="47">
        <f t="shared" si="19"/>
        <v>3</v>
      </c>
      <c r="R73" s="54">
        <v>1</v>
      </c>
      <c r="S73" s="50" t="s">
        <v>168</v>
      </c>
      <c r="T73" s="53" t="s">
        <v>163</v>
      </c>
      <c r="U73" s="51"/>
      <c r="V73" s="51"/>
    </row>
    <row r="74" spans="1:22" x14ac:dyDescent="0.2">
      <c r="A74" s="79">
        <f t="shared" si="11"/>
        <v>19</v>
      </c>
      <c r="B74" s="47">
        <f t="shared" si="12"/>
        <v>2019</v>
      </c>
      <c r="C74" s="47">
        <f t="shared" si="13"/>
        <v>5</v>
      </c>
      <c r="D74" s="47" t="str">
        <f t="shared" si="14"/>
        <v>May</v>
      </c>
      <c r="E74" s="47">
        <f t="shared" si="15"/>
        <v>9</v>
      </c>
      <c r="F74" s="90">
        <v>43594</v>
      </c>
      <c r="G74" s="75">
        <v>0.625</v>
      </c>
      <c r="H74" s="49" t="s">
        <v>40</v>
      </c>
      <c r="I74" s="56" t="str">
        <f t="shared" si="16"/>
        <v>Central Arm SJ at Island Rd Bridge</v>
      </c>
      <c r="J74" s="56" t="str">
        <f t="shared" si="17"/>
        <v>San Juan Estuary</v>
      </c>
      <c r="K74" s="49">
        <v>1</v>
      </c>
      <c r="L74" s="51" t="s">
        <v>146</v>
      </c>
      <c r="M74" s="53" t="s">
        <v>138</v>
      </c>
      <c r="N74" s="51" t="s">
        <v>144</v>
      </c>
      <c r="O74" s="47">
        <f t="shared" si="20"/>
        <v>3</v>
      </c>
      <c r="P74" s="47">
        <f t="shared" si="18"/>
        <v>1</v>
      </c>
      <c r="Q74" s="47">
        <f t="shared" si="19"/>
        <v>2</v>
      </c>
      <c r="R74" s="54">
        <v>15</v>
      </c>
      <c r="S74" s="50" t="s">
        <v>168</v>
      </c>
      <c r="T74" s="53" t="s">
        <v>163</v>
      </c>
      <c r="U74" s="51"/>
      <c r="V74" s="51"/>
    </row>
    <row r="75" spans="1:22" x14ac:dyDescent="0.2">
      <c r="A75" s="79">
        <f t="shared" si="11"/>
        <v>19</v>
      </c>
      <c r="B75" s="47">
        <f t="shared" si="12"/>
        <v>2019</v>
      </c>
      <c r="C75" s="47">
        <f t="shared" si="13"/>
        <v>5</v>
      </c>
      <c r="D75" s="47" t="str">
        <f t="shared" si="14"/>
        <v>May</v>
      </c>
      <c r="E75" s="47">
        <f t="shared" si="15"/>
        <v>9</v>
      </c>
      <c r="F75" s="90">
        <v>43594</v>
      </c>
      <c r="G75" s="75">
        <v>0.625</v>
      </c>
      <c r="H75" s="49" t="s">
        <v>40</v>
      </c>
      <c r="I75" s="56" t="str">
        <f t="shared" si="16"/>
        <v>Central Arm SJ at Island Rd Bridge</v>
      </c>
      <c r="J75" s="56" t="str">
        <f t="shared" si="17"/>
        <v>San Juan Estuary</v>
      </c>
      <c r="K75" s="49">
        <v>1</v>
      </c>
      <c r="L75" s="51" t="s">
        <v>157</v>
      </c>
      <c r="M75" s="53" t="s">
        <v>138</v>
      </c>
      <c r="N75" s="51" t="s">
        <v>153</v>
      </c>
      <c r="O75" s="47">
        <f t="shared" si="20"/>
        <v>8</v>
      </c>
      <c r="P75" s="47">
        <f t="shared" si="18"/>
        <v>1</v>
      </c>
      <c r="Q75" s="47">
        <f t="shared" si="19"/>
        <v>5</v>
      </c>
      <c r="R75" s="54">
        <v>51</v>
      </c>
      <c r="S75" s="50" t="s">
        <v>168</v>
      </c>
      <c r="T75" s="53" t="s">
        <v>163</v>
      </c>
      <c r="U75" s="51"/>
      <c r="V75" s="51"/>
    </row>
    <row r="76" spans="1:22" x14ac:dyDescent="0.2">
      <c r="A76" s="79">
        <f t="shared" si="11"/>
        <v>19</v>
      </c>
      <c r="B76" s="47">
        <f t="shared" si="12"/>
        <v>2019</v>
      </c>
      <c r="C76" s="47">
        <f t="shared" si="13"/>
        <v>5</v>
      </c>
      <c r="D76" s="47" t="str">
        <f t="shared" si="14"/>
        <v>May</v>
      </c>
      <c r="E76" s="47">
        <f t="shared" si="15"/>
        <v>9</v>
      </c>
      <c r="F76" s="90">
        <v>43594</v>
      </c>
      <c r="G76" s="75">
        <v>0.67361111111111116</v>
      </c>
      <c r="H76" s="49" t="s">
        <v>30</v>
      </c>
      <c r="I76" s="56" t="str">
        <f t="shared" si="16"/>
        <v>Butch's (Gordon R.)</v>
      </c>
      <c r="J76" s="56" t="str">
        <f t="shared" si="17"/>
        <v>Gordon Estuary</v>
      </c>
      <c r="K76" s="49">
        <v>1</v>
      </c>
      <c r="L76" s="51" t="s">
        <v>146</v>
      </c>
      <c r="M76" s="53" t="s">
        <v>138</v>
      </c>
      <c r="N76" s="51" t="s">
        <v>148</v>
      </c>
      <c r="O76" s="47">
        <f t="shared" si="20"/>
        <v>3</v>
      </c>
      <c r="P76" s="47">
        <f t="shared" si="18"/>
        <v>1</v>
      </c>
      <c r="Q76" s="47">
        <f t="shared" si="19"/>
        <v>3</v>
      </c>
      <c r="R76" s="54">
        <v>11</v>
      </c>
      <c r="S76" s="50" t="s">
        <v>168</v>
      </c>
      <c r="T76" s="53" t="s">
        <v>163</v>
      </c>
      <c r="U76" s="51"/>
      <c r="V76" s="51"/>
    </row>
    <row r="77" spans="1:22" x14ac:dyDescent="0.2">
      <c r="A77" s="79">
        <f t="shared" si="11"/>
        <v>19</v>
      </c>
      <c r="B77" s="47">
        <f t="shared" si="12"/>
        <v>2019</v>
      </c>
      <c r="C77" s="47">
        <f t="shared" si="13"/>
        <v>5</v>
      </c>
      <c r="D77" s="47" t="str">
        <f t="shared" si="14"/>
        <v>May</v>
      </c>
      <c r="E77" s="47">
        <f t="shared" si="15"/>
        <v>9</v>
      </c>
      <c r="F77" s="90">
        <v>43594</v>
      </c>
      <c r="G77" s="75">
        <v>0.67361111111111116</v>
      </c>
      <c r="H77" s="49" t="s">
        <v>30</v>
      </c>
      <c r="I77" s="56" t="str">
        <f t="shared" si="16"/>
        <v>Butch's (Gordon R.)</v>
      </c>
      <c r="J77" s="56" t="str">
        <f t="shared" si="17"/>
        <v>Gordon Estuary</v>
      </c>
      <c r="K77" s="49">
        <v>1</v>
      </c>
      <c r="L77" s="51" t="s">
        <v>146</v>
      </c>
      <c r="M77" s="53" t="s">
        <v>138</v>
      </c>
      <c r="N77" s="51" t="s">
        <v>144</v>
      </c>
      <c r="O77" s="47">
        <f t="shared" si="20"/>
        <v>3</v>
      </c>
      <c r="P77" s="47">
        <f t="shared" si="18"/>
        <v>1</v>
      </c>
      <c r="Q77" s="47">
        <f t="shared" si="19"/>
        <v>2</v>
      </c>
      <c r="R77" s="54">
        <v>5</v>
      </c>
      <c r="S77" s="50" t="s">
        <v>168</v>
      </c>
      <c r="T77" s="53" t="s">
        <v>163</v>
      </c>
      <c r="U77" s="51"/>
      <c r="V77" s="51"/>
    </row>
    <row r="78" spans="1:22" x14ac:dyDescent="0.2">
      <c r="A78" s="79">
        <f t="shared" si="11"/>
        <v>19</v>
      </c>
      <c r="B78" s="47">
        <f t="shared" si="12"/>
        <v>2019</v>
      </c>
      <c r="C78" s="47">
        <f t="shared" si="13"/>
        <v>5</v>
      </c>
      <c r="D78" s="47" t="str">
        <f t="shared" si="14"/>
        <v>May</v>
      </c>
      <c r="E78" s="47">
        <f t="shared" si="15"/>
        <v>9</v>
      </c>
      <c r="F78" s="90">
        <v>43594</v>
      </c>
      <c r="G78" s="75">
        <v>0.67361111111111116</v>
      </c>
      <c r="H78" s="49" t="s">
        <v>30</v>
      </c>
      <c r="I78" s="56" t="str">
        <f t="shared" si="16"/>
        <v>Butch's (Gordon R.)</v>
      </c>
      <c r="J78" s="56" t="str">
        <f t="shared" si="17"/>
        <v>Gordon Estuary</v>
      </c>
      <c r="K78" s="49">
        <v>1</v>
      </c>
      <c r="L78" s="51" t="s">
        <v>142</v>
      </c>
      <c r="M78" s="53" t="s">
        <v>138</v>
      </c>
      <c r="N78" s="51" t="s">
        <v>144</v>
      </c>
      <c r="O78" s="47">
        <f t="shared" si="20"/>
        <v>2</v>
      </c>
      <c r="P78" s="47">
        <f t="shared" si="18"/>
        <v>1</v>
      </c>
      <c r="Q78" s="47">
        <f t="shared" si="19"/>
        <v>2</v>
      </c>
      <c r="R78" s="54">
        <v>6</v>
      </c>
      <c r="S78" s="50" t="s">
        <v>168</v>
      </c>
      <c r="T78" s="53" t="s">
        <v>163</v>
      </c>
      <c r="U78" s="51"/>
      <c r="V78" s="51"/>
    </row>
    <row r="79" spans="1:22" x14ac:dyDescent="0.2">
      <c r="A79" s="79">
        <f t="shared" si="11"/>
        <v>19</v>
      </c>
      <c r="B79" s="47">
        <f t="shared" si="12"/>
        <v>2019</v>
      </c>
      <c r="C79" s="47">
        <f t="shared" si="13"/>
        <v>5</v>
      </c>
      <c r="D79" s="47" t="str">
        <f t="shared" si="14"/>
        <v>May</v>
      </c>
      <c r="E79" s="47">
        <f t="shared" si="15"/>
        <v>9</v>
      </c>
      <c r="F79" s="90">
        <v>43594</v>
      </c>
      <c r="G79" s="75">
        <v>0.67361111111111116</v>
      </c>
      <c r="H79" s="49" t="s">
        <v>30</v>
      </c>
      <c r="I79" s="56" t="str">
        <f t="shared" si="16"/>
        <v>Butch's (Gordon R.)</v>
      </c>
      <c r="J79" s="56" t="str">
        <f t="shared" si="17"/>
        <v>Gordon Estuary</v>
      </c>
      <c r="K79" s="49">
        <v>1</v>
      </c>
      <c r="L79" s="51" t="s">
        <v>157</v>
      </c>
      <c r="M79" s="53" t="s">
        <v>138</v>
      </c>
      <c r="N79" s="51" t="s">
        <v>153</v>
      </c>
      <c r="O79" s="47">
        <f t="shared" si="20"/>
        <v>8</v>
      </c>
      <c r="P79" s="47">
        <f t="shared" si="18"/>
        <v>1</v>
      </c>
      <c r="Q79" s="47">
        <f t="shared" si="19"/>
        <v>5</v>
      </c>
      <c r="R79" s="54">
        <v>42</v>
      </c>
      <c r="S79" s="50" t="s">
        <v>168</v>
      </c>
      <c r="T79" s="53" t="s">
        <v>163</v>
      </c>
      <c r="U79" s="51"/>
      <c r="V79" s="51" t="s">
        <v>259</v>
      </c>
    </row>
    <row r="80" spans="1:22" x14ac:dyDescent="0.2">
      <c r="A80" s="79">
        <f t="shared" si="11"/>
        <v>19</v>
      </c>
      <c r="B80" s="47">
        <f t="shared" si="12"/>
        <v>2019</v>
      </c>
      <c r="C80" s="47">
        <f t="shared" si="13"/>
        <v>5</v>
      </c>
      <c r="D80" s="47" t="str">
        <f t="shared" si="14"/>
        <v>May</v>
      </c>
      <c r="E80" s="47">
        <f t="shared" si="15"/>
        <v>9</v>
      </c>
      <c r="F80" s="90">
        <v>43594</v>
      </c>
      <c r="G80" s="75">
        <v>0.67361111111111116</v>
      </c>
      <c r="H80" s="49" t="s">
        <v>30</v>
      </c>
      <c r="I80" s="56" t="str">
        <f t="shared" si="16"/>
        <v>Butch's (Gordon R.)</v>
      </c>
      <c r="J80" s="56" t="str">
        <f t="shared" si="17"/>
        <v>Gordon Estuary</v>
      </c>
      <c r="K80" s="49">
        <v>1</v>
      </c>
      <c r="L80" s="51" t="s">
        <v>158</v>
      </c>
      <c r="M80" s="53" t="s">
        <v>138</v>
      </c>
      <c r="N80" s="51" t="s">
        <v>153</v>
      </c>
      <c r="O80" s="47">
        <f t="shared" si="20"/>
        <v>9</v>
      </c>
      <c r="P80" s="47">
        <f t="shared" si="18"/>
        <v>1</v>
      </c>
      <c r="Q80" s="47">
        <f t="shared" si="19"/>
        <v>5</v>
      </c>
      <c r="R80" s="54">
        <v>2</v>
      </c>
      <c r="S80" s="50" t="s">
        <v>168</v>
      </c>
      <c r="T80" s="53" t="s">
        <v>163</v>
      </c>
      <c r="U80" s="51"/>
      <c r="V80" s="51"/>
    </row>
    <row r="81" spans="1:22" x14ac:dyDescent="0.2">
      <c r="A81" s="79">
        <f t="shared" si="11"/>
        <v>19</v>
      </c>
      <c r="B81" s="47">
        <f t="shared" si="12"/>
        <v>2019</v>
      </c>
      <c r="C81" s="47">
        <f t="shared" si="13"/>
        <v>5</v>
      </c>
      <c r="D81" s="47" t="str">
        <f t="shared" si="14"/>
        <v>May</v>
      </c>
      <c r="E81" s="47">
        <f t="shared" si="15"/>
        <v>9</v>
      </c>
      <c r="F81" s="90">
        <v>43594</v>
      </c>
      <c r="G81" s="75">
        <v>0.67361111111111116</v>
      </c>
      <c r="H81" s="49" t="s">
        <v>30</v>
      </c>
      <c r="I81" s="56" t="str">
        <f t="shared" si="16"/>
        <v>Butch's (Gordon R.)</v>
      </c>
      <c r="J81" s="56" t="str">
        <f t="shared" si="17"/>
        <v>Gordon Estuary</v>
      </c>
      <c r="K81" s="49">
        <v>1</v>
      </c>
      <c r="L81" s="51" t="s">
        <v>185</v>
      </c>
      <c r="M81" s="53" t="s">
        <v>138</v>
      </c>
      <c r="N81" s="51" t="s">
        <v>150</v>
      </c>
      <c r="O81" s="47">
        <f t="shared" si="20"/>
        <v>18</v>
      </c>
      <c r="P81" s="47">
        <f t="shared" si="18"/>
        <v>1</v>
      </c>
      <c r="Q81" s="47">
        <f t="shared" si="19"/>
        <v>4</v>
      </c>
      <c r="R81" s="54">
        <v>5</v>
      </c>
      <c r="S81" s="50" t="s">
        <v>168</v>
      </c>
      <c r="T81" s="53" t="s">
        <v>163</v>
      </c>
      <c r="U81" s="51"/>
      <c r="V81" s="51"/>
    </row>
    <row r="82" spans="1:22" x14ac:dyDescent="0.2">
      <c r="A82" s="79">
        <f t="shared" si="11"/>
        <v>19</v>
      </c>
      <c r="B82" s="47">
        <f t="shared" si="12"/>
        <v>2019</v>
      </c>
      <c r="C82" s="47">
        <f t="shared" si="13"/>
        <v>5</v>
      </c>
      <c r="D82" s="47" t="str">
        <f t="shared" si="14"/>
        <v>May</v>
      </c>
      <c r="E82" s="47">
        <f t="shared" si="15"/>
        <v>9</v>
      </c>
      <c r="F82" s="90">
        <v>43594</v>
      </c>
      <c r="G82" s="75">
        <v>0.67361111111111116</v>
      </c>
      <c r="H82" s="49" t="s">
        <v>30</v>
      </c>
      <c r="I82" s="56" t="str">
        <f t="shared" si="16"/>
        <v>Butch's (Gordon R.)</v>
      </c>
      <c r="J82" s="56" t="str">
        <f t="shared" si="17"/>
        <v>Gordon Estuary</v>
      </c>
      <c r="K82" s="49">
        <v>1</v>
      </c>
      <c r="L82" s="51" t="s">
        <v>181</v>
      </c>
      <c r="M82" s="53" t="s">
        <v>138</v>
      </c>
      <c r="N82" s="51" t="s">
        <v>150</v>
      </c>
      <c r="O82" s="47">
        <f t="shared" si="20"/>
        <v>15</v>
      </c>
      <c r="P82" s="47">
        <f t="shared" si="18"/>
        <v>1</v>
      </c>
      <c r="Q82" s="47">
        <f t="shared" si="19"/>
        <v>4</v>
      </c>
      <c r="R82" s="54">
        <v>3</v>
      </c>
      <c r="S82" s="50" t="s">
        <v>168</v>
      </c>
      <c r="T82" s="53" t="s">
        <v>163</v>
      </c>
      <c r="U82" s="51"/>
      <c r="V82" s="51"/>
    </row>
    <row r="83" spans="1:22" x14ac:dyDescent="0.2">
      <c r="A83" s="79">
        <f t="shared" si="11"/>
        <v>19</v>
      </c>
      <c r="B83" s="47">
        <f t="shared" si="12"/>
        <v>2019</v>
      </c>
      <c r="C83" s="47">
        <f t="shared" si="13"/>
        <v>5</v>
      </c>
      <c r="D83" s="47" t="str">
        <f t="shared" si="14"/>
        <v>May</v>
      </c>
      <c r="E83" s="47">
        <f t="shared" si="15"/>
        <v>9</v>
      </c>
      <c r="F83" s="90">
        <v>43594</v>
      </c>
      <c r="G83" s="75">
        <v>0.67361111111111116</v>
      </c>
      <c r="H83" s="49" t="s">
        <v>30</v>
      </c>
      <c r="I83" s="56" t="str">
        <f t="shared" si="16"/>
        <v>Butch's (Gordon R.)</v>
      </c>
      <c r="J83" s="56" t="str">
        <f t="shared" si="17"/>
        <v>Gordon Estuary</v>
      </c>
      <c r="K83" s="49">
        <v>1</v>
      </c>
      <c r="L83" s="51" t="s">
        <v>166</v>
      </c>
      <c r="M83" s="53" t="s">
        <v>138</v>
      </c>
      <c r="N83" s="51" t="s">
        <v>150</v>
      </c>
      <c r="O83" s="47">
        <f t="shared" si="20"/>
        <v>11</v>
      </c>
      <c r="P83" s="47">
        <f t="shared" si="18"/>
        <v>1</v>
      </c>
      <c r="Q83" s="47">
        <f t="shared" si="19"/>
        <v>4</v>
      </c>
      <c r="R83" s="54">
        <v>2</v>
      </c>
      <c r="S83" s="50" t="s">
        <v>168</v>
      </c>
      <c r="T83" s="53" t="s">
        <v>163</v>
      </c>
      <c r="U83" s="51"/>
      <c r="V83" s="51"/>
    </row>
    <row r="84" spans="1:22" x14ac:dyDescent="0.2">
      <c r="A84" s="79">
        <f t="shared" si="11"/>
        <v>19</v>
      </c>
      <c r="B84" s="47">
        <f t="shared" si="12"/>
        <v>2019</v>
      </c>
      <c r="C84" s="47">
        <f t="shared" si="13"/>
        <v>5</v>
      </c>
      <c r="D84" s="47" t="str">
        <f t="shared" si="14"/>
        <v>May</v>
      </c>
      <c r="E84" s="47">
        <f t="shared" si="15"/>
        <v>9</v>
      </c>
      <c r="F84" s="90">
        <v>43594</v>
      </c>
      <c r="G84" s="75">
        <v>0.67361111111111116</v>
      </c>
      <c r="H84" s="49" t="s">
        <v>30</v>
      </c>
      <c r="I84" s="56" t="str">
        <f t="shared" si="16"/>
        <v>Butch's (Gordon R.)</v>
      </c>
      <c r="J84" s="56" t="str">
        <f t="shared" si="17"/>
        <v>Gordon Estuary</v>
      </c>
      <c r="K84" s="49">
        <v>1</v>
      </c>
      <c r="L84" s="51" t="s">
        <v>173</v>
      </c>
      <c r="M84" s="53" t="s">
        <v>138</v>
      </c>
      <c r="N84" s="51" t="s">
        <v>150</v>
      </c>
      <c r="O84" s="47">
        <f t="shared" si="20"/>
        <v>13</v>
      </c>
      <c r="P84" s="47">
        <f t="shared" si="18"/>
        <v>1</v>
      </c>
      <c r="Q84" s="47">
        <f t="shared" si="19"/>
        <v>4</v>
      </c>
      <c r="R84" s="54">
        <v>5</v>
      </c>
      <c r="S84" s="50" t="s">
        <v>168</v>
      </c>
      <c r="T84" s="53" t="s">
        <v>163</v>
      </c>
      <c r="U84" s="51"/>
      <c r="V84" s="51"/>
    </row>
    <row r="85" spans="1:22" x14ac:dyDescent="0.2">
      <c r="A85" s="79">
        <f t="shared" si="11"/>
        <v>19</v>
      </c>
      <c r="B85" s="47">
        <f t="shared" si="12"/>
        <v>2019</v>
      </c>
      <c r="C85" s="47">
        <f t="shared" si="13"/>
        <v>5</v>
      </c>
      <c r="D85" s="47" t="str">
        <f t="shared" si="14"/>
        <v>May</v>
      </c>
      <c r="E85" s="47">
        <f t="shared" si="15"/>
        <v>9</v>
      </c>
      <c r="F85" s="90">
        <v>43594</v>
      </c>
      <c r="G85" s="75">
        <v>0.71180555555555547</v>
      </c>
      <c r="H85" s="49" t="s">
        <v>21</v>
      </c>
      <c r="I85" s="56" t="str">
        <f t="shared" si="16"/>
        <v>Gallaugher's</v>
      </c>
      <c r="J85" s="56" t="str">
        <f t="shared" si="17"/>
        <v>Gordon Estuary</v>
      </c>
      <c r="K85" s="49">
        <v>1</v>
      </c>
      <c r="L85" s="51" t="s">
        <v>146</v>
      </c>
      <c r="M85" s="53" t="s">
        <v>138</v>
      </c>
      <c r="N85" s="51" t="s">
        <v>144</v>
      </c>
      <c r="O85" s="47">
        <f t="shared" si="20"/>
        <v>3</v>
      </c>
      <c r="P85" s="47">
        <f t="shared" si="18"/>
        <v>1</v>
      </c>
      <c r="Q85" s="47">
        <f t="shared" si="19"/>
        <v>2</v>
      </c>
      <c r="R85" s="54">
        <v>3</v>
      </c>
      <c r="S85" s="50" t="s">
        <v>168</v>
      </c>
      <c r="T85" s="53" t="s">
        <v>163</v>
      </c>
      <c r="U85" s="51"/>
      <c r="V85" s="51"/>
    </row>
    <row r="86" spans="1:22" x14ac:dyDescent="0.2">
      <c r="A86" s="79">
        <f t="shared" si="11"/>
        <v>19</v>
      </c>
      <c r="B86" s="47">
        <f t="shared" si="12"/>
        <v>2019</v>
      </c>
      <c r="C86" s="47">
        <f t="shared" si="13"/>
        <v>5</v>
      </c>
      <c r="D86" s="47" t="str">
        <f t="shared" si="14"/>
        <v>May</v>
      </c>
      <c r="E86" s="47">
        <f t="shared" si="15"/>
        <v>9</v>
      </c>
      <c r="F86" s="90">
        <v>43594</v>
      </c>
      <c r="G86" s="75">
        <v>0.71180555555555547</v>
      </c>
      <c r="H86" s="49" t="s">
        <v>21</v>
      </c>
      <c r="I86" s="56" t="str">
        <f t="shared" si="16"/>
        <v>Gallaugher's</v>
      </c>
      <c r="J86" s="56" t="str">
        <f t="shared" si="17"/>
        <v>Gordon Estuary</v>
      </c>
      <c r="K86" s="49">
        <v>1</v>
      </c>
      <c r="L86" s="51" t="s">
        <v>142</v>
      </c>
      <c r="M86" s="53" t="s">
        <v>138</v>
      </c>
      <c r="N86" s="51" t="s">
        <v>144</v>
      </c>
      <c r="O86" s="47">
        <f t="shared" si="20"/>
        <v>2</v>
      </c>
      <c r="P86" s="47">
        <f t="shared" si="18"/>
        <v>1</v>
      </c>
      <c r="Q86" s="47">
        <f t="shared" si="19"/>
        <v>2</v>
      </c>
      <c r="R86" s="54">
        <v>18</v>
      </c>
      <c r="S86" s="50" t="s">
        <v>168</v>
      </c>
      <c r="T86" s="53" t="s">
        <v>163</v>
      </c>
      <c r="U86" s="51"/>
      <c r="V86" s="51"/>
    </row>
    <row r="87" spans="1:22" x14ac:dyDescent="0.2">
      <c r="A87" s="79">
        <f t="shared" si="11"/>
        <v>19</v>
      </c>
      <c r="B87" s="47">
        <f t="shared" si="12"/>
        <v>2019</v>
      </c>
      <c r="C87" s="47">
        <f t="shared" si="13"/>
        <v>5</v>
      </c>
      <c r="D87" s="47" t="str">
        <f t="shared" si="14"/>
        <v>May</v>
      </c>
      <c r="E87" s="47">
        <f t="shared" si="15"/>
        <v>9</v>
      </c>
      <c r="F87" s="90">
        <v>43594</v>
      </c>
      <c r="G87" s="75">
        <v>0.71180555555555547</v>
      </c>
      <c r="H87" s="49" t="s">
        <v>21</v>
      </c>
      <c r="I87" s="56" t="str">
        <f t="shared" si="16"/>
        <v>Gallaugher's</v>
      </c>
      <c r="J87" s="56" t="str">
        <f t="shared" si="17"/>
        <v>Gordon Estuary</v>
      </c>
      <c r="K87" s="49">
        <v>1</v>
      </c>
      <c r="L87" s="51" t="s">
        <v>157</v>
      </c>
      <c r="M87" s="53" t="s">
        <v>138</v>
      </c>
      <c r="N87" s="51" t="s">
        <v>153</v>
      </c>
      <c r="O87" s="47">
        <f t="shared" si="20"/>
        <v>8</v>
      </c>
      <c r="P87" s="47">
        <f t="shared" si="18"/>
        <v>1</v>
      </c>
      <c r="Q87" s="47">
        <f t="shared" si="19"/>
        <v>5</v>
      </c>
      <c r="R87" s="54">
        <v>7</v>
      </c>
      <c r="S87" s="50" t="s">
        <v>168</v>
      </c>
      <c r="T87" s="53" t="s">
        <v>163</v>
      </c>
      <c r="U87" s="51"/>
      <c r="V87" s="51"/>
    </row>
    <row r="88" spans="1:22" x14ac:dyDescent="0.2">
      <c r="A88" s="79">
        <f t="shared" si="11"/>
        <v>19</v>
      </c>
      <c r="B88" s="47">
        <f t="shared" si="12"/>
        <v>2019</v>
      </c>
      <c r="C88" s="47">
        <f t="shared" si="13"/>
        <v>5</v>
      </c>
      <c r="D88" s="47" t="str">
        <f t="shared" si="14"/>
        <v>May</v>
      </c>
      <c r="E88" s="47">
        <f t="shared" si="15"/>
        <v>9</v>
      </c>
      <c r="F88" s="90">
        <v>43594</v>
      </c>
      <c r="G88" s="75">
        <v>0.71180555555555547</v>
      </c>
      <c r="H88" s="49" t="s">
        <v>21</v>
      </c>
      <c r="I88" s="56" t="str">
        <f t="shared" si="16"/>
        <v>Gallaugher's</v>
      </c>
      <c r="J88" s="56" t="str">
        <f t="shared" si="17"/>
        <v>Gordon Estuary</v>
      </c>
      <c r="K88" s="49">
        <v>1</v>
      </c>
      <c r="L88" s="51" t="s">
        <v>158</v>
      </c>
      <c r="M88" s="53" t="s">
        <v>138</v>
      </c>
      <c r="N88" s="51" t="s">
        <v>153</v>
      </c>
      <c r="O88" s="47">
        <f t="shared" si="20"/>
        <v>9</v>
      </c>
      <c r="P88" s="47">
        <f t="shared" si="18"/>
        <v>1</v>
      </c>
      <c r="Q88" s="47">
        <f t="shared" si="19"/>
        <v>5</v>
      </c>
      <c r="R88" s="54">
        <v>147</v>
      </c>
      <c r="S88" s="50" t="s">
        <v>168</v>
      </c>
      <c r="T88" s="53" t="s">
        <v>163</v>
      </c>
      <c r="U88" s="51"/>
      <c r="V88" s="51"/>
    </row>
    <row r="89" spans="1:22" x14ac:dyDescent="0.2">
      <c r="A89" s="79">
        <f t="shared" si="11"/>
        <v>19</v>
      </c>
      <c r="B89" s="47">
        <f t="shared" si="12"/>
        <v>2019</v>
      </c>
      <c r="C89" s="47">
        <f t="shared" si="13"/>
        <v>5</v>
      </c>
      <c r="D89" s="47" t="str">
        <f t="shared" si="14"/>
        <v>May</v>
      </c>
      <c r="E89" s="47">
        <f t="shared" si="15"/>
        <v>9</v>
      </c>
      <c r="F89" s="90">
        <v>43594</v>
      </c>
      <c r="G89" s="75">
        <v>0.71180555555555547</v>
      </c>
      <c r="H89" s="49" t="s">
        <v>21</v>
      </c>
      <c r="I89" s="56" t="str">
        <f t="shared" si="16"/>
        <v>Gallaugher's</v>
      </c>
      <c r="J89" s="56" t="str">
        <f t="shared" si="17"/>
        <v>Gordon Estuary</v>
      </c>
      <c r="K89" s="49">
        <v>1</v>
      </c>
      <c r="L89" s="51" t="s">
        <v>185</v>
      </c>
      <c r="M89" s="53" t="s">
        <v>138</v>
      </c>
      <c r="N89" s="51" t="s">
        <v>150</v>
      </c>
      <c r="O89" s="47">
        <f t="shared" si="20"/>
        <v>18</v>
      </c>
      <c r="P89" s="47">
        <f t="shared" si="18"/>
        <v>1</v>
      </c>
      <c r="Q89" s="47">
        <f t="shared" si="19"/>
        <v>4</v>
      </c>
      <c r="R89" s="54">
        <v>3</v>
      </c>
      <c r="S89" s="50" t="s">
        <v>168</v>
      </c>
      <c r="T89" s="53" t="s">
        <v>163</v>
      </c>
      <c r="U89" s="51"/>
      <c r="V89" s="51"/>
    </row>
    <row r="90" spans="1:22" x14ac:dyDescent="0.2">
      <c r="A90" s="79">
        <f t="shared" si="11"/>
        <v>19</v>
      </c>
      <c r="B90" s="47">
        <f t="shared" si="12"/>
        <v>2019</v>
      </c>
      <c r="C90" s="47">
        <f t="shared" si="13"/>
        <v>5</v>
      </c>
      <c r="D90" s="47" t="str">
        <f t="shared" si="14"/>
        <v>May</v>
      </c>
      <c r="E90" s="47">
        <f t="shared" si="15"/>
        <v>9</v>
      </c>
      <c r="F90" s="90">
        <v>43594</v>
      </c>
      <c r="G90" s="75">
        <v>0.71180555555555547</v>
      </c>
      <c r="H90" s="49" t="s">
        <v>21</v>
      </c>
      <c r="I90" s="56" t="str">
        <f t="shared" si="16"/>
        <v>Gallaugher's</v>
      </c>
      <c r="J90" s="56" t="str">
        <f t="shared" si="17"/>
        <v>Gordon Estuary</v>
      </c>
      <c r="K90" s="49">
        <v>1</v>
      </c>
      <c r="L90" s="51" t="s">
        <v>181</v>
      </c>
      <c r="M90" s="53" t="s">
        <v>138</v>
      </c>
      <c r="N90" s="51" t="s">
        <v>150</v>
      </c>
      <c r="O90" s="47">
        <f t="shared" si="20"/>
        <v>15</v>
      </c>
      <c r="P90" s="47">
        <f t="shared" si="18"/>
        <v>1</v>
      </c>
      <c r="Q90" s="47">
        <f t="shared" si="19"/>
        <v>4</v>
      </c>
      <c r="R90" s="54">
        <v>20</v>
      </c>
      <c r="S90" s="50" t="s">
        <v>168</v>
      </c>
      <c r="T90" s="53" t="s">
        <v>163</v>
      </c>
      <c r="U90" s="51"/>
      <c r="V90" s="51"/>
    </row>
    <row r="91" spans="1:22" x14ac:dyDescent="0.2">
      <c r="A91" s="79">
        <f t="shared" si="11"/>
        <v>19</v>
      </c>
      <c r="B91" s="47">
        <f t="shared" si="12"/>
        <v>2019</v>
      </c>
      <c r="C91" s="47">
        <f t="shared" si="13"/>
        <v>5</v>
      </c>
      <c r="D91" s="47" t="str">
        <f t="shared" si="14"/>
        <v>May</v>
      </c>
      <c r="E91" s="47">
        <f t="shared" si="15"/>
        <v>9</v>
      </c>
      <c r="F91" s="90">
        <v>43594</v>
      </c>
      <c r="G91" s="75">
        <v>0.71180555555555547</v>
      </c>
      <c r="H91" s="49" t="s">
        <v>21</v>
      </c>
      <c r="I91" s="56" t="str">
        <f t="shared" si="16"/>
        <v>Gallaugher's</v>
      </c>
      <c r="J91" s="56" t="str">
        <f t="shared" si="17"/>
        <v>Gordon Estuary</v>
      </c>
      <c r="K91" s="49">
        <v>1</v>
      </c>
      <c r="L91" s="51" t="s">
        <v>173</v>
      </c>
      <c r="M91" s="53" t="s">
        <v>138</v>
      </c>
      <c r="N91" s="51" t="s">
        <v>150</v>
      </c>
      <c r="O91" s="47">
        <f t="shared" si="20"/>
        <v>13</v>
      </c>
      <c r="P91" s="47">
        <f t="shared" si="18"/>
        <v>1</v>
      </c>
      <c r="Q91" s="47">
        <f t="shared" si="19"/>
        <v>4</v>
      </c>
      <c r="R91" s="54"/>
      <c r="S91" s="50" t="s">
        <v>168</v>
      </c>
      <c r="T91" s="53" t="s">
        <v>163</v>
      </c>
      <c r="U91" s="51"/>
      <c r="V91" s="51"/>
    </row>
    <row r="92" spans="1:22" x14ac:dyDescent="0.2">
      <c r="A92" s="79">
        <f t="shared" si="11"/>
        <v>20</v>
      </c>
      <c r="B92" s="47">
        <f t="shared" si="12"/>
        <v>2019</v>
      </c>
      <c r="C92" s="47">
        <f t="shared" si="13"/>
        <v>5</v>
      </c>
      <c r="D92" s="47" t="str">
        <f t="shared" si="14"/>
        <v>May</v>
      </c>
      <c r="E92" s="47">
        <f t="shared" si="15"/>
        <v>13</v>
      </c>
      <c r="F92" s="90">
        <v>43598</v>
      </c>
      <c r="G92" s="75">
        <v>0.40833333333333338</v>
      </c>
      <c r="H92" s="49" t="s">
        <v>8</v>
      </c>
      <c r="I92" s="56" t="str">
        <f t="shared" si="16"/>
        <v>Smokies</v>
      </c>
      <c r="J92" s="56" t="str">
        <f t="shared" si="17"/>
        <v>Gordon Estuary</v>
      </c>
      <c r="K92" s="49">
        <v>1</v>
      </c>
      <c r="L92" s="51" t="s">
        <v>146</v>
      </c>
      <c r="M92" s="53" t="s">
        <v>138</v>
      </c>
      <c r="N92" s="51" t="s">
        <v>148</v>
      </c>
      <c r="O92" s="47">
        <f t="shared" si="20"/>
        <v>3</v>
      </c>
      <c r="P92" s="47">
        <f t="shared" si="18"/>
        <v>1</v>
      </c>
      <c r="Q92" s="47">
        <f t="shared" si="19"/>
        <v>3</v>
      </c>
      <c r="R92" s="54">
        <v>1</v>
      </c>
      <c r="S92" s="50" t="s">
        <v>168</v>
      </c>
      <c r="T92" s="53" t="s">
        <v>163</v>
      </c>
      <c r="U92" s="51"/>
      <c r="V92" s="51" t="s">
        <v>260</v>
      </c>
    </row>
    <row r="93" spans="1:22" x14ac:dyDescent="0.2">
      <c r="A93" s="79">
        <f t="shared" si="11"/>
        <v>20</v>
      </c>
      <c r="B93" s="47">
        <f t="shared" si="12"/>
        <v>2019</v>
      </c>
      <c r="C93" s="47">
        <f t="shared" si="13"/>
        <v>5</v>
      </c>
      <c r="D93" s="47" t="str">
        <f t="shared" si="14"/>
        <v>May</v>
      </c>
      <c r="E93" s="47">
        <f t="shared" si="15"/>
        <v>13</v>
      </c>
      <c r="F93" s="90">
        <v>43598</v>
      </c>
      <c r="G93" s="75">
        <v>0.40833333333333338</v>
      </c>
      <c r="H93" s="49" t="s">
        <v>8</v>
      </c>
      <c r="I93" s="56" t="str">
        <f t="shared" si="16"/>
        <v>Smokies</v>
      </c>
      <c r="J93" s="56" t="str">
        <f t="shared" si="17"/>
        <v>Gordon Estuary</v>
      </c>
      <c r="K93" s="49">
        <v>1</v>
      </c>
      <c r="L93" s="51" t="s">
        <v>146</v>
      </c>
      <c r="M93" s="53" t="s">
        <v>138</v>
      </c>
      <c r="N93" s="51" t="s">
        <v>144</v>
      </c>
      <c r="O93" s="47">
        <f t="shared" si="20"/>
        <v>3</v>
      </c>
      <c r="P93" s="47">
        <f t="shared" si="18"/>
        <v>1</v>
      </c>
      <c r="Q93" s="47">
        <f t="shared" si="19"/>
        <v>2</v>
      </c>
      <c r="R93" s="54">
        <v>12</v>
      </c>
      <c r="S93" s="50" t="s">
        <v>168</v>
      </c>
      <c r="T93" s="53" t="s">
        <v>163</v>
      </c>
      <c r="U93" s="51"/>
      <c r="V93" s="51"/>
    </row>
    <row r="94" spans="1:22" x14ac:dyDescent="0.2">
      <c r="A94" s="79">
        <f t="shared" si="11"/>
        <v>20</v>
      </c>
      <c r="B94" s="47">
        <f t="shared" si="12"/>
        <v>2019</v>
      </c>
      <c r="C94" s="47">
        <f t="shared" si="13"/>
        <v>5</v>
      </c>
      <c r="D94" s="47" t="str">
        <f t="shared" si="14"/>
        <v>May</v>
      </c>
      <c r="E94" s="47">
        <f t="shared" si="15"/>
        <v>13</v>
      </c>
      <c r="F94" s="90">
        <v>43598</v>
      </c>
      <c r="G94" s="75">
        <v>0.40833333333333338</v>
      </c>
      <c r="H94" s="49" t="s">
        <v>8</v>
      </c>
      <c r="I94" s="56" t="str">
        <f t="shared" si="16"/>
        <v>Smokies</v>
      </c>
      <c r="J94" s="56" t="str">
        <f t="shared" si="17"/>
        <v>Gordon Estuary</v>
      </c>
      <c r="K94" s="49">
        <v>1</v>
      </c>
      <c r="L94" s="51" t="s">
        <v>142</v>
      </c>
      <c r="M94" s="53" t="s">
        <v>138</v>
      </c>
      <c r="N94" s="51" t="s">
        <v>144</v>
      </c>
      <c r="O94" s="47">
        <f t="shared" si="20"/>
        <v>2</v>
      </c>
      <c r="P94" s="47">
        <f t="shared" si="18"/>
        <v>1</v>
      </c>
      <c r="Q94" s="47">
        <f t="shared" si="19"/>
        <v>2</v>
      </c>
      <c r="R94" s="54">
        <v>1</v>
      </c>
      <c r="S94" s="50" t="s">
        <v>168</v>
      </c>
      <c r="T94" s="53" t="s">
        <v>163</v>
      </c>
      <c r="U94" s="51"/>
      <c r="V94" s="51"/>
    </row>
    <row r="95" spans="1:22" x14ac:dyDescent="0.2">
      <c r="A95" s="79">
        <f t="shared" si="11"/>
        <v>20</v>
      </c>
      <c r="B95" s="47">
        <f t="shared" si="12"/>
        <v>2019</v>
      </c>
      <c r="C95" s="47">
        <f t="shared" si="13"/>
        <v>5</v>
      </c>
      <c r="D95" s="47" t="str">
        <f t="shared" si="14"/>
        <v>May</v>
      </c>
      <c r="E95" s="47">
        <f t="shared" si="15"/>
        <v>13</v>
      </c>
      <c r="F95" s="90">
        <v>43598</v>
      </c>
      <c r="G95" s="75">
        <v>0.40833333333333338</v>
      </c>
      <c r="H95" s="49" t="s">
        <v>8</v>
      </c>
      <c r="I95" s="56" t="str">
        <f t="shared" si="16"/>
        <v>Smokies</v>
      </c>
      <c r="J95" s="56" t="str">
        <f t="shared" si="17"/>
        <v>Gordon Estuary</v>
      </c>
      <c r="K95" s="49">
        <v>1</v>
      </c>
      <c r="L95" s="51" t="s">
        <v>157</v>
      </c>
      <c r="M95" s="53" t="s">
        <v>138</v>
      </c>
      <c r="N95" s="51" t="s">
        <v>153</v>
      </c>
      <c r="O95" s="47">
        <f t="shared" si="20"/>
        <v>8</v>
      </c>
      <c r="P95" s="47">
        <f t="shared" si="18"/>
        <v>1</v>
      </c>
      <c r="Q95" s="47">
        <f t="shared" si="19"/>
        <v>5</v>
      </c>
      <c r="R95" s="54">
        <v>1</v>
      </c>
      <c r="S95" s="50" t="s">
        <v>168</v>
      </c>
      <c r="T95" s="53" t="s">
        <v>163</v>
      </c>
      <c r="U95" s="51"/>
      <c r="V95" s="51"/>
    </row>
    <row r="96" spans="1:22" x14ac:dyDescent="0.2">
      <c r="A96" s="79">
        <f t="shared" si="11"/>
        <v>20</v>
      </c>
      <c r="B96" s="47">
        <f t="shared" si="12"/>
        <v>2019</v>
      </c>
      <c r="C96" s="47">
        <f t="shared" si="13"/>
        <v>5</v>
      </c>
      <c r="D96" s="47" t="str">
        <f t="shared" si="14"/>
        <v>May</v>
      </c>
      <c r="E96" s="47">
        <f t="shared" si="15"/>
        <v>13</v>
      </c>
      <c r="F96" s="90">
        <v>43598</v>
      </c>
      <c r="G96" s="75">
        <v>0.40833333333333338</v>
      </c>
      <c r="H96" s="49" t="s">
        <v>8</v>
      </c>
      <c r="I96" s="56" t="str">
        <f t="shared" si="16"/>
        <v>Smokies</v>
      </c>
      <c r="J96" s="56" t="str">
        <f t="shared" si="17"/>
        <v>Gordon Estuary</v>
      </c>
      <c r="K96" s="49">
        <v>1</v>
      </c>
      <c r="L96" s="51" t="s">
        <v>158</v>
      </c>
      <c r="M96" s="53" t="s">
        <v>138</v>
      </c>
      <c r="N96" s="51" t="s">
        <v>153</v>
      </c>
      <c r="O96" s="47">
        <f t="shared" si="20"/>
        <v>9</v>
      </c>
      <c r="P96" s="47">
        <f t="shared" si="18"/>
        <v>1</v>
      </c>
      <c r="Q96" s="47">
        <f t="shared" si="19"/>
        <v>5</v>
      </c>
      <c r="R96" s="54">
        <v>2</v>
      </c>
      <c r="S96" s="50" t="s">
        <v>168</v>
      </c>
      <c r="T96" s="53" t="s">
        <v>163</v>
      </c>
      <c r="U96" s="51"/>
      <c r="V96" s="51"/>
    </row>
    <row r="97" spans="1:22" x14ac:dyDescent="0.2">
      <c r="A97" s="79">
        <f t="shared" si="11"/>
        <v>20</v>
      </c>
      <c r="B97" s="47">
        <f t="shared" si="12"/>
        <v>2019</v>
      </c>
      <c r="C97" s="47">
        <f t="shared" si="13"/>
        <v>5</v>
      </c>
      <c r="D97" s="47" t="str">
        <f t="shared" si="14"/>
        <v>May</v>
      </c>
      <c r="E97" s="47">
        <f t="shared" si="15"/>
        <v>13</v>
      </c>
      <c r="F97" s="90">
        <v>43598</v>
      </c>
      <c r="G97" s="75">
        <v>0.40833333333333338</v>
      </c>
      <c r="H97" s="49" t="s">
        <v>8</v>
      </c>
      <c r="I97" s="56" t="str">
        <f t="shared" si="16"/>
        <v>Smokies</v>
      </c>
      <c r="J97" s="56" t="str">
        <f t="shared" si="17"/>
        <v>Gordon Estuary</v>
      </c>
      <c r="K97" s="49">
        <v>1</v>
      </c>
      <c r="L97" s="51" t="s">
        <v>181</v>
      </c>
      <c r="M97" s="53" t="s">
        <v>138</v>
      </c>
      <c r="N97" s="51" t="s">
        <v>150</v>
      </c>
      <c r="O97" s="47">
        <f t="shared" si="20"/>
        <v>15</v>
      </c>
      <c r="P97" s="47">
        <f t="shared" si="18"/>
        <v>1</v>
      </c>
      <c r="Q97" s="47">
        <f t="shared" si="19"/>
        <v>4</v>
      </c>
      <c r="R97" s="54">
        <v>2</v>
      </c>
      <c r="S97" s="50" t="s">
        <v>168</v>
      </c>
      <c r="T97" s="53" t="s">
        <v>163</v>
      </c>
      <c r="U97" s="51"/>
      <c r="V97" s="51"/>
    </row>
    <row r="98" spans="1:22" x14ac:dyDescent="0.2">
      <c r="A98" s="79">
        <f t="shared" si="11"/>
        <v>20</v>
      </c>
      <c r="B98" s="47">
        <f t="shared" si="12"/>
        <v>2019</v>
      </c>
      <c r="C98" s="47">
        <f t="shared" si="13"/>
        <v>5</v>
      </c>
      <c r="D98" s="47" t="str">
        <f t="shared" si="14"/>
        <v>May</v>
      </c>
      <c r="E98" s="47">
        <f t="shared" si="15"/>
        <v>13</v>
      </c>
      <c r="F98" s="90">
        <v>43598</v>
      </c>
      <c r="G98" s="75">
        <v>0.40833333333333338</v>
      </c>
      <c r="H98" s="49" t="s">
        <v>8</v>
      </c>
      <c r="I98" s="56" t="str">
        <f t="shared" si="16"/>
        <v>Smokies</v>
      </c>
      <c r="J98" s="56" t="str">
        <f t="shared" si="17"/>
        <v>Gordon Estuary</v>
      </c>
      <c r="K98" s="49">
        <v>1</v>
      </c>
      <c r="L98" s="51" t="s">
        <v>173</v>
      </c>
      <c r="M98" s="53" t="s">
        <v>138</v>
      </c>
      <c r="N98" s="51" t="s">
        <v>150</v>
      </c>
      <c r="O98" s="47">
        <f t="shared" si="20"/>
        <v>13</v>
      </c>
      <c r="P98" s="47">
        <f t="shared" si="18"/>
        <v>1</v>
      </c>
      <c r="Q98" s="47">
        <f t="shared" si="19"/>
        <v>4</v>
      </c>
      <c r="R98" s="54">
        <v>8</v>
      </c>
      <c r="S98" s="50" t="s">
        <v>168</v>
      </c>
      <c r="T98" s="53" t="s">
        <v>163</v>
      </c>
      <c r="U98" s="51"/>
      <c r="V98" s="51"/>
    </row>
    <row r="99" spans="1:22" x14ac:dyDescent="0.2">
      <c r="A99" s="79">
        <f t="shared" si="11"/>
        <v>20</v>
      </c>
      <c r="B99" s="47">
        <f t="shared" si="12"/>
        <v>2019</v>
      </c>
      <c r="C99" s="47">
        <f t="shared" si="13"/>
        <v>5</v>
      </c>
      <c r="D99" s="47" t="str">
        <f t="shared" si="14"/>
        <v>May</v>
      </c>
      <c r="E99" s="47">
        <f t="shared" si="15"/>
        <v>13</v>
      </c>
      <c r="F99" s="90">
        <v>43598</v>
      </c>
      <c r="G99" s="75">
        <v>0.45833333333333331</v>
      </c>
      <c r="H99" s="49" t="s">
        <v>34</v>
      </c>
      <c r="I99" s="56" t="str">
        <f t="shared" si="16"/>
        <v>South Arm SJ (Old Mill)</v>
      </c>
      <c r="J99" s="56" t="str">
        <f t="shared" si="17"/>
        <v>San Juan Estuary</v>
      </c>
      <c r="K99" s="49">
        <v>1</v>
      </c>
      <c r="L99" s="51" t="s">
        <v>146</v>
      </c>
      <c r="M99" s="53" t="s">
        <v>138</v>
      </c>
      <c r="N99" s="51" t="s">
        <v>148</v>
      </c>
      <c r="O99" s="47">
        <f t="shared" si="20"/>
        <v>3</v>
      </c>
      <c r="P99" s="47">
        <f t="shared" si="18"/>
        <v>1</v>
      </c>
      <c r="Q99" s="47">
        <f t="shared" si="19"/>
        <v>3</v>
      </c>
      <c r="R99" s="54">
        <v>4</v>
      </c>
      <c r="S99" s="50" t="s">
        <v>168</v>
      </c>
      <c r="T99" s="53" t="s">
        <v>163</v>
      </c>
      <c r="U99" s="51"/>
      <c r="V99" s="51"/>
    </row>
    <row r="100" spans="1:22" x14ac:dyDescent="0.2">
      <c r="A100" s="79">
        <f t="shared" si="11"/>
        <v>20</v>
      </c>
      <c r="B100" s="47">
        <f t="shared" si="12"/>
        <v>2019</v>
      </c>
      <c r="C100" s="47">
        <f t="shared" si="13"/>
        <v>5</v>
      </c>
      <c r="D100" s="47" t="str">
        <f t="shared" si="14"/>
        <v>May</v>
      </c>
      <c r="E100" s="47">
        <f t="shared" si="15"/>
        <v>13</v>
      </c>
      <c r="F100" s="90">
        <v>43598</v>
      </c>
      <c r="G100" s="75">
        <v>0.45833333333333331</v>
      </c>
      <c r="H100" s="49" t="s">
        <v>34</v>
      </c>
      <c r="I100" s="56" t="str">
        <f t="shared" si="16"/>
        <v>South Arm SJ (Old Mill)</v>
      </c>
      <c r="J100" s="56" t="str">
        <f t="shared" si="17"/>
        <v>San Juan Estuary</v>
      </c>
      <c r="K100" s="49">
        <v>1</v>
      </c>
      <c r="L100" s="51" t="s">
        <v>146</v>
      </c>
      <c r="M100" s="53" t="s">
        <v>138</v>
      </c>
      <c r="N100" s="51" t="s">
        <v>144</v>
      </c>
      <c r="O100" s="47">
        <f t="shared" si="20"/>
        <v>3</v>
      </c>
      <c r="P100" s="47">
        <f t="shared" si="18"/>
        <v>1</v>
      </c>
      <c r="Q100" s="47">
        <f t="shared" si="19"/>
        <v>2</v>
      </c>
      <c r="R100" s="54">
        <v>3</v>
      </c>
      <c r="S100" s="50" t="s">
        <v>168</v>
      </c>
      <c r="T100" s="53" t="s">
        <v>163</v>
      </c>
      <c r="U100" s="51"/>
      <c r="V100" s="51"/>
    </row>
    <row r="101" spans="1:22" x14ac:dyDescent="0.2">
      <c r="A101" s="79">
        <f t="shared" si="11"/>
        <v>20</v>
      </c>
      <c r="B101" s="47">
        <f t="shared" si="12"/>
        <v>2019</v>
      </c>
      <c r="C101" s="47">
        <f t="shared" si="13"/>
        <v>5</v>
      </c>
      <c r="D101" s="47" t="str">
        <f t="shared" si="14"/>
        <v>May</v>
      </c>
      <c r="E101" s="47">
        <f t="shared" si="15"/>
        <v>13</v>
      </c>
      <c r="F101" s="90">
        <v>43598</v>
      </c>
      <c r="G101" s="75">
        <v>0.45833333333333331</v>
      </c>
      <c r="H101" s="49" t="s">
        <v>34</v>
      </c>
      <c r="I101" s="56" t="str">
        <f t="shared" si="16"/>
        <v>South Arm SJ (Old Mill)</v>
      </c>
      <c r="J101" s="56" t="str">
        <f t="shared" si="17"/>
        <v>San Juan Estuary</v>
      </c>
      <c r="K101" s="49">
        <v>1</v>
      </c>
      <c r="L101" s="51" t="s">
        <v>157</v>
      </c>
      <c r="M101" s="53" t="s">
        <v>138</v>
      </c>
      <c r="N101" s="51" t="s">
        <v>153</v>
      </c>
      <c r="O101" s="47">
        <f t="shared" si="20"/>
        <v>8</v>
      </c>
      <c r="P101" s="47">
        <f t="shared" si="18"/>
        <v>1</v>
      </c>
      <c r="Q101" s="47">
        <f t="shared" si="19"/>
        <v>5</v>
      </c>
      <c r="R101" s="54">
        <v>44</v>
      </c>
      <c r="S101" s="50" t="s">
        <v>168</v>
      </c>
      <c r="T101" s="53" t="s">
        <v>163</v>
      </c>
      <c r="U101" s="51"/>
      <c r="V101" s="51"/>
    </row>
    <row r="102" spans="1:22" x14ac:dyDescent="0.2">
      <c r="A102" s="79">
        <f t="shared" si="11"/>
        <v>20</v>
      </c>
      <c r="B102" s="47">
        <f t="shared" si="12"/>
        <v>2019</v>
      </c>
      <c r="C102" s="47">
        <f t="shared" si="13"/>
        <v>5</v>
      </c>
      <c r="D102" s="47" t="str">
        <f t="shared" si="14"/>
        <v>May</v>
      </c>
      <c r="E102" s="47">
        <f t="shared" si="15"/>
        <v>13</v>
      </c>
      <c r="F102" s="90">
        <v>43598</v>
      </c>
      <c r="G102" s="75">
        <v>0.45833333333333331</v>
      </c>
      <c r="H102" s="49" t="s">
        <v>34</v>
      </c>
      <c r="I102" s="56" t="str">
        <f t="shared" si="16"/>
        <v>South Arm SJ (Old Mill)</v>
      </c>
      <c r="J102" s="56" t="str">
        <f t="shared" si="17"/>
        <v>San Juan Estuary</v>
      </c>
      <c r="K102" s="49">
        <v>1</v>
      </c>
      <c r="L102" s="51" t="s">
        <v>158</v>
      </c>
      <c r="M102" s="53" t="s">
        <v>138</v>
      </c>
      <c r="N102" s="51" t="s">
        <v>153</v>
      </c>
      <c r="O102" s="47">
        <f t="shared" si="20"/>
        <v>9</v>
      </c>
      <c r="P102" s="47">
        <f t="shared" si="18"/>
        <v>1</v>
      </c>
      <c r="Q102" s="47">
        <f t="shared" si="19"/>
        <v>5</v>
      </c>
      <c r="R102" s="54">
        <v>76</v>
      </c>
      <c r="S102" s="50" t="s">
        <v>168</v>
      </c>
      <c r="T102" s="53" t="s">
        <v>163</v>
      </c>
      <c r="U102" s="51"/>
      <c r="V102" s="51"/>
    </row>
    <row r="103" spans="1:22" x14ac:dyDescent="0.2">
      <c r="A103" s="79">
        <f t="shared" si="11"/>
        <v>20</v>
      </c>
      <c r="B103" s="47">
        <f t="shared" si="12"/>
        <v>2019</v>
      </c>
      <c r="C103" s="47">
        <f t="shared" si="13"/>
        <v>5</v>
      </c>
      <c r="D103" s="47" t="str">
        <f t="shared" si="14"/>
        <v>May</v>
      </c>
      <c r="E103" s="47">
        <f t="shared" si="15"/>
        <v>13</v>
      </c>
      <c r="F103" s="90">
        <v>43598</v>
      </c>
      <c r="G103" s="75">
        <v>0.45833333333333331</v>
      </c>
      <c r="H103" s="49" t="s">
        <v>34</v>
      </c>
      <c r="I103" s="56" t="str">
        <f t="shared" si="16"/>
        <v>South Arm SJ (Old Mill)</v>
      </c>
      <c r="J103" s="56" t="str">
        <f t="shared" si="17"/>
        <v>San Juan Estuary</v>
      </c>
      <c r="K103" s="49">
        <v>1</v>
      </c>
      <c r="L103" s="51" t="s">
        <v>185</v>
      </c>
      <c r="M103" s="53" t="s">
        <v>138</v>
      </c>
      <c r="N103" s="51" t="s">
        <v>150</v>
      </c>
      <c r="O103" s="47">
        <f t="shared" si="20"/>
        <v>18</v>
      </c>
      <c r="P103" s="47">
        <f t="shared" si="18"/>
        <v>1</v>
      </c>
      <c r="Q103" s="47">
        <f t="shared" si="19"/>
        <v>4</v>
      </c>
      <c r="R103" s="54">
        <v>11</v>
      </c>
      <c r="S103" s="50" t="s">
        <v>168</v>
      </c>
      <c r="T103" s="53" t="s">
        <v>163</v>
      </c>
      <c r="U103" s="51"/>
      <c r="V103" s="51"/>
    </row>
    <row r="104" spans="1:22" x14ac:dyDescent="0.2">
      <c r="A104" s="79">
        <f t="shared" si="11"/>
        <v>20</v>
      </c>
      <c r="B104" s="47">
        <f t="shared" si="12"/>
        <v>2019</v>
      </c>
      <c r="C104" s="47">
        <f t="shared" si="13"/>
        <v>5</v>
      </c>
      <c r="D104" s="47" t="str">
        <f t="shared" si="14"/>
        <v>May</v>
      </c>
      <c r="E104" s="47">
        <f t="shared" si="15"/>
        <v>13</v>
      </c>
      <c r="F104" s="90">
        <v>43598</v>
      </c>
      <c r="G104" s="75">
        <v>0.45833333333333331</v>
      </c>
      <c r="H104" s="49" t="s">
        <v>34</v>
      </c>
      <c r="I104" s="56" t="str">
        <f t="shared" si="16"/>
        <v>South Arm SJ (Old Mill)</v>
      </c>
      <c r="J104" s="56" t="str">
        <f t="shared" si="17"/>
        <v>San Juan Estuary</v>
      </c>
      <c r="K104" s="49">
        <v>1</v>
      </c>
      <c r="L104" s="51" t="s">
        <v>181</v>
      </c>
      <c r="M104" s="53" t="s">
        <v>138</v>
      </c>
      <c r="N104" s="51" t="s">
        <v>150</v>
      </c>
      <c r="O104" s="47">
        <f t="shared" si="20"/>
        <v>15</v>
      </c>
      <c r="P104" s="47">
        <f t="shared" si="18"/>
        <v>1</v>
      </c>
      <c r="Q104" s="47">
        <f t="shared" si="19"/>
        <v>4</v>
      </c>
      <c r="R104" s="54">
        <v>16</v>
      </c>
      <c r="S104" s="50" t="s">
        <v>168</v>
      </c>
      <c r="T104" s="53" t="s">
        <v>163</v>
      </c>
      <c r="U104" s="51"/>
      <c r="V104" s="51"/>
    </row>
    <row r="105" spans="1:22" x14ac:dyDescent="0.2">
      <c r="A105" s="79">
        <f t="shared" si="11"/>
        <v>20</v>
      </c>
      <c r="B105" s="47">
        <f t="shared" si="12"/>
        <v>2019</v>
      </c>
      <c r="C105" s="47">
        <f t="shared" si="13"/>
        <v>5</v>
      </c>
      <c r="D105" s="47" t="str">
        <f t="shared" si="14"/>
        <v>May</v>
      </c>
      <c r="E105" s="47">
        <f t="shared" si="15"/>
        <v>13</v>
      </c>
      <c r="F105" s="90">
        <v>43598</v>
      </c>
      <c r="G105" s="75">
        <v>0.45833333333333331</v>
      </c>
      <c r="H105" s="49" t="s">
        <v>34</v>
      </c>
      <c r="I105" s="56" t="str">
        <f t="shared" si="16"/>
        <v>South Arm SJ (Old Mill)</v>
      </c>
      <c r="J105" s="56" t="str">
        <f t="shared" si="17"/>
        <v>San Juan Estuary</v>
      </c>
      <c r="K105" s="49">
        <v>1</v>
      </c>
      <c r="L105" s="51" t="s">
        <v>173</v>
      </c>
      <c r="M105" s="53" t="s">
        <v>138</v>
      </c>
      <c r="N105" s="51" t="s">
        <v>150</v>
      </c>
      <c r="O105" s="47">
        <f t="shared" si="20"/>
        <v>13</v>
      </c>
      <c r="P105" s="47">
        <f t="shared" si="18"/>
        <v>1</v>
      </c>
      <c r="Q105" s="47">
        <f t="shared" si="19"/>
        <v>4</v>
      </c>
      <c r="R105" s="54">
        <v>102</v>
      </c>
      <c r="S105" s="50" t="s">
        <v>168</v>
      </c>
      <c r="T105" s="53" t="s">
        <v>163</v>
      </c>
      <c r="U105" s="51"/>
      <c r="V105" s="51"/>
    </row>
    <row r="106" spans="1:22" x14ac:dyDescent="0.2">
      <c r="A106" s="79">
        <f t="shared" si="11"/>
        <v>20</v>
      </c>
      <c r="B106" s="47">
        <f t="shared" si="12"/>
        <v>2019</v>
      </c>
      <c r="C106" s="47">
        <f t="shared" si="13"/>
        <v>5</v>
      </c>
      <c r="D106" s="47" t="str">
        <f t="shared" si="14"/>
        <v>May</v>
      </c>
      <c r="E106" s="47">
        <f t="shared" si="15"/>
        <v>13</v>
      </c>
      <c r="F106" s="90">
        <v>43598</v>
      </c>
      <c r="G106" s="75">
        <v>0.50694444444444442</v>
      </c>
      <c r="H106" s="49" t="s">
        <v>40</v>
      </c>
      <c r="I106" s="56" t="str">
        <f t="shared" si="16"/>
        <v>Central Arm SJ at Island Rd Bridge</v>
      </c>
      <c r="J106" s="56" t="str">
        <f t="shared" si="17"/>
        <v>San Juan Estuary</v>
      </c>
      <c r="K106" s="49">
        <v>1</v>
      </c>
      <c r="L106" s="51" t="s">
        <v>146</v>
      </c>
      <c r="M106" s="53" t="s">
        <v>138</v>
      </c>
      <c r="N106" s="51" t="s">
        <v>144</v>
      </c>
      <c r="O106" s="47">
        <f>VLOOKUP(L106,SpeciesCodes,2,FALSE)</f>
        <v>3</v>
      </c>
      <c r="P106" s="47">
        <f t="shared" si="18"/>
        <v>1</v>
      </c>
      <c r="Q106" s="47">
        <f t="shared" si="19"/>
        <v>2</v>
      </c>
      <c r="R106" s="54">
        <v>89</v>
      </c>
      <c r="S106" s="50" t="s">
        <v>168</v>
      </c>
      <c r="T106" s="53" t="s">
        <v>163</v>
      </c>
      <c r="U106" s="51"/>
      <c r="V106" s="51"/>
    </row>
    <row r="107" spans="1:22" x14ac:dyDescent="0.2">
      <c r="A107" s="79">
        <f t="shared" si="11"/>
        <v>20</v>
      </c>
      <c r="B107" s="47">
        <f t="shared" si="12"/>
        <v>2019</v>
      </c>
      <c r="C107" s="47">
        <f t="shared" si="13"/>
        <v>5</v>
      </c>
      <c r="D107" s="47" t="str">
        <f t="shared" si="14"/>
        <v>May</v>
      </c>
      <c r="E107" s="47">
        <f t="shared" si="15"/>
        <v>13</v>
      </c>
      <c r="F107" s="90">
        <v>43598</v>
      </c>
      <c r="G107" s="75">
        <v>0.50694444444444442</v>
      </c>
      <c r="H107" s="49" t="s">
        <v>40</v>
      </c>
      <c r="I107" s="56" t="str">
        <f t="shared" si="16"/>
        <v>Central Arm SJ at Island Rd Bridge</v>
      </c>
      <c r="J107" s="56" t="str">
        <f t="shared" si="17"/>
        <v>San Juan Estuary</v>
      </c>
      <c r="K107" s="49">
        <v>1</v>
      </c>
      <c r="L107" s="51" t="s">
        <v>157</v>
      </c>
      <c r="M107" s="53" t="s">
        <v>138</v>
      </c>
      <c r="N107" s="51" t="s">
        <v>153</v>
      </c>
      <c r="O107" s="47">
        <f t="shared" si="20"/>
        <v>8</v>
      </c>
      <c r="P107" s="47">
        <f t="shared" si="18"/>
        <v>1</v>
      </c>
      <c r="Q107" s="47">
        <f t="shared" si="19"/>
        <v>5</v>
      </c>
      <c r="R107" s="54"/>
      <c r="S107" s="50" t="s">
        <v>168</v>
      </c>
      <c r="T107" s="53" t="s">
        <v>163</v>
      </c>
      <c r="U107" s="51"/>
      <c r="V107" s="51"/>
    </row>
    <row r="108" spans="1:22" x14ac:dyDescent="0.2">
      <c r="A108" s="79">
        <f t="shared" si="11"/>
        <v>20</v>
      </c>
      <c r="B108" s="47">
        <f t="shared" si="12"/>
        <v>2019</v>
      </c>
      <c r="C108" s="47">
        <f t="shared" si="13"/>
        <v>5</v>
      </c>
      <c r="D108" s="47" t="str">
        <f t="shared" si="14"/>
        <v>May</v>
      </c>
      <c r="E108" s="47">
        <f t="shared" si="15"/>
        <v>13</v>
      </c>
      <c r="F108" s="90">
        <v>43598</v>
      </c>
      <c r="G108" s="75">
        <v>0.54861111111111105</v>
      </c>
      <c r="H108" s="49" t="s">
        <v>25</v>
      </c>
      <c r="I108" s="56" t="str">
        <f t="shared" si="16"/>
        <v>Q01, left bank Gordon up from confluence</v>
      </c>
      <c r="J108" s="56" t="str">
        <f t="shared" si="17"/>
        <v>Gordon Estuary</v>
      </c>
      <c r="K108" s="49">
        <v>1</v>
      </c>
      <c r="L108" s="51" t="s">
        <v>146</v>
      </c>
      <c r="M108" s="53" t="s">
        <v>138</v>
      </c>
      <c r="N108" s="51" t="s">
        <v>148</v>
      </c>
      <c r="O108" s="47">
        <f t="shared" ref="O108:O139" si="21">VLOOKUP(L108,SpeciesCodes,2,FALSE)</f>
        <v>3</v>
      </c>
      <c r="P108" s="47">
        <f t="shared" si="18"/>
        <v>1</v>
      </c>
      <c r="Q108" s="47">
        <f t="shared" si="19"/>
        <v>3</v>
      </c>
      <c r="R108" s="54">
        <v>3</v>
      </c>
      <c r="S108" s="50" t="s">
        <v>168</v>
      </c>
      <c r="T108" s="53" t="s">
        <v>163</v>
      </c>
      <c r="U108" s="51"/>
      <c r="V108" s="51"/>
    </row>
    <row r="109" spans="1:22" x14ac:dyDescent="0.2">
      <c r="A109" s="79">
        <f t="shared" si="11"/>
        <v>20</v>
      </c>
      <c r="B109" s="47">
        <f t="shared" si="12"/>
        <v>2019</v>
      </c>
      <c r="C109" s="47">
        <f t="shared" si="13"/>
        <v>5</v>
      </c>
      <c r="D109" s="47" t="str">
        <f t="shared" si="14"/>
        <v>May</v>
      </c>
      <c r="E109" s="47">
        <f t="shared" si="15"/>
        <v>13</v>
      </c>
      <c r="F109" s="90">
        <v>43598</v>
      </c>
      <c r="G109" s="75">
        <v>0.54861111111111105</v>
      </c>
      <c r="H109" s="49" t="s">
        <v>25</v>
      </c>
      <c r="I109" s="56" t="str">
        <f t="shared" si="16"/>
        <v>Q01, left bank Gordon up from confluence</v>
      </c>
      <c r="J109" s="56" t="str">
        <f t="shared" si="17"/>
        <v>Gordon Estuary</v>
      </c>
      <c r="K109" s="49">
        <v>1</v>
      </c>
      <c r="L109" s="51" t="s">
        <v>146</v>
      </c>
      <c r="M109" s="53" t="s">
        <v>138</v>
      </c>
      <c r="N109" s="51" t="s">
        <v>144</v>
      </c>
      <c r="O109" s="47">
        <f t="shared" si="21"/>
        <v>3</v>
      </c>
      <c r="P109" s="47">
        <f t="shared" si="18"/>
        <v>1</v>
      </c>
      <c r="Q109" s="47">
        <f t="shared" si="19"/>
        <v>2</v>
      </c>
      <c r="R109" s="54">
        <v>3</v>
      </c>
      <c r="S109" s="50" t="s">
        <v>168</v>
      </c>
      <c r="T109" s="53" t="s">
        <v>163</v>
      </c>
      <c r="U109" s="51"/>
      <c r="V109" s="51"/>
    </row>
    <row r="110" spans="1:22" x14ac:dyDescent="0.2">
      <c r="A110" s="79">
        <f t="shared" si="11"/>
        <v>20</v>
      </c>
      <c r="B110" s="47">
        <f t="shared" si="12"/>
        <v>2019</v>
      </c>
      <c r="C110" s="47">
        <f t="shared" si="13"/>
        <v>5</v>
      </c>
      <c r="D110" s="47" t="str">
        <f t="shared" si="14"/>
        <v>May</v>
      </c>
      <c r="E110" s="47">
        <f t="shared" si="15"/>
        <v>13</v>
      </c>
      <c r="F110" s="90">
        <v>43598</v>
      </c>
      <c r="G110" s="75">
        <v>0.54861111111111105</v>
      </c>
      <c r="H110" s="49" t="s">
        <v>25</v>
      </c>
      <c r="I110" s="56" t="str">
        <f t="shared" si="16"/>
        <v>Q01, left bank Gordon up from confluence</v>
      </c>
      <c r="J110" s="56" t="str">
        <f t="shared" si="17"/>
        <v>Gordon Estuary</v>
      </c>
      <c r="K110" s="49">
        <v>1</v>
      </c>
      <c r="L110" s="51" t="s">
        <v>142</v>
      </c>
      <c r="M110" s="53" t="s">
        <v>138</v>
      </c>
      <c r="N110" s="51" t="s">
        <v>144</v>
      </c>
      <c r="O110" s="47">
        <f t="shared" si="21"/>
        <v>2</v>
      </c>
      <c r="P110" s="47">
        <f t="shared" si="18"/>
        <v>1</v>
      </c>
      <c r="Q110" s="47">
        <f t="shared" si="19"/>
        <v>2</v>
      </c>
      <c r="R110" s="54">
        <v>2</v>
      </c>
      <c r="S110" s="50" t="s">
        <v>168</v>
      </c>
      <c r="T110" s="53" t="s">
        <v>163</v>
      </c>
      <c r="U110" s="51"/>
      <c r="V110" s="51"/>
    </row>
    <row r="111" spans="1:22" x14ac:dyDescent="0.2">
      <c r="A111" s="79">
        <f t="shared" si="11"/>
        <v>20</v>
      </c>
      <c r="B111" s="47">
        <f t="shared" si="12"/>
        <v>2019</v>
      </c>
      <c r="C111" s="47">
        <f t="shared" si="13"/>
        <v>5</v>
      </c>
      <c r="D111" s="47" t="str">
        <f t="shared" si="14"/>
        <v>May</v>
      </c>
      <c r="E111" s="47">
        <f t="shared" si="15"/>
        <v>13</v>
      </c>
      <c r="F111" s="90">
        <v>43598</v>
      </c>
      <c r="G111" s="75">
        <v>0.54861111111111105</v>
      </c>
      <c r="H111" s="49" t="s">
        <v>25</v>
      </c>
      <c r="I111" s="56" t="str">
        <f t="shared" si="16"/>
        <v>Q01, left bank Gordon up from confluence</v>
      </c>
      <c r="J111" s="56" t="str">
        <f t="shared" si="17"/>
        <v>Gordon Estuary</v>
      </c>
      <c r="K111" s="49">
        <v>1</v>
      </c>
      <c r="L111" s="51" t="s">
        <v>177</v>
      </c>
      <c r="M111" s="53" t="s">
        <v>138</v>
      </c>
      <c r="N111" s="51" t="s">
        <v>153</v>
      </c>
      <c r="O111" s="47">
        <f t="shared" si="21"/>
        <v>14</v>
      </c>
      <c r="P111" s="47">
        <f t="shared" si="18"/>
        <v>1</v>
      </c>
      <c r="Q111" s="47">
        <f t="shared" si="19"/>
        <v>5</v>
      </c>
      <c r="R111" s="54">
        <v>360</v>
      </c>
      <c r="S111" s="50" t="s">
        <v>168</v>
      </c>
      <c r="T111" s="53" t="s">
        <v>163</v>
      </c>
      <c r="U111" s="51"/>
      <c r="V111" s="51"/>
    </row>
    <row r="112" spans="1:22" x14ac:dyDescent="0.2">
      <c r="A112" s="79">
        <f t="shared" si="11"/>
        <v>20</v>
      </c>
      <c r="B112" s="47">
        <f t="shared" si="12"/>
        <v>2019</v>
      </c>
      <c r="C112" s="47">
        <f t="shared" si="13"/>
        <v>5</v>
      </c>
      <c r="D112" s="47" t="str">
        <f t="shared" si="14"/>
        <v>May</v>
      </c>
      <c r="E112" s="47">
        <f t="shared" si="15"/>
        <v>13</v>
      </c>
      <c r="F112" s="90">
        <v>43598</v>
      </c>
      <c r="G112" s="75">
        <v>0.58680555555555558</v>
      </c>
      <c r="H112" s="49" t="s">
        <v>15</v>
      </c>
      <c r="I112" s="56" t="str">
        <f t="shared" si="16"/>
        <v>Pacheedah Shores Boat Ramp</v>
      </c>
      <c r="J112" s="56" t="str">
        <f t="shared" si="17"/>
        <v>Gordon Estuary</v>
      </c>
      <c r="K112" s="49">
        <v>1</v>
      </c>
      <c r="L112" s="51" t="s">
        <v>146</v>
      </c>
      <c r="M112" s="53" t="s">
        <v>138</v>
      </c>
      <c r="N112" s="51" t="s">
        <v>148</v>
      </c>
      <c r="O112" s="47">
        <f t="shared" si="21"/>
        <v>3</v>
      </c>
      <c r="P112" s="47">
        <f t="shared" si="18"/>
        <v>1</v>
      </c>
      <c r="Q112" s="47">
        <f t="shared" si="19"/>
        <v>3</v>
      </c>
      <c r="R112" s="54">
        <v>8</v>
      </c>
      <c r="S112" s="50" t="s">
        <v>168</v>
      </c>
      <c r="T112" s="53" t="s">
        <v>163</v>
      </c>
      <c r="U112" s="51"/>
      <c r="V112" s="51"/>
    </row>
    <row r="113" spans="1:22" x14ac:dyDescent="0.2">
      <c r="A113" s="79">
        <f t="shared" si="11"/>
        <v>20</v>
      </c>
      <c r="B113" s="47">
        <f t="shared" si="12"/>
        <v>2019</v>
      </c>
      <c r="C113" s="47">
        <f t="shared" si="13"/>
        <v>5</v>
      </c>
      <c r="D113" s="47" t="str">
        <f t="shared" si="14"/>
        <v>May</v>
      </c>
      <c r="E113" s="47">
        <f t="shared" si="15"/>
        <v>13</v>
      </c>
      <c r="F113" s="90">
        <v>43598</v>
      </c>
      <c r="G113" s="75">
        <v>0.58680555555555558</v>
      </c>
      <c r="H113" s="49" t="s">
        <v>15</v>
      </c>
      <c r="I113" s="56" t="str">
        <f t="shared" si="16"/>
        <v>Pacheedah Shores Boat Ramp</v>
      </c>
      <c r="J113" s="56" t="str">
        <f t="shared" si="17"/>
        <v>Gordon Estuary</v>
      </c>
      <c r="K113" s="49">
        <v>1</v>
      </c>
      <c r="L113" s="51" t="s">
        <v>146</v>
      </c>
      <c r="M113" s="53" t="s">
        <v>138</v>
      </c>
      <c r="N113" s="51" t="s">
        <v>144</v>
      </c>
      <c r="O113" s="47">
        <f t="shared" si="21"/>
        <v>3</v>
      </c>
      <c r="P113" s="47">
        <f t="shared" si="18"/>
        <v>1</v>
      </c>
      <c r="Q113" s="47">
        <f t="shared" si="19"/>
        <v>2</v>
      </c>
      <c r="R113" s="54">
        <v>9</v>
      </c>
      <c r="S113" s="50" t="s">
        <v>168</v>
      </c>
      <c r="T113" s="53" t="s">
        <v>163</v>
      </c>
      <c r="U113" s="51"/>
      <c r="V113" s="51"/>
    </row>
    <row r="114" spans="1:22" x14ac:dyDescent="0.2">
      <c r="A114" s="79">
        <f t="shared" si="11"/>
        <v>20</v>
      </c>
      <c r="B114" s="47">
        <f t="shared" si="12"/>
        <v>2019</v>
      </c>
      <c r="C114" s="47">
        <f t="shared" si="13"/>
        <v>5</v>
      </c>
      <c r="D114" s="47" t="str">
        <f t="shared" si="14"/>
        <v>May</v>
      </c>
      <c r="E114" s="47">
        <f t="shared" si="15"/>
        <v>13</v>
      </c>
      <c r="F114" s="90">
        <v>43598</v>
      </c>
      <c r="G114" s="75">
        <v>0.58680555555555558</v>
      </c>
      <c r="H114" s="49" t="s">
        <v>15</v>
      </c>
      <c r="I114" s="56" t="str">
        <f t="shared" si="16"/>
        <v>Pacheedah Shores Boat Ramp</v>
      </c>
      <c r="J114" s="56" t="str">
        <f t="shared" si="17"/>
        <v>Gordon Estuary</v>
      </c>
      <c r="K114" s="49">
        <v>1</v>
      </c>
      <c r="L114" s="51" t="s">
        <v>142</v>
      </c>
      <c r="M114" s="53" t="s">
        <v>138</v>
      </c>
      <c r="N114" s="51" t="s">
        <v>144</v>
      </c>
      <c r="O114" s="47">
        <f t="shared" si="21"/>
        <v>2</v>
      </c>
      <c r="P114" s="47">
        <f t="shared" si="18"/>
        <v>1</v>
      </c>
      <c r="Q114" s="47">
        <f t="shared" si="19"/>
        <v>2</v>
      </c>
      <c r="R114" s="54">
        <v>3</v>
      </c>
      <c r="S114" s="50" t="s">
        <v>168</v>
      </c>
      <c r="T114" s="53" t="s">
        <v>163</v>
      </c>
      <c r="U114" s="51"/>
      <c r="V114" s="51"/>
    </row>
    <row r="115" spans="1:22" x14ac:dyDescent="0.2">
      <c r="A115" s="79">
        <f t="shared" si="11"/>
        <v>20</v>
      </c>
      <c r="B115" s="47">
        <f t="shared" si="12"/>
        <v>2019</v>
      </c>
      <c r="C115" s="47">
        <f t="shared" si="13"/>
        <v>5</v>
      </c>
      <c r="D115" s="47" t="str">
        <f t="shared" si="14"/>
        <v>May</v>
      </c>
      <c r="E115" s="47">
        <f t="shared" si="15"/>
        <v>13</v>
      </c>
      <c r="F115" s="90">
        <v>43598</v>
      </c>
      <c r="G115" s="75">
        <v>0.58680555555555558</v>
      </c>
      <c r="H115" s="49" t="s">
        <v>15</v>
      </c>
      <c r="I115" s="56" t="str">
        <f t="shared" si="16"/>
        <v>Pacheedah Shores Boat Ramp</v>
      </c>
      <c r="J115" s="56" t="str">
        <f t="shared" si="17"/>
        <v>Gordon Estuary</v>
      </c>
      <c r="K115" s="49">
        <v>1</v>
      </c>
      <c r="L115" s="51" t="s">
        <v>157</v>
      </c>
      <c r="M115" s="53" t="s">
        <v>138</v>
      </c>
      <c r="N115" s="51" t="s">
        <v>153</v>
      </c>
      <c r="O115" s="47">
        <f t="shared" si="21"/>
        <v>8</v>
      </c>
      <c r="P115" s="47">
        <f t="shared" si="18"/>
        <v>1</v>
      </c>
      <c r="Q115" s="47">
        <f t="shared" si="19"/>
        <v>5</v>
      </c>
      <c r="R115" s="54">
        <v>3</v>
      </c>
      <c r="S115" s="50" t="s">
        <v>168</v>
      </c>
      <c r="T115" s="53" t="s">
        <v>163</v>
      </c>
      <c r="U115" s="51"/>
      <c r="V115" s="51"/>
    </row>
    <row r="116" spans="1:22" x14ac:dyDescent="0.2">
      <c r="A116" s="79">
        <f t="shared" si="11"/>
        <v>20</v>
      </c>
      <c r="B116" s="47">
        <f t="shared" si="12"/>
        <v>2019</v>
      </c>
      <c r="C116" s="47">
        <f t="shared" si="13"/>
        <v>5</v>
      </c>
      <c r="D116" s="47" t="str">
        <f t="shared" si="14"/>
        <v>May</v>
      </c>
      <c r="E116" s="47">
        <f t="shared" si="15"/>
        <v>13</v>
      </c>
      <c r="F116" s="90">
        <v>43598</v>
      </c>
      <c r="G116" s="75">
        <v>0.58680555555555558</v>
      </c>
      <c r="H116" s="49" t="s">
        <v>15</v>
      </c>
      <c r="I116" s="56" t="str">
        <f t="shared" si="16"/>
        <v>Pacheedah Shores Boat Ramp</v>
      </c>
      <c r="J116" s="56" t="str">
        <f t="shared" si="17"/>
        <v>Gordon Estuary</v>
      </c>
      <c r="K116" s="49">
        <v>1</v>
      </c>
      <c r="L116" s="51" t="s">
        <v>158</v>
      </c>
      <c r="M116" s="53" t="s">
        <v>138</v>
      </c>
      <c r="N116" s="51" t="s">
        <v>153</v>
      </c>
      <c r="O116" s="47">
        <f t="shared" si="21"/>
        <v>9</v>
      </c>
      <c r="P116" s="47">
        <f t="shared" si="18"/>
        <v>1</v>
      </c>
      <c r="Q116" s="47">
        <f t="shared" si="19"/>
        <v>5</v>
      </c>
      <c r="R116" s="54">
        <v>2</v>
      </c>
      <c r="S116" s="50" t="s">
        <v>168</v>
      </c>
      <c r="T116" s="53" t="s">
        <v>163</v>
      </c>
      <c r="U116" s="51"/>
      <c r="V116" s="51"/>
    </row>
    <row r="117" spans="1:22" x14ac:dyDescent="0.2">
      <c r="A117" s="79">
        <f t="shared" si="11"/>
        <v>20</v>
      </c>
      <c r="B117" s="47">
        <f t="shared" si="12"/>
        <v>2019</v>
      </c>
      <c r="C117" s="47">
        <f t="shared" si="13"/>
        <v>5</v>
      </c>
      <c r="D117" s="47" t="str">
        <f t="shared" si="14"/>
        <v>May</v>
      </c>
      <c r="E117" s="47">
        <f t="shared" si="15"/>
        <v>13</v>
      </c>
      <c r="F117" s="90">
        <v>43598</v>
      </c>
      <c r="G117" s="75">
        <v>0.58680555555555558</v>
      </c>
      <c r="H117" s="49" t="s">
        <v>15</v>
      </c>
      <c r="I117" s="56" t="str">
        <f t="shared" si="16"/>
        <v>Pacheedah Shores Boat Ramp</v>
      </c>
      <c r="J117" s="56" t="str">
        <f t="shared" si="17"/>
        <v>Gordon Estuary</v>
      </c>
      <c r="K117" s="49">
        <v>1</v>
      </c>
      <c r="L117" s="51" t="s">
        <v>181</v>
      </c>
      <c r="M117" s="53" t="s">
        <v>138</v>
      </c>
      <c r="N117" s="51" t="s">
        <v>150</v>
      </c>
      <c r="O117" s="47">
        <f t="shared" si="21"/>
        <v>15</v>
      </c>
      <c r="P117" s="47">
        <f t="shared" si="18"/>
        <v>1</v>
      </c>
      <c r="Q117" s="47">
        <f t="shared" si="19"/>
        <v>4</v>
      </c>
      <c r="R117" s="54">
        <v>6</v>
      </c>
      <c r="S117" s="50" t="s">
        <v>168</v>
      </c>
      <c r="T117" s="53" t="s">
        <v>163</v>
      </c>
      <c r="U117" s="51"/>
      <c r="V117" s="51"/>
    </row>
    <row r="118" spans="1:22" x14ac:dyDescent="0.2">
      <c r="A118" s="79">
        <f t="shared" si="11"/>
        <v>20</v>
      </c>
      <c r="B118" s="47">
        <f t="shared" si="12"/>
        <v>2019</v>
      </c>
      <c r="C118" s="47">
        <f t="shared" si="13"/>
        <v>5</v>
      </c>
      <c r="D118" s="47" t="str">
        <f t="shared" si="14"/>
        <v>May</v>
      </c>
      <c r="E118" s="47">
        <f t="shared" si="15"/>
        <v>13</v>
      </c>
      <c r="F118" s="90">
        <v>43598</v>
      </c>
      <c r="G118" s="75">
        <v>0.58680555555555558</v>
      </c>
      <c r="H118" s="49" t="s">
        <v>15</v>
      </c>
      <c r="I118" s="56" t="str">
        <f t="shared" si="16"/>
        <v>Pacheedah Shores Boat Ramp</v>
      </c>
      <c r="J118" s="56" t="str">
        <f t="shared" si="17"/>
        <v>Gordon Estuary</v>
      </c>
      <c r="K118" s="49">
        <v>1</v>
      </c>
      <c r="L118" s="51" t="s">
        <v>166</v>
      </c>
      <c r="M118" s="53" t="s">
        <v>138</v>
      </c>
      <c r="N118" s="51" t="s">
        <v>150</v>
      </c>
      <c r="O118" s="47">
        <f t="shared" si="21"/>
        <v>11</v>
      </c>
      <c r="P118" s="47">
        <f t="shared" si="18"/>
        <v>1</v>
      </c>
      <c r="Q118" s="47">
        <f t="shared" si="19"/>
        <v>4</v>
      </c>
      <c r="R118" s="54">
        <v>12</v>
      </c>
      <c r="S118" s="50" t="s">
        <v>168</v>
      </c>
      <c r="T118" s="53" t="s">
        <v>163</v>
      </c>
      <c r="U118" s="51"/>
      <c r="V118" s="51"/>
    </row>
    <row r="119" spans="1:22" x14ac:dyDescent="0.2">
      <c r="A119" s="79">
        <f t="shared" si="11"/>
        <v>20</v>
      </c>
      <c r="B119" s="47">
        <f t="shared" si="12"/>
        <v>2019</v>
      </c>
      <c r="C119" s="47">
        <f t="shared" si="13"/>
        <v>5</v>
      </c>
      <c r="D119" s="47" t="str">
        <f t="shared" si="14"/>
        <v>May</v>
      </c>
      <c r="E119" s="47">
        <f t="shared" si="15"/>
        <v>13</v>
      </c>
      <c r="F119" s="90">
        <v>43598</v>
      </c>
      <c r="G119" s="75">
        <v>0.58680555555555558</v>
      </c>
      <c r="H119" s="49" t="s">
        <v>15</v>
      </c>
      <c r="I119" s="56" t="str">
        <f t="shared" si="16"/>
        <v>Pacheedah Shores Boat Ramp</v>
      </c>
      <c r="J119" s="56" t="str">
        <f t="shared" si="17"/>
        <v>Gordon Estuary</v>
      </c>
      <c r="K119" s="49">
        <v>1</v>
      </c>
      <c r="L119" s="51" t="s">
        <v>173</v>
      </c>
      <c r="M119" s="53" t="s">
        <v>138</v>
      </c>
      <c r="N119" s="51" t="s">
        <v>150</v>
      </c>
      <c r="O119" s="47">
        <f t="shared" si="21"/>
        <v>13</v>
      </c>
      <c r="P119" s="47">
        <f t="shared" si="18"/>
        <v>1</v>
      </c>
      <c r="Q119" s="47">
        <f t="shared" si="19"/>
        <v>4</v>
      </c>
      <c r="R119" s="54">
        <v>3</v>
      </c>
      <c r="S119" s="50" t="s">
        <v>168</v>
      </c>
      <c r="T119" s="53" t="s">
        <v>163</v>
      </c>
      <c r="U119" s="51"/>
      <c r="V119" s="51" t="s">
        <v>261</v>
      </c>
    </row>
    <row r="120" spans="1:22" x14ac:dyDescent="0.2">
      <c r="A120" s="79">
        <f t="shared" si="11"/>
        <v>20</v>
      </c>
      <c r="B120" s="47">
        <f t="shared" si="12"/>
        <v>2019</v>
      </c>
      <c r="C120" s="47">
        <f t="shared" si="13"/>
        <v>5</v>
      </c>
      <c r="D120" s="47" t="str">
        <f t="shared" si="14"/>
        <v>May</v>
      </c>
      <c r="E120" s="47">
        <f t="shared" si="15"/>
        <v>13</v>
      </c>
      <c r="F120" s="90">
        <v>43598</v>
      </c>
      <c r="G120" s="75">
        <v>0.58680555555555558</v>
      </c>
      <c r="H120" s="49" t="s">
        <v>15</v>
      </c>
      <c r="I120" s="56" t="str">
        <f t="shared" si="16"/>
        <v>Pacheedah Shores Boat Ramp</v>
      </c>
      <c r="J120" s="56" t="str">
        <f t="shared" si="17"/>
        <v>Gordon Estuary</v>
      </c>
      <c r="K120" s="49">
        <v>1</v>
      </c>
      <c r="L120" s="51" t="s">
        <v>177</v>
      </c>
      <c r="M120" s="53" t="s">
        <v>138</v>
      </c>
      <c r="N120" s="51" t="s">
        <v>153</v>
      </c>
      <c r="O120" s="47">
        <f t="shared" si="21"/>
        <v>14</v>
      </c>
      <c r="P120" s="47">
        <f t="shared" si="18"/>
        <v>1</v>
      </c>
      <c r="Q120" s="47">
        <f t="shared" si="19"/>
        <v>5</v>
      </c>
      <c r="R120" s="54">
        <v>407</v>
      </c>
      <c r="S120" s="50" t="s">
        <v>168</v>
      </c>
      <c r="T120" s="53" t="s">
        <v>163</v>
      </c>
      <c r="U120" s="51"/>
      <c r="V120" s="51"/>
    </row>
    <row r="121" spans="1:22" x14ac:dyDescent="0.2">
      <c r="A121" s="79">
        <f t="shared" si="11"/>
        <v>20</v>
      </c>
      <c r="B121" s="47">
        <f t="shared" si="12"/>
        <v>2019</v>
      </c>
      <c r="C121" s="47">
        <f t="shared" si="13"/>
        <v>5</v>
      </c>
      <c r="D121" s="47" t="str">
        <f t="shared" si="14"/>
        <v>May</v>
      </c>
      <c r="E121" s="47">
        <f t="shared" si="15"/>
        <v>13</v>
      </c>
      <c r="F121" s="90">
        <v>43598</v>
      </c>
      <c r="G121" s="75">
        <v>0.58680555555555558</v>
      </c>
      <c r="H121" s="49" t="s">
        <v>15</v>
      </c>
      <c r="I121" s="56" t="str">
        <f t="shared" si="16"/>
        <v>Pacheedah Shores Boat Ramp</v>
      </c>
      <c r="J121" s="56" t="str">
        <f t="shared" si="17"/>
        <v>Gordon Estuary</v>
      </c>
      <c r="K121" s="49">
        <v>1</v>
      </c>
      <c r="L121" s="51" t="s">
        <v>191</v>
      </c>
      <c r="M121" s="53" t="s">
        <v>138</v>
      </c>
      <c r="N121" s="51" t="s">
        <v>150</v>
      </c>
      <c r="O121" s="47">
        <f t="shared" si="21"/>
        <v>20</v>
      </c>
      <c r="P121" s="47">
        <f t="shared" si="18"/>
        <v>1</v>
      </c>
      <c r="Q121" s="47">
        <f t="shared" si="19"/>
        <v>4</v>
      </c>
      <c r="R121" s="54">
        <v>2</v>
      </c>
      <c r="S121" s="50" t="s">
        <v>168</v>
      </c>
      <c r="T121" s="53" t="s">
        <v>163</v>
      </c>
      <c r="U121" s="51"/>
      <c r="V121" s="51"/>
    </row>
    <row r="122" spans="1:22" x14ac:dyDescent="0.2">
      <c r="A122" s="79">
        <f t="shared" si="11"/>
        <v>20</v>
      </c>
      <c r="B122" s="47">
        <f t="shared" si="12"/>
        <v>2019</v>
      </c>
      <c r="C122" s="47">
        <f t="shared" si="13"/>
        <v>5</v>
      </c>
      <c r="D122" s="47" t="str">
        <f t="shared" si="14"/>
        <v>May</v>
      </c>
      <c r="E122" s="47">
        <f t="shared" si="15"/>
        <v>13</v>
      </c>
      <c r="F122" s="90">
        <v>43598</v>
      </c>
      <c r="G122" s="75">
        <v>0.58680555555555558</v>
      </c>
      <c r="H122" s="49" t="s">
        <v>15</v>
      </c>
      <c r="I122" s="56" t="str">
        <f t="shared" si="16"/>
        <v>Pacheedah Shores Boat Ramp</v>
      </c>
      <c r="J122" s="56" t="str">
        <f t="shared" si="17"/>
        <v>Gordon Estuary</v>
      </c>
      <c r="K122" s="49">
        <v>1</v>
      </c>
      <c r="L122" s="51" t="s">
        <v>162</v>
      </c>
      <c r="M122" s="53" t="s">
        <v>138</v>
      </c>
      <c r="N122" s="51" t="s">
        <v>150</v>
      </c>
      <c r="O122" s="47">
        <f t="shared" si="21"/>
        <v>10</v>
      </c>
      <c r="P122" s="47">
        <f t="shared" si="18"/>
        <v>1</v>
      </c>
      <c r="Q122" s="47">
        <f t="shared" si="19"/>
        <v>4</v>
      </c>
      <c r="R122" s="54">
        <v>54</v>
      </c>
      <c r="S122" s="50" t="s">
        <v>168</v>
      </c>
      <c r="T122" s="53" t="s">
        <v>163</v>
      </c>
      <c r="U122" s="51"/>
      <c r="V122" s="51"/>
    </row>
    <row r="123" spans="1:22" x14ac:dyDescent="0.2">
      <c r="A123" s="79">
        <f t="shared" si="11"/>
        <v>20</v>
      </c>
      <c r="B123" s="47">
        <f t="shared" si="12"/>
        <v>2019</v>
      </c>
      <c r="C123" s="47">
        <f t="shared" si="13"/>
        <v>5</v>
      </c>
      <c r="D123" s="47" t="str">
        <f t="shared" si="14"/>
        <v>May</v>
      </c>
      <c r="E123" s="47">
        <f t="shared" si="15"/>
        <v>14</v>
      </c>
      <c r="F123" s="90">
        <v>43599</v>
      </c>
      <c r="G123" s="75">
        <v>0.375</v>
      </c>
      <c r="H123" s="49" t="s">
        <v>21</v>
      </c>
      <c r="I123" s="56" t="str">
        <f t="shared" si="16"/>
        <v>Gallaugher's</v>
      </c>
      <c r="J123" s="56" t="str">
        <f t="shared" si="17"/>
        <v>Gordon Estuary</v>
      </c>
      <c r="K123" s="49">
        <v>1</v>
      </c>
      <c r="L123" s="51" t="s">
        <v>152</v>
      </c>
      <c r="M123" s="53" t="s">
        <v>138</v>
      </c>
      <c r="N123" s="51" t="s">
        <v>144</v>
      </c>
      <c r="O123" s="47">
        <f t="shared" si="21"/>
        <v>5</v>
      </c>
      <c r="P123" s="47">
        <f t="shared" si="18"/>
        <v>1</v>
      </c>
      <c r="Q123" s="47">
        <f t="shared" si="19"/>
        <v>2</v>
      </c>
      <c r="R123" s="54">
        <v>2</v>
      </c>
      <c r="S123" s="50" t="s">
        <v>168</v>
      </c>
      <c r="T123" s="53" t="s">
        <v>163</v>
      </c>
      <c r="U123" s="51"/>
      <c r="V123" s="51"/>
    </row>
    <row r="124" spans="1:22" x14ac:dyDescent="0.2">
      <c r="A124" s="79">
        <f t="shared" si="11"/>
        <v>20</v>
      </c>
      <c r="B124" s="47">
        <f t="shared" si="12"/>
        <v>2019</v>
      </c>
      <c r="C124" s="47">
        <f t="shared" si="13"/>
        <v>5</v>
      </c>
      <c r="D124" s="47" t="str">
        <f t="shared" si="14"/>
        <v>May</v>
      </c>
      <c r="E124" s="47">
        <f t="shared" si="15"/>
        <v>14</v>
      </c>
      <c r="F124" s="90">
        <v>43599</v>
      </c>
      <c r="G124" s="75">
        <v>0.375</v>
      </c>
      <c r="H124" s="49" t="s">
        <v>21</v>
      </c>
      <c r="I124" s="56" t="str">
        <f t="shared" si="16"/>
        <v>Gallaugher's</v>
      </c>
      <c r="J124" s="56" t="str">
        <f t="shared" si="17"/>
        <v>Gordon Estuary</v>
      </c>
      <c r="K124" s="49">
        <v>1</v>
      </c>
      <c r="L124" s="51" t="s">
        <v>146</v>
      </c>
      <c r="M124" s="53" t="s">
        <v>138</v>
      </c>
      <c r="N124" s="51" t="s">
        <v>148</v>
      </c>
      <c r="O124" s="47">
        <f t="shared" si="21"/>
        <v>3</v>
      </c>
      <c r="P124" s="47">
        <f t="shared" si="18"/>
        <v>1</v>
      </c>
      <c r="Q124" s="47">
        <f t="shared" si="19"/>
        <v>3</v>
      </c>
      <c r="R124" s="54">
        <v>1</v>
      </c>
      <c r="S124" s="50" t="s">
        <v>168</v>
      </c>
      <c r="T124" s="53" t="s">
        <v>163</v>
      </c>
      <c r="U124" s="51"/>
      <c r="V124" s="51"/>
    </row>
    <row r="125" spans="1:22" x14ac:dyDescent="0.2">
      <c r="A125" s="79">
        <f t="shared" si="11"/>
        <v>20</v>
      </c>
      <c r="B125" s="47">
        <f t="shared" si="12"/>
        <v>2019</v>
      </c>
      <c r="C125" s="47">
        <f t="shared" si="13"/>
        <v>5</v>
      </c>
      <c r="D125" s="47" t="str">
        <f t="shared" si="14"/>
        <v>May</v>
      </c>
      <c r="E125" s="47">
        <f t="shared" si="15"/>
        <v>14</v>
      </c>
      <c r="F125" s="90">
        <v>43599</v>
      </c>
      <c r="G125" s="75">
        <v>0.375</v>
      </c>
      <c r="H125" s="49" t="s">
        <v>21</v>
      </c>
      <c r="I125" s="56" t="str">
        <f t="shared" si="16"/>
        <v>Gallaugher's</v>
      </c>
      <c r="J125" s="56" t="str">
        <f t="shared" si="17"/>
        <v>Gordon Estuary</v>
      </c>
      <c r="K125" s="49">
        <v>1</v>
      </c>
      <c r="L125" s="51" t="s">
        <v>146</v>
      </c>
      <c r="M125" s="53" t="s">
        <v>138</v>
      </c>
      <c r="N125" s="51" t="s">
        <v>144</v>
      </c>
      <c r="O125" s="47">
        <f t="shared" si="21"/>
        <v>3</v>
      </c>
      <c r="P125" s="47">
        <f t="shared" si="18"/>
        <v>1</v>
      </c>
      <c r="Q125" s="47">
        <f t="shared" si="19"/>
        <v>2</v>
      </c>
      <c r="R125" s="54">
        <v>6</v>
      </c>
      <c r="S125" s="50" t="s">
        <v>168</v>
      </c>
      <c r="T125" s="53" t="s">
        <v>163</v>
      </c>
      <c r="U125" s="51"/>
      <c r="V125" s="51"/>
    </row>
    <row r="126" spans="1:22" x14ac:dyDescent="0.2">
      <c r="A126" s="79">
        <f t="shared" si="11"/>
        <v>20</v>
      </c>
      <c r="B126" s="47">
        <f t="shared" si="12"/>
        <v>2019</v>
      </c>
      <c r="C126" s="47">
        <f t="shared" si="13"/>
        <v>5</v>
      </c>
      <c r="D126" s="47" t="str">
        <f t="shared" si="14"/>
        <v>May</v>
      </c>
      <c r="E126" s="47">
        <f t="shared" si="15"/>
        <v>14</v>
      </c>
      <c r="F126" s="90">
        <v>43599</v>
      </c>
      <c r="G126" s="75">
        <v>0.375</v>
      </c>
      <c r="H126" s="49" t="s">
        <v>21</v>
      </c>
      <c r="I126" s="56" t="str">
        <f t="shared" si="16"/>
        <v>Gallaugher's</v>
      </c>
      <c r="J126" s="56" t="str">
        <f t="shared" si="17"/>
        <v>Gordon Estuary</v>
      </c>
      <c r="K126" s="49">
        <v>1</v>
      </c>
      <c r="L126" s="51" t="s">
        <v>142</v>
      </c>
      <c r="M126" s="53" t="s">
        <v>138</v>
      </c>
      <c r="N126" s="51" t="s">
        <v>144</v>
      </c>
      <c r="O126" s="47">
        <f t="shared" si="21"/>
        <v>2</v>
      </c>
      <c r="P126" s="47">
        <f t="shared" si="18"/>
        <v>1</v>
      </c>
      <c r="Q126" s="47">
        <f t="shared" si="19"/>
        <v>2</v>
      </c>
      <c r="R126" s="54">
        <v>6</v>
      </c>
      <c r="S126" s="50" t="s">
        <v>168</v>
      </c>
      <c r="T126" s="53" t="s">
        <v>163</v>
      </c>
      <c r="U126" s="51"/>
      <c r="V126" s="51"/>
    </row>
    <row r="127" spans="1:22" x14ac:dyDescent="0.2">
      <c r="A127" s="79">
        <f t="shared" si="11"/>
        <v>20</v>
      </c>
      <c r="B127" s="47">
        <f t="shared" si="12"/>
        <v>2019</v>
      </c>
      <c r="C127" s="47">
        <f t="shared" si="13"/>
        <v>5</v>
      </c>
      <c r="D127" s="47" t="str">
        <f t="shared" si="14"/>
        <v>May</v>
      </c>
      <c r="E127" s="47">
        <f t="shared" si="15"/>
        <v>14</v>
      </c>
      <c r="F127" s="90">
        <v>43599</v>
      </c>
      <c r="G127" s="75">
        <v>0.375</v>
      </c>
      <c r="H127" s="49" t="s">
        <v>21</v>
      </c>
      <c r="I127" s="56" t="str">
        <f t="shared" si="16"/>
        <v>Gallaugher's</v>
      </c>
      <c r="J127" s="56" t="str">
        <f t="shared" si="17"/>
        <v>Gordon Estuary</v>
      </c>
      <c r="K127" s="49">
        <v>1</v>
      </c>
      <c r="L127" s="51" t="s">
        <v>157</v>
      </c>
      <c r="M127" s="53" t="s">
        <v>138</v>
      </c>
      <c r="N127" s="51" t="s">
        <v>153</v>
      </c>
      <c r="O127" s="47">
        <f t="shared" si="21"/>
        <v>8</v>
      </c>
      <c r="P127" s="47">
        <f t="shared" si="18"/>
        <v>1</v>
      </c>
      <c r="Q127" s="47">
        <f t="shared" si="19"/>
        <v>5</v>
      </c>
      <c r="R127" s="54">
        <v>10</v>
      </c>
      <c r="S127" s="50" t="s">
        <v>168</v>
      </c>
      <c r="T127" s="53" t="s">
        <v>163</v>
      </c>
      <c r="U127" s="51"/>
      <c r="V127" s="51"/>
    </row>
    <row r="128" spans="1:22" x14ac:dyDescent="0.2">
      <c r="A128" s="79">
        <f t="shared" si="11"/>
        <v>20</v>
      </c>
      <c r="B128" s="47">
        <f t="shared" si="12"/>
        <v>2019</v>
      </c>
      <c r="C128" s="47">
        <f t="shared" si="13"/>
        <v>5</v>
      </c>
      <c r="D128" s="47" t="str">
        <f t="shared" si="14"/>
        <v>May</v>
      </c>
      <c r="E128" s="47">
        <f t="shared" si="15"/>
        <v>14</v>
      </c>
      <c r="F128" s="90">
        <v>43599</v>
      </c>
      <c r="G128" s="75">
        <v>0.375</v>
      </c>
      <c r="H128" s="49" t="s">
        <v>21</v>
      </c>
      <c r="I128" s="56" t="str">
        <f t="shared" si="16"/>
        <v>Gallaugher's</v>
      </c>
      <c r="J128" s="56" t="str">
        <f t="shared" si="17"/>
        <v>Gordon Estuary</v>
      </c>
      <c r="K128" s="49">
        <v>1</v>
      </c>
      <c r="L128" s="51" t="s">
        <v>158</v>
      </c>
      <c r="M128" s="53" t="s">
        <v>138</v>
      </c>
      <c r="N128" s="51" t="s">
        <v>153</v>
      </c>
      <c r="O128" s="47">
        <f t="shared" si="21"/>
        <v>9</v>
      </c>
      <c r="P128" s="47">
        <f t="shared" si="18"/>
        <v>1</v>
      </c>
      <c r="Q128" s="47">
        <f t="shared" si="19"/>
        <v>5</v>
      </c>
      <c r="R128" s="54">
        <v>39</v>
      </c>
      <c r="S128" s="50" t="s">
        <v>168</v>
      </c>
      <c r="T128" s="53" t="s">
        <v>163</v>
      </c>
      <c r="U128" s="51"/>
      <c r="V128" s="51"/>
    </row>
    <row r="129" spans="1:22" x14ac:dyDescent="0.2">
      <c r="A129" s="79">
        <f t="shared" si="11"/>
        <v>20</v>
      </c>
      <c r="B129" s="47">
        <f t="shared" si="12"/>
        <v>2019</v>
      </c>
      <c r="C129" s="47">
        <f t="shared" si="13"/>
        <v>5</v>
      </c>
      <c r="D129" s="47" t="str">
        <f t="shared" si="14"/>
        <v>May</v>
      </c>
      <c r="E129" s="47">
        <f t="shared" si="15"/>
        <v>14</v>
      </c>
      <c r="F129" s="90">
        <v>43599</v>
      </c>
      <c r="G129" s="75">
        <v>0.375</v>
      </c>
      <c r="H129" s="49" t="s">
        <v>21</v>
      </c>
      <c r="I129" s="56" t="str">
        <f t="shared" si="16"/>
        <v>Gallaugher's</v>
      </c>
      <c r="J129" s="56" t="str">
        <f t="shared" si="17"/>
        <v>Gordon Estuary</v>
      </c>
      <c r="K129" s="49">
        <v>1</v>
      </c>
      <c r="L129" s="51" t="s">
        <v>181</v>
      </c>
      <c r="M129" s="53" t="s">
        <v>138</v>
      </c>
      <c r="N129" s="51" t="s">
        <v>150</v>
      </c>
      <c r="O129" s="47">
        <f t="shared" si="21"/>
        <v>15</v>
      </c>
      <c r="P129" s="47">
        <f t="shared" si="18"/>
        <v>1</v>
      </c>
      <c r="Q129" s="47">
        <f t="shared" si="19"/>
        <v>4</v>
      </c>
      <c r="R129" s="54">
        <v>56</v>
      </c>
      <c r="S129" s="50" t="s">
        <v>168</v>
      </c>
      <c r="T129" s="53" t="s">
        <v>163</v>
      </c>
      <c r="U129" s="51"/>
      <c r="V129" s="51"/>
    </row>
    <row r="130" spans="1:22" x14ac:dyDescent="0.2">
      <c r="A130" s="79">
        <f t="shared" si="11"/>
        <v>20</v>
      </c>
      <c r="B130" s="47">
        <f t="shared" si="12"/>
        <v>2019</v>
      </c>
      <c r="C130" s="47">
        <f t="shared" si="13"/>
        <v>5</v>
      </c>
      <c r="D130" s="47" t="str">
        <f t="shared" si="14"/>
        <v>May</v>
      </c>
      <c r="E130" s="47">
        <f t="shared" si="15"/>
        <v>14</v>
      </c>
      <c r="F130" s="90">
        <v>43599</v>
      </c>
      <c r="G130" s="75">
        <v>0.375</v>
      </c>
      <c r="H130" s="49" t="s">
        <v>21</v>
      </c>
      <c r="I130" s="56" t="str">
        <f t="shared" si="16"/>
        <v>Gallaugher's</v>
      </c>
      <c r="J130" s="56" t="str">
        <f t="shared" si="17"/>
        <v>Gordon Estuary</v>
      </c>
      <c r="K130" s="49">
        <v>1</v>
      </c>
      <c r="L130" s="51" t="s">
        <v>166</v>
      </c>
      <c r="M130" s="53" t="s">
        <v>138</v>
      </c>
      <c r="N130" s="51" t="s">
        <v>150</v>
      </c>
      <c r="O130" s="47">
        <f t="shared" si="21"/>
        <v>11</v>
      </c>
      <c r="P130" s="47">
        <f t="shared" si="18"/>
        <v>1</v>
      </c>
      <c r="Q130" s="47">
        <f t="shared" si="19"/>
        <v>4</v>
      </c>
      <c r="R130" s="54">
        <v>3</v>
      </c>
      <c r="S130" s="50" t="s">
        <v>168</v>
      </c>
      <c r="T130" s="53" t="s">
        <v>163</v>
      </c>
      <c r="U130" s="51"/>
      <c r="V130" s="51"/>
    </row>
    <row r="131" spans="1:22" x14ac:dyDescent="0.2">
      <c r="A131" s="79">
        <f t="shared" si="11"/>
        <v>20</v>
      </c>
      <c r="B131" s="47">
        <f t="shared" si="12"/>
        <v>2019</v>
      </c>
      <c r="C131" s="47">
        <f t="shared" si="13"/>
        <v>5</v>
      </c>
      <c r="D131" s="47" t="str">
        <f t="shared" si="14"/>
        <v>May</v>
      </c>
      <c r="E131" s="47">
        <f t="shared" si="15"/>
        <v>14</v>
      </c>
      <c r="F131" s="90">
        <v>43599</v>
      </c>
      <c r="G131" s="75">
        <v>0.375</v>
      </c>
      <c r="H131" s="49" t="s">
        <v>21</v>
      </c>
      <c r="I131" s="56" t="str">
        <f t="shared" si="16"/>
        <v>Gallaugher's</v>
      </c>
      <c r="J131" s="56" t="str">
        <f t="shared" si="17"/>
        <v>Gordon Estuary</v>
      </c>
      <c r="K131" s="49">
        <v>1</v>
      </c>
      <c r="L131" s="51" t="s">
        <v>191</v>
      </c>
      <c r="M131" s="53" t="s">
        <v>138</v>
      </c>
      <c r="N131" s="51" t="s">
        <v>150</v>
      </c>
      <c r="O131" s="47">
        <f t="shared" si="21"/>
        <v>20</v>
      </c>
      <c r="P131" s="47">
        <f t="shared" si="18"/>
        <v>1</v>
      </c>
      <c r="Q131" s="47">
        <f t="shared" si="19"/>
        <v>4</v>
      </c>
      <c r="R131" s="54"/>
      <c r="S131" s="50" t="s">
        <v>168</v>
      </c>
      <c r="T131" s="53" t="s">
        <v>163</v>
      </c>
      <c r="U131" s="51"/>
      <c r="V131" s="51"/>
    </row>
    <row r="132" spans="1:22" x14ac:dyDescent="0.2">
      <c r="A132" s="79">
        <f t="shared" si="11"/>
        <v>20</v>
      </c>
      <c r="B132" s="47">
        <f t="shared" si="12"/>
        <v>2019</v>
      </c>
      <c r="C132" s="47">
        <f t="shared" si="13"/>
        <v>5</v>
      </c>
      <c r="D132" s="47" t="str">
        <f t="shared" si="14"/>
        <v>May</v>
      </c>
      <c r="E132" s="47">
        <f t="shared" si="15"/>
        <v>14</v>
      </c>
      <c r="F132" s="90">
        <v>43599</v>
      </c>
      <c r="G132" s="75">
        <v>0.43402777777777773</v>
      </c>
      <c r="H132" s="49" t="s">
        <v>15</v>
      </c>
      <c r="I132" s="56" t="str">
        <f t="shared" si="16"/>
        <v>Pacheedah Shores Boat Ramp</v>
      </c>
      <c r="J132" s="56" t="str">
        <f t="shared" si="17"/>
        <v>Gordon Estuary</v>
      </c>
      <c r="K132" s="49">
        <v>1</v>
      </c>
      <c r="L132" s="51" t="s">
        <v>152</v>
      </c>
      <c r="M132" s="53" t="s">
        <v>138</v>
      </c>
      <c r="N132" s="51" t="s">
        <v>144</v>
      </c>
      <c r="O132" s="47">
        <f t="shared" si="21"/>
        <v>5</v>
      </c>
      <c r="P132" s="47">
        <f t="shared" si="18"/>
        <v>1</v>
      </c>
      <c r="Q132" s="47">
        <f t="shared" si="19"/>
        <v>2</v>
      </c>
      <c r="R132" s="54">
        <v>2</v>
      </c>
      <c r="S132" s="50" t="s">
        <v>168</v>
      </c>
      <c r="T132" s="53" t="s">
        <v>163</v>
      </c>
      <c r="U132" s="51"/>
      <c r="V132" s="51"/>
    </row>
    <row r="133" spans="1:22" x14ac:dyDescent="0.2">
      <c r="A133" s="79">
        <f t="shared" ref="A133:A196" si="22">WEEKNUM(F133)</f>
        <v>20</v>
      </c>
      <c r="B133" s="47">
        <f t="shared" ref="B133:B196" si="23">YEAR(F133)</f>
        <v>2019</v>
      </c>
      <c r="C133" s="47">
        <f t="shared" ref="C133:C196" si="24">MONTH(F133)</f>
        <v>5</v>
      </c>
      <c r="D133" s="47" t="str">
        <f t="shared" ref="D133:D196" si="25">TEXT(F133,"mmm")</f>
        <v>May</v>
      </c>
      <c r="E133" s="47">
        <f t="shared" ref="E133:E196" si="26">DAY(F133)</f>
        <v>14</v>
      </c>
      <c r="F133" s="90">
        <v>43599</v>
      </c>
      <c r="G133" s="75">
        <v>0.43402777777777773</v>
      </c>
      <c r="H133" s="49" t="s">
        <v>15</v>
      </c>
      <c r="I133" s="56" t="str">
        <f t="shared" ref="I133:I196" si="27">VLOOKUP(H133,SiteCodes,2,FALSE)</f>
        <v>Pacheedah Shores Boat Ramp</v>
      </c>
      <c r="J133" s="56" t="str">
        <f t="shared" ref="J133:J196" si="28">VLOOKUP(H133,SiteCodes,3,FALSE)</f>
        <v>Gordon Estuary</v>
      </c>
      <c r="K133" s="49">
        <v>1</v>
      </c>
      <c r="L133" s="51" t="s">
        <v>146</v>
      </c>
      <c r="M133" s="53" t="s">
        <v>138</v>
      </c>
      <c r="N133" s="51" t="s">
        <v>148</v>
      </c>
      <c r="O133" s="47">
        <f t="shared" si="21"/>
        <v>3</v>
      </c>
      <c r="P133" s="47">
        <f t="shared" ref="P133:P196" si="29">VLOOKUP(M133,OrigCodes,2,FALSE)</f>
        <v>1</v>
      </c>
      <c r="Q133" s="47">
        <f t="shared" ref="Q133:Q196" si="30">VLOOKUP(N133,StgCodes,2,FALSE)</f>
        <v>3</v>
      </c>
      <c r="R133" s="54">
        <v>2</v>
      </c>
      <c r="S133" s="50" t="s">
        <v>168</v>
      </c>
      <c r="T133" s="53" t="s">
        <v>163</v>
      </c>
      <c r="U133" s="51"/>
      <c r="V133" s="51"/>
    </row>
    <row r="134" spans="1:22" x14ac:dyDescent="0.2">
      <c r="A134" s="79">
        <f t="shared" si="22"/>
        <v>20</v>
      </c>
      <c r="B134" s="47">
        <f t="shared" si="23"/>
        <v>2019</v>
      </c>
      <c r="C134" s="47">
        <f t="shared" si="24"/>
        <v>5</v>
      </c>
      <c r="D134" s="47" t="str">
        <f t="shared" si="25"/>
        <v>May</v>
      </c>
      <c r="E134" s="47">
        <f t="shared" si="26"/>
        <v>14</v>
      </c>
      <c r="F134" s="90">
        <v>43599</v>
      </c>
      <c r="G134" s="75">
        <v>0.43402777777777773</v>
      </c>
      <c r="H134" s="49" t="s">
        <v>15</v>
      </c>
      <c r="I134" s="56" t="str">
        <f t="shared" si="27"/>
        <v>Pacheedah Shores Boat Ramp</v>
      </c>
      <c r="J134" s="56" t="str">
        <f t="shared" si="28"/>
        <v>Gordon Estuary</v>
      </c>
      <c r="K134" s="49">
        <v>1</v>
      </c>
      <c r="L134" s="51" t="s">
        <v>146</v>
      </c>
      <c r="M134" s="53" t="s">
        <v>138</v>
      </c>
      <c r="N134" s="51" t="s">
        <v>144</v>
      </c>
      <c r="O134" s="47">
        <f t="shared" si="21"/>
        <v>3</v>
      </c>
      <c r="P134" s="47">
        <f t="shared" si="29"/>
        <v>1</v>
      </c>
      <c r="Q134" s="47">
        <f t="shared" si="30"/>
        <v>2</v>
      </c>
      <c r="R134" s="54">
        <v>26</v>
      </c>
      <c r="S134" s="50" t="s">
        <v>168</v>
      </c>
      <c r="T134" s="53" t="s">
        <v>163</v>
      </c>
      <c r="U134" s="51"/>
      <c r="V134" s="51"/>
    </row>
    <row r="135" spans="1:22" x14ac:dyDescent="0.2">
      <c r="A135" s="79">
        <f t="shared" si="22"/>
        <v>20</v>
      </c>
      <c r="B135" s="47">
        <f t="shared" si="23"/>
        <v>2019</v>
      </c>
      <c r="C135" s="47">
        <f t="shared" si="24"/>
        <v>5</v>
      </c>
      <c r="D135" s="47" t="str">
        <f t="shared" si="25"/>
        <v>May</v>
      </c>
      <c r="E135" s="47">
        <f t="shared" si="26"/>
        <v>14</v>
      </c>
      <c r="F135" s="90">
        <v>43599</v>
      </c>
      <c r="G135" s="75">
        <v>0.43402777777777773</v>
      </c>
      <c r="H135" s="49" t="s">
        <v>15</v>
      </c>
      <c r="I135" s="56" t="str">
        <f t="shared" si="27"/>
        <v>Pacheedah Shores Boat Ramp</v>
      </c>
      <c r="J135" s="56" t="str">
        <f t="shared" si="28"/>
        <v>Gordon Estuary</v>
      </c>
      <c r="K135" s="49">
        <v>1</v>
      </c>
      <c r="L135" s="51" t="s">
        <v>142</v>
      </c>
      <c r="M135" s="53" t="s">
        <v>138</v>
      </c>
      <c r="N135" s="51" t="s">
        <v>144</v>
      </c>
      <c r="O135" s="47">
        <f t="shared" si="21"/>
        <v>2</v>
      </c>
      <c r="P135" s="47">
        <f t="shared" si="29"/>
        <v>1</v>
      </c>
      <c r="Q135" s="47">
        <f t="shared" si="30"/>
        <v>2</v>
      </c>
      <c r="R135" s="54">
        <v>4</v>
      </c>
      <c r="S135" s="50" t="s">
        <v>168</v>
      </c>
      <c r="T135" s="53" t="s">
        <v>163</v>
      </c>
      <c r="U135" s="51"/>
      <c r="V135" s="51"/>
    </row>
    <row r="136" spans="1:22" x14ac:dyDescent="0.2">
      <c r="A136" s="79">
        <f t="shared" si="22"/>
        <v>20</v>
      </c>
      <c r="B136" s="47">
        <f t="shared" si="23"/>
        <v>2019</v>
      </c>
      <c r="C136" s="47">
        <f t="shared" si="24"/>
        <v>5</v>
      </c>
      <c r="D136" s="47" t="str">
        <f t="shared" si="25"/>
        <v>May</v>
      </c>
      <c r="E136" s="47">
        <f t="shared" si="26"/>
        <v>14</v>
      </c>
      <c r="F136" s="90">
        <v>43599</v>
      </c>
      <c r="G136" s="75">
        <v>0.43402777777777773</v>
      </c>
      <c r="H136" s="49" t="s">
        <v>15</v>
      </c>
      <c r="I136" s="56" t="str">
        <f t="shared" si="27"/>
        <v>Pacheedah Shores Boat Ramp</v>
      </c>
      <c r="J136" s="56" t="str">
        <f t="shared" si="28"/>
        <v>Gordon Estuary</v>
      </c>
      <c r="K136" s="49">
        <v>1</v>
      </c>
      <c r="L136" s="51" t="s">
        <v>157</v>
      </c>
      <c r="M136" s="53" t="s">
        <v>138</v>
      </c>
      <c r="N136" s="51" t="s">
        <v>153</v>
      </c>
      <c r="O136" s="47">
        <f t="shared" si="21"/>
        <v>8</v>
      </c>
      <c r="P136" s="47">
        <f t="shared" si="29"/>
        <v>1</v>
      </c>
      <c r="Q136" s="47">
        <f t="shared" si="30"/>
        <v>5</v>
      </c>
      <c r="R136" s="54">
        <v>6</v>
      </c>
      <c r="S136" s="50" t="s">
        <v>168</v>
      </c>
      <c r="T136" s="53" t="s">
        <v>163</v>
      </c>
      <c r="U136" s="51"/>
      <c r="V136" s="51"/>
    </row>
    <row r="137" spans="1:22" x14ac:dyDescent="0.2">
      <c r="A137" s="79">
        <f t="shared" si="22"/>
        <v>20</v>
      </c>
      <c r="B137" s="47">
        <f t="shared" si="23"/>
        <v>2019</v>
      </c>
      <c r="C137" s="47">
        <f t="shared" si="24"/>
        <v>5</v>
      </c>
      <c r="D137" s="47" t="str">
        <f t="shared" si="25"/>
        <v>May</v>
      </c>
      <c r="E137" s="47">
        <f t="shared" si="26"/>
        <v>14</v>
      </c>
      <c r="F137" s="90">
        <v>43599</v>
      </c>
      <c r="G137" s="75">
        <v>0.43402777777777773</v>
      </c>
      <c r="H137" s="49" t="s">
        <v>15</v>
      </c>
      <c r="I137" s="56" t="str">
        <f t="shared" si="27"/>
        <v>Pacheedah Shores Boat Ramp</v>
      </c>
      <c r="J137" s="56" t="str">
        <f t="shared" si="28"/>
        <v>Gordon Estuary</v>
      </c>
      <c r="K137" s="49">
        <v>1</v>
      </c>
      <c r="L137" s="51" t="s">
        <v>158</v>
      </c>
      <c r="M137" s="53" t="s">
        <v>138</v>
      </c>
      <c r="N137" s="51" t="s">
        <v>153</v>
      </c>
      <c r="O137" s="47">
        <f t="shared" si="21"/>
        <v>9</v>
      </c>
      <c r="P137" s="47">
        <f t="shared" si="29"/>
        <v>1</v>
      </c>
      <c r="Q137" s="47">
        <f t="shared" si="30"/>
        <v>5</v>
      </c>
      <c r="R137" s="54">
        <v>13</v>
      </c>
      <c r="S137" s="50" t="s">
        <v>168</v>
      </c>
      <c r="T137" s="53" t="s">
        <v>163</v>
      </c>
      <c r="U137" s="51"/>
      <c r="V137" s="51" t="s">
        <v>262</v>
      </c>
    </row>
    <row r="138" spans="1:22" x14ac:dyDescent="0.2">
      <c r="A138" s="79">
        <f t="shared" si="22"/>
        <v>20</v>
      </c>
      <c r="B138" s="47">
        <f t="shared" si="23"/>
        <v>2019</v>
      </c>
      <c r="C138" s="47">
        <f t="shared" si="24"/>
        <v>5</v>
      </c>
      <c r="D138" s="47" t="str">
        <f t="shared" si="25"/>
        <v>May</v>
      </c>
      <c r="E138" s="47">
        <f t="shared" si="26"/>
        <v>14</v>
      </c>
      <c r="F138" s="90">
        <v>43599</v>
      </c>
      <c r="G138" s="75">
        <v>0.43402777777777773</v>
      </c>
      <c r="H138" s="49" t="s">
        <v>15</v>
      </c>
      <c r="I138" s="56" t="str">
        <f t="shared" si="27"/>
        <v>Pacheedah Shores Boat Ramp</v>
      </c>
      <c r="J138" s="56" t="str">
        <f t="shared" si="28"/>
        <v>Gordon Estuary</v>
      </c>
      <c r="K138" s="49">
        <v>1</v>
      </c>
      <c r="L138" s="51" t="s">
        <v>181</v>
      </c>
      <c r="M138" s="53" t="s">
        <v>138</v>
      </c>
      <c r="N138" s="51" t="s">
        <v>150</v>
      </c>
      <c r="O138" s="47">
        <f t="shared" si="21"/>
        <v>15</v>
      </c>
      <c r="P138" s="47">
        <f t="shared" si="29"/>
        <v>1</v>
      </c>
      <c r="Q138" s="47">
        <f t="shared" si="30"/>
        <v>4</v>
      </c>
      <c r="R138" s="54">
        <v>18</v>
      </c>
      <c r="S138" s="50" t="s">
        <v>168</v>
      </c>
      <c r="T138" s="53" t="s">
        <v>163</v>
      </c>
      <c r="U138" s="51"/>
      <c r="V138" s="51" t="s">
        <v>263</v>
      </c>
    </row>
    <row r="139" spans="1:22" x14ac:dyDescent="0.2">
      <c r="A139" s="79">
        <f t="shared" si="22"/>
        <v>20</v>
      </c>
      <c r="B139" s="47">
        <f t="shared" si="23"/>
        <v>2019</v>
      </c>
      <c r="C139" s="47">
        <f t="shared" si="24"/>
        <v>5</v>
      </c>
      <c r="D139" s="47" t="str">
        <f t="shared" si="25"/>
        <v>May</v>
      </c>
      <c r="E139" s="47">
        <f t="shared" si="26"/>
        <v>14</v>
      </c>
      <c r="F139" s="90">
        <v>43599</v>
      </c>
      <c r="G139" s="75">
        <v>0.43402777777777773</v>
      </c>
      <c r="H139" s="49" t="s">
        <v>15</v>
      </c>
      <c r="I139" s="56" t="str">
        <f t="shared" si="27"/>
        <v>Pacheedah Shores Boat Ramp</v>
      </c>
      <c r="J139" s="56" t="str">
        <f t="shared" si="28"/>
        <v>Gordon Estuary</v>
      </c>
      <c r="K139" s="49">
        <v>1</v>
      </c>
      <c r="L139" s="51" t="s">
        <v>166</v>
      </c>
      <c r="M139" s="53" t="s">
        <v>138</v>
      </c>
      <c r="N139" s="51" t="s">
        <v>150</v>
      </c>
      <c r="O139" s="47">
        <f t="shared" si="21"/>
        <v>11</v>
      </c>
      <c r="P139" s="47">
        <f t="shared" si="29"/>
        <v>1</v>
      </c>
      <c r="Q139" s="47">
        <f t="shared" si="30"/>
        <v>4</v>
      </c>
      <c r="R139" s="54">
        <v>1</v>
      </c>
      <c r="S139" s="50" t="s">
        <v>168</v>
      </c>
      <c r="T139" s="53" t="s">
        <v>163</v>
      </c>
      <c r="U139" s="51"/>
      <c r="V139" s="51"/>
    </row>
    <row r="140" spans="1:22" x14ac:dyDescent="0.2">
      <c r="A140" s="79">
        <f t="shared" si="22"/>
        <v>20</v>
      </c>
      <c r="B140" s="47">
        <f t="shared" si="23"/>
        <v>2019</v>
      </c>
      <c r="C140" s="47">
        <f t="shared" si="24"/>
        <v>5</v>
      </c>
      <c r="D140" s="47" t="str">
        <f t="shared" si="25"/>
        <v>May</v>
      </c>
      <c r="E140" s="47">
        <f t="shared" si="26"/>
        <v>14</v>
      </c>
      <c r="F140" s="90">
        <v>43599</v>
      </c>
      <c r="G140" s="75">
        <v>0.43402777777777773</v>
      </c>
      <c r="H140" s="49" t="s">
        <v>15</v>
      </c>
      <c r="I140" s="56" t="str">
        <f t="shared" si="27"/>
        <v>Pacheedah Shores Boat Ramp</v>
      </c>
      <c r="J140" s="56" t="str">
        <f t="shared" si="28"/>
        <v>Gordon Estuary</v>
      </c>
      <c r="K140" s="49">
        <v>1</v>
      </c>
      <c r="L140" s="51" t="s">
        <v>173</v>
      </c>
      <c r="M140" s="53" t="s">
        <v>138</v>
      </c>
      <c r="N140" s="51" t="s">
        <v>150</v>
      </c>
      <c r="O140" s="47">
        <f t="shared" ref="O140:O171" si="31">VLOOKUP(L140,SpeciesCodes,2,FALSE)</f>
        <v>13</v>
      </c>
      <c r="P140" s="47">
        <f t="shared" si="29"/>
        <v>1</v>
      </c>
      <c r="Q140" s="47">
        <f t="shared" si="30"/>
        <v>4</v>
      </c>
      <c r="R140" s="54">
        <v>5</v>
      </c>
      <c r="S140" s="50" t="s">
        <v>168</v>
      </c>
      <c r="T140" s="53" t="s">
        <v>163</v>
      </c>
      <c r="U140" s="51"/>
      <c r="V140" s="51"/>
    </row>
    <row r="141" spans="1:22" x14ac:dyDescent="0.2">
      <c r="A141" s="79">
        <f t="shared" si="22"/>
        <v>20</v>
      </c>
      <c r="B141" s="47">
        <f t="shared" si="23"/>
        <v>2019</v>
      </c>
      <c r="C141" s="47">
        <f t="shared" si="24"/>
        <v>5</v>
      </c>
      <c r="D141" s="47" t="str">
        <f t="shared" si="25"/>
        <v>May</v>
      </c>
      <c r="E141" s="47">
        <f t="shared" si="26"/>
        <v>14</v>
      </c>
      <c r="F141" s="90">
        <v>43599</v>
      </c>
      <c r="G141" s="75">
        <v>0.43402777777777773</v>
      </c>
      <c r="H141" s="49" t="s">
        <v>15</v>
      </c>
      <c r="I141" s="56" t="str">
        <f t="shared" si="27"/>
        <v>Pacheedah Shores Boat Ramp</v>
      </c>
      <c r="J141" s="56" t="str">
        <f t="shared" si="28"/>
        <v>Gordon Estuary</v>
      </c>
      <c r="K141" s="49">
        <v>1</v>
      </c>
      <c r="L141" s="51" t="s">
        <v>191</v>
      </c>
      <c r="M141" s="53" t="s">
        <v>138</v>
      </c>
      <c r="N141" s="51" t="s">
        <v>150</v>
      </c>
      <c r="O141" s="47">
        <f t="shared" si="31"/>
        <v>20</v>
      </c>
      <c r="P141" s="47">
        <f t="shared" si="29"/>
        <v>1</v>
      </c>
      <c r="Q141" s="47">
        <f t="shared" si="30"/>
        <v>4</v>
      </c>
      <c r="R141" s="54">
        <v>4</v>
      </c>
      <c r="S141" s="50" t="s">
        <v>168</v>
      </c>
      <c r="T141" s="53" t="s">
        <v>163</v>
      </c>
      <c r="U141" s="51"/>
      <c r="V141" s="51"/>
    </row>
    <row r="142" spans="1:22" x14ac:dyDescent="0.2">
      <c r="A142" s="79">
        <f t="shared" si="22"/>
        <v>20</v>
      </c>
      <c r="B142" s="47">
        <f t="shared" si="23"/>
        <v>2019</v>
      </c>
      <c r="C142" s="47">
        <f t="shared" si="24"/>
        <v>5</v>
      </c>
      <c r="D142" s="47" t="str">
        <f t="shared" si="25"/>
        <v>May</v>
      </c>
      <c r="E142" s="47">
        <f t="shared" si="26"/>
        <v>14</v>
      </c>
      <c r="F142" s="90">
        <v>43599</v>
      </c>
      <c r="G142" s="75">
        <v>0.44791666666666669</v>
      </c>
      <c r="H142" s="49" t="s">
        <v>19</v>
      </c>
      <c r="I142" s="56" t="str">
        <f t="shared" si="27"/>
        <v>Q Jeff (right bank opposite N. Arm confl.)</v>
      </c>
      <c r="J142" s="56" t="str">
        <f t="shared" si="28"/>
        <v>Gordon Estuary</v>
      </c>
      <c r="K142" s="49">
        <v>1</v>
      </c>
      <c r="L142" s="51" t="s">
        <v>146</v>
      </c>
      <c r="M142" s="53" t="s">
        <v>138</v>
      </c>
      <c r="N142" s="51" t="s">
        <v>148</v>
      </c>
      <c r="O142" s="47">
        <f t="shared" si="31"/>
        <v>3</v>
      </c>
      <c r="P142" s="47">
        <f t="shared" si="29"/>
        <v>1</v>
      </c>
      <c r="Q142" s="47">
        <f t="shared" si="30"/>
        <v>3</v>
      </c>
      <c r="R142" s="54">
        <v>5</v>
      </c>
      <c r="S142" s="50" t="s">
        <v>168</v>
      </c>
      <c r="T142" s="53" t="s">
        <v>163</v>
      </c>
      <c r="U142" s="51"/>
      <c r="V142" s="51" t="s">
        <v>262</v>
      </c>
    </row>
    <row r="143" spans="1:22" x14ac:dyDescent="0.2">
      <c r="A143" s="79">
        <f t="shared" si="22"/>
        <v>20</v>
      </c>
      <c r="B143" s="47">
        <f t="shared" si="23"/>
        <v>2019</v>
      </c>
      <c r="C143" s="47">
        <f t="shared" si="24"/>
        <v>5</v>
      </c>
      <c r="D143" s="47" t="str">
        <f t="shared" si="25"/>
        <v>May</v>
      </c>
      <c r="E143" s="47">
        <f t="shared" si="26"/>
        <v>14</v>
      </c>
      <c r="F143" s="90">
        <v>43599</v>
      </c>
      <c r="G143" s="75">
        <v>0.44791666666666669</v>
      </c>
      <c r="H143" s="49" t="s">
        <v>19</v>
      </c>
      <c r="I143" s="56" t="str">
        <f t="shared" si="27"/>
        <v>Q Jeff (right bank opposite N. Arm confl.)</v>
      </c>
      <c r="J143" s="56" t="str">
        <f t="shared" si="28"/>
        <v>Gordon Estuary</v>
      </c>
      <c r="K143" s="49">
        <v>1</v>
      </c>
      <c r="L143" s="51" t="s">
        <v>146</v>
      </c>
      <c r="M143" s="53" t="s">
        <v>138</v>
      </c>
      <c r="N143" s="51" t="s">
        <v>144</v>
      </c>
      <c r="O143" s="47">
        <f t="shared" si="31"/>
        <v>3</v>
      </c>
      <c r="P143" s="47">
        <f t="shared" si="29"/>
        <v>1</v>
      </c>
      <c r="Q143" s="47">
        <f t="shared" si="30"/>
        <v>2</v>
      </c>
      <c r="R143" s="54">
        <v>19</v>
      </c>
      <c r="S143" s="50" t="s">
        <v>168</v>
      </c>
      <c r="T143" s="53" t="s">
        <v>163</v>
      </c>
      <c r="U143" s="51"/>
      <c r="V143" s="51"/>
    </row>
    <row r="144" spans="1:22" x14ac:dyDescent="0.2">
      <c r="A144" s="79">
        <f t="shared" si="22"/>
        <v>20</v>
      </c>
      <c r="B144" s="47">
        <f t="shared" si="23"/>
        <v>2019</v>
      </c>
      <c r="C144" s="47">
        <f t="shared" si="24"/>
        <v>5</v>
      </c>
      <c r="D144" s="47" t="str">
        <f t="shared" si="25"/>
        <v>May</v>
      </c>
      <c r="E144" s="47">
        <f t="shared" si="26"/>
        <v>14</v>
      </c>
      <c r="F144" s="90">
        <v>43599</v>
      </c>
      <c r="G144" s="75">
        <v>0.44791666666666669</v>
      </c>
      <c r="H144" s="49" t="s">
        <v>19</v>
      </c>
      <c r="I144" s="56" t="str">
        <f t="shared" si="27"/>
        <v>Q Jeff (right bank opposite N. Arm confl.)</v>
      </c>
      <c r="J144" s="56" t="str">
        <f t="shared" si="28"/>
        <v>Gordon Estuary</v>
      </c>
      <c r="K144" s="49">
        <v>1</v>
      </c>
      <c r="L144" s="51" t="s">
        <v>185</v>
      </c>
      <c r="M144" s="53" t="s">
        <v>138</v>
      </c>
      <c r="N144" s="51" t="s">
        <v>150</v>
      </c>
      <c r="O144" s="47">
        <f t="shared" si="31"/>
        <v>18</v>
      </c>
      <c r="P144" s="47">
        <f t="shared" si="29"/>
        <v>1</v>
      </c>
      <c r="Q144" s="47">
        <f t="shared" si="30"/>
        <v>4</v>
      </c>
      <c r="R144" s="54">
        <v>3</v>
      </c>
      <c r="S144" s="50" t="s">
        <v>168</v>
      </c>
      <c r="T144" s="53" t="s">
        <v>163</v>
      </c>
      <c r="U144" s="51"/>
      <c r="V144" s="51"/>
    </row>
    <row r="145" spans="1:22" x14ac:dyDescent="0.2">
      <c r="A145" s="79">
        <f t="shared" si="22"/>
        <v>20</v>
      </c>
      <c r="B145" s="47">
        <f t="shared" si="23"/>
        <v>2019</v>
      </c>
      <c r="C145" s="47">
        <f t="shared" si="24"/>
        <v>5</v>
      </c>
      <c r="D145" s="47" t="str">
        <f t="shared" si="25"/>
        <v>May</v>
      </c>
      <c r="E145" s="47">
        <f t="shared" si="26"/>
        <v>14</v>
      </c>
      <c r="F145" s="90">
        <v>43599</v>
      </c>
      <c r="G145" s="75">
        <v>0.44791666666666669</v>
      </c>
      <c r="H145" s="49" t="s">
        <v>19</v>
      </c>
      <c r="I145" s="56" t="str">
        <f t="shared" si="27"/>
        <v>Q Jeff (right bank opposite N. Arm confl.)</v>
      </c>
      <c r="J145" s="56" t="str">
        <f t="shared" si="28"/>
        <v>Gordon Estuary</v>
      </c>
      <c r="K145" s="49">
        <v>1</v>
      </c>
      <c r="L145" s="51" t="s">
        <v>181</v>
      </c>
      <c r="M145" s="53" t="s">
        <v>138</v>
      </c>
      <c r="N145" s="51" t="s">
        <v>150</v>
      </c>
      <c r="O145" s="47">
        <f t="shared" si="31"/>
        <v>15</v>
      </c>
      <c r="P145" s="47">
        <f t="shared" si="29"/>
        <v>1</v>
      </c>
      <c r="Q145" s="47">
        <f t="shared" si="30"/>
        <v>4</v>
      </c>
      <c r="R145" s="54">
        <v>3</v>
      </c>
      <c r="S145" s="50" t="s">
        <v>168</v>
      </c>
      <c r="T145" s="53" t="s">
        <v>163</v>
      </c>
      <c r="U145" s="51"/>
      <c r="V145" s="51"/>
    </row>
    <row r="146" spans="1:22" x14ac:dyDescent="0.2">
      <c r="A146" s="79">
        <f t="shared" si="22"/>
        <v>20</v>
      </c>
      <c r="B146" s="47">
        <f t="shared" si="23"/>
        <v>2019</v>
      </c>
      <c r="C146" s="47">
        <f t="shared" si="24"/>
        <v>5</v>
      </c>
      <c r="D146" s="47" t="str">
        <f t="shared" si="25"/>
        <v>May</v>
      </c>
      <c r="E146" s="47">
        <f t="shared" si="26"/>
        <v>14</v>
      </c>
      <c r="F146" s="90">
        <v>43599</v>
      </c>
      <c r="G146" s="75">
        <v>0.44791666666666669</v>
      </c>
      <c r="H146" s="49" t="s">
        <v>19</v>
      </c>
      <c r="I146" s="56" t="str">
        <f t="shared" si="27"/>
        <v>Q Jeff (right bank opposite N. Arm confl.)</v>
      </c>
      <c r="J146" s="56" t="str">
        <f t="shared" si="28"/>
        <v>Gordon Estuary</v>
      </c>
      <c r="K146" s="49">
        <v>1</v>
      </c>
      <c r="L146" s="51" t="s">
        <v>173</v>
      </c>
      <c r="M146" s="53" t="s">
        <v>138</v>
      </c>
      <c r="N146" s="51" t="s">
        <v>150</v>
      </c>
      <c r="O146" s="47">
        <f t="shared" si="31"/>
        <v>13</v>
      </c>
      <c r="P146" s="47">
        <f t="shared" si="29"/>
        <v>1</v>
      </c>
      <c r="Q146" s="47">
        <f t="shared" si="30"/>
        <v>4</v>
      </c>
      <c r="R146" s="54">
        <v>3</v>
      </c>
      <c r="S146" s="50" t="s">
        <v>168</v>
      </c>
      <c r="T146" s="53" t="s">
        <v>163</v>
      </c>
      <c r="U146" s="51"/>
      <c r="V146" s="51"/>
    </row>
    <row r="147" spans="1:22" x14ac:dyDescent="0.2">
      <c r="A147" s="79">
        <f t="shared" si="22"/>
        <v>20</v>
      </c>
      <c r="B147" s="47">
        <f t="shared" si="23"/>
        <v>2019</v>
      </c>
      <c r="C147" s="47">
        <f t="shared" si="24"/>
        <v>5</v>
      </c>
      <c r="D147" s="47" t="str">
        <f t="shared" si="25"/>
        <v>May</v>
      </c>
      <c r="E147" s="47">
        <f t="shared" si="26"/>
        <v>14</v>
      </c>
      <c r="F147" s="90">
        <v>43599</v>
      </c>
      <c r="G147" s="75">
        <v>0.55208333333333337</v>
      </c>
      <c r="H147" s="49" t="s">
        <v>27</v>
      </c>
      <c r="I147" s="56" t="str">
        <f t="shared" si="27"/>
        <v>Q08, Jeff's Boat Ramp</v>
      </c>
      <c r="J147" s="56" t="str">
        <f t="shared" si="28"/>
        <v>Gordon Estuary</v>
      </c>
      <c r="K147" s="49">
        <v>1</v>
      </c>
      <c r="L147" s="51" t="s">
        <v>146</v>
      </c>
      <c r="M147" s="53" t="s">
        <v>138</v>
      </c>
      <c r="N147" s="51" t="s">
        <v>148</v>
      </c>
      <c r="O147" s="47">
        <f t="shared" si="31"/>
        <v>3</v>
      </c>
      <c r="P147" s="47">
        <f t="shared" si="29"/>
        <v>1</v>
      </c>
      <c r="Q147" s="47">
        <f t="shared" si="30"/>
        <v>3</v>
      </c>
      <c r="R147" s="54">
        <v>15</v>
      </c>
      <c r="S147" s="50" t="s">
        <v>168</v>
      </c>
      <c r="T147" s="53" t="s">
        <v>163</v>
      </c>
      <c r="U147" s="51"/>
      <c r="V147" s="51" t="s">
        <v>262</v>
      </c>
    </row>
    <row r="148" spans="1:22" x14ac:dyDescent="0.2">
      <c r="A148" s="79">
        <f t="shared" si="22"/>
        <v>20</v>
      </c>
      <c r="B148" s="47">
        <f t="shared" si="23"/>
        <v>2019</v>
      </c>
      <c r="C148" s="47">
        <f t="shared" si="24"/>
        <v>5</v>
      </c>
      <c r="D148" s="47" t="str">
        <f t="shared" si="25"/>
        <v>May</v>
      </c>
      <c r="E148" s="47">
        <f t="shared" si="26"/>
        <v>14</v>
      </c>
      <c r="F148" s="90">
        <v>43599</v>
      </c>
      <c r="G148" s="75">
        <v>0.55208333333333337</v>
      </c>
      <c r="H148" s="49" t="s">
        <v>27</v>
      </c>
      <c r="I148" s="56" t="str">
        <f t="shared" si="27"/>
        <v>Q08, Jeff's Boat Ramp</v>
      </c>
      <c r="J148" s="56" t="str">
        <f t="shared" si="28"/>
        <v>Gordon Estuary</v>
      </c>
      <c r="K148" s="49">
        <v>1</v>
      </c>
      <c r="L148" s="51" t="s">
        <v>146</v>
      </c>
      <c r="M148" s="53" t="s">
        <v>138</v>
      </c>
      <c r="N148" s="51" t="s">
        <v>144</v>
      </c>
      <c r="O148" s="47">
        <f t="shared" si="31"/>
        <v>3</v>
      </c>
      <c r="P148" s="47">
        <f t="shared" si="29"/>
        <v>1</v>
      </c>
      <c r="Q148" s="47">
        <f t="shared" si="30"/>
        <v>2</v>
      </c>
      <c r="R148" s="54">
        <v>7</v>
      </c>
      <c r="S148" s="50" t="s">
        <v>168</v>
      </c>
      <c r="T148" s="53" t="s">
        <v>163</v>
      </c>
      <c r="U148" s="51"/>
      <c r="V148" s="51"/>
    </row>
    <row r="149" spans="1:22" x14ac:dyDescent="0.2">
      <c r="A149" s="79">
        <f t="shared" si="22"/>
        <v>20</v>
      </c>
      <c r="B149" s="47">
        <f t="shared" si="23"/>
        <v>2019</v>
      </c>
      <c r="C149" s="47">
        <f t="shared" si="24"/>
        <v>5</v>
      </c>
      <c r="D149" s="47" t="str">
        <f t="shared" si="25"/>
        <v>May</v>
      </c>
      <c r="E149" s="47">
        <f t="shared" si="26"/>
        <v>14</v>
      </c>
      <c r="F149" s="90">
        <v>43599</v>
      </c>
      <c r="G149" s="75">
        <v>0.55208333333333337</v>
      </c>
      <c r="H149" s="49" t="s">
        <v>27</v>
      </c>
      <c r="I149" s="56" t="str">
        <f t="shared" si="27"/>
        <v>Q08, Jeff's Boat Ramp</v>
      </c>
      <c r="J149" s="56" t="str">
        <f t="shared" si="28"/>
        <v>Gordon Estuary</v>
      </c>
      <c r="K149" s="49">
        <v>1</v>
      </c>
      <c r="L149" s="51" t="s">
        <v>142</v>
      </c>
      <c r="M149" s="53" t="s">
        <v>138</v>
      </c>
      <c r="N149" s="51" t="s">
        <v>144</v>
      </c>
      <c r="O149" s="47">
        <f t="shared" si="31"/>
        <v>2</v>
      </c>
      <c r="P149" s="47">
        <f t="shared" si="29"/>
        <v>1</v>
      </c>
      <c r="Q149" s="47">
        <f t="shared" si="30"/>
        <v>2</v>
      </c>
      <c r="R149" s="54">
        <v>3</v>
      </c>
      <c r="S149" s="50" t="s">
        <v>168</v>
      </c>
      <c r="T149" s="53" t="s">
        <v>163</v>
      </c>
      <c r="U149" s="51"/>
      <c r="V149" s="51"/>
    </row>
    <row r="150" spans="1:22" x14ac:dyDescent="0.2">
      <c r="A150" s="79">
        <f t="shared" si="22"/>
        <v>20</v>
      </c>
      <c r="B150" s="47">
        <f t="shared" si="23"/>
        <v>2019</v>
      </c>
      <c r="C150" s="47">
        <f t="shared" si="24"/>
        <v>5</v>
      </c>
      <c r="D150" s="47" t="str">
        <f t="shared" si="25"/>
        <v>May</v>
      </c>
      <c r="E150" s="47">
        <f t="shared" si="26"/>
        <v>14</v>
      </c>
      <c r="F150" s="90">
        <v>43599</v>
      </c>
      <c r="G150" s="75">
        <v>0.55208333333333337</v>
      </c>
      <c r="H150" s="49" t="s">
        <v>27</v>
      </c>
      <c r="I150" s="56" t="str">
        <f t="shared" si="27"/>
        <v>Q08, Jeff's Boat Ramp</v>
      </c>
      <c r="J150" s="56" t="str">
        <f t="shared" si="28"/>
        <v>Gordon Estuary</v>
      </c>
      <c r="K150" s="49">
        <v>1</v>
      </c>
      <c r="L150" s="51" t="s">
        <v>154</v>
      </c>
      <c r="M150" s="53" t="s">
        <v>138</v>
      </c>
      <c r="N150" s="51" t="s">
        <v>148</v>
      </c>
      <c r="O150" s="47">
        <f t="shared" si="31"/>
        <v>6</v>
      </c>
      <c r="P150" s="47">
        <f t="shared" si="29"/>
        <v>1</v>
      </c>
      <c r="Q150" s="47">
        <f t="shared" si="30"/>
        <v>3</v>
      </c>
      <c r="R150" s="54">
        <v>1</v>
      </c>
      <c r="S150" s="50" t="s">
        <v>168</v>
      </c>
      <c r="T150" s="53" t="s">
        <v>163</v>
      </c>
      <c r="U150" s="51"/>
      <c r="V150" s="51" t="s">
        <v>264</v>
      </c>
    </row>
    <row r="151" spans="1:22" x14ac:dyDescent="0.2">
      <c r="A151" s="79">
        <f t="shared" si="22"/>
        <v>20</v>
      </c>
      <c r="B151" s="47">
        <f t="shared" si="23"/>
        <v>2019</v>
      </c>
      <c r="C151" s="47">
        <f t="shared" si="24"/>
        <v>5</v>
      </c>
      <c r="D151" s="47" t="str">
        <f t="shared" si="25"/>
        <v>May</v>
      </c>
      <c r="E151" s="47">
        <f t="shared" si="26"/>
        <v>14</v>
      </c>
      <c r="F151" s="90">
        <v>43599</v>
      </c>
      <c r="G151" s="75">
        <v>0.55208333333333337</v>
      </c>
      <c r="H151" s="49" t="s">
        <v>27</v>
      </c>
      <c r="I151" s="56" t="str">
        <f t="shared" si="27"/>
        <v>Q08, Jeff's Boat Ramp</v>
      </c>
      <c r="J151" s="56" t="str">
        <f t="shared" si="28"/>
        <v>Gordon Estuary</v>
      </c>
      <c r="K151" s="49">
        <v>1</v>
      </c>
      <c r="L151" s="51" t="s">
        <v>157</v>
      </c>
      <c r="M151" s="53" t="s">
        <v>138</v>
      </c>
      <c r="N151" s="51" t="s">
        <v>153</v>
      </c>
      <c r="O151" s="47">
        <f t="shared" si="31"/>
        <v>8</v>
      </c>
      <c r="P151" s="47">
        <f t="shared" si="29"/>
        <v>1</v>
      </c>
      <c r="Q151" s="47">
        <f t="shared" si="30"/>
        <v>5</v>
      </c>
      <c r="R151" s="54">
        <v>30</v>
      </c>
      <c r="S151" s="50" t="s">
        <v>168</v>
      </c>
      <c r="T151" s="53" t="s">
        <v>163</v>
      </c>
      <c r="U151" s="51"/>
      <c r="V151" s="51"/>
    </row>
    <row r="152" spans="1:22" x14ac:dyDescent="0.2">
      <c r="A152" s="79">
        <f t="shared" si="22"/>
        <v>20</v>
      </c>
      <c r="B152" s="47">
        <f t="shared" si="23"/>
        <v>2019</v>
      </c>
      <c r="C152" s="47">
        <f t="shared" si="24"/>
        <v>5</v>
      </c>
      <c r="D152" s="47" t="str">
        <f t="shared" si="25"/>
        <v>May</v>
      </c>
      <c r="E152" s="47">
        <f t="shared" si="26"/>
        <v>14</v>
      </c>
      <c r="F152" s="90">
        <v>43599</v>
      </c>
      <c r="G152" s="75">
        <v>0.55208333333333337</v>
      </c>
      <c r="H152" s="49" t="s">
        <v>27</v>
      </c>
      <c r="I152" s="56" t="str">
        <f t="shared" si="27"/>
        <v>Q08, Jeff's Boat Ramp</v>
      </c>
      <c r="J152" s="56" t="str">
        <f t="shared" si="28"/>
        <v>Gordon Estuary</v>
      </c>
      <c r="K152" s="49">
        <v>1</v>
      </c>
      <c r="L152" s="51" t="s">
        <v>158</v>
      </c>
      <c r="M152" s="53" t="s">
        <v>138</v>
      </c>
      <c r="N152" s="51" t="s">
        <v>153</v>
      </c>
      <c r="O152" s="47">
        <f t="shared" si="31"/>
        <v>9</v>
      </c>
      <c r="P152" s="47">
        <f t="shared" si="29"/>
        <v>1</v>
      </c>
      <c r="Q152" s="47">
        <f t="shared" si="30"/>
        <v>5</v>
      </c>
      <c r="R152" s="54">
        <v>6</v>
      </c>
      <c r="S152" s="50" t="s">
        <v>168</v>
      </c>
      <c r="T152" s="53" t="s">
        <v>163</v>
      </c>
      <c r="U152" s="51"/>
      <c r="V152" s="51"/>
    </row>
    <row r="153" spans="1:22" x14ac:dyDescent="0.2">
      <c r="A153" s="79">
        <f t="shared" si="22"/>
        <v>20</v>
      </c>
      <c r="B153" s="47">
        <f t="shared" si="23"/>
        <v>2019</v>
      </c>
      <c r="C153" s="47">
        <f t="shared" si="24"/>
        <v>5</v>
      </c>
      <c r="D153" s="47" t="str">
        <f t="shared" si="25"/>
        <v>May</v>
      </c>
      <c r="E153" s="47">
        <f t="shared" si="26"/>
        <v>14</v>
      </c>
      <c r="F153" s="90">
        <v>43599</v>
      </c>
      <c r="G153" s="75">
        <v>0.55208333333333337</v>
      </c>
      <c r="H153" s="49" t="s">
        <v>27</v>
      </c>
      <c r="I153" s="56" t="str">
        <f t="shared" si="27"/>
        <v>Q08, Jeff's Boat Ramp</v>
      </c>
      <c r="J153" s="56" t="str">
        <f t="shared" si="28"/>
        <v>Gordon Estuary</v>
      </c>
      <c r="K153" s="49">
        <v>1</v>
      </c>
      <c r="L153" s="51" t="s">
        <v>185</v>
      </c>
      <c r="M153" s="53" t="s">
        <v>138</v>
      </c>
      <c r="N153" s="51" t="s">
        <v>150</v>
      </c>
      <c r="O153" s="47">
        <f t="shared" si="31"/>
        <v>18</v>
      </c>
      <c r="P153" s="47">
        <f t="shared" si="29"/>
        <v>1</v>
      </c>
      <c r="Q153" s="47">
        <f t="shared" si="30"/>
        <v>4</v>
      </c>
      <c r="R153" s="54">
        <v>1</v>
      </c>
      <c r="S153" s="50" t="s">
        <v>168</v>
      </c>
      <c r="T153" s="53" t="s">
        <v>163</v>
      </c>
      <c r="U153" s="51"/>
      <c r="V153" s="51" t="s">
        <v>265</v>
      </c>
    </row>
    <row r="154" spans="1:22" x14ac:dyDescent="0.2">
      <c r="A154" s="79">
        <f t="shared" si="22"/>
        <v>20</v>
      </c>
      <c r="B154" s="47">
        <f t="shared" si="23"/>
        <v>2019</v>
      </c>
      <c r="C154" s="47">
        <f t="shared" si="24"/>
        <v>5</v>
      </c>
      <c r="D154" s="47" t="str">
        <f t="shared" si="25"/>
        <v>May</v>
      </c>
      <c r="E154" s="47">
        <f t="shared" si="26"/>
        <v>14</v>
      </c>
      <c r="F154" s="90">
        <v>43599</v>
      </c>
      <c r="G154" s="75">
        <v>0.55208333333333337</v>
      </c>
      <c r="H154" s="49" t="s">
        <v>27</v>
      </c>
      <c r="I154" s="56" t="str">
        <f t="shared" si="27"/>
        <v>Q08, Jeff's Boat Ramp</v>
      </c>
      <c r="J154" s="56" t="str">
        <f t="shared" si="28"/>
        <v>Gordon Estuary</v>
      </c>
      <c r="K154" s="49">
        <v>1</v>
      </c>
      <c r="L154" s="51" t="s">
        <v>181</v>
      </c>
      <c r="M154" s="53" t="s">
        <v>138</v>
      </c>
      <c r="N154" s="51" t="s">
        <v>150</v>
      </c>
      <c r="O154" s="47">
        <f t="shared" si="31"/>
        <v>15</v>
      </c>
      <c r="P154" s="47">
        <f t="shared" si="29"/>
        <v>1</v>
      </c>
      <c r="Q154" s="47">
        <f t="shared" si="30"/>
        <v>4</v>
      </c>
      <c r="R154" s="54"/>
      <c r="S154" s="50" t="s">
        <v>168</v>
      </c>
      <c r="T154" s="53" t="s">
        <v>163</v>
      </c>
      <c r="U154" s="51"/>
      <c r="V154" s="51"/>
    </row>
    <row r="155" spans="1:22" x14ac:dyDescent="0.2">
      <c r="A155" s="79">
        <f t="shared" si="22"/>
        <v>21</v>
      </c>
      <c r="B155" s="47">
        <f t="shared" si="23"/>
        <v>2019</v>
      </c>
      <c r="C155" s="47">
        <f t="shared" si="24"/>
        <v>5</v>
      </c>
      <c r="D155" s="47" t="str">
        <f t="shared" si="25"/>
        <v>May</v>
      </c>
      <c r="E155" s="47">
        <f t="shared" si="26"/>
        <v>23</v>
      </c>
      <c r="F155" s="90">
        <v>43608</v>
      </c>
      <c r="G155" s="75">
        <v>0.54513888888888895</v>
      </c>
      <c r="H155" s="49" t="s">
        <v>8</v>
      </c>
      <c r="I155" s="56" t="str">
        <f t="shared" si="27"/>
        <v>Smokies</v>
      </c>
      <c r="J155" s="56" t="str">
        <f t="shared" si="28"/>
        <v>Gordon Estuary</v>
      </c>
      <c r="K155" s="49">
        <v>1</v>
      </c>
      <c r="L155" s="51" t="s">
        <v>152</v>
      </c>
      <c r="M155" s="53" t="s">
        <v>138</v>
      </c>
      <c r="N155" s="51" t="s">
        <v>148</v>
      </c>
      <c r="O155" s="47">
        <f t="shared" si="31"/>
        <v>5</v>
      </c>
      <c r="P155" s="47">
        <f t="shared" si="29"/>
        <v>1</v>
      </c>
      <c r="Q155" s="47">
        <f t="shared" si="30"/>
        <v>3</v>
      </c>
      <c r="R155" s="54">
        <v>1</v>
      </c>
      <c r="S155" s="50" t="s">
        <v>168</v>
      </c>
      <c r="T155" s="53" t="s">
        <v>163</v>
      </c>
      <c r="U155" s="51"/>
      <c r="V155" s="51" t="s">
        <v>266</v>
      </c>
    </row>
    <row r="156" spans="1:22" x14ac:dyDescent="0.2">
      <c r="A156" s="79">
        <f t="shared" si="22"/>
        <v>21</v>
      </c>
      <c r="B156" s="47">
        <f t="shared" si="23"/>
        <v>2019</v>
      </c>
      <c r="C156" s="47">
        <f t="shared" si="24"/>
        <v>5</v>
      </c>
      <c r="D156" s="47" t="str">
        <f t="shared" si="25"/>
        <v>May</v>
      </c>
      <c r="E156" s="47">
        <f t="shared" si="26"/>
        <v>23</v>
      </c>
      <c r="F156" s="90">
        <v>43608</v>
      </c>
      <c r="G156" s="75">
        <v>0.54513888888888895</v>
      </c>
      <c r="H156" s="49" t="s">
        <v>8</v>
      </c>
      <c r="I156" s="56" t="str">
        <f t="shared" si="27"/>
        <v>Smokies</v>
      </c>
      <c r="J156" s="56" t="str">
        <f t="shared" si="28"/>
        <v>Gordon Estuary</v>
      </c>
      <c r="K156" s="49">
        <v>1</v>
      </c>
      <c r="L156" s="51" t="s">
        <v>146</v>
      </c>
      <c r="M156" s="53" t="s">
        <v>138</v>
      </c>
      <c r="N156" s="51" t="s">
        <v>144</v>
      </c>
      <c r="O156" s="47">
        <f t="shared" si="31"/>
        <v>3</v>
      </c>
      <c r="P156" s="47">
        <f t="shared" si="29"/>
        <v>1</v>
      </c>
      <c r="Q156" s="47">
        <f t="shared" si="30"/>
        <v>2</v>
      </c>
      <c r="R156" s="54">
        <v>5</v>
      </c>
      <c r="S156" s="50" t="s">
        <v>168</v>
      </c>
      <c r="T156" s="53" t="s">
        <v>163</v>
      </c>
      <c r="U156" s="51"/>
      <c r="V156" s="51"/>
    </row>
    <row r="157" spans="1:22" x14ac:dyDescent="0.2">
      <c r="A157" s="79">
        <f t="shared" si="22"/>
        <v>21</v>
      </c>
      <c r="B157" s="47">
        <f t="shared" si="23"/>
        <v>2019</v>
      </c>
      <c r="C157" s="47">
        <f t="shared" si="24"/>
        <v>5</v>
      </c>
      <c r="D157" s="47" t="str">
        <f t="shared" si="25"/>
        <v>May</v>
      </c>
      <c r="E157" s="47">
        <f t="shared" si="26"/>
        <v>23</v>
      </c>
      <c r="F157" s="90">
        <v>43608</v>
      </c>
      <c r="G157" s="75">
        <v>0.54513888888888895</v>
      </c>
      <c r="H157" s="49" t="s">
        <v>8</v>
      </c>
      <c r="I157" s="56" t="str">
        <f t="shared" si="27"/>
        <v>Smokies</v>
      </c>
      <c r="J157" s="56" t="str">
        <f t="shared" si="28"/>
        <v>Gordon Estuary</v>
      </c>
      <c r="K157" s="49">
        <v>1</v>
      </c>
      <c r="L157" s="51" t="s">
        <v>142</v>
      </c>
      <c r="M157" s="53" t="s">
        <v>138</v>
      </c>
      <c r="N157" s="51" t="s">
        <v>144</v>
      </c>
      <c r="O157" s="47">
        <f t="shared" si="31"/>
        <v>2</v>
      </c>
      <c r="P157" s="47">
        <f t="shared" si="29"/>
        <v>1</v>
      </c>
      <c r="Q157" s="47">
        <f t="shared" si="30"/>
        <v>2</v>
      </c>
      <c r="R157" s="54">
        <v>1</v>
      </c>
      <c r="S157" s="50" t="s">
        <v>168</v>
      </c>
      <c r="T157" s="53" t="s">
        <v>163</v>
      </c>
      <c r="U157" s="51"/>
      <c r="V157" s="51"/>
    </row>
    <row r="158" spans="1:22" x14ac:dyDescent="0.2">
      <c r="A158" s="79">
        <f t="shared" si="22"/>
        <v>21</v>
      </c>
      <c r="B158" s="47">
        <f t="shared" si="23"/>
        <v>2019</v>
      </c>
      <c r="C158" s="47">
        <f t="shared" si="24"/>
        <v>5</v>
      </c>
      <c r="D158" s="47" t="str">
        <f t="shared" si="25"/>
        <v>May</v>
      </c>
      <c r="E158" s="47">
        <f t="shared" si="26"/>
        <v>23</v>
      </c>
      <c r="F158" s="90">
        <v>43608</v>
      </c>
      <c r="G158" s="75">
        <v>0.54513888888888895</v>
      </c>
      <c r="H158" s="49" t="s">
        <v>8</v>
      </c>
      <c r="I158" s="56" t="str">
        <f t="shared" si="27"/>
        <v>Smokies</v>
      </c>
      <c r="J158" s="56" t="str">
        <f t="shared" si="28"/>
        <v>Gordon Estuary</v>
      </c>
      <c r="K158" s="49">
        <v>1</v>
      </c>
      <c r="L158" s="51" t="s">
        <v>157</v>
      </c>
      <c r="M158" s="53" t="s">
        <v>138</v>
      </c>
      <c r="N158" s="51" t="s">
        <v>153</v>
      </c>
      <c r="O158" s="47">
        <f t="shared" si="31"/>
        <v>8</v>
      </c>
      <c r="P158" s="47">
        <f t="shared" si="29"/>
        <v>1</v>
      </c>
      <c r="Q158" s="47">
        <f t="shared" si="30"/>
        <v>5</v>
      </c>
      <c r="R158" s="54">
        <v>11</v>
      </c>
      <c r="S158" s="50" t="s">
        <v>168</v>
      </c>
      <c r="T158" s="53" t="s">
        <v>163</v>
      </c>
      <c r="U158" s="51"/>
      <c r="V158" s="51"/>
    </row>
    <row r="159" spans="1:22" x14ac:dyDescent="0.2">
      <c r="A159" s="79">
        <f t="shared" si="22"/>
        <v>21</v>
      </c>
      <c r="B159" s="47">
        <f t="shared" si="23"/>
        <v>2019</v>
      </c>
      <c r="C159" s="47">
        <f t="shared" si="24"/>
        <v>5</v>
      </c>
      <c r="D159" s="47" t="str">
        <f t="shared" si="25"/>
        <v>May</v>
      </c>
      <c r="E159" s="47">
        <f t="shared" si="26"/>
        <v>23</v>
      </c>
      <c r="F159" s="90">
        <v>43608</v>
      </c>
      <c r="G159" s="75">
        <v>0.54513888888888895</v>
      </c>
      <c r="H159" s="49" t="s">
        <v>8</v>
      </c>
      <c r="I159" s="56" t="str">
        <f t="shared" si="27"/>
        <v>Smokies</v>
      </c>
      <c r="J159" s="56" t="str">
        <f t="shared" si="28"/>
        <v>Gordon Estuary</v>
      </c>
      <c r="K159" s="49">
        <v>1</v>
      </c>
      <c r="L159" s="51" t="s">
        <v>158</v>
      </c>
      <c r="M159" s="53" t="s">
        <v>138</v>
      </c>
      <c r="N159" s="51" t="s">
        <v>153</v>
      </c>
      <c r="O159" s="47">
        <f t="shared" si="31"/>
        <v>9</v>
      </c>
      <c r="P159" s="47">
        <f t="shared" si="29"/>
        <v>1</v>
      </c>
      <c r="Q159" s="47">
        <f t="shared" si="30"/>
        <v>5</v>
      </c>
      <c r="R159" s="54">
        <v>98</v>
      </c>
      <c r="S159" s="50" t="s">
        <v>168</v>
      </c>
      <c r="T159" s="53" t="s">
        <v>163</v>
      </c>
      <c r="U159" s="51"/>
      <c r="V159" s="51"/>
    </row>
    <row r="160" spans="1:22" x14ac:dyDescent="0.2">
      <c r="A160" s="79">
        <f t="shared" si="22"/>
        <v>21</v>
      </c>
      <c r="B160" s="47">
        <f t="shared" si="23"/>
        <v>2019</v>
      </c>
      <c r="C160" s="47">
        <f t="shared" si="24"/>
        <v>5</v>
      </c>
      <c r="D160" s="47" t="str">
        <f t="shared" si="25"/>
        <v>May</v>
      </c>
      <c r="E160" s="47">
        <f t="shared" si="26"/>
        <v>23</v>
      </c>
      <c r="F160" s="90">
        <v>43608</v>
      </c>
      <c r="G160" s="75">
        <v>0.54513888888888895</v>
      </c>
      <c r="H160" s="49" t="s">
        <v>8</v>
      </c>
      <c r="I160" s="56" t="str">
        <f t="shared" si="27"/>
        <v>Smokies</v>
      </c>
      <c r="J160" s="56" t="str">
        <f t="shared" si="28"/>
        <v>Gordon Estuary</v>
      </c>
      <c r="K160" s="49">
        <v>1</v>
      </c>
      <c r="L160" s="51" t="s">
        <v>185</v>
      </c>
      <c r="M160" s="53" t="s">
        <v>138</v>
      </c>
      <c r="N160" s="51" t="s">
        <v>150</v>
      </c>
      <c r="O160" s="47">
        <f t="shared" si="31"/>
        <v>18</v>
      </c>
      <c r="P160" s="47">
        <f t="shared" si="29"/>
        <v>1</v>
      </c>
      <c r="Q160" s="47">
        <f t="shared" si="30"/>
        <v>4</v>
      </c>
      <c r="R160" s="54">
        <v>7</v>
      </c>
      <c r="S160" s="50" t="s">
        <v>168</v>
      </c>
      <c r="T160" s="53" t="s">
        <v>163</v>
      </c>
      <c r="U160" s="51"/>
      <c r="V160" s="51"/>
    </row>
    <row r="161" spans="1:22" x14ac:dyDescent="0.2">
      <c r="A161" s="79">
        <f t="shared" si="22"/>
        <v>21</v>
      </c>
      <c r="B161" s="47">
        <f t="shared" si="23"/>
        <v>2019</v>
      </c>
      <c r="C161" s="47">
        <f t="shared" si="24"/>
        <v>5</v>
      </c>
      <c r="D161" s="47" t="str">
        <f t="shared" si="25"/>
        <v>May</v>
      </c>
      <c r="E161" s="47">
        <f t="shared" si="26"/>
        <v>23</v>
      </c>
      <c r="F161" s="90">
        <v>43608</v>
      </c>
      <c r="G161" s="75">
        <v>0.54513888888888895</v>
      </c>
      <c r="H161" s="49" t="s">
        <v>8</v>
      </c>
      <c r="I161" s="56" t="str">
        <f t="shared" si="27"/>
        <v>Smokies</v>
      </c>
      <c r="J161" s="56" t="str">
        <f t="shared" si="28"/>
        <v>Gordon Estuary</v>
      </c>
      <c r="K161" s="49">
        <v>1</v>
      </c>
      <c r="L161" s="51" t="s">
        <v>181</v>
      </c>
      <c r="M161" s="53" t="s">
        <v>138</v>
      </c>
      <c r="N161" s="51" t="s">
        <v>150</v>
      </c>
      <c r="O161" s="47">
        <f t="shared" si="31"/>
        <v>15</v>
      </c>
      <c r="P161" s="47">
        <f t="shared" si="29"/>
        <v>1</v>
      </c>
      <c r="Q161" s="47">
        <f t="shared" si="30"/>
        <v>4</v>
      </c>
      <c r="R161" s="54">
        <v>54</v>
      </c>
      <c r="S161" s="50" t="s">
        <v>168</v>
      </c>
      <c r="T161" s="53" t="s">
        <v>163</v>
      </c>
      <c r="U161" s="51"/>
      <c r="V161" s="51"/>
    </row>
    <row r="162" spans="1:22" x14ac:dyDescent="0.2">
      <c r="A162" s="79">
        <f t="shared" si="22"/>
        <v>21</v>
      </c>
      <c r="B162" s="47">
        <f t="shared" si="23"/>
        <v>2019</v>
      </c>
      <c r="C162" s="47">
        <f t="shared" si="24"/>
        <v>5</v>
      </c>
      <c r="D162" s="47" t="str">
        <f t="shared" si="25"/>
        <v>May</v>
      </c>
      <c r="E162" s="47">
        <f t="shared" si="26"/>
        <v>23</v>
      </c>
      <c r="F162" s="90">
        <v>43608</v>
      </c>
      <c r="G162" s="75">
        <v>0.54513888888888895</v>
      </c>
      <c r="H162" s="49" t="s">
        <v>8</v>
      </c>
      <c r="I162" s="56" t="str">
        <f t="shared" si="27"/>
        <v>Smokies</v>
      </c>
      <c r="J162" s="56" t="str">
        <f t="shared" si="28"/>
        <v>Gordon Estuary</v>
      </c>
      <c r="K162" s="49">
        <v>1</v>
      </c>
      <c r="L162" s="51" t="s">
        <v>166</v>
      </c>
      <c r="M162" s="53" t="s">
        <v>138</v>
      </c>
      <c r="N162" s="51" t="s">
        <v>150</v>
      </c>
      <c r="O162" s="47">
        <f t="shared" si="31"/>
        <v>11</v>
      </c>
      <c r="P162" s="47">
        <f t="shared" si="29"/>
        <v>1</v>
      </c>
      <c r="Q162" s="47">
        <f t="shared" si="30"/>
        <v>4</v>
      </c>
      <c r="R162" s="54">
        <v>8</v>
      </c>
      <c r="S162" s="50" t="s">
        <v>168</v>
      </c>
      <c r="T162" s="53" t="s">
        <v>163</v>
      </c>
      <c r="U162" s="51"/>
      <c r="V162" s="51"/>
    </row>
    <row r="163" spans="1:22" x14ac:dyDescent="0.2">
      <c r="A163" s="79">
        <f t="shared" si="22"/>
        <v>21</v>
      </c>
      <c r="B163" s="47">
        <f t="shared" si="23"/>
        <v>2019</v>
      </c>
      <c r="C163" s="47">
        <f t="shared" si="24"/>
        <v>5</v>
      </c>
      <c r="D163" s="47" t="str">
        <f t="shared" si="25"/>
        <v>May</v>
      </c>
      <c r="E163" s="47">
        <f t="shared" si="26"/>
        <v>23</v>
      </c>
      <c r="F163" s="90">
        <v>43608</v>
      </c>
      <c r="G163" s="75">
        <v>0.54513888888888895</v>
      </c>
      <c r="H163" s="49" t="s">
        <v>8</v>
      </c>
      <c r="I163" s="56" t="str">
        <f t="shared" si="27"/>
        <v>Smokies</v>
      </c>
      <c r="J163" s="56" t="str">
        <f t="shared" si="28"/>
        <v>Gordon Estuary</v>
      </c>
      <c r="K163" s="49">
        <v>1</v>
      </c>
      <c r="L163" s="51" t="s">
        <v>173</v>
      </c>
      <c r="M163" s="53" t="s">
        <v>138</v>
      </c>
      <c r="N163" s="51" t="s">
        <v>150</v>
      </c>
      <c r="O163" s="47">
        <f t="shared" si="31"/>
        <v>13</v>
      </c>
      <c r="P163" s="47">
        <f t="shared" si="29"/>
        <v>1</v>
      </c>
      <c r="Q163" s="47">
        <f t="shared" si="30"/>
        <v>4</v>
      </c>
      <c r="R163" s="54">
        <v>4</v>
      </c>
      <c r="S163" s="50" t="s">
        <v>168</v>
      </c>
      <c r="T163" s="53" t="s">
        <v>163</v>
      </c>
      <c r="U163" s="51"/>
      <c r="V163" s="51"/>
    </row>
    <row r="164" spans="1:22" x14ac:dyDescent="0.2">
      <c r="A164" s="79">
        <f t="shared" si="22"/>
        <v>21</v>
      </c>
      <c r="B164" s="47">
        <f t="shared" si="23"/>
        <v>2019</v>
      </c>
      <c r="C164" s="47">
        <f t="shared" si="24"/>
        <v>5</v>
      </c>
      <c r="D164" s="47" t="str">
        <f t="shared" si="25"/>
        <v>May</v>
      </c>
      <c r="E164" s="47">
        <f t="shared" si="26"/>
        <v>23</v>
      </c>
      <c r="F164" s="90">
        <v>43608</v>
      </c>
      <c r="G164" s="75">
        <v>0.54513888888888895</v>
      </c>
      <c r="H164" s="49" t="s">
        <v>8</v>
      </c>
      <c r="I164" s="56" t="str">
        <f t="shared" si="27"/>
        <v>Smokies</v>
      </c>
      <c r="J164" s="56" t="str">
        <f t="shared" si="28"/>
        <v>Gordon Estuary</v>
      </c>
      <c r="K164" s="49">
        <v>1</v>
      </c>
      <c r="L164" s="51" t="s">
        <v>191</v>
      </c>
      <c r="M164" s="53" t="s">
        <v>138</v>
      </c>
      <c r="N164" s="51" t="s">
        <v>150</v>
      </c>
      <c r="O164" s="47">
        <f t="shared" si="31"/>
        <v>20</v>
      </c>
      <c r="P164" s="47">
        <f t="shared" si="29"/>
        <v>1</v>
      </c>
      <c r="Q164" s="47">
        <f t="shared" si="30"/>
        <v>4</v>
      </c>
      <c r="R164" s="54">
        <v>1</v>
      </c>
      <c r="S164" s="50" t="s">
        <v>168</v>
      </c>
      <c r="T164" s="53" t="s">
        <v>163</v>
      </c>
      <c r="U164" s="51"/>
      <c r="V164" s="51"/>
    </row>
    <row r="165" spans="1:22" x14ac:dyDescent="0.2">
      <c r="A165" s="79">
        <f t="shared" si="22"/>
        <v>21</v>
      </c>
      <c r="B165" s="47">
        <f t="shared" si="23"/>
        <v>2019</v>
      </c>
      <c r="C165" s="47">
        <f t="shared" si="24"/>
        <v>5</v>
      </c>
      <c r="D165" s="47" t="str">
        <f t="shared" si="25"/>
        <v>May</v>
      </c>
      <c r="E165" s="47">
        <f t="shared" si="26"/>
        <v>23</v>
      </c>
      <c r="F165" s="90">
        <v>43608</v>
      </c>
      <c r="G165" s="75">
        <v>0.625</v>
      </c>
      <c r="H165" s="49" t="s">
        <v>30</v>
      </c>
      <c r="I165" s="56" t="str">
        <f t="shared" si="27"/>
        <v>Butch's (Gordon R.)</v>
      </c>
      <c r="J165" s="56" t="str">
        <f t="shared" si="28"/>
        <v>Gordon Estuary</v>
      </c>
      <c r="K165" s="49">
        <v>1</v>
      </c>
      <c r="L165" s="51" t="s">
        <v>152</v>
      </c>
      <c r="M165" s="53" t="s">
        <v>138</v>
      </c>
      <c r="N165" s="51" t="s">
        <v>144</v>
      </c>
      <c r="O165" s="47">
        <f t="shared" si="31"/>
        <v>5</v>
      </c>
      <c r="P165" s="47">
        <f t="shared" si="29"/>
        <v>1</v>
      </c>
      <c r="Q165" s="47">
        <f t="shared" si="30"/>
        <v>2</v>
      </c>
      <c r="R165" s="54">
        <v>7</v>
      </c>
      <c r="S165" s="50" t="s">
        <v>168</v>
      </c>
      <c r="T165" s="53" t="s">
        <v>163</v>
      </c>
      <c r="U165" s="51"/>
      <c r="V165" s="51"/>
    </row>
    <row r="166" spans="1:22" x14ac:dyDescent="0.2">
      <c r="A166" s="79">
        <f t="shared" si="22"/>
        <v>21</v>
      </c>
      <c r="B166" s="47">
        <f t="shared" si="23"/>
        <v>2019</v>
      </c>
      <c r="C166" s="47">
        <f t="shared" si="24"/>
        <v>5</v>
      </c>
      <c r="D166" s="47" t="str">
        <f t="shared" si="25"/>
        <v>May</v>
      </c>
      <c r="E166" s="47">
        <f t="shared" si="26"/>
        <v>23</v>
      </c>
      <c r="F166" s="90">
        <v>43608</v>
      </c>
      <c r="G166" s="75">
        <v>0.625</v>
      </c>
      <c r="H166" s="49" t="s">
        <v>30</v>
      </c>
      <c r="I166" s="56" t="str">
        <f t="shared" si="27"/>
        <v>Butch's (Gordon R.)</v>
      </c>
      <c r="J166" s="56" t="str">
        <f t="shared" si="28"/>
        <v>Gordon Estuary</v>
      </c>
      <c r="K166" s="49">
        <v>1</v>
      </c>
      <c r="L166" s="51" t="s">
        <v>146</v>
      </c>
      <c r="M166" s="53" t="s">
        <v>138</v>
      </c>
      <c r="N166" s="51" t="s">
        <v>144</v>
      </c>
      <c r="O166" s="47">
        <f t="shared" si="31"/>
        <v>3</v>
      </c>
      <c r="P166" s="47">
        <f t="shared" si="29"/>
        <v>1</v>
      </c>
      <c r="Q166" s="47">
        <f t="shared" si="30"/>
        <v>2</v>
      </c>
      <c r="R166" s="54">
        <v>7</v>
      </c>
      <c r="S166" s="50" t="s">
        <v>168</v>
      </c>
      <c r="T166" s="53" t="s">
        <v>163</v>
      </c>
      <c r="U166" s="51"/>
      <c r="V166" s="51"/>
    </row>
    <row r="167" spans="1:22" x14ac:dyDescent="0.2">
      <c r="A167" s="79">
        <f t="shared" si="22"/>
        <v>21</v>
      </c>
      <c r="B167" s="47">
        <f t="shared" si="23"/>
        <v>2019</v>
      </c>
      <c r="C167" s="47">
        <f t="shared" si="24"/>
        <v>5</v>
      </c>
      <c r="D167" s="47" t="str">
        <f t="shared" si="25"/>
        <v>May</v>
      </c>
      <c r="E167" s="47">
        <f t="shared" si="26"/>
        <v>23</v>
      </c>
      <c r="F167" s="90">
        <v>43608</v>
      </c>
      <c r="G167" s="75">
        <v>0.625</v>
      </c>
      <c r="H167" s="49" t="s">
        <v>30</v>
      </c>
      <c r="I167" s="56" t="str">
        <f t="shared" si="27"/>
        <v>Butch's (Gordon R.)</v>
      </c>
      <c r="J167" s="56" t="str">
        <f t="shared" si="28"/>
        <v>Gordon Estuary</v>
      </c>
      <c r="K167" s="49">
        <v>1</v>
      </c>
      <c r="L167" s="51" t="s">
        <v>146</v>
      </c>
      <c r="M167" s="53" t="s">
        <v>138</v>
      </c>
      <c r="N167" s="51" t="s">
        <v>144</v>
      </c>
      <c r="O167" s="47">
        <f t="shared" si="31"/>
        <v>3</v>
      </c>
      <c r="P167" s="47">
        <f t="shared" si="29"/>
        <v>1</v>
      </c>
      <c r="Q167" s="47">
        <f t="shared" si="30"/>
        <v>2</v>
      </c>
      <c r="R167" s="54">
        <v>24</v>
      </c>
      <c r="S167" s="50" t="s">
        <v>168</v>
      </c>
      <c r="T167" s="53" t="s">
        <v>163</v>
      </c>
      <c r="U167" s="51"/>
      <c r="V167" s="51"/>
    </row>
    <row r="168" spans="1:22" x14ac:dyDescent="0.2">
      <c r="A168" s="79">
        <f t="shared" si="22"/>
        <v>21</v>
      </c>
      <c r="B168" s="47">
        <f t="shared" si="23"/>
        <v>2019</v>
      </c>
      <c r="C168" s="47">
        <f t="shared" si="24"/>
        <v>5</v>
      </c>
      <c r="D168" s="47" t="str">
        <f t="shared" si="25"/>
        <v>May</v>
      </c>
      <c r="E168" s="47">
        <f t="shared" si="26"/>
        <v>23</v>
      </c>
      <c r="F168" s="90">
        <v>43608</v>
      </c>
      <c r="G168" s="75">
        <v>0.625</v>
      </c>
      <c r="H168" s="49" t="s">
        <v>30</v>
      </c>
      <c r="I168" s="56" t="str">
        <f t="shared" si="27"/>
        <v>Butch's (Gordon R.)</v>
      </c>
      <c r="J168" s="56" t="str">
        <f t="shared" si="28"/>
        <v>Gordon Estuary</v>
      </c>
      <c r="K168" s="49">
        <v>1</v>
      </c>
      <c r="L168" s="51" t="s">
        <v>142</v>
      </c>
      <c r="M168" s="53" t="s">
        <v>138</v>
      </c>
      <c r="N168" s="51" t="s">
        <v>144</v>
      </c>
      <c r="O168" s="47">
        <f t="shared" si="31"/>
        <v>2</v>
      </c>
      <c r="P168" s="47">
        <f t="shared" si="29"/>
        <v>1</v>
      </c>
      <c r="Q168" s="47">
        <f t="shared" si="30"/>
        <v>2</v>
      </c>
      <c r="R168" s="54">
        <v>30</v>
      </c>
      <c r="S168" s="50" t="s">
        <v>168</v>
      </c>
      <c r="T168" s="53" t="s">
        <v>163</v>
      </c>
      <c r="U168" s="51"/>
      <c r="V168" s="51"/>
    </row>
    <row r="169" spans="1:22" x14ac:dyDescent="0.2">
      <c r="A169" s="79">
        <f t="shared" si="22"/>
        <v>21</v>
      </c>
      <c r="B169" s="47">
        <f t="shared" si="23"/>
        <v>2019</v>
      </c>
      <c r="C169" s="47">
        <f t="shared" si="24"/>
        <v>5</v>
      </c>
      <c r="D169" s="47" t="str">
        <f t="shared" si="25"/>
        <v>May</v>
      </c>
      <c r="E169" s="47">
        <f t="shared" si="26"/>
        <v>23</v>
      </c>
      <c r="F169" s="90">
        <v>43608</v>
      </c>
      <c r="G169" s="75">
        <v>0.625</v>
      </c>
      <c r="H169" s="49" t="s">
        <v>30</v>
      </c>
      <c r="I169" s="56" t="str">
        <f t="shared" si="27"/>
        <v>Butch's (Gordon R.)</v>
      </c>
      <c r="J169" s="56" t="str">
        <f t="shared" si="28"/>
        <v>Gordon Estuary</v>
      </c>
      <c r="K169" s="49">
        <v>1</v>
      </c>
      <c r="L169" s="51" t="s">
        <v>157</v>
      </c>
      <c r="M169" s="53" t="s">
        <v>138</v>
      </c>
      <c r="N169" s="51" t="s">
        <v>153</v>
      </c>
      <c r="O169" s="47">
        <f t="shared" si="31"/>
        <v>8</v>
      </c>
      <c r="P169" s="47">
        <f t="shared" si="29"/>
        <v>1</v>
      </c>
      <c r="Q169" s="47">
        <f t="shared" si="30"/>
        <v>5</v>
      </c>
      <c r="R169" s="54">
        <v>19</v>
      </c>
      <c r="S169" s="50" t="s">
        <v>168</v>
      </c>
      <c r="T169" s="53" t="s">
        <v>163</v>
      </c>
      <c r="U169" s="51"/>
      <c r="V169" s="51"/>
    </row>
    <row r="170" spans="1:22" x14ac:dyDescent="0.2">
      <c r="A170" s="79">
        <f t="shared" si="22"/>
        <v>21</v>
      </c>
      <c r="B170" s="47">
        <f t="shared" si="23"/>
        <v>2019</v>
      </c>
      <c r="C170" s="47">
        <f t="shared" si="24"/>
        <v>5</v>
      </c>
      <c r="D170" s="47" t="str">
        <f t="shared" si="25"/>
        <v>May</v>
      </c>
      <c r="E170" s="47">
        <f t="shared" si="26"/>
        <v>23</v>
      </c>
      <c r="F170" s="90">
        <v>43608</v>
      </c>
      <c r="G170" s="75">
        <v>0.625</v>
      </c>
      <c r="H170" s="49" t="s">
        <v>30</v>
      </c>
      <c r="I170" s="56" t="str">
        <f t="shared" si="27"/>
        <v>Butch's (Gordon R.)</v>
      </c>
      <c r="J170" s="56" t="str">
        <f t="shared" si="28"/>
        <v>Gordon Estuary</v>
      </c>
      <c r="K170" s="49">
        <v>1</v>
      </c>
      <c r="L170" s="51" t="s">
        <v>158</v>
      </c>
      <c r="M170" s="53" t="s">
        <v>138</v>
      </c>
      <c r="N170" s="51" t="s">
        <v>153</v>
      </c>
      <c r="O170" s="47">
        <f t="shared" si="31"/>
        <v>9</v>
      </c>
      <c r="P170" s="47">
        <f t="shared" si="29"/>
        <v>1</v>
      </c>
      <c r="Q170" s="47">
        <f t="shared" si="30"/>
        <v>5</v>
      </c>
      <c r="R170" s="54">
        <v>2</v>
      </c>
      <c r="S170" s="50" t="s">
        <v>168</v>
      </c>
      <c r="T170" s="53" t="s">
        <v>163</v>
      </c>
      <c r="U170" s="51"/>
      <c r="V170" s="51" t="s">
        <v>267</v>
      </c>
    </row>
    <row r="171" spans="1:22" x14ac:dyDescent="0.2">
      <c r="A171" s="79">
        <f t="shared" si="22"/>
        <v>21</v>
      </c>
      <c r="B171" s="47">
        <f t="shared" si="23"/>
        <v>2019</v>
      </c>
      <c r="C171" s="47">
        <f t="shared" si="24"/>
        <v>5</v>
      </c>
      <c r="D171" s="47" t="str">
        <f t="shared" si="25"/>
        <v>May</v>
      </c>
      <c r="E171" s="47">
        <f t="shared" si="26"/>
        <v>23</v>
      </c>
      <c r="F171" s="90">
        <v>43608</v>
      </c>
      <c r="G171" s="75">
        <v>0.625</v>
      </c>
      <c r="H171" s="49" t="s">
        <v>30</v>
      </c>
      <c r="I171" s="56" t="str">
        <f t="shared" si="27"/>
        <v>Butch's (Gordon R.)</v>
      </c>
      <c r="J171" s="56" t="str">
        <f t="shared" si="28"/>
        <v>Gordon Estuary</v>
      </c>
      <c r="K171" s="49">
        <v>1</v>
      </c>
      <c r="L171" s="51" t="s">
        <v>185</v>
      </c>
      <c r="M171" s="53" t="s">
        <v>138</v>
      </c>
      <c r="N171" s="51" t="s">
        <v>150</v>
      </c>
      <c r="O171" s="47">
        <f t="shared" si="31"/>
        <v>18</v>
      </c>
      <c r="P171" s="47">
        <f t="shared" si="29"/>
        <v>1</v>
      </c>
      <c r="Q171" s="47">
        <f t="shared" si="30"/>
        <v>4</v>
      </c>
      <c r="R171" s="54">
        <v>1</v>
      </c>
      <c r="S171" s="50" t="s">
        <v>168</v>
      </c>
      <c r="T171" s="53" t="s">
        <v>163</v>
      </c>
      <c r="U171" s="51"/>
      <c r="V171" s="51"/>
    </row>
    <row r="172" spans="1:22" x14ac:dyDescent="0.2">
      <c r="A172" s="79">
        <f t="shared" si="22"/>
        <v>21</v>
      </c>
      <c r="B172" s="47">
        <f t="shared" si="23"/>
        <v>2019</v>
      </c>
      <c r="C172" s="47">
        <f t="shared" si="24"/>
        <v>5</v>
      </c>
      <c r="D172" s="47" t="str">
        <f t="shared" si="25"/>
        <v>May</v>
      </c>
      <c r="E172" s="47">
        <f t="shared" si="26"/>
        <v>23</v>
      </c>
      <c r="F172" s="90">
        <v>43608</v>
      </c>
      <c r="G172" s="75">
        <v>0.625</v>
      </c>
      <c r="H172" s="49" t="s">
        <v>30</v>
      </c>
      <c r="I172" s="56" t="str">
        <f t="shared" si="27"/>
        <v>Butch's (Gordon R.)</v>
      </c>
      <c r="J172" s="56" t="str">
        <f t="shared" si="28"/>
        <v>Gordon Estuary</v>
      </c>
      <c r="K172" s="49">
        <v>1</v>
      </c>
      <c r="L172" s="51" t="s">
        <v>166</v>
      </c>
      <c r="M172" s="53" t="s">
        <v>138</v>
      </c>
      <c r="N172" s="51" t="s">
        <v>150</v>
      </c>
      <c r="O172" s="47">
        <f t="shared" ref="O172:O203" si="32">VLOOKUP(L172,SpeciesCodes,2,FALSE)</f>
        <v>11</v>
      </c>
      <c r="P172" s="47">
        <f t="shared" si="29"/>
        <v>1</v>
      </c>
      <c r="Q172" s="47">
        <f t="shared" si="30"/>
        <v>4</v>
      </c>
      <c r="R172" s="54">
        <v>27</v>
      </c>
      <c r="S172" s="50" t="s">
        <v>168</v>
      </c>
      <c r="T172" s="53" t="s">
        <v>163</v>
      </c>
      <c r="U172" s="51"/>
      <c r="V172" s="51"/>
    </row>
    <row r="173" spans="1:22" x14ac:dyDescent="0.2">
      <c r="A173" s="79">
        <f t="shared" si="22"/>
        <v>21</v>
      </c>
      <c r="B173" s="47">
        <f t="shared" si="23"/>
        <v>2019</v>
      </c>
      <c r="C173" s="47">
        <f t="shared" si="24"/>
        <v>5</v>
      </c>
      <c r="D173" s="47" t="str">
        <f t="shared" si="25"/>
        <v>May</v>
      </c>
      <c r="E173" s="47">
        <f t="shared" si="26"/>
        <v>23</v>
      </c>
      <c r="F173" s="90">
        <v>43608</v>
      </c>
      <c r="G173" s="75">
        <v>0.625</v>
      </c>
      <c r="H173" s="49" t="s">
        <v>30</v>
      </c>
      <c r="I173" s="56" t="str">
        <f t="shared" si="27"/>
        <v>Butch's (Gordon R.)</v>
      </c>
      <c r="J173" s="56" t="str">
        <f t="shared" si="28"/>
        <v>Gordon Estuary</v>
      </c>
      <c r="K173" s="49">
        <v>1</v>
      </c>
      <c r="L173" s="51" t="s">
        <v>173</v>
      </c>
      <c r="M173" s="53" t="s">
        <v>138</v>
      </c>
      <c r="N173" s="51" t="s">
        <v>150</v>
      </c>
      <c r="O173" s="47">
        <f t="shared" si="32"/>
        <v>13</v>
      </c>
      <c r="P173" s="47">
        <f t="shared" si="29"/>
        <v>1</v>
      </c>
      <c r="Q173" s="47">
        <f t="shared" si="30"/>
        <v>4</v>
      </c>
      <c r="R173" s="54">
        <v>2</v>
      </c>
      <c r="S173" s="50" t="s">
        <v>168</v>
      </c>
      <c r="T173" s="53" t="s">
        <v>163</v>
      </c>
      <c r="U173" s="51"/>
      <c r="V173" s="51"/>
    </row>
    <row r="174" spans="1:22" x14ac:dyDescent="0.2">
      <c r="A174" s="79">
        <f t="shared" si="22"/>
        <v>21</v>
      </c>
      <c r="B174" s="47">
        <f t="shared" si="23"/>
        <v>2019</v>
      </c>
      <c r="C174" s="47">
        <f t="shared" si="24"/>
        <v>5</v>
      </c>
      <c r="D174" s="47" t="str">
        <f t="shared" si="25"/>
        <v>May</v>
      </c>
      <c r="E174" s="47">
        <f t="shared" si="26"/>
        <v>23</v>
      </c>
      <c r="F174" s="90">
        <v>43608</v>
      </c>
      <c r="G174" s="75">
        <v>0.625</v>
      </c>
      <c r="H174" s="49" t="s">
        <v>30</v>
      </c>
      <c r="I174" s="56" t="str">
        <f t="shared" si="27"/>
        <v>Butch's (Gordon R.)</v>
      </c>
      <c r="J174" s="56" t="str">
        <f t="shared" si="28"/>
        <v>Gordon Estuary</v>
      </c>
      <c r="K174" s="49">
        <v>1</v>
      </c>
      <c r="L174" s="51" t="s">
        <v>191</v>
      </c>
      <c r="M174" s="53" t="s">
        <v>138</v>
      </c>
      <c r="N174" s="51" t="s">
        <v>150</v>
      </c>
      <c r="O174" s="47">
        <f t="shared" si="32"/>
        <v>20</v>
      </c>
      <c r="P174" s="47">
        <f t="shared" si="29"/>
        <v>1</v>
      </c>
      <c r="Q174" s="47">
        <f t="shared" si="30"/>
        <v>4</v>
      </c>
      <c r="R174" s="54">
        <v>1</v>
      </c>
      <c r="S174" s="50" t="s">
        <v>168</v>
      </c>
      <c r="T174" s="53" t="s">
        <v>163</v>
      </c>
      <c r="U174" s="51"/>
      <c r="V174" s="51"/>
    </row>
    <row r="175" spans="1:22" x14ac:dyDescent="0.2">
      <c r="A175" s="79">
        <f t="shared" si="22"/>
        <v>21</v>
      </c>
      <c r="B175" s="47">
        <f t="shared" si="23"/>
        <v>2019</v>
      </c>
      <c r="C175" s="47">
        <f t="shared" si="24"/>
        <v>5</v>
      </c>
      <c r="D175" s="47" t="str">
        <f t="shared" si="25"/>
        <v>May</v>
      </c>
      <c r="E175" s="47">
        <f t="shared" si="26"/>
        <v>23</v>
      </c>
      <c r="F175" s="90">
        <v>43608</v>
      </c>
      <c r="G175" s="75">
        <v>0.68055555555555547</v>
      </c>
      <c r="H175" s="49" t="s">
        <v>21</v>
      </c>
      <c r="I175" s="56" t="str">
        <f t="shared" si="27"/>
        <v>Gallaugher's</v>
      </c>
      <c r="J175" s="56" t="str">
        <f t="shared" si="28"/>
        <v>Gordon Estuary</v>
      </c>
      <c r="K175" s="49">
        <v>1</v>
      </c>
      <c r="L175" s="51" t="s">
        <v>146</v>
      </c>
      <c r="M175" s="53" t="s">
        <v>138</v>
      </c>
      <c r="N175" s="51" t="s">
        <v>144</v>
      </c>
      <c r="O175" s="47">
        <f t="shared" si="32"/>
        <v>3</v>
      </c>
      <c r="P175" s="47">
        <f t="shared" si="29"/>
        <v>1</v>
      </c>
      <c r="Q175" s="47">
        <f t="shared" si="30"/>
        <v>2</v>
      </c>
      <c r="R175" s="54">
        <v>6</v>
      </c>
      <c r="S175" s="50" t="s">
        <v>168</v>
      </c>
      <c r="T175" s="53" t="s">
        <v>163</v>
      </c>
      <c r="U175" s="51"/>
      <c r="V175" s="51"/>
    </row>
    <row r="176" spans="1:22" x14ac:dyDescent="0.2">
      <c r="A176" s="79">
        <f t="shared" si="22"/>
        <v>21</v>
      </c>
      <c r="B176" s="47">
        <f t="shared" si="23"/>
        <v>2019</v>
      </c>
      <c r="C176" s="47">
        <f t="shared" si="24"/>
        <v>5</v>
      </c>
      <c r="D176" s="47" t="str">
        <f t="shared" si="25"/>
        <v>May</v>
      </c>
      <c r="E176" s="47">
        <f t="shared" si="26"/>
        <v>23</v>
      </c>
      <c r="F176" s="90">
        <v>43608</v>
      </c>
      <c r="G176" s="75">
        <v>0.68055555555555547</v>
      </c>
      <c r="H176" s="49" t="s">
        <v>21</v>
      </c>
      <c r="I176" s="56" t="str">
        <f t="shared" si="27"/>
        <v>Gallaugher's</v>
      </c>
      <c r="J176" s="56" t="str">
        <f t="shared" si="28"/>
        <v>Gordon Estuary</v>
      </c>
      <c r="K176" s="49">
        <v>1</v>
      </c>
      <c r="L176" s="51" t="s">
        <v>142</v>
      </c>
      <c r="M176" s="53" t="s">
        <v>138</v>
      </c>
      <c r="N176" s="51" t="s">
        <v>144</v>
      </c>
      <c r="O176" s="47">
        <f t="shared" si="32"/>
        <v>2</v>
      </c>
      <c r="P176" s="47">
        <f t="shared" si="29"/>
        <v>1</v>
      </c>
      <c r="Q176" s="47">
        <f t="shared" si="30"/>
        <v>2</v>
      </c>
      <c r="R176" s="54">
        <v>5</v>
      </c>
      <c r="S176" s="50" t="s">
        <v>168</v>
      </c>
      <c r="T176" s="53" t="s">
        <v>163</v>
      </c>
      <c r="U176" s="51"/>
      <c r="V176" s="51"/>
    </row>
    <row r="177" spans="1:22" x14ac:dyDescent="0.2">
      <c r="A177" s="79">
        <f t="shared" si="22"/>
        <v>21</v>
      </c>
      <c r="B177" s="47">
        <f t="shared" si="23"/>
        <v>2019</v>
      </c>
      <c r="C177" s="47">
        <f t="shared" si="24"/>
        <v>5</v>
      </c>
      <c r="D177" s="47" t="str">
        <f t="shared" si="25"/>
        <v>May</v>
      </c>
      <c r="E177" s="47">
        <f t="shared" si="26"/>
        <v>23</v>
      </c>
      <c r="F177" s="90">
        <v>43608</v>
      </c>
      <c r="G177" s="75">
        <v>0.68055555555555547</v>
      </c>
      <c r="H177" s="49" t="s">
        <v>21</v>
      </c>
      <c r="I177" s="56" t="str">
        <f t="shared" si="27"/>
        <v>Gallaugher's</v>
      </c>
      <c r="J177" s="56" t="str">
        <f t="shared" si="28"/>
        <v>Gordon Estuary</v>
      </c>
      <c r="K177" s="49">
        <v>1</v>
      </c>
      <c r="L177" s="51" t="s">
        <v>157</v>
      </c>
      <c r="M177" s="53" t="s">
        <v>138</v>
      </c>
      <c r="N177" s="51" t="s">
        <v>153</v>
      </c>
      <c r="O177" s="47">
        <f t="shared" si="32"/>
        <v>8</v>
      </c>
      <c r="P177" s="47">
        <f t="shared" si="29"/>
        <v>1</v>
      </c>
      <c r="Q177" s="47">
        <f t="shared" si="30"/>
        <v>5</v>
      </c>
      <c r="R177" s="54">
        <v>9</v>
      </c>
      <c r="S177" s="50" t="s">
        <v>168</v>
      </c>
      <c r="T177" s="53" t="s">
        <v>163</v>
      </c>
      <c r="U177" s="51"/>
      <c r="V177" s="51"/>
    </row>
    <row r="178" spans="1:22" x14ac:dyDescent="0.2">
      <c r="A178" s="79">
        <f t="shared" si="22"/>
        <v>21</v>
      </c>
      <c r="B178" s="47">
        <f t="shared" si="23"/>
        <v>2019</v>
      </c>
      <c r="C178" s="47">
        <f t="shared" si="24"/>
        <v>5</v>
      </c>
      <c r="D178" s="47" t="str">
        <f t="shared" si="25"/>
        <v>May</v>
      </c>
      <c r="E178" s="47">
        <f t="shared" si="26"/>
        <v>23</v>
      </c>
      <c r="F178" s="90">
        <v>43608</v>
      </c>
      <c r="G178" s="75">
        <v>0.68055555555555547</v>
      </c>
      <c r="H178" s="49" t="s">
        <v>21</v>
      </c>
      <c r="I178" s="56" t="str">
        <f t="shared" si="27"/>
        <v>Gallaugher's</v>
      </c>
      <c r="J178" s="56" t="str">
        <f t="shared" si="28"/>
        <v>Gordon Estuary</v>
      </c>
      <c r="K178" s="49">
        <v>1</v>
      </c>
      <c r="L178" s="51" t="s">
        <v>158</v>
      </c>
      <c r="M178" s="53" t="s">
        <v>138</v>
      </c>
      <c r="N178" s="51" t="s">
        <v>153</v>
      </c>
      <c r="O178" s="47">
        <f t="shared" si="32"/>
        <v>9</v>
      </c>
      <c r="P178" s="47">
        <f t="shared" si="29"/>
        <v>1</v>
      </c>
      <c r="Q178" s="47">
        <f t="shared" si="30"/>
        <v>5</v>
      </c>
      <c r="R178" s="54">
        <v>80</v>
      </c>
      <c r="S178" s="50" t="s">
        <v>168</v>
      </c>
      <c r="T178" s="53" t="s">
        <v>163</v>
      </c>
      <c r="U178" s="51"/>
      <c r="V178" s="51"/>
    </row>
    <row r="179" spans="1:22" x14ac:dyDescent="0.2">
      <c r="A179" s="79">
        <f t="shared" si="22"/>
        <v>21</v>
      </c>
      <c r="B179" s="47">
        <f t="shared" si="23"/>
        <v>2019</v>
      </c>
      <c r="C179" s="47">
        <f t="shared" si="24"/>
        <v>5</v>
      </c>
      <c r="D179" s="47" t="str">
        <f t="shared" si="25"/>
        <v>May</v>
      </c>
      <c r="E179" s="47">
        <f t="shared" si="26"/>
        <v>23</v>
      </c>
      <c r="F179" s="90">
        <v>43608</v>
      </c>
      <c r="G179" s="75">
        <v>0.68055555555555547</v>
      </c>
      <c r="H179" s="49" t="s">
        <v>21</v>
      </c>
      <c r="I179" s="56" t="str">
        <f t="shared" si="27"/>
        <v>Gallaugher's</v>
      </c>
      <c r="J179" s="56" t="str">
        <f t="shared" si="28"/>
        <v>Gordon Estuary</v>
      </c>
      <c r="K179" s="49">
        <v>1</v>
      </c>
      <c r="L179" s="51" t="s">
        <v>185</v>
      </c>
      <c r="M179" s="53" t="s">
        <v>138</v>
      </c>
      <c r="N179" s="51" t="s">
        <v>150</v>
      </c>
      <c r="O179" s="47">
        <f t="shared" si="32"/>
        <v>18</v>
      </c>
      <c r="P179" s="47">
        <f t="shared" si="29"/>
        <v>1</v>
      </c>
      <c r="Q179" s="47">
        <f t="shared" si="30"/>
        <v>4</v>
      </c>
      <c r="R179" s="54">
        <v>2</v>
      </c>
      <c r="S179" s="50" t="s">
        <v>168</v>
      </c>
      <c r="T179" s="53" t="s">
        <v>163</v>
      </c>
      <c r="U179" s="51"/>
      <c r="V179" s="51"/>
    </row>
    <row r="180" spans="1:22" x14ac:dyDescent="0.2">
      <c r="A180" s="79">
        <f t="shared" si="22"/>
        <v>21</v>
      </c>
      <c r="B180" s="47">
        <f t="shared" si="23"/>
        <v>2019</v>
      </c>
      <c r="C180" s="47">
        <f t="shared" si="24"/>
        <v>5</v>
      </c>
      <c r="D180" s="47" t="str">
        <f t="shared" si="25"/>
        <v>May</v>
      </c>
      <c r="E180" s="47">
        <f t="shared" si="26"/>
        <v>23</v>
      </c>
      <c r="F180" s="90">
        <v>43608</v>
      </c>
      <c r="G180" s="75">
        <v>0.68055555555555547</v>
      </c>
      <c r="H180" s="49" t="s">
        <v>21</v>
      </c>
      <c r="I180" s="56" t="str">
        <f t="shared" si="27"/>
        <v>Gallaugher's</v>
      </c>
      <c r="J180" s="56" t="str">
        <f t="shared" si="28"/>
        <v>Gordon Estuary</v>
      </c>
      <c r="K180" s="49">
        <v>1</v>
      </c>
      <c r="L180" s="51" t="s">
        <v>181</v>
      </c>
      <c r="M180" s="53" t="s">
        <v>138</v>
      </c>
      <c r="N180" s="51" t="s">
        <v>150</v>
      </c>
      <c r="O180" s="47">
        <f t="shared" si="32"/>
        <v>15</v>
      </c>
      <c r="P180" s="47">
        <f t="shared" si="29"/>
        <v>1</v>
      </c>
      <c r="Q180" s="47">
        <f t="shared" si="30"/>
        <v>4</v>
      </c>
      <c r="R180" s="54">
        <v>49</v>
      </c>
      <c r="S180" s="50" t="s">
        <v>168</v>
      </c>
      <c r="T180" s="53" t="s">
        <v>163</v>
      </c>
      <c r="U180" s="51"/>
      <c r="V180" s="51"/>
    </row>
    <row r="181" spans="1:22" x14ac:dyDescent="0.2">
      <c r="A181" s="79">
        <f t="shared" si="22"/>
        <v>21</v>
      </c>
      <c r="B181" s="47">
        <f t="shared" si="23"/>
        <v>2019</v>
      </c>
      <c r="C181" s="47">
        <f t="shared" si="24"/>
        <v>5</v>
      </c>
      <c r="D181" s="47" t="str">
        <f t="shared" si="25"/>
        <v>May</v>
      </c>
      <c r="E181" s="47">
        <f t="shared" si="26"/>
        <v>23</v>
      </c>
      <c r="F181" s="90">
        <v>43608</v>
      </c>
      <c r="G181" s="75">
        <v>0.68055555555555547</v>
      </c>
      <c r="H181" s="49" t="s">
        <v>21</v>
      </c>
      <c r="I181" s="56" t="str">
        <f t="shared" si="27"/>
        <v>Gallaugher's</v>
      </c>
      <c r="J181" s="56" t="str">
        <f t="shared" si="28"/>
        <v>Gordon Estuary</v>
      </c>
      <c r="K181" s="49">
        <v>1</v>
      </c>
      <c r="L181" s="51" t="s">
        <v>166</v>
      </c>
      <c r="M181" s="53" t="s">
        <v>138</v>
      </c>
      <c r="N181" s="51" t="s">
        <v>150</v>
      </c>
      <c r="O181" s="47">
        <f t="shared" si="32"/>
        <v>11</v>
      </c>
      <c r="P181" s="47">
        <f t="shared" si="29"/>
        <v>1</v>
      </c>
      <c r="Q181" s="47">
        <f t="shared" si="30"/>
        <v>4</v>
      </c>
      <c r="R181" s="54">
        <v>2</v>
      </c>
      <c r="S181" s="50" t="s">
        <v>168</v>
      </c>
      <c r="T181" s="53" t="s">
        <v>163</v>
      </c>
      <c r="U181" s="51"/>
      <c r="V181" s="51"/>
    </row>
    <row r="182" spans="1:22" x14ac:dyDescent="0.2">
      <c r="A182" s="79">
        <f t="shared" si="22"/>
        <v>21</v>
      </c>
      <c r="B182" s="47">
        <f t="shared" si="23"/>
        <v>2019</v>
      </c>
      <c r="C182" s="47">
        <f t="shared" si="24"/>
        <v>5</v>
      </c>
      <c r="D182" s="47" t="str">
        <f t="shared" si="25"/>
        <v>May</v>
      </c>
      <c r="E182" s="47">
        <f t="shared" si="26"/>
        <v>23</v>
      </c>
      <c r="F182" s="90">
        <v>43608</v>
      </c>
      <c r="G182" s="75">
        <v>0.68055555555555547</v>
      </c>
      <c r="H182" s="49" t="s">
        <v>21</v>
      </c>
      <c r="I182" s="56" t="str">
        <f t="shared" si="27"/>
        <v>Gallaugher's</v>
      </c>
      <c r="J182" s="56" t="str">
        <f t="shared" si="28"/>
        <v>Gordon Estuary</v>
      </c>
      <c r="K182" s="49">
        <v>1</v>
      </c>
      <c r="L182" s="51" t="s">
        <v>173</v>
      </c>
      <c r="M182" s="53" t="s">
        <v>138</v>
      </c>
      <c r="N182" s="51" t="s">
        <v>150</v>
      </c>
      <c r="O182" s="47">
        <f t="shared" si="32"/>
        <v>13</v>
      </c>
      <c r="P182" s="47">
        <f t="shared" si="29"/>
        <v>1</v>
      </c>
      <c r="Q182" s="47">
        <f t="shared" si="30"/>
        <v>4</v>
      </c>
      <c r="R182" s="54">
        <v>7</v>
      </c>
      <c r="S182" s="50" t="s">
        <v>168</v>
      </c>
      <c r="T182" s="53" t="s">
        <v>163</v>
      </c>
      <c r="U182" s="51"/>
      <c r="V182" s="51"/>
    </row>
    <row r="183" spans="1:22" x14ac:dyDescent="0.2">
      <c r="A183" s="79">
        <f t="shared" si="22"/>
        <v>21</v>
      </c>
      <c r="B183" s="47">
        <f t="shared" si="23"/>
        <v>2019</v>
      </c>
      <c r="C183" s="47">
        <f t="shared" si="24"/>
        <v>5</v>
      </c>
      <c r="D183" s="47" t="str">
        <f t="shared" si="25"/>
        <v>May</v>
      </c>
      <c r="E183" s="47">
        <f t="shared" si="26"/>
        <v>23</v>
      </c>
      <c r="F183" s="90">
        <v>43608</v>
      </c>
      <c r="G183" s="75">
        <v>0.68055555555555547</v>
      </c>
      <c r="H183" s="49" t="s">
        <v>21</v>
      </c>
      <c r="I183" s="56" t="str">
        <f t="shared" si="27"/>
        <v>Gallaugher's</v>
      </c>
      <c r="J183" s="56" t="str">
        <f t="shared" si="28"/>
        <v>Gordon Estuary</v>
      </c>
      <c r="K183" s="49">
        <v>1</v>
      </c>
      <c r="L183" s="51" t="s">
        <v>191</v>
      </c>
      <c r="M183" s="53" t="s">
        <v>138</v>
      </c>
      <c r="N183" s="51" t="s">
        <v>150</v>
      </c>
      <c r="O183" s="47">
        <f t="shared" si="32"/>
        <v>20</v>
      </c>
      <c r="P183" s="47">
        <f t="shared" si="29"/>
        <v>1</v>
      </c>
      <c r="Q183" s="47">
        <f t="shared" si="30"/>
        <v>4</v>
      </c>
      <c r="R183" s="54">
        <v>3</v>
      </c>
      <c r="S183" s="50" t="s">
        <v>168</v>
      </c>
      <c r="T183" s="53" t="s">
        <v>163</v>
      </c>
      <c r="U183" s="51"/>
      <c r="V183" s="51"/>
    </row>
    <row r="184" spans="1:22" x14ac:dyDescent="0.2">
      <c r="A184" s="79">
        <f t="shared" si="22"/>
        <v>21</v>
      </c>
      <c r="B184" s="47">
        <f t="shared" si="23"/>
        <v>2019</v>
      </c>
      <c r="C184" s="47">
        <f t="shared" si="24"/>
        <v>5</v>
      </c>
      <c r="D184" s="47" t="str">
        <f t="shared" si="25"/>
        <v>May</v>
      </c>
      <c r="E184" s="47">
        <f t="shared" si="26"/>
        <v>23</v>
      </c>
      <c r="F184" s="90">
        <v>43608</v>
      </c>
      <c r="G184" s="75">
        <v>0.68055555555555547</v>
      </c>
      <c r="H184" s="49" t="s">
        <v>21</v>
      </c>
      <c r="I184" s="56" t="str">
        <f t="shared" si="27"/>
        <v>Gallaugher's</v>
      </c>
      <c r="J184" s="56" t="str">
        <f t="shared" si="28"/>
        <v>Gordon Estuary</v>
      </c>
      <c r="K184" s="49">
        <v>1</v>
      </c>
      <c r="L184" s="51" t="s">
        <v>191</v>
      </c>
      <c r="M184" s="53" t="s">
        <v>138</v>
      </c>
      <c r="N184" s="51" t="s">
        <v>150</v>
      </c>
      <c r="O184" s="47">
        <f t="shared" si="32"/>
        <v>20</v>
      </c>
      <c r="P184" s="47">
        <f t="shared" si="29"/>
        <v>1</v>
      </c>
      <c r="Q184" s="47">
        <f t="shared" si="30"/>
        <v>4</v>
      </c>
      <c r="R184" s="54">
        <v>1</v>
      </c>
      <c r="S184" s="50" t="s">
        <v>168</v>
      </c>
      <c r="T184" s="53" t="s">
        <v>163</v>
      </c>
      <c r="U184" s="51"/>
      <c r="V184" s="51" t="s">
        <v>268</v>
      </c>
    </row>
    <row r="185" spans="1:22" x14ac:dyDescent="0.2">
      <c r="A185" s="79">
        <f t="shared" si="22"/>
        <v>21</v>
      </c>
      <c r="B185" s="47">
        <f t="shared" si="23"/>
        <v>2019</v>
      </c>
      <c r="C185" s="47">
        <f t="shared" si="24"/>
        <v>5</v>
      </c>
      <c r="D185" s="47" t="str">
        <f t="shared" si="25"/>
        <v>May</v>
      </c>
      <c r="E185" s="47">
        <f t="shared" si="26"/>
        <v>24</v>
      </c>
      <c r="F185" s="90">
        <v>43609</v>
      </c>
      <c r="G185" s="75">
        <v>0.38194444444444442</v>
      </c>
      <c r="H185" s="49" t="s">
        <v>34</v>
      </c>
      <c r="I185" s="56" t="str">
        <f t="shared" si="27"/>
        <v>South Arm SJ (Old Mill)</v>
      </c>
      <c r="J185" s="56" t="str">
        <f t="shared" si="28"/>
        <v>San Juan Estuary</v>
      </c>
      <c r="K185" s="49">
        <v>1</v>
      </c>
      <c r="L185" s="51" t="s">
        <v>146</v>
      </c>
      <c r="M185" s="53" t="s">
        <v>138</v>
      </c>
      <c r="N185" s="51" t="s">
        <v>144</v>
      </c>
      <c r="O185" s="47">
        <f t="shared" si="32"/>
        <v>3</v>
      </c>
      <c r="P185" s="47">
        <f t="shared" si="29"/>
        <v>1</v>
      </c>
      <c r="Q185" s="47">
        <f t="shared" si="30"/>
        <v>2</v>
      </c>
      <c r="R185" s="54">
        <v>4</v>
      </c>
      <c r="S185" s="50" t="s">
        <v>168</v>
      </c>
      <c r="T185" s="53" t="s">
        <v>163</v>
      </c>
      <c r="U185" s="51"/>
      <c r="V185" s="51"/>
    </row>
    <row r="186" spans="1:22" x14ac:dyDescent="0.2">
      <c r="A186" s="79">
        <f t="shared" si="22"/>
        <v>21</v>
      </c>
      <c r="B186" s="47">
        <f t="shared" si="23"/>
        <v>2019</v>
      </c>
      <c r="C186" s="47">
        <f t="shared" si="24"/>
        <v>5</v>
      </c>
      <c r="D186" s="47" t="str">
        <f t="shared" si="25"/>
        <v>May</v>
      </c>
      <c r="E186" s="47">
        <f t="shared" si="26"/>
        <v>24</v>
      </c>
      <c r="F186" s="90">
        <v>43609</v>
      </c>
      <c r="G186" s="75">
        <v>0.38194444444444442</v>
      </c>
      <c r="H186" s="49" t="s">
        <v>34</v>
      </c>
      <c r="I186" s="56" t="str">
        <f t="shared" si="27"/>
        <v>South Arm SJ (Old Mill)</v>
      </c>
      <c r="J186" s="56" t="str">
        <f t="shared" si="28"/>
        <v>San Juan Estuary</v>
      </c>
      <c r="K186" s="49">
        <v>1</v>
      </c>
      <c r="L186" s="51" t="s">
        <v>157</v>
      </c>
      <c r="M186" s="53" t="s">
        <v>138</v>
      </c>
      <c r="N186" s="51" t="s">
        <v>153</v>
      </c>
      <c r="O186" s="47">
        <f t="shared" si="32"/>
        <v>8</v>
      </c>
      <c r="P186" s="47">
        <f t="shared" si="29"/>
        <v>1</v>
      </c>
      <c r="Q186" s="47">
        <f t="shared" si="30"/>
        <v>5</v>
      </c>
      <c r="R186" s="54">
        <v>23</v>
      </c>
      <c r="S186" s="50" t="s">
        <v>168</v>
      </c>
      <c r="T186" s="53" t="s">
        <v>163</v>
      </c>
      <c r="U186" s="51"/>
      <c r="V186" s="51"/>
    </row>
    <row r="187" spans="1:22" x14ac:dyDescent="0.2">
      <c r="A187" s="79">
        <f t="shared" si="22"/>
        <v>21</v>
      </c>
      <c r="B187" s="47">
        <f t="shared" si="23"/>
        <v>2019</v>
      </c>
      <c r="C187" s="47">
        <f t="shared" si="24"/>
        <v>5</v>
      </c>
      <c r="D187" s="47" t="str">
        <f t="shared" si="25"/>
        <v>May</v>
      </c>
      <c r="E187" s="47">
        <f t="shared" si="26"/>
        <v>24</v>
      </c>
      <c r="F187" s="90">
        <v>43609</v>
      </c>
      <c r="G187" s="75">
        <v>0.38194444444444442</v>
      </c>
      <c r="H187" s="49" t="s">
        <v>34</v>
      </c>
      <c r="I187" s="56" t="str">
        <f t="shared" si="27"/>
        <v>South Arm SJ (Old Mill)</v>
      </c>
      <c r="J187" s="56" t="str">
        <f t="shared" si="28"/>
        <v>San Juan Estuary</v>
      </c>
      <c r="K187" s="49">
        <v>1</v>
      </c>
      <c r="L187" s="51" t="s">
        <v>158</v>
      </c>
      <c r="M187" s="53" t="s">
        <v>138</v>
      </c>
      <c r="N187" s="51" t="s">
        <v>153</v>
      </c>
      <c r="O187" s="47">
        <f t="shared" si="32"/>
        <v>9</v>
      </c>
      <c r="P187" s="47">
        <f t="shared" si="29"/>
        <v>1</v>
      </c>
      <c r="Q187" s="47">
        <f t="shared" si="30"/>
        <v>5</v>
      </c>
      <c r="R187" s="54">
        <v>167</v>
      </c>
      <c r="S187" s="50" t="s">
        <v>168</v>
      </c>
      <c r="T187" s="53" t="s">
        <v>163</v>
      </c>
      <c r="U187" s="51"/>
      <c r="V187" s="51"/>
    </row>
    <row r="188" spans="1:22" x14ac:dyDescent="0.2">
      <c r="A188" s="79">
        <f t="shared" si="22"/>
        <v>21</v>
      </c>
      <c r="B188" s="47">
        <f t="shared" si="23"/>
        <v>2019</v>
      </c>
      <c r="C188" s="47">
        <f t="shared" si="24"/>
        <v>5</v>
      </c>
      <c r="D188" s="47" t="str">
        <f t="shared" si="25"/>
        <v>May</v>
      </c>
      <c r="E188" s="47">
        <f t="shared" si="26"/>
        <v>24</v>
      </c>
      <c r="F188" s="90">
        <v>43609</v>
      </c>
      <c r="G188" s="75">
        <v>0.38194444444444442</v>
      </c>
      <c r="H188" s="49" t="s">
        <v>34</v>
      </c>
      <c r="I188" s="56" t="str">
        <f t="shared" si="27"/>
        <v>South Arm SJ (Old Mill)</v>
      </c>
      <c r="J188" s="56" t="str">
        <f t="shared" si="28"/>
        <v>San Juan Estuary</v>
      </c>
      <c r="K188" s="49">
        <v>1</v>
      </c>
      <c r="L188" s="51" t="s">
        <v>181</v>
      </c>
      <c r="M188" s="53" t="s">
        <v>138</v>
      </c>
      <c r="N188" s="51" t="s">
        <v>150</v>
      </c>
      <c r="O188" s="47">
        <f t="shared" si="32"/>
        <v>15</v>
      </c>
      <c r="P188" s="47">
        <f t="shared" si="29"/>
        <v>1</v>
      </c>
      <c r="Q188" s="47">
        <f t="shared" si="30"/>
        <v>4</v>
      </c>
      <c r="R188" s="54">
        <v>10</v>
      </c>
      <c r="S188" s="50" t="s">
        <v>168</v>
      </c>
      <c r="T188" s="53" t="s">
        <v>163</v>
      </c>
      <c r="U188" s="51"/>
      <c r="V188" s="51"/>
    </row>
    <row r="189" spans="1:22" x14ac:dyDescent="0.2">
      <c r="A189" s="79">
        <f t="shared" si="22"/>
        <v>21</v>
      </c>
      <c r="B189" s="47">
        <f t="shared" si="23"/>
        <v>2019</v>
      </c>
      <c r="C189" s="47">
        <f t="shared" si="24"/>
        <v>5</v>
      </c>
      <c r="D189" s="47" t="str">
        <f t="shared" si="25"/>
        <v>May</v>
      </c>
      <c r="E189" s="47">
        <f t="shared" si="26"/>
        <v>24</v>
      </c>
      <c r="F189" s="90">
        <v>43609</v>
      </c>
      <c r="G189" s="75">
        <v>0.38194444444444442</v>
      </c>
      <c r="H189" s="49" t="s">
        <v>34</v>
      </c>
      <c r="I189" s="56" t="str">
        <f t="shared" si="27"/>
        <v>South Arm SJ (Old Mill)</v>
      </c>
      <c r="J189" s="56" t="str">
        <f t="shared" si="28"/>
        <v>San Juan Estuary</v>
      </c>
      <c r="K189" s="49">
        <v>1</v>
      </c>
      <c r="L189" s="51" t="s">
        <v>166</v>
      </c>
      <c r="M189" s="53" t="s">
        <v>138</v>
      </c>
      <c r="N189" s="51" t="s">
        <v>150</v>
      </c>
      <c r="O189" s="47">
        <f t="shared" si="32"/>
        <v>11</v>
      </c>
      <c r="P189" s="47">
        <f t="shared" si="29"/>
        <v>1</v>
      </c>
      <c r="Q189" s="47">
        <f t="shared" si="30"/>
        <v>4</v>
      </c>
      <c r="R189" s="54">
        <v>9</v>
      </c>
      <c r="S189" s="50" t="s">
        <v>168</v>
      </c>
      <c r="T189" s="53" t="s">
        <v>163</v>
      </c>
      <c r="U189" s="51"/>
      <c r="V189" s="51"/>
    </row>
    <row r="190" spans="1:22" x14ac:dyDescent="0.2">
      <c r="A190" s="79">
        <f t="shared" si="22"/>
        <v>21</v>
      </c>
      <c r="B190" s="47">
        <f t="shared" si="23"/>
        <v>2019</v>
      </c>
      <c r="C190" s="47">
        <f t="shared" si="24"/>
        <v>5</v>
      </c>
      <c r="D190" s="47" t="str">
        <f t="shared" si="25"/>
        <v>May</v>
      </c>
      <c r="E190" s="47">
        <f t="shared" si="26"/>
        <v>24</v>
      </c>
      <c r="F190" s="90">
        <v>43609</v>
      </c>
      <c r="G190" s="75">
        <v>0.38194444444444442</v>
      </c>
      <c r="H190" s="49" t="s">
        <v>34</v>
      </c>
      <c r="I190" s="56" t="str">
        <f t="shared" si="27"/>
        <v>South Arm SJ (Old Mill)</v>
      </c>
      <c r="J190" s="56" t="str">
        <f t="shared" si="28"/>
        <v>San Juan Estuary</v>
      </c>
      <c r="K190" s="49">
        <v>1</v>
      </c>
      <c r="L190" s="51" t="s">
        <v>173</v>
      </c>
      <c r="M190" s="53" t="s">
        <v>138</v>
      </c>
      <c r="N190" s="51" t="s">
        <v>150</v>
      </c>
      <c r="O190" s="47">
        <f t="shared" si="32"/>
        <v>13</v>
      </c>
      <c r="P190" s="47">
        <f t="shared" si="29"/>
        <v>1</v>
      </c>
      <c r="Q190" s="47">
        <f t="shared" si="30"/>
        <v>4</v>
      </c>
      <c r="R190" s="54">
        <v>42</v>
      </c>
      <c r="S190" s="50" t="s">
        <v>168</v>
      </c>
      <c r="T190" s="53" t="s">
        <v>163</v>
      </c>
      <c r="U190" s="51"/>
      <c r="V190" s="51"/>
    </row>
    <row r="191" spans="1:22" x14ac:dyDescent="0.2">
      <c r="A191" s="79">
        <f t="shared" si="22"/>
        <v>21</v>
      </c>
      <c r="B191" s="47">
        <f t="shared" si="23"/>
        <v>2019</v>
      </c>
      <c r="C191" s="47">
        <f t="shared" si="24"/>
        <v>5</v>
      </c>
      <c r="D191" s="47" t="str">
        <f t="shared" si="25"/>
        <v>May</v>
      </c>
      <c r="E191" s="47">
        <f t="shared" si="26"/>
        <v>24</v>
      </c>
      <c r="F191" s="90">
        <v>43609</v>
      </c>
      <c r="G191" s="75">
        <v>0.41666666666666669</v>
      </c>
      <c r="H191" s="49" t="s">
        <v>40</v>
      </c>
      <c r="I191" s="56" t="str">
        <f t="shared" si="27"/>
        <v>Central Arm SJ at Island Rd Bridge</v>
      </c>
      <c r="J191" s="56" t="str">
        <f t="shared" si="28"/>
        <v>San Juan Estuary</v>
      </c>
      <c r="K191" s="49">
        <v>1</v>
      </c>
      <c r="L191" s="51" t="s">
        <v>146</v>
      </c>
      <c r="M191" s="53" t="s">
        <v>138</v>
      </c>
      <c r="N191" s="51" t="s">
        <v>144</v>
      </c>
      <c r="O191" s="47">
        <f t="shared" si="32"/>
        <v>3</v>
      </c>
      <c r="P191" s="47">
        <f t="shared" si="29"/>
        <v>1</v>
      </c>
      <c r="Q191" s="47">
        <f t="shared" si="30"/>
        <v>2</v>
      </c>
      <c r="R191" s="54">
        <v>97</v>
      </c>
      <c r="S191" s="50" t="s">
        <v>168</v>
      </c>
      <c r="T191" s="53" t="s">
        <v>163</v>
      </c>
      <c r="U191" s="51"/>
      <c r="V191" s="51"/>
    </row>
    <row r="192" spans="1:22" x14ac:dyDescent="0.2">
      <c r="A192" s="79">
        <f t="shared" si="22"/>
        <v>21</v>
      </c>
      <c r="B192" s="47">
        <f t="shared" si="23"/>
        <v>2019</v>
      </c>
      <c r="C192" s="47">
        <f t="shared" si="24"/>
        <v>5</v>
      </c>
      <c r="D192" s="47" t="str">
        <f t="shared" si="25"/>
        <v>May</v>
      </c>
      <c r="E192" s="47">
        <f t="shared" si="26"/>
        <v>24</v>
      </c>
      <c r="F192" s="90">
        <v>43609</v>
      </c>
      <c r="G192" s="75">
        <v>0.41666666666666669</v>
      </c>
      <c r="H192" s="49" t="s">
        <v>40</v>
      </c>
      <c r="I192" s="56" t="str">
        <f t="shared" si="27"/>
        <v>Central Arm SJ at Island Rd Bridge</v>
      </c>
      <c r="J192" s="56" t="str">
        <f t="shared" si="28"/>
        <v>San Juan Estuary</v>
      </c>
      <c r="K192" s="49">
        <v>1</v>
      </c>
      <c r="L192" s="51" t="s">
        <v>157</v>
      </c>
      <c r="M192" s="53" t="s">
        <v>138</v>
      </c>
      <c r="N192" s="51" t="s">
        <v>153</v>
      </c>
      <c r="O192" s="47">
        <f t="shared" si="32"/>
        <v>8</v>
      </c>
      <c r="P192" s="47">
        <f t="shared" si="29"/>
        <v>1</v>
      </c>
      <c r="Q192" s="47">
        <f t="shared" si="30"/>
        <v>5</v>
      </c>
      <c r="R192" s="54">
        <v>34</v>
      </c>
      <c r="S192" s="50" t="s">
        <v>168</v>
      </c>
      <c r="T192" s="53" t="s">
        <v>163</v>
      </c>
      <c r="U192" s="51"/>
      <c r="V192" s="51"/>
    </row>
    <row r="193" spans="1:22" x14ac:dyDescent="0.2">
      <c r="A193" s="79">
        <f t="shared" si="22"/>
        <v>21</v>
      </c>
      <c r="B193" s="47">
        <f t="shared" si="23"/>
        <v>2019</v>
      </c>
      <c r="C193" s="47">
        <f t="shared" si="24"/>
        <v>5</v>
      </c>
      <c r="D193" s="47" t="str">
        <f t="shared" si="25"/>
        <v>May</v>
      </c>
      <c r="E193" s="47">
        <f t="shared" si="26"/>
        <v>24</v>
      </c>
      <c r="F193" s="90">
        <v>43609</v>
      </c>
      <c r="G193" s="75">
        <v>0.41666666666666669</v>
      </c>
      <c r="H193" s="49" t="s">
        <v>40</v>
      </c>
      <c r="I193" s="56" t="str">
        <f t="shared" si="27"/>
        <v>Central Arm SJ at Island Rd Bridge</v>
      </c>
      <c r="J193" s="56" t="str">
        <f t="shared" si="28"/>
        <v>San Juan Estuary</v>
      </c>
      <c r="K193" s="49">
        <v>1</v>
      </c>
      <c r="L193" s="51" t="s">
        <v>185</v>
      </c>
      <c r="M193" s="53" t="s">
        <v>138</v>
      </c>
      <c r="N193" s="51" t="s">
        <v>150</v>
      </c>
      <c r="O193" s="47">
        <f t="shared" si="32"/>
        <v>18</v>
      </c>
      <c r="P193" s="47">
        <f t="shared" si="29"/>
        <v>1</v>
      </c>
      <c r="Q193" s="47">
        <f t="shared" si="30"/>
        <v>4</v>
      </c>
      <c r="R193" s="54">
        <v>1</v>
      </c>
      <c r="S193" s="50" t="s">
        <v>168</v>
      </c>
      <c r="T193" s="53" t="s">
        <v>163</v>
      </c>
      <c r="U193" s="51"/>
      <c r="V193" s="51"/>
    </row>
    <row r="194" spans="1:22" x14ac:dyDescent="0.2">
      <c r="A194" s="79">
        <f t="shared" si="22"/>
        <v>21</v>
      </c>
      <c r="B194" s="47">
        <f t="shared" si="23"/>
        <v>2019</v>
      </c>
      <c r="C194" s="47">
        <f t="shared" si="24"/>
        <v>5</v>
      </c>
      <c r="D194" s="47" t="str">
        <f t="shared" si="25"/>
        <v>May</v>
      </c>
      <c r="E194" s="47">
        <f t="shared" si="26"/>
        <v>24</v>
      </c>
      <c r="F194" s="90">
        <v>43609</v>
      </c>
      <c r="G194" s="75">
        <v>0.48958333333333331</v>
      </c>
      <c r="H194" s="49" t="s">
        <v>19</v>
      </c>
      <c r="I194" s="56" t="str">
        <f t="shared" si="27"/>
        <v>Q Jeff (right bank opposite N. Arm confl.)</v>
      </c>
      <c r="J194" s="56" t="str">
        <f t="shared" si="28"/>
        <v>Gordon Estuary</v>
      </c>
      <c r="K194" s="49">
        <v>1</v>
      </c>
      <c r="L194" s="51" t="s">
        <v>146</v>
      </c>
      <c r="M194" s="53" t="s">
        <v>138</v>
      </c>
      <c r="N194" s="51" t="s">
        <v>148</v>
      </c>
      <c r="O194" s="47">
        <f t="shared" si="32"/>
        <v>3</v>
      </c>
      <c r="P194" s="47">
        <f t="shared" si="29"/>
        <v>1</v>
      </c>
      <c r="Q194" s="47">
        <f t="shared" si="30"/>
        <v>3</v>
      </c>
      <c r="R194" s="54">
        <v>3</v>
      </c>
      <c r="S194" s="50" t="s">
        <v>168</v>
      </c>
      <c r="T194" s="53" t="s">
        <v>163</v>
      </c>
      <c r="U194" s="51"/>
      <c r="V194" s="51"/>
    </row>
    <row r="195" spans="1:22" x14ac:dyDescent="0.2">
      <c r="A195" s="79">
        <f t="shared" si="22"/>
        <v>21</v>
      </c>
      <c r="B195" s="47">
        <f t="shared" si="23"/>
        <v>2019</v>
      </c>
      <c r="C195" s="47">
        <f t="shared" si="24"/>
        <v>5</v>
      </c>
      <c r="D195" s="47" t="str">
        <f t="shared" si="25"/>
        <v>May</v>
      </c>
      <c r="E195" s="47">
        <f t="shared" si="26"/>
        <v>24</v>
      </c>
      <c r="F195" s="90">
        <v>43609</v>
      </c>
      <c r="G195" s="75">
        <v>0.48958333333333331</v>
      </c>
      <c r="H195" s="49" t="s">
        <v>19</v>
      </c>
      <c r="I195" s="56" t="str">
        <f t="shared" si="27"/>
        <v>Q Jeff (right bank opposite N. Arm confl.)</v>
      </c>
      <c r="J195" s="56" t="str">
        <f t="shared" si="28"/>
        <v>Gordon Estuary</v>
      </c>
      <c r="K195" s="49">
        <v>1</v>
      </c>
      <c r="L195" s="51" t="s">
        <v>146</v>
      </c>
      <c r="M195" s="53" t="s">
        <v>138</v>
      </c>
      <c r="N195" s="51" t="s">
        <v>144</v>
      </c>
      <c r="O195" s="47">
        <f t="shared" si="32"/>
        <v>3</v>
      </c>
      <c r="P195" s="47">
        <f t="shared" si="29"/>
        <v>1</v>
      </c>
      <c r="Q195" s="47">
        <f t="shared" si="30"/>
        <v>2</v>
      </c>
      <c r="R195" s="54">
        <v>5</v>
      </c>
      <c r="S195" s="50" t="s">
        <v>168</v>
      </c>
      <c r="T195" s="53" t="s">
        <v>163</v>
      </c>
      <c r="U195" s="51"/>
      <c r="V195" s="51"/>
    </row>
    <row r="196" spans="1:22" x14ac:dyDescent="0.2">
      <c r="A196" s="79">
        <f t="shared" si="22"/>
        <v>21</v>
      </c>
      <c r="B196" s="47">
        <f t="shared" si="23"/>
        <v>2019</v>
      </c>
      <c r="C196" s="47">
        <f t="shared" si="24"/>
        <v>5</v>
      </c>
      <c r="D196" s="47" t="str">
        <f t="shared" si="25"/>
        <v>May</v>
      </c>
      <c r="E196" s="47">
        <f t="shared" si="26"/>
        <v>24</v>
      </c>
      <c r="F196" s="90">
        <v>43609</v>
      </c>
      <c r="G196" s="75">
        <v>0.48958333333333331</v>
      </c>
      <c r="H196" s="49" t="s">
        <v>19</v>
      </c>
      <c r="I196" s="56" t="str">
        <f t="shared" si="27"/>
        <v>Q Jeff (right bank opposite N. Arm confl.)</v>
      </c>
      <c r="J196" s="56" t="str">
        <f t="shared" si="28"/>
        <v>Gordon Estuary</v>
      </c>
      <c r="K196" s="49">
        <v>1</v>
      </c>
      <c r="L196" s="51" t="s">
        <v>142</v>
      </c>
      <c r="M196" s="53" t="s">
        <v>138</v>
      </c>
      <c r="N196" s="51" t="s">
        <v>144</v>
      </c>
      <c r="O196" s="47">
        <f t="shared" si="32"/>
        <v>2</v>
      </c>
      <c r="P196" s="47">
        <f t="shared" si="29"/>
        <v>1</v>
      </c>
      <c r="Q196" s="47">
        <f t="shared" si="30"/>
        <v>2</v>
      </c>
      <c r="R196" s="54">
        <v>1</v>
      </c>
      <c r="S196" s="50" t="s">
        <v>168</v>
      </c>
      <c r="T196" s="53" t="s">
        <v>163</v>
      </c>
      <c r="U196" s="51"/>
      <c r="V196" s="51"/>
    </row>
    <row r="197" spans="1:22" x14ac:dyDescent="0.2">
      <c r="A197" s="79">
        <f t="shared" ref="A197:A260" si="33">WEEKNUM(F197)</f>
        <v>21</v>
      </c>
      <c r="B197" s="47">
        <f t="shared" ref="B197:B260" si="34">YEAR(F197)</f>
        <v>2019</v>
      </c>
      <c r="C197" s="47">
        <f t="shared" ref="C197:C260" si="35">MONTH(F197)</f>
        <v>5</v>
      </c>
      <c r="D197" s="47" t="str">
        <f t="shared" ref="D197:D260" si="36">TEXT(F197,"mmm")</f>
        <v>May</v>
      </c>
      <c r="E197" s="47">
        <f t="shared" ref="E197:E260" si="37">DAY(F197)</f>
        <v>24</v>
      </c>
      <c r="F197" s="90">
        <v>43609</v>
      </c>
      <c r="G197" s="75">
        <v>0.48958333333333331</v>
      </c>
      <c r="H197" s="49" t="s">
        <v>19</v>
      </c>
      <c r="I197" s="56" t="str">
        <f t="shared" ref="I197:I260" si="38">VLOOKUP(H197,SiteCodes,2,FALSE)</f>
        <v>Q Jeff (right bank opposite N. Arm confl.)</v>
      </c>
      <c r="J197" s="56" t="str">
        <f t="shared" ref="J197:J260" si="39">VLOOKUP(H197,SiteCodes,3,FALSE)</f>
        <v>Gordon Estuary</v>
      </c>
      <c r="K197" s="49">
        <v>1</v>
      </c>
      <c r="L197" s="51" t="s">
        <v>157</v>
      </c>
      <c r="M197" s="53" t="s">
        <v>138</v>
      </c>
      <c r="N197" s="51" t="s">
        <v>153</v>
      </c>
      <c r="O197" s="47">
        <f t="shared" si="32"/>
        <v>8</v>
      </c>
      <c r="P197" s="47">
        <f t="shared" ref="P197:P260" si="40">VLOOKUP(M197,OrigCodes,2,FALSE)</f>
        <v>1</v>
      </c>
      <c r="Q197" s="47">
        <f t="shared" ref="Q197:Q260" si="41">VLOOKUP(N197,StgCodes,2,FALSE)</f>
        <v>5</v>
      </c>
      <c r="R197" s="54">
        <v>32</v>
      </c>
      <c r="S197" s="50" t="s">
        <v>168</v>
      </c>
      <c r="T197" s="53" t="s">
        <v>163</v>
      </c>
      <c r="U197" s="51"/>
      <c r="V197" s="51"/>
    </row>
    <row r="198" spans="1:22" x14ac:dyDescent="0.2">
      <c r="A198" s="79">
        <f t="shared" si="33"/>
        <v>21</v>
      </c>
      <c r="B198" s="47">
        <f t="shared" si="34"/>
        <v>2019</v>
      </c>
      <c r="C198" s="47">
        <f t="shared" si="35"/>
        <v>5</v>
      </c>
      <c r="D198" s="47" t="str">
        <f t="shared" si="36"/>
        <v>May</v>
      </c>
      <c r="E198" s="47">
        <f t="shared" si="37"/>
        <v>24</v>
      </c>
      <c r="F198" s="90">
        <v>43609</v>
      </c>
      <c r="G198" s="75">
        <v>0.48958333333333331</v>
      </c>
      <c r="H198" s="49" t="s">
        <v>19</v>
      </c>
      <c r="I198" s="56" t="str">
        <f t="shared" si="38"/>
        <v>Q Jeff (right bank opposite N. Arm confl.)</v>
      </c>
      <c r="J198" s="56" t="str">
        <f t="shared" si="39"/>
        <v>Gordon Estuary</v>
      </c>
      <c r="K198" s="49">
        <v>1</v>
      </c>
      <c r="L198" s="51" t="s">
        <v>158</v>
      </c>
      <c r="M198" s="53" t="s">
        <v>138</v>
      </c>
      <c r="N198" s="51" t="s">
        <v>153</v>
      </c>
      <c r="O198" s="47">
        <f t="shared" si="32"/>
        <v>9</v>
      </c>
      <c r="P198" s="47">
        <f t="shared" si="40"/>
        <v>1</v>
      </c>
      <c r="Q198" s="47">
        <f t="shared" si="41"/>
        <v>5</v>
      </c>
      <c r="R198" s="54">
        <v>3</v>
      </c>
      <c r="S198" s="50" t="s">
        <v>168</v>
      </c>
      <c r="T198" s="53" t="s">
        <v>163</v>
      </c>
      <c r="U198" s="51"/>
      <c r="V198" s="51"/>
    </row>
    <row r="199" spans="1:22" x14ac:dyDescent="0.2">
      <c r="A199" s="79">
        <f t="shared" si="33"/>
        <v>21</v>
      </c>
      <c r="B199" s="47">
        <f t="shared" si="34"/>
        <v>2019</v>
      </c>
      <c r="C199" s="47">
        <f t="shared" si="35"/>
        <v>5</v>
      </c>
      <c r="D199" s="47" t="str">
        <f t="shared" si="36"/>
        <v>May</v>
      </c>
      <c r="E199" s="47">
        <f t="shared" si="37"/>
        <v>24</v>
      </c>
      <c r="F199" s="90">
        <v>43609</v>
      </c>
      <c r="G199" s="75">
        <v>0.48958333333333331</v>
      </c>
      <c r="H199" s="49" t="s">
        <v>19</v>
      </c>
      <c r="I199" s="56" t="str">
        <f t="shared" si="38"/>
        <v>Q Jeff (right bank opposite N. Arm confl.)</v>
      </c>
      <c r="J199" s="56" t="str">
        <f t="shared" si="39"/>
        <v>Gordon Estuary</v>
      </c>
      <c r="K199" s="49">
        <v>1</v>
      </c>
      <c r="L199" s="51" t="s">
        <v>185</v>
      </c>
      <c r="M199" s="53" t="s">
        <v>138</v>
      </c>
      <c r="N199" s="51" t="s">
        <v>150</v>
      </c>
      <c r="O199" s="47">
        <f t="shared" si="32"/>
        <v>18</v>
      </c>
      <c r="P199" s="47">
        <f t="shared" si="40"/>
        <v>1</v>
      </c>
      <c r="Q199" s="47">
        <f t="shared" si="41"/>
        <v>4</v>
      </c>
      <c r="R199" s="54">
        <v>11</v>
      </c>
      <c r="S199" s="50" t="s">
        <v>168</v>
      </c>
      <c r="T199" s="53" t="s">
        <v>163</v>
      </c>
      <c r="U199" s="51"/>
      <c r="V199" s="51"/>
    </row>
    <row r="200" spans="1:22" x14ac:dyDescent="0.2">
      <c r="A200" s="79">
        <f t="shared" si="33"/>
        <v>21</v>
      </c>
      <c r="B200" s="47">
        <f t="shared" si="34"/>
        <v>2019</v>
      </c>
      <c r="C200" s="47">
        <f t="shared" si="35"/>
        <v>5</v>
      </c>
      <c r="D200" s="47" t="str">
        <f t="shared" si="36"/>
        <v>May</v>
      </c>
      <c r="E200" s="47">
        <f t="shared" si="37"/>
        <v>24</v>
      </c>
      <c r="F200" s="90">
        <v>43609</v>
      </c>
      <c r="G200" s="75">
        <v>0.48958333333333331</v>
      </c>
      <c r="H200" s="49" t="s">
        <v>19</v>
      </c>
      <c r="I200" s="56" t="str">
        <f t="shared" si="38"/>
        <v>Q Jeff (right bank opposite N. Arm confl.)</v>
      </c>
      <c r="J200" s="56" t="str">
        <f t="shared" si="39"/>
        <v>Gordon Estuary</v>
      </c>
      <c r="K200" s="49">
        <v>1</v>
      </c>
      <c r="L200" s="51" t="s">
        <v>181</v>
      </c>
      <c r="M200" s="53" t="s">
        <v>138</v>
      </c>
      <c r="N200" s="51" t="s">
        <v>150</v>
      </c>
      <c r="O200" s="47">
        <f t="shared" si="32"/>
        <v>15</v>
      </c>
      <c r="P200" s="47">
        <f t="shared" si="40"/>
        <v>1</v>
      </c>
      <c r="Q200" s="47">
        <f t="shared" si="41"/>
        <v>4</v>
      </c>
      <c r="R200" s="54">
        <v>37</v>
      </c>
      <c r="S200" s="50" t="s">
        <v>168</v>
      </c>
      <c r="T200" s="53" t="s">
        <v>163</v>
      </c>
      <c r="U200" s="51"/>
      <c r="V200" s="51"/>
    </row>
    <row r="201" spans="1:22" x14ac:dyDescent="0.2">
      <c r="A201" s="79">
        <f t="shared" si="33"/>
        <v>21</v>
      </c>
      <c r="B201" s="47">
        <f t="shared" si="34"/>
        <v>2019</v>
      </c>
      <c r="C201" s="47">
        <f t="shared" si="35"/>
        <v>5</v>
      </c>
      <c r="D201" s="47" t="str">
        <f t="shared" si="36"/>
        <v>May</v>
      </c>
      <c r="E201" s="47">
        <f t="shared" si="37"/>
        <v>24</v>
      </c>
      <c r="F201" s="90">
        <v>43609</v>
      </c>
      <c r="G201" s="75">
        <v>0.48958333333333331</v>
      </c>
      <c r="H201" s="49" t="s">
        <v>19</v>
      </c>
      <c r="I201" s="56" t="str">
        <f t="shared" si="38"/>
        <v>Q Jeff (right bank opposite N. Arm confl.)</v>
      </c>
      <c r="J201" s="56" t="str">
        <f t="shared" si="39"/>
        <v>Gordon Estuary</v>
      </c>
      <c r="K201" s="49">
        <v>1</v>
      </c>
      <c r="L201" s="51" t="s">
        <v>173</v>
      </c>
      <c r="M201" s="53" t="s">
        <v>138</v>
      </c>
      <c r="N201" s="51" t="s">
        <v>150</v>
      </c>
      <c r="O201" s="47">
        <f t="shared" si="32"/>
        <v>13</v>
      </c>
      <c r="P201" s="47">
        <f t="shared" si="40"/>
        <v>1</v>
      </c>
      <c r="Q201" s="47">
        <f t="shared" si="41"/>
        <v>4</v>
      </c>
      <c r="R201" s="54">
        <v>36</v>
      </c>
      <c r="S201" s="50" t="s">
        <v>168</v>
      </c>
      <c r="T201" s="53" t="s">
        <v>163</v>
      </c>
      <c r="U201" s="51"/>
      <c r="V201" s="51"/>
    </row>
    <row r="202" spans="1:22" x14ac:dyDescent="0.2">
      <c r="A202" s="79">
        <f t="shared" si="33"/>
        <v>21</v>
      </c>
      <c r="B202" s="47">
        <f t="shared" si="34"/>
        <v>2019</v>
      </c>
      <c r="C202" s="47">
        <f t="shared" si="35"/>
        <v>5</v>
      </c>
      <c r="D202" s="47" t="str">
        <f t="shared" si="36"/>
        <v>May</v>
      </c>
      <c r="E202" s="47">
        <f t="shared" si="37"/>
        <v>24</v>
      </c>
      <c r="F202" s="90">
        <v>43609</v>
      </c>
      <c r="G202" s="75">
        <v>0.54513888888888895</v>
      </c>
      <c r="H202" s="49" t="s">
        <v>15</v>
      </c>
      <c r="I202" s="56" t="str">
        <f t="shared" si="38"/>
        <v>Pacheedah Shores Boat Ramp</v>
      </c>
      <c r="J202" s="56" t="str">
        <f t="shared" si="39"/>
        <v>Gordon Estuary</v>
      </c>
      <c r="K202" s="49">
        <v>1</v>
      </c>
      <c r="L202" s="51" t="s">
        <v>146</v>
      </c>
      <c r="M202" s="53" t="s">
        <v>138</v>
      </c>
      <c r="N202" s="51" t="s">
        <v>148</v>
      </c>
      <c r="O202" s="47">
        <f t="shared" si="32"/>
        <v>3</v>
      </c>
      <c r="P202" s="47">
        <f t="shared" si="40"/>
        <v>1</v>
      </c>
      <c r="Q202" s="47">
        <f t="shared" si="41"/>
        <v>3</v>
      </c>
      <c r="R202" s="54">
        <v>1</v>
      </c>
      <c r="S202" s="50" t="s">
        <v>168</v>
      </c>
      <c r="T202" s="53" t="s">
        <v>163</v>
      </c>
      <c r="U202" s="51"/>
      <c r="V202" s="51"/>
    </row>
    <row r="203" spans="1:22" x14ac:dyDescent="0.2">
      <c r="A203" s="79">
        <f t="shared" si="33"/>
        <v>21</v>
      </c>
      <c r="B203" s="47">
        <f t="shared" si="34"/>
        <v>2019</v>
      </c>
      <c r="C203" s="47">
        <f t="shared" si="35"/>
        <v>5</v>
      </c>
      <c r="D203" s="47" t="str">
        <f t="shared" si="36"/>
        <v>May</v>
      </c>
      <c r="E203" s="47">
        <f t="shared" si="37"/>
        <v>24</v>
      </c>
      <c r="F203" s="90">
        <v>43609</v>
      </c>
      <c r="G203" s="75">
        <v>0.54513888888888895</v>
      </c>
      <c r="H203" s="49" t="s">
        <v>15</v>
      </c>
      <c r="I203" s="56" t="str">
        <f t="shared" si="38"/>
        <v>Pacheedah Shores Boat Ramp</v>
      </c>
      <c r="J203" s="56" t="str">
        <f t="shared" si="39"/>
        <v>Gordon Estuary</v>
      </c>
      <c r="K203" s="49">
        <v>1</v>
      </c>
      <c r="L203" s="51" t="s">
        <v>146</v>
      </c>
      <c r="M203" s="53" t="s">
        <v>138</v>
      </c>
      <c r="N203" s="51" t="s">
        <v>144</v>
      </c>
      <c r="O203" s="47">
        <f t="shared" si="32"/>
        <v>3</v>
      </c>
      <c r="P203" s="47">
        <f t="shared" si="40"/>
        <v>1</v>
      </c>
      <c r="Q203" s="47">
        <f t="shared" si="41"/>
        <v>2</v>
      </c>
      <c r="R203" s="54">
        <v>22</v>
      </c>
      <c r="S203" s="50" t="s">
        <v>168</v>
      </c>
      <c r="T203" s="53" t="s">
        <v>163</v>
      </c>
      <c r="U203" s="51"/>
      <c r="V203" s="51"/>
    </row>
    <row r="204" spans="1:22" x14ac:dyDescent="0.2">
      <c r="A204" s="79">
        <f t="shared" si="33"/>
        <v>21</v>
      </c>
      <c r="B204" s="47">
        <f t="shared" si="34"/>
        <v>2019</v>
      </c>
      <c r="C204" s="47">
        <f t="shared" si="35"/>
        <v>5</v>
      </c>
      <c r="D204" s="47" t="str">
        <f t="shared" si="36"/>
        <v>May</v>
      </c>
      <c r="E204" s="47">
        <f t="shared" si="37"/>
        <v>24</v>
      </c>
      <c r="F204" s="90">
        <v>43609</v>
      </c>
      <c r="G204" s="75">
        <v>0.54513888888888895</v>
      </c>
      <c r="H204" s="49" t="s">
        <v>15</v>
      </c>
      <c r="I204" s="56" t="str">
        <f t="shared" si="38"/>
        <v>Pacheedah Shores Boat Ramp</v>
      </c>
      <c r="J204" s="56" t="str">
        <f t="shared" si="39"/>
        <v>Gordon Estuary</v>
      </c>
      <c r="K204" s="49">
        <v>1</v>
      </c>
      <c r="L204" s="51" t="s">
        <v>157</v>
      </c>
      <c r="M204" s="53" t="s">
        <v>138</v>
      </c>
      <c r="N204" s="51" t="s">
        <v>153</v>
      </c>
      <c r="O204" s="47">
        <f t="shared" ref="O204:O267" si="42">VLOOKUP(L204,SpeciesCodes,2,FALSE)</f>
        <v>8</v>
      </c>
      <c r="P204" s="47">
        <f t="shared" si="40"/>
        <v>1</v>
      </c>
      <c r="Q204" s="47">
        <f t="shared" si="41"/>
        <v>5</v>
      </c>
      <c r="R204" s="54">
        <v>40</v>
      </c>
      <c r="S204" s="50" t="s">
        <v>168</v>
      </c>
      <c r="T204" s="53" t="s">
        <v>163</v>
      </c>
      <c r="U204" s="51"/>
      <c r="V204" s="51"/>
    </row>
    <row r="205" spans="1:22" x14ac:dyDescent="0.2">
      <c r="A205" s="79">
        <f t="shared" si="33"/>
        <v>21</v>
      </c>
      <c r="B205" s="47">
        <f t="shared" si="34"/>
        <v>2019</v>
      </c>
      <c r="C205" s="47">
        <f t="shared" si="35"/>
        <v>5</v>
      </c>
      <c r="D205" s="47" t="str">
        <f t="shared" si="36"/>
        <v>May</v>
      </c>
      <c r="E205" s="47">
        <f t="shared" si="37"/>
        <v>24</v>
      </c>
      <c r="F205" s="90">
        <v>43609</v>
      </c>
      <c r="G205" s="75">
        <v>0.54513888888888895</v>
      </c>
      <c r="H205" s="49" t="s">
        <v>15</v>
      </c>
      <c r="I205" s="56" t="str">
        <f t="shared" si="38"/>
        <v>Pacheedah Shores Boat Ramp</v>
      </c>
      <c r="J205" s="56" t="str">
        <f t="shared" si="39"/>
        <v>Gordon Estuary</v>
      </c>
      <c r="K205" s="49">
        <v>1</v>
      </c>
      <c r="L205" s="51" t="s">
        <v>158</v>
      </c>
      <c r="M205" s="53" t="s">
        <v>138</v>
      </c>
      <c r="N205" s="51" t="s">
        <v>153</v>
      </c>
      <c r="O205" s="47">
        <f t="shared" si="42"/>
        <v>9</v>
      </c>
      <c r="P205" s="47">
        <f t="shared" si="40"/>
        <v>1</v>
      </c>
      <c r="Q205" s="47">
        <f t="shared" si="41"/>
        <v>5</v>
      </c>
      <c r="R205" s="54">
        <v>30</v>
      </c>
      <c r="S205" s="50" t="s">
        <v>168</v>
      </c>
      <c r="T205" s="53" t="s">
        <v>163</v>
      </c>
      <c r="U205" s="51"/>
      <c r="V205" s="51" t="s">
        <v>269</v>
      </c>
    </row>
    <row r="206" spans="1:22" x14ac:dyDescent="0.2">
      <c r="A206" s="79">
        <f t="shared" si="33"/>
        <v>21</v>
      </c>
      <c r="B206" s="47">
        <f t="shared" si="34"/>
        <v>2019</v>
      </c>
      <c r="C206" s="47">
        <f t="shared" si="35"/>
        <v>5</v>
      </c>
      <c r="D206" s="47" t="str">
        <f t="shared" si="36"/>
        <v>May</v>
      </c>
      <c r="E206" s="47">
        <f t="shared" si="37"/>
        <v>24</v>
      </c>
      <c r="F206" s="90">
        <v>43609</v>
      </c>
      <c r="G206" s="75">
        <v>0.54513888888888895</v>
      </c>
      <c r="H206" s="49" t="s">
        <v>15</v>
      </c>
      <c r="I206" s="56" t="str">
        <f t="shared" si="38"/>
        <v>Pacheedah Shores Boat Ramp</v>
      </c>
      <c r="J206" s="56" t="str">
        <f t="shared" si="39"/>
        <v>Gordon Estuary</v>
      </c>
      <c r="K206" s="49">
        <v>1</v>
      </c>
      <c r="L206" s="51" t="s">
        <v>158</v>
      </c>
      <c r="M206" s="53" t="s">
        <v>138</v>
      </c>
      <c r="N206" s="51" t="s">
        <v>153</v>
      </c>
      <c r="O206" s="47">
        <f t="shared" si="42"/>
        <v>9</v>
      </c>
      <c r="P206" s="47">
        <f t="shared" si="40"/>
        <v>1</v>
      </c>
      <c r="Q206" s="47">
        <f t="shared" si="41"/>
        <v>5</v>
      </c>
      <c r="R206" s="54">
        <v>30</v>
      </c>
      <c r="S206" s="50" t="s">
        <v>168</v>
      </c>
      <c r="T206" s="53" t="s">
        <v>163</v>
      </c>
      <c r="U206" s="51"/>
      <c r="V206" s="51" t="s">
        <v>269</v>
      </c>
    </row>
    <row r="207" spans="1:22" x14ac:dyDescent="0.2">
      <c r="A207" s="79">
        <f t="shared" si="33"/>
        <v>21</v>
      </c>
      <c r="B207" s="47">
        <f t="shared" si="34"/>
        <v>2019</v>
      </c>
      <c r="C207" s="47">
        <f t="shared" si="35"/>
        <v>5</v>
      </c>
      <c r="D207" s="47" t="str">
        <f t="shared" si="36"/>
        <v>May</v>
      </c>
      <c r="E207" s="47">
        <f t="shared" si="37"/>
        <v>24</v>
      </c>
      <c r="F207" s="90">
        <v>43609</v>
      </c>
      <c r="G207" s="75">
        <v>0.54513888888888895</v>
      </c>
      <c r="H207" s="49" t="s">
        <v>15</v>
      </c>
      <c r="I207" s="56" t="str">
        <f t="shared" si="38"/>
        <v>Pacheedah Shores Boat Ramp</v>
      </c>
      <c r="J207" s="56" t="str">
        <f t="shared" si="39"/>
        <v>Gordon Estuary</v>
      </c>
      <c r="K207" s="49">
        <v>1</v>
      </c>
      <c r="L207" s="51" t="s">
        <v>185</v>
      </c>
      <c r="M207" s="53" t="s">
        <v>138</v>
      </c>
      <c r="N207" s="51" t="s">
        <v>150</v>
      </c>
      <c r="O207" s="47">
        <f t="shared" si="42"/>
        <v>18</v>
      </c>
      <c r="P207" s="47">
        <f t="shared" si="40"/>
        <v>1</v>
      </c>
      <c r="Q207" s="47">
        <f t="shared" si="41"/>
        <v>4</v>
      </c>
      <c r="R207" s="54">
        <v>37</v>
      </c>
      <c r="S207" s="50" t="s">
        <v>168</v>
      </c>
      <c r="T207" s="53" t="s">
        <v>163</v>
      </c>
      <c r="U207" s="51"/>
      <c r="V207" s="51"/>
    </row>
    <row r="208" spans="1:22" x14ac:dyDescent="0.2">
      <c r="A208" s="79">
        <f t="shared" si="33"/>
        <v>21</v>
      </c>
      <c r="B208" s="47">
        <f t="shared" si="34"/>
        <v>2019</v>
      </c>
      <c r="C208" s="47">
        <f t="shared" si="35"/>
        <v>5</v>
      </c>
      <c r="D208" s="47" t="str">
        <f t="shared" si="36"/>
        <v>May</v>
      </c>
      <c r="E208" s="47">
        <f t="shared" si="37"/>
        <v>24</v>
      </c>
      <c r="F208" s="90">
        <v>43609</v>
      </c>
      <c r="G208" s="75">
        <v>0.54513888888888895</v>
      </c>
      <c r="H208" s="49" t="s">
        <v>15</v>
      </c>
      <c r="I208" s="56" t="str">
        <f t="shared" si="38"/>
        <v>Pacheedah Shores Boat Ramp</v>
      </c>
      <c r="J208" s="56" t="str">
        <f t="shared" si="39"/>
        <v>Gordon Estuary</v>
      </c>
      <c r="K208" s="49">
        <v>1</v>
      </c>
      <c r="L208" s="51" t="s">
        <v>181</v>
      </c>
      <c r="M208" s="53" t="s">
        <v>138</v>
      </c>
      <c r="N208" s="51" t="s">
        <v>150</v>
      </c>
      <c r="O208" s="47">
        <f t="shared" si="42"/>
        <v>15</v>
      </c>
      <c r="P208" s="47">
        <f t="shared" si="40"/>
        <v>1</v>
      </c>
      <c r="Q208" s="47">
        <f t="shared" si="41"/>
        <v>4</v>
      </c>
      <c r="R208" s="54">
        <v>56</v>
      </c>
      <c r="S208" s="50" t="s">
        <v>168</v>
      </c>
      <c r="T208" s="53" t="s">
        <v>163</v>
      </c>
      <c r="U208" s="51"/>
      <c r="V208" s="51"/>
    </row>
    <row r="209" spans="1:22" x14ac:dyDescent="0.2">
      <c r="A209" s="79">
        <f t="shared" si="33"/>
        <v>21</v>
      </c>
      <c r="B209" s="47">
        <f t="shared" si="34"/>
        <v>2019</v>
      </c>
      <c r="C209" s="47">
        <f t="shared" si="35"/>
        <v>5</v>
      </c>
      <c r="D209" s="47" t="str">
        <f t="shared" si="36"/>
        <v>May</v>
      </c>
      <c r="E209" s="47">
        <f t="shared" si="37"/>
        <v>24</v>
      </c>
      <c r="F209" s="90">
        <v>43609</v>
      </c>
      <c r="G209" s="75">
        <v>0.54513888888888895</v>
      </c>
      <c r="H209" s="49" t="s">
        <v>15</v>
      </c>
      <c r="I209" s="56" t="str">
        <f t="shared" si="38"/>
        <v>Pacheedah Shores Boat Ramp</v>
      </c>
      <c r="J209" s="56" t="str">
        <f t="shared" si="39"/>
        <v>Gordon Estuary</v>
      </c>
      <c r="K209" s="49">
        <v>1</v>
      </c>
      <c r="L209" s="51" t="s">
        <v>166</v>
      </c>
      <c r="M209" s="53" t="s">
        <v>138</v>
      </c>
      <c r="N209" s="51" t="s">
        <v>150</v>
      </c>
      <c r="O209" s="47">
        <f t="shared" si="42"/>
        <v>11</v>
      </c>
      <c r="P209" s="47">
        <f t="shared" si="40"/>
        <v>1</v>
      </c>
      <c r="Q209" s="47">
        <f t="shared" si="41"/>
        <v>4</v>
      </c>
      <c r="R209" s="54">
        <v>8</v>
      </c>
      <c r="S209" s="50" t="s">
        <v>168</v>
      </c>
      <c r="T209" s="53" t="s">
        <v>163</v>
      </c>
      <c r="U209" s="51"/>
      <c r="V209" s="51"/>
    </row>
    <row r="210" spans="1:22" x14ac:dyDescent="0.2">
      <c r="A210" s="79">
        <f t="shared" si="33"/>
        <v>21</v>
      </c>
      <c r="B210" s="47">
        <f t="shared" si="34"/>
        <v>2019</v>
      </c>
      <c r="C210" s="47">
        <f t="shared" si="35"/>
        <v>5</v>
      </c>
      <c r="D210" s="47" t="str">
        <f t="shared" si="36"/>
        <v>May</v>
      </c>
      <c r="E210" s="47">
        <f t="shared" si="37"/>
        <v>24</v>
      </c>
      <c r="F210" s="90">
        <v>43609</v>
      </c>
      <c r="G210" s="75">
        <v>0.54513888888888895</v>
      </c>
      <c r="H210" s="49" t="s">
        <v>15</v>
      </c>
      <c r="I210" s="56" t="str">
        <f t="shared" si="38"/>
        <v>Pacheedah Shores Boat Ramp</v>
      </c>
      <c r="J210" s="56" t="str">
        <f t="shared" si="39"/>
        <v>Gordon Estuary</v>
      </c>
      <c r="K210" s="49">
        <v>1</v>
      </c>
      <c r="L210" s="51" t="s">
        <v>173</v>
      </c>
      <c r="M210" s="53" t="s">
        <v>138</v>
      </c>
      <c r="N210" s="51" t="s">
        <v>150</v>
      </c>
      <c r="O210" s="47">
        <f t="shared" si="42"/>
        <v>13</v>
      </c>
      <c r="P210" s="47">
        <f t="shared" si="40"/>
        <v>1</v>
      </c>
      <c r="Q210" s="47">
        <f t="shared" si="41"/>
        <v>4</v>
      </c>
      <c r="R210" s="54">
        <v>7</v>
      </c>
      <c r="S210" s="50" t="s">
        <v>168</v>
      </c>
      <c r="T210" s="53" t="s">
        <v>163</v>
      </c>
      <c r="U210" s="51"/>
      <c r="V210" s="51"/>
    </row>
    <row r="211" spans="1:22" x14ac:dyDescent="0.2">
      <c r="A211" s="79">
        <f t="shared" si="33"/>
        <v>21</v>
      </c>
      <c r="B211" s="47">
        <f t="shared" si="34"/>
        <v>2019</v>
      </c>
      <c r="C211" s="47">
        <f t="shared" si="35"/>
        <v>5</v>
      </c>
      <c r="D211" s="47" t="str">
        <f t="shared" si="36"/>
        <v>May</v>
      </c>
      <c r="E211" s="47">
        <f t="shared" si="37"/>
        <v>24</v>
      </c>
      <c r="F211" s="90">
        <v>43609</v>
      </c>
      <c r="G211" s="75">
        <v>0.58680555555555558</v>
      </c>
      <c r="H211" s="49" t="s">
        <v>25</v>
      </c>
      <c r="I211" s="56" t="str">
        <f t="shared" si="38"/>
        <v>Q01, left bank Gordon up from confluence</v>
      </c>
      <c r="J211" s="56" t="str">
        <f t="shared" si="39"/>
        <v>Gordon Estuary</v>
      </c>
      <c r="K211" s="49">
        <v>1</v>
      </c>
      <c r="L211" s="51" t="s">
        <v>146</v>
      </c>
      <c r="M211" s="53" t="s">
        <v>138</v>
      </c>
      <c r="N211" s="51" t="s">
        <v>148</v>
      </c>
      <c r="O211" s="47">
        <f t="shared" si="42"/>
        <v>3</v>
      </c>
      <c r="P211" s="47">
        <f t="shared" si="40"/>
        <v>1</v>
      </c>
      <c r="Q211" s="47">
        <f t="shared" si="41"/>
        <v>3</v>
      </c>
      <c r="R211" s="54">
        <v>1</v>
      </c>
      <c r="S211" s="50" t="s">
        <v>168</v>
      </c>
      <c r="T211" s="53" t="s">
        <v>163</v>
      </c>
      <c r="U211" s="51"/>
      <c r="V211" s="51"/>
    </row>
    <row r="212" spans="1:22" x14ac:dyDescent="0.2">
      <c r="A212" s="79">
        <f t="shared" si="33"/>
        <v>21</v>
      </c>
      <c r="B212" s="47">
        <f t="shared" si="34"/>
        <v>2019</v>
      </c>
      <c r="C212" s="47">
        <f t="shared" si="35"/>
        <v>5</v>
      </c>
      <c r="D212" s="47" t="str">
        <f t="shared" si="36"/>
        <v>May</v>
      </c>
      <c r="E212" s="47">
        <f t="shared" si="37"/>
        <v>24</v>
      </c>
      <c r="F212" s="90">
        <v>43609</v>
      </c>
      <c r="G212" s="75">
        <v>0.58680555555555558</v>
      </c>
      <c r="H212" s="49" t="s">
        <v>25</v>
      </c>
      <c r="I212" s="56" t="str">
        <f t="shared" si="38"/>
        <v>Q01, left bank Gordon up from confluence</v>
      </c>
      <c r="J212" s="56" t="str">
        <f t="shared" si="39"/>
        <v>Gordon Estuary</v>
      </c>
      <c r="K212" s="49">
        <v>1</v>
      </c>
      <c r="L212" s="51" t="s">
        <v>146</v>
      </c>
      <c r="M212" s="53" t="s">
        <v>138</v>
      </c>
      <c r="N212" s="51" t="s">
        <v>144</v>
      </c>
      <c r="O212" s="47">
        <f t="shared" si="42"/>
        <v>3</v>
      </c>
      <c r="P212" s="47">
        <f t="shared" si="40"/>
        <v>1</v>
      </c>
      <c r="Q212" s="47">
        <f t="shared" si="41"/>
        <v>2</v>
      </c>
      <c r="R212" s="54">
        <v>44</v>
      </c>
      <c r="S212" s="50" t="s">
        <v>168</v>
      </c>
      <c r="T212" s="53" t="s">
        <v>163</v>
      </c>
      <c r="U212" s="51"/>
      <c r="V212" s="51"/>
    </row>
    <row r="213" spans="1:22" x14ac:dyDescent="0.2">
      <c r="A213" s="79">
        <f t="shared" si="33"/>
        <v>21</v>
      </c>
      <c r="B213" s="47">
        <f t="shared" si="34"/>
        <v>2019</v>
      </c>
      <c r="C213" s="47">
        <f t="shared" si="35"/>
        <v>5</v>
      </c>
      <c r="D213" s="47" t="str">
        <f t="shared" si="36"/>
        <v>May</v>
      </c>
      <c r="E213" s="47">
        <f t="shared" si="37"/>
        <v>24</v>
      </c>
      <c r="F213" s="90">
        <v>43609</v>
      </c>
      <c r="G213" s="75">
        <v>0.58680555555555558</v>
      </c>
      <c r="H213" s="49" t="s">
        <v>25</v>
      </c>
      <c r="I213" s="56" t="str">
        <f t="shared" si="38"/>
        <v>Q01, left bank Gordon up from confluence</v>
      </c>
      <c r="J213" s="56" t="str">
        <f t="shared" si="39"/>
        <v>Gordon Estuary</v>
      </c>
      <c r="K213" s="49">
        <v>1</v>
      </c>
      <c r="L213" s="51" t="s">
        <v>142</v>
      </c>
      <c r="M213" s="53" t="s">
        <v>138</v>
      </c>
      <c r="N213" s="51" t="s">
        <v>144</v>
      </c>
      <c r="O213" s="47">
        <f t="shared" si="42"/>
        <v>2</v>
      </c>
      <c r="P213" s="47">
        <f t="shared" si="40"/>
        <v>1</v>
      </c>
      <c r="Q213" s="47">
        <f t="shared" si="41"/>
        <v>2</v>
      </c>
      <c r="R213" s="54">
        <v>6</v>
      </c>
      <c r="S213" s="50" t="s">
        <v>168</v>
      </c>
      <c r="T213" s="53" t="s">
        <v>163</v>
      </c>
      <c r="U213" s="51"/>
      <c r="V213" s="51"/>
    </row>
    <row r="214" spans="1:22" x14ac:dyDescent="0.2">
      <c r="A214" s="79">
        <f t="shared" si="33"/>
        <v>21</v>
      </c>
      <c r="B214" s="47">
        <f t="shared" si="34"/>
        <v>2019</v>
      </c>
      <c r="C214" s="47">
        <f t="shared" si="35"/>
        <v>5</v>
      </c>
      <c r="D214" s="47" t="str">
        <f t="shared" si="36"/>
        <v>May</v>
      </c>
      <c r="E214" s="47">
        <f t="shared" si="37"/>
        <v>24</v>
      </c>
      <c r="F214" s="90">
        <v>43609</v>
      </c>
      <c r="G214" s="75">
        <v>0.58680555555555558</v>
      </c>
      <c r="H214" s="49" t="s">
        <v>25</v>
      </c>
      <c r="I214" s="56" t="str">
        <f t="shared" si="38"/>
        <v>Q01, left bank Gordon up from confluence</v>
      </c>
      <c r="J214" s="56" t="str">
        <f t="shared" si="39"/>
        <v>Gordon Estuary</v>
      </c>
      <c r="K214" s="49">
        <v>1</v>
      </c>
      <c r="L214" s="51" t="s">
        <v>157</v>
      </c>
      <c r="M214" s="53" t="s">
        <v>138</v>
      </c>
      <c r="N214" s="51" t="s">
        <v>153</v>
      </c>
      <c r="O214" s="47">
        <f t="shared" si="42"/>
        <v>8</v>
      </c>
      <c r="P214" s="47">
        <f t="shared" si="40"/>
        <v>1</v>
      </c>
      <c r="Q214" s="47">
        <f t="shared" si="41"/>
        <v>5</v>
      </c>
      <c r="R214" s="54">
        <v>10</v>
      </c>
      <c r="S214" s="50" t="s">
        <v>168</v>
      </c>
      <c r="T214" s="53" t="s">
        <v>163</v>
      </c>
      <c r="U214" s="51"/>
      <c r="V214" s="51"/>
    </row>
    <row r="215" spans="1:22" x14ac:dyDescent="0.2">
      <c r="A215" s="79">
        <f t="shared" si="33"/>
        <v>21</v>
      </c>
      <c r="B215" s="47">
        <f t="shared" si="34"/>
        <v>2019</v>
      </c>
      <c r="C215" s="47">
        <f t="shared" si="35"/>
        <v>5</v>
      </c>
      <c r="D215" s="47" t="str">
        <f t="shared" si="36"/>
        <v>May</v>
      </c>
      <c r="E215" s="47">
        <f t="shared" si="37"/>
        <v>24</v>
      </c>
      <c r="F215" s="90">
        <v>43609</v>
      </c>
      <c r="G215" s="75">
        <v>0.58680555555555558</v>
      </c>
      <c r="H215" s="49" t="s">
        <v>25</v>
      </c>
      <c r="I215" s="56" t="str">
        <f t="shared" si="38"/>
        <v>Q01, left bank Gordon up from confluence</v>
      </c>
      <c r="J215" s="56" t="str">
        <f t="shared" si="39"/>
        <v>Gordon Estuary</v>
      </c>
      <c r="K215" s="49">
        <v>1</v>
      </c>
      <c r="L215" s="51" t="s">
        <v>158</v>
      </c>
      <c r="M215" s="53" t="s">
        <v>138</v>
      </c>
      <c r="N215" s="51" t="s">
        <v>153</v>
      </c>
      <c r="O215" s="47">
        <f t="shared" si="42"/>
        <v>9</v>
      </c>
      <c r="P215" s="47">
        <f t="shared" si="40"/>
        <v>1</v>
      </c>
      <c r="Q215" s="47">
        <f t="shared" si="41"/>
        <v>5</v>
      </c>
      <c r="R215" s="54">
        <v>22</v>
      </c>
      <c r="S215" s="50" t="s">
        <v>168</v>
      </c>
      <c r="T215" s="53" t="s">
        <v>163</v>
      </c>
      <c r="U215" s="51"/>
      <c r="V215" s="51"/>
    </row>
    <row r="216" spans="1:22" x14ac:dyDescent="0.2">
      <c r="A216" s="79">
        <f t="shared" si="33"/>
        <v>21</v>
      </c>
      <c r="B216" s="47">
        <f t="shared" si="34"/>
        <v>2019</v>
      </c>
      <c r="C216" s="47">
        <f t="shared" si="35"/>
        <v>5</v>
      </c>
      <c r="D216" s="47" t="str">
        <f t="shared" si="36"/>
        <v>May</v>
      </c>
      <c r="E216" s="47">
        <f t="shared" si="37"/>
        <v>24</v>
      </c>
      <c r="F216" s="90">
        <v>43609</v>
      </c>
      <c r="G216" s="75">
        <v>0.58680555555555558</v>
      </c>
      <c r="H216" s="49" t="s">
        <v>25</v>
      </c>
      <c r="I216" s="56" t="str">
        <f t="shared" si="38"/>
        <v>Q01, left bank Gordon up from confluence</v>
      </c>
      <c r="J216" s="56" t="str">
        <f t="shared" si="39"/>
        <v>Gordon Estuary</v>
      </c>
      <c r="K216" s="49">
        <v>1</v>
      </c>
      <c r="L216" s="51" t="s">
        <v>185</v>
      </c>
      <c r="M216" s="53" t="s">
        <v>138</v>
      </c>
      <c r="N216" s="51" t="s">
        <v>150</v>
      </c>
      <c r="O216" s="47">
        <f t="shared" si="42"/>
        <v>18</v>
      </c>
      <c r="P216" s="47">
        <f t="shared" si="40"/>
        <v>1</v>
      </c>
      <c r="Q216" s="47">
        <f t="shared" si="41"/>
        <v>4</v>
      </c>
      <c r="R216" s="54">
        <v>3</v>
      </c>
      <c r="S216" s="50" t="s">
        <v>168</v>
      </c>
      <c r="T216" s="53" t="s">
        <v>163</v>
      </c>
      <c r="U216" s="51"/>
      <c r="V216" s="51" t="s">
        <v>270</v>
      </c>
    </row>
    <row r="217" spans="1:22" x14ac:dyDescent="0.2">
      <c r="A217" s="79">
        <f t="shared" si="33"/>
        <v>21</v>
      </c>
      <c r="B217" s="47">
        <f t="shared" si="34"/>
        <v>2019</v>
      </c>
      <c r="C217" s="47">
        <f t="shared" si="35"/>
        <v>5</v>
      </c>
      <c r="D217" s="47" t="str">
        <f t="shared" si="36"/>
        <v>May</v>
      </c>
      <c r="E217" s="47">
        <f t="shared" si="37"/>
        <v>24</v>
      </c>
      <c r="F217" s="90">
        <v>43609</v>
      </c>
      <c r="G217" s="75">
        <v>0.58680555555555558</v>
      </c>
      <c r="H217" s="49" t="s">
        <v>25</v>
      </c>
      <c r="I217" s="56" t="str">
        <f t="shared" si="38"/>
        <v>Q01, left bank Gordon up from confluence</v>
      </c>
      <c r="J217" s="56" t="str">
        <f t="shared" si="39"/>
        <v>Gordon Estuary</v>
      </c>
      <c r="K217" s="49">
        <v>1</v>
      </c>
      <c r="L217" s="51" t="s">
        <v>181</v>
      </c>
      <c r="M217" s="53" t="s">
        <v>138</v>
      </c>
      <c r="N217" s="51" t="s">
        <v>150</v>
      </c>
      <c r="O217" s="47">
        <f t="shared" si="42"/>
        <v>15</v>
      </c>
      <c r="P217" s="47">
        <f t="shared" si="40"/>
        <v>1</v>
      </c>
      <c r="Q217" s="47">
        <f t="shared" si="41"/>
        <v>4</v>
      </c>
      <c r="R217" s="54">
        <v>22</v>
      </c>
      <c r="S217" s="50" t="s">
        <v>168</v>
      </c>
      <c r="T217" s="53" t="s">
        <v>163</v>
      </c>
      <c r="U217" s="51"/>
      <c r="V217" s="51"/>
    </row>
    <row r="218" spans="1:22" x14ac:dyDescent="0.2">
      <c r="A218" s="79">
        <f t="shared" si="33"/>
        <v>21</v>
      </c>
      <c r="B218" s="47">
        <f t="shared" si="34"/>
        <v>2019</v>
      </c>
      <c r="C218" s="47">
        <f t="shared" si="35"/>
        <v>5</v>
      </c>
      <c r="D218" s="47" t="str">
        <f t="shared" si="36"/>
        <v>May</v>
      </c>
      <c r="E218" s="47">
        <f t="shared" si="37"/>
        <v>24</v>
      </c>
      <c r="F218" s="90">
        <v>43609</v>
      </c>
      <c r="G218" s="75">
        <v>0.58680555555555558</v>
      </c>
      <c r="H218" s="49" t="s">
        <v>25</v>
      </c>
      <c r="I218" s="56" t="str">
        <f t="shared" si="38"/>
        <v>Q01, left bank Gordon up from confluence</v>
      </c>
      <c r="J218" s="56" t="str">
        <f t="shared" si="39"/>
        <v>Gordon Estuary</v>
      </c>
      <c r="K218" s="49">
        <v>1</v>
      </c>
      <c r="L218" s="51" t="s">
        <v>173</v>
      </c>
      <c r="M218" s="53" t="s">
        <v>138</v>
      </c>
      <c r="N218" s="51" t="s">
        <v>150</v>
      </c>
      <c r="O218" s="47">
        <f t="shared" si="42"/>
        <v>13</v>
      </c>
      <c r="P218" s="47">
        <f t="shared" si="40"/>
        <v>1</v>
      </c>
      <c r="Q218" s="47">
        <f t="shared" si="41"/>
        <v>4</v>
      </c>
      <c r="R218" s="54">
        <v>119</v>
      </c>
      <c r="S218" s="50" t="s">
        <v>168</v>
      </c>
      <c r="T218" s="53" t="s">
        <v>163</v>
      </c>
      <c r="U218" s="51"/>
      <c r="V218" s="51"/>
    </row>
    <row r="219" spans="1:22" x14ac:dyDescent="0.2">
      <c r="A219" s="79">
        <f t="shared" si="33"/>
        <v>21</v>
      </c>
      <c r="B219" s="47">
        <f t="shared" si="34"/>
        <v>2019</v>
      </c>
      <c r="C219" s="47">
        <f t="shared" si="35"/>
        <v>5</v>
      </c>
      <c r="D219" s="47" t="str">
        <f t="shared" si="36"/>
        <v>May</v>
      </c>
      <c r="E219" s="47">
        <f t="shared" si="37"/>
        <v>24</v>
      </c>
      <c r="F219" s="90">
        <v>43609</v>
      </c>
      <c r="G219" s="75">
        <v>0.62847222222222221</v>
      </c>
      <c r="H219" s="49" t="s">
        <v>12</v>
      </c>
      <c r="I219" s="56" t="str">
        <f t="shared" si="38"/>
        <v>Opposite Port Renfrew Marina</v>
      </c>
      <c r="J219" s="56" t="str">
        <f t="shared" si="39"/>
        <v>Gordon Estuary</v>
      </c>
      <c r="K219" s="49">
        <v>1</v>
      </c>
      <c r="L219" s="51" t="s">
        <v>146</v>
      </c>
      <c r="M219" s="53" t="s">
        <v>138</v>
      </c>
      <c r="N219" s="51" t="s">
        <v>144</v>
      </c>
      <c r="O219" s="47">
        <f t="shared" si="42"/>
        <v>3</v>
      </c>
      <c r="P219" s="47">
        <f t="shared" si="40"/>
        <v>1</v>
      </c>
      <c r="Q219" s="47">
        <f t="shared" si="41"/>
        <v>2</v>
      </c>
      <c r="R219" s="54">
        <v>3</v>
      </c>
      <c r="S219" s="50" t="s">
        <v>168</v>
      </c>
      <c r="T219" s="53" t="s">
        <v>163</v>
      </c>
      <c r="U219" s="51"/>
      <c r="V219" s="51"/>
    </row>
    <row r="220" spans="1:22" x14ac:dyDescent="0.2">
      <c r="A220" s="79">
        <f t="shared" si="33"/>
        <v>21</v>
      </c>
      <c r="B220" s="47">
        <f t="shared" si="34"/>
        <v>2019</v>
      </c>
      <c r="C220" s="47">
        <f t="shared" si="35"/>
        <v>5</v>
      </c>
      <c r="D220" s="47" t="str">
        <f t="shared" si="36"/>
        <v>May</v>
      </c>
      <c r="E220" s="47">
        <f t="shared" si="37"/>
        <v>24</v>
      </c>
      <c r="F220" s="90">
        <v>43609</v>
      </c>
      <c r="G220" s="75">
        <v>0.62847222222222221</v>
      </c>
      <c r="H220" s="49" t="s">
        <v>12</v>
      </c>
      <c r="I220" s="56" t="str">
        <f t="shared" si="38"/>
        <v>Opposite Port Renfrew Marina</v>
      </c>
      <c r="J220" s="56" t="str">
        <f t="shared" si="39"/>
        <v>Gordon Estuary</v>
      </c>
      <c r="K220" s="49">
        <v>1</v>
      </c>
      <c r="L220" s="51" t="s">
        <v>157</v>
      </c>
      <c r="M220" s="53" t="s">
        <v>138</v>
      </c>
      <c r="N220" s="51" t="s">
        <v>153</v>
      </c>
      <c r="O220" s="47">
        <f t="shared" si="42"/>
        <v>8</v>
      </c>
      <c r="P220" s="47">
        <f t="shared" si="40"/>
        <v>1</v>
      </c>
      <c r="Q220" s="47">
        <f t="shared" si="41"/>
        <v>5</v>
      </c>
      <c r="R220" s="54">
        <v>2</v>
      </c>
      <c r="S220" s="50" t="s">
        <v>168</v>
      </c>
      <c r="T220" s="53" t="s">
        <v>163</v>
      </c>
      <c r="U220" s="51"/>
      <c r="V220" s="51"/>
    </row>
    <row r="221" spans="1:22" x14ac:dyDescent="0.2">
      <c r="A221" s="79">
        <f t="shared" si="33"/>
        <v>21</v>
      </c>
      <c r="B221" s="47">
        <f t="shared" si="34"/>
        <v>2019</v>
      </c>
      <c r="C221" s="47">
        <f t="shared" si="35"/>
        <v>5</v>
      </c>
      <c r="D221" s="47" t="str">
        <f t="shared" si="36"/>
        <v>May</v>
      </c>
      <c r="E221" s="47">
        <f t="shared" si="37"/>
        <v>24</v>
      </c>
      <c r="F221" s="90">
        <v>43609</v>
      </c>
      <c r="G221" s="75">
        <v>0.62847222222222221</v>
      </c>
      <c r="H221" s="49" t="s">
        <v>12</v>
      </c>
      <c r="I221" s="56" t="str">
        <f t="shared" si="38"/>
        <v>Opposite Port Renfrew Marina</v>
      </c>
      <c r="J221" s="56" t="str">
        <f t="shared" si="39"/>
        <v>Gordon Estuary</v>
      </c>
      <c r="K221" s="49">
        <v>1</v>
      </c>
      <c r="L221" s="51" t="s">
        <v>181</v>
      </c>
      <c r="M221" s="53" t="s">
        <v>138</v>
      </c>
      <c r="N221" s="51" t="s">
        <v>150</v>
      </c>
      <c r="O221" s="47">
        <f t="shared" si="42"/>
        <v>15</v>
      </c>
      <c r="P221" s="47">
        <f t="shared" si="40"/>
        <v>1</v>
      </c>
      <c r="Q221" s="47">
        <f t="shared" si="41"/>
        <v>4</v>
      </c>
      <c r="R221" s="54">
        <v>2</v>
      </c>
      <c r="S221" s="50" t="s">
        <v>168</v>
      </c>
      <c r="T221" s="53"/>
      <c r="U221" s="51"/>
      <c r="V221" s="51"/>
    </row>
    <row r="222" spans="1:22" x14ac:dyDescent="0.2">
      <c r="A222" s="79">
        <f t="shared" si="33"/>
        <v>21</v>
      </c>
      <c r="B222" s="47">
        <f t="shared" si="34"/>
        <v>2019</v>
      </c>
      <c r="C222" s="47">
        <f t="shared" si="35"/>
        <v>5</v>
      </c>
      <c r="D222" s="47" t="str">
        <f t="shared" si="36"/>
        <v>May</v>
      </c>
      <c r="E222" s="47">
        <f t="shared" si="37"/>
        <v>24</v>
      </c>
      <c r="F222" s="90">
        <v>43609</v>
      </c>
      <c r="G222" s="75">
        <v>0.62847222222222221</v>
      </c>
      <c r="H222" s="49" t="s">
        <v>12</v>
      </c>
      <c r="I222" s="56" t="str">
        <f t="shared" si="38"/>
        <v>Opposite Port Renfrew Marina</v>
      </c>
      <c r="J222" s="56" t="str">
        <f t="shared" si="39"/>
        <v>Gordon Estuary</v>
      </c>
      <c r="K222" s="49">
        <v>1</v>
      </c>
      <c r="L222" s="51" t="s">
        <v>166</v>
      </c>
      <c r="M222" s="53" t="s">
        <v>138</v>
      </c>
      <c r="N222" s="51" t="s">
        <v>150</v>
      </c>
      <c r="O222" s="47">
        <f t="shared" si="42"/>
        <v>11</v>
      </c>
      <c r="P222" s="47">
        <f t="shared" si="40"/>
        <v>1</v>
      </c>
      <c r="Q222" s="47">
        <f t="shared" si="41"/>
        <v>4</v>
      </c>
      <c r="R222" s="54">
        <v>6</v>
      </c>
      <c r="S222" s="50" t="s">
        <v>168</v>
      </c>
      <c r="T222" s="53" t="s">
        <v>163</v>
      </c>
      <c r="U222" s="51"/>
      <c r="V222" s="51" t="s">
        <v>271</v>
      </c>
    </row>
    <row r="223" spans="1:22" x14ac:dyDescent="0.2">
      <c r="A223" s="79">
        <f t="shared" si="33"/>
        <v>21</v>
      </c>
      <c r="B223" s="47">
        <f t="shared" si="34"/>
        <v>2019</v>
      </c>
      <c r="C223" s="47">
        <f t="shared" si="35"/>
        <v>5</v>
      </c>
      <c r="D223" s="47" t="str">
        <f t="shared" si="36"/>
        <v>May</v>
      </c>
      <c r="E223" s="47">
        <f t="shared" si="37"/>
        <v>24</v>
      </c>
      <c r="F223" s="90">
        <v>43609</v>
      </c>
      <c r="G223" s="75">
        <v>0.62847222222222221</v>
      </c>
      <c r="H223" s="49" t="s">
        <v>12</v>
      </c>
      <c r="I223" s="56" t="str">
        <f t="shared" si="38"/>
        <v>Opposite Port Renfrew Marina</v>
      </c>
      <c r="J223" s="56" t="str">
        <f t="shared" si="39"/>
        <v>Gordon Estuary</v>
      </c>
      <c r="K223" s="49">
        <v>1</v>
      </c>
      <c r="L223" s="51" t="s">
        <v>191</v>
      </c>
      <c r="M223" s="53" t="s">
        <v>138</v>
      </c>
      <c r="N223" s="51" t="s">
        <v>150</v>
      </c>
      <c r="O223" s="47">
        <f t="shared" si="42"/>
        <v>20</v>
      </c>
      <c r="P223" s="47">
        <f t="shared" si="40"/>
        <v>1</v>
      </c>
      <c r="Q223" s="47">
        <f t="shared" si="41"/>
        <v>4</v>
      </c>
      <c r="R223" s="54">
        <v>1</v>
      </c>
      <c r="S223" s="50" t="s">
        <v>168</v>
      </c>
      <c r="T223" s="53" t="s">
        <v>163</v>
      </c>
      <c r="U223" s="51"/>
      <c r="V223" s="51"/>
    </row>
    <row r="224" spans="1:22" x14ac:dyDescent="0.2">
      <c r="A224" s="79">
        <f t="shared" si="33"/>
        <v>22</v>
      </c>
      <c r="B224" s="47">
        <f t="shared" si="34"/>
        <v>2019</v>
      </c>
      <c r="C224" s="47">
        <f t="shared" si="35"/>
        <v>5</v>
      </c>
      <c r="D224" s="47" t="str">
        <f t="shared" si="36"/>
        <v>May</v>
      </c>
      <c r="E224" s="47">
        <f t="shared" si="37"/>
        <v>27</v>
      </c>
      <c r="F224" s="90">
        <v>43612</v>
      </c>
      <c r="G224" s="75">
        <v>0.41805555555555557</v>
      </c>
      <c r="H224" s="49" t="s">
        <v>44</v>
      </c>
      <c r="I224" s="56" t="str">
        <f t="shared" si="38"/>
        <v>Q Helen, top of Island Road</v>
      </c>
      <c r="J224" s="56" t="str">
        <f t="shared" si="39"/>
        <v>San Juan Estuary</v>
      </c>
      <c r="K224" s="49">
        <v>1</v>
      </c>
      <c r="L224" s="51" t="s">
        <v>152</v>
      </c>
      <c r="M224" s="53" t="s">
        <v>138</v>
      </c>
      <c r="N224" s="51" t="s">
        <v>144</v>
      </c>
      <c r="O224" s="47">
        <f t="shared" si="42"/>
        <v>5</v>
      </c>
      <c r="P224" s="47">
        <f t="shared" si="40"/>
        <v>1</v>
      </c>
      <c r="Q224" s="47">
        <f t="shared" si="41"/>
        <v>2</v>
      </c>
      <c r="R224" s="54">
        <v>1</v>
      </c>
      <c r="S224" s="50" t="s">
        <v>168</v>
      </c>
      <c r="T224" s="53" t="s">
        <v>163</v>
      </c>
      <c r="U224" s="51"/>
      <c r="V224" s="51"/>
    </row>
    <row r="225" spans="1:22" x14ac:dyDescent="0.2">
      <c r="A225" s="79">
        <f t="shared" si="33"/>
        <v>22</v>
      </c>
      <c r="B225" s="47">
        <f t="shared" si="34"/>
        <v>2019</v>
      </c>
      <c r="C225" s="47">
        <f t="shared" si="35"/>
        <v>5</v>
      </c>
      <c r="D225" s="47" t="str">
        <f t="shared" si="36"/>
        <v>May</v>
      </c>
      <c r="E225" s="47">
        <f t="shared" si="37"/>
        <v>27</v>
      </c>
      <c r="F225" s="90">
        <v>43612</v>
      </c>
      <c r="G225" s="75">
        <v>0.41805555555555557</v>
      </c>
      <c r="H225" s="49" t="s">
        <v>44</v>
      </c>
      <c r="I225" s="56" t="str">
        <f t="shared" si="38"/>
        <v>Q Helen, top of Island Road</v>
      </c>
      <c r="J225" s="56" t="str">
        <f t="shared" si="39"/>
        <v>San Juan Estuary</v>
      </c>
      <c r="K225" s="49">
        <v>1</v>
      </c>
      <c r="L225" s="51" t="s">
        <v>146</v>
      </c>
      <c r="M225" s="53" t="s">
        <v>138</v>
      </c>
      <c r="N225" s="51" t="s">
        <v>144</v>
      </c>
      <c r="O225" s="47">
        <f t="shared" si="42"/>
        <v>3</v>
      </c>
      <c r="P225" s="47">
        <f t="shared" si="40"/>
        <v>1</v>
      </c>
      <c r="Q225" s="47">
        <f t="shared" si="41"/>
        <v>2</v>
      </c>
      <c r="R225" s="54">
        <v>46</v>
      </c>
      <c r="S225" s="50" t="s">
        <v>168</v>
      </c>
      <c r="T225" s="53" t="s">
        <v>163</v>
      </c>
      <c r="U225" s="51"/>
      <c r="V225" s="51"/>
    </row>
    <row r="226" spans="1:22" x14ac:dyDescent="0.2">
      <c r="A226" s="79">
        <f t="shared" si="33"/>
        <v>22</v>
      </c>
      <c r="B226" s="47">
        <f t="shared" si="34"/>
        <v>2019</v>
      </c>
      <c r="C226" s="47">
        <f t="shared" si="35"/>
        <v>5</v>
      </c>
      <c r="D226" s="47" t="str">
        <f t="shared" si="36"/>
        <v>May</v>
      </c>
      <c r="E226" s="47">
        <f t="shared" si="37"/>
        <v>27</v>
      </c>
      <c r="F226" s="90">
        <v>43612</v>
      </c>
      <c r="G226" s="75">
        <v>0.41805555555555557</v>
      </c>
      <c r="H226" s="49" t="s">
        <v>44</v>
      </c>
      <c r="I226" s="56" t="str">
        <f t="shared" si="38"/>
        <v>Q Helen, top of Island Road</v>
      </c>
      <c r="J226" s="56" t="str">
        <f t="shared" si="39"/>
        <v>San Juan Estuary</v>
      </c>
      <c r="K226" s="49">
        <v>1</v>
      </c>
      <c r="L226" s="51" t="s">
        <v>142</v>
      </c>
      <c r="M226" s="53" t="s">
        <v>138</v>
      </c>
      <c r="N226" s="51" t="s">
        <v>144</v>
      </c>
      <c r="O226" s="47">
        <f t="shared" si="42"/>
        <v>2</v>
      </c>
      <c r="P226" s="47">
        <f t="shared" si="40"/>
        <v>1</v>
      </c>
      <c r="Q226" s="47">
        <f t="shared" si="41"/>
        <v>2</v>
      </c>
      <c r="R226" s="54">
        <v>1</v>
      </c>
      <c r="S226" s="50" t="s">
        <v>168</v>
      </c>
      <c r="T226" s="53" t="s">
        <v>163</v>
      </c>
      <c r="U226" s="51"/>
      <c r="V226" s="51"/>
    </row>
    <row r="227" spans="1:22" x14ac:dyDescent="0.2">
      <c r="A227" s="79">
        <f t="shared" si="33"/>
        <v>22</v>
      </c>
      <c r="B227" s="47">
        <f t="shared" si="34"/>
        <v>2019</v>
      </c>
      <c r="C227" s="47">
        <f t="shared" si="35"/>
        <v>5</v>
      </c>
      <c r="D227" s="47" t="str">
        <f t="shared" si="36"/>
        <v>May</v>
      </c>
      <c r="E227" s="47">
        <f t="shared" si="37"/>
        <v>27</v>
      </c>
      <c r="F227" s="90">
        <v>43612</v>
      </c>
      <c r="G227" s="75">
        <v>0.41805555555555557</v>
      </c>
      <c r="H227" s="49" t="s">
        <v>44</v>
      </c>
      <c r="I227" s="56" t="str">
        <f t="shared" si="38"/>
        <v>Q Helen, top of Island Road</v>
      </c>
      <c r="J227" s="56" t="str">
        <f t="shared" si="39"/>
        <v>San Juan Estuary</v>
      </c>
      <c r="K227" s="49">
        <v>1</v>
      </c>
      <c r="L227" s="51" t="s">
        <v>157</v>
      </c>
      <c r="M227" s="53" t="s">
        <v>138</v>
      </c>
      <c r="N227" s="51" t="s">
        <v>153</v>
      </c>
      <c r="O227" s="47">
        <f t="shared" si="42"/>
        <v>8</v>
      </c>
      <c r="P227" s="47">
        <f t="shared" si="40"/>
        <v>1</v>
      </c>
      <c r="Q227" s="47">
        <f t="shared" si="41"/>
        <v>5</v>
      </c>
      <c r="R227" s="54">
        <v>41</v>
      </c>
      <c r="S227" s="50" t="s">
        <v>168</v>
      </c>
      <c r="T227" s="53" t="s">
        <v>163</v>
      </c>
      <c r="U227" s="51"/>
      <c r="V227" s="51"/>
    </row>
    <row r="228" spans="1:22" x14ac:dyDescent="0.2">
      <c r="A228" s="79">
        <f t="shared" si="33"/>
        <v>22</v>
      </c>
      <c r="B228" s="47">
        <f t="shared" si="34"/>
        <v>2019</v>
      </c>
      <c r="C228" s="47">
        <f t="shared" si="35"/>
        <v>5</v>
      </c>
      <c r="D228" s="47" t="str">
        <f t="shared" si="36"/>
        <v>May</v>
      </c>
      <c r="E228" s="47">
        <f t="shared" si="37"/>
        <v>27</v>
      </c>
      <c r="F228" s="90">
        <v>43612</v>
      </c>
      <c r="G228" s="75">
        <v>0.44930555555555557</v>
      </c>
      <c r="H228" s="49" t="s">
        <v>40</v>
      </c>
      <c r="I228" s="56" t="str">
        <f t="shared" si="38"/>
        <v>Central Arm SJ at Island Rd Bridge</v>
      </c>
      <c r="J228" s="56" t="str">
        <f t="shared" si="39"/>
        <v>San Juan Estuary</v>
      </c>
      <c r="K228" s="49">
        <v>1</v>
      </c>
      <c r="L228" s="51" t="s">
        <v>146</v>
      </c>
      <c r="M228" s="53" t="s">
        <v>138</v>
      </c>
      <c r="N228" s="51" t="s">
        <v>148</v>
      </c>
      <c r="O228" s="47">
        <f t="shared" si="42"/>
        <v>3</v>
      </c>
      <c r="P228" s="47">
        <f t="shared" si="40"/>
        <v>1</v>
      </c>
      <c r="Q228" s="47">
        <f t="shared" si="41"/>
        <v>3</v>
      </c>
      <c r="R228" s="54">
        <v>6</v>
      </c>
      <c r="S228" s="50" t="s">
        <v>168</v>
      </c>
      <c r="T228" s="53" t="s">
        <v>163</v>
      </c>
      <c r="U228" s="51"/>
      <c r="V228" s="51"/>
    </row>
    <row r="229" spans="1:22" x14ac:dyDescent="0.2">
      <c r="A229" s="79">
        <f t="shared" si="33"/>
        <v>22</v>
      </c>
      <c r="B229" s="47">
        <f t="shared" si="34"/>
        <v>2019</v>
      </c>
      <c r="C229" s="47">
        <f t="shared" si="35"/>
        <v>5</v>
      </c>
      <c r="D229" s="47" t="str">
        <f t="shared" si="36"/>
        <v>May</v>
      </c>
      <c r="E229" s="47">
        <f t="shared" si="37"/>
        <v>27</v>
      </c>
      <c r="F229" s="90">
        <v>43612</v>
      </c>
      <c r="G229" s="75">
        <v>0.44930555555555557</v>
      </c>
      <c r="H229" s="49" t="s">
        <v>40</v>
      </c>
      <c r="I229" s="56" t="str">
        <f t="shared" si="38"/>
        <v>Central Arm SJ at Island Rd Bridge</v>
      </c>
      <c r="J229" s="56" t="str">
        <f t="shared" si="39"/>
        <v>San Juan Estuary</v>
      </c>
      <c r="K229" s="49">
        <v>1</v>
      </c>
      <c r="L229" s="51" t="s">
        <v>146</v>
      </c>
      <c r="M229" s="53" t="s">
        <v>138</v>
      </c>
      <c r="N229" s="51" t="s">
        <v>144</v>
      </c>
      <c r="O229" s="47">
        <f t="shared" si="42"/>
        <v>3</v>
      </c>
      <c r="P229" s="47">
        <f t="shared" si="40"/>
        <v>1</v>
      </c>
      <c r="Q229" s="47">
        <f t="shared" si="41"/>
        <v>2</v>
      </c>
      <c r="R229" s="54">
        <v>66</v>
      </c>
      <c r="S229" s="50" t="s">
        <v>168</v>
      </c>
      <c r="T229" s="53" t="s">
        <v>163</v>
      </c>
      <c r="U229" s="51"/>
      <c r="V229" s="51"/>
    </row>
    <row r="230" spans="1:22" x14ac:dyDescent="0.2">
      <c r="A230" s="79">
        <f t="shared" si="33"/>
        <v>22</v>
      </c>
      <c r="B230" s="47">
        <f t="shared" si="34"/>
        <v>2019</v>
      </c>
      <c r="C230" s="47">
        <f t="shared" si="35"/>
        <v>5</v>
      </c>
      <c r="D230" s="47" t="str">
        <f t="shared" si="36"/>
        <v>May</v>
      </c>
      <c r="E230" s="47">
        <f t="shared" si="37"/>
        <v>27</v>
      </c>
      <c r="F230" s="90">
        <v>43612</v>
      </c>
      <c r="G230" s="75">
        <v>0.44930555555555557</v>
      </c>
      <c r="H230" s="49" t="s">
        <v>40</v>
      </c>
      <c r="I230" s="56" t="str">
        <f t="shared" si="38"/>
        <v>Central Arm SJ at Island Rd Bridge</v>
      </c>
      <c r="J230" s="56" t="str">
        <f t="shared" si="39"/>
        <v>San Juan Estuary</v>
      </c>
      <c r="K230" s="49">
        <v>1</v>
      </c>
      <c r="L230" s="51" t="s">
        <v>157</v>
      </c>
      <c r="M230" s="53" t="s">
        <v>138</v>
      </c>
      <c r="N230" s="51" t="s">
        <v>153</v>
      </c>
      <c r="O230" s="47">
        <f t="shared" si="42"/>
        <v>8</v>
      </c>
      <c r="P230" s="47">
        <f t="shared" si="40"/>
        <v>1</v>
      </c>
      <c r="Q230" s="47">
        <f t="shared" si="41"/>
        <v>5</v>
      </c>
      <c r="R230" s="54">
        <v>13</v>
      </c>
      <c r="S230" s="50" t="s">
        <v>168</v>
      </c>
      <c r="T230" s="53" t="s">
        <v>163</v>
      </c>
      <c r="U230" s="51"/>
      <c r="V230" s="51"/>
    </row>
    <row r="231" spans="1:22" x14ac:dyDescent="0.2">
      <c r="A231" s="79">
        <f t="shared" si="33"/>
        <v>22</v>
      </c>
      <c r="B231" s="47">
        <f t="shared" si="34"/>
        <v>2019</v>
      </c>
      <c r="C231" s="47">
        <f t="shared" si="35"/>
        <v>5</v>
      </c>
      <c r="D231" s="47" t="str">
        <f t="shared" si="36"/>
        <v>May</v>
      </c>
      <c r="E231" s="47">
        <f t="shared" si="37"/>
        <v>27</v>
      </c>
      <c r="F231" s="90">
        <v>43612</v>
      </c>
      <c r="G231" s="75">
        <v>0.44930555555555557</v>
      </c>
      <c r="H231" s="49" t="s">
        <v>40</v>
      </c>
      <c r="I231" s="56" t="str">
        <f t="shared" si="38"/>
        <v>Central Arm SJ at Island Rd Bridge</v>
      </c>
      <c r="J231" s="56" t="str">
        <f t="shared" si="39"/>
        <v>San Juan Estuary</v>
      </c>
      <c r="K231" s="49">
        <v>1</v>
      </c>
      <c r="L231" s="51" t="s">
        <v>181</v>
      </c>
      <c r="M231" s="53" t="s">
        <v>138</v>
      </c>
      <c r="N231" s="51" t="s">
        <v>150</v>
      </c>
      <c r="O231" s="47">
        <f t="shared" si="42"/>
        <v>15</v>
      </c>
      <c r="P231" s="47">
        <f t="shared" si="40"/>
        <v>1</v>
      </c>
      <c r="Q231" s="47">
        <f t="shared" si="41"/>
        <v>4</v>
      </c>
      <c r="R231" s="54">
        <v>1</v>
      </c>
      <c r="S231" s="50" t="s">
        <v>168</v>
      </c>
      <c r="T231" s="53" t="s">
        <v>163</v>
      </c>
      <c r="U231" s="51"/>
      <c r="V231" s="51"/>
    </row>
    <row r="232" spans="1:22" x14ac:dyDescent="0.2">
      <c r="A232" s="79">
        <f t="shared" si="33"/>
        <v>22</v>
      </c>
      <c r="B232" s="47">
        <f t="shared" si="34"/>
        <v>2019</v>
      </c>
      <c r="C232" s="47">
        <f t="shared" si="35"/>
        <v>5</v>
      </c>
      <c r="D232" s="47" t="str">
        <f t="shared" si="36"/>
        <v>May</v>
      </c>
      <c r="E232" s="47">
        <f t="shared" si="37"/>
        <v>27</v>
      </c>
      <c r="F232" s="90">
        <v>43612</v>
      </c>
      <c r="G232" s="75">
        <v>0.44930555555555557</v>
      </c>
      <c r="H232" s="49" t="s">
        <v>40</v>
      </c>
      <c r="I232" s="56" t="str">
        <f t="shared" si="38"/>
        <v>Central Arm SJ at Island Rd Bridge</v>
      </c>
      <c r="J232" s="56" t="str">
        <f t="shared" si="39"/>
        <v>San Juan Estuary</v>
      </c>
      <c r="K232" s="49">
        <v>1</v>
      </c>
      <c r="L232" s="51" t="s">
        <v>166</v>
      </c>
      <c r="M232" s="53" t="s">
        <v>138</v>
      </c>
      <c r="N232" s="51" t="s">
        <v>150</v>
      </c>
      <c r="O232" s="47">
        <f t="shared" si="42"/>
        <v>11</v>
      </c>
      <c r="P232" s="47">
        <f t="shared" si="40"/>
        <v>1</v>
      </c>
      <c r="Q232" s="47">
        <f t="shared" si="41"/>
        <v>4</v>
      </c>
      <c r="R232" s="54">
        <v>3</v>
      </c>
      <c r="S232" s="50" t="s">
        <v>168</v>
      </c>
      <c r="T232" s="53" t="s">
        <v>163</v>
      </c>
      <c r="U232" s="51"/>
      <c r="V232" s="51"/>
    </row>
    <row r="233" spans="1:22" x14ac:dyDescent="0.2">
      <c r="A233" s="79">
        <f t="shared" si="33"/>
        <v>22</v>
      </c>
      <c r="B233" s="47">
        <f t="shared" si="34"/>
        <v>2019</v>
      </c>
      <c r="C233" s="47">
        <f t="shared" si="35"/>
        <v>5</v>
      </c>
      <c r="D233" s="47" t="str">
        <f t="shared" si="36"/>
        <v>May</v>
      </c>
      <c r="E233" s="47">
        <f t="shared" si="37"/>
        <v>27</v>
      </c>
      <c r="F233" s="90">
        <v>43612</v>
      </c>
      <c r="G233" s="75">
        <v>0.48819444444444443</v>
      </c>
      <c r="H233" s="49" t="s">
        <v>46</v>
      </c>
      <c r="I233" s="56" t="str">
        <f t="shared" si="38"/>
        <v>Q4, u/s of Tanis's template site</v>
      </c>
      <c r="J233" s="56" t="str">
        <f t="shared" si="39"/>
        <v>San Juan Estuary</v>
      </c>
      <c r="K233" s="49">
        <v>1</v>
      </c>
      <c r="L233" s="51" t="s">
        <v>146</v>
      </c>
      <c r="M233" s="53" t="s">
        <v>138</v>
      </c>
      <c r="N233" s="51" t="s">
        <v>148</v>
      </c>
      <c r="O233" s="47">
        <f t="shared" si="42"/>
        <v>3</v>
      </c>
      <c r="P233" s="47">
        <f t="shared" si="40"/>
        <v>1</v>
      </c>
      <c r="Q233" s="47">
        <f t="shared" si="41"/>
        <v>3</v>
      </c>
      <c r="R233" s="54">
        <v>1</v>
      </c>
      <c r="S233" s="50" t="s">
        <v>168</v>
      </c>
      <c r="T233" s="53" t="s">
        <v>163</v>
      </c>
      <c r="U233" s="51"/>
      <c r="V233" s="51"/>
    </row>
    <row r="234" spans="1:22" x14ac:dyDescent="0.2">
      <c r="A234" s="79">
        <f t="shared" si="33"/>
        <v>22</v>
      </c>
      <c r="B234" s="47">
        <f t="shared" si="34"/>
        <v>2019</v>
      </c>
      <c r="C234" s="47">
        <f t="shared" si="35"/>
        <v>5</v>
      </c>
      <c r="D234" s="47" t="str">
        <f t="shared" si="36"/>
        <v>May</v>
      </c>
      <c r="E234" s="47">
        <f t="shared" si="37"/>
        <v>27</v>
      </c>
      <c r="F234" s="90">
        <v>43612</v>
      </c>
      <c r="G234" s="75">
        <v>0.48819444444444443</v>
      </c>
      <c r="H234" s="49" t="s">
        <v>46</v>
      </c>
      <c r="I234" s="56" t="str">
        <f t="shared" si="38"/>
        <v>Q4, u/s of Tanis's template site</v>
      </c>
      <c r="J234" s="56" t="str">
        <f t="shared" si="39"/>
        <v>San Juan Estuary</v>
      </c>
      <c r="K234" s="49">
        <v>1</v>
      </c>
      <c r="L234" s="51" t="s">
        <v>146</v>
      </c>
      <c r="M234" s="53" t="s">
        <v>138</v>
      </c>
      <c r="N234" s="51" t="s">
        <v>144</v>
      </c>
      <c r="O234" s="47">
        <f t="shared" si="42"/>
        <v>3</v>
      </c>
      <c r="P234" s="47">
        <f t="shared" si="40"/>
        <v>1</v>
      </c>
      <c r="Q234" s="47">
        <f t="shared" si="41"/>
        <v>2</v>
      </c>
      <c r="R234" s="54">
        <v>53</v>
      </c>
      <c r="S234" s="50" t="s">
        <v>168</v>
      </c>
      <c r="T234" s="53" t="s">
        <v>163</v>
      </c>
      <c r="U234" s="51"/>
      <c r="V234" s="51"/>
    </row>
    <row r="235" spans="1:22" x14ac:dyDescent="0.2">
      <c r="A235" s="79">
        <f t="shared" si="33"/>
        <v>22</v>
      </c>
      <c r="B235" s="47">
        <f t="shared" si="34"/>
        <v>2019</v>
      </c>
      <c r="C235" s="47">
        <f t="shared" si="35"/>
        <v>5</v>
      </c>
      <c r="D235" s="47" t="str">
        <f t="shared" si="36"/>
        <v>May</v>
      </c>
      <c r="E235" s="47">
        <f t="shared" si="37"/>
        <v>27</v>
      </c>
      <c r="F235" s="90">
        <v>43612</v>
      </c>
      <c r="G235" s="75">
        <v>0.48819444444444443</v>
      </c>
      <c r="H235" s="49" t="s">
        <v>46</v>
      </c>
      <c r="I235" s="56" t="str">
        <f t="shared" si="38"/>
        <v>Q4, u/s of Tanis's template site</v>
      </c>
      <c r="J235" s="56" t="str">
        <f t="shared" si="39"/>
        <v>San Juan Estuary</v>
      </c>
      <c r="K235" s="49">
        <v>1</v>
      </c>
      <c r="L235" s="51" t="s">
        <v>157</v>
      </c>
      <c r="M235" s="53" t="s">
        <v>138</v>
      </c>
      <c r="N235" s="51" t="s">
        <v>153</v>
      </c>
      <c r="O235" s="47">
        <f t="shared" si="42"/>
        <v>8</v>
      </c>
      <c r="P235" s="47">
        <f t="shared" si="40"/>
        <v>1</v>
      </c>
      <c r="Q235" s="47">
        <f t="shared" si="41"/>
        <v>5</v>
      </c>
      <c r="R235" s="54">
        <v>8</v>
      </c>
      <c r="S235" s="50" t="s">
        <v>168</v>
      </c>
      <c r="T235" s="53" t="s">
        <v>163</v>
      </c>
      <c r="U235" s="51"/>
      <c r="V235" s="51"/>
    </row>
    <row r="236" spans="1:22" x14ac:dyDescent="0.2">
      <c r="A236" s="79">
        <f t="shared" si="33"/>
        <v>22</v>
      </c>
      <c r="B236" s="47">
        <f t="shared" si="34"/>
        <v>2019</v>
      </c>
      <c r="C236" s="47">
        <f t="shared" si="35"/>
        <v>5</v>
      </c>
      <c r="D236" s="47" t="str">
        <f t="shared" si="36"/>
        <v>May</v>
      </c>
      <c r="E236" s="47">
        <f t="shared" si="37"/>
        <v>27</v>
      </c>
      <c r="F236" s="90">
        <v>43612</v>
      </c>
      <c r="G236" s="75">
        <v>0.48819444444444443</v>
      </c>
      <c r="H236" s="49" t="s">
        <v>46</v>
      </c>
      <c r="I236" s="56" t="str">
        <f t="shared" si="38"/>
        <v>Q4, u/s of Tanis's template site</v>
      </c>
      <c r="J236" s="56" t="str">
        <f t="shared" si="39"/>
        <v>San Juan Estuary</v>
      </c>
      <c r="K236" s="49">
        <v>1</v>
      </c>
      <c r="L236" s="51" t="s">
        <v>158</v>
      </c>
      <c r="M236" s="53" t="s">
        <v>138</v>
      </c>
      <c r="N236" s="51" t="s">
        <v>153</v>
      </c>
      <c r="O236" s="47">
        <f t="shared" si="42"/>
        <v>9</v>
      </c>
      <c r="P236" s="47">
        <f t="shared" si="40"/>
        <v>1</v>
      </c>
      <c r="Q236" s="47">
        <f t="shared" si="41"/>
        <v>5</v>
      </c>
      <c r="R236" s="54">
        <v>2</v>
      </c>
      <c r="S236" s="50" t="s">
        <v>168</v>
      </c>
      <c r="T236" s="53" t="s">
        <v>163</v>
      </c>
      <c r="U236" s="51"/>
      <c r="V236" s="51"/>
    </row>
    <row r="237" spans="1:22" x14ac:dyDescent="0.2">
      <c r="A237" s="79">
        <f t="shared" si="33"/>
        <v>22</v>
      </c>
      <c r="B237" s="47">
        <f t="shared" si="34"/>
        <v>2019</v>
      </c>
      <c r="C237" s="47">
        <f t="shared" si="35"/>
        <v>5</v>
      </c>
      <c r="D237" s="47" t="str">
        <f t="shared" si="36"/>
        <v>May</v>
      </c>
      <c r="E237" s="47">
        <f t="shared" si="37"/>
        <v>27</v>
      </c>
      <c r="F237" s="90">
        <v>43612</v>
      </c>
      <c r="G237" s="75">
        <v>0.48819444444444443</v>
      </c>
      <c r="H237" s="49" t="s">
        <v>46</v>
      </c>
      <c r="I237" s="56" t="str">
        <f t="shared" si="38"/>
        <v>Q4, u/s of Tanis's template site</v>
      </c>
      <c r="J237" s="56" t="str">
        <f t="shared" si="39"/>
        <v>San Juan Estuary</v>
      </c>
      <c r="K237" s="49">
        <v>1</v>
      </c>
      <c r="L237" s="51" t="s">
        <v>185</v>
      </c>
      <c r="M237" s="53" t="s">
        <v>138</v>
      </c>
      <c r="N237" s="51" t="s">
        <v>150</v>
      </c>
      <c r="O237" s="47">
        <f t="shared" si="42"/>
        <v>18</v>
      </c>
      <c r="P237" s="47">
        <f t="shared" si="40"/>
        <v>1</v>
      </c>
      <c r="Q237" s="47">
        <f t="shared" si="41"/>
        <v>4</v>
      </c>
      <c r="R237" s="54">
        <v>1</v>
      </c>
      <c r="S237" s="50" t="s">
        <v>168</v>
      </c>
      <c r="T237" s="53" t="s">
        <v>163</v>
      </c>
      <c r="U237" s="51"/>
      <c r="V237" s="51"/>
    </row>
    <row r="238" spans="1:22" x14ac:dyDescent="0.2">
      <c r="A238" s="79">
        <f t="shared" si="33"/>
        <v>22</v>
      </c>
      <c r="B238" s="47">
        <f t="shared" si="34"/>
        <v>2019</v>
      </c>
      <c r="C238" s="47">
        <f t="shared" si="35"/>
        <v>5</v>
      </c>
      <c r="D238" s="47" t="str">
        <f t="shared" si="36"/>
        <v>May</v>
      </c>
      <c r="E238" s="47">
        <f t="shared" si="37"/>
        <v>27</v>
      </c>
      <c r="F238" s="90">
        <v>43612</v>
      </c>
      <c r="G238" s="75">
        <v>0.48819444444444443</v>
      </c>
      <c r="H238" s="49" t="s">
        <v>46</v>
      </c>
      <c r="I238" s="56" t="str">
        <f t="shared" si="38"/>
        <v>Q4, u/s of Tanis's template site</v>
      </c>
      <c r="J238" s="56" t="str">
        <f t="shared" si="39"/>
        <v>San Juan Estuary</v>
      </c>
      <c r="K238" s="49">
        <v>1</v>
      </c>
      <c r="L238" s="51" t="s">
        <v>181</v>
      </c>
      <c r="M238" s="53" t="s">
        <v>138</v>
      </c>
      <c r="N238" s="51" t="s">
        <v>150</v>
      </c>
      <c r="O238" s="47">
        <f t="shared" si="42"/>
        <v>15</v>
      </c>
      <c r="P238" s="47">
        <f t="shared" si="40"/>
        <v>1</v>
      </c>
      <c r="Q238" s="47">
        <f t="shared" si="41"/>
        <v>4</v>
      </c>
      <c r="R238" s="54">
        <v>1</v>
      </c>
      <c r="S238" s="50" t="s">
        <v>168</v>
      </c>
      <c r="T238" s="53" t="s">
        <v>163</v>
      </c>
      <c r="U238" s="51"/>
      <c r="V238" s="51"/>
    </row>
    <row r="239" spans="1:22" x14ac:dyDescent="0.2">
      <c r="A239" s="79">
        <f t="shared" si="33"/>
        <v>22</v>
      </c>
      <c r="B239" s="47">
        <f t="shared" si="34"/>
        <v>2019</v>
      </c>
      <c r="C239" s="47">
        <f t="shared" si="35"/>
        <v>5</v>
      </c>
      <c r="D239" s="47" t="str">
        <f t="shared" si="36"/>
        <v>May</v>
      </c>
      <c r="E239" s="47">
        <f t="shared" si="37"/>
        <v>27</v>
      </c>
      <c r="F239" s="90">
        <v>43612</v>
      </c>
      <c r="G239" s="75">
        <v>0.53819444444444442</v>
      </c>
      <c r="H239" s="49" t="s">
        <v>34</v>
      </c>
      <c r="I239" s="56" t="str">
        <f t="shared" si="38"/>
        <v>South Arm SJ (Old Mill)</v>
      </c>
      <c r="J239" s="56" t="str">
        <f t="shared" si="39"/>
        <v>San Juan Estuary</v>
      </c>
      <c r="K239" s="49">
        <v>1</v>
      </c>
      <c r="L239" s="51" t="s">
        <v>146</v>
      </c>
      <c r="M239" s="53" t="s">
        <v>138</v>
      </c>
      <c r="N239" s="51" t="s">
        <v>148</v>
      </c>
      <c r="O239" s="47">
        <f t="shared" si="42"/>
        <v>3</v>
      </c>
      <c r="P239" s="47">
        <f t="shared" si="40"/>
        <v>1</v>
      </c>
      <c r="Q239" s="47">
        <f t="shared" si="41"/>
        <v>3</v>
      </c>
      <c r="R239" s="54">
        <v>1</v>
      </c>
      <c r="S239" s="50" t="s">
        <v>168</v>
      </c>
      <c r="T239" s="53" t="s">
        <v>163</v>
      </c>
      <c r="U239" s="51"/>
      <c r="V239" s="51"/>
    </row>
    <row r="240" spans="1:22" x14ac:dyDescent="0.2">
      <c r="A240" s="79">
        <f t="shared" si="33"/>
        <v>22</v>
      </c>
      <c r="B240" s="47">
        <f t="shared" si="34"/>
        <v>2019</v>
      </c>
      <c r="C240" s="47">
        <f t="shared" si="35"/>
        <v>5</v>
      </c>
      <c r="D240" s="47" t="str">
        <f t="shared" si="36"/>
        <v>May</v>
      </c>
      <c r="E240" s="47">
        <f t="shared" si="37"/>
        <v>27</v>
      </c>
      <c r="F240" s="90">
        <v>43612</v>
      </c>
      <c r="G240" s="75">
        <v>0.53819444444444442</v>
      </c>
      <c r="H240" s="49" t="s">
        <v>34</v>
      </c>
      <c r="I240" s="56" t="str">
        <f t="shared" si="38"/>
        <v>South Arm SJ (Old Mill)</v>
      </c>
      <c r="J240" s="56" t="str">
        <f t="shared" si="39"/>
        <v>San Juan Estuary</v>
      </c>
      <c r="K240" s="49">
        <v>1</v>
      </c>
      <c r="L240" s="51" t="s">
        <v>146</v>
      </c>
      <c r="M240" s="53" t="s">
        <v>138</v>
      </c>
      <c r="N240" s="51" t="s">
        <v>144</v>
      </c>
      <c r="O240" s="47">
        <f t="shared" si="42"/>
        <v>3</v>
      </c>
      <c r="P240" s="47">
        <f t="shared" si="40"/>
        <v>1</v>
      </c>
      <c r="Q240" s="47">
        <f t="shared" si="41"/>
        <v>2</v>
      </c>
      <c r="R240" s="54">
        <v>8</v>
      </c>
      <c r="S240" s="50" t="s">
        <v>168</v>
      </c>
      <c r="T240" s="53" t="s">
        <v>163</v>
      </c>
      <c r="U240" s="51"/>
      <c r="V240" s="51"/>
    </row>
    <row r="241" spans="1:22" x14ac:dyDescent="0.2">
      <c r="A241" s="79">
        <f t="shared" si="33"/>
        <v>22</v>
      </c>
      <c r="B241" s="47">
        <f t="shared" si="34"/>
        <v>2019</v>
      </c>
      <c r="C241" s="47">
        <f t="shared" si="35"/>
        <v>5</v>
      </c>
      <c r="D241" s="47" t="str">
        <f t="shared" si="36"/>
        <v>May</v>
      </c>
      <c r="E241" s="47">
        <f t="shared" si="37"/>
        <v>27</v>
      </c>
      <c r="F241" s="90">
        <v>43612</v>
      </c>
      <c r="G241" s="75">
        <v>0.53819444444444442</v>
      </c>
      <c r="H241" s="49" t="s">
        <v>34</v>
      </c>
      <c r="I241" s="56" t="str">
        <f t="shared" si="38"/>
        <v>South Arm SJ (Old Mill)</v>
      </c>
      <c r="J241" s="56" t="str">
        <f t="shared" si="39"/>
        <v>San Juan Estuary</v>
      </c>
      <c r="K241" s="49">
        <v>1</v>
      </c>
      <c r="L241" s="51" t="s">
        <v>142</v>
      </c>
      <c r="M241" s="53" t="s">
        <v>138</v>
      </c>
      <c r="N241" s="51" t="s">
        <v>144</v>
      </c>
      <c r="O241" s="47">
        <f t="shared" si="42"/>
        <v>2</v>
      </c>
      <c r="P241" s="47">
        <f t="shared" si="40"/>
        <v>1</v>
      </c>
      <c r="Q241" s="47">
        <f t="shared" si="41"/>
        <v>2</v>
      </c>
      <c r="R241" s="54">
        <v>1</v>
      </c>
      <c r="S241" s="50" t="s">
        <v>168</v>
      </c>
      <c r="T241" s="53" t="s">
        <v>163</v>
      </c>
      <c r="U241" s="51"/>
      <c r="V241" s="51"/>
    </row>
    <row r="242" spans="1:22" x14ac:dyDescent="0.2">
      <c r="A242" s="79">
        <f t="shared" si="33"/>
        <v>22</v>
      </c>
      <c r="B242" s="47">
        <f t="shared" si="34"/>
        <v>2019</v>
      </c>
      <c r="C242" s="47">
        <f t="shared" si="35"/>
        <v>5</v>
      </c>
      <c r="D242" s="47" t="str">
        <f t="shared" si="36"/>
        <v>May</v>
      </c>
      <c r="E242" s="47">
        <f t="shared" si="37"/>
        <v>27</v>
      </c>
      <c r="F242" s="90">
        <v>43612</v>
      </c>
      <c r="G242" s="75">
        <v>0.53819444444444442</v>
      </c>
      <c r="H242" s="49" t="s">
        <v>34</v>
      </c>
      <c r="I242" s="56" t="str">
        <f t="shared" si="38"/>
        <v>South Arm SJ (Old Mill)</v>
      </c>
      <c r="J242" s="56" t="str">
        <f t="shared" si="39"/>
        <v>San Juan Estuary</v>
      </c>
      <c r="K242" s="49">
        <v>1</v>
      </c>
      <c r="L242" s="51" t="s">
        <v>157</v>
      </c>
      <c r="M242" s="53" t="s">
        <v>138</v>
      </c>
      <c r="N242" s="51" t="s">
        <v>153</v>
      </c>
      <c r="O242" s="47">
        <f t="shared" si="42"/>
        <v>8</v>
      </c>
      <c r="P242" s="47">
        <f t="shared" si="40"/>
        <v>1</v>
      </c>
      <c r="Q242" s="47">
        <f t="shared" si="41"/>
        <v>5</v>
      </c>
      <c r="R242" s="54">
        <v>31</v>
      </c>
      <c r="S242" s="50" t="s">
        <v>168</v>
      </c>
      <c r="T242" s="53" t="s">
        <v>163</v>
      </c>
      <c r="U242" s="51"/>
      <c r="V242" s="51"/>
    </row>
    <row r="243" spans="1:22" x14ac:dyDescent="0.2">
      <c r="A243" s="79">
        <f t="shared" si="33"/>
        <v>22</v>
      </c>
      <c r="B243" s="47">
        <f t="shared" si="34"/>
        <v>2019</v>
      </c>
      <c r="C243" s="47">
        <f t="shared" si="35"/>
        <v>5</v>
      </c>
      <c r="D243" s="47" t="str">
        <f t="shared" si="36"/>
        <v>May</v>
      </c>
      <c r="E243" s="47">
        <f t="shared" si="37"/>
        <v>27</v>
      </c>
      <c r="F243" s="90">
        <v>43612</v>
      </c>
      <c r="G243" s="75">
        <v>0.53819444444444442</v>
      </c>
      <c r="H243" s="49" t="s">
        <v>34</v>
      </c>
      <c r="I243" s="56" t="str">
        <f t="shared" si="38"/>
        <v>South Arm SJ (Old Mill)</v>
      </c>
      <c r="J243" s="56" t="str">
        <f t="shared" si="39"/>
        <v>San Juan Estuary</v>
      </c>
      <c r="K243" s="49">
        <v>1</v>
      </c>
      <c r="L243" s="51" t="s">
        <v>158</v>
      </c>
      <c r="M243" s="53" t="s">
        <v>138</v>
      </c>
      <c r="N243" s="51" t="s">
        <v>153</v>
      </c>
      <c r="O243" s="47">
        <f t="shared" si="42"/>
        <v>9</v>
      </c>
      <c r="P243" s="47">
        <f t="shared" si="40"/>
        <v>1</v>
      </c>
      <c r="Q243" s="47">
        <f t="shared" si="41"/>
        <v>5</v>
      </c>
      <c r="R243" s="54">
        <v>77</v>
      </c>
      <c r="S243" s="50" t="s">
        <v>168</v>
      </c>
      <c r="T243" s="53" t="s">
        <v>163</v>
      </c>
      <c r="U243" s="51"/>
      <c r="V243" s="51"/>
    </row>
    <row r="244" spans="1:22" x14ac:dyDescent="0.2">
      <c r="A244" s="79">
        <f t="shared" si="33"/>
        <v>22</v>
      </c>
      <c r="B244" s="47">
        <f t="shared" si="34"/>
        <v>2019</v>
      </c>
      <c r="C244" s="47">
        <f t="shared" si="35"/>
        <v>5</v>
      </c>
      <c r="D244" s="47" t="str">
        <f t="shared" si="36"/>
        <v>May</v>
      </c>
      <c r="E244" s="47">
        <f t="shared" si="37"/>
        <v>27</v>
      </c>
      <c r="F244" s="90">
        <v>43612</v>
      </c>
      <c r="G244" s="75">
        <v>0.53819444444444442</v>
      </c>
      <c r="H244" s="49" t="s">
        <v>34</v>
      </c>
      <c r="I244" s="56" t="str">
        <f t="shared" si="38"/>
        <v>South Arm SJ (Old Mill)</v>
      </c>
      <c r="J244" s="56" t="str">
        <f t="shared" si="39"/>
        <v>San Juan Estuary</v>
      </c>
      <c r="K244" s="49">
        <v>1</v>
      </c>
      <c r="L244" s="51" t="s">
        <v>185</v>
      </c>
      <c r="M244" s="53" t="s">
        <v>138</v>
      </c>
      <c r="N244" s="51" t="s">
        <v>150</v>
      </c>
      <c r="O244" s="47">
        <f t="shared" si="42"/>
        <v>18</v>
      </c>
      <c r="P244" s="47">
        <f t="shared" si="40"/>
        <v>1</v>
      </c>
      <c r="Q244" s="47">
        <f t="shared" si="41"/>
        <v>4</v>
      </c>
      <c r="R244" s="54">
        <v>1</v>
      </c>
      <c r="S244" s="50" t="s">
        <v>168</v>
      </c>
      <c r="T244" s="53" t="s">
        <v>163</v>
      </c>
      <c r="U244" s="51"/>
      <c r="V244" s="51"/>
    </row>
    <row r="245" spans="1:22" x14ac:dyDescent="0.2">
      <c r="A245" s="79">
        <f t="shared" si="33"/>
        <v>22</v>
      </c>
      <c r="B245" s="47">
        <f t="shared" si="34"/>
        <v>2019</v>
      </c>
      <c r="C245" s="47">
        <f t="shared" si="35"/>
        <v>5</v>
      </c>
      <c r="D245" s="47" t="str">
        <f t="shared" si="36"/>
        <v>May</v>
      </c>
      <c r="E245" s="47">
        <f t="shared" si="37"/>
        <v>27</v>
      </c>
      <c r="F245" s="90">
        <v>43612</v>
      </c>
      <c r="G245" s="75">
        <v>0.53819444444444442</v>
      </c>
      <c r="H245" s="49" t="s">
        <v>34</v>
      </c>
      <c r="I245" s="56" t="str">
        <f t="shared" si="38"/>
        <v>South Arm SJ (Old Mill)</v>
      </c>
      <c r="J245" s="56" t="str">
        <f t="shared" si="39"/>
        <v>San Juan Estuary</v>
      </c>
      <c r="K245" s="49">
        <v>1</v>
      </c>
      <c r="L245" s="51" t="s">
        <v>181</v>
      </c>
      <c r="M245" s="53" t="s">
        <v>138</v>
      </c>
      <c r="N245" s="51" t="s">
        <v>150</v>
      </c>
      <c r="O245" s="47">
        <f t="shared" si="42"/>
        <v>15</v>
      </c>
      <c r="P245" s="47">
        <f t="shared" si="40"/>
        <v>1</v>
      </c>
      <c r="Q245" s="47">
        <f t="shared" si="41"/>
        <v>4</v>
      </c>
      <c r="R245" s="54">
        <v>18</v>
      </c>
      <c r="S245" s="50" t="s">
        <v>168</v>
      </c>
      <c r="T245" s="53" t="s">
        <v>163</v>
      </c>
      <c r="U245" s="51"/>
      <c r="V245" s="51"/>
    </row>
    <row r="246" spans="1:22" x14ac:dyDescent="0.2">
      <c r="A246" s="79">
        <f t="shared" si="33"/>
        <v>22</v>
      </c>
      <c r="B246" s="47">
        <f t="shared" si="34"/>
        <v>2019</v>
      </c>
      <c r="C246" s="47">
        <f t="shared" si="35"/>
        <v>5</v>
      </c>
      <c r="D246" s="47" t="str">
        <f t="shared" si="36"/>
        <v>May</v>
      </c>
      <c r="E246" s="47">
        <f t="shared" si="37"/>
        <v>27</v>
      </c>
      <c r="F246" s="90">
        <v>43612</v>
      </c>
      <c r="G246" s="75">
        <v>0.53819444444444442</v>
      </c>
      <c r="H246" s="49" t="s">
        <v>34</v>
      </c>
      <c r="I246" s="56" t="str">
        <f t="shared" si="38"/>
        <v>South Arm SJ (Old Mill)</v>
      </c>
      <c r="J246" s="56" t="str">
        <f t="shared" si="39"/>
        <v>San Juan Estuary</v>
      </c>
      <c r="K246" s="49">
        <v>1</v>
      </c>
      <c r="L246" s="51" t="s">
        <v>173</v>
      </c>
      <c r="M246" s="53" t="s">
        <v>138</v>
      </c>
      <c r="N246" s="51" t="s">
        <v>150</v>
      </c>
      <c r="O246" s="47">
        <f t="shared" si="42"/>
        <v>13</v>
      </c>
      <c r="P246" s="47">
        <f t="shared" si="40"/>
        <v>1</v>
      </c>
      <c r="Q246" s="47">
        <f t="shared" si="41"/>
        <v>4</v>
      </c>
      <c r="R246" s="54">
        <v>16</v>
      </c>
      <c r="S246" s="50" t="s">
        <v>168</v>
      </c>
      <c r="T246" s="53" t="s">
        <v>163</v>
      </c>
      <c r="U246" s="51"/>
      <c r="V246" s="51"/>
    </row>
    <row r="247" spans="1:22" x14ac:dyDescent="0.2">
      <c r="A247" s="79">
        <f t="shared" si="33"/>
        <v>22</v>
      </c>
      <c r="B247" s="47">
        <f t="shared" si="34"/>
        <v>2019</v>
      </c>
      <c r="C247" s="47">
        <f t="shared" si="35"/>
        <v>5</v>
      </c>
      <c r="D247" s="47" t="str">
        <f t="shared" si="36"/>
        <v>May</v>
      </c>
      <c r="E247" s="47">
        <f t="shared" si="37"/>
        <v>27</v>
      </c>
      <c r="F247" s="90">
        <v>43612</v>
      </c>
      <c r="G247" s="75">
        <v>0.53819444444444442</v>
      </c>
      <c r="H247" s="49" t="s">
        <v>34</v>
      </c>
      <c r="I247" s="56" t="str">
        <f t="shared" si="38"/>
        <v>South Arm SJ (Old Mill)</v>
      </c>
      <c r="J247" s="56" t="str">
        <f t="shared" si="39"/>
        <v>San Juan Estuary</v>
      </c>
      <c r="K247" s="49">
        <v>1</v>
      </c>
      <c r="L247" s="51" t="s">
        <v>154</v>
      </c>
      <c r="M247" s="53" t="s">
        <v>138</v>
      </c>
      <c r="N247" s="51" t="s">
        <v>148</v>
      </c>
      <c r="O247" s="47">
        <f t="shared" si="42"/>
        <v>6</v>
      </c>
      <c r="P247" s="47">
        <f t="shared" si="40"/>
        <v>1</v>
      </c>
      <c r="Q247" s="47">
        <f t="shared" si="41"/>
        <v>3</v>
      </c>
      <c r="R247" s="54">
        <v>1</v>
      </c>
      <c r="S247" s="50" t="s">
        <v>168</v>
      </c>
      <c r="T247" s="53" t="s">
        <v>163</v>
      </c>
      <c r="U247" s="51"/>
      <c r="V247" s="51"/>
    </row>
    <row r="248" spans="1:22" x14ac:dyDescent="0.2">
      <c r="A248" s="79">
        <f t="shared" si="33"/>
        <v>22</v>
      </c>
      <c r="B248" s="47">
        <f t="shared" si="34"/>
        <v>2019</v>
      </c>
      <c r="C248" s="47">
        <f t="shared" si="35"/>
        <v>5</v>
      </c>
      <c r="D248" s="47" t="str">
        <f t="shared" si="36"/>
        <v>May</v>
      </c>
      <c r="E248" s="47">
        <f t="shared" si="37"/>
        <v>28</v>
      </c>
      <c r="F248" s="90">
        <v>43613</v>
      </c>
      <c r="G248" s="75">
        <v>0.3833333333333333</v>
      </c>
      <c r="H248" s="49" t="s">
        <v>21</v>
      </c>
      <c r="I248" s="56" t="str">
        <f t="shared" si="38"/>
        <v>Gallaugher's</v>
      </c>
      <c r="J248" s="56" t="str">
        <f t="shared" si="39"/>
        <v>Gordon Estuary</v>
      </c>
      <c r="K248" s="49">
        <v>1</v>
      </c>
      <c r="L248" s="51" t="s">
        <v>146</v>
      </c>
      <c r="M248" s="53" t="s">
        <v>138</v>
      </c>
      <c r="N248" s="51" t="s">
        <v>144</v>
      </c>
      <c r="O248" s="47">
        <f t="shared" si="42"/>
        <v>3</v>
      </c>
      <c r="P248" s="47">
        <f t="shared" si="40"/>
        <v>1</v>
      </c>
      <c r="Q248" s="47">
        <f t="shared" si="41"/>
        <v>2</v>
      </c>
      <c r="R248" s="54">
        <v>1</v>
      </c>
      <c r="S248" s="50" t="s">
        <v>168</v>
      </c>
      <c r="T248" s="53" t="s">
        <v>163</v>
      </c>
      <c r="U248" s="51"/>
      <c r="V248" s="51" t="s">
        <v>272</v>
      </c>
    </row>
    <row r="249" spans="1:22" x14ac:dyDescent="0.2">
      <c r="A249" s="79">
        <f t="shared" si="33"/>
        <v>22</v>
      </c>
      <c r="B249" s="47">
        <f t="shared" si="34"/>
        <v>2019</v>
      </c>
      <c r="C249" s="47">
        <f t="shared" si="35"/>
        <v>5</v>
      </c>
      <c r="D249" s="47" t="str">
        <f t="shared" si="36"/>
        <v>May</v>
      </c>
      <c r="E249" s="47">
        <f t="shared" si="37"/>
        <v>28</v>
      </c>
      <c r="F249" s="90">
        <v>43613</v>
      </c>
      <c r="G249" s="75">
        <v>0.3833333333333333</v>
      </c>
      <c r="H249" s="49" t="s">
        <v>21</v>
      </c>
      <c r="I249" s="56" t="str">
        <f t="shared" si="38"/>
        <v>Gallaugher's</v>
      </c>
      <c r="J249" s="56" t="str">
        <f t="shared" si="39"/>
        <v>Gordon Estuary</v>
      </c>
      <c r="K249" s="49">
        <v>1</v>
      </c>
      <c r="L249" s="51" t="s">
        <v>142</v>
      </c>
      <c r="M249" s="53" t="s">
        <v>138</v>
      </c>
      <c r="N249" s="51" t="s">
        <v>144</v>
      </c>
      <c r="O249" s="47">
        <f t="shared" si="42"/>
        <v>2</v>
      </c>
      <c r="P249" s="47">
        <f t="shared" si="40"/>
        <v>1</v>
      </c>
      <c r="Q249" s="47">
        <f t="shared" si="41"/>
        <v>2</v>
      </c>
      <c r="R249" s="54">
        <v>1</v>
      </c>
      <c r="S249" s="50" t="s">
        <v>168</v>
      </c>
      <c r="T249" s="53" t="s">
        <v>163</v>
      </c>
      <c r="U249" s="51"/>
      <c r="V249" s="51" t="s">
        <v>273</v>
      </c>
    </row>
    <row r="250" spans="1:22" x14ac:dyDescent="0.2">
      <c r="A250" s="79">
        <f t="shared" si="33"/>
        <v>22</v>
      </c>
      <c r="B250" s="47">
        <f t="shared" si="34"/>
        <v>2019</v>
      </c>
      <c r="C250" s="47">
        <f t="shared" si="35"/>
        <v>5</v>
      </c>
      <c r="D250" s="47" t="str">
        <f t="shared" si="36"/>
        <v>May</v>
      </c>
      <c r="E250" s="47">
        <f t="shared" si="37"/>
        <v>28</v>
      </c>
      <c r="F250" s="90">
        <v>43613</v>
      </c>
      <c r="G250" s="75">
        <v>0.3833333333333333</v>
      </c>
      <c r="H250" s="49" t="s">
        <v>21</v>
      </c>
      <c r="I250" s="56" t="str">
        <f t="shared" si="38"/>
        <v>Gallaugher's</v>
      </c>
      <c r="J250" s="56" t="str">
        <f t="shared" si="39"/>
        <v>Gordon Estuary</v>
      </c>
      <c r="K250" s="49">
        <v>1</v>
      </c>
      <c r="L250" s="51" t="s">
        <v>157</v>
      </c>
      <c r="M250" s="53" t="s">
        <v>138</v>
      </c>
      <c r="N250" s="51" t="s">
        <v>153</v>
      </c>
      <c r="O250" s="47">
        <f t="shared" si="42"/>
        <v>8</v>
      </c>
      <c r="P250" s="47">
        <f t="shared" si="40"/>
        <v>1</v>
      </c>
      <c r="Q250" s="47">
        <f t="shared" si="41"/>
        <v>5</v>
      </c>
      <c r="R250" s="54">
        <v>6</v>
      </c>
      <c r="S250" s="50" t="s">
        <v>168</v>
      </c>
      <c r="T250" s="53" t="s">
        <v>163</v>
      </c>
      <c r="U250" s="51"/>
      <c r="V250" s="51"/>
    </row>
    <row r="251" spans="1:22" x14ac:dyDescent="0.2">
      <c r="A251" s="79">
        <f t="shared" si="33"/>
        <v>22</v>
      </c>
      <c r="B251" s="47">
        <f t="shared" si="34"/>
        <v>2019</v>
      </c>
      <c r="C251" s="47">
        <f t="shared" si="35"/>
        <v>5</v>
      </c>
      <c r="D251" s="47" t="str">
        <f t="shared" si="36"/>
        <v>May</v>
      </c>
      <c r="E251" s="47">
        <f t="shared" si="37"/>
        <v>28</v>
      </c>
      <c r="F251" s="90">
        <v>43613</v>
      </c>
      <c r="G251" s="75">
        <v>0.3833333333333333</v>
      </c>
      <c r="H251" s="49" t="s">
        <v>21</v>
      </c>
      <c r="I251" s="56" t="str">
        <f t="shared" si="38"/>
        <v>Gallaugher's</v>
      </c>
      <c r="J251" s="56" t="str">
        <f t="shared" si="39"/>
        <v>Gordon Estuary</v>
      </c>
      <c r="K251" s="49">
        <v>1</v>
      </c>
      <c r="L251" s="51" t="s">
        <v>158</v>
      </c>
      <c r="M251" s="53" t="s">
        <v>138</v>
      </c>
      <c r="N251" s="51" t="s">
        <v>153</v>
      </c>
      <c r="O251" s="47">
        <f t="shared" si="42"/>
        <v>9</v>
      </c>
      <c r="P251" s="47">
        <f t="shared" si="40"/>
        <v>1</v>
      </c>
      <c r="Q251" s="47">
        <f t="shared" si="41"/>
        <v>5</v>
      </c>
      <c r="R251" s="54">
        <v>80</v>
      </c>
      <c r="S251" s="50" t="s">
        <v>168</v>
      </c>
      <c r="T251" s="53" t="s">
        <v>163</v>
      </c>
      <c r="U251" s="51"/>
      <c r="V251" s="51"/>
    </row>
    <row r="252" spans="1:22" x14ac:dyDescent="0.2">
      <c r="A252" s="79">
        <f t="shared" si="33"/>
        <v>22</v>
      </c>
      <c r="B252" s="47">
        <f t="shared" si="34"/>
        <v>2019</v>
      </c>
      <c r="C252" s="47">
        <f t="shared" si="35"/>
        <v>5</v>
      </c>
      <c r="D252" s="47" t="str">
        <f t="shared" si="36"/>
        <v>May</v>
      </c>
      <c r="E252" s="47">
        <f t="shared" si="37"/>
        <v>28</v>
      </c>
      <c r="F252" s="90">
        <v>43613</v>
      </c>
      <c r="G252" s="75">
        <v>0.3833333333333333</v>
      </c>
      <c r="H252" s="49" t="s">
        <v>21</v>
      </c>
      <c r="I252" s="56" t="str">
        <f t="shared" si="38"/>
        <v>Gallaugher's</v>
      </c>
      <c r="J252" s="56" t="str">
        <f t="shared" si="39"/>
        <v>Gordon Estuary</v>
      </c>
      <c r="K252" s="49">
        <v>1</v>
      </c>
      <c r="L252" s="51" t="s">
        <v>185</v>
      </c>
      <c r="M252" s="53" t="s">
        <v>138</v>
      </c>
      <c r="N252" s="51" t="s">
        <v>150</v>
      </c>
      <c r="O252" s="47">
        <f t="shared" si="42"/>
        <v>18</v>
      </c>
      <c r="P252" s="47">
        <f t="shared" si="40"/>
        <v>1</v>
      </c>
      <c r="Q252" s="47">
        <f t="shared" si="41"/>
        <v>4</v>
      </c>
      <c r="R252" s="54">
        <v>5</v>
      </c>
      <c r="S252" s="50" t="s">
        <v>168</v>
      </c>
      <c r="T252" s="53" t="s">
        <v>163</v>
      </c>
      <c r="U252" s="51"/>
      <c r="V252" s="51"/>
    </row>
    <row r="253" spans="1:22" x14ac:dyDescent="0.2">
      <c r="A253" s="79">
        <f t="shared" si="33"/>
        <v>22</v>
      </c>
      <c r="B253" s="47">
        <f t="shared" si="34"/>
        <v>2019</v>
      </c>
      <c r="C253" s="47">
        <f t="shared" si="35"/>
        <v>5</v>
      </c>
      <c r="D253" s="47" t="str">
        <f t="shared" si="36"/>
        <v>May</v>
      </c>
      <c r="E253" s="47">
        <f t="shared" si="37"/>
        <v>28</v>
      </c>
      <c r="F253" s="90">
        <v>43613</v>
      </c>
      <c r="G253" s="75">
        <v>0.3833333333333333</v>
      </c>
      <c r="H253" s="49" t="s">
        <v>21</v>
      </c>
      <c r="I253" s="56" t="str">
        <f t="shared" si="38"/>
        <v>Gallaugher's</v>
      </c>
      <c r="J253" s="56" t="str">
        <f t="shared" si="39"/>
        <v>Gordon Estuary</v>
      </c>
      <c r="K253" s="49">
        <v>1</v>
      </c>
      <c r="L253" s="51" t="s">
        <v>173</v>
      </c>
      <c r="M253" s="53" t="s">
        <v>138</v>
      </c>
      <c r="N253" s="51" t="s">
        <v>150</v>
      </c>
      <c r="O253" s="47">
        <f t="shared" si="42"/>
        <v>13</v>
      </c>
      <c r="P253" s="47">
        <f t="shared" si="40"/>
        <v>1</v>
      </c>
      <c r="Q253" s="47">
        <f t="shared" si="41"/>
        <v>4</v>
      </c>
      <c r="R253" s="54">
        <v>3</v>
      </c>
      <c r="S253" s="50" t="s">
        <v>168</v>
      </c>
      <c r="T253" s="53" t="s">
        <v>163</v>
      </c>
      <c r="U253" s="51"/>
      <c r="V253" s="51"/>
    </row>
    <row r="254" spans="1:22" x14ac:dyDescent="0.2">
      <c r="A254" s="79">
        <f t="shared" si="33"/>
        <v>22</v>
      </c>
      <c r="B254" s="47">
        <f t="shared" si="34"/>
        <v>2019</v>
      </c>
      <c r="C254" s="47">
        <f t="shared" si="35"/>
        <v>5</v>
      </c>
      <c r="D254" s="47" t="str">
        <f t="shared" si="36"/>
        <v>May</v>
      </c>
      <c r="E254" s="47">
        <f t="shared" si="37"/>
        <v>28</v>
      </c>
      <c r="F254" s="90">
        <v>43613</v>
      </c>
      <c r="G254" s="75">
        <v>0.3833333333333333</v>
      </c>
      <c r="H254" s="49" t="s">
        <v>21</v>
      </c>
      <c r="I254" s="56" t="str">
        <f t="shared" si="38"/>
        <v>Gallaugher's</v>
      </c>
      <c r="J254" s="56" t="str">
        <f t="shared" si="39"/>
        <v>Gordon Estuary</v>
      </c>
      <c r="K254" s="49">
        <v>1</v>
      </c>
      <c r="L254" s="51" t="s">
        <v>191</v>
      </c>
      <c r="M254" s="53" t="s">
        <v>138</v>
      </c>
      <c r="N254" s="51" t="s">
        <v>150</v>
      </c>
      <c r="O254" s="47">
        <f t="shared" si="42"/>
        <v>20</v>
      </c>
      <c r="P254" s="47">
        <f t="shared" si="40"/>
        <v>1</v>
      </c>
      <c r="Q254" s="47">
        <f t="shared" si="41"/>
        <v>4</v>
      </c>
      <c r="R254" s="54">
        <v>2</v>
      </c>
      <c r="S254" s="50" t="s">
        <v>168</v>
      </c>
      <c r="T254" s="53" t="s">
        <v>163</v>
      </c>
      <c r="U254" s="51"/>
      <c r="V254" s="51" t="s">
        <v>274</v>
      </c>
    </row>
    <row r="255" spans="1:22" x14ac:dyDescent="0.2">
      <c r="A255" s="79">
        <f t="shared" si="33"/>
        <v>22</v>
      </c>
      <c r="B255" s="47">
        <f t="shared" si="34"/>
        <v>2019</v>
      </c>
      <c r="C255" s="47">
        <f t="shared" si="35"/>
        <v>5</v>
      </c>
      <c r="D255" s="47" t="str">
        <f t="shared" si="36"/>
        <v>May</v>
      </c>
      <c r="E255" s="47">
        <f t="shared" si="37"/>
        <v>28</v>
      </c>
      <c r="F255" s="90">
        <v>43613</v>
      </c>
      <c r="G255" s="75">
        <v>0.40625</v>
      </c>
      <c r="H255" s="49" t="s">
        <v>15</v>
      </c>
      <c r="I255" s="56" t="str">
        <f t="shared" si="38"/>
        <v>Pacheedah Shores Boat Ramp</v>
      </c>
      <c r="J255" s="56" t="str">
        <f t="shared" si="39"/>
        <v>Gordon Estuary</v>
      </c>
      <c r="K255" s="49">
        <v>1</v>
      </c>
      <c r="L255" s="51" t="s">
        <v>146</v>
      </c>
      <c r="M255" s="53" t="s">
        <v>138</v>
      </c>
      <c r="N255" s="51" t="s">
        <v>148</v>
      </c>
      <c r="O255" s="47">
        <f t="shared" si="42"/>
        <v>3</v>
      </c>
      <c r="P255" s="47">
        <f t="shared" si="40"/>
        <v>1</v>
      </c>
      <c r="Q255" s="47">
        <f t="shared" si="41"/>
        <v>3</v>
      </c>
      <c r="R255" s="54">
        <v>1</v>
      </c>
      <c r="S255" s="50" t="s">
        <v>168</v>
      </c>
      <c r="T255" s="53" t="s">
        <v>163</v>
      </c>
      <c r="U255" s="51"/>
      <c r="V255" s="51"/>
    </row>
    <row r="256" spans="1:22" x14ac:dyDescent="0.2">
      <c r="A256" s="79">
        <f t="shared" si="33"/>
        <v>22</v>
      </c>
      <c r="B256" s="47">
        <f t="shared" si="34"/>
        <v>2019</v>
      </c>
      <c r="C256" s="47">
        <f t="shared" si="35"/>
        <v>5</v>
      </c>
      <c r="D256" s="47" t="str">
        <f t="shared" si="36"/>
        <v>May</v>
      </c>
      <c r="E256" s="47">
        <f t="shared" si="37"/>
        <v>28</v>
      </c>
      <c r="F256" s="90">
        <v>43613</v>
      </c>
      <c r="G256" s="75">
        <v>0.40625</v>
      </c>
      <c r="H256" s="49" t="s">
        <v>15</v>
      </c>
      <c r="I256" s="56" t="str">
        <f t="shared" si="38"/>
        <v>Pacheedah Shores Boat Ramp</v>
      </c>
      <c r="J256" s="56" t="str">
        <f t="shared" si="39"/>
        <v>Gordon Estuary</v>
      </c>
      <c r="K256" s="49">
        <v>1</v>
      </c>
      <c r="L256" s="51" t="s">
        <v>146</v>
      </c>
      <c r="M256" s="53" t="s">
        <v>138</v>
      </c>
      <c r="N256" s="51" t="s">
        <v>144</v>
      </c>
      <c r="O256" s="47">
        <f t="shared" si="42"/>
        <v>3</v>
      </c>
      <c r="P256" s="47">
        <f t="shared" si="40"/>
        <v>1</v>
      </c>
      <c r="Q256" s="47">
        <f t="shared" si="41"/>
        <v>2</v>
      </c>
      <c r="R256" s="54">
        <v>15</v>
      </c>
      <c r="S256" s="50" t="s">
        <v>168</v>
      </c>
      <c r="T256" s="53" t="s">
        <v>163</v>
      </c>
      <c r="U256" s="51"/>
      <c r="V256" s="51"/>
    </row>
    <row r="257" spans="1:22" x14ac:dyDescent="0.2">
      <c r="A257" s="79">
        <f t="shared" si="33"/>
        <v>22</v>
      </c>
      <c r="B257" s="47">
        <f t="shared" si="34"/>
        <v>2019</v>
      </c>
      <c r="C257" s="47">
        <f t="shared" si="35"/>
        <v>5</v>
      </c>
      <c r="D257" s="47" t="str">
        <f t="shared" si="36"/>
        <v>May</v>
      </c>
      <c r="E257" s="47">
        <f t="shared" si="37"/>
        <v>28</v>
      </c>
      <c r="F257" s="90">
        <v>43613</v>
      </c>
      <c r="G257" s="75">
        <v>0.40625</v>
      </c>
      <c r="H257" s="49" t="s">
        <v>15</v>
      </c>
      <c r="I257" s="56" t="str">
        <f t="shared" si="38"/>
        <v>Pacheedah Shores Boat Ramp</v>
      </c>
      <c r="J257" s="56" t="str">
        <f t="shared" si="39"/>
        <v>Gordon Estuary</v>
      </c>
      <c r="K257" s="49">
        <v>1</v>
      </c>
      <c r="L257" s="51" t="s">
        <v>157</v>
      </c>
      <c r="M257" s="53" t="s">
        <v>138</v>
      </c>
      <c r="N257" s="51" t="s">
        <v>153</v>
      </c>
      <c r="O257" s="47">
        <f t="shared" si="42"/>
        <v>8</v>
      </c>
      <c r="P257" s="47">
        <f t="shared" si="40"/>
        <v>1</v>
      </c>
      <c r="Q257" s="47">
        <f t="shared" si="41"/>
        <v>5</v>
      </c>
      <c r="R257" s="54">
        <v>26</v>
      </c>
      <c r="S257" s="50" t="s">
        <v>168</v>
      </c>
      <c r="T257" s="53" t="s">
        <v>163</v>
      </c>
      <c r="U257" s="51"/>
      <c r="V257" s="51"/>
    </row>
    <row r="258" spans="1:22" x14ac:dyDescent="0.2">
      <c r="A258" s="79">
        <f t="shared" si="33"/>
        <v>22</v>
      </c>
      <c r="B258" s="47">
        <f t="shared" si="34"/>
        <v>2019</v>
      </c>
      <c r="C258" s="47">
        <f t="shared" si="35"/>
        <v>5</v>
      </c>
      <c r="D258" s="47" t="str">
        <f t="shared" si="36"/>
        <v>May</v>
      </c>
      <c r="E258" s="47">
        <f t="shared" si="37"/>
        <v>28</v>
      </c>
      <c r="F258" s="90">
        <v>43613</v>
      </c>
      <c r="G258" s="75">
        <v>0.40625</v>
      </c>
      <c r="H258" s="49" t="s">
        <v>15</v>
      </c>
      <c r="I258" s="56" t="str">
        <f t="shared" si="38"/>
        <v>Pacheedah Shores Boat Ramp</v>
      </c>
      <c r="J258" s="56" t="str">
        <f t="shared" si="39"/>
        <v>Gordon Estuary</v>
      </c>
      <c r="K258" s="49">
        <v>1</v>
      </c>
      <c r="L258" s="51" t="s">
        <v>158</v>
      </c>
      <c r="M258" s="53" t="s">
        <v>138</v>
      </c>
      <c r="N258" s="51" t="s">
        <v>153</v>
      </c>
      <c r="O258" s="47">
        <f t="shared" si="42"/>
        <v>9</v>
      </c>
      <c r="P258" s="47">
        <f t="shared" si="40"/>
        <v>1</v>
      </c>
      <c r="Q258" s="47">
        <f t="shared" si="41"/>
        <v>5</v>
      </c>
      <c r="R258" s="54">
        <v>176</v>
      </c>
      <c r="S258" s="50" t="s">
        <v>168</v>
      </c>
      <c r="T258" s="53" t="s">
        <v>163</v>
      </c>
      <c r="U258" s="51"/>
      <c r="V258" s="51"/>
    </row>
    <row r="259" spans="1:22" x14ac:dyDescent="0.2">
      <c r="A259" s="79">
        <f t="shared" si="33"/>
        <v>22</v>
      </c>
      <c r="B259" s="47">
        <f t="shared" si="34"/>
        <v>2019</v>
      </c>
      <c r="C259" s="47">
        <f t="shared" si="35"/>
        <v>5</v>
      </c>
      <c r="D259" s="47" t="str">
        <f t="shared" si="36"/>
        <v>May</v>
      </c>
      <c r="E259" s="47">
        <f t="shared" si="37"/>
        <v>28</v>
      </c>
      <c r="F259" s="90">
        <v>43613</v>
      </c>
      <c r="G259" s="75">
        <v>0.40625</v>
      </c>
      <c r="H259" s="49" t="s">
        <v>15</v>
      </c>
      <c r="I259" s="56" t="str">
        <f t="shared" si="38"/>
        <v>Pacheedah Shores Boat Ramp</v>
      </c>
      <c r="J259" s="56" t="str">
        <f t="shared" si="39"/>
        <v>Gordon Estuary</v>
      </c>
      <c r="K259" s="49">
        <v>1</v>
      </c>
      <c r="L259" s="51" t="s">
        <v>185</v>
      </c>
      <c r="M259" s="53" t="s">
        <v>138</v>
      </c>
      <c r="N259" s="51" t="s">
        <v>150</v>
      </c>
      <c r="O259" s="47">
        <f t="shared" si="42"/>
        <v>18</v>
      </c>
      <c r="P259" s="47">
        <f t="shared" si="40"/>
        <v>1</v>
      </c>
      <c r="Q259" s="47">
        <f t="shared" si="41"/>
        <v>4</v>
      </c>
      <c r="R259" s="54">
        <v>16</v>
      </c>
      <c r="S259" s="50" t="s">
        <v>168</v>
      </c>
      <c r="T259" s="53" t="s">
        <v>163</v>
      </c>
      <c r="U259" s="51"/>
      <c r="V259" s="51"/>
    </row>
    <row r="260" spans="1:22" x14ac:dyDescent="0.2">
      <c r="A260" s="79">
        <f t="shared" si="33"/>
        <v>22</v>
      </c>
      <c r="B260" s="47">
        <f t="shared" si="34"/>
        <v>2019</v>
      </c>
      <c r="C260" s="47">
        <f t="shared" si="35"/>
        <v>5</v>
      </c>
      <c r="D260" s="47" t="str">
        <f t="shared" si="36"/>
        <v>May</v>
      </c>
      <c r="E260" s="47">
        <f t="shared" si="37"/>
        <v>28</v>
      </c>
      <c r="F260" s="90">
        <v>43613</v>
      </c>
      <c r="G260" s="75">
        <v>0.40625</v>
      </c>
      <c r="H260" s="49" t="s">
        <v>15</v>
      </c>
      <c r="I260" s="56" t="str">
        <f t="shared" si="38"/>
        <v>Pacheedah Shores Boat Ramp</v>
      </c>
      <c r="J260" s="56" t="str">
        <f t="shared" si="39"/>
        <v>Gordon Estuary</v>
      </c>
      <c r="K260" s="49">
        <v>1</v>
      </c>
      <c r="L260" s="51" t="s">
        <v>181</v>
      </c>
      <c r="M260" s="53" t="s">
        <v>138</v>
      </c>
      <c r="N260" s="51" t="s">
        <v>150</v>
      </c>
      <c r="O260" s="47">
        <f t="shared" si="42"/>
        <v>15</v>
      </c>
      <c r="P260" s="47">
        <f t="shared" si="40"/>
        <v>1</v>
      </c>
      <c r="Q260" s="47">
        <f t="shared" si="41"/>
        <v>4</v>
      </c>
      <c r="R260" s="54">
        <v>48</v>
      </c>
      <c r="S260" s="50" t="s">
        <v>168</v>
      </c>
      <c r="T260" s="53" t="s">
        <v>163</v>
      </c>
      <c r="U260" s="51"/>
      <c r="V260" s="51"/>
    </row>
    <row r="261" spans="1:22" x14ac:dyDescent="0.2">
      <c r="A261" s="79">
        <f t="shared" ref="A261:A324" si="43">WEEKNUM(F261)</f>
        <v>22</v>
      </c>
      <c r="B261" s="47">
        <f t="shared" ref="B261:B324" si="44">YEAR(F261)</f>
        <v>2019</v>
      </c>
      <c r="C261" s="47">
        <f t="shared" ref="C261:C324" si="45">MONTH(F261)</f>
        <v>5</v>
      </c>
      <c r="D261" s="47" t="str">
        <f t="shared" ref="D261:D324" si="46">TEXT(F261,"mmm")</f>
        <v>May</v>
      </c>
      <c r="E261" s="47">
        <f t="shared" ref="E261:E324" si="47">DAY(F261)</f>
        <v>28</v>
      </c>
      <c r="F261" s="90">
        <v>43613</v>
      </c>
      <c r="G261" s="75">
        <v>0.40625</v>
      </c>
      <c r="H261" s="49" t="s">
        <v>15</v>
      </c>
      <c r="I261" s="56" t="str">
        <f t="shared" ref="I261:I324" si="48">VLOOKUP(H261,SiteCodes,2,FALSE)</f>
        <v>Pacheedah Shores Boat Ramp</v>
      </c>
      <c r="J261" s="56" t="str">
        <f t="shared" ref="J261:J325" si="49">VLOOKUP(H261,SiteCodes,3,FALSE)</f>
        <v>Gordon Estuary</v>
      </c>
      <c r="K261" s="49">
        <v>1</v>
      </c>
      <c r="L261" s="51" t="s">
        <v>173</v>
      </c>
      <c r="M261" s="53" t="s">
        <v>138</v>
      </c>
      <c r="N261" s="51" t="s">
        <v>150</v>
      </c>
      <c r="O261" s="47">
        <f t="shared" si="42"/>
        <v>13</v>
      </c>
      <c r="P261" s="47">
        <f t="shared" ref="P261:P324" si="50">VLOOKUP(M261,OrigCodes,2,FALSE)</f>
        <v>1</v>
      </c>
      <c r="Q261" s="47">
        <f t="shared" ref="Q261:Q324" si="51">VLOOKUP(N261,StgCodes,2,FALSE)</f>
        <v>4</v>
      </c>
      <c r="R261" s="54">
        <v>11</v>
      </c>
      <c r="S261" s="50" t="s">
        <v>168</v>
      </c>
      <c r="T261" s="53" t="s">
        <v>163</v>
      </c>
      <c r="U261" s="51"/>
      <c r="V261" s="51"/>
    </row>
    <row r="262" spans="1:22" x14ac:dyDescent="0.2">
      <c r="A262" s="79">
        <f t="shared" si="43"/>
        <v>22</v>
      </c>
      <c r="B262" s="47">
        <f t="shared" si="44"/>
        <v>2019</v>
      </c>
      <c r="C262" s="47">
        <f t="shared" si="45"/>
        <v>5</v>
      </c>
      <c r="D262" s="47" t="str">
        <f t="shared" si="46"/>
        <v>May</v>
      </c>
      <c r="E262" s="47">
        <f t="shared" si="47"/>
        <v>28</v>
      </c>
      <c r="F262" s="90">
        <v>43613</v>
      </c>
      <c r="G262" s="75">
        <v>0.43541666666666662</v>
      </c>
      <c r="H262" s="49" t="s">
        <v>8</v>
      </c>
      <c r="I262" s="56" t="str">
        <f t="shared" si="48"/>
        <v>Smokies</v>
      </c>
      <c r="J262" s="56" t="str">
        <f t="shared" si="49"/>
        <v>Gordon Estuary</v>
      </c>
      <c r="K262" s="49">
        <v>1</v>
      </c>
      <c r="L262" s="51" t="s">
        <v>146</v>
      </c>
      <c r="M262" s="53" t="s">
        <v>138</v>
      </c>
      <c r="N262" s="51" t="s">
        <v>148</v>
      </c>
      <c r="O262" s="47">
        <f t="shared" si="42"/>
        <v>3</v>
      </c>
      <c r="P262" s="47">
        <f t="shared" si="50"/>
        <v>1</v>
      </c>
      <c r="Q262" s="47">
        <f t="shared" si="51"/>
        <v>3</v>
      </c>
      <c r="R262" s="54">
        <v>1</v>
      </c>
      <c r="S262" s="50" t="s">
        <v>168</v>
      </c>
      <c r="T262" s="53" t="s">
        <v>163</v>
      </c>
      <c r="U262" s="51"/>
      <c r="V262" s="51"/>
    </row>
    <row r="263" spans="1:22" x14ac:dyDescent="0.2">
      <c r="A263" s="79">
        <f t="shared" si="43"/>
        <v>22</v>
      </c>
      <c r="B263" s="47">
        <f t="shared" si="44"/>
        <v>2019</v>
      </c>
      <c r="C263" s="47">
        <f t="shared" si="45"/>
        <v>5</v>
      </c>
      <c r="D263" s="47" t="str">
        <f t="shared" si="46"/>
        <v>May</v>
      </c>
      <c r="E263" s="47">
        <f t="shared" si="47"/>
        <v>28</v>
      </c>
      <c r="F263" s="90">
        <v>43613</v>
      </c>
      <c r="G263" s="75">
        <v>0.43541666666666662</v>
      </c>
      <c r="H263" s="49" t="s">
        <v>8</v>
      </c>
      <c r="I263" s="56" t="str">
        <f t="shared" si="48"/>
        <v>Smokies</v>
      </c>
      <c r="J263" s="56" t="str">
        <f t="shared" si="49"/>
        <v>Gordon Estuary</v>
      </c>
      <c r="K263" s="49">
        <v>1</v>
      </c>
      <c r="L263" s="51" t="s">
        <v>146</v>
      </c>
      <c r="M263" s="53" t="s">
        <v>138</v>
      </c>
      <c r="N263" s="51" t="s">
        <v>144</v>
      </c>
      <c r="O263" s="47">
        <f t="shared" si="42"/>
        <v>3</v>
      </c>
      <c r="P263" s="47">
        <f t="shared" si="50"/>
        <v>1</v>
      </c>
      <c r="Q263" s="47">
        <f t="shared" si="51"/>
        <v>2</v>
      </c>
      <c r="R263" s="54">
        <v>3</v>
      </c>
      <c r="S263" s="50" t="s">
        <v>168</v>
      </c>
      <c r="T263" s="53" t="s">
        <v>163</v>
      </c>
      <c r="U263" s="51"/>
      <c r="V263" s="51"/>
    </row>
    <row r="264" spans="1:22" x14ac:dyDescent="0.2">
      <c r="A264" s="79">
        <f t="shared" si="43"/>
        <v>22</v>
      </c>
      <c r="B264" s="47">
        <f t="shared" si="44"/>
        <v>2019</v>
      </c>
      <c r="C264" s="47">
        <f t="shared" si="45"/>
        <v>5</v>
      </c>
      <c r="D264" s="47" t="str">
        <f t="shared" si="46"/>
        <v>May</v>
      </c>
      <c r="E264" s="47">
        <f t="shared" si="47"/>
        <v>28</v>
      </c>
      <c r="F264" s="90">
        <v>43613</v>
      </c>
      <c r="G264" s="75">
        <v>0.43541666666666662</v>
      </c>
      <c r="H264" s="49" t="s">
        <v>8</v>
      </c>
      <c r="I264" s="56" t="str">
        <f t="shared" si="48"/>
        <v>Smokies</v>
      </c>
      <c r="J264" s="56" t="str">
        <f t="shared" si="49"/>
        <v>Gordon Estuary</v>
      </c>
      <c r="K264" s="49">
        <v>1</v>
      </c>
      <c r="L264" s="51" t="s">
        <v>157</v>
      </c>
      <c r="M264" s="53" t="s">
        <v>138</v>
      </c>
      <c r="N264" s="51" t="s">
        <v>153</v>
      </c>
      <c r="O264" s="47">
        <f t="shared" si="42"/>
        <v>8</v>
      </c>
      <c r="P264" s="47">
        <f t="shared" si="50"/>
        <v>1</v>
      </c>
      <c r="Q264" s="47">
        <f t="shared" si="51"/>
        <v>5</v>
      </c>
      <c r="R264" s="54">
        <v>7</v>
      </c>
      <c r="S264" s="50" t="s">
        <v>168</v>
      </c>
      <c r="T264" s="53" t="s">
        <v>163</v>
      </c>
      <c r="U264" s="51"/>
      <c r="V264" s="51"/>
    </row>
    <row r="265" spans="1:22" x14ac:dyDescent="0.2">
      <c r="A265" s="79">
        <f t="shared" si="43"/>
        <v>22</v>
      </c>
      <c r="B265" s="47">
        <f t="shared" si="44"/>
        <v>2019</v>
      </c>
      <c r="C265" s="47">
        <f t="shared" si="45"/>
        <v>5</v>
      </c>
      <c r="D265" s="47" t="str">
        <f t="shared" si="46"/>
        <v>May</v>
      </c>
      <c r="E265" s="47">
        <f t="shared" si="47"/>
        <v>28</v>
      </c>
      <c r="F265" s="90">
        <v>43613</v>
      </c>
      <c r="G265" s="75">
        <v>0.43541666666666662</v>
      </c>
      <c r="H265" s="49" t="s">
        <v>8</v>
      </c>
      <c r="I265" s="56" t="str">
        <f t="shared" si="48"/>
        <v>Smokies</v>
      </c>
      <c r="J265" s="56" t="str">
        <f t="shared" si="49"/>
        <v>Gordon Estuary</v>
      </c>
      <c r="K265" s="49">
        <v>1</v>
      </c>
      <c r="L265" s="51" t="s">
        <v>158</v>
      </c>
      <c r="M265" s="53" t="s">
        <v>138</v>
      </c>
      <c r="N265" s="51" t="s">
        <v>153</v>
      </c>
      <c r="O265" s="47">
        <f t="shared" si="42"/>
        <v>9</v>
      </c>
      <c r="P265" s="47">
        <f t="shared" si="50"/>
        <v>1</v>
      </c>
      <c r="Q265" s="47">
        <f t="shared" si="51"/>
        <v>5</v>
      </c>
      <c r="R265" s="54">
        <v>27</v>
      </c>
      <c r="S265" s="50" t="s">
        <v>168</v>
      </c>
      <c r="T265" s="53" t="s">
        <v>163</v>
      </c>
      <c r="U265" s="51"/>
      <c r="V265" s="51"/>
    </row>
    <row r="266" spans="1:22" x14ac:dyDescent="0.2">
      <c r="A266" s="79">
        <f t="shared" si="43"/>
        <v>22</v>
      </c>
      <c r="B266" s="47">
        <f t="shared" si="44"/>
        <v>2019</v>
      </c>
      <c r="C266" s="47">
        <f t="shared" si="45"/>
        <v>5</v>
      </c>
      <c r="D266" s="47" t="str">
        <f t="shared" si="46"/>
        <v>May</v>
      </c>
      <c r="E266" s="47">
        <f t="shared" si="47"/>
        <v>28</v>
      </c>
      <c r="F266" s="90">
        <v>43613</v>
      </c>
      <c r="G266" s="75">
        <v>0.43541666666666662</v>
      </c>
      <c r="H266" s="49" t="s">
        <v>8</v>
      </c>
      <c r="I266" s="56" t="str">
        <f t="shared" si="48"/>
        <v>Smokies</v>
      </c>
      <c r="J266" s="56" t="str">
        <f t="shared" si="49"/>
        <v>Gordon Estuary</v>
      </c>
      <c r="K266" s="49">
        <v>1</v>
      </c>
      <c r="L266" s="51" t="s">
        <v>185</v>
      </c>
      <c r="M266" s="53" t="s">
        <v>138</v>
      </c>
      <c r="N266" s="51" t="s">
        <v>150</v>
      </c>
      <c r="O266" s="47">
        <f t="shared" si="42"/>
        <v>18</v>
      </c>
      <c r="P266" s="47">
        <f t="shared" si="50"/>
        <v>1</v>
      </c>
      <c r="Q266" s="47">
        <f t="shared" si="51"/>
        <v>4</v>
      </c>
      <c r="R266" s="54">
        <v>12</v>
      </c>
      <c r="S266" s="50" t="s">
        <v>168</v>
      </c>
      <c r="T266" s="53" t="s">
        <v>163</v>
      </c>
      <c r="U266" s="51"/>
      <c r="V266" s="51"/>
    </row>
    <row r="267" spans="1:22" x14ac:dyDescent="0.2">
      <c r="A267" s="79">
        <f t="shared" si="43"/>
        <v>22</v>
      </c>
      <c r="B267" s="47">
        <f t="shared" si="44"/>
        <v>2019</v>
      </c>
      <c r="C267" s="47">
        <f t="shared" si="45"/>
        <v>5</v>
      </c>
      <c r="D267" s="47" t="str">
        <f t="shared" si="46"/>
        <v>May</v>
      </c>
      <c r="E267" s="47">
        <f t="shared" si="47"/>
        <v>28</v>
      </c>
      <c r="F267" s="90">
        <v>43613</v>
      </c>
      <c r="G267" s="75">
        <v>0.43541666666666662</v>
      </c>
      <c r="H267" s="49" t="s">
        <v>8</v>
      </c>
      <c r="I267" s="56" t="str">
        <f t="shared" si="48"/>
        <v>Smokies</v>
      </c>
      <c r="J267" s="56" t="str">
        <f t="shared" si="49"/>
        <v>Gordon Estuary</v>
      </c>
      <c r="K267" s="49">
        <v>1</v>
      </c>
      <c r="L267" s="51" t="s">
        <v>181</v>
      </c>
      <c r="M267" s="53" t="s">
        <v>138</v>
      </c>
      <c r="N267" s="51" t="s">
        <v>150</v>
      </c>
      <c r="O267" s="47">
        <f t="shared" si="42"/>
        <v>15</v>
      </c>
      <c r="P267" s="47">
        <f t="shared" si="50"/>
        <v>1</v>
      </c>
      <c r="Q267" s="47">
        <f t="shared" si="51"/>
        <v>4</v>
      </c>
      <c r="R267" s="54">
        <v>13</v>
      </c>
      <c r="S267" s="50" t="s">
        <v>168</v>
      </c>
      <c r="T267" s="53" t="s">
        <v>163</v>
      </c>
      <c r="U267" s="51"/>
      <c r="V267" s="51" t="s">
        <v>275</v>
      </c>
    </row>
    <row r="268" spans="1:22" x14ac:dyDescent="0.2">
      <c r="A268" s="79">
        <f t="shared" si="43"/>
        <v>22</v>
      </c>
      <c r="B268" s="47">
        <f t="shared" si="44"/>
        <v>2019</v>
      </c>
      <c r="C268" s="47">
        <f t="shared" si="45"/>
        <v>5</v>
      </c>
      <c r="D268" s="47" t="str">
        <f t="shared" si="46"/>
        <v>May</v>
      </c>
      <c r="E268" s="47">
        <f t="shared" si="47"/>
        <v>28</v>
      </c>
      <c r="F268" s="90">
        <v>43613</v>
      </c>
      <c r="G268" s="75">
        <v>0.43541666666666662</v>
      </c>
      <c r="H268" s="49" t="s">
        <v>8</v>
      </c>
      <c r="I268" s="56" t="str">
        <f t="shared" si="48"/>
        <v>Smokies</v>
      </c>
      <c r="J268" s="56" t="str">
        <f t="shared" si="49"/>
        <v>Gordon Estuary</v>
      </c>
      <c r="K268" s="49">
        <v>1</v>
      </c>
      <c r="L268" s="51" t="s">
        <v>173</v>
      </c>
      <c r="M268" s="53" t="s">
        <v>138</v>
      </c>
      <c r="N268" s="51" t="s">
        <v>150</v>
      </c>
      <c r="O268" s="47">
        <f t="shared" ref="O268:O330" si="52">VLOOKUP(L268,SpeciesCodes,2,FALSE)</f>
        <v>13</v>
      </c>
      <c r="P268" s="47">
        <f t="shared" si="50"/>
        <v>1</v>
      </c>
      <c r="Q268" s="47">
        <f t="shared" si="51"/>
        <v>4</v>
      </c>
      <c r="R268" s="54">
        <v>13</v>
      </c>
      <c r="S268" s="50" t="s">
        <v>168</v>
      </c>
      <c r="T268" s="53" t="s">
        <v>163</v>
      </c>
      <c r="U268" s="51"/>
      <c r="V268" s="51"/>
    </row>
    <row r="269" spans="1:22" x14ac:dyDescent="0.2">
      <c r="A269" s="79">
        <f t="shared" si="43"/>
        <v>22</v>
      </c>
      <c r="B269" s="47">
        <f t="shared" si="44"/>
        <v>2019</v>
      </c>
      <c r="C269" s="47">
        <f t="shared" si="45"/>
        <v>5</v>
      </c>
      <c r="D269" s="47" t="str">
        <f t="shared" si="46"/>
        <v>May</v>
      </c>
      <c r="E269" s="47">
        <f t="shared" si="47"/>
        <v>28</v>
      </c>
      <c r="F269" s="90">
        <v>43613</v>
      </c>
      <c r="G269" s="75">
        <v>0.46319444444444446</v>
      </c>
      <c r="H269" s="49" t="s">
        <v>19</v>
      </c>
      <c r="I269" s="56" t="str">
        <f t="shared" si="48"/>
        <v>Q Jeff (right bank opposite N. Arm confl.)</v>
      </c>
      <c r="J269" s="56" t="str">
        <f t="shared" si="49"/>
        <v>Gordon Estuary</v>
      </c>
      <c r="K269" s="49">
        <v>1</v>
      </c>
      <c r="L269" s="51" t="s">
        <v>157</v>
      </c>
      <c r="M269" s="53" t="s">
        <v>138</v>
      </c>
      <c r="N269" s="51" t="s">
        <v>153</v>
      </c>
      <c r="O269" s="47">
        <f t="shared" si="52"/>
        <v>8</v>
      </c>
      <c r="P269" s="47">
        <f t="shared" si="50"/>
        <v>1</v>
      </c>
      <c r="Q269" s="47">
        <f t="shared" si="51"/>
        <v>5</v>
      </c>
      <c r="R269" s="54">
        <v>3</v>
      </c>
      <c r="S269" s="50" t="s">
        <v>168</v>
      </c>
      <c r="T269" s="53" t="s">
        <v>163</v>
      </c>
      <c r="U269" s="51"/>
      <c r="V269" s="51"/>
    </row>
    <row r="270" spans="1:22" x14ac:dyDescent="0.2">
      <c r="A270" s="79">
        <f t="shared" si="43"/>
        <v>22</v>
      </c>
      <c r="B270" s="47">
        <f t="shared" si="44"/>
        <v>2019</v>
      </c>
      <c r="C270" s="47">
        <f t="shared" si="45"/>
        <v>5</v>
      </c>
      <c r="D270" s="47" t="str">
        <f t="shared" si="46"/>
        <v>May</v>
      </c>
      <c r="E270" s="47">
        <f t="shared" si="47"/>
        <v>28</v>
      </c>
      <c r="F270" s="90">
        <v>43613</v>
      </c>
      <c r="G270" s="75">
        <v>0.46319444444444446</v>
      </c>
      <c r="H270" s="49" t="s">
        <v>19</v>
      </c>
      <c r="I270" s="56" t="str">
        <f t="shared" si="48"/>
        <v>Q Jeff (right bank opposite N. Arm confl.)</v>
      </c>
      <c r="J270" s="56" t="str">
        <f t="shared" si="49"/>
        <v>Gordon Estuary</v>
      </c>
      <c r="K270" s="49">
        <v>1</v>
      </c>
      <c r="L270" s="51" t="s">
        <v>185</v>
      </c>
      <c r="M270" s="53" t="s">
        <v>138</v>
      </c>
      <c r="N270" s="51" t="s">
        <v>150</v>
      </c>
      <c r="O270" s="47">
        <f t="shared" si="52"/>
        <v>18</v>
      </c>
      <c r="P270" s="47">
        <f t="shared" si="50"/>
        <v>1</v>
      </c>
      <c r="Q270" s="47">
        <f t="shared" si="51"/>
        <v>4</v>
      </c>
      <c r="R270" s="54">
        <v>6</v>
      </c>
      <c r="S270" s="50" t="s">
        <v>168</v>
      </c>
      <c r="T270" s="53" t="s">
        <v>163</v>
      </c>
      <c r="U270" s="51"/>
      <c r="V270" s="51"/>
    </row>
    <row r="271" spans="1:22" x14ac:dyDescent="0.2">
      <c r="A271" s="79">
        <f t="shared" si="43"/>
        <v>22</v>
      </c>
      <c r="B271" s="47">
        <f t="shared" si="44"/>
        <v>2019</v>
      </c>
      <c r="C271" s="47">
        <f t="shared" si="45"/>
        <v>5</v>
      </c>
      <c r="D271" s="47" t="str">
        <f t="shared" si="46"/>
        <v>May</v>
      </c>
      <c r="E271" s="47">
        <f t="shared" si="47"/>
        <v>28</v>
      </c>
      <c r="F271" s="90">
        <v>43613</v>
      </c>
      <c r="G271" s="75">
        <v>0.46319444444444446</v>
      </c>
      <c r="H271" s="49" t="s">
        <v>19</v>
      </c>
      <c r="I271" s="56" t="str">
        <f t="shared" si="48"/>
        <v>Q Jeff (right bank opposite N. Arm confl.)</v>
      </c>
      <c r="J271" s="56" t="str">
        <f t="shared" si="49"/>
        <v>Gordon Estuary</v>
      </c>
      <c r="K271" s="49">
        <v>1</v>
      </c>
      <c r="L271" s="51" t="s">
        <v>181</v>
      </c>
      <c r="M271" s="53" t="s">
        <v>138</v>
      </c>
      <c r="N271" s="51" t="s">
        <v>150</v>
      </c>
      <c r="O271" s="47">
        <f t="shared" si="52"/>
        <v>15</v>
      </c>
      <c r="P271" s="47">
        <f t="shared" si="50"/>
        <v>1</v>
      </c>
      <c r="Q271" s="47">
        <f t="shared" si="51"/>
        <v>4</v>
      </c>
      <c r="R271" s="54">
        <v>8</v>
      </c>
      <c r="S271" s="50" t="s">
        <v>168</v>
      </c>
      <c r="T271" s="53" t="s">
        <v>163</v>
      </c>
      <c r="U271" s="51"/>
      <c r="V271" s="51"/>
    </row>
    <row r="272" spans="1:22" x14ac:dyDescent="0.2">
      <c r="A272" s="79">
        <f t="shared" si="43"/>
        <v>22</v>
      </c>
      <c r="B272" s="47">
        <f t="shared" si="44"/>
        <v>2019</v>
      </c>
      <c r="C272" s="47">
        <f t="shared" si="45"/>
        <v>5</v>
      </c>
      <c r="D272" s="47" t="str">
        <f t="shared" si="46"/>
        <v>May</v>
      </c>
      <c r="E272" s="47">
        <f t="shared" si="47"/>
        <v>28</v>
      </c>
      <c r="F272" s="90">
        <v>43613</v>
      </c>
      <c r="G272" s="75">
        <v>0.46319444444444446</v>
      </c>
      <c r="H272" s="49" t="s">
        <v>19</v>
      </c>
      <c r="I272" s="56" t="str">
        <f t="shared" si="48"/>
        <v>Q Jeff (right bank opposite N. Arm confl.)</v>
      </c>
      <c r="J272" s="56" t="str">
        <f t="shared" si="49"/>
        <v>Gordon Estuary</v>
      </c>
      <c r="K272" s="49">
        <v>1</v>
      </c>
      <c r="L272" s="51" t="s">
        <v>173</v>
      </c>
      <c r="M272" s="53" t="s">
        <v>138</v>
      </c>
      <c r="N272" s="51" t="s">
        <v>150</v>
      </c>
      <c r="O272" s="47">
        <f t="shared" si="52"/>
        <v>13</v>
      </c>
      <c r="P272" s="47">
        <f t="shared" si="50"/>
        <v>1</v>
      </c>
      <c r="Q272" s="47">
        <f t="shared" si="51"/>
        <v>4</v>
      </c>
      <c r="R272" s="54">
        <v>11</v>
      </c>
      <c r="S272" s="50" t="s">
        <v>168</v>
      </c>
      <c r="T272" s="53" t="s">
        <v>163</v>
      </c>
      <c r="U272" s="51"/>
      <c r="V272" s="51"/>
    </row>
    <row r="273" spans="1:22" x14ac:dyDescent="0.2">
      <c r="A273" s="79">
        <f t="shared" si="43"/>
        <v>22</v>
      </c>
      <c r="B273" s="47">
        <f t="shared" si="44"/>
        <v>2019</v>
      </c>
      <c r="C273" s="47">
        <f t="shared" si="45"/>
        <v>5</v>
      </c>
      <c r="D273" s="47" t="str">
        <f t="shared" si="46"/>
        <v>May</v>
      </c>
      <c r="E273" s="47">
        <f t="shared" si="47"/>
        <v>28</v>
      </c>
      <c r="F273" s="90">
        <v>43613</v>
      </c>
      <c r="G273" s="75">
        <v>0.46319444444444446</v>
      </c>
      <c r="H273" s="49" t="s">
        <v>19</v>
      </c>
      <c r="I273" s="56" t="str">
        <f t="shared" si="48"/>
        <v>Q Jeff (right bank opposite N. Arm confl.)</v>
      </c>
      <c r="J273" s="56" t="str">
        <f t="shared" si="49"/>
        <v>Gordon Estuary</v>
      </c>
      <c r="K273" s="49">
        <v>1</v>
      </c>
      <c r="L273" s="51" t="s">
        <v>177</v>
      </c>
      <c r="M273" s="53" t="s">
        <v>138</v>
      </c>
      <c r="N273" s="51" t="s">
        <v>153</v>
      </c>
      <c r="O273" s="47">
        <f t="shared" si="52"/>
        <v>14</v>
      </c>
      <c r="P273" s="47">
        <f t="shared" si="50"/>
        <v>1</v>
      </c>
      <c r="Q273" s="47">
        <f t="shared" si="51"/>
        <v>5</v>
      </c>
      <c r="R273" s="54">
        <v>99</v>
      </c>
      <c r="S273" s="50" t="s">
        <v>168</v>
      </c>
      <c r="T273" s="53" t="s">
        <v>163</v>
      </c>
      <c r="U273" s="51"/>
      <c r="V273" s="51"/>
    </row>
    <row r="274" spans="1:22" x14ac:dyDescent="0.2">
      <c r="A274" s="79">
        <f t="shared" si="43"/>
        <v>22</v>
      </c>
      <c r="B274" s="47">
        <f t="shared" si="44"/>
        <v>2019</v>
      </c>
      <c r="C274" s="47">
        <f t="shared" si="45"/>
        <v>5</v>
      </c>
      <c r="D274" s="47" t="str">
        <f t="shared" si="46"/>
        <v>May</v>
      </c>
      <c r="E274" s="47">
        <f t="shared" si="47"/>
        <v>28</v>
      </c>
      <c r="F274" s="90">
        <v>43613</v>
      </c>
      <c r="G274" s="75">
        <v>0.48055555555555557</v>
      </c>
      <c r="H274" s="49" t="s">
        <v>30</v>
      </c>
      <c r="I274" s="56" t="str">
        <f t="shared" si="48"/>
        <v>Butch's (Gordon R.)</v>
      </c>
      <c r="J274" s="56" t="str">
        <f t="shared" si="49"/>
        <v>Gordon Estuary</v>
      </c>
      <c r="K274" s="49">
        <v>1</v>
      </c>
      <c r="L274" s="51" t="s">
        <v>146</v>
      </c>
      <c r="M274" s="53" t="s">
        <v>138</v>
      </c>
      <c r="N274" s="51" t="s">
        <v>144</v>
      </c>
      <c r="O274" s="47">
        <f t="shared" si="52"/>
        <v>3</v>
      </c>
      <c r="P274" s="47">
        <f t="shared" si="50"/>
        <v>1</v>
      </c>
      <c r="Q274" s="47">
        <f t="shared" si="51"/>
        <v>2</v>
      </c>
      <c r="R274" s="54">
        <v>4</v>
      </c>
      <c r="S274" s="50" t="s">
        <v>168</v>
      </c>
      <c r="T274" s="53" t="s">
        <v>163</v>
      </c>
      <c r="U274" s="51"/>
      <c r="V274" s="51"/>
    </row>
    <row r="275" spans="1:22" x14ac:dyDescent="0.2">
      <c r="A275" s="79">
        <f t="shared" si="43"/>
        <v>22</v>
      </c>
      <c r="B275" s="47">
        <f t="shared" si="44"/>
        <v>2019</v>
      </c>
      <c r="C275" s="47">
        <f t="shared" si="45"/>
        <v>5</v>
      </c>
      <c r="D275" s="47" t="str">
        <f t="shared" si="46"/>
        <v>May</v>
      </c>
      <c r="E275" s="47">
        <f t="shared" si="47"/>
        <v>28</v>
      </c>
      <c r="F275" s="90">
        <v>43613</v>
      </c>
      <c r="G275" s="75">
        <v>0.48055555555555557</v>
      </c>
      <c r="H275" s="49" t="s">
        <v>30</v>
      </c>
      <c r="I275" s="56" t="str">
        <f t="shared" si="48"/>
        <v>Butch's (Gordon R.)</v>
      </c>
      <c r="J275" s="56" t="str">
        <f t="shared" si="49"/>
        <v>Gordon Estuary</v>
      </c>
      <c r="K275" s="49">
        <v>1</v>
      </c>
      <c r="L275" s="51" t="s">
        <v>142</v>
      </c>
      <c r="M275" s="53" t="s">
        <v>138</v>
      </c>
      <c r="N275" s="51" t="s">
        <v>144</v>
      </c>
      <c r="O275" s="47">
        <f t="shared" si="52"/>
        <v>2</v>
      </c>
      <c r="P275" s="47">
        <f t="shared" si="50"/>
        <v>1</v>
      </c>
      <c r="Q275" s="47">
        <f t="shared" si="51"/>
        <v>2</v>
      </c>
      <c r="R275" s="54">
        <v>1</v>
      </c>
      <c r="S275" s="50" t="s">
        <v>168</v>
      </c>
      <c r="T275" s="53" t="s">
        <v>163</v>
      </c>
      <c r="U275" s="51"/>
      <c r="V275" s="51"/>
    </row>
    <row r="276" spans="1:22" x14ac:dyDescent="0.2">
      <c r="A276" s="79">
        <f t="shared" si="43"/>
        <v>22</v>
      </c>
      <c r="B276" s="47">
        <f t="shared" si="44"/>
        <v>2019</v>
      </c>
      <c r="C276" s="47">
        <f t="shared" si="45"/>
        <v>5</v>
      </c>
      <c r="D276" s="47" t="str">
        <f t="shared" si="46"/>
        <v>May</v>
      </c>
      <c r="E276" s="47">
        <f t="shared" si="47"/>
        <v>28</v>
      </c>
      <c r="F276" s="90">
        <v>43613</v>
      </c>
      <c r="G276" s="75">
        <v>0.48055555555555557</v>
      </c>
      <c r="H276" s="49" t="s">
        <v>30</v>
      </c>
      <c r="I276" s="56" t="str">
        <f t="shared" si="48"/>
        <v>Butch's (Gordon R.)</v>
      </c>
      <c r="J276" s="56" t="str">
        <f t="shared" si="49"/>
        <v>Gordon Estuary</v>
      </c>
      <c r="K276" s="49">
        <v>1</v>
      </c>
      <c r="L276" s="51" t="s">
        <v>157</v>
      </c>
      <c r="M276" s="53" t="s">
        <v>138</v>
      </c>
      <c r="N276" s="51" t="s">
        <v>153</v>
      </c>
      <c r="O276" s="47">
        <f t="shared" si="52"/>
        <v>8</v>
      </c>
      <c r="P276" s="47">
        <f t="shared" si="50"/>
        <v>1</v>
      </c>
      <c r="Q276" s="47">
        <f t="shared" si="51"/>
        <v>5</v>
      </c>
      <c r="R276" s="54">
        <v>1</v>
      </c>
      <c r="S276" s="50" t="s">
        <v>168</v>
      </c>
      <c r="T276" s="53" t="s">
        <v>163</v>
      </c>
      <c r="U276" s="51"/>
      <c r="V276" s="51"/>
    </row>
    <row r="277" spans="1:22" x14ac:dyDescent="0.2">
      <c r="A277" s="79">
        <f t="shared" si="43"/>
        <v>22</v>
      </c>
      <c r="B277" s="47">
        <f t="shared" si="44"/>
        <v>2019</v>
      </c>
      <c r="C277" s="47">
        <f t="shared" si="45"/>
        <v>5</v>
      </c>
      <c r="D277" s="47" t="str">
        <f t="shared" si="46"/>
        <v>May</v>
      </c>
      <c r="E277" s="47">
        <f t="shared" si="47"/>
        <v>28</v>
      </c>
      <c r="F277" s="90">
        <v>43613</v>
      </c>
      <c r="G277" s="75">
        <v>0.48055555555555557</v>
      </c>
      <c r="H277" s="49" t="s">
        <v>30</v>
      </c>
      <c r="I277" s="56" t="str">
        <f t="shared" si="48"/>
        <v>Butch's (Gordon R.)</v>
      </c>
      <c r="J277" s="56" t="str">
        <f t="shared" si="49"/>
        <v>Gordon Estuary</v>
      </c>
      <c r="K277" s="49">
        <v>1</v>
      </c>
      <c r="L277" s="51" t="s">
        <v>185</v>
      </c>
      <c r="M277" s="53" t="s">
        <v>138</v>
      </c>
      <c r="N277" s="51" t="s">
        <v>150</v>
      </c>
      <c r="O277" s="47">
        <f t="shared" si="52"/>
        <v>18</v>
      </c>
      <c r="P277" s="47">
        <f t="shared" si="50"/>
        <v>1</v>
      </c>
      <c r="Q277" s="47">
        <f t="shared" si="51"/>
        <v>4</v>
      </c>
      <c r="R277" s="54">
        <v>1</v>
      </c>
      <c r="S277" s="50" t="s">
        <v>168</v>
      </c>
      <c r="T277" s="53" t="s">
        <v>163</v>
      </c>
      <c r="U277" s="51"/>
      <c r="V277" s="51"/>
    </row>
    <row r="278" spans="1:22" x14ac:dyDescent="0.2">
      <c r="A278" s="79">
        <f t="shared" si="43"/>
        <v>22</v>
      </c>
      <c r="B278" s="47">
        <f t="shared" si="44"/>
        <v>2019</v>
      </c>
      <c r="C278" s="47">
        <f t="shared" si="45"/>
        <v>5</v>
      </c>
      <c r="D278" s="47" t="str">
        <f t="shared" si="46"/>
        <v>May</v>
      </c>
      <c r="E278" s="47">
        <f t="shared" si="47"/>
        <v>28</v>
      </c>
      <c r="F278" s="90">
        <v>43613</v>
      </c>
      <c r="G278" s="75">
        <v>0.48055555555555557</v>
      </c>
      <c r="H278" s="49" t="s">
        <v>30</v>
      </c>
      <c r="I278" s="56" t="str">
        <f t="shared" si="48"/>
        <v>Butch's (Gordon R.)</v>
      </c>
      <c r="J278" s="56" t="str">
        <f t="shared" si="49"/>
        <v>Gordon Estuary</v>
      </c>
      <c r="K278" s="49">
        <v>1</v>
      </c>
      <c r="L278" s="51" t="s">
        <v>173</v>
      </c>
      <c r="M278" s="53" t="s">
        <v>138</v>
      </c>
      <c r="N278" s="51" t="s">
        <v>150</v>
      </c>
      <c r="O278" s="47">
        <f t="shared" si="52"/>
        <v>13</v>
      </c>
      <c r="P278" s="47">
        <f t="shared" si="50"/>
        <v>1</v>
      </c>
      <c r="Q278" s="47">
        <f t="shared" si="51"/>
        <v>4</v>
      </c>
      <c r="R278" s="54">
        <v>2</v>
      </c>
      <c r="S278" s="50" t="s">
        <v>168</v>
      </c>
      <c r="T278" s="53" t="s">
        <v>163</v>
      </c>
      <c r="U278" s="51"/>
      <c r="V278" s="51"/>
    </row>
    <row r="279" spans="1:22" x14ac:dyDescent="0.2">
      <c r="A279" s="79">
        <f t="shared" si="43"/>
        <v>22</v>
      </c>
      <c r="B279" s="47">
        <f t="shared" si="44"/>
        <v>2019</v>
      </c>
      <c r="C279" s="47">
        <f t="shared" si="45"/>
        <v>5</v>
      </c>
      <c r="D279" s="47" t="str">
        <f t="shared" si="46"/>
        <v>May</v>
      </c>
      <c r="E279" s="47">
        <f t="shared" si="47"/>
        <v>28</v>
      </c>
      <c r="F279" s="90">
        <v>43613</v>
      </c>
      <c r="G279" s="75">
        <v>0.48055555555555557</v>
      </c>
      <c r="H279" s="49" t="s">
        <v>30</v>
      </c>
      <c r="I279" s="56" t="str">
        <f t="shared" si="48"/>
        <v>Butch's (Gordon R.)</v>
      </c>
      <c r="J279" s="56" t="str">
        <f t="shared" si="49"/>
        <v>Gordon Estuary</v>
      </c>
      <c r="K279" s="49">
        <v>1</v>
      </c>
      <c r="L279" s="51" t="s">
        <v>182</v>
      </c>
      <c r="M279" s="53" t="s">
        <v>138</v>
      </c>
      <c r="N279" s="51" t="s">
        <v>153</v>
      </c>
      <c r="O279" s="47">
        <f t="shared" si="52"/>
        <v>16</v>
      </c>
      <c r="P279" s="47">
        <f t="shared" si="50"/>
        <v>1</v>
      </c>
      <c r="Q279" s="47">
        <f t="shared" si="51"/>
        <v>5</v>
      </c>
      <c r="R279" s="54">
        <v>3</v>
      </c>
      <c r="S279" s="50" t="s">
        <v>168</v>
      </c>
      <c r="T279" s="53" t="s">
        <v>163</v>
      </c>
      <c r="U279" s="51"/>
      <c r="V279" s="51"/>
    </row>
    <row r="280" spans="1:22" x14ac:dyDescent="0.2">
      <c r="A280" s="79">
        <f t="shared" si="43"/>
        <v>22</v>
      </c>
      <c r="B280" s="47">
        <f t="shared" si="44"/>
        <v>2019</v>
      </c>
      <c r="C280" s="47">
        <f t="shared" si="45"/>
        <v>5</v>
      </c>
      <c r="D280" s="47" t="str">
        <f t="shared" si="46"/>
        <v>May</v>
      </c>
      <c r="E280" s="47">
        <f t="shared" si="47"/>
        <v>28</v>
      </c>
      <c r="F280" s="90">
        <v>43613</v>
      </c>
      <c r="G280" s="75">
        <v>0.50347222222222221</v>
      </c>
      <c r="H280" s="49" t="s">
        <v>25</v>
      </c>
      <c r="I280" s="56" t="str">
        <f t="shared" si="48"/>
        <v>Q01, left bank Gordon up from confluence</v>
      </c>
      <c r="J280" s="56" t="str">
        <f t="shared" si="49"/>
        <v>Gordon Estuary</v>
      </c>
      <c r="K280" s="49">
        <v>1</v>
      </c>
      <c r="L280" s="51" t="s">
        <v>146</v>
      </c>
      <c r="M280" s="53" t="s">
        <v>138</v>
      </c>
      <c r="N280" s="51" t="s">
        <v>144</v>
      </c>
      <c r="O280" s="47">
        <f t="shared" si="52"/>
        <v>3</v>
      </c>
      <c r="P280" s="47">
        <f t="shared" si="50"/>
        <v>1</v>
      </c>
      <c r="Q280" s="47">
        <f t="shared" si="51"/>
        <v>2</v>
      </c>
      <c r="R280" s="54">
        <v>17</v>
      </c>
      <c r="S280" s="50" t="s">
        <v>168</v>
      </c>
      <c r="T280" s="53" t="s">
        <v>163</v>
      </c>
      <c r="U280" s="51"/>
      <c r="V280" s="51"/>
    </row>
    <row r="281" spans="1:22" x14ac:dyDescent="0.2">
      <c r="A281" s="79">
        <f t="shared" si="43"/>
        <v>22</v>
      </c>
      <c r="B281" s="47">
        <f t="shared" si="44"/>
        <v>2019</v>
      </c>
      <c r="C281" s="47">
        <f t="shared" si="45"/>
        <v>5</v>
      </c>
      <c r="D281" s="47" t="str">
        <f t="shared" si="46"/>
        <v>May</v>
      </c>
      <c r="E281" s="47">
        <f t="shared" si="47"/>
        <v>28</v>
      </c>
      <c r="F281" s="90">
        <v>43613</v>
      </c>
      <c r="G281" s="75">
        <v>0.50347222222222221</v>
      </c>
      <c r="H281" s="49" t="s">
        <v>25</v>
      </c>
      <c r="I281" s="56" t="str">
        <f t="shared" si="48"/>
        <v>Q01, left bank Gordon up from confluence</v>
      </c>
      <c r="J281" s="56" t="str">
        <f t="shared" si="49"/>
        <v>Gordon Estuary</v>
      </c>
      <c r="K281" s="49">
        <v>1</v>
      </c>
      <c r="L281" s="51" t="s">
        <v>142</v>
      </c>
      <c r="M281" s="53" t="s">
        <v>138</v>
      </c>
      <c r="N281" s="51" t="s">
        <v>144</v>
      </c>
      <c r="O281" s="47">
        <f t="shared" si="52"/>
        <v>2</v>
      </c>
      <c r="P281" s="47">
        <f t="shared" si="50"/>
        <v>1</v>
      </c>
      <c r="Q281" s="47">
        <f t="shared" si="51"/>
        <v>2</v>
      </c>
      <c r="R281" s="54">
        <v>1</v>
      </c>
      <c r="S281" s="50" t="s">
        <v>168</v>
      </c>
      <c r="T281" s="53" t="s">
        <v>163</v>
      </c>
      <c r="U281" s="51"/>
      <c r="V281" s="51"/>
    </row>
    <row r="282" spans="1:22" x14ac:dyDescent="0.2">
      <c r="A282" s="79">
        <f t="shared" si="43"/>
        <v>22</v>
      </c>
      <c r="B282" s="47">
        <f t="shared" si="44"/>
        <v>2019</v>
      </c>
      <c r="C282" s="47">
        <f t="shared" si="45"/>
        <v>5</v>
      </c>
      <c r="D282" s="47" t="str">
        <f t="shared" si="46"/>
        <v>May</v>
      </c>
      <c r="E282" s="47">
        <f t="shared" si="47"/>
        <v>28</v>
      </c>
      <c r="F282" s="90">
        <v>43613</v>
      </c>
      <c r="G282" s="75">
        <v>0.50347222222222221</v>
      </c>
      <c r="H282" s="49" t="s">
        <v>25</v>
      </c>
      <c r="I282" s="56" t="str">
        <f t="shared" si="48"/>
        <v>Q01, left bank Gordon up from confluence</v>
      </c>
      <c r="J282" s="56" t="str">
        <f t="shared" si="49"/>
        <v>Gordon Estuary</v>
      </c>
      <c r="K282" s="49">
        <v>1</v>
      </c>
      <c r="L282" s="51" t="s">
        <v>146</v>
      </c>
      <c r="M282" s="53" t="s">
        <v>138</v>
      </c>
      <c r="N282" s="51" t="s">
        <v>148</v>
      </c>
      <c r="O282" s="47">
        <f t="shared" si="52"/>
        <v>3</v>
      </c>
      <c r="P282" s="47">
        <f t="shared" si="50"/>
        <v>1</v>
      </c>
      <c r="Q282" s="47">
        <f t="shared" si="51"/>
        <v>3</v>
      </c>
      <c r="R282" s="54">
        <v>1</v>
      </c>
      <c r="S282" s="50" t="s">
        <v>168</v>
      </c>
      <c r="T282" s="53" t="s">
        <v>163</v>
      </c>
      <c r="U282" s="51"/>
      <c r="V282" s="51"/>
    </row>
    <row r="283" spans="1:22" x14ac:dyDescent="0.2">
      <c r="A283" s="79">
        <f t="shared" si="43"/>
        <v>23</v>
      </c>
      <c r="B283" s="47">
        <f t="shared" si="44"/>
        <v>2019</v>
      </c>
      <c r="C283" s="47">
        <f t="shared" si="45"/>
        <v>6</v>
      </c>
      <c r="D283" s="47" t="str">
        <f t="shared" si="46"/>
        <v>Jun</v>
      </c>
      <c r="E283" s="47">
        <f t="shared" si="47"/>
        <v>5</v>
      </c>
      <c r="F283" s="89">
        <v>43621</v>
      </c>
      <c r="G283" s="75">
        <v>0.51736111111111105</v>
      </c>
      <c r="H283" s="49" t="s">
        <v>30</v>
      </c>
      <c r="I283" s="56" t="str">
        <f t="shared" si="48"/>
        <v>Butch's (Gordon R.)</v>
      </c>
      <c r="J283" s="56" t="str">
        <f t="shared" si="49"/>
        <v>Gordon Estuary</v>
      </c>
      <c r="K283" s="49">
        <v>1</v>
      </c>
      <c r="L283" s="51" t="s">
        <v>152</v>
      </c>
      <c r="M283" s="53" t="s">
        <v>138</v>
      </c>
      <c r="N283" s="51" t="s">
        <v>148</v>
      </c>
      <c r="O283" s="47">
        <f t="shared" si="52"/>
        <v>5</v>
      </c>
      <c r="P283" s="47">
        <f t="shared" si="50"/>
        <v>1</v>
      </c>
      <c r="Q283" s="47">
        <f t="shared" si="51"/>
        <v>3</v>
      </c>
      <c r="R283" s="54">
        <v>1</v>
      </c>
      <c r="S283" s="50" t="s">
        <v>168</v>
      </c>
      <c r="T283" s="53" t="s">
        <v>163</v>
      </c>
      <c r="U283" s="51"/>
      <c r="V283" s="51"/>
    </row>
    <row r="284" spans="1:22" x14ac:dyDescent="0.2">
      <c r="A284" s="79">
        <f t="shared" si="43"/>
        <v>23</v>
      </c>
      <c r="B284" s="47">
        <f t="shared" si="44"/>
        <v>2019</v>
      </c>
      <c r="C284" s="47">
        <f t="shared" si="45"/>
        <v>6</v>
      </c>
      <c r="D284" s="47" t="str">
        <f t="shared" si="46"/>
        <v>Jun</v>
      </c>
      <c r="E284" s="47">
        <f t="shared" si="47"/>
        <v>5</v>
      </c>
      <c r="F284" s="89">
        <v>43621</v>
      </c>
      <c r="G284" s="75">
        <v>0.51736111111111105</v>
      </c>
      <c r="H284" s="49" t="s">
        <v>30</v>
      </c>
      <c r="I284" s="56" t="str">
        <f t="shared" si="48"/>
        <v>Butch's (Gordon R.)</v>
      </c>
      <c r="J284" s="56" t="str">
        <f t="shared" si="49"/>
        <v>Gordon Estuary</v>
      </c>
      <c r="K284" s="49">
        <v>1</v>
      </c>
      <c r="L284" s="51" t="s">
        <v>152</v>
      </c>
      <c r="M284" s="53" t="s">
        <v>138</v>
      </c>
      <c r="N284" s="51" t="s">
        <v>144</v>
      </c>
      <c r="O284" s="47">
        <f t="shared" si="52"/>
        <v>5</v>
      </c>
      <c r="P284" s="47">
        <f t="shared" si="50"/>
        <v>1</v>
      </c>
      <c r="Q284" s="47">
        <f t="shared" si="51"/>
        <v>2</v>
      </c>
      <c r="R284" s="54">
        <v>2</v>
      </c>
      <c r="S284" s="50" t="s">
        <v>168</v>
      </c>
      <c r="T284" s="53" t="s">
        <v>163</v>
      </c>
      <c r="U284" s="51"/>
      <c r="V284" s="55"/>
    </row>
    <row r="285" spans="1:22" x14ac:dyDescent="0.2">
      <c r="A285" s="79">
        <f t="shared" si="43"/>
        <v>23</v>
      </c>
      <c r="B285" s="47">
        <f t="shared" si="44"/>
        <v>2019</v>
      </c>
      <c r="C285" s="47">
        <f t="shared" si="45"/>
        <v>6</v>
      </c>
      <c r="D285" s="47" t="str">
        <f t="shared" si="46"/>
        <v>Jun</v>
      </c>
      <c r="E285" s="47">
        <f t="shared" si="47"/>
        <v>5</v>
      </c>
      <c r="F285" s="89">
        <v>43621</v>
      </c>
      <c r="G285" s="75">
        <v>0.51736111111111105</v>
      </c>
      <c r="H285" s="49" t="s">
        <v>30</v>
      </c>
      <c r="I285" s="56" t="str">
        <f t="shared" si="48"/>
        <v>Butch's (Gordon R.)</v>
      </c>
      <c r="J285" s="56" t="str">
        <f t="shared" si="49"/>
        <v>Gordon Estuary</v>
      </c>
      <c r="K285" s="49">
        <v>1</v>
      </c>
      <c r="L285" s="51" t="s">
        <v>146</v>
      </c>
      <c r="M285" s="53" t="s">
        <v>138</v>
      </c>
      <c r="N285" s="51" t="s">
        <v>148</v>
      </c>
      <c r="O285" s="47">
        <f t="shared" si="52"/>
        <v>3</v>
      </c>
      <c r="P285" s="47">
        <f t="shared" si="50"/>
        <v>1</v>
      </c>
      <c r="Q285" s="47">
        <f t="shared" si="51"/>
        <v>3</v>
      </c>
      <c r="R285" s="54">
        <v>1</v>
      </c>
      <c r="S285" s="50" t="s">
        <v>168</v>
      </c>
      <c r="T285" s="53" t="s">
        <v>163</v>
      </c>
      <c r="U285" s="51"/>
      <c r="V285" s="51"/>
    </row>
    <row r="286" spans="1:22" x14ac:dyDescent="0.2">
      <c r="A286" s="79">
        <f t="shared" si="43"/>
        <v>23</v>
      </c>
      <c r="B286" s="47">
        <f t="shared" si="44"/>
        <v>2019</v>
      </c>
      <c r="C286" s="47">
        <f t="shared" si="45"/>
        <v>6</v>
      </c>
      <c r="D286" s="47" t="str">
        <f t="shared" si="46"/>
        <v>Jun</v>
      </c>
      <c r="E286" s="47">
        <f t="shared" si="47"/>
        <v>5</v>
      </c>
      <c r="F286" s="89">
        <v>43621</v>
      </c>
      <c r="G286" s="75">
        <v>0.51736111111111105</v>
      </c>
      <c r="H286" s="49" t="s">
        <v>30</v>
      </c>
      <c r="I286" s="56" t="str">
        <f t="shared" si="48"/>
        <v>Butch's (Gordon R.)</v>
      </c>
      <c r="J286" s="56" t="str">
        <f t="shared" si="49"/>
        <v>Gordon Estuary</v>
      </c>
      <c r="K286" s="49">
        <v>1</v>
      </c>
      <c r="L286" s="51" t="s">
        <v>146</v>
      </c>
      <c r="M286" s="53" t="s">
        <v>138</v>
      </c>
      <c r="N286" s="51" t="s">
        <v>144</v>
      </c>
      <c r="O286" s="47">
        <f t="shared" si="52"/>
        <v>3</v>
      </c>
      <c r="P286" s="47">
        <f t="shared" si="50"/>
        <v>1</v>
      </c>
      <c r="Q286" s="47">
        <f t="shared" si="51"/>
        <v>2</v>
      </c>
      <c r="R286" s="54">
        <v>1</v>
      </c>
      <c r="S286" s="50" t="s">
        <v>168</v>
      </c>
      <c r="T286" s="53" t="s">
        <v>163</v>
      </c>
      <c r="U286" s="51"/>
      <c r="V286" s="51"/>
    </row>
    <row r="287" spans="1:22" x14ac:dyDescent="0.2">
      <c r="A287" s="79">
        <f t="shared" si="43"/>
        <v>23</v>
      </c>
      <c r="B287" s="47">
        <f t="shared" si="44"/>
        <v>2019</v>
      </c>
      <c r="C287" s="47">
        <f t="shared" si="45"/>
        <v>6</v>
      </c>
      <c r="D287" s="47" t="str">
        <f t="shared" si="46"/>
        <v>Jun</v>
      </c>
      <c r="E287" s="47">
        <f t="shared" si="47"/>
        <v>5</v>
      </c>
      <c r="F287" s="89">
        <v>43621</v>
      </c>
      <c r="G287" s="75">
        <v>0.51736111111111105</v>
      </c>
      <c r="H287" s="49" t="s">
        <v>30</v>
      </c>
      <c r="I287" s="56" t="str">
        <f t="shared" si="48"/>
        <v>Butch's (Gordon R.)</v>
      </c>
      <c r="J287" s="56" t="str">
        <f t="shared" si="49"/>
        <v>Gordon Estuary</v>
      </c>
      <c r="K287" s="49">
        <v>1</v>
      </c>
      <c r="L287" s="51" t="s">
        <v>142</v>
      </c>
      <c r="M287" s="53" t="s">
        <v>138</v>
      </c>
      <c r="N287" s="51" t="s">
        <v>144</v>
      </c>
      <c r="O287" s="47">
        <f t="shared" si="52"/>
        <v>2</v>
      </c>
      <c r="P287" s="47">
        <f t="shared" si="50"/>
        <v>1</v>
      </c>
      <c r="Q287" s="47">
        <f t="shared" si="51"/>
        <v>2</v>
      </c>
      <c r="R287" s="54">
        <v>1</v>
      </c>
      <c r="S287" s="50" t="s">
        <v>168</v>
      </c>
      <c r="T287" s="53" t="s">
        <v>163</v>
      </c>
      <c r="U287" s="51"/>
      <c r="V287" s="51"/>
    </row>
    <row r="288" spans="1:22" x14ac:dyDescent="0.2">
      <c r="A288" s="79">
        <f t="shared" si="43"/>
        <v>23</v>
      </c>
      <c r="B288" s="47">
        <f t="shared" si="44"/>
        <v>2019</v>
      </c>
      <c r="C288" s="47">
        <f t="shared" si="45"/>
        <v>6</v>
      </c>
      <c r="D288" s="47" t="str">
        <f t="shared" si="46"/>
        <v>Jun</v>
      </c>
      <c r="E288" s="47">
        <f t="shared" si="47"/>
        <v>5</v>
      </c>
      <c r="F288" s="89">
        <v>43621</v>
      </c>
      <c r="G288" s="75">
        <v>0.51736111111111105</v>
      </c>
      <c r="H288" s="49" t="s">
        <v>30</v>
      </c>
      <c r="I288" s="56" t="str">
        <f t="shared" si="48"/>
        <v>Butch's (Gordon R.)</v>
      </c>
      <c r="J288" s="56" t="str">
        <f t="shared" si="49"/>
        <v>Gordon Estuary</v>
      </c>
      <c r="K288" s="49">
        <v>1</v>
      </c>
      <c r="L288" s="51" t="s">
        <v>177</v>
      </c>
      <c r="M288" s="53" t="s">
        <v>138</v>
      </c>
      <c r="N288" s="51" t="s">
        <v>153</v>
      </c>
      <c r="O288" s="47">
        <f t="shared" si="52"/>
        <v>14</v>
      </c>
      <c r="P288" s="47">
        <f t="shared" si="50"/>
        <v>1</v>
      </c>
      <c r="Q288" s="47">
        <f t="shared" si="51"/>
        <v>5</v>
      </c>
      <c r="R288" s="54">
        <v>400</v>
      </c>
      <c r="S288" s="50" t="s">
        <v>168</v>
      </c>
      <c r="T288" s="53" t="s">
        <v>163</v>
      </c>
      <c r="U288" s="51"/>
      <c r="V288" s="51"/>
    </row>
    <row r="289" spans="1:22" x14ac:dyDescent="0.2">
      <c r="A289" s="79">
        <f t="shared" si="43"/>
        <v>23</v>
      </c>
      <c r="B289" s="47">
        <f t="shared" si="44"/>
        <v>2019</v>
      </c>
      <c r="C289" s="47">
        <f t="shared" si="45"/>
        <v>6</v>
      </c>
      <c r="D289" s="47" t="str">
        <f t="shared" si="46"/>
        <v>Jun</v>
      </c>
      <c r="E289" s="47">
        <f t="shared" si="47"/>
        <v>5</v>
      </c>
      <c r="F289" s="89">
        <v>43621</v>
      </c>
      <c r="G289" s="75">
        <v>0.4861111111111111</v>
      </c>
      <c r="H289" s="49" t="s">
        <v>25</v>
      </c>
      <c r="I289" s="56" t="str">
        <f t="shared" si="48"/>
        <v>Q01, left bank Gordon up from confluence</v>
      </c>
      <c r="J289" s="56" t="str">
        <f t="shared" si="49"/>
        <v>Gordon Estuary</v>
      </c>
      <c r="K289" s="49">
        <v>1</v>
      </c>
      <c r="L289" s="51" t="s">
        <v>146</v>
      </c>
      <c r="M289" s="53" t="s">
        <v>138</v>
      </c>
      <c r="N289" s="51" t="s">
        <v>144</v>
      </c>
      <c r="O289" s="47">
        <f t="shared" si="52"/>
        <v>3</v>
      </c>
      <c r="P289" s="47">
        <f t="shared" si="50"/>
        <v>1</v>
      </c>
      <c r="Q289" s="47">
        <f t="shared" si="51"/>
        <v>2</v>
      </c>
      <c r="R289" s="54">
        <v>27</v>
      </c>
      <c r="S289" s="50" t="s">
        <v>168</v>
      </c>
      <c r="T289" s="53" t="s">
        <v>163</v>
      </c>
      <c r="U289" s="51"/>
      <c r="V289" s="51"/>
    </row>
    <row r="290" spans="1:22" x14ac:dyDescent="0.2">
      <c r="A290" s="79">
        <f t="shared" si="43"/>
        <v>23</v>
      </c>
      <c r="B290" s="47">
        <f t="shared" si="44"/>
        <v>2019</v>
      </c>
      <c r="C290" s="47">
        <f t="shared" si="45"/>
        <v>6</v>
      </c>
      <c r="D290" s="47" t="str">
        <f t="shared" si="46"/>
        <v>Jun</v>
      </c>
      <c r="E290" s="47">
        <f t="shared" si="47"/>
        <v>5</v>
      </c>
      <c r="F290" s="89">
        <v>43621</v>
      </c>
      <c r="G290" s="75">
        <v>0.4861111111111111</v>
      </c>
      <c r="H290" s="49" t="s">
        <v>25</v>
      </c>
      <c r="I290" s="56" t="str">
        <f t="shared" si="48"/>
        <v>Q01, left bank Gordon up from confluence</v>
      </c>
      <c r="J290" s="56" t="str">
        <f t="shared" si="49"/>
        <v>Gordon Estuary</v>
      </c>
      <c r="K290" s="49">
        <v>1</v>
      </c>
      <c r="L290" s="51" t="s">
        <v>157</v>
      </c>
      <c r="M290" s="53" t="s">
        <v>138</v>
      </c>
      <c r="N290" s="51" t="s">
        <v>153</v>
      </c>
      <c r="O290" s="47">
        <f t="shared" si="52"/>
        <v>8</v>
      </c>
      <c r="P290" s="47">
        <f t="shared" si="50"/>
        <v>1</v>
      </c>
      <c r="Q290" s="47">
        <f t="shared" si="51"/>
        <v>5</v>
      </c>
      <c r="R290" s="54">
        <v>8</v>
      </c>
      <c r="S290" s="50" t="s">
        <v>168</v>
      </c>
      <c r="T290" s="53" t="s">
        <v>163</v>
      </c>
      <c r="U290" s="51"/>
      <c r="V290" s="51"/>
    </row>
    <row r="291" spans="1:22" x14ac:dyDescent="0.2">
      <c r="A291" s="79">
        <f t="shared" si="43"/>
        <v>23</v>
      </c>
      <c r="B291" s="47">
        <f t="shared" si="44"/>
        <v>2019</v>
      </c>
      <c r="C291" s="47">
        <f t="shared" si="45"/>
        <v>6</v>
      </c>
      <c r="D291" s="47" t="str">
        <f t="shared" si="46"/>
        <v>Jun</v>
      </c>
      <c r="E291" s="47">
        <f t="shared" si="47"/>
        <v>5</v>
      </c>
      <c r="F291" s="89">
        <v>43621</v>
      </c>
      <c r="G291" s="75">
        <v>0.4861111111111111</v>
      </c>
      <c r="H291" s="49" t="s">
        <v>25</v>
      </c>
      <c r="I291" s="56" t="str">
        <f t="shared" si="48"/>
        <v>Q01, left bank Gordon up from confluence</v>
      </c>
      <c r="J291" s="56" t="str">
        <f t="shared" si="49"/>
        <v>Gordon Estuary</v>
      </c>
      <c r="K291" s="49">
        <v>1</v>
      </c>
      <c r="L291" s="51" t="s">
        <v>158</v>
      </c>
      <c r="M291" s="53" t="s">
        <v>138</v>
      </c>
      <c r="N291" s="51" t="s">
        <v>153</v>
      </c>
      <c r="O291" s="47">
        <f t="shared" si="52"/>
        <v>9</v>
      </c>
      <c r="P291" s="47">
        <f t="shared" si="50"/>
        <v>1</v>
      </c>
      <c r="Q291" s="47">
        <f t="shared" si="51"/>
        <v>5</v>
      </c>
      <c r="R291" s="54">
        <v>60</v>
      </c>
      <c r="S291" s="50" t="s">
        <v>168</v>
      </c>
      <c r="T291" s="53" t="s">
        <v>163</v>
      </c>
      <c r="U291" s="51"/>
      <c r="V291" s="51"/>
    </row>
    <row r="292" spans="1:22" x14ac:dyDescent="0.2">
      <c r="A292" s="79">
        <f t="shared" si="43"/>
        <v>23</v>
      </c>
      <c r="B292" s="47">
        <f t="shared" si="44"/>
        <v>2019</v>
      </c>
      <c r="C292" s="47">
        <f t="shared" si="45"/>
        <v>6</v>
      </c>
      <c r="D292" s="47" t="str">
        <f t="shared" si="46"/>
        <v>Jun</v>
      </c>
      <c r="E292" s="47">
        <f t="shared" si="47"/>
        <v>5</v>
      </c>
      <c r="F292" s="89">
        <v>43621</v>
      </c>
      <c r="G292" s="75">
        <v>0.4861111111111111</v>
      </c>
      <c r="H292" s="49" t="s">
        <v>25</v>
      </c>
      <c r="I292" s="56" t="str">
        <f t="shared" si="48"/>
        <v>Q01, left bank Gordon up from confluence</v>
      </c>
      <c r="J292" s="56" t="str">
        <f t="shared" si="49"/>
        <v>Gordon Estuary</v>
      </c>
      <c r="K292" s="49">
        <v>1</v>
      </c>
      <c r="L292" s="51" t="s">
        <v>185</v>
      </c>
      <c r="M292" s="53" t="s">
        <v>138</v>
      </c>
      <c r="N292" s="51" t="s">
        <v>150</v>
      </c>
      <c r="O292" s="47">
        <f t="shared" si="52"/>
        <v>18</v>
      </c>
      <c r="P292" s="47">
        <f t="shared" si="50"/>
        <v>1</v>
      </c>
      <c r="Q292" s="47">
        <f t="shared" si="51"/>
        <v>4</v>
      </c>
      <c r="R292" s="54">
        <v>3</v>
      </c>
      <c r="S292" s="50" t="s">
        <v>168</v>
      </c>
      <c r="T292" s="53" t="s">
        <v>163</v>
      </c>
      <c r="U292" s="51"/>
      <c r="V292" s="51"/>
    </row>
    <row r="293" spans="1:22" x14ac:dyDescent="0.2">
      <c r="A293" s="79">
        <f t="shared" si="43"/>
        <v>23</v>
      </c>
      <c r="B293" s="47">
        <f t="shared" si="44"/>
        <v>2019</v>
      </c>
      <c r="C293" s="47">
        <f t="shared" si="45"/>
        <v>6</v>
      </c>
      <c r="D293" s="47" t="str">
        <f t="shared" si="46"/>
        <v>Jun</v>
      </c>
      <c r="E293" s="47">
        <f t="shared" si="47"/>
        <v>5</v>
      </c>
      <c r="F293" s="89">
        <v>43621</v>
      </c>
      <c r="G293" s="75">
        <v>0.4861111111111111</v>
      </c>
      <c r="H293" s="49" t="s">
        <v>25</v>
      </c>
      <c r="I293" s="56" t="str">
        <f t="shared" si="48"/>
        <v>Q01, left bank Gordon up from confluence</v>
      </c>
      <c r="J293" s="56" t="str">
        <f t="shared" si="49"/>
        <v>Gordon Estuary</v>
      </c>
      <c r="K293" s="49">
        <v>1</v>
      </c>
      <c r="L293" s="51" t="s">
        <v>181</v>
      </c>
      <c r="M293" s="53" t="s">
        <v>138</v>
      </c>
      <c r="N293" s="51" t="s">
        <v>134</v>
      </c>
      <c r="O293" s="47">
        <f t="shared" si="52"/>
        <v>15</v>
      </c>
      <c r="P293" s="47">
        <f t="shared" si="50"/>
        <v>1</v>
      </c>
      <c r="Q293" s="47">
        <f t="shared" si="51"/>
        <v>99</v>
      </c>
      <c r="R293" s="54">
        <v>10</v>
      </c>
      <c r="S293" s="50" t="s">
        <v>168</v>
      </c>
      <c r="T293" s="53" t="s">
        <v>163</v>
      </c>
      <c r="U293" s="51"/>
      <c r="V293" s="51"/>
    </row>
    <row r="294" spans="1:22" x14ac:dyDescent="0.2">
      <c r="A294" s="79">
        <f t="shared" si="43"/>
        <v>23</v>
      </c>
      <c r="B294" s="47">
        <f t="shared" si="44"/>
        <v>2019</v>
      </c>
      <c r="C294" s="47">
        <f t="shared" si="45"/>
        <v>6</v>
      </c>
      <c r="D294" s="47" t="str">
        <f t="shared" si="46"/>
        <v>Jun</v>
      </c>
      <c r="E294" s="47">
        <f t="shared" si="47"/>
        <v>5</v>
      </c>
      <c r="F294" s="89">
        <v>43621</v>
      </c>
      <c r="G294" s="75">
        <v>0.4861111111111111</v>
      </c>
      <c r="H294" s="49" t="s">
        <v>25</v>
      </c>
      <c r="I294" s="56" t="str">
        <f t="shared" si="48"/>
        <v>Q01, left bank Gordon up from confluence</v>
      </c>
      <c r="J294" s="56" t="str">
        <f t="shared" si="49"/>
        <v>Gordon Estuary</v>
      </c>
      <c r="K294" s="49">
        <v>1</v>
      </c>
      <c r="L294" s="51" t="s">
        <v>181</v>
      </c>
      <c r="M294" s="53" t="s">
        <v>138</v>
      </c>
      <c r="N294" s="51" t="s">
        <v>153</v>
      </c>
      <c r="O294" s="47">
        <f t="shared" si="52"/>
        <v>15</v>
      </c>
      <c r="P294" s="47">
        <f t="shared" si="50"/>
        <v>1</v>
      </c>
      <c r="Q294" s="47">
        <f t="shared" si="51"/>
        <v>5</v>
      </c>
      <c r="R294" s="54">
        <v>10</v>
      </c>
      <c r="S294" s="50" t="s">
        <v>168</v>
      </c>
      <c r="T294" s="53" t="s">
        <v>163</v>
      </c>
      <c r="U294" s="51"/>
      <c r="V294" s="51"/>
    </row>
    <row r="295" spans="1:22" x14ac:dyDescent="0.2">
      <c r="A295" s="79">
        <f t="shared" si="43"/>
        <v>23</v>
      </c>
      <c r="B295" s="47">
        <f t="shared" si="44"/>
        <v>2019</v>
      </c>
      <c r="C295" s="47">
        <f t="shared" si="45"/>
        <v>6</v>
      </c>
      <c r="D295" s="47" t="str">
        <f t="shared" si="46"/>
        <v>Jun</v>
      </c>
      <c r="E295" s="47">
        <f t="shared" si="47"/>
        <v>5</v>
      </c>
      <c r="F295" s="89">
        <v>43621</v>
      </c>
      <c r="G295" s="75">
        <v>0.54166666666666663</v>
      </c>
      <c r="H295" s="49" t="s">
        <v>21</v>
      </c>
      <c r="I295" s="56" t="str">
        <f t="shared" si="48"/>
        <v>Gallaugher's</v>
      </c>
      <c r="J295" s="56" t="str">
        <f t="shared" si="49"/>
        <v>Gordon Estuary</v>
      </c>
      <c r="K295" s="49">
        <v>1</v>
      </c>
      <c r="L295" s="51" t="s">
        <v>152</v>
      </c>
      <c r="M295" s="53" t="s">
        <v>138</v>
      </c>
      <c r="N295" s="51" t="s">
        <v>144</v>
      </c>
      <c r="O295" s="47">
        <f t="shared" si="52"/>
        <v>5</v>
      </c>
      <c r="P295" s="47">
        <f t="shared" si="50"/>
        <v>1</v>
      </c>
      <c r="Q295" s="47">
        <f t="shared" si="51"/>
        <v>2</v>
      </c>
      <c r="R295" s="54">
        <v>1</v>
      </c>
      <c r="S295" s="50" t="s">
        <v>168</v>
      </c>
      <c r="T295" s="53" t="s">
        <v>163</v>
      </c>
      <c r="U295" s="51"/>
      <c r="V295" s="51"/>
    </row>
    <row r="296" spans="1:22" x14ac:dyDescent="0.2">
      <c r="A296" s="79">
        <f t="shared" si="43"/>
        <v>23</v>
      </c>
      <c r="B296" s="47">
        <f t="shared" si="44"/>
        <v>2019</v>
      </c>
      <c r="C296" s="47">
        <f t="shared" si="45"/>
        <v>6</v>
      </c>
      <c r="D296" s="47" t="str">
        <f t="shared" si="46"/>
        <v>Jun</v>
      </c>
      <c r="E296" s="47">
        <f t="shared" si="47"/>
        <v>5</v>
      </c>
      <c r="F296" s="89">
        <v>43621</v>
      </c>
      <c r="G296" s="75">
        <v>0.54166666666666663</v>
      </c>
      <c r="H296" s="49" t="s">
        <v>21</v>
      </c>
      <c r="I296" s="56" t="str">
        <f t="shared" si="48"/>
        <v>Gallaugher's</v>
      </c>
      <c r="J296" s="56" t="str">
        <f t="shared" si="49"/>
        <v>Gordon Estuary</v>
      </c>
      <c r="K296" s="49">
        <v>1</v>
      </c>
      <c r="L296" s="51" t="s">
        <v>146</v>
      </c>
      <c r="M296" s="53" t="s">
        <v>138</v>
      </c>
      <c r="N296" s="51" t="s">
        <v>144</v>
      </c>
      <c r="O296" s="47">
        <f t="shared" si="52"/>
        <v>3</v>
      </c>
      <c r="P296" s="47">
        <f t="shared" si="50"/>
        <v>1</v>
      </c>
      <c r="Q296" s="47">
        <f t="shared" si="51"/>
        <v>2</v>
      </c>
      <c r="R296" s="54">
        <v>9</v>
      </c>
      <c r="S296" s="50" t="s">
        <v>168</v>
      </c>
      <c r="T296" s="53" t="s">
        <v>163</v>
      </c>
      <c r="U296" s="51"/>
      <c r="V296" s="51"/>
    </row>
    <row r="297" spans="1:22" x14ac:dyDescent="0.2">
      <c r="A297" s="79">
        <f t="shared" si="43"/>
        <v>23</v>
      </c>
      <c r="B297" s="47">
        <f t="shared" si="44"/>
        <v>2019</v>
      </c>
      <c r="C297" s="47">
        <f t="shared" si="45"/>
        <v>6</v>
      </c>
      <c r="D297" s="47" t="str">
        <f t="shared" si="46"/>
        <v>Jun</v>
      </c>
      <c r="E297" s="47">
        <f t="shared" si="47"/>
        <v>5</v>
      </c>
      <c r="F297" s="89">
        <v>43621</v>
      </c>
      <c r="G297" s="75">
        <v>0.54166666666666663</v>
      </c>
      <c r="H297" s="49" t="s">
        <v>21</v>
      </c>
      <c r="I297" s="56" t="str">
        <f t="shared" si="48"/>
        <v>Gallaugher's</v>
      </c>
      <c r="J297" s="56" t="str">
        <f t="shared" si="49"/>
        <v>Gordon Estuary</v>
      </c>
      <c r="K297" s="49">
        <v>1</v>
      </c>
      <c r="L297" s="51" t="s">
        <v>157</v>
      </c>
      <c r="M297" s="53" t="s">
        <v>138</v>
      </c>
      <c r="N297" s="51" t="s">
        <v>153</v>
      </c>
      <c r="O297" s="47">
        <f t="shared" si="52"/>
        <v>8</v>
      </c>
      <c r="P297" s="47">
        <f t="shared" si="50"/>
        <v>1</v>
      </c>
      <c r="Q297" s="47">
        <f t="shared" si="51"/>
        <v>5</v>
      </c>
      <c r="R297" s="54">
        <v>10</v>
      </c>
      <c r="S297" s="50" t="s">
        <v>168</v>
      </c>
      <c r="T297" s="53" t="s">
        <v>163</v>
      </c>
      <c r="U297" s="51"/>
      <c r="V297" s="51"/>
    </row>
    <row r="298" spans="1:22" x14ac:dyDescent="0.2">
      <c r="A298" s="79">
        <f t="shared" si="43"/>
        <v>23</v>
      </c>
      <c r="B298" s="47">
        <f t="shared" si="44"/>
        <v>2019</v>
      </c>
      <c r="C298" s="47">
        <f t="shared" si="45"/>
        <v>6</v>
      </c>
      <c r="D298" s="47" t="str">
        <f t="shared" si="46"/>
        <v>Jun</v>
      </c>
      <c r="E298" s="47">
        <f t="shared" si="47"/>
        <v>5</v>
      </c>
      <c r="F298" s="89">
        <v>43621</v>
      </c>
      <c r="G298" s="75">
        <v>0.54166666666666663</v>
      </c>
      <c r="H298" s="49" t="s">
        <v>21</v>
      </c>
      <c r="I298" s="56" t="str">
        <f t="shared" si="48"/>
        <v>Gallaugher's</v>
      </c>
      <c r="J298" s="56" t="str">
        <f t="shared" si="49"/>
        <v>Gordon Estuary</v>
      </c>
      <c r="K298" s="49">
        <v>1</v>
      </c>
      <c r="L298" s="51" t="s">
        <v>158</v>
      </c>
      <c r="M298" s="53" t="s">
        <v>138</v>
      </c>
      <c r="N298" s="51" t="s">
        <v>153</v>
      </c>
      <c r="O298" s="47">
        <f t="shared" si="52"/>
        <v>9</v>
      </c>
      <c r="P298" s="47">
        <f t="shared" si="50"/>
        <v>1</v>
      </c>
      <c r="Q298" s="47">
        <f t="shared" si="51"/>
        <v>5</v>
      </c>
      <c r="R298" s="54">
        <v>19</v>
      </c>
      <c r="S298" s="50" t="s">
        <v>168</v>
      </c>
      <c r="T298" s="53" t="s">
        <v>163</v>
      </c>
      <c r="U298" s="51"/>
      <c r="V298" s="51"/>
    </row>
    <row r="299" spans="1:22" x14ac:dyDescent="0.2">
      <c r="A299" s="79">
        <f t="shared" si="43"/>
        <v>23</v>
      </c>
      <c r="B299" s="47">
        <f t="shared" si="44"/>
        <v>2019</v>
      </c>
      <c r="C299" s="47">
        <f t="shared" si="45"/>
        <v>6</v>
      </c>
      <c r="D299" s="47" t="str">
        <f t="shared" si="46"/>
        <v>Jun</v>
      </c>
      <c r="E299" s="47">
        <f t="shared" si="47"/>
        <v>5</v>
      </c>
      <c r="F299" s="89">
        <v>43621</v>
      </c>
      <c r="G299" s="75">
        <v>0.54166666666666663</v>
      </c>
      <c r="H299" s="49" t="s">
        <v>21</v>
      </c>
      <c r="I299" s="56" t="str">
        <f t="shared" si="48"/>
        <v>Gallaugher's</v>
      </c>
      <c r="J299" s="56" t="str">
        <f t="shared" si="49"/>
        <v>Gordon Estuary</v>
      </c>
      <c r="K299" s="49">
        <v>1</v>
      </c>
      <c r="L299" s="51" t="s">
        <v>185</v>
      </c>
      <c r="M299" s="53" t="s">
        <v>138</v>
      </c>
      <c r="N299" s="51" t="s">
        <v>150</v>
      </c>
      <c r="O299" s="47">
        <f t="shared" si="52"/>
        <v>18</v>
      </c>
      <c r="P299" s="47">
        <f t="shared" si="50"/>
        <v>1</v>
      </c>
      <c r="Q299" s="47">
        <f t="shared" si="51"/>
        <v>4</v>
      </c>
      <c r="R299" s="54">
        <v>9</v>
      </c>
      <c r="S299" s="50" t="s">
        <v>168</v>
      </c>
      <c r="T299" s="53" t="s">
        <v>163</v>
      </c>
      <c r="U299" s="51"/>
      <c r="V299" s="51"/>
    </row>
    <row r="300" spans="1:22" x14ac:dyDescent="0.2">
      <c r="A300" s="79">
        <f t="shared" si="43"/>
        <v>23</v>
      </c>
      <c r="B300" s="47">
        <f t="shared" si="44"/>
        <v>2019</v>
      </c>
      <c r="C300" s="47">
        <f t="shared" si="45"/>
        <v>6</v>
      </c>
      <c r="D300" s="47" t="str">
        <f t="shared" si="46"/>
        <v>Jun</v>
      </c>
      <c r="E300" s="47">
        <f t="shared" si="47"/>
        <v>5</v>
      </c>
      <c r="F300" s="89">
        <v>43621</v>
      </c>
      <c r="G300" s="75">
        <v>0.54166666666666663</v>
      </c>
      <c r="H300" s="49" t="s">
        <v>21</v>
      </c>
      <c r="I300" s="56" t="str">
        <f t="shared" si="48"/>
        <v>Gallaugher's</v>
      </c>
      <c r="J300" s="56" t="str">
        <f t="shared" si="49"/>
        <v>Gordon Estuary</v>
      </c>
      <c r="K300" s="49">
        <v>1</v>
      </c>
      <c r="L300" s="51" t="s">
        <v>181</v>
      </c>
      <c r="M300" s="53" t="s">
        <v>138</v>
      </c>
      <c r="N300" s="51" t="s">
        <v>150</v>
      </c>
      <c r="O300" s="47">
        <f t="shared" si="52"/>
        <v>15</v>
      </c>
      <c r="P300" s="47">
        <f t="shared" si="50"/>
        <v>1</v>
      </c>
      <c r="Q300" s="47">
        <f t="shared" si="51"/>
        <v>4</v>
      </c>
      <c r="R300" s="54">
        <v>18</v>
      </c>
      <c r="S300" s="50" t="s">
        <v>168</v>
      </c>
      <c r="T300" s="53" t="s">
        <v>163</v>
      </c>
      <c r="U300" s="51"/>
      <c r="V300" s="51"/>
    </row>
    <row r="301" spans="1:22" x14ac:dyDescent="0.2">
      <c r="A301" s="79">
        <f t="shared" si="43"/>
        <v>23</v>
      </c>
      <c r="B301" s="47">
        <f t="shared" si="44"/>
        <v>2019</v>
      </c>
      <c r="C301" s="47">
        <f t="shared" si="45"/>
        <v>6</v>
      </c>
      <c r="D301" s="47" t="str">
        <f t="shared" si="46"/>
        <v>Jun</v>
      </c>
      <c r="E301" s="47">
        <f t="shared" si="47"/>
        <v>5</v>
      </c>
      <c r="F301" s="89">
        <v>43621</v>
      </c>
      <c r="G301" s="75">
        <v>0.54166666666666663</v>
      </c>
      <c r="H301" s="49" t="s">
        <v>21</v>
      </c>
      <c r="I301" s="56" t="str">
        <f t="shared" si="48"/>
        <v>Gallaugher's</v>
      </c>
      <c r="J301" s="56" t="str">
        <f t="shared" si="49"/>
        <v>Gordon Estuary</v>
      </c>
      <c r="K301" s="49">
        <v>1</v>
      </c>
      <c r="L301" s="51" t="s">
        <v>173</v>
      </c>
      <c r="M301" s="53" t="s">
        <v>138</v>
      </c>
      <c r="N301" s="51" t="s">
        <v>150</v>
      </c>
      <c r="O301" s="47">
        <f t="shared" si="52"/>
        <v>13</v>
      </c>
      <c r="P301" s="47">
        <f t="shared" si="50"/>
        <v>1</v>
      </c>
      <c r="Q301" s="47">
        <f t="shared" si="51"/>
        <v>4</v>
      </c>
      <c r="R301" s="54">
        <v>6</v>
      </c>
      <c r="S301" s="50" t="s">
        <v>168</v>
      </c>
      <c r="T301" s="53" t="s">
        <v>163</v>
      </c>
      <c r="U301" s="51"/>
      <c r="V301" s="51" t="s">
        <v>277</v>
      </c>
    </row>
    <row r="302" spans="1:22" x14ac:dyDescent="0.2">
      <c r="A302" s="79">
        <f t="shared" si="43"/>
        <v>23</v>
      </c>
      <c r="B302" s="47">
        <f t="shared" si="44"/>
        <v>2019</v>
      </c>
      <c r="C302" s="47">
        <f t="shared" si="45"/>
        <v>6</v>
      </c>
      <c r="D302" s="47" t="str">
        <f t="shared" si="46"/>
        <v>Jun</v>
      </c>
      <c r="E302" s="47">
        <f t="shared" si="47"/>
        <v>5</v>
      </c>
      <c r="F302" s="89">
        <v>43621</v>
      </c>
      <c r="G302" s="75">
        <v>0.56944444444444442</v>
      </c>
      <c r="H302" s="49" t="s">
        <v>19</v>
      </c>
      <c r="I302" s="56" t="str">
        <f t="shared" si="48"/>
        <v>Q Jeff (right bank opposite N. Arm confl.)</v>
      </c>
      <c r="J302" s="56" t="str">
        <f t="shared" si="49"/>
        <v>Gordon Estuary</v>
      </c>
      <c r="K302" s="49">
        <v>1</v>
      </c>
      <c r="L302" s="51" t="s">
        <v>152</v>
      </c>
      <c r="M302" s="50" t="s">
        <v>138</v>
      </c>
      <c r="N302" s="51" t="s">
        <v>144</v>
      </c>
      <c r="O302" s="47">
        <f t="shared" si="52"/>
        <v>5</v>
      </c>
      <c r="P302" s="47">
        <f t="shared" si="50"/>
        <v>1</v>
      </c>
      <c r="Q302" s="47">
        <f t="shared" si="51"/>
        <v>2</v>
      </c>
      <c r="R302" s="54">
        <v>1</v>
      </c>
      <c r="S302" s="50" t="s">
        <v>168</v>
      </c>
      <c r="T302" s="53" t="s">
        <v>163</v>
      </c>
      <c r="U302" s="51"/>
      <c r="V302" s="51" t="s">
        <v>277</v>
      </c>
    </row>
    <row r="303" spans="1:22" x14ac:dyDescent="0.2">
      <c r="A303" s="79">
        <f t="shared" si="43"/>
        <v>23</v>
      </c>
      <c r="B303" s="47">
        <f t="shared" si="44"/>
        <v>2019</v>
      </c>
      <c r="C303" s="47">
        <f t="shared" si="45"/>
        <v>6</v>
      </c>
      <c r="D303" s="47" t="str">
        <f t="shared" si="46"/>
        <v>Jun</v>
      </c>
      <c r="E303" s="47">
        <f t="shared" si="47"/>
        <v>5</v>
      </c>
      <c r="F303" s="89">
        <v>43621</v>
      </c>
      <c r="G303" s="75">
        <v>0.56944444444444442</v>
      </c>
      <c r="H303" s="49" t="s">
        <v>19</v>
      </c>
      <c r="I303" s="56" t="str">
        <f t="shared" si="48"/>
        <v>Q Jeff (right bank opposite N. Arm confl.)</v>
      </c>
      <c r="J303" s="56" t="str">
        <f t="shared" si="49"/>
        <v>Gordon Estuary</v>
      </c>
      <c r="K303" s="49">
        <v>1</v>
      </c>
      <c r="L303" s="51" t="s">
        <v>146</v>
      </c>
      <c r="M303" s="50" t="s">
        <v>138</v>
      </c>
      <c r="N303" s="51" t="s">
        <v>144</v>
      </c>
      <c r="O303" s="47">
        <f t="shared" si="52"/>
        <v>3</v>
      </c>
      <c r="P303" s="47">
        <f t="shared" si="50"/>
        <v>1</v>
      </c>
      <c r="Q303" s="47">
        <f t="shared" si="51"/>
        <v>2</v>
      </c>
      <c r="R303" s="54">
        <v>16</v>
      </c>
      <c r="S303" s="50" t="s">
        <v>168</v>
      </c>
      <c r="T303" s="53" t="s">
        <v>163</v>
      </c>
      <c r="U303" s="51"/>
      <c r="V303" s="51"/>
    </row>
    <row r="304" spans="1:22" x14ac:dyDescent="0.2">
      <c r="A304" s="79">
        <f t="shared" si="43"/>
        <v>23</v>
      </c>
      <c r="B304" s="47">
        <f t="shared" si="44"/>
        <v>2019</v>
      </c>
      <c r="C304" s="47">
        <f t="shared" si="45"/>
        <v>6</v>
      </c>
      <c r="D304" s="47" t="str">
        <f t="shared" si="46"/>
        <v>Jun</v>
      </c>
      <c r="E304" s="47">
        <f t="shared" si="47"/>
        <v>5</v>
      </c>
      <c r="F304" s="89">
        <v>43621</v>
      </c>
      <c r="G304" s="75">
        <v>0.56944444444444442</v>
      </c>
      <c r="H304" s="49" t="s">
        <v>19</v>
      </c>
      <c r="I304" s="56" t="str">
        <f t="shared" si="48"/>
        <v>Q Jeff (right bank opposite N. Arm confl.)</v>
      </c>
      <c r="J304" s="56" t="str">
        <f t="shared" si="49"/>
        <v>Gordon Estuary</v>
      </c>
      <c r="K304" s="49">
        <v>1</v>
      </c>
      <c r="L304" s="51" t="s">
        <v>142</v>
      </c>
      <c r="M304" s="50" t="s">
        <v>138</v>
      </c>
      <c r="N304" s="51" t="s">
        <v>144</v>
      </c>
      <c r="O304" s="47">
        <f t="shared" si="52"/>
        <v>2</v>
      </c>
      <c r="P304" s="47">
        <f t="shared" si="50"/>
        <v>1</v>
      </c>
      <c r="Q304" s="47">
        <f t="shared" si="51"/>
        <v>2</v>
      </c>
      <c r="R304" s="54">
        <v>1</v>
      </c>
      <c r="S304" s="50" t="s">
        <v>168</v>
      </c>
      <c r="T304" s="53" t="s">
        <v>163</v>
      </c>
      <c r="U304" s="51"/>
      <c r="V304" s="51"/>
    </row>
    <row r="305" spans="1:22" x14ac:dyDescent="0.2">
      <c r="A305" s="79">
        <f t="shared" si="43"/>
        <v>23</v>
      </c>
      <c r="B305" s="47">
        <f t="shared" si="44"/>
        <v>2019</v>
      </c>
      <c r="C305" s="47">
        <f t="shared" si="45"/>
        <v>6</v>
      </c>
      <c r="D305" s="47" t="str">
        <f t="shared" si="46"/>
        <v>Jun</v>
      </c>
      <c r="E305" s="47">
        <f t="shared" si="47"/>
        <v>5</v>
      </c>
      <c r="F305" s="89">
        <v>43621</v>
      </c>
      <c r="G305" s="75">
        <v>0.56944444444444442</v>
      </c>
      <c r="H305" s="49" t="s">
        <v>19</v>
      </c>
      <c r="I305" s="56" t="str">
        <f t="shared" si="48"/>
        <v>Q Jeff (right bank opposite N. Arm confl.)</v>
      </c>
      <c r="J305" s="56" t="str">
        <f t="shared" si="49"/>
        <v>Gordon Estuary</v>
      </c>
      <c r="K305" s="49">
        <v>1</v>
      </c>
      <c r="L305" s="51" t="s">
        <v>157</v>
      </c>
      <c r="M305" s="78" t="s">
        <v>138</v>
      </c>
      <c r="N305" s="51" t="s">
        <v>153</v>
      </c>
      <c r="O305" s="47">
        <f t="shared" si="52"/>
        <v>8</v>
      </c>
      <c r="P305" s="47">
        <f t="shared" si="50"/>
        <v>1</v>
      </c>
      <c r="Q305" s="47">
        <f t="shared" si="51"/>
        <v>5</v>
      </c>
      <c r="R305" s="54">
        <v>6</v>
      </c>
      <c r="S305" s="50" t="s">
        <v>168</v>
      </c>
      <c r="T305" s="53" t="s">
        <v>163</v>
      </c>
      <c r="U305" s="51"/>
      <c r="V305" s="51"/>
    </row>
    <row r="306" spans="1:22" x14ac:dyDescent="0.2">
      <c r="A306" s="79">
        <f t="shared" si="43"/>
        <v>23</v>
      </c>
      <c r="B306" s="47">
        <f t="shared" si="44"/>
        <v>2019</v>
      </c>
      <c r="C306" s="47">
        <f t="shared" si="45"/>
        <v>6</v>
      </c>
      <c r="D306" s="47" t="str">
        <f t="shared" si="46"/>
        <v>Jun</v>
      </c>
      <c r="E306" s="47">
        <f t="shared" si="47"/>
        <v>5</v>
      </c>
      <c r="F306" s="89">
        <v>43621</v>
      </c>
      <c r="G306" s="75">
        <v>0.56944444444444442</v>
      </c>
      <c r="H306" s="49" t="s">
        <v>19</v>
      </c>
      <c r="I306" s="56" t="str">
        <f t="shared" si="48"/>
        <v>Q Jeff (right bank opposite N. Arm confl.)</v>
      </c>
      <c r="J306" s="56" t="str">
        <f t="shared" si="49"/>
        <v>Gordon Estuary</v>
      </c>
      <c r="K306" s="49">
        <v>1</v>
      </c>
      <c r="L306" s="51" t="s">
        <v>185</v>
      </c>
      <c r="M306" s="78" t="s">
        <v>138</v>
      </c>
      <c r="N306" s="51" t="s">
        <v>150</v>
      </c>
      <c r="O306" s="47">
        <f t="shared" si="52"/>
        <v>18</v>
      </c>
      <c r="P306" s="47">
        <f t="shared" si="50"/>
        <v>1</v>
      </c>
      <c r="Q306" s="47">
        <f t="shared" si="51"/>
        <v>4</v>
      </c>
      <c r="R306" s="54">
        <v>3</v>
      </c>
      <c r="S306" s="50" t="s">
        <v>168</v>
      </c>
      <c r="T306" s="53" t="s">
        <v>163</v>
      </c>
      <c r="U306" s="51"/>
      <c r="V306" s="51"/>
    </row>
    <row r="307" spans="1:22" x14ac:dyDescent="0.2">
      <c r="A307" s="79">
        <f t="shared" si="43"/>
        <v>23</v>
      </c>
      <c r="B307" s="47">
        <f t="shared" si="44"/>
        <v>2019</v>
      </c>
      <c r="C307" s="47">
        <f t="shared" si="45"/>
        <v>6</v>
      </c>
      <c r="D307" s="47" t="str">
        <f t="shared" si="46"/>
        <v>Jun</v>
      </c>
      <c r="E307" s="47">
        <f t="shared" si="47"/>
        <v>5</v>
      </c>
      <c r="F307" s="89">
        <v>43621</v>
      </c>
      <c r="G307" s="75">
        <v>0.56944444444444442</v>
      </c>
      <c r="H307" s="49" t="s">
        <v>19</v>
      </c>
      <c r="I307" s="56" t="str">
        <f t="shared" si="48"/>
        <v>Q Jeff (right bank opposite N. Arm confl.)</v>
      </c>
      <c r="J307" s="56" t="str">
        <f t="shared" si="49"/>
        <v>Gordon Estuary</v>
      </c>
      <c r="K307" s="49">
        <v>1</v>
      </c>
      <c r="L307" s="51" t="s">
        <v>181</v>
      </c>
      <c r="M307" s="78" t="s">
        <v>138</v>
      </c>
      <c r="N307" s="51" t="s">
        <v>150</v>
      </c>
      <c r="O307" s="47">
        <f t="shared" si="52"/>
        <v>15</v>
      </c>
      <c r="P307" s="47">
        <f t="shared" si="50"/>
        <v>1</v>
      </c>
      <c r="Q307" s="47">
        <f t="shared" si="51"/>
        <v>4</v>
      </c>
      <c r="R307" s="54">
        <v>10</v>
      </c>
      <c r="S307" s="50" t="s">
        <v>168</v>
      </c>
      <c r="T307" s="53" t="s">
        <v>163</v>
      </c>
      <c r="U307" s="51"/>
      <c r="V307" s="51"/>
    </row>
    <row r="308" spans="1:22" x14ac:dyDescent="0.2">
      <c r="A308" s="79">
        <f t="shared" si="43"/>
        <v>23</v>
      </c>
      <c r="B308" s="47">
        <f t="shared" si="44"/>
        <v>2019</v>
      </c>
      <c r="C308" s="47">
        <f t="shared" si="45"/>
        <v>6</v>
      </c>
      <c r="D308" s="47" t="str">
        <f t="shared" si="46"/>
        <v>Jun</v>
      </c>
      <c r="E308" s="47">
        <f t="shared" si="47"/>
        <v>5</v>
      </c>
      <c r="F308" s="89">
        <v>43621</v>
      </c>
      <c r="G308" s="75">
        <v>0.56944444444444442</v>
      </c>
      <c r="H308" s="49" t="s">
        <v>19</v>
      </c>
      <c r="I308" s="56" t="str">
        <f t="shared" si="48"/>
        <v>Q Jeff (right bank opposite N. Arm confl.)</v>
      </c>
      <c r="J308" s="56" t="str">
        <f t="shared" si="49"/>
        <v>Gordon Estuary</v>
      </c>
      <c r="K308" s="49">
        <v>1</v>
      </c>
      <c r="L308" s="51" t="s">
        <v>173</v>
      </c>
      <c r="M308" s="78" t="s">
        <v>138</v>
      </c>
      <c r="N308" s="51" t="s">
        <v>150</v>
      </c>
      <c r="O308" s="47">
        <f t="shared" si="52"/>
        <v>13</v>
      </c>
      <c r="P308" s="47">
        <f t="shared" si="50"/>
        <v>1</v>
      </c>
      <c r="Q308" s="47">
        <f t="shared" si="51"/>
        <v>4</v>
      </c>
      <c r="R308" s="54">
        <v>54</v>
      </c>
      <c r="S308" s="50" t="s">
        <v>168</v>
      </c>
      <c r="T308" s="53" t="s">
        <v>163</v>
      </c>
      <c r="U308" s="51"/>
      <c r="V308" s="51"/>
    </row>
    <row r="309" spans="1:22" x14ac:dyDescent="0.2">
      <c r="A309" s="79">
        <f t="shared" si="43"/>
        <v>23</v>
      </c>
      <c r="B309" s="47">
        <f t="shared" si="44"/>
        <v>2019</v>
      </c>
      <c r="C309" s="47">
        <f t="shared" si="45"/>
        <v>6</v>
      </c>
      <c r="D309" s="47" t="str">
        <f t="shared" si="46"/>
        <v>Jun</v>
      </c>
      <c r="E309" s="47">
        <f t="shared" si="47"/>
        <v>5</v>
      </c>
      <c r="F309" s="89">
        <v>43621</v>
      </c>
      <c r="G309" s="75">
        <v>0.61111111111111105</v>
      </c>
      <c r="H309" s="49" t="s">
        <v>15</v>
      </c>
      <c r="I309" s="56" t="str">
        <f t="shared" si="48"/>
        <v>Pacheedah Shores Boat Ramp</v>
      </c>
      <c r="J309" s="56" t="str">
        <f t="shared" si="49"/>
        <v>Gordon Estuary</v>
      </c>
      <c r="K309" s="49">
        <v>1</v>
      </c>
      <c r="L309" s="51" t="s">
        <v>146</v>
      </c>
      <c r="M309" s="50" t="s">
        <v>138</v>
      </c>
      <c r="N309" s="51" t="s">
        <v>148</v>
      </c>
      <c r="O309" s="47">
        <f t="shared" si="52"/>
        <v>3</v>
      </c>
      <c r="P309" s="47">
        <f t="shared" si="50"/>
        <v>1</v>
      </c>
      <c r="Q309" s="47">
        <f t="shared" si="51"/>
        <v>3</v>
      </c>
      <c r="R309" s="54">
        <v>1</v>
      </c>
      <c r="S309" s="50" t="s">
        <v>168</v>
      </c>
      <c r="T309" s="53" t="s">
        <v>163</v>
      </c>
      <c r="U309" s="51"/>
      <c r="V309" s="51"/>
    </row>
    <row r="310" spans="1:22" x14ac:dyDescent="0.2">
      <c r="A310" s="79">
        <f t="shared" si="43"/>
        <v>23</v>
      </c>
      <c r="B310" s="47">
        <f t="shared" si="44"/>
        <v>2019</v>
      </c>
      <c r="C310" s="47">
        <f t="shared" si="45"/>
        <v>6</v>
      </c>
      <c r="D310" s="47" t="str">
        <f t="shared" si="46"/>
        <v>Jun</v>
      </c>
      <c r="E310" s="47">
        <f t="shared" si="47"/>
        <v>5</v>
      </c>
      <c r="F310" s="89">
        <v>43621</v>
      </c>
      <c r="G310" s="75">
        <v>0.61111111111111105</v>
      </c>
      <c r="H310" s="49" t="s">
        <v>15</v>
      </c>
      <c r="I310" s="56" t="str">
        <f t="shared" si="48"/>
        <v>Pacheedah Shores Boat Ramp</v>
      </c>
      <c r="J310" s="56" t="str">
        <f t="shared" si="49"/>
        <v>Gordon Estuary</v>
      </c>
      <c r="K310" s="49">
        <v>1</v>
      </c>
      <c r="L310" s="51" t="s">
        <v>146</v>
      </c>
      <c r="M310" s="50" t="s">
        <v>138</v>
      </c>
      <c r="N310" s="51" t="s">
        <v>144</v>
      </c>
      <c r="O310" s="47">
        <f t="shared" si="52"/>
        <v>3</v>
      </c>
      <c r="P310" s="47">
        <f t="shared" si="50"/>
        <v>1</v>
      </c>
      <c r="Q310" s="47">
        <f t="shared" si="51"/>
        <v>2</v>
      </c>
      <c r="R310" s="54">
        <v>1</v>
      </c>
      <c r="S310" s="50" t="s">
        <v>168</v>
      </c>
      <c r="T310" s="53" t="s">
        <v>163</v>
      </c>
      <c r="U310" s="51"/>
      <c r="V310" s="51"/>
    </row>
    <row r="311" spans="1:22" x14ac:dyDescent="0.2">
      <c r="A311" s="79">
        <f t="shared" si="43"/>
        <v>23</v>
      </c>
      <c r="B311" s="47">
        <f t="shared" si="44"/>
        <v>2019</v>
      </c>
      <c r="C311" s="47">
        <f t="shared" si="45"/>
        <v>6</v>
      </c>
      <c r="D311" s="47" t="str">
        <f t="shared" si="46"/>
        <v>Jun</v>
      </c>
      <c r="E311" s="47">
        <f t="shared" si="47"/>
        <v>5</v>
      </c>
      <c r="F311" s="89">
        <v>43621</v>
      </c>
      <c r="G311" s="75">
        <v>0.61111111111111105</v>
      </c>
      <c r="H311" s="49" t="s">
        <v>15</v>
      </c>
      <c r="I311" s="56" t="str">
        <f>VLOOKUP(H311,SiteCodes,2,FALSE)</f>
        <v>Pacheedah Shores Boat Ramp</v>
      </c>
      <c r="J311" s="56" t="str">
        <f>VLOOKUP(H311,SiteCodes,3,FALSE)</f>
        <v>Gordon Estuary</v>
      </c>
      <c r="K311" s="49">
        <v>1</v>
      </c>
      <c r="L311" s="51" t="s">
        <v>154</v>
      </c>
      <c r="M311" s="78" t="s">
        <v>138</v>
      </c>
      <c r="N311" s="51" t="s">
        <v>144</v>
      </c>
      <c r="O311" s="47">
        <f>VLOOKUP(L311,SpeciesCodes,2,FALSE)</f>
        <v>6</v>
      </c>
      <c r="P311" s="47">
        <f>VLOOKUP(M311,OrigCodes,2,FALSE)</f>
        <v>1</v>
      </c>
      <c r="Q311" s="47">
        <f>VLOOKUP(N311,StgCodes,2,FALSE)</f>
        <v>2</v>
      </c>
      <c r="R311" s="54">
        <v>10</v>
      </c>
      <c r="S311" s="50" t="s">
        <v>168</v>
      </c>
      <c r="T311" s="53" t="s">
        <v>163</v>
      </c>
      <c r="U311" s="51"/>
      <c r="V311" s="51"/>
    </row>
    <row r="312" spans="1:22" x14ac:dyDescent="0.2">
      <c r="A312" s="79">
        <f t="shared" si="43"/>
        <v>23</v>
      </c>
      <c r="B312" s="47">
        <f t="shared" si="44"/>
        <v>2019</v>
      </c>
      <c r="C312" s="47">
        <f t="shared" si="45"/>
        <v>6</v>
      </c>
      <c r="D312" s="47" t="str">
        <f t="shared" si="46"/>
        <v>Jun</v>
      </c>
      <c r="E312" s="47">
        <f t="shared" si="47"/>
        <v>5</v>
      </c>
      <c r="F312" s="89">
        <v>43621</v>
      </c>
      <c r="G312" s="75">
        <v>0.61111111111111105</v>
      </c>
      <c r="H312" s="49" t="s">
        <v>15</v>
      </c>
      <c r="I312" s="56" t="str">
        <f t="shared" si="48"/>
        <v>Pacheedah Shores Boat Ramp</v>
      </c>
      <c r="J312" s="56" t="str">
        <f t="shared" si="49"/>
        <v>Gordon Estuary</v>
      </c>
      <c r="K312" s="49">
        <v>1</v>
      </c>
      <c r="L312" s="51" t="s">
        <v>157</v>
      </c>
      <c r="M312" s="78" t="s">
        <v>138</v>
      </c>
      <c r="N312" s="51" t="s">
        <v>153</v>
      </c>
      <c r="O312" s="47">
        <f t="shared" si="52"/>
        <v>8</v>
      </c>
      <c r="P312" s="47">
        <f t="shared" si="50"/>
        <v>1</v>
      </c>
      <c r="Q312" s="47">
        <f t="shared" si="51"/>
        <v>5</v>
      </c>
      <c r="R312" s="54">
        <v>10</v>
      </c>
      <c r="S312" s="50" t="s">
        <v>168</v>
      </c>
      <c r="T312" s="53" t="s">
        <v>163</v>
      </c>
      <c r="U312" s="51"/>
      <c r="V312" s="51"/>
    </row>
    <row r="313" spans="1:22" x14ac:dyDescent="0.2">
      <c r="A313" s="79">
        <f t="shared" si="43"/>
        <v>23</v>
      </c>
      <c r="B313" s="47">
        <f t="shared" si="44"/>
        <v>2019</v>
      </c>
      <c r="C313" s="47">
        <f t="shared" si="45"/>
        <v>6</v>
      </c>
      <c r="D313" s="47" t="str">
        <f t="shared" si="46"/>
        <v>Jun</v>
      </c>
      <c r="E313" s="47">
        <f t="shared" si="47"/>
        <v>5</v>
      </c>
      <c r="F313" s="89">
        <v>43621</v>
      </c>
      <c r="G313" s="75">
        <v>0.61111111111111105</v>
      </c>
      <c r="H313" s="49" t="s">
        <v>15</v>
      </c>
      <c r="I313" s="56" t="str">
        <f t="shared" si="48"/>
        <v>Pacheedah Shores Boat Ramp</v>
      </c>
      <c r="J313" s="56" t="str">
        <f t="shared" si="49"/>
        <v>Gordon Estuary</v>
      </c>
      <c r="K313" s="49">
        <v>1</v>
      </c>
      <c r="L313" s="51" t="s">
        <v>158</v>
      </c>
      <c r="M313" s="78" t="s">
        <v>138</v>
      </c>
      <c r="N313" s="51" t="s">
        <v>153</v>
      </c>
      <c r="O313" s="47">
        <f t="shared" si="52"/>
        <v>9</v>
      </c>
      <c r="P313" s="47">
        <f t="shared" si="50"/>
        <v>1</v>
      </c>
      <c r="Q313" s="47">
        <f t="shared" si="51"/>
        <v>5</v>
      </c>
      <c r="R313" s="54">
        <v>9</v>
      </c>
      <c r="S313" s="50" t="s">
        <v>168</v>
      </c>
      <c r="T313" s="53" t="s">
        <v>163</v>
      </c>
      <c r="U313" s="51"/>
      <c r="V313" s="51"/>
    </row>
    <row r="314" spans="1:22" x14ac:dyDescent="0.2">
      <c r="A314" s="79">
        <f t="shared" si="43"/>
        <v>23</v>
      </c>
      <c r="B314" s="47">
        <f t="shared" si="44"/>
        <v>2019</v>
      </c>
      <c r="C314" s="47">
        <f t="shared" si="45"/>
        <v>6</v>
      </c>
      <c r="D314" s="47" t="str">
        <f t="shared" si="46"/>
        <v>Jun</v>
      </c>
      <c r="E314" s="47">
        <f t="shared" si="47"/>
        <v>5</v>
      </c>
      <c r="F314" s="89">
        <v>43621</v>
      </c>
      <c r="G314" s="75">
        <v>0.61111111111111105</v>
      </c>
      <c r="H314" s="49" t="s">
        <v>15</v>
      </c>
      <c r="I314" s="56" t="str">
        <f t="shared" si="48"/>
        <v>Pacheedah Shores Boat Ramp</v>
      </c>
      <c r="J314" s="56" t="str">
        <f t="shared" si="49"/>
        <v>Gordon Estuary</v>
      </c>
      <c r="K314" s="49">
        <v>1</v>
      </c>
      <c r="L314" s="51" t="s">
        <v>185</v>
      </c>
      <c r="M314" s="78" t="s">
        <v>138</v>
      </c>
      <c r="N314" s="51" t="s">
        <v>150</v>
      </c>
      <c r="O314" s="47">
        <f t="shared" si="52"/>
        <v>18</v>
      </c>
      <c r="P314" s="47">
        <f t="shared" si="50"/>
        <v>1</v>
      </c>
      <c r="Q314" s="47">
        <f t="shared" si="51"/>
        <v>4</v>
      </c>
      <c r="R314" s="54">
        <v>9</v>
      </c>
      <c r="S314" s="50" t="s">
        <v>168</v>
      </c>
      <c r="T314" s="53" t="s">
        <v>163</v>
      </c>
      <c r="U314" s="51"/>
      <c r="V314" s="51"/>
    </row>
    <row r="315" spans="1:22" x14ac:dyDescent="0.2">
      <c r="A315" s="79">
        <f t="shared" si="43"/>
        <v>23</v>
      </c>
      <c r="B315" s="47">
        <f t="shared" si="44"/>
        <v>2019</v>
      </c>
      <c r="C315" s="47">
        <f t="shared" si="45"/>
        <v>6</v>
      </c>
      <c r="D315" s="47" t="str">
        <f t="shared" si="46"/>
        <v>Jun</v>
      </c>
      <c r="E315" s="47">
        <f t="shared" si="47"/>
        <v>5</v>
      </c>
      <c r="F315" s="89">
        <v>43621</v>
      </c>
      <c r="G315" s="75">
        <v>0.61111111111111105</v>
      </c>
      <c r="H315" s="49" t="s">
        <v>15</v>
      </c>
      <c r="I315" s="56" t="str">
        <f t="shared" si="48"/>
        <v>Pacheedah Shores Boat Ramp</v>
      </c>
      <c r="J315" s="56" t="str">
        <f t="shared" si="49"/>
        <v>Gordon Estuary</v>
      </c>
      <c r="K315" s="49">
        <v>1</v>
      </c>
      <c r="L315" s="51" t="s">
        <v>181</v>
      </c>
      <c r="M315" s="78" t="s">
        <v>138</v>
      </c>
      <c r="N315" s="51" t="s">
        <v>150</v>
      </c>
      <c r="O315" s="47">
        <f t="shared" si="52"/>
        <v>15</v>
      </c>
      <c r="P315" s="47">
        <f t="shared" si="50"/>
        <v>1</v>
      </c>
      <c r="Q315" s="47">
        <f t="shared" si="51"/>
        <v>4</v>
      </c>
      <c r="R315" s="54">
        <v>7</v>
      </c>
      <c r="S315" s="50" t="s">
        <v>168</v>
      </c>
      <c r="T315" s="53" t="s">
        <v>163</v>
      </c>
      <c r="U315" s="51"/>
      <c r="V315" s="51"/>
    </row>
    <row r="316" spans="1:22" x14ac:dyDescent="0.2">
      <c r="A316" s="79">
        <f t="shared" si="43"/>
        <v>23</v>
      </c>
      <c r="B316" s="47">
        <f t="shared" si="44"/>
        <v>2019</v>
      </c>
      <c r="C316" s="47">
        <f t="shared" si="45"/>
        <v>6</v>
      </c>
      <c r="D316" s="47" t="str">
        <f t="shared" si="46"/>
        <v>Jun</v>
      </c>
      <c r="E316" s="47">
        <f t="shared" si="47"/>
        <v>5</v>
      </c>
      <c r="F316" s="89">
        <v>43621</v>
      </c>
      <c r="G316" s="75">
        <v>0.61111111111111105</v>
      </c>
      <c r="H316" s="49" t="s">
        <v>15</v>
      </c>
      <c r="I316" s="56" t="str">
        <f t="shared" si="48"/>
        <v>Pacheedah Shores Boat Ramp</v>
      </c>
      <c r="J316" s="56" t="str">
        <f t="shared" si="49"/>
        <v>Gordon Estuary</v>
      </c>
      <c r="K316" s="49">
        <v>1</v>
      </c>
      <c r="L316" s="51" t="s">
        <v>173</v>
      </c>
      <c r="M316" s="53" t="s">
        <v>138</v>
      </c>
      <c r="N316" s="51" t="s">
        <v>150</v>
      </c>
      <c r="O316" s="47">
        <f t="shared" si="52"/>
        <v>13</v>
      </c>
      <c r="P316" s="47">
        <f t="shared" si="50"/>
        <v>1</v>
      </c>
      <c r="Q316" s="47">
        <f t="shared" si="51"/>
        <v>4</v>
      </c>
      <c r="R316" s="54">
        <v>7</v>
      </c>
      <c r="S316" s="50" t="s">
        <v>168</v>
      </c>
      <c r="T316" s="53" t="s">
        <v>163</v>
      </c>
      <c r="U316" s="51"/>
      <c r="V316" s="52" t="s">
        <v>278</v>
      </c>
    </row>
    <row r="317" spans="1:22" x14ac:dyDescent="0.2">
      <c r="A317" s="114">
        <f t="shared" si="43"/>
        <v>23</v>
      </c>
      <c r="B317" s="115">
        <f t="shared" si="44"/>
        <v>2019</v>
      </c>
      <c r="C317" s="115">
        <f t="shared" si="45"/>
        <v>6</v>
      </c>
      <c r="D317" s="47" t="str">
        <f t="shared" si="46"/>
        <v>Jun</v>
      </c>
      <c r="E317" s="115">
        <f t="shared" si="47"/>
        <v>5</v>
      </c>
      <c r="F317" s="109">
        <v>43621</v>
      </c>
      <c r="G317" s="110">
        <v>0.66111111111111109</v>
      </c>
      <c r="H317" s="111" t="s">
        <v>58</v>
      </c>
      <c r="I317" s="116" t="str">
        <f t="shared" si="48"/>
        <v>Mouth of Site 7 inlet, north side</v>
      </c>
      <c r="J317" s="116" t="str">
        <f t="shared" si="49"/>
        <v>Gordon Estuary</v>
      </c>
      <c r="K317" s="111">
        <v>1</v>
      </c>
      <c r="L317" s="112" t="s">
        <v>146</v>
      </c>
      <c r="M317" s="108" t="s">
        <v>138</v>
      </c>
      <c r="N317" s="112" t="s">
        <v>144</v>
      </c>
      <c r="O317" s="107">
        <f t="shared" si="52"/>
        <v>3</v>
      </c>
      <c r="P317" s="107">
        <f t="shared" si="50"/>
        <v>1</v>
      </c>
      <c r="Q317" s="107">
        <f t="shared" si="51"/>
        <v>2</v>
      </c>
      <c r="R317" s="113">
        <v>8</v>
      </c>
      <c r="S317" s="50" t="s">
        <v>168</v>
      </c>
      <c r="T317" s="53" t="s">
        <v>163</v>
      </c>
      <c r="U317" s="51"/>
      <c r="V317" s="52" t="s">
        <v>278</v>
      </c>
    </row>
    <row r="318" spans="1:22" x14ac:dyDescent="0.2">
      <c r="A318" s="114">
        <f t="shared" si="43"/>
        <v>23</v>
      </c>
      <c r="B318" s="115">
        <f t="shared" si="44"/>
        <v>2019</v>
      </c>
      <c r="C318" s="115">
        <f t="shared" si="45"/>
        <v>6</v>
      </c>
      <c r="D318" s="47" t="str">
        <f t="shared" si="46"/>
        <v>Jun</v>
      </c>
      <c r="E318" s="115">
        <f t="shared" si="47"/>
        <v>5</v>
      </c>
      <c r="F318" s="109">
        <v>43621</v>
      </c>
      <c r="G318" s="110">
        <v>0.66111111111111109</v>
      </c>
      <c r="H318" s="111" t="s">
        <v>58</v>
      </c>
      <c r="I318" s="116" t="str">
        <f t="shared" si="48"/>
        <v>Mouth of Site 7 inlet, north side</v>
      </c>
      <c r="J318" s="116" t="str">
        <f t="shared" si="49"/>
        <v>Gordon Estuary</v>
      </c>
      <c r="K318" s="111">
        <v>1</v>
      </c>
      <c r="L318" s="112" t="s">
        <v>157</v>
      </c>
      <c r="M318" s="108" t="s">
        <v>138</v>
      </c>
      <c r="N318" s="112" t="s">
        <v>153</v>
      </c>
      <c r="O318" s="107">
        <f t="shared" si="52"/>
        <v>8</v>
      </c>
      <c r="P318" s="107">
        <f t="shared" si="50"/>
        <v>1</v>
      </c>
      <c r="Q318" s="107">
        <f t="shared" si="51"/>
        <v>5</v>
      </c>
      <c r="R318" s="113">
        <v>15</v>
      </c>
      <c r="S318" s="50" t="s">
        <v>168</v>
      </c>
      <c r="T318" s="53" t="s">
        <v>163</v>
      </c>
      <c r="U318" s="51"/>
      <c r="V318" s="52" t="s">
        <v>278</v>
      </c>
    </row>
    <row r="319" spans="1:22" x14ac:dyDescent="0.2">
      <c r="A319" s="114">
        <f t="shared" si="43"/>
        <v>23</v>
      </c>
      <c r="B319" s="115">
        <f t="shared" si="44"/>
        <v>2019</v>
      </c>
      <c r="C319" s="115">
        <f t="shared" si="45"/>
        <v>6</v>
      </c>
      <c r="D319" s="47" t="str">
        <f t="shared" si="46"/>
        <v>Jun</v>
      </c>
      <c r="E319" s="115">
        <f t="shared" si="47"/>
        <v>5</v>
      </c>
      <c r="F319" s="109">
        <v>43621</v>
      </c>
      <c r="G319" s="110">
        <v>0.66111111111111109</v>
      </c>
      <c r="H319" s="111" t="s">
        <v>58</v>
      </c>
      <c r="I319" s="116" t="str">
        <f t="shared" si="48"/>
        <v>Mouth of Site 7 inlet, north side</v>
      </c>
      <c r="J319" s="116" t="str">
        <f t="shared" si="49"/>
        <v>Gordon Estuary</v>
      </c>
      <c r="K319" s="111">
        <v>1</v>
      </c>
      <c r="L319" s="112" t="s">
        <v>158</v>
      </c>
      <c r="M319" s="108" t="s">
        <v>138</v>
      </c>
      <c r="N319" s="112" t="s">
        <v>153</v>
      </c>
      <c r="O319" s="107">
        <f t="shared" si="52"/>
        <v>9</v>
      </c>
      <c r="P319" s="107">
        <f t="shared" si="50"/>
        <v>1</v>
      </c>
      <c r="Q319" s="107">
        <f t="shared" si="51"/>
        <v>5</v>
      </c>
      <c r="R319" s="113">
        <v>1</v>
      </c>
      <c r="S319" s="50" t="s">
        <v>168</v>
      </c>
      <c r="T319" s="53" t="s">
        <v>163</v>
      </c>
      <c r="U319" s="51"/>
      <c r="V319" s="52" t="s">
        <v>278</v>
      </c>
    </row>
    <row r="320" spans="1:22" x14ac:dyDescent="0.2">
      <c r="A320" s="114">
        <f t="shared" si="43"/>
        <v>23</v>
      </c>
      <c r="B320" s="115">
        <f t="shared" si="44"/>
        <v>2019</v>
      </c>
      <c r="C320" s="115">
        <f t="shared" si="45"/>
        <v>6</v>
      </c>
      <c r="D320" s="47" t="str">
        <f t="shared" si="46"/>
        <v>Jun</v>
      </c>
      <c r="E320" s="115">
        <f t="shared" si="47"/>
        <v>5</v>
      </c>
      <c r="F320" s="109">
        <v>43621</v>
      </c>
      <c r="G320" s="110">
        <v>0.66111111111111109</v>
      </c>
      <c r="H320" s="111" t="s">
        <v>58</v>
      </c>
      <c r="I320" s="116" t="str">
        <f t="shared" si="48"/>
        <v>Mouth of Site 7 inlet, north side</v>
      </c>
      <c r="J320" s="116" t="str">
        <f t="shared" si="49"/>
        <v>Gordon Estuary</v>
      </c>
      <c r="K320" s="111">
        <v>1</v>
      </c>
      <c r="L320" s="112" t="s">
        <v>185</v>
      </c>
      <c r="M320" s="108" t="s">
        <v>138</v>
      </c>
      <c r="N320" s="112" t="s">
        <v>150</v>
      </c>
      <c r="O320" s="107">
        <f t="shared" si="52"/>
        <v>18</v>
      </c>
      <c r="P320" s="107">
        <f t="shared" si="50"/>
        <v>1</v>
      </c>
      <c r="Q320" s="107">
        <f t="shared" si="51"/>
        <v>4</v>
      </c>
      <c r="R320" s="113">
        <v>8</v>
      </c>
      <c r="S320" s="50" t="s">
        <v>168</v>
      </c>
      <c r="T320" s="53" t="s">
        <v>163</v>
      </c>
      <c r="U320" s="51"/>
      <c r="V320" s="52" t="s">
        <v>278</v>
      </c>
    </row>
    <row r="321" spans="1:22" x14ac:dyDescent="0.2">
      <c r="A321" s="114">
        <f t="shared" si="43"/>
        <v>23</v>
      </c>
      <c r="B321" s="115">
        <f t="shared" si="44"/>
        <v>2019</v>
      </c>
      <c r="C321" s="115">
        <f t="shared" si="45"/>
        <v>6</v>
      </c>
      <c r="D321" s="47" t="str">
        <f t="shared" si="46"/>
        <v>Jun</v>
      </c>
      <c r="E321" s="115">
        <f t="shared" si="47"/>
        <v>5</v>
      </c>
      <c r="F321" s="109">
        <v>43621</v>
      </c>
      <c r="G321" s="110">
        <v>0.66111111111111109</v>
      </c>
      <c r="H321" s="111" t="s">
        <v>58</v>
      </c>
      <c r="I321" s="116" t="str">
        <f t="shared" si="48"/>
        <v>Mouth of Site 7 inlet, north side</v>
      </c>
      <c r="J321" s="116" t="str">
        <f t="shared" si="49"/>
        <v>Gordon Estuary</v>
      </c>
      <c r="K321" s="111">
        <v>1</v>
      </c>
      <c r="L321" s="112" t="s">
        <v>181</v>
      </c>
      <c r="M321" s="108" t="s">
        <v>138</v>
      </c>
      <c r="N321" s="112" t="s">
        <v>150</v>
      </c>
      <c r="O321" s="107">
        <f t="shared" si="52"/>
        <v>15</v>
      </c>
      <c r="P321" s="107">
        <f t="shared" si="50"/>
        <v>1</v>
      </c>
      <c r="Q321" s="107">
        <f t="shared" si="51"/>
        <v>4</v>
      </c>
      <c r="R321" s="113">
        <v>8</v>
      </c>
      <c r="S321" s="50" t="s">
        <v>168</v>
      </c>
      <c r="T321" s="53" t="s">
        <v>163</v>
      </c>
      <c r="U321" s="51"/>
      <c r="V321" s="52" t="s">
        <v>278</v>
      </c>
    </row>
    <row r="322" spans="1:22" x14ac:dyDescent="0.2">
      <c r="A322" s="114">
        <f t="shared" si="43"/>
        <v>23</v>
      </c>
      <c r="B322" s="115">
        <f t="shared" si="44"/>
        <v>2019</v>
      </c>
      <c r="C322" s="115">
        <f t="shared" si="45"/>
        <v>6</v>
      </c>
      <c r="D322" s="47" t="str">
        <f t="shared" si="46"/>
        <v>Jun</v>
      </c>
      <c r="E322" s="115">
        <f t="shared" si="47"/>
        <v>5</v>
      </c>
      <c r="F322" s="109">
        <v>43621</v>
      </c>
      <c r="G322" s="110">
        <v>0.66111111111111109</v>
      </c>
      <c r="H322" s="111" t="s">
        <v>58</v>
      </c>
      <c r="I322" s="116" t="str">
        <f t="shared" si="48"/>
        <v>Mouth of Site 7 inlet, north side</v>
      </c>
      <c r="J322" s="116" t="str">
        <f t="shared" si="49"/>
        <v>Gordon Estuary</v>
      </c>
      <c r="K322" s="111">
        <v>1</v>
      </c>
      <c r="L322" s="112" t="s">
        <v>173</v>
      </c>
      <c r="M322" s="108" t="s">
        <v>138</v>
      </c>
      <c r="N322" s="112" t="s">
        <v>150</v>
      </c>
      <c r="O322" s="107">
        <f t="shared" si="52"/>
        <v>13</v>
      </c>
      <c r="P322" s="107">
        <f t="shared" si="50"/>
        <v>1</v>
      </c>
      <c r="Q322" s="107">
        <f t="shared" si="51"/>
        <v>4</v>
      </c>
      <c r="R322" s="113">
        <v>19</v>
      </c>
      <c r="S322" s="50" t="s">
        <v>168</v>
      </c>
      <c r="T322" s="53" t="s">
        <v>163</v>
      </c>
      <c r="U322" s="51"/>
      <c r="V322" s="52" t="s">
        <v>278</v>
      </c>
    </row>
    <row r="323" spans="1:22" x14ac:dyDescent="0.2">
      <c r="A323" s="79">
        <f t="shared" si="43"/>
        <v>23</v>
      </c>
      <c r="B323" s="47">
        <f t="shared" si="44"/>
        <v>2019</v>
      </c>
      <c r="C323" s="47">
        <f t="shared" si="45"/>
        <v>6</v>
      </c>
      <c r="D323" s="47" t="str">
        <f t="shared" si="46"/>
        <v>Jun</v>
      </c>
      <c r="E323" s="47">
        <f t="shared" si="47"/>
        <v>6</v>
      </c>
      <c r="F323" s="89">
        <v>43622</v>
      </c>
      <c r="G323" s="75">
        <v>0.52777777777777779</v>
      </c>
      <c r="H323" s="49" t="s">
        <v>34</v>
      </c>
      <c r="I323" s="56" t="str">
        <f t="shared" si="48"/>
        <v>South Arm SJ (Old Mill)</v>
      </c>
      <c r="J323" s="56" t="str">
        <f t="shared" si="49"/>
        <v>San Juan Estuary</v>
      </c>
      <c r="K323" s="49">
        <v>1</v>
      </c>
      <c r="L323" s="51" t="s">
        <v>146</v>
      </c>
      <c r="M323" s="53" t="s">
        <v>138</v>
      </c>
      <c r="N323" s="51" t="s">
        <v>144</v>
      </c>
      <c r="O323" s="47">
        <f t="shared" si="52"/>
        <v>3</v>
      </c>
      <c r="P323" s="47">
        <f t="shared" si="50"/>
        <v>1</v>
      </c>
      <c r="Q323" s="47">
        <f t="shared" si="51"/>
        <v>2</v>
      </c>
      <c r="R323" s="54">
        <v>4</v>
      </c>
      <c r="S323" s="50" t="s">
        <v>168</v>
      </c>
      <c r="T323" s="53" t="s">
        <v>163</v>
      </c>
      <c r="U323" s="51"/>
      <c r="V323" s="51"/>
    </row>
    <row r="324" spans="1:22" x14ac:dyDescent="0.2">
      <c r="A324" s="79">
        <f t="shared" si="43"/>
        <v>23</v>
      </c>
      <c r="B324" s="47">
        <f t="shared" si="44"/>
        <v>2019</v>
      </c>
      <c r="C324" s="47">
        <f t="shared" si="45"/>
        <v>6</v>
      </c>
      <c r="D324" s="47" t="str">
        <f t="shared" si="46"/>
        <v>Jun</v>
      </c>
      <c r="E324" s="47">
        <f t="shared" si="47"/>
        <v>6</v>
      </c>
      <c r="F324" s="89">
        <v>43622</v>
      </c>
      <c r="G324" s="75">
        <v>0.52777777777777779</v>
      </c>
      <c r="H324" s="49" t="s">
        <v>34</v>
      </c>
      <c r="I324" s="56" t="str">
        <f t="shared" si="48"/>
        <v>South Arm SJ (Old Mill)</v>
      </c>
      <c r="J324" s="56" t="str">
        <f t="shared" si="49"/>
        <v>San Juan Estuary</v>
      </c>
      <c r="K324" s="49">
        <v>1</v>
      </c>
      <c r="L324" s="51" t="s">
        <v>157</v>
      </c>
      <c r="M324" s="53" t="s">
        <v>138</v>
      </c>
      <c r="N324" s="51" t="s">
        <v>153</v>
      </c>
      <c r="O324" s="47">
        <f t="shared" si="52"/>
        <v>8</v>
      </c>
      <c r="P324" s="47">
        <f t="shared" si="50"/>
        <v>1</v>
      </c>
      <c r="Q324" s="47">
        <f t="shared" si="51"/>
        <v>5</v>
      </c>
      <c r="R324" s="54">
        <v>12</v>
      </c>
      <c r="S324" s="50" t="s">
        <v>168</v>
      </c>
      <c r="T324" s="53" t="s">
        <v>163</v>
      </c>
      <c r="U324" s="51"/>
      <c r="V324" s="51"/>
    </row>
    <row r="325" spans="1:22" x14ac:dyDescent="0.2">
      <c r="A325" s="79">
        <f t="shared" ref="A325:A388" si="53">WEEKNUM(F325)</f>
        <v>23</v>
      </c>
      <c r="B325" s="47">
        <f t="shared" ref="B325:B388" si="54">YEAR(F325)</f>
        <v>2019</v>
      </c>
      <c r="C325" s="47">
        <f t="shared" ref="C325:C388" si="55">MONTH(F325)</f>
        <v>6</v>
      </c>
      <c r="D325" s="47" t="str">
        <f t="shared" ref="D325:D388" si="56">TEXT(F325,"mmm")</f>
        <v>Jun</v>
      </c>
      <c r="E325" s="47">
        <f t="shared" ref="E325:E388" si="57">DAY(F325)</f>
        <v>6</v>
      </c>
      <c r="F325" s="89">
        <v>43622</v>
      </c>
      <c r="G325" s="75">
        <v>0.52777777777777779</v>
      </c>
      <c r="H325" s="49" t="s">
        <v>34</v>
      </c>
      <c r="I325" s="56" t="str">
        <f t="shared" ref="I325:I388" si="58">VLOOKUP(H325,SiteCodes,2,FALSE)</f>
        <v>South Arm SJ (Old Mill)</v>
      </c>
      <c r="J325" s="56" t="str">
        <f t="shared" si="49"/>
        <v>San Juan Estuary</v>
      </c>
      <c r="K325" s="49">
        <v>1</v>
      </c>
      <c r="L325" s="51" t="s">
        <v>158</v>
      </c>
      <c r="M325" s="53" t="s">
        <v>138</v>
      </c>
      <c r="N325" s="51" t="s">
        <v>153</v>
      </c>
      <c r="O325" s="47">
        <f t="shared" si="52"/>
        <v>9</v>
      </c>
      <c r="P325" s="47">
        <f t="shared" ref="P325:P388" si="59">VLOOKUP(M325,OrigCodes,2,FALSE)</f>
        <v>1</v>
      </c>
      <c r="Q325" s="47">
        <f t="shared" ref="Q325:Q388" si="60">VLOOKUP(N325,StgCodes,2,FALSE)</f>
        <v>5</v>
      </c>
      <c r="R325" s="54">
        <v>327</v>
      </c>
      <c r="S325" s="50" t="s">
        <v>168</v>
      </c>
      <c r="T325" s="53" t="s">
        <v>163</v>
      </c>
      <c r="U325" s="51"/>
      <c r="V325" s="51"/>
    </row>
    <row r="326" spans="1:22" x14ac:dyDescent="0.2">
      <c r="A326" s="79">
        <f t="shared" si="53"/>
        <v>23</v>
      </c>
      <c r="B326" s="47">
        <f t="shared" si="54"/>
        <v>2019</v>
      </c>
      <c r="C326" s="47">
        <f t="shared" si="55"/>
        <v>6</v>
      </c>
      <c r="D326" s="47" t="str">
        <f t="shared" si="56"/>
        <v>Jun</v>
      </c>
      <c r="E326" s="47">
        <f t="shared" si="57"/>
        <v>6</v>
      </c>
      <c r="F326" s="89">
        <v>43622</v>
      </c>
      <c r="G326" s="75">
        <v>0.52777777777777779</v>
      </c>
      <c r="H326" s="49" t="s">
        <v>34</v>
      </c>
      <c r="I326" s="56" t="str">
        <f t="shared" si="58"/>
        <v>South Arm SJ (Old Mill)</v>
      </c>
      <c r="J326" s="56" t="str">
        <f t="shared" ref="J326:J389" si="61">VLOOKUP(H326,SiteCodes,3,FALSE)</f>
        <v>San Juan Estuary</v>
      </c>
      <c r="K326" s="49">
        <v>1</v>
      </c>
      <c r="L326" s="51" t="s">
        <v>185</v>
      </c>
      <c r="M326" s="53" t="s">
        <v>138</v>
      </c>
      <c r="N326" s="51" t="s">
        <v>150</v>
      </c>
      <c r="O326" s="47">
        <f t="shared" si="52"/>
        <v>18</v>
      </c>
      <c r="P326" s="47">
        <f t="shared" si="59"/>
        <v>1</v>
      </c>
      <c r="Q326" s="47">
        <f t="shared" si="60"/>
        <v>4</v>
      </c>
      <c r="R326" s="54">
        <v>16</v>
      </c>
      <c r="S326" s="50" t="s">
        <v>168</v>
      </c>
      <c r="T326" s="53" t="s">
        <v>163</v>
      </c>
      <c r="U326" s="51"/>
      <c r="V326" s="51"/>
    </row>
    <row r="327" spans="1:22" x14ac:dyDescent="0.2">
      <c r="A327" s="79">
        <f t="shared" si="53"/>
        <v>23</v>
      </c>
      <c r="B327" s="47">
        <f t="shared" si="54"/>
        <v>2019</v>
      </c>
      <c r="C327" s="47">
        <f t="shared" si="55"/>
        <v>6</v>
      </c>
      <c r="D327" s="47" t="str">
        <f t="shared" si="56"/>
        <v>Jun</v>
      </c>
      <c r="E327" s="47">
        <f t="shared" si="57"/>
        <v>6</v>
      </c>
      <c r="F327" s="89">
        <v>43622</v>
      </c>
      <c r="G327" s="75">
        <v>0.52777777777777779</v>
      </c>
      <c r="H327" s="49" t="s">
        <v>34</v>
      </c>
      <c r="I327" s="56" t="str">
        <f t="shared" si="58"/>
        <v>South Arm SJ (Old Mill)</v>
      </c>
      <c r="J327" s="56" t="str">
        <f t="shared" si="61"/>
        <v>San Juan Estuary</v>
      </c>
      <c r="K327" s="49">
        <v>1</v>
      </c>
      <c r="L327" s="51" t="s">
        <v>181</v>
      </c>
      <c r="M327" s="53" t="s">
        <v>138</v>
      </c>
      <c r="N327" s="51" t="s">
        <v>150</v>
      </c>
      <c r="O327" s="47">
        <f t="shared" si="52"/>
        <v>15</v>
      </c>
      <c r="P327" s="47">
        <f t="shared" si="59"/>
        <v>1</v>
      </c>
      <c r="Q327" s="47">
        <f t="shared" si="60"/>
        <v>4</v>
      </c>
      <c r="R327" s="54">
        <v>15</v>
      </c>
      <c r="S327" s="50" t="s">
        <v>168</v>
      </c>
      <c r="T327" s="53" t="s">
        <v>163</v>
      </c>
      <c r="U327" s="51"/>
      <c r="V327" s="51"/>
    </row>
    <row r="328" spans="1:22" x14ac:dyDescent="0.2">
      <c r="A328" s="79">
        <f t="shared" si="53"/>
        <v>23</v>
      </c>
      <c r="B328" s="47">
        <f t="shared" si="54"/>
        <v>2019</v>
      </c>
      <c r="C328" s="47">
        <f t="shared" si="55"/>
        <v>6</v>
      </c>
      <c r="D328" s="47" t="str">
        <f t="shared" si="56"/>
        <v>Jun</v>
      </c>
      <c r="E328" s="47">
        <f t="shared" si="57"/>
        <v>6</v>
      </c>
      <c r="F328" s="89">
        <v>43622</v>
      </c>
      <c r="G328" s="75">
        <v>0.52777777777777779</v>
      </c>
      <c r="H328" s="49" t="s">
        <v>34</v>
      </c>
      <c r="I328" s="56" t="str">
        <f t="shared" si="58"/>
        <v>South Arm SJ (Old Mill)</v>
      </c>
      <c r="J328" s="56" t="str">
        <f t="shared" si="61"/>
        <v>San Juan Estuary</v>
      </c>
      <c r="K328" s="49">
        <v>1</v>
      </c>
      <c r="L328" s="51" t="s">
        <v>173</v>
      </c>
      <c r="M328" s="53" t="s">
        <v>138</v>
      </c>
      <c r="N328" s="51" t="s">
        <v>150</v>
      </c>
      <c r="O328" s="47">
        <f t="shared" si="52"/>
        <v>13</v>
      </c>
      <c r="P328" s="47">
        <f t="shared" si="59"/>
        <v>1</v>
      </c>
      <c r="Q328" s="47">
        <f t="shared" si="60"/>
        <v>4</v>
      </c>
      <c r="R328" s="54">
        <v>15</v>
      </c>
      <c r="S328" s="50" t="s">
        <v>168</v>
      </c>
      <c r="T328" s="53" t="s">
        <v>163</v>
      </c>
      <c r="U328" s="51"/>
      <c r="V328" s="51"/>
    </row>
    <row r="329" spans="1:22" x14ac:dyDescent="0.2">
      <c r="A329" s="79">
        <f t="shared" si="53"/>
        <v>23</v>
      </c>
      <c r="B329" s="47">
        <f t="shared" si="54"/>
        <v>2019</v>
      </c>
      <c r="C329" s="47">
        <f t="shared" si="55"/>
        <v>6</v>
      </c>
      <c r="D329" s="47" t="str">
        <f t="shared" si="56"/>
        <v>Jun</v>
      </c>
      <c r="E329" s="47">
        <f t="shared" si="57"/>
        <v>6</v>
      </c>
      <c r="F329" s="89">
        <v>43622</v>
      </c>
      <c r="G329" s="75">
        <v>0.55208333333333337</v>
      </c>
      <c r="H329" s="49" t="s">
        <v>30</v>
      </c>
      <c r="I329" s="56" t="str">
        <f t="shared" si="58"/>
        <v>Butch's (Gordon R.)</v>
      </c>
      <c r="J329" s="56" t="str">
        <f t="shared" si="61"/>
        <v>Gordon Estuary</v>
      </c>
      <c r="K329" s="49">
        <v>1</v>
      </c>
      <c r="L329" s="51" t="s">
        <v>152</v>
      </c>
      <c r="M329" s="53" t="s">
        <v>138</v>
      </c>
      <c r="N329" s="51" t="s">
        <v>148</v>
      </c>
      <c r="O329" s="47">
        <f t="shared" si="52"/>
        <v>5</v>
      </c>
      <c r="P329" s="47">
        <f t="shared" si="59"/>
        <v>1</v>
      </c>
      <c r="Q329" s="47">
        <f t="shared" si="60"/>
        <v>3</v>
      </c>
      <c r="R329" s="54">
        <v>14</v>
      </c>
      <c r="S329" s="50" t="s">
        <v>168</v>
      </c>
      <c r="T329" s="53" t="s">
        <v>163</v>
      </c>
      <c r="U329" s="51"/>
      <c r="V329" s="51"/>
    </row>
    <row r="330" spans="1:22" x14ac:dyDescent="0.2">
      <c r="A330" s="79">
        <f t="shared" si="53"/>
        <v>23</v>
      </c>
      <c r="B330" s="47">
        <f t="shared" si="54"/>
        <v>2019</v>
      </c>
      <c r="C330" s="47">
        <f t="shared" si="55"/>
        <v>6</v>
      </c>
      <c r="D330" s="47" t="str">
        <f t="shared" si="56"/>
        <v>Jun</v>
      </c>
      <c r="E330" s="47">
        <f t="shared" si="57"/>
        <v>6</v>
      </c>
      <c r="F330" s="89">
        <v>43622</v>
      </c>
      <c r="G330" s="75">
        <v>0.55208333333333337</v>
      </c>
      <c r="H330" s="49" t="s">
        <v>30</v>
      </c>
      <c r="I330" s="56" t="str">
        <f t="shared" si="58"/>
        <v>Butch's (Gordon R.)</v>
      </c>
      <c r="J330" s="56" t="str">
        <f t="shared" si="61"/>
        <v>Gordon Estuary</v>
      </c>
      <c r="K330" s="49">
        <v>1</v>
      </c>
      <c r="L330" s="51" t="s">
        <v>146</v>
      </c>
      <c r="M330" s="53" t="s">
        <v>138</v>
      </c>
      <c r="N330" s="51" t="s">
        <v>148</v>
      </c>
      <c r="O330" s="47">
        <f t="shared" si="52"/>
        <v>3</v>
      </c>
      <c r="P330" s="47">
        <f t="shared" si="59"/>
        <v>1</v>
      </c>
      <c r="Q330" s="47">
        <f t="shared" si="60"/>
        <v>3</v>
      </c>
      <c r="R330" s="54">
        <v>18</v>
      </c>
      <c r="S330" s="50" t="s">
        <v>168</v>
      </c>
      <c r="T330" s="53" t="s">
        <v>163</v>
      </c>
      <c r="U330" s="51"/>
      <c r="V330" s="51"/>
    </row>
    <row r="331" spans="1:22" x14ac:dyDescent="0.2">
      <c r="A331" s="79">
        <f t="shared" si="53"/>
        <v>23</v>
      </c>
      <c r="B331" s="47">
        <f t="shared" si="54"/>
        <v>2019</v>
      </c>
      <c r="C331" s="47">
        <f t="shared" si="55"/>
        <v>6</v>
      </c>
      <c r="D331" s="47" t="str">
        <f t="shared" si="56"/>
        <v>Jun</v>
      </c>
      <c r="E331" s="47">
        <f t="shared" si="57"/>
        <v>6</v>
      </c>
      <c r="F331" s="89">
        <v>43622</v>
      </c>
      <c r="G331" s="75">
        <v>0.55208333333333337</v>
      </c>
      <c r="H331" s="49" t="s">
        <v>30</v>
      </c>
      <c r="I331" s="56" t="str">
        <f t="shared" si="58"/>
        <v>Butch's (Gordon R.)</v>
      </c>
      <c r="J331" s="56" t="str">
        <f t="shared" si="61"/>
        <v>Gordon Estuary</v>
      </c>
      <c r="K331" s="49">
        <v>1</v>
      </c>
      <c r="L331" s="51" t="s">
        <v>146</v>
      </c>
      <c r="M331" s="53" t="s">
        <v>138</v>
      </c>
      <c r="N331" s="51" t="s">
        <v>144</v>
      </c>
      <c r="O331" s="47">
        <f t="shared" ref="O331:O394" si="62">VLOOKUP(L331,SpeciesCodes,2,FALSE)</f>
        <v>3</v>
      </c>
      <c r="P331" s="47">
        <f t="shared" si="59"/>
        <v>1</v>
      </c>
      <c r="Q331" s="47">
        <f t="shared" si="60"/>
        <v>2</v>
      </c>
      <c r="R331" s="54">
        <v>7</v>
      </c>
      <c r="S331" s="50" t="s">
        <v>168</v>
      </c>
      <c r="T331" s="53" t="s">
        <v>163</v>
      </c>
      <c r="U331" s="51"/>
      <c r="V331" s="51"/>
    </row>
    <row r="332" spans="1:22" x14ac:dyDescent="0.2">
      <c r="A332" s="79">
        <f t="shared" si="53"/>
        <v>23</v>
      </c>
      <c r="B332" s="47">
        <f t="shared" si="54"/>
        <v>2019</v>
      </c>
      <c r="C332" s="47">
        <f t="shared" si="55"/>
        <v>6</v>
      </c>
      <c r="D332" s="47" t="str">
        <f t="shared" si="56"/>
        <v>Jun</v>
      </c>
      <c r="E332" s="47">
        <f t="shared" si="57"/>
        <v>6</v>
      </c>
      <c r="F332" s="89">
        <v>43622</v>
      </c>
      <c r="G332" s="75">
        <v>0.55208333333333337</v>
      </c>
      <c r="H332" s="49" t="s">
        <v>30</v>
      </c>
      <c r="I332" s="56" t="str">
        <f t="shared" si="58"/>
        <v>Butch's (Gordon R.)</v>
      </c>
      <c r="J332" s="56" t="str">
        <f t="shared" si="61"/>
        <v>Gordon Estuary</v>
      </c>
      <c r="K332" s="49">
        <v>1</v>
      </c>
      <c r="L332" s="51" t="s">
        <v>142</v>
      </c>
      <c r="M332" s="53" t="s">
        <v>138</v>
      </c>
      <c r="N332" s="51" t="s">
        <v>148</v>
      </c>
      <c r="O332" s="47">
        <f t="shared" si="62"/>
        <v>2</v>
      </c>
      <c r="P332" s="47">
        <f t="shared" si="59"/>
        <v>1</v>
      </c>
      <c r="Q332" s="47">
        <f t="shared" si="60"/>
        <v>3</v>
      </c>
      <c r="R332" s="54">
        <v>1</v>
      </c>
      <c r="S332" s="50" t="s">
        <v>168</v>
      </c>
      <c r="T332" s="53" t="s">
        <v>163</v>
      </c>
      <c r="U332" s="51"/>
      <c r="V332" s="51"/>
    </row>
    <row r="333" spans="1:22" x14ac:dyDescent="0.2">
      <c r="A333" s="79">
        <f t="shared" si="53"/>
        <v>23</v>
      </c>
      <c r="B333" s="47">
        <f t="shared" si="54"/>
        <v>2019</v>
      </c>
      <c r="C333" s="47">
        <f t="shared" si="55"/>
        <v>6</v>
      </c>
      <c r="D333" s="47" t="str">
        <f t="shared" si="56"/>
        <v>Jun</v>
      </c>
      <c r="E333" s="47">
        <f t="shared" si="57"/>
        <v>6</v>
      </c>
      <c r="F333" s="89">
        <v>43622</v>
      </c>
      <c r="G333" s="75">
        <v>0.55208333333333337</v>
      </c>
      <c r="H333" s="49" t="s">
        <v>30</v>
      </c>
      <c r="I333" s="56" t="str">
        <f t="shared" si="58"/>
        <v>Butch's (Gordon R.)</v>
      </c>
      <c r="J333" s="56" t="str">
        <f t="shared" si="61"/>
        <v>Gordon Estuary</v>
      </c>
      <c r="K333" s="49">
        <v>1</v>
      </c>
      <c r="L333" s="51" t="s">
        <v>142</v>
      </c>
      <c r="M333" s="53" t="s">
        <v>138</v>
      </c>
      <c r="N333" s="51" t="s">
        <v>144</v>
      </c>
      <c r="O333" s="47">
        <f t="shared" si="62"/>
        <v>2</v>
      </c>
      <c r="P333" s="47">
        <f t="shared" si="59"/>
        <v>1</v>
      </c>
      <c r="Q333" s="47">
        <f t="shared" si="60"/>
        <v>2</v>
      </c>
      <c r="R333" s="54">
        <v>2</v>
      </c>
      <c r="S333" s="50" t="s">
        <v>168</v>
      </c>
      <c r="T333" s="53" t="s">
        <v>163</v>
      </c>
      <c r="U333" s="51"/>
      <c r="V333" s="51"/>
    </row>
    <row r="334" spans="1:22" x14ac:dyDescent="0.2">
      <c r="A334" s="79">
        <f t="shared" si="53"/>
        <v>23</v>
      </c>
      <c r="B334" s="47">
        <f t="shared" si="54"/>
        <v>2019</v>
      </c>
      <c r="C334" s="47">
        <f t="shared" si="55"/>
        <v>6</v>
      </c>
      <c r="D334" s="47" t="str">
        <f t="shared" si="56"/>
        <v>Jun</v>
      </c>
      <c r="E334" s="47">
        <f t="shared" si="57"/>
        <v>6</v>
      </c>
      <c r="F334" s="89">
        <v>43622</v>
      </c>
      <c r="G334" s="75">
        <v>0.55208333333333337</v>
      </c>
      <c r="H334" s="49" t="s">
        <v>30</v>
      </c>
      <c r="I334" s="56" t="str">
        <f t="shared" si="58"/>
        <v>Butch's (Gordon R.)</v>
      </c>
      <c r="J334" s="56" t="str">
        <f t="shared" si="61"/>
        <v>Gordon Estuary</v>
      </c>
      <c r="K334" s="49">
        <v>1</v>
      </c>
      <c r="L334" s="51" t="s">
        <v>157</v>
      </c>
      <c r="M334" s="53" t="s">
        <v>138</v>
      </c>
      <c r="N334" s="51" t="s">
        <v>153</v>
      </c>
      <c r="O334" s="47">
        <f t="shared" si="62"/>
        <v>8</v>
      </c>
      <c r="P334" s="47">
        <f t="shared" si="59"/>
        <v>1</v>
      </c>
      <c r="Q334" s="47">
        <f t="shared" si="60"/>
        <v>5</v>
      </c>
      <c r="R334" s="54">
        <v>21</v>
      </c>
      <c r="S334" s="50" t="s">
        <v>168</v>
      </c>
      <c r="T334" s="53" t="s">
        <v>163</v>
      </c>
      <c r="U334" s="51"/>
      <c r="V334" s="51"/>
    </row>
    <row r="335" spans="1:22" x14ac:dyDescent="0.2">
      <c r="A335" s="79">
        <f t="shared" si="53"/>
        <v>23</v>
      </c>
      <c r="B335" s="47">
        <f t="shared" si="54"/>
        <v>2019</v>
      </c>
      <c r="C335" s="47">
        <f t="shared" si="55"/>
        <v>6</v>
      </c>
      <c r="D335" s="47" t="str">
        <f t="shared" si="56"/>
        <v>Jun</v>
      </c>
      <c r="E335" s="47">
        <f t="shared" si="57"/>
        <v>6</v>
      </c>
      <c r="F335" s="89">
        <v>43622</v>
      </c>
      <c r="G335" s="75">
        <v>0.55208333333333337</v>
      </c>
      <c r="H335" s="49" t="s">
        <v>30</v>
      </c>
      <c r="I335" s="56" t="str">
        <f t="shared" si="58"/>
        <v>Butch's (Gordon R.)</v>
      </c>
      <c r="J335" s="56" t="str">
        <f t="shared" si="61"/>
        <v>Gordon Estuary</v>
      </c>
      <c r="K335" s="49">
        <v>1</v>
      </c>
      <c r="L335" s="51" t="s">
        <v>185</v>
      </c>
      <c r="M335" s="53" t="s">
        <v>138</v>
      </c>
      <c r="N335" s="51" t="s">
        <v>150</v>
      </c>
      <c r="O335" s="47">
        <f t="shared" si="62"/>
        <v>18</v>
      </c>
      <c r="P335" s="47">
        <f t="shared" si="59"/>
        <v>1</v>
      </c>
      <c r="Q335" s="47">
        <f t="shared" si="60"/>
        <v>4</v>
      </c>
      <c r="R335" s="54">
        <v>12</v>
      </c>
      <c r="S335" s="50" t="s">
        <v>168</v>
      </c>
      <c r="T335" s="53" t="s">
        <v>163</v>
      </c>
      <c r="U335" s="51"/>
      <c r="V335" s="51"/>
    </row>
    <row r="336" spans="1:22" x14ac:dyDescent="0.2">
      <c r="A336" s="79">
        <f t="shared" si="53"/>
        <v>23</v>
      </c>
      <c r="B336" s="47">
        <f t="shared" si="54"/>
        <v>2019</v>
      </c>
      <c r="C336" s="47">
        <f t="shared" si="55"/>
        <v>6</v>
      </c>
      <c r="D336" s="47" t="str">
        <f t="shared" si="56"/>
        <v>Jun</v>
      </c>
      <c r="E336" s="47">
        <f t="shared" si="57"/>
        <v>6</v>
      </c>
      <c r="F336" s="89">
        <v>43622</v>
      </c>
      <c r="G336" s="75">
        <v>0.55208333333333337</v>
      </c>
      <c r="H336" s="49" t="s">
        <v>30</v>
      </c>
      <c r="I336" s="56" t="str">
        <f t="shared" si="58"/>
        <v>Butch's (Gordon R.)</v>
      </c>
      <c r="J336" s="56" t="str">
        <f t="shared" si="61"/>
        <v>Gordon Estuary</v>
      </c>
      <c r="K336" s="49">
        <v>1</v>
      </c>
      <c r="L336" s="51" t="s">
        <v>181</v>
      </c>
      <c r="M336" s="53" t="s">
        <v>138</v>
      </c>
      <c r="N336" s="51" t="s">
        <v>150</v>
      </c>
      <c r="O336" s="47">
        <f t="shared" si="62"/>
        <v>15</v>
      </c>
      <c r="P336" s="47">
        <f t="shared" si="59"/>
        <v>1</v>
      </c>
      <c r="Q336" s="47">
        <f t="shared" si="60"/>
        <v>4</v>
      </c>
      <c r="R336" s="54">
        <v>12</v>
      </c>
      <c r="S336" s="50" t="s">
        <v>168</v>
      </c>
      <c r="T336" s="53" t="s">
        <v>163</v>
      </c>
      <c r="U336" s="51"/>
      <c r="V336" s="51"/>
    </row>
    <row r="337" spans="1:22" x14ac:dyDescent="0.2">
      <c r="A337" s="79">
        <f t="shared" si="53"/>
        <v>23</v>
      </c>
      <c r="B337" s="47">
        <f t="shared" si="54"/>
        <v>2019</v>
      </c>
      <c r="C337" s="47">
        <f t="shared" si="55"/>
        <v>6</v>
      </c>
      <c r="D337" s="47" t="str">
        <f t="shared" si="56"/>
        <v>Jun</v>
      </c>
      <c r="E337" s="47">
        <f t="shared" si="57"/>
        <v>6</v>
      </c>
      <c r="F337" s="89">
        <v>43622</v>
      </c>
      <c r="G337" s="75">
        <v>0.55208333333333337</v>
      </c>
      <c r="H337" s="49" t="s">
        <v>30</v>
      </c>
      <c r="I337" s="56" t="str">
        <f t="shared" si="58"/>
        <v>Butch's (Gordon R.)</v>
      </c>
      <c r="J337" s="56" t="str">
        <f t="shared" si="61"/>
        <v>Gordon Estuary</v>
      </c>
      <c r="K337" s="49">
        <v>1</v>
      </c>
      <c r="L337" s="51" t="s">
        <v>173</v>
      </c>
      <c r="M337" s="53" t="s">
        <v>138</v>
      </c>
      <c r="N337" s="51" t="s">
        <v>150</v>
      </c>
      <c r="O337" s="47">
        <f t="shared" si="62"/>
        <v>13</v>
      </c>
      <c r="P337" s="47">
        <f t="shared" si="59"/>
        <v>1</v>
      </c>
      <c r="Q337" s="47">
        <f t="shared" si="60"/>
        <v>4</v>
      </c>
      <c r="R337" s="54">
        <v>9</v>
      </c>
      <c r="S337" s="50" t="s">
        <v>168</v>
      </c>
      <c r="T337" s="53" t="s">
        <v>163</v>
      </c>
      <c r="U337" s="51"/>
      <c r="V337" s="51"/>
    </row>
    <row r="338" spans="1:22" x14ac:dyDescent="0.2">
      <c r="A338" s="79">
        <f t="shared" si="53"/>
        <v>23</v>
      </c>
      <c r="B338" s="47">
        <f t="shared" si="54"/>
        <v>2019</v>
      </c>
      <c r="C338" s="47">
        <f t="shared" si="55"/>
        <v>6</v>
      </c>
      <c r="D338" s="47" t="str">
        <f t="shared" si="56"/>
        <v>Jun</v>
      </c>
      <c r="E338" s="47">
        <f t="shared" si="57"/>
        <v>6</v>
      </c>
      <c r="F338" s="89">
        <v>43622</v>
      </c>
      <c r="G338" s="75">
        <v>0.55208333333333337</v>
      </c>
      <c r="H338" s="49" t="s">
        <v>30</v>
      </c>
      <c r="I338" s="56" t="str">
        <f t="shared" si="58"/>
        <v>Butch's (Gordon R.)</v>
      </c>
      <c r="J338" s="56" t="str">
        <f t="shared" si="61"/>
        <v>Gordon Estuary</v>
      </c>
      <c r="K338" s="49">
        <v>1</v>
      </c>
      <c r="L338" s="51" t="s">
        <v>154</v>
      </c>
      <c r="M338" s="53" t="s">
        <v>138</v>
      </c>
      <c r="N338" s="51" t="s">
        <v>148</v>
      </c>
      <c r="O338" s="47">
        <f t="shared" si="62"/>
        <v>6</v>
      </c>
      <c r="P338" s="47">
        <f t="shared" si="59"/>
        <v>1</v>
      </c>
      <c r="Q338" s="47">
        <f t="shared" si="60"/>
        <v>3</v>
      </c>
      <c r="R338" s="54">
        <v>1</v>
      </c>
      <c r="S338" s="50" t="s">
        <v>168</v>
      </c>
      <c r="T338" s="53" t="s">
        <v>163</v>
      </c>
      <c r="U338" s="51"/>
      <c r="V338" s="51"/>
    </row>
    <row r="339" spans="1:22" x14ac:dyDescent="0.2">
      <c r="A339" s="79">
        <f t="shared" si="53"/>
        <v>23</v>
      </c>
      <c r="B339" s="47">
        <f t="shared" si="54"/>
        <v>2019</v>
      </c>
      <c r="C339" s="47">
        <f t="shared" si="55"/>
        <v>6</v>
      </c>
      <c r="D339" s="47" t="str">
        <f t="shared" si="56"/>
        <v>Jun</v>
      </c>
      <c r="E339" s="47">
        <f t="shared" si="57"/>
        <v>6</v>
      </c>
      <c r="F339" s="89">
        <v>43622</v>
      </c>
      <c r="G339" s="75">
        <v>0.64236111111111105</v>
      </c>
      <c r="H339" s="49" t="s">
        <v>40</v>
      </c>
      <c r="I339" s="56" t="str">
        <f t="shared" si="58"/>
        <v>Central Arm SJ at Island Rd Bridge</v>
      </c>
      <c r="J339" s="56" t="str">
        <f t="shared" si="61"/>
        <v>San Juan Estuary</v>
      </c>
      <c r="K339" s="49">
        <v>1</v>
      </c>
      <c r="L339" s="51" t="s">
        <v>146</v>
      </c>
      <c r="M339" s="53" t="s">
        <v>138</v>
      </c>
      <c r="N339" s="51" t="s">
        <v>144</v>
      </c>
      <c r="O339" s="47">
        <f t="shared" si="62"/>
        <v>3</v>
      </c>
      <c r="P339" s="47">
        <f t="shared" si="59"/>
        <v>1</v>
      </c>
      <c r="Q339" s="47">
        <f t="shared" si="60"/>
        <v>2</v>
      </c>
      <c r="R339" s="54">
        <v>18</v>
      </c>
      <c r="S339" s="50" t="s">
        <v>168</v>
      </c>
      <c r="T339" s="53" t="s">
        <v>163</v>
      </c>
      <c r="U339" s="51"/>
      <c r="V339" s="51"/>
    </row>
    <row r="340" spans="1:22" x14ac:dyDescent="0.2">
      <c r="A340" s="79">
        <f t="shared" si="53"/>
        <v>23</v>
      </c>
      <c r="B340" s="47">
        <f t="shared" si="54"/>
        <v>2019</v>
      </c>
      <c r="C340" s="47">
        <f t="shared" si="55"/>
        <v>6</v>
      </c>
      <c r="D340" s="47" t="str">
        <f t="shared" si="56"/>
        <v>Jun</v>
      </c>
      <c r="E340" s="47">
        <f t="shared" si="57"/>
        <v>6</v>
      </c>
      <c r="F340" s="89">
        <v>43622</v>
      </c>
      <c r="G340" s="75">
        <v>0.64236111111111105</v>
      </c>
      <c r="H340" s="49" t="s">
        <v>40</v>
      </c>
      <c r="I340" s="56" t="str">
        <f t="shared" si="58"/>
        <v>Central Arm SJ at Island Rd Bridge</v>
      </c>
      <c r="J340" s="56" t="str">
        <f t="shared" si="61"/>
        <v>San Juan Estuary</v>
      </c>
      <c r="K340" s="49">
        <v>1</v>
      </c>
      <c r="L340" s="51" t="s">
        <v>157</v>
      </c>
      <c r="M340" s="53" t="s">
        <v>138</v>
      </c>
      <c r="N340" s="51" t="s">
        <v>153</v>
      </c>
      <c r="O340" s="47">
        <f t="shared" si="62"/>
        <v>8</v>
      </c>
      <c r="P340" s="47">
        <f t="shared" si="59"/>
        <v>1</v>
      </c>
      <c r="Q340" s="47">
        <f t="shared" si="60"/>
        <v>5</v>
      </c>
      <c r="R340" s="54">
        <v>6</v>
      </c>
      <c r="S340" s="50" t="s">
        <v>168</v>
      </c>
      <c r="T340" s="53" t="s">
        <v>163</v>
      </c>
      <c r="U340" s="51"/>
      <c r="V340" s="51"/>
    </row>
    <row r="341" spans="1:22" x14ac:dyDescent="0.2">
      <c r="A341" s="79">
        <f t="shared" si="53"/>
        <v>23</v>
      </c>
      <c r="B341" s="47">
        <f t="shared" si="54"/>
        <v>2019</v>
      </c>
      <c r="C341" s="47">
        <f t="shared" si="55"/>
        <v>6</v>
      </c>
      <c r="D341" s="47" t="str">
        <f t="shared" si="56"/>
        <v>Jun</v>
      </c>
      <c r="E341" s="47">
        <f t="shared" si="57"/>
        <v>6</v>
      </c>
      <c r="F341" s="89">
        <v>43622</v>
      </c>
      <c r="G341" s="75">
        <v>0.64236111111111105</v>
      </c>
      <c r="H341" s="49" t="s">
        <v>40</v>
      </c>
      <c r="I341" s="56" t="str">
        <f t="shared" si="58"/>
        <v>Central Arm SJ at Island Rd Bridge</v>
      </c>
      <c r="J341" s="56" t="str">
        <f t="shared" si="61"/>
        <v>San Juan Estuary</v>
      </c>
      <c r="K341" s="49">
        <v>1</v>
      </c>
      <c r="L341" s="51" t="s">
        <v>185</v>
      </c>
      <c r="M341" s="53" t="s">
        <v>138</v>
      </c>
      <c r="N341" s="51" t="s">
        <v>150</v>
      </c>
      <c r="O341" s="47">
        <f t="shared" si="62"/>
        <v>18</v>
      </c>
      <c r="P341" s="47">
        <f t="shared" si="59"/>
        <v>1</v>
      </c>
      <c r="Q341" s="47">
        <f t="shared" si="60"/>
        <v>4</v>
      </c>
      <c r="R341" s="54">
        <v>1</v>
      </c>
      <c r="S341" s="50" t="s">
        <v>168</v>
      </c>
      <c r="T341" s="53" t="s">
        <v>163</v>
      </c>
      <c r="U341" s="51"/>
      <c r="V341" s="51"/>
    </row>
    <row r="342" spans="1:22" x14ac:dyDescent="0.2">
      <c r="A342" s="79">
        <f t="shared" si="53"/>
        <v>23</v>
      </c>
      <c r="B342" s="47">
        <f t="shared" si="54"/>
        <v>2019</v>
      </c>
      <c r="C342" s="47">
        <f t="shared" si="55"/>
        <v>6</v>
      </c>
      <c r="D342" s="47" t="str">
        <f t="shared" si="56"/>
        <v>Jun</v>
      </c>
      <c r="E342" s="47">
        <f t="shared" si="57"/>
        <v>6</v>
      </c>
      <c r="F342" s="89">
        <v>43622</v>
      </c>
      <c r="G342" s="75">
        <v>0.60833333333333328</v>
      </c>
      <c r="H342" s="49" t="s">
        <v>46</v>
      </c>
      <c r="I342" s="56" t="str">
        <f t="shared" si="58"/>
        <v>Q4, u/s of Tanis's template site</v>
      </c>
      <c r="J342" s="56" t="str">
        <f t="shared" si="61"/>
        <v>San Juan Estuary</v>
      </c>
      <c r="K342" s="49">
        <v>1</v>
      </c>
      <c r="L342" s="51" t="s">
        <v>146</v>
      </c>
      <c r="M342" s="53" t="s">
        <v>138</v>
      </c>
      <c r="N342" s="51" t="s">
        <v>144</v>
      </c>
      <c r="O342" s="47">
        <f t="shared" si="62"/>
        <v>3</v>
      </c>
      <c r="P342" s="47">
        <f t="shared" si="59"/>
        <v>1</v>
      </c>
      <c r="Q342" s="47">
        <f t="shared" si="60"/>
        <v>2</v>
      </c>
      <c r="R342" s="54">
        <v>53</v>
      </c>
      <c r="S342" s="50" t="s">
        <v>168</v>
      </c>
      <c r="T342" s="53" t="s">
        <v>163</v>
      </c>
      <c r="U342" s="51"/>
      <c r="V342" s="51"/>
    </row>
    <row r="343" spans="1:22" x14ac:dyDescent="0.2">
      <c r="A343" s="79">
        <f t="shared" si="53"/>
        <v>23</v>
      </c>
      <c r="B343" s="47">
        <f t="shared" si="54"/>
        <v>2019</v>
      </c>
      <c r="C343" s="47">
        <f t="shared" si="55"/>
        <v>6</v>
      </c>
      <c r="D343" s="47" t="str">
        <f t="shared" si="56"/>
        <v>Jun</v>
      </c>
      <c r="E343" s="47">
        <f t="shared" si="57"/>
        <v>6</v>
      </c>
      <c r="F343" s="89">
        <v>43622</v>
      </c>
      <c r="G343" s="75">
        <v>0.60833333333333328</v>
      </c>
      <c r="H343" s="49" t="s">
        <v>46</v>
      </c>
      <c r="I343" s="56" t="str">
        <f t="shared" si="58"/>
        <v>Q4, u/s of Tanis's template site</v>
      </c>
      <c r="J343" s="56" t="str">
        <f t="shared" si="61"/>
        <v>San Juan Estuary</v>
      </c>
      <c r="K343" s="49">
        <v>1</v>
      </c>
      <c r="L343" s="51" t="s">
        <v>157</v>
      </c>
      <c r="M343" s="53" t="s">
        <v>138</v>
      </c>
      <c r="N343" s="51" t="s">
        <v>153</v>
      </c>
      <c r="O343" s="47">
        <f t="shared" si="62"/>
        <v>8</v>
      </c>
      <c r="P343" s="47">
        <f t="shared" si="59"/>
        <v>1</v>
      </c>
      <c r="Q343" s="47">
        <f t="shared" si="60"/>
        <v>5</v>
      </c>
      <c r="R343" s="54">
        <v>7</v>
      </c>
      <c r="S343" s="50" t="s">
        <v>168</v>
      </c>
      <c r="T343" s="53" t="s">
        <v>163</v>
      </c>
      <c r="U343" s="51"/>
      <c r="V343" s="51"/>
    </row>
    <row r="344" spans="1:22" x14ac:dyDescent="0.2">
      <c r="A344" s="79">
        <f t="shared" si="53"/>
        <v>23</v>
      </c>
      <c r="B344" s="47">
        <f t="shared" si="54"/>
        <v>2019</v>
      </c>
      <c r="C344" s="47">
        <f t="shared" si="55"/>
        <v>6</v>
      </c>
      <c r="D344" s="47" t="str">
        <f t="shared" si="56"/>
        <v>Jun</v>
      </c>
      <c r="E344" s="47">
        <f t="shared" si="57"/>
        <v>6</v>
      </c>
      <c r="F344" s="89">
        <v>43622</v>
      </c>
      <c r="G344" s="75">
        <v>0.60833333333333328</v>
      </c>
      <c r="H344" s="49" t="s">
        <v>46</v>
      </c>
      <c r="I344" s="56" t="str">
        <f t="shared" si="58"/>
        <v>Q4, u/s of Tanis's template site</v>
      </c>
      <c r="J344" s="56" t="str">
        <f t="shared" si="61"/>
        <v>San Juan Estuary</v>
      </c>
      <c r="K344" s="49">
        <v>1</v>
      </c>
      <c r="L344" s="51" t="s">
        <v>158</v>
      </c>
      <c r="M344" s="53" t="s">
        <v>138</v>
      </c>
      <c r="N344" s="51" t="s">
        <v>153</v>
      </c>
      <c r="O344" s="47">
        <f t="shared" si="62"/>
        <v>9</v>
      </c>
      <c r="P344" s="47">
        <f t="shared" si="59"/>
        <v>1</v>
      </c>
      <c r="Q344" s="47">
        <f t="shared" si="60"/>
        <v>5</v>
      </c>
      <c r="R344" s="54">
        <v>1</v>
      </c>
      <c r="S344" s="50" t="s">
        <v>168</v>
      </c>
      <c r="T344" s="53" t="s">
        <v>163</v>
      </c>
      <c r="U344" s="51"/>
      <c r="V344" s="51"/>
    </row>
    <row r="345" spans="1:22" x14ac:dyDescent="0.2">
      <c r="A345" s="79">
        <f t="shared" si="53"/>
        <v>23</v>
      </c>
      <c r="B345" s="47">
        <f t="shared" si="54"/>
        <v>2019</v>
      </c>
      <c r="C345" s="47">
        <f t="shared" si="55"/>
        <v>6</v>
      </c>
      <c r="D345" s="47" t="str">
        <f t="shared" si="56"/>
        <v>Jun</v>
      </c>
      <c r="E345" s="47">
        <f t="shared" si="57"/>
        <v>6</v>
      </c>
      <c r="F345" s="89">
        <v>43622</v>
      </c>
      <c r="G345" s="75">
        <v>0.60833333333333328</v>
      </c>
      <c r="H345" s="49" t="s">
        <v>46</v>
      </c>
      <c r="I345" s="56" t="str">
        <f t="shared" si="58"/>
        <v>Q4, u/s of Tanis's template site</v>
      </c>
      <c r="J345" s="56" t="str">
        <f t="shared" si="61"/>
        <v>San Juan Estuary</v>
      </c>
      <c r="K345" s="49">
        <v>1</v>
      </c>
      <c r="L345" s="51" t="s">
        <v>181</v>
      </c>
      <c r="M345" s="53" t="s">
        <v>138</v>
      </c>
      <c r="N345" s="51" t="s">
        <v>150</v>
      </c>
      <c r="O345" s="47">
        <f t="shared" si="62"/>
        <v>15</v>
      </c>
      <c r="P345" s="47">
        <f t="shared" si="59"/>
        <v>1</v>
      </c>
      <c r="Q345" s="47">
        <f t="shared" si="60"/>
        <v>4</v>
      </c>
      <c r="R345" s="54">
        <v>4</v>
      </c>
      <c r="S345" s="50" t="s">
        <v>168</v>
      </c>
      <c r="T345" s="53" t="s">
        <v>163</v>
      </c>
      <c r="U345" s="51"/>
      <c r="V345" s="51"/>
    </row>
    <row r="346" spans="1:22" x14ac:dyDescent="0.2">
      <c r="A346" s="79">
        <f t="shared" si="53"/>
        <v>23</v>
      </c>
      <c r="B346" s="47">
        <f t="shared" si="54"/>
        <v>2019</v>
      </c>
      <c r="C346" s="47">
        <f t="shared" si="55"/>
        <v>6</v>
      </c>
      <c r="D346" s="47" t="str">
        <f t="shared" si="56"/>
        <v>Jun</v>
      </c>
      <c r="E346" s="47">
        <f t="shared" si="57"/>
        <v>6</v>
      </c>
      <c r="F346" s="89">
        <v>43622</v>
      </c>
      <c r="G346" s="75">
        <v>0.60833333333333328</v>
      </c>
      <c r="H346" s="49" t="s">
        <v>46</v>
      </c>
      <c r="I346" s="56" t="str">
        <f t="shared" si="58"/>
        <v>Q4, u/s of Tanis's template site</v>
      </c>
      <c r="J346" s="56" t="str">
        <f t="shared" si="61"/>
        <v>San Juan Estuary</v>
      </c>
      <c r="K346" s="49">
        <v>1</v>
      </c>
      <c r="L346" s="51" t="s">
        <v>173</v>
      </c>
      <c r="M346" s="53" t="s">
        <v>138</v>
      </c>
      <c r="N346" s="51" t="s">
        <v>150</v>
      </c>
      <c r="O346" s="47">
        <f t="shared" si="62"/>
        <v>13</v>
      </c>
      <c r="P346" s="47">
        <f t="shared" si="59"/>
        <v>1</v>
      </c>
      <c r="Q346" s="47">
        <f t="shared" si="60"/>
        <v>4</v>
      </c>
      <c r="R346" s="54">
        <v>7</v>
      </c>
      <c r="S346" s="50" t="s">
        <v>168</v>
      </c>
      <c r="T346" s="53" t="s">
        <v>163</v>
      </c>
      <c r="U346" s="51"/>
      <c r="V346" s="51"/>
    </row>
    <row r="347" spans="1:22" x14ac:dyDescent="0.2">
      <c r="A347" s="79">
        <f t="shared" si="53"/>
        <v>23</v>
      </c>
      <c r="B347" s="47">
        <f t="shared" si="54"/>
        <v>2019</v>
      </c>
      <c r="C347" s="47">
        <f t="shared" si="55"/>
        <v>6</v>
      </c>
      <c r="D347" s="47" t="str">
        <f t="shared" si="56"/>
        <v>Jun</v>
      </c>
      <c r="E347" s="47">
        <f t="shared" si="57"/>
        <v>6</v>
      </c>
      <c r="F347" s="89">
        <v>43622</v>
      </c>
      <c r="G347" s="75">
        <v>0.67013888888888884</v>
      </c>
      <c r="H347" s="49" t="s">
        <v>44</v>
      </c>
      <c r="I347" s="56" t="str">
        <f t="shared" si="58"/>
        <v>Q Helen, top of Island Road</v>
      </c>
      <c r="J347" s="56" t="str">
        <f t="shared" si="61"/>
        <v>San Juan Estuary</v>
      </c>
      <c r="K347" s="49">
        <v>1</v>
      </c>
      <c r="L347" s="51" t="s">
        <v>146</v>
      </c>
      <c r="M347" s="53" t="s">
        <v>138</v>
      </c>
      <c r="N347" s="51" t="s">
        <v>144</v>
      </c>
      <c r="O347" s="47">
        <f t="shared" si="62"/>
        <v>3</v>
      </c>
      <c r="P347" s="47">
        <f t="shared" si="59"/>
        <v>1</v>
      </c>
      <c r="Q347" s="47">
        <f t="shared" si="60"/>
        <v>2</v>
      </c>
      <c r="R347" s="54">
        <v>15</v>
      </c>
      <c r="S347" s="50" t="s">
        <v>168</v>
      </c>
      <c r="T347" s="53" t="s">
        <v>163</v>
      </c>
      <c r="U347" s="51"/>
      <c r="V347" s="51"/>
    </row>
    <row r="348" spans="1:22" x14ac:dyDescent="0.2">
      <c r="A348" s="79">
        <f t="shared" si="53"/>
        <v>23</v>
      </c>
      <c r="B348" s="47">
        <f t="shared" si="54"/>
        <v>2019</v>
      </c>
      <c r="C348" s="47">
        <f t="shared" si="55"/>
        <v>6</v>
      </c>
      <c r="D348" s="47" t="str">
        <f t="shared" si="56"/>
        <v>Jun</v>
      </c>
      <c r="E348" s="47">
        <f t="shared" si="57"/>
        <v>6</v>
      </c>
      <c r="F348" s="89">
        <v>43622</v>
      </c>
      <c r="G348" s="75">
        <v>0.67013888888888884</v>
      </c>
      <c r="H348" s="49" t="s">
        <v>44</v>
      </c>
      <c r="I348" s="56" t="str">
        <f t="shared" si="58"/>
        <v>Q Helen, top of Island Road</v>
      </c>
      <c r="J348" s="56" t="str">
        <f t="shared" si="61"/>
        <v>San Juan Estuary</v>
      </c>
      <c r="K348" s="49">
        <v>1</v>
      </c>
      <c r="L348" s="51" t="s">
        <v>157</v>
      </c>
      <c r="M348" s="53" t="s">
        <v>138</v>
      </c>
      <c r="N348" s="51" t="s">
        <v>153</v>
      </c>
      <c r="O348" s="47">
        <f t="shared" si="62"/>
        <v>8</v>
      </c>
      <c r="P348" s="47">
        <f t="shared" si="59"/>
        <v>1</v>
      </c>
      <c r="Q348" s="47">
        <f t="shared" si="60"/>
        <v>5</v>
      </c>
      <c r="R348" s="54">
        <v>3</v>
      </c>
      <c r="S348" s="50" t="s">
        <v>168</v>
      </c>
      <c r="T348" s="53" t="s">
        <v>163</v>
      </c>
      <c r="U348" s="51"/>
      <c r="V348" s="51"/>
    </row>
    <row r="349" spans="1:22" x14ac:dyDescent="0.2">
      <c r="A349" s="114">
        <f t="shared" si="53"/>
        <v>23</v>
      </c>
      <c r="B349" s="115">
        <f t="shared" si="54"/>
        <v>2019</v>
      </c>
      <c r="C349" s="115">
        <f t="shared" si="55"/>
        <v>6</v>
      </c>
      <c r="D349" s="47" t="str">
        <f t="shared" si="56"/>
        <v>Jun</v>
      </c>
      <c r="E349" s="115">
        <f t="shared" si="57"/>
        <v>7</v>
      </c>
      <c r="F349" s="109">
        <v>43623</v>
      </c>
      <c r="G349" s="110">
        <v>0.49305555555555558</v>
      </c>
      <c r="H349" s="111" t="s">
        <v>25</v>
      </c>
      <c r="I349" s="116" t="str">
        <f t="shared" si="58"/>
        <v>Q01, left bank Gordon up from confluence</v>
      </c>
      <c r="J349" s="116" t="str">
        <f t="shared" si="61"/>
        <v>Gordon Estuary</v>
      </c>
      <c r="K349" s="111">
        <v>1</v>
      </c>
      <c r="L349" s="112" t="s">
        <v>146</v>
      </c>
      <c r="M349" s="108" t="s">
        <v>138</v>
      </c>
      <c r="N349" s="112" t="s">
        <v>144</v>
      </c>
      <c r="O349" s="117">
        <f t="shared" si="62"/>
        <v>3</v>
      </c>
      <c r="P349" s="117">
        <f t="shared" si="59"/>
        <v>1</v>
      </c>
      <c r="Q349" s="117">
        <f t="shared" si="60"/>
        <v>2</v>
      </c>
      <c r="R349" s="113">
        <v>10</v>
      </c>
      <c r="S349" s="50" t="s">
        <v>168</v>
      </c>
      <c r="T349" s="53" t="s">
        <v>163</v>
      </c>
      <c r="U349" s="51"/>
      <c r="V349" s="52" t="s">
        <v>279</v>
      </c>
    </row>
    <row r="350" spans="1:22" x14ac:dyDescent="0.2">
      <c r="A350" s="114">
        <f t="shared" si="53"/>
        <v>23</v>
      </c>
      <c r="B350" s="115">
        <f t="shared" si="54"/>
        <v>2019</v>
      </c>
      <c r="C350" s="115">
        <f t="shared" si="55"/>
        <v>6</v>
      </c>
      <c r="D350" s="47" t="str">
        <f t="shared" si="56"/>
        <v>Jun</v>
      </c>
      <c r="E350" s="115">
        <f t="shared" si="57"/>
        <v>7</v>
      </c>
      <c r="F350" s="109">
        <v>43623</v>
      </c>
      <c r="G350" s="110">
        <v>0.49305555555555558</v>
      </c>
      <c r="H350" s="111" t="s">
        <v>25</v>
      </c>
      <c r="I350" s="116" t="str">
        <f t="shared" si="58"/>
        <v>Q01, left bank Gordon up from confluence</v>
      </c>
      <c r="J350" s="116" t="str">
        <f t="shared" si="61"/>
        <v>Gordon Estuary</v>
      </c>
      <c r="K350" s="111">
        <v>1</v>
      </c>
      <c r="L350" s="112" t="s">
        <v>182</v>
      </c>
      <c r="M350" s="108" t="s">
        <v>138</v>
      </c>
      <c r="N350" s="112" t="s">
        <v>153</v>
      </c>
      <c r="O350" s="117">
        <f t="shared" si="62"/>
        <v>16</v>
      </c>
      <c r="P350" s="117">
        <f t="shared" si="59"/>
        <v>1</v>
      </c>
      <c r="Q350" s="117">
        <f t="shared" si="60"/>
        <v>5</v>
      </c>
      <c r="R350" s="113">
        <v>1</v>
      </c>
      <c r="S350" s="50" t="s">
        <v>168</v>
      </c>
      <c r="T350" s="53" t="s">
        <v>163</v>
      </c>
      <c r="U350" s="51"/>
      <c r="V350" s="52" t="s">
        <v>279</v>
      </c>
    </row>
    <row r="351" spans="1:22" x14ac:dyDescent="0.2">
      <c r="A351" s="114">
        <f t="shared" si="53"/>
        <v>23</v>
      </c>
      <c r="B351" s="115">
        <f t="shared" si="54"/>
        <v>2019</v>
      </c>
      <c r="C351" s="115">
        <f t="shared" si="55"/>
        <v>6</v>
      </c>
      <c r="D351" s="47" t="str">
        <f t="shared" si="56"/>
        <v>Jun</v>
      </c>
      <c r="E351" s="115">
        <f t="shared" si="57"/>
        <v>7</v>
      </c>
      <c r="F351" s="109">
        <v>43623</v>
      </c>
      <c r="G351" s="110">
        <v>0.53472222222222221</v>
      </c>
      <c r="H351" s="111" t="s">
        <v>48</v>
      </c>
      <c r="I351" s="116" t="str">
        <f t="shared" si="58"/>
        <v>Q02, Site 5 natural marsh middle channel</v>
      </c>
      <c r="J351" s="116" t="str">
        <f t="shared" si="61"/>
        <v>Gordon Estuary</v>
      </c>
      <c r="K351" s="111">
        <v>1</v>
      </c>
      <c r="L351" s="112" t="s">
        <v>146</v>
      </c>
      <c r="M351" s="108" t="s">
        <v>138</v>
      </c>
      <c r="N351" s="112" t="s">
        <v>144</v>
      </c>
      <c r="O351" s="117">
        <f t="shared" si="62"/>
        <v>3</v>
      </c>
      <c r="P351" s="117">
        <f t="shared" si="59"/>
        <v>1</v>
      </c>
      <c r="Q351" s="117">
        <f t="shared" si="60"/>
        <v>2</v>
      </c>
      <c r="R351" s="113">
        <v>4</v>
      </c>
      <c r="S351" s="50" t="s">
        <v>171</v>
      </c>
      <c r="T351" s="53" t="s">
        <v>163</v>
      </c>
      <c r="U351" s="51"/>
      <c r="V351" s="52" t="s">
        <v>280</v>
      </c>
    </row>
    <row r="352" spans="1:22" x14ac:dyDescent="0.2">
      <c r="A352" s="114">
        <f t="shared" si="53"/>
        <v>23</v>
      </c>
      <c r="B352" s="115">
        <f t="shared" si="54"/>
        <v>2019</v>
      </c>
      <c r="C352" s="115">
        <f t="shared" si="55"/>
        <v>6</v>
      </c>
      <c r="D352" s="47" t="str">
        <f t="shared" si="56"/>
        <v>Jun</v>
      </c>
      <c r="E352" s="115">
        <f t="shared" si="57"/>
        <v>7</v>
      </c>
      <c r="F352" s="109">
        <v>43623</v>
      </c>
      <c r="G352" s="110">
        <v>0.64583333333333337</v>
      </c>
      <c r="H352" s="111" t="s">
        <v>200</v>
      </c>
      <c r="I352" s="116" t="str">
        <f t="shared" si="58"/>
        <v>Site 1 salt marsh</v>
      </c>
      <c r="J352" s="116" t="str">
        <f t="shared" si="61"/>
        <v>Gordon Estuary</v>
      </c>
      <c r="K352" s="111">
        <v>1</v>
      </c>
      <c r="L352" s="112" t="s">
        <v>146</v>
      </c>
      <c r="M352" s="108" t="s">
        <v>138</v>
      </c>
      <c r="N352" s="112" t="s">
        <v>144</v>
      </c>
      <c r="O352" s="117">
        <f t="shared" si="62"/>
        <v>3</v>
      </c>
      <c r="P352" s="117">
        <f t="shared" si="59"/>
        <v>1</v>
      </c>
      <c r="Q352" s="117">
        <f t="shared" si="60"/>
        <v>2</v>
      </c>
      <c r="R352" s="113">
        <v>2</v>
      </c>
      <c r="S352" s="50" t="s">
        <v>171</v>
      </c>
      <c r="T352" s="53" t="s">
        <v>163</v>
      </c>
      <c r="U352" s="51"/>
      <c r="V352" s="52" t="s">
        <v>281</v>
      </c>
    </row>
    <row r="353" spans="1:22" x14ac:dyDescent="0.2">
      <c r="A353" s="114">
        <f t="shared" si="53"/>
        <v>23</v>
      </c>
      <c r="B353" s="115">
        <f t="shared" si="54"/>
        <v>2019</v>
      </c>
      <c r="C353" s="115">
        <f t="shared" si="55"/>
        <v>6</v>
      </c>
      <c r="D353" s="47" t="str">
        <f t="shared" si="56"/>
        <v>Jun</v>
      </c>
      <c r="E353" s="115">
        <f t="shared" si="57"/>
        <v>7</v>
      </c>
      <c r="F353" s="109">
        <v>43623</v>
      </c>
      <c r="G353" s="110">
        <v>0.64583333333333337</v>
      </c>
      <c r="H353" s="111" t="s">
        <v>200</v>
      </c>
      <c r="I353" s="116" t="str">
        <f t="shared" si="58"/>
        <v>Site 1 salt marsh</v>
      </c>
      <c r="J353" s="116" t="str">
        <f t="shared" si="61"/>
        <v>Gordon Estuary</v>
      </c>
      <c r="K353" s="111">
        <v>1</v>
      </c>
      <c r="L353" s="112" t="s">
        <v>157</v>
      </c>
      <c r="M353" s="108" t="s">
        <v>138</v>
      </c>
      <c r="N353" s="112" t="s">
        <v>153</v>
      </c>
      <c r="O353" s="117">
        <f t="shared" si="62"/>
        <v>8</v>
      </c>
      <c r="P353" s="117">
        <f t="shared" si="59"/>
        <v>1</v>
      </c>
      <c r="Q353" s="117">
        <f t="shared" si="60"/>
        <v>5</v>
      </c>
      <c r="R353" s="113" t="s">
        <v>276</v>
      </c>
      <c r="S353" s="50" t="s">
        <v>171</v>
      </c>
      <c r="T353" s="53" t="s">
        <v>163</v>
      </c>
      <c r="U353" s="51"/>
      <c r="V353" s="52" t="s">
        <v>281</v>
      </c>
    </row>
    <row r="354" spans="1:22" x14ac:dyDescent="0.2">
      <c r="A354" s="114">
        <f t="shared" si="53"/>
        <v>23</v>
      </c>
      <c r="B354" s="115">
        <f t="shared" si="54"/>
        <v>2019</v>
      </c>
      <c r="C354" s="115">
        <f t="shared" si="55"/>
        <v>6</v>
      </c>
      <c r="D354" s="47" t="str">
        <f t="shared" si="56"/>
        <v>Jun</v>
      </c>
      <c r="E354" s="115">
        <f t="shared" si="57"/>
        <v>7</v>
      </c>
      <c r="F354" s="109">
        <v>43623</v>
      </c>
      <c r="G354" s="110">
        <v>0.64583333333333337</v>
      </c>
      <c r="H354" s="111" t="s">
        <v>200</v>
      </c>
      <c r="I354" s="116" t="str">
        <f t="shared" si="58"/>
        <v>Site 1 salt marsh</v>
      </c>
      <c r="J354" s="116" t="str">
        <f t="shared" si="61"/>
        <v>Gordon Estuary</v>
      </c>
      <c r="K354" s="111">
        <v>1</v>
      </c>
      <c r="L354" s="112" t="s">
        <v>158</v>
      </c>
      <c r="M354" s="108" t="s">
        <v>138</v>
      </c>
      <c r="N354" s="112" t="s">
        <v>153</v>
      </c>
      <c r="O354" s="117">
        <f t="shared" si="62"/>
        <v>9</v>
      </c>
      <c r="P354" s="117">
        <f t="shared" si="59"/>
        <v>1</v>
      </c>
      <c r="Q354" s="117">
        <f t="shared" si="60"/>
        <v>5</v>
      </c>
      <c r="R354" s="113" t="s">
        <v>276</v>
      </c>
      <c r="S354" s="50" t="s">
        <v>171</v>
      </c>
      <c r="T354" s="53" t="s">
        <v>163</v>
      </c>
      <c r="U354" s="51"/>
      <c r="V354" s="52" t="s">
        <v>281</v>
      </c>
    </row>
    <row r="355" spans="1:22" x14ac:dyDescent="0.2">
      <c r="A355" s="114">
        <f t="shared" si="53"/>
        <v>23</v>
      </c>
      <c r="B355" s="115">
        <f t="shared" si="54"/>
        <v>2019</v>
      </c>
      <c r="C355" s="115">
        <f t="shared" si="55"/>
        <v>6</v>
      </c>
      <c r="D355" s="47" t="str">
        <f t="shared" si="56"/>
        <v>Jun</v>
      </c>
      <c r="E355" s="115">
        <f t="shared" si="57"/>
        <v>7</v>
      </c>
      <c r="F355" s="109">
        <v>43623</v>
      </c>
      <c r="G355" s="110">
        <v>0.64583333333333337</v>
      </c>
      <c r="H355" s="111" t="s">
        <v>200</v>
      </c>
      <c r="I355" s="116" t="str">
        <f t="shared" si="58"/>
        <v>Site 1 salt marsh</v>
      </c>
      <c r="J355" s="116" t="str">
        <f t="shared" si="61"/>
        <v>Gordon Estuary</v>
      </c>
      <c r="K355" s="111">
        <v>1</v>
      </c>
      <c r="L355" s="112" t="s">
        <v>185</v>
      </c>
      <c r="M355" s="108" t="s">
        <v>138</v>
      </c>
      <c r="N355" s="112" t="s">
        <v>150</v>
      </c>
      <c r="O355" s="117">
        <f t="shared" si="62"/>
        <v>18</v>
      </c>
      <c r="P355" s="117">
        <f t="shared" si="59"/>
        <v>1</v>
      </c>
      <c r="Q355" s="117">
        <f t="shared" si="60"/>
        <v>4</v>
      </c>
      <c r="R355" s="113" t="s">
        <v>276</v>
      </c>
      <c r="S355" s="50" t="s">
        <v>171</v>
      </c>
      <c r="T355" s="53" t="s">
        <v>163</v>
      </c>
      <c r="U355" s="51"/>
      <c r="V355" s="52" t="s">
        <v>281</v>
      </c>
    </row>
    <row r="356" spans="1:22" x14ac:dyDescent="0.2">
      <c r="A356" s="114">
        <f t="shared" si="53"/>
        <v>23</v>
      </c>
      <c r="B356" s="115">
        <f t="shared" si="54"/>
        <v>2019</v>
      </c>
      <c r="C356" s="115">
        <f t="shared" si="55"/>
        <v>6</v>
      </c>
      <c r="D356" s="47" t="str">
        <f t="shared" si="56"/>
        <v>Jun</v>
      </c>
      <c r="E356" s="115">
        <f t="shared" si="57"/>
        <v>7</v>
      </c>
      <c r="F356" s="109">
        <v>43623</v>
      </c>
      <c r="G356" s="110">
        <v>0.64583333333333337</v>
      </c>
      <c r="H356" s="111" t="s">
        <v>200</v>
      </c>
      <c r="I356" s="116" t="str">
        <f t="shared" si="58"/>
        <v>Site 1 salt marsh</v>
      </c>
      <c r="J356" s="116" t="str">
        <f t="shared" si="61"/>
        <v>Gordon Estuary</v>
      </c>
      <c r="K356" s="111">
        <v>1</v>
      </c>
      <c r="L356" s="112" t="s">
        <v>181</v>
      </c>
      <c r="M356" s="108" t="s">
        <v>138</v>
      </c>
      <c r="N356" s="112" t="s">
        <v>150</v>
      </c>
      <c r="O356" s="117">
        <f t="shared" si="62"/>
        <v>15</v>
      </c>
      <c r="P356" s="117">
        <f t="shared" si="59"/>
        <v>1</v>
      </c>
      <c r="Q356" s="117">
        <f t="shared" si="60"/>
        <v>4</v>
      </c>
      <c r="R356" s="113" t="s">
        <v>276</v>
      </c>
      <c r="S356" s="50" t="s">
        <v>171</v>
      </c>
      <c r="T356" s="53" t="s">
        <v>163</v>
      </c>
      <c r="U356" s="51"/>
      <c r="V356" s="52" t="s">
        <v>281</v>
      </c>
    </row>
    <row r="357" spans="1:22" x14ac:dyDescent="0.2">
      <c r="A357" s="114">
        <f t="shared" si="53"/>
        <v>23</v>
      </c>
      <c r="B357" s="115">
        <f t="shared" si="54"/>
        <v>2019</v>
      </c>
      <c r="C357" s="115">
        <f t="shared" si="55"/>
        <v>6</v>
      </c>
      <c r="D357" s="47" t="str">
        <f t="shared" si="56"/>
        <v>Jun</v>
      </c>
      <c r="E357" s="115">
        <f t="shared" si="57"/>
        <v>7</v>
      </c>
      <c r="F357" s="109">
        <v>43623</v>
      </c>
      <c r="G357" s="110">
        <v>0.64583333333333337</v>
      </c>
      <c r="H357" s="111" t="s">
        <v>200</v>
      </c>
      <c r="I357" s="116" t="str">
        <f t="shared" si="58"/>
        <v>Site 1 salt marsh</v>
      </c>
      <c r="J357" s="116" t="str">
        <f t="shared" si="61"/>
        <v>Gordon Estuary</v>
      </c>
      <c r="K357" s="111">
        <v>1</v>
      </c>
      <c r="L357" s="112" t="s">
        <v>173</v>
      </c>
      <c r="M357" s="108" t="s">
        <v>138</v>
      </c>
      <c r="N357" s="112" t="s">
        <v>150</v>
      </c>
      <c r="O357" s="117">
        <f t="shared" si="62"/>
        <v>13</v>
      </c>
      <c r="P357" s="117">
        <f t="shared" si="59"/>
        <v>1</v>
      </c>
      <c r="Q357" s="117">
        <f t="shared" si="60"/>
        <v>4</v>
      </c>
      <c r="R357" s="113" t="s">
        <v>276</v>
      </c>
      <c r="S357" s="50" t="s">
        <v>171</v>
      </c>
      <c r="T357" s="53" t="s">
        <v>163</v>
      </c>
      <c r="U357" s="51"/>
      <c r="V357" s="52" t="s">
        <v>281</v>
      </c>
    </row>
    <row r="358" spans="1:22" x14ac:dyDescent="0.2">
      <c r="A358" s="79">
        <f t="shared" si="53"/>
        <v>24</v>
      </c>
      <c r="B358" s="47">
        <f t="shared" si="54"/>
        <v>2019</v>
      </c>
      <c r="C358" s="47">
        <f t="shared" si="55"/>
        <v>6</v>
      </c>
      <c r="D358" s="47" t="str">
        <f t="shared" si="56"/>
        <v>Jun</v>
      </c>
      <c r="E358" s="47">
        <f t="shared" si="57"/>
        <v>12</v>
      </c>
      <c r="F358" s="89">
        <v>43628</v>
      </c>
      <c r="G358" s="75">
        <v>0.37152777777777773</v>
      </c>
      <c r="H358" s="49" t="s">
        <v>8</v>
      </c>
      <c r="I358" s="56" t="str">
        <f t="shared" si="58"/>
        <v>Smokies</v>
      </c>
      <c r="J358" s="56" t="str">
        <f t="shared" si="61"/>
        <v>Gordon Estuary</v>
      </c>
      <c r="K358" s="49">
        <v>1</v>
      </c>
      <c r="L358" s="51" t="s">
        <v>157</v>
      </c>
      <c r="M358" s="53" t="s">
        <v>138</v>
      </c>
      <c r="N358" s="51" t="s">
        <v>153</v>
      </c>
      <c r="O358" s="47">
        <f t="shared" si="62"/>
        <v>8</v>
      </c>
      <c r="P358" s="47">
        <f t="shared" si="59"/>
        <v>1</v>
      </c>
      <c r="Q358" s="47">
        <f t="shared" si="60"/>
        <v>5</v>
      </c>
      <c r="R358" s="54">
        <v>7</v>
      </c>
      <c r="S358" s="50" t="s">
        <v>168</v>
      </c>
      <c r="T358" s="53" t="s">
        <v>163</v>
      </c>
      <c r="U358" s="51"/>
      <c r="V358" s="51"/>
    </row>
    <row r="359" spans="1:22" x14ac:dyDescent="0.2">
      <c r="A359" s="79">
        <f t="shared" si="53"/>
        <v>24</v>
      </c>
      <c r="B359" s="47">
        <f t="shared" si="54"/>
        <v>2019</v>
      </c>
      <c r="C359" s="47">
        <f t="shared" si="55"/>
        <v>6</v>
      </c>
      <c r="D359" s="47" t="str">
        <f t="shared" si="56"/>
        <v>Jun</v>
      </c>
      <c r="E359" s="47">
        <f t="shared" si="57"/>
        <v>12</v>
      </c>
      <c r="F359" s="89">
        <v>43628</v>
      </c>
      <c r="G359" s="75">
        <v>0.37152777777777773</v>
      </c>
      <c r="H359" s="49" t="s">
        <v>8</v>
      </c>
      <c r="I359" s="56" t="str">
        <f t="shared" si="58"/>
        <v>Smokies</v>
      </c>
      <c r="J359" s="56" t="str">
        <f t="shared" si="61"/>
        <v>Gordon Estuary</v>
      </c>
      <c r="K359" s="49">
        <v>1</v>
      </c>
      <c r="L359" s="51" t="s">
        <v>158</v>
      </c>
      <c r="M359" s="53" t="s">
        <v>138</v>
      </c>
      <c r="N359" s="51" t="s">
        <v>153</v>
      </c>
      <c r="O359" s="47">
        <f t="shared" si="62"/>
        <v>9</v>
      </c>
      <c r="P359" s="47">
        <f t="shared" si="59"/>
        <v>1</v>
      </c>
      <c r="Q359" s="47">
        <f t="shared" si="60"/>
        <v>5</v>
      </c>
      <c r="R359" s="54">
        <v>36</v>
      </c>
      <c r="S359" s="50" t="s">
        <v>168</v>
      </c>
      <c r="T359" s="53" t="s">
        <v>163</v>
      </c>
      <c r="U359" s="51"/>
      <c r="V359" s="51"/>
    </row>
    <row r="360" spans="1:22" x14ac:dyDescent="0.2">
      <c r="A360" s="79">
        <f t="shared" si="53"/>
        <v>24</v>
      </c>
      <c r="B360" s="47">
        <f t="shared" si="54"/>
        <v>2019</v>
      </c>
      <c r="C360" s="47">
        <f t="shared" si="55"/>
        <v>6</v>
      </c>
      <c r="D360" s="47" t="str">
        <f t="shared" si="56"/>
        <v>Jun</v>
      </c>
      <c r="E360" s="47">
        <f t="shared" si="57"/>
        <v>12</v>
      </c>
      <c r="F360" s="89">
        <v>43628</v>
      </c>
      <c r="G360" s="75">
        <v>0.37152777777777773</v>
      </c>
      <c r="H360" s="49" t="s">
        <v>8</v>
      </c>
      <c r="I360" s="56" t="str">
        <f t="shared" si="58"/>
        <v>Smokies</v>
      </c>
      <c r="J360" s="56" t="str">
        <f t="shared" si="61"/>
        <v>Gordon Estuary</v>
      </c>
      <c r="K360" s="49">
        <v>1</v>
      </c>
      <c r="L360" s="51" t="s">
        <v>185</v>
      </c>
      <c r="M360" s="53" t="s">
        <v>138</v>
      </c>
      <c r="N360" s="51" t="s">
        <v>150</v>
      </c>
      <c r="O360" s="47">
        <f t="shared" si="62"/>
        <v>18</v>
      </c>
      <c r="P360" s="47">
        <f t="shared" si="59"/>
        <v>1</v>
      </c>
      <c r="Q360" s="47">
        <f t="shared" si="60"/>
        <v>4</v>
      </c>
      <c r="R360" s="54">
        <v>3</v>
      </c>
      <c r="S360" s="50" t="s">
        <v>168</v>
      </c>
      <c r="T360" s="53" t="s">
        <v>163</v>
      </c>
      <c r="U360" s="51"/>
      <c r="V360" s="51"/>
    </row>
    <row r="361" spans="1:22" x14ac:dyDescent="0.2">
      <c r="A361" s="79">
        <f t="shared" si="53"/>
        <v>24</v>
      </c>
      <c r="B361" s="47">
        <f t="shared" si="54"/>
        <v>2019</v>
      </c>
      <c r="C361" s="47">
        <f t="shared" si="55"/>
        <v>6</v>
      </c>
      <c r="D361" s="47" t="str">
        <f t="shared" si="56"/>
        <v>Jun</v>
      </c>
      <c r="E361" s="47">
        <f t="shared" si="57"/>
        <v>12</v>
      </c>
      <c r="F361" s="89">
        <v>43628</v>
      </c>
      <c r="G361" s="75">
        <v>0.37152777777777773</v>
      </c>
      <c r="H361" s="49" t="s">
        <v>8</v>
      </c>
      <c r="I361" s="56" t="str">
        <f t="shared" si="58"/>
        <v>Smokies</v>
      </c>
      <c r="J361" s="56" t="str">
        <f t="shared" si="61"/>
        <v>Gordon Estuary</v>
      </c>
      <c r="K361" s="49">
        <v>1</v>
      </c>
      <c r="L361" s="51" t="s">
        <v>181</v>
      </c>
      <c r="M361" s="53" t="s">
        <v>138</v>
      </c>
      <c r="N361" s="51" t="s">
        <v>150</v>
      </c>
      <c r="O361" s="47">
        <f t="shared" si="62"/>
        <v>15</v>
      </c>
      <c r="P361" s="47">
        <f t="shared" si="59"/>
        <v>1</v>
      </c>
      <c r="Q361" s="47">
        <f t="shared" si="60"/>
        <v>4</v>
      </c>
      <c r="R361" s="54">
        <v>32</v>
      </c>
      <c r="S361" s="50" t="s">
        <v>168</v>
      </c>
      <c r="T361" s="53" t="s">
        <v>163</v>
      </c>
      <c r="U361" s="51"/>
      <c r="V361" s="51"/>
    </row>
    <row r="362" spans="1:22" x14ac:dyDescent="0.2">
      <c r="A362" s="79">
        <f t="shared" si="53"/>
        <v>24</v>
      </c>
      <c r="B362" s="47">
        <f t="shared" si="54"/>
        <v>2019</v>
      </c>
      <c r="C362" s="47">
        <f t="shared" si="55"/>
        <v>6</v>
      </c>
      <c r="D362" s="47" t="str">
        <f t="shared" si="56"/>
        <v>Jun</v>
      </c>
      <c r="E362" s="47">
        <f t="shared" si="57"/>
        <v>12</v>
      </c>
      <c r="F362" s="89">
        <v>43628</v>
      </c>
      <c r="G362" s="75">
        <v>0.37152777777777773</v>
      </c>
      <c r="H362" s="49" t="s">
        <v>8</v>
      </c>
      <c r="I362" s="56" t="str">
        <f t="shared" si="58"/>
        <v>Smokies</v>
      </c>
      <c r="J362" s="56" t="str">
        <f t="shared" si="61"/>
        <v>Gordon Estuary</v>
      </c>
      <c r="K362" s="49">
        <v>1</v>
      </c>
      <c r="L362" s="51" t="s">
        <v>173</v>
      </c>
      <c r="M362" s="53" t="s">
        <v>138</v>
      </c>
      <c r="N362" s="51" t="s">
        <v>150</v>
      </c>
      <c r="O362" s="47">
        <f t="shared" si="62"/>
        <v>13</v>
      </c>
      <c r="P362" s="47">
        <f t="shared" si="59"/>
        <v>1</v>
      </c>
      <c r="Q362" s="47">
        <f t="shared" si="60"/>
        <v>4</v>
      </c>
      <c r="R362" s="54">
        <v>5</v>
      </c>
      <c r="S362" s="50" t="s">
        <v>168</v>
      </c>
      <c r="T362" s="53" t="s">
        <v>163</v>
      </c>
      <c r="U362" s="51"/>
      <c r="V362" s="51"/>
    </row>
    <row r="363" spans="1:22" x14ac:dyDescent="0.2">
      <c r="A363" s="79">
        <f t="shared" si="53"/>
        <v>24</v>
      </c>
      <c r="B363" s="47">
        <f t="shared" si="54"/>
        <v>2019</v>
      </c>
      <c r="C363" s="47">
        <f t="shared" si="55"/>
        <v>6</v>
      </c>
      <c r="D363" s="47" t="str">
        <f t="shared" si="56"/>
        <v>Jun</v>
      </c>
      <c r="E363" s="47">
        <f t="shared" si="57"/>
        <v>12</v>
      </c>
      <c r="F363" s="89">
        <v>43628</v>
      </c>
      <c r="G363" s="75">
        <v>0.37986111111111115</v>
      </c>
      <c r="H363" s="49" t="s">
        <v>21</v>
      </c>
      <c r="I363" s="56" t="str">
        <f t="shared" si="58"/>
        <v>Gallaugher's</v>
      </c>
      <c r="J363" s="56" t="str">
        <f t="shared" si="61"/>
        <v>Gordon Estuary</v>
      </c>
      <c r="K363" s="49">
        <v>1</v>
      </c>
      <c r="L363" s="51" t="s">
        <v>146</v>
      </c>
      <c r="M363" s="53" t="s">
        <v>138</v>
      </c>
      <c r="N363" s="51" t="s">
        <v>144</v>
      </c>
      <c r="O363" s="47">
        <f t="shared" si="62"/>
        <v>3</v>
      </c>
      <c r="P363" s="47">
        <f t="shared" si="59"/>
        <v>1</v>
      </c>
      <c r="Q363" s="47">
        <f t="shared" si="60"/>
        <v>2</v>
      </c>
      <c r="R363" s="54">
        <v>6</v>
      </c>
      <c r="S363" s="50" t="s">
        <v>168</v>
      </c>
      <c r="T363" s="53" t="s">
        <v>163</v>
      </c>
      <c r="U363" s="51"/>
      <c r="V363" s="51"/>
    </row>
    <row r="364" spans="1:22" x14ac:dyDescent="0.2">
      <c r="A364" s="79">
        <f t="shared" si="53"/>
        <v>24</v>
      </c>
      <c r="B364" s="47">
        <f t="shared" si="54"/>
        <v>2019</v>
      </c>
      <c r="C364" s="47">
        <f t="shared" si="55"/>
        <v>6</v>
      </c>
      <c r="D364" s="47" t="str">
        <f t="shared" si="56"/>
        <v>Jun</v>
      </c>
      <c r="E364" s="47">
        <f t="shared" si="57"/>
        <v>12</v>
      </c>
      <c r="F364" s="89">
        <v>43628</v>
      </c>
      <c r="G364" s="75">
        <v>0.37986111111111115</v>
      </c>
      <c r="H364" s="49" t="s">
        <v>21</v>
      </c>
      <c r="I364" s="56" t="str">
        <f t="shared" si="58"/>
        <v>Gallaugher's</v>
      </c>
      <c r="J364" s="56" t="str">
        <f t="shared" si="61"/>
        <v>Gordon Estuary</v>
      </c>
      <c r="K364" s="49">
        <v>1</v>
      </c>
      <c r="L364" s="51" t="s">
        <v>157</v>
      </c>
      <c r="M364" s="53" t="s">
        <v>138</v>
      </c>
      <c r="N364" s="51" t="s">
        <v>153</v>
      </c>
      <c r="O364" s="47">
        <f t="shared" si="62"/>
        <v>8</v>
      </c>
      <c r="P364" s="47">
        <f t="shared" si="59"/>
        <v>1</v>
      </c>
      <c r="Q364" s="47">
        <f t="shared" si="60"/>
        <v>5</v>
      </c>
      <c r="R364" s="54">
        <v>5</v>
      </c>
      <c r="S364" s="50" t="s">
        <v>168</v>
      </c>
      <c r="T364" s="53" t="s">
        <v>163</v>
      </c>
      <c r="U364" s="51"/>
      <c r="V364" s="51"/>
    </row>
    <row r="365" spans="1:22" x14ac:dyDescent="0.2">
      <c r="A365" s="79">
        <f t="shared" si="53"/>
        <v>24</v>
      </c>
      <c r="B365" s="47">
        <f t="shared" si="54"/>
        <v>2019</v>
      </c>
      <c r="C365" s="47">
        <f t="shared" si="55"/>
        <v>6</v>
      </c>
      <c r="D365" s="47" t="str">
        <f t="shared" si="56"/>
        <v>Jun</v>
      </c>
      <c r="E365" s="47">
        <f t="shared" si="57"/>
        <v>12</v>
      </c>
      <c r="F365" s="89">
        <v>43628</v>
      </c>
      <c r="G365" s="75">
        <v>0.37986111111111115</v>
      </c>
      <c r="H365" s="49" t="s">
        <v>21</v>
      </c>
      <c r="I365" s="56" t="str">
        <f t="shared" si="58"/>
        <v>Gallaugher's</v>
      </c>
      <c r="J365" s="56" t="str">
        <f t="shared" si="61"/>
        <v>Gordon Estuary</v>
      </c>
      <c r="K365" s="49">
        <v>1</v>
      </c>
      <c r="L365" s="51" t="s">
        <v>158</v>
      </c>
      <c r="M365" s="53" t="s">
        <v>138</v>
      </c>
      <c r="N365" s="51" t="s">
        <v>153</v>
      </c>
      <c r="O365" s="47">
        <f t="shared" si="62"/>
        <v>9</v>
      </c>
      <c r="P365" s="47">
        <f t="shared" si="59"/>
        <v>1</v>
      </c>
      <c r="Q365" s="47">
        <f t="shared" si="60"/>
        <v>5</v>
      </c>
      <c r="R365" s="54">
        <v>75</v>
      </c>
      <c r="S365" s="50" t="s">
        <v>168</v>
      </c>
      <c r="T365" s="53" t="s">
        <v>163</v>
      </c>
      <c r="U365" s="51"/>
      <c r="V365" s="51"/>
    </row>
    <row r="366" spans="1:22" x14ac:dyDescent="0.2">
      <c r="A366" s="79">
        <f t="shared" si="53"/>
        <v>24</v>
      </c>
      <c r="B366" s="47">
        <f t="shared" si="54"/>
        <v>2019</v>
      </c>
      <c r="C366" s="47">
        <f t="shared" si="55"/>
        <v>6</v>
      </c>
      <c r="D366" s="47" t="str">
        <f t="shared" si="56"/>
        <v>Jun</v>
      </c>
      <c r="E366" s="47">
        <f t="shared" si="57"/>
        <v>12</v>
      </c>
      <c r="F366" s="89">
        <v>43628</v>
      </c>
      <c r="G366" s="75">
        <v>0.37986111111111115</v>
      </c>
      <c r="H366" s="49" t="s">
        <v>21</v>
      </c>
      <c r="I366" s="56" t="str">
        <f t="shared" si="58"/>
        <v>Gallaugher's</v>
      </c>
      <c r="J366" s="56" t="str">
        <f t="shared" si="61"/>
        <v>Gordon Estuary</v>
      </c>
      <c r="K366" s="49">
        <v>1</v>
      </c>
      <c r="L366" s="51" t="s">
        <v>185</v>
      </c>
      <c r="M366" s="53" t="s">
        <v>138</v>
      </c>
      <c r="N366" s="51" t="s">
        <v>150</v>
      </c>
      <c r="O366" s="47">
        <f t="shared" si="62"/>
        <v>18</v>
      </c>
      <c r="P366" s="47">
        <f t="shared" si="59"/>
        <v>1</v>
      </c>
      <c r="Q366" s="47">
        <f t="shared" si="60"/>
        <v>4</v>
      </c>
      <c r="R366" s="54">
        <v>3</v>
      </c>
      <c r="S366" s="50" t="s">
        <v>168</v>
      </c>
      <c r="T366" s="53" t="s">
        <v>163</v>
      </c>
      <c r="U366" s="51"/>
      <c r="V366" s="51" t="s">
        <v>282</v>
      </c>
    </row>
    <row r="367" spans="1:22" x14ac:dyDescent="0.2">
      <c r="A367" s="79">
        <f t="shared" si="53"/>
        <v>24</v>
      </c>
      <c r="B367" s="47">
        <f t="shared" si="54"/>
        <v>2019</v>
      </c>
      <c r="C367" s="47">
        <f t="shared" si="55"/>
        <v>6</v>
      </c>
      <c r="D367" s="47" t="str">
        <f t="shared" si="56"/>
        <v>Jun</v>
      </c>
      <c r="E367" s="47">
        <f t="shared" si="57"/>
        <v>12</v>
      </c>
      <c r="F367" s="89">
        <v>43628</v>
      </c>
      <c r="G367" s="75">
        <v>0.37986111111111115</v>
      </c>
      <c r="H367" s="49" t="s">
        <v>21</v>
      </c>
      <c r="I367" s="56" t="str">
        <f t="shared" si="58"/>
        <v>Gallaugher's</v>
      </c>
      <c r="J367" s="56" t="str">
        <f t="shared" si="61"/>
        <v>Gordon Estuary</v>
      </c>
      <c r="K367" s="49">
        <v>1</v>
      </c>
      <c r="L367" s="51" t="s">
        <v>181</v>
      </c>
      <c r="M367" s="53" t="s">
        <v>138</v>
      </c>
      <c r="N367" s="51" t="s">
        <v>150</v>
      </c>
      <c r="O367" s="47">
        <f t="shared" si="62"/>
        <v>15</v>
      </c>
      <c r="P367" s="47">
        <f t="shared" si="59"/>
        <v>1</v>
      </c>
      <c r="Q367" s="47">
        <f t="shared" si="60"/>
        <v>4</v>
      </c>
      <c r="R367" s="54">
        <v>5</v>
      </c>
      <c r="S367" s="50" t="s">
        <v>168</v>
      </c>
      <c r="T367" s="53" t="s">
        <v>163</v>
      </c>
      <c r="U367" s="51"/>
      <c r="V367" s="51"/>
    </row>
    <row r="368" spans="1:22" x14ac:dyDescent="0.2">
      <c r="A368" s="79">
        <f t="shared" si="53"/>
        <v>24</v>
      </c>
      <c r="B368" s="47">
        <f t="shared" si="54"/>
        <v>2019</v>
      </c>
      <c r="C368" s="47">
        <f t="shared" si="55"/>
        <v>6</v>
      </c>
      <c r="D368" s="47" t="str">
        <f t="shared" si="56"/>
        <v>Jun</v>
      </c>
      <c r="E368" s="47">
        <f t="shared" si="57"/>
        <v>12</v>
      </c>
      <c r="F368" s="89">
        <v>43628</v>
      </c>
      <c r="G368" s="75">
        <v>0.37986111111111115</v>
      </c>
      <c r="H368" s="49" t="s">
        <v>21</v>
      </c>
      <c r="I368" s="56" t="str">
        <f t="shared" si="58"/>
        <v>Gallaugher's</v>
      </c>
      <c r="J368" s="56" t="str">
        <f t="shared" si="61"/>
        <v>Gordon Estuary</v>
      </c>
      <c r="K368" s="49">
        <v>1</v>
      </c>
      <c r="L368" s="51" t="s">
        <v>166</v>
      </c>
      <c r="M368" s="53" t="s">
        <v>138</v>
      </c>
      <c r="N368" s="51" t="s">
        <v>150</v>
      </c>
      <c r="O368" s="47">
        <f t="shared" si="62"/>
        <v>11</v>
      </c>
      <c r="P368" s="47">
        <f t="shared" si="59"/>
        <v>1</v>
      </c>
      <c r="Q368" s="47">
        <f t="shared" si="60"/>
        <v>4</v>
      </c>
      <c r="R368" s="54">
        <v>5</v>
      </c>
      <c r="S368" s="50" t="s">
        <v>168</v>
      </c>
      <c r="T368" s="53" t="s">
        <v>163</v>
      </c>
      <c r="U368" s="51"/>
      <c r="V368" s="51"/>
    </row>
    <row r="369" spans="1:22" x14ac:dyDescent="0.2">
      <c r="A369" s="79">
        <f t="shared" si="53"/>
        <v>24</v>
      </c>
      <c r="B369" s="47">
        <f t="shared" si="54"/>
        <v>2019</v>
      </c>
      <c r="C369" s="47">
        <f t="shared" si="55"/>
        <v>6</v>
      </c>
      <c r="D369" s="47" t="str">
        <f t="shared" si="56"/>
        <v>Jun</v>
      </c>
      <c r="E369" s="47">
        <f t="shared" si="57"/>
        <v>12</v>
      </c>
      <c r="F369" s="89">
        <v>43628</v>
      </c>
      <c r="G369" s="75">
        <v>0.37986111111111115</v>
      </c>
      <c r="H369" s="49" t="s">
        <v>21</v>
      </c>
      <c r="I369" s="56" t="str">
        <f t="shared" si="58"/>
        <v>Gallaugher's</v>
      </c>
      <c r="J369" s="56" t="str">
        <f t="shared" si="61"/>
        <v>Gordon Estuary</v>
      </c>
      <c r="K369" s="49">
        <v>1</v>
      </c>
      <c r="L369" s="51" t="s">
        <v>173</v>
      </c>
      <c r="M369" s="53" t="s">
        <v>138</v>
      </c>
      <c r="N369" s="51" t="s">
        <v>150</v>
      </c>
      <c r="O369" s="47">
        <f t="shared" si="62"/>
        <v>13</v>
      </c>
      <c r="P369" s="47">
        <f t="shared" si="59"/>
        <v>1</v>
      </c>
      <c r="Q369" s="47">
        <f t="shared" si="60"/>
        <v>4</v>
      </c>
      <c r="R369" s="54">
        <v>2</v>
      </c>
      <c r="S369" s="50" t="s">
        <v>168</v>
      </c>
      <c r="T369" s="53" t="s">
        <v>163</v>
      </c>
      <c r="U369" s="51"/>
      <c r="V369" s="51"/>
    </row>
    <row r="370" spans="1:22" x14ac:dyDescent="0.2">
      <c r="A370" s="79">
        <f t="shared" si="53"/>
        <v>24</v>
      </c>
      <c r="B370" s="47">
        <f t="shared" si="54"/>
        <v>2019</v>
      </c>
      <c r="C370" s="47">
        <f t="shared" si="55"/>
        <v>6</v>
      </c>
      <c r="D370" s="47" t="str">
        <f t="shared" si="56"/>
        <v>Jun</v>
      </c>
      <c r="E370" s="47">
        <f t="shared" si="57"/>
        <v>12</v>
      </c>
      <c r="F370" s="89">
        <v>43628</v>
      </c>
      <c r="G370" s="75">
        <v>0.41944444444444445</v>
      </c>
      <c r="H370" s="49" t="s">
        <v>15</v>
      </c>
      <c r="I370" s="56" t="str">
        <f t="shared" si="58"/>
        <v>Pacheedah Shores Boat Ramp</v>
      </c>
      <c r="J370" s="56" t="str">
        <f t="shared" si="61"/>
        <v>Gordon Estuary</v>
      </c>
      <c r="K370" s="49">
        <v>1</v>
      </c>
      <c r="L370" s="51" t="s">
        <v>146</v>
      </c>
      <c r="M370" s="53" t="s">
        <v>138</v>
      </c>
      <c r="N370" s="51" t="s">
        <v>148</v>
      </c>
      <c r="O370" s="47">
        <f t="shared" si="62"/>
        <v>3</v>
      </c>
      <c r="P370" s="47">
        <f t="shared" si="59"/>
        <v>1</v>
      </c>
      <c r="Q370" s="47">
        <f t="shared" si="60"/>
        <v>3</v>
      </c>
      <c r="R370" s="54">
        <v>1</v>
      </c>
      <c r="S370" s="50" t="s">
        <v>168</v>
      </c>
      <c r="T370" s="53" t="s">
        <v>163</v>
      </c>
      <c r="U370" s="51"/>
      <c r="V370" s="51"/>
    </row>
    <row r="371" spans="1:22" x14ac:dyDescent="0.2">
      <c r="A371" s="79">
        <f t="shared" si="53"/>
        <v>24</v>
      </c>
      <c r="B371" s="47">
        <f t="shared" si="54"/>
        <v>2019</v>
      </c>
      <c r="C371" s="47">
        <f t="shared" si="55"/>
        <v>6</v>
      </c>
      <c r="D371" s="47" t="str">
        <f t="shared" si="56"/>
        <v>Jun</v>
      </c>
      <c r="E371" s="47">
        <f t="shared" si="57"/>
        <v>12</v>
      </c>
      <c r="F371" s="89">
        <v>43628</v>
      </c>
      <c r="G371" s="75">
        <v>0.41944444444444445</v>
      </c>
      <c r="H371" s="49" t="s">
        <v>15</v>
      </c>
      <c r="I371" s="56" t="str">
        <f t="shared" si="58"/>
        <v>Pacheedah Shores Boat Ramp</v>
      </c>
      <c r="J371" s="56" t="str">
        <f t="shared" si="61"/>
        <v>Gordon Estuary</v>
      </c>
      <c r="K371" s="49">
        <v>1</v>
      </c>
      <c r="L371" s="51" t="s">
        <v>146</v>
      </c>
      <c r="M371" s="53" t="s">
        <v>138</v>
      </c>
      <c r="N371" s="51" t="s">
        <v>144</v>
      </c>
      <c r="O371" s="47">
        <f t="shared" si="62"/>
        <v>3</v>
      </c>
      <c r="P371" s="47">
        <f t="shared" si="59"/>
        <v>1</v>
      </c>
      <c r="Q371" s="47">
        <f t="shared" si="60"/>
        <v>2</v>
      </c>
      <c r="R371" s="54">
        <v>8</v>
      </c>
      <c r="S371" s="50" t="s">
        <v>168</v>
      </c>
      <c r="T371" s="53" t="s">
        <v>163</v>
      </c>
      <c r="U371" s="51"/>
      <c r="V371" s="51"/>
    </row>
    <row r="372" spans="1:22" x14ac:dyDescent="0.2">
      <c r="A372" s="79">
        <f t="shared" si="53"/>
        <v>24</v>
      </c>
      <c r="B372" s="47">
        <f t="shared" si="54"/>
        <v>2019</v>
      </c>
      <c r="C372" s="47">
        <f t="shared" si="55"/>
        <v>6</v>
      </c>
      <c r="D372" s="47" t="str">
        <f t="shared" si="56"/>
        <v>Jun</v>
      </c>
      <c r="E372" s="47">
        <f t="shared" si="57"/>
        <v>12</v>
      </c>
      <c r="F372" s="89">
        <v>43628</v>
      </c>
      <c r="G372" s="75">
        <v>0.41944444444444445</v>
      </c>
      <c r="H372" s="49" t="s">
        <v>15</v>
      </c>
      <c r="I372" s="56" t="str">
        <f t="shared" si="58"/>
        <v>Pacheedah Shores Boat Ramp</v>
      </c>
      <c r="J372" s="56" t="str">
        <f t="shared" si="61"/>
        <v>Gordon Estuary</v>
      </c>
      <c r="K372" s="49">
        <v>1</v>
      </c>
      <c r="L372" s="51" t="s">
        <v>157</v>
      </c>
      <c r="M372" s="53" t="s">
        <v>138</v>
      </c>
      <c r="N372" s="51" t="s">
        <v>153</v>
      </c>
      <c r="O372" s="47">
        <f t="shared" si="62"/>
        <v>8</v>
      </c>
      <c r="P372" s="47">
        <f t="shared" si="59"/>
        <v>1</v>
      </c>
      <c r="Q372" s="47">
        <f t="shared" si="60"/>
        <v>5</v>
      </c>
      <c r="R372" s="54">
        <v>15</v>
      </c>
      <c r="S372" s="50" t="s">
        <v>168</v>
      </c>
      <c r="T372" s="53" t="s">
        <v>163</v>
      </c>
      <c r="U372" s="51"/>
      <c r="V372" s="51"/>
    </row>
    <row r="373" spans="1:22" x14ac:dyDescent="0.2">
      <c r="A373" s="79">
        <f t="shared" si="53"/>
        <v>24</v>
      </c>
      <c r="B373" s="47">
        <f t="shared" si="54"/>
        <v>2019</v>
      </c>
      <c r="C373" s="47">
        <f t="shared" si="55"/>
        <v>6</v>
      </c>
      <c r="D373" s="47" t="str">
        <f t="shared" si="56"/>
        <v>Jun</v>
      </c>
      <c r="E373" s="47">
        <f t="shared" si="57"/>
        <v>12</v>
      </c>
      <c r="F373" s="89">
        <v>43628</v>
      </c>
      <c r="G373" s="75">
        <v>0.41944444444444445</v>
      </c>
      <c r="H373" s="49" t="s">
        <v>15</v>
      </c>
      <c r="I373" s="56" t="str">
        <f t="shared" si="58"/>
        <v>Pacheedah Shores Boat Ramp</v>
      </c>
      <c r="J373" s="56" t="str">
        <f t="shared" si="61"/>
        <v>Gordon Estuary</v>
      </c>
      <c r="K373" s="49">
        <v>1</v>
      </c>
      <c r="L373" s="51" t="s">
        <v>158</v>
      </c>
      <c r="M373" s="53" t="s">
        <v>138</v>
      </c>
      <c r="N373" s="51" t="s">
        <v>153</v>
      </c>
      <c r="O373" s="47">
        <f t="shared" si="62"/>
        <v>9</v>
      </c>
      <c r="P373" s="47">
        <f t="shared" si="59"/>
        <v>1</v>
      </c>
      <c r="Q373" s="47">
        <f t="shared" si="60"/>
        <v>5</v>
      </c>
      <c r="R373" s="54">
        <v>21</v>
      </c>
      <c r="S373" s="50" t="s">
        <v>168</v>
      </c>
      <c r="T373" s="53" t="s">
        <v>163</v>
      </c>
      <c r="U373" s="51"/>
      <c r="V373" s="51"/>
    </row>
    <row r="374" spans="1:22" x14ac:dyDescent="0.2">
      <c r="A374" s="79">
        <f t="shared" si="53"/>
        <v>24</v>
      </c>
      <c r="B374" s="47">
        <f t="shared" si="54"/>
        <v>2019</v>
      </c>
      <c r="C374" s="47">
        <f t="shared" si="55"/>
        <v>6</v>
      </c>
      <c r="D374" s="47" t="str">
        <f t="shared" si="56"/>
        <v>Jun</v>
      </c>
      <c r="E374" s="47">
        <f t="shared" si="57"/>
        <v>12</v>
      </c>
      <c r="F374" s="89">
        <v>43628</v>
      </c>
      <c r="G374" s="75">
        <v>0.41944444444444445</v>
      </c>
      <c r="H374" s="49" t="s">
        <v>15</v>
      </c>
      <c r="I374" s="56" t="str">
        <f t="shared" si="58"/>
        <v>Pacheedah Shores Boat Ramp</v>
      </c>
      <c r="J374" s="56" t="str">
        <f t="shared" si="61"/>
        <v>Gordon Estuary</v>
      </c>
      <c r="K374" s="49">
        <v>1</v>
      </c>
      <c r="L374" s="51" t="s">
        <v>185</v>
      </c>
      <c r="M374" s="53" t="s">
        <v>138</v>
      </c>
      <c r="N374" s="51" t="s">
        <v>150</v>
      </c>
      <c r="O374" s="47">
        <f t="shared" si="62"/>
        <v>18</v>
      </c>
      <c r="P374" s="47">
        <f t="shared" si="59"/>
        <v>1</v>
      </c>
      <c r="Q374" s="47">
        <f t="shared" si="60"/>
        <v>4</v>
      </c>
      <c r="R374" s="54">
        <v>14</v>
      </c>
      <c r="S374" s="50" t="s">
        <v>168</v>
      </c>
      <c r="T374" s="53" t="s">
        <v>163</v>
      </c>
      <c r="U374" s="51"/>
      <c r="V374" s="51" t="s">
        <v>283</v>
      </c>
    </row>
    <row r="375" spans="1:22" x14ac:dyDescent="0.2">
      <c r="A375" s="79">
        <f t="shared" si="53"/>
        <v>24</v>
      </c>
      <c r="B375" s="47">
        <f t="shared" si="54"/>
        <v>2019</v>
      </c>
      <c r="C375" s="47">
        <f t="shared" si="55"/>
        <v>6</v>
      </c>
      <c r="D375" s="47" t="str">
        <f t="shared" si="56"/>
        <v>Jun</v>
      </c>
      <c r="E375" s="47">
        <f t="shared" si="57"/>
        <v>12</v>
      </c>
      <c r="F375" s="89">
        <v>43628</v>
      </c>
      <c r="G375" s="75">
        <v>0.41944444444444445</v>
      </c>
      <c r="H375" s="49" t="s">
        <v>15</v>
      </c>
      <c r="I375" s="56" t="str">
        <f t="shared" si="58"/>
        <v>Pacheedah Shores Boat Ramp</v>
      </c>
      <c r="J375" s="56" t="str">
        <f t="shared" si="61"/>
        <v>Gordon Estuary</v>
      </c>
      <c r="K375" s="49">
        <v>1</v>
      </c>
      <c r="L375" s="51" t="s">
        <v>181</v>
      </c>
      <c r="M375" s="53" t="s">
        <v>138</v>
      </c>
      <c r="N375" s="51" t="s">
        <v>150</v>
      </c>
      <c r="O375" s="47">
        <f t="shared" si="62"/>
        <v>15</v>
      </c>
      <c r="P375" s="47">
        <f t="shared" si="59"/>
        <v>1</v>
      </c>
      <c r="Q375" s="47">
        <f t="shared" si="60"/>
        <v>4</v>
      </c>
      <c r="R375" s="54">
        <v>9</v>
      </c>
      <c r="S375" s="50" t="s">
        <v>168</v>
      </c>
      <c r="T375" s="53" t="s">
        <v>163</v>
      </c>
      <c r="U375" s="51"/>
      <c r="V375" s="51"/>
    </row>
    <row r="376" spans="1:22" x14ac:dyDescent="0.2">
      <c r="A376" s="79">
        <f t="shared" si="53"/>
        <v>24</v>
      </c>
      <c r="B376" s="47">
        <f t="shared" si="54"/>
        <v>2019</v>
      </c>
      <c r="C376" s="47">
        <f t="shared" si="55"/>
        <v>6</v>
      </c>
      <c r="D376" s="47" t="str">
        <f t="shared" si="56"/>
        <v>Jun</v>
      </c>
      <c r="E376" s="47">
        <f t="shared" si="57"/>
        <v>12</v>
      </c>
      <c r="F376" s="89">
        <v>43628</v>
      </c>
      <c r="G376" s="75">
        <v>0.41944444444444445</v>
      </c>
      <c r="H376" s="49" t="s">
        <v>15</v>
      </c>
      <c r="I376" s="56" t="str">
        <f t="shared" si="58"/>
        <v>Pacheedah Shores Boat Ramp</v>
      </c>
      <c r="J376" s="56" t="str">
        <f t="shared" si="61"/>
        <v>Gordon Estuary</v>
      </c>
      <c r="K376" s="49">
        <v>1</v>
      </c>
      <c r="L376" s="51" t="s">
        <v>166</v>
      </c>
      <c r="M376" s="53" t="s">
        <v>138</v>
      </c>
      <c r="N376" s="51" t="s">
        <v>150</v>
      </c>
      <c r="O376" s="47">
        <f t="shared" si="62"/>
        <v>11</v>
      </c>
      <c r="P376" s="47">
        <f t="shared" si="59"/>
        <v>1</v>
      </c>
      <c r="Q376" s="47">
        <f t="shared" si="60"/>
        <v>4</v>
      </c>
      <c r="R376" s="54">
        <v>1</v>
      </c>
      <c r="S376" s="50" t="s">
        <v>168</v>
      </c>
      <c r="T376" s="53" t="s">
        <v>163</v>
      </c>
      <c r="U376" s="51"/>
      <c r="V376" s="51"/>
    </row>
    <row r="377" spans="1:22" x14ac:dyDescent="0.2">
      <c r="A377" s="79">
        <f t="shared" si="53"/>
        <v>24</v>
      </c>
      <c r="B377" s="47">
        <f t="shared" si="54"/>
        <v>2019</v>
      </c>
      <c r="C377" s="47">
        <f t="shared" si="55"/>
        <v>6</v>
      </c>
      <c r="D377" s="47" t="str">
        <f t="shared" si="56"/>
        <v>Jun</v>
      </c>
      <c r="E377" s="47">
        <f t="shared" si="57"/>
        <v>12</v>
      </c>
      <c r="F377" s="89">
        <v>43628</v>
      </c>
      <c r="G377" s="75">
        <v>0.41944444444444445</v>
      </c>
      <c r="H377" s="49" t="s">
        <v>15</v>
      </c>
      <c r="I377" s="56" t="str">
        <f t="shared" si="58"/>
        <v>Pacheedah Shores Boat Ramp</v>
      </c>
      <c r="J377" s="56" t="str">
        <f t="shared" si="61"/>
        <v>Gordon Estuary</v>
      </c>
      <c r="K377" s="49">
        <v>1</v>
      </c>
      <c r="L377" s="51" t="s">
        <v>173</v>
      </c>
      <c r="M377" s="53" t="s">
        <v>138</v>
      </c>
      <c r="N377" s="51" t="s">
        <v>150</v>
      </c>
      <c r="O377" s="47">
        <f t="shared" si="62"/>
        <v>13</v>
      </c>
      <c r="P377" s="47">
        <f t="shared" si="59"/>
        <v>1</v>
      </c>
      <c r="Q377" s="47">
        <f t="shared" si="60"/>
        <v>4</v>
      </c>
      <c r="R377" s="54">
        <v>53</v>
      </c>
      <c r="S377" s="50" t="s">
        <v>168</v>
      </c>
      <c r="T377" s="53" t="s">
        <v>163</v>
      </c>
      <c r="U377" s="51"/>
      <c r="V377" s="51"/>
    </row>
    <row r="378" spans="1:22" x14ac:dyDescent="0.2">
      <c r="A378" s="79">
        <f t="shared" si="53"/>
        <v>24</v>
      </c>
      <c r="B378" s="47">
        <f t="shared" si="54"/>
        <v>2019</v>
      </c>
      <c r="C378" s="47">
        <f t="shared" si="55"/>
        <v>6</v>
      </c>
      <c r="D378" s="47" t="str">
        <f t="shared" si="56"/>
        <v>Jun</v>
      </c>
      <c r="E378" s="47">
        <f t="shared" si="57"/>
        <v>12</v>
      </c>
      <c r="F378" s="89">
        <v>43628</v>
      </c>
      <c r="G378" s="75">
        <v>0.41944444444444445</v>
      </c>
      <c r="H378" s="49" t="s">
        <v>15</v>
      </c>
      <c r="I378" s="56" t="str">
        <f t="shared" si="58"/>
        <v>Pacheedah Shores Boat Ramp</v>
      </c>
      <c r="J378" s="56" t="str">
        <f t="shared" si="61"/>
        <v>Gordon Estuary</v>
      </c>
      <c r="K378" s="49">
        <v>1</v>
      </c>
      <c r="L378" s="51" t="s">
        <v>191</v>
      </c>
      <c r="M378" s="53" t="s">
        <v>138</v>
      </c>
      <c r="N378" s="51" t="s">
        <v>153</v>
      </c>
      <c r="O378" s="47">
        <f t="shared" si="62"/>
        <v>20</v>
      </c>
      <c r="P378" s="47">
        <f t="shared" si="59"/>
        <v>1</v>
      </c>
      <c r="Q378" s="47">
        <f t="shared" si="60"/>
        <v>5</v>
      </c>
      <c r="R378" s="54">
        <v>1</v>
      </c>
      <c r="S378" s="50" t="s">
        <v>168</v>
      </c>
      <c r="T378" s="53" t="s">
        <v>163</v>
      </c>
      <c r="U378" s="51"/>
      <c r="V378" s="52" t="s">
        <v>284</v>
      </c>
    </row>
    <row r="379" spans="1:22" x14ac:dyDescent="0.2">
      <c r="A379" s="79">
        <f t="shared" si="53"/>
        <v>24</v>
      </c>
      <c r="B379" s="47">
        <f t="shared" si="54"/>
        <v>2019</v>
      </c>
      <c r="C379" s="47">
        <f t="shared" si="55"/>
        <v>6</v>
      </c>
      <c r="D379" s="47" t="str">
        <f t="shared" si="56"/>
        <v>Jun</v>
      </c>
      <c r="E379" s="47">
        <f t="shared" si="57"/>
        <v>12</v>
      </c>
      <c r="F379" s="89">
        <v>43628</v>
      </c>
      <c r="G379" s="75">
        <v>0.44375000000000003</v>
      </c>
      <c r="H379" s="49" t="s">
        <v>8</v>
      </c>
      <c r="I379" s="56" t="str">
        <f t="shared" si="58"/>
        <v>Smokies</v>
      </c>
      <c r="J379" s="56" t="str">
        <f t="shared" si="61"/>
        <v>Gordon Estuary</v>
      </c>
      <c r="K379" s="49">
        <v>1</v>
      </c>
      <c r="L379" s="51" t="s">
        <v>157</v>
      </c>
      <c r="M379" s="53" t="s">
        <v>138</v>
      </c>
      <c r="N379" s="51" t="s">
        <v>153</v>
      </c>
      <c r="O379" s="47">
        <f t="shared" si="62"/>
        <v>8</v>
      </c>
      <c r="P379" s="47">
        <f t="shared" si="59"/>
        <v>1</v>
      </c>
      <c r="Q379" s="47">
        <f t="shared" si="60"/>
        <v>5</v>
      </c>
      <c r="R379" s="54">
        <v>7</v>
      </c>
      <c r="S379" s="50" t="s">
        <v>168</v>
      </c>
      <c r="T379" s="53" t="s">
        <v>163</v>
      </c>
      <c r="U379" s="51"/>
      <c r="V379" s="51"/>
    </row>
    <row r="380" spans="1:22" x14ac:dyDescent="0.2">
      <c r="A380" s="79">
        <f t="shared" si="53"/>
        <v>24</v>
      </c>
      <c r="B380" s="47">
        <f t="shared" si="54"/>
        <v>2019</v>
      </c>
      <c r="C380" s="47">
        <f t="shared" si="55"/>
        <v>6</v>
      </c>
      <c r="D380" s="47" t="str">
        <f t="shared" si="56"/>
        <v>Jun</v>
      </c>
      <c r="E380" s="47">
        <f t="shared" si="57"/>
        <v>12</v>
      </c>
      <c r="F380" s="89">
        <v>43628</v>
      </c>
      <c r="G380" s="75">
        <v>0.44375000000000003</v>
      </c>
      <c r="H380" s="49" t="s">
        <v>8</v>
      </c>
      <c r="I380" s="56" t="str">
        <f t="shared" si="58"/>
        <v>Smokies</v>
      </c>
      <c r="J380" s="56" t="str">
        <f t="shared" si="61"/>
        <v>Gordon Estuary</v>
      </c>
      <c r="K380" s="49">
        <v>1</v>
      </c>
      <c r="L380" s="51" t="s">
        <v>146</v>
      </c>
      <c r="M380" s="53" t="s">
        <v>138</v>
      </c>
      <c r="N380" s="51" t="s">
        <v>144</v>
      </c>
      <c r="O380" s="47">
        <f t="shared" si="62"/>
        <v>3</v>
      </c>
      <c r="P380" s="47">
        <f t="shared" si="59"/>
        <v>1</v>
      </c>
      <c r="Q380" s="47">
        <f t="shared" si="60"/>
        <v>2</v>
      </c>
      <c r="R380" s="54">
        <v>8</v>
      </c>
      <c r="S380" s="50" t="s">
        <v>168</v>
      </c>
      <c r="T380" s="53" t="s">
        <v>163</v>
      </c>
      <c r="U380" s="51"/>
      <c r="V380" s="51"/>
    </row>
    <row r="381" spans="1:22" x14ac:dyDescent="0.2">
      <c r="A381" s="79">
        <f t="shared" si="53"/>
        <v>24</v>
      </c>
      <c r="B381" s="47">
        <f t="shared" si="54"/>
        <v>2019</v>
      </c>
      <c r="C381" s="47">
        <f t="shared" si="55"/>
        <v>6</v>
      </c>
      <c r="D381" s="47" t="str">
        <f t="shared" si="56"/>
        <v>Jun</v>
      </c>
      <c r="E381" s="47">
        <f t="shared" si="57"/>
        <v>12</v>
      </c>
      <c r="F381" s="89">
        <v>43628</v>
      </c>
      <c r="G381" s="75">
        <v>0.44375000000000003</v>
      </c>
      <c r="H381" s="49" t="s">
        <v>8</v>
      </c>
      <c r="I381" s="56" t="str">
        <f t="shared" si="58"/>
        <v>Smokies</v>
      </c>
      <c r="J381" s="56" t="str">
        <f t="shared" si="61"/>
        <v>Gordon Estuary</v>
      </c>
      <c r="K381" s="49">
        <v>1</v>
      </c>
      <c r="L381" s="51" t="s">
        <v>158</v>
      </c>
      <c r="M381" s="53" t="s">
        <v>138</v>
      </c>
      <c r="N381" s="51" t="s">
        <v>153</v>
      </c>
      <c r="O381" s="47">
        <f t="shared" si="62"/>
        <v>9</v>
      </c>
      <c r="P381" s="47">
        <f t="shared" si="59"/>
        <v>1</v>
      </c>
      <c r="Q381" s="47">
        <f t="shared" si="60"/>
        <v>5</v>
      </c>
      <c r="R381" s="54">
        <v>13</v>
      </c>
      <c r="S381" s="50" t="s">
        <v>168</v>
      </c>
      <c r="T381" s="53" t="s">
        <v>163</v>
      </c>
      <c r="U381" s="51"/>
      <c r="V381" s="51"/>
    </row>
    <row r="382" spans="1:22" x14ac:dyDescent="0.2">
      <c r="A382" s="79">
        <f t="shared" si="53"/>
        <v>24</v>
      </c>
      <c r="B382" s="47">
        <f t="shared" si="54"/>
        <v>2019</v>
      </c>
      <c r="C382" s="47">
        <f t="shared" si="55"/>
        <v>6</v>
      </c>
      <c r="D382" s="47" t="str">
        <f t="shared" si="56"/>
        <v>Jun</v>
      </c>
      <c r="E382" s="47">
        <f t="shared" si="57"/>
        <v>12</v>
      </c>
      <c r="F382" s="89">
        <v>43628</v>
      </c>
      <c r="G382" s="75">
        <v>0.44375000000000003</v>
      </c>
      <c r="H382" s="49" t="s">
        <v>8</v>
      </c>
      <c r="I382" s="56" t="str">
        <f t="shared" si="58"/>
        <v>Smokies</v>
      </c>
      <c r="J382" s="56" t="str">
        <f t="shared" si="61"/>
        <v>Gordon Estuary</v>
      </c>
      <c r="K382" s="49">
        <v>1</v>
      </c>
      <c r="L382" s="51" t="s">
        <v>158</v>
      </c>
      <c r="M382" s="53" t="s">
        <v>138</v>
      </c>
      <c r="N382" s="51" t="s">
        <v>153</v>
      </c>
      <c r="O382" s="47">
        <f t="shared" si="62"/>
        <v>9</v>
      </c>
      <c r="P382" s="47">
        <f t="shared" si="59"/>
        <v>1</v>
      </c>
      <c r="Q382" s="47">
        <f t="shared" si="60"/>
        <v>5</v>
      </c>
      <c r="R382" s="54">
        <v>21</v>
      </c>
      <c r="S382" s="50" t="s">
        <v>168</v>
      </c>
      <c r="T382" s="53" t="s">
        <v>163</v>
      </c>
      <c r="U382" s="51"/>
      <c r="V382" s="51"/>
    </row>
    <row r="383" spans="1:22" x14ac:dyDescent="0.2">
      <c r="A383" s="79">
        <f t="shared" si="53"/>
        <v>24</v>
      </c>
      <c r="B383" s="47">
        <f t="shared" si="54"/>
        <v>2019</v>
      </c>
      <c r="C383" s="47">
        <f t="shared" si="55"/>
        <v>6</v>
      </c>
      <c r="D383" s="47" t="str">
        <f t="shared" si="56"/>
        <v>Jun</v>
      </c>
      <c r="E383" s="47">
        <f t="shared" si="57"/>
        <v>12</v>
      </c>
      <c r="F383" s="89">
        <v>43628</v>
      </c>
      <c r="G383" s="75">
        <v>0.44375000000000003</v>
      </c>
      <c r="H383" s="49" t="s">
        <v>8</v>
      </c>
      <c r="I383" s="56" t="str">
        <f t="shared" si="58"/>
        <v>Smokies</v>
      </c>
      <c r="J383" s="56" t="str">
        <f t="shared" si="61"/>
        <v>Gordon Estuary</v>
      </c>
      <c r="K383" s="49">
        <v>1</v>
      </c>
      <c r="L383" s="51" t="s">
        <v>185</v>
      </c>
      <c r="M383" s="53" t="s">
        <v>138</v>
      </c>
      <c r="N383" s="51" t="s">
        <v>150</v>
      </c>
      <c r="O383" s="47">
        <f t="shared" si="62"/>
        <v>18</v>
      </c>
      <c r="P383" s="47">
        <f t="shared" si="59"/>
        <v>1</v>
      </c>
      <c r="Q383" s="47">
        <f t="shared" si="60"/>
        <v>4</v>
      </c>
      <c r="R383" s="54">
        <v>5</v>
      </c>
      <c r="S383" s="50" t="s">
        <v>168</v>
      </c>
      <c r="T383" s="53" t="s">
        <v>163</v>
      </c>
      <c r="U383" s="51"/>
      <c r="V383" s="51"/>
    </row>
    <row r="384" spans="1:22" x14ac:dyDescent="0.2">
      <c r="A384" s="79">
        <f t="shared" si="53"/>
        <v>24</v>
      </c>
      <c r="B384" s="47">
        <f t="shared" si="54"/>
        <v>2019</v>
      </c>
      <c r="C384" s="47">
        <f t="shared" si="55"/>
        <v>6</v>
      </c>
      <c r="D384" s="47" t="str">
        <f t="shared" si="56"/>
        <v>Jun</v>
      </c>
      <c r="E384" s="47">
        <f t="shared" si="57"/>
        <v>12</v>
      </c>
      <c r="F384" s="89">
        <v>43628</v>
      </c>
      <c r="G384" s="75">
        <v>0.44375000000000003</v>
      </c>
      <c r="H384" s="49" t="s">
        <v>8</v>
      </c>
      <c r="I384" s="56" t="str">
        <f t="shared" si="58"/>
        <v>Smokies</v>
      </c>
      <c r="J384" s="56" t="str">
        <f t="shared" si="61"/>
        <v>Gordon Estuary</v>
      </c>
      <c r="K384" s="49">
        <v>1</v>
      </c>
      <c r="L384" s="51" t="s">
        <v>181</v>
      </c>
      <c r="M384" s="53" t="s">
        <v>138</v>
      </c>
      <c r="N384" s="51" t="s">
        <v>150</v>
      </c>
      <c r="O384" s="47">
        <f t="shared" si="62"/>
        <v>15</v>
      </c>
      <c r="P384" s="47">
        <f t="shared" si="59"/>
        <v>1</v>
      </c>
      <c r="Q384" s="47">
        <f t="shared" si="60"/>
        <v>4</v>
      </c>
      <c r="R384" s="54">
        <v>16</v>
      </c>
      <c r="S384" s="50" t="s">
        <v>168</v>
      </c>
      <c r="T384" s="53" t="s">
        <v>163</v>
      </c>
      <c r="U384" s="51"/>
      <c r="V384" s="51"/>
    </row>
    <row r="385" spans="1:22" x14ac:dyDescent="0.2">
      <c r="A385" s="79">
        <f t="shared" si="53"/>
        <v>24</v>
      </c>
      <c r="B385" s="47">
        <f t="shared" si="54"/>
        <v>2019</v>
      </c>
      <c r="C385" s="47">
        <f t="shared" si="55"/>
        <v>6</v>
      </c>
      <c r="D385" s="47" t="str">
        <f t="shared" si="56"/>
        <v>Jun</v>
      </c>
      <c r="E385" s="47">
        <f t="shared" si="57"/>
        <v>12</v>
      </c>
      <c r="F385" s="89">
        <v>43628</v>
      </c>
      <c r="G385" s="75">
        <v>0.44375000000000003</v>
      </c>
      <c r="H385" s="49" t="s">
        <v>8</v>
      </c>
      <c r="I385" s="56" t="str">
        <f t="shared" si="58"/>
        <v>Smokies</v>
      </c>
      <c r="J385" s="56" t="str">
        <f t="shared" si="61"/>
        <v>Gordon Estuary</v>
      </c>
      <c r="K385" s="49">
        <v>1</v>
      </c>
      <c r="L385" s="51" t="s">
        <v>173</v>
      </c>
      <c r="M385" s="53" t="s">
        <v>138</v>
      </c>
      <c r="N385" s="51" t="s">
        <v>150</v>
      </c>
      <c r="O385" s="47">
        <f t="shared" si="62"/>
        <v>13</v>
      </c>
      <c r="P385" s="47">
        <f t="shared" si="59"/>
        <v>1</v>
      </c>
      <c r="Q385" s="47">
        <f t="shared" si="60"/>
        <v>4</v>
      </c>
      <c r="R385" s="54">
        <v>14</v>
      </c>
      <c r="S385" s="50" t="s">
        <v>168</v>
      </c>
      <c r="T385" s="53" t="s">
        <v>163</v>
      </c>
      <c r="U385" s="51"/>
      <c r="V385" s="51"/>
    </row>
    <row r="386" spans="1:22" x14ac:dyDescent="0.2">
      <c r="A386" s="79">
        <f t="shared" si="53"/>
        <v>24</v>
      </c>
      <c r="B386" s="47">
        <f t="shared" si="54"/>
        <v>2019</v>
      </c>
      <c r="C386" s="47">
        <f t="shared" si="55"/>
        <v>6</v>
      </c>
      <c r="D386" s="47" t="str">
        <f t="shared" si="56"/>
        <v>Jun</v>
      </c>
      <c r="E386" s="47">
        <f t="shared" si="57"/>
        <v>12</v>
      </c>
      <c r="F386" s="89">
        <v>43628</v>
      </c>
      <c r="G386" s="75">
        <v>0.4548611111111111</v>
      </c>
      <c r="H386" s="49" t="s">
        <v>19</v>
      </c>
      <c r="I386" s="56" t="str">
        <f t="shared" si="58"/>
        <v>Q Jeff (right bank opposite N. Arm confl.)</v>
      </c>
      <c r="J386" s="56" t="str">
        <f t="shared" si="61"/>
        <v>Gordon Estuary</v>
      </c>
      <c r="K386" s="49">
        <v>1</v>
      </c>
      <c r="L386" s="51" t="s">
        <v>157</v>
      </c>
      <c r="M386" s="53" t="s">
        <v>138</v>
      </c>
      <c r="N386" s="51" t="s">
        <v>153</v>
      </c>
      <c r="O386" s="47">
        <f t="shared" si="62"/>
        <v>8</v>
      </c>
      <c r="P386" s="47">
        <f t="shared" si="59"/>
        <v>1</v>
      </c>
      <c r="Q386" s="47">
        <f t="shared" si="60"/>
        <v>5</v>
      </c>
      <c r="R386" s="54">
        <v>1</v>
      </c>
      <c r="S386" s="50" t="s">
        <v>168</v>
      </c>
      <c r="T386" s="53" t="s">
        <v>163</v>
      </c>
      <c r="U386" s="51"/>
      <c r="V386" s="51"/>
    </row>
    <row r="387" spans="1:22" x14ac:dyDescent="0.2">
      <c r="A387" s="79">
        <f t="shared" si="53"/>
        <v>24</v>
      </c>
      <c r="B387" s="47">
        <f t="shared" si="54"/>
        <v>2019</v>
      </c>
      <c r="C387" s="47">
        <f t="shared" si="55"/>
        <v>6</v>
      </c>
      <c r="D387" s="47" t="str">
        <f t="shared" si="56"/>
        <v>Jun</v>
      </c>
      <c r="E387" s="47">
        <f t="shared" si="57"/>
        <v>12</v>
      </c>
      <c r="F387" s="89">
        <v>43628</v>
      </c>
      <c r="G387" s="75">
        <v>0.4548611111111111</v>
      </c>
      <c r="H387" s="49" t="s">
        <v>19</v>
      </c>
      <c r="I387" s="56" t="str">
        <f t="shared" si="58"/>
        <v>Q Jeff (right bank opposite N. Arm confl.)</v>
      </c>
      <c r="J387" s="56" t="str">
        <f t="shared" si="61"/>
        <v>Gordon Estuary</v>
      </c>
      <c r="K387" s="49">
        <v>1</v>
      </c>
      <c r="L387" s="51" t="s">
        <v>158</v>
      </c>
      <c r="M387" s="53" t="s">
        <v>138</v>
      </c>
      <c r="N387" s="51" t="s">
        <v>153</v>
      </c>
      <c r="O387" s="47">
        <f t="shared" si="62"/>
        <v>9</v>
      </c>
      <c r="P387" s="47">
        <f t="shared" si="59"/>
        <v>1</v>
      </c>
      <c r="Q387" s="47">
        <f t="shared" si="60"/>
        <v>5</v>
      </c>
      <c r="R387" s="54">
        <v>3</v>
      </c>
      <c r="S387" s="50" t="s">
        <v>168</v>
      </c>
      <c r="T387" s="53" t="s">
        <v>163</v>
      </c>
      <c r="U387" s="51"/>
      <c r="V387" s="52" t="s">
        <v>285</v>
      </c>
    </row>
    <row r="388" spans="1:22" x14ac:dyDescent="0.2">
      <c r="A388" s="79">
        <f t="shared" si="53"/>
        <v>24</v>
      </c>
      <c r="B388" s="47">
        <f t="shared" si="54"/>
        <v>2019</v>
      </c>
      <c r="C388" s="47">
        <f t="shared" si="55"/>
        <v>6</v>
      </c>
      <c r="D388" s="47" t="str">
        <f t="shared" si="56"/>
        <v>Jun</v>
      </c>
      <c r="E388" s="47">
        <f t="shared" si="57"/>
        <v>12</v>
      </c>
      <c r="F388" s="89">
        <v>43628</v>
      </c>
      <c r="G388" s="75">
        <v>0.4548611111111111</v>
      </c>
      <c r="H388" s="49" t="s">
        <v>19</v>
      </c>
      <c r="I388" s="56" t="str">
        <f t="shared" si="58"/>
        <v>Q Jeff (right bank opposite N. Arm confl.)</v>
      </c>
      <c r="J388" s="56" t="str">
        <f t="shared" si="61"/>
        <v>Gordon Estuary</v>
      </c>
      <c r="K388" s="49">
        <v>1</v>
      </c>
      <c r="L388" s="51" t="s">
        <v>185</v>
      </c>
      <c r="M388" s="53" t="s">
        <v>138</v>
      </c>
      <c r="N388" s="51" t="s">
        <v>150</v>
      </c>
      <c r="O388" s="47">
        <f t="shared" si="62"/>
        <v>18</v>
      </c>
      <c r="P388" s="47">
        <f t="shared" si="59"/>
        <v>1</v>
      </c>
      <c r="Q388" s="47">
        <f t="shared" si="60"/>
        <v>4</v>
      </c>
      <c r="R388" s="54">
        <v>5</v>
      </c>
      <c r="S388" s="50" t="s">
        <v>168</v>
      </c>
      <c r="T388" s="53" t="s">
        <v>163</v>
      </c>
      <c r="U388" s="51"/>
      <c r="V388" s="51"/>
    </row>
    <row r="389" spans="1:22" x14ac:dyDescent="0.2">
      <c r="A389" s="79">
        <f t="shared" ref="A389:A452" si="63">WEEKNUM(F389)</f>
        <v>24</v>
      </c>
      <c r="B389" s="47">
        <f t="shared" ref="B389:B452" si="64">YEAR(F389)</f>
        <v>2019</v>
      </c>
      <c r="C389" s="47">
        <f t="shared" ref="C389:C452" si="65">MONTH(F389)</f>
        <v>6</v>
      </c>
      <c r="D389" s="47" t="str">
        <f t="shared" ref="D389:D452" si="66">TEXT(F389,"mmm")</f>
        <v>Jun</v>
      </c>
      <c r="E389" s="47">
        <f t="shared" ref="E389:E452" si="67">DAY(F389)</f>
        <v>12</v>
      </c>
      <c r="F389" s="89">
        <v>43628</v>
      </c>
      <c r="G389" s="75">
        <v>0.4548611111111111</v>
      </c>
      <c r="H389" s="49" t="s">
        <v>19</v>
      </c>
      <c r="I389" s="56" t="str">
        <f t="shared" ref="I389:I457" si="68">VLOOKUP(H389,SiteCodes,2,FALSE)</f>
        <v>Q Jeff (right bank opposite N. Arm confl.)</v>
      </c>
      <c r="J389" s="56" t="str">
        <f t="shared" si="61"/>
        <v>Gordon Estuary</v>
      </c>
      <c r="K389" s="49">
        <v>1</v>
      </c>
      <c r="L389" s="51" t="s">
        <v>181</v>
      </c>
      <c r="M389" s="53" t="s">
        <v>138</v>
      </c>
      <c r="N389" s="51" t="s">
        <v>150</v>
      </c>
      <c r="O389" s="47">
        <f t="shared" si="62"/>
        <v>15</v>
      </c>
      <c r="P389" s="47">
        <f t="shared" ref="P389:P457" si="69">VLOOKUP(M389,OrigCodes,2,FALSE)</f>
        <v>1</v>
      </c>
      <c r="Q389" s="47">
        <f t="shared" ref="Q389:Q457" si="70">VLOOKUP(N389,StgCodes,2,FALSE)</f>
        <v>4</v>
      </c>
      <c r="R389" s="54">
        <v>47</v>
      </c>
      <c r="S389" s="50" t="s">
        <v>168</v>
      </c>
      <c r="T389" s="53" t="s">
        <v>163</v>
      </c>
      <c r="U389" s="51"/>
      <c r="V389" s="51"/>
    </row>
    <row r="390" spans="1:22" x14ac:dyDescent="0.2">
      <c r="A390" s="79">
        <f t="shared" si="63"/>
        <v>24</v>
      </c>
      <c r="B390" s="47">
        <f t="shared" si="64"/>
        <v>2019</v>
      </c>
      <c r="C390" s="47">
        <f t="shared" si="65"/>
        <v>6</v>
      </c>
      <c r="D390" s="47" t="str">
        <f t="shared" si="66"/>
        <v>Jun</v>
      </c>
      <c r="E390" s="47">
        <f t="shared" si="67"/>
        <v>12</v>
      </c>
      <c r="F390" s="89">
        <v>43628</v>
      </c>
      <c r="G390" s="75">
        <v>0.4548611111111111</v>
      </c>
      <c r="H390" s="49" t="s">
        <v>19</v>
      </c>
      <c r="I390" s="56" t="str">
        <f t="shared" si="68"/>
        <v>Q Jeff (right bank opposite N. Arm confl.)</v>
      </c>
      <c r="J390" s="56" t="str">
        <f t="shared" ref="J390:J458" si="71">VLOOKUP(H390,SiteCodes,3,FALSE)</f>
        <v>Gordon Estuary</v>
      </c>
      <c r="K390" s="49">
        <v>1</v>
      </c>
      <c r="L390" s="51" t="s">
        <v>173</v>
      </c>
      <c r="M390" s="53" t="s">
        <v>138</v>
      </c>
      <c r="N390" s="51" t="s">
        <v>150</v>
      </c>
      <c r="O390" s="47">
        <f t="shared" si="62"/>
        <v>13</v>
      </c>
      <c r="P390" s="47">
        <f t="shared" si="69"/>
        <v>1</v>
      </c>
      <c r="Q390" s="47">
        <f t="shared" si="70"/>
        <v>4</v>
      </c>
      <c r="R390" s="54">
        <v>11</v>
      </c>
      <c r="S390" s="50" t="s">
        <v>168</v>
      </c>
      <c r="T390" s="53" t="s">
        <v>163</v>
      </c>
      <c r="U390" s="51"/>
      <c r="V390" s="51"/>
    </row>
    <row r="391" spans="1:22" x14ac:dyDescent="0.2">
      <c r="A391" s="79">
        <f t="shared" si="63"/>
        <v>24</v>
      </c>
      <c r="B391" s="47">
        <f t="shared" si="64"/>
        <v>2019</v>
      </c>
      <c r="C391" s="47">
        <f t="shared" si="65"/>
        <v>6</v>
      </c>
      <c r="D391" s="47" t="str">
        <f t="shared" si="66"/>
        <v>Jun</v>
      </c>
      <c r="E391" s="47">
        <f t="shared" si="67"/>
        <v>12</v>
      </c>
      <c r="F391" s="89">
        <v>43628</v>
      </c>
      <c r="G391" s="75">
        <v>0.4909722222222222</v>
      </c>
      <c r="H391" s="49" t="s">
        <v>30</v>
      </c>
      <c r="I391" s="56" t="str">
        <f t="shared" si="68"/>
        <v>Butch's (Gordon R.)</v>
      </c>
      <c r="J391" s="56" t="str">
        <f t="shared" si="71"/>
        <v>Gordon Estuary</v>
      </c>
      <c r="K391" s="49">
        <v>1</v>
      </c>
      <c r="L391" s="51" t="s">
        <v>146</v>
      </c>
      <c r="M391" s="53" t="s">
        <v>138</v>
      </c>
      <c r="N391" s="51" t="s">
        <v>144</v>
      </c>
      <c r="O391" s="47">
        <f t="shared" si="62"/>
        <v>3</v>
      </c>
      <c r="P391" s="47">
        <f t="shared" si="69"/>
        <v>1</v>
      </c>
      <c r="Q391" s="47">
        <f t="shared" si="70"/>
        <v>2</v>
      </c>
      <c r="R391" s="54">
        <v>1</v>
      </c>
      <c r="S391" s="50" t="s">
        <v>168</v>
      </c>
      <c r="T391" s="53" t="s">
        <v>163</v>
      </c>
      <c r="U391" s="51"/>
      <c r="V391" s="51"/>
    </row>
    <row r="392" spans="1:22" x14ac:dyDescent="0.2">
      <c r="A392" s="79">
        <f t="shared" si="63"/>
        <v>24</v>
      </c>
      <c r="B392" s="47">
        <f t="shared" si="64"/>
        <v>2019</v>
      </c>
      <c r="C392" s="47">
        <f t="shared" si="65"/>
        <v>6</v>
      </c>
      <c r="D392" s="47" t="str">
        <f t="shared" si="66"/>
        <v>Jun</v>
      </c>
      <c r="E392" s="47">
        <f t="shared" si="67"/>
        <v>12</v>
      </c>
      <c r="F392" s="89">
        <v>43628</v>
      </c>
      <c r="G392" s="75">
        <v>0.4909722222222222</v>
      </c>
      <c r="H392" s="49" t="s">
        <v>30</v>
      </c>
      <c r="I392" s="56" t="str">
        <f t="shared" si="68"/>
        <v>Butch's (Gordon R.)</v>
      </c>
      <c r="J392" s="56" t="str">
        <f t="shared" si="71"/>
        <v>Gordon Estuary</v>
      </c>
      <c r="K392" s="49">
        <v>1</v>
      </c>
      <c r="L392" s="51" t="s">
        <v>157</v>
      </c>
      <c r="M392" s="53" t="s">
        <v>138</v>
      </c>
      <c r="N392" s="51" t="s">
        <v>153</v>
      </c>
      <c r="O392" s="47">
        <f t="shared" si="62"/>
        <v>8</v>
      </c>
      <c r="P392" s="47">
        <f t="shared" si="69"/>
        <v>1</v>
      </c>
      <c r="Q392" s="47">
        <f t="shared" si="70"/>
        <v>5</v>
      </c>
      <c r="R392" s="54">
        <v>2</v>
      </c>
      <c r="S392" s="50" t="s">
        <v>168</v>
      </c>
      <c r="T392" s="53" t="s">
        <v>163</v>
      </c>
      <c r="U392" s="51"/>
      <c r="V392" s="51"/>
    </row>
    <row r="393" spans="1:22" x14ac:dyDescent="0.2">
      <c r="A393" s="79">
        <f t="shared" si="63"/>
        <v>24</v>
      </c>
      <c r="B393" s="47">
        <f t="shared" si="64"/>
        <v>2019</v>
      </c>
      <c r="C393" s="47">
        <f t="shared" si="65"/>
        <v>6</v>
      </c>
      <c r="D393" s="47" t="str">
        <f t="shared" si="66"/>
        <v>Jun</v>
      </c>
      <c r="E393" s="47">
        <f t="shared" si="67"/>
        <v>12</v>
      </c>
      <c r="F393" s="89">
        <v>43628</v>
      </c>
      <c r="G393" s="75">
        <v>0.4909722222222222</v>
      </c>
      <c r="H393" s="49" t="s">
        <v>30</v>
      </c>
      <c r="I393" s="56" t="str">
        <f t="shared" si="68"/>
        <v>Butch's (Gordon R.)</v>
      </c>
      <c r="J393" s="56" t="str">
        <f t="shared" si="71"/>
        <v>Gordon Estuary</v>
      </c>
      <c r="K393" s="49">
        <v>1</v>
      </c>
      <c r="L393" s="51" t="s">
        <v>177</v>
      </c>
      <c r="M393" s="53" t="s">
        <v>138</v>
      </c>
      <c r="N393" s="51" t="s">
        <v>153</v>
      </c>
      <c r="O393" s="47">
        <f t="shared" si="62"/>
        <v>14</v>
      </c>
      <c r="P393" s="47">
        <f t="shared" si="69"/>
        <v>1</v>
      </c>
      <c r="Q393" s="47">
        <f t="shared" si="70"/>
        <v>5</v>
      </c>
      <c r="R393" s="54">
        <v>1000</v>
      </c>
      <c r="S393" s="50" t="s">
        <v>168</v>
      </c>
      <c r="T393" s="53" t="s">
        <v>163</v>
      </c>
      <c r="U393" s="51"/>
      <c r="V393" s="51"/>
    </row>
    <row r="394" spans="1:22" x14ac:dyDescent="0.2">
      <c r="A394" s="79">
        <f t="shared" si="63"/>
        <v>24</v>
      </c>
      <c r="B394" s="47">
        <f t="shared" si="64"/>
        <v>2019</v>
      </c>
      <c r="C394" s="47">
        <f t="shared" si="65"/>
        <v>6</v>
      </c>
      <c r="D394" s="47" t="str">
        <f t="shared" si="66"/>
        <v>Jun</v>
      </c>
      <c r="E394" s="47">
        <f t="shared" si="67"/>
        <v>12</v>
      </c>
      <c r="F394" s="89">
        <v>43628</v>
      </c>
      <c r="G394" s="75">
        <v>0.50277777777777777</v>
      </c>
      <c r="H394" s="49" t="s">
        <v>25</v>
      </c>
      <c r="I394" s="56" t="str">
        <f t="shared" si="68"/>
        <v>Q01, left bank Gordon up from confluence</v>
      </c>
      <c r="J394" s="56" t="str">
        <f t="shared" si="71"/>
        <v>Gordon Estuary</v>
      </c>
      <c r="K394" s="49">
        <v>1</v>
      </c>
      <c r="L394" s="51" t="s">
        <v>146</v>
      </c>
      <c r="M394" s="53" t="s">
        <v>138</v>
      </c>
      <c r="N394" s="51" t="s">
        <v>144</v>
      </c>
      <c r="O394" s="47">
        <f t="shared" si="62"/>
        <v>3</v>
      </c>
      <c r="P394" s="47">
        <f t="shared" si="69"/>
        <v>1</v>
      </c>
      <c r="Q394" s="47">
        <f t="shared" si="70"/>
        <v>2</v>
      </c>
      <c r="R394" s="54">
        <v>11</v>
      </c>
      <c r="S394" s="50" t="s">
        <v>168</v>
      </c>
      <c r="T394" s="53" t="s">
        <v>163</v>
      </c>
      <c r="U394" s="51"/>
      <c r="V394" s="51"/>
    </row>
    <row r="395" spans="1:22" x14ac:dyDescent="0.2">
      <c r="A395" s="79">
        <f t="shared" si="63"/>
        <v>24</v>
      </c>
      <c r="B395" s="47">
        <f t="shared" si="64"/>
        <v>2019</v>
      </c>
      <c r="C395" s="47">
        <f t="shared" si="65"/>
        <v>6</v>
      </c>
      <c r="D395" s="47" t="str">
        <f t="shared" si="66"/>
        <v>Jun</v>
      </c>
      <c r="E395" s="47">
        <f t="shared" si="67"/>
        <v>12</v>
      </c>
      <c r="F395" s="89">
        <v>43628</v>
      </c>
      <c r="G395" s="75">
        <v>0.50277777777777777</v>
      </c>
      <c r="H395" s="49" t="s">
        <v>25</v>
      </c>
      <c r="I395" s="56" t="str">
        <f t="shared" si="68"/>
        <v>Q01, left bank Gordon up from confluence</v>
      </c>
      <c r="J395" s="56" t="str">
        <f t="shared" si="71"/>
        <v>Gordon Estuary</v>
      </c>
      <c r="K395" s="49">
        <v>1</v>
      </c>
      <c r="L395" s="51" t="s">
        <v>157</v>
      </c>
      <c r="M395" s="53" t="s">
        <v>138</v>
      </c>
      <c r="N395" s="51" t="s">
        <v>153</v>
      </c>
      <c r="O395" s="47">
        <f t="shared" ref="O395:O464" si="72">VLOOKUP(L395,SpeciesCodes,2,FALSE)</f>
        <v>8</v>
      </c>
      <c r="P395" s="47">
        <f t="shared" si="69"/>
        <v>1</v>
      </c>
      <c r="Q395" s="47">
        <f t="shared" si="70"/>
        <v>5</v>
      </c>
      <c r="R395" s="54">
        <v>9</v>
      </c>
      <c r="S395" s="50" t="s">
        <v>168</v>
      </c>
      <c r="T395" s="53" t="s">
        <v>163</v>
      </c>
      <c r="U395" s="51"/>
      <c r="V395" s="51"/>
    </row>
    <row r="396" spans="1:22" x14ac:dyDescent="0.2">
      <c r="A396" s="79">
        <f t="shared" si="63"/>
        <v>24</v>
      </c>
      <c r="B396" s="47">
        <f t="shared" si="64"/>
        <v>2019</v>
      </c>
      <c r="C396" s="47">
        <f t="shared" si="65"/>
        <v>6</v>
      </c>
      <c r="D396" s="47" t="str">
        <f t="shared" si="66"/>
        <v>Jun</v>
      </c>
      <c r="E396" s="47">
        <f t="shared" si="67"/>
        <v>12</v>
      </c>
      <c r="F396" s="89">
        <v>43628</v>
      </c>
      <c r="G396" s="75">
        <v>0.50277777777777777</v>
      </c>
      <c r="H396" s="49" t="s">
        <v>25</v>
      </c>
      <c r="I396" s="56" t="str">
        <f t="shared" si="68"/>
        <v>Q01, left bank Gordon up from confluence</v>
      </c>
      <c r="J396" s="56" t="str">
        <f t="shared" si="71"/>
        <v>Gordon Estuary</v>
      </c>
      <c r="K396" s="49">
        <v>1</v>
      </c>
      <c r="L396" s="51" t="s">
        <v>185</v>
      </c>
      <c r="M396" s="53" t="s">
        <v>138</v>
      </c>
      <c r="N396" s="51" t="s">
        <v>150</v>
      </c>
      <c r="O396" s="47">
        <f t="shared" si="72"/>
        <v>18</v>
      </c>
      <c r="P396" s="47">
        <f t="shared" si="69"/>
        <v>1</v>
      </c>
      <c r="Q396" s="47">
        <f t="shared" si="70"/>
        <v>4</v>
      </c>
      <c r="R396" s="54">
        <v>10</v>
      </c>
      <c r="S396" s="50" t="s">
        <v>168</v>
      </c>
      <c r="T396" s="53" t="s">
        <v>163</v>
      </c>
      <c r="U396" s="51"/>
      <c r="V396" s="51"/>
    </row>
    <row r="397" spans="1:22" x14ac:dyDescent="0.2">
      <c r="A397" s="79">
        <f t="shared" si="63"/>
        <v>24</v>
      </c>
      <c r="B397" s="47">
        <f t="shared" si="64"/>
        <v>2019</v>
      </c>
      <c r="C397" s="47">
        <f t="shared" si="65"/>
        <v>6</v>
      </c>
      <c r="D397" s="47" t="str">
        <f t="shared" si="66"/>
        <v>Jun</v>
      </c>
      <c r="E397" s="47">
        <f t="shared" si="67"/>
        <v>12</v>
      </c>
      <c r="F397" s="89">
        <v>43628</v>
      </c>
      <c r="G397" s="75">
        <v>0.50277777777777777</v>
      </c>
      <c r="H397" s="49" t="s">
        <v>25</v>
      </c>
      <c r="I397" s="56" t="str">
        <f t="shared" si="68"/>
        <v>Q01, left bank Gordon up from confluence</v>
      </c>
      <c r="J397" s="56" t="str">
        <f t="shared" si="71"/>
        <v>Gordon Estuary</v>
      </c>
      <c r="K397" s="49">
        <v>1</v>
      </c>
      <c r="L397" s="51" t="s">
        <v>181</v>
      </c>
      <c r="M397" s="53" t="s">
        <v>138</v>
      </c>
      <c r="N397" s="51" t="s">
        <v>150</v>
      </c>
      <c r="O397" s="47">
        <f t="shared" si="72"/>
        <v>15</v>
      </c>
      <c r="P397" s="47">
        <f t="shared" si="69"/>
        <v>1</v>
      </c>
      <c r="Q397" s="47">
        <f t="shared" si="70"/>
        <v>4</v>
      </c>
      <c r="R397" s="54">
        <v>28</v>
      </c>
      <c r="S397" s="50" t="s">
        <v>168</v>
      </c>
      <c r="T397" s="53" t="s">
        <v>163</v>
      </c>
      <c r="U397" s="51"/>
      <c r="V397" s="51"/>
    </row>
    <row r="398" spans="1:22" x14ac:dyDescent="0.2">
      <c r="A398" s="79">
        <f t="shared" si="63"/>
        <v>24</v>
      </c>
      <c r="B398" s="47">
        <f t="shared" si="64"/>
        <v>2019</v>
      </c>
      <c r="C398" s="47">
        <f t="shared" si="65"/>
        <v>6</v>
      </c>
      <c r="D398" s="47" t="str">
        <f t="shared" si="66"/>
        <v>Jun</v>
      </c>
      <c r="E398" s="47">
        <f t="shared" si="67"/>
        <v>12</v>
      </c>
      <c r="F398" s="89">
        <v>43628</v>
      </c>
      <c r="G398" s="75">
        <v>0.50277777777777777</v>
      </c>
      <c r="H398" s="49" t="s">
        <v>25</v>
      </c>
      <c r="I398" s="56" t="str">
        <f t="shared" si="68"/>
        <v>Q01, left bank Gordon up from confluence</v>
      </c>
      <c r="J398" s="56" t="str">
        <f t="shared" si="71"/>
        <v>Gordon Estuary</v>
      </c>
      <c r="K398" s="49">
        <v>1</v>
      </c>
      <c r="L398" s="51" t="s">
        <v>173</v>
      </c>
      <c r="M398" s="53" t="s">
        <v>138</v>
      </c>
      <c r="N398" s="51" t="s">
        <v>150</v>
      </c>
      <c r="O398" s="47">
        <f t="shared" si="72"/>
        <v>13</v>
      </c>
      <c r="P398" s="47">
        <f t="shared" si="69"/>
        <v>1</v>
      </c>
      <c r="Q398" s="47">
        <f t="shared" si="70"/>
        <v>4</v>
      </c>
      <c r="R398" s="54">
        <v>10</v>
      </c>
      <c r="S398" s="50" t="s">
        <v>168</v>
      </c>
      <c r="T398" s="53" t="s">
        <v>163</v>
      </c>
      <c r="U398" s="51"/>
      <c r="V398" s="51"/>
    </row>
    <row r="399" spans="1:22" x14ac:dyDescent="0.2">
      <c r="A399" s="79">
        <f t="shared" si="63"/>
        <v>24</v>
      </c>
      <c r="B399" s="47">
        <f t="shared" si="64"/>
        <v>2019</v>
      </c>
      <c r="C399" s="47">
        <f t="shared" si="65"/>
        <v>6</v>
      </c>
      <c r="D399" s="47" t="str">
        <f t="shared" si="66"/>
        <v>Jun</v>
      </c>
      <c r="E399" s="47">
        <f t="shared" si="67"/>
        <v>13</v>
      </c>
      <c r="F399" s="90">
        <v>43629</v>
      </c>
      <c r="G399" s="75">
        <v>0.52430555555555558</v>
      </c>
      <c r="H399" s="49" t="s">
        <v>44</v>
      </c>
      <c r="I399" s="56" t="str">
        <f t="shared" si="68"/>
        <v>Q Helen, top of Island Road</v>
      </c>
      <c r="J399" s="56" t="str">
        <f t="shared" si="71"/>
        <v>San Juan Estuary</v>
      </c>
      <c r="K399" s="49">
        <v>1</v>
      </c>
      <c r="L399" s="51" t="s">
        <v>146</v>
      </c>
      <c r="M399" s="53" t="s">
        <v>138</v>
      </c>
      <c r="N399" s="51" t="s">
        <v>144</v>
      </c>
      <c r="O399" s="47">
        <f t="shared" si="72"/>
        <v>3</v>
      </c>
      <c r="P399" s="47">
        <f t="shared" si="69"/>
        <v>1</v>
      </c>
      <c r="Q399" s="47">
        <f t="shared" si="70"/>
        <v>2</v>
      </c>
      <c r="R399" s="54">
        <v>19</v>
      </c>
      <c r="S399" s="50" t="s">
        <v>168</v>
      </c>
      <c r="T399" s="53" t="s">
        <v>163</v>
      </c>
      <c r="U399" s="51"/>
      <c r="V399" s="51"/>
    </row>
    <row r="400" spans="1:22" x14ac:dyDescent="0.2">
      <c r="A400" s="79">
        <f t="shared" si="63"/>
        <v>24</v>
      </c>
      <c r="B400" s="47">
        <f t="shared" si="64"/>
        <v>2019</v>
      </c>
      <c r="C400" s="47">
        <f t="shared" si="65"/>
        <v>6</v>
      </c>
      <c r="D400" s="47" t="str">
        <f t="shared" si="66"/>
        <v>Jun</v>
      </c>
      <c r="E400" s="47">
        <f t="shared" si="67"/>
        <v>13</v>
      </c>
      <c r="F400" s="90">
        <v>43629</v>
      </c>
      <c r="G400" s="75">
        <v>0.52430555555555558</v>
      </c>
      <c r="H400" s="49" t="s">
        <v>44</v>
      </c>
      <c r="I400" s="56" t="str">
        <f t="shared" si="68"/>
        <v>Q Helen, top of Island Road</v>
      </c>
      <c r="J400" s="56" t="str">
        <f t="shared" si="71"/>
        <v>San Juan Estuary</v>
      </c>
      <c r="K400" s="49">
        <v>1</v>
      </c>
      <c r="L400" s="51" t="s">
        <v>157</v>
      </c>
      <c r="M400" s="53" t="s">
        <v>138</v>
      </c>
      <c r="N400" s="51" t="s">
        <v>153</v>
      </c>
      <c r="O400" s="47">
        <f t="shared" si="72"/>
        <v>8</v>
      </c>
      <c r="P400" s="47">
        <f t="shared" si="69"/>
        <v>1</v>
      </c>
      <c r="Q400" s="47">
        <f t="shared" si="70"/>
        <v>5</v>
      </c>
      <c r="R400" s="54">
        <v>19</v>
      </c>
      <c r="S400" s="50" t="s">
        <v>168</v>
      </c>
      <c r="T400" s="53" t="s">
        <v>163</v>
      </c>
      <c r="U400" s="51"/>
      <c r="V400" s="51"/>
    </row>
    <row r="401" spans="1:22" x14ac:dyDescent="0.2">
      <c r="A401" s="79">
        <f t="shared" si="63"/>
        <v>24</v>
      </c>
      <c r="B401" s="47">
        <f t="shared" si="64"/>
        <v>2019</v>
      </c>
      <c r="C401" s="47">
        <f t="shared" si="65"/>
        <v>6</v>
      </c>
      <c r="D401" s="47" t="str">
        <f t="shared" si="66"/>
        <v>Jun</v>
      </c>
      <c r="E401" s="47">
        <f t="shared" si="67"/>
        <v>13</v>
      </c>
      <c r="F401" s="90">
        <v>43629</v>
      </c>
      <c r="G401" s="75">
        <v>0.40972222222222227</v>
      </c>
      <c r="H401" s="49" t="s">
        <v>38</v>
      </c>
      <c r="I401" s="56" t="str">
        <f t="shared" si="68"/>
        <v>Q07, Central/South Arm confluence</v>
      </c>
      <c r="J401" s="56" t="str">
        <f t="shared" si="71"/>
        <v>San Juan Estuary</v>
      </c>
      <c r="K401" s="49">
        <v>1</v>
      </c>
      <c r="L401" s="51" t="s">
        <v>152</v>
      </c>
      <c r="M401" s="53" t="s">
        <v>138</v>
      </c>
      <c r="N401" s="51" t="s">
        <v>148</v>
      </c>
      <c r="O401" s="47">
        <f t="shared" si="72"/>
        <v>5</v>
      </c>
      <c r="P401" s="47">
        <f t="shared" si="69"/>
        <v>1</v>
      </c>
      <c r="Q401" s="47">
        <f t="shared" si="70"/>
        <v>3</v>
      </c>
      <c r="R401" s="54">
        <v>138</v>
      </c>
      <c r="S401" s="50" t="s">
        <v>168</v>
      </c>
      <c r="T401" s="53" t="s">
        <v>163</v>
      </c>
      <c r="U401" s="51"/>
      <c r="V401" s="51"/>
    </row>
    <row r="402" spans="1:22" x14ac:dyDescent="0.2">
      <c r="A402" s="79">
        <f t="shared" si="63"/>
        <v>24</v>
      </c>
      <c r="B402" s="47">
        <f t="shared" si="64"/>
        <v>2019</v>
      </c>
      <c r="C402" s="47">
        <f t="shared" si="65"/>
        <v>6</v>
      </c>
      <c r="D402" s="47" t="str">
        <f t="shared" si="66"/>
        <v>Jun</v>
      </c>
      <c r="E402" s="47">
        <f t="shared" si="67"/>
        <v>13</v>
      </c>
      <c r="F402" s="90">
        <v>43629</v>
      </c>
      <c r="G402" s="75">
        <v>0.40972222222222227</v>
      </c>
      <c r="H402" s="49" t="s">
        <v>38</v>
      </c>
      <c r="I402" s="56" t="str">
        <f t="shared" si="68"/>
        <v>Q07, Central/South Arm confluence</v>
      </c>
      <c r="J402" s="56" t="str">
        <f t="shared" si="71"/>
        <v>San Juan Estuary</v>
      </c>
      <c r="K402" s="49">
        <v>1</v>
      </c>
      <c r="L402" s="51" t="s">
        <v>152</v>
      </c>
      <c r="M402" s="53" t="s">
        <v>138</v>
      </c>
      <c r="N402" s="51" t="s">
        <v>144</v>
      </c>
      <c r="O402" s="47">
        <f t="shared" si="72"/>
        <v>5</v>
      </c>
      <c r="P402" s="47">
        <f t="shared" si="69"/>
        <v>1</v>
      </c>
      <c r="Q402" s="47">
        <f t="shared" si="70"/>
        <v>2</v>
      </c>
      <c r="R402" s="54">
        <v>10</v>
      </c>
      <c r="S402" s="50" t="s">
        <v>168</v>
      </c>
      <c r="T402" s="53" t="s">
        <v>163</v>
      </c>
      <c r="U402" s="51"/>
      <c r="V402" s="51"/>
    </row>
    <row r="403" spans="1:22" x14ac:dyDescent="0.2">
      <c r="A403" s="79">
        <f t="shared" si="63"/>
        <v>24</v>
      </c>
      <c r="B403" s="47">
        <f t="shared" si="64"/>
        <v>2019</v>
      </c>
      <c r="C403" s="47">
        <f t="shared" si="65"/>
        <v>6</v>
      </c>
      <c r="D403" s="47" t="str">
        <f t="shared" si="66"/>
        <v>Jun</v>
      </c>
      <c r="E403" s="47">
        <f t="shared" si="67"/>
        <v>13</v>
      </c>
      <c r="F403" s="90">
        <v>43629</v>
      </c>
      <c r="G403" s="75">
        <v>0.40972222222222227</v>
      </c>
      <c r="H403" s="49" t="s">
        <v>38</v>
      </c>
      <c r="I403" s="56" t="str">
        <f t="shared" si="68"/>
        <v>Q07, Central/South Arm confluence</v>
      </c>
      <c r="J403" s="56" t="str">
        <f t="shared" si="71"/>
        <v>San Juan Estuary</v>
      </c>
      <c r="K403" s="49">
        <v>1</v>
      </c>
      <c r="L403" s="51" t="s">
        <v>146</v>
      </c>
      <c r="M403" s="53" t="s">
        <v>138</v>
      </c>
      <c r="N403" s="51" t="s">
        <v>148</v>
      </c>
      <c r="O403" s="47">
        <f t="shared" si="72"/>
        <v>3</v>
      </c>
      <c r="P403" s="47">
        <f t="shared" si="69"/>
        <v>1</v>
      </c>
      <c r="Q403" s="47">
        <f t="shared" si="70"/>
        <v>3</v>
      </c>
      <c r="R403" s="54">
        <v>5</v>
      </c>
      <c r="S403" s="50" t="s">
        <v>168</v>
      </c>
      <c r="T403" s="53" t="s">
        <v>163</v>
      </c>
      <c r="U403" s="51"/>
      <c r="V403" s="51"/>
    </row>
    <row r="404" spans="1:22" x14ac:dyDescent="0.2">
      <c r="A404" s="79">
        <f t="shared" si="63"/>
        <v>24</v>
      </c>
      <c r="B404" s="47">
        <f t="shared" si="64"/>
        <v>2019</v>
      </c>
      <c r="C404" s="47">
        <f t="shared" si="65"/>
        <v>6</v>
      </c>
      <c r="D404" s="47" t="str">
        <f t="shared" si="66"/>
        <v>Jun</v>
      </c>
      <c r="E404" s="47">
        <f t="shared" si="67"/>
        <v>13</v>
      </c>
      <c r="F404" s="90">
        <v>43629</v>
      </c>
      <c r="G404" s="75">
        <v>0.40972222222222227</v>
      </c>
      <c r="H404" s="49" t="s">
        <v>38</v>
      </c>
      <c r="I404" s="56" t="str">
        <f t="shared" si="68"/>
        <v>Q07, Central/South Arm confluence</v>
      </c>
      <c r="J404" s="56" t="str">
        <f t="shared" si="71"/>
        <v>San Juan Estuary</v>
      </c>
      <c r="K404" s="49">
        <v>1</v>
      </c>
      <c r="L404" s="51" t="s">
        <v>146</v>
      </c>
      <c r="M404" s="53" t="s">
        <v>138</v>
      </c>
      <c r="N404" s="51" t="s">
        <v>144</v>
      </c>
      <c r="O404" s="47">
        <f t="shared" si="72"/>
        <v>3</v>
      </c>
      <c r="P404" s="47">
        <f t="shared" si="69"/>
        <v>1</v>
      </c>
      <c r="Q404" s="47">
        <f t="shared" si="70"/>
        <v>2</v>
      </c>
      <c r="R404" s="54">
        <v>6</v>
      </c>
      <c r="S404" s="50" t="s">
        <v>168</v>
      </c>
      <c r="T404" s="53" t="s">
        <v>163</v>
      </c>
      <c r="U404" s="51"/>
      <c r="V404" s="51"/>
    </row>
    <row r="405" spans="1:22" x14ac:dyDescent="0.2">
      <c r="A405" s="79">
        <f t="shared" si="63"/>
        <v>24</v>
      </c>
      <c r="B405" s="47">
        <f t="shared" si="64"/>
        <v>2019</v>
      </c>
      <c r="C405" s="47">
        <f t="shared" si="65"/>
        <v>6</v>
      </c>
      <c r="D405" s="47" t="str">
        <f t="shared" si="66"/>
        <v>Jun</v>
      </c>
      <c r="E405" s="47">
        <f t="shared" si="67"/>
        <v>13</v>
      </c>
      <c r="F405" s="90">
        <v>43629</v>
      </c>
      <c r="G405" s="75">
        <v>0.40972222222222227</v>
      </c>
      <c r="H405" s="49" t="s">
        <v>38</v>
      </c>
      <c r="I405" s="56" t="str">
        <f t="shared" si="68"/>
        <v>Q07, Central/South Arm confluence</v>
      </c>
      <c r="J405" s="56" t="str">
        <f t="shared" si="71"/>
        <v>San Juan Estuary</v>
      </c>
      <c r="K405" s="49">
        <v>1</v>
      </c>
      <c r="L405" s="51" t="s">
        <v>157</v>
      </c>
      <c r="M405" s="53" t="s">
        <v>138</v>
      </c>
      <c r="N405" s="51" t="s">
        <v>153</v>
      </c>
      <c r="O405" s="47">
        <f t="shared" si="72"/>
        <v>8</v>
      </c>
      <c r="P405" s="47">
        <f t="shared" si="69"/>
        <v>1</v>
      </c>
      <c r="Q405" s="47">
        <f t="shared" si="70"/>
        <v>5</v>
      </c>
      <c r="R405" s="54">
        <v>3</v>
      </c>
      <c r="S405" s="50" t="s">
        <v>168</v>
      </c>
      <c r="T405" s="53" t="s">
        <v>163</v>
      </c>
      <c r="U405" s="51"/>
      <c r="V405" s="51"/>
    </row>
    <row r="406" spans="1:22" x14ac:dyDescent="0.2">
      <c r="A406" s="79">
        <f t="shared" si="63"/>
        <v>24</v>
      </c>
      <c r="B406" s="47">
        <f t="shared" si="64"/>
        <v>2019</v>
      </c>
      <c r="C406" s="47">
        <f t="shared" si="65"/>
        <v>6</v>
      </c>
      <c r="D406" s="47" t="str">
        <f t="shared" si="66"/>
        <v>Jun</v>
      </c>
      <c r="E406" s="47">
        <f t="shared" si="67"/>
        <v>13</v>
      </c>
      <c r="F406" s="90">
        <v>43629</v>
      </c>
      <c r="G406" s="75">
        <v>0.40972222222222227</v>
      </c>
      <c r="H406" s="49" t="s">
        <v>38</v>
      </c>
      <c r="I406" s="56" t="str">
        <f t="shared" si="68"/>
        <v>Q07, Central/South Arm confluence</v>
      </c>
      <c r="J406" s="56" t="str">
        <f t="shared" si="71"/>
        <v>San Juan Estuary</v>
      </c>
      <c r="K406" s="49">
        <v>1</v>
      </c>
      <c r="L406" s="51" t="s">
        <v>185</v>
      </c>
      <c r="M406" s="53" t="s">
        <v>138</v>
      </c>
      <c r="N406" s="51" t="s">
        <v>150</v>
      </c>
      <c r="O406" s="47">
        <f t="shared" si="72"/>
        <v>18</v>
      </c>
      <c r="P406" s="47">
        <f t="shared" si="69"/>
        <v>1</v>
      </c>
      <c r="Q406" s="47">
        <f t="shared" si="70"/>
        <v>4</v>
      </c>
      <c r="R406" s="54">
        <v>1</v>
      </c>
      <c r="S406" s="50" t="s">
        <v>168</v>
      </c>
      <c r="T406" s="53" t="s">
        <v>163</v>
      </c>
      <c r="U406" s="51"/>
      <c r="V406" s="51"/>
    </row>
    <row r="407" spans="1:22" x14ac:dyDescent="0.2">
      <c r="A407" s="79">
        <f t="shared" si="63"/>
        <v>24</v>
      </c>
      <c r="B407" s="47">
        <f t="shared" si="64"/>
        <v>2019</v>
      </c>
      <c r="C407" s="47">
        <f t="shared" si="65"/>
        <v>6</v>
      </c>
      <c r="D407" s="47" t="str">
        <f t="shared" si="66"/>
        <v>Jun</v>
      </c>
      <c r="E407" s="47">
        <f t="shared" si="67"/>
        <v>13</v>
      </c>
      <c r="F407" s="90">
        <v>43629</v>
      </c>
      <c r="G407" s="75">
        <v>0.40972222222222227</v>
      </c>
      <c r="H407" s="49" t="s">
        <v>38</v>
      </c>
      <c r="I407" s="56" t="str">
        <f t="shared" si="68"/>
        <v>Q07, Central/South Arm confluence</v>
      </c>
      <c r="J407" s="56" t="str">
        <f t="shared" si="71"/>
        <v>San Juan Estuary</v>
      </c>
      <c r="K407" s="49">
        <v>1</v>
      </c>
      <c r="L407" s="51" t="s">
        <v>181</v>
      </c>
      <c r="M407" s="53" t="s">
        <v>138</v>
      </c>
      <c r="N407" s="51" t="s">
        <v>150</v>
      </c>
      <c r="O407" s="47">
        <f t="shared" si="72"/>
        <v>15</v>
      </c>
      <c r="P407" s="47">
        <f t="shared" si="69"/>
        <v>1</v>
      </c>
      <c r="Q407" s="47">
        <f t="shared" si="70"/>
        <v>4</v>
      </c>
      <c r="R407" s="54">
        <v>10</v>
      </c>
      <c r="S407" s="50" t="s">
        <v>168</v>
      </c>
      <c r="T407" s="53" t="s">
        <v>163</v>
      </c>
      <c r="U407" s="51"/>
      <c r="V407" s="51"/>
    </row>
    <row r="408" spans="1:22" x14ac:dyDescent="0.2">
      <c r="A408" s="79">
        <f t="shared" si="63"/>
        <v>24</v>
      </c>
      <c r="B408" s="47">
        <f t="shared" si="64"/>
        <v>2019</v>
      </c>
      <c r="C408" s="47">
        <f t="shared" si="65"/>
        <v>6</v>
      </c>
      <c r="D408" s="47" t="str">
        <f t="shared" si="66"/>
        <v>Jun</v>
      </c>
      <c r="E408" s="47">
        <f t="shared" si="67"/>
        <v>13</v>
      </c>
      <c r="F408" s="90">
        <v>43629</v>
      </c>
      <c r="G408" s="75">
        <v>0.40972222222222227</v>
      </c>
      <c r="H408" s="49" t="s">
        <v>38</v>
      </c>
      <c r="I408" s="56" t="str">
        <f t="shared" si="68"/>
        <v>Q07, Central/South Arm confluence</v>
      </c>
      <c r="J408" s="56" t="str">
        <f t="shared" si="71"/>
        <v>San Juan Estuary</v>
      </c>
      <c r="K408" s="49">
        <v>1</v>
      </c>
      <c r="L408" s="51" t="s">
        <v>173</v>
      </c>
      <c r="M408" s="53" t="s">
        <v>138</v>
      </c>
      <c r="N408" s="51" t="s">
        <v>150</v>
      </c>
      <c r="O408" s="47">
        <f t="shared" si="72"/>
        <v>13</v>
      </c>
      <c r="P408" s="47">
        <f t="shared" si="69"/>
        <v>1</v>
      </c>
      <c r="Q408" s="47">
        <f t="shared" si="70"/>
        <v>4</v>
      </c>
      <c r="R408" s="54">
        <v>12</v>
      </c>
      <c r="S408" s="50" t="s">
        <v>168</v>
      </c>
      <c r="T408" s="53" t="s">
        <v>163</v>
      </c>
      <c r="U408" s="51"/>
      <c r="V408" s="51"/>
    </row>
    <row r="409" spans="1:22" x14ac:dyDescent="0.2">
      <c r="A409" s="79">
        <f t="shared" si="63"/>
        <v>24</v>
      </c>
      <c r="B409" s="47">
        <f t="shared" si="64"/>
        <v>2019</v>
      </c>
      <c r="C409" s="47">
        <f t="shared" si="65"/>
        <v>6</v>
      </c>
      <c r="D409" s="47" t="str">
        <f t="shared" si="66"/>
        <v>Jun</v>
      </c>
      <c r="E409" s="47">
        <f t="shared" si="67"/>
        <v>13</v>
      </c>
      <c r="F409" s="90">
        <v>43629</v>
      </c>
      <c r="G409" s="75">
        <v>0.40972222222222227</v>
      </c>
      <c r="H409" s="49" t="s">
        <v>38</v>
      </c>
      <c r="I409" s="56" t="str">
        <f t="shared" si="68"/>
        <v>Q07, Central/South Arm confluence</v>
      </c>
      <c r="J409" s="56" t="str">
        <f t="shared" si="71"/>
        <v>San Juan Estuary</v>
      </c>
      <c r="K409" s="49">
        <v>1</v>
      </c>
      <c r="L409" s="51" t="s">
        <v>177</v>
      </c>
      <c r="M409" s="53" t="s">
        <v>138</v>
      </c>
      <c r="N409" s="51" t="s">
        <v>153</v>
      </c>
      <c r="O409" s="47">
        <f t="shared" si="72"/>
        <v>14</v>
      </c>
      <c r="P409" s="47">
        <f t="shared" si="69"/>
        <v>1</v>
      </c>
      <c r="Q409" s="47">
        <f t="shared" si="70"/>
        <v>5</v>
      </c>
      <c r="R409" s="54">
        <v>15</v>
      </c>
      <c r="S409" s="50" t="s">
        <v>168</v>
      </c>
      <c r="T409" s="53" t="s">
        <v>163</v>
      </c>
      <c r="U409" s="51"/>
      <c r="V409" s="51"/>
    </row>
    <row r="410" spans="1:22" x14ac:dyDescent="0.2">
      <c r="A410" s="79">
        <f t="shared" si="63"/>
        <v>24</v>
      </c>
      <c r="B410" s="47">
        <f t="shared" si="64"/>
        <v>2019</v>
      </c>
      <c r="C410" s="47">
        <f t="shared" si="65"/>
        <v>6</v>
      </c>
      <c r="D410" s="47" t="str">
        <f t="shared" si="66"/>
        <v>Jun</v>
      </c>
      <c r="E410" s="47">
        <f t="shared" si="67"/>
        <v>13</v>
      </c>
      <c r="F410" s="90">
        <v>43629</v>
      </c>
      <c r="G410" s="75">
        <v>0.48472222222222222</v>
      </c>
      <c r="H410" s="49" t="s">
        <v>46</v>
      </c>
      <c r="I410" s="56" t="str">
        <f t="shared" si="68"/>
        <v>Q4, u/s of Tanis's template site</v>
      </c>
      <c r="J410" s="56" t="str">
        <f t="shared" si="71"/>
        <v>San Juan Estuary</v>
      </c>
      <c r="K410" s="49">
        <v>1</v>
      </c>
      <c r="L410" s="51" t="s">
        <v>152</v>
      </c>
      <c r="M410" s="53" t="s">
        <v>138</v>
      </c>
      <c r="N410" s="51" t="s">
        <v>148</v>
      </c>
      <c r="O410" s="47">
        <f t="shared" si="72"/>
        <v>5</v>
      </c>
      <c r="P410" s="47">
        <f t="shared" si="69"/>
        <v>1</v>
      </c>
      <c r="Q410" s="47">
        <f t="shared" si="70"/>
        <v>3</v>
      </c>
      <c r="R410" s="54">
        <v>1</v>
      </c>
      <c r="S410" s="50" t="s">
        <v>168</v>
      </c>
      <c r="T410" s="53" t="s">
        <v>163</v>
      </c>
      <c r="U410" s="51"/>
      <c r="V410" s="51"/>
    </row>
    <row r="411" spans="1:22" x14ac:dyDescent="0.2">
      <c r="A411" s="79">
        <f t="shared" si="63"/>
        <v>24</v>
      </c>
      <c r="B411" s="47">
        <f t="shared" si="64"/>
        <v>2019</v>
      </c>
      <c r="C411" s="47">
        <f t="shared" si="65"/>
        <v>6</v>
      </c>
      <c r="D411" s="47" t="str">
        <f t="shared" si="66"/>
        <v>Jun</v>
      </c>
      <c r="E411" s="47">
        <f t="shared" si="67"/>
        <v>13</v>
      </c>
      <c r="F411" s="90">
        <v>43629</v>
      </c>
      <c r="G411" s="75">
        <v>0.48472222222222222</v>
      </c>
      <c r="H411" s="49" t="s">
        <v>46</v>
      </c>
      <c r="I411" s="56" t="str">
        <f t="shared" si="68"/>
        <v>Q4, u/s of Tanis's template site</v>
      </c>
      <c r="J411" s="56" t="str">
        <f t="shared" si="71"/>
        <v>San Juan Estuary</v>
      </c>
      <c r="K411" s="49">
        <v>1</v>
      </c>
      <c r="L411" s="51" t="s">
        <v>146</v>
      </c>
      <c r="M411" s="53" t="s">
        <v>138</v>
      </c>
      <c r="N411" s="51" t="s">
        <v>144</v>
      </c>
      <c r="O411" s="47">
        <f t="shared" si="72"/>
        <v>3</v>
      </c>
      <c r="P411" s="47">
        <f t="shared" si="69"/>
        <v>1</v>
      </c>
      <c r="Q411" s="47">
        <f t="shared" si="70"/>
        <v>2</v>
      </c>
      <c r="R411" s="54">
        <v>36</v>
      </c>
      <c r="S411" s="50" t="s">
        <v>168</v>
      </c>
      <c r="T411" s="53" t="s">
        <v>163</v>
      </c>
      <c r="U411" s="51"/>
      <c r="V411" s="51"/>
    </row>
    <row r="412" spans="1:22" x14ac:dyDescent="0.2">
      <c r="A412" s="79">
        <f t="shared" si="63"/>
        <v>24</v>
      </c>
      <c r="B412" s="47">
        <f t="shared" si="64"/>
        <v>2019</v>
      </c>
      <c r="C412" s="47">
        <f t="shared" si="65"/>
        <v>6</v>
      </c>
      <c r="D412" s="47" t="str">
        <f t="shared" si="66"/>
        <v>Jun</v>
      </c>
      <c r="E412" s="47">
        <f t="shared" si="67"/>
        <v>13</v>
      </c>
      <c r="F412" s="90">
        <v>43629</v>
      </c>
      <c r="G412" s="75">
        <v>0.48472222222222222</v>
      </c>
      <c r="H412" s="49" t="s">
        <v>46</v>
      </c>
      <c r="I412" s="56" t="str">
        <f t="shared" si="68"/>
        <v>Q4, u/s of Tanis's template site</v>
      </c>
      <c r="J412" s="56" t="str">
        <f t="shared" si="71"/>
        <v>San Juan Estuary</v>
      </c>
      <c r="K412" s="49">
        <v>1</v>
      </c>
      <c r="L412" s="51" t="s">
        <v>157</v>
      </c>
      <c r="M412" s="53" t="s">
        <v>138</v>
      </c>
      <c r="N412" s="51" t="s">
        <v>153</v>
      </c>
      <c r="O412" s="47">
        <f t="shared" si="72"/>
        <v>8</v>
      </c>
      <c r="P412" s="47">
        <f t="shared" si="69"/>
        <v>1</v>
      </c>
      <c r="Q412" s="47">
        <f t="shared" si="70"/>
        <v>5</v>
      </c>
      <c r="R412" s="54">
        <v>2</v>
      </c>
      <c r="S412" s="50" t="s">
        <v>168</v>
      </c>
      <c r="T412" s="53" t="s">
        <v>163</v>
      </c>
      <c r="U412" s="51"/>
      <c r="V412" s="51"/>
    </row>
    <row r="413" spans="1:22" x14ac:dyDescent="0.2">
      <c r="A413" s="79">
        <f t="shared" si="63"/>
        <v>24</v>
      </c>
      <c r="B413" s="47">
        <f t="shared" si="64"/>
        <v>2019</v>
      </c>
      <c r="C413" s="47">
        <f t="shared" si="65"/>
        <v>6</v>
      </c>
      <c r="D413" s="47" t="str">
        <f t="shared" si="66"/>
        <v>Jun</v>
      </c>
      <c r="E413" s="47">
        <f t="shared" si="67"/>
        <v>13</v>
      </c>
      <c r="F413" s="90">
        <v>43629</v>
      </c>
      <c r="G413" s="75">
        <v>0.54513888888888895</v>
      </c>
      <c r="H413" s="49" t="s">
        <v>40</v>
      </c>
      <c r="I413" s="56" t="str">
        <f t="shared" si="68"/>
        <v>Central Arm SJ at Island Rd Bridge</v>
      </c>
      <c r="J413" s="56" t="str">
        <f t="shared" si="71"/>
        <v>San Juan Estuary</v>
      </c>
      <c r="K413" s="49">
        <v>1</v>
      </c>
      <c r="L413" s="51" t="s">
        <v>146</v>
      </c>
      <c r="M413" s="53" t="s">
        <v>138</v>
      </c>
      <c r="N413" s="51" t="s">
        <v>144</v>
      </c>
      <c r="O413" s="47">
        <f t="shared" si="72"/>
        <v>3</v>
      </c>
      <c r="P413" s="47">
        <f t="shared" si="69"/>
        <v>1</v>
      </c>
      <c r="Q413" s="47">
        <f t="shared" si="70"/>
        <v>2</v>
      </c>
      <c r="R413" s="54">
        <v>1</v>
      </c>
      <c r="S413" s="50" t="s">
        <v>168</v>
      </c>
      <c r="T413" s="53" t="s">
        <v>163</v>
      </c>
      <c r="U413" s="51"/>
      <c r="V413" s="51"/>
    </row>
    <row r="414" spans="1:22" x14ac:dyDescent="0.2">
      <c r="A414" s="79">
        <f t="shared" si="63"/>
        <v>24</v>
      </c>
      <c r="B414" s="47">
        <f t="shared" si="64"/>
        <v>2019</v>
      </c>
      <c r="C414" s="47">
        <f t="shared" si="65"/>
        <v>6</v>
      </c>
      <c r="D414" s="47" t="str">
        <f t="shared" si="66"/>
        <v>Jun</v>
      </c>
      <c r="E414" s="47">
        <f t="shared" si="67"/>
        <v>13</v>
      </c>
      <c r="F414" s="90">
        <v>43629</v>
      </c>
      <c r="G414" s="75">
        <v>0.54513888888888895</v>
      </c>
      <c r="H414" s="49" t="s">
        <v>40</v>
      </c>
      <c r="I414" s="56" t="str">
        <f t="shared" si="68"/>
        <v>Central Arm SJ at Island Rd Bridge</v>
      </c>
      <c r="J414" s="56" t="str">
        <f t="shared" si="71"/>
        <v>San Juan Estuary</v>
      </c>
      <c r="K414" s="49">
        <v>1</v>
      </c>
      <c r="L414" s="51" t="s">
        <v>157</v>
      </c>
      <c r="M414" s="53" t="s">
        <v>138</v>
      </c>
      <c r="N414" s="51" t="s">
        <v>153</v>
      </c>
      <c r="O414" s="47">
        <f t="shared" si="72"/>
        <v>8</v>
      </c>
      <c r="P414" s="47">
        <f t="shared" si="69"/>
        <v>1</v>
      </c>
      <c r="Q414" s="47">
        <f t="shared" si="70"/>
        <v>5</v>
      </c>
      <c r="R414" s="54">
        <v>30</v>
      </c>
      <c r="S414" s="50" t="s">
        <v>168</v>
      </c>
      <c r="T414" s="53" t="s">
        <v>163</v>
      </c>
      <c r="U414" s="51"/>
      <c r="V414" s="51"/>
    </row>
    <row r="415" spans="1:22" x14ac:dyDescent="0.2">
      <c r="A415" s="79">
        <f t="shared" si="63"/>
        <v>24</v>
      </c>
      <c r="B415" s="47">
        <f t="shared" si="64"/>
        <v>2019</v>
      </c>
      <c r="C415" s="47">
        <f t="shared" si="65"/>
        <v>6</v>
      </c>
      <c r="D415" s="47" t="str">
        <f t="shared" si="66"/>
        <v>Jun</v>
      </c>
      <c r="E415" s="47">
        <f t="shared" si="67"/>
        <v>13</v>
      </c>
      <c r="F415" s="90">
        <v>43629</v>
      </c>
      <c r="G415" s="75">
        <v>0.54513888888888895</v>
      </c>
      <c r="H415" s="49" t="s">
        <v>40</v>
      </c>
      <c r="I415" s="56" t="str">
        <f t="shared" si="68"/>
        <v>Central Arm SJ at Island Rd Bridge</v>
      </c>
      <c r="J415" s="56" t="str">
        <f t="shared" si="71"/>
        <v>San Juan Estuary</v>
      </c>
      <c r="K415" s="49">
        <v>1</v>
      </c>
      <c r="L415" s="51" t="s">
        <v>181</v>
      </c>
      <c r="M415" s="53" t="s">
        <v>138</v>
      </c>
      <c r="N415" s="51" t="s">
        <v>150</v>
      </c>
      <c r="O415" s="47">
        <f t="shared" si="72"/>
        <v>15</v>
      </c>
      <c r="P415" s="47">
        <f t="shared" si="69"/>
        <v>1</v>
      </c>
      <c r="Q415" s="47">
        <f t="shared" si="70"/>
        <v>4</v>
      </c>
      <c r="R415" s="54">
        <v>1</v>
      </c>
      <c r="S415" s="50" t="s">
        <v>168</v>
      </c>
      <c r="T415" s="53" t="s">
        <v>163</v>
      </c>
      <c r="U415" s="51"/>
      <c r="V415" s="51"/>
    </row>
    <row r="416" spans="1:22" x14ac:dyDescent="0.2">
      <c r="A416" s="79">
        <f t="shared" si="63"/>
        <v>24</v>
      </c>
      <c r="B416" s="47">
        <f t="shared" si="64"/>
        <v>2019</v>
      </c>
      <c r="C416" s="47">
        <f t="shared" si="65"/>
        <v>6</v>
      </c>
      <c r="D416" s="47" t="str">
        <f t="shared" si="66"/>
        <v>Jun</v>
      </c>
      <c r="E416" s="47">
        <f t="shared" si="67"/>
        <v>13</v>
      </c>
      <c r="F416" s="90">
        <v>43629</v>
      </c>
      <c r="G416" s="75">
        <v>0.54513888888888895</v>
      </c>
      <c r="H416" s="49" t="s">
        <v>40</v>
      </c>
      <c r="I416" s="56" t="str">
        <f t="shared" si="68"/>
        <v>Central Arm SJ at Island Rd Bridge</v>
      </c>
      <c r="J416" s="56" t="str">
        <f t="shared" si="71"/>
        <v>San Juan Estuary</v>
      </c>
      <c r="K416" s="49">
        <v>1</v>
      </c>
      <c r="L416" s="51" t="s">
        <v>166</v>
      </c>
      <c r="M416" s="53" t="s">
        <v>138</v>
      </c>
      <c r="N416" s="51" t="s">
        <v>150</v>
      </c>
      <c r="O416" s="47">
        <f t="shared" si="72"/>
        <v>11</v>
      </c>
      <c r="P416" s="47">
        <f t="shared" si="69"/>
        <v>1</v>
      </c>
      <c r="Q416" s="47">
        <f t="shared" si="70"/>
        <v>4</v>
      </c>
      <c r="R416" s="54">
        <v>4</v>
      </c>
      <c r="S416" s="50" t="s">
        <v>168</v>
      </c>
      <c r="T416" s="53" t="s">
        <v>163</v>
      </c>
      <c r="U416" s="51"/>
      <c r="V416" s="51"/>
    </row>
    <row r="417" spans="1:22" x14ac:dyDescent="0.2">
      <c r="A417" s="79">
        <f t="shared" si="63"/>
        <v>24</v>
      </c>
      <c r="B417" s="47">
        <f t="shared" si="64"/>
        <v>2019</v>
      </c>
      <c r="C417" s="47">
        <f t="shared" si="65"/>
        <v>6</v>
      </c>
      <c r="D417" s="47" t="str">
        <f t="shared" si="66"/>
        <v>Jun</v>
      </c>
      <c r="E417" s="47">
        <f t="shared" si="67"/>
        <v>13</v>
      </c>
      <c r="F417" s="90">
        <v>43629</v>
      </c>
      <c r="G417" s="75">
        <v>0.46319444444444446</v>
      </c>
      <c r="H417" s="49" t="s">
        <v>34</v>
      </c>
      <c r="I417" s="56" t="str">
        <f t="shared" si="68"/>
        <v>South Arm SJ (Old Mill)</v>
      </c>
      <c r="J417" s="56" t="str">
        <f t="shared" si="71"/>
        <v>San Juan Estuary</v>
      </c>
      <c r="K417" s="49">
        <v>1</v>
      </c>
      <c r="L417" s="51" t="s">
        <v>146</v>
      </c>
      <c r="M417" s="53" t="s">
        <v>138</v>
      </c>
      <c r="N417" s="51" t="s">
        <v>148</v>
      </c>
      <c r="O417" s="47">
        <f t="shared" si="72"/>
        <v>3</v>
      </c>
      <c r="P417" s="47">
        <f t="shared" si="69"/>
        <v>1</v>
      </c>
      <c r="Q417" s="47">
        <f t="shared" si="70"/>
        <v>3</v>
      </c>
      <c r="R417" s="54">
        <v>1</v>
      </c>
      <c r="S417" s="50" t="s">
        <v>168</v>
      </c>
      <c r="T417" s="53" t="s">
        <v>163</v>
      </c>
      <c r="U417" s="51"/>
      <c r="V417" s="51"/>
    </row>
    <row r="418" spans="1:22" x14ac:dyDescent="0.2">
      <c r="A418" s="79">
        <f t="shared" si="63"/>
        <v>24</v>
      </c>
      <c r="B418" s="47">
        <f t="shared" si="64"/>
        <v>2019</v>
      </c>
      <c r="C418" s="47">
        <f t="shared" si="65"/>
        <v>6</v>
      </c>
      <c r="D418" s="47" t="str">
        <f t="shared" si="66"/>
        <v>Jun</v>
      </c>
      <c r="E418" s="47">
        <f t="shared" si="67"/>
        <v>13</v>
      </c>
      <c r="F418" s="90">
        <v>43629</v>
      </c>
      <c r="G418" s="75">
        <v>0.46319444444444446</v>
      </c>
      <c r="H418" s="49" t="s">
        <v>34</v>
      </c>
      <c r="I418" s="56" t="str">
        <f t="shared" si="68"/>
        <v>South Arm SJ (Old Mill)</v>
      </c>
      <c r="J418" s="56" t="str">
        <f t="shared" si="71"/>
        <v>San Juan Estuary</v>
      </c>
      <c r="K418" s="49">
        <v>1</v>
      </c>
      <c r="L418" s="51" t="s">
        <v>146</v>
      </c>
      <c r="M418" s="53" t="s">
        <v>138</v>
      </c>
      <c r="N418" s="51" t="s">
        <v>144</v>
      </c>
      <c r="O418" s="47">
        <f t="shared" si="72"/>
        <v>3</v>
      </c>
      <c r="P418" s="47">
        <f t="shared" si="69"/>
        <v>1</v>
      </c>
      <c r="Q418" s="47">
        <f t="shared" si="70"/>
        <v>2</v>
      </c>
      <c r="R418" s="54">
        <v>3</v>
      </c>
      <c r="S418" s="50" t="s">
        <v>168</v>
      </c>
      <c r="T418" s="53" t="s">
        <v>163</v>
      </c>
      <c r="U418" s="51"/>
      <c r="V418" s="51"/>
    </row>
    <row r="419" spans="1:22" x14ac:dyDescent="0.2">
      <c r="A419" s="79">
        <f t="shared" si="63"/>
        <v>24</v>
      </c>
      <c r="B419" s="47">
        <f t="shared" si="64"/>
        <v>2019</v>
      </c>
      <c r="C419" s="47">
        <f t="shared" si="65"/>
        <v>6</v>
      </c>
      <c r="D419" s="47" t="str">
        <f t="shared" si="66"/>
        <v>Jun</v>
      </c>
      <c r="E419" s="47">
        <f t="shared" si="67"/>
        <v>13</v>
      </c>
      <c r="F419" s="90">
        <v>43629</v>
      </c>
      <c r="G419" s="75">
        <v>0.46319444444444446</v>
      </c>
      <c r="H419" s="49" t="s">
        <v>34</v>
      </c>
      <c r="I419" s="56" t="str">
        <f t="shared" si="68"/>
        <v>South Arm SJ (Old Mill)</v>
      </c>
      <c r="J419" s="56" t="str">
        <f t="shared" si="71"/>
        <v>San Juan Estuary</v>
      </c>
      <c r="K419" s="49">
        <v>1</v>
      </c>
      <c r="L419" s="51" t="s">
        <v>158</v>
      </c>
      <c r="M419" s="53" t="s">
        <v>138</v>
      </c>
      <c r="N419" s="51" t="s">
        <v>153</v>
      </c>
      <c r="O419" s="47">
        <f t="shared" si="72"/>
        <v>9</v>
      </c>
      <c r="P419" s="47">
        <f t="shared" si="69"/>
        <v>1</v>
      </c>
      <c r="Q419" s="47">
        <f t="shared" si="70"/>
        <v>5</v>
      </c>
      <c r="R419" s="54">
        <v>36</v>
      </c>
      <c r="S419" s="50" t="s">
        <v>168</v>
      </c>
      <c r="T419" s="53" t="s">
        <v>163</v>
      </c>
      <c r="U419" s="51"/>
      <c r="V419" s="51"/>
    </row>
    <row r="420" spans="1:22" x14ac:dyDescent="0.2">
      <c r="A420" s="79">
        <f t="shared" si="63"/>
        <v>24</v>
      </c>
      <c r="B420" s="47">
        <f t="shared" si="64"/>
        <v>2019</v>
      </c>
      <c r="C420" s="47">
        <f t="shared" si="65"/>
        <v>6</v>
      </c>
      <c r="D420" s="47" t="str">
        <f t="shared" si="66"/>
        <v>Jun</v>
      </c>
      <c r="E420" s="47">
        <f t="shared" si="67"/>
        <v>13</v>
      </c>
      <c r="F420" s="90">
        <v>43629</v>
      </c>
      <c r="G420" s="75">
        <v>0.46319444444444446</v>
      </c>
      <c r="H420" s="49" t="s">
        <v>34</v>
      </c>
      <c r="I420" s="56" t="str">
        <f t="shared" si="68"/>
        <v>South Arm SJ (Old Mill)</v>
      </c>
      <c r="J420" s="56" t="str">
        <f t="shared" si="71"/>
        <v>San Juan Estuary</v>
      </c>
      <c r="K420" s="49">
        <v>1</v>
      </c>
      <c r="L420" s="51" t="s">
        <v>185</v>
      </c>
      <c r="M420" s="53" t="s">
        <v>138</v>
      </c>
      <c r="N420" s="51" t="s">
        <v>150</v>
      </c>
      <c r="O420" s="47">
        <f t="shared" si="72"/>
        <v>18</v>
      </c>
      <c r="P420" s="47">
        <f t="shared" si="69"/>
        <v>1</v>
      </c>
      <c r="Q420" s="47">
        <f t="shared" si="70"/>
        <v>4</v>
      </c>
      <c r="R420" s="54">
        <v>4</v>
      </c>
      <c r="S420" s="50" t="s">
        <v>168</v>
      </c>
      <c r="T420" s="53" t="s">
        <v>163</v>
      </c>
      <c r="U420" s="51"/>
      <c r="V420" s="51"/>
    </row>
    <row r="421" spans="1:22" x14ac:dyDescent="0.2">
      <c r="A421" s="79">
        <f t="shared" si="63"/>
        <v>24</v>
      </c>
      <c r="B421" s="47">
        <f t="shared" si="64"/>
        <v>2019</v>
      </c>
      <c r="C421" s="47">
        <f t="shared" si="65"/>
        <v>6</v>
      </c>
      <c r="D421" s="47" t="str">
        <f t="shared" si="66"/>
        <v>Jun</v>
      </c>
      <c r="E421" s="47">
        <f t="shared" si="67"/>
        <v>13</v>
      </c>
      <c r="F421" s="90">
        <v>43629</v>
      </c>
      <c r="G421" s="75">
        <v>0.46319444444444446</v>
      </c>
      <c r="H421" s="49" t="s">
        <v>34</v>
      </c>
      <c r="I421" s="56" t="str">
        <f t="shared" si="68"/>
        <v>South Arm SJ (Old Mill)</v>
      </c>
      <c r="J421" s="56" t="str">
        <f t="shared" si="71"/>
        <v>San Juan Estuary</v>
      </c>
      <c r="K421" s="49">
        <v>1</v>
      </c>
      <c r="L421" s="51" t="s">
        <v>181</v>
      </c>
      <c r="M421" s="53" t="s">
        <v>138</v>
      </c>
      <c r="N421" s="51" t="s">
        <v>150</v>
      </c>
      <c r="O421" s="47">
        <f t="shared" si="72"/>
        <v>15</v>
      </c>
      <c r="P421" s="47">
        <f t="shared" si="69"/>
        <v>1</v>
      </c>
      <c r="Q421" s="47">
        <f t="shared" si="70"/>
        <v>4</v>
      </c>
      <c r="R421" s="54">
        <v>7</v>
      </c>
      <c r="S421" s="50" t="s">
        <v>168</v>
      </c>
      <c r="T421" s="53" t="s">
        <v>163</v>
      </c>
      <c r="U421" s="51"/>
      <c r="V421" s="51"/>
    </row>
    <row r="422" spans="1:22" x14ac:dyDescent="0.2">
      <c r="A422" s="79">
        <f t="shared" si="63"/>
        <v>24</v>
      </c>
      <c r="B422" s="47">
        <f t="shared" si="64"/>
        <v>2019</v>
      </c>
      <c r="C422" s="47">
        <f t="shared" si="65"/>
        <v>6</v>
      </c>
      <c r="D422" s="47" t="str">
        <f t="shared" si="66"/>
        <v>Jun</v>
      </c>
      <c r="E422" s="47">
        <f t="shared" si="67"/>
        <v>13</v>
      </c>
      <c r="F422" s="90">
        <v>43629</v>
      </c>
      <c r="G422" s="75">
        <v>0.46319444444444446</v>
      </c>
      <c r="H422" s="49" t="s">
        <v>34</v>
      </c>
      <c r="I422" s="56" t="str">
        <f t="shared" si="68"/>
        <v>South Arm SJ (Old Mill)</v>
      </c>
      <c r="J422" s="56" t="str">
        <f t="shared" si="71"/>
        <v>San Juan Estuary</v>
      </c>
      <c r="K422" s="49">
        <v>1</v>
      </c>
      <c r="L422" s="51" t="s">
        <v>173</v>
      </c>
      <c r="M422" s="53" t="s">
        <v>138</v>
      </c>
      <c r="N422" s="51" t="s">
        <v>150</v>
      </c>
      <c r="O422" s="47">
        <f t="shared" si="72"/>
        <v>13</v>
      </c>
      <c r="P422" s="47">
        <f t="shared" si="69"/>
        <v>1</v>
      </c>
      <c r="Q422" s="47">
        <f t="shared" si="70"/>
        <v>4</v>
      </c>
      <c r="R422" s="54">
        <v>16</v>
      </c>
      <c r="S422" s="50" t="s">
        <v>168</v>
      </c>
      <c r="T422" s="53" t="s">
        <v>163</v>
      </c>
      <c r="U422" s="51"/>
      <c r="V422" s="51"/>
    </row>
    <row r="423" spans="1:22" x14ac:dyDescent="0.2">
      <c r="A423" s="79">
        <f t="shared" si="63"/>
        <v>24</v>
      </c>
      <c r="B423" s="47">
        <f t="shared" si="64"/>
        <v>2019</v>
      </c>
      <c r="C423" s="47">
        <f t="shared" si="65"/>
        <v>6</v>
      </c>
      <c r="D423" s="47" t="str">
        <f t="shared" si="66"/>
        <v>Jun</v>
      </c>
      <c r="E423" s="47">
        <f t="shared" si="67"/>
        <v>13</v>
      </c>
      <c r="F423" s="90">
        <v>43629</v>
      </c>
      <c r="G423" s="75">
        <v>0.46319444444444446</v>
      </c>
      <c r="H423" s="49" t="s">
        <v>34</v>
      </c>
      <c r="I423" s="56" t="str">
        <f t="shared" si="68"/>
        <v>South Arm SJ (Old Mill)</v>
      </c>
      <c r="J423" s="56" t="str">
        <f t="shared" si="71"/>
        <v>San Juan Estuary</v>
      </c>
      <c r="K423" s="49">
        <v>1</v>
      </c>
      <c r="L423" s="51" t="s">
        <v>191</v>
      </c>
      <c r="M423" s="53" t="s">
        <v>138</v>
      </c>
      <c r="N423" s="51" t="s">
        <v>153</v>
      </c>
      <c r="O423" s="47">
        <f t="shared" si="72"/>
        <v>20</v>
      </c>
      <c r="P423" s="47">
        <f t="shared" si="69"/>
        <v>1</v>
      </c>
      <c r="Q423" s="47">
        <f t="shared" si="70"/>
        <v>5</v>
      </c>
      <c r="R423" s="54">
        <v>1</v>
      </c>
      <c r="S423" s="50" t="s">
        <v>168</v>
      </c>
      <c r="T423" s="53" t="s">
        <v>163</v>
      </c>
      <c r="U423" s="51"/>
      <c r="V423" s="51"/>
    </row>
    <row r="424" spans="1:22" x14ac:dyDescent="0.2">
      <c r="A424" s="114">
        <f t="shared" si="63"/>
        <v>24</v>
      </c>
      <c r="B424" s="115">
        <f t="shared" si="64"/>
        <v>2019</v>
      </c>
      <c r="C424" s="115">
        <f t="shared" si="65"/>
        <v>6</v>
      </c>
      <c r="D424" s="47" t="str">
        <f t="shared" si="66"/>
        <v>Jun</v>
      </c>
      <c r="E424" s="115">
        <f t="shared" si="67"/>
        <v>13</v>
      </c>
      <c r="F424" s="109">
        <v>43629</v>
      </c>
      <c r="G424" s="110">
        <v>0.58333333333333337</v>
      </c>
      <c r="H424" s="111" t="s">
        <v>58</v>
      </c>
      <c r="I424" s="116" t="str">
        <f t="shared" si="68"/>
        <v>Mouth of Site 7 inlet, north side</v>
      </c>
      <c r="J424" s="116" t="str">
        <f t="shared" si="71"/>
        <v>Gordon Estuary</v>
      </c>
      <c r="K424" s="111">
        <v>1</v>
      </c>
      <c r="L424" s="112" t="s">
        <v>146</v>
      </c>
      <c r="M424" s="108" t="s">
        <v>138</v>
      </c>
      <c r="N424" s="112" t="s">
        <v>144</v>
      </c>
      <c r="O424" s="106">
        <f t="shared" si="72"/>
        <v>3</v>
      </c>
      <c r="P424" s="106">
        <f t="shared" si="69"/>
        <v>1</v>
      </c>
      <c r="Q424" s="106">
        <f t="shared" si="70"/>
        <v>2</v>
      </c>
      <c r="R424" s="113">
        <v>2</v>
      </c>
      <c r="S424" s="107" t="s">
        <v>171</v>
      </c>
      <c r="T424" s="53" t="s">
        <v>163</v>
      </c>
      <c r="U424" s="51"/>
      <c r="V424" s="52" t="s">
        <v>286</v>
      </c>
    </row>
    <row r="425" spans="1:22" x14ac:dyDescent="0.2">
      <c r="A425" s="114">
        <f t="shared" si="63"/>
        <v>24</v>
      </c>
      <c r="B425" s="115">
        <f t="shared" si="64"/>
        <v>2019</v>
      </c>
      <c r="C425" s="115">
        <f t="shared" si="65"/>
        <v>6</v>
      </c>
      <c r="D425" s="47" t="str">
        <f t="shared" si="66"/>
        <v>Jun</v>
      </c>
      <c r="E425" s="115">
        <f t="shared" si="67"/>
        <v>13</v>
      </c>
      <c r="F425" s="109">
        <v>43629</v>
      </c>
      <c r="G425" s="110">
        <v>0.60416666666666663</v>
      </c>
      <c r="H425" s="111" t="s">
        <v>186</v>
      </c>
      <c r="I425" s="116" t="str">
        <f t="shared" si="68"/>
        <v>Browns Slough Site 7 inlet left tidal channel</v>
      </c>
      <c r="J425" s="116" t="str">
        <f t="shared" si="71"/>
        <v>Gordon Estuary</v>
      </c>
      <c r="K425" s="111">
        <v>1</v>
      </c>
      <c r="L425" s="112" t="s">
        <v>146</v>
      </c>
      <c r="M425" s="108" t="s">
        <v>138</v>
      </c>
      <c r="N425" s="112" t="s">
        <v>144</v>
      </c>
      <c r="O425" s="106">
        <f t="shared" si="72"/>
        <v>3</v>
      </c>
      <c r="P425" s="106">
        <f t="shared" si="69"/>
        <v>1</v>
      </c>
      <c r="Q425" s="106">
        <f t="shared" si="70"/>
        <v>2</v>
      </c>
      <c r="R425" s="113">
        <v>1</v>
      </c>
      <c r="S425" s="107" t="s">
        <v>171</v>
      </c>
      <c r="T425" s="53" t="s">
        <v>163</v>
      </c>
      <c r="U425" s="51"/>
      <c r="V425" s="52" t="s">
        <v>287</v>
      </c>
    </row>
    <row r="426" spans="1:22" x14ac:dyDescent="0.2">
      <c r="A426" s="114">
        <f t="shared" si="63"/>
        <v>24</v>
      </c>
      <c r="B426" s="115">
        <f t="shared" si="64"/>
        <v>2019</v>
      </c>
      <c r="C426" s="115">
        <f t="shared" si="65"/>
        <v>6</v>
      </c>
      <c r="D426" s="47" t="str">
        <f t="shared" si="66"/>
        <v>Jun</v>
      </c>
      <c r="E426" s="115">
        <f t="shared" si="67"/>
        <v>13</v>
      </c>
      <c r="F426" s="109">
        <v>43629</v>
      </c>
      <c r="G426" s="110">
        <v>0.62847222222222221</v>
      </c>
      <c r="H426" s="111" t="s">
        <v>200</v>
      </c>
      <c r="I426" s="116" t="str">
        <f t="shared" si="68"/>
        <v>Site 1 salt marsh</v>
      </c>
      <c r="J426" s="116" t="str">
        <f t="shared" si="71"/>
        <v>Gordon Estuary</v>
      </c>
      <c r="K426" s="111">
        <v>1</v>
      </c>
      <c r="L426" s="112" t="s">
        <v>146</v>
      </c>
      <c r="M426" s="108" t="s">
        <v>138</v>
      </c>
      <c r="N426" s="112" t="s">
        <v>144</v>
      </c>
      <c r="O426" s="106">
        <f t="shared" si="72"/>
        <v>3</v>
      </c>
      <c r="P426" s="106">
        <f t="shared" si="69"/>
        <v>1</v>
      </c>
      <c r="Q426" s="106">
        <f t="shared" si="70"/>
        <v>2</v>
      </c>
      <c r="R426" s="113">
        <v>9</v>
      </c>
      <c r="S426" s="107" t="s">
        <v>171</v>
      </c>
      <c r="T426" s="53" t="s">
        <v>163</v>
      </c>
      <c r="U426" s="51"/>
      <c r="V426" s="51"/>
    </row>
    <row r="427" spans="1:22" x14ac:dyDescent="0.2">
      <c r="A427" s="114">
        <f t="shared" si="63"/>
        <v>25</v>
      </c>
      <c r="B427" s="176">
        <f t="shared" si="64"/>
        <v>2019</v>
      </c>
      <c r="C427" s="176">
        <f t="shared" si="65"/>
        <v>6</v>
      </c>
      <c r="D427" s="47" t="str">
        <f t="shared" si="66"/>
        <v>Jun</v>
      </c>
      <c r="E427" s="176">
        <f t="shared" si="67"/>
        <v>19</v>
      </c>
      <c r="F427" s="90">
        <v>43635</v>
      </c>
      <c r="G427" s="75">
        <v>0.2722222222222222</v>
      </c>
      <c r="H427" s="111" t="s">
        <v>8</v>
      </c>
      <c r="I427" s="116" t="str">
        <f t="shared" ref="I427:I434" si="73">VLOOKUP(H427,SiteCodes,2,FALSE)</f>
        <v>Smokies</v>
      </c>
      <c r="J427" s="116" t="str">
        <f t="shared" ref="J427:J434" si="74">VLOOKUP(H427,SiteCodes,3,FALSE)</f>
        <v>Gordon Estuary</v>
      </c>
      <c r="K427" s="111">
        <v>1</v>
      </c>
      <c r="L427" s="112" t="s">
        <v>152</v>
      </c>
      <c r="M427" s="108" t="s">
        <v>138</v>
      </c>
      <c r="N427" s="112" t="s">
        <v>148</v>
      </c>
      <c r="O427" s="177">
        <f t="shared" ref="O427:O434" si="75">VLOOKUP(L427,SpeciesCodes,2,FALSE)</f>
        <v>5</v>
      </c>
      <c r="P427" s="177">
        <f t="shared" ref="P427:P434" si="76">VLOOKUP(M427,OrigCodes,2,FALSE)</f>
        <v>1</v>
      </c>
      <c r="Q427" s="177">
        <f t="shared" ref="Q427:Q434" si="77">VLOOKUP(N427,StgCodes,2,FALSE)</f>
        <v>3</v>
      </c>
      <c r="R427" s="113">
        <v>2</v>
      </c>
      <c r="S427" s="50" t="s">
        <v>168</v>
      </c>
      <c r="T427" s="53" t="s">
        <v>163</v>
      </c>
      <c r="U427" s="51"/>
      <c r="V427" s="51"/>
    </row>
    <row r="428" spans="1:22" x14ac:dyDescent="0.2">
      <c r="A428" s="114">
        <f t="shared" si="63"/>
        <v>25</v>
      </c>
      <c r="B428" s="176">
        <f t="shared" si="64"/>
        <v>2019</v>
      </c>
      <c r="C428" s="176">
        <f t="shared" si="65"/>
        <v>6</v>
      </c>
      <c r="D428" s="47" t="str">
        <f t="shared" si="66"/>
        <v>Jun</v>
      </c>
      <c r="E428" s="176">
        <f t="shared" si="67"/>
        <v>19</v>
      </c>
      <c r="F428" s="90">
        <v>43635</v>
      </c>
      <c r="G428" s="75">
        <v>0.2722222222222222</v>
      </c>
      <c r="H428" s="111" t="s">
        <v>8</v>
      </c>
      <c r="I428" s="116" t="str">
        <f t="shared" si="73"/>
        <v>Smokies</v>
      </c>
      <c r="J428" s="116" t="str">
        <f t="shared" si="74"/>
        <v>Gordon Estuary</v>
      </c>
      <c r="K428" s="111">
        <v>1</v>
      </c>
      <c r="L428" s="112" t="s">
        <v>152</v>
      </c>
      <c r="M428" s="108" t="s">
        <v>138</v>
      </c>
      <c r="N428" s="112" t="s">
        <v>144</v>
      </c>
      <c r="O428" s="177">
        <f t="shared" si="75"/>
        <v>5</v>
      </c>
      <c r="P428" s="177">
        <f t="shared" si="76"/>
        <v>1</v>
      </c>
      <c r="Q428" s="177">
        <f t="shared" si="77"/>
        <v>2</v>
      </c>
      <c r="R428" s="113">
        <v>1</v>
      </c>
      <c r="S428" s="50" t="s">
        <v>168</v>
      </c>
      <c r="T428" s="53" t="s">
        <v>163</v>
      </c>
      <c r="U428" s="51"/>
      <c r="V428" s="51"/>
    </row>
    <row r="429" spans="1:22" x14ac:dyDescent="0.2">
      <c r="A429" s="114">
        <f t="shared" si="63"/>
        <v>25</v>
      </c>
      <c r="B429" s="176">
        <f t="shared" si="64"/>
        <v>2019</v>
      </c>
      <c r="C429" s="176">
        <f t="shared" si="65"/>
        <v>6</v>
      </c>
      <c r="D429" s="47" t="str">
        <f t="shared" si="66"/>
        <v>Jun</v>
      </c>
      <c r="E429" s="176">
        <f t="shared" si="67"/>
        <v>19</v>
      </c>
      <c r="F429" s="90">
        <v>43635</v>
      </c>
      <c r="G429" s="75">
        <v>0.2722222222222222</v>
      </c>
      <c r="H429" s="111" t="s">
        <v>8</v>
      </c>
      <c r="I429" s="116" t="str">
        <f t="shared" si="73"/>
        <v>Smokies</v>
      </c>
      <c r="J429" s="116" t="str">
        <f t="shared" si="74"/>
        <v>Gordon Estuary</v>
      </c>
      <c r="K429" s="111">
        <v>1</v>
      </c>
      <c r="L429" s="112" t="s">
        <v>146</v>
      </c>
      <c r="M429" s="108" t="s">
        <v>138</v>
      </c>
      <c r="N429" s="112" t="s">
        <v>144</v>
      </c>
      <c r="O429" s="177">
        <f t="shared" si="75"/>
        <v>3</v>
      </c>
      <c r="P429" s="177">
        <f t="shared" si="76"/>
        <v>1</v>
      </c>
      <c r="Q429" s="177">
        <f t="shared" si="77"/>
        <v>2</v>
      </c>
      <c r="R429" s="113">
        <v>4</v>
      </c>
      <c r="S429" s="50" t="s">
        <v>168</v>
      </c>
      <c r="T429" s="53" t="s">
        <v>163</v>
      </c>
      <c r="U429" s="51"/>
      <c r="V429" s="51"/>
    </row>
    <row r="430" spans="1:22" x14ac:dyDescent="0.2">
      <c r="A430" s="114">
        <f t="shared" si="63"/>
        <v>25</v>
      </c>
      <c r="B430" s="176">
        <f t="shared" si="64"/>
        <v>2019</v>
      </c>
      <c r="C430" s="176">
        <f t="shared" si="65"/>
        <v>6</v>
      </c>
      <c r="D430" s="47" t="str">
        <f t="shared" si="66"/>
        <v>Jun</v>
      </c>
      <c r="E430" s="176">
        <f t="shared" si="67"/>
        <v>19</v>
      </c>
      <c r="F430" s="90">
        <v>43635</v>
      </c>
      <c r="G430" s="75">
        <v>0.2722222222222222</v>
      </c>
      <c r="H430" s="111" t="s">
        <v>8</v>
      </c>
      <c r="I430" s="116" t="str">
        <f t="shared" si="73"/>
        <v>Smokies</v>
      </c>
      <c r="J430" s="116" t="str">
        <f t="shared" si="74"/>
        <v>Gordon Estuary</v>
      </c>
      <c r="K430" s="111">
        <v>1</v>
      </c>
      <c r="L430" s="112" t="s">
        <v>157</v>
      </c>
      <c r="M430" s="108" t="s">
        <v>138</v>
      </c>
      <c r="N430" s="112" t="s">
        <v>153</v>
      </c>
      <c r="O430" s="177">
        <f t="shared" si="75"/>
        <v>8</v>
      </c>
      <c r="P430" s="177">
        <f t="shared" si="76"/>
        <v>1</v>
      </c>
      <c r="Q430" s="177">
        <f t="shared" si="77"/>
        <v>5</v>
      </c>
      <c r="R430" s="113">
        <v>4</v>
      </c>
      <c r="S430" s="50" t="s">
        <v>168</v>
      </c>
      <c r="T430" s="53" t="s">
        <v>163</v>
      </c>
      <c r="U430" s="51"/>
      <c r="V430" s="51"/>
    </row>
    <row r="431" spans="1:22" x14ac:dyDescent="0.2">
      <c r="A431" s="114">
        <f t="shared" si="63"/>
        <v>25</v>
      </c>
      <c r="B431" s="176">
        <f t="shared" si="64"/>
        <v>2019</v>
      </c>
      <c r="C431" s="176">
        <f t="shared" si="65"/>
        <v>6</v>
      </c>
      <c r="D431" s="47" t="str">
        <f t="shared" si="66"/>
        <v>Jun</v>
      </c>
      <c r="E431" s="176">
        <f t="shared" si="67"/>
        <v>19</v>
      </c>
      <c r="F431" s="90">
        <v>43635</v>
      </c>
      <c r="G431" s="75">
        <v>0.2722222222222222</v>
      </c>
      <c r="H431" s="111" t="s">
        <v>8</v>
      </c>
      <c r="I431" s="116" t="str">
        <f t="shared" si="73"/>
        <v>Smokies</v>
      </c>
      <c r="J431" s="116" t="str">
        <f t="shared" si="74"/>
        <v>Gordon Estuary</v>
      </c>
      <c r="K431" s="111">
        <v>1</v>
      </c>
      <c r="L431" s="112" t="s">
        <v>158</v>
      </c>
      <c r="M431" s="108" t="s">
        <v>138</v>
      </c>
      <c r="N431" s="112" t="s">
        <v>153</v>
      </c>
      <c r="O431" s="177">
        <f t="shared" si="75"/>
        <v>9</v>
      </c>
      <c r="P431" s="177">
        <f t="shared" si="76"/>
        <v>1</v>
      </c>
      <c r="Q431" s="177">
        <f t="shared" si="77"/>
        <v>5</v>
      </c>
      <c r="R431" s="113">
        <v>29</v>
      </c>
      <c r="S431" s="50" t="s">
        <v>168</v>
      </c>
      <c r="T431" s="53" t="s">
        <v>163</v>
      </c>
      <c r="U431" s="51"/>
      <c r="V431" s="51"/>
    </row>
    <row r="432" spans="1:22" x14ac:dyDescent="0.2">
      <c r="A432" s="114">
        <f t="shared" si="63"/>
        <v>25</v>
      </c>
      <c r="B432" s="176">
        <f t="shared" si="64"/>
        <v>2019</v>
      </c>
      <c r="C432" s="176">
        <f t="shared" si="65"/>
        <v>6</v>
      </c>
      <c r="D432" s="47" t="str">
        <f t="shared" si="66"/>
        <v>Jun</v>
      </c>
      <c r="E432" s="176">
        <f t="shared" si="67"/>
        <v>19</v>
      </c>
      <c r="F432" s="90">
        <v>43635</v>
      </c>
      <c r="G432" s="75">
        <v>0.2722222222222222</v>
      </c>
      <c r="H432" s="111" t="s">
        <v>8</v>
      </c>
      <c r="I432" s="116" t="str">
        <f t="shared" si="73"/>
        <v>Smokies</v>
      </c>
      <c r="J432" s="116" t="str">
        <f t="shared" si="74"/>
        <v>Gordon Estuary</v>
      </c>
      <c r="K432" s="111">
        <v>1</v>
      </c>
      <c r="L432" s="112" t="s">
        <v>185</v>
      </c>
      <c r="M432" s="108" t="s">
        <v>138</v>
      </c>
      <c r="N432" s="112" t="s">
        <v>153</v>
      </c>
      <c r="O432" s="177">
        <f t="shared" si="75"/>
        <v>18</v>
      </c>
      <c r="P432" s="177">
        <f t="shared" si="76"/>
        <v>1</v>
      </c>
      <c r="Q432" s="177">
        <f t="shared" si="77"/>
        <v>5</v>
      </c>
      <c r="R432" s="113">
        <v>6</v>
      </c>
      <c r="S432" s="50" t="s">
        <v>168</v>
      </c>
      <c r="T432" s="53" t="s">
        <v>163</v>
      </c>
      <c r="U432" s="51"/>
      <c r="V432" s="51"/>
    </row>
    <row r="433" spans="1:22" x14ac:dyDescent="0.2">
      <c r="A433" s="114">
        <f t="shared" si="63"/>
        <v>25</v>
      </c>
      <c r="B433" s="176">
        <f t="shared" si="64"/>
        <v>2019</v>
      </c>
      <c r="C433" s="176">
        <f t="shared" si="65"/>
        <v>6</v>
      </c>
      <c r="D433" s="47" t="str">
        <f t="shared" si="66"/>
        <v>Jun</v>
      </c>
      <c r="E433" s="176">
        <f t="shared" si="67"/>
        <v>19</v>
      </c>
      <c r="F433" s="90">
        <v>43635</v>
      </c>
      <c r="G433" s="75">
        <v>0.2722222222222222</v>
      </c>
      <c r="H433" s="111" t="s">
        <v>8</v>
      </c>
      <c r="I433" s="116" t="str">
        <f t="shared" si="73"/>
        <v>Smokies</v>
      </c>
      <c r="J433" s="116" t="str">
        <f t="shared" si="74"/>
        <v>Gordon Estuary</v>
      </c>
      <c r="K433" s="111">
        <v>1</v>
      </c>
      <c r="L433" s="112" t="s">
        <v>181</v>
      </c>
      <c r="M433" s="108" t="s">
        <v>138</v>
      </c>
      <c r="N433" s="112" t="s">
        <v>153</v>
      </c>
      <c r="O433" s="177">
        <f t="shared" si="75"/>
        <v>15</v>
      </c>
      <c r="P433" s="177">
        <f t="shared" si="76"/>
        <v>1</v>
      </c>
      <c r="Q433" s="177">
        <f t="shared" si="77"/>
        <v>5</v>
      </c>
      <c r="R433" s="113">
        <v>8</v>
      </c>
      <c r="S433" s="50" t="s">
        <v>168</v>
      </c>
      <c r="T433" s="53" t="s">
        <v>163</v>
      </c>
      <c r="U433" s="51"/>
      <c r="V433" s="51"/>
    </row>
    <row r="434" spans="1:22" x14ac:dyDescent="0.2">
      <c r="A434" s="114">
        <f t="shared" si="63"/>
        <v>25</v>
      </c>
      <c r="B434" s="176">
        <f t="shared" si="64"/>
        <v>2019</v>
      </c>
      <c r="C434" s="176">
        <f t="shared" si="65"/>
        <v>6</v>
      </c>
      <c r="D434" s="47" t="str">
        <f t="shared" si="66"/>
        <v>Jun</v>
      </c>
      <c r="E434" s="176">
        <f t="shared" si="67"/>
        <v>19</v>
      </c>
      <c r="F434" s="90">
        <v>43635</v>
      </c>
      <c r="G434" s="75">
        <v>0.2722222222222222</v>
      </c>
      <c r="H434" s="111" t="s">
        <v>8</v>
      </c>
      <c r="I434" s="116" t="str">
        <f t="shared" si="73"/>
        <v>Smokies</v>
      </c>
      <c r="J434" s="116" t="str">
        <f t="shared" si="74"/>
        <v>Gordon Estuary</v>
      </c>
      <c r="K434" s="111">
        <v>1</v>
      </c>
      <c r="L434" s="112" t="s">
        <v>173</v>
      </c>
      <c r="M434" s="108" t="s">
        <v>138</v>
      </c>
      <c r="N434" s="112" t="s">
        <v>153</v>
      </c>
      <c r="O434" s="177">
        <f t="shared" si="75"/>
        <v>13</v>
      </c>
      <c r="P434" s="177">
        <f t="shared" si="76"/>
        <v>1</v>
      </c>
      <c r="Q434" s="177">
        <f t="shared" si="77"/>
        <v>5</v>
      </c>
      <c r="R434" s="113">
        <v>8</v>
      </c>
      <c r="S434" s="50" t="s">
        <v>168</v>
      </c>
      <c r="T434" s="53" t="s">
        <v>163</v>
      </c>
      <c r="U434" s="51"/>
      <c r="V434" s="51"/>
    </row>
    <row r="435" spans="1:22" x14ac:dyDescent="0.2">
      <c r="A435" s="79">
        <f t="shared" si="63"/>
        <v>25</v>
      </c>
      <c r="B435" s="47">
        <f t="shared" si="64"/>
        <v>2019</v>
      </c>
      <c r="C435" s="47">
        <f t="shared" si="65"/>
        <v>6</v>
      </c>
      <c r="D435" s="47" t="str">
        <f t="shared" si="66"/>
        <v>Jun</v>
      </c>
      <c r="E435" s="47">
        <f t="shared" si="67"/>
        <v>19</v>
      </c>
      <c r="F435" s="90">
        <v>43635</v>
      </c>
      <c r="G435" s="75">
        <v>0.28750000000000003</v>
      </c>
      <c r="H435" s="49" t="s">
        <v>19</v>
      </c>
      <c r="I435" s="56" t="str">
        <f t="shared" si="68"/>
        <v>Q Jeff (right bank opposite N. Arm confl.)</v>
      </c>
      <c r="J435" s="56" t="str">
        <f t="shared" si="71"/>
        <v>Gordon Estuary</v>
      </c>
      <c r="K435" s="49">
        <v>1</v>
      </c>
      <c r="L435" s="51" t="s">
        <v>152</v>
      </c>
      <c r="M435" s="53" t="s">
        <v>138</v>
      </c>
      <c r="N435" s="51" t="s">
        <v>148</v>
      </c>
      <c r="O435" s="47">
        <f t="shared" si="72"/>
        <v>5</v>
      </c>
      <c r="P435" s="47">
        <f t="shared" si="69"/>
        <v>1</v>
      </c>
      <c r="Q435" s="47">
        <f t="shared" si="70"/>
        <v>3</v>
      </c>
      <c r="R435" s="54">
        <v>3</v>
      </c>
      <c r="S435" s="50" t="s">
        <v>168</v>
      </c>
      <c r="T435" s="53" t="s">
        <v>163</v>
      </c>
      <c r="U435" s="51"/>
      <c r="V435" s="51"/>
    </row>
    <row r="436" spans="1:22" x14ac:dyDescent="0.2">
      <c r="A436" s="79">
        <f t="shared" si="63"/>
        <v>25</v>
      </c>
      <c r="B436" s="47">
        <f t="shared" si="64"/>
        <v>2019</v>
      </c>
      <c r="C436" s="47">
        <f t="shared" si="65"/>
        <v>6</v>
      </c>
      <c r="D436" s="47" t="str">
        <f t="shared" si="66"/>
        <v>Jun</v>
      </c>
      <c r="E436" s="47">
        <f t="shared" si="67"/>
        <v>19</v>
      </c>
      <c r="F436" s="90">
        <v>43635</v>
      </c>
      <c r="G436" s="75">
        <v>0.28750000000000003</v>
      </c>
      <c r="H436" s="49" t="s">
        <v>19</v>
      </c>
      <c r="I436" s="56" t="str">
        <f t="shared" si="68"/>
        <v>Q Jeff (right bank opposite N. Arm confl.)</v>
      </c>
      <c r="J436" s="56" t="str">
        <f t="shared" si="71"/>
        <v>Gordon Estuary</v>
      </c>
      <c r="K436" s="49">
        <v>1</v>
      </c>
      <c r="L436" s="51" t="s">
        <v>152</v>
      </c>
      <c r="M436" s="53" t="s">
        <v>138</v>
      </c>
      <c r="N436" s="51" t="s">
        <v>144</v>
      </c>
      <c r="O436" s="47">
        <f t="shared" si="72"/>
        <v>5</v>
      </c>
      <c r="P436" s="47">
        <f t="shared" si="69"/>
        <v>1</v>
      </c>
      <c r="Q436" s="47">
        <f t="shared" si="70"/>
        <v>2</v>
      </c>
      <c r="R436" s="54">
        <v>2</v>
      </c>
      <c r="S436" s="50" t="s">
        <v>168</v>
      </c>
      <c r="T436" s="53" t="s">
        <v>163</v>
      </c>
      <c r="U436" s="51"/>
      <c r="V436" s="51"/>
    </row>
    <row r="437" spans="1:22" x14ac:dyDescent="0.2">
      <c r="A437" s="79">
        <f t="shared" si="63"/>
        <v>25</v>
      </c>
      <c r="B437" s="47">
        <f t="shared" si="64"/>
        <v>2019</v>
      </c>
      <c r="C437" s="47">
        <f t="shared" si="65"/>
        <v>6</v>
      </c>
      <c r="D437" s="47" t="str">
        <f t="shared" si="66"/>
        <v>Jun</v>
      </c>
      <c r="E437" s="47">
        <f t="shared" si="67"/>
        <v>19</v>
      </c>
      <c r="F437" s="90">
        <v>43635</v>
      </c>
      <c r="G437" s="75">
        <v>0.28750000000000003</v>
      </c>
      <c r="H437" s="49" t="s">
        <v>19</v>
      </c>
      <c r="I437" s="56" t="str">
        <f t="shared" si="68"/>
        <v>Q Jeff (right bank opposite N. Arm confl.)</v>
      </c>
      <c r="J437" s="56" t="str">
        <f t="shared" si="71"/>
        <v>Gordon Estuary</v>
      </c>
      <c r="K437" s="49">
        <v>1</v>
      </c>
      <c r="L437" s="51" t="s">
        <v>146</v>
      </c>
      <c r="M437" s="53" t="s">
        <v>138</v>
      </c>
      <c r="N437" s="51" t="s">
        <v>144</v>
      </c>
      <c r="O437" s="47">
        <f t="shared" si="72"/>
        <v>3</v>
      </c>
      <c r="P437" s="47">
        <f t="shared" si="69"/>
        <v>1</v>
      </c>
      <c r="Q437" s="47">
        <f t="shared" si="70"/>
        <v>2</v>
      </c>
      <c r="R437" s="54">
        <v>4</v>
      </c>
      <c r="S437" s="50" t="s">
        <v>168</v>
      </c>
      <c r="T437" s="53" t="s">
        <v>163</v>
      </c>
      <c r="U437" s="51"/>
      <c r="V437" s="51"/>
    </row>
    <row r="438" spans="1:22" x14ac:dyDescent="0.2">
      <c r="A438" s="79">
        <f t="shared" si="63"/>
        <v>25</v>
      </c>
      <c r="B438" s="47">
        <f t="shared" si="64"/>
        <v>2019</v>
      </c>
      <c r="C438" s="47">
        <f t="shared" si="65"/>
        <v>6</v>
      </c>
      <c r="D438" s="47" t="str">
        <f t="shared" si="66"/>
        <v>Jun</v>
      </c>
      <c r="E438" s="47">
        <f t="shared" si="67"/>
        <v>19</v>
      </c>
      <c r="F438" s="90">
        <v>43635</v>
      </c>
      <c r="G438" s="75">
        <v>0.28750000000000003</v>
      </c>
      <c r="H438" s="49" t="s">
        <v>19</v>
      </c>
      <c r="I438" s="56" t="str">
        <f t="shared" si="68"/>
        <v>Q Jeff (right bank opposite N. Arm confl.)</v>
      </c>
      <c r="J438" s="56" t="str">
        <f t="shared" si="71"/>
        <v>Gordon Estuary</v>
      </c>
      <c r="K438" s="49">
        <v>1</v>
      </c>
      <c r="L438" s="51" t="s">
        <v>157</v>
      </c>
      <c r="M438" s="53" t="s">
        <v>138</v>
      </c>
      <c r="N438" s="51" t="s">
        <v>153</v>
      </c>
      <c r="O438" s="47">
        <f t="shared" si="72"/>
        <v>8</v>
      </c>
      <c r="P438" s="47">
        <f t="shared" si="69"/>
        <v>1</v>
      </c>
      <c r="Q438" s="47">
        <f t="shared" si="70"/>
        <v>5</v>
      </c>
      <c r="R438" s="54">
        <v>6</v>
      </c>
      <c r="S438" s="50" t="s">
        <v>168</v>
      </c>
      <c r="T438" s="53" t="s">
        <v>163</v>
      </c>
      <c r="U438" s="51"/>
      <c r="V438" s="51"/>
    </row>
    <row r="439" spans="1:22" x14ac:dyDescent="0.2">
      <c r="A439" s="79">
        <f t="shared" si="63"/>
        <v>25</v>
      </c>
      <c r="B439" s="47">
        <f t="shared" si="64"/>
        <v>2019</v>
      </c>
      <c r="C439" s="47">
        <f t="shared" si="65"/>
        <v>6</v>
      </c>
      <c r="D439" s="47" t="str">
        <f t="shared" si="66"/>
        <v>Jun</v>
      </c>
      <c r="E439" s="47">
        <f t="shared" si="67"/>
        <v>19</v>
      </c>
      <c r="F439" s="90">
        <v>43635</v>
      </c>
      <c r="G439" s="75">
        <v>0.28750000000000003</v>
      </c>
      <c r="H439" s="49" t="s">
        <v>19</v>
      </c>
      <c r="I439" s="56" t="str">
        <f t="shared" si="68"/>
        <v>Q Jeff (right bank opposite N. Arm confl.)</v>
      </c>
      <c r="J439" s="56" t="str">
        <f t="shared" si="71"/>
        <v>Gordon Estuary</v>
      </c>
      <c r="K439" s="49">
        <v>1</v>
      </c>
      <c r="L439" s="51" t="s">
        <v>185</v>
      </c>
      <c r="M439" s="53" t="s">
        <v>138</v>
      </c>
      <c r="N439" s="51" t="s">
        <v>150</v>
      </c>
      <c r="O439" s="47">
        <f t="shared" si="72"/>
        <v>18</v>
      </c>
      <c r="P439" s="47">
        <f t="shared" si="69"/>
        <v>1</v>
      </c>
      <c r="Q439" s="47">
        <f t="shared" si="70"/>
        <v>4</v>
      </c>
      <c r="R439" s="54">
        <v>4</v>
      </c>
      <c r="S439" s="50" t="s">
        <v>168</v>
      </c>
      <c r="T439" s="53" t="s">
        <v>163</v>
      </c>
      <c r="U439" s="51"/>
      <c r="V439" s="51"/>
    </row>
    <row r="440" spans="1:22" x14ac:dyDescent="0.2">
      <c r="A440" s="79">
        <f t="shared" si="63"/>
        <v>25</v>
      </c>
      <c r="B440" s="47">
        <f t="shared" si="64"/>
        <v>2019</v>
      </c>
      <c r="C440" s="47">
        <f t="shared" si="65"/>
        <v>6</v>
      </c>
      <c r="D440" s="47" t="str">
        <f t="shared" si="66"/>
        <v>Jun</v>
      </c>
      <c r="E440" s="47">
        <f t="shared" si="67"/>
        <v>19</v>
      </c>
      <c r="F440" s="90">
        <v>43635</v>
      </c>
      <c r="G440" s="75">
        <v>0.28750000000000003</v>
      </c>
      <c r="H440" s="49" t="s">
        <v>19</v>
      </c>
      <c r="I440" s="56" t="str">
        <f t="shared" si="68"/>
        <v>Q Jeff (right bank opposite N. Arm confl.)</v>
      </c>
      <c r="J440" s="56" t="str">
        <f t="shared" si="71"/>
        <v>Gordon Estuary</v>
      </c>
      <c r="K440" s="49">
        <v>1</v>
      </c>
      <c r="L440" s="51" t="s">
        <v>181</v>
      </c>
      <c r="M440" s="53" t="s">
        <v>138</v>
      </c>
      <c r="N440" s="51" t="s">
        <v>150</v>
      </c>
      <c r="O440" s="47">
        <f t="shared" si="72"/>
        <v>15</v>
      </c>
      <c r="P440" s="47">
        <f t="shared" si="69"/>
        <v>1</v>
      </c>
      <c r="Q440" s="47">
        <f t="shared" si="70"/>
        <v>4</v>
      </c>
      <c r="R440" s="54">
        <v>10</v>
      </c>
      <c r="S440" s="50" t="s">
        <v>168</v>
      </c>
      <c r="T440" s="53" t="s">
        <v>163</v>
      </c>
      <c r="U440" s="51"/>
      <c r="V440" s="51"/>
    </row>
    <row r="441" spans="1:22" x14ac:dyDescent="0.2">
      <c r="A441" s="79">
        <f t="shared" si="63"/>
        <v>25</v>
      </c>
      <c r="B441" s="47">
        <f t="shared" si="64"/>
        <v>2019</v>
      </c>
      <c r="C441" s="47">
        <f t="shared" si="65"/>
        <v>6</v>
      </c>
      <c r="D441" s="47" t="str">
        <f t="shared" si="66"/>
        <v>Jun</v>
      </c>
      <c r="E441" s="47">
        <f t="shared" si="67"/>
        <v>19</v>
      </c>
      <c r="F441" s="90">
        <v>43635</v>
      </c>
      <c r="G441" s="75">
        <v>0.28750000000000003</v>
      </c>
      <c r="H441" s="49" t="s">
        <v>19</v>
      </c>
      <c r="I441" s="56" t="str">
        <f t="shared" si="68"/>
        <v>Q Jeff (right bank opposite N. Arm confl.)</v>
      </c>
      <c r="J441" s="56" t="str">
        <f t="shared" si="71"/>
        <v>Gordon Estuary</v>
      </c>
      <c r="K441" s="49">
        <v>1</v>
      </c>
      <c r="L441" s="51" t="s">
        <v>173</v>
      </c>
      <c r="M441" s="53" t="s">
        <v>138</v>
      </c>
      <c r="N441" s="51" t="s">
        <v>150</v>
      </c>
      <c r="O441" s="47">
        <f t="shared" si="72"/>
        <v>13</v>
      </c>
      <c r="P441" s="47">
        <f t="shared" si="69"/>
        <v>1</v>
      </c>
      <c r="Q441" s="47">
        <f t="shared" si="70"/>
        <v>4</v>
      </c>
      <c r="R441" s="54">
        <v>23</v>
      </c>
      <c r="S441" s="50" t="s">
        <v>168</v>
      </c>
      <c r="T441" s="53" t="s">
        <v>163</v>
      </c>
      <c r="U441" s="51"/>
      <c r="V441" s="51"/>
    </row>
    <row r="442" spans="1:22" x14ac:dyDescent="0.2">
      <c r="A442" s="79">
        <f t="shared" si="63"/>
        <v>25</v>
      </c>
      <c r="B442" s="47">
        <f t="shared" si="64"/>
        <v>2019</v>
      </c>
      <c r="C442" s="47">
        <f t="shared" si="65"/>
        <v>6</v>
      </c>
      <c r="D442" s="47" t="str">
        <f t="shared" si="66"/>
        <v>Jun</v>
      </c>
      <c r="E442" s="47">
        <f t="shared" si="67"/>
        <v>19</v>
      </c>
      <c r="F442" s="90">
        <v>43635</v>
      </c>
      <c r="G442" s="75">
        <v>0.2986111111111111</v>
      </c>
      <c r="H442" s="68" t="s">
        <v>15</v>
      </c>
      <c r="I442" s="56" t="str">
        <f t="shared" si="68"/>
        <v>Pacheedah Shores Boat Ramp</v>
      </c>
      <c r="J442" s="56" t="str">
        <f t="shared" si="71"/>
        <v>Gordon Estuary</v>
      </c>
      <c r="K442" s="49">
        <v>1</v>
      </c>
      <c r="L442" s="51" t="s">
        <v>152</v>
      </c>
      <c r="M442" s="53" t="s">
        <v>138</v>
      </c>
      <c r="N442" s="51" t="s">
        <v>148</v>
      </c>
      <c r="O442" s="47">
        <f t="shared" si="72"/>
        <v>5</v>
      </c>
      <c r="P442" s="47">
        <f t="shared" si="69"/>
        <v>1</v>
      </c>
      <c r="Q442" s="47">
        <f t="shared" si="70"/>
        <v>3</v>
      </c>
      <c r="R442" s="54">
        <v>2</v>
      </c>
      <c r="S442" s="50" t="s">
        <v>168</v>
      </c>
      <c r="T442" s="53" t="s">
        <v>163</v>
      </c>
      <c r="U442" s="51"/>
      <c r="V442" s="51"/>
    </row>
    <row r="443" spans="1:22" x14ac:dyDescent="0.2">
      <c r="A443" s="79">
        <f t="shared" si="63"/>
        <v>25</v>
      </c>
      <c r="B443" s="47">
        <f t="shared" si="64"/>
        <v>2019</v>
      </c>
      <c r="C443" s="47">
        <f t="shared" si="65"/>
        <v>6</v>
      </c>
      <c r="D443" s="47" t="str">
        <f t="shared" si="66"/>
        <v>Jun</v>
      </c>
      <c r="E443" s="47">
        <f t="shared" si="67"/>
        <v>19</v>
      </c>
      <c r="F443" s="90">
        <v>43635</v>
      </c>
      <c r="G443" s="75">
        <v>0.2986111111111111</v>
      </c>
      <c r="H443" s="68" t="s">
        <v>15</v>
      </c>
      <c r="I443" s="56" t="str">
        <f t="shared" si="68"/>
        <v>Pacheedah Shores Boat Ramp</v>
      </c>
      <c r="J443" s="56" t="str">
        <f t="shared" si="71"/>
        <v>Gordon Estuary</v>
      </c>
      <c r="K443" s="49">
        <v>1</v>
      </c>
      <c r="L443" s="51" t="s">
        <v>146</v>
      </c>
      <c r="M443" s="53" t="s">
        <v>138</v>
      </c>
      <c r="N443" s="51" t="s">
        <v>148</v>
      </c>
      <c r="O443" s="47">
        <f t="shared" si="72"/>
        <v>3</v>
      </c>
      <c r="P443" s="47">
        <f t="shared" si="69"/>
        <v>1</v>
      </c>
      <c r="Q443" s="47">
        <f t="shared" si="70"/>
        <v>3</v>
      </c>
      <c r="R443" s="54">
        <v>3</v>
      </c>
      <c r="S443" s="50" t="s">
        <v>168</v>
      </c>
      <c r="T443" s="53" t="s">
        <v>163</v>
      </c>
      <c r="U443" s="51"/>
      <c r="V443" s="51"/>
    </row>
    <row r="444" spans="1:22" x14ac:dyDescent="0.2">
      <c r="A444" s="79">
        <f t="shared" si="63"/>
        <v>25</v>
      </c>
      <c r="B444" s="47">
        <f t="shared" si="64"/>
        <v>2019</v>
      </c>
      <c r="C444" s="47">
        <f t="shared" si="65"/>
        <v>6</v>
      </c>
      <c r="D444" s="47" t="str">
        <f t="shared" si="66"/>
        <v>Jun</v>
      </c>
      <c r="E444" s="47">
        <f t="shared" si="67"/>
        <v>19</v>
      </c>
      <c r="F444" s="90">
        <v>43635</v>
      </c>
      <c r="G444" s="75">
        <v>0.2986111111111111</v>
      </c>
      <c r="H444" s="68" t="s">
        <v>15</v>
      </c>
      <c r="I444" s="56" t="str">
        <f t="shared" si="68"/>
        <v>Pacheedah Shores Boat Ramp</v>
      </c>
      <c r="J444" s="56" t="str">
        <f t="shared" si="71"/>
        <v>Gordon Estuary</v>
      </c>
      <c r="K444" s="49">
        <v>1</v>
      </c>
      <c r="L444" s="51" t="s">
        <v>146</v>
      </c>
      <c r="M444" s="53" t="s">
        <v>138</v>
      </c>
      <c r="N444" s="51" t="s">
        <v>144</v>
      </c>
      <c r="O444" s="47">
        <f t="shared" si="72"/>
        <v>3</v>
      </c>
      <c r="P444" s="47">
        <f t="shared" si="69"/>
        <v>1</v>
      </c>
      <c r="Q444" s="47">
        <f t="shared" si="70"/>
        <v>2</v>
      </c>
      <c r="R444" s="54">
        <v>50</v>
      </c>
      <c r="S444" s="50" t="s">
        <v>168</v>
      </c>
      <c r="T444" s="53" t="s">
        <v>163</v>
      </c>
      <c r="U444" s="51"/>
      <c r="V444" s="51"/>
    </row>
    <row r="445" spans="1:22" x14ac:dyDescent="0.2">
      <c r="A445" s="79">
        <f t="shared" si="63"/>
        <v>25</v>
      </c>
      <c r="B445" s="47">
        <f t="shared" si="64"/>
        <v>2019</v>
      </c>
      <c r="C445" s="47">
        <f t="shared" si="65"/>
        <v>6</v>
      </c>
      <c r="D445" s="47" t="str">
        <f t="shared" si="66"/>
        <v>Jun</v>
      </c>
      <c r="E445" s="47">
        <f t="shared" si="67"/>
        <v>19</v>
      </c>
      <c r="F445" s="90">
        <v>43635</v>
      </c>
      <c r="G445" s="75">
        <v>0.2986111111111111</v>
      </c>
      <c r="H445" s="68" t="s">
        <v>15</v>
      </c>
      <c r="I445" s="56" t="str">
        <f t="shared" si="68"/>
        <v>Pacheedah Shores Boat Ramp</v>
      </c>
      <c r="J445" s="56" t="str">
        <f t="shared" si="71"/>
        <v>Gordon Estuary</v>
      </c>
      <c r="K445" s="49">
        <v>1</v>
      </c>
      <c r="L445" s="51" t="s">
        <v>157</v>
      </c>
      <c r="M445" s="53" t="s">
        <v>138</v>
      </c>
      <c r="N445" s="51" t="s">
        <v>153</v>
      </c>
      <c r="O445" s="47">
        <f t="shared" si="72"/>
        <v>8</v>
      </c>
      <c r="P445" s="47">
        <f t="shared" si="69"/>
        <v>1</v>
      </c>
      <c r="Q445" s="47">
        <f t="shared" si="70"/>
        <v>5</v>
      </c>
      <c r="R445" s="54">
        <v>19</v>
      </c>
      <c r="S445" s="50" t="s">
        <v>168</v>
      </c>
      <c r="T445" s="53" t="s">
        <v>163</v>
      </c>
      <c r="U445" s="51"/>
      <c r="V445" s="51"/>
    </row>
    <row r="446" spans="1:22" x14ac:dyDescent="0.2">
      <c r="A446" s="79">
        <f t="shared" si="63"/>
        <v>25</v>
      </c>
      <c r="B446" s="47">
        <f t="shared" si="64"/>
        <v>2019</v>
      </c>
      <c r="C446" s="47">
        <f t="shared" si="65"/>
        <v>6</v>
      </c>
      <c r="D446" s="47" t="str">
        <f t="shared" si="66"/>
        <v>Jun</v>
      </c>
      <c r="E446" s="47">
        <f t="shared" si="67"/>
        <v>19</v>
      </c>
      <c r="F446" s="90">
        <v>43635</v>
      </c>
      <c r="G446" s="75">
        <v>0.2986111111111111</v>
      </c>
      <c r="H446" s="68" t="s">
        <v>15</v>
      </c>
      <c r="I446" s="56" t="str">
        <f t="shared" si="68"/>
        <v>Pacheedah Shores Boat Ramp</v>
      </c>
      <c r="J446" s="56" t="str">
        <f t="shared" si="71"/>
        <v>Gordon Estuary</v>
      </c>
      <c r="K446" s="49">
        <v>1</v>
      </c>
      <c r="L446" s="51" t="s">
        <v>158</v>
      </c>
      <c r="M446" s="53" t="s">
        <v>138</v>
      </c>
      <c r="N446" s="51" t="s">
        <v>153</v>
      </c>
      <c r="O446" s="47">
        <f t="shared" si="72"/>
        <v>9</v>
      </c>
      <c r="P446" s="47">
        <f t="shared" si="69"/>
        <v>1</v>
      </c>
      <c r="Q446" s="47">
        <f t="shared" si="70"/>
        <v>5</v>
      </c>
      <c r="R446" s="54">
        <v>60</v>
      </c>
      <c r="S446" s="50" t="s">
        <v>168</v>
      </c>
      <c r="T446" s="53" t="s">
        <v>163</v>
      </c>
      <c r="U446" s="51"/>
      <c r="V446" s="51" t="s">
        <v>288</v>
      </c>
    </row>
    <row r="447" spans="1:22" x14ac:dyDescent="0.2">
      <c r="A447" s="79">
        <f t="shared" si="63"/>
        <v>25</v>
      </c>
      <c r="B447" s="47">
        <f t="shared" si="64"/>
        <v>2019</v>
      </c>
      <c r="C447" s="47">
        <f t="shared" si="65"/>
        <v>6</v>
      </c>
      <c r="D447" s="47" t="str">
        <f t="shared" si="66"/>
        <v>Jun</v>
      </c>
      <c r="E447" s="47">
        <f t="shared" si="67"/>
        <v>19</v>
      </c>
      <c r="F447" s="90">
        <v>43635</v>
      </c>
      <c r="G447" s="75">
        <v>0.2986111111111111</v>
      </c>
      <c r="H447" s="68" t="s">
        <v>15</v>
      </c>
      <c r="I447" s="56" t="str">
        <f t="shared" si="68"/>
        <v>Pacheedah Shores Boat Ramp</v>
      </c>
      <c r="J447" s="56" t="str">
        <f t="shared" si="71"/>
        <v>Gordon Estuary</v>
      </c>
      <c r="K447" s="49">
        <v>1</v>
      </c>
      <c r="L447" s="51" t="s">
        <v>185</v>
      </c>
      <c r="M447" s="53" t="s">
        <v>138</v>
      </c>
      <c r="N447" s="51" t="s">
        <v>150</v>
      </c>
      <c r="O447" s="47">
        <f t="shared" si="72"/>
        <v>18</v>
      </c>
      <c r="P447" s="47">
        <f t="shared" si="69"/>
        <v>1</v>
      </c>
      <c r="Q447" s="47">
        <f t="shared" si="70"/>
        <v>4</v>
      </c>
      <c r="R447" s="54">
        <v>23</v>
      </c>
      <c r="S447" s="50" t="s">
        <v>168</v>
      </c>
      <c r="T447" s="53" t="s">
        <v>163</v>
      </c>
      <c r="U447" s="51"/>
      <c r="V447" s="51"/>
    </row>
    <row r="448" spans="1:22" x14ac:dyDescent="0.2">
      <c r="A448" s="79">
        <f t="shared" si="63"/>
        <v>25</v>
      </c>
      <c r="B448" s="47">
        <f t="shared" si="64"/>
        <v>2019</v>
      </c>
      <c r="C448" s="47">
        <f t="shared" si="65"/>
        <v>6</v>
      </c>
      <c r="D448" s="47" t="str">
        <f t="shared" si="66"/>
        <v>Jun</v>
      </c>
      <c r="E448" s="47">
        <f t="shared" si="67"/>
        <v>19</v>
      </c>
      <c r="F448" s="90">
        <v>43635</v>
      </c>
      <c r="G448" s="75">
        <v>0.2986111111111111</v>
      </c>
      <c r="H448" s="68" t="s">
        <v>15</v>
      </c>
      <c r="I448" s="56" t="str">
        <f t="shared" si="68"/>
        <v>Pacheedah Shores Boat Ramp</v>
      </c>
      <c r="J448" s="56" t="str">
        <f t="shared" si="71"/>
        <v>Gordon Estuary</v>
      </c>
      <c r="K448" s="49">
        <v>1</v>
      </c>
      <c r="L448" s="51" t="s">
        <v>181</v>
      </c>
      <c r="M448" s="53" t="s">
        <v>138</v>
      </c>
      <c r="N448" s="51" t="s">
        <v>150</v>
      </c>
      <c r="O448" s="47">
        <f t="shared" si="72"/>
        <v>15</v>
      </c>
      <c r="P448" s="47">
        <f t="shared" si="69"/>
        <v>1</v>
      </c>
      <c r="Q448" s="47">
        <f t="shared" si="70"/>
        <v>4</v>
      </c>
      <c r="R448" s="54">
        <v>45</v>
      </c>
      <c r="S448" s="50" t="s">
        <v>168</v>
      </c>
      <c r="T448" s="53" t="s">
        <v>163</v>
      </c>
      <c r="U448" s="51"/>
      <c r="V448" s="51"/>
    </row>
    <row r="449" spans="1:22" x14ac:dyDescent="0.2">
      <c r="A449" s="79">
        <f t="shared" si="63"/>
        <v>25</v>
      </c>
      <c r="B449" s="47">
        <f t="shared" si="64"/>
        <v>2019</v>
      </c>
      <c r="C449" s="47">
        <f t="shared" si="65"/>
        <v>6</v>
      </c>
      <c r="D449" s="47" t="str">
        <f t="shared" si="66"/>
        <v>Jun</v>
      </c>
      <c r="E449" s="47">
        <f t="shared" si="67"/>
        <v>19</v>
      </c>
      <c r="F449" s="90">
        <v>43635</v>
      </c>
      <c r="G449" s="75">
        <v>0.2986111111111111</v>
      </c>
      <c r="H449" s="68" t="s">
        <v>15</v>
      </c>
      <c r="I449" s="56" t="str">
        <f t="shared" si="68"/>
        <v>Pacheedah Shores Boat Ramp</v>
      </c>
      <c r="J449" s="56" t="str">
        <f t="shared" si="71"/>
        <v>Gordon Estuary</v>
      </c>
      <c r="K449" s="49">
        <v>1</v>
      </c>
      <c r="L449" s="51" t="s">
        <v>166</v>
      </c>
      <c r="M449" s="53" t="s">
        <v>138</v>
      </c>
      <c r="N449" s="51" t="s">
        <v>150</v>
      </c>
      <c r="O449" s="47">
        <f t="shared" si="72"/>
        <v>11</v>
      </c>
      <c r="P449" s="47">
        <f t="shared" si="69"/>
        <v>1</v>
      </c>
      <c r="Q449" s="47">
        <f t="shared" si="70"/>
        <v>4</v>
      </c>
      <c r="R449" s="54">
        <v>2</v>
      </c>
      <c r="S449" s="50" t="s">
        <v>168</v>
      </c>
      <c r="T449" s="53" t="s">
        <v>163</v>
      </c>
      <c r="U449" s="51"/>
      <c r="V449" s="51"/>
    </row>
    <row r="450" spans="1:22" x14ac:dyDescent="0.2">
      <c r="A450" s="79">
        <f t="shared" si="63"/>
        <v>25</v>
      </c>
      <c r="B450" s="47">
        <f t="shared" si="64"/>
        <v>2019</v>
      </c>
      <c r="C450" s="47">
        <f t="shared" si="65"/>
        <v>6</v>
      </c>
      <c r="D450" s="47" t="str">
        <f t="shared" si="66"/>
        <v>Jun</v>
      </c>
      <c r="E450" s="47">
        <f t="shared" si="67"/>
        <v>19</v>
      </c>
      <c r="F450" s="90">
        <v>43635</v>
      </c>
      <c r="G450" s="75">
        <v>0.2986111111111111</v>
      </c>
      <c r="H450" s="68" t="s">
        <v>15</v>
      </c>
      <c r="I450" s="56" t="str">
        <f t="shared" si="68"/>
        <v>Pacheedah Shores Boat Ramp</v>
      </c>
      <c r="J450" s="56" t="str">
        <f t="shared" si="71"/>
        <v>Gordon Estuary</v>
      </c>
      <c r="K450" s="49">
        <v>1</v>
      </c>
      <c r="L450" s="51" t="s">
        <v>173</v>
      </c>
      <c r="M450" s="53" t="s">
        <v>138</v>
      </c>
      <c r="N450" s="51" t="s">
        <v>150</v>
      </c>
      <c r="O450" s="47">
        <f t="shared" si="72"/>
        <v>13</v>
      </c>
      <c r="P450" s="47">
        <f t="shared" si="69"/>
        <v>1</v>
      </c>
      <c r="Q450" s="47">
        <f t="shared" si="70"/>
        <v>4</v>
      </c>
      <c r="R450" s="54">
        <v>23</v>
      </c>
      <c r="S450" s="50" t="s">
        <v>168</v>
      </c>
      <c r="T450" s="53" t="s">
        <v>163</v>
      </c>
      <c r="U450" s="51"/>
      <c r="V450" s="51"/>
    </row>
    <row r="451" spans="1:22" x14ac:dyDescent="0.2">
      <c r="A451" s="79">
        <f t="shared" si="63"/>
        <v>25</v>
      </c>
      <c r="B451" s="47">
        <f t="shared" si="64"/>
        <v>2019</v>
      </c>
      <c r="C451" s="47">
        <f t="shared" si="65"/>
        <v>6</v>
      </c>
      <c r="D451" s="47" t="str">
        <f t="shared" si="66"/>
        <v>Jun</v>
      </c>
      <c r="E451" s="47">
        <f t="shared" si="67"/>
        <v>19</v>
      </c>
      <c r="F451" s="90">
        <v>43635</v>
      </c>
      <c r="G451" s="75">
        <v>0.2986111111111111</v>
      </c>
      <c r="H451" s="68" t="s">
        <v>15</v>
      </c>
      <c r="I451" s="56" t="str">
        <f t="shared" si="68"/>
        <v>Pacheedah Shores Boat Ramp</v>
      </c>
      <c r="J451" s="56" t="str">
        <f t="shared" si="71"/>
        <v>Gordon Estuary</v>
      </c>
      <c r="K451" s="49">
        <v>1</v>
      </c>
      <c r="L451" s="51" t="s">
        <v>191</v>
      </c>
      <c r="M451" s="53" t="s">
        <v>138</v>
      </c>
      <c r="N451" s="51" t="s">
        <v>153</v>
      </c>
      <c r="O451" s="47">
        <f t="shared" si="72"/>
        <v>20</v>
      </c>
      <c r="P451" s="47">
        <f t="shared" si="69"/>
        <v>1</v>
      </c>
      <c r="Q451" s="47">
        <f t="shared" si="70"/>
        <v>5</v>
      </c>
      <c r="R451" s="54">
        <v>1</v>
      </c>
      <c r="S451" s="50" t="s">
        <v>168</v>
      </c>
      <c r="T451" s="53" t="s">
        <v>163</v>
      </c>
      <c r="U451" s="51"/>
      <c r="V451" s="52" t="s">
        <v>284</v>
      </c>
    </row>
    <row r="452" spans="1:22" x14ac:dyDescent="0.2">
      <c r="A452" s="79">
        <f t="shared" si="63"/>
        <v>25</v>
      </c>
      <c r="B452" s="47">
        <f t="shared" si="64"/>
        <v>2019</v>
      </c>
      <c r="C452" s="47">
        <f t="shared" si="65"/>
        <v>6</v>
      </c>
      <c r="D452" s="47" t="str">
        <f t="shared" si="66"/>
        <v>Jun</v>
      </c>
      <c r="E452" s="47">
        <f t="shared" si="67"/>
        <v>19</v>
      </c>
      <c r="F452" s="90">
        <v>43635</v>
      </c>
      <c r="G452" s="75">
        <v>0.2986111111111111</v>
      </c>
      <c r="H452" s="49" t="s">
        <v>15</v>
      </c>
      <c r="I452" s="56" t="str">
        <f t="shared" si="68"/>
        <v>Pacheedah Shores Boat Ramp</v>
      </c>
      <c r="J452" s="56" t="str">
        <f t="shared" si="71"/>
        <v>Gordon Estuary</v>
      </c>
      <c r="K452" s="49">
        <v>1</v>
      </c>
      <c r="L452" s="51" t="s">
        <v>132</v>
      </c>
      <c r="M452" s="53" t="s">
        <v>138</v>
      </c>
      <c r="N452" s="51" t="s">
        <v>150</v>
      </c>
      <c r="O452" s="47">
        <f t="shared" si="72"/>
        <v>99</v>
      </c>
      <c r="P452" s="47">
        <f t="shared" si="69"/>
        <v>1</v>
      </c>
      <c r="Q452" s="47">
        <f t="shared" si="70"/>
        <v>4</v>
      </c>
      <c r="R452" s="54">
        <v>3</v>
      </c>
      <c r="S452" s="50" t="s">
        <v>168</v>
      </c>
      <c r="T452" s="53" t="s">
        <v>163</v>
      </c>
      <c r="U452" s="51"/>
      <c r="V452" s="52" t="s">
        <v>289</v>
      </c>
    </row>
    <row r="453" spans="1:22" x14ac:dyDescent="0.2">
      <c r="A453" s="79">
        <f t="shared" ref="A453:A516" si="78">WEEKNUM(F453)</f>
        <v>25</v>
      </c>
      <c r="B453" s="47">
        <f t="shared" ref="B453:B516" si="79">YEAR(F453)</f>
        <v>2019</v>
      </c>
      <c r="C453" s="47">
        <f t="shared" ref="C453:C516" si="80">MONTH(F453)</f>
        <v>6</v>
      </c>
      <c r="D453" s="47" t="str">
        <f t="shared" ref="D453:D516" si="81">TEXT(F453,"mmm")</f>
        <v>Jun</v>
      </c>
      <c r="E453" s="47">
        <f t="shared" ref="E453:E516" si="82">DAY(F453)</f>
        <v>19</v>
      </c>
      <c r="F453" s="90">
        <v>43635</v>
      </c>
      <c r="G453" s="75">
        <v>0.34375</v>
      </c>
      <c r="H453" s="49" t="s">
        <v>25</v>
      </c>
      <c r="I453" s="56" t="str">
        <f t="shared" si="68"/>
        <v>Q01, left bank Gordon up from confluence</v>
      </c>
      <c r="J453" s="56" t="str">
        <f t="shared" si="71"/>
        <v>Gordon Estuary</v>
      </c>
      <c r="K453" s="49">
        <v>1</v>
      </c>
      <c r="L453" s="51" t="s">
        <v>152</v>
      </c>
      <c r="M453" s="53" t="s">
        <v>138</v>
      </c>
      <c r="N453" s="51" t="s">
        <v>148</v>
      </c>
      <c r="O453" s="47">
        <f t="shared" si="72"/>
        <v>5</v>
      </c>
      <c r="P453" s="47">
        <f t="shared" si="69"/>
        <v>1</v>
      </c>
      <c r="Q453" s="47">
        <f t="shared" si="70"/>
        <v>3</v>
      </c>
      <c r="R453" s="54">
        <v>1</v>
      </c>
      <c r="S453" s="50" t="s">
        <v>168</v>
      </c>
      <c r="T453" s="53" t="s">
        <v>163</v>
      </c>
      <c r="U453" s="51"/>
      <c r="V453" s="51"/>
    </row>
    <row r="454" spans="1:22" x14ac:dyDescent="0.2">
      <c r="A454" s="79">
        <f t="shared" si="78"/>
        <v>25</v>
      </c>
      <c r="B454" s="47">
        <f t="shared" si="79"/>
        <v>2019</v>
      </c>
      <c r="C454" s="47">
        <f t="shared" si="80"/>
        <v>6</v>
      </c>
      <c r="D454" s="47" t="str">
        <f t="shared" si="81"/>
        <v>Jun</v>
      </c>
      <c r="E454" s="47">
        <f t="shared" si="82"/>
        <v>19</v>
      </c>
      <c r="F454" s="90">
        <v>43635</v>
      </c>
      <c r="G454" s="75">
        <v>0.34375</v>
      </c>
      <c r="H454" s="49" t="s">
        <v>25</v>
      </c>
      <c r="I454" s="56" t="str">
        <f t="shared" si="68"/>
        <v>Q01, left bank Gordon up from confluence</v>
      </c>
      <c r="J454" s="56" t="str">
        <f t="shared" si="71"/>
        <v>Gordon Estuary</v>
      </c>
      <c r="K454" s="49">
        <v>1</v>
      </c>
      <c r="L454" s="51" t="s">
        <v>146</v>
      </c>
      <c r="M454" s="53" t="s">
        <v>138</v>
      </c>
      <c r="N454" s="51" t="s">
        <v>148</v>
      </c>
      <c r="O454" s="47">
        <f t="shared" si="72"/>
        <v>3</v>
      </c>
      <c r="P454" s="47">
        <f t="shared" si="69"/>
        <v>1</v>
      </c>
      <c r="Q454" s="47">
        <f t="shared" si="70"/>
        <v>3</v>
      </c>
      <c r="R454" s="54">
        <v>2</v>
      </c>
      <c r="S454" s="50" t="s">
        <v>168</v>
      </c>
      <c r="T454" s="53" t="s">
        <v>163</v>
      </c>
      <c r="U454" s="51"/>
      <c r="V454" s="51"/>
    </row>
    <row r="455" spans="1:22" x14ac:dyDescent="0.2">
      <c r="A455" s="79">
        <f t="shared" si="78"/>
        <v>25</v>
      </c>
      <c r="B455" s="47">
        <f t="shared" si="79"/>
        <v>2019</v>
      </c>
      <c r="C455" s="47">
        <f t="shared" si="80"/>
        <v>6</v>
      </c>
      <c r="D455" s="47" t="str">
        <f t="shared" si="81"/>
        <v>Jun</v>
      </c>
      <c r="E455" s="47">
        <f t="shared" si="82"/>
        <v>19</v>
      </c>
      <c r="F455" s="90">
        <v>43635</v>
      </c>
      <c r="G455" s="75">
        <v>0.34375</v>
      </c>
      <c r="H455" s="49" t="s">
        <v>25</v>
      </c>
      <c r="I455" s="56" t="str">
        <f t="shared" si="68"/>
        <v>Q01, left bank Gordon up from confluence</v>
      </c>
      <c r="J455" s="56" t="str">
        <f t="shared" si="71"/>
        <v>Gordon Estuary</v>
      </c>
      <c r="K455" s="49">
        <v>1</v>
      </c>
      <c r="L455" s="51" t="s">
        <v>146</v>
      </c>
      <c r="M455" s="53" t="s">
        <v>138</v>
      </c>
      <c r="N455" s="51" t="s">
        <v>144</v>
      </c>
      <c r="O455" s="47">
        <f t="shared" si="72"/>
        <v>3</v>
      </c>
      <c r="P455" s="47">
        <f t="shared" si="69"/>
        <v>1</v>
      </c>
      <c r="Q455" s="47">
        <f t="shared" si="70"/>
        <v>2</v>
      </c>
      <c r="R455" s="54">
        <v>6</v>
      </c>
      <c r="S455" s="50" t="s">
        <v>168</v>
      </c>
      <c r="T455" s="53" t="s">
        <v>163</v>
      </c>
      <c r="U455" s="51"/>
      <c r="V455" s="51"/>
    </row>
    <row r="456" spans="1:22" x14ac:dyDescent="0.2">
      <c r="A456" s="79">
        <f t="shared" si="78"/>
        <v>25</v>
      </c>
      <c r="B456" s="47">
        <f t="shared" si="79"/>
        <v>2019</v>
      </c>
      <c r="C456" s="47">
        <f t="shared" si="80"/>
        <v>6</v>
      </c>
      <c r="D456" s="47" t="str">
        <f t="shared" si="81"/>
        <v>Jun</v>
      </c>
      <c r="E456" s="47">
        <f t="shared" si="82"/>
        <v>19</v>
      </c>
      <c r="F456" s="90">
        <v>43635</v>
      </c>
      <c r="G456" s="75">
        <v>0.34375</v>
      </c>
      <c r="H456" s="49" t="s">
        <v>25</v>
      </c>
      <c r="I456" s="56" t="str">
        <f t="shared" si="68"/>
        <v>Q01, left bank Gordon up from confluence</v>
      </c>
      <c r="J456" s="56" t="str">
        <f t="shared" si="71"/>
        <v>Gordon Estuary</v>
      </c>
      <c r="K456" s="49">
        <v>1</v>
      </c>
      <c r="L456" s="51" t="s">
        <v>157</v>
      </c>
      <c r="M456" s="53" t="s">
        <v>138</v>
      </c>
      <c r="N456" s="51" t="s">
        <v>153</v>
      </c>
      <c r="O456" s="47">
        <f t="shared" si="72"/>
        <v>8</v>
      </c>
      <c r="P456" s="47">
        <f t="shared" si="69"/>
        <v>1</v>
      </c>
      <c r="Q456" s="47">
        <f t="shared" si="70"/>
        <v>5</v>
      </c>
      <c r="R456" s="54">
        <v>18</v>
      </c>
      <c r="S456" s="50" t="s">
        <v>168</v>
      </c>
      <c r="T456" s="53" t="s">
        <v>163</v>
      </c>
      <c r="U456" s="51"/>
      <c r="V456" s="51" t="s">
        <v>290</v>
      </c>
    </row>
    <row r="457" spans="1:22" x14ac:dyDescent="0.2">
      <c r="A457" s="79">
        <f t="shared" si="78"/>
        <v>25</v>
      </c>
      <c r="B457" s="47">
        <f t="shared" si="79"/>
        <v>2019</v>
      </c>
      <c r="C457" s="47">
        <f t="shared" si="80"/>
        <v>6</v>
      </c>
      <c r="D457" s="47" t="str">
        <f t="shared" si="81"/>
        <v>Jun</v>
      </c>
      <c r="E457" s="47">
        <f t="shared" si="82"/>
        <v>19</v>
      </c>
      <c r="F457" s="90">
        <v>43635</v>
      </c>
      <c r="G457" s="75">
        <v>0.34375</v>
      </c>
      <c r="H457" s="49" t="s">
        <v>25</v>
      </c>
      <c r="I457" s="56" t="str">
        <f t="shared" si="68"/>
        <v>Q01, left bank Gordon up from confluence</v>
      </c>
      <c r="J457" s="56" t="str">
        <f t="shared" si="71"/>
        <v>Gordon Estuary</v>
      </c>
      <c r="K457" s="49">
        <v>1</v>
      </c>
      <c r="L457" s="51" t="s">
        <v>185</v>
      </c>
      <c r="M457" s="53" t="s">
        <v>138</v>
      </c>
      <c r="N457" s="51" t="s">
        <v>153</v>
      </c>
      <c r="O457" s="47">
        <f t="shared" si="72"/>
        <v>18</v>
      </c>
      <c r="P457" s="47">
        <f t="shared" si="69"/>
        <v>1</v>
      </c>
      <c r="Q457" s="47">
        <f t="shared" si="70"/>
        <v>5</v>
      </c>
      <c r="R457" s="54">
        <v>47</v>
      </c>
      <c r="S457" s="50" t="s">
        <v>168</v>
      </c>
      <c r="T457" s="53" t="s">
        <v>163</v>
      </c>
      <c r="U457" s="51"/>
      <c r="V457" s="51"/>
    </row>
    <row r="458" spans="1:22" x14ac:dyDescent="0.2">
      <c r="A458" s="79">
        <f t="shared" si="78"/>
        <v>25</v>
      </c>
      <c r="B458" s="47">
        <f t="shared" si="79"/>
        <v>2019</v>
      </c>
      <c r="C458" s="47">
        <f t="shared" si="80"/>
        <v>6</v>
      </c>
      <c r="D458" s="47" t="str">
        <f t="shared" si="81"/>
        <v>Jun</v>
      </c>
      <c r="E458" s="47">
        <f t="shared" si="82"/>
        <v>19</v>
      </c>
      <c r="F458" s="90">
        <v>43635</v>
      </c>
      <c r="G458" s="75">
        <v>0.34375</v>
      </c>
      <c r="H458" s="49" t="s">
        <v>25</v>
      </c>
      <c r="I458" s="56" t="str">
        <f t="shared" ref="I458:I526" si="83">VLOOKUP(H458,SiteCodes,2,FALSE)</f>
        <v>Q01, left bank Gordon up from confluence</v>
      </c>
      <c r="J458" s="56" t="str">
        <f t="shared" si="71"/>
        <v>Gordon Estuary</v>
      </c>
      <c r="K458" s="49">
        <v>1</v>
      </c>
      <c r="L458" s="51" t="s">
        <v>181</v>
      </c>
      <c r="M458" s="53" t="s">
        <v>138</v>
      </c>
      <c r="N458" s="51" t="s">
        <v>153</v>
      </c>
      <c r="O458" s="47">
        <f t="shared" si="72"/>
        <v>15</v>
      </c>
      <c r="P458" s="47">
        <f t="shared" ref="P458:P526" si="84">VLOOKUP(M458,OrigCodes,2,FALSE)</f>
        <v>1</v>
      </c>
      <c r="Q458" s="47">
        <f t="shared" ref="Q458:Q526" si="85">VLOOKUP(N458,StgCodes,2,FALSE)</f>
        <v>5</v>
      </c>
      <c r="R458" s="54">
        <v>57</v>
      </c>
      <c r="S458" s="50" t="s">
        <v>168</v>
      </c>
      <c r="T458" s="53" t="s">
        <v>163</v>
      </c>
      <c r="U458" s="51"/>
      <c r="V458" s="51"/>
    </row>
    <row r="459" spans="1:22" x14ac:dyDescent="0.2">
      <c r="A459" s="79">
        <f t="shared" si="78"/>
        <v>25</v>
      </c>
      <c r="B459" s="47">
        <f t="shared" si="79"/>
        <v>2019</v>
      </c>
      <c r="C459" s="47">
        <f t="shared" si="80"/>
        <v>6</v>
      </c>
      <c r="D459" s="47" t="str">
        <f t="shared" si="81"/>
        <v>Jun</v>
      </c>
      <c r="E459" s="47">
        <f t="shared" si="82"/>
        <v>19</v>
      </c>
      <c r="F459" s="90">
        <v>43635</v>
      </c>
      <c r="G459" s="75">
        <v>0.36458333333333331</v>
      </c>
      <c r="H459" s="49" t="s">
        <v>30</v>
      </c>
      <c r="I459" s="56" t="str">
        <f t="shared" si="83"/>
        <v>Butch's (Gordon R.)</v>
      </c>
      <c r="J459" s="56" t="str">
        <f t="shared" ref="J459:J527" si="86">VLOOKUP(H459,SiteCodes,3,FALSE)</f>
        <v>Gordon Estuary</v>
      </c>
      <c r="K459" s="49">
        <v>1</v>
      </c>
      <c r="L459" s="51" t="s">
        <v>157</v>
      </c>
      <c r="M459" s="53" t="s">
        <v>138</v>
      </c>
      <c r="N459" s="51" t="s">
        <v>153</v>
      </c>
      <c r="O459" s="47">
        <f t="shared" si="72"/>
        <v>8</v>
      </c>
      <c r="P459" s="47">
        <f t="shared" si="84"/>
        <v>1</v>
      </c>
      <c r="Q459" s="47">
        <f t="shared" si="85"/>
        <v>5</v>
      </c>
      <c r="R459" s="54">
        <v>3</v>
      </c>
      <c r="S459" s="50" t="s">
        <v>168</v>
      </c>
      <c r="T459" s="53" t="s">
        <v>163</v>
      </c>
      <c r="U459" s="51"/>
      <c r="V459" s="51"/>
    </row>
    <row r="460" spans="1:22" x14ac:dyDescent="0.2">
      <c r="A460" s="79">
        <f t="shared" si="78"/>
        <v>25</v>
      </c>
      <c r="B460" s="47">
        <f t="shared" si="79"/>
        <v>2019</v>
      </c>
      <c r="C460" s="47">
        <f t="shared" si="80"/>
        <v>6</v>
      </c>
      <c r="D460" s="47" t="str">
        <f t="shared" si="81"/>
        <v>Jun</v>
      </c>
      <c r="E460" s="47">
        <f t="shared" si="82"/>
        <v>19</v>
      </c>
      <c r="F460" s="90">
        <v>43635</v>
      </c>
      <c r="G460" s="75">
        <v>0.36458333333333331</v>
      </c>
      <c r="H460" s="49" t="s">
        <v>30</v>
      </c>
      <c r="I460" s="56" t="str">
        <f t="shared" si="83"/>
        <v>Butch's (Gordon R.)</v>
      </c>
      <c r="J460" s="56" t="str">
        <f t="shared" si="86"/>
        <v>Gordon Estuary</v>
      </c>
      <c r="K460" s="49">
        <v>1</v>
      </c>
      <c r="L460" s="51" t="s">
        <v>185</v>
      </c>
      <c r="M460" s="53" t="s">
        <v>138</v>
      </c>
      <c r="N460" s="51" t="s">
        <v>153</v>
      </c>
      <c r="O460" s="47">
        <f t="shared" si="72"/>
        <v>18</v>
      </c>
      <c r="P460" s="47">
        <f t="shared" si="84"/>
        <v>1</v>
      </c>
      <c r="Q460" s="47">
        <f t="shared" si="85"/>
        <v>5</v>
      </c>
      <c r="R460" s="54">
        <v>2</v>
      </c>
      <c r="S460" s="50" t="s">
        <v>168</v>
      </c>
      <c r="T460" s="53" t="s">
        <v>163</v>
      </c>
      <c r="U460" s="51"/>
      <c r="V460" s="51"/>
    </row>
    <row r="461" spans="1:22" x14ac:dyDescent="0.2">
      <c r="A461" s="79">
        <f t="shared" si="78"/>
        <v>25</v>
      </c>
      <c r="B461" s="47">
        <f t="shared" si="79"/>
        <v>2019</v>
      </c>
      <c r="C461" s="47">
        <f t="shared" si="80"/>
        <v>6</v>
      </c>
      <c r="D461" s="47" t="str">
        <f t="shared" si="81"/>
        <v>Jun</v>
      </c>
      <c r="E461" s="47">
        <f t="shared" si="82"/>
        <v>19</v>
      </c>
      <c r="F461" s="90">
        <v>43635</v>
      </c>
      <c r="G461" s="75">
        <v>0.36458333333333331</v>
      </c>
      <c r="H461" s="49" t="s">
        <v>30</v>
      </c>
      <c r="I461" s="56" t="str">
        <f t="shared" si="83"/>
        <v>Butch's (Gordon R.)</v>
      </c>
      <c r="J461" s="56" t="str">
        <f t="shared" si="86"/>
        <v>Gordon Estuary</v>
      </c>
      <c r="K461" s="49">
        <v>1</v>
      </c>
      <c r="L461" s="51" t="s">
        <v>181</v>
      </c>
      <c r="M461" s="53" t="s">
        <v>138</v>
      </c>
      <c r="N461" s="51" t="s">
        <v>153</v>
      </c>
      <c r="O461" s="47">
        <f t="shared" si="72"/>
        <v>15</v>
      </c>
      <c r="P461" s="47">
        <f t="shared" si="84"/>
        <v>1</v>
      </c>
      <c r="Q461" s="47">
        <f t="shared" si="85"/>
        <v>5</v>
      </c>
      <c r="R461" s="54">
        <v>13</v>
      </c>
      <c r="S461" s="50" t="s">
        <v>168</v>
      </c>
      <c r="T461" s="53" t="s">
        <v>163</v>
      </c>
      <c r="U461" s="51"/>
      <c r="V461" s="51"/>
    </row>
    <row r="462" spans="1:22" x14ac:dyDescent="0.2">
      <c r="A462" s="79">
        <f t="shared" si="78"/>
        <v>25</v>
      </c>
      <c r="B462" s="47">
        <f t="shared" si="79"/>
        <v>2019</v>
      </c>
      <c r="C462" s="47">
        <f t="shared" si="80"/>
        <v>6</v>
      </c>
      <c r="D462" s="47" t="str">
        <f t="shared" si="81"/>
        <v>Jun</v>
      </c>
      <c r="E462" s="47">
        <f t="shared" si="82"/>
        <v>19</v>
      </c>
      <c r="F462" s="90">
        <v>43635</v>
      </c>
      <c r="G462" s="75">
        <v>0.36458333333333331</v>
      </c>
      <c r="H462" s="49" t="s">
        <v>30</v>
      </c>
      <c r="I462" s="56" t="str">
        <f t="shared" si="83"/>
        <v>Butch's (Gordon R.)</v>
      </c>
      <c r="J462" s="56" t="str">
        <f t="shared" si="86"/>
        <v>Gordon Estuary</v>
      </c>
      <c r="K462" s="49">
        <v>1</v>
      </c>
      <c r="L462" s="51" t="s">
        <v>191</v>
      </c>
      <c r="M462" s="53" t="s">
        <v>138</v>
      </c>
      <c r="N462" s="51" t="s">
        <v>153</v>
      </c>
      <c r="O462" s="47">
        <f t="shared" si="72"/>
        <v>20</v>
      </c>
      <c r="P462" s="47">
        <f t="shared" si="84"/>
        <v>1</v>
      </c>
      <c r="Q462" s="47">
        <f t="shared" si="85"/>
        <v>5</v>
      </c>
      <c r="R462" s="54">
        <v>19</v>
      </c>
      <c r="S462" s="50" t="s">
        <v>168</v>
      </c>
      <c r="T462" s="53" t="s">
        <v>163</v>
      </c>
      <c r="U462" s="51"/>
      <c r="V462" s="52" t="s">
        <v>291</v>
      </c>
    </row>
    <row r="463" spans="1:22" x14ac:dyDescent="0.2">
      <c r="A463" s="79">
        <f t="shared" si="78"/>
        <v>25</v>
      </c>
      <c r="B463" s="47">
        <f t="shared" si="79"/>
        <v>2019</v>
      </c>
      <c r="C463" s="47">
        <f t="shared" si="80"/>
        <v>6</v>
      </c>
      <c r="D463" s="47" t="str">
        <f t="shared" si="81"/>
        <v>Jun</v>
      </c>
      <c r="E463" s="47">
        <f t="shared" si="82"/>
        <v>19</v>
      </c>
      <c r="F463" s="90">
        <v>43635</v>
      </c>
      <c r="G463" s="75">
        <v>9.7222222222222224E-2</v>
      </c>
      <c r="H463" s="49" t="s">
        <v>21</v>
      </c>
      <c r="I463" s="56" t="str">
        <f t="shared" si="83"/>
        <v>Gallaugher's</v>
      </c>
      <c r="J463" s="56" t="str">
        <f t="shared" si="86"/>
        <v>Gordon Estuary</v>
      </c>
      <c r="K463" s="49">
        <v>1</v>
      </c>
      <c r="L463" s="51" t="s">
        <v>157</v>
      </c>
      <c r="M463" s="53" t="s">
        <v>138</v>
      </c>
      <c r="N463" s="51" t="s">
        <v>153</v>
      </c>
      <c r="O463" s="47">
        <f t="shared" si="72"/>
        <v>8</v>
      </c>
      <c r="P463" s="47">
        <f t="shared" si="84"/>
        <v>1</v>
      </c>
      <c r="Q463" s="47">
        <f t="shared" si="85"/>
        <v>5</v>
      </c>
      <c r="R463" s="54">
        <v>2</v>
      </c>
      <c r="S463" s="50" t="s">
        <v>168</v>
      </c>
      <c r="T463" s="53" t="s">
        <v>163</v>
      </c>
      <c r="U463" s="51"/>
      <c r="V463" s="51"/>
    </row>
    <row r="464" spans="1:22" x14ac:dyDescent="0.2">
      <c r="A464" s="79">
        <f t="shared" si="78"/>
        <v>25</v>
      </c>
      <c r="B464" s="47">
        <f t="shared" si="79"/>
        <v>2019</v>
      </c>
      <c r="C464" s="47">
        <f t="shared" si="80"/>
        <v>6</v>
      </c>
      <c r="D464" s="47" t="str">
        <f t="shared" si="81"/>
        <v>Jun</v>
      </c>
      <c r="E464" s="47">
        <f t="shared" si="82"/>
        <v>20</v>
      </c>
      <c r="F464" s="89">
        <v>43636</v>
      </c>
      <c r="G464" s="75">
        <v>9.7222222222222224E-2</v>
      </c>
      <c r="H464" s="49" t="s">
        <v>21</v>
      </c>
      <c r="I464" s="56" t="str">
        <f t="shared" si="83"/>
        <v>Gallaugher's</v>
      </c>
      <c r="J464" s="56" t="str">
        <f t="shared" si="86"/>
        <v>Gordon Estuary</v>
      </c>
      <c r="K464" s="49">
        <v>1</v>
      </c>
      <c r="L464" s="51" t="s">
        <v>191</v>
      </c>
      <c r="M464" s="53" t="s">
        <v>138</v>
      </c>
      <c r="N464" s="51" t="s">
        <v>153</v>
      </c>
      <c r="O464" s="47">
        <f t="shared" si="72"/>
        <v>20</v>
      </c>
      <c r="P464" s="47">
        <f t="shared" si="84"/>
        <v>1</v>
      </c>
      <c r="Q464" s="47">
        <f t="shared" si="85"/>
        <v>5</v>
      </c>
      <c r="R464" s="54">
        <v>4</v>
      </c>
      <c r="S464" s="50" t="s">
        <v>168</v>
      </c>
      <c r="T464" s="53" t="s">
        <v>163</v>
      </c>
      <c r="U464" s="51"/>
      <c r="V464" s="52" t="s">
        <v>292</v>
      </c>
    </row>
    <row r="465" spans="1:22" x14ac:dyDescent="0.2">
      <c r="A465" s="79">
        <f t="shared" si="78"/>
        <v>25</v>
      </c>
      <c r="B465" s="47">
        <f t="shared" si="79"/>
        <v>2019</v>
      </c>
      <c r="C465" s="47">
        <f t="shared" si="80"/>
        <v>6</v>
      </c>
      <c r="D465" s="47" t="str">
        <f t="shared" si="81"/>
        <v>Jun</v>
      </c>
      <c r="E465" s="47">
        <f t="shared" si="82"/>
        <v>20</v>
      </c>
      <c r="F465" s="89">
        <v>43636</v>
      </c>
      <c r="G465" s="75">
        <v>9.7222222222222224E-2</v>
      </c>
      <c r="H465" s="49" t="s">
        <v>21</v>
      </c>
      <c r="I465" s="56" t="str">
        <f>VLOOKUP(H465,SiteCodes,2,FALSE)</f>
        <v>Gallaugher's</v>
      </c>
      <c r="J465" s="56" t="str">
        <f>VLOOKUP(H465,SiteCodes,3,FALSE)</f>
        <v>Gordon Estuary</v>
      </c>
      <c r="K465" s="49">
        <v>1</v>
      </c>
      <c r="L465" s="52" t="s">
        <v>158</v>
      </c>
      <c r="M465" s="53" t="s">
        <v>138</v>
      </c>
      <c r="N465" s="51" t="s">
        <v>153</v>
      </c>
      <c r="O465" s="47">
        <f>VLOOKUP(L465,SpeciesCodes,2,FALSE)</f>
        <v>9</v>
      </c>
      <c r="P465" s="47">
        <f>VLOOKUP(M465,OrigCodes,2,FALSE)</f>
        <v>1</v>
      </c>
      <c r="Q465" s="47">
        <f>VLOOKUP(N465,StgCodes,2,FALSE)</f>
        <v>5</v>
      </c>
      <c r="R465" s="54">
        <v>56</v>
      </c>
      <c r="S465" s="50" t="s">
        <v>168</v>
      </c>
      <c r="T465" s="53" t="s">
        <v>163</v>
      </c>
      <c r="U465" s="51"/>
      <c r="V465" s="52"/>
    </row>
    <row r="466" spans="1:22" x14ac:dyDescent="0.2">
      <c r="A466" s="79">
        <f t="shared" si="78"/>
        <v>25</v>
      </c>
      <c r="B466" s="47">
        <f t="shared" si="79"/>
        <v>2019</v>
      </c>
      <c r="C466" s="47">
        <f t="shared" si="80"/>
        <v>6</v>
      </c>
      <c r="D466" s="47" t="str">
        <f t="shared" si="81"/>
        <v>Jun</v>
      </c>
      <c r="E466" s="47">
        <f t="shared" si="82"/>
        <v>20</v>
      </c>
      <c r="F466" s="89">
        <v>43636</v>
      </c>
      <c r="G466" s="75">
        <v>9.7222222222222224E-2</v>
      </c>
      <c r="H466" s="49" t="s">
        <v>21</v>
      </c>
      <c r="I466" s="56" t="str">
        <f>VLOOKUP(H466,SiteCodes,2,FALSE)</f>
        <v>Gallaugher's</v>
      </c>
      <c r="J466" s="56" t="str">
        <f>VLOOKUP(H466,SiteCodes,3,FALSE)</f>
        <v>Gordon Estuary</v>
      </c>
      <c r="K466" s="49">
        <v>1</v>
      </c>
      <c r="L466" s="52" t="s">
        <v>166</v>
      </c>
      <c r="M466" s="53" t="s">
        <v>138</v>
      </c>
      <c r="N466" s="51" t="s">
        <v>153</v>
      </c>
      <c r="O466" s="47">
        <f>VLOOKUP(L466,SpeciesCodes,2,FALSE)</f>
        <v>11</v>
      </c>
      <c r="P466" s="47">
        <f>VLOOKUP(M466,OrigCodes,2,FALSE)</f>
        <v>1</v>
      </c>
      <c r="Q466" s="47">
        <f>VLOOKUP(N466,StgCodes,2,FALSE)</f>
        <v>5</v>
      </c>
      <c r="R466" s="54">
        <v>3</v>
      </c>
      <c r="S466" s="50" t="s">
        <v>168</v>
      </c>
      <c r="T466" s="53" t="s">
        <v>163</v>
      </c>
      <c r="U466" s="51"/>
      <c r="V466" s="52"/>
    </row>
    <row r="467" spans="1:22" x14ac:dyDescent="0.2">
      <c r="A467" s="79">
        <f t="shared" si="78"/>
        <v>25</v>
      </c>
      <c r="B467" s="47">
        <f t="shared" si="79"/>
        <v>2019</v>
      </c>
      <c r="C467" s="47">
        <f t="shared" si="80"/>
        <v>6</v>
      </c>
      <c r="D467" s="47" t="str">
        <f t="shared" si="81"/>
        <v>Jun</v>
      </c>
      <c r="E467" s="47">
        <f t="shared" si="82"/>
        <v>20</v>
      </c>
      <c r="F467" s="89">
        <v>43636</v>
      </c>
      <c r="G467" s="75">
        <v>9.7222222222222224E-2</v>
      </c>
      <c r="H467" s="49" t="s">
        <v>21</v>
      </c>
      <c r="I467" s="56" t="str">
        <f>VLOOKUP(H467,SiteCodes,2,FALSE)</f>
        <v>Gallaugher's</v>
      </c>
      <c r="J467" s="56" t="str">
        <f>VLOOKUP(H467,SiteCodes,3,FALSE)</f>
        <v>Gordon Estuary</v>
      </c>
      <c r="K467" s="49">
        <v>1</v>
      </c>
      <c r="L467" s="52" t="s">
        <v>185</v>
      </c>
      <c r="M467" s="53" t="s">
        <v>138</v>
      </c>
      <c r="N467" s="51" t="s">
        <v>153</v>
      </c>
      <c r="O467" s="47">
        <f>VLOOKUP(L467,SpeciesCodes,2,FALSE)</f>
        <v>18</v>
      </c>
      <c r="P467" s="47">
        <f>VLOOKUP(M467,OrigCodes,2,FALSE)</f>
        <v>1</v>
      </c>
      <c r="Q467" s="47">
        <f>VLOOKUP(N467,StgCodes,2,FALSE)</f>
        <v>5</v>
      </c>
      <c r="R467" s="54">
        <v>9</v>
      </c>
      <c r="S467" s="50" t="s">
        <v>168</v>
      </c>
      <c r="T467" s="53" t="s">
        <v>163</v>
      </c>
      <c r="U467" s="51"/>
      <c r="V467" s="52"/>
    </row>
    <row r="468" spans="1:22" x14ac:dyDescent="0.2">
      <c r="A468" s="79">
        <f t="shared" si="78"/>
        <v>25</v>
      </c>
      <c r="B468" s="47">
        <f t="shared" si="79"/>
        <v>2019</v>
      </c>
      <c r="C468" s="47">
        <f t="shared" si="80"/>
        <v>6</v>
      </c>
      <c r="D468" s="47" t="str">
        <f t="shared" si="81"/>
        <v>Jun</v>
      </c>
      <c r="E468" s="47">
        <f t="shared" si="82"/>
        <v>20</v>
      </c>
      <c r="F468" s="89">
        <v>43636</v>
      </c>
      <c r="G468" s="75">
        <v>9.7222222222222224E-2</v>
      </c>
      <c r="H468" s="49" t="s">
        <v>21</v>
      </c>
      <c r="I468" s="56" t="str">
        <f>VLOOKUP(H468,SiteCodes,2,FALSE)</f>
        <v>Gallaugher's</v>
      </c>
      <c r="J468" s="56" t="str">
        <f>VLOOKUP(H468,SiteCodes,3,FALSE)</f>
        <v>Gordon Estuary</v>
      </c>
      <c r="K468" s="49">
        <v>1</v>
      </c>
      <c r="L468" s="52" t="s">
        <v>173</v>
      </c>
      <c r="M468" s="53" t="s">
        <v>138</v>
      </c>
      <c r="N468" s="51" t="s">
        <v>153</v>
      </c>
      <c r="O468" s="47">
        <f>VLOOKUP(L468,SpeciesCodes,2,FALSE)</f>
        <v>13</v>
      </c>
      <c r="P468" s="47">
        <f>VLOOKUP(M468,OrigCodes,2,FALSE)</f>
        <v>1</v>
      </c>
      <c r="Q468" s="47">
        <f>VLOOKUP(N468,StgCodes,2,FALSE)</f>
        <v>5</v>
      </c>
      <c r="R468" s="54">
        <v>3</v>
      </c>
      <c r="S468" s="50" t="s">
        <v>168</v>
      </c>
      <c r="T468" s="53" t="s">
        <v>163</v>
      </c>
      <c r="U468" s="51"/>
      <c r="V468" s="52"/>
    </row>
    <row r="469" spans="1:22" x14ac:dyDescent="0.2">
      <c r="A469" s="79">
        <f t="shared" si="78"/>
        <v>25</v>
      </c>
      <c r="B469" s="47">
        <f t="shared" si="79"/>
        <v>2019</v>
      </c>
      <c r="C469" s="47">
        <f t="shared" si="80"/>
        <v>6</v>
      </c>
      <c r="D469" s="47" t="str">
        <f t="shared" si="81"/>
        <v>Jun</v>
      </c>
      <c r="E469" s="47">
        <f t="shared" si="82"/>
        <v>20</v>
      </c>
      <c r="F469" s="89">
        <v>43636</v>
      </c>
      <c r="G469" s="75">
        <v>9.7222222222222224E-2</v>
      </c>
      <c r="H469" s="49" t="s">
        <v>21</v>
      </c>
      <c r="I469" s="56" t="str">
        <f>VLOOKUP(H469,SiteCodes,2,FALSE)</f>
        <v>Gallaugher's</v>
      </c>
      <c r="J469" s="56" t="str">
        <f>VLOOKUP(H469,SiteCodes,3,FALSE)</f>
        <v>Gordon Estuary</v>
      </c>
      <c r="K469" s="49">
        <v>1</v>
      </c>
      <c r="L469" s="52" t="s">
        <v>181</v>
      </c>
      <c r="M469" s="53" t="s">
        <v>138</v>
      </c>
      <c r="N469" s="51" t="s">
        <v>153</v>
      </c>
      <c r="O469" s="47">
        <f>VLOOKUP(L469,SpeciesCodes,2,FALSE)</f>
        <v>15</v>
      </c>
      <c r="P469" s="47">
        <f>VLOOKUP(M469,OrigCodes,2,FALSE)</f>
        <v>1</v>
      </c>
      <c r="Q469" s="47">
        <f>VLOOKUP(N469,StgCodes,2,FALSE)</f>
        <v>5</v>
      </c>
      <c r="R469" s="54">
        <v>11</v>
      </c>
      <c r="S469" s="50" t="s">
        <v>168</v>
      </c>
      <c r="T469" s="53" t="s">
        <v>163</v>
      </c>
      <c r="U469" s="51"/>
      <c r="V469" s="52"/>
    </row>
    <row r="470" spans="1:22" x14ac:dyDescent="0.2">
      <c r="A470" s="79">
        <f t="shared" si="78"/>
        <v>25</v>
      </c>
      <c r="B470" s="47">
        <f t="shared" si="79"/>
        <v>2019</v>
      </c>
      <c r="C470" s="47">
        <f t="shared" si="80"/>
        <v>6</v>
      </c>
      <c r="D470" s="47" t="str">
        <f t="shared" si="81"/>
        <v>Jun</v>
      </c>
      <c r="E470" s="47">
        <f t="shared" si="82"/>
        <v>20</v>
      </c>
      <c r="F470" s="89">
        <v>43636</v>
      </c>
      <c r="G470" s="75">
        <v>0.53749999999999998</v>
      </c>
      <c r="H470" s="49" t="s">
        <v>34</v>
      </c>
      <c r="I470" s="56" t="str">
        <f t="shared" si="83"/>
        <v>South Arm SJ (Old Mill)</v>
      </c>
      <c r="J470" s="56" t="str">
        <f t="shared" si="86"/>
        <v>San Juan Estuary</v>
      </c>
      <c r="K470" s="49">
        <v>1</v>
      </c>
      <c r="L470" s="51" t="s">
        <v>152</v>
      </c>
      <c r="M470" s="53" t="s">
        <v>138</v>
      </c>
      <c r="N470" s="51" t="s">
        <v>144</v>
      </c>
      <c r="O470" s="47">
        <f t="shared" ref="O470:O533" si="87">VLOOKUP(L470,SpeciesCodes,2,FALSE)</f>
        <v>5</v>
      </c>
      <c r="P470" s="47">
        <f t="shared" si="84"/>
        <v>1</v>
      </c>
      <c r="Q470" s="47">
        <f t="shared" si="85"/>
        <v>2</v>
      </c>
      <c r="R470" s="54">
        <v>1</v>
      </c>
      <c r="S470" s="50" t="s">
        <v>168</v>
      </c>
      <c r="T470" s="53" t="s">
        <v>163</v>
      </c>
      <c r="U470" s="51"/>
      <c r="V470" s="51"/>
    </row>
    <row r="471" spans="1:22" x14ac:dyDescent="0.2">
      <c r="A471" s="79">
        <f t="shared" si="78"/>
        <v>25</v>
      </c>
      <c r="B471" s="47">
        <f t="shared" si="79"/>
        <v>2019</v>
      </c>
      <c r="C471" s="47">
        <f t="shared" si="80"/>
        <v>6</v>
      </c>
      <c r="D471" s="47" t="str">
        <f t="shared" si="81"/>
        <v>Jun</v>
      </c>
      <c r="E471" s="47">
        <f t="shared" si="82"/>
        <v>20</v>
      </c>
      <c r="F471" s="89">
        <v>43636</v>
      </c>
      <c r="G471" s="75">
        <v>0.53749999999999998</v>
      </c>
      <c r="H471" s="49" t="s">
        <v>34</v>
      </c>
      <c r="I471" s="56" t="str">
        <f t="shared" si="83"/>
        <v>South Arm SJ (Old Mill)</v>
      </c>
      <c r="J471" s="56" t="str">
        <f t="shared" si="86"/>
        <v>San Juan Estuary</v>
      </c>
      <c r="K471" s="49">
        <v>1</v>
      </c>
      <c r="L471" s="51" t="s">
        <v>146</v>
      </c>
      <c r="M471" s="53" t="s">
        <v>138</v>
      </c>
      <c r="N471" s="51" t="s">
        <v>144</v>
      </c>
      <c r="O471" s="47">
        <f t="shared" si="87"/>
        <v>3</v>
      </c>
      <c r="P471" s="47">
        <f t="shared" si="84"/>
        <v>1</v>
      </c>
      <c r="Q471" s="47">
        <f t="shared" si="85"/>
        <v>2</v>
      </c>
      <c r="R471" s="54">
        <v>7</v>
      </c>
      <c r="S471" s="50" t="s">
        <v>168</v>
      </c>
      <c r="T471" s="53" t="s">
        <v>163</v>
      </c>
      <c r="U471" s="51"/>
      <c r="V471" s="51"/>
    </row>
    <row r="472" spans="1:22" x14ac:dyDescent="0.2">
      <c r="A472" s="79">
        <f t="shared" si="78"/>
        <v>25</v>
      </c>
      <c r="B472" s="47">
        <f t="shared" si="79"/>
        <v>2019</v>
      </c>
      <c r="C472" s="47">
        <f t="shared" si="80"/>
        <v>6</v>
      </c>
      <c r="D472" s="47" t="str">
        <f t="shared" si="81"/>
        <v>Jun</v>
      </c>
      <c r="E472" s="47">
        <f t="shared" si="82"/>
        <v>20</v>
      </c>
      <c r="F472" s="89">
        <v>43636</v>
      </c>
      <c r="G472" s="75">
        <v>0.53749999999999998</v>
      </c>
      <c r="H472" s="49" t="s">
        <v>34</v>
      </c>
      <c r="I472" s="56" t="str">
        <f t="shared" si="83"/>
        <v>South Arm SJ (Old Mill)</v>
      </c>
      <c r="J472" s="56" t="str">
        <f t="shared" si="86"/>
        <v>San Juan Estuary</v>
      </c>
      <c r="K472" s="49">
        <v>1</v>
      </c>
      <c r="L472" s="51" t="s">
        <v>157</v>
      </c>
      <c r="M472" s="53" t="s">
        <v>138</v>
      </c>
      <c r="N472" s="51" t="s">
        <v>153</v>
      </c>
      <c r="O472" s="47">
        <f t="shared" si="87"/>
        <v>8</v>
      </c>
      <c r="P472" s="47">
        <f t="shared" si="84"/>
        <v>1</v>
      </c>
      <c r="Q472" s="47">
        <f t="shared" si="85"/>
        <v>5</v>
      </c>
      <c r="R472" s="54">
        <v>19</v>
      </c>
      <c r="S472" s="50" t="s">
        <v>168</v>
      </c>
      <c r="T472" s="53" t="s">
        <v>163</v>
      </c>
      <c r="U472" s="51"/>
      <c r="V472" s="51"/>
    </row>
    <row r="473" spans="1:22" x14ac:dyDescent="0.2">
      <c r="A473" s="79">
        <f t="shared" si="78"/>
        <v>25</v>
      </c>
      <c r="B473" s="47">
        <f t="shared" si="79"/>
        <v>2019</v>
      </c>
      <c r="C473" s="47">
        <f t="shared" si="80"/>
        <v>6</v>
      </c>
      <c r="D473" s="47" t="str">
        <f t="shared" si="81"/>
        <v>Jun</v>
      </c>
      <c r="E473" s="47">
        <f t="shared" si="82"/>
        <v>20</v>
      </c>
      <c r="F473" s="89">
        <v>43636</v>
      </c>
      <c r="G473" s="75">
        <v>0.53749999999999998</v>
      </c>
      <c r="H473" s="49" t="s">
        <v>34</v>
      </c>
      <c r="I473" s="56" t="str">
        <f t="shared" si="83"/>
        <v>South Arm SJ (Old Mill)</v>
      </c>
      <c r="J473" s="56" t="str">
        <f t="shared" si="86"/>
        <v>San Juan Estuary</v>
      </c>
      <c r="K473" s="49">
        <v>1</v>
      </c>
      <c r="L473" s="51" t="s">
        <v>158</v>
      </c>
      <c r="M473" s="53" t="s">
        <v>138</v>
      </c>
      <c r="N473" s="51" t="s">
        <v>153</v>
      </c>
      <c r="O473" s="47">
        <f t="shared" si="87"/>
        <v>9</v>
      </c>
      <c r="P473" s="47">
        <f t="shared" si="84"/>
        <v>1</v>
      </c>
      <c r="Q473" s="47">
        <f t="shared" si="85"/>
        <v>5</v>
      </c>
      <c r="R473" s="54">
        <v>290</v>
      </c>
      <c r="S473" s="50" t="s">
        <v>168</v>
      </c>
      <c r="T473" s="53" t="s">
        <v>163</v>
      </c>
      <c r="U473" s="51"/>
      <c r="V473" s="51"/>
    </row>
    <row r="474" spans="1:22" x14ac:dyDescent="0.2">
      <c r="A474" s="79">
        <f t="shared" si="78"/>
        <v>25</v>
      </c>
      <c r="B474" s="47">
        <f t="shared" si="79"/>
        <v>2019</v>
      </c>
      <c r="C474" s="47">
        <f t="shared" si="80"/>
        <v>6</v>
      </c>
      <c r="D474" s="47" t="str">
        <f t="shared" si="81"/>
        <v>Jun</v>
      </c>
      <c r="E474" s="47">
        <f t="shared" si="82"/>
        <v>20</v>
      </c>
      <c r="F474" s="89">
        <v>43636</v>
      </c>
      <c r="G474" s="75">
        <v>0.53749999999999998</v>
      </c>
      <c r="H474" s="49" t="s">
        <v>34</v>
      </c>
      <c r="I474" s="56" t="str">
        <f t="shared" si="83"/>
        <v>South Arm SJ (Old Mill)</v>
      </c>
      <c r="J474" s="56" t="str">
        <f t="shared" si="86"/>
        <v>San Juan Estuary</v>
      </c>
      <c r="K474" s="49">
        <v>1</v>
      </c>
      <c r="L474" s="51" t="s">
        <v>185</v>
      </c>
      <c r="M474" s="53" t="s">
        <v>138</v>
      </c>
      <c r="N474" s="51" t="s">
        <v>150</v>
      </c>
      <c r="O474" s="47">
        <f t="shared" si="87"/>
        <v>18</v>
      </c>
      <c r="P474" s="47">
        <f t="shared" si="84"/>
        <v>1</v>
      </c>
      <c r="Q474" s="47">
        <f t="shared" si="85"/>
        <v>4</v>
      </c>
      <c r="R474" s="54">
        <v>15</v>
      </c>
      <c r="S474" s="50" t="s">
        <v>168</v>
      </c>
      <c r="T474" s="53" t="s">
        <v>163</v>
      </c>
      <c r="U474" s="51"/>
      <c r="V474" s="51"/>
    </row>
    <row r="475" spans="1:22" x14ac:dyDescent="0.2">
      <c r="A475" s="79">
        <f t="shared" si="78"/>
        <v>25</v>
      </c>
      <c r="B475" s="47">
        <f t="shared" si="79"/>
        <v>2019</v>
      </c>
      <c r="C475" s="47">
        <f t="shared" si="80"/>
        <v>6</v>
      </c>
      <c r="D475" s="47" t="str">
        <f t="shared" si="81"/>
        <v>Jun</v>
      </c>
      <c r="E475" s="47">
        <f t="shared" si="82"/>
        <v>20</v>
      </c>
      <c r="F475" s="89">
        <v>43636</v>
      </c>
      <c r="G475" s="75">
        <v>0.53749999999999998</v>
      </c>
      <c r="H475" s="49" t="s">
        <v>34</v>
      </c>
      <c r="I475" s="56" t="str">
        <f t="shared" si="83"/>
        <v>South Arm SJ (Old Mill)</v>
      </c>
      <c r="J475" s="56" t="str">
        <f t="shared" si="86"/>
        <v>San Juan Estuary</v>
      </c>
      <c r="K475" s="49">
        <v>1</v>
      </c>
      <c r="L475" s="51" t="s">
        <v>181</v>
      </c>
      <c r="M475" s="53" t="s">
        <v>138</v>
      </c>
      <c r="N475" s="51" t="s">
        <v>150</v>
      </c>
      <c r="O475" s="47">
        <f t="shared" si="87"/>
        <v>15</v>
      </c>
      <c r="P475" s="47">
        <f t="shared" si="84"/>
        <v>1</v>
      </c>
      <c r="Q475" s="47">
        <f t="shared" si="85"/>
        <v>4</v>
      </c>
      <c r="R475" s="54">
        <v>22</v>
      </c>
      <c r="S475" s="50" t="s">
        <v>168</v>
      </c>
      <c r="T475" s="53" t="s">
        <v>163</v>
      </c>
      <c r="U475" s="51"/>
      <c r="V475" s="51"/>
    </row>
    <row r="476" spans="1:22" x14ac:dyDescent="0.2">
      <c r="A476" s="79">
        <f t="shared" si="78"/>
        <v>25</v>
      </c>
      <c r="B476" s="47">
        <f t="shared" si="79"/>
        <v>2019</v>
      </c>
      <c r="C476" s="47">
        <f t="shared" si="80"/>
        <v>6</v>
      </c>
      <c r="D476" s="47" t="str">
        <f t="shared" si="81"/>
        <v>Jun</v>
      </c>
      <c r="E476" s="47">
        <f t="shared" si="82"/>
        <v>20</v>
      </c>
      <c r="F476" s="89">
        <v>43636</v>
      </c>
      <c r="G476" s="75">
        <v>0.53749999999999998</v>
      </c>
      <c r="H476" s="49" t="s">
        <v>34</v>
      </c>
      <c r="I476" s="56" t="str">
        <f t="shared" si="83"/>
        <v>South Arm SJ (Old Mill)</v>
      </c>
      <c r="J476" s="56" t="str">
        <f t="shared" si="86"/>
        <v>San Juan Estuary</v>
      </c>
      <c r="K476" s="49">
        <v>1</v>
      </c>
      <c r="L476" s="51" t="s">
        <v>173</v>
      </c>
      <c r="M476" s="53" t="s">
        <v>138</v>
      </c>
      <c r="N476" s="51" t="s">
        <v>150</v>
      </c>
      <c r="O476" s="47">
        <f t="shared" si="87"/>
        <v>13</v>
      </c>
      <c r="P476" s="47">
        <f t="shared" si="84"/>
        <v>1</v>
      </c>
      <c r="Q476" s="47">
        <f t="shared" si="85"/>
        <v>4</v>
      </c>
      <c r="R476" s="54">
        <v>1025</v>
      </c>
      <c r="S476" s="50" t="s">
        <v>168</v>
      </c>
      <c r="T476" s="53" t="s">
        <v>163</v>
      </c>
      <c r="U476" s="51"/>
      <c r="V476" s="51"/>
    </row>
    <row r="477" spans="1:22" x14ac:dyDescent="0.2">
      <c r="A477" s="79">
        <f t="shared" si="78"/>
        <v>25</v>
      </c>
      <c r="B477" s="47">
        <f t="shared" si="79"/>
        <v>2019</v>
      </c>
      <c r="C477" s="47">
        <f t="shared" si="80"/>
        <v>6</v>
      </c>
      <c r="D477" s="47" t="str">
        <f t="shared" si="81"/>
        <v>Jun</v>
      </c>
      <c r="E477" s="47">
        <f t="shared" si="82"/>
        <v>20</v>
      </c>
      <c r="F477" s="89">
        <v>43636</v>
      </c>
      <c r="G477" s="75">
        <v>0.56111111111111112</v>
      </c>
      <c r="H477" s="49" t="s">
        <v>38</v>
      </c>
      <c r="I477" s="56" t="str">
        <f t="shared" si="83"/>
        <v>Q07, Central/South Arm confluence</v>
      </c>
      <c r="J477" s="56" t="str">
        <f t="shared" si="86"/>
        <v>San Juan Estuary</v>
      </c>
      <c r="K477" s="49">
        <v>1</v>
      </c>
      <c r="L477" s="51" t="s">
        <v>152</v>
      </c>
      <c r="M477" s="53" t="s">
        <v>138</v>
      </c>
      <c r="N477" s="51" t="s">
        <v>144</v>
      </c>
      <c r="O477" s="47">
        <f t="shared" si="87"/>
        <v>5</v>
      </c>
      <c r="P477" s="47">
        <f t="shared" si="84"/>
        <v>1</v>
      </c>
      <c r="Q477" s="47">
        <f t="shared" si="85"/>
        <v>2</v>
      </c>
      <c r="R477" s="54">
        <v>5</v>
      </c>
      <c r="S477" s="50" t="s">
        <v>168</v>
      </c>
      <c r="T477" s="53" t="s">
        <v>163</v>
      </c>
      <c r="U477" s="51"/>
      <c r="V477" s="51"/>
    </row>
    <row r="478" spans="1:22" x14ac:dyDescent="0.2">
      <c r="A478" s="79">
        <f t="shared" si="78"/>
        <v>25</v>
      </c>
      <c r="B478" s="47">
        <f t="shared" si="79"/>
        <v>2019</v>
      </c>
      <c r="C478" s="47">
        <f t="shared" si="80"/>
        <v>6</v>
      </c>
      <c r="D478" s="47" t="str">
        <f t="shared" si="81"/>
        <v>Jun</v>
      </c>
      <c r="E478" s="47">
        <f t="shared" si="82"/>
        <v>20</v>
      </c>
      <c r="F478" s="89">
        <v>43636</v>
      </c>
      <c r="G478" s="75">
        <v>0.56111111111111112</v>
      </c>
      <c r="H478" s="49" t="s">
        <v>38</v>
      </c>
      <c r="I478" s="56" t="str">
        <f t="shared" si="83"/>
        <v>Q07, Central/South Arm confluence</v>
      </c>
      <c r="J478" s="56" t="str">
        <f t="shared" si="86"/>
        <v>San Juan Estuary</v>
      </c>
      <c r="K478" s="49">
        <v>1</v>
      </c>
      <c r="L478" s="51" t="s">
        <v>146</v>
      </c>
      <c r="M478" s="53" t="s">
        <v>138</v>
      </c>
      <c r="N478" s="51" t="s">
        <v>148</v>
      </c>
      <c r="O478" s="47">
        <f t="shared" si="87"/>
        <v>3</v>
      </c>
      <c r="P478" s="47">
        <f t="shared" si="84"/>
        <v>1</v>
      </c>
      <c r="Q478" s="47">
        <f t="shared" si="85"/>
        <v>3</v>
      </c>
      <c r="R478" s="54">
        <v>1</v>
      </c>
      <c r="S478" s="50" t="s">
        <v>168</v>
      </c>
      <c r="T478" s="53" t="s">
        <v>163</v>
      </c>
      <c r="U478" s="51"/>
      <c r="V478" s="51"/>
    </row>
    <row r="479" spans="1:22" x14ac:dyDescent="0.2">
      <c r="A479" s="79">
        <f t="shared" si="78"/>
        <v>25</v>
      </c>
      <c r="B479" s="47">
        <f t="shared" si="79"/>
        <v>2019</v>
      </c>
      <c r="C479" s="47">
        <f t="shared" si="80"/>
        <v>6</v>
      </c>
      <c r="D479" s="47" t="str">
        <f t="shared" si="81"/>
        <v>Jun</v>
      </c>
      <c r="E479" s="47">
        <f t="shared" si="82"/>
        <v>20</v>
      </c>
      <c r="F479" s="89">
        <v>43636</v>
      </c>
      <c r="G479" s="75">
        <v>0.56111111111111112</v>
      </c>
      <c r="H479" s="49" t="s">
        <v>38</v>
      </c>
      <c r="I479" s="56" t="str">
        <f t="shared" si="83"/>
        <v>Q07, Central/South Arm confluence</v>
      </c>
      <c r="J479" s="56" t="str">
        <f t="shared" si="86"/>
        <v>San Juan Estuary</v>
      </c>
      <c r="K479" s="49">
        <v>1</v>
      </c>
      <c r="L479" s="51" t="s">
        <v>146</v>
      </c>
      <c r="M479" s="53" t="s">
        <v>138</v>
      </c>
      <c r="N479" s="51" t="s">
        <v>144</v>
      </c>
      <c r="O479" s="47">
        <f t="shared" si="87"/>
        <v>3</v>
      </c>
      <c r="P479" s="47">
        <f t="shared" si="84"/>
        <v>1</v>
      </c>
      <c r="Q479" s="47">
        <f t="shared" si="85"/>
        <v>2</v>
      </c>
      <c r="R479" s="54">
        <v>2</v>
      </c>
      <c r="S479" s="50" t="s">
        <v>168</v>
      </c>
      <c r="T479" s="53" t="s">
        <v>163</v>
      </c>
      <c r="U479" s="51"/>
      <c r="V479" s="51"/>
    </row>
    <row r="480" spans="1:22" x14ac:dyDescent="0.2">
      <c r="A480" s="79">
        <f t="shared" si="78"/>
        <v>25</v>
      </c>
      <c r="B480" s="47">
        <f t="shared" si="79"/>
        <v>2019</v>
      </c>
      <c r="C480" s="47">
        <f t="shared" si="80"/>
        <v>6</v>
      </c>
      <c r="D480" s="47" t="str">
        <f t="shared" si="81"/>
        <v>Jun</v>
      </c>
      <c r="E480" s="47">
        <f t="shared" si="82"/>
        <v>20</v>
      </c>
      <c r="F480" s="89">
        <v>43636</v>
      </c>
      <c r="G480" s="75">
        <v>0.56111111111111112</v>
      </c>
      <c r="H480" s="49" t="s">
        <v>38</v>
      </c>
      <c r="I480" s="56" t="str">
        <f t="shared" si="83"/>
        <v>Q07, Central/South Arm confluence</v>
      </c>
      <c r="J480" s="56" t="str">
        <f t="shared" si="86"/>
        <v>San Juan Estuary</v>
      </c>
      <c r="K480" s="49">
        <v>1</v>
      </c>
      <c r="L480" s="51" t="s">
        <v>157</v>
      </c>
      <c r="M480" s="53" t="s">
        <v>138</v>
      </c>
      <c r="N480" s="51" t="s">
        <v>153</v>
      </c>
      <c r="O480" s="47">
        <f t="shared" si="87"/>
        <v>8</v>
      </c>
      <c r="P480" s="47">
        <f t="shared" si="84"/>
        <v>1</v>
      </c>
      <c r="Q480" s="47">
        <f t="shared" si="85"/>
        <v>5</v>
      </c>
      <c r="R480" s="54">
        <v>4</v>
      </c>
      <c r="S480" s="50" t="s">
        <v>168</v>
      </c>
      <c r="T480" s="53" t="s">
        <v>163</v>
      </c>
      <c r="U480" s="51"/>
      <c r="V480" s="51"/>
    </row>
    <row r="481" spans="1:22" x14ac:dyDescent="0.2">
      <c r="A481" s="79">
        <f t="shared" si="78"/>
        <v>25</v>
      </c>
      <c r="B481" s="47">
        <f t="shared" si="79"/>
        <v>2019</v>
      </c>
      <c r="C481" s="47">
        <f t="shared" si="80"/>
        <v>6</v>
      </c>
      <c r="D481" s="47" t="str">
        <f t="shared" si="81"/>
        <v>Jun</v>
      </c>
      <c r="E481" s="47">
        <f t="shared" si="82"/>
        <v>20</v>
      </c>
      <c r="F481" s="89">
        <v>43636</v>
      </c>
      <c r="G481" s="75">
        <v>0.56111111111111112</v>
      </c>
      <c r="H481" s="49" t="s">
        <v>38</v>
      </c>
      <c r="I481" s="56" t="str">
        <f t="shared" si="83"/>
        <v>Q07, Central/South Arm confluence</v>
      </c>
      <c r="J481" s="56" t="str">
        <f t="shared" si="86"/>
        <v>San Juan Estuary</v>
      </c>
      <c r="K481" s="49">
        <v>1</v>
      </c>
      <c r="L481" s="51" t="s">
        <v>158</v>
      </c>
      <c r="M481" s="53" t="s">
        <v>138</v>
      </c>
      <c r="N481" s="51" t="s">
        <v>153</v>
      </c>
      <c r="O481" s="47">
        <f t="shared" si="87"/>
        <v>9</v>
      </c>
      <c r="P481" s="47">
        <f t="shared" si="84"/>
        <v>1</v>
      </c>
      <c r="Q481" s="47">
        <f t="shared" si="85"/>
        <v>5</v>
      </c>
      <c r="R481" s="54">
        <v>4</v>
      </c>
      <c r="S481" s="50" t="s">
        <v>168</v>
      </c>
      <c r="T481" s="53" t="s">
        <v>163</v>
      </c>
      <c r="U481" s="51"/>
      <c r="V481" s="51"/>
    </row>
    <row r="482" spans="1:22" x14ac:dyDescent="0.2">
      <c r="A482" s="79">
        <f t="shared" si="78"/>
        <v>25</v>
      </c>
      <c r="B482" s="47">
        <f t="shared" si="79"/>
        <v>2019</v>
      </c>
      <c r="C482" s="47">
        <f t="shared" si="80"/>
        <v>6</v>
      </c>
      <c r="D482" s="47" t="str">
        <f t="shared" si="81"/>
        <v>Jun</v>
      </c>
      <c r="E482" s="47">
        <f t="shared" si="82"/>
        <v>20</v>
      </c>
      <c r="F482" s="89">
        <v>43636</v>
      </c>
      <c r="G482" s="75">
        <v>0.56111111111111112</v>
      </c>
      <c r="H482" s="49" t="s">
        <v>38</v>
      </c>
      <c r="I482" s="56" t="str">
        <f t="shared" si="83"/>
        <v>Q07, Central/South Arm confluence</v>
      </c>
      <c r="J482" s="56" t="str">
        <f t="shared" si="86"/>
        <v>San Juan Estuary</v>
      </c>
      <c r="K482" s="49">
        <v>1</v>
      </c>
      <c r="L482" s="51" t="s">
        <v>181</v>
      </c>
      <c r="M482" s="53" t="s">
        <v>138</v>
      </c>
      <c r="N482" s="51" t="s">
        <v>150</v>
      </c>
      <c r="O482" s="47">
        <f t="shared" si="87"/>
        <v>15</v>
      </c>
      <c r="P482" s="47">
        <f t="shared" si="84"/>
        <v>1</v>
      </c>
      <c r="Q482" s="47">
        <f t="shared" si="85"/>
        <v>4</v>
      </c>
      <c r="R482" s="54">
        <v>6</v>
      </c>
      <c r="S482" s="50" t="s">
        <v>168</v>
      </c>
      <c r="T482" s="53" t="s">
        <v>163</v>
      </c>
      <c r="U482" s="51"/>
      <c r="V482" s="51"/>
    </row>
    <row r="483" spans="1:22" x14ac:dyDescent="0.2">
      <c r="A483" s="79">
        <f t="shared" si="78"/>
        <v>25</v>
      </c>
      <c r="B483" s="47">
        <f t="shared" si="79"/>
        <v>2019</v>
      </c>
      <c r="C483" s="47">
        <f t="shared" si="80"/>
        <v>6</v>
      </c>
      <c r="D483" s="47" t="str">
        <f t="shared" si="81"/>
        <v>Jun</v>
      </c>
      <c r="E483" s="47">
        <f t="shared" si="82"/>
        <v>20</v>
      </c>
      <c r="F483" s="89">
        <v>43636</v>
      </c>
      <c r="G483" s="75">
        <v>0.56111111111111112</v>
      </c>
      <c r="H483" s="49" t="s">
        <v>38</v>
      </c>
      <c r="I483" s="56" t="str">
        <f t="shared" si="83"/>
        <v>Q07, Central/South Arm confluence</v>
      </c>
      <c r="J483" s="56" t="str">
        <f t="shared" si="86"/>
        <v>San Juan Estuary</v>
      </c>
      <c r="K483" s="49">
        <v>1</v>
      </c>
      <c r="L483" s="51" t="s">
        <v>173</v>
      </c>
      <c r="M483" s="53" t="s">
        <v>138</v>
      </c>
      <c r="N483" s="51" t="s">
        <v>150</v>
      </c>
      <c r="O483" s="47">
        <f t="shared" si="87"/>
        <v>13</v>
      </c>
      <c r="P483" s="47">
        <f t="shared" si="84"/>
        <v>1</v>
      </c>
      <c r="Q483" s="47">
        <f t="shared" si="85"/>
        <v>4</v>
      </c>
      <c r="R483" s="54">
        <v>16</v>
      </c>
      <c r="S483" s="50" t="s">
        <v>168</v>
      </c>
      <c r="T483" s="53" t="s">
        <v>163</v>
      </c>
      <c r="U483" s="51"/>
      <c r="V483" s="51"/>
    </row>
    <row r="484" spans="1:22" x14ac:dyDescent="0.2">
      <c r="A484" s="79">
        <f t="shared" si="78"/>
        <v>25</v>
      </c>
      <c r="B484" s="47">
        <f t="shared" si="79"/>
        <v>2019</v>
      </c>
      <c r="C484" s="47">
        <f t="shared" si="80"/>
        <v>6</v>
      </c>
      <c r="D484" s="47" t="str">
        <f t="shared" si="81"/>
        <v>Jun</v>
      </c>
      <c r="E484" s="47">
        <f t="shared" si="82"/>
        <v>20</v>
      </c>
      <c r="F484" s="89">
        <v>43636</v>
      </c>
      <c r="G484" s="75">
        <v>0.57638888888888895</v>
      </c>
      <c r="H484" s="49" t="s">
        <v>46</v>
      </c>
      <c r="I484" s="56" t="str">
        <f t="shared" si="83"/>
        <v>Q4, u/s of Tanis's template site</v>
      </c>
      <c r="J484" s="56" t="str">
        <f t="shared" si="86"/>
        <v>San Juan Estuary</v>
      </c>
      <c r="K484" s="49">
        <v>1</v>
      </c>
      <c r="L484" s="51" t="s">
        <v>146</v>
      </c>
      <c r="M484" s="53" t="s">
        <v>138</v>
      </c>
      <c r="N484" s="51" t="s">
        <v>144</v>
      </c>
      <c r="O484" s="47">
        <f t="shared" si="87"/>
        <v>3</v>
      </c>
      <c r="P484" s="47">
        <f t="shared" si="84"/>
        <v>1</v>
      </c>
      <c r="Q484" s="47">
        <f t="shared" si="85"/>
        <v>2</v>
      </c>
      <c r="R484" s="54">
        <v>16</v>
      </c>
      <c r="S484" s="50" t="s">
        <v>168</v>
      </c>
      <c r="T484" s="53" t="s">
        <v>163</v>
      </c>
      <c r="U484" s="51"/>
      <c r="V484" s="51"/>
    </row>
    <row r="485" spans="1:22" x14ac:dyDescent="0.2">
      <c r="A485" s="79">
        <f t="shared" si="78"/>
        <v>25</v>
      </c>
      <c r="B485" s="47">
        <f t="shared" si="79"/>
        <v>2019</v>
      </c>
      <c r="C485" s="47">
        <f t="shared" si="80"/>
        <v>6</v>
      </c>
      <c r="D485" s="47" t="str">
        <f t="shared" si="81"/>
        <v>Jun</v>
      </c>
      <c r="E485" s="47">
        <f t="shared" si="82"/>
        <v>20</v>
      </c>
      <c r="F485" s="89">
        <v>43636</v>
      </c>
      <c r="G485" s="75">
        <v>0.57638888888888895</v>
      </c>
      <c r="H485" s="49" t="s">
        <v>46</v>
      </c>
      <c r="I485" s="56" t="str">
        <f t="shared" si="83"/>
        <v>Q4, u/s of Tanis's template site</v>
      </c>
      <c r="J485" s="56" t="str">
        <f t="shared" si="86"/>
        <v>San Juan Estuary</v>
      </c>
      <c r="K485" s="49">
        <v>1</v>
      </c>
      <c r="L485" s="51" t="s">
        <v>157</v>
      </c>
      <c r="M485" s="53" t="s">
        <v>138</v>
      </c>
      <c r="N485" s="51" t="s">
        <v>153</v>
      </c>
      <c r="O485" s="47">
        <f t="shared" si="87"/>
        <v>8</v>
      </c>
      <c r="P485" s="47">
        <f t="shared" si="84"/>
        <v>1</v>
      </c>
      <c r="Q485" s="47">
        <f t="shared" si="85"/>
        <v>5</v>
      </c>
      <c r="R485" s="54">
        <v>3</v>
      </c>
      <c r="S485" s="50" t="s">
        <v>168</v>
      </c>
      <c r="T485" s="53" t="s">
        <v>163</v>
      </c>
      <c r="U485" s="51"/>
      <c r="V485" s="51"/>
    </row>
    <row r="486" spans="1:22" x14ac:dyDescent="0.2">
      <c r="A486" s="79">
        <f t="shared" si="78"/>
        <v>25</v>
      </c>
      <c r="B486" s="47">
        <f t="shared" si="79"/>
        <v>2019</v>
      </c>
      <c r="C486" s="47">
        <f t="shared" si="80"/>
        <v>6</v>
      </c>
      <c r="D486" s="47" t="str">
        <f t="shared" si="81"/>
        <v>Jun</v>
      </c>
      <c r="E486" s="47">
        <f t="shared" si="82"/>
        <v>20</v>
      </c>
      <c r="F486" s="89">
        <v>43636</v>
      </c>
      <c r="G486" s="75">
        <v>0.57638888888888895</v>
      </c>
      <c r="H486" s="49" t="s">
        <v>46</v>
      </c>
      <c r="I486" s="56" t="str">
        <f t="shared" si="83"/>
        <v>Q4, u/s of Tanis's template site</v>
      </c>
      <c r="J486" s="56" t="str">
        <f t="shared" si="86"/>
        <v>San Juan Estuary</v>
      </c>
      <c r="K486" s="49">
        <v>1</v>
      </c>
      <c r="L486" s="51" t="s">
        <v>185</v>
      </c>
      <c r="M486" s="53" t="s">
        <v>138</v>
      </c>
      <c r="N486" s="51" t="s">
        <v>150</v>
      </c>
      <c r="O486" s="47">
        <f t="shared" si="87"/>
        <v>18</v>
      </c>
      <c r="P486" s="47">
        <f t="shared" si="84"/>
        <v>1</v>
      </c>
      <c r="Q486" s="47">
        <f t="shared" si="85"/>
        <v>4</v>
      </c>
      <c r="R486" s="54">
        <v>1</v>
      </c>
      <c r="S486" s="50" t="s">
        <v>168</v>
      </c>
      <c r="T486" s="53" t="s">
        <v>163</v>
      </c>
      <c r="U486" s="51"/>
      <c r="V486" s="51"/>
    </row>
    <row r="487" spans="1:22" x14ac:dyDescent="0.2">
      <c r="A487" s="79">
        <f t="shared" si="78"/>
        <v>25</v>
      </c>
      <c r="B487" s="47">
        <f t="shared" si="79"/>
        <v>2019</v>
      </c>
      <c r="C487" s="47">
        <f t="shared" si="80"/>
        <v>6</v>
      </c>
      <c r="D487" s="47" t="str">
        <f t="shared" si="81"/>
        <v>Jun</v>
      </c>
      <c r="E487" s="47">
        <f t="shared" si="82"/>
        <v>20</v>
      </c>
      <c r="F487" s="89">
        <v>43636</v>
      </c>
      <c r="G487" s="75">
        <v>0.57638888888888895</v>
      </c>
      <c r="H487" s="49" t="s">
        <v>46</v>
      </c>
      <c r="I487" s="56" t="str">
        <f t="shared" si="83"/>
        <v>Q4, u/s of Tanis's template site</v>
      </c>
      <c r="J487" s="56" t="str">
        <f t="shared" si="86"/>
        <v>San Juan Estuary</v>
      </c>
      <c r="K487" s="49">
        <v>1</v>
      </c>
      <c r="L487" s="51" t="s">
        <v>166</v>
      </c>
      <c r="M487" s="53" t="s">
        <v>138</v>
      </c>
      <c r="N487" s="51" t="s">
        <v>150</v>
      </c>
      <c r="O487" s="47">
        <f t="shared" si="87"/>
        <v>11</v>
      </c>
      <c r="P487" s="47">
        <f t="shared" si="84"/>
        <v>1</v>
      </c>
      <c r="Q487" s="47">
        <f t="shared" si="85"/>
        <v>4</v>
      </c>
      <c r="R487" s="54">
        <v>2</v>
      </c>
      <c r="S487" s="50" t="s">
        <v>168</v>
      </c>
      <c r="T487" s="53" t="s">
        <v>163</v>
      </c>
      <c r="U487" s="51"/>
      <c r="V487" s="51"/>
    </row>
    <row r="488" spans="1:22" x14ac:dyDescent="0.2">
      <c r="A488" s="79">
        <f t="shared" si="78"/>
        <v>25</v>
      </c>
      <c r="B488" s="47">
        <f t="shared" si="79"/>
        <v>2019</v>
      </c>
      <c r="C488" s="47">
        <f t="shared" si="80"/>
        <v>6</v>
      </c>
      <c r="D488" s="47" t="str">
        <f t="shared" si="81"/>
        <v>Jun</v>
      </c>
      <c r="E488" s="47">
        <f t="shared" si="82"/>
        <v>20</v>
      </c>
      <c r="F488" s="89">
        <v>43636</v>
      </c>
      <c r="G488" s="75">
        <v>0.59722222222222221</v>
      </c>
      <c r="H488" s="49" t="s">
        <v>40</v>
      </c>
      <c r="I488" s="56" t="str">
        <f t="shared" si="83"/>
        <v>Central Arm SJ at Island Rd Bridge</v>
      </c>
      <c r="J488" s="56" t="str">
        <f t="shared" si="86"/>
        <v>San Juan Estuary</v>
      </c>
      <c r="K488" s="49">
        <v>1</v>
      </c>
      <c r="L488" s="51" t="s">
        <v>152</v>
      </c>
      <c r="M488" s="53" t="s">
        <v>138</v>
      </c>
      <c r="N488" s="51" t="s">
        <v>144</v>
      </c>
      <c r="O488" s="47">
        <f t="shared" si="87"/>
        <v>5</v>
      </c>
      <c r="P488" s="47">
        <f t="shared" si="84"/>
        <v>1</v>
      </c>
      <c r="Q488" s="47">
        <f t="shared" si="85"/>
        <v>2</v>
      </c>
      <c r="R488" s="54">
        <v>1</v>
      </c>
      <c r="S488" s="50" t="s">
        <v>168</v>
      </c>
      <c r="T488" s="53" t="s">
        <v>163</v>
      </c>
      <c r="U488" s="51"/>
      <c r="V488" s="51"/>
    </row>
    <row r="489" spans="1:22" x14ac:dyDescent="0.2">
      <c r="A489" s="79">
        <f t="shared" si="78"/>
        <v>25</v>
      </c>
      <c r="B489" s="47">
        <f t="shared" si="79"/>
        <v>2019</v>
      </c>
      <c r="C489" s="47">
        <f t="shared" si="80"/>
        <v>6</v>
      </c>
      <c r="D489" s="47" t="str">
        <f t="shared" si="81"/>
        <v>Jun</v>
      </c>
      <c r="E489" s="47">
        <f t="shared" si="82"/>
        <v>20</v>
      </c>
      <c r="F489" s="89">
        <v>43636</v>
      </c>
      <c r="G489" s="75">
        <v>0.59722222222222221</v>
      </c>
      <c r="H489" s="49" t="s">
        <v>40</v>
      </c>
      <c r="I489" s="56" t="str">
        <f t="shared" si="83"/>
        <v>Central Arm SJ at Island Rd Bridge</v>
      </c>
      <c r="J489" s="56" t="str">
        <f t="shared" si="86"/>
        <v>San Juan Estuary</v>
      </c>
      <c r="K489" s="49">
        <v>1</v>
      </c>
      <c r="L489" s="51" t="s">
        <v>146</v>
      </c>
      <c r="M489" s="53" t="s">
        <v>138</v>
      </c>
      <c r="N489" s="51" t="s">
        <v>144</v>
      </c>
      <c r="O489" s="47">
        <f t="shared" si="87"/>
        <v>3</v>
      </c>
      <c r="P489" s="47">
        <f t="shared" si="84"/>
        <v>1</v>
      </c>
      <c r="Q489" s="47">
        <f t="shared" si="85"/>
        <v>2</v>
      </c>
      <c r="R489" s="54">
        <v>7</v>
      </c>
      <c r="S489" s="50" t="s">
        <v>168</v>
      </c>
      <c r="T489" s="53" t="s">
        <v>163</v>
      </c>
      <c r="U489" s="51"/>
      <c r="V489" s="51"/>
    </row>
    <row r="490" spans="1:22" x14ac:dyDescent="0.2">
      <c r="A490" s="79">
        <f t="shared" si="78"/>
        <v>25</v>
      </c>
      <c r="B490" s="47">
        <f t="shared" si="79"/>
        <v>2019</v>
      </c>
      <c r="C490" s="47">
        <f t="shared" si="80"/>
        <v>6</v>
      </c>
      <c r="D490" s="47" t="str">
        <f t="shared" si="81"/>
        <v>Jun</v>
      </c>
      <c r="E490" s="47">
        <f t="shared" si="82"/>
        <v>20</v>
      </c>
      <c r="F490" s="89">
        <v>43636</v>
      </c>
      <c r="G490" s="75">
        <v>0.59722222222222221</v>
      </c>
      <c r="H490" s="49" t="s">
        <v>40</v>
      </c>
      <c r="I490" s="56" t="str">
        <f t="shared" si="83"/>
        <v>Central Arm SJ at Island Rd Bridge</v>
      </c>
      <c r="J490" s="56" t="str">
        <f t="shared" si="86"/>
        <v>San Juan Estuary</v>
      </c>
      <c r="K490" s="49">
        <v>1</v>
      </c>
      <c r="L490" s="51" t="s">
        <v>157</v>
      </c>
      <c r="M490" s="53" t="s">
        <v>138</v>
      </c>
      <c r="N490" s="51" t="s">
        <v>153</v>
      </c>
      <c r="O490" s="47">
        <f t="shared" si="87"/>
        <v>8</v>
      </c>
      <c r="P490" s="47">
        <f t="shared" si="84"/>
        <v>1</v>
      </c>
      <c r="Q490" s="47">
        <f t="shared" si="85"/>
        <v>5</v>
      </c>
      <c r="R490" s="54">
        <v>37</v>
      </c>
      <c r="S490" s="50" t="s">
        <v>168</v>
      </c>
      <c r="T490" s="53" t="s">
        <v>163</v>
      </c>
      <c r="U490" s="51"/>
      <c r="V490" s="51"/>
    </row>
    <row r="491" spans="1:22" x14ac:dyDescent="0.2">
      <c r="A491" s="79">
        <f t="shared" si="78"/>
        <v>25</v>
      </c>
      <c r="B491" s="47">
        <f t="shared" si="79"/>
        <v>2019</v>
      </c>
      <c r="C491" s="47">
        <f t="shared" si="80"/>
        <v>6</v>
      </c>
      <c r="D491" s="47" t="str">
        <f t="shared" si="81"/>
        <v>Jun</v>
      </c>
      <c r="E491" s="47">
        <f t="shared" si="82"/>
        <v>20</v>
      </c>
      <c r="F491" s="89">
        <v>43636</v>
      </c>
      <c r="G491" s="75">
        <v>0.59722222222222221</v>
      </c>
      <c r="H491" s="49" t="s">
        <v>40</v>
      </c>
      <c r="I491" s="56" t="str">
        <f t="shared" si="83"/>
        <v>Central Arm SJ at Island Rd Bridge</v>
      </c>
      <c r="J491" s="56" t="str">
        <f t="shared" si="86"/>
        <v>San Juan Estuary</v>
      </c>
      <c r="K491" s="49">
        <v>1</v>
      </c>
      <c r="L491" s="51" t="s">
        <v>158</v>
      </c>
      <c r="M491" s="53" t="s">
        <v>138</v>
      </c>
      <c r="N491" s="51" t="s">
        <v>153</v>
      </c>
      <c r="O491" s="47">
        <f t="shared" si="87"/>
        <v>9</v>
      </c>
      <c r="P491" s="47">
        <f t="shared" si="84"/>
        <v>1</v>
      </c>
      <c r="Q491" s="47">
        <f t="shared" si="85"/>
        <v>5</v>
      </c>
      <c r="R491" s="54">
        <v>2</v>
      </c>
      <c r="S491" s="50" t="s">
        <v>168</v>
      </c>
      <c r="T491" s="53" t="s">
        <v>163</v>
      </c>
      <c r="U491" s="51"/>
      <c r="V491" s="51"/>
    </row>
    <row r="492" spans="1:22" x14ac:dyDescent="0.2">
      <c r="A492" s="79">
        <f t="shared" si="78"/>
        <v>25</v>
      </c>
      <c r="B492" s="47">
        <f t="shared" si="79"/>
        <v>2019</v>
      </c>
      <c r="C492" s="47">
        <f t="shared" si="80"/>
        <v>6</v>
      </c>
      <c r="D492" s="47" t="str">
        <f t="shared" si="81"/>
        <v>Jun</v>
      </c>
      <c r="E492" s="47">
        <f t="shared" si="82"/>
        <v>20</v>
      </c>
      <c r="F492" s="89">
        <v>43636</v>
      </c>
      <c r="G492" s="75">
        <v>0.59722222222222221</v>
      </c>
      <c r="H492" s="49" t="s">
        <v>40</v>
      </c>
      <c r="I492" s="56" t="str">
        <f t="shared" si="83"/>
        <v>Central Arm SJ at Island Rd Bridge</v>
      </c>
      <c r="J492" s="56" t="str">
        <f t="shared" si="86"/>
        <v>San Juan Estuary</v>
      </c>
      <c r="K492" s="49">
        <v>1</v>
      </c>
      <c r="L492" s="51" t="s">
        <v>173</v>
      </c>
      <c r="M492" s="53" t="s">
        <v>138</v>
      </c>
      <c r="N492" s="51" t="s">
        <v>150</v>
      </c>
      <c r="O492" s="47">
        <f t="shared" si="87"/>
        <v>13</v>
      </c>
      <c r="P492" s="47">
        <f t="shared" si="84"/>
        <v>1</v>
      </c>
      <c r="Q492" s="47">
        <f t="shared" si="85"/>
        <v>4</v>
      </c>
      <c r="R492" s="54">
        <v>3</v>
      </c>
      <c r="S492" s="50" t="s">
        <v>168</v>
      </c>
      <c r="T492" s="53" t="s">
        <v>163</v>
      </c>
      <c r="U492" s="51"/>
      <c r="V492" s="51"/>
    </row>
    <row r="493" spans="1:22" x14ac:dyDescent="0.2">
      <c r="A493" s="79">
        <f t="shared" si="78"/>
        <v>25</v>
      </c>
      <c r="B493" s="47">
        <f t="shared" si="79"/>
        <v>2019</v>
      </c>
      <c r="C493" s="47">
        <f t="shared" si="80"/>
        <v>6</v>
      </c>
      <c r="D493" s="47" t="str">
        <f t="shared" si="81"/>
        <v>Jun</v>
      </c>
      <c r="E493" s="47">
        <f t="shared" si="82"/>
        <v>20</v>
      </c>
      <c r="F493" s="89">
        <v>43636</v>
      </c>
      <c r="G493" s="75">
        <v>0.60833333333333328</v>
      </c>
      <c r="H493" s="49" t="s">
        <v>44</v>
      </c>
      <c r="I493" s="56" t="str">
        <f t="shared" si="83"/>
        <v>Q Helen, top of Island Road</v>
      </c>
      <c r="J493" s="56" t="str">
        <f t="shared" si="86"/>
        <v>San Juan Estuary</v>
      </c>
      <c r="K493" s="49">
        <v>1</v>
      </c>
      <c r="L493" s="51" t="s">
        <v>152</v>
      </c>
      <c r="M493" s="53" t="s">
        <v>138</v>
      </c>
      <c r="N493" s="51" t="s">
        <v>144</v>
      </c>
      <c r="O493" s="47">
        <f t="shared" si="87"/>
        <v>5</v>
      </c>
      <c r="P493" s="47">
        <f t="shared" si="84"/>
        <v>1</v>
      </c>
      <c r="Q493" s="47">
        <f t="shared" si="85"/>
        <v>2</v>
      </c>
      <c r="R493" s="54">
        <v>1</v>
      </c>
      <c r="S493" s="50" t="s">
        <v>168</v>
      </c>
      <c r="T493" s="53" t="s">
        <v>163</v>
      </c>
      <c r="U493" s="51"/>
      <c r="V493" s="51"/>
    </row>
    <row r="494" spans="1:22" x14ac:dyDescent="0.2">
      <c r="A494" s="79">
        <f t="shared" si="78"/>
        <v>25</v>
      </c>
      <c r="B494" s="47">
        <f t="shared" si="79"/>
        <v>2019</v>
      </c>
      <c r="C494" s="47">
        <f t="shared" si="80"/>
        <v>6</v>
      </c>
      <c r="D494" s="47" t="str">
        <f t="shared" si="81"/>
        <v>Jun</v>
      </c>
      <c r="E494" s="47">
        <f t="shared" si="82"/>
        <v>20</v>
      </c>
      <c r="F494" s="89">
        <v>43636</v>
      </c>
      <c r="G494" s="75">
        <v>0.60833333333333328</v>
      </c>
      <c r="H494" s="49" t="s">
        <v>44</v>
      </c>
      <c r="I494" s="56" t="str">
        <f t="shared" si="83"/>
        <v>Q Helen, top of Island Road</v>
      </c>
      <c r="J494" s="56" t="str">
        <f t="shared" si="86"/>
        <v>San Juan Estuary</v>
      </c>
      <c r="K494" s="49">
        <v>1</v>
      </c>
      <c r="L494" s="51" t="s">
        <v>146</v>
      </c>
      <c r="M494" s="53" t="s">
        <v>138</v>
      </c>
      <c r="N494" s="51" t="s">
        <v>144</v>
      </c>
      <c r="O494" s="47">
        <f t="shared" si="87"/>
        <v>3</v>
      </c>
      <c r="P494" s="47">
        <f t="shared" si="84"/>
        <v>1</v>
      </c>
      <c r="Q494" s="47">
        <f t="shared" si="85"/>
        <v>2</v>
      </c>
      <c r="R494" s="54">
        <v>8</v>
      </c>
      <c r="S494" s="50" t="s">
        <v>168</v>
      </c>
      <c r="T494" s="53" t="s">
        <v>163</v>
      </c>
      <c r="U494" s="51"/>
      <c r="V494" s="51"/>
    </row>
    <row r="495" spans="1:22" x14ac:dyDescent="0.2">
      <c r="A495" s="79">
        <f t="shared" si="78"/>
        <v>25</v>
      </c>
      <c r="B495" s="47">
        <f t="shared" si="79"/>
        <v>2019</v>
      </c>
      <c r="C495" s="47">
        <f t="shared" si="80"/>
        <v>6</v>
      </c>
      <c r="D495" s="47" t="str">
        <f t="shared" si="81"/>
        <v>Jun</v>
      </c>
      <c r="E495" s="47">
        <f t="shared" si="82"/>
        <v>20</v>
      </c>
      <c r="F495" s="89">
        <v>43636</v>
      </c>
      <c r="G495" s="75">
        <v>0.60833333333333328</v>
      </c>
      <c r="H495" s="49" t="s">
        <v>44</v>
      </c>
      <c r="I495" s="56" t="str">
        <f t="shared" si="83"/>
        <v>Q Helen, top of Island Road</v>
      </c>
      <c r="J495" s="56" t="str">
        <f t="shared" si="86"/>
        <v>San Juan Estuary</v>
      </c>
      <c r="K495" s="49">
        <v>1</v>
      </c>
      <c r="L495" s="51" t="s">
        <v>157</v>
      </c>
      <c r="M495" s="53" t="s">
        <v>138</v>
      </c>
      <c r="N495" s="51" t="s">
        <v>153</v>
      </c>
      <c r="O495" s="47">
        <f t="shared" si="87"/>
        <v>8</v>
      </c>
      <c r="P495" s="47">
        <f t="shared" si="84"/>
        <v>1</v>
      </c>
      <c r="Q495" s="47">
        <f t="shared" si="85"/>
        <v>5</v>
      </c>
      <c r="R495" s="54">
        <v>13</v>
      </c>
      <c r="S495" s="50" t="s">
        <v>168</v>
      </c>
      <c r="T495" s="53" t="s">
        <v>163</v>
      </c>
      <c r="U495" s="51"/>
      <c r="V495" s="51"/>
    </row>
    <row r="496" spans="1:22" x14ac:dyDescent="0.2">
      <c r="A496" s="79">
        <f t="shared" si="78"/>
        <v>26</v>
      </c>
      <c r="B496" s="47">
        <f t="shared" si="79"/>
        <v>2019</v>
      </c>
      <c r="C496" s="47">
        <f t="shared" si="80"/>
        <v>6</v>
      </c>
      <c r="D496" s="47" t="str">
        <f t="shared" si="81"/>
        <v>Jun</v>
      </c>
      <c r="E496" s="47">
        <f t="shared" si="82"/>
        <v>24</v>
      </c>
      <c r="F496" s="89">
        <v>43640</v>
      </c>
      <c r="G496" s="75">
        <v>0.28819444444444448</v>
      </c>
      <c r="H496" s="49" t="s">
        <v>21</v>
      </c>
      <c r="I496" s="56" t="str">
        <f t="shared" si="83"/>
        <v>Gallaugher's</v>
      </c>
      <c r="J496" s="56" t="str">
        <f t="shared" si="86"/>
        <v>Gordon Estuary</v>
      </c>
      <c r="K496" s="49">
        <v>1</v>
      </c>
      <c r="L496" s="51" t="s">
        <v>191</v>
      </c>
      <c r="M496" s="53" t="s">
        <v>138</v>
      </c>
      <c r="N496" s="51" t="s">
        <v>153</v>
      </c>
      <c r="O496" s="47">
        <f t="shared" si="87"/>
        <v>20</v>
      </c>
      <c r="P496" s="47">
        <f t="shared" si="84"/>
        <v>1</v>
      </c>
      <c r="Q496" s="47">
        <f t="shared" si="85"/>
        <v>5</v>
      </c>
      <c r="R496" s="54">
        <v>6</v>
      </c>
      <c r="S496" s="50" t="s">
        <v>168</v>
      </c>
      <c r="T496" s="53" t="s">
        <v>163</v>
      </c>
      <c r="U496" s="51"/>
      <c r="V496" s="52" t="s">
        <v>292</v>
      </c>
    </row>
    <row r="497" spans="1:22" x14ac:dyDescent="0.2">
      <c r="A497" s="79">
        <f t="shared" si="78"/>
        <v>26</v>
      </c>
      <c r="B497" s="47">
        <f t="shared" si="79"/>
        <v>2019</v>
      </c>
      <c r="C497" s="47">
        <f t="shared" si="80"/>
        <v>6</v>
      </c>
      <c r="D497" s="47" t="str">
        <f t="shared" si="81"/>
        <v>Jun</v>
      </c>
      <c r="E497" s="47">
        <f t="shared" si="82"/>
        <v>24</v>
      </c>
      <c r="F497" s="89">
        <v>43640</v>
      </c>
      <c r="G497" s="75">
        <v>0.28819444444444448</v>
      </c>
      <c r="H497" s="49" t="s">
        <v>21</v>
      </c>
      <c r="I497" s="56" t="str">
        <f t="shared" si="83"/>
        <v>Gallaugher's</v>
      </c>
      <c r="J497" s="56" t="str">
        <f t="shared" si="86"/>
        <v>Gordon Estuary</v>
      </c>
      <c r="K497" s="49">
        <v>1</v>
      </c>
      <c r="L497" s="51" t="s">
        <v>146</v>
      </c>
      <c r="M497" s="53" t="s">
        <v>138</v>
      </c>
      <c r="N497" s="51" t="s">
        <v>144</v>
      </c>
      <c r="O497" s="47">
        <f t="shared" si="87"/>
        <v>3</v>
      </c>
      <c r="P497" s="47">
        <f t="shared" si="84"/>
        <v>1</v>
      </c>
      <c r="Q497" s="47">
        <f t="shared" si="85"/>
        <v>2</v>
      </c>
      <c r="R497" s="54">
        <v>3</v>
      </c>
      <c r="S497" s="50" t="s">
        <v>168</v>
      </c>
      <c r="T497" s="53" t="s">
        <v>163</v>
      </c>
      <c r="U497" s="51"/>
      <c r="V497" s="51"/>
    </row>
    <row r="498" spans="1:22" x14ac:dyDescent="0.2">
      <c r="A498" s="79">
        <f t="shared" si="78"/>
        <v>26</v>
      </c>
      <c r="B498" s="47">
        <f t="shared" si="79"/>
        <v>2019</v>
      </c>
      <c r="C498" s="47">
        <f t="shared" si="80"/>
        <v>6</v>
      </c>
      <c r="D498" s="47" t="str">
        <f t="shared" si="81"/>
        <v>Jun</v>
      </c>
      <c r="E498" s="47">
        <f t="shared" si="82"/>
        <v>24</v>
      </c>
      <c r="F498" s="89">
        <v>43640</v>
      </c>
      <c r="G498" s="75">
        <v>0.28819444444444448</v>
      </c>
      <c r="H498" s="49" t="s">
        <v>21</v>
      </c>
      <c r="I498" s="56" t="str">
        <f t="shared" si="83"/>
        <v>Gallaugher's</v>
      </c>
      <c r="J498" s="56" t="str">
        <f t="shared" si="86"/>
        <v>Gordon Estuary</v>
      </c>
      <c r="K498" s="49">
        <v>1</v>
      </c>
      <c r="L498" s="51" t="s">
        <v>157</v>
      </c>
      <c r="M498" s="53" t="s">
        <v>138</v>
      </c>
      <c r="N498" s="51" t="s">
        <v>153</v>
      </c>
      <c r="O498" s="47">
        <f t="shared" si="87"/>
        <v>8</v>
      </c>
      <c r="P498" s="47">
        <f t="shared" si="84"/>
        <v>1</v>
      </c>
      <c r="Q498" s="47">
        <f t="shared" si="85"/>
        <v>5</v>
      </c>
      <c r="R498" s="54">
        <v>4</v>
      </c>
      <c r="S498" s="50" t="s">
        <v>168</v>
      </c>
      <c r="T498" s="53" t="s">
        <v>163</v>
      </c>
      <c r="U498" s="51"/>
      <c r="V498" s="51"/>
    </row>
    <row r="499" spans="1:22" x14ac:dyDescent="0.2">
      <c r="A499" s="79">
        <f t="shared" si="78"/>
        <v>26</v>
      </c>
      <c r="B499" s="47">
        <f t="shared" si="79"/>
        <v>2019</v>
      </c>
      <c r="C499" s="47">
        <f t="shared" si="80"/>
        <v>6</v>
      </c>
      <c r="D499" s="47" t="str">
        <f t="shared" si="81"/>
        <v>Jun</v>
      </c>
      <c r="E499" s="47">
        <f t="shared" si="82"/>
        <v>24</v>
      </c>
      <c r="F499" s="89">
        <v>43640</v>
      </c>
      <c r="G499" s="75">
        <v>0.28819444444444448</v>
      </c>
      <c r="H499" s="49" t="s">
        <v>21</v>
      </c>
      <c r="I499" s="56" t="str">
        <f t="shared" si="83"/>
        <v>Gallaugher's</v>
      </c>
      <c r="J499" s="56" t="str">
        <f t="shared" si="86"/>
        <v>Gordon Estuary</v>
      </c>
      <c r="K499" s="49">
        <v>1</v>
      </c>
      <c r="L499" s="51" t="s">
        <v>158</v>
      </c>
      <c r="M499" s="53" t="s">
        <v>138</v>
      </c>
      <c r="N499" s="51" t="s">
        <v>153</v>
      </c>
      <c r="O499" s="47">
        <f t="shared" si="87"/>
        <v>9</v>
      </c>
      <c r="P499" s="47">
        <f t="shared" si="84"/>
        <v>1</v>
      </c>
      <c r="Q499" s="47">
        <f t="shared" si="85"/>
        <v>5</v>
      </c>
      <c r="R499" s="54">
        <v>46</v>
      </c>
      <c r="S499" s="50" t="s">
        <v>168</v>
      </c>
      <c r="T499" s="53" t="s">
        <v>163</v>
      </c>
      <c r="U499" s="51"/>
      <c r="V499" s="51"/>
    </row>
    <row r="500" spans="1:22" x14ac:dyDescent="0.2">
      <c r="A500" s="79">
        <f t="shared" si="78"/>
        <v>26</v>
      </c>
      <c r="B500" s="47">
        <f t="shared" si="79"/>
        <v>2019</v>
      </c>
      <c r="C500" s="47">
        <f t="shared" si="80"/>
        <v>6</v>
      </c>
      <c r="D500" s="47" t="str">
        <f t="shared" si="81"/>
        <v>Jun</v>
      </c>
      <c r="E500" s="47">
        <f t="shared" si="82"/>
        <v>24</v>
      </c>
      <c r="F500" s="89">
        <v>43640</v>
      </c>
      <c r="G500" s="75">
        <v>0.28819444444444448</v>
      </c>
      <c r="H500" s="49" t="s">
        <v>21</v>
      </c>
      <c r="I500" s="56" t="str">
        <f t="shared" si="83"/>
        <v>Gallaugher's</v>
      </c>
      <c r="J500" s="56" t="str">
        <f t="shared" si="86"/>
        <v>Gordon Estuary</v>
      </c>
      <c r="K500" s="49">
        <v>1</v>
      </c>
      <c r="L500" s="51" t="s">
        <v>185</v>
      </c>
      <c r="M500" s="53" t="s">
        <v>138</v>
      </c>
      <c r="N500" s="51" t="s">
        <v>150</v>
      </c>
      <c r="O500" s="47">
        <f t="shared" si="87"/>
        <v>18</v>
      </c>
      <c r="P500" s="47">
        <f t="shared" si="84"/>
        <v>1</v>
      </c>
      <c r="Q500" s="47">
        <f t="shared" si="85"/>
        <v>4</v>
      </c>
      <c r="R500" s="54">
        <v>16</v>
      </c>
      <c r="S500" s="50" t="s">
        <v>168</v>
      </c>
      <c r="T500" s="53" t="s">
        <v>163</v>
      </c>
      <c r="U500" s="51"/>
      <c r="V500" s="51"/>
    </row>
    <row r="501" spans="1:22" x14ac:dyDescent="0.2">
      <c r="A501" s="79">
        <f t="shared" si="78"/>
        <v>26</v>
      </c>
      <c r="B501" s="47">
        <f t="shared" si="79"/>
        <v>2019</v>
      </c>
      <c r="C501" s="47">
        <f t="shared" si="80"/>
        <v>6</v>
      </c>
      <c r="D501" s="47" t="str">
        <f t="shared" si="81"/>
        <v>Jun</v>
      </c>
      <c r="E501" s="47">
        <f t="shared" si="82"/>
        <v>24</v>
      </c>
      <c r="F501" s="89">
        <v>43640</v>
      </c>
      <c r="G501" s="75">
        <v>0.28819444444444448</v>
      </c>
      <c r="H501" s="49" t="s">
        <v>21</v>
      </c>
      <c r="I501" s="56" t="str">
        <f t="shared" si="83"/>
        <v>Gallaugher's</v>
      </c>
      <c r="J501" s="56" t="str">
        <f t="shared" si="86"/>
        <v>Gordon Estuary</v>
      </c>
      <c r="K501" s="49">
        <v>1</v>
      </c>
      <c r="L501" s="51" t="s">
        <v>181</v>
      </c>
      <c r="M501" s="53" t="s">
        <v>138</v>
      </c>
      <c r="N501" s="51" t="s">
        <v>150</v>
      </c>
      <c r="O501" s="47">
        <f t="shared" si="87"/>
        <v>15</v>
      </c>
      <c r="P501" s="47">
        <f t="shared" si="84"/>
        <v>1</v>
      </c>
      <c r="Q501" s="47">
        <f t="shared" si="85"/>
        <v>4</v>
      </c>
      <c r="R501" s="54">
        <v>30</v>
      </c>
      <c r="S501" s="50" t="s">
        <v>168</v>
      </c>
      <c r="T501" s="53" t="s">
        <v>163</v>
      </c>
      <c r="U501" s="51"/>
      <c r="V501" s="51"/>
    </row>
    <row r="502" spans="1:22" x14ac:dyDescent="0.2">
      <c r="A502" s="79">
        <f t="shared" si="78"/>
        <v>26</v>
      </c>
      <c r="B502" s="47">
        <f t="shared" si="79"/>
        <v>2019</v>
      </c>
      <c r="C502" s="47">
        <f t="shared" si="80"/>
        <v>6</v>
      </c>
      <c r="D502" s="47" t="str">
        <f t="shared" si="81"/>
        <v>Jun</v>
      </c>
      <c r="E502" s="47">
        <f t="shared" si="82"/>
        <v>24</v>
      </c>
      <c r="F502" s="89">
        <v>43640</v>
      </c>
      <c r="G502" s="75">
        <v>0.28819444444444448</v>
      </c>
      <c r="H502" s="49" t="s">
        <v>21</v>
      </c>
      <c r="I502" s="56" t="str">
        <f t="shared" si="83"/>
        <v>Gallaugher's</v>
      </c>
      <c r="J502" s="56" t="str">
        <f t="shared" si="86"/>
        <v>Gordon Estuary</v>
      </c>
      <c r="K502" s="49">
        <v>1</v>
      </c>
      <c r="L502" s="51" t="s">
        <v>166</v>
      </c>
      <c r="M502" s="53" t="s">
        <v>138</v>
      </c>
      <c r="N502" s="51" t="s">
        <v>150</v>
      </c>
      <c r="O502" s="47">
        <f t="shared" si="87"/>
        <v>11</v>
      </c>
      <c r="P502" s="47">
        <f t="shared" si="84"/>
        <v>1</v>
      </c>
      <c r="Q502" s="47">
        <f t="shared" si="85"/>
        <v>4</v>
      </c>
      <c r="R502" s="54">
        <v>3</v>
      </c>
      <c r="S502" s="50" t="s">
        <v>168</v>
      </c>
      <c r="T502" s="53" t="s">
        <v>163</v>
      </c>
      <c r="U502" s="51"/>
      <c r="V502" s="51"/>
    </row>
    <row r="503" spans="1:22" x14ac:dyDescent="0.2">
      <c r="A503" s="79">
        <f t="shared" si="78"/>
        <v>26</v>
      </c>
      <c r="B503" s="47">
        <f t="shared" si="79"/>
        <v>2019</v>
      </c>
      <c r="C503" s="47">
        <f t="shared" si="80"/>
        <v>6</v>
      </c>
      <c r="D503" s="47" t="str">
        <f t="shared" si="81"/>
        <v>Jun</v>
      </c>
      <c r="E503" s="47">
        <f t="shared" si="82"/>
        <v>24</v>
      </c>
      <c r="F503" s="89">
        <v>43640</v>
      </c>
      <c r="G503" s="75">
        <v>0.28819444444444448</v>
      </c>
      <c r="H503" s="49" t="s">
        <v>21</v>
      </c>
      <c r="I503" s="56" t="str">
        <f t="shared" si="83"/>
        <v>Gallaugher's</v>
      </c>
      <c r="J503" s="56" t="str">
        <f t="shared" si="86"/>
        <v>Gordon Estuary</v>
      </c>
      <c r="K503" s="49">
        <v>1</v>
      </c>
      <c r="L503" s="51" t="s">
        <v>173</v>
      </c>
      <c r="M503" s="53" t="s">
        <v>138</v>
      </c>
      <c r="N503" s="51" t="s">
        <v>150</v>
      </c>
      <c r="O503" s="47">
        <f t="shared" si="87"/>
        <v>13</v>
      </c>
      <c r="P503" s="47">
        <f t="shared" si="84"/>
        <v>1</v>
      </c>
      <c r="Q503" s="47">
        <f t="shared" si="85"/>
        <v>4</v>
      </c>
      <c r="R503" s="54">
        <v>30</v>
      </c>
      <c r="S503" s="50" t="s">
        <v>168</v>
      </c>
      <c r="T503" s="53" t="s">
        <v>163</v>
      </c>
      <c r="U503" s="51"/>
      <c r="V503" s="51" t="s">
        <v>293</v>
      </c>
    </row>
    <row r="504" spans="1:22" x14ac:dyDescent="0.2">
      <c r="A504" s="79">
        <f t="shared" si="78"/>
        <v>26</v>
      </c>
      <c r="B504" s="47">
        <f t="shared" si="79"/>
        <v>2019</v>
      </c>
      <c r="C504" s="47">
        <f t="shared" si="80"/>
        <v>6</v>
      </c>
      <c r="D504" s="47" t="str">
        <f t="shared" si="81"/>
        <v>Jun</v>
      </c>
      <c r="E504" s="47">
        <f t="shared" si="82"/>
        <v>24</v>
      </c>
      <c r="F504" s="89">
        <v>43640</v>
      </c>
      <c r="G504" s="75">
        <v>0.30694444444444441</v>
      </c>
      <c r="H504" s="49" t="s">
        <v>8</v>
      </c>
      <c r="I504" s="56" t="str">
        <f t="shared" si="83"/>
        <v>Smokies</v>
      </c>
      <c r="J504" s="56" t="str">
        <f t="shared" si="86"/>
        <v>Gordon Estuary</v>
      </c>
      <c r="K504" s="49">
        <v>1</v>
      </c>
      <c r="L504" s="51" t="s">
        <v>142</v>
      </c>
      <c r="M504" s="53" t="s">
        <v>138</v>
      </c>
      <c r="N504" s="51" t="s">
        <v>144</v>
      </c>
      <c r="O504" s="47">
        <f t="shared" si="87"/>
        <v>2</v>
      </c>
      <c r="P504" s="47">
        <f t="shared" si="84"/>
        <v>1</v>
      </c>
      <c r="Q504" s="47">
        <f t="shared" si="85"/>
        <v>2</v>
      </c>
      <c r="R504" s="54">
        <v>1</v>
      </c>
      <c r="S504" s="50" t="s">
        <v>168</v>
      </c>
      <c r="T504" s="53" t="s">
        <v>163</v>
      </c>
      <c r="U504" s="51"/>
      <c r="V504" s="51"/>
    </row>
    <row r="505" spans="1:22" x14ac:dyDescent="0.2">
      <c r="A505" s="79">
        <f t="shared" si="78"/>
        <v>26</v>
      </c>
      <c r="B505" s="47">
        <f t="shared" si="79"/>
        <v>2019</v>
      </c>
      <c r="C505" s="47">
        <f t="shared" si="80"/>
        <v>6</v>
      </c>
      <c r="D505" s="47" t="str">
        <f t="shared" si="81"/>
        <v>Jun</v>
      </c>
      <c r="E505" s="47">
        <f t="shared" si="82"/>
        <v>24</v>
      </c>
      <c r="F505" s="89">
        <v>43640</v>
      </c>
      <c r="G505" s="75">
        <v>0.30694444444444441</v>
      </c>
      <c r="H505" s="49" t="s">
        <v>8</v>
      </c>
      <c r="I505" s="56" t="str">
        <f t="shared" si="83"/>
        <v>Smokies</v>
      </c>
      <c r="J505" s="56" t="str">
        <f t="shared" si="86"/>
        <v>Gordon Estuary</v>
      </c>
      <c r="K505" s="49">
        <v>1</v>
      </c>
      <c r="L505" s="51" t="s">
        <v>157</v>
      </c>
      <c r="M505" s="53" t="s">
        <v>138</v>
      </c>
      <c r="N505" s="51" t="s">
        <v>153</v>
      </c>
      <c r="O505" s="47">
        <f t="shared" si="87"/>
        <v>8</v>
      </c>
      <c r="P505" s="47">
        <f t="shared" si="84"/>
        <v>1</v>
      </c>
      <c r="Q505" s="47">
        <f t="shared" si="85"/>
        <v>5</v>
      </c>
      <c r="R505" s="54">
        <v>27</v>
      </c>
      <c r="S505" s="50" t="s">
        <v>168</v>
      </c>
      <c r="T505" s="53" t="s">
        <v>163</v>
      </c>
      <c r="U505" s="51"/>
      <c r="V505" s="51"/>
    </row>
    <row r="506" spans="1:22" x14ac:dyDescent="0.2">
      <c r="A506" s="79">
        <f t="shared" si="78"/>
        <v>26</v>
      </c>
      <c r="B506" s="47">
        <f t="shared" si="79"/>
        <v>2019</v>
      </c>
      <c r="C506" s="47">
        <f t="shared" si="80"/>
        <v>6</v>
      </c>
      <c r="D506" s="47" t="str">
        <f t="shared" si="81"/>
        <v>Jun</v>
      </c>
      <c r="E506" s="47">
        <f t="shared" si="82"/>
        <v>24</v>
      </c>
      <c r="F506" s="89">
        <v>43640</v>
      </c>
      <c r="G506" s="75">
        <v>0.30694444444444441</v>
      </c>
      <c r="H506" s="49" t="s">
        <v>8</v>
      </c>
      <c r="I506" s="56" t="str">
        <f t="shared" si="83"/>
        <v>Smokies</v>
      </c>
      <c r="J506" s="56" t="str">
        <f t="shared" si="86"/>
        <v>Gordon Estuary</v>
      </c>
      <c r="K506" s="49">
        <v>1</v>
      </c>
      <c r="L506" s="51" t="s">
        <v>158</v>
      </c>
      <c r="M506" s="53" t="s">
        <v>138</v>
      </c>
      <c r="N506" s="51" t="s">
        <v>153</v>
      </c>
      <c r="O506" s="47">
        <f t="shared" si="87"/>
        <v>9</v>
      </c>
      <c r="P506" s="47">
        <f t="shared" si="84"/>
        <v>1</v>
      </c>
      <c r="Q506" s="47">
        <f t="shared" si="85"/>
        <v>5</v>
      </c>
      <c r="R506" s="54">
        <v>40</v>
      </c>
      <c r="S506" s="50" t="s">
        <v>168</v>
      </c>
      <c r="T506" s="53" t="s">
        <v>163</v>
      </c>
      <c r="U506" s="51"/>
      <c r="V506" s="51"/>
    </row>
    <row r="507" spans="1:22" x14ac:dyDescent="0.2">
      <c r="A507" s="79">
        <f t="shared" si="78"/>
        <v>26</v>
      </c>
      <c r="B507" s="47">
        <f t="shared" si="79"/>
        <v>2019</v>
      </c>
      <c r="C507" s="47">
        <f t="shared" si="80"/>
        <v>6</v>
      </c>
      <c r="D507" s="47" t="str">
        <f t="shared" si="81"/>
        <v>Jun</v>
      </c>
      <c r="E507" s="47">
        <f t="shared" si="82"/>
        <v>24</v>
      </c>
      <c r="F507" s="89">
        <v>43640</v>
      </c>
      <c r="G507" s="75">
        <v>0.30694444444444441</v>
      </c>
      <c r="H507" s="49" t="s">
        <v>8</v>
      </c>
      <c r="I507" s="56" t="str">
        <f t="shared" si="83"/>
        <v>Smokies</v>
      </c>
      <c r="J507" s="56" t="str">
        <f t="shared" si="86"/>
        <v>Gordon Estuary</v>
      </c>
      <c r="K507" s="49">
        <v>1</v>
      </c>
      <c r="L507" s="51" t="s">
        <v>185</v>
      </c>
      <c r="M507" s="53" t="s">
        <v>138</v>
      </c>
      <c r="N507" s="51" t="s">
        <v>150</v>
      </c>
      <c r="O507" s="47">
        <f t="shared" si="87"/>
        <v>18</v>
      </c>
      <c r="P507" s="47">
        <f t="shared" si="84"/>
        <v>1</v>
      </c>
      <c r="Q507" s="47">
        <f t="shared" si="85"/>
        <v>4</v>
      </c>
      <c r="R507" s="54">
        <v>10</v>
      </c>
      <c r="S507" s="50" t="s">
        <v>168</v>
      </c>
      <c r="T507" s="53" t="s">
        <v>163</v>
      </c>
      <c r="U507" s="51"/>
      <c r="V507" s="51"/>
    </row>
    <row r="508" spans="1:22" x14ac:dyDescent="0.2">
      <c r="A508" s="79">
        <f t="shared" si="78"/>
        <v>26</v>
      </c>
      <c r="B508" s="47">
        <f t="shared" si="79"/>
        <v>2019</v>
      </c>
      <c r="C508" s="47">
        <f t="shared" si="80"/>
        <v>6</v>
      </c>
      <c r="D508" s="47" t="str">
        <f t="shared" si="81"/>
        <v>Jun</v>
      </c>
      <c r="E508" s="47">
        <f t="shared" si="82"/>
        <v>24</v>
      </c>
      <c r="F508" s="89">
        <v>43640</v>
      </c>
      <c r="G508" s="75">
        <v>0.30694444444444441</v>
      </c>
      <c r="H508" s="49" t="s">
        <v>8</v>
      </c>
      <c r="I508" s="56" t="str">
        <f t="shared" si="83"/>
        <v>Smokies</v>
      </c>
      <c r="J508" s="56" t="str">
        <f t="shared" si="86"/>
        <v>Gordon Estuary</v>
      </c>
      <c r="K508" s="49">
        <v>1</v>
      </c>
      <c r="L508" s="51" t="s">
        <v>173</v>
      </c>
      <c r="M508" s="53" t="s">
        <v>138</v>
      </c>
      <c r="N508" s="51" t="s">
        <v>150</v>
      </c>
      <c r="O508" s="47">
        <f t="shared" si="87"/>
        <v>13</v>
      </c>
      <c r="P508" s="47">
        <f t="shared" si="84"/>
        <v>1</v>
      </c>
      <c r="Q508" s="47">
        <f t="shared" si="85"/>
        <v>4</v>
      </c>
      <c r="R508" s="54">
        <v>20</v>
      </c>
      <c r="S508" s="50" t="s">
        <v>168</v>
      </c>
      <c r="T508" s="53" t="s">
        <v>163</v>
      </c>
      <c r="U508" s="51"/>
      <c r="V508" s="51"/>
    </row>
    <row r="509" spans="1:22" x14ac:dyDescent="0.2">
      <c r="A509" s="79">
        <f t="shared" si="78"/>
        <v>26</v>
      </c>
      <c r="B509" s="47">
        <f t="shared" si="79"/>
        <v>2019</v>
      </c>
      <c r="C509" s="47">
        <f t="shared" si="80"/>
        <v>6</v>
      </c>
      <c r="D509" s="47" t="str">
        <f t="shared" si="81"/>
        <v>Jun</v>
      </c>
      <c r="E509" s="47">
        <f t="shared" si="82"/>
        <v>24</v>
      </c>
      <c r="F509" s="89">
        <v>43640</v>
      </c>
      <c r="G509" s="75">
        <v>0.30694444444444441</v>
      </c>
      <c r="H509" s="49" t="s">
        <v>8</v>
      </c>
      <c r="I509" s="56" t="str">
        <f t="shared" si="83"/>
        <v>Smokies</v>
      </c>
      <c r="J509" s="56" t="str">
        <f t="shared" si="86"/>
        <v>Gordon Estuary</v>
      </c>
      <c r="K509" s="49">
        <v>1</v>
      </c>
      <c r="L509" s="51" t="s">
        <v>192</v>
      </c>
      <c r="M509" s="53" t="s">
        <v>138</v>
      </c>
      <c r="N509" s="51" t="s">
        <v>150</v>
      </c>
      <c r="O509" s="47">
        <f t="shared" si="87"/>
        <v>21</v>
      </c>
      <c r="P509" s="47">
        <f t="shared" si="84"/>
        <v>1</v>
      </c>
      <c r="Q509" s="47">
        <f t="shared" si="85"/>
        <v>4</v>
      </c>
      <c r="R509" s="54">
        <v>2</v>
      </c>
      <c r="S509" s="50" t="s">
        <v>168</v>
      </c>
      <c r="T509" s="53" t="s">
        <v>163</v>
      </c>
      <c r="U509" s="51"/>
      <c r="V509" s="51"/>
    </row>
    <row r="510" spans="1:22" x14ac:dyDescent="0.2">
      <c r="A510" s="79">
        <f t="shared" si="78"/>
        <v>26</v>
      </c>
      <c r="B510" s="47">
        <f t="shared" si="79"/>
        <v>2019</v>
      </c>
      <c r="C510" s="47">
        <f t="shared" si="80"/>
        <v>6</v>
      </c>
      <c r="D510" s="47" t="str">
        <f t="shared" si="81"/>
        <v>Jun</v>
      </c>
      <c r="E510" s="47">
        <f t="shared" si="82"/>
        <v>24</v>
      </c>
      <c r="F510" s="89">
        <v>43640</v>
      </c>
      <c r="G510" s="75">
        <v>0.31944444444444448</v>
      </c>
      <c r="H510" s="49" t="s">
        <v>15</v>
      </c>
      <c r="I510" s="56" t="str">
        <f t="shared" si="83"/>
        <v>Pacheedah Shores Boat Ramp</v>
      </c>
      <c r="J510" s="56" t="str">
        <f t="shared" si="86"/>
        <v>Gordon Estuary</v>
      </c>
      <c r="K510" s="49">
        <v>1</v>
      </c>
      <c r="L510" s="51" t="s">
        <v>152</v>
      </c>
      <c r="M510" s="53" t="s">
        <v>138</v>
      </c>
      <c r="N510" s="51" t="s">
        <v>148</v>
      </c>
      <c r="O510" s="47">
        <f t="shared" si="87"/>
        <v>5</v>
      </c>
      <c r="P510" s="47">
        <f t="shared" si="84"/>
        <v>1</v>
      </c>
      <c r="Q510" s="47">
        <f t="shared" si="85"/>
        <v>3</v>
      </c>
      <c r="R510" s="54">
        <v>3</v>
      </c>
      <c r="S510" s="50" t="s">
        <v>168</v>
      </c>
      <c r="T510" s="53" t="s">
        <v>163</v>
      </c>
      <c r="U510" s="51"/>
      <c r="V510" s="51"/>
    </row>
    <row r="511" spans="1:22" x14ac:dyDescent="0.2">
      <c r="A511" s="79">
        <f t="shared" si="78"/>
        <v>26</v>
      </c>
      <c r="B511" s="47">
        <f t="shared" si="79"/>
        <v>2019</v>
      </c>
      <c r="C511" s="47">
        <f t="shared" si="80"/>
        <v>6</v>
      </c>
      <c r="D511" s="47" t="str">
        <f t="shared" si="81"/>
        <v>Jun</v>
      </c>
      <c r="E511" s="47">
        <f t="shared" si="82"/>
        <v>24</v>
      </c>
      <c r="F511" s="89">
        <v>43640</v>
      </c>
      <c r="G511" s="75">
        <v>0.31944444444444448</v>
      </c>
      <c r="H511" s="49" t="s">
        <v>15</v>
      </c>
      <c r="I511" s="56" t="str">
        <f t="shared" si="83"/>
        <v>Pacheedah Shores Boat Ramp</v>
      </c>
      <c r="J511" s="56" t="str">
        <f t="shared" si="86"/>
        <v>Gordon Estuary</v>
      </c>
      <c r="K511" s="49">
        <v>1</v>
      </c>
      <c r="L511" s="51" t="s">
        <v>152</v>
      </c>
      <c r="M511" s="53" t="s">
        <v>138</v>
      </c>
      <c r="N511" s="51" t="s">
        <v>144</v>
      </c>
      <c r="O511" s="47">
        <f t="shared" si="87"/>
        <v>5</v>
      </c>
      <c r="P511" s="47">
        <f t="shared" si="84"/>
        <v>1</v>
      </c>
      <c r="Q511" s="47">
        <f t="shared" si="85"/>
        <v>2</v>
      </c>
      <c r="R511" s="54">
        <v>6</v>
      </c>
      <c r="S511" s="50" t="s">
        <v>168</v>
      </c>
      <c r="T511" s="53" t="s">
        <v>163</v>
      </c>
      <c r="U511" s="51"/>
      <c r="V511" s="51"/>
    </row>
    <row r="512" spans="1:22" x14ac:dyDescent="0.2">
      <c r="A512" s="79">
        <f t="shared" si="78"/>
        <v>26</v>
      </c>
      <c r="B512" s="47">
        <f t="shared" si="79"/>
        <v>2019</v>
      </c>
      <c r="C512" s="47">
        <f t="shared" si="80"/>
        <v>6</v>
      </c>
      <c r="D512" s="47" t="str">
        <f t="shared" si="81"/>
        <v>Jun</v>
      </c>
      <c r="E512" s="47">
        <f t="shared" si="82"/>
        <v>24</v>
      </c>
      <c r="F512" s="89">
        <v>43640</v>
      </c>
      <c r="G512" s="75">
        <v>0.31944444444444448</v>
      </c>
      <c r="H512" s="49" t="s">
        <v>15</v>
      </c>
      <c r="I512" s="56" t="str">
        <f t="shared" si="83"/>
        <v>Pacheedah Shores Boat Ramp</v>
      </c>
      <c r="J512" s="56" t="str">
        <f t="shared" si="86"/>
        <v>Gordon Estuary</v>
      </c>
      <c r="K512" s="49">
        <v>1</v>
      </c>
      <c r="L512" s="51" t="s">
        <v>157</v>
      </c>
      <c r="M512" s="53" t="s">
        <v>138</v>
      </c>
      <c r="N512" s="51" t="s">
        <v>153</v>
      </c>
      <c r="O512" s="47">
        <f t="shared" si="87"/>
        <v>8</v>
      </c>
      <c r="P512" s="47">
        <f t="shared" si="84"/>
        <v>1</v>
      </c>
      <c r="Q512" s="47">
        <f t="shared" si="85"/>
        <v>5</v>
      </c>
      <c r="R512" s="54">
        <v>4</v>
      </c>
      <c r="S512" s="50" t="s">
        <v>168</v>
      </c>
      <c r="T512" s="53" t="s">
        <v>163</v>
      </c>
      <c r="U512" s="51"/>
      <c r="V512" s="51"/>
    </row>
    <row r="513" spans="1:22" x14ac:dyDescent="0.2">
      <c r="A513" s="79">
        <f t="shared" si="78"/>
        <v>26</v>
      </c>
      <c r="B513" s="47">
        <f t="shared" si="79"/>
        <v>2019</v>
      </c>
      <c r="C513" s="47">
        <f t="shared" si="80"/>
        <v>6</v>
      </c>
      <c r="D513" s="47" t="str">
        <f t="shared" si="81"/>
        <v>Jun</v>
      </c>
      <c r="E513" s="47">
        <f t="shared" si="82"/>
        <v>24</v>
      </c>
      <c r="F513" s="89">
        <v>43640</v>
      </c>
      <c r="G513" s="75">
        <v>0.31944444444444448</v>
      </c>
      <c r="H513" s="49" t="s">
        <v>15</v>
      </c>
      <c r="I513" s="56" t="str">
        <f t="shared" si="83"/>
        <v>Pacheedah Shores Boat Ramp</v>
      </c>
      <c r="J513" s="56" t="str">
        <f t="shared" si="86"/>
        <v>Gordon Estuary</v>
      </c>
      <c r="K513" s="49">
        <v>1</v>
      </c>
      <c r="L513" s="51" t="s">
        <v>158</v>
      </c>
      <c r="M513" s="53" t="s">
        <v>138</v>
      </c>
      <c r="N513" s="51" t="s">
        <v>153</v>
      </c>
      <c r="O513" s="47">
        <f t="shared" si="87"/>
        <v>9</v>
      </c>
      <c r="P513" s="47">
        <f t="shared" si="84"/>
        <v>1</v>
      </c>
      <c r="Q513" s="47">
        <f t="shared" si="85"/>
        <v>5</v>
      </c>
      <c r="R513" s="54">
        <v>31</v>
      </c>
      <c r="S513" s="50" t="s">
        <v>168</v>
      </c>
      <c r="T513" s="53" t="s">
        <v>163</v>
      </c>
      <c r="U513" s="51"/>
      <c r="V513" s="51"/>
    </row>
    <row r="514" spans="1:22" x14ac:dyDescent="0.2">
      <c r="A514" s="79">
        <f t="shared" si="78"/>
        <v>26</v>
      </c>
      <c r="B514" s="47">
        <f t="shared" si="79"/>
        <v>2019</v>
      </c>
      <c r="C514" s="47">
        <f t="shared" si="80"/>
        <v>6</v>
      </c>
      <c r="D514" s="47" t="str">
        <f t="shared" si="81"/>
        <v>Jun</v>
      </c>
      <c r="E514" s="47">
        <f t="shared" si="82"/>
        <v>24</v>
      </c>
      <c r="F514" s="89">
        <v>43640</v>
      </c>
      <c r="G514" s="75">
        <v>0.31944444444444448</v>
      </c>
      <c r="H514" s="49" t="s">
        <v>15</v>
      </c>
      <c r="I514" s="56" t="str">
        <f t="shared" si="83"/>
        <v>Pacheedah Shores Boat Ramp</v>
      </c>
      <c r="J514" s="56" t="str">
        <f t="shared" si="86"/>
        <v>Gordon Estuary</v>
      </c>
      <c r="K514" s="49">
        <v>1</v>
      </c>
      <c r="L514" s="51" t="s">
        <v>185</v>
      </c>
      <c r="M514" s="53" t="s">
        <v>138</v>
      </c>
      <c r="N514" s="51" t="s">
        <v>150</v>
      </c>
      <c r="O514" s="47">
        <f t="shared" si="87"/>
        <v>18</v>
      </c>
      <c r="P514" s="47">
        <f t="shared" si="84"/>
        <v>1</v>
      </c>
      <c r="Q514" s="47">
        <f t="shared" si="85"/>
        <v>4</v>
      </c>
      <c r="R514" s="54">
        <v>14</v>
      </c>
      <c r="S514" s="50" t="s">
        <v>168</v>
      </c>
      <c r="T514" s="53" t="s">
        <v>163</v>
      </c>
      <c r="U514" s="51"/>
      <c r="V514" s="51" t="s">
        <v>294</v>
      </c>
    </row>
    <row r="515" spans="1:22" x14ac:dyDescent="0.2">
      <c r="A515" s="79">
        <f t="shared" si="78"/>
        <v>26</v>
      </c>
      <c r="B515" s="47">
        <f t="shared" si="79"/>
        <v>2019</v>
      </c>
      <c r="C515" s="47">
        <f t="shared" si="80"/>
        <v>6</v>
      </c>
      <c r="D515" s="47" t="str">
        <f t="shared" si="81"/>
        <v>Jun</v>
      </c>
      <c r="E515" s="47">
        <f t="shared" si="82"/>
        <v>24</v>
      </c>
      <c r="F515" s="89">
        <v>43640</v>
      </c>
      <c r="G515" s="75">
        <v>0.31944444444444448</v>
      </c>
      <c r="H515" s="49" t="s">
        <v>15</v>
      </c>
      <c r="I515" s="56" t="str">
        <f t="shared" si="83"/>
        <v>Pacheedah Shores Boat Ramp</v>
      </c>
      <c r="J515" s="56" t="str">
        <f t="shared" si="86"/>
        <v>Gordon Estuary</v>
      </c>
      <c r="K515" s="49">
        <v>1</v>
      </c>
      <c r="L515" s="51" t="s">
        <v>181</v>
      </c>
      <c r="M515" s="53" t="s">
        <v>138</v>
      </c>
      <c r="N515" s="51" t="s">
        <v>150</v>
      </c>
      <c r="O515" s="47">
        <f t="shared" si="87"/>
        <v>15</v>
      </c>
      <c r="P515" s="47">
        <f t="shared" si="84"/>
        <v>1</v>
      </c>
      <c r="Q515" s="47">
        <f t="shared" si="85"/>
        <v>4</v>
      </c>
      <c r="R515" s="54">
        <v>48</v>
      </c>
      <c r="S515" s="50" t="s">
        <v>168</v>
      </c>
      <c r="T515" s="53" t="s">
        <v>163</v>
      </c>
      <c r="U515" s="51"/>
      <c r="V515" s="51"/>
    </row>
    <row r="516" spans="1:22" x14ac:dyDescent="0.2">
      <c r="A516" s="79">
        <f t="shared" si="78"/>
        <v>26</v>
      </c>
      <c r="B516" s="47">
        <f t="shared" si="79"/>
        <v>2019</v>
      </c>
      <c r="C516" s="47">
        <f t="shared" si="80"/>
        <v>6</v>
      </c>
      <c r="D516" s="47" t="str">
        <f t="shared" si="81"/>
        <v>Jun</v>
      </c>
      <c r="E516" s="47">
        <f t="shared" si="82"/>
        <v>24</v>
      </c>
      <c r="F516" s="89">
        <v>43640</v>
      </c>
      <c r="G516" s="75">
        <v>0.31944444444444448</v>
      </c>
      <c r="H516" s="49" t="s">
        <v>15</v>
      </c>
      <c r="I516" s="56" t="str">
        <f t="shared" si="83"/>
        <v>Pacheedah Shores Boat Ramp</v>
      </c>
      <c r="J516" s="56" t="str">
        <f t="shared" si="86"/>
        <v>Gordon Estuary</v>
      </c>
      <c r="K516" s="49">
        <v>1</v>
      </c>
      <c r="L516" s="51" t="s">
        <v>173</v>
      </c>
      <c r="M516" s="53" t="s">
        <v>138</v>
      </c>
      <c r="N516" s="51" t="s">
        <v>150</v>
      </c>
      <c r="O516" s="47">
        <f t="shared" si="87"/>
        <v>13</v>
      </c>
      <c r="P516" s="47">
        <f t="shared" si="84"/>
        <v>1</v>
      </c>
      <c r="Q516" s="47">
        <f t="shared" si="85"/>
        <v>4</v>
      </c>
      <c r="R516" s="54">
        <v>41</v>
      </c>
      <c r="S516" s="50" t="s">
        <v>168</v>
      </c>
      <c r="T516" s="53" t="s">
        <v>163</v>
      </c>
      <c r="U516" s="51"/>
      <c r="V516" s="51"/>
    </row>
    <row r="517" spans="1:22" x14ac:dyDescent="0.2">
      <c r="A517" s="79">
        <f t="shared" ref="A517:A580" si="88">WEEKNUM(F517)</f>
        <v>26</v>
      </c>
      <c r="B517" s="47">
        <f t="shared" ref="B517:B580" si="89">YEAR(F517)</f>
        <v>2019</v>
      </c>
      <c r="C517" s="47">
        <f t="shared" ref="C517:C580" si="90">MONTH(F517)</f>
        <v>6</v>
      </c>
      <c r="D517" s="47" t="str">
        <f t="shared" ref="D517:D580" si="91">TEXT(F517,"mmm")</f>
        <v>Jun</v>
      </c>
      <c r="E517" s="47">
        <f t="shared" ref="E517:E580" si="92">DAY(F517)</f>
        <v>24</v>
      </c>
      <c r="F517" s="89">
        <v>43640</v>
      </c>
      <c r="G517" s="75">
        <v>0.31944444444444448</v>
      </c>
      <c r="H517" s="49" t="s">
        <v>15</v>
      </c>
      <c r="I517" s="56" t="str">
        <f t="shared" si="83"/>
        <v>Pacheedah Shores Boat Ramp</v>
      </c>
      <c r="J517" s="56" t="str">
        <f t="shared" si="86"/>
        <v>Gordon Estuary</v>
      </c>
      <c r="K517" s="49">
        <v>1</v>
      </c>
      <c r="L517" s="51" t="s">
        <v>191</v>
      </c>
      <c r="M517" s="53" t="s">
        <v>138</v>
      </c>
      <c r="N517" s="51" t="s">
        <v>153</v>
      </c>
      <c r="O517" s="47">
        <f t="shared" si="87"/>
        <v>20</v>
      </c>
      <c r="P517" s="47">
        <f t="shared" si="84"/>
        <v>1</v>
      </c>
      <c r="Q517" s="47">
        <f t="shared" si="85"/>
        <v>5</v>
      </c>
      <c r="R517" s="54">
        <v>1</v>
      </c>
      <c r="S517" s="50" t="s">
        <v>168</v>
      </c>
      <c r="T517" s="53" t="s">
        <v>163</v>
      </c>
      <c r="U517" s="51"/>
      <c r="V517" s="52" t="s">
        <v>292</v>
      </c>
    </row>
    <row r="518" spans="1:22" x14ac:dyDescent="0.2">
      <c r="A518" s="79">
        <f t="shared" si="88"/>
        <v>26</v>
      </c>
      <c r="B518" s="47">
        <f t="shared" si="89"/>
        <v>2019</v>
      </c>
      <c r="C518" s="47">
        <f t="shared" si="90"/>
        <v>6</v>
      </c>
      <c r="D518" s="47" t="str">
        <f t="shared" si="91"/>
        <v>Jun</v>
      </c>
      <c r="E518" s="47">
        <f t="shared" si="92"/>
        <v>24</v>
      </c>
      <c r="F518" s="89">
        <v>43640</v>
      </c>
      <c r="G518" s="75">
        <v>0.34375</v>
      </c>
      <c r="H518" s="49" t="s">
        <v>58</v>
      </c>
      <c r="I518" s="56" t="str">
        <f t="shared" si="83"/>
        <v>Mouth of Site 7 inlet, north side</v>
      </c>
      <c r="J518" s="56" t="str">
        <f t="shared" si="86"/>
        <v>Gordon Estuary</v>
      </c>
      <c r="K518" s="49">
        <v>1</v>
      </c>
      <c r="L518" s="51" t="s">
        <v>146</v>
      </c>
      <c r="M518" s="53" t="s">
        <v>138</v>
      </c>
      <c r="N518" s="51" t="s">
        <v>144</v>
      </c>
      <c r="O518" s="47">
        <f t="shared" si="87"/>
        <v>3</v>
      </c>
      <c r="P518" s="47">
        <f t="shared" si="84"/>
        <v>1</v>
      </c>
      <c r="Q518" s="47">
        <f t="shared" si="85"/>
        <v>2</v>
      </c>
      <c r="R518" s="54">
        <v>3</v>
      </c>
      <c r="S518" s="50" t="s">
        <v>168</v>
      </c>
      <c r="T518" s="53" t="s">
        <v>163</v>
      </c>
      <c r="U518" s="51"/>
      <c r="V518" s="52" t="s">
        <v>295</v>
      </c>
    </row>
    <row r="519" spans="1:22" x14ac:dyDescent="0.2">
      <c r="A519" s="79">
        <f t="shared" si="88"/>
        <v>26</v>
      </c>
      <c r="B519" s="47">
        <f t="shared" si="89"/>
        <v>2019</v>
      </c>
      <c r="C519" s="47">
        <f t="shared" si="90"/>
        <v>6</v>
      </c>
      <c r="D519" s="47" t="str">
        <f t="shared" si="91"/>
        <v>Jun</v>
      </c>
      <c r="E519" s="47">
        <f t="shared" si="92"/>
        <v>24</v>
      </c>
      <c r="F519" s="89">
        <v>43640</v>
      </c>
      <c r="G519" s="75">
        <v>0.34375</v>
      </c>
      <c r="H519" s="49" t="s">
        <v>58</v>
      </c>
      <c r="I519" s="56" t="str">
        <f t="shared" si="83"/>
        <v>Mouth of Site 7 inlet, north side</v>
      </c>
      <c r="J519" s="56" t="str">
        <f t="shared" si="86"/>
        <v>Gordon Estuary</v>
      </c>
      <c r="K519" s="49">
        <v>1</v>
      </c>
      <c r="L519" s="51" t="s">
        <v>157</v>
      </c>
      <c r="M519" s="53" t="s">
        <v>138</v>
      </c>
      <c r="N519" s="51" t="s">
        <v>153</v>
      </c>
      <c r="O519" s="47">
        <f t="shared" si="87"/>
        <v>8</v>
      </c>
      <c r="P519" s="47">
        <f t="shared" si="84"/>
        <v>1</v>
      </c>
      <c r="Q519" s="47">
        <f t="shared" si="85"/>
        <v>5</v>
      </c>
      <c r="R519" s="54">
        <v>6</v>
      </c>
      <c r="S519" s="50" t="s">
        <v>168</v>
      </c>
      <c r="T519" s="53" t="s">
        <v>163</v>
      </c>
      <c r="U519" s="51"/>
      <c r="V519" s="52" t="s">
        <v>295</v>
      </c>
    </row>
    <row r="520" spans="1:22" x14ac:dyDescent="0.2">
      <c r="A520" s="79">
        <f t="shared" si="88"/>
        <v>26</v>
      </c>
      <c r="B520" s="47">
        <f t="shared" si="89"/>
        <v>2019</v>
      </c>
      <c r="C520" s="47">
        <f t="shared" si="90"/>
        <v>6</v>
      </c>
      <c r="D520" s="47" t="str">
        <f t="shared" si="91"/>
        <v>Jun</v>
      </c>
      <c r="E520" s="47">
        <f t="shared" si="92"/>
        <v>24</v>
      </c>
      <c r="F520" s="89">
        <v>43640</v>
      </c>
      <c r="G520" s="75">
        <v>0.34375</v>
      </c>
      <c r="H520" s="49" t="s">
        <v>58</v>
      </c>
      <c r="I520" s="56" t="str">
        <f t="shared" si="83"/>
        <v>Mouth of Site 7 inlet, north side</v>
      </c>
      <c r="J520" s="56" t="str">
        <f t="shared" si="86"/>
        <v>Gordon Estuary</v>
      </c>
      <c r="K520" s="49">
        <v>1</v>
      </c>
      <c r="L520" s="51" t="s">
        <v>158</v>
      </c>
      <c r="M520" s="53" t="s">
        <v>138</v>
      </c>
      <c r="N520" s="51" t="s">
        <v>153</v>
      </c>
      <c r="O520" s="47">
        <f t="shared" si="87"/>
        <v>9</v>
      </c>
      <c r="P520" s="47">
        <f t="shared" si="84"/>
        <v>1</v>
      </c>
      <c r="Q520" s="47">
        <f t="shared" si="85"/>
        <v>5</v>
      </c>
      <c r="R520" s="54">
        <v>49</v>
      </c>
      <c r="S520" s="50" t="s">
        <v>168</v>
      </c>
      <c r="T520" s="53" t="s">
        <v>163</v>
      </c>
      <c r="U520" s="51"/>
      <c r="V520" s="52" t="s">
        <v>295</v>
      </c>
    </row>
    <row r="521" spans="1:22" x14ac:dyDescent="0.2">
      <c r="A521" s="79">
        <f t="shared" si="88"/>
        <v>26</v>
      </c>
      <c r="B521" s="47">
        <f t="shared" si="89"/>
        <v>2019</v>
      </c>
      <c r="C521" s="47">
        <f t="shared" si="90"/>
        <v>6</v>
      </c>
      <c r="D521" s="47" t="str">
        <f t="shared" si="91"/>
        <v>Jun</v>
      </c>
      <c r="E521" s="47">
        <f t="shared" si="92"/>
        <v>24</v>
      </c>
      <c r="F521" s="89">
        <v>43640</v>
      </c>
      <c r="G521" s="75">
        <v>0.34375</v>
      </c>
      <c r="H521" s="49" t="s">
        <v>58</v>
      </c>
      <c r="I521" s="56" t="str">
        <f t="shared" si="83"/>
        <v>Mouth of Site 7 inlet, north side</v>
      </c>
      <c r="J521" s="56" t="str">
        <f t="shared" si="86"/>
        <v>Gordon Estuary</v>
      </c>
      <c r="K521" s="49">
        <v>1</v>
      </c>
      <c r="L521" s="51" t="s">
        <v>185</v>
      </c>
      <c r="M521" s="53" t="s">
        <v>138</v>
      </c>
      <c r="N521" s="51" t="s">
        <v>150</v>
      </c>
      <c r="O521" s="47">
        <f t="shared" si="87"/>
        <v>18</v>
      </c>
      <c r="P521" s="47">
        <f t="shared" si="84"/>
        <v>1</v>
      </c>
      <c r="Q521" s="47">
        <f t="shared" si="85"/>
        <v>4</v>
      </c>
      <c r="R521" s="54">
        <v>9</v>
      </c>
      <c r="S521" s="50" t="s">
        <v>168</v>
      </c>
      <c r="T521" s="53" t="s">
        <v>163</v>
      </c>
      <c r="U521" s="51"/>
      <c r="V521" s="52" t="s">
        <v>295</v>
      </c>
    </row>
    <row r="522" spans="1:22" x14ac:dyDescent="0.2">
      <c r="A522" s="79">
        <f t="shared" si="88"/>
        <v>26</v>
      </c>
      <c r="B522" s="47">
        <f t="shared" si="89"/>
        <v>2019</v>
      </c>
      <c r="C522" s="47">
        <f t="shared" si="90"/>
        <v>6</v>
      </c>
      <c r="D522" s="47" t="str">
        <f t="shared" si="91"/>
        <v>Jun</v>
      </c>
      <c r="E522" s="47">
        <f t="shared" si="92"/>
        <v>24</v>
      </c>
      <c r="F522" s="89">
        <v>43640</v>
      </c>
      <c r="G522" s="75">
        <v>0.34375</v>
      </c>
      <c r="H522" s="49" t="s">
        <v>58</v>
      </c>
      <c r="I522" s="56" t="str">
        <f t="shared" si="83"/>
        <v>Mouth of Site 7 inlet, north side</v>
      </c>
      <c r="J522" s="56" t="str">
        <f t="shared" si="86"/>
        <v>Gordon Estuary</v>
      </c>
      <c r="K522" s="49">
        <v>1</v>
      </c>
      <c r="L522" s="51" t="s">
        <v>181</v>
      </c>
      <c r="M522" s="53" t="s">
        <v>138</v>
      </c>
      <c r="N522" s="51" t="s">
        <v>150</v>
      </c>
      <c r="O522" s="47">
        <f t="shared" si="87"/>
        <v>15</v>
      </c>
      <c r="P522" s="47">
        <f t="shared" si="84"/>
        <v>1</v>
      </c>
      <c r="Q522" s="47">
        <f t="shared" si="85"/>
        <v>4</v>
      </c>
      <c r="R522" s="54">
        <v>8</v>
      </c>
      <c r="S522" s="50" t="s">
        <v>168</v>
      </c>
      <c r="T522" s="53" t="s">
        <v>163</v>
      </c>
      <c r="U522" s="51"/>
      <c r="V522" s="52" t="s">
        <v>295</v>
      </c>
    </row>
    <row r="523" spans="1:22" x14ac:dyDescent="0.2">
      <c r="A523" s="79">
        <f t="shared" si="88"/>
        <v>26</v>
      </c>
      <c r="B523" s="47">
        <f t="shared" si="89"/>
        <v>2019</v>
      </c>
      <c r="C523" s="47">
        <f t="shared" si="90"/>
        <v>6</v>
      </c>
      <c r="D523" s="47" t="str">
        <f t="shared" si="91"/>
        <v>Jun</v>
      </c>
      <c r="E523" s="47">
        <f t="shared" si="92"/>
        <v>24</v>
      </c>
      <c r="F523" s="89">
        <v>43640</v>
      </c>
      <c r="G523" s="75">
        <v>0.34375</v>
      </c>
      <c r="H523" s="49" t="s">
        <v>58</v>
      </c>
      <c r="I523" s="56" t="str">
        <f t="shared" si="83"/>
        <v>Mouth of Site 7 inlet, north side</v>
      </c>
      <c r="J523" s="56" t="str">
        <f t="shared" si="86"/>
        <v>Gordon Estuary</v>
      </c>
      <c r="K523" s="49">
        <v>1</v>
      </c>
      <c r="L523" s="51" t="s">
        <v>166</v>
      </c>
      <c r="M523" s="53" t="s">
        <v>138</v>
      </c>
      <c r="N523" s="51" t="s">
        <v>150</v>
      </c>
      <c r="O523" s="47">
        <f t="shared" si="87"/>
        <v>11</v>
      </c>
      <c r="P523" s="47">
        <f t="shared" si="84"/>
        <v>1</v>
      </c>
      <c r="Q523" s="47">
        <f t="shared" si="85"/>
        <v>4</v>
      </c>
      <c r="R523" s="54">
        <v>5</v>
      </c>
      <c r="S523" s="50" t="s">
        <v>168</v>
      </c>
      <c r="T523" s="53" t="s">
        <v>163</v>
      </c>
      <c r="U523" s="51"/>
      <c r="V523" s="52" t="s">
        <v>295</v>
      </c>
    </row>
    <row r="524" spans="1:22" x14ac:dyDescent="0.2">
      <c r="A524" s="79">
        <f t="shared" si="88"/>
        <v>26</v>
      </c>
      <c r="B524" s="47">
        <f t="shared" si="89"/>
        <v>2019</v>
      </c>
      <c r="C524" s="47">
        <f t="shared" si="90"/>
        <v>6</v>
      </c>
      <c r="D524" s="47" t="str">
        <f t="shared" si="91"/>
        <v>Jun</v>
      </c>
      <c r="E524" s="47">
        <f t="shared" si="92"/>
        <v>24</v>
      </c>
      <c r="F524" s="89">
        <v>43640</v>
      </c>
      <c r="G524" s="75">
        <v>0.34375</v>
      </c>
      <c r="H524" s="49" t="s">
        <v>58</v>
      </c>
      <c r="I524" s="56" t="str">
        <f t="shared" si="83"/>
        <v>Mouth of Site 7 inlet, north side</v>
      </c>
      <c r="J524" s="56" t="str">
        <f t="shared" si="86"/>
        <v>Gordon Estuary</v>
      </c>
      <c r="K524" s="49">
        <v>1</v>
      </c>
      <c r="L524" s="51" t="s">
        <v>173</v>
      </c>
      <c r="M524" s="53" t="s">
        <v>138</v>
      </c>
      <c r="N524" s="51" t="s">
        <v>150</v>
      </c>
      <c r="O524" s="47">
        <f t="shared" si="87"/>
        <v>13</v>
      </c>
      <c r="P524" s="47">
        <f t="shared" si="84"/>
        <v>1</v>
      </c>
      <c r="Q524" s="47">
        <f t="shared" si="85"/>
        <v>4</v>
      </c>
      <c r="R524" s="54">
        <v>8</v>
      </c>
      <c r="S524" s="50" t="s">
        <v>168</v>
      </c>
      <c r="T524" s="53" t="s">
        <v>163</v>
      </c>
      <c r="U524" s="51"/>
      <c r="V524" s="52" t="s">
        <v>295</v>
      </c>
    </row>
    <row r="525" spans="1:22" x14ac:dyDescent="0.2">
      <c r="A525" s="79">
        <f t="shared" si="88"/>
        <v>26</v>
      </c>
      <c r="B525" s="47">
        <f t="shared" si="89"/>
        <v>2019</v>
      </c>
      <c r="C525" s="47">
        <f t="shared" si="90"/>
        <v>6</v>
      </c>
      <c r="D525" s="47" t="str">
        <f t="shared" si="91"/>
        <v>Jun</v>
      </c>
      <c r="E525" s="47">
        <f t="shared" si="92"/>
        <v>24</v>
      </c>
      <c r="F525" s="89">
        <v>43640</v>
      </c>
      <c r="G525" s="75">
        <v>0.34375</v>
      </c>
      <c r="H525" s="49" t="s">
        <v>58</v>
      </c>
      <c r="I525" s="56" t="str">
        <f t="shared" si="83"/>
        <v>Mouth of Site 7 inlet, north side</v>
      </c>
      <c r="J525" s="56" t="str">
        <f t="shared" si="86"/>
        <v>Gordon Estuary</v>
      </c>
      <c r="K525" s="49">
        <v>1</v>
      </c>
      <c r="L525" s="51" t="s">
        <v>191</v>
      </c>
      <c r="M525" s="53" t="s">
        <v>138</v>
      </c>
      <c r="N525" s="51" t="s">
        <v>153</v>
      </c>
      <c r="O525" s="47">
        <f t="shared" si="87"/>
        <v>20</v>
      </c>
      <c r="P525" s="47">
        <f t="shared" si="84"/>
        <v>1</v>
      </c>
      <c r="Q525" s="47">
        <f t="shared" si="85"/>
        <v>5</v>
      </c>
      <c r="R525" s="54">
        <v>8</v>
      </c>
      <c r="S525" s="50" t="s">
        <v>168</v>
      </c>
      <c r="T525" s="53" t="s">
        <v>163</v>
      </c>
      <c r="U525" s="51"/>
      <c r="V525" s="52" t="s">
        <v>292</v>
      </c>
    </row>
    <row r="526" spans="1:22" x14ac:dyDescent="0.2">
      <c r="A526" s="79">
        <f t="shared" si="88"/>
        <v>26</v>
      </c>
      <c r="B526" s="47">
        <f t="shared" si="89"/>
        <v>2019</v>
      </c>
      <c r="C526" s="47">
        <f t="shared" si="90"/>
        <v>6</v>
      </c>
      <c r="D526" s="47" t="str">
        <f t="shared" si="91"/>
        <v>Jun</v>
      </c>
      <c r="E526" s="47">
        <f t="shared" si="92"/>
        <v>24</v>
      </c>
      <c r="F526" s="89">
        <v>43640</v>
      </c>
      <c r="G526" s="75">
        <v>0.3611111111111111</v>
      </c>
      <c r="H526" s="49" t="s">
        <v>19</v>
      </c>
      <c r="I526" s="56" t="str">
        <f t="shared" si="83"/>
        <v>Q Jeff (right bank opposite N. Arm confl.)</v>
      </c>
      <c r="J526" s="56" t="str">
        <f t="shared" si="86"/>
        <v>Gordon Estuary</v>
      </c>
      <c r="K526" s="49">
        <v>1</v>
      </c>
      <c r="L526" s="51" t="s">
        <v>152</v>
      </c>
      <c r="M526" s="53" t="s">
        <v>138</v>
      </c>
      <c r="N526" s="51" t="s">
        <v>148</v>
      </c>
      <c r="O526" s="47">
        <f t="shared" si="87"/>
        <v>5</v>
      </c>
      <c r="P526" s="47">
        <f t="shared" si="84"/>
        <v>1</v>
      </c>
      <c r="Q526" s="47">
        <f t="shared" si="85"/>
        <v>3</v>
      </c>
      <c r="R526" s="54">
        <v>1</v>
      </c>
      <c r="S526" s="50" t="s">
        <v>168</v>
      </c>
      <c r="T526" s="53" t="s">
        <v>163</v>
      </c>
      <c r="U526" s="51"/>
      <c r="V526" s="51"/>
    </row>
    <row r="527" spans="1:22" x14ac:dyDescent="0.2">
      <c r="A527" s="79">
        <f t="shared" si="88"/>
        <v>26</v>
      </c>
      <c r="B527" s="47">
        <f t="shared" si="89"/>
        <v>2019</v>
      </c>
      <c r="C527" s="47">
        <f t="shared" si="90"/>
        <v>6</v>
      </c>
      <c r="D527" s="47" t="str">
        <f t="shared" si="91"/>
        <v>Jun</v>
      </c>
      <c r="E527" s="47">
        <f t="shared" si="92"/>
        <v>24</v>
      </c>
      <c r="F527" s="89">
        <v>43640</v>
      </c>
      <c r="G527" s="75">
        <v>0.3611111111111111</v>
      </c>
      <c r="H527" s="49" t="s">
        <v>19</v>
      </c>
      <c r="I527" s="56" t="str">
        <f t="shared" ref="I527:I590" si="93">VLOOKUP(H527,SiteCodes,2,FALSE)</f>
        <v>Q Jeff (right bank opposite N. Arm confl.)</v>
      </c>
      <c r="J527" s="56" t="str">
        <f t="shared" si="86"/>
        <v>Gordon Estuary</v>
      </c>
      <c r="K527" s="49">
        <v>1</v>
      </c>
      <c r="L527" s="51" t="s">
        <v>146</v>
      </c>
      <c r="M527" s="53" t="s">
        <v>138</v>
      </c>
      <c r="N527" s="51" t="s">
        <v>144</v>
      </c>
      <c r="O527" s="47">
        <f t="shared" si="87"/>
        <v>3</v>
      </c>
      <c r="P527" s="47">
        <f t="shared" ref="P527:P590" si="94">VLOOKUP(M527,OrigCodes,2,FALSE)</f>
        <v>1</v>
      </c>
      <c r="Q527" s="47">
        <f t="shared" ref="Q527:Q590" si="95">VLOOKUP(N527,StgCodes,2,FALSE)</f>
        <v>2</v>
      </c>
      <c r="R527" s="54">
        <v>1</v>
      </c>
      <c r="S527" s="50" t="s">
        <v>168</v>
      </c>
      <c r="T527" s="53" t="s">
        <v>163</v>
      </c>
      <c r="U527" s="51"/>
      <c r="V527" s="51"/>
    </row>
    <row r="528" spans="1:22" x14ac:dyDescent="0.2">
      <c r="A528" s="79">
        <f t="shared" si="88"/>
        <v>26</v>
      </c>
      <c r="B528" s="47">
        <f t="shared" si="89"/>
        <v>2019</v>
      </c>
      <c r="C528" s="47">
        <f t="shared" si="90"/>
        <v>6</v>
      </c>
      <c r="D528" s="47" t="str">
        <f t="shared" si="91"/>
        <v>Jun</v>
      </c>
      <c r="E528" s="47">
        <f t="shared" si="92"/>
        <v>24</v>
      </c>
      <c r="F528" s="89">
        <v>43640</v>
      </c>
      <c r="G528" s="75">
        <v>0.3611111111111111</v>
      </c>
      <c r="H528" s="49" t="s">
        <v>19</v>
      </c>
      <c r="I528" s="56" t="str">
        <f t="shared" si="93"/>
        <v>Q Jeff (right bank opposite N. Arm confl.)</v>
      </c>
      <c r="J528" s="56" t="str">
        <f t="shared" ref="J528:J591" si="96">VLOOKUP(H528,SiteCodes,3,FALSE)</f>
        <v>Gordon Estuary</v>
      </c>
      <c r="K528" s="49">
        <v>1</v>
      </c>
      <c r="L528" s="51" t="s">
        <v>157</v>
      </c>
      <c r="M528" s="53" t="s">
        <v>138</v>
      </c>
      <c r="N528" s="51" t="s">
        <v>153</v>
      </c>
      <c r="O528" s="47">
        <f t="shared" si="87"/>
        <v>8</v>
      </c>
      <c r="P528" s="47">
        <f t="shared" si="94"/>
        <v>1</v>
      </c>
      <c r="Q528" s="47">
        <f t="shared" si="95"/>
        <v>5</v>
      </c>
      <c r="R528" s="54">
        <v>15</v>
      </c>
      <c r="S528" s="50" t="s">
        <v>168</v>
      </c>
      <c r="T528" s="53" t="s">
        <v>163</v>
      </c>
      <c r="U528" s="51"/>
      <c r="V528" s="51"/>
    </row>
    <row r="529" spans="1:22" x14ac:dyDescent="0.2">
      <c r="A529" s="79">
        <f t="shared" si="88"/>
        <v>26</v>
      </c>
      <c r="B529" s="47">
        <f t="shared" si="89"/>
        <v>2019</v>
      </c>
      <c r="C529" s="47">
        <f t="shared" si="90"/>
        <v>6</v>
      </c>
      <c r="D529" s="47" t="str">
        <f t="shared" si="91"/>
        <v>Jun</v>
      </c>
      <c r="E529" s="47">
        <f t="shared" si="92"/>
        <v>24</v>
      </c>
      <c r="F529" s="89">
        <v>43640</v>
      </c>
      <c r="G529" s="75">
        <v>0.3611111111111111</v>
      </c>
      <c r="H529" s="49" t="s">
        <v>19</v>
      </c>
      <c r="I529" s="56" t="str">
        <f t="shared" si="93"/>
        <v>Q Jeff (right bank opposite N. Arm confl.)</v>
      </c>
      <c r="J529" s="56" t="str">
        <f t="shared" si="96"/>
        <v>Gordon Estuary</v>
      </c>
      <c r="K529" s="49">
        <v>1</v>
      </c>
      <c r="L529" s="51" t="s">
        <v>158</v>
      </c>
      <c r="M529" s="53" t="s">
        <v>138</v>
      </c>
      <c r="N529" s="51" t="s">
        <v>153</v>
      </c>
      <c r="O529" s="47">
        <f t="shared" si="87"/>
        <v>9</v>
      </c>
      <c r="P529" s="47">
        <f t="shared" si="94"/>
        <v>1</v>
      </c>
      <c r="Q529" s="47">
        <f t="shared" si="95"/>
        <v>5</v>
      </c>
      <c r="R529" s="54">
        <v>6</v>
      </c>
      <c r="S529" s="50" t="s">
        <v>168</v>
      </c>
      <c r="T529" s="53" t="s">
        <v>163</v>
      </c>
      <c r="U529" s="51"/>
      <c r="V529" s="51"/>
    </row>
    <row r="530" spans="1:22" x14ac:dyDescent="0.2">
      <c r="A530" s="79">
        <f t="shared" si="88"/>
        <v>26</v>
      </c>
      <c r="B530" s="47">
        <f t="shared" si="89"/>
        <v>2019</v>
      </c>
      <c r="C530" s="47">
        <f t="shared" si="90"/>
        <v>6</v>
      </c>
      <c r="D530" s="47" t="str">
        <f t="shared" si="91"/>
        <v>Jun</v>
      </c>
      <c r="E530" s="47">
        <f t="shared" si="92"/>
        <v>24</v>
      </c>
      <c r="F530" s="89">
        <v>43640</v>
      </c>
      <c r="G530" s="75">
        <v>0.3611111111111111</v>
      </c>
      <c r="H530" s="49" t="s">
        <v>19</v>
      </c>
      <c r="I530" s="56" t="str">
        <f t="shared" si="93"/>
        <v>Q Jeff (right bank opposite N. Arm confl.)</v>
      </c>
      <c r="J530" s="56" t="str">
        <f t="shared" si="96"/>
        <v>Gordon Estuary</v>
      </c>
      <c r="K530" s="49">
        <v>1</v>
      </c>
      <c r="L530" s="51" t="s">
        <v>185</v>
      </c>
      <c r="M530" s="53" t="s">
        <v>138</v>
      </c>
      <c r="N530" s="51" t="s">
        <v>150</v>
      </c>
      <c r="O530" s="47">
        <f t="shared" si="87"/>
        <v>18</v>
      </c>
      <c r="P530" s="47">
        <f t="shared" si="94"/>
        <v>1</v>
      </c>
      <c r="Q530" s="47">
        <f t="shared" si="95"/>
        <v>4</v>
      </c>
      <c r="R530" s="54">
        <v>35</v>
      </c>
      <c r="S530" s="50" t="s">
        <v>168</v>
      </c>
      <c r="T530" s="53" t="s">
        <v>163</v>
      </c>
      <c r="U530" s="51"/>
      <c r="V530" s="51"/>
    </row>
    <row r="531" spans="1:22" x14ac:dyDescent="0.2">
      <c r="A531" s="79">
        <f t="shared" si="88"/>
        <v>26</v>
      </c>
      <c r="B531" s="47">
        <f t="shared" si="89"/>
        <v>2019</v>
      </c>
      <c r="C531" s="47">
        <f t="shared" si="90"/>
        <v>6</v>
      </c>
      <c r="D531" s="47" t="str">
        <f t="shared" si="91"/>
        <v>Jun</v>
      </c>
      <c r="E531" s="47">
        <f t="shared" si="92"/>
        <v>24</v>
      </c>
      <c r="F531" s="89">
        <v>43640</v>
      </c>
      <c r="G531" s="75">
        <v>0.3611111111111111</v>
      </c>
      <c r="H531" s="49" t="s">
        <v>19</v>
      </c>
      <c r="I531" s="56" t="str">
        <f t="shared" si="93"/>
        <v>Q Jeff (right bank opposite N. Arm confl.)</v>
      </c>
      <c r="J531" s="56" t="str">
        <f t="shared" si="96"/>
        <v>Gordon Estuary</v>
      </c>
      <c r="K531" s="49">
        <v>1</v>
      </c>
      <c r="L531" s="51" t="s">
        <v>181</v>
      </c>
      <c r="M531" s="53" t="s">
        <v>138</v>
      </c>
      <c r="N531" s="51" t="s">
        <v>150</v>
      </c>
      <c r="O531" s="47">
        <f t="shared" si="87"/>
        <v>15</v>
      </c>
      <c r="P531" s="47">
        <f t="shared" si="94"/>
        <v>1</v>
      </c>
      <c r="Q531" s="47">
        <f t="shared" si="95"/>
        <v>4</v>
      </c>
      <c r="R531" s="54">
        <v>15</v>
      </c>
      <c r="S531" s="50" t="s">
        <v>168</v>
      </c>
      <c r="T531" s="53" t="s">
        <v>163</v>
      </c>
      <c r="U531" s="51"/>
      <c r="V531" s="51"/>
    </row>
    <row r="532" spans="1:22" x14ac:dyDescent="0.2">
      <c r="A532" s="79">
        <f t="shared" si="88"/>
        <v>26</v>
      </c>
      <c r="B532" s="47">
        <f t="shared" si="89"/>
        <v>2019</v>
      </c>
      <c r="C532" s="47">
        <f t="shared" si="90"/>
        <v>6</v>
      </c>
      <c r="D532" s="47" t="str">
        <f t="shared" si="91"/>
        <v>Jun</v>
      </c>
      <c r="E532" s="47">
        <f t="shared" si="92"/>
        <v>24</v>
      </c>
      <c r="F532" s="89">
        <v>43640</v>
      </c>
      <c r="G532" s="75">
        <v>0.3611111111111111</v>
      </c>
      <c r="H532" s="49" t="s">
        <v>19</v>
      </c>
      <c r="I532" s="56" t="str">
        <f t="shared" si="93"/>
        <v>Q Jeff (right bank opposite N. Arm confl.)</v>
      </c>
      <c r="J532" s="56" t="str">
        <f t="shared" si="96"/>
        <v>Gordon Estuary</v>
      </c>
      <c r="K532" s="49">
        <v>1</v>
      </c>
      <c r="L532" s="51" t="s">
        <v>173</v>
      </c>
      <c r="M532" s="53" t="s">
        <v>138</v>
      </c>
      <c r="N532" s="51" t="s">
        <v>150</v>
      </c>
      <c r="O532" s="47">
        <f t="shared" si="87"/>
        <v>13</v>
      </c>
      <c r="P532" s="47">
        <f t="shared" si="94"/>
        <v>1</v>
      </c>
      <c r="Q532" s="47">
        <f t="shared" si="95"/>
        <v>4</v>
      </c>
      <c r="R532" s="54">
        <v>35</v>
      </c>
      <c r="S532" s="50" t="s">
        <v>168</v>
      </c>
      <c r="T532" s="53" t="s">
        <v>163</v>
      </c>
      <c r="U532" s="51"/>
      <c r="V532" s="51"/>
    </row>
    <row r="533" spans="1:22" x14ac:dyDescent="0.2">
      <c r="A533" s="79">
        <f t="shared" si="88"/>
        <v>26</v>
      </c>
      <c r="B533" s="47">
        <f t="shared" si="89"/>
        <v>2019</v>
      </c>
      <c r="C533" s="47">
        <f t="shared" si="90"/>
        <v>6</v>
      </c>
      <c r="D533" s="47" t="str">
        <f t="shared" si="91"/>
        <v>Jun</v>
      </c>
      <c r="E533" s="47">
        <f t="shared" si="92"/>
        <v>24</v>
      </c>
      <c r="F533" s="89">
        <v>43640</v>
      </c>
      <c r="G533" s="75">
        <v>0.3611111111111111</v>
      </c>
      <c r="H533" s="49" t="s">
        <v>19</v>
      </c>
      <c r="I533" s="56" t="str">
        <f t="shared" si="93"/>
        <v>Q Jeff (right bank opposite N. Arm confl.)</v>
      </c>
      <c r="J533" s="56" t="str">
        <f t="shared" si="96"/>
        <v>Gordon Estuary</v>
      </c>
      <c r="K533" s="49">
        <v>1</v>
      </c>
      <c r="L533" s="51" t="s">
        <v>191</v>
      </c>
      <c r="M533" s="53" t="s">
        <v>138</v>
      </c>
      <c r="N533" s="51" t="s">
        <v>153</v>
      </c>
      <c r="O533" s="47">
        <f t="shared" si="87"/>
        <v>20</v>
      </c>
      <c r="P533" s="47">
        <f t="shared" si="94"/>
        <v>1</v>
      </c>
      <c r="Q533" s="47">
        <f t="shared" si="95"/>
        <v>5</v>
      </c>
      <c r="R533" s="54">
        <v>1</v>
      </c>
      <c r="S533" s="50" t="s">
        <v>168</v>
      </c>
      <c r="T533" s="53" t="s">
        <v>163</v>
      </c>
      <c r="U533" s="51"/>
      <c r="V533" s="52" t="s">
        <v>292</v>
      </c>
    </row>
    <row r="534" spans="1:22" x14ac:dyDescent="0.2">
      <c r="A534" s="79">
        <f t="shared" si="88"/>
        <v>26</v>
      </c>
      <c r="B534" s="47">
        <f t="shared" si="89"/>
        <v>2019</v>
      </c>
      <c r="C534" s="47">
        <f t="shared" si="90"/>
        <v>6</v>
      </c>
      <c r="D534" s="47" t="str">
        <f t="shared" si="91"/>
        <v>Jun</v>
      </c>
      <c r="E534" s="47">
        <f t="shared" si="92"/>
        <v>24</v>
      </c>
      <c r="F534" s="89">
        <v>43640</v>
      </c>
      <c r="G534" s="75">
        <v>0.3611111111111111</v>
      </c>
      <c r="H534" s="49" t="s">
        <v>19</v>
      </c>
      <c r="I534" s="56" t="str">
        <f t="shared" si="93"/>
        <v>Q Jeff (right bank opposite N. Arm confl.)</v>
      </c>
      <c r="J534" s="56" t="str">
        <f t="shared" si="96"/>
        <v>Gordon Estuary</v>
      </c>
      <c r="K534" s="49">
        <v>1</v>
      </c>
      <c r="L534" s="51" t="s">
        <v>177</v>
      </c>
      <c r="M534" s="53" t="s">
        <v>138</v>
      </c>
      <c r="N534" s="51" t="s">
        <v>153</v>
      </c>
      <c r="O534" s="47">
        <f t="shared" ref="O534:O597" si="97">VLOOKUP(L534,SpeciesCodes,2,FALSE)</f>
        <v>14</v>
      </c>
      <c r="P534" s="47">
        <f t="shared" si="94"/>
        <v>1</v>
      </c>
      <c r="Q534" s="47">
        <f t="shared" si="95"/>
        <v>5</v>
      </c>
      <c r="R534" s="54">
        <v>58</v>
      </c>
      <c r="S534" s="50" t="s">
        <v>168</v>
      </c>
      <c r="T534" s="53" t="s">
        <v>163</v>
      </c>
      <c r="U534" s="51"/>
      <c r="V534" s="51"/>
    </row>
    <row r="535" spans="1:22" x14ac:dyDescent="0.2">
      <c r="A535" s="79">
        <f t="shared" si="88"/>
        <v>26</v>
      </c>
      <c r="B535" s="47">
        <f t="shared" si="89"/>
        <v>2019</v>
      </c>
      <c r="C535" s="47">
        <f t="shared" si="90"/>
        <v>6</v>
      </c>
      <c r="D535" s="47" t="str">
        <f t="shared" si="91"/>
        <v>Jun</v>
      </c>
      <c r="E535" s="47">
        <f t="shared" si="92"/>
        <v>24</v>
      </c>
      <c r="F535" s="89">
        <v>43640</v>
      </c>
      <c r="G535" s="75">
        <v>0.38194444444444442</v>
      </c>
      <c r="H535" s="49" t="s">
        <v>30</v>
      </c>
      <c r="I535" s="56" t="str">
        <f t="shared" si="93"/>
        <v>Butch's (Gordon R.)</v>
      </c>
      <c r="J535" s="56" t="str">
        <f t="shared" si="96"/>
        <v>Gordon Estuary</v>
      </c>
      <c r="K535" s="49">
        <v>1</v>
      </c>
      <c r="L535" s="51" t="s">
        <v>152</v>
      </c>
      <c r="M535" s="53" t="s">
        <v>138</v>
      </c>
      <c r="N535" s="51" t="s">
        <v>148</v>
      </c>
      <c r="O535" s="47">
        <f t="shared" si="97"/>
        <v>5</v>
      </c>
      <c r="P535" s="47">
        <f t="shared" si="94"/>
        <v>1</v>
      </c>
      <c r="Q535" s="47">
        <f t="shared" si="95"/>
        <v>3</v>
      </c>
      <c r="R535" s="54">
        <v>3</v>
      </c>
      <c r="S535" s="50" t="s">
        <v>168</v>
      </c>
      <c r="T535" s="53" t="s">
        <v>163</v>
      </c>
      <c r="U535" s="51"/>
      <c r="V535" s="51"/>
    </row>
    <row r="536" spans="1:22" x14ac:dyDescent="0.2">
      <c r="A536" s="79">
        <f t="shared" si="88"/>
        <v>26</v>
      </c>
      <c r="B536" s="47">
        <f t="shared" si="89"/>
        <v>2019</v>
      </c>
      <c r="C536" s="47">
        <f t="shared" si="90"/>
        <v>6</v>
      </c>
      <c r="D536" s="47" t="str">
        <f t="shared" si="91"/>
        <v>Jun</v>
      </c>
      <c r="E536" s="47">
        <f t="shared" si="92"/>
        <v>24</v>
      </c>
      <c r="F536" s="89">
        <v>43640</v>
      </c>
      <c r="G536" s="75">
        <v>0.38194444444444442</v>
      </c>
      <c r="H536" s="49" t="s">
        <v>30</v>
      </c>
      <c r="I536" s="56" t="str">
        <f t="shared" si="93"/>
        <v>Butch's (Gordon R.)</v>
      </c>
      <c r="J536" s="56" t="str">
        <f t="shared" si="96"/>
        <v>Gordon Estuary</v>
      </c>
      <c r="K536" s="49">
        <v>1</v>
      </c>
      <c r="L536" s="51" t="s">
        <v>152</v>
      </c>
      <c r="M536" s="53" t="s">
        <v>138</v>
      </c>
      <c r="N536" s="51" t="s">
        <v>144</v>
      </c>
      <c r="O536" s="47">
        <f t="shared" si="97"/>
        <v>5</v>
      </c>
      <c r="P536" s="47">
        <f t="shared" si="94"/>
        <v>1</v>
      </c>
      <c r="Q536" s="47">
        <f t="shared" si="95"/>
        <v>2</v>
      </c>
      <c r="R536" s="54">
        <v>1</v>
      </c>
      <c r="S536" s="50" t="s">
        <v>168</v>
      </c>
      <c r="T536" s="53" t="s">
        <v>163</v>
      </c>
      <c r="U536" s="51"/>
      <c r="V536" s="51"/>
    </row>
    <row r="537" spans="1:22" x14ac:dyDescent="0.2">
      <c r="A537" s="79">
        <f t="shared" si="88"/>
        <v>26</v>
      </c>
      <c r="B537" s="47">
        <f t="shared" si="89"/>
        <v>2019</v>
      </c>
      <c r="C537" s="47">
        <f t="shared" si="90"/>
        <v>6</v>
      </c>
      <c r="D537" s="47" t="str">
        <f t="shared" si="91"/>
        <v>Jun</v>
      </c>
      <c r="E537" s="47">
        <f t="shared" si="92"/>
        <v>24</v>
      </c>
      <c r="F537" s="89">
        <v>43640</v>
      </c>
      <c r="G537" s="75">
        <v>0.38194444444444442</v>
      </c>
      <c r="H537" s="49" t="s">
        <v>30</v>
      </c>
      <c r="I537" s="56" t="str">
        <f t="shared" si="93"/>
        <v>Butch's (Gordon R.)</v>
      </c>
      <c r="J537" s="56" t="str">
        <f t="shared" si="96"/>
        <v>Gordon Estuary</v>
      </c>
      <c r="K537" s="49">
        <v>1</v>
      </c>
      <c r="L537" s="51" t="s">
        <v>157</v>
      </c>
      <c r="M537" s="53" t="s">
        <v>138</v>
      </c>
      <c r="N537" s="51" t="s">
        <v>153</v>
      </c>
      <c r="O537" s="47">
        <f t="shared" si="97"/>
        <v>8</v>
      </c>
      <c r="P537" s="47">
        <f t="shared" si="94"/>
        <v>1</v>
      </c>
      <c r="Q537" s="47">
        <f t="shared" si="95"/>
        <v>5</v>
      </c>
      <c r="R537" s="54">
        <v>19</v>
      </c>
      <c r="S537" s="50" t="s">
        <v>168</v>
      </c>
      <c r="T537" s="53" t="s">
        <v>163</v>
      </c>
      <c r="U537" s="51"/>
      <c r="V537" s="51"/>
    </row>
    <row r="538" spans="1:22" x14ac:dyDescent="0.2">
      <c r="A538" s="79">
        <f t="shared" si="88"/>
        <v>26</v>
      </c>
      <c r="B538" s="47">
        <f t="shared" si="89"/>
        <v>2019</v>
      </c>
      <c r="C538" s="47">
        <f t="shared" si="90"/>
        <v>6</v>
      </c>
      <c r="D538" s="47" t="str">
        <f t="shared" si="91"/>
        <v>Jun</v>
      </c>
      <c r="E538" s="47">
        <f t="shared" si="92"/>
        <v>24</v>
      </c>
      <c r="F538" s="89">
        <v>43640</v>
      </c>
      <c r="G538" s="75">
        <v>0.38194444444444442</v>
      </c>
      <c r="H538" s="49" t="s">
        <v>30</v>
      </c>
      <c r="I538" s="56" t="str">
        <f t="shared" si="93"/>
        <v>Butch's (Gordon R.)</v>
      </c>
      <c r="J538" s="56" t="str">
        <f t="shared" si="96"/>
        <v>Gordon Estuary</v>
      </c>
      <c r="K538" s="49">
        <v>1</v>
      </c>
      <c r="L538" s="51" t="s">
        <v>185</v>
      </c>
      <c r="M538" s="53" t="s">
        <v>138</v>
      </c>
      <c r="N538" s="51" t="s">
        <v>150</v>
      </c>
      <c r="O538" s="47">
        <f t="shared" si="97"/>
        <v>18</v>
      </c>
      <c r="P538" s="47">
        <f t="shared" si="94"/>
        <v>1</v>
      </c>
      <c r="Q538" s="47">
        <f t="shared" si="95"/>
        <v>4</v>
      </c>
      <c r="R538" s="54">
        <v>3</v>
      </c>
      <c r="S538" s="50" t="s">
        <v>168</v>
      </c>
      <c r="T538" s="53" t="s">
        <v>163</v>
      </c>
      <c r="U538" s="51"/>
      <c r="V538" s="51"/>
    </row>
    <row r="539" spans="1:22" x14ac:dyDescent="0.2">
      <c r="A539" s="79">
        <f t="shared" si="88"/>
        <v>26</v>
      </c>
      <c r="B539" s="47">
        <f t="shared" si="89"/>
        <v>2019</v>
      </c>
      <c r="C539" s="47">
        <f t="shared" si="90"/>
        <v>6</v>
      </c>
      <c r="D539" s="47" t="str">
        <f t="shared" si="91"/>
        <v>Jun</v>
      </c>
      <c r="E539" s="47">
        <f t="shared" si="92"/>
        <v>24</v>
      </c>
      <c r="F539" s="89">
        <v>43640</v>
      </c>
      <c r="G539" s="75">
        <v>0.38194444444444442</v>
      </c>
      <c r="H539" s="49" t="s">
        <v>30</v>
      </c>
      <c r="I539" s="56" t="str">
        <f t="shared" si="93"/>
        <v>Butch's (Gordon R.)</v>
      </c>
      <c r="J539" s="56" t="str">
        <f t="shared" si="96"/>
        <v>Gordon Estuary</v>
      </c>
      <c r="K539" s="49">
        <v>1</v>
      </c>
      <c r="L539" s="51" t="s">
        <v>181</v>
      </c>
      <c r="M539" s="53" t="s">
        <v>138</v>
      </c>
      <c r="N539" s="51" t="s">
        <v>150</v>
      </c>
      <c r="O539" s="47">
        <f t="shared" si="97"/>
        <v>15</v>
      </c>
      <c r="P539" s="47">
        <f t="shared" si="94"/>
        <v>1</v>
      </c>
      <c r="Q539" s="47">
        <f t="shared" si="95"/>
        <v>4</v>
      </c>
      <c r="R539" s="54">
        <v>3</v>
      </c>
      <c r="S539" s="50" t="s">
        <v>168</v>
      </c>
      <c r="T539" s="53" t="s">
        <v>163</v>
      </c>
      <c r="U539" s="51"/>
      <c r="V539" s="51"/>
    </row>
    <row r="540" spans="1:22" x14ac:dyDescent="0.2">
      <c r="A540" s="79">
        <f t="shared" si="88"/>
        <v>26</v>
      </c>
      <c r="B540" s="47">
        <f t="shared" si="89"/>
        <v>2019</v>
      </c>
      <c r="C540" s="47">
        <f t="shared" si="90"/>
        <v>6</v>
      </c>
      <c r="D540" s="47" t="str">
        <f t="shared" si="91"/>
        <v>Jun</v>
      </c>
      <c r="E540" s="47">
        <f t="shared" si="92"/>
        <v>24</v>
      </c>
      <c r="F540" s="89">
        <v>43640</v>
      </c>
      <c r="G540" s="75">
        <v>0.38194444444444442</v>
      </c>
      <c r="H540" s="49" t="s">
        <v>30</v>
      </c>
      <c r="I540" s="56" t="str">
        <f t="shared" si="93"/>
        <v>Butch's (Gordon R.)</v>
      </c>
      <c r="J540" s="56" t="str">
        <f t="shared" si="96"/>
        <v>Gordon Estuary</v>
      </c>
      <c r="K540" s="49">
        <v>1</v>
      </c>
      <c r="L540" s="51" t="s">
        <v>166</v>
      </c>
      <c r="M540" s="53" t="s">
        <v>138</v>
      </c>
      <c r="N540" s="51" t="s">
        <v>150</v>
      </c>
      <c r="O540" s="47">
        <f t="shared" si="97"/>
        <v>11</v>
      </c>
      <c r="P540" s="47">
        <f t="shared" si="94"/>
        <v>1</v>
      </c>
      <c r="Q540" s="47">
        <f t="shared" si="95"/>
        <v>4</v>
      </c>
      <c r="R540" s="54">
        <v>12</v>
      </c>
      <c r="S540" s="50" t="s">
        <v>168</v>
      </c>
      <c r="T540" s="53" t="s">
        <v>163</v>
      </c>
      <c r="U540" s="51"/>
      <c r="V540" s="51"/>
    </row>
    <row r="541" spans="1:22" x14ac:dyDescent="0.2">
      <c r="A541" s="79">
        <f t="shared" si="88"/>
        <v>26</v>
      </c>
      <c r="B541" s="47">
        <f t="shared" si="89"/>
        <v>2019</v>
      </c>
      <c r="C541" s="47">
        <f t="shared" si="90"/>
        <v>6</v>
      </c>
      <c r="D541" s="47" t="str">
        <f t="shared" si="91"/>
        <v>Jun</v>
      </c>
      <c r="E541" s="47">
        <f t="shared" si="92"/>
        <v>24</v>
      </c>
      <c r="F541" s="89">
        <v>43640</v>
      </c>
      <c r="G541" s="75">
        <v>0.38194444444444442</v>
      </c>
      <c r="H541" s="49" t="s">
        <v>30</v>
      </c>
      <c r="I541" s="56" t="str">
        <f t="shared" si="93"/>
        <v>Butch's (Gordon R.)</v>
      </c>
      <c r="J541" s="56" t="str">
        <f t="shared" si="96"/>
        <v>Gordon Estuary</v>
      </c>
      <c r="K541" s="49">
        <v>1</v>
      </c>
      <c r="L541" s="51" t="s">
        <v>173</v>
      </c>
      <c r="M541" s="53" t="s">
        <v>138</v>
      </c>
      <c r="N541" s="51" t="s">
        <v>150</v>
      </c>
      <c r="O541" s="47">
        <f t="shared" si="97"/>
        <v>13</v>
      </c>
      <c r="P541" s="47">
        <f t="shared" si="94"/>
        <v>1</v>
      </c>
      <c r="Q541" s="47">
        <f t="shared" si="95"/>
        <v>4</v>
      </c>
      <c r="R541" s="54">
        <v>6</v>
      </c>
      <c r="S541" s="50" t="s">
        <v>168</v>
      </c>
      <c r="T541" s="53" t="s">
        <v>163</v>
      </c>
      <c r="U541" s="51"/>
      <c r="V541" s="51"/>
    </row>
    <row r="542" spans="1:22" x14ac:dyDescent="0.2">
      <c r="A542" s="79">
        <f t="shared" si="88"/>
        <v>26</v>
      </c>
      <c r="B542" s="47">
        <f t="shared" si="89"/>
        <v>2019</v>
      </c>
      <c r="C542" s="47">
        <f t="shared" si="90"/>
        <v>6</v>
      </c>
      <c r="D542" s="47" t="str">
        <f t="shared" si="91"/>
        <v>Jun</v>
      </c>
      <c r="E542" s="47">
        <f t="shared" si="92"/>
        <v>24</v>
      </c>
      <c r="F542" s="89">
        <v>43640</v>
      </c>
      <c r="G542" s="75">
        <v>0.39583333333333331</v>
      </c>
      <c r="H542" s="49" t="s">
        <v>25</v>
      </c>
      <c r="I542" s="56" t="str">
        <f t="shared" si="93"/>
        <v>Q01, left bank Gordon up from confluence</v>
      </c>
      <c r="J542" s="56" t="str">
        <f t="shared" si="96"/>
        <v>Gordon Estuary</v>
      </c>
      <c r="K542" s="49">
        <v>1</v>
      </c>
      <c r="L542" s="51" t="s">
        <v>157</v>
      </c>
      <c r="M542" s="53" t="s">
        <v>138</v>
      </c>
      <c r="N542" s="51" t="s">
        <v>153</v>
      </c>
      <c r="O542" s="47">
        <f t="shared" si="97"/>
        <v>8</v>
      </c>
      <c r="P542" s="47">
        <f t="shared" si="94"/>
        <v>1</v>
      </c>
      <c r="Q542" s="47">
        <f t="shared" si="95"/>
        <v>5</v>
      </c>
      <c r="R542" s="54">
        <v>8</v>
      </c>
      <c r="S542" s="50" t="s">
        <v>168</v>
      </c>
      <c r="T542" s="53" t="s">
        <v>163</v>
      </c>
      <c r="U542" s="51"/>
      <c r="V542" s="51"/>
    </row>
    <row r="543" spans="1:22" x14ac:dyDescent="0.2">
      <c r="A543" s="79">
        <f t="shared" si="88"/>
        <v>26</v>
      </c>
      <c r="B543" s="47">
        <f t="shared" si="89"/>
        <v>2019</v>
      </c>
      <c r="C543" s="47">
        <f t="shared" si="90"/>
        <v>6</v>
      </c>
      <c r="D543" s="47" t="str">
        <f t="shared" si="91"/>
        <v>Jun</v>
      </c>
      <c r="E543" s="47">
        <f t="shared" si="92"/>
        <v>24</v>
      </c>
      <c r="F543" s="89">
        <v>43640</v>
      </c>
      <c r="G543" s="75">
        <v>0.39583333333333331</v>
      </c>
      <c r="H543" s="49" t="s">
        <v>25</v>
      </c>
      <c r="I543" s="56" t="str">
        <f t="shared" si="93"/>
        <v>Q01, left bank Gordon up from confluence</v>
      </c>
      <c r="J543" s="56" t="str">
        <f t="shared" si="96"/>
        <v>Gordon Estuary</v>
      </c>
      <c r="K543" s="49">
        <v>1</v>
      </c>
      <c r="L543" s="51" t="s">
        <v>158</v>
      </c>
      <c r="M543" s="53" t="s">
        <v>138</v>
      </c>
      <c r="N543" s="51" t="s">
        <v>153</v>
      </c>
      <c r="O543" s="47">
        <f t="shared" si="97"/>
        <v>9</v>
      </c>
      <c r="P543" s="47">
        <f t="shared" si="94"/>
        <v>1</v>
      </c>
      <c r="Q543" s="47">
        <f t="shared" si="95"/>
        <v>5</v>
      </c>
      <c r="R543" s="54">
        <v>3</v>
      </c>
      <c r="S543" s="50" t="s">
        <v>168</v>
      </c>
      <c r="T543" s="53" t="s">
        <v>163</v>
      </c>
      <c r="U543" s="51"/>
      <c r="V543" s="51"/>
    </row>
    <row r="544" spans="1:22" x14ac:dyDescent="0.2">
      <c r="A544" s="79">
        <f t="shared" si="88"/>
        <v>26</v>
      </c>
      <c r="B544" s="47">
        <f t="shared" si="89"/>
        <v>2019</v>
      </c>
      <c r="C544" s="47">
        <f t="shared" si="90"/>
        <v>6</v>
      </c>
      <c r="D544" s="47" t="str">
        <f t="shared" si="91"/>
        <v>Jun</v>
      </c>
      <c r="E544" s="47">
        <f t="shared" si="92"/>
        <v>24</v>
      </c>
      <c r="F544" s="89">
        <v>43640</v>
      </c>
      <c r="G544" s="75">
        <v>0.39583333333333331</v>
      </c>
      <c r="H544" s="49" t="s">
        <v>25</v>
      </c>
      <c r="I544" s="56" t="str">
        <f t="shared" si="93"/>
        <v>Q01, left bank Gordon up from confluence</v>
      </c>
      <c r="J544" s="56" t="str">
        <f t="shared" si="96"/>
        <v>Gordon Estuary</v>
      </c>
      <c r="K544" s="49">
        <v>1</v>
      </c>
      <c r="L544" s="51" t="s">
        <v>185</v>
      </c>
      <c r="M544" s="53" t="s">
        <v>138</v>
      </c>
      <c r="N544" s="51" t="s">
        <v>150</v>
      </c>
      <c r="O544" s="47">
        <f t="shared" si="97"/>
        <v>18</v>
      </c>
      <c r="P544" s="47">
        <f t="shared" si="94"/>
        <v>1</v>
      </c>
      <c r="Q544" s="47">
        <f t="shared" si="95"/>
        <v>4</v>
      </c>
      <c r="R544" s="54">
        <v>3</v>
      </c>
      <c r="S544" s="50" t="s">
        <v>168</v>
      </c>
      <c r="T544" s="53" t="s">
        <v>163</v>
      </c>
      <c r="U544" s="51"/>
      <c r="V544" s="51"/>
    </row>
    <row r="545" spans="1:22" x14ac:dyDescent="0.2">
      <c r="A545" s="79">
        <f t="shared" si="88"/>
        <v>26</v>
      </c>
      <c r="B545" s="47">
        <f t="shared" si="89"/>
        <v>2019</v>
      </c>
      <c r="C545" s="47">
        <f t="shared" si="90"/>
        <v>6</v>
      </c>
      <c r="D545" s="47" t="str">
        <f t="shared" si="91"/>
        <v>Jun</v>
      </c>
      <c r="E545" s="47">
        <f t="shared" si="92"/>
        <v>24</v>
      </c>
      <c r="F545" s="89">
        <v>43640</v>
      </c>
      <c r="G545" s="75">
        <v>0.39583333333333331</v>
      </c>
      <c r="H545" s="49" t="s">
        <v>25</v>
      </c>
      <c r="I545" s="56" t="str">
        <f t="shared" si="93"/>
        <v>Q01, left bank Gordon up from confluence</v>
      </c>
      <c r="J545" s="56" t="str">
        <f t="shared" si="96"/>
        <v>Gordon Estuary</v>
      </c>
      <c r="K545" s="49">
        <v>1</v>
      </c>
      <c r="L545" s="51" t="s">
        <v>181</v>
      </c>
      <c r="M545" s="53" t="s">
        <v>138</v>
      </c>
      <c r="N545" s="51" t="s">
        <v>150</v>
      </c>
      <c r="O545" s="47">
        <f t="shared" si="97"/>
        <v>15</v>
      </c>
      <c r="P545" s="47">
        <f t="shared" si="94"/>
        <v>1</v>
      </c>
      <c r="Q545" s="47">
        <f t="shared" si="95"/>
        <v>4</v>
      </c>
      <c r="R545" s="54">
        <v>7</v>
      </c>
      <c r="S545" s="50" t="s">
        <v>168</v>
      </c>
      <c r="T545" s="53" t="s">
        <v>163</v>
      </c>
      <c r="U545" s="51"/>
      <c r="V545" s="51"/>
    </row>
    <row r="546" spans="1:22" x14ac:dyDescent="0.2">
      <c r="A546" s="79">
        <f t="shared" si="88"/>
        <v>26</v>
      </c>
      <c r="B546" s="47">
        <f t="shared" si="89"/>
        <v>2019</v>
      </c>
      <c r="C546" s="47">
        <f t="shared" si="90"/>
        <v>6</v>
      </c>
      <c r="D546" s="47" t="str">
        <f t="shared" si="91"/>
        <v>Jun</v>
      </c>
      <c r="E546" s="47">
        <f t="shared" si="92"/>
        <v>24</v>
      </c>
      <c r="F546" s="89">
        <v>43640</v>
      </c>
      <c r="G546" s="75">
        <v>0.39583333333333331</v>
      </c>
      <c r="H546" s="49" t="s">
        <v>25</v>
      </c>
      <c r="I546" s="56" t="str">
        <f t="shared" si="93"/>
        <v>Q01, left bank Gordon up from confluence</v>
      </c>
      <c r="J546" s="56" t="str">
        <f t="shared" si="96"/>
        <v>Gordon Estuary</v>
      </c>
      <c r="K546" s="49">
        <v>1</v>
      </c>
      <c r="L546" s="51" t="s">
        <v>191</v>
      </c>
      <c r="M546" s="53" t="s">
        <v>138</v>
      </c>
      <c r="N546" s="51" t="s">
        <v>153</v>
      </c>
      <c r="O546" s="47">
        <f t="shared" si="97"/>
        <v>20</v>
      </c>
      <c r="P546" s="47">
        <f t="shared" si="94"/>
        <v>1</v>
      </c>
      <c r="Q546" s="47">
        <f t="shared" si="95"/>
        <v>5</v>
      </c>
      <c r="R546" s="54">
        <v>2</v>
      </c>
      <c r="S546" s="50" t="s">
        <v>168</v>
      </c>
      <c r="T546" s="53" t="s">
        <v>163</v>
      </c>
      <c r="U546" s="51"/>
      <c r="V546" s="52" t="s">
        <v>292</v>
      </c>
    </row>
    <row r="547" spans="1:22" x14ac:dyDescent="0.2">
      <c r="A547" s="79">
        <f t="shared" si="88"/>
        <v>26</v>
      </c>
      <c r="B547" s="47">
        <f t="shared" si="89"/>
        <v>2019</v>
      </c>
      <c r="C547" s="47">
        <f t="shared" si="90"/>
        <v>6</v>
      </c>
      <c r="D547" s="47" t="str">
        <f t="shared" si="91"/>
        <v>Jun</v>
      </c>
      <c r="E547" s="47">
        <f t="shared" si="92"/>
        <v>26</v>
      </c>
      <c r="F547" s="89">
        <v>43642</v>
      </c>
      <c r="G547" s="75">
        <v>0.47916666666666669</v>
      </c>
      <c r="H547" s="49" t="s">
        <v>34</v>
      </c>
      <c r="I547" s="56" t="str">
        <f t="shared" si="93"/>
        <v>South Arm SJ (Old Mill)</v>
      </c>
      <c r="J547" s="56" t="str">
        <f t="shared" si="96"/>
        <v>San Juan Estuary</v>
      </c>
      <c r="K547" s="49">
        <v>1</v>
      </c>
      <c r="L547" s="51" t="s">
        <v>157</v>
      </c>
      <c r="M547" s="53" t="s">
        <v>138</v>
      </c>
      <c r="N547" s="51" t="s">
        <v>153</v>
      </c>
      <c r="O547" s="47">
        <f t="shared" si="97"/>
        <v>8</v>
      </c>
      <c r="P547" s="47">
        <f t="shared" si="94"/>
        <v>1</v>
      </c>
      <c r="Q547" s="47">
        <f t="shared" si="95"/>
        <v>5</v>
      </c>
      <c r="R547" s="54">
        <v>9</v>
      </c>
      <c r="S547" s="50" t="s">
        <v>168</v>
      </c>
      <c r="T547" s="53" t="s">
        <v>163</v>
      </c>
      <c r="U547" s="51"/>
      <c r="V547" s="51"/>
    </row>
    <row r="548" spans="1:22" x14ac:dyDescent="0.2">
      <c r="A548" s="79">
        <f t="shared" si="88"/>
        <v>26</v>
      </c>
      <c r="B548" s="47">
        <f t="shared" si="89"/>
        <v>2019</v>
      </c>
      <c r="C548" s="47">
        <f t="shared" si="90"/>
        <v>6</v>
      </c>
      <c r="D548" s="47" t="str">
        <f t="shared" si="91"/>
        <v>Jun</v>
      </c>
      <c r="E548" s="47">
        <f t="shared" si="92"/>
        <v>26</v>
      </c>
      <c r="F548" s="89">
        <v>43642</v>
      </c>
      <c r="G548" s="75">
        <v>0.47916666666666669</v>
      </c>
      <c r="H548" s="49" t="s">
        <v>34</v>
      </c>
      <c r="I548" s="56" t="str">
        <f t="shared" si="93"/>
        <v>South Arm SJ (Old Mill)</v>
      </c>
      <c r="J548" s="56" t="str">
        <f t="shared" si="96"/>
        <v>San Juan Estuary</v>
      </c>
      <c r="K548" s="49">
        <v>1</v>
      </c>
      <c r="L548" s="51" t="s">
        <v>158</v>
      </c>
      <c r="M548" s="53" t="s">
        <v>138</v>
      </c>
      <c r="N548" s="51" t="s">
        <v>153</v>
      </c>
      <c r="O548" s="47">
        <f t="shared" si="97"/>
        <v>9</v>
      </c>
      <c r="P548" s="47">
        <f t="shared" si="94"/>
        <v>1</v>
      </c>
      <c r="Q548" s="47">
        <f t="shared" si="95"/>
        <v>5</v>
      </c>
      <c r="R548" s="54">
        <v>9</v>
      </c>
      <c r="S548" s="50" t="s">
        <v>168</v>
      </c>
      <c r="T548" s="53" t="s">
        <v>163</v>
      </c>
      <c r="U548" s="51"/>
      <c r="V548" s="51"/>
    </row>
    <row r="549" spans="1:22" x14ac:dyDescent="0.2">
      <c r="A549" s="79">
        <f t="shared" si="88"/>
        <v>26</v>
      </c>
      <c r="B549" s="47">
        <f t="shared" si="89"/>
        <v>2019</v>
      </c>
      <c r="C549" s="47">
        <f t="shared" si="90"/>
        <v>6</v>
      </c>
      <c r="D549" s="47" t="str">
        <f t="shared" si="91"/>
        <v>Jun</v>
      </c>
      <c r="E549" s="47">
        <f t="shared" si="92"/>
        <v>26</v>
      </c>
      <c r="F549" s="89">
        <v>43642</v>
      </c>
      <c r="G549" s="75">
        <v>0.47916666666666669</v>
      </c>
      <c r="H549" s="49" t="s">
        <v>34</v>
      </c>
      <c r="I549" s="56" t="str">
        <f t="shared" si="93"/>
        <v>South Arm SJ (Old Mill)</v>
      </c>
      <c r="J549" s="56" t="str">
        <f t="shared" si="96"/>
        <v>San Juan Estuary</v>
      </c>
      <c r="K549" s="49">
        <v>1</v>
      </c>
      <c r="L549" s="51" t="s">
        <v>185</v>
      </c>
      <c r="M549" s="53" t="s">
        <v>138</v>
      </c>
      <c r="N549" s="51" t="s">
        <v>150</v>
      </c>
      <c r="O549" s="47">
        <f t="shared" si="97"/>
        <v>18</v>
      </c>
      <c r="P549" s="47">
        <f t="shared" si="94"/>
        <v>1</v>
      </c>
      <c r="Q549" s="47">
        <f t="shared" si="95"/>
        <v>4</v>
      </c>
      <c r="R549" s="54">
        <v>7</v>
      </c>
      <c r="S549" s="50" t="s">
        <v>168</v>
      </c>
      <c r="T549" s="53" t="s">
        <v>163</v>
      </c>
      <c r="U549" s="51"/>
      <c r="V549" s="51"/>
    </row>
    <row r="550" spans="1:22" x14ac:dyDescent="0.2">
      <c r="A550" s="79">
        <f t="shared" si="88"/>
        <v>26</v>
      </c>
      <c r="B550" s="47">
        <f t="shared" si="89"/>
        <v>2019</v>
      </c>
      <c r="C550" s="47">
        <f t="shared" si="90"/>
        <v>6</v>
      </c>
      <c r="D550" s="47" t="str">
        <f t="shared" si="91"/>
        <v>Jun</v>
      </c>
      <c r="E550" s="47">
        <f t="shared" si="92"/>
        <v>26</v>
      </c>
      <c r="F550" s="89">
        <v>43642</v>
      </c>
      <c r="G550" s="75">
        <v>0.47916666666666669</v>
      </c>
      <c r="H550" s="49" t="s">
        <v>34</v>
      </c>
      <c r="I550" s="56" t="str">
        <f t="shared" si="93"/>
        <v>South Arm SJ (Old Mill)</v>
      </c>
      <c r="J550" s="56" t="str">
        <f t="shared" si="96"/>
        <v>San Juan Estuary</v>
      </c>
      <c r="K550" s="49">
        <v>1</v>
      </c>
      <c r="L550" s="51" t="s">
        <v>181</v>
      </c>
      <c r="M550" s="53" t="s">
        <v>138</v>
      </c>
      <c r="N550" s="51" t="s">
        <v>150</v>
      </c>
      <c r="O550" s="47">
        <f t="shared" si="97"/>
        <v>15</v>
      </c>
      <c r="P550" s="47">
        <f t="shared" si="94"/>
        <v>1</v>
      </c>
      <c r="Q550" s="47">
        <f t="shared" si="95"/>
        <v>4</v>
      </c>
      <c r="R550" s="54">
        <v>23</v>
      </c>
      <c r="S550" s="50" t="s">
        <v>168</v>
      </c>
      <c r="T550" s="53" t="s">
        <v>163</v>
      </c>
      <c r="U550" s="51"/>
      <c r="V550" s="51"/>
    </row>
    <row r="551" spans="1:22" x14ac:dyDescent="0.2">
      <c r="A551" s="79">
        <f t="shared" si="88"/>
        <v>26</v>
      </c>
      <c r="B551" s="47">
        <f t="shared" si="89"/>
        <v>2019</v>
      </c>
      <c r="C551" s="47">
        <f t="shared" si="90"/>
        <v>6</v>
      </c>
      <c r="D551" s="47" t="str">
        <f t="shared" si="91"/>
        <v>Jun</v>
      </c>
      <c r="E551" s="47">
        <f t="shared" si="92"/>
        <v>26</v>
      </c>
      <c r="F551" s="89">
        <v>43642</v>
      </c>
      <c r="G551" s="75">
        <v>0.47916666666666669</v>
      </c>
      <c r="H551" s="49" t="s">
        <v>34</v>
      </c>
      <c r="I551" s="56" t="str">
        <f t="shared" si="93"/>
        <v>South Arm SJ (Old Mill)</v>
      </c>
      <c r="J551" s="56" t="str">
        <f t="shared" si="96"/>
        <v>San Juan Estuary</v>
      </c>
      <c r="K551" s="49">
        <v>1</v>
      </c>
      <c r="L551" s="51" t="s">
        <v>166</v>
      </c>
      <c r="M551" s="53" t="s">
        <v>138</v>
      </c>
      <c r="N551" s="51" t="s">
        <v>150</v>
      </c>
      <c r="O551" s="47">
        <f t="shared" si="97"/>
        <v>11</v>
      </c>
      <c r="P551" s="47">
        <f t="shared" si="94"/>
        <v>1</v>
      </c>
      <c r="Q551" s="47">
        <f t="shared" si="95"/>
        <v>4</v>
      </c>
      <c r="R551" s="54">
        <v>2</v>
      </c>
      <c r="S551" s="50" t="s">
        <v>168</v>
      </c>
      <c r="T551" s="53" t="s">
        <v>163</v>
      </c>
      <c r="U551" s="51"/>
      <c r="V551" s="51"/>
    </row>
    <row r="552" spans="1:22" x14ac:dyDescent="0.2">
      <c r="A552" s="79">
        <f t="shared" si="88"/>
        <v>26</v>
      </c>
      <c r="B552" s="47">
        <f t="shared" si="89"/>
        <v>2019</v>
      </c>
      <c r="C552" s="47">
        <f t="shared" si="90"/>
        <v>6</v>
      </c>
      <c r="D552" s="47" t="str">
        <f t="shared" si="91"/>
        <v>Jun</v>
      </c>
      <c r="E552" s="47">
        <f t="shared" si="92"/>
        <v>26</v>
      </c>
      <c r="F552" s="89">
        <v>43642</v>
      </c>
      <c r="G552" s="75">
        <v>0.47916666666666669</v>
      </c>
      <c r="H552" s="49" t="s">
        <v>34</v>
      </c>
      <c r="I552" s="56" t="str">
        <f t="shared" si="93"/>
        <v>South Arm SJ (Old Mill)</v>
      </c>
      <c r="J552" s="56" t="str">
        <f t="shared" si="96"/>
        <v>San Juan Estuary</v>
      </c>
      <c r="K552" s="49">
        <v>1</v>
      </c>
      <c r="L552" s="51" t="s">
        <v>173</v>
      </c>
      <c r="M552" s="53" t="s">
        <v>138</v>
      </c>
      <c r="N552" s="51" t="s">
        <v>150</v>
      </c>
      <c r="O552" s="47">
        <f t="shared" si="97"/>
        <v>13</v>
      </c>
      <c r="P552" s="47">
        <f t="shared" si="94"/>
        <v>1</v>
      </c>
      <c r="Q552" s="47">
        <f t="shared" si="95"/>
        <v>4</v>
      </c>
      <c r="R552" s="72" t="s">
        <v>276</v>
      </c>
      <c r="S552" s="50" t="s">
        <v>168</v>
      </c>
      <c r="T552" s="53" t="s">
        <v>163</v>
      </c>
      <c r="U552" s="51"/>
      <c r="V552" s="51"/>
    </row>
    <row r="553" spans="1:22" x14ac:dyDescent="0.2">
      <c r="A553" s="79">
        <f t="shared" si="88"/>
        <v>26</v>
      </c>
      <c r="B553" s="47">
        <f t="shared" si="89"/>
        <v>2019</v>
      </c>
      <c r="C553" s="47">
        <f t="shared" si="90"/>
        <v>6</v>
      </c>
      <c r="D553" s="47" t="str">
        <f t="shared" si="91"/>
        <v>Jun</v>
      </c>
      <c r="E553" s="47">
        <f t="shared" si="92"/>
        <v>26</v>
      </c>
      <c r="F553" s="89">
        <v>43642</v>
      </c>
      <c r="G553" s="75">
        <v>0.47916666666666669</v>
      </c>
      <c r="H553" s="49" t="s">
        <v>34</v>
      </c>
      <c r="I553" s="56" t="str">
        <f t="shared" si="93"/>
        <v>South Arm SJ (Old Mill)</v>
      </c>
      <c r="J553" s="56" t="str">
        <f t="shared" si="96"/>
        <v>San Juan Estuary</v>
      </c>
      <c r="K553" s="49">
        <v>1</v>
      </c>
      <c r="L553" s="51" t="s">
        <v>154</v>
      </c>
      <c r="M553" s="53" t="s">
        <v>138</v>
      </c>
      <c r="N553" s="51" t="s">
        <v>148</v>
      </c>
      <c r="O553" s="47">
        <f t="shared" si="97"/>
        <v>6</v>
      </c>
      <c r="P553" s="47">
        <f t="shared" si="94"/>
        <v>1</v>
      </c>
      <c r="Q553" s="47">
        <f t="shared" si="95"/>
        <v>3</v>
      </c>
      <c r="R553" s="54">
        <v>1</v>
      </c>
      <c r="S553" s="50" t="s">
        <v>168</v>
      </c>
      <c r="T553" s="53" t="s">
        <v>163</v>
      </c>
      <c r="U553" s="51"/>
      <c r="V553" s="51"/>
    </row>
    <row r="554" spans="1:22" x14ac:dyDescent="0.2">
      <c r="A554" s="79">
        <f t="shared" si="88"/>
        <v>26</v>
      </c>
      <c r="B554" s="47">
        <f t="shared" si="89"/>
        <v>2019</v>
      </c>
      <c r="C554" s="47">
        <f t="shared" si="90"/>
        <v>6</v>
      </c>
      <c r="D554" s="47" t="str">
        <f t="shared" si="91"/>
        <v>Jun</v>
      </c>
      <c r="E554" s="47">
        <f t="shared" si="92"/>
        <v>26</v>
      </c>
      <c r="F554" s="89">
        <v>43642</v>
      </c>
      <c r="G554" s="75">
        <v>0.49027777777777781</v>
      </c>
      <c r="H554" s="49" t="s">
        <v>38</v>
      </c>
      <c r="I554" s="56" t="str">
        <f t="shared" si="93"/>
        <v>Q07, Central/South Arm confluence</v>
      </c>
      <c r="J554" s="56" t="str">
        <f t="shared" si="96"/>
        <v>San Juan Estuary</v>
      </c>
      <c r="K554" s="49">
        <v>1</v>
      </c>
      <c r="L554" s="51" t="s">
        <v>152</v>
      </c>
      <c r="M554" s="53" t="s">
        <v>138</v>
      </c>
      <c r="N554" s="51" t="s">
        <v>148</v>
      </c>
      <c r="O554" s="47">
        <f t="shared" si="97"/>
        <v>5</v>
      </c>
      <c r="P554" s="47">
        <f t="shared" si="94"/>
        <v>1</v>
      </c>
      <c r="Q554" s="47">
        <f t="shared" si="95"/>
        <v>3</v>
      </c>
      <c r="R554" s="54">
        <v>3</v>
      </c>
      <c r="S554" s="50" t="s">
        <v>168</v>
      </c>
      <c r="T554" s="53" t="s">
        <v>163</v>
      </c>
      <c r="U554" s="51"/>
      <c r="V554" s="51"/>
    </row>
    <row r="555" spans="1:22" x14ac:dyDescent="0.2">
      <c r="A555" s="79">
        <f t="shared" si="88"/>
        <v>26</v>
      </c>
      <c r="B555" s="47">
        <f t="shared" si="89"/>
        <v>2019</v>
      </c>
      <c r="C555" s="47">
        <f t="shared" si="90"/>
        <v>6</v>
      </c>
      <c r="D555" s="47" t="str">
        <f t="shared" si="91"/>
        <v>Jun</v>
      </c>
      <c r="E555" s="47">
        <f t="shared" si="92"/>
        <v>26</v>
      </c>
      <c r="F555" s="89">
        <v>43642</v>
      </c>
      <c r="G555" s="75">
        <v>0.49027777777777781</v>
      </c>
      <c r="H555" s="49" t="s">
        <v>38</v>
      </c>
      <c r="I555" s="56" t="str">
        <f t="shared" si="93"/>
        <v>Q07, Central/South Arm confluence</v>
      </c>
      <c r="J555" s="56" t="str">
        <f t="shared" si="96"/>
        <v>San Juan Estuary</v>
      </c>
      <c r="K555" s="49">
        <v>1</v>
      </c>
      <c r="L555" s="51" t="s">
        <v>146</v>
      </c>
      <c r="M555" s="53" t="s">
        <v>138</v>
      </c>
      <c r="N555" s="51" t="s">
        <v>148</v>
      </c>
      <c r="O555" s="47">
        <f t="shared" si="97"/>
        <v>3</v>
      </c>
      <c r="P555" s="47">
        <f t="shared" si="94"/>
        <v>1</v>
      </c>
      <c r="Q555" s="47">
        <f t="shared" si="95"/>
        <v>3</v>
      </c>
      <c r="R555" s="54">
        <v>1</v>
      </c>
      <c r="S555" s="50" t="s">
        <v>168</v>
      </c>
      <c r="T555" s="53" t="s">
        <v>163</v>
      </c>
      <c r="U555" s="51"/>
      <c r="V555" s="51"/>
    </row>
    <row r="556" spans="1:22" x14ac:dyDescent="0.2">
      <c r="A556" s="79">
        <f t="shared" si="88"/>
        <v>26</v>
      </c>
      <c r="B556" s="47">
        <f t="shared" si="89"/>
        <v>2019</v>
      </c>
      <c r="C556" s="47">
        <f t="shared" si="90"/>
        <v>6</v>
      </c>
      <c r="D556" s="47" t="str">
        <f t="shared" si="91"/>
        <v>Jun</v>
      </c>
      <c r="E556" s="47">
        <f t="shared" si="92"/>
        <v>26</v>
      </c>
      <c r="F556" s="89">
        <v>43642</v>
      </c>
      <c r="G556" s="75">
        <v>0.49027777777777781</v>
      </c>
      <c r="H556" s="49" t="s">
        <v>38</v>
      </c>
      <c r="I556" s="56" t="str">
        <f t="shared" si="93"/>
        <v>Q07, Central/South Arm confluence</v>
      </c>
      <c r="J556" s="56" t="str">
        <f t="shared" si="96"/>
        <v>San Juan Estuary</v>
      </c>
      <c r="K556" s="49">
        <v>1</v>
      </c>
      <c r="L556" s="51" t="s">
        <v>146</v>
      </c>
      <c r="M556" s="53" t="s">
        <v>138</v>
      </c>
      <c r="N556" s="51" t="s">
        <v>144</v>
      </c>
      <c r="O556" s="47">
        <f t="shared" si="97"/>
        <v>3</v>
      </c>
      <c r="P556" s="47">
        <f t="shared" si="94"/>
        <v>1</v>
      </c>
      <c r="Q556" s="47">
        <f t="shared" si="95"/>
        <v>2</v>
      </c>
      <c r="R556" s="54">
        <v>14</v>
      </c>
      <c r="S556" s="50" t="s">
        <v>168</v>
      </c>
      <c r="T556" s="53" t="s">
        <v>163</v>
      </c>
      <c r="U556" s="51"/>
      <c r="V556" s="51"/>
    </row>
    <row r="557" spans="1:22" x14ac:dyDescent="0.2">
      <c r="A557" s="79">
        <f t="shared" si="88"/>
        <v>26</v>
      </c>
      <c r="B557" s="47">
        <f t="shared" si="89"/>
        <v>2019</v>
      </c>
      <c r="C557" s="47">
        <f t="shared" si="90"/>
        <v>6</v>
      </c>
      <c r="D557" s="47" t="str">
        <f t="shared" si="91"/>
        <v>Jun</v>
      </c>
      <c r="E557" s="47">
        <f t="shared" si="92"/>
        <v>26</v>
      </c>
      <c r="F557" s="89">
        <v>43642</v>
      </c>
      <c r="G557" s="75">
        <v>0.49027777777777781</v>
      </c>
      <c r="H557" s="49" t="s">
        <v>38</v>
      </c>
      <c r="I557" s="56" t="str">
        <f t="shared" si="93"/>
        <v>Q07, Central/South Arm confluence</v>
      </c>
      <c r="J557" s="56" t="str">
        <f t="shared" si="96"/>
        <v>San Juan Estuary</v>
      </c>
      <c r="K557" s="49">
        <v>1</v>
      </c>
      <c r="L557" s="51" t="s">
        <v>157</v>
      </c>
      <c r="M557" s="53" t="s">
        <v>138</v>
      </c>
      <c r="N557" s="51" t="s">
        <v>153</v>
      </c>
      <c r="O557" s="47">
        <f t="shared" si="97"/>
        <v>8</v>
      </c>
      <c r="P557" s="47">
        <f t="shared" si="94"/>
        <v>1</v>
      </c>
      <c r="Q557" s="47">
        <f t="shared" si="95"/>
        <v>5</v>
      </c>
      <c r="R557" s="54">
        <v>1</v>
      </c>
      <c r="S557" s="50" t="s">
        <v>168</v>
      </c>
      <c r="T557" s="53" t="s">
        <v>163</v>
      </c>
      <c r="U557" s="51"/>
      <c r="V557" s="51"/>
    </row>
    <row r="558" spans="1:22" x14ac:dyDescent="0.2">
      <c r="A558" s="79">
        <f t="shared" si="88"/>
        <v>26</v>
      </c>
      <c r="B558" s="47">
        <f t="shared" si="89"/>
        <v>2019</v>
      </c>
      <c r="C558" s="47">
        <f t="shared" si="90"/>
        <v>6</v>
      </c>
      <c r="D558" s="47" t="str">
        <f t="shared" si="91"/>
        <v>Jun</v>
      </c>
      <c r="E558" s="47">
        <f t="shared" si="92"/>
        <v>26</v>
      </c>
      <c r="F558" s="89">
        <v>43642</v>
      </c>
      <c r="G558" s="75">
        <v>0.49027777777777781</v>
      </c>
      <c r="H558" s="49" t="s">
        <v>38</v>
      </c>
      <c r="I558" s="56" t="str">
        <f t="shared" si="93"/>
        <v>Q07, Central/South Arm confluence</v>
      </c>
      <c r="J558" s="56" t="str">
        <f t="shared" si="96"/>
        <v>San Juan Estuary</v>
      </c>
      <c r="K558" s="49">
        <v>1</v>
      </c>
      <c r="L558" s="51" t="s">
        <v>158</v>
      </c>
      <c r="M558" s="53" t="s">
        <v>138</v>
      </c>
      <c r="N558" s="51" t="s">
        <v>153</v>
      </c>
      <c r="O558" s="47">
        <f t="shared" si="97"/>
        <v>9</v>
      </c>
      <c r="P558" s="47">
        <f t="shared" si="94"/>
        <v>1</v>
      </c>
      <c r="Q558" s="47">
        <f t="shared" si="95"/>
        <v>5</v>
      </c>
      <c r="R558" s="54">
        <v>1</v>
      </c>
      <c r="S558" s="50" t="s">
        <v>168</v>
      </c>
      <c r="T558" s="53" t="s">
        <v>163</v>
      </c>
      <c r="U558" s="51"/>
      <c r="V558" s="51"/>
    </row>
    <row r="559" spans="1:22" x14ac:dyDescent="0.2">
      <c r="A559" s="79">
        <f t="shared" si="88"/>
        <v>26</v>
      </c>
      <c r="B559" s="47">
        <f t="shared" si="89"/>
        <v>2019</v>
      </c>
      <c r="C559" s="47">
        <f t="shared" si="90"/>
        <v>6</v>
      </c>
      <c r="D559" s="47" t="str">
        <f t="shared" si="91"/>
        <v>Jun</v>
      </c>
      <c r="E559" s="47">
        <f t="shared" si="92"/>
        <v>26</v>
      </c>
      <c r="F559" s="89">
        <v>43642</v>
      </c>
      <c r="G559" s="75">
        <v>0.49027777777777781</v>
      </c>
      <c r="H559" s="49" t="s">
        <v>38</v>
      </c>
      <c r="I559" s="56" t="str">
        <f t="shared" si="93"/>
        <v>Q07, Central/South Arm confluence</v>
      </c>
      <c r="J559" s="56" t="str">
        <f t="shared" si="96"/>
        <v>San Juan Estuary</v>
      </c>
      <c r="K559" s="49">
        <v>1</v>
      </c>
      <c r="L559" s="51" t="s">
        <v>181</v>
      </c>
      <c r="M559" s="53" t="s">
        <v>138</v>
      </c>
      <c r="N559" s="51" t="s">
        <v>150</v>
      </c>
      <c r="O559" s="47">
        <f t="shared" si="97"/>
        <v>15</v>
      </c>
      <c r="P559" s="47">
        <f t="shared" si="94"/>
        <v>1</v>
      </c>
      <c r="Q559" s="47">
        <f t="shared" si="95"/>
        <v>4</v>
      </c>
      <c r="R559" s="54">
        <v>1</v>
      </c>
      <c r="S559" s="50" t="s">
        <v>168</v>
      </c>
      <c r="T559" s="53" t="s">
        <v>163</v>
      </c>
      <c r="U559" s="51"/>
      <c r="V559" s="51"/>
    </row>
    <row r="560" spans="1:22" x14ac:dyDescent="0.2">
      <c r="A560" s="79">
        <f t="shared" si="88"/>
        <v>26</v>
      </c>
      <c r="B560" s="47">
        <f t="shared" si="89"/>
        <v>2019</v>
      </c>
      <c r="C560" s="47">
        <f t="shared" si="90"/>
        <v>6</v>
      </c>
      <c r="D560" s="47" t="str">
        <f t="shared" si="91"/>
        <v>Jun</v>
      </c>
      <c r="E560" s="47">
        <f t="shared" si="92"/>
        <v>26</v>
      </c>
      <c r="F560" s="89">
        <v>43642</v>
      </c>
      <c r="G560" s="75">
        <v>0.49027777777777781</v>
      </c>
      <c r="H560" s="49" t="s">
        <v>38</v>
      </c>
      <c r="I560" s="56" t="str">
        <f t="shared" si="93"/>
        <v>Q07, Central/South Arm confluence</v>
      </c>
      <c r="J560" s="56" t="str">
        <f t="shared" si="96"/>
        <v>San Juan Estuary</v>
      </c>
      <c r="K560" s="49">
        <v>1</v>
      </c>
      <c r="L560" s="51" t="s">
        <v>173</v>
      </c>
      <c r="M560" s="53" t="s">
        <v>138</v>
      </c>
      <c r="N560" s="51" t="s">
        <v>150</v>
      </c>
      <c r="O560" s="47">
        <f t="shared" si="97"/>
        <v>13</v>
      </c>
      <c r="P560" s="47">
        <f t="shared" si="94"/>
        <v>1</v>
      </c>
      <c r="Q560" s="47">
        <f t="shared" si="95"/>
        <v>4</v>
      </c>
      <c r="R560" s="72" t="s">
        <v>276</v>
      </c>
      <c r="S560" s="50" t="s">
        <v>168</v>
      </c>
      <c r="T560" s="53" t="s">
        <v>163</v>
      </c>
      <c r="U560" s="51"/>
      <c r="V560" s="51"/>
    </row>
    <row r="561" spans="1:22" x14ac:dyDescent="0.2">
      <c r="A561" s="79">
        <f t="shared" si="88"/>
        <v>26</v>
      </c>
      <c r="B561" s="47">
        <f t="shared" si="89"/>
        <v>2019</v>
      </c>
      <c r="C561" s="47">
        <f t="shared" si="90"/>
        <v>6</v>
      </c>
      <c r="D561" s="47" t="str">
        <f t="shared" si="91"/>
        <v>Jun</v>
      </c>
      <c r="E561" s="47">
        <f t="shared" si="92"/>
        <v>26</v>
      </c>
      <c r="F561" s="89">
        <v>43642</v>
      </c>
      <c r="G561" s="75">
        <v>0.52777777777777779</v>
      </c>
      <c r="H561" s="49" t="s">
        <v>46</v>
      </c>
      <c r="I561" s="56" t="str">
        <f t="shared" si="93"/>
        <v>Q4, u/s of Tanis's template site</v>
      </c>
      <c r="J561" s="56" t="str">
        <f t="shared" si="96"/>
        <v>San Juan Estuary</v>
      </c>
      <c r="K561" s="49">
        <v>1</v>
      </c>
      <c r="L561" s="51" t="s">
        <v>146</v>
      </c>
      <c r="M561" s="53" t="s">
        <v>138</v>
      </c>
      <c r="N561" s="51" t="s">
        <v>144</v>
      </c>
      <c r="O561" s="47">
        <f t="shared" si="97"/>
        <v>3</v>
      </c>
      <c r="P561" s="47">
        <f t="shared" si="94"/>
        <v>1</v>
      </c>
      <c r="Q561" s="47">
        <f t="shared" si="95"/>
        <v>2</v>
      </c>
      <c r="R561" s="54">
        <v>10</v>
      </c>
      <c r="S561" s="50" t="s">
        <v>168</v>
      </c>
      <c r="T561" s="53" t="s">
        <v>163</v>
      </c>
      <c r="U561" s="51"/>
      <c r="V561" s="51"/>
    </row>
    <row r="562" spans="1:22" x14ac:dyDescent="0.2">
      <c r="A562" s="79">
        <f t="shared" si="88"/>
        <v>26</v>
      </c>
      <c r="B562" s="47">
        <f t="shared" si="89"/>
        <v>2019</v>
      </c>
      <c r="C562" s="47">
        <f t="shared" si="90"/>
        <v>6</v>
      </c>
      <c r="D562" s="47" t="str">
        <f t="shared" si="91"/>
        <v>Jun</v>
      </c>
      <c r="E562" s="47">
        <f t="shared" si="92"/>
        <v>26</v>
      </c>
      <c r="F562" s="89">
        <v>43642</v>
      </c>
      <c r="G562" s="75">
        <v>0.52777777777777779</v>
      </c>
      <c r="H562" s="49" t="s">
        <v>46</v>
      </c>
      <c r="I562" s="56" t="str">
        <f t="shared" si="93"/>
        <v>Q4, u/s of Tanis's template site</v>
      </c>
      <c r="J562" s="56" t="str">
        <f t="shared" si="96"/>
        <v>San Juan Estuary</v>
      </c>
      <c r="K562" s="49">
        <v>1</v>
      </c>
      <c r="L562" s="51" t="s">
        <v>157</v>
      </c>
      <c r="M562" s="53" t="s">
        <v>138</v>
      </c>
      <c r="N562" s="51" t="s">
        <v>153</v>
      </c>
      <c r="O562" s="47">
        <f t="shared" si="97"/>
        <v>8</v>
      </c>
      <c r="P562" s="47">
        <f t="shared" si="94"/>
        <v>1</v>
      </c>
      <c r="Q562" s="47">
        <f t="shared" si="95"/>
        <v>5</v>
      </c>
      <c r="R562" s="54">
        <v>12</v>
      </c>
      <c r="S562" s="50" t="s">
        <v>168</v>
      </c>
      <c r="T562" s="53" t="s">
        <v>163</v>
      </c>
      <c r="U562" s="51"/>
      <c r="V562" s="51"/>
    </row>
    <row r="563" spans="1:22" x14ac:dyDescent="0.2">
      <c r="A563" s="79">
        <f t="shared" si="88"/>
        <v>26</v>
      </c>
      <c r="B563" s="47">
        <f t="shared" si="89"/>
        <v>2019</v>
      </c>
      <c r="C563" s="47">
        <f t="shared" si="90"/>
        <v>6</v>
      </c>
      <c r="D563" s="47" t="str">
        <f t="shared" si="91"/>
        <v>Jun</v>
      </c>
      <c r="E563" s="47">
        <f t="shared" si="92"/>
        <v>26</v>
      </c>
      <c r="F563" s="89">
        <v>43642</v>
      </c>
      <c r="G563" s="75">
        <v>0.52777777777777779</v>
      </c>
      <c r="H563" s="49" t="s">
        <v>46</v>
      </c>
      <c r="I563" s="56" t="str">
        <f t="shared" si="93"/>
        <v>Q4, u/s of Tanis's template site</v>
      </c>
      <c r="J563" s="56" t="str">
        <f t="shared" si="96"/>
        <v>San Juan Estuary</v>
      </c>
      <c r="K563" s="49">
        <v>1</v>
      </c>
      <c r="L563" s="51" t="s">
        <v>185</v>
      </c>
      <c r="M563" s="53" t="s">
        <v>138</v>
      </c>
      <c r="N563" s="51" t="s">
        <v>150</v>
      </c>
      <c r="O563" s="47">
        <f t="shared" si="97"/>
        <v>18</v>
      </c>
      <c r="P563" s="47">
        <f t="shared" si="94"/>
        <v>1</v>
      </c>
      <c r="Q563" s="47">
        <f t="shared" si="95"/>
        <v>4</v>
      </c>
      <c r="R563" s="54">
        <v>4</v>
      </c>
      <c r="S563" s="50" t="s">
        <v>168</v>
      </c>
      <c r="T563" s="53" t="s">
        <v>163</v>
      </c>
      <c r="U563" s="51"/>
      <c r="V563" s="51"/>
    </row>
    <row r="564" spans="1:22" x14ac:dyDescent="0.2">
      <c r="A564" s="79">
        <f t="shared" si="88"/>
        <v>26</v>
      </c>
      <c r="B564" s="47">
        <f t="shared" si="89"/>
        <v>2019</v>
      </c>
      <c r="C564" s="47">
        <f t="shared" si="90"/>
        <v>6</v>
      </c>
      <c r="D564" s="47" t="str">
        <f t="shared" si="91"/>
        <v>Jun</v>
      </c>
      <c r="E564" s="47">
        <f t="shared" si="92"/>
        <v>26</v>
      </c>
      <c r="F564" s="89">
        <v>43642</v>
      </c>
      <c r="G564" s="75">
        <v>0.52777777777777779</v>
      </c>
      <c r="H564" s="49" t="s">
        <v>46</v>
      </c>
      <c r="I564" s="56" t="str">
        <f t="shared" si="93"/>
        <v>Q4, u/s of Tanis's template site</v>
      </c>
      <c r="J564" s="56" t="str">
        <f t="shared" si="96"/>
        <v>San Juan Estuary</v>
      </c>
      <c r="K564" s="49">
        <v>1</v>
      </c>
      <c r="L564" s="51" t="s">
        <v>181</v>
      </c>
      <c r="M564" s="53" t="s">
        <v>138</v>
      </c>
      <c r="N564" s="51" t="s">
        <v>150</v>
      </c>
      <c r="O564" s="47">
        <f t="shared" si="97"/>
        <v>15</v>
      </c>
      <c r="P564" s="47">
        <f t="shared" si="94"/>
        <v>1</v>
      </c>
      <c r="Q564" s="47">
        <f t="shared" si="95"/>
        <v>4</v>
      </c>
      <c r="R564" s="54">
        <v>17</v>
      </c>
      <c r="S564" s="50" t="s">
        <v>168</v>
      </c>
      <c r="T564" s="53" t="s">
        <v>163</v>
      </c>
      <c r="U564" s="51"/>
      <c r="V564" s="51"/>
    </row>
    <row r="565" spans="1:22" x14ac:dyDescent="0.2">
      <c r="A565" s="79">
        <f t="shared" si="88"/>
        <v>26</v>
      </c>
      <c r="B565" s="47">
        <f t="shared" si="89"/>
        <v>2019</v>
      </c>
      <c r="C565" s="47">
        <f t="shared" si="90"/>
        <v>6</v>
      </c>
      <c r="D565" s="47" t="str">
        <f t="shared" si="91"/>
        <v>Jun</v>
      </c>
      <c r="E565" s="47">
        <f t="shared" si="92"/>
        <v>26</v>
      </c>
      <c r="F565" s="89">
        <v>43642</v>
      </c>
      <c r="G565" s="75">
        <v>0.55555555555555558</v>
      </c>
      <c r="H565" s="49" t="s">
        <v>40</v>
      </c>
      <c r="I565" s="56" t="str">
        <f t="shared" si="93"/>
        <v>Central Arm SJ at Island Rd Bridge</v>
      </c>
      <c r="J565" s="56" t="str">
        <f t="shared" si="96"/>
        <v>San Juan Estuary</v>
      </c>
      <c r="K565" s="49">
        <v>1</v>
      </c>
      <c r="L565" s="51" t="s">
        <v>146</v>
      </c>
      <c r="M565" s="53" t="s">
        <v>138</v>
      </c>
      <c r="N565" s="51" t="s">
        <v>144</v>
      </c>
      <c r="O565" s="47">
        <f t="shared" si="97"/>
        <v>3</v>
      </c>
      <c r="P565" s="47">
        <f t="shared" si="94"/>
        <v>1</v>
      </c>
      <c r="Q565" s="47">
        <f t="shared" si="95"/>
        <v>2</v>
      </c>
      <c r="R565" s="54">
        <v>3</v>
      </c>
      <c r="S565" s="50" t="s">
        <v>168</v>
      </c>
      <c r="T565" s="53" t="s">
        <v>163</v>
      </c>
      <c r="U565" s="51"/>
      <c r="V565" s="51"/>
    </row>
    <row r="566" spans="1:22" x14ac:dyDescent="0.2">
      <c r="A566" s="79">
        <f t="shared" si="88"/>
        <v>26</v>
      </c>
      <c r="B566" s="47">
        <f t="shared" si="89"/>
        <v>2019</v>
      </c>
      <c r="C566" s="47">
        <f t="shared" si="90"/>
        <v>6</v>
      </c>
      <c r="D566" s="47" t="str">
        <f t="shared" si="91"/>
        <v>Jun</v>
      </c>
      <c r="E566" s="47">
        <f t="shared" si="92"/>
        <v>26</v>
      </c>
      <c r="F566" s="89">
        <v>43642</v>
      </c>
      <c r="G566" s="75">
        <v>0.55555555555555558</v>
      </c>
      <c r="H566" s="49" t="s">
        <v>40</v>
      </c>
      <c r="I566" s="56" t="str">
        <f t="shared" si="93"/>
        <v>Central Arm SJ at Island Rd Bridge</v>
      </c>
      <c r="J566" s="56" t="str">
        <f t="shared" si="96"/>
        <v>San Juan Estuary</v>
      </c>
      <c r="K566" s="49">
        <v>1</v>
      </c>
      <c r="L566" s="51" t="s">
        <v>157</v>
      </c>
      <c r="M566" s="53" t="s">
        <v>138</v>
      </c>
      <c r="N566" s="51" t="s">
        <v>153</v>
      </c>
      <c r="O566" s="47">
        <f t="shared" si="97"/>
        <v>8</v>
      </c>
      <c r="P566" s="47">
        <f t="shared" si="94"/>
        <v>1</v>
      </c>
      <c r="Q566" s="47">
        <f t="shared" si="95"/>
        <v>5</v>
      </c>
      <c r="R566" s="54">
        <v>30</v>
      </c>
      <c r="S566" s="50" t="s">
        <v>168</v>
      </c>
      <c r="T566" s="53" t="s">
        <v>163</v>
      </c>
      <c r="U566" s="51"/>
      <c r="V566" s="51"/>
    </row>
    <row r="567" spans="1:22" x14ac:dyDescent="0.2">
      <c r="A567" s="79">
        <f t="shared" si="88"/>
        <v>26</v>
      </c>
      <c r="B567" s="47">
        <f t="shared" si="89"/>
        <v>2019</v>
      </c>
      <c r="C567" s="47">
        <f t="shared" si="90"/>
        <v>6</v>
      </c>
      <c r="D567" s="47" t="str">
        <f t="shared" si="91"/>
        <v>Jun</v>
      </c>
      <c r="E567" s="47">
        <f t="shared" si="92"/>
        <v>26</v>
      </c>
      <c r="F567" s="89">
        <v>43642</v>
      </c>
      <c r="G567" s="75">
        <v>0.55555555555555558</v>
      </c>
      <c r="H567" s="49" t="s">
        <v>40</v>
      </c>
      <c r="I567" s="56" t="str">
        <f t="shared" si="93"/>
        <v>Central Arm SJ at Island Rd Bridge</v>
      </c>
      <c r="J567" s="56" t="str">
        <f t="shared" si="96"/>
        <v>San Juan Estuary</v>
      </c>
      <c r="K567" s="49">
        <v>1</v>
      </c>
      <c r="L567" s="51" t="s">
        <v>158</v>
      </c>
      <c r="M567" s="53" t="s">
        <v>138</v>
      </c>
      <c r="N567" s="51" t="s">
        <v>153</v>
      </c>
      <c r="O567" s="47">
        <f t="shared" si="97"/>
        <v>9</v>
      </c>
      <c r="P567" s="47">
        <f t="shared" si="94"/>
        <v>1</v>
      </c>
      <c r="Q567" s="47">
        <f t="shared" si="95"/>
        <v>5</v>
      </c>
      <c r="R567" s="54">
        <v>4</v>
      </c>
      <c r="S567" s="50" t="s">
        <v>168</v>
      </c>
      <c r="T567" s="53" t="s">
        <v>163</v>
      </c>
      <c r="U567" s="51"/>
      <c r="V567" s="51"/>
    </row>
    <row r="568" spans="1:22" x14ac:dyDescent="0.2">
      <c r="A568" s="79">
        <f t="shared" si="88"/>
        <v>26</v>
      </c>
      <c r="B568" s="47">
        <f t="shared" si="89"/>
        <v>2019</v>
      </c>
      <c r="C568" s="47">
        <f t="shared" si="90"/>
        <v>6</v>
      </c>
      <c r="D568" s="47" t="str">
        <f t="shared" si="91"/>
        <v>Jun</v>
      </c>
      <c r="E568" s="47">
        <f t="shared" si="92"/>
        <v>26</v>
      </c>
      <c r="F568" s="89">
        <v>43642</v>
      </c>
      <c r="G568" s="75">
        <v>0.55555555555555558</v>
      </c>
      <c r="H568" s="49" t="s">
        <v>40</v>
      </c>
      <c r="I568" s="56" t="str">
        <f t="shared" si="93"/>
        <v>Central Arm SJ at Island Rd Bridge</v>
      </c>
      <c r="J568" s="56" t="str">
        <f t="shared" si="96"/>
        <v>San Juan Estuary</v>
      </c>
      <c r="K568" s="49">
        <v>1</v>
      </c>
      <c r="L568" s="51" t="s">
        <v>181</v>
      </c>
      <c r="M568" s="53" t="s">
        <v>138</v>
      </c>
      <c r="N568" s="51" t="s">
        <v>150</v>
      </c>
      <c r="O568" s="47">
        <f t="shared" si="97"/>
        <v>15</v>
      </c>
      <c r="P568" s="47">
        <f t="shared" si="94"/>
        <v>1</v>
      </c>
      <c r="Q568" s="47">
        <f t="shared" si="95"/>
        <v>4</v>
      </c>
      <c r="R568" s="54">
        <v>8</v>
      </c>
      <c r="S568" s="50" t="s">
        <v>168</v>
      </c>
      <c r="T568" s="53" t="s">
        <v>163</v>
      </c>
      <c r="U568" s="51"/>
      <c r="V568" s="51"/>
    </row>
    <row r="569" spans="1:22" x14ac:dyDescent="0.2">
      <c r="A569" s="79">
        <f t="shared" si="88"/>
        <v>26</v>
      </c>
      <c r="B569" s="47">
        <f t="shared" si="89"/>
        <v>2019</v>
      </c>
      <c r="C569" s="47">
        <f t="shared" si="90"/>
        <v>6</v>
      </c>
      <c r="D569" s="47" t="str">
        <f t="shared" si="91"/>
        <v>Jun</v>
      </c>
      <c r="E569" s="47">
        <f t="shared" si="92"/>
        <v>26</v>
      </c>
      <c r="F569" s="89">
        <v>43642</v>
      </c>
      <c r="G569" s="75">
        <v>0.55555555555555558</v>
      </c>
      <c r="H569" s="49" t="s">
        <v>40</v>
      </c>
      <c r="I569" s="56" t="str">
        <f t="shared" si="93"/>
        <v>Central Arm SJ at Island Rd Bridge</v>
      </c>
      <c r="J569" s="56" t="str">
        <f t="shared" si="96"/>
        <v>San Juan Estuary</v>
      </c>
      <c r="K569" s="49">
        <v>1</v>
      </c>
      <c r="L569" s="51" t="s">
        <v>166</v>
      </c>
      <c r="M569" s="53" t="s">
        <v>138</v>
      </c>
      <c r="N569" s="51" t="s">
        <v>150</v>
      </c>
      <c r="O569" s="47">
        <f t="shared" si="97"/>
        <v>11</v>
      </c>
      <c r="P569" s="47">
        <f t="shared" si="94"/>
        <v>1</v>
      </c>
      <c r="Q569" s="47">
        <f t="shared" si="95"/>
        <v>4</v>
      </c>
      <c r="R569" s="54">
        <v>2</v>
      </c>
      <c r="S569" s="50" t="s">
        <v>168</v>
      </c>
      <c r="T569" s="53" t="s">
        <v>163</v>
      </c>
      <c r="U569" s="51"/>
      <c r="V569" s="51"/>
    </row>
    <row r="570" spans="1:22" x14ac:dyDescent="0.2">
      <c r="A570" s="79">
        <f t="shared" si="88"/>
        <v>26</v>
      </c>
      <c r="B570" s="47">
        <f t="shared" si="89"/>
        <v>2019</v>
      </c>
      <c r="C570" s="47">
        <f t="shared" si="90"/>
        <v>6</v>
      </c>
      <c r="D570" s="47" t="str">
        <f t="shared" si="91"/>
        <v>Jun</v>
      </c>
      <c r="E570" s="47">
        <f t="shared" si="92"/>
        <v>26</v>
      </c>
      <c r="F570" s="89">
        <v>43642</v>
      </c>
      <c r="G570" s="75">
        <v>0.56944444444444442</v>
      </c>
      <c r="H570" s="49" t="s">
        <v>44</v>
      </c>
      <c r="I570" s="56" t="str">
        <f t="shared" si="93"/>
        <v>Q Helen, top of Island Road</v>
      </c>
      <c r="J570" s="56" t="str">
        <f t="shared" si="96"/>
        <v>San Juan Estuary</v>
      </c>
      <c r="K570" s="49">
        <v>1</v>
      </c>
      <c r="L570" s="51" t="s">
        <v>152</v>
      </c>
      <c r="M570" s="53" t="s">
        <v>138</v>
      </c>
      <c r="N570" s="51" t="s">
        <v>144</v>
      </c>
      <c r="O570" s="47">
        <f t="shared" si="97"/>
        <v>5</v>
      </c>
      <c r="P570" s="47">
        <f t="shared" si="94"/>
        <v>1</v>
      </c>
      <c r="Q570" s="47">
        <f t="shared" si="95"/>
        <v>2</v>
      </c>
      <c r="R570" s="54">
        <v>1</v>
      </c>
      <c r="S570" s="50" t="s">
        <v>168</v>
      </c>
      <c r="T570" s="53" t="s">
        <v>163</v>
      </c>
      <c r="U570" s="51"/>
      <c r="V570" s="51"/>
    </row>
    <row r="571" spans="1:22" x14ac:dyDescent="0.2">
      <c r="A571" s="79">
        <f t="shared" si="88"/>
        <v>26</v>
      </c>
      <c r="B571" s="47">
        <f t="shared" si="89"/>
        <v>2019</v>
      </c>
      <c r="C571" s="47">
        <f t="shared" si="90"/>
        <v>6</v>
      </c>
      <c r="D571" s="47" t="str">
        <f t="shared" si="91"/>
        <v>Jun</v>
      </c>
      <c r="E571" s="47">
        <f t="shared" si="92"/>
        <v>26</v>
      </c>
      <c r="F571" s="89">
        <v>43642</v>
      </c>
      <c r="G571" s="75">
        <v>0.56944444444444442</v>
      </c>
      <c r="H571" s="49" t="s">
        <v>44</v>
      </c>
      <c r="I571" s="56" t="str">
        <f t="shared" si="93"/>
        <v>Q Helen, top of Island Road</v>
      </c>
      <c r="J571" s="56" t="str">
        <f t="shared" si="96"/>
        <v>San Juan Estuary</v>
      </c>
      <c r="K571" s="49">
        <v>1</v>
      </c>
      <c r="L571" s="51" t="s">
        <v>146</v>
      </c>
      <c r="M571" s="53" t="s">
        <v>138</v>
      </c>
      <c r="N571" s="51" t="s">
        <v>144</v>
      </c>
      <c r="O571" s="47">
        <f t="shared" si="97"/>
        <v>3</v>
      </c>
      <c r="P571" s="47">
        <f t="shared" si="94"/>
        <v>1</v>
      </c>
      <c r="Q571" s="47">
        <f t="shared" si="95"/>
        <v>2</v>
      </c>
      <c r="R571" s="54">
        <v>8</v>
      </c>
      <c r="S571" s="50" t="s">
        <v>168</v>
      </c>
      <c r="T571" s="53" t="s">
        <v>163</v>
      </c>
      <c r="U571" s="51"/>
      <c r="V571" s="51"/>
    </row>
    <row r="572" spans="1:22" x14ac:dyDescent="0.2">
      <c r="A572" s="79">
        <f t="shared" si="88"/>
        <v>26</v>
      </c>
      <c r="B572" s="47">
        <f t="shared" si="89"/>
        <v>2019</v>
      </c>
      <c r="C572" s="47">
        <f t="shared" si="90"/>
        <v>6</v>
      </c>
      <c r="D572" s="47" t="str">
        <f t="shared" si="91"/>
        <v>Jun</v>
      </c>
      <c r="E572" s="47">
        <f t="shared" si="92"/>
        <v>26</v>
      </c>
      <c r="F572" s="89">
        <v>43642</v>
      </c>
      <c r="G572" s="75">
        <v>0.56944444444444442</v>
      </c>
      <c r="H572" s="49" t="s">
        <v>44</v>
      </c>
      <c r="I572" s="56" t="str">
        <f t="shared" si="93"/>
        <v>Q Helen, top of Island Road</v>
      </c>
      <c r="J572" s="56" t="str">
        <f t="shared" si="96"/>
        <v>San Juan Estuary</v>
      </c>
      <c r="K572" s="49">
        <v>1</v>
      </c>
      <c r="L572" s="51" t="s">
        <v>166</v>
      </c>
      <c r="M572" s="53" t="s">
        <v>138</v>
      </c>
      <c r="N572" s="51" t="s">
        <v>150</v>
      </c>
      <c r="O572" s="47">
        <f t="shared" si="97"/>
        <v>11</v>
      </c>
      <c r="P572" s="47">
        <f t="shared" si="94"/>
        <v>1</v>
      </c>
      <c r="Q572" s="47">
        <f t="shared" si="95"/>
        <v>4</v>
      </c>
      <c r="R572" s="54">
        <v>1</v>
      </c>
      <c r="S572" s="50" t="s">
        <v>168</v>
      </c>
      <c r="T572" s="53" t="s">
        <v>163</v>
      </c>
      <c r="U572" s="51"/>
      <c r="V572" s="51"/>
    </row>
    <row r="573" spans="1:22" x14ac:dyDescent="0.2">
      <c r="A573" s="79">
        <f t="shared" si="88"/>
        <v>27</v>
      </c>
      <c r="B573" s="47">
        <f t="shared" si="89"/>
        <v>2019</v>
      </c>
      <c r="C573" s="47">
        <f t="shared" si="90"/>
        <v>7</v>
      </c>
      <c r="D573" s="47" t="str">
        <f t="shared" si="91"/>
        <v>Jul</v>
      </c>
      <c r="E573" s="47">
        <f t="shared" si="92"/>
        <v>3</v>
      </c>
      <c r="F573" s="89">
        <v>43649</v>
      </c>
      <c r="G573" s="75">
        <v>0.4861111111111111</v>
      </c>
      <c r="H573" s="49" t="s">
        <v>25</v>
      </c>
      <c r="I573" s="56" t="str">
        <f t="shared" si="93"/>
        <v>Q01, left bank Gordon up from confluence</v>
      </c>
      <c r="J573" s="56" t="str">
        <f t="shared" si="96"/>
        <v>Gordon Estuary</v>
      </c>
      <c r="K573" s="49">
        <v>1</v>
      </c>
      <c r="L573" s="51" t="s">
        <v>152</v>
      </c>
      <c r="M573" s="53" t="s">
        <v>138</v>
      </c>
      <c r="N573" s="51" t="s">
        <v>148</v>
      </c>
      <c r="O573" s="47">
        <f t="shared" si="97"/>
        <v>5</v>
      </c>
      <c r="P573" s="47">
        <f t="shared" si="94"/>
        <v>1</v>
      </c>
      <c r="Q573" s="47">
        <f t="shared" si="95"/>
        <v>3</v>
      </c>
      <c r="R573" s="54">
        <v>1</v>
      </c>
      <c r="S573" s="50" t="s">
        <v>168</v>
      </c>
      <c r="T573" s="53" t="s">
        <v>163</v>
      </c>
      <c r="U573" s="51"/>
      <c r="V573" s="51"/>
    </row>
    <row r="574" spans="1:22" x14ac:dyDescent="0.2">
      <c r="A574" s="79">
        <f t="shared" si="88"/>
        <v>27</v>
      </c>
      <c r="B574" s="47">
        <f t="shared" si="89"/>
        <v>2019</v>
      </c>
      <c r="C574" s="47">
        <f t="shared" si="90"/>
        <v>7</v>
      </c>
      <c r="D574" s="47" t="str">
        <f t="shared" si="91"/>
        <v>Jul</v>
      </c>
      <c r="E574" s="47">
        <f t="shared" si="92"/>
        <v>3</v>
      </c>
      <c r="F574" s="89">
        <v>43649</v>
      </c>
      <c r="G574" s="75">
        <v>0.4861111111111111</v>
      </c>
      <c r="H574" s="49" t="s">
        <v>25</v>
      </c>
      <c r="I574" s="56" t="str">
        <f t="shared" si="93"/>
        <v>Q01, left bank Gordon up from confluence</v>
      </c>
      <c r="J574" s="56" t="str">
        <f t="shared" si="96"/>
        <v>Gordon Estuary</v>
      </c>
      <c r="K574" s="49">
        <v>1</v>
      </c>
      <c r="L574" s="51" t="s">
        <v>146</v>
      </c>
      <c r="M574" s="53" t="s">
        <v>138</v>
      </c>
      <c r="N574" s="51" t="s">
        <v>148</v>
      </c>
      <c r="O574" s="47">
        <f t="shared" si="97"/>
        <v>3</v>
      </c>
      <c r="P574" s="47">
        <f t="shared" si="94"/>
        <v>1</v>
      </c>
      <c r="Q574" s="47">
        <f t="shared" si="95"/>
        <v>3</v>
      </c>
      <c r="R574" s="54">
        <v>1</v>
      </c>
      <c r="S574" s="50" t="s">
        <v>168</v>
      </c>
      <c r="T574" s="53" t="s">
        <v>163</v>
      </c>
      <c r="U574" s="51"/>
      <c r="V574" s="51"/>
    </row>
    <row r="575" spans="1:22" x14ac:dyDescent="0.2">
      <c r="A575" s="79">
        <f t="shared" si="88"/>
        <v>27</v>
      </c>
      <c r="B575" s="47">
        <f t="shared" si="89"/>
        <v>2019</v>
      </c>
      <c r="C575" s="47">
        <f t="shared" si="90"/>
        <v>7</v>
      </c>
      <c r="D575" s="47" t="str">
        <f t="shared" si="91"/>
        <v>Jul</v>
      </c>
      <c r="E575" s="47">
        <f t="shared" si="92"/>
        <v>3</v>
      </c>
      <c r="F575" s="89">
        <v>43649</v>
      </c>
      <c r="G575" s="75">
        <v>0.4861111111111111</v>
      </c>
      <c r="H575" s="49" t="s">
        <v>25</v>
      </c>
      <c r="I575" s="56" t="str">
        <f t="shared" si="93"/>
        <v>Q01, left bank Gordon up from confluence</v>
      </c>
      <c r="J575" s="56" t="str">
        <f t="shared" si="96"/>
        <v>Gordon Estuary</v>
      </c>
      <c r="K575" s="49">
        <v>1</v>
      </c>
      <c r="L575" s="51" t="s">
        <v>146</v>
      </c>
      <c r="M575" s="53" t="s">
        <v>138</v>
      </c>
      <c r="N575" s="51" t="s">
        <v>144</v>
      </c>
      <c r="O575" s="47">
        <f t="shared" si="97"/>
        <v>3</v>
      </c>
      <c r="P575" s="47">
        <f t="shared" si="94"/>
        <v>1</v>
      </c>
      <c r="Q575" s="47">
        <f t="shared" si="95"/>
        <v>2</v>
      </c>
      <c r="R575" s="54">
        <v>1</v>
      </c>
      <c r="S575" s="50" t="s">
        <v>168</v>
      </c>
      <c r="T575" s="53" t="s">
        <v>163</v>
      </c>
      <c r="U575" s="51"/>
      <c r="V575" s="51"/>
    </row>
    <row r="576" spans="1:22" x14ac:dyDescent="0.2">
      <c r="A576" s="79">
        <f t="shared" si="88"/>
        <v>27</v>
      </c>
      <c r="B576" s="47">
        <f t="shared" si="89"/>
        <v>2019</v>
      </c>
      <c r="C576" s="47">
        <f t="shared" si="90"/>
        <v>7</v>
      </c>
      <c r="D576" s="47" t="str">
        <f t="shared" si="91"/>
        <v>Jul</v>
      </c>
      <c r="E576" s="47">
        <f t="shared" si="92"/>
        <v>3</v>
      </c>
      <c r="F576" s="89">
        <v>43649</v>
      </c>
      <c r="G576" s="75">
        <v>0.4861111111111111</v>
      </c>
      <c r="H576" s="49" t="s">
        <v>25</v>
      </c>
      <c r="I576" s="56" t="str">
        <f t="shared" si="93"/>
        <v>Q01, left bank Gordon up from confluence</v>
      </c>
      <c r="J576" s="56" t="str">
        <f t="shared" si="96"/>
        <v>Gordon Estuary</v>
      </c>
      <c r="K576" s="49">
        <v>1</v>
      </c>
      <c r="L576" s="51" t="s">
        <v>157</v>
      </c>
      <c r="M576" s="53" t="s">
        <v>138</v>
      </c>
      <c r="N576" s="51" t="s">
        <v>153</v>
      </c>
      <c r="O576" s="47">
        <f t="shared" si="97"/>
        <v>8</v>
      </c>
      <c r="P576" s="47">
        <f t="shared" si="94"/>
        <v>1</v>
      </c>
      <c r="Q576" s="47">
        <f t="shared" si="95"/>
        <v>5</v>
      </c>
      <c r="R576" s="54">
        <v>15</v>
      </c>
      <c r="S576" s="50" t="s">
        <v>168</v>
      </c>
      <c r="T576" s="53" t="s">
        <v>163</v>
      </c>
      <c r="U576" s="51"/>
      <c r="V576" s="51"/>
    </row>
    <row r="577" spans="1:22" x14ac:dyDescent="0.2">
      <c r="A577" s="79">
        <f t="shared" si="88"/>
        <v>27</v>
      </c>
      <c r="B577" s="47">
        <f t="shared" si="89"/>
        <v>2019</v>
      </c>
      <c r="C577" s="47">
        <f t="shared" si="90"/>
        <v>7</v>
      </c>
      <c r="D577" s="47" t="str">
        <f t="shared" si="91"/>
        <v>Jul</v>
      </c>
      <c r="E577" s="47">
        <f t="shared" si="92"/>
        <v>3</v>
      </c>
      <c r="F577" s="89">
        <v>43649</v>
      </c>
      <c r="G577" s="75">
        <v>0.4861111111111111</v>
      </c>
      <c r="H577" s="49" t="s">
        <v>25</v>
      </c>
      <c r="I577" s="56" t="str">
        <f t="shared" si="93"/>
        <v>Q01, left bank Gordon up from confluence</v>
      </c>
      <c r="J577" s="56" t="str">
        <f t="shared" si="96"/>
        <v>Gordon Estuary</v>
      </c>
      <c r="K577" s="49">
        <v>1</v>
      </c>
      <c r="L577" s="51" t="s">
        <v>185</v>
      </c>
      <c r="M577" s="53" t="s">
        <v>138</v>
      </c>
      <c r="N577" s="51" t="s">
        <v>150</v>
      </c>
      <c r="O577" s="47">
        <f t="shared" si="97"/>
        <v>18</v>
      </c>
      <c r="P577" s="47">
        <f t="shared" si="94"/>
        <v>1</v>
      </c>
      <c r="Q577" s="47">
        <f t="shared" si="95"/>
        <v>4</v>
      </c>
      <c r="R577" s="54">
        <v>2</v>
      </c>
      <c r="S577" s="50" t="s">
        <v>168</v>
      </c>
      <c r="T577" s="53" t="s">
        <v>163</v>
      </c>
      <c r="U577" s="51"/>
      <c r="V577" s="51"/>
    </row>
    <row r="578" spans="1:22" x14ac:dyDescent="0.2">
      <c r="A578" s="79">
        <f t="shared" si="88"/>
        <v>27</v>
      </c>
      <c r="B578" s="47">
        <f t="shared" si="89"/>
        <v>2019</v>
      </c>
      <c r="C578" s="47">
        <f t="shared" si="90"/>
        <v>7</v>
      </c>
      <c r="D578" s="47" t="str">
        <f t="shared" si="91"/>
        <v>Jul</v>
      </c>
      <c r="E578" s="47">
        <f t="shared" si="92"/>
        <v>3</v>
      </c>
      <c r="F578" s="89">
        <v>43649</v>
      </c>
      <c r="G578" s="75">
        <v>0.4861111111111111</v>
      </c>
      <c r="H578" s="49" t="s">
        <v>25</v>
      </c>
      <c r="I578" s="56" t="str">
        <f t="shared" si="93"/>
        <v>Q01, left bank Gordon up from confluence</v>
      </c>
      <c r="J578" s="56" t="str">
        <f t="shared" si="96"/>
        <v>Gordon Estuary</v>
      </c>
      <c r="K578" s="49">
        <v>1</v>
      </c>
      <c r="L578" s="51" t="s">
        <v>181</v>
      </c>
      <c r="M578" s="53" t="s">
        <v>138</v>
      </c>
      <c r="N578" s="51" t="s">
        <v>150</v>
      </c>
      <c r="O578" s="47">
        <f t="shared" si="97"/>
        <v>15</v>
      </c>
      <c r="P578" s="47">
        <f t="shared" si="94"/>
        <v>1</v>
      </c>
      <c r="Q578" s="47">
        <f t="shared" si="95"/>
        <v>4</v>
      </c>
      <c r="R578" s="54">
        <v>4</v>
      </c>
      <c r="S578" s="50" t="s">
        <v>168</v>
      </c>
      <c r="T578" s="53" t="s">
        <v>163</v>
      </c>
      <c r="U578" s="51"/>
      <c r="V578" s="51"/>
    </row>
    <row r="579" spans="1:22" x14ac:dyDescent="0.2">
      <c r="A579" s="79">
        <f t="shared" si="88"/>
        <v>27</v>
      </c>
      <c r="B579" s="47">
        <f t="shared" si="89"/>
        <v>2019</v>
      </c>
      <c r="C579" s="47">
        <f t="shared" si="90"/>
        <v>7</v>
      </c>
      <c r="D579" s="47" t="str">
        <f t="shared" si="91"/>
        <v>Jul</v>
      </c>
      <c r="E579" s="47">
        <f t="shared" si="92"/>
        <v>3</v>
      </c>
      <c r="F579" s="89">
        <v>43649</v>
      </c>
      <c r="G579" s="75">
        <v>0.49861111111111112</v>
      </c>
      <c r="H579" s="49" t="s">
        <v>30</v>
      </c>
      <c r="I579" s="56" t="str">
        <f t="shared" si="93"/>
        <v>Butch's (Gordon R.)</v>
      </c>
      <c r="J579" s="56" t="str">
        <f t="shared" si="96"/>
        <v>Gordon Estuary</v>
      </c>
      <c r="K579" s="49">
        <v>1</v>
      </c>
      <c r="L579" s="51" t="s">
        <v>146</v>
      </c>
      <c r="M579" s="53" t="s">
        <v>138</v>
      </c>
      <c r="N579" s="51" t="s">
        <v>148</v>
      </c>
      <c r="O579" s="47">
        <f t="shared" si="97"/>
        <v>3</v>
      </c>
      <c r="P579" s="47">
        <f t="shared" si="94"/>
        <v>1</v>
      </c>
      <c r="Q579" s="47">
        <f t="shared" si="95"/>
        <v>3</v>
      </c>
      <c r="R579" s="54">
        <v>51</v>
      </c>
      <c r="S579" s="50" t="s">
        <v>168</v>
      </c>
      <c r="T579" s="53" t="s">
        <v>163</v>
      </c>
      <c r="U579" s="51"/>
      <c r="V579" s="51"/>
    </row>
    <row r="580" spans="1:22" x14ac:dyDescent="0.2">
      <c r="A580" s="79">
        <f t="shared" si="88"/>
        <v>27</v>
      </c>
      <c r="B580" s="47">
        <f t="shared" si="89"/>
        <v>2019</v>
      </c>
      <c r="C580" s="47">
        <f t="shared" si="90"/>
        <v>7</v>
      </c>
      <c r="D580" s="47" t="str">
        <f t="shared" si="91"/>
        <v>Jul</v>
      </c>
      <c r="E580" s="47">
        <f t="shared" si="92"/>
        <v>3</v>
      </c>
      <c r="F580" s="89">
        <v>43649</v>
      </c>
      <c r="G580" s="75">
        <v>0.49861111111111112</v>
      </c>
      <c r="H580" s="49" t="s">
        <v>30</v>
      </c>
      <c r="I580" s="56" t="str">
        <f t="shared" si="93"/>
        <v>Butch's (Gordon R.)</v>
      </c>
      <c r="J580" s="56" t="str">
        <f t="shared" si="96"/>
        <v>Gordon Estuary</v>
      </c>
      <c r="K580" s="49">
        <v>1</v>
      </c>
      <c r="L580" s="51" t="s">
        <v>146</v>
      </c>
      <c r="M580" s="53" t="s">
        <v>138</v>
      </c>
      <c r="N580" s="51" t="s">
        <v>144</v>
      </c>
      <c r="O580" s="47">
        <f t="shared" si="97"/>
        <v>3</v>
      </c>
      <c r="P580" s="47">
        <f t="shared" si="94"/>
        <v>1</v>
      </c>
      <c r="Q580" s="47">
        <f t="shared" si="95"/>
        <v>2</v>
      </c>
      <c r="R580" s="54">
        <v>7</v>
      </c>
      <c r="S580" s="50" t="s">
        <v>168</v>
      </c>
      <c r="T580" s="53" t="s">
        <v>163</v>
      </c>
      <c r="U580" s="51"/>
      <c r="V580" s="51"/>
    </row>
    <row r="581" spans="1:22" x14ac:dyDescent="0.2">
      <c r="A581" s="79">
        <f t="shared" ref="A581:A644" si="98">WEEKNUM(F581)</f>
        <v>27</v>
      </c>
      <c r="B581" s="47">
        <f t="shared" ref="B581:B644" si="99">YEAR(F581)</f>
        <v>2019</v>
      </c>
      <c r="C581" s="47">
        <f t="shared" ref="C581:C644" si="100">MONTH(F581)</f>
        <v>7</v>
      </c>
      <c r="D581" s="47" t="str">
        <f t="shared" ref="D581:D644" si="101">TEXT(F581,"mmm")</f>
        <v>Jul</v>
      </c>
      <c r="E581" s="47">
        <f t="shared" ref="E581:E644" si="102">DAY(F581)</f>
        <v>3</v>
      </c>
      <c r="F581" s="89">
        <v>43649</v>
      </c>
      <c r="G581" s="75">
        <v>0.49861111111111112</v>
      </c>
      <c r="H581" s="49" t="s">
        <v>30</v>
      </c>
      <c r="I581" s="56" t="str">
        <f t="shared" si="93"/>
        <v>Butch's (Gordon R.)</v>
      </c>
      <c r="J581" s="56" t="str">
        <f t="shared" si="96"/>
        <v>Gordon Estuary</v>
      </c>
      <c r="K581" s="49">
        <v>1</v>
      </c>
      <c r="L581" s="51" t="s">
        <v>157</v>
      </c>
      <c r="M581" s="53" t="s">
        <v>138</v>
      </c>
      <c r="N581" s="51" t="s">
        <v>153</v>
      </c>
      <c r="O581" s="47">
        <f t="shared" si="97"/>
        <v>8</v>
      </c>
      <c r="P581" s="47">
        <f t="shared" si="94"/>
        <v>1</v>
      </c>
      <c r="Q581" s="47">
        <f t="shared" si="95"/>
        <v>5</v>
      </c>
      <c r="R581" s="54">
        <v>10</v>
      </c>
      <c r="S581" s="50" t="s">
        <v>168</v>
      </c>
      <c r="T581" s="53" t="s">
        <v>163</v>
      </c>
      <c r="U581" s="51"/>
      <c r="V581" s="51"/>
    </row>
    <row r="582" spans="1:22" x14ac:dyDescent="0.2">
      <c r="A582" s="79">
        <f t="shared" si="98"/>
        <v>27</v>
      </c>
      <c r="B582" s="47">
        <f t="shared" si="99"/>
        <v>2019</v>
      </c>
      <c r="C582" s="47">
        <f t="shared" si="100"/>
        <v>7</v>
      </c>
      <c r="D582" s="47" t="str">
        <f t="shared" si="101"/>
        <v>Jul</v>
      </c>
      <c r="E582" s="47">
        <f t="shared" si="102"/>
        <v>3</v>
      </c>
      <c r="F582" s="89">
        <v>43649</v>
      </c>
      <c r="G582" s="75">
        <v>0.49861111111111112</v>
      </c>
      <c r="H582" s="49" t="s">
        <v>30</v>
      </c>
      <c r="I582" s="56" t="str">
        <f t="shared" si="93"/>
        <v>Butch's (Gordon R.)</v>
      </c>
      <c r="J582" s="56" t="str">
        <f t="shared" si="96"/>
        <v>Gordon Estuary</v>
      </c>
      <c r="K582" s="49">
        <v>1</v>
      </c>
      <c r="L582" s="51" t="s">
        <v>158</v>
      </c>
      <c r="M582" s="53" t="s">
        <v>138</v>
      </c>
      <c r="N582" s="51" t="s">
        <v>153</v>
      </c>
      <c r="O582" s="47">
        <f t="shared" si="97"/>
        <v>9</v>
      </c>
      <c r="P582" s="47">
        <f t="shared" si="94"/>
        <v>1</v>
      </c>
      <c r="Q582" s="47">
        <f t="shared" si="95"/>
        <v>5</v>
      </c>
      <c r="R582" s="54">
        <v>1</v>
      </c>
      <c r="S582" s="50" t="s">
        <v>168</v>
      </c>
      <c r="T582" s="53" t="s">
        <v>163</v>
      </c>
      <c r="U582" s="51"/>
      <c r="V582" s="51"/>
    </row>
    <row r="583" spans="1:22" x14ac:dyDescent="0.2">
      <c r="A583" s="79">
        <f t="shared" si="98"/>
        <v>27</v>
      </c>
      <c r="B583" s="47">
        <f t="shared" si="99"/>
        <v>2019</v>
      </c>
      <c r="C583" s="47">
        <f t="shared" si="100"/>
        <v>7</v>
      </c>
      <c r="D583" s="47" t="str">
        <f t="shared" si="101"/>
        <v>Jul</v>
      </c>
      <c r="E583" s="47">
        <f t="shared" si="102"/>
        <v>3</v>
      </c>
      <c r="F583" s="89">
        <v>43649</v>
      </c>
      <c r="G583" s="75">
        <v>0.49861111111111112</v>
      </c>
      <c r="H583" s="49" t="s">
        <v>30</v>
      </c>
      <c r="I583" s="56" t="str">
        <f t="shared" si="93"/>
        <v>Butch's (Gordon R.)</v>
      </c>
      <c r="J583" s="56" t="str">
        <f t="shared" si="96"/>
        <v>Gordon Estuary</v>
      </c>
      <c r="K583" s="49">
        <v>1</v>
      </c>
      <c r="L583" s="51" t="s">
        <v>166</v>
      </c>
      <c r="M583" s="53" t="s">
        <v>138</v>
      </c>
      <c r="N583" s="51" t="s">
        <v>150</v>
      </c>
      <c r="O583" s="47">
        <f t="shared" si="97"/>
        <v>11</v>
      </c>
      <c r="P583" s="47">
        <f t="shared" si="94"/>
        <v>1</v>
      </c>
      <c r="Q583" s="47">
        <f t="shared" si="95"/>
        <v>4</v>
      </c>
      <c r="R583" s="54">
        <v>10</v>
      </c>
      <c r="S583" s="50" t="s">
        <v>168</v>
      </c>
      <c r="T583" s="53" t="s">
        <v>163</v>
      </c>
      <c r="U583" s="51"/>
      <c r="V583" s="51"/>
    </row>
    <row r="584" spans="1:22" x14ac:dyDescent="0.2">
      <c r="A584" s="79">
        <f t="shared" si="98"/>
        <v>27</v>
      </c>
      <c r="B584" s="47">
        <f t="shared" si="99"/>
        <v>2019</v>
      </c>
      <c r="C584" s="47">
        <f t="shared" si="100"/>
        <v>7</v>
      </c>
      <c r="D584" s="47" t="str">
        <f t="shared" si="101"/>
        <v>Jul</v>
      </c>
      <c r="E584" s="47">
        <f t="shared" si="102"/>
        <v>3</v>
      </c>
      <c r="F584" s="89">
        <v>43649</v>
      </c>
      <c r="G584" s="75">
        <v>0.49861111111111112</v>
      </c>
      <c r="H584" s="49" t="s">
        <v>30</v>
      </c>
      <c r="I584" s="56" t="str">
        <f t="shared" si="93"/>
        <v>Butch's (Gordon R.)</v>
      </c>
      <c r="J584" s="56" t="str">
        <f t="shared" si="96"/>
        <v>Gordon Estuary</v>
      </c>
      <c r="K584" s="49">
        <v>1</v>
      </c>
      <c r="L584" s="51" t="s">
        <v>191</v>
      </c>
      <c r="M584" s="53" t="s">
        <v>138</v>
      </c>
      <c r="N584" s="51" t="s">
        <v>153</v>
      </c>
      <c r="O584" s="47">
        <f t="shared" si="97"/>
        <v>20</v>
      </c>
      <c r="P584" s="47">
        <f t="shared" si="94"/>
        <v>1</v>
      </c>
      <c r="Q584" s="47">
        <f t="shared" si="95"/>
        <v>5</v>
      </c>
      <c r="R584" s="54">
        <v>2</v>
      </c>
      <c r="S584" s="50" t="s">
        <v>168</v>
      </c>
      <c r="T584" s="53" t="s">
        <v>163</v>
      </c>
      <c r="U584" s="51"/>
      <c r="V584" s="52" t="s">
        <v>292</v>
      </c>
    </row>
    <row r="585" spans="1:22" x14ac:dyDescent="0.2">
      <c r="A585" s="79">
        <f t="shared" si="98"/>
        <v>27</v>
      </c>
      <c r="B585" s="47">
        <f t="shared" si="99"/>
        <v>2019</v>
      </c>
      <c r="C585" s="47">
        <f t="shared" si="100"/>
        <v>7</v>
      </c>
      <c r="D585" s="47" t="str">
        <f t="shared" si="101"/>
        <v>Jul</v>
      </c>
      <c r="E585" s="47">
        <f t="shared" si="102"/>
        <v>3</v>
      </c>
      <c r="F585" s="89">
        <v>43649</v>
      </c>
      <c r="G585" s="75">
        <v>0.51388888888888895</v>
      </c>
      <c r="H585" s="49" t="s">
        <v>21</v>
      </c>
      <c r="I585" s="56" t="str">
        <f t="shared" si="93"/>
        <v>Gallaugher's</v>
      </c>
      <c r="J585" s="56" t="str">
        <f t="shared" si="96"/>
        <v>Gordon Estuary</v>
      </c>
      <c r="K585" s="49">
        <v>1</v>
      </c>
      <c r="L585" s="51" t="s">
        <v>146</v>
      </c>
      <c r="M585" s="53" t="s">
        <v>138</v>
      </c>
      <c r="N585" s="51" t="s">
        <v>144</v>
      </c>
      <c r="O585" s="47">
        <f t="shared" si="97"/>
        <v>3</v>
      </c>
      <c r="P585" s="47">
        <f t="shared" si="94"/>
        <v>1</v>
      </c>
      <c r="Q585" s="47">
        <f t="shared" si="95"/>
        <v>2</v>
      </c>
      <c r="R585" s="54">
        <v>1</v>
      </c>
      <c r="S585" s="50" t="s">
        <v>168</v>
      </c>
      <c r="T585" s="53" t="s">
        <v>163</v>
      </c>
      <c r="U585" s="51"/>
      <c r="V585" s="51"/>
    </row>
    <row r="586" spans="1:22" x14ac:dyDescent="0.2">
      <c r="A586" s="79">
        <f t="shared" si="98"/>
        <v>27</v>
      </c>
      <c r="B586" s="47">
        <f t="shared" si="99"/>
        <v>2019</v>
      </c>
      <c r="C586" s="47">
        <f t="shared" si="100"/>
        <v>7</v>
      </c>
      <c r="D586" s="47" t="str">
        <f t="shared" si="101"/>
        <v>Jul</v>
      </c>
      <c r="E586" s="47">
        <f t="shared" si="102"/>
        <v>3</v>
      </c>
      <c r="F586" s="89">
        <v>43649</v>
      </c>
      <c r="G586" s="75">
        <v>0.51388888888888895</v>
      </c>
      <c r="H586" s="49" t="s">
        <v>21</v>
      </c>
      <c r="I586" s="56" t="str">
        <f t="shared" si="93"/>
        <v>Gallaugher's</v>
      </c>
      <c r="J586" s="56" t="str">
        <f t="shared" si="96"/>
        <v>Gordon Estuary</v>
      </c>
      <c r="K586" s="49">
        <v>1</v>
      </c>
      <c r="L586" s="51" t="s">
        <v>157</v>
      </c>
      <c r="M586" s="53" t="s">
        <v>138</v>
      </c>
      <c r="N586" s="51" t="s">
        <v>153</v>
      </c>
      <c r="O586" s="47">
        <f t="shared" si="97"/>
        <v>8</v>
      </c>
      <c r="P586" s="47">
        <f t="shared" si="94"/>
        <v>1</v>
      </c>
      <c r="Q586" s="47">
        <f t="shared" si="95"/>
        <v>5</v>
      </c>
      <c r="R586" s="54">
        <v>5</v>
      </c>
      <c r="S586" s="50" t="s">
        <v>168</v>
      </c>
      <c r="T586" s="53" t="s">
        <v>163</v>
      </c>
      <c r="U586" s="51"/>
      <c r="V586" s="51"/>
    </row>
    <row r="587" spans="1:22" x14ac:dyDescent="0.2">
      <c r="A587" s="79">
        <f t="shared" si="98"/>
        <v>27</v>
      </c>
      <c r="B587" s="47">
        <f t="shared" si="99"/>
        <v>2019</v>
      </c>
      <c r="C587" s="47">
        <f t="shared" si="100"/>
        <v>7</v>
      </c>
      <c r="D587" s="47" t="str">
        <f t="shared" si="101"/>
        <v>Jul</v>
      </c>
      <c r="E587" s="47">
        <f t="shared" si="102"/>
        <v>3</v>
      </c>
      <c r="F587" s="89">
        <v>43649</v>
      </c>
      <c r="G587" s="75">
        <v>0.51388888888888895</v>
      </c>
      <c r="H587" s="49" t="s">
        <v>21</v>
      </c>
      <c r="I587" s="56" t="str">
        <f t="shared" si="93"/>
        <v>Gallaugher's</v>
      </c>
      <c r="J587" s="56" t="str">
        <f t="shared" si="96"/>
        <v>Gordon Estuary</v>
      </c>
      <c r="K587" s="49">
        <v>1</v>
      </c>
      <c r="L587" s="51" t="s">
        <v>158</v>
      </c>
      <c r="M587" s="53" t="s">
        <v>138</v>
      </c>
      <c r="N587" s="51" t="s">
        <v>153</v>
      </c>
      <c r="O587" s="47">
        <f t="shared" si="97"/>
        <v>9</v>
      </c>
      <c r="P587" s="47">
        <f t="shared" si="94"/>
        <v>1</v>
      </c>
      <c r="Q587" s="47">
        <f t="shared" si="95"/>
        <v>5</v>
      </c>
      <c r="R587" s="54">
        <v>3</v>
      </c>
      <c r="S587" s="50" t="s">
        <v>168</v>
      </c>
      <c r="T587" s="53" t="s">
        <v>163</v>
      </c>
      <c r="U587" s="51"/>
      <c r="V587" s="51"/>
    </row>
    <row r="588" spans="1:22" x14ac:dyDescent="0.2">
      <c r="A588" s="79">
        <f t="shared" si="98"/>
        <v>27</v>
      </c>
      <c r="B588" s="47">
        <f t="shared" si="99"/>
        <v>2019</v>
      </c>
      <c r="C588" s="47">
        <f t="shared" si="100"/>
        <v>7</v>
      </c>
      <c r="D588" s="47" t="str">
        <f t="shared" si="101"/>
        <v>Jul</v>
      </c>
      <c r="E588" s="47">
        <f t="shared" si="102"/>
        <v>3</v>
      </c>
      <c r="F588" s="89">
        <v>43649</v>
      </c>
      <c r="G588" s="75">
        <v>0.51388888888888895</v>
      </c>
      <c r="H588" s="49" t="s">
        <v>21</v>
      </c>
      <c r="I588" s="56" t="str">
        <f t="shared" si="93"/>
        <v>Gallaugher's</v>
      </c>
      <c r="J588" s="56" t="str">
        <f t="shared" si="96"/>
        <v>Gordon Estuary</v>
      </c>
      <c r="K588" s="49">
        <v>1</v>
      </c>
      <c r="L588" s="51" t="s">
        <v>185</v>
      </c>
      <c r="M588" s="53" t="s">
        <v>138</v>
      </c>
      <c r="N588" s="51" t="s">
        <v>150</v>
      </c>
      <c r="O588" s="47">
        <f t="shared" si="97"/>
        <v>18</v>
      </c>
      <c r="P588" s="47">
        <f t="shared" si="94"/>
        <v>1</v>
      </c>
      <c r="Q588" s="47">
        <f t="shared" si="95"/>
        <v>4</v>
      </c>
      <c r="R588" s="54">
        <v>2</v>
      </c>
      <c r="S588" s="50" t="s">
        <v>168</v>
      </c>
      <c r="T588" s="53" t="s">
        <v>163</v>
      </c>
      <c r="U588" s="51"/>
      <c r="V588" s="51"/>
    </row>
    <row r="589" spans="1:22" x14ac:dyDescent="0.2">
      <c r="A589" s="79">
        <f t="shared" si="98"/>
        <v>27</v>
      </c>
      <c r="B589" s="47">
        <f t="shared" si="99"/>
        <v>2019</v>
      </c>
      <c r="C589" s="47">
        <f t="shared" si="100"/>
        <v>7</v>
      </c>
      <c r="D589" s="47" t="str">
        <f t="shared" si="101"/>
        <v>Jul</v>
      </c>
      <c r="E589" s="47">
        <f t="shared" si="102"/>
        <v>3</v>
      </c>
      <c r="F589" s="89">
        <v>43649</v>
      </c>
      <c r="G589" s="75">
        <v>0.51388888888888895</v>
      </c>
      <c r="H589" s="49" t="s">
        <v>21</v>
      </c>
      <c r="I589" s="56" t="str">
        <f t="shared" si="93"/>
        <v>Gallaugher's</v>
      </c>
      <c r="J589" s="56" t="str">
        <f t="shared" si="96"/>
        <v>Gordon Estuary</v>
      </c>
      <c r="K589" s="49">
        <v>1</v>
      </c>
      <c r="L589" s="51" t="s">
        <v>181</v>
      </c>
      <c r="M589" s="53" t="s">
        <v>138</v>
      </c>
      <c r="N589" s="51" t="s">
        <v>150</v>
      </c>
      <c r="O589" s="47">
        <f t="shared" si="97"/>
        <v>15</v>
      </c>
      <c r="P589" s="47">
        <f t="shared" si="94"/>
        <v>1</v>
      </c>
      <c r="Q589" s="47">
        <f t="shared" si="95"/>
        <v>4</v>
      </c>
      <c r="R589" s="54">
        <v>15</v>
      </c>
      <c r="S589" s="50" t="s">
        <v>168</v>
      </c>
      <c r="T589" s="53" t="s">
        <v>163</v>
      </c>
      <c r="U589" s="51"/>
      <c r="V589" s="51"/>
    </row>
    <row r="590" spans="1:22" x14ac:dyDescent="0.2">
      <c r="A590" s="79">
        <f t="shared" si="98"/>
        <v>27</v>
      </c>
      <c r="B590" s="47">
        <f t="shared" si="99"/>
        <v>2019</v>
      </c>
      <c r="C590" s="47">
        <f t="shared" si="100"/>
        <v>7</v>
      </c>
      <c r="D590" s="47" t="str">
        <f t="shared" si="101"/>
        <v>Jul</v>
      </c>
      <c r="E590" s="47">
        <f t="shared" si="102"/>
        <v>3</v>
      </c>
      <c r="F590" s="89">
        <v>43649</v>
      </c>
      <c r="G590" s="75">
        <v>0.51388888888888895</v>
      </c>
      <c r="H590" s="49" t="s">
        <v>21</v>
      </c>
      <c r="I590" s="56" t="str">
        <f t="shared" si="93"/>
        <v>Gallaugher's</v>
      </c>
      <c r="J590" s="56" t="str">
        <f t="shared" si="96"/>
        <v>Gordon Estuary</v>
      </c>
      <c r="K590" s="49">
        <v>1</v>
      </c>
      <c r="L590" s="51" t="s">
        <v>166</v>
      </c>
      <c r="M590" s="53" t="s">
        <v>138</v>
      </c>
      <c r="N590" s="51" t="s">
        <v>150</v>
      </c>
      <c r="O590" s="47">
        <f t="shared" si="97"/>
        <v>11</v>
      </c>
      <c r="P590" s="47">
        <f t="shared" si="94"/>
        <v>1</v>
      </c>
      <c r="Q590" s="47">
        <f t="shared" si="95"/>
        <v>4</v>
      </c>
      <c r="R590" s="54">
        <v>2</v>
      </c>
      <c r="S590" s="50" t="s">
        <v>168</v>
      </c>
      <c r="T590" s="53" t="s">
        <v>163</v>
      </c>
      <c r="U590" s="51"/>
      <c r="V590" s="51"/>
    </row>
    <row r="591" spans="1:22" x14ac:dyDescent="0.2">
      <c r="A591" s="79">
        <f t="shared" si="98"/>
        <v>27</v>
      </c>
      <c r="B591" s="47">
        <f t="shared" si="99"/>
        <v>2019</v>
      </c>
      <c r="C591" s="47">
        <f t="shared" si="100"/>
        <v>7</v>
      </c>
      <c r="D591" s="47" t="str">
        <f t="shared" si="101"/>
        <v>Jul</v>
      </c>
      <c r="E591" s="47">
        <f t="shared" si="102"/>
        <v>3</v>
      </c>
      <c r="F591" s="89">
        <v>43649</v>
      </c>
      <c r="G591" s="75">
        <v>0.51388888888888895</v>
      </c>
      <c r="H591" s="49" t="s">
        <v>21</v>
      </c>
      <c r="I591" s="56" t="str">
        <f t="shared" ref="I591:I654" si="103">VLOOKUP(H591,SiteCodes,2,FALSE)</f>
        <v>Gallaugher's</v>
      </c>
      <c r="J591" s="56" t="str">
        <f t="shared" si="96"/>
        <v>Gordon Estuary</v>
      </c>
      <c r="K591" s="49">
        <v>1</v>
      </c>
      <c r="L591" s="51" t="s">
        <v>173</v>
      </c>
      <c r="M591" s="53" t="s">
        <v>138</v>
      </c>
      <c r="N591" s="51" t="s">
        <v>150</v>
      </c>
      <c r="O591" s="47">
        <f t="shared" si="97"/>
        <v>13</v>
      </c>
      <c r="P591" s="47">
        <f t="shared" ref="P591:P654" si="104">VLOOKUP(M591,OrigCodes,2,FALSE)</f>
        <v>1</v>
      </c>
      <c r="Q591" s="47">
        <f t="shared" ref="Q591:Q654" si="105">VLOOKUP(N591,StgCodes,2,FALSE)</f>
        <v>4</v>
      </c>
      <c r="R591" s="54">
        <v>28</v>
      </c>
      <c r="S591" s="50" t="s">
        <v>168</v>
      </c>
      <c r="T591" s="53" t="s">
        <v>163</v>
      </c>
      <c r="U591" s="51"/>
      <c r="V591" s="51"/>
    </row>
    <row r="592" spans="1:22" x14ac:dyDescent="0.2">
      <c r="A592" s="79">
        <f t="shared" si="98"/>
        <v>27</v>
      </c>
      <c r="B592" s="47">
        <f t="shared" si="99"/>
        <v>2019</v>
      </c>
      <c r="C592" s="47">
        <f t="shared" si="100"/>
        <v>7</v>
      </c>
      <c r="D592" s="47" t="str">
        <f t="shared" si="101"/>
        <v>Jul</v>
      </c>
      <c r="E592" s="47">
        <f t="shared" si="102"/>
        <v>3</v>
      </c>
      <c r="F592" s="89">
        <v>43649</v>
      </c>
      <c r="G592" s="75">
        <v>0.54513888888888895</v>
      </c>
      <c r="H592" s="49" t="s">
        <v>46</v>
      </c>
      <c r="I592" s="56" t="str">
        <f t="shared" si="103"/>
        <v>Q4, u/s of Tanis's template site</v>
      </c>
      <c r="J592" s="56" t="str">
        <f t="shared" ref="J592:J655" si="106">VLOOKUP(H592,SiteCodes,3,FALSE)</f>
        <v>San Juan Estuary</v>
      </c>
      <c r="K592" s="49">
        <v>1</v>
      </c>
      <c r="L592" s="51" t="s">
        <v>152</v>
      </c>
      <c r="M592" s="53" t="s">
        <v>138</v>
      </c>
      <c r="N592" s="51" t="s">
        <v>144</v>
      </c>
      <c r="O592" s="47">
        <f t="shared" si="97"/>
        <v>5</v>
      </c>
      <c r="P592" s="47">
        <f t="shared" si="104"/>
        <v>1</v>
      </c>
      <c r="Q592" s="47">
        <f t="shared" si="105"/>
        <v>2</v>
      </c>
      <c r="R592" s="54">
        <v>1</v>
      </c>
      <c r="S592" s="50" t="s">
        <v>168</v>
      </c>
      <c r="T592" s="53" t="s">
        <v>163</v>
      </c>
      <c r="U592" s="51"/>
      <c r="V592" s="52" t="s">
        <v>292</v>
      </c>
    </row>
    <row r="593" spans="1:22" x14ac:dyDescent="0.2">
      <c r="A593" s="79">
        <f t="shared" si="98"/>
        <v>27</v>
      </c>
      <c r="B593" s="47">
        <f t="shared" si="99"/>
        <v>2019</v>
      </c>
      <c r="C593" s="47">
        <f t="shared" si="100"/>
        <v>7</v>
      </c>
      <c r="D593" s="47" t="str">
        <f t="shared" si="101"/>
        <v>Jul</v>
      </c>
      <c r="E593" s="47">
        <f t="shared" si="102"/>
        <v>3</v>
      </c>
      <c r="F593" s="89">
        <v>43649</v>
      </c>
      <c r="G593" s="75">
        <v>0.54513888888888895</v>
      </c>
      <c r="H593" s="49" t="s">
        <v>46</v>
      </c>
      <c r="I593" s="56" t="str">
        <f t="shared" si="103"/>
        <v>Q4, u/s of Tanis's template site</v>
      </c>
      <c r="J593" s="56" t="str">
        <f t="shared" si="106"/>
        <v>San Juan Estuary</v>
      </c>
      <c r="K593" s="49">
        <v>1</v>
      </c>
      <c r="L593" s="51" t="s">
        <v>146</v>
      </c>
      <c r="M593" s="53" t="s">
        <v>138</v>
      </c>
      <c r="N593" s="51" t="s">
        <v>148</v>
      </c>
      <c r="O593" s="47">
        <f t="shared" si="97"/>
        <v>3</v>
      </c>
      <c r="P593" s="47">
        <f t="shared" si="104"/>
        <v>1</v>
      </c>
      <c r="Q593" s="47">
        <f t="shared" si="105"/>
        <v>3</v>
      </c>
      <c r="R593" s="54">
        <v>3</v>
      </c>
      <c r="S593" s="50" t="s">
        <v>168</v>
      </c>
      <c r="T593" s="53" t="s">
        <v>163</v>
      </c>
      <c r="U593" s="51"/>
      <c r="V593" s="51"/>
    </row>
    <row r="594" spans="1:22" x14ac:dyDescent="0.2">
      <c r="A594" s="79">
        <f t="shared" si="98"/>
        <v>27</v>
      </c>
      <c r="B594" s="47">
        <f t="shared" si="99"/>
        <v>2019</v>
      </c>
      <c r="C594" s="47">
        <f t="shared" si="100"/>
        <v>7</v>
      </c>
      <c r="D594" s="47" t="str">
        <f t="shared" si="101"/>
        <v>Jul</v>
      </c>
      <c r="E594" s="47">
        <f t="shared" si="102"/>
        <v>3</v>
      </c>
      <c r="F594" s="89">
        <v>43649</v>
      </c>
      <c r="G594" s="75">
        <v>0.54513888888888895</v>
      </c>
      <c r="H594" s="49" t="s">
        <v>46</v>
      </c>
      <c r="I594" s="56" t="str">
        <f t="shared" si="103"/>
        <v>Q4, u/s of Tanis's template site</v>
      </c>
      <c r="J594" s="56" t="str">
        <f t="shared" si="106"/>
        <v>San Juan Estuary</v>
      </c>
      <c r="K594" s="49">
        <v>1</v>
      </c>
      <c r="L594" s="51" t="s">
        <v>146</v>
      </c>
      <c r="M594" s="53" t="s">
        <v>138</v>
      </c>
      <c r="N594" s="51" t="s">
        <v>144</v>
      </c>
      <c r="O594" s="47">
        <f t="shared" si="97"/>
        <v>3</v>
      </c>
      <c r="P594" s="47">
        <f t="shared" si="104"/>
        <v>1</v>
      </c>
      <c r="Q594" s="47">
        <f t="shared" si="105"/>
        <v>2</v>
      </c>
      <c r="R594" s="54">
        <v>8</v>
      </c>
      <c r="S594" s="50" t="s">
        <v>168</v>
      </c>
      <c r="T594" s="53" t="s">
        <v>163</v>
      </c>
      <c r="U594" s="51"/>
      <c r="V594" s="51"/>
    </row>
    <row r="595" spans="1:22" x14ac:dyDescent="0.2">
      <c r="A595" s="79">
        <f t="shared" si="98"/>
        <v>27</v>
      </c>
      <c r="B595" s="47">
        <f t="shared" si="99"/>
        <v>2019</v>
      </c>
      <c r="C595" s="47">
        <f t="shared" si="100"/>
        <v>7</v>
      </c>
      <c r="D595" s="47" t="str">
        <f t="shared" si="101"/>
        <v>Jul</v>
      </c>
      <c r="E595" s="47">
        <f t="shared" si="102"/>
        <v>3</v>
      </c>
      <c r="F595" s="89">
        <v>43649</v>
      </c>
      <c r="G595" s="75">
        <v>0.54513888888888895</v>
      </c>
      <c r="H595" s="49" t="s">
        <v>46</v>
      </c>
      <c r="I595" s="56" t="str">
        <f t="shared" si="103"/>
        <v>Q4, u/s of Tanis's template site</v>
      </c>
      <c r="J595" s="56" t="str">
        <f t="shared" si="106"/>
        <v>San Juan Estuary</v>
      </c>
      <c r="K595" s="49">
        <v>1</v>
      </c>
      <c r="L595" s="51" t="s">
        <v>157</v>
      </c>
      <c r="M595" s="53" t="s">
        <v>138</v>
      </c>
      <c r="N595" s="51" t="s">
        <v>153</v>
      </c>
      <c r="O595" s="47">
        <f t="shared" si="97"/>
        <v>8</v>
      </c>
      <c r="P595" s="47">
        <f t="shared" si="104"/>
        <v>1</v>
      </c>
      <c r="Q595" s="47">
        <f t="shared" si="105"/>
        <v>5</v>
      </c>
      <c r="R595" s="54">
        <v>2</v>
      </c>
      <c r="S595" s="50" t="s">
        <v>168</v>
      </c>
      <c r="T595" s="53" t="s">
        <v>163</v>
      </c>
      <c r="U595" s="51"/>
      <c r="V595" s="51"/>
    </row>
    <row r="596" spans="1:22" x14ac:dyDescent="0.2">
      <c r="A596" s="79">
        <f t="shared" si="98"/>
        <v>27</v>
      </c>
      <c r="B596" s="47">
        <f t="shared" si="99"/>
        <v>2019</v>
      </c>
      <c r="C596" s="47">
        <f t="shared" si="100"/>
        <v>7</v>
      </c>
      <c r="D596" s="47" t="str">
        <f t="shared" si="101"/>
        <v>Jul</v>
      </c>
      <c r="E596" s="47">
        <f t="shared" si="102"/>
        <v>3</v>
      </c>
      <c r="F596" s="89">
        <v>43649</v>
      </c>
      <c r="G596" s="75">
        <v>0.54513888888888895</v>
      </c>
      <c r="H596" s="49" t="s">
        <v>46</v>
      </c>
      <c r="I596" s="56" t="str">
        <f t="shared" si="103"/>
        <v>Q4, u/s of Tanis's template site</v>
      </c>
      <c r="J596" s="56" t="str">
        <f t="shared" si="106"/>
        <v>San Juan Estuary</v>
      </c>
      <c r="K596" s="49">
        <v>1</v>
      </c>
      <c r="L596" s="51" t="s">
        <v>158</v>
      </c>
      <c r="M596" s="53" t="s">
        <v>138</v>
      </c>
      <c r="N596" s="51" t="s">
        <v>153</v>
      </c>
      <c r="O596" s="47">
        <f t="shared" si="97"/>
        <v>9</v>
      </c>
      <c r="P596" s="47">
        <f t="shared" si="104"/>
        <v>1</v>
      </c>
      <c r="Q596" s="47">
        <f t="shared" si="105"/>
        <v>5</v>
      </c>
      <c r="R596" s="54">
        <v>40</v>
      </c>
      <c r="S596" s="50" t="s">
        <v>168</v>
      </c>
      <c r="T596" s="53" t="s">
        <v>163</v>
      </c>
      <c r="U596" s="51"/>
      <c r="V596" s="51"/>
    </row>
    <row r="597" spans="1:22" x14ac:dyDescent="0.2">
      <c r="A597" s="79">
        <f t="shared" si="98"/>
        <v>27</v>
      </c>
      <c r="B597" s="47">
        <f t="shared" si="99"/>
        <v>2019</v>
      </c>
      <c r="C597" s="47">
        <f t="shared" si="100"/>
        <v>7</v>
      </c>
      <c r="D597" s="47" t="str">
        <f t="shared" si="101"/>
        <v>Jul</v>
      </c>
      <c r="E597" s="47">
        <f t="shared" si="102"/>
        <v>3</v>
      </c>
      <c r="F597" s="89">
        <v>43649</v>
      </c>
      <c r="G597" s="75">
        <v>0.54513888888888895</v>
      </c>
      <c r="H597" s="49" t="s">
        <v>46</v>
      </c>
      <c r="I597" s="56" t="str">
        <f t="shared" si="103"/>
        <v>Q4, u/s of Tanis's template site</v>
      </c>
      <c r="J597" s="56" t="str">
        <f t="shared" si="106"/>
        <v>San Juan Estuary</v>
      </c>
      <c r="K597" s="49">
        <v>1</v>
      </c>
      <c r="L597" s="51" t="s">
        <v>185</v>
      </c>
      <c r="M597" s="53" t="s">
        <v>138</v>
      </c>
      <c r="N597" s="51" t="s">
        <v>150</v>
      </c>
      <c r="O597" s="47">
        <f t="shared" si="97"/>
        <v>18</v>
      </c>
      <c r="P597" s="47">
        <f t="shared" si="104"/>
        <v>1</v>
      </c>
      <c r="Q597" s="47">
        <f t="shared" si="105"/>
        <v>4</v>
      </c>
      <c r="R597" s="54">
        <v>15</v>
      </c>
      <c r="S597" s="50" t="s">
        <v>168</v>
      </c>
      <c r="T597" s="53" t="s">
        <v>163</v>
      </c>
      <c r="U597" s="51"/>
      <c r="V597" s="51"/>
    </row>
    <row r="598" spans="1:22" x14ac:dyDescent="0.2">
      <c r="A598" s="79">
        <f t="shared" si="98"/>
        <v>27</v>
      </c>
      <c r="B598" s="47">
        <f t="shared" si="99"/>
        <v>2019</v>
      </c>
      <c r="C598" s="47">
        <f t="shared" si="100"/>
        <v>7</v>
      </c>
      <c r="D598" s="47" t="str">
        <f t="shared" si="101"/>
        <v>Jul</v>
      </c>
      <c r="E598" s="47">
        <f t="shared" si="102"/>
        <v>3</v>
      </c>
      <c r="F598" s="89">
        <v>43649</v>
      </c>
      <c r="G598" s="75">
        <v>0.54513888888888895</v>
      </c>
      <c r="H598" s="49" t="s">
        <v>46</v>
      </c>
      <c r="I598" s="56" t="str">
        <f t="shared" si="103"/>
        <v>Q4, u/s of Tanis's template site</v>
      </c>
      <c r="J598" s="56" t="str">
        <f t="shared" si="106"/>
        <v>San Juan Estuary</v>
      </c>
      <c r="K598" s="49">
        <v>1</v>
      </c>
      <c r="L598" s="51" t="s">
        <v>181</v>
      </c>
      <c r="M598" s="53" t="s">
        <v>138</v>
      </c>
      <c r="N598" s="51" t="s">
        <v>150</v>
      </c>
      <c r="O598" s="47">
        <f t="shared" ref="O598:O661" si="107">VLOOKUP(L598,SpeciesCodes,2,FALSE)</f>
        <v>15</v>
      </c>
      <c r="P598" s="47">
        <f t="shared" si="104"/>
        <v>1</v>
      </c>
      <c r="Q598" s="47">
        <f t="shared" si="105"/>
        <v>4</v>
      </c>
      <c r="R598" s="54">
        <v>1</v>
      </c>
      <c r="S598" s="50" t="s">
        <v>168</v>
      </c>
      <c r="T598" s="53" t="s">
        <v>163</v>
      </c>
      <c r="U598" s="51"/>
      <c r="V598" s="51"/>
    </row>
    <row r="599" spans="1:22" x14ac:dyDescent="0.2">
      <c r="A599" s="79">
        <f t="shared" si="98"/>
        <v>27</v>
      </c>
      <c r="B599" s="47">
        <f t="shared" si="99"/>
        <v>2019</v>
      </c>
      <c r="C599" s="47">
        <f t="shared" si="100"/>
        <v>7</v>
      </c>
      <c r="D599" s="47" t="str">
        <f t="shared" si="101"/>
        <v>Jul</v>
      </c>
      <c r="E599" s="47">
        <f t="shared" si="102"/>
        <v>3</v>
      </c>
      <c r="F599" s="89">
        <v>43649</v>
      </c>
      <c r="G599" s="75">
        <v>0.54513888888888895</v>
      </c>
      <c r="H599" s="49" t="s">
        <v>46</v>
      </c>
      <c r="I599" s="56" t="str">
        <f t="shared" si="103"/>
        <v>Q4, u/s of Tanis's template site</v>
      </c>
      <c r="J599" s="56" t="str">
        <f t="shared" si="106"/>
        <v>San Juan Estuary</v>
      </c>
      <c r="K599" s="49">
        <v>1</v>
      </c>
      <c r="L599" s="51" t="s">
        <v>173</v>
      </c>
      <c r="M599" s="53" t="s">
        <v>138</v>
      </c>
      <c r="N599" s="51" t="s">
        <v>150</v>
      </c>
      <c r="O599" s="47">
        <f t="shared" si="107"/>
        <v>13</v>
      </c>
      <c r="P599" s="47">
        <f t="shared" si="104"/>
        <v>1</v>
      </c>
      <c r="Q599" s="47">
        <f t="shared" si="105"/>
        <v>4</v>
      </c>
      <c r="R599" s="54">
        <v>212</v>
      </c>
      <c r="S599" s="50" t="s">
        <v>168</v>
      </c>
      <c r="T599" s="53" t="s">
        <v>163</v>
      </c>
      <c r="U599" s="51"/>
      <c r="V599" s="51"/>
    </row>
    <row r="600" spans="1:22" x14ac:dyDescent="0.2">
      <c r="A600" s="79">
        <f t="shared" si="98"/>
        <v>27</v>
      </c>
      <c r="B600" s="47">
        <f t="shared" si="99"/>
        <v>2019</v>
      </c>
      <c r="C600" s="47">
        <f t="shared" si="100"/>
        <v>7</v>
      </c>
      <c r="D600" s="47" t="str">
        <f t="shared" si="101"/>
        <v>Jul</v>
      </c>
      <c r="E600" s="47">
        <f t="shared" si="102"/>
        <v>3</v>
      </c>
      <c r="F600" s="89">
        <v>43649</v>
      </c>
      <c r="G600" s="75">
        <v>0.56944444444444442</v>
      </c>
      <c r="H600" s="49" t="s">
        <v>15</v>
      </c>
      <c r="I600" s="56" t="str">
        <f t="shared" si="103"/>
        <v>Pacheedah Shores Boat Ramp</v>
      </c>
      <c r="J600" s="56" t="str">
        <f t="shared" si="106"/>
        <v>Gordon Estuary</v>
      </c>
      <c r="K600" s="49">
        <v>1</v>
      </c>
      <c r="L600" s="51" t="s">
        <v>152</v>
      </c>
      <c r="M600" s="53" t="s">
        <v>138</v>
      </c>
      <c r="N600" s="51" t="s">
        <v>148</v>
      </c>
      <c r="O600" s="47">
        <f t="shared" si="107"/>
        <v>5</v>
      </c>
      <c r="P600" s="47">
        <f t="shared" si="104"/>
        <v>1</v>
      </c>
      <c r="Q600" s="47">
        <f t="shared" si="105"/>
        <v>3</v>
      </c>
      <c r="R600" s="54">
        <v>1</v>
      </c>
      <c r="S600" s="50" t="s">
        <v>168</v>
      </c>
      <c r="T600" s="53" t="s">
        <v>163</v>
      </c>
      <c r="U600" s="51"/>
      <c r="V600" s="51"/>
    </row>
    <row r="601" spans="1:22" x14ac:dyDescent="0.2">
      <c r="A601" s="79">
        <f t="shared" si="98"/>
        <v>27</v>
      </c>
      <c r="B601" s="47">
        <f t="shared" si="99"/>
        <v>2019</v>
      </c>
      <c r="C601" s="47">
        <f t="shared" si="100"/>
        <v>7</v>
      </c>
      <c r="D601" s="47" t="str">
        <f t="shared" si="101"/>
        <v>Jul</v>
      </c>
      <c r="E601" s="47">
        <f t="shared" si="102"/>
        <v>3</v>
      </c>
      <c r="F601" s="89">
        <v>43649</v>
      </c>
      <c r="G601" s="75">
        <v>0.56944444444444442</v>
      </c>
      <c r="H601" s="49" t="s">
        <v>15</v>
      </c>
      <c r="I601" s="56" t="str">
        <f t="shared" si="103"/>
        <v>Pacheedah Shores Boat Ramp</v>
      </c>
      <c r="J601" s="56" t="str">
        <f t="shared" si="106"/>
        <v>Gordon Estuary</v>
      </c>
      <c r="K601" s="49">
        <v>1</v>
      </c>
      <c r="L601" s="51" t="s">
        <v>157</v>
      </c>
      <c r="M601" s="53" t="s">
        <v>138</v>
      </c>
      <c r="N601" s="51" t="s">
        <v>153</v>
      </c>
      <c r="O601" s="47">
        <f t="shared" si="107"/>
        <v>8</v>
      </c>
      <c r="P601" s="47">
        <f t="shared" si="104"/>
        <v>1</v>
      </c>
      <c r="Q601" s="47">
        <f t="shared" si="105"/>
        <v>5</v>
      </c>
      <c r="R601" s="54">
        <v>1</v>
      </c>
      <c r="S601" s="50" t="s">
        <v>168</v>
      </c>
      <c r="T601" s="53" t="s">
        <v>163</v>
      </c>
      <c r="U601" s="51"/>
      <c r="V601" s="51"/>
    </row>
    <row r="602" spans="1:22" x14ac:dyDescent="0.2">
      <c r="A602" s="79">
        <f t="shared" si="98"/>
        <v>27</v>
      </c>
      <c r="B602" s="47">
        <f t="shared" si="99"/>
        <v>2019</v>
      </c>
      <c r="C602" s="47">
        <f t="shared" si="100"/>
        <v>7</v>
      </c>
      <c r="D602" s="47" t="str">
        <f t="shared" si="101"/>
        <v>Jul</v>
      </c>
      <c r="E602" s="47">
        <f t="shared" si="102"/>
        <v>3</v>
      </c>
      <c r="F602" s="89">
        <v>43649</v>
      </c>
      <c r="G602" s="75">
        <v>0.56944444444444442</v>
      </c>
      <c r="H602" s="49" t="s">
        <v>15</v>
      </c>
      <c r="I602" s="56" t="str">
        <f t="shared" si="103"/>
        <v>Pacheedah Shores Boat Ramp</v>
      </c>
      <c r="J602" s="56" t="str">
        <f t="shared" si="106"/>
        <v>Gordon Estuary</v>
      </c>
      <c r="K602" s="49">
        <v>1</v>
      </c>
      <c r="L602" s="51" t="s">
        <v>158</v>
      </c>
      <c r="M602" s="53" t="s">
        <v>138</v>
      </c>
      <c r="N602" s="51" t="s">
        <v>153</v>
      </c>
      <c r="O602" s="47">
        <f t="shared" si="107"/>
        <v>9</v>
      </c>
      <c r="P602" s="47">
        <f t="shared" si="104"/>
        <v>1</v>
      </c>
      <c r="Q602" s="47">
        <f t="shared" si="105"/>
        <v>5</v>
      </c>
      <c r="R602" s="54">
        <v>3</v>
      </c>
      <c r="S602" s="50" t="s">
        <v>168</v>
      </c>
      <c r="T602" s="53" t="s">
        <v>163</v>
      </c>
      <c r="U602" s="51"/>
      <c r="V602" s="51"/>
    </row>
    <row r="603" spans="1:22" x14ac:dyDescent="0.2">
      <c r="A603" s="79">
        <f t="shared" si="98"/>
        <v>27</v>
      </c>
      <c r="B603" s="47">
        <f t="shared" si="99"/>
        <v>2019</v>
      </c>
      <c r="C603" s="47">
        <f t="shared" si="100"/>
        <v>7</v>
      </c>
      <c r="D603" s="47" t="str">
        <f t="shared" si="101"/>
        <v>Jul</v>
      </c>
      <c r="E603" s="47">
        <f t="shared" si="102"/>
        <v>3</v>
      </c>
      <c r="F603" s="89">
        <v>43649</v>
      </c>
      <c r="G603" s="75">
        <v>0.56944444444444442</v>
      </c>
      <c r="H603" s="49" t="s">
        <v>15</v>
      </c>
      <c r="I603" s="56" t="str">
        <f t="shared" si="103"/>
        <v>Pacheedah Shores Boat Ramp</v>
      </c>
      <c r="J603" s="56" t="str">
        <f t="shared" si="106"/>
        <v>Gordon Estuary</v>
      </c>
      <c r="K603" s="49">
        <v>1</v>
      </c>
      <c r="L603" s="51" t="s">
        <v>185</v>
      </c>
      <c r="M603" s="53" t="s">
        <v>138</v>
      </c>
      <c r="N603" s="51" t="s">
        <v>150</v>
      </c>
      <c r="O603" s="47">
        <f t="shared" si="107"/>
        <v>18</v>
      </c>
      <c r="P603" s="47">
        <f t="shared" si="104"/>
        <v>1</v>
      </c>
      <c r="Q603" s="47">
        <f t="shared" si="105"/>
        <v>4</v>
      </c>
      <c r="R603" s="54">
        <v>5</v>
      </c>
      <c r="S603" s="50" t="s">
        <v>168</v>
      </c>
      <c r="T603" s="53" t="s">
        <v>163</v>
      </c>
      <c r="U603" s="51"/>
      <c r="V603" s="51"/>
    </row>
    <row r="604" spans="1:22" x14ac:dyDescent="0.2">
      <c r="A604" s="79">
        <f t="shared" si="98"/>
        <v>27</v>
      </c>
      <c r="B604" s="47">
        <f t="shared" si="99"/>
        <v>2019</v>
      </c>
      <c r="C604" s="47">
        <f t="shared" si="100"/>
        <v>7</v>
      </c>
      <c r="D604" s="47" t="str">
        <f t="shared" si="101"/>
        <v>Jul</v>
      </c>
      <c r="E604" s="47">
        <f t="shared" si="102"/>
        <v>3</v>
      </c>
      <c r="F604" s="89">
        <v>43649</v>
      </c>
      <c r="G604" s="75">
        <v>0.56944444444444442</v>
      </c>
      <c r="H604" s="49" t="s">
        <v>15</v>
      </c>
      <c r="I604" s="56" t="str">
        <f t="shared" si="103"/>
        <v>Pacheedah Shores Boat Ramp</v>
      </c>
      <c r="J604" s="56" t="str">
        <f t="shared" si="106"/>
        <v>Gordon Estuary</v>
      </c>
      <c r="K604" s="49">
        <v>1</v>
      </c>
      <c r="L604" s="51" t="s">
        <v>181</v>
      </c>
      <c r="M604" s="53" t="s">
        <v>138</v>
      </c>
      <c r="N604" s="51" t="s">
        <v>150</v>
      </c>
      <c r="O604" s="47">
        <f t="shared" si="107"/>
        <v>15</v>
      </c>
      <c r="P604" s="47">
        <f t="shared" si="104"/>
        <v>1</v>
      </c>
      <c r="Q604" s="47">
        <f t="shared" si="105"/>
        <v>4</v>
      </c>
      <c r="R604" s="54">
        <v>6</v>
      </c>
      <c r="S604" s="50" t="s">
        <v>168</v>
      </c>
      <c r="T604" s="53" t="s">
        <v>163</v>
      </c>
      <c r="U604" s="51"/>
      <c r="V604" s="51"/>
    </row>
    <row r="605" spans="1:22" x14ac:dyDescent="0.2">
      <c r="A605" s="79">
        <f t="shared" si="98"/>
        <v>27</v>
      </c>
      <c r="B605" s="47">
        <f t="shared" si="99"/>
        <v>2019</v>
      </c>
      <c r="C605" s="47">
        <f t="shared" si="100"/>
        <v>7</v>
      </c>
      <c r="D605" s="47" t="str">
        <f t="shared" si="101"/>
        <v>Jul</v>
      </c>
      <c r="E605" s="47">
        <f t="shared" si="102"/>
        <v>3</v>
      </c>
      <c r="F605" s="89">
        <v>43649</v>
      </c>
      <c r="G605" s="75">
        <v>0.56944444444444442</v>
      </c>
      <c r="H605" s="49" t="s">
        <v>15</v>
      </c>
      <c r="I605" s="56" t="str">
        <f t="shared" si="103"/>
        <v>Pacheedah Shores Boat Ramp</v>
      </c>
      <c r="J605" s="56" t="str">
        <f t="shared" si="106"/>
        <v>Gordon Estuary</v>
      </c>
      <c r="K605" s="49">
        <v>1</v>
      </c>
      <c r="L605" s="51" t="s">
        <v>173</v>
      </c>
      <c r="M605" s="53" t="s">
        <v>138</v>
      </c>
      <c r="N605" s="51" t="s">
        <v>150</v>
      </c>
      <c r="O605" s="47">
        <f t="shared" si="107"/>
        <v>13</v>
      </c>
      <c r="P605" s="47">
        <f t="shared" si="104"/>
        <v>1</v>
      </c>
      <c r="Q605" s="47">
        <f t="shared" si="105"/>
        <v>4</v>
      </c>
      <c r="R605" s="54">
        <v>2</v>
      </c>
      <c r="S605" s="50" t="s">
        <v>168</v>
      </c>
      <c r="T605" s="53" t="s">
        <v>163</v>
      </c>
      <c r="U605" s="51"/>
      <c r="V605" s="51"/>
    </row>
    <row r="606" spans="1:22" x14ac:dyDescent="0.2">
      <c r="A606" s="79">
        <f t="shared" si="98"/>
        <v>27</v>
      </c>
      <c r="B606" s="47">
        <f t="shared" si="99"/>
        <v>2019</v>
      </c>
      <c r="C606" s="47">
        <f t="shared" si="100"/>
        <v>7</v>
      </c>
      <c r="D606" s="47" t="str">
        <f t="shared" si="101"/>
        <v>Jul</v>
      </c>
      <c r="E606" s="47">
        <f t="shared" si="102"/>
        <v>3</v>
      </c>
      <c r="F606" s="89">
        <v>43649</v>
      </c>
      <c r="G606" s="74">
        <v>0.57986111111111105</v>
      </c>
      <c r="H606" s="49" t="s">
        <v>19</v>
      </c>
      <c r="I606" s="56" t="str">
        <f t="shared" si="103"/>
        <v>Q Jeff (right bank opposite N. Arm confl.)</v>
      </c>
      <c r="J606" s="56" t="str">
        <f t="shared" si="106"/>
        <v>Gordon Estuary</v>
      </c>
      <c r="K606" s="49">
        <v>1</v>
      </c>
      <c r="L606" s="51" t="s">
        <v>152</v>
      </c>
      <c r="M606" s="53" t="s">
        <v>138</v>
      </c>
      <c r="N606" s="51" t="s">
        <v>148</v>
      </c>
      <c r="O606" s="47">
        <f t="shared" si="107"/>
        <v>5</v>
      </c>
      <c r="P606" s="47">
        <f t="shared" si="104"/>
        <v>1</v>
      </c>
      <c r="Q606" s="47">
        <f t="shared" si="105"/>
        <v>3</v>
      </c>
      <c r="R606" s="54">
        <v>1</v>
      </c>
      <c r="S606" s="50" t="s">
        <v>168</v>
      </c>
      <c r="T606" s="53" t="s">
        <v>163</v>
      </c>
      <c r="U606" s="51"/>
      <c r="V606" s="51"/>
    </row>
    <row r="607" spans="1:22" x14ac:dyDescent="0.2">
      <c r="A607" s="79">
        <f t="shared" si="98"/>
        <v>27</v>
      </c>
      <c r="B607" s="47">
        <f t="shared" si="99"/>
        <v>2019</v>
      </c>
      <c r="C607" s="47">
        <f t="shared" si="100"/>
        <v>7</v>
      </c>
      <c r="D607" s="47" t="str">
        <f t="shared" si="101"/>
        <v>Jul</v>
      </c>
      <c r="E607" s="47">
        <f t="shared" si="102"/>
        <v>3</v>
      </c>
      <c r="F607" s="89">
        <v>43649</v>
      </c>
      <c r="G607" s="74">
        <v>0.57986111111111105</v>
      </c>
      <c r="H607" s="49" t="s">
        <v>19</v>
      </c>
      <c r="I607" s="56" t="str">
        <f t="shared" si="103"/>
        <v>Q Jeff (right bank opposite N. Arm confl.)</v>
      </c>
      <c r="J607" s="56" t="str">
        <f t="shared" si="106"/>
        <v>Gordon Estuary</v>
      </c>
      <c r="K607" s="49">
        <v>1</v>
      </c>
      <c r="L607" s="51" t="s">
        <v>152</v>
      </c>
      <c r="M607" s="53" t="s">
        <v>138</v>
      </c>
      <c r="N607" s="51" t="s">
        <v>144</v>
      </c>
      <c r="O607" s="47">
        <f t="shared" si="107"/>
        <v>5</v>
      </c>
      <c r="P607" s="47">
        <f t="shared" si="104"/>
        <v>1</v>
      </c>
      <c r="Q607" s="47">
        <f t="shared" si="105"/>
        <v>2</v>
      </c>
      <c r="R607" s="54">
        <v>1</v>
      </c>
      <c r="S607" s="50" t="s">
        <v>168</v>
      </c>
      <c r="T607" s="53" t="s">
        <v>163</v>
      </c>
      <c r="U607" s="51"/>
      <c r="V607" s="51"/>
    </row>
    <row r="608" spans="1:22" x14ac:dyDescent="0.2">
      <c r="A608" s="79">
        <f t="shared" si="98"/>
        <v>27</v>
      </c>
      <c r="B608" s="47">
        <f t="shared" si="99"/>
        <v>2019</v>
      </c>
      <c r="C608" s="47">
        <f t="shared" si="100"/>
        <v>7</v>
      </c>
      <c r="D608" s="47" t="str">
        <f t="shared" si="101"/>
        <v>Jul</v>
      </c>
      <c r="E608" s="47">
        <f t="shared" si="102"/>
        <v>3</v>
      </c>
      <c r="F608" s="89">
        <v>43649</v>
      </c>
      <c r="G608" s="74">
        <v>0.57986111111111105</v>
      </c>
      <c r="H608" s="49" t="s">
        <v>19</v>
      </c>
      <c r="I608" s="56" t="str">
        <f t="shared" si="103"/>
        <v>Q Jeff (right bank opposite N. Arm confl.)</v>
      </c>
      <c r="J608" s="56" t="str">
        <f t="shared" si="106"/>
        <v>Gordon Estuary</v>
      </c>
      <c r="K608" s="49">
        <v>1</v>
      </c>
      <c r="L608" s="51" t="s">
        <v>146</v>
      </c>
      <c r="M608" s="53" t="s">
        <v>138</v>
      </c>
      <c r="N608" s="51" t="s">
        <v>148</v>
      </c>
      <c r="O608" s="47">
        <f t="shared" si="107"/>
        <v>3</v>
      </c>
      <c r="P608" s="47">
        <f t="shared" si="104"/>
        <v>1</v>
      </c>
      <c r="Q608" s="47">
        <f t="shared" si="105"/>
        <v>3</v>
      </c>
      <c r="R608" s="54">
        <v>1</v>
      </c>
      <c r="S608" s="50" t="s">
        <v>168</v>
      </c>
      <c r="T608" s="53" t="s">
        <v>163</v>
      </c>
      <c r="U608" s="51"/>
      <c r="V608" s="51"/>
    </row>
    <row r="609" spans="1:22" x14ac:dyDescent="0.2">
      <c r="A609" s="79">
        <f t="shared" si="98"/>
        <v>27</v>
      </c>
      <c r="B609" s="47">
        <f t="shared" si="99"/>
        <v>2019</v>
      </c>
      <c r="C609" s="47">
        <f t="shared" si="100"/>
        <v>7</v>
      </c>
      <c r="D609" s="47" t="str">
        <f t="shared" si="101"/>
        <v>Jul</v>
      </c>
      <c r="E609" s="47">
        <f t="shared" si="102"/>
        <v>3</v>
      </c>
      <c r="F609" s="89">
        <v>43649</v>
      </c>
      <c r="G609" s="74">
        <v>0.57986111111111105</v>
      </c>
      <c r="H609" s="49" t="s">
        <v>19</v>
      </c>
      <c r="I609" s="56" t="str">
        <f t="shared" si="103"/>
        <v>Q Jeff (right bank opposite N. Arm confl.)</v>
      </c>
      <c r="J609" s="56" t="str">
        <f t="shared" si="106"/>
        <v>Gordon Estuary</v>
      </c>
      <c r="K609" s="49">
        <v>1</v>
      </c>
      <c r="L609" s="51" t="s">
        <v>146</v>
      </c>
      <c r="M609" s="53" t="s">
        <v>138</v>
      </c>
      <c r="N609" s="51" t="s">
        <v>144</v>
      </c>
      <c r="O609" s="47">
        <f t="shared" si="107"/>
        <v>3</v>
      </c>
      <c r="P609" s="47">
        <f t="shared" si="104"/>
        <v>1</v>
      </c>
      <c r="Q609" s="47">
        <f t="shared" si="105"/>
        <v>2</v>
      </c>
      <c r="R609" s="54">
        <v>4</v>
      </c>
      <c r="S609" s="50" t="s">
        <v>168</v>
      </c>
      <c r="T609" s="53" t="s">
        <v>163</v>
      </c>
      <c r="U609" s="51"/>
      <c r="V609" s="51"/>
    </row>
    <row r="610" spans="1:22" x14ac:dyDescent="0.2">
      <c r="A610" s="79">
        <f t="shared" si="98"/>
        <v>27</v>
      </c>
      <c r="B610" s="47">
        <f t="shared" si="99"/>
        <v>2019</v>
      </c>
      <c r="C610" s="47">
        <f t="shared" si="100"/>
        <v>7</v>
      </c>
      <c r="D610" s="47" t="str">
        <f t="shared" si="101"/>
        <v>Jul</v>
      </c>
      <c r="E610" s="47">
        <f t="shared" si="102"/>
        <v>3</v>
      </c>
      <c r="F610" s="89">
        <v>43649</v>
      </c>
      <c r="G610" s="74">
        <v>0.57986111111111105</v>
      </c>
      <c r="H610" s="49" t="s">
        <v>19</v>
      </c>
      <c r="I610" s="56" t="str">
        <f t="shared" si="103"/>
        <v>Q Jeff (right bank opposite N. Arm confl.)</v>
      </c>
      <c r="J610" s="56" t="str">
        <f t="shared" si="106"/>
        <v>Gordon Estuary</v>
      </c>
      <c r="K610" s="49">
        <v>1</v>
      </c>
      <c r="L610" s="51" t="s">
        <v>157</v>
      </c>
      <c r="M610" s="53" t="s">
        <v>138</v>
      </c>
      <c r="N610" s="51" t="s">
        <v>153</v>
      </c>
      <c r="O610" s="47">
        <f t="shared" si="107"/>
        <v>8</v>
      </c>
      <c r="P610" s="47">
        <f t="shared" si="104"/>
        <v>1</v>
      </c>
      <c r="Q610" s="47">
        <f t="shared" si="105"/>
        <v>5</v>
      </c>
      <c r="R610" s="54">
        <v>9</v>
      </c>
      <c r="S610" s="50" t="s">
        <v>168</v>
      </c>
      <c r="T610" s="53" t="s">
        <v>163</v>
      </c>
      <c r="U610" s="51"/>
      <c r="V610" s="51"/>
    </row>
    <row r="611" spans="1:22" x14ac:dyDescent="0.2">
      <c r="A611" s="79">
        <f t="shared" si="98"/>
        <v>27</v>
      </c>
      <c r="B611" s="47">
        <f t="shared" si="99"/>
        <v>2019</v>
      </c>
      <c r="C611" s="47">
        <f t="shared" si="100"/>
        <v>7</v>
      </c>
      <c r="D611" s="47" t="str">
        <f t="shared" si="101"/>
        <v>Jul</v>
      </c>
      <c r="E611" s="47">
        <f t="shared" si="102"/>
        <v>3</v>
      </c>
      <c r="F611" s="89">
        <v>43649</v>
      </c>
      <c r="G611" s="74">
        <v>0.57986111111111105</v>
      </c>
      <c r="H611" s="49" t="s">
        <v>19</v>
      </c>
      <c r="I611" s="56" t="str">
        <f t="shared" si="103"/>
        <v>Q Jeff (right bank opposite N. Arm confl.)</v>
      </c>
      <c r="J611" s="56" t="str">
        <f t="shared" si="106"/>
        <v>Gordon Estuary</v>
      </c>
      <c r="K611" s="49">
        <v>1</v>
      </c>
      <c r="L611" s="51" t="s">
        <v>185</v>
      </c>
      <c r="M611" s="53" t="s">
        <v>138</v>
      </c>
      <c r="N611" s="51" t="s">
        <v>150</v>
      </c>
      <c r="O611" s="47">
        <f t="shared" si="107"/>
        <v>18</v>
      </c>
      <c r="P611" s="47">
        <f t="shared" si="104"/>
        <v>1</v>
      </c>
      <c r="Q611" s="47">
        <f t="shared" si="105"/>
        <v>4</v>
      </c>
      <c r="R611" s="54">
        <v>10</v>
      </c>
      <c r="S611" s="50" t="s">
        <v>168</v>
      </c>
      <c r="T611" s="53" t="s">
        <v>163</v>
      </c>
      <c r="U611" s="51"/>
      <c r="V611" s="51"/>
    </row>
    <row r="612" spans="1:22" x14ac:dyDescent="0.2">
      <c r="A612" s="79">
        <f t="shared" si="98"/>
        <v>27</v>
      </c>
      <c r="B612" s="47">
        <f t="shared" si="99"/>
        <v>2019</v>
      </c>
      <c r="C612" s="47">
        <f t="shared" si="100"/>
        <v>7</v>
      </c>
      <c r="D612" s="47" t="str">
        <f t="shared" si="101"/>
        <v>Jul</v>
      </c>
      <c r="E612" s="47">
        <f t="shared" si="102"/>
        <v>3</v>
      </c>
      <c r="F612" s="89">
        <v>43649</v>
      </c>
      <c r="G612" s="74">
        <v>0.57986111111111105</v>
      </c>
      <c r="H612" s="49" t="s">
        <v>19</v>
      </c>
      <c r="I612" s="56" t="str">
        <f t="shared" si="103"/>
        <v>Q Jeff (right bank opposite N. Arm confl.)</v>
      </c>
      <c r="J612" s="56" t="str">
        <f t="shared" si="106"/>
        <v>Gordon Estuary</v>
      </c>
      <c r="K612" s="49">
        <v>1</v>
      </c>
      <c r="L612" s="51" t="s">
        <v>181</v>
      </c>
      <c r="M612" s="53" t="s">
        <v>138</v>
      </c>
      <c r="N612" s="51" t="s">
        <v>150</v>
      </c>
      <c r="O612" s="47">
        <f t="shared" si="107"/>
        <v>15</v>
      </c>
      <c r="P612" s="47">
        <f t="shared" si="104"/>
        <v>1</v>
      </c>
      <c r="Q612" s="47">
        <f t="shared" si="105"/>
        <v>4</v>
      </c>
      <c r="R612" s="54">
        <v>8</v>
      </c>
      <c r="S612" s="50" t="s">
        <v>168</v>
      </c>
      <c r="T612" s="53" t="s">
        <v>163</v>
      </c>
      <c r="U612" s="51"/>
      <c r="V612" s="51"/>
    </row>
    <row r="613" spans="1:22" x14ac:dyDescent="0.2">
      <c r="A613" s="79">
        <f t="shared" si="98"/>
        <v>27</v>
      </c>
      <c r="B613" s="47">
        <f t="shared" si="99"/>
        <v>2019</v>
      </c>
      <c r="C613" s="47">
        <f t="shared" si="100"/>
        <v>7</v>
      </c>
      <c r="D613" s="47" t="str">
        <f t="shared" si="101"/>
        <v>Jul</v>
      </c>
      <c r="E613" s="47">
        <f t="shared" si="102"/>
        <v>3</v>
      </c>
      <c r="F613" s="89">
        <v>43649</v>
      </c>
      <c r="G613" s="74">
        <v>0.57986111111111105</v>
      </c>
      <c r="H613" s="49" t="s">
        <v>19</v>
      </c>
      <c r="I613" s="56" t="str">
        <f t="shared" si="103"/>
        <v>Q Jeff (right bank opposite N. Arm confl.)</v>
      </c>
      <c r="J613" s="56" t="str">
        <f t="shared" si="106"/>
        <v>Gordon Estuary</v>
      </c>
      <c r="K613" s="49">
        <v>1</v>
      </c>
      <c r="L613" s="51" t="s">
        <v>173</v>
      </c>
      <c r="M613" s="53" t="s">
        <v>138</v>
      </c>
      <c r="N613" s="51" t="s">
        <v>150</v>
      </c>
      <c r="O613" s="47">
        <f t="shared" si="107"/>
        <v>13</v>
      </c>
      <c r="P613" s="47">
        <f t="shared" si="104"/>
        <v>1</v>
      </c>
      <c r="Q613" s="47">
        <f t="shared" si="105"/>
        <v>4</v>
      </c>
      <c r="R613" s="54">
        <v>171</v>
      </c>
      <c r="S613" s="50" t="s">
        <v>168</v>
      </c>
      <c r="T613" s="53" t="s">
        <v>163</v>
      </c>
      <c r="U613" s="51"/>
      <c r="V613" s="51"/>
    </row>
    <row r="614" spans="1:22" x14ac:dyDescent="0.2">
      <c r="A614" s="79">
        <f t="shared" si="98"/>
        <v>27</v>
      </c>
      <c r="B614" s="47">
        <f t="shared" si="99"/>
        <v>2019</v>
      </c>
      <c r="C614" s="47">
        <f t="shared" si="100"/>
        <v>7</v>
      </c>
      <c r="D614" s="47" t="str">
        <f t="shared" si="101"/>
        <v>Jul</v>
      </c>
      <c r="E614" s="47">
        <f t="shared" si="102"/>
        <v>4</v>
      </c>
      <c r="F614" s="89">
        <v>43650</v>
      </c>
      <c r="G614" s="74">
        <v>0.57986111111111105</v>
      </c>
      <c r="H614" s="49" t="s">
        <v>19</v>
      </c>
      <c r="I614" s="56" t="str">
        <f t="shared" si="103"/>
        <v>Q Jeff (right bank opposite N. Arm confl.)</v>
      </c>
      <c r="J614" s="56" t="str">
        <f t="shared" si="106"/>
        <v>Gordon Estuary</v>
      </c>
      <c r="K614" s="49">
        <v>1</v>
      </c>
      <c r="L614" s="51" t="s">
        <v>154</v>
      </c>
      <c r="M614" s="53" t="s">
        <v>138</v>
      </c>
      <c r="N614" s="51" t="s">
        <v>148</v>
      </c>
      <c r="O614" s="47">
        <f t="shared" si="107"/>
        <v>6</v>
      </c>
      <c r="P614" s="47">
        <f t="shared" si="104"/>
        <v>1</v>
      </c>
      <c r="Q614" s="47">
        <f t="shared" si="105"/>
        <v>3</v>
      </c>
      <c r="R614" s="54">
        <v>1</v>
      </c>
      <c r="S614" s="50" t="s">
        <v>168</v>
      </c>
      <c r="T614" s="53" t="s">
        <v>163</v>
      </c>
      <c r="U614" s="51"/>
      <c r="V614" s="51"/>
    </row>
    <row r="615" spans="1:22" x14ac:dyDescent="0.2">
      <c r="A615" s="79">
        <f t="shared" si="98"/>
        <v>27</v>
      </c>
      <c r="B615" s="47">
        <f t="shared" si="99"/>
        <v>2019</v>
      </c>
      <c r="C615" s="47">
        <f t="shared" si="100"/>
        <v>7</v>
      </c>
      <c r="D615" s="47" t="str">
        <f t="shared" si="101"/>
        <v>Jul</v>
      </c>
      <c r="E615" s="47">
        <f t="shared" si="102"/>
        <v>4</v>
      </c>
      <c r="F615" s="89">
        <v>43650</v>
      </c>
      <c r="G615" s="74">
        <v>0.53749999999999998</v>
      </c>
      <c r="H615" s="49" t="s">
        <v>46</v>
      </c>
      <c r="I615" s="56" t="str">
        <f t="shared" si="103"/>
        <v>Q4, u/s of Tanis's template site</v>
      </c>
      <c r="J615" s="56" t="str">
        <f t="shared" si="106"/>
        <v>San Juan Estuary</v>
      </c>
      <c r="K615" s="49">
        <v>1</v>
      </c>
      <c r="L615" s="51" t="s">
        <v>152</v>
      </c>
      <c r="M615" s="53" t="s">
        <v>138</v>
      </c>
      <c r="N615" s="51" t="s">
        <v>148</v>
      </c>
      <c r="O615" s="47">
        <f t="shared" si="107"/>
        <v>5</v>
      </c>
      <c r="P615" s="47">
        <f t="shared" si="104"/>
        <v>1</v>
      </c>
      <c r="Q615" s="47">
        <f t="shared" si="105"/>
        <v>3</v>
      </c>
      <c r="R615" s="54">
        <v>2</v>
      </c>
      <c r="S615" s="50" t="s">
        <v>168</v>
      </c>
      <c r="T615" s="53" t="s">
        <v>163</v>
      </c>
      <c r="U615" s="51"/>
      <c r="V615" s="51"/>
    </row>
    <row r="616" spans="1:22" x14ac:dyDescent="0.2">
      <c r="A616" s="79">
        <f t="shared" si="98"/>
        <v>27</v>
      </c>
      <c r="B616" s="47">
        <f t="shared" si="99"/>
        <v>2019</v>
      </c>
      <c r="C616" s="47">
        <f t="shared" si="100"/>
        <v>7</v>
      </c>
      <c r="D616" s="47" t="str">
        <f t="shared" si="101"/>
        <v>Jul</v>
      </c>
      <c r="E616" s="47">
        <f t="shared" si="102"/>
        <v>4</v>
      </c>
      <c r="F616" s="89">
        <v>43650</v>
      </c>
      <c r="G616" s="75">
        <v>0.53749999999999998</v>
      </c>
      <c r="H616" s="49" t="s">
        <v>46</v>
      </c>
      <c r="I616" s="56" t="str">
        <f t="shared" si="103"/>
        <v>Q4, u/s of Tanis's template site</v>
      </c>
      <c r="J616" s="56" t="str">
        <f t="shared" si="106"/>
        <v>San Juan Estuary</v>
      </c>
      <c r="K616" s="49">
        <v>1</v>
      </c>
      <c r="L616" s="51" t="s">
        <v>146</v>
      </c>
      <c r="M616" s="53" t="s">
        <v>138</v>
      </c>
      <c r="N616" s="51" t="s">
        <v>144</v>
      </c>
      <c r="O616" s="47">
        <f t="shared" si="107"/>
        <v>3</v>
      </c>
      <c r="P616" s="47">
        <f t="shared" si="104"/>
        <v>1</v>
      </c>
      <c r="Q616" s="47">
        <f t="shared" si="105"/>
        <v>2</v>
      </c>
      <c r="R616" s="54">
        <v>8</v>
      </c>
      <c r="S616" s="50" t="s">
        <v>168</v>
      </c>
      <c r="T616" s="53" t="s">
        <v>163</v>
      </c>
      <c r="U616" s="51"/>
      <c r="V616" s="51"/>
    </row>
    <row r="617" spans="1:22" x14ac:dyDescent="0.2">
      <c r="A617" s="79">
        <f t="shared" si="98"/>
        <v>27</v>
      </c>
      <c r="B617" s="47">
        <f t="shared" si="99"/>
        <v>2019</v>
      </c>
      <c r="C617" s="47">
        <f t="shared" si="100"/>
        <v>7</v>
      </c>
      <c r="D617" s="47" t="str">
        <f t="shared" si="101"/>
        <v>Jul</v>
      </c>
      <c r="E617" s="47">
        <f t="shared" si="102"/>
        <v>4</v>
      </c>
      <c r="F617" s="89">
        <v>43650</v>
      </c>
      <c r="G617" s="75">
        <v>0.53749999999999998</v>
      </c>
      <c r="H617" s="49" t="s">
        <v>46</v>
      </c>
      <c r="I617" s="56" t="str">
        <f t="shared" si="103"/>
        <v>Q4, u/s of Tanis's template site</v>
      </c>
      <c r="J617" s="56" t="str">
        <f t="shared" si="106"/>
        <v>San Juan Estuary</v>
      </c>
      <c r="K617" s="49">
        <v>1</v>
      </c>
      <c r="L617" s="51" t="s">
        <v>157</v>
      </c>
      <c r="M617" s="53" t="s">
        <v>138</v>
      </c>
      <c r="N617" s="51" t="s">
        <v>153</v>
      </c>
      <c r="O617" s="47">
        <f t="shared" si="107"/>
        <v>8</v>
      </c>
      <c r="P617" s="47">
        <f t="shared" si="104"/>
        <v>1</v>
      </c>
      <c r="Q617" s="47">
        <f t="shared" si="105"/>
        <v>5</v>
      </c>
      <c r="R617" s="54">
        <v>5</v>
      </c>
      <c r="S617" s="50" t="s">
        <v>168</v>
      </c>
      <c r="T617" s="53" t="s">
        <v>163</v>
      </c>
      <c r="U617" s="51"/>
      <c r="V617" s="51"/>
    </row>
    <row r="618" spans="1:22" x14ac:dyDescent="0.2">
      <c r="A618" s="79">
        <f t="shared" si="98"/>
        <v>27</v>
      </c>
      <c r="B618" s="47">
        <f t="shared" si="99"/>
        <v>2019</v>
      </c>
      <c r="C618" s="47">
        <f t="shared" si="100"/>
        <v>7</v>
      </c>
      <c r="D618" s="47" t="str">
        <f t="shared" si="101"/>
        <v>Jul</v>
      </c>
      <c r="E618" s="47">
        <f t="shared" si="102"/>
        <v>4</v>
      </c>
      <c r="F618" s="89">
        <v>43650</v>
      </c>
      <c r="G618" s="75">
        <v>0.53749999999999998</v>
      </c>
      <c r="H618" s="49" t="s">
        <v>46</v>
      </c>
      <c r="I618" s="56" t="str">
        <f t="shared" si="103"/>
        <v>Q4, u/s of Tanis's template site</v>
      </c>
      <c r="J618" s="56" t="str">
        <f t="shared" si="106"/>
        <v>San Juan Estuary</v>
      </c>
      <c r="K618" s="49">
        <v>1</v>
      </c>
      <c r="L618" s="51" t="s">
        <v>185</v>
      </c>
      <c r="M618" s="53" t="s">
        <v>138</v>
      </c>
      <c r="N618" s="51" t="s">
        <v>150</v>
      </c>
      <c r="O618" s="47">
        <f t="shared" si="107"/>
        <v>18</v>
      </c>
      <c r="P618" s="47">
        <f t="shared" si="104"/>
        <v>1</v>
      </c>
      <c r="Q618" s="47">
        <f t="shared" si="105"/>
        <v>4</v>
      </c>
      <c r="R618" s="54">
        <v>2</v>
      </c>
      <c r="S618" s="50" t="s">
        <v>168</v>
      </c>
      <c r="T618" s="53" t="s">
        <v>163</v>
      </c>
      <c r="U618" s="51"/>
      <c r="V618" s="51"/>
    </row>
    <row r="619" spans="1:22" x14ac:dyDescent="0.2">
      <c r="A619" s="79">
        <f t="shared" si="98"/>
        <v>27</v>
      </c>
      <c r="B619" s="47">
        <f t="shared" si="99"/>
        <v>2019</v>
      </c>
      <c r="C619" s="47">
        <f t="shared" si="100"/>
        <v>7</v>
      </c>
      <c r="D619" s="47" t="str">
        <f t="shared" si="101"/>
        <v>Jul</v>
      </c>
      <c r="E619" s="47">
        <f t="shared" si="102"/>
        <v>4</v>
      </c>
      <c r="F619" s="89">
        <v>43650</v>
      </c>
      <c r="G619" s="75">
        <v>0.53749999999999998</v>
      </c>
      <c r="H619" s="49" t="s">
        <v>46</v>
      </c>
      <c r="I619" s="56" t="str">
        <f t="shared" si="103"/>
        <v>Q4, u/s of Tanis's template site</v>
      </c>
      <c r="J619" s="56" t="str">
        <f t="shared" si="106"/>
        <v>San Juan Estuary</v>
      </c>
      <c r="K619" s="49">
        <v>1</v>
      </c>
      <c r="L619" s="51" t="s">
        <v>166</v>
      </c>
      <c r="M619" s="53" t="s">
        <v>138</v>
      </c>
      <c r="N619" s="51" t="s">
        <v>150</v>
      </c>
      <c r="O619" s="47">
        <f t="shared" si="107"/>
        <v>11</v>
      </c>
      <c r="P619" s="47">
        <f t="shared" si="104"/>
        <v>1</v>
      </c>
      <c r="Q619" s="47">
        <f t="shared" si="105"/>
        <v>4</v>
      </c>
      <c r="R619" s="54">
        <v>1</v>
      </c>
      <c r="S619" s="50" t="s">
        <v>168</v>
      </c>
      <c r="T619" s="53" t="s">
        <v>163</v>
      </c>
      <c r="U619" s="51"/>
      <c r="V619" s="51"/>
    </row>
    <row r="620" spans="1:22" x14ac:dyDescent="0.2">
      <c r="A620" s="79">
        <f t="shared" si="98"/>
        <v>27</v>
      </c>
      <c r="B620" s="47">
        <f t="shared" si="99"/>
        <v>2019</v>
      </c>
      <c r="C620" s="47">
        <f t="shared" si="100"/>
        <v>7</v>
      </c>
      <c r="D620" s="47" t="str">
        <f t="shared" si="101"/>
        <v>Jul</v>
      </c>
      <c r="E620" s="47">
        <f t="shared" si="102"/>
        <v>4</v>
      </c>
      <c r="F620" s="89">
        <v>43650</v>
      </c>
      <c r="G620" s="75">
        <v>0.53749999999999998</v>
      </c>
      <c r="H620" s="49" t="s">
        <v>46</v>
      </c>
      <c r="I620" s="56" t="str">
        <f t="shared" si="103"/>
        <v>Q4, u/s of Tanis's template site</v>
      </c>
      <c r="J620" s="56" t="str">
        <f t="shared" si="106"/>
        <v>San Juan Estuary</v>
      </c>
      <c r="K620" s="49">
        <v>1</v>
      </c>
      <c r="L620" s="51" t="s">
        <v>173</v>
      </c>
      <c r="M620" s="53" t="s">
        <v>138</v>
      </c>
      <c r="N620" s="51" t="s">
        <v>150</v>
      </c>
      <c r="O620" s="47">
        <f t="shared" si="107"/>
        <v>13</v>
      </c>
      <c r="P620" s="47">
        <f t="shared" si="104"/>
        <v>1</v>
      </c>
      <c r="Q620" s="47">
        <f t="shared" si="105"/>
        <v>4</v>
      </c>
      <c r="R620" s="54">
        <v>4</v>
      </c>
      <c r="S620" s="50" t="s">
        <v>168</v>
      </c>
      <c r="T620" s="53" t="s">
        <v>163</v>
      </c>
      <c r="U620" s="51"/>
      <c r="V620" s="51"/>
    </row>
    <row r="621" spans="1:22" x14ac:dyDescent="0.2">
      <c r="A621" s="79">
        <f t="shared" si="98"/>
        <v>27</v>
      </c>
      <c r="B621" s="47">
        <f t="shared" si="99"/>
        <v>2019</v>
      </c>
      <c r="C621" s="47">
        <f t="shared" si="100"/>
        <v>7</v>
      </c>
      <c r="D621" s="47" t="str">
        <f t="shared" si="101"/>
        <v>Jul</v>
      </c>
      <c r="E621" s="47">
        <f t="shared" si="102"/>
        <v>4</v>
      </c>
      <c r="F621" s="89">
        <v>43650</v>
      </c>
      <c r="G621" s="75">
        <v>0.55555555555555558</v>
      </c>
      <c r="H621" s="49" t="s">
        <v>38</v>
      </c>
      <c r="I621" s="56" t="str">
        <f t="shared" si="103"/>
        <v>Q07, Central/South Arm confluence</v>
      </c>
      <c r="J621" s="56" t="str">
        <f t="shared" si="106"/>
        <v>San Juan Estuary</v>
      </c>
      <c r="K621" s="49">
        <v>1</v>
      </c>
      <c r="L621" s="51" t="s">
        <v>146</v>
      </c>
      <c r="M621" s="53" t="s">
        <v>138</v>
      </c>
      <c r="N621" s="51" t="s">
        <v>144</v>
      </c>
      <c r="O621" s="47">
        <f t="shared" si="107"/>
        <v>3</v>
      </c>
      <c r="P621" s="47">
        <f t="shared" si="104"/>
        <v>1</v>
      </c>
      <c r="Q621" s="47">
        <f t="shared" si="105"/>
        <v>2</v>
      </c>
      <c r="R621" s="54">
        <v>12</v>
      </c>
      <c r="S621" s="50" t="s">
        <v>168</v>
      </c>
      <c r="T621" s="53" t="s">
        <v>163</v>
      </c>
      <c r="U621" s="51"/>
      <c r="V621" s="51"/>
    </row>
    <row r="622" spans="1:22" x14ac:dyDescent="0.2">
      <c r="A622" s="79">
        <f t="shared" si="98"/>
        <v>27</v>
      </c>
      <c r="B622" s="47">
        <f t="shared" si="99"/>
        <v>2019</v>
      </c>
      <c r="C622" s="47">
        <f t="shared" si="100"/>
        <v>7</v>
      </c>
      <c r="D622" s="47" t="str">
        <f t="shared" si="101"/>
        <v>Jul</v>
      </c>
      <c r="E622" s="47">
        <f t="shared" si="102"/>
        <v>4</v>
      </c>
      <c r="F622" s="89">
        <v>43650</v>
      </c>
      <c r="G622" s="75">
        <v>0.55555555555555558</v>
      </c>
      <c r="H622" s="49" t="s">
        <v>38</v>
      </c>
      <c r="I622" s="56" t="str">
        <f t="shared" si="103"/>
        <v>Q07, Central/South Arm confluence</v>
      </c>
      <c r="J622" s="56" t="str">
        <f t="shared" si="106"/>
        <v>San Juan Estuary</v>
      </c>
      <c r="K622" s="49">
        <v>1</v>
      </c>
      <c r="L622" s="51" t="s">
        <v>157</v>
      </c>
      <c r="M622" s="53" t="s">
        <v>138</v>
      </c>
      <c r="N622" s="51" t="s">
        <v>153</v>
      </c>
      <c r="O622" s="47">
        <f t="shared" si="107"/>
        <v>8</v>
      </c>
      <c r="P622" s="47">
        <f t="shared" si="104"/>
        <v>1</v>
      </c>
      <c r="Q622" s="47">
        <f t="shared" si="105"/>
        <v>5</v>
      </c>
      <c r="R622" s="54">
        <v>5</v>
      </c>
      <c r="S622" s="50" t="s">
        <v>168</v>
      </c>
      <c r="T622" s="53" t="s">
        <v>163</v>
      </c>
      <c r="U622" s="51"/>
      <c r="V622" s="51"/>
    </row>
    <row r="623" spans="1:22" x14ac:dyDescent="0.2">
      <c r="A623" s="79">
        <f t="shared" si="98"/>
        <v>27</v>
      </c>
      <c r="B623" s="47">
        <f t="shared" si="99"/>
        <v>2019</v>
      </c>
      <c r="C623" s="47">
        <f t="shared" si="100"/>
        <v>7</v>
      </c>
      <c r="D623" s="47" t="str">
        <f t="shared" si="101"/>
        <v>Jul</v>
      </c>
      <c r="E623" s="47">
        <f t="shared" si="102"/>
        <v>4</v>
      </c>
      <c r="F623" s="89">
        <v>43650</v>
      </c>
      <c r="G623" s="75">
        <v>0.55555555555555558</v>
      </c>
      <c r="H623" s="49" t="s">
        <v>38</v>
      </c>
      <c r="I623" s="56" t="str">
        <f t="shared" si="103"/>
        <v>Q07, Central/South Arm confluence</v>
      </c>
      <c r="J623" s="56" t="str">
        <f t="shared" si="106"/>
        <v>San Juan Estuary</v>
      </c>
      <c r="K623" s="49">
        <v>1</v>
      </c>
      <c r="L623" s="51" t="s">
        <v>173</v>
      </c>
      <c r="M623" s="53" t="s">
        <v>138</v>
      </c>
      <c r="N623" s="51" t="s">
        <v>150</v>
      </c>
      <c r="O623" s="47">
        <f t="shared" si="107"/>
        <v>13</v>
      </c>
      <c r="P623" s="47">
        <f t="shared" si="104"/>
        <v>1</v>
      </c>
      <c r="Q623" s="47">
        <f t="shared" si="105"/>
        <v>4</v>
      </c>
      <c r="R623" s="54">
        <v>288</v>
      </c>
      <c r="S623" s="50" t="s">
        <v>168</v>
      </c>
      <c r="T623" s="53" t="s">
        <v>163</v>
      </c>
      <c r="U623" s="51"/>
      <c r="V623" s="51"/>
    </row>
    <row r="624" spans="1:22" x14ac:dyDescent="0.2">
      <c r="A624" s="79">
        <f t="shared" si="98"/>
        <v>27</v>
      </c>
      <c r="B624" s="47">
        <f t="shared" si="99"/>
        <v>2019</v>
      </c>
      <c r="C624" s="47">
        <f t="shared" si="100"/>
        <v>7</v>
      </c>
      <c r="D624" s="47" t="str">
        <f t="shared" si="101"/>
        <v>Jul</v>
      </c>
      <c r="E624" s="47">
        <f t="shared" si="102"/>
        <v>4</v>
      </c>
      <c r="F624" s="89">
        <v>43650</v>
      </c>
      <c r="G624" s="75">
        <v>0.55555555555555558</v>
      </c>
      <c r="H624" s="49" t="s">
        <v>38</v>
      </c>
      <c r="I624" s="56" t="str">
        <f t="shared" si="103"/>
        <v>Q07, Central/South Arm confluence</v>
      </c>
      <c r="J624" s="56" t="str">
        <f t="shared" si="106"/>
        <v>San Juan Estuary</v>
      </c>
      <c r="K624" s="49">
        <v>1</v>
      </c>
      <c r="L624" s="51" t="s">
        <v>191</v>
      </c>
      <c r="M624" s="53" t="s">
        <v>138</v>
      </c>
      <c r="N624" s="51" t="s">
        <v>153</v>
      </c>
      <c r="O624" s="47">
        <f t="shared" si="107"/>
        <v>20</v>
      </c>
      <c r="P624" s="47">
        <f t="shared" si="104"/>
        <v>1</v>
      </c>
      <c r="Q624" s="47">
        <f t="shared" si="105"/>
        <v>5</v>
      </c>
      <c r="R624" s="54">
        <v>2</v>
      </c>
      <c r="S624" s="50" t="s">
        <v>168</v>
      </c>
      <c r="T624" s="53" t="s">
        <v>163</v>
      </c>
      <c r="U624" s="51"/>
      <c r="V624" s="51" t="s">
        <v>292</v>
      </c>
    </row>
    <row r="625" spans="1:22" x14ac:dyDescent="0.2">
      <c r="A625" s="79">
        <f t="shared" si="98"/>
        <v>27</v>
      </c>
      <c r="B625" s="47">
        <f t="shared" si="99"/>
        <v>2019</v>
      </c>
      <c r="C625" s="47">
        <f t="shared" si="100"/>
        <v>7</v>
      </c>
      <c r="D625" s="47" t="str">
        <f t="shared" si="101"/>
        <v>Jul</v>
      </c>
      <c r="E625" s="47">
        <f t="shared" si="102"/>
        <v>4</v>
      </c>
      <c r="F625" s="89">
        <v>43650</v>
      </c>
      <c r="G625" s="75">
        <v>0.56944444444444442</v>
      </c>
      <c r="H625" s="49" t="s">
        <v>34</v>
      </c>
      <c r="I625" s="56" t="str">
        <f t="shared" si="103"/>
        <v>South Arm SJ (Old Mill)</v>
      </c>
      <c r="J625" s="56" t="str">
        <f t="shared" si="106"/>
        <v>San Juan Estuary</v>
      </c>
      <c r="K625" s="49">
        <v>1</v>
      </c>
      <c r="L625" s="51" t="s">
        <v>157</v>
      </c>
      <c r="M625" s="53" t="s">
        <v>138</v>
      </c>
      <c r="N625" s="51" t="s">
        <v>153</v>
      </c>
      <c r="O625" s="47">
        <f t="shared" si="107"/>
        <v>8</v>
      </c>
      <c r="P625" s="47">
        <f t="shared" si="104"/>
        <v>1</v>
      </c>
      <c r="Q625" s="47">
        <f t="shared" si="105"/>
        <v>5</v>
      </c>
      <c r="R625" s="54">
        <v>4</v>
      </c>
      <c r="S625" s="50" t="s">
        <v>168</v>
      </c>
      <c r="T625" s="53" t="s">
        <v>163</v>
      </c>
      <c r="U625" s="51"/>
      <c r="V625" s="51"/>
    </row>
    <row r="626" spans="1:22" x14ac:dyDescent="0.2">
      <c r="A626" s="79">
        <f t="shared" si="98"/>
        <v>27</v>
      </c>
      <c r="B626" s="47">
        <f t="shared" si="99"/>
        <v>2019</v>
      </c>
      <c r="C626" s="47">
        <f t="shared" si="100"/>
        <v>7</v>
      </c>
      <c r="D626" s="47" t="str">
        <f t="shared" si="101"/>
        <v>Jul</v>
      </c>
      <c r="E626" s="47">
        <f t="shared" si="102"/>
        <v>4</v>
      </c>
      <c r="F626" s="89">
        <v>43650</v>
      </c>
      <c r="G626" s="75">
        <v>0.56944444444444442</v>
      </c>
      <c r="H626" s="49" t="s">
        <v>34</v>
      </c>
      <c r="I626" s="56" t="str">
        <f t="shared" si="103"/>
        <v>South Arm SJ (Old Mill)</v>
      </c>
      <c r="J626" s="56" t="str">
        <f t="shared" si="106"/>
        <v>San Juan Estuary</v>
      </c>
      <c r="K626" s="49">
        <v>1</v>
      </c>
      <c r="L626" s="51" t="s">
        <v>173</v>
      </c>
      <c r="M626" s="53" t="s">
        <v>138</v>
      </c>
      <c r="N626" s="51" t="s">
        <v>150</v>
      </c>
      <c r="O626" s="47">
        <f t="shared" si="107"/>
        <v>13</v>
      </c>
      <c r="P626" s="47">
        <f t="shared" si="104"/>
        <v>1</v>
      </c>
      <c r="Q626" s="47">
        <f t="shared" si="105"/>
        <v>4</v>
      </c>
      <c r="R626" s="54">
        <v>1</v>
      </c>
      <c r="S626" s="50" t="s">
        <v>168</v>
      </c>
      <c r="T626" s="53" t="s">
        <v>163</v>
      </c>
      <c r="U626" s="51"/>
      <c r="V626" s="51"/>
    </row>
    <row r="627" spans="1:22" x14ac:dyDescent="0.2">
      <c r="A627" s="79">
        <f t="shared" si="98"/>
        <v>27</v>
      </c>
      <c r="B627" s="47">
        <f t="shared" si="99"/>
        <v>2019</v>
      </c>
      <c r="C627" s="47">
        <f t="shared" si="100"/>
        <v>7</v>
      </c>
      <c r="D627" s="47" t="str">
        <f t="shared" si="101"/>
        <v>Jul</v>
      </c>
      <c r="E627" s="47">
        <f t="shared" si="102"/>
        <v>4</v>
      </c>
      <c r="F627" s="89">
        <v>43650</v>
      </c>
      <c r="G627" s="75">
        <v>0.58680555555555558</v>
      </c>
      <c r="H627" s="49" t="s">
        <v>40</v>
      </c>
      <c r="I627" s="56" t="str">
        <f t="shared" si="103"/>
        <v>Central Arm SJ at Island Rd Bridge</v>
      </c>
      <c r="J627" s="56" t="str">
        <f t="shared" si="106"/>
        <v>San Juan Estuary</v>
      </c>
      <c r="K627" s="49">
        <v>1</v>
      </c>
      <c r="L627" s="51" t="s">
        <v>157</v>
      </c>
      <c r="M627" s="53" t="s">
        <v>138</v>
      </c>
      <c r="N627" s="51" t="s">
        <v>153</v>
      </c>
      <c r="O627" s="47">
        <f t="shared" si="107"/>
        <v>8</v>
      </c>
      <c r="P627" s="47">
        <f t="shared" si="104"/>
        <v>1</v>
      </c>
      <c r="Q627" s="47">
        <f t="shared" si="105"/>
        <v>5</v>
      </c>
      <c r="R627" s="54">
        <v>21</v>
      </c>
      <c r="S627" s="50" t="s">
        <v>168</v>
      </c>
      <c r="T627" s="53" t="s">
        <v>163</v>
      </c>
      <c r="U627" s="51"/>
      <c r="V627" s="51"/>
    </row>
    <row r="628" spans="1:22" x14ac:dyDescent="0.2">
      <c r="A628" s="79">
        <f t="shared" si="98"/>
        <v>27</v>
      </c>
      <c r="B628" s="47">
        <f t="shared" si="99"/>
        <v>2019</v>
      </c>
      <c r="C628" s="47">
        <f t="shared" si="100"/>
        <v>7</v>
      </c>
      <c r="D628" s="47" t="str">
        <f t="shared" si="101"/>
        <v>Jul</v>
      </c>
      <c r="E628" s="47">
        <f t="shared" si="102"/>
        <v>4</v>
      </c>
      <c r="F628" s="89">
        <v>43650</v>
      </c>
      <c r="G628" s="75">
        <v>0.58680555555555558</v>
      </c>
      <c r="H628" s="49" t="s">
        <v>40</v>
      </c>
      <c r="I628" s="56" t="str">
        <f t="shared" si="103"/>
        <v>Central Arm SJ at Island Rd Bridge</v>
      </c>
      <c r="J628" s="56" t="str">
        <f t="shared" si="106"/>
        <v>San Juan Estuary</v>
      </c>
      <c r="K628" s="49">
        <v>1</v>
      </c>
      <c r="L628" s="51" t="s">
        <v>158</v>
      </c>
      <c r="M628" s="53" t="s">
        <v>138</v>
      </c>
      <c r="N628" s="51" t="s">
        <v>153</v>
      </c>
      <c r="O628" s="47">
        <f t="shared" si="107"/>
        <v>9</v>
      </c>
      <c r="P628" s="47">
        <f t="shared" si="104"/>
        <v>1</v>
      </c>
      <c r="Q628" s="47">
        <f t="shared" si="105"/>
        <v>5</v>
      </c>
      <c r="R628" s="54">
        <v>2</v>
      </c>
      <c r="S628" s="50" t="s">
        <v>168</v>
      </c>
      <c r="T628" s="53" t="s">
        <v>163</v>
      </c>
      <c r="U628" s="51"/>
      <c r="V628" s="51"/>
    </row>
    <row r="629" spans="1:22" x14ac:dyDescent="0.2">
      <c r="A629" s="79">
        <f t="shared" si="98"/>
        <v>27</v>
      </c>
      <c r="B629" s="47">
        <f t="shared" si="99"/>
        <v>2019</v>
      </c>
      <c r="C629" s="47">
        <f t="shared" si="100"/>
        <v>7</v>
      </c>
      <c r="D629" s="47" t="str">
        <f t="shared" si="101"/>
        <v>Jul</v>
      </c>
      <c r="E629" s="47">
        <f t="shared" si="102"/>
        <v>4</v>
      </c>
      <c r="F629" s="89">
        <v>43650</v>
      </c>
      <c r="G629" s="75">
        <v>0.58680555555555558</v>
      </c>
      <c r="H629" s="49" t="s">
        <v>40</v>
      </c>
      <c r="I629" s="56" t="str">
        <f t="shared" si="103"/>
        <v>Central Arm SJ at Island Rd Bridge</v>
      </c>
      <c r="J629" s="56" t="str">
        <f t="shared" si="106"/>
        <v>San Juan Estuary</v>
      </c>
      <c r="K629" s="49">
        <v>1</v>
      </c>
      <c r="L629" s="51" t="s">
        <v>181</v>
      </c>
      <c r="M629" s="53" t="s">
        <v>138</v>
      </c>
      <c r="N629" s="51" t="s">
        <v>150</v>
      </c>
      <c r="O629" s="47">
        <f t="shared" si="107"/>
        <v>15</v>
      </c>
      <c r="P629" s="47">
        <f t="shared" si="104"/>
        <v>1</v>
      </c>
      <c r="Q629" s="47">
        <f t="shared" si="105"/>
        <v>4</v>
      </c>
      <c r="R629" s="54">
        <v>4</v>
      </c>
      <c r="S629" s="50" t="s">
        <v>168</v>
      </c>
      <c r="T629" s="53" t="s">
        <v>163</v>
      </c>
      <c r="U629" s="51"/>
      <c r="V629" s="51"/>
    </row>
    <row r="630" spans="1:22" x14ac:dyDescent="0.2">
      <c r="A630" s="79">
        <f t="shared" si="98"/>
        <v>27</v>
      </c>
      <c r="B630" s="47">
        <f t="shared" si="99"/>
        <v>2019</v>
      </c>
      <c r="C630" s="47">
        <f t="shared" si="100"/>
        <v>7</v>
      </c>
      <c r="D630" s="47" t="str">
        <f t="shared" si="101"/>
        <v>Jul</v>
      </c>
      <c r="E630" s="47">
        <f t="shared" si="102"/>
        <v>4</v>
      </c>
      <c r="F630" s="89">
        <v>43650</v>
      </c>
      <c r="G630" s="75">
        <v>0.58680555555555558</v>
      </c>
      <c r="H630" s="49" t="s">
        <v>40</v>
      </c>
      <c r="I630" s="56" t="str">
        <f t="shared" si="103"/>
        <v>Central Arm SJ at Island Rd Bridge</v>
      </c>
      <c r="J630" s="56" t="str">
        <f t="shared" si="106"/>
        <v>San Juan Estuary</v>
      </c>
      <c r="K630" s="49">
        <v>1</v>
      </c>
      <c r="L630" s="51" t="s">
        <v>173</v>
      </c>
      <c r="M630" s="53" t="s">
        <v>138</v>
      </c>
      <c r="N630" s="51" t="s">
        <v>150</v>
      </c>
      <c r="O630" s="47">
        <f t="shared" si="107"/>
        <v>13</v>
      </c>
      <c r="P630" s="47">
        <f t="shared" si="104"/>
        <v>1</v>
      </c>
      <c r="Q630" s="47">
        <f t="shared" si="105"/>
        <v>4</v>
      </c>
      <c r="R630" s="54">
        <v>6</v>
      </c>
      <c r="S630" s="50" t="s">
        <v>168</v>
      </c>
      <c r="T630" s="53" t="s">
        <v>163</v>
      </c>
      <c r="U630" s="51"/>
      <c r="V630" s="51"/>
    </row>
    <row r="631" spans="1:22" x14ac:dyDescent="0.2">
      <c r="A631" s="79">
        <f t="shared" si="98"/>
        <v>27</v>
      </c>
      <c r="B631" s="47">
        <f t="shared" si="99"/>
        <v>2019</v>
      </c>
      <c r="C631" s="47">
        <f t="shared" si="100"/>
        <v>7</v>
      </c>
      <c r="D631" s="47" t="str">
        <f t="shared" si="101"/>
        <v>Jul</v>
      </c>
      <c r="E631" s="47">
        <f t="shared" si="102"/>
        <v>4</v>
      </c>
      <c r="F631" s="89">
        <v>43650</v>
      </c>
      <c r="G631" s="75">
        <v>0.60416666666666663</v>
      </c>
      <c r="H631" s="49" t="s">
        <v>44</v>
      </c>
      <c r="I631" s="56" t="str">
        <f t="shared" si="103"/>
        <v>Q Helen, top of Island Road</v>
      </c>
      <c r="J631" s="56" t="str">
        <f t="shared" si="106"/>
        <v>San Juan Estuary</v>
      </c>
      <c r="K631" s="49">
        <v>1</v>
      </c>
      <c r="L631" s="51" t="s">
        <v>146</v>
      </c>
      <c r="M631" s="53" t="s">
        <v>138</v>
      </c>
      <c r="N631" s="51" t="s">
        <v>144</v>
      </c>
      <c r="O631" s="47">
        <f t="shared" si="107"/>
        <v>3</v>
      </c>
      <c r="P631" s="47">
        <f t="shared" si="104"/>
        <v>1</v>
      </c>
      <c r="Q631" s="47">
        <f t="shared" si="105"/>
        <v>2</v>
      </c>
      <c r="R631" s="54">
        <v>6</v>
      </c>
      <c r="S631" s="50" t="s">
        <v>168</v>
      </c>
      <c r="T631" s="53" t="s">
        <v>163</v>
      </c>
      <c r="U631" s="51"/>
      <c r="V631" s="51"/>
    </row>
    <row r="632" spans="1:22" x14ac:dyDescent="0.2">
      <c r="A632" s="79">
        <f t="shared" si="98"/>
        <v>27</v>
      </c>
      <c r="B632" s="47">
        <f t="shared" si="99"/>
        <v>2019</v>
      </c>
      <c r="C632" s="47">
        <f t="shared" si="100"/>
        <v>7</v>
      </c>
      <c r="D632" s="47" t="str">
        <f t="shared" si="101"/>
        <v>Jul</v>
      </c>
      <c r="E632" s="47">
        <f t="shared" si="102"/>
        <v>4</v>
      </c>
      <c r="F632" s="89">
        <v>43650</v>
      </c>
      <c r="G632" s="75">
        <v>0.60416666666666663</v>
      </c>
      <c r="H632" s="49" t="s">
        <v>44</v>
      </c>
      <c r="I632" s="56" t="str">
        <f t="shared" si="103"/>
        <v>Q Helen, top of Island Road</v>
      </c>
      <c r="J632" s="56" t="str">
        <f t="shared" si="106"/>
        <v>San Juan Estuary</v>
      </c>
      <c r="K632" s="49">
        <v>1</v>
      </c>
      <c r="L632" s="51" t="s">
        <v>157</v>
      </c>
      <c r="M632" s="53" t="s">
        <v>138</v>
      </c>
      <c r="N632" s="51" t="s">
        <v>153</v>
      </c>
      <c r="O632" s="47">
        <f t="shared" si="107"/>
        <v>8</v>
      </c>
      <c r="P632" s="47">
        <f t="shared" si="104"/>
        <v>1</v>
      </c>
      <c r="Q632" s="47">
        <f t="shared" si="105"/>
        <v>5</v>
      </c>
      <c r="R632" s="54">
        <v>15</v>
      </c>
      <c r="S632" s="50" t="s">
        <v>168</v>
      </c>
      <c r="T632" s="53" t="s">
        <v>163</v>
      </c>
      <c r="U632" s="51"/>
      <c r="V632" s="51"/>
    </row>
    <row r="633" spans="1:22" x14ac:dyDescent="0.2">
      <c r="A633" s="79">
        <f t="shared" si="98"/>
        <v>27</v>
      </c>
      <c r="B633" s="47">
        <f t="shared" si="99"/>
        <v>2019</v>
      </c>
      <c r="C633" s="47">
        <f t="shared" si="100"/>
        <v>7</v>
      </c>
      <c r="D633" s="47" t="str">
        <f t="shared" si="101"/>
        <v>Jul</v>
      </c>
      <c r="E633" s="47">
        <f t="shared" si="102"/>
        <v>4</v>
      </c>
      <c r="F633" s="89">
        <v>43650</v>
      </c>
      <c r="G633" s="75">
        <v>0.60416666666666663</v>
      </c>
      <c r="H633" s="49" t="s">
        <v>44</v>
      </c>
      <c r="I633" s="56" t="str">
        <f t="shared" si="103"/>
        <v>Q Helen, top of Island Road</v>
      </c>
      <c r="J633" s="56" t="str">
        <f t="shared" si="106"/>
        <v>San Juan Estuary</v>
      </c>
      <c r="K633" s="49">
        <v>1</v>
      </c>
      <c r="L633" s="51" t="s">
        <v>166</v>
      </c>
      <c r="M633" s="53" t="s">
        <v>138</v>
      </c>
      <c r="N633" s="51" t="s">
        <v>150</v>
      </c>
      <c r="O633" s="47">
        <f t="shared" si="107"/>
        <v>11</v>
      </c>
      <c r="P633" s="47">
        <f t="shared" si="104"/>
        <v>1</v>
      </c>
      <c r="Q633" s="47">
        <f t="shared" si="105"/>
        <v>4</v>
      </c>
      <c r="R633" s="54">
        <v>2</v>
      </c>
      <c r="S633" s="50" t="s">
        <v>168</v>
      </c>
      <c r="T633" s="53" t="s">
        <v>163</v>
      </c>
      <c r="U633" s="51"/>
      <c r="V633" s="51"/>
    </row>
    <row r="634" spans="1:22" x14ac:dyDescent="0.2">
      <c r="A634" s="79">
        <f t="shared" si="98"/>
        <v>28</v>
      </c>
      <c r="B634" s="47">
        <f t="shared" si="99"/>
        <v>2019</v>
      </c>
      <c r="C634" s="47">
        <f t="shared" si="100"/>
        <v>7</v>
      </c>
      <c r="D634" s="47" t="str">
        <f t="shared" si="101"/>
        <v>Jul</v>
      </c>
      <c r="E634" s="47">
        <f t="shared" si="102"/>
        <v>10</v>
      </c>
      <c r="F634" s="90">
        <v>43656</v>
      </c>
      <c r="G634" s="75">
        <v>0.44305555555555554</v>
      </c>
      <c r="H634" s="49" t="s">
        <v>34</v>
      </c>
      <c r="I634" s="56" t="str">
        <f t="shared" si="103"/>
        <v>South Arm SJ (Old Mill)</v>
      </c>
      <c r="J634" s="56" t="str">
        <f t="shared" si="106"/>
        <v>San Juan Estuary</v>
      </c>
      <c r="K634" s="49">
        <v>1</v>
      </c>
      <c r="L634" s="51" t="s">
        <v>157</v>
      </c>
      <c r="M634" s="53" t="s">
        <v>138</v>
      </c>
      <c r="N634" s="51" t="s">
        <v>153</v>
      </c>
      <c r="O634" s="47">
        <f t="shared" si="107"/>
        <v>8</v>
      </c>
      <c r="P634" s="47">
        <f t="shared" si="104"/>
        <v>1</v>
      </c>
      <c r="Q634" s="47">
        <f t="shared" si="105"/>
        <v>5</v>
      </c>
      <c r="R634" s="54">
        <v>1</v>
      </c>
      <c r="S634" s="50" t="s">
        <v>168</v>
      </c>
      <c r="T634" s="53" t="s">
        <v>163</v>
      </c>
      <c r="U634" s="51"/>
      <c r="V634" s="51"/>
    </row>
    <row r="635" spans="1:22" x14ac:dyDescent="0.2">
      <c r="A635" s="79">
        <f t="shared" si="98"/>
        <v>28</v>
      </c>
      <c r="B635" s="47">
        <f t="shared" si="99"/>
        <v>2019</v>
      </c>
      <c r="C635" s="47">
        <f t="shared" si="100"/>
        <v>7</v>
      </c>
      <c r="D635" s="47" t="str">
        <f t="shared" si="101"/>
        <v>Jul</v>
      </c>
      <c r="E635" s="47">
        <f t="shared" si="102"/>
        <v>10</v>
      </c>
      <c r="F635" s="90">
        <v>43656</v>
      </c>
      <c r="G635" s="75">
        <v>0.44305555555555554</v>
      </c>
      <c r="H635" s="49" t="s">
        <v>34</v>
      </c>
      <c r="I635" s="56" t="str">
        <f t="shared" si="103"/>
        <v>South Arm SJ (Old Mill)</v>
      </c>
      <c r="J635" s="56" t="str">
        <f t="shared" si="106"/>
        <v>San Juan Estuary</v>
      </c>
      <c r="K635" s="49">
        <v>1</v>
      </c>
      <c r="L635" s="51" t="s">
        <v>158</v>
      </c>
      <c r="M635" s="53" t="s">
        <v>138</v>
      </c>
      <c r="N635" s="51" t="s">
        <v>153</v>
      </c>
      <c r="O635" s="47">
        <f t="shared" si="107"/>
        <v>9</v>
      </c>
      <c r="P635" s="47">
        <f t="shared" si="104"/>
        <v>1</v>
      </c>
      <c r="Q635" s="47">
        <f t="shared" si="105"/>
        <v>5</v>
      </c>
      <c r="R635" s="54">
        <v>6</v>
      </c>
      <c r="S635" s="50" t="s">
        <v>168</v>
      </c>
      <c r="T635" s="53" t="s">
        <v>163</v>
      </c>
      <c r="U635" s="51"/>
      <c r="V635" s="51"/>
    </row>
    <row r="636" spans="1:22" x14ac:dyDescent="0.2">
      <c r="A636" s="79">
        <f t="shared" si="98"/>
        <v>28</v>
      </c>
      <c r="B636" s="47">
        <f t="shared" si="99"/>
        <v>2019</v>
      </c>
      <c r="C636" s="47">
        <f t="shared" si="100"/>
        <v>7</v>
      </c>
      <c r="D636" s="47" t="str">
        <f t="shared" si="101"/>
        <v>Jul</v>
      </c>
      <c r="E636" s="47">
        <f t="shared" si="102"/>
        <v>10</v>
      </c>
      <c r="F636" s="90">
        <v>43656</v>
      </c>
      <c r="G636" s="75">
        <v>0.44305555555555554</v>
      </c>
      <c r="H636" s="49" t="s">
        <v>34</v>
      </c>
      <c r="I636" s="56" t="str">
        <f t="shared" si="103"/>
        <v>South Arm SJ (Old Mill)</v>
      </c>
      <c r="J636" s="56" t="str">
        <f t="shared" si="106"/>
        <v>San Juan Estuary</v>
      </c>
      <c r="K636" s="49">
        <v>1</v>
      </c>
      <c r="L636" s="51" t="s">
        <v>181</v>
      </c>
      <c r="M636" s="53" t="s">
        <v>138</v>
      </c>
      <c r="N636" s="51" t="s">
        <v>150</v>
      </c>
      <c r="O636" s="47">
        <f t="shared" si="107"/>
        <v>15</v>
      </c>
      <c r="P636" s="47">
        <f t="shared" si="104"/>
        <v>1</v>
      </c>
      <c r="Q636" s="47">
        <f t="shared" si="105"/>
        <v>4</v>
      </c>
      <c r="R636" s="54">
        <v>5</v>
      </c>
      <c r="S636" s="50" t="s">
        <v>168</v>
      </c>
      <c r="T636" s="53" t="s">
        <v>163</v>
      </c>
      <c r="U636" s="51"/>
      <c r="V636" s="51"/>
    </row>
    <row r="637" spans="1:22" x14ac:dyDescent="0.2">
      <c r="A637" s="79">
        <f t="shared" si="98"/>
        <v>28</v>
      </c>
      <c r="B637" s="47">
        <f t="shared" si="99"/>
        <v>2019</v>
      </c>
      <c r="C637" s="47">
        <f t="shared" si="100"/>
        <v>7</v>
      </c>
      <c r="D637" s="47" t="str">
        <f t="shared" si="101"/>
        <v>Jul</v>
      </c>
      <c r="E637" s="47">
        <f t="shared" si="102"/>
        <v>10</v>
      </c>
      <c r="F637" s="90">
        <v>43656</v>
      </c>
      <c r="G637" s="75">
        <v>0.44305555555555554</v>
      </c>
      <c r="H637" s="49" t="s">
        <v>34</v>
      </c>
      <c r="I637" s="56" t="str">
        <f t="shared" si="103"/>
        <v>South Arm SJ (Old Mill)</v>
      </c>
      <c r="J637" s="56" t="str">
        <f t="shared" si="106"/>
        <v>San Juan Estuary</v>
      </c>
      <c r="K637" s="49">
        <v>1</v>
      </c>
      <c r="L637" s="51" t="s">
        <v>173</v>
      </c>
      <c r="M637" s="53" t="s">
        <v>138</v>
      </c>
      <c r="N637" s="51" t="s">
        <v>150</v>
      </c>
      <c r="O637" s="47">
        <f t="shared" si="107"/>
        <v>13</v>
      </c>
      <c r="P637" s="47">
        <f t="shared" si="104"/>
        <v>1</v>
      </c>
      <c r="Q637" s="47">
        <f t="shared" si="105"/>
        <v>4</v>
      </c>
      <c r="R637" s="54">
        <v>562</v>
      </c>
      <c r="S637" s="50" t="s">
        <v>168</v>
      </c>
      <c r="T637" s="53" t="s">
        <v>163</v>
      </c>
      <c r="U637" s="51"/>
      <c r="V637" s="51"/>
    </row>
    <row r="638" spans="1:22" x14ac:dyDescent="0.2">
      <c r="A638" s="79">
        <f t="shared" si="98"/>
        <v>28</v>
      </c>
      <c r="B638" s="47">
        <f t="shared" si="99"/>
        <v>2019</v>
      </c>
      <c r="C638" s="47">
        <f t="shared" si="100"/>
        <v>7</v>
      </c>
      <c r="D638" s="47" t="str">
        <f t="shared" si="101"/>
        <v>Jul</v>
      </c>
      <c r="E638" s="47">
        <f t="shared" si="102"/>
        <v>10</v>
      </c>
      <c r="F638" s="90">
        <v>43656</v>
      </c>
      <c r="G638" s="75">
        <v>0.4597222222222222</v>
      </c>
      <c r="H638" s="49" t="s">
        <v>38</v>
      </c>
      <c r="I638" s="56" t="str">
        <f t="shared" si="103"/>
        <v>Q07, Central/South Arm confluence</v>
      </c>
      <c r="J638" s="56" t="str">
        <f t="shared" si="106"/>
        <v>San Juan Estuary</v>
      </c>
      <c r="K638" s="49">
        <v>1</v>
      </c>
      <c r="L638" s="51" t="s">
        <v>152</v>
      </c>
      <c r="M638" s="53" t="s">
        <v>138</v>
      </c>
      <c r="N638" s="51" t="s">
        <v>148</v>
      </c>
      <c r="O638" s="47">
        <f t="shared" si="107"/>
        <v>5</v>
      </c>
      <c r="P638" s="47">
        <f t="shared" si="104"/>
        <v>1</v>
      </c>
      <c r="Q638" s="47">
        <f t="shared" si="105"/>
        <v>3</v>
      </c>
      <c r="R638" s="54">
        <v>4</v>
      </c>
      <c r="S638" s="50" t="s">
        <v>168</v>
      </c>
      <c r="T638" s="53" t="s">
        <v>163</v>
      </c>
      <c r="U638" s="51"/>
      <c r="V638" s="51"/>
    </row>
    <row r="639" spans="1:22" x14ac:dyDescent="0.2">
      <c r="A639" s="79">
        <f t="shared" si="98"/>
        <v>28</v>
      </c>
      <c r="B639" s="47">
        <f t="shared" si="99"/>
        <v>2019</v>
      </c>
      <c r="C639" s="47">
        <f t="shared" si="100"/>
        <v>7</v>
      </c>
      <c r="D639" s="47" t="str">
        <f t="shared" si="101"/>
        <v>Jul</v>
      </c>
      <c r="E639" s="47">
        <f t="shared" si="102"/>
        <v>10</v>
      </c>
      <c r="F639" s="90">
        <v>43656</v>
      </c>
      <c r="G639" s="75">
        <v>0.4597222222222222</v>
      </c>
      <c r="H639" s="49" t="s">
        <v>38</v>
      </c>
      <c r="I639" s="56" t="str">
        <f t="shared" si="103"/>
        <v>Q07, Central/South Arm confluence</v>
      </c>
      <c r="J639" s="56" t="str">
        <f t="shared" si="106"/>
        <v>San Juan Estuary</v>
      </c>
      <c r="K639" s="49">
        <v>1</v>
      </c>
      <c r="L639" s="51" t="s">
        <v>146</v>
      </c>
      <c r="M639" s="53" t="s">
        <v>138</v>
      </c>
      <c r="N639" s="51" t="s">
        <v>148</v>
      </c>
      <c r="O639" s="47">
        <f t="shared" si="107"/>
        <v>3</v>
      </c>
      <c r="P639" s="47">
        <f t="shared" si="104"/>
        <v>1</v>
      </c>
      <c r="Q639" s="47">
        <f t="shared" si="105"/>
        <v>3</v>
      </c>
      <c r="R639" s="54">
        <v>4</v>
      </c>
      <c r="S639" s="50" t="s">
        <v>168</v>
      </c>
      <c r="T639" s="53" t="s">
        <v>163</v>
      </c>
      <c r="U639" s="51"/>
      <c r="V639" s="51"/>
    </row>
    <row r="640" spans="1:22" x14ac:dyDescent="0.2">
      <c r="A640" s="79">
        <f t="shared" si="98"/>
        <v>28</v>
      </c>
      <c r="B640" s="47">
        <f t="shared" si="99"/>
        <v>2019</v>
      </c>
      <c r="C640" s="47">
        <f t="shared" si="100"/>
        <v>7</v>
      </c>
      <c r="D640" s="47" t="str">
        <f t="shared" si="101"/>
        <v>Jul</v>
      </c>
      <c r="E640" s="47">
        <f t="shared" si="102"/>
        <v>10</v>
      </c>
      <c r="F640" s="90">
        <v>43656</v>
      </c>
      <c r="G640" s="75">
        <v>0.4597222222222222</v>
      </c>
      <c r="H640" s="49" t="s">
        <v>38</v>
      </c>
      <c r="I640" s="56" t="str">
        <f t="shared" si="103"/>
        <v>Q07, Central/South Arm confluence</v>
      </c>
      <c r="J640" s="56" t="str">
        <f t="shared" si="106"/>
        <v>San Juan Estuary</v>
      </c>
      <c r="K640" s="49">
        <v>1</v>
      </c>
      <c r="L640" s="51" t="s">
        <v>146</v>
      </c>
      <c r="M640" s="53" t="s">
        <v>138</v>
      </c>
      <c r="N640" s="51" t="s">
        <v>144</v>
      </c>
      <c r="O640" s="47">
        <f t="shared" si="107"/>
        <v>3</v>
      </c>
      <c r="P640" s="47">
        <f t="shared" si="104"/>
        <v>1</v>
      </c>
      <c r="Q640" s="47">
        <f t="shared" si="105"/>
        <v>2</v>
      </c>
      <c r="R640" s="54">
        <v>8</v>
      </c>
      <c r="S640" s="50" t="s">
        <v>168</v>
      </c>
      <c r="T640" s="53" t="s">
        <v>163</v>
      </c>
      <c r="U640" s="51"/>
      <c r="V640" s="51"/>
    </row>
    <row r="641" spans="1:22" x14ac:dyDescent="0.2">
      <c r="A641" s="79">
        <f t="shared" si="98"/>
        <v>28</v>
      </c>
      <c r="B641" s="47">
        <f t="shared" si="99"/>
        <v>2019</v>
      </c>
      <c r="C641" s="47">
        <f t="shared" si="100"/>
        <v>7</v>
      </c>
      <c r="D641" s="47" t="str">
        <f t="shared" si="101"/>
        <v>Jul</v>
      </c>
      <c r="E641" s="47">
        <f t="shared" si="102"/>
        <v>10</v>
      </c>
      <c r="F641" s="90">
        <v>43656</v>
      </c>
      <c r="G641" s="75">
        <v>0.4597222222222222</v>
      </c>
      <c r="H641" s="49" t="s">
        <v>38</v>
      </c>
      <c r="I641" s="56" t="str">
        <f t="shared" si="103"/>
        <v>Q07, Central/South Arm confluence</v>
      </c>
      <c r="J641" s="56" t="str">
        <f t="shared" si="106"/>
        <v>San Juan Estuary</v>
      </c>
      <c r="K641" s="49">
        <v>1</v>
      </c>
      <c r="L641" s="51" t="s">
        <v>157</v>
      </c>
      <c r="M641" s="53" t="s">
        <v>138</v>
      </c>
      <c r="N641" s="51" t="s">
        <v>153</v>
      </c>
      <c r="O641" s="47">
        <f t="shared" si="107"/>
        <v>8</v>
      </c>
      <c r="P641" s="47">
        <f t="shared" si="104"/>
        <v>1</v>
      </c>
      <c r="Q641" s="47">
        <f t="shared" si="105"/>
        <v>5</v>
      </c>
      <c r="R641" s="54">
        <v>2</v>
      </c>
      <c r="S641" s="50" t="s">
        <v>168</v>
      </c>
      <c r="T641" s="53" t="s">
        <v>163</v>
      </c>
      <c r="U641" s="51"/>
      <c r="V641" s="51"/>
    </row>
    <row r="642" spans="1:22" x14ac:dyDescent="0.2">
      <c r="A642" s="79">
        <f t="shared" si="98"/>
        <v>28</v>
      </c>
      <c r="B642" s="47">
        <f t="shared" si="99"/>
        <v>2019</v>
      </c>
      <c r="C642" s="47">
        <f t="shared" si="100"/>
        <v>7</v>
      </c>
      <c r="D642" s="47" t="str">
        <f t="shared" si="101"/>
        <v>Jul</v>
      </c>
      <c r="E642" s="47">
        <f t="shared" si="102"/>
        <v>10</v>
      </c>
      <c r="F642" s="90">
        <v>43656</v>
      </c>
      <c r="G642" s="75">
        <v>0.4597222222222222</v>
      </c>
      <c r="H642" s="49" t="s">
        <v>38</v>
      </c>
      <c r="I642" s="56" t="str">
        <f t="shared" si="103"/>
        <v>Q07, Central/South Arm confluence</v>
      </c>
      <c r="J642" s="56" t="str">
        <f t="shared" si="106"/>
        <v>San Juan Estuary</v>
      </c>
      <c r="K642" s="49">
        <v>1</v>
      </c>
      <c r="L642" s="51" t="s">
        <v>158</v>
      </c>
      <c r="M642" s="53" t="s">
        <v>138</v>
      </c>
      <c r="N642" s="51" t="s">
        <v>153</v>
      </c>
      <c r="O642" s="47">
        <f t="shared" si="107"/>
        <v>9</v>
      </c>
      <c r="P642" s="47">
        <f t="shared" si="104"/>
        <v>1</v>
      </c>
      <c r="Q642" s="47">
        <f t="shared" si="105"/>
        <v>5</v>
      </c>
      <c r="R642" s="54">
        <v>2</v>
      </c>
      <c r="S642" s="50" t="s">
        <v>168</v>
      </c>
      <c r="T642" s="53" t="s">
        <v>163</v>
      </c>
      <c r="U642" s="51"/>
      <c r="V642" s="51"/>
    </row>
    <row r="643" spans="1:22" x14ac:dyDescent="0.2">
      <c r="A643" s="79">
        <f t="shared" si="98"/>
        <v>28</v>
      </c>
      <c r="B643" s="47">
        <f t="shared" si="99"/>
        <v>2019</v>
      </c>
      <c r="C643" s="47">
        <f t="shared" si="100"/>
        <v>7</v>
      </c>
      <c r="D643" s="47" t="str">
        <f t="shared" si="101"/>
        <v>Jul</v>
      </c>
      <c r="E643" s="47">
        <f t="shared" si="102"/>
        <v>10</v>
      </c>
      <c r="F643" s="90">
        <v>43656</v>
      </c>
      <c r="G643" s="75">
        <v>0.4597222222222222</v>
      </c>
      <c r="H643" s="49" t="s">
        <v>38</v>
      </c>
      <c r="I643" s="56" t="str">
        <f t="shared" si="103"/>
        <v>Q07, Central/South Arm confluence</v>
      </c>
      <c r="J643" s="56" t="str">
        <f t="shared" si="106"/>
        <v>San Juan Estuary</v>
      </c>
      <c r="K643" s="49">
        <v>1</v>
      </c>
      <c r="L643" s="51" t="s">
        <v>181</v>
      </c>
      <c r="M643" s="53" t="s">
        <v>138</v>
      </c>
      <c r="N643" s="51" t="s">
        <v>150</v>
      </c>
      <c r="O643" s="47">
        <f t="shared" si="107"/>
        <v>15</v>
      </c>
      <c r="P643" s="47">
        <f t="shared" si="104"/>
        <v>1</v>
      </c>
      <c r="Q643" s="47">
        <f t="shared" si="105"/>
        <v>4</v>
      </c>
      <c r="R643" s="54">
        <v>2</v>
      </c>
      <c r="S643" s="50" t="s">
        <v>168</v>
      </c>
      <c r="T643" s="53" t="s">
        <v>163</v>
      </c>
      <c r="U643" s="51"/>
      <c r="V643" s="51"/>
    </row>
    <row r="644" spans="1:22" x14ac:dyDescent="0.2">
      <c r="A644" s="79">
        <f t="shared" si="98"/>
        <v>28</v>
      </c>
      <c r="B644" s="47">
        <f t="shared" si="99"/>
        <v>2019</v>
      </c>
      <c r="C644" s="47">
        <f t="shared" si="100"/>
        <v>7</v>
      </c>
      <c r="D644" s="47" t="str">
        <f t="shared" si="101"/>
        <v>Jul</v>
      </c>
      <c r="E644" s="47">
        <f t="shared" si="102"/>
        <v>10</v>
      </c>
      <c r="F644" s="90">
        <v>43656</v>
      </c>
      <c r="G644" s="75">
        <v>0.4597222222222222</v>
      </c>
      <c r="H644" s="49" t="s">
        <v>38</v>
      </c>
      <c r="I644" s="56" t="str">
        <f t="shared" si="103"/>
        <v>Q07, Central/South Arm confluence</v>
      </c>
      <c r="J644" s="56" t="str">
        <f t="shared" si="106"/>
        <v>San Juan Estuary</v>
      </c>
      <c r="K644" s="49">
        <v>1</v>
      </c>
      <c r="L644" s="51" t="s">
        <v>173</v>
      </c>
      <c r="M644" s="53" t="s">
        <v>138</v>
      </c>
      <c r="N644" s="51" t="s">
        <v>150</v>
      </c>
      <c r="O644" s="47">
        <f t="shared" si="107"/>
        <v>13</v>
      </c>
      <c r="P644" s="47">
        <f t="shared" si="104"/>
        <v>1</v>
      </c>
      <c r="Q644" s="47">
        <f t="shared" si="105"/>
        <v>4</v>
      </c>
      <c r="R644" s="54">
        <v>313</v>
      </c>
      <c r="S644" s="50" t="s">
        <v>168</v>
      </c>
      <c r="T644" s="53" t="s">
        <v>163</v>
      </c>
      <c r="U644" s="51"/>
      <c r="V644" s="51"/>
    </row>
    <row r="645" spans="1:22" x14ac:dyDescent="0.2">
      <c r="A645" s="79">
        <f t="shared" ref="A645:A708" si="108">WEEKNUM(F645)</f>
        <v>28</v>
      </c>
      <c r="B645" s="47">
        <f t="shared" ref="B645:B708" si="109">YEAR(F645)</f>
        <v>2019</v>
      </c>
      <c r="C645" s="47">
        <f t="shared" ref="C645:C708" si="110">MONTH(F645)</f>
        <v>7</v>
      </c>
      <c r="D645" s="47" t="str">
        <f t="shared" ref="D645:D708" si="111">TEXT(F645,"mmm")</f>
        <v>Jul</v>
      </c>
      <c r="E645" s="47">
        <f t="shared" ref="E645:E708" si="112">DAY(F645)</f>
        <v>10</v>
      </c>
      <c r="F645" s="90">
        <v>43656</v>
      </c>
      <c r="G645" s="75">
        <v>0.51736111111111105</v>
      </c>
      <c r="H645" s="49" t="s">
        <v>46</v>
      </c>
      <c r="I645" s="56" t="str">
        <f t="shared" si="103"/>
        <v>Q4, u/s of Tanis's template site</v>
      </c>
      <c r="J645" s="56" t="str">
        <f t="shared" si="106"/>
        <v>San Juan Estuary</v>
      </c>
      <c r="K645" s="49">
        <v>1</v>
      </c>
      <c r="L645" s="51" t="s">
        <v>146</v>
      </c>
      <c r="M645" s="53" t="s">
        <v>138</v>
      </c>
      <c r="N645" s="51" t="s">
        <v>144</v>
      </c>
      <c r="O645" s="47">
        <f t="shared" si="107"/>
        <v>3</v>
      </c>
      <c r="P645" s="47">
        <f t="shared" si="104"/>
        <v>1</v>
      </c>
      <c r="Q645" s="47">
        <f t="shared" si="105"/>
        <v>2</v>
      </c>
      <c r="R645" s="54">
        <v>1</v>
      </c>
      <c r="S645" s="50" t="s">
        <v>168</v>
      </c>
      <c r="T645" s="53" t="s">
        <v>163</v>
      </c>
      <c r="U645" s="51"/>
      <c r="V645" s="51"/>
    </row>
    <row r="646" spans="1:22" x14ac:dyDescent="0.2">
      <c r="A646" s="79">
        <f t="shared" si="108"/>
        <v>28</v>
      </c>
      <c r="B646" s="47">
        <f t="shared" si="109"/>
        <v>2019</v>
      </c>
      <c r="C646" s="47">
        <f t="shared" si="110"/>
        <v>7</v>
      </c>
      <c r="D646" s="47" t="str">
        <f t="shared" si="111"/>
        <v>Jul</v>
      </c>
      <c r="E646" s="47">
        <f t="shared" si="112"/>
        <v>10</v>
      </c>
      <c r="F646" s="90">
        <v>43656</v>
      </c>
      <c r="G646" s="75">
        <v>0.51736111111111105</v>
      </c>
      <c r="H646" s="49" t="s">
        <v>46</v>
      </c>
      <c r="I646" s="56" t="str">
        <f t="shared" si="103"/>
        <v>Q4, u/s of Tanis's template site</v>
      </c>
      <c r="J646" s="56" t="str">
        <f t="shared" si="106"/>
        <v>San Juan Estuary</v>
      </c>
      <c r="K646" s="49">
        <v>1</v>
      </c>
      <c r="L646" s="51" t="s">
        <v>157</v>
      </c>
      <c r="M646" s="53" t="s">
        <v>138</v>
      </c>
      <c r="N646" s="51" t="s">
        <v>153</v>
      </c>
      <c r="O646" s="47">
        <f t="shared" si="107"/>
        <v>8</v>
      </c>
      <c r="P646" s="47">
        <f t="shared" si="104"/>
        <v>1</v>
      </c>
      <c r="Q646" s="47">
        <f t="shared" si="105"/>
        <v>5</v>
      </c>
      <c r="R646" s="54">
        <v>28</v>
      </c>
      <c r="S646" s="50" t="s">
        <v>168</v>
      </c>
      <c r="T646" s="53" t="s">
        <v>163</v>
      </c>
      <c r="U646" s="51"/>
      <c r="V646" s="51"/>
    </row>
    <row r="647" spans="1:22" x14ac:dyDescent="0.2">
      <c r="A647" s="79">
        <f t="shared" si="108"/>
        <v>28</v>
      </c>
      <c r="B647" s="47">
        <f t="shared" si="109"/>
        <v>2019</v>
      </c>
      <c r="C647" s="47">
        <f t="shared" si="110"/>
        <v>7</v>
      </c>
      <c r="D647" s="47" t="str">
        <f t="shared" si="111"/>
        <v>Jul</v>
      </c>
      <c r="E647" s="47">
        <f t="shared" si="112"/>
        <v>10</v>
      </c>
      <c r="F647" s="90">
        <v>43656</v>
      </c>
      <c r="G647" s="75">
        <v>0.51736111111111105</v>
      </c>
      <c r="H647" s="49" t="s">
        <v>46</v>
      </c>
      <c r="I647" s="56" t="str">
        <f t="shared" si="103"/>
        <v>Q4, u/s of Tanis's template site</v>
      </c>
      <c r="J647" s="56" t="str">
        <f t="shared" si="106"/>
        <v>San Juan Estuary</v>
      </c>
      <c r="K647" s="49">
        <v>1</v>
      </c>
      <c r="L647" s="51" t="s">
        <v>181</v>
      </c>
      <c r="M647" s="53" t="s">
        <v>138</v>
      </c>
      <c r="N647" s="51" t="s">
        <v>150</v>
      </c>
      <c r="O647" s="47">
        <f t="shared" si="107"/>
        <v>15</v>
      </c>
      <c r="P647" s="47">
        <f t="shared" si="104"/>
        <v>1</v>
      </c>
      <c r="Q647" s="47">
        <f t="shared" si="105"/>
        <v>4</v>
      </c>
      <c r="R647" s="54">
        <v>1</v>
      </c>
      <c r="S647" s="50" t="s">
        <v>168</v>
      </c>
      <c r="T647" s="53" t="s">
        <v>163</v>
      </c>
      <c r="U647" s="51"/>
      <c r="V647" s="51"/>
    </row>
    <row r="648" spans="1:22" x14ac:dyDescent="0.2">
      <c r="A648" s="79">
        <f t="shared" si="108"/>
        <v>28</v>
      </c>
      <c r="B648" s="47">
        <f t="shared" si="109"/>
        <v>2019</v>
      </c>
      <c r="C648" s="47">
        <f t="shared" si="110"/>
        <v>7</v>
      </c>
      <c r="D648" s="47" t="str">
        <f t="shared" si="111"/>
        <v>Jul</v>
      </c>
      <c r="E648" s="47">
        <f t="shared" si="112"/>
        <v>10</v>
      </c>
      <c r="F648" s="90">
        <v>43656</v>
      </c>
      <c r="G648" s="75">
        <v>0.51736111111111105</v>
      </c>
      <c r="H648" s="49" t="s">
        <v>46</v>
      </c>
      <c r="I648" s="56" t="str">
        <f t="shared" si="103"/>
        <v>Q4, u/s of Tanis's template site</v>
      </c>
      <c r="J648" s="56" t="str">
        <f t="shared" si="106"/>
        <v>San Juan Estuary</v>
      </c>
      <c r="K648" s="49">
        <v>1</v>
      </c>
      <c r="L648" s="51" t="s">
        <v>173</v>
      </c>
      <c r="M648" s="53" t="s">
        <v>138</v>
      </c>
      <c r="N648" s="51" t="s">
        <v>150</v>
      </c>
      <c r="O648" s="47">
        <f t="shared" si="107"/>
        <v>13</v>
      </c>
      <c r="P648" s="47">
        <f t="shared" si="104"/>
        <v>1</v>
      </c>
      <c r="Q648" s="47">
        <f t="shared" si="105"/>
        <v>4</v>
      </c>
      <c r="R648" s="54">
        <v>125</v>
      </c>
      <c r="S648" s="50" t="s">
        <v>168</v>
      </c>
      <c r="T648" s="53" t="s">
        <v>163</v>
      </c>
      <c r="U648" s="51"/>
      <c r="V648" s="51"/>
    </row>
    <row r="649" spans="1:22" x14ac:dyDescent="0.2">
      <c r="A649" s="79">
        <f t="shared" si="108"/>
        <v>28</v>
      </c>
      <c r="B649" s="47">
        <f t="shared" si="109"/>
        <v>2019</v>
      </c>
      <c r="C649" s="47">
        <f t="shared" si="110"/>
        <v>7</v>
      </c>
      <c r="D649" s="47" t="str">
        <f t="shared" si="111"/>
        <v>Jul</v>
      </c>
      <c r="E649" s="47">
        <f t="shared" si="112"/>
        <v>10</v>
      </c>
      <c r="F649" s="90">
        <v>43656</v>
      </c>
      <c r="G649" s="75">
        <v>0.5</v>
      </c>
      <c r="H649" s="49" t="s">
        <v>40</v>
      </c>
      <c r="I649" s="56" t="str">
        <f t="shared" si="103"/>
        <v>Central Arm SJ at Island Rd Bridge</v>
      </c>
      <c r="J649" s="56" t="str">
        <f t="shared" si="106"/>
        <v>San Juan Estuary</v>
      </c>
      <c r="K649" s="49">
        <v>1</v>
      </c>
      <c r="L649" s="51" t="s">
        <v>146</v>
      </c>
      <c r="M649" s="53" t="s">
        <v>138</v>
      </c>
      <c r="N649" s="51" t="s">
        <v>144</v>
      </c>
      <c r="O649" s="47">
        <f t="shared" si="107"/>
        <v>3</v>
      </c>
      <c r="P649" s="47">
        <f t="shared" si="104"/>
        <v>1</v>
      </c>
      <c r="Q649" s="47">
        <f t="shared" si="105"/>
        <v>2</v>
      </c>
      <c r="R649" s="54">
        <v>6</v>
      </c>
      <c r="S649" s="50" t="s">
        <v>168</v>
      </c>
      <c r="T649" s="53" t="s">
        <v>163</v>
      </c>
      <c r="U649" s="51"/>
      <c r="V649" s="51"/>
    </row>
    <row r="650" spans="1:22" x14ac:dyDescent="0.2">
      <c r="A650" s="79">
        <f t="shared" si="108"/>
        <v>28</v>
      </c>
      <c r="B650" s="47">
        <f t="shared" si="109"/>
        <v>2019</v>
      </c>
      <c r="C650" s="47">
        <f t="shared" si="110"/>
        <v>7</v>
      </c>
      <c r="D650" s="47" t="str">
        <f t="shared" si="111"/>
        <v>Jul</v>
      </c>
      <c r="E650" s="47">
        <f t="shared" si="112"/>
        <v>10</v>
      </c>
      <c r="F650" s="90">
        <v>43656</v>
      </c>
      <c r="G650" s="75">
        <v>0.5</v>
      </c>
      <c r="H650" s="49" t="s">
        <v>40</v>
      </c>
      <c r="I650" s="56" t="str">
        <f t="shared" si="103"/>
        <v>Central Arm SJ at Island Rd Bridge</v>
      </c>
      <c r="J650" s="56" t="str">
        <f t="shared" si="106"/>
        <v>San Juan Estuary</v>
      </c>
      <c r="K650" s="49">
        <v>1</v>
      </c>
      <c r="L650" s="51" t="s">
        <v>157</v>
      </c>
      <c r="M650" s="53" t="s">
        <v>138</v>
      </c>
      <c r="N650" s="51" t="s">
        <v>153</v>
      </c>
      <c r="O650" s="47">
        <f t="shared" si="107"/>
        <v>8</v>
      </c>
      <c r="P650" s="47">
        <f t="shared" si="104"/>
        <v>1</v>
      </c>
      <c r="Q650" s="47">
        <f t="shared" si="105"/>
        <v>5</v>
      </c>
      <c r="R650" s="54">
        <v>1</v>
      </c>
      <c r="S650" s="50" t="s">
        <v>168</v>
      </c>
      <c r="T650" s="53" t="s">
        <v>163</v>
      </c>
      <c r="U650" s="51"/>
      <c r="V650" s="51"/>
    </row>
    <row r="651" spans="1:22" x14ac:dyDescent="0.2">
      <c r="A651" s="79">
        <f t="shared" si="108"/>
        <v>28</v>
      </c>
      <c r="B651" s="47">
        <f t="shared" si="109"/>
        <v>2019</v>
      </c>
      <c r="C651" s="47">
        <f t="shared" si="110"/>
        <v>7</v>
      </c>
      <c r="D651" s="47" t="str">
        <f t="shared" si="111"/>
        <v>Jul</v>
      </c>
      <c r="E651" s="47">
        <f t="shared" si="112"/>
        <v>10</v>
      </c>
      <c r="F651" s="90">
        <v>43656</v>
      </c>
      <c r="G651" s="75">
        <v>0.5</v>
      </c>
      <c r="H651" s="49" t="s">
        <v>40</v>
      </c>
      <c r="I651" s="56" t="str">
        <f t="shared" si="103"/>
        <v>Central Arm SJ at Island Rd Bridge</v>
      </c>
      <c r="J651" s="56" t="str">
        <f t="shared" si="106"/>
        <v>San Juan Estuary</v>
      </c>
      <c r="K651" s="49">
        <v>1</v>
      </c>
      <c r="L651" s="51" t="s">
        <v>173</v>
      </c>
      <c r="M651" s="53" t="s">
        <v>138</v>
      </c>
      <c r="N651" s="51" t="s">
        <v>150</v>
      </c>
      <c r="O651" s="47">
        <f t="shared" si="107"/>
        <v>13</v>
      </c>
      <c r="P651" s="47">
        <f t="shared" si="104"/>
        <v>1</v>
      </c>
      <c r="Q651" s="47">
        <f t="shared" si="105"/>
        <v>4</v>
      </c>
      <c r="R651" s="54">
        <v>7</v>
      </c>
      <c r="S651" s="50" t="s">
        <v>168</v>
      </c>
      <c r="T651" s="53" t="s">
        <v>163</v>
      </c>
      <c r="U651" s="51"/>
      <c r="V651" s="51"/>
    </row>
    <row r="652" spans="1:22" x14ac:dyDescent="0.2">
      <c r="A652" s="79">
        <f t="shared" si="108"/>
        <v>28</v>
      </c>
      <c r="B652" s="47">
        <f t="shared" si="109"/>
        <v>2019</v>
      </c>
      <c r="C652" s="47">
        <f t="shared" si="110"/>
        <v>7</v>
      </c>
      <c r="D652" s="47" t="str">
        <f t="shared" si="111"/>
        <v>Jul</v>
      </c>
      <c r="E652" s="47">
        <f t="shared" si="112"/>
        <v>10</v>
      </c>
      <c r="F652" s="90">
        <v>43656</v>
      </c>
      <c r="G652" s="75">
        <v>0.53125</v>
      </c>
      <c r="H652" s="49" t="s">
        <v>44</v>
      </c>
      <c r="I652" s="56" t="str">
        <f t="shared" si="103"/>
        <v>Q Helen, top of Island Road</v>
      </c>
      <c r="J652" s="56" t="str">
        <f t="shared" si="106"/>
        <v>San Juan Estuary</v>
      </c>
      <c r="K652" s="49">
        <v>1</v>
      </c>
      <c r="L652" s="51" t="s">
        <v>146</v>
      </c>
      <c r="M652" s="53" t="s">
        <v>138</v>
      </c>
      <c r="N652" s="51" t="s">
        <v>144</v>
      </c>
      <c r="O652" s="47">
        <f t="shared" si="107"/>
        <v>3</v>
      </c>
      <c r="P652" s="47">
        <f t="shared" si="104"/>
        <v>1</v>
      </c>
      <c r="Q652" s="47">
        <f t="shared" si="105"/>
        <v>2</v>
      </c>
      <c r="R652" s="54">
        <v>7</v>
      </c>
      <c r="S652" s="50" t="s">
        <v>168</v>
      </c>
      <c r="T652" s="53" t="s">
        <v>163</v>
      </c>
      <c r="U652" s="51"/>
      <c r="V652" s="51"/>
    </row>
    <row r="653" spans="1:22" x14ac:dyDescent="0.2">
      <c r="A653" s="79">
        <f t="shared" si="108"/>
        <v>28</v>
      </c>
      <c r="B653" s="47">
        <f t="shared" si="109"/>
        <v>2019</v>
      </c>
      <c r="C653" s="47">
        <f t="shared" si="110"/>
        <v>7</v>
      </c>
      <c r="D653" s="47" t="str">
        <f t="shared" si="111"/>
        <v>Jul</v>
      </c>
      <c r="E653" s="47">
        <f t="shared" si="112"/>
        <v>10</v>
      </c>
      <c r="F653" s="90">
        <v>43656</v>
      </c>
      <c r="G653" s="75">
        <v>0.53125</v>
      </c>
      <c r="H653" s="49" t="s">
        <v>44</v>
      </c>
      <c r="I653" s="56" t="str">
        <f t="shared" si="103"/>
        <v>Q Helen, top of Island Road</v>
      </c>
      <c r="J653" s="56" t="str">
        <f t="shared" si="106"/>
        <v>San Juan Estuary</v>
      </c>
      <c r="K653" s="49">
        <v>1</v>
      </c>
      <c r="L653" s="51" t="s">
        <v>157</v>
      </c>
      <c r="M653" s="53" t="s">
        <v>138</v>
      </c>
      <c r="N653" s="51" t="s">
        <v>153</v>
      </c>
      <c r="O653" s="47">
        <f t="shared" si="107"/>
        <v>8</v>
      </c>
      <c r="P653" s="47">
        <f t="shared" si="104"/>
        <v>1</v>
      </c>
      <c r="Q653" s="47">
        <f t="shared" si="105"/>
        <v>5</v>
      </c>
      <c r="R653" s="54">
        <v>30</v>
      </c>
      <c r="S653" s="50" t="s">
        <v>168</v>
      </c>
      <c r="T653" s="53" t="s">
        <v>163</v>
      </c>
      <c r="U653" s="51"/>
      <c r="V653" s="51"/>
    </row>
    <row r="654" spans="1:22" x14ac:dyDescent="0.2">
      <c r="A654" s="79">
        <f t="shared" si="108"/>
        <v>28</v>
      </c>
      <c r="B654" s="47">
        <f t="shared" si="109"/>
        <v>2019</v>
      </c>
      <c r="C654" s="47">
        <f t="shared" si="110"/>
        <v>7</v>
      </c>
      <c r="D654" s="47" t="str">
        <f t="shared" si="111"/>
        <v>Jul</v>
      </c>
      <c r="E654" s="47">
        <f t="shared" si="112"/>
        <v>10</v>
      </c>
      <c r="F654" s="90">
        <v>43656</v>
      </c>
      <c r="G654" s="75">
        <v>0.53125</v>
      </c>
      <c r="H654" s="49" t="s">
        <v>44</v>
      </c>
      <c r="I654" s="56" t="str">
        <f t="shared" si="103"/>
        <v>Q Helen, top of Island Road</v>
      </c>
      <c r="J654" s="56" t="str">
        <f t="shared" si="106"/>
        <v>San Juan Estuary</v>
      </c>
      <c r="K654" s="49">
        <v>1</v>
      </c>
      <c r="L654" s="51" t="s">
        <v>158</v>
      </c>
      <c r="M654" s="53" t="s">
        <v>138</v>
      </c>
      <c r="N654" s="51" t="s">
        <v>153</v>
      </c>
      <c r="O654" s="47">
        <f t="shared" si="107"/>
        <v>9</v>
      </c>
      <c r="P654" s="47">
        <f t="shared" si="104"/>
        <v>1</v>
      </c>
      <c r="Q654" s="47">
        <f t="shared" si="105"/>
        <v>5</v>
      </c>
      <c r="R654" s="54">
        <v>1</v>
      </c>
      <c r="S654" s="50" t="s">
        <v>168</v>
      </c>
      <c r="T654" s="53" t="s">
        <v>163</v>
      </c>
      <c r="U654" s="51"/>
      <c r="V654" s="51"/>
    </row>
    <row r="655" spans="1:22" x14ac:dyDescent="0.2">
      <c r="A655" s="79">
        <f t="shared" si="108"/>
        <v>28</v>
      </c>
      <c r="B655" s="47">
        <f t="shared" si="109"/>
        <v>2019</v>
      </c>
      <c r="C655" s="47">
        <f t="shared" si="110"/>
        <v>7</v>
      </c>
      <c r="D655" s="47" t="str">
        <f t="shared" si="111"/>
        <v>Jul</v>
      </c>
      <c r="E655" s="47">
        <f t="shared" si="112"/>
        <v>10</v>
      </c>
      <c r="F655" s="90">
        <v>43656</v>
      </c>
      <c r="G655" s="75">
        <v>0.53125</v>
      </c>
      <c r="H655" s="49" t="s">
        <v>44</v>
      </c>
      <c r="I655" s="56" t="str">
        <f t="shared" ref="I655:I718" si="113">VLOOKUP(H655,SiteCodes,2,FALSE)</f>
        <v>Q Helen, top of Island Road</v>
      </c>
      <c r="J655" s="56" t="str">
        <f t="shared" si="106"/>
        <v>San Juan Estuary</v>
      </c>
      <c r="K655" s="49">
        <v>1</v>
      </c>
      <c r="L655" s="51" t="s">
        <v>181</v>
      </c>
      <c r="M655" s="53" t="s">
        <v>138</v>
      </c>
      <c r="N655" s="51" t="s">
        <v>150</v>
      </c>
      <c r="O655" s="47">
        <f t="shared" si="107"/>
        <v>15</v>
      </c>
      <c r="P655" s="47">
        <f t="shared" ref="P655:P718" si="114">VLOOKUP(M655,OrigCodes,2,FALSE)</f>
        <v>1</v>
      </c>
      <c r="Q655" s="47">
        <f t="shared" ref="Q655:Q718" si="115">VLOOKUP(N655,StgCodes,2,FALSE)</f>
        <v>4</v>
      </c>
      <c r="R655" s="54">
        <v>1</v>
      </c>
      <c r="S655" s="50" t="s">
        <v>168</v>
      </c>
      <c r="T655" s="53" t="s">
        <v>163</v>
      </c>
      <c r="U655" s="51"/>
      <c r="V655" s="51"/>
    </row>
    <row r="656" spans="1:22" x14ac:dyDescent="0.2">
      <c r="A656" s="79">
        <f t="shared" si="108"/>
        <v>28</v>
      </c>
      <c r="B656" s="47">
        <f t="shared" si="109"/>
        <v>2019</v>
      </c>
      <c r="C656" s="47">
        <f t="shared" si="110"/>
        <v>7</v>
      </c>
      <c r="D656" s="47" t="str">
        <f t="shared" si="111"/>
        <v>Jul</v>
      </c>
      <c r="E656" s="47">
        <f t="shared" si="112"/>
        <v>10</v>
      </c>
      <c r="F656" s="90">
        <v>43656</v>
      </c>
      <c r="G656" s="75">
        <v>0.53125</v>
      </c>
      <c r="H656" s="49" t="s">
        <v>44</v>
      </c>
      <c r="I656" s="56" t="str">
        <f t="shared" si="113"/>
        <v>Q Helen, top of Island Road</v>
      </c>
      <c r="J656" s="56" t="str">
        <f t="shared" ref="J656:J719" si="116">VLOOKUP(H656,SiteCodes,3,FALSE)</f>
        <v>San Juan Estuary</v>
      </c>
      <c r="K656" s="49">
        <v>1</v>
      </c>
      <c r="L656" s="51" t="s">
        <v>166</v>
      </c>
      <c r="M656" s="53" t="s">
        <v>138</v>
      </c>
      <c r="N656" s="51" t="s">
        <v>150</v>
      </c>
      <c r="O656" s="47">
        <f t="shared" si="107"/>
        <v>11</v>
      </c>
      <c r="P656" s="47">
        <f t="shared" si="114"/>
        <v>1</v>
      </c>
      <c r="Q656" s="47">
        <f t="shared" si="115"/>
        <v>4</v>
      </c>
      <c r="R656" s="54">
        <v>3</v>
      </c>
      <c r="S656" s="50" t="s">
        <v>168</v>
      </c>
      <c r="T656" s="53" t="s">
        <v>163</v>
      </c>
      <c r="U656" s="51"/>
      <c r="V656" s="51"/>
    </row>
    <row r="657" spans="1:22" x14ac:dyDescent="0.2">
      <c r="A657" s="79">
        <f t="shared" si="108"/>
        <v>28</v>
      </c>
      <c r="B657" s="47">
        <f t="shared" si="109"/>
        <v>2019</v>
      </c>
      <c r="C657" s="47">
        <f t="shared" si="110"/>
        <v>7</v>
      </c>
      <c r="D657" s="47" t="str">
        <f t="shared" si="111"/>
        <v>Jul</v>
      </c>
      <c r="E657" s="47">
        <f t="shared" si="112"/>
        <v>10</v>
      </c>
      <c r="F657" s="90">
        <v>43656</v>
      </c>
      <c r="G657" s="75">
        <v>0.53125</v>
      </c>
      <c r="H657" s="49" t="s">
        <v>44</v>
      </c>
      <c r="I657" s="56" t="str">
        <f t="shared" si="113"/>
        <v>Q Helen, top of Island Road</v>
      </c>
      <c r="J657" s="56" t="str">
        <f t="shared" si="116"/>
        <v>San Juan Estuary</v>
      </c>
      <c r="K657" s="49">
        <v>1</v>
      </c>
      <c r="L657" s="51" t="s">
        <v>173</v>
      </c>
      <c r="M657" s="53" t="s">
        <v>138</v>
      </c>
      <c r="N657" s="51" t="s">
        <v>150</v>
      </c>
      <c r="O657" s="47">
        <f t="shared" si="107"/>
        <v>13</v>
      </c>
      <c r="P657" s="47">
        <f t="shared" si="114"/>
        <v>1</v>
      </c>
      <c r="Q657" s="47">
        <f t="shared" si="115"/>
        <v>4</v>
      </c>
      <c r="R657" s="54">
        <v>30</v>
      </c>
      <c r="S657" s="50" t="s">
        <v>168</v>
      </c>
      <c r="T657" s="53" t="s">
        <v>163</v>
      </c>
      <c r="U657" s="51"/>
      <c r="V657" s="51"/>
    </row>
    <row r="658" spans="1:22" x14ac:dyDescent="0.2">
      <c r="A658" s="79">
        <f t="shared" si="108"/>
        <v>28</v>
      </c>
      <c r="B658" s="47">
        <f t="shared" si="109"/>
        <v>2019</v>
      </c>
      <c r="C658" s="47">
        <f t="shared" si="110"/>
        <v>7</v>
      </c>
      <c r="D658" s="47" t="str">
        <f t="shared" si="111"/>
        <v>Jul</v>
      </c>
      <c r="E658" s="47">
        <f t="shared" si="112"/>
        <v>11</v>
      </c>
      <c r="F658" s="90">
        <v>43657</v>
      </c>
      <c r="G658" s="75">
        <v>0.33680555555555558</v>
      </c>
      <c r="H658" s="49" t="s">
        <v>25</v>
      </c>
      <c r="I658" s="56" t="str">
        <f t="shared" si="113"/>
        <v>Q01, left bank Gordon up from confluence</v>
      </c>
      <c r="J658" s="56" t="str">
        <f t="shared" si="116"/>
        <v>Gordon Estuary</v>
      </c>
      <c r="K658" s="49">
        <v>1</v>
      </c>
      <c r="L658" s="51" t="s">
        <v>152</v>
      </c>
      <c r="M658" s="53" t="s">
        <v>138</v>
      </c>
      <c r="N658" s="51" t="s">
        <v>148</v>
      </c>
      <c r="O658" s="47">
        <f t="shared" si="107"/>
        <v>5</v>
      </c>
      <c r="P658" s="47">
        <f t="shared" si="114"/>
        <v>1</v>
      </c>
      <c r="Q658" s="47">
        <f t="shared" si="115"/>
        <v>3</v>
      </c>
      <c r="R658" s="54">
        <v>3</v>
      </c>
      <c r="S658" s="50" t="s">
        <v>168</v>
      </c>
      <c r="T658" s="53" t="s">
        <v>163</v>
      </c>
      <c r="U658" s="51"/>
      <c r="V658" s="51"/>
    </row>
    <row r="659" spans="1:22" x14ac:dyDescent="0.2">
      <c r="A659" s="79">
        <f t="shared" si="108"/>
        <v>28</v>
      </c>
      <c r="B659" s="47">
        <f t="shared" si="109"/>
        <v>2019</v>
      </c>
      <c r="C659" s="47">
        <f t="shared" si="110"/>
        <v>7</v>
      </c>
      <c r="D659" s="47" t="str">
        <f t="shared" si="111"/>
        <v>Jul</v>
      </c>
      <c r="E659" s="47">
        <f t="shared" si="112"/>
        <v>11</v>
      </c>
      <c r="F659" s="90">
        <v>43657</v>
      </c>
      <c r="G659" s="75">
        <v>0.33680555555555558</v>
      </c>
      <c r="H659" s="49" t="s">
        <v>25</v>
      </c>
      <c r="I659" s="56" t="str">
        <f t="shared" si="113"/>
        <v>Q01, left bank Gordon up from confluence</v>
      </c>
      <c r="J659" s="56" t="str">
        <f t="shared" si="116"/>
        <v>Gordon Estuary</v>
      </c>
      <c r="K659" s="49">
        <v>1</v>
      </c>
      <c r="L659" s="51" t="s">
        <v>157</v>
      </c>
      <c r="M659" s="53" t="s">
        <v>138</v>
      </c>
      <c r="N659" s="51" t="s">
        <v>153</v>
      </c>
      <c r="O659" s="47">
        <f t="shared" si="107"/>
        <v>8</v>
      </c>
      <c r="P659" s="47">
        <f t="shared" si="114"/>
        <v>1</v>
      </c>
      <c r="Q659" s="47">
        <f t="shared" si="115"/>
        <v>5</v>
      </c>
      <c r="R659" s="54">
        <v>6</v>
      </c>
      <c r="S659" s="50" t="s">
        <v>168</v>
      </c>
      <c r="T659" s="53" t="s">
        <v>163</v>
      </c>
      <c r="U659" s="51"/>
      <c r="V659" s="51"/>
    </row>
    <row r="660" spans="1:22" x14ac:dyDescent="0.2">
      <c r="A660" s="79">
        <f t="shared" si="108"/>
        <v>28</v>
      </c>
      <c r="B660" s="47">
        <f t="shared" si="109"/>
        <v>2019</v>
      </c>
      <c r="C660" s="47">
        <f t="shared" si="110"/>
        <v>7</v>
      </c>
      <c r="D660" s="47" t="str">
        <f t="shared" si="111"/>
        <v>Jul</v>
      </c>
      <c r="E660" s="47">
        <f t="shared" si="112"/>
        <v>11</v>
      </c>
      <c r="F660" s="90">
        <v>43657</v>
      </c>
      <c r="G660" s="75">
        <v>0.33680555555555558</v>
      </c>
      <c r="H660" s="49" t="s">
        <v>25</v>
      </c>
      <c r="I660" s="56" t="str">
        <f t="shared" si="113"/>
        <v>Q01, left bank Gordon up from confluence</v>
      </c>
      <c r="J660" s="56" t="str">
        <f t="shared" si="116"/>
        <v>Gordon Estuary</v>
      </c>
      <c r="K660" s="49">
        <v>1</v>
      </c>
      <c r="L660" s="51" t="s">
        <v>181</v>
      </c>
      <c r="M660" s="53" t="s">
        <v>138</v>
      </c>
      <c r="N660" s="51" t="s">
        <v>150</v>
      </c>
      <c r="O660" s="47">
        <f t="shared" si="107"/>
        <v>15</v>
      </c>
      <c r="P660" s="47">
        <f t="shared" si="114"/>
        <v>1</v>
      </c>
      <c r="Q660" s="47">
        <f t="shared" si="115"/>
        <v>4</v>
      </c>
      <c r="R660" s="54">
        <v>9</v>
      </c>
      <c r="S660" s="50" t="s">
        <v>168</v>
      </c>
      <c r="T660" s="53" t="s">
        <v>163</v>
      </c>
      <c r="U660" s="51"/>
      <c r="V660" s="51"/>
    </row>
    <row r="661" spans="1:22" x14ac:dyDescent="0.2">
      <c r="A661" s="79">
        <f t="shared" si="108"/>
        <v>28</v>
      </c>
      <c r="B661" s="47">
        <f t="shared" si="109"/>
        <v>2019</v>
      </c>
      <c r="C661" s="47">
        <f t="shared" si="110"/>
        <v>7</v>
      </c>
      <c r="D661" s="47" t="str">
        <f t="shared" si="111"/>
        <v>Jul</v>
      </c>
      <c r="E661" s="47">
        <f t="shared" si="112"/>
        <v>11</v>
      </c>
      <c r="F661" s="90">
        <v>43657</v>
      </c>
      <c r="G661" s="75">
        <v>0.33680555555555558</v>
      </c>
      <c r="H661" s="49" t="s">
        <v>25</v>
      </c>
      <c r="I661" s="56" t="str">
        <f t="shared" si="113"/>
        <v>Q01, left bank Gordon up from confluence</v>
      </c>
      <c r="J661" s="56" t="str">
        <f t="shared" si="116"/>
        <v>Gordon Estuary</v>
      </c>
      <c r="K661" s="49">
        <v>1</v>
      </c>
      <c r="L661" s="51" t="s">
        <v>177</v>
      </c>
      <c r="M661" s="53" t="s">
        <v>138</v>
      </c>
      <c r="N661" s="51" t="s">
        <v>153</v>
      </c>
      <c r="O661" s="47">
        <f t="shared" si="107"/>
        <v>14</v>
      </c>
      <c r="P661" s="47">
        <f t="shared" si="114"/>
        <v>1</v>
      </c>
      <c r="Q661" s="47">
        <f t="shared" si="115"/>
        <v>5</v>
      </c>
      <c r="R661" s="54" t="s">
        <v>276</v>
      </c>
      <c r="S661" s="50" t="s">
        <v>168</v>
      </c>
      <c r="T661" s="53" t="s">
        <v>163</v>
      </c>
      <c r="U661" s="51"/>
      <c r="V661" s="51"/>
    </row>
    <row r="662" spans="1:22" x14ac:dyDescent="0.2">
      <c r="A662" s="79">
        <f t="shared" si="108"/>
        <v>28</v>
      </c>
      <c r="B662" s="47">
        <f t="shared" si="109"/>
        <v>2019</v>
      </c>
      <c r="C662" s="47">
        <f t="shared" si="110"/>
        <v>7</v>
      </c>
      <c r="D662" s="47" t="str">
        <f t="shared" si="111"/>
        <v>Jul</v>
      </c>
      <c r="E662" s="47">
        <f t="shared" si="112"/>
        <v>11</v>
      </c>
      <c r="F662" s="90">
        <v>43657</v>
      </c>
      <c r="G662" s="75">
        <v>0.33680555555555558</v>
      </c>
      <c r="H662" s="49" t="s">
        <v>25</v>
      </c>
      <c r="I662" s="56" t="str">
        <f t="shared" si="113"/>
        <v>Q01, left bank Gordon up from confluence</v>
      </c>
      <c r="J662" s="56" t="str">
        <f t="shared" si="116"/>
        <v>Gordon Estuary</v>
      </c>
      <c r="K662" s="49">
        <v>1</v>
      </c>
      <c r="L662" s="51" t="s">
        <v>132</v>
      </c>
      <c r="M662" s="53" t="s">
        <v>138</v>
      </c>
      <c r="N662" s="51" t="s">
        <v>153</v>
      </c>
      <c r="O662" s="47">
        <f t="shared" ref="O662:O725" si="117">VLOOKUP(L662,SpeciesCodes,2,FALSE)</f>
        <v>99</v>
      </c>
      <c r="P662" s="47">
        <f t="shared" si="114"/>
        <v>1</v>
      </c>
      <c r="Q662" s="47">
        <f t="shared" si="115"/>
        <v>5</v>
      </c>
      <c r="R662" s="54">
        <v>447</v>
      </c>
      <c r="S662" s="50" t="s">
        <v>168</v>
      </c>
      <c r="T662" s="53" t="s">
        <v>163</v>
      </c>
      <c r="U662" s="51"/>
      <c r="V662" s="51" t="s">
        <v>296</v>
      </c>
    </row>
    <row r="663" spans="1:22" x14ac:dyDescent="0.2">
      <c r="A663" s="79">
        <f t="shared" si="108"/>
        <v>28</v>
      </c>
      <c r="B663" s="47">
        <f t="shared" si="109"/>
        <v>2019</v>
      </c>
      <c r="C663" s="47">
        <f t="shared" si="110"/>
        <v>7</v>
      </c>
      <c r="D663" s="47" t="str">
        <f t="shared" si="111"/>
        <v>Jul</v>
      </c>
      <c r="E663" s="47">
        <f t="shared" si="112"/>
        <v>11</v>
      </c>
      <c r="F663" s="90">
        <v>43657</v>
      </c>
      <c r="G663" s="75">
        <v>0.3888888888888889</v>
      </c>
      <c r="H663" s="49" t="s">
        <v>30</v>
      </c>
      <c r="I663" s="56" t="str">
        <f t="shared" si="113"/>
        <v>Butch's (Gordon R.)</v>
      </c>
      <c r="J663" s="56" t="str">
        <f t="shared" si="116"/>
        <v>Gordon Estuary</v>
      </c>
      <c r="K663" s="49">
        <v>1</v>
      </c>
      <c r="L663" s="51" t="s">
        <v>152</v>
      </c>
      <c r="M663" s="53" t="s">
        <v>138</v>
      </c>
      <c r="N663" s="51" t="s">
        <v>148</v>
      </c>
      <c r="O663" s="47">
        <f t="shared" si="117"/>
        <v>5</v>
      </c>
      <c r="P663" s="47">
        <f t="shared" si="114"/>
        <v>1</v>
      </c>
      <c r="Q663" s="47">
        <f t="shared" si="115"/>
        <v>3</v>
      </c>
      <c r="R663" s="54">
        <v>2</v>
      </c>
      <c r="S663" s="50" t="s">
        <v>168</v>
      </c>
      <c r="T663" s="53" t="s">
        <v>163</v>
      </c>
      <c r="U663" s="51"/>
      <c r="V663" s="51"/>
    </row>
    <row r="664" spans="1:22" x14ac:dyDescent="0.2">
      <c r="A664" s="79">
        <f t="shared" si="108"/>
        <v>28</v>
      </c>
      <c r="B664" s="47">
        <f t="shared" si="109"/>
        <v>2019</v>
      </c>
      <c r="C664" s="47">
        <f t="shared" si="110"/>
        <v>7</v>
      </c>
      <c r="D664" s="47" t="str">
        <f t="shared" si="111"/>
        <v>Jul</v>
      </c>
      <c r="E664" s="47">
        <f t="shared" si="112"/>
        <v>11</v>
      </c>
      <c r="F664" s="90">
        <v>43657</v>
      </c>
      <c r="G664" s="75">
        <v>0.3888888888888889</v>
      </c>
      <c r="H664" s="49" t="s">
        <v>30</v>
      </c>
      <c r="I664" s="56" t="str">
        <f t="shared" si="113"/>
        <v>Butch's (Gordon R.)</v>
      </c>
      <c r="J664" s="56" t="str">
        <f t="shared" si="116"/>
        <v>Gordon Estuary</v>
      </c>
      <c r="K664" s="49">
        <v>1</v>
      </c>
      <c r="L664" s="51" t="s">
        <v>146</v>
      </c>
      <c r="M664" s="53" t="s">
        <v>138</v>
      </c>
      <c r="N664" s="51" t="s">
        <v>144</v>
      </c>
      <c r="O664" s="47">
        <f t="shared" si="117"/>
        <v>3</v>
      </c>
      <c r="P664" s="47">
        <f t="shared" si="114"/>
        <v>1</v>
      </c>
      <c r="Q664" s="47">
        <f t="shared" si="115"/>
        <v>2</v>
      </c>
      <c r="R664" s="54">
        <v>1</v>
      </c>
      <c r="S664" s="50" t="s">
        <v>168</v>
      </c>
      <c r="T664" s="53" t="s">
        <v>163</v>
      </c>
      <c r="U664" s="51"/>
      <c r="V664" s="51"/>
    </row>
    <row r="665" spans="1:22" x14ac:dyDescent="0.2">
      <c r="A665" s="79">
        <f t="shared" si="108"/>
        <v>28</v>
      </c>
      <c r="B665" s="47">
        <f t="shared" si="109"/>
        <v>2019</v>
      </c>
      <c r="C665" s="47">
        <f t="shared" si="110"/>
        <v>7</v>
      </c>
      <c r="D665" s="47" t="str">
        <f t="shared" si="111"/>
        <v>Jul</v>
      </c>
      <c r="E665" s="47">
        <f t="shared" si="112"/>
        <v>11</v>
      </c>
      <c r="F665" s="90">
        <v>43657</v>
      </c>
      <c r="G665" s="75">
        <v>0.3888888888888889</v>
      </c>
      <c r="H665" s="49" t="s">
        <v>30</v>
      </c>
      <c r="I665" s="56" t="str">
        <f t="shared" si="113"/>
        <v>Butch's (Gordon R.)</v>
      </c>
      <c r="J665" s="56" t="str">
        <f t="shared" si="116"/>
        <v>Gordon Estuary</v>
      </c>
      <c r="K665" s="49">
        <v>1</v>
      </c>
      <c r="L665" s="51" t="s">
        <v>181</v>
      </c>
      <c r="M665" s="53" t="s">
        <v>138</v>
      </c>
      <c r="N665" s="51" t="s">
        <v>150</v>
      </c>
      <c r="O665" s="47">
        <f t="shared" si="117"/>
        <v>15</v>
      </c>
      <c r="P665" s="47">
        <f t="shared" si="114"/>
        <v>1</v>
      </c>
      <c r="Q665" s="47">
        <f t="shared" si="115"/>
        <v>4</v>
      </c>
      <c r="R665" s="54">
        <v>3</v>
      </c>
      <c r="S665" s="50" t="s">
        <v>168</v>
      </c>
      <c r="T665" s="53" t="s">
        <v>163</v>
      </c>
      <c r="U665" s="51"/>
      <c r="V665" s="51"/>
    </row>
    <row r="666" spans="1:22" x14ac:dyDescent="0.2">
      <c r="A666" s="79">
        <f t="shared" si="108"/>
        <v>28</v>
      </c>
      <c r="B666" s="47">
        <f t="shared" si="109"/>
        <v>2019</v>
      </c>
      <c r="C666" s="47">
        <f t="shared" si="110"/>
        <v>7</v>
      </c>
      <c r="D666" s="47" t="str">
        <f t="shared" si="111"/>
        <v>Jul</v>
      </c>
      <c r="E666" s="47">
        <f t="shared" si="112"/>
        <v>11</v>
      </c>
      <c r="F666" s="90">
        <v>43657</v>
      </c>
      <c r="G666" s="75">
        <v>0.3888888888888889</v>
      </c>
      <c r="H666" s="49" t="s">
        <v>30</v>
      </c>
      <c r="I666" s="56" t="str">
        <f t="shared" si="113"/>
        <v>Butch's (Gordon R.)</v>
      </c>
      <c r="J666" s="56" t="str">
        <f t="shared" si="116"/>
        <v>Gordon Estuary</v>
      </c>
      <c r="K666" s="49">
        <v>1</v>
      </c>
      <c r="L666" s="51" t="s">
        <v>173</v>
      </c>
      <c r="M666" s="53" t="s">
        <v>138</v>
      </c>
      <c r="N666" s="51" t="s">
        <v>150</v>
      </c>
      <c r="O666" s="47">
        <f t="shared" si="117"/>
        <v>13</v>
      </c>
      <c r="P666" s="47">
        <f t="shared" si="114"/>
        <v>1</v>
      </c>
      <c r="Q666" s="47">
        <f t="shared" si="115"/>
        <v>4</v>
      </c>
      <c r="R666" s="54">
        <v>1</v>
      </c>
      <c r="S666" s="50" t="s">
        <v>168</v>
      </c>
      <c r="T666" s="53" t="s">
        <v>163</v>
      </c>
      <c r="U666" s="51"/>
      <c r="V666" s="51"/>
    </row>
    <row r="667" spans="1:22" x14ac:dyDescent="0.2">
      <c r="A667" s="79">
        <f t="shared" si="108"/>
        <v>28</v>
      </c>
      <c r="B667" s="47">
        <f t="shared" si="109"/>
        <v>2019</v>
      </c>
      <c r="C667" s="47">
        <f t="shared" si="110"/>
        <v>7</v>
      </c>
      <c r="D667" s="47" t="str">
        <f t="shared" si="111"/>
        <v>Jul</v>
      </c>
      <c r="E667" s="47">
        <f t="shared" si="112"/>
        <v>11</v>
      </c>
      <c r="F667" s="90">
        <v>43657</v>
      </c>
      <c r="G667" s="75">
        <v>0.3888888888888889</v>
      </c>
      <c r="H667" s="49" t="s">
        <v>30</v>
      </c>
      <c r="I667" s="56" t="str">
        <f t="shared" si="113"/>
        <v>Butch's (Gordon R.)</v>
      </c>
      <c r="J667" s="56" t="str">
        <f t="shared" si="116"/>
        <v>Gordon Estuary</v>
      </c>
      <c r="K667" s="49">
        <v>1</v>
      </c>
      <c r="L667" s="51" t="s">
        <v>191</v>
      </c>
      <c r="M667" s="53" t="s">
        <v>138</v>
      </c>
      <c r="N667" s="51" t="s">
        <v>153</v>
      </c>
      <c r="O667" s="47">
        <f t="shared" si="117"/>
        <v>20</v>
      </c>
      <c r="P667" s="47">
        <f t="shared" si="114"/>
        <v>1</v>
      </c>
      <c r="Q667" s="47">
        <f t="shared" si="115"/>
        <v>5</v>
      </c>
      <c r="R667" s="54">
        <v>1</v>
      </c>
      <c r="S667" s="50" t="s">
        <v>168</v>
      </c>
      <c r="T667" s="53" t="s">
        <v>163</v>
      </c>
      <c r="U667" s="51"/>
      <c r="V667" s="51" t="s">
        <v>292</v>
      </c>
    </row>
    <row r="668" spans="1:22" x14ac:dyDescent="0.2">
      <c r="A668" s="79">
        <f t="shared" si="108"/>
        <v>28</v>
      </c>
      <c r="B668" s="47">
        <f t="shared" si="109"/>
        <v>2019</v>
      </c>
      <c r="C668" s="47">
        <f t="shared" si="110"/>
        <v>7</v>
      </c>
      <c r="D668" s="47" t="str">
        <f t="shared" si="111"/>
        <v>Jul</v>
      </c>
      <c r="E668" s="47">
        <f t="shared" si="112"/>
        <v>11</v>
      </c>
      <c r="F668" s="90">
        <v>43657</v>
      </c>
      <c r="G668" s="75">
        <v>0.3888888888888889</v>
      </c>
      <c r="H668" s="49" t="s">
        <v>30</v>
      </c>
      <c r="I668" s="56" t="str">
        <f t="shared" si="113"/>
        <v>Butch's (Gordon R.)</v>
      </c>
      <c r="J668" s="56" t="str">
        <f t="shared" si="116"/>
        <v>Gordon Estuary</v>
      </c>
      <c r="K668" s="49">
        <v>1</v>
      </c>
      <c r="L668" s="51" t="s">
        <v>199</v>
      </c>
      <c r="M668" s="53" t="s">
        <v>138</v>
      </c>
      <c r="N668" s="51" t="s">
        <v>153</v>
      </c>
      <c r="O668" s="47">
        <f t="shared" si="117"/>
        <v>26</v>
      </c>
      <c r="P668" s="47">
        <f t="shared" si="114"/>
        <v>1</v>
      </c>
      <c r="Q668" s="47">
        <f t="shared" si="115"/>
        <v>5</v>
      </c>
      <c r="R668" s="54">
        <v>99</v>
      </c>
      <c r="S668" s="50" t="s">
        <v>168</v>
      </c>
      <c r="T668" s="53" t="s">
        <v>163</v>
      </c>
      <c r="U668" s="51"/>
      <c r="V668" s="51" t="s">
        <v>297</v>
      </c>
    </row>
    <row r="669" spans="1:22" x14ac:dyDescent="0.2">
      <c r="A669" s="79">
        <f t="shared" si="108"/>
        <v>28</v>
      </c>
      <c r="B669" s="47">
        <f t="shared" si="109"/>
        <v>2019</v>
      </c>
      <c r="C669" s="47">
        <f t="shared" si="110"/>
        <v>7</v>
      </c>
      <c r="D669" s="47" t="str">
        <f t="shared" si="111"/>
        <v>Jul</v>
      </c>
      <c r="E669" s="47">
        <f t="shared" si="112"/>
        <v>11</v>
      </c>
      <c r="F669" s="90">
        <v>43657</v>
      </c>
      <c r="G669" s="75">
        <v>0.4201388888888889</v>
      </c>
      <c r="H669" s="49" t="s">
        <v>21</v>
      </c>
      <c r="I669" s="56" t="str">
        <f t="shared" si="113"/>
        <v>Gallaugher's</v>
      </c>
      <c r="J669" s="56" t="str">
        <f t="shared" si="116"/>
        <v>Gordon Estuary</v>
      </c>
      <c r="K669" s="49">
        <v>1</v>
      </c>
      <c r="L669" s="51" t="s">
        <v>146</v>
      </c>
      <c r="M669" s="53" t="s">
        <v>138</v>
      </c>
      <c r="N669" s="51" t="s">
        <v>144</v>
      </c>
      <c r="O669" s="47">
        <f t="shared" si="117"/>
        <v>3</v>
      </c>
      <c r="P669" s="47">
        <f t="shared" si="114"/>
        <v>1</v>
      </c>
      <c r="Q669" s="47">
        <f t="shared" si="115"/>
        <v>2</v>
      </c>
      <c r="R669" s="54">
        <v>3</v>
      </c>
      <c r="S669" s="50" t="s">
        <v>168</v>
      </c>
      <c r="T669" s="53" t="s">
        <v>163</v>
      </c>
      <c r="U669" s="51"/>
      <c r="V669" s="51"/>
    </row>
    <row r="670" spans="1:22" x14ac:dyDescent="0.2">
      <c r="A670" s="79">
        <f t="shared" si="108"/>
        <v>28</v>
      </c>
      <c r="B670" s="47">
        <f t="shared" si="109"/>
        <v>2019</v>
      </c>
      <c r="C670" s="47">
        <f t="shared" si="110"/>
        <v>7</v>
      </c>
      <c r="D670" s="47" t="str">
        <f t="shared" si="111"/>
        <v>Jul</v>
      </c>
      <c r="E670" s="47">
        <f t="shared" si="112"/>
        <v>11</v>
      </c>
      <c r="F670" s="90">
        <v>43657</v>
      </c>
      <c r="G670" s="75">
        <v>0.4201388888888889</v>
      </c>
      <c r="H670" s="49" t="s">
        <v>21</v>
      </c>
      <c r="I670" s="56" t="str">
        <f t="shared" si="113"/>
        <v>Gallaugher's</v>
      </c>
      <c r="J670" s="56" t="str">
        <f t="shared" si="116"/>
        <v>Gordon Estuary</v>
      </c>
      <c r="K670" s="49">
        <v>1</v>
      </c>
      <c r="L670" s="51" t="s">
        <v>146</v>
      </c>
      <c r="M670" s="53" t="s">
        <v>138</v>
      </c>
      <c r="N670" s="51" t="s">
        <v>148</v>
      </c>
      <c r="O670" s="47">
        <f t="shared" si="117"/>
        <v>3</v>
      </c>
      <c r="P670" s="47">
        <f t="shared" si="114"/>
        <v>1</v>
      </c>
      <c r="Q670" s="47">
        <f t="shared" si="115"/>
        <v>3</v>
      </c>
      <c r="R670" s="54">
        <v>4</v>
      </c>
      <c r="S670" s="50" t="s">
        <v>168</v>
      </c>
      <c r="T670" s="53" t="s">
        <v>163</v>
      </c>
      <c r="U670" s="51"/>
      <c r="V670" s="51"/>
    </row>
    <row r="671" spans="1:22" x14ac:dyDescent="0.2">
      <c r="A671" s="79">
        <f t="shared" si="108"/>
        <v>28</v>
      </c>
      <c r="B671" s="47">
        <f t="shared" si="109"/>
        <v>2019</v>
      </c>
      <c r="C671" s="47">
        <f t="shared" si="110"/>
        <v>7</v>
      </c>
      <c r="D671" s="47" t="str">
        <f t="shared" si="111"/>
        <v>Jul</v>
      </c>
      <c r="E671" s="47">
        <f t="shared" si="112"/>
        <v>11</v>
      </c>
      <c r="F671" s="90">
        <v>43657</v>
      </c>
      <c r="G671" s="75">
        <v>0.4201388888888889</v>
      </c>
      <c r="H671" s="49" t="s">
        <v>21</v>
      </c>
      <c r="I671" s="56" t="str">
        <f t="shared" si="113"/>
        <v>Gallaugher's</v>
      </c>
      <c r="J671" s="56" t="str">
        <f t="shared" si="116"/>
        <v>Gordon Estuary</v>
      </c>
      <c r="K671" s="49">
        <v>1</v>
      </c>
      <c r="L671" s="51" t="s">
        <v>157</v>
      </c>
      <c r="M671" s="53" t="s">
        <v>138</v>
      </c>
      <c r="N671" s="51" t="s">
        <v>153</v>
      </c>
      <c r="O671" s="47">
        <f t="shared" si="117"/>
        <v>8</v>
      </c>
      <c r="P671" s="47">
        <f t="shared" si="114"/>
        <v>1</v>
      </c>
      <c r="Q671" s="47">
        <f t="shared" si="115"/>
        <v>5</v>
      </c>
      <c r="R671" s="54">
        <v>6</v>
      </c>
      <c r="S671" s="50" t="s">
        <v>168</v>
      </c>
      <c r="T671" s="53" t="s">
        <v>163</v>
      </c>
      <c r="U671" s="51"/>
      <c r="V671" s="51"/>
    </row>
    <row r="672" spans="1:22" x14ac:dyDescent="0.2">
      <c r="A672" s="79">
        <f t="shared" si="108"/>
        <v>28</v>
      </c>
      <c r="B672" s="47">
        <f t="shared" si="109"/>
        <v>2019</v>
      </c>
      <c r="C672" s="47">
        <f t="shared" si="110"/>
        <v>7</v>
      </c>
      <c r="D672" s="47" t="str">
        <f t="shared" si="111"/>
        <v>Jul</v>
      </c>
      <c r="E672" s="47">
        <f t="shared" si="112"/>
        <v>11</v>
      </c>
      <c r="F672" s="90">
        <v>43657</v>
      </c>
      <c r="G672" s="75">
        <v>0.4201388888888889</v>
      </c>
      <c r="H672" s="49" t="s">
        <v>21</v>
      </c>
      <c r="I672" s="56" t="str">
        <f t="shared" si="113"/>
        <v>Gallaugher's</v>
      </c>
      <c r="J672" s="56" t="str">
        <f t="shared" si="116"/>
        <v>Gordon Estuary</v>
      </c>
      <c r="K672" s="49">
        <v>1</v>
      </c>
      <c r="L672" s="51" t="s">
        <v>158</v>
      </c>
      <c r="M672" s="53" t="s">
        <v>138</v>
      </c>
      <c r="N672" s="51" t="s">
        <v>153</v>
      </c>
      <c r="O672" s="47">
        <f t="shared" si="117"/>
        <v>9</v>
      </c>
      <c r="P672" s="47">
        <f t="shared" si="114"/>
        <v>1</v>
      </c>
      <c r="Q672" s="47">
        <f t="shared" si="115"/>
        <v>5</v>
      </c>
      <c r="R672" s="54">
        <v>13</v>
      </c>
      <c r="S672" s="50" t="s">
        <v>168</v>
      </c>
      <c r="T672" s="53" t="s">
        <v>163</v>
      </c>
      <c r="U672" s="51"/>
      <c r="V672" s="51"/>
    </row>
    <row r="673" spans="1:22" x14ac:dyDescent="0.2">
      <c r="A673" s="79">
        <f t="shared" si="108"/>
        <v>28</v>
      </c>
      <c r="B673" s="47">
        <f t="shared" si="109"/>
        <v>2019</v>
      </c>
      <c r="C673" s="47">
        <f t="shared" si="110"/>
        <v>7</v>
      </c>
      <c r="D673" s="47" t="str">
        <f t="shared" si="111"/>
        <v>Jul</v>
      </c>
      <c r="E673" s="47">
        <f t="shared" si="112"/>
        <v>11</v>
      </c>
      <c r="F673" s="90">
        <v>43657</v>
      </c>
      <c r="G673" s="75">
        <v>0.4201388888888889</v>
      </c>
      <c r="H673" s="49" t="s">
        <v>21</v>
      </c>
      <c r="I673" s="56" t="str">
        <f t="shared" si="113"/>
        <v>Gallaugher's</v>
      </c>
      <c r="J673" s="56" t="str">
        <f t="shared" si="116"/>
        <v>Gordon Estuary</v>
      </c>
      <c r="K673" s="49">
        <v>1</v>
      </c>
      <c r="L673" s="51" t="s">
        <v>185</v>
      </c>
      <c r="M673" s="53" t="s">
        <v>138</v>
      </c>
      <c r="N673" s="51" t="s">
        <v>150</v>
      </c>
      <c r="O673" s="47">
        <f t="shared" si="117"/>
        <v>18</v>
      </c>
      <c r="P673" s="47">
        <f t="shared" si="114"/>
        <v>1</v>
      </c>
      <c r="Q673" s="47">
        <f t="shared" si="115"/>
        <v>4</v>
      </c>
      <c r="R673" s="54">
        <v>6</v>
      </c>
      <c r="S673" s="50" t="s">
        <v>168</v>
      </c>
      <c r="T673" s="53" t="s">
        <v>163</v>
      </c>
      <c r="U673" s="51"/>
      <c r="V673" s="51"/>
    </row>
    <row r="674" spans="1:22" x14ac:dyDescent="0.2">
      <c r="A674" s="79">
        <f t="shared" si="108"/>
        <v>28</v>
      </c>
      <c r="B674" s="47">
        <f t="shared" si="109"/>
        <v>2019</v>
      </c>
      <c r="C674" s="47">
        <f t="shared" si="110"/>
        <v>7</v>
      </c>
      <c r="D674" s="47" t="str">
        <f t="shared" si="111"/>
        <v>Jul</v>
      </c>
      <c r="E674" s="47">
        <f t="shared" si="112"/>
        <v>11</v>
      </c>
      <c r="F674" s="90">
        <v>43657</v>
      </c>
      <c r="G674" s="75">
        <v>0.4201388888888889</v>
      </c>
      <c r="H674" s="49" t="s">
        <v>21</v>
      </c>
      <c r="I674" s="56" t="str">
        <f t="shared" si="113"/>
        <v>Gallaugher's</v>
      </c>
      <c r="J674" s="56" t="str">
        <f t="shared" si="116"/>
        <v>Gordon Estuary</v>
      </c>
      <c r="K674" s="49">
        <v>1</v>
      </c>
      <c r="L674" s="51" t="s">
        <v>181</v>
      </c>
      <c r="M674" s="53" t="s">
        <v>138</v>
      </c>
      <c r="N674" s="51" t="s">
        <v>150</v>
      </c>
      <c r="O674" s="47">
        <f t="shared" si="117"/>
        <v>15</v>
      </c>
      <c r="P674" s="47">
        <f t="shared" si="114"/>
        <v>1</v>
      </c>
      <c r="Q674" s="47">
        <f t="shared" si="115"/>
        <v>4</v>
      </c>
      <c r="R674" s="54">
        <v>46</v>
      </c>
      <c r="S674" s="50" t="s">
        <v>168</v>
      </c>
      <c r="T674" s="53" t="s">
        <v>163</v>
      </c>
      <c r="U674" s="51"/>
      <c r="V674" s="51"/>
    </row>
    <row r="675" spans="1:22" x14ac:dyDescent="0.2">
      <c r="A675" s="79">
        <f t="shared" si="108"/>
        <v>28</v>
      </c>
      <c r="B675" s="47">
        <f t="shared" si="109"/>
        <v>2019</v>
      </c>
      <c r="C675" s="47">
        <f t="shared" si="110"/>
        <v>7</v>
      </c>
      <c r="D675" s="47" t="str">
        <f t="shared" si="111"/>
        <v>Jul</v>
      </c>
      <c r="E675" s="47">
        <f t="shared" si="112"/>
        <v>11</v>
      </c>
      <c r="F675" s="90">
        <v>43657</v>
      </c>
      <c r="G675" s="75">
        <v>0.4201388888888889</v>
      </c>
      <c r="H675" s="49" t="s">
        <v>21</v>
      </c>
      <c r="I675" s="56" t="str">
        <f t="shared" si="113"/>
        <v>Gallaugher's</v>
      </c>
      <c r="J675" s="56" t="str">
        <f t="shared" si="116"/>
        <v>Gordon Estuary</v>
      </c>
      <c r="K675" s="49">
        <v>1</v>
      </c>
      <c r="L675" s="51" t="s">
        <v>173</v>
      </c>
      <c r="M675" s="53" t="s">
        <v>138</v>
      </c>
      <c r="N675" s="51" t="s">
        <v>150</v>
      </c>
      <c r="O675" s="47">
        <f t="shared" si="117"/>
        <v>13</v>
      </c>
      <c r="P675" s="47">
        <f t="shared" si="114"/>
        <v>1</v>
      </c>
      <c r="Q675" s="47">
        <f t="shared" si="115"/>
        <v>4</v>
      </c>
      <c r="R675" s="54">
        <v>82</v>
      </c>
      <c r="S675" s="50" t="s">
        <v>168</v>
      </c>
      <c r="T675" s="53" t="s">
        <v>163</v>
      </c>
      <c r="U675" s="51"/>
      <c r="V675" s="51"/>
    </row>
    <row r="676" spans="1:22" x14ac:dyDescent="0.2">
      <c r="A676" s="79">
        <f t="shared" si="108"/>
        <v>28</v>
      </c>
      <c r="B676" s="47">
        <f t="shared" si="109"/>
        <v>2019</v>
      </c>
      <c r="C676" s="47">
        <f t="shared" si="110"/>
        <v>7</v>
      </c>
      <c r="D676" s="47" t="str">
        <f t="shared" si="111"/>
        <v>Jul</v>
      </c>
      <c r="E676" s="47">
        <f t="shared" si="112"/>
        <v>11</v>
      </c>
      <c r="F676" s="90">
        <v>43657</v>
      </c>
      <c r="G676" s="75">
        <v>0.4201388888888889</v>
      </c>
      <c r="H676" s="49" t="s">
        <v>21</v>
      </c>
      <c r="I676" s="56" t="str">
        <f t="shared" si="113"/>
        <v>Gallaugher's</v>
      </c>
      <c r="J676" s="56" t="str">
        <f t="shared" si="116"/>
        <v>Gordon Estuary</v>
      </c>
      <c r="K676" s="49">
        <v>1</v>
      </c>
      <c r="L676" s="51" t="s">
        <v>191</v>
      </c>
      <c r="M676" s="53" t="s">
        <v>138</v>
      </c>
      <c r="N676" s="51" t="s">
        <v>153</v>
      </c>
      <c r="O676" s="47">
        <f t="shared" si="117"/>
        <v>20</v>
      </c>
      <c r="P676" s="47">
        <f t="shared" si="114"/>
        <v>1</v>
      </c>
      <c r="Q676" s="47">
        <f t="shared" si="115"/>
        <v>5</v>
      </c>
      <c r="R676" s="54">
        <v>2</v>
      </c>
      <c r="S676" s="50" t="s">
        <v>168</v>
      </c>
      <c r="T676" s="53" t="s">
        <v>163</v>
      </c>
      <c r="U676" s="51"/>
      <c r="V676" s="51" t="s">
        <v>292</v>
      </c>
    </row>
    <row r="677" spans="1:22" x14ac:dyDescent="0.2">
      <c r="A677" s="79">
        <f t="shared" si="108"/>
        <v>28</v>
      </c>
      <c r="B677" s="47">
        <f t="shared" si="109"/>
        <v>2019</v>
      </c>
      <c r="C677" s="47">
        <f t="shared" si="110"/>
        <v>7</v>
      </c>
      <c r="D677" s="47" t="str">
        <f t="shared" si="111"/>
        <v>Jul</v>
      </c>
      <c r="E677" s="47">
        <f t="shared" si="112"/>
        <v>11</v>
      </c>
      <c r="F677" s="90">
        <v>43657</v>
      </c>
      <c r="G677" s="75">
        <v>0.44791666666666669</v>
      </c>
      <c r="H677" s="49" t="s">
        <v>19</v>
      </c>
      <c r="I677" s="56" t="str">
        <f t="shared" si="113"/>
        <v>Q Jeff (right bank opposite N. Arm confl.)</v>
      </c>
      <c r="J677" s="56" t="str">
        <f t="shared" si="116"/>
        <v>Gordon Estuary</v>
      </c>
      <c r="K677" s="49">
        <v>1</v>
      </c>
      <c r="L677" s="51" t="s">
        <v>152</v>
      </c>
      <c r="M677" s="53" t="s">
        <v>138</v>
      </c>
      <c r="N677" s="51" t="s">
        <v>148</v>
      </c>
      <c r="O677" s="47">
        <f t="shared" si="117"/>
        <v>5</v>
      </c>
      <c r="P677" s="47">
        <f t="shared" si="114"/>
        <v>1</v>
      </c>
      <c r="Q677" s="47">
        <f t="shared" si="115"/>
        <v>3</v>
      </c>
      <c r="R677" s="54">
        <v>2</v>
      </c>
      <c r="S677" s="50" t="s">
        <v>168</v>
      </c>
      <c r="T677" s="53" t="s">
        <v>163</v>
      </c>
      <c r="U677" s="51"/>
      <c r="V677" s="51"/>
    </row>
    <row r="678" spans="1:22" x14ac:dyDescent="0.2">
      <c r="A678" s="79">
        <f t="shared" si="108"/>
        <v>28</v>
      </c>
      <c r="B678" s="47">
        <f t="shared" si="109"/>
        <v>2019</v>
      </c>
      <c r="C678" s="47">
        <f t="shared" si="110"/>
        <v>7</v>
      </c>
      <c r="D678" s="47" t="str">
        <f t="shared" si="111"/>
        <v>Jul</v>
      </c>
      <c r="E678" s="47">
        <f t="shared" si="112"/>
        <v>11</v>
      </c>
      <c r="F678" s="90">
        <v>43657</v>
      </c>
      <c r="G678" s="75">
        <v>0.44791666666666669</v>
      </c>
      <c r="H678" s="49" t="s">
        <v>19</v>
      </c>
      <c r="I678" s="56" t="str">
        <f t="shared" si="113"/>
        <v>Q Jeff (right bank opposite N. Arm confl.)</v>
      </c>
      <c r="J678" s="56" t="str">
        <f t="shared" si="116"/>
        <v>Gordon Estuary</v>
      </c>
      <c r="K678" s="49">
        <v>1</v>
      </c>
      <c r="L678" s="51" t="s">
        <v>146</v>
      </c>
      <c r="M678" s="53" t="s">
        <v>138</v>
      </c>
      <c r="N678" s="51" t="s">
        <v>148</v>
      </c>
      <c r="O678" s="47">
        <f t="shared" si="117"/>
        <v>3</v>
      </c>
      <c r="P678" s="47">
        <f t="shared" si="114"/>
        <v>1</v>
      </c>
      <c r="Q678" s="47">
        <f t="shared" si="115"/>
        <v>3</v>
      </c>
      <c r="R678" s="54">
        <v>1</v>
      </c>
      <c r="S678" s="50" t="s">
        <v>168</v>
      </c>
      <c r="T678" s="53" t="s">
        <v>163</v>
      </c>
      <c r="U678" s="51"/>
      <c r="V678" s="51"/>
    </row>
    <row r="679" spans="1:22" x14ac:dyDescent="0.2">
      <c r="A679" s="79">
        <f t="shared" si="108"/>
        <v>28</v>
      </c>
      <c r="B679" s="47">
        <f t="shared" si="109"/>
        <v>2019</v>
      </c>
      <c r="C679" s="47">
        <f t="shared" si="110"/>
        <v>7</v>
      </c>
      <c r="D679" s="47" t="str">
        <f t="shared" si="111"/>
        <v>Jul</v>
      </c>
      <c r="E679" s="47">
        <f t="shared" si="112"/>
        <v>11</v>
      </c>
      <c r="F679" s="90">
        <v>43657</v>
      </c>
      <c r="G679" s="75">
        <v>0.44791666666666669</v>
      </c>
      <c r="H679" s="49" t="s">
        <v>19</v>
      </c>
      <c r="I679" s="56" t="str">
        <f t="shared" si="113"/>
        <v>Q Jeff (right bank opposite N. Arm confl.)</v>
      </c>
      <c r="J679" s="56" t="str">
        <f t="shared" si="116"/>
        <v>Gordon Estuary</v>
      </c>
      <c r="K679" s="49">
        <v>1</v>
      </c>
      <c r="L679" s="51" t="s">
        <v>157</v>
      </c>
      <c r="M679" s="53" t="s">
        <v>138</v>
      </c>
      <c r="N679" s="51" t="s">
        <v>153</v>
      </c>
      <c r="O679" s="47">
        <f t="shared" si="117"/>
        <v>8</v>
      </c>
      <c r="P679" s="47">
        <f t="shared" si="114"/>
        <v>1</v>
      </c>
      <c r="Q679" s="47">
        <f t="shared" si="115"/>
        <v>5</v>
      </c>
      <c r="R679" s="54">
        <v>3</v>
      </c>
      <c r="S679" s="50" t="s">
        <v>168</v>
      </c>
      <c r="T679" s="53" t="s">
        <v>163</v>
      </c>
      <c r="U679" s="51"/>
      <c r="V679" s="51"/>
    </row>
    <row r="680" spans="1:22" x14ac:dyDescent="0.2">
      <c r="A680" s="79">
        <f t="shared" si="108"/>
        <v>28</v>
      </c>
      <c r="B680" s="47">
        <f t="shared" si="109"/>
        <v>2019</v>
      </c>
      <c r="C680" s="47">
        <f t="shared" si="110"/>
        <v>7</v>
      </c>
      <c r="D680" s="47" t="str">
        <f t="shared" si="111"/>
        <v>Jul</v>
      </c>
      <c r="E680" s="47">
        <f t="shared" si="112"/>
        <v>11</v>
      </c>
      <c r="F680" s="90">
        <v>43657</v>
      </c>
      <c r="G680" s="75">
        <v>0.44791666666666669</v>
      </c>
      <c r="H680" s="49" t="s">
        <v>19</v>
      </c>
      <c r="I680" s="56" t="str">
        <f t="shared" si="113"/>
        <v>Q Jeff (right bank opposite N. Arm confl.)</v>
      </c>
      <c r="J680" s="56" t="str">
        <f t="shared" si="116"/>
        <v>Gordon Estuary</v>
      </c>
      <c r="K680" s="49">
        <v>1</v>
      </c>
      <c r="L680" s="51" t="s">
        <v>158</v>
      </c>
      <c r="M680" s="53" t="s">
        <v>138</v>
      </c>
      <c r="N680" s="51" t="s">
        <v>153</v>
      </c>
      <c r="O680" s="47">
        <f t="shared" si="117"/>
        <v>9</v>
      </c>
      <c r="P680" s="47">
        <f t="shared" si="114"/>
        <v>1</v>
      </c>
      <c r="Q680" s="47">
        <f t="shared" si="115"/>
        <v>5</v>
      </c>
      <c r="R680" s="54">
        <v>3</v>
      </c>
      <c r="S680" s="50" t="s">
        <v>168</v>
      </c>
      <c r="T680" s="53" t="s">
        <v>163</v>
      </c>
      <c r="U680" s="51"/>
      <c r="V680" s="51"/>
    </row>
    <row r="681" spans="1:22" x14ac:dyDescent="0.2">
      <c r="A681" s="79">
        <f t="shared" si="108"/>
        <v>28</v>
      </c>
      <c r="B681" s="47">
        <f t="shared" si="109"/>
        <v>2019</v>
      </c>
      <c r="C681" s="47">
        <f t="shared" si="110"/>
        <v>7</v>
      </c>
      <c r="D681" s="47" t="str">
        <f t="shared" si="111"/>
        <v>Jul</v>
      </c>
      <c r="E681" s="47">
        <f t="shared" si="112"/>
        <v>11</v>
      </c>
      <c r="F681" s="90">
        <v>43657</v>
      </c>
      <c r="G681" s="75">
        <v>0.44791666666666669</v>
      </c>
      <c r="H681" s="49" t="s">
        <v>19</v>
      </c>
      <c r="I681" s="56" t="str">
        <f t="shared" si="113"/>
        <v>Q Jeff (right bank opposite N. Arm confl.)</v>
      </c>
      <c r="J681" s="56" t="str">
        <f t="shared" si="116"/>
        <v>Gordon Estuary</v>
      </c>
      <c r="K681" s="49">
        <v>1</v>
      </c>
      <c r="L681" s="51" t="s">
        <v>185</v>
      </c>
      <c r="M681" s="53" t="s">
        <v>138</v>
      </c>
      <c r="N681" s="51" t="s">
        <v>150</v>
      </c>
      <c r="O681" s="47">
        <f t="shared" si="117"/>
        <v>18</v>
      </c>
      <c r="P681" s="47">
        <f t="shared" si="114"/>
        <v>1</v>
      </c>
      <c r="Q681" s="47">
        <f t="shared" si="115"/>
        <v>4</v>
      </c>
      <c r="R681" s="54">
        <v>7</v>
      </c>
      <c r="S681" s="50" t="s">
        <v>168</v>
      </c>
      <c r="T681" s="53" t="s">
        <v>163</v>
      </c>
      <c r="U681" s="51"/>
      <c r="V681" s="51"/>
    </row>
    <row r="682" spans="1:22" x14ac:dyDescent="0.2">
      <c r="A682" s="79">
        <f t="shared" si="108"/>
        <v>28</v>
      </c>
      <c r="B682" s="47">
        <f t="shared" si="109"/>
        <v>2019</v>
      </c>
      <c r="C682" s="47">
        <f t="shared" si="110"/>
        <v>7</v>
      </c>
      <c r="D682" s="47" t="str">
        <f t="shared" si="111"/>
        <v>Jul</v>
      </c>
      <c r="E682" s="47">
        <f t="shared" si="112"/>
        <v>11</v>
      </c>
      <c r="F682" s="90">
        <v>43657</v>
      </c>
      <c r="G682" s="75">
        <v>0.44791666666666669</v>
      </c>
      <c r="H682" s="49" t="s">
        <v>19</v>
      </c>
      <c r="I682" s="56" t="str">
        <f t="shared" si="113"/>
        <v>Q Jeff (right bank opposite N. Arm confl.)</v>
      </c>
      <c r="J682" s="56" t="str">
        <f t="shared" si="116"/>
        <v>Gordon Estuary</v>
      </c>
      <c r="K682" s="49">
        <v>1</v>
      </c>
      <c r="L682" s="51" t="s">
        <v>181</v>
      </c>
      <c r="M682" s="53" t="s">
        <v>138</v>
      </c>
      <c r="N682" s="51" t="s">
        <v>150</v>
      </c>
      <c r="O682" s="47">
        <f t="shared" si="117"/>
        <v>15</v>
      </c>
      <c r="P682" s="47">
        <f t="shared" si="114"/>
        <v>1</v>
      </c>
      <c r="Q682" s="47">
        <f t="shared" si="115"/>
        <v>4</v>
      </c>
      <c r="R682" s="54">
        <v>4</v>
      </c>
      <c r="S682" s="50" t="s">
        <v>168</v>
      </c>
      <c r="T682" s="53" t="s">
        <v>163</v>
      </c>
      <c r="U682" s="51"/>
      <c r="V682" s="51"/>
    </row>
    <row r="683" spans="1:22" x14ac:dyDescent="0.2">
      <c r="A683" s="79">
        <f t="shared" si="108"/>
        <v>28</v>
      </c>
      <c r="B683" s="47">
        <f t="shared" si="109"/>
        <v>2019</v>
      </c>
      <c r="C683" s="47">
        <f t="shared" si="110"/>
        <v>7</v>
      </c>
      <c r="D683" s="47" t="str">
        <f t="shared" si="111"/>
        <v>Jul</v>
      </c>
      <c r="E683" s="47">
        <f t="shared" si="112"/>
        <v>11</v>
      </c>
      <c r="F683" s="90">
        <v>43657</v>
      </c>
      <c r="G683" s="75">
        <v>0.44791666666666669</v>
      </c>
      <c r="H683" s="49" t="s">
        <v>19</v>
      </c>
      <c r="I683" s="56" t="str">
        <f t="shared" si="113"/>
        <v>Q Jeff (right bank opposite N. Arm confl.)</v>
      </c>
      <c r="J683" s="56" t="str">
        <f t="shared" si="116"/>
        <v>Gordon Estuary</v>
      </c>
      <c r="K683" s="49">
        <v>1</v>
      </c>
      <c r="L683" s="51" t="s">
        <v>166</v>
      </c>
      <c r="M683" s="53" t="s">
        <v>138</v>
      </c>
      <c r="N683" s="51" t="s">
        <v>150</v>
      </c>
      <c r="O683" s="47">
        <f t="shared" si="117"/>
        <v>11</v>
      </c>
      <c r="P683" s="47">
        <f t="shared" si="114"/>
        <v>1</v>
      </c>
      <c r="Q683" s="47">
        <f t="shared" si="115"/>
        <v>4</v>
      </c>
      <c r="R683" s="54">
        <v>1</v>
      </c>
      <c r="S683" s="50" t="s">
        <v>168</v>
      </c>
      <c r="T683" s="53" t="s">
        <v>163</v>
      </c>
      <c r="U683" s="51"/>
      <c r="V683" s="51"/>
    </row>
    <row r="684" spans="1:22" x14ac:dyDescent="0.2">
      <c r="A684" s="79">
        <f t="shared" si="108"/>
        <v>28</v>
      </c>
      <c r="B684" s="47">
        <f t="shared" si="109"/>
        <v>2019</v>
      </c>
      <c r="C684" s="47">
        <f t="shared" si="110"/>
        <v>7</v>
      </c>
      <c r="D684" s="47" t="str">
        <f t="shared" si="111"/>
        <v>Jul</v>
      </c>
      <c r="E684" s="47">
        <f t="shared" si="112"/>
        <v>11</v>
      </c>
      <c r="F684" s="90">
        <v>43657</v>
      </c>
      <c r="G684" s="75">
        <v>0.44791666666666669</v>
      </c>
      <c r="H684" s="49" t="s">
        <v>19</v>
      </c>
      <c r="I684" s="56" t="str">
        <f t="shared" si="113"/>
        <v>Q Jeff (right bank opposite N. Arm confl.)</v>
      </c>
      <c r="J684" s="56" t="str">
        <f t="shared" si="116"/>
        <v>Gordon Estuary</v>
      </c>
      <c r="K684" s="49">
        <v>1</v>
      </c>
      <c r="L684" s="51" t="s">
        <v>173</v>
      </c>
      <c r="M684" s="53" t="s">
        <v>138</v>
      </c>
      <c r="N684" s="51" t="s">
        <v>150</v>
      </c>
      <c r="O684" s="47">
        <f t="shared" si="117"/>
        <v>13</v>
      </c>
      <c r="P684" s="47">
        <f t="shared" si="114"/>
        <v>1</v>
      </c>
      <c r="Q684" s="47">
        <f t="shared" si="115"/>
        <v>4</v>
      </c>
      <c r="R684" s="54">
        <v>432</v>
      </c>
      <c r="S684" s="50" t="s">
        <v>168</v>
      </c>
      <c r="T684" s="53" t="s">
        <v>163</v>
      </c>
      <c r="U684" s="51"/>
      <c r="V684" s="51"/>
    </row>
    <row r="685" spans="1:22" x14ac:dyDescent="0.2">
      <c r="A685" s="79">
        <f t="shared" si="108"/>
        <v>28</v>
      </c>
      <c r="B685" s="47">
        <f t="shared" si="109"/>
        <v>2019</v>
      </c>
      <c r="C685" s="47">
        <f t="shared" si="110"/>
        <v>7</v>
      </c>
      <c r="D685" s="47" t="str">
        <f t="shared" si="111"/>
        <v>Jul</v>
      </c>
      <c r="E685" s="47">
        <f t="shared" si="112"/>
        <v>11</v>
      </c>
      <c r="F685" s="90">
        <v>43657</v>
      </c>
      <c r="G685" s="75">
        <v>0.44791666666666669</v>
      </c>
      <c r="H685" s="49" t="s">
        <v>19</v>
      </c>
      <c r="I685" s="56" t="str">
        <f t="shared" si="113"/>
        <v>Q Jeff (right bank opposite N. Arm confl.)</v>
      </c>
      <c r="J685" s="56" t="str">
        <f t="shared" si="116"/>
        <v>Gordon Estuary</v>
      </c>
      <c r="K685" s="49">
        <v>1</v>
      </c>
      <c r="L685" s="51" t="s">
        <v>177</v>
      </c>
      <c r="M685" s="53" t="s">
        <v>138</v>
      </c>
      <c r="N685" s="51" t="s">
        <v>153</v>
      </c>
      <c r="O685" s="47">
        <f t="shared" si="117"/>
        <v>14</v>
      </c>
      <c r="P685" s="47">
        <f t="shared" si="114"/>
        <v>1</v>
      </c>
      <c r="Q685" s="47">
        <f t="shared" si="115"/>
        <v>5</v>
      </c>
      <c r="R685" s="54">
        <v>101</v>
      </c>
      <c r="S685" s="50" t="s">
        <v>168</v>
      </c>
      <c r="T685" s="53" t="s">
        <v>163</v>
      </c>
      <c r="U685" s="51"/>
      <c r="V685" s="51"/>
    </row>
    <row r="686" spans="1:22" x14ac:dyDescent="0.2">
      <c r="A686" s="79">
        <f t="shared" si="108"/>
        <v>28</v>
      </c>
      <c r="B686" s="47">
        <f t="shared" si="109"/>
        <v>2019</v>
      </c>
      <c r="C686" s="47">
        <f t="shared" si="110"/>
        <v>7</v>
      </c>
      <c r="D686" s="47" t="str">
        <f t="shared" si="111"/>
        <v>Jul</v>
      </c>
      <c r="E686" s="47">
        <f t="shared" si="112"/>
        <v>11</v>
      </c>
      <c r="F686" s="90">
        <v>43657</v>
      </c>
      <c r="G686" s="75">
        <v>0.46527777777777773</v>
      </c>
      <c r="H686" s="49" t="s">
        <v>8</v>
      </c>
      <c r="I686" s="56" t="str">
        <f t="shared" si="113"/>
        <v>Smokies</v>
      </c>
      <c r="J686" s="56" t="str">
        <f t="shared" si="116"/>
        <v>Gordon Estuary</v>
      </c>
      <c r="K686" s="49">
        <v>1</v>
      </c>
      <c r="L686" s="51" t="s">
        <v>152</v>
      </c>
      <c r="M686" s="53" t="s">
        <v>138</v>
      </c>
      <c r="N686" s="51" t="s">
        <v>148</v>
      </c>
      <c r="O686" s="47">
        <f t="shared" si="117"/>
        <v>5</v>
      </c>
      <c r="P686" s="47">
        <f t="shared" si="114"/>
        <v>1</v>
      </c>
      <c r="Q686" s="47">
        <f t="shared" si="115"/>
        <v>3</v>
      </c>
      <c r="R686" s="54">
        <v>2</v>
      </c>
      <c r="S686" s="50" t="s">
        <v>168</v>
      </c>
      <c r="T686" s="53" t="s">
        <v>163</v>
      </c>
      <c r="U686" s="51"/>
      <c r="V686" s="51"/>
    </row>
    <row r="687" spans="1:22" x14ac:dyDescent="0.2">
      <c r="A687" s="79">
        <f t="shared" si="108"/>
        <v>28</v>
      </c>
      <c r="B687" s="47">
        <f t="shared" si="109"/>
        <v>2019</v>
      </c>
      <c r="C687" s="47">
        <f t="shared" si="110"/>
        <v>7</v>
      </c>
      <c r="D687" s="47" t="str">
        <f t="shared" si="111"/>
        <v>Jul</v>
      </c>
      <c r="E687" s="47">
        <f t="shared" si="112"/>
        <v>11</v>
      </c>
      <c r="F687" s="90">
        <v>43657</v>
      </c>
      <c r="G687" s="75">
        <v>0.46527777777777773</v>
      </c>
      <c r="H687" s="49" t="s">
        <v>8</v>
      </c>
      <c r="I687" s="56" t="str">
        <f t="shared" si="113"/>
        <v>Smokies</v>
      </c>
      <c r="J687" s="56" t="str">
        <f t="shared" si="116"/>
        <v>Gordon Estuary</v>
      </c>
      <c r="K687" s="49">
        <v>1</v>
      </c>
      <c r="L687" s="51" t="s">
        <v>146</v>
      </c>
      <c r="M687" s="53" t="s">
        <v>138</v>
      </c>
      <c r="N687" s="51" t="s">
        <v>144</v>
      </c>
      <c r="O687" s="47">
        <f t="shared" si="117"/>
        <v>3</v>
      </c>
      <c r="P687" s="47">
        <f t="shared" si="114"/>
        <v>1</v>
      </c>
      <c r="Q687" s="47">
        <f t="shared" si="115"/>
        <v>2</v>
      </c>
      <c r="R687" s="54">
        <v>4</v>
      </c>
      <c r="S687" s="50" t="s">
        <v>168</v>
      </c>
      <c r="T687" s="53" t="s">
        <v>163</v>
      </c>
      <c r="U687" s="51"/>
      <c r="V687" s="51"/>
    </row>
    <row r="688" spans="1:22" x14ac:dyDescent="0.2">
      <c r="A688" s="79">
        <f t="shared" si="108"/>
        <v>28</v>
      </c>
      <c r="B688" s="47">
        <f t="shared" si="109"/>
        <v>2019</v>
      </c>
      <c r="C688" s="47">
        <f t="shared" si="110"/>
        <v>7</v>
      </c>
      <c r="D688" s="47" t="str">
        <f t="shared" si="111"/>
        <v>Jul</v>
      </c>
      <c r="E688" s="47">
        <f t="shared" si="112"/>
        <v>11</v>
      </c>
      <c r="F688" s="90">
        <v>43657</v>
      </c>
      <c r="G688" s="75">
        <v>0.46527777777777773</v>
      </c>
      <c r="H688" s="49" t="s">
        <v>8</v>
      </c>
      <c r="I688" s="56" t="str">
        <f t="shared" si="113"/>
        <v>Smokies</v>
      </c>
      <c r="J688" s="56" t="str">
        <f t="shared" si="116"/>
        <v>Gordon Estuary</v>
      </c>
      <c r="K688" s="49">
        <v>1</v>
      </c>
      <c r="L688" s="51" t="s">
        <v>146</v>
      </c>
      <c r="M688" s="53" t="s">
        <v>138</v>
      </c>
      <c r="N688" s="51" t="s">
        <v>148</v>
      </c>
      <c r="O688" s="47">
        <f t="shared" si="117"/>
        <v>3</v>
      </c>
      <c r="P688" s="47">
        <f t="shared" si="114"/>
        <v>1</v>
      </c>
      <c r="Q688" s="47">
        <f t="shared" si="115"/>
        <v>3</v>
      </c>
      <c r="R688" s="54">
        <v>1</v>
      </c>
      <c r="S688" s="50" t="s">
        <v>168</v>
      </c>
      <c r="T688" s="53" t="s">
        <v>163</v>
      </c>
      <c r="U688" s="51"/>
      <c r="V688" s="51"/>
    </row>
    <row r="689" spans="1:22" x14ac:dyDescent="0.2">
      <c r="A689" s="79">
        <f t="shared" si="108"/>
        <v>28</v>
      </c>
      <c r="B689" s="47">
        <f t="shared" si="109"/>
        <v>2019</v>
      </c>
      <c r="C689" s="47">
        <f t="shared" si="110"/>
        <v>7</v>
      </c>
      <c r="D689" s="47" t="str">
        <f t="shared" si="111"/>
        <v>Jul</v>
      </c>
      <c r="E689" s="47">
        <f t="shared" si="112"/>
        <v>11</v>
      </c>
      <c r="F689" s="90">
        <v>43657</v>
      </c>
      <c r="G689" s="75">
        <v>0.46527777777777773</v>
      </c>
      <c r="H689" s="49" t="s">
        <v>8</v>
      </c>
      <c r="I689" s="56" t="str">
        <f t="shared" si="113"/>
        <v>Smokies</v>
      </c>
      <c r="J689" s="56" t="str">
        <f t="shared" si="116"/>
        <v>Gordon Estuary</v>
      </c>
      <c r="K689" s="49">
        <v>1</v>
      </c>
      <c r="L689" s="51" t="s">
        <v>157</v>
      </c>
      <c r="M689" s="53" t="s">
        <v>138</v>
      </c>
      <c r="N689" s="51" t="s">
        <v>153</v>
      </c>
      <c r="O689" s="47">
        <f t="shared" si="117"/>
        <v>8</v>
      </c>
      <c r="P689" s="47">
        <f t="shared" si="114"/>
        <v>1</v>
      </c>
      <c r="Q689" s="47">
        <f t="shared" si="115"/>
        <v>5</v>
      </c>
      <c r="R689" s="54">
        <v>3</v>
      </c>
      <c r="S689" s="50" t="s">
        <v>168</v>
      </c>
      <c r="T689" s="53" t="s">
        <v>163</v>
      </c>
      <c r="U689" s="51"/>
      <c r="V689" s="51"/>
    </row>
    <row r="690" spans="1:22" x14ac:dyDescent="0.2">
      <c r="A690" s="79">
        <f t="shared" si="108"/>
        <v>28</v>
      </c>
      <c r="B690" s="47">
        <f t="shared" si="109"/>
        <v>2019</v>
      </c>
      <c r="C690" s="47">
        <f t="shared" si="110"/>
        <v>7</v>
      </c>
      <c r="D690" s="47" t="str">
        <f t="shared" si="111"/>
        <v>Jul</v>
      </c>
      <c r="E690" s="47">
        <f t="shared" si="112"/>
        <v>11</v>
      </c>
      <c r="F690" s="90">
        <v>43657</v>
      </c>
      <c r="G690" s="75">
        <v>0.46527777777777773</v>
      </c>
      <c r="H690" s="49" t="s">
        <v>8</v>
      </c>
      <c r="I690" s="56" t="str">
        <f t="shared" si="113"/>
        <v>Smokies</v>
      </c>
      <c r="J690" s="56" t="str">
        <f t="shared" si="116"/>
        <v>Gordon Estuary</v>
      </c>
      <c r="K690" s="49">
        <v>1</v>
      </c>
      <c r="L690" s="51" t="s">
        <v>158</v>
      </c>
      <c r="M690" s="53" t="s">
        <v>138</v>
      </c>
      <c r="N690" s="51" t="s">
        <v>153</v>
      </c>
      <c r="O690" s="47">
        <f t="shared" si="117"/>
        <v>9</v>
      </c>
      <c r="P690" s="47">
        <f t="shared" si="114"/>
        <v>1</v>
      </c>
      <c r="Q690" s="47">
        <f t="shared" si="115"/>
        <v>5</v>
      </c>
      <c r="R690" s="54">
        <v>20</v>
      </c>
      <c r="S690" s="50" t="s">
        <v>168</v>
      </c>
      <c r="T690" s="53" t="s">
        <v>163</v>
      </c>
      <c r="U690" s="51"/>
      <c r="V690" s="51"/>
    </row>
    <row r="691" spans="1:22" x14ac:dyDescent="0.2">
      <c r="A691" s="79">
        <f t="shared" si="108"/>
        <v>28</v>
      </c>
      <c r="B691" s="47">
        <f t="shared" si="109"/>
        <v>2019</v>
      </c>
      <c r="C691" s="47">
        <f t="shared" si="110"/>
        <v>7</v>
      </c>
      <c r="D691" s="47" t="str">
        <f t="shared" si="111"/>
        <v>Jul</v>
      </c>
      <c r="E691" s="47">
        <f t="shared" si="112"/>
        <v>11</v>
      </c>
      <c r="F691" s="90">
        <v>43657</v>
      </c>
      <c r="G691" s="75">
        <v>0.46527777777777773</v>
      </c>
      <c r="H691" s="49" t="s">
        <v>8</v>
      </c>
      <c r="I691" s="56" t="str">
        <f t="shared" si="113"/>
        <v>Smokies</v>
      </c>
      <c r="J691" s="56" t="str">
        <f t="shared" si="116"/>
        <v>Gordon Estuary</v>
      </c>
      <c r="K691" s="49">
        <v>1</v>
      </c>
      <c r="L691" s="51" t="s">
        <v>185</v>
      </c>
      <c r="M691" s="53" t="s">
        <v>138</v>
      </c>
      <c r="N691" s="51" t="s">
        <v>150</v>
      </c>
      <c r="O691" s="47">
        <f t="shared" si="117"/>
        <v>18</v>
      </c>
      <c r="P691" s="47">
        <f t="shared" si="114"/>
        <v>1</v>
      </c>
      <c r="Q691" s="47">
        <f t="shared" si="115"/>
        <v>4</v>
      </c>
      <c r="R691" s="54">
        <v>3</v>
      </c>
      <c r="S691" s="50" t="s">
        <v>168</v>
      </c>
      <c r="T691" s="53" t="s">
        <v>163</v>
      </c>
      <c r="U691" s="51"/>
      <c r="V691" s="51"/>
    </row>
    <row r="692" spans="1:22" x14ac:dyDescent="0.2">
      <c r="A692" s="79">
        <f t="shared" si="108"/>
        <v>28</v>
      </c>
      <c r="B692" s="47">
        <f t="shared" si="109"/>
        <v>2019</v>
      </c>
      <c r="C692" s="47">
        <f t="shared" si="110"/>
        <v>7</v>
      </c>
      <c r="D692" s="47" t="str">
        <f t="shared" si="111"/>
        <v>Jul</v>
      </c>
      <c r="E692" s="47">
        <f t="shared" si="112"/>
        <v>11</v>
      </c>
      <c r="F692" s="90">
        <v>43657</v>
      </c>
      <c r="G692" s="75">
        <v>0.46527777777777773</v>
      </c>
      <c r="H692" s="49" t="s">
        <v>8</v>
      </c>
      <c r="I692" s="56" t="str">
        <f t="shared" si="113"/>
        <v>Smokies</v>
      </c>
      <c r="J692" s="56" t="str">
        <f t="shared" si="116"/>
        <v>Gordon Estuary</v>
      </c>
      <c r="K692" s="49">
        <v>1</v>
      </c>
      <c r="L692" s="51" t="s">
        <v>181</v>
      </c>
      <c r="M692" s="53" t="s">
        <v>138</v>
      </c>
      <c r="N692" s="51" t="s">
        <v>150</v>
      </c>
      <c r="O692" s="47">
        <f t="shared" si="117"/>
        <v>15</v>
      </c>
      <c r="P692" s="47">
        <f t="shared" si="114"/>
        <v>1</v>
      </c>
      <c r="Q692" s="47">
        <f t="shared" si="115"/>
        <v>4</v>
      </c>
      <c r="R692" s="54">
        <v>11</v>
      </c>
      <c r="S692" s="50" t="s">
        <v>168</v>
      </c>
      <c r="T692" s="53" t="s">
        <v>163</v>
      </c>
      <c r="U692" s="51"/>
      <c r="V692" s="51"/>
    </row>
    <row r="693" spans="1:22" x14ac:dyDescent="0.2">
      <c r="A693" s="79">
        <f t="shared" si="108"/>
        <v>28</v>
      </c>
      <c r="B693" s="47">
        <f t="shared" si="109"/>
        <v>2019</v>
      </c>
      <c r="C693" s="47">
        <f t="shared" si="110"/>
        <v>7</v>
      </c>
      <c r="D693" s="47" t="str">
        <f t="shared" si="111"/>
        <v>Jul</v>
      </c>
      <c r="E693" s="47">
        <f t="shared" si="112"/>
        <v>11</v>
      </c>
      <c r="F693" s="90">
        <v>43657</v>
      </c>
      <c r="G693" s="75">
        <v>0.46527777777777773</v>
      </c>
      <c r="H693" s="49" t="s">
        <v>8</v>
      </c>
      <c r="I693" s="56" t="str">
        <f t="shared" si="113"/>
        <v>Smokies</v>
      </c>
      <c r="J693" s="56" t="str">
        <f t="shared" si="116"/>
        <v>Gordon Estuary</v>
      </c>
      <c r="K693" s="49">
        <v>1</v>
      </c>
      <c r="L693" s="51" t="s">
        <v>173</v>
      </c>
      <c r="M693" s="53" t="s">
        <v>138</v>
      </c>
      <c r="N693" s="51" t="s">
        <v>150</v>
      </c>
      <c r="O693" s="47">
        <f t="shared" si="117"/>
        <v>13</v>
      </c>
      <c r="P693" s="47">
        <f t="shared" si="114"/>
        <v>1</v>
      </c>
      <c r="Q693" s="47">
        <f t="shared" si="115"/>
        <v>4</v>
      </c>
      <c r="R693" s="54">
        <v>40</v>
      </c>
      <c r="S693" s="50" t="s">
        <v>168</v>
      </c>
      <c r="T693" s="53" t="s">
        <v>163</v>
      </c>
      <c r="U693" s="51"/>
      <c r="V693" s="51"/>
    </row>
    <row r="694" spans="1:22" x14ac:dyDescent="0.2">
      <c r="A694" s="79">
        <f t="shared" si="108"/>
        <v>28</v>
      </c>
      <c r="B694" s="47">
        <f t="shared" si="109"/>
        <v>2019</v>
      </c>
      <c r="C694" s="47">
        <f t="shared" si="110"/>
        <v>7</v>
      </c>
      <c r="D694" s="47" t="str">
        <f t="shared" si="111"/>
        <v>Jul</v>
      </c>
      <c r="E694" s="47">
        <f t="shared" si="112"/>
        <v>11</v>
      </c>
      <c r="F694" s="90">
        <v>43657</v>
      </c>
      <c r="G694" s="75">
        <v>0.5</v>
      </c>
      <c r="H694" s="49" t="s">
        <v>15</v>
      </c>
      <c r="I694" s="56" t="str">
        <f t="shared" si="113"/>
        <v>Pacheedah Shores Boat Ramp</v>
      </c>
      <c r="J694" s="56" t="str">
        <f t="shared" si="116"/>
        <v>Gordon Estuary</v>
      </c>
      <c r="K694" s="49">
        <v>1</v>
      </c>
      <c r="L694" s="51" t="s">
        <v>152</v>
      </c>
      <c r="M694" s="53" t="s">
        <v>138</v>
      </c>
      <c r="N694" s="51" t="s">
        <v>148</v>
      </c>
      <c r="O694" s="47">
        <f t="shared" si="117"/>
        <v>5</v>
      </c>
      <c r="P694" s="47">
        <f t="shared" si="114"/>
        <v>1</v>
      </c>
      <c r="Q694" s="47">
        <f t="shared" si="115"/>
        <v>3</v>
      </c>
      <c r="R694" s="54">
        <v>1</v>
      </c>
      <c r="S694" s="50" t="s">
        <v>168</v>
      </c>
      <c r="T694" s="53" t="s">
        <v>163</v>
      </c>
      <c r="U694" s="51"/>
      <c r="V694" s="51"/>
    </row>
    <row r="695" spans="1:22" x14ac:dyDescent="0.2">
      <c r="A695" s="79">
        <f t="shared" si="108"/>
        <v>28</v>
      </c>
      <c r="B695" s="47">
        <f t="shared" si="109"/>
        <v>2019</v>
      </c>
      <c r="C695" s="47">
        <f t="shared" si="110"/>
        <v>7</v>
      </c>
      <c r="D695" s="47" t="str">
        <f t="shared" si="111"/>
        <v>Jul</v>
      </c>
      <c r="E695" s="47">
        <f t="shared" si="112"/>
        <v>11</v>
      </c>
      <c r="F695" s="90">
        <v>43657</v>
      </c>
      <c r="G695" s="75">
        <v>0.5</v>
      </c>
      <c r="H695" s="49" t="s">
        <v>15</v>
      </c>
      <c r="I695" s="56" t="str">
        <f t="shared" si="113"/>
        <v>Pacheedah Shores Boat Ramp</v>
      </c>
      <c r="J695" s="56" t="str">
        <f t="shared" si="116"/>
        <v>Gordon Estuary</v>
      </c>
      <c r="K695" s="49">
        <v>1</v>
      </c>
      <c r="L695" s="51" t="s">
        <v>146</v>
      </c>
      <c r="M695" s="53" t="s">
        <v>138</v>
      </c>
      <c r="N695" s="51" t="s">
        <v>144</v>
      </c>
      <c r="O695" s="47">
        <f t="shared" si="117"/>
        <v>3</v>
      </c>
      <c r="P695" s="47">
        <f t="shared" si="114"/>
        <v>1</v>
      </c>
      <c r="Q695" s="47">
        <f t="shared" si="115"/>
        <v>2</v>
      </c>
      <c r="R695" s="54">
        <v>2</v>
      </c>
      <c r="S695" s="50" t="s">
        <v>168</v>
      </c>
      <c r="T695" s="53" t="s">
        <v>163</v>
      </c>
      <c r="U695" s="51"/>
      <c r="V695" s="51"/>
    </row>
    <row r="696" spans="1:22" x14ac:dyDescent="0.2">
      <c r="A696" s="79">
        <f t="shared" si="108"/>
        <v>28</v>
      </c>
      <c r="B696" s="47">
        <f t="shared" si="109"/>
        <v>2019</v>
      </c>
      <c r="C696" s="47">
        <f t="shared" si="110"/>
        <v>7</v>
      </c>
      <c r="D696" s="47" t="str">
        <f t="shared" si="111"/>
        <v>Jul</v>
      </c>
      <c r="E696" s="47">
        <f t="shared" si="112"/>
        <v>11</v>
      </c>
      <c r="F696" s="90">
        <v>43657</v>
      </c>
      <c r="G696" s="75">
        <v>0.5</v>
      </c>
      <c r="H696" s="49" t="s">
        <v>15</v>
      </c>
      <c r="I696" s="56" t="str">
        <f t="shared" si="113"/>
        <v>Pacheedah Shores Boat Ramp</v>
      </c>
      <c r="J696" s="56" t="str">
        <f t="shared" si="116"/>
        <v>Gordon Estuary</v>
      </c>
      <c r="K696" s="49">
        <v>1</v>
      </c>
      <c r="L696" s="51" t="s">
        <v>146</v>
      </c>
      <c r="M696" s="53" t="s">
        <v>138</v>
      </c>
      <c r="N696" s="51" t="s">
        <v>148</v>
      </c>
      <c r="O696" s="47">
        <f t="shared" si="117"/>
        <v>3</v>
      </c>
      <c r="P696" s="47">
        <f t="shared" si="114"/>
        <v>1</v>
      </c>
      <c r="Q696" s="47">
        <f t="shared" si="115"/>
        <v>3</v>
      </c>
      <c r="R696" s="54">
        <v>2</v>
      </c>
      <c r="S696" s="50" t="s">
        <v>168</v>
      </c>
      <c r="T696" s="53" t="s">
        <v>163</v>
      </c>
      <c r="U696" s="51"/>
      <c r="V696" s="51"/>
    </row>
    <row r="697" spans="1:22" x14ac:dyDescent="0.2">
      <c r="A697" s="79">
        <f t="shared" si="108"/>
        <v>28</v>
      </c>
      <c r="B697" s="47">
        <f t="shared" si="109"/>
        <v>2019</v>
      </c>
      <c r="C697" s="47">
        <f t="shared" si="110"/>
        <v>7</v>
      </c>
      <c r="D697" s="47" t="str">
        <f t="shared" si="111"/>
        <v>Jul</v>
      </c>
      <c r="E697" s="47">
        <f t="shared" si="112"/>
        <v>11</v>
      </c>
      <c r="F697" s="90">
        <v>43657</v>
      </c>
      <c r="G697" s="75">
        <v>0.5</v>
      </c>
      <c r="H697" s="49" t="s">
        <v>15</v>
      </c>
      <c r="I697" s="56" t="str">
        <f t="shared" si="113"/>
        <v>Pacheedah Shores Boat Ramp</v>
      </c>
      <c r="J697" s="56" t="str">
        <f t="shared" si="116"/>
        <v>Gordon Estuary</v>
      </c>
      <c r="K697" s="49">
        <v>1</v>
      </c>
      <c r="L697" s="51" t="s">
        <v>157</v>
      </c>
      <c r="M697" s="53" t="s">
        <v>138</v>
      </c>
      <c r="N697" s="51" t="s">
        <v>153</v>
      </c>
      <c r="O697" s="47">
        <f t="shared" si="117"/>
        <v>8</v>
      </c>
      <c r="P697" s="47">
        <f t="shared" si="114"/>
        <v>1</v>
      </c>
      <c r="Q697" s="47">
        <f t="shared" si="115"/>
        <v>5</v>
      </c>
      <c r="R697" s="54">
        <v>5</v>
      </c>
      <c r="S697" s="50" t="s">
        <v>168</v>
      </c>
      <c r="T697" s="53" t="s">
        <v>163</v>
      </c>
      <c r="U697" s="51"/>
      <c r="V697" s="51"/>
    </row>
    <row r="698" spans="1:22" x14ac:dyDescent="0.2">
      <c r="A698" s="79">
        <f t="shared" si="108"/>
        <v>28</v>
      </c>
      <c r="B698" s="47">
        <f t="shared" si="109"/>
        <v>2019</v>
      </c>
      <c r="C698" s="47">
        <f t="shared" si="110"/>
        <v>7</v>
      </c>
      <c r="D698" s="47" t="str">
        <f t="shared" si="111"/>
        <v>Jul</v>
      </c>
      <c r="E698" s="47">
        <f t="shared" si="112"/>
        <v>11</v>
      </c>
      <c r="F698" s="90">
        <v>43657</v>
      </c>
      <c r="G698" s="75">
        <v>0.5</v>
      </c>
      <c r="H698" s="49" t="s">
        <v>15</v>
      </c>
      <c r="I698" s="56" t="str">
        <f t="shared" si="113"/>
        <v>Pacheedah Shores Boat Ramp</v>
      </c>
      <c r="J698" s="56" t="str">
        <f t="shared" si="116"/>
        <v>Gordon Estuary</v>
      </c>
      <c r="K698" s="49">
        <v>1</v>
      </c>
      <c r="L698" s="51" t="s">
        <v>185</v>
      </c>
      <c r="M698" s="53" t="s">
        <v>138</v>
      </c>
      <c r="N698" s="51" t="s">
        <v>150</v>
      </c>
      <c r="O698" s="47">
        <f t="shared" si="117"/>
        <v>18</v>
      </c>
      <c r="P698" s="47">
        <f t="shared" si="114"/>
        <v>1</v>
      </c>
      <c r="Q698" s="47">
        <f t="shared" si="115"/>
        <v>4</v>
      </c>
      <c r="R698" s="54">
        <v>13</v>
      </c>
      <c r="S698" s="50" t="s">
        <v>168</v>
      </c>
      <c r="T698" s="53" t="s">
        <v>163</v>
      </c>
      <c r="U698" s="51"/>
      <c r="V698" s="51"/>
    </row>
    <row r="699" spans="1:22" x14ac:dyDescent="0.2">
      <c r="A699" s="79">
        <f t="shared" si="108"/>
        <v>28</v>
      </c>
      <c r="B699" s="47">
        <f t="shared" si="109"/>
        <v>2019</v>
      </c>
      <c r="C699" s="47">
        <f t="shared" si="110"/>
        <v>7</v>
      </c>
      <c r="D699" s="47" t="str">
        <f t="shared" si="111"/>
        <v>Jul</v>
      </c>
      <c r="E699" s="47">
        <f t="shared" si="112"/>
        <v>11</v>
      </c>
      <c r="F699" s="90">
        <v>43657</v>
      </c>
      <c r="G699" s="75">
        <v>0.5</v>
      </c>
      <c r="H699" s="49" t="s">
        <v>15</v>
      </c>
      <c r="I699" s="56" t="str">
        <f t="shared" si="113"/>
        <v>Pacheedah Shores Boat Ramp</v>
      </c>
      <c r="J699" s="56" t="str">
        <f t="shared" si="116"/>
        <v>Gordon Estuary</v>
      </c>
      <c r="K699" s="49">
        <v>1</v>
      </c>
      <c r="L699" s="51" t="s">
        <v>181</v>
      </c>
      <c r="M699" s="53" t="s">
        <v>138</v>
      </c>
      <c r="N699" s="51" t="s">
        <v>150</v>
      </c>
      <c r="O699" s="47">
        <f t="shared" si="117"/>
        <v>15</v>
      </c>
      <c r="P699" s="47">
        <f t="shared" si="114"/>
        <v>1</v>
      </c>
      <c r="Q699" s="47">
        <f t="shared" si="115"/>
        <v>4</v>
      </c>
      <c r="R699" s="54">
        <v>55</v>
      </c>
      <c r="S699" s="50" t="s">
        <v>168</v>
      </c>
      <c r="T699" s="53" t="s">
        <v>163</v>
      </c>
      <c r="U699" s="51"/>
      <c r="V699" s="51"/>
    </row>
    <row r="700" spans="1:22" x14ac:dyDescent="0.2">
      <c r="A700" s="79">
        <f t="shared" si="108"/>
        <v>28</v>
      </c>
      <c r="B700" s="47">
        <f t="shared" si="109"/>
        <v>2019</v>
      </c>
      <c r="C700" s="47">
        <f t="shared" si="110"/>
        <v>7</v>
      </c>
      <c r="D700" s="47" t="str">
        <f t="shared" si="111"/>
        <v>Jul</v>
      </c>
      <c r="E700" s="47">
        <f t="shared" si="112"/>
        <v>11</v>
      </c>
      <c r="F700" s="90">
        <v>43657</v>
      </c>
      <c r="G700" s="75">
        <v>0.5</v>
      </c>
      <c r="H700" s="49" t="s">
        <v>15</v>
      </c>
      <c r="I700" s="56" t="str">
        <f t="shared" si="113"/>
        <v>Pacheedah Shores Boat Ramp</v>
      </c>
      <c r="J700" s="56" t="str">
        <f t="shared" si="116"/>
        <v>Gordon Estuary</v>
      </c>
      <c r="K700" s="49">
        <v>1</v>
      </c>
      <c r="L700" s="51" t="s">
        <v>166</v>
      </c>
      <c r="M700" s="53" t="s">
        <v>138</v>
      </c>
      <c r="N700" s="51" t="s">
        <v>150</v>
      </c>
      <c r="O700" s="47">
        <f t="shared" si="117"/>
        <v>11</v>
      </c>
      <c r="P700" s="47">
        <f t="shared" si="114"/>
        <v>1</v>
      </c>
      <c r="Q700" s="47">
        <f t="shared" si="115"/>
        <v>4</v>
      </c>
      <c r="R700" s="54">
        <v>1</v>
      </c>
      <c r="S700" s="50" t="s">
        <v>168</v>
      </c>
      <c r="T700" s="53" t="s">
        <v>163</v>
      </c>
      <c r="U700" s="51"/>
      <c r="V700" s="51"/>
    </row>
    <row r="701" spans="1:22" x14ac:dyDescent="0.2">
      <c r="A701" s="79">
        <f t="shared" si="108"/>
        <v>28</v>
      </c>
      <c r="B701" s="47">
        <f t="shared" si="109"/>
        <v>2019</v>
      </c>
      <c r="C701" s="47">
        <f t="shared" si="110"/>
        <v>7</v>
      </c>
      <c r="D701" s="47" t="str">
        <f t="shared" si="111"/>
        <v>Jul</v>
      </c>
      <c r="E701" s="47">
        <f t="shared" si="112"/>
        <v>11</v>
      </c>
      <c r="F701" s="90">
        <v>43657</v>
      </c>
      <c r="G701" s="75">
        <v>0.5</v>
      </c>
      <c r="H701" s="49" t="s">
        <v>15</v>
      </c>
      <c r="I701" s="56" t="str">
        <f t="shared" si="113"/>
        <v>Pacheedah Shores Boat Ramp</v>
      </c>
      <c r="J701" s="56" t="str">
        <f t="shared" si="116"/>
        <v>Gordon Estuary</v>
      </c>
      <c r="K701" s="49">
        <v>1</v>
      </c>
      <c r="L701" s="51" t="s">
        <v>173</v>
      </c>
      <c r="M701" s="53" t="s">
        <v>138</v>
      </c>
      <c r="N701" s="51" t="s">
        <v>150</v>
      </c>
      <c r="O701" s="47">
        <f t="shared" si="117"/>
        <v>13</v>
      </c>
      <c r="P701" s="47">
        <f t="shared" si="114"/>
        <v>1</v>
      </c>
      <c r="Q701" s="47">
        <f t="shared" si="115"/>
        <v>4</v>
      </c>
      <c r="R701" s="54">
        <v>141</v>
      </c>
      <c r="S701" s="50" t="s">
        <v>168</v>
      </c>
      <c r="T701" s="53" t="s">
        <v>163</v>
      </c>
      <c r="U701" s="51"/>
      <c r="V701" s="51"/>
    </row>
    <row r="702" spans="1:22" x14ac:dyDescent="0.2">
      <c r="A702" s="79">
        <f t="shared" si="108"/>
        <v>28</v>
      </c>
      <c r="B702" s="47">
        <f t="shared" si="109"/>
        <v>2019</v>
      </c>
      <c r="C702" s="47">
        <f t="shared" si="110"/>
        <v>7</v>
      </c>
      <c r="D702" s="47" t="str">
        <f t="shared" si="111"/>
        <v>Jul</v>
      </c>
      <c r="E702" s="47">
        <f t="shared" si="112"/>
        <v>11</v>
      </c>
      <c r="F702" s="90">
        <v>43657</v>
      </c>
      <c r="G702" s="75">
        <v>0.5</v>
      </c>
      <c r="H702" s="49" t="s">
        <v>15</v>
      </c>
      <c r="I702" s="56" t="str">
        <f t="shared" si="113"/>
        <v>Pacheedah Shores Boat Ramp</v>
      </c>
      <c r="J702" s="56" t="str">
        <f t="shared" si="116"/>
        <v>Gordon Estuary</v>
      </c>
      <c r="K702" s="49">
        <v>1</v>
      </c>
      <c r="L702" s="51" t="s">
        <v>191</v>
      </c>
      <c r="M702" s="53" t="s">
        <v>138</v>
      </c>
      <c r="N702" s="51" t="s">
        <v>153</v>
      </c>
      <c r="O702" s="47">
        <f t="shared" si="117"/>
        <v>20</v>
      </c>
      <c r="P702" s="47">
        <f t="shared" si="114"/>
        <v>1</v>
      </c>
      <c r="Q702" s="47">
        <f t="shared" si="115"/>
        <v>5</v>
      </c>
      <c r="R702" s="54">
        <v>25</v>
      </c>
      <c r="S702" s="50" t="s">
        <v>168</v>
      </c>
      <c r="T702" s="53" t="s">
        <v>163</v>
      </c>
      <c r="U702" s="51"/>
      <c r="V702" s="52" t="s">
        <v>298</v>
      </c>
    </row>
    <row r="703" spans="1:22" x14ac:dyDescent="0.2">
      <c r="A703" s="79">
        <f t="shared" si="108"/>
        <v>29</v>
      </c>
      <c r="B703" s="47">
        <f t="shared" si="109"/>
        <v>2019</v>
      </c>
      <c r="C703" s="47">
        <f t="shared" si="110"/>
        <v>7</v>
      </c>
      <c r="D703" s="47" t="str">
        <f t="shared" si="111"/>
        <v>Jul</v>
      </c>
      <c r="E703" s="47">
        <f t="shared" si="112"/>
        <v>17</v>
      </c>
      <c r="F703" s="89">
        <v>43663</v>
      </c>
      <c r="G703" s="75">
        <v>0.52500000000000002</v>
      </c>
      <c r="H703" s="49" t="s">
        <v>15</v>
      </c>
      <c r="I703" s="56" t="str">
        <f t="shared" si="113"/>
        <v>Pacheedah Shores Boat Ramp</v>
      </c>
      <c r="J703" s="56" t="str">
        <f t="shared" si="116"/>
        <v>Gordon Estuary</v>
      </c>
      <c r="K703" s="49">
        <v>1</v>
      </c>
      <c r="L703" s="51" t="s">
        <v>152</v>
      </c>
      <c r="M703" s="53" t="s">
        <v>138</v>
      </c>
      <c r="N703" s="51" t="s">
        <v>148</v>
      </c>
      <c r="O703" s="47">
        <f t="shared" si="117"/>
        <v>5</v>
      </c>
      <c r="P703" s="47">
        <f t="shared" si="114"/>
        <v>1</v>
      </c>
      <c r="Q703" s="47">
        <f t="shared" si="115"/>
        <v>3</v>
      </c>
      <c r="R703" s="54">
        <v>3</v>
      </c>
      <c r="S703" s="50" t="s">
        <v>168</v>
      </c>
      <c r="T703" s="53" t="s">
        <v>163</v>
      </c>
      <c r="U703" s="51"/>
      <c r="V703" s="51"/>
    </row>
    <row r="704" spans="1:22" x14ac:dyDescent="0.2">
      <c r="A704" s="79">
        <f t="shared" si="108"/>
        <v>29</v>
      </c>
      <c r="B704" s="47">
        <f t="shared" si="109"/>
        <v>2019</v>
      </c>
      <c r="C704" s="47">
        <f t="shared" si="110"/>
        <v>7</v>
      </c>
      <c r="D704" s="47" t="str">
        <f t="shared" si="111"/>
        <v>Jul</v>
      </c>
      <c r="E704" s="47">
        <f t="shared" si="112"/>
        <v>17</v>
      </c>
      <c r="F704" s="89">
        <v>43663</v>
      </c>
      <c r="G704" s="75">
        <v>0.52500000000000002</v>
      </c>
      <c r="H704" s="49" t="s">
        <v>15</v>
      </c>
      <c r="I704" s="56" t="str">
        <f t="shared" si="113"/>
        <v>Pacheedah Shores Boat Ramp</v>
      </c>
      <c r="J704" s="56" t="str">
        <f t="shared" si="116"/>
        <v>Gordon Estuary</v>
      </c>
      <c r="K704" s="49">
        <v>1</v>
      </c>
      <c r="L704" s="51" t="s">
        <v>146</v>
      </c>
      <c r="M704" s="53" t="s">
        <v>138</v>
      </c>
      <c r="N704" s="51" t="s">
        <v>144</v>
      </c>
      <c r="O704" s="47">
        <f t="shared" si="117"/>
        <v>3</v>
      </c>
      <c r="P704" s="47">
        <f t="shared" si="114"/>
        <v>1</v>
      </c>
      <c r="Q704" s="47">
        <f t="shared" si="115"/>
        <v>2</v>
      </c>
      <c r="R704" s="54">
        <v>1</v>
      </c>
      <c r="S704" s="50" t="s">
        <v>168</v>
      </c>
      <c r="T704" s="53" t="s">
        <v>163</v>
      </c>
      <c r="U704" s="51"/>
      <c r="V704" s="51"/>
    </row>
    <row r="705" spans="1:22" x14ac:dyDescent="0.2">
      <c r="A705" s="79">
        <f t="shared" si="108"/>
        <v>29</v>
      </c>
      <c r="B705" s="47">
        <f t="shared" si="109"/>
        <v>2019</v>
      </c>
      <c r="C705" s="47">
        <f t="shared" si="110"/>
        <v>7</v>
      </c>
      <c r="D705" s="47" t="str">
        <f t="shared" si="111"/>
        <v>Jul</v>
      </c>
      <c r="E705" s="47">
        <f t="shared" si="112"/>
        <v>17</v>
      </c>
      <c r="F705" s="89">
        <v>43663</v>
      </c>
      <c r="G705" s="75">
        <v>0.52500000000000002</v>
      </c>
      <c r="H705" s="49" t="s">
        <v>15</v>
      </c>
      <c r="I705" s="56" t="str">
        <f t="shared" si="113"/>
        <v>Pacheedah Shores Boat Ramp</v>
      </c>
      <c r="J705" s="56" t="str">
        <f t="shared" si="116"/>
        <v>Gordon Estuary</v>
      </c>
      <c r="K705" s="49">
        <v>1</v>
      </c>
      <c r="L705" s="51" t="s">
        <v>158</v>
      </c>
      <c r="M705" s="53" t="s">
        <v>138</v>
      </c>
      <c r="N705" s="51" t="s">
        <v>153</v>
      </c>
      <c r="O705" s="47">
        <f t="shared" si="117"/>
        <v>9</v>
      </c>
      <c r="P705" s="47">
        <f t="shared" si="114"/>
        <v>1</v>
      </c>
      <c r="Q705" s="47">
        <f t="shared" si="115"/>
        <v>5</v>
      </c>
      <c r="R705" s="54">
        <v>32</v>
      </c>
      <c r="S705" s="50" t="s">
        <v>168</v>
      </c>
      <c r="T705" s="53" t="s">
        <v>163</v>
      </c>
      <c r="U705" s="51"/>
      <c r="V705" s="51"/>
    </row>
    <row r="706" spans="1:22" x14ac:dyDescent="0.2">
      <c r="A706" s="79">
        <f t="shared" si="108"/>
        <v>29</v>
      </c>
      <c r="B706" s="47">
        <f t="shared" si="109"/>
        <v>2019</v>
      </c>
      <c r="C706" s="47">
        <f t="shared" si="110"/>
        <v>7</v>
      </c>
      <c r="D706" s="47" t="str">
        <f t="shared" si="111"/>
        <v>Jul</v>
      </c>
      <c r="E706" s="47">
        <f t="shared" si="112"/>
        <v>17</v>
      </c>
      <c r="F706" s="89">
        <v>43663</v>
      </c>
      <c r="G706" s="75">
        <v>0.52500000000000002</v>
      </c>
      <c r="H706" s="49" t="s">
        <v>15</v>
      </c>
      <c r="I706" s="56" t="str">
        <f t="shared" si="113"/>
        <v>Pacheedah Shores Boat Ramp</v>
      </c>
      <c r="J706" s="56" t="str">
        <f t="shared" si="116"/>
        <v>Gordon Estuary</v>
      </c>
      <c r="K706" s="49">
        <v>1</v>
      </c>
      <c r="L706" s="51" t="s">
        <v>185</v>
      </c>
      <c r="M706" s="53" t="s">
        <v>138</v>
      </c>
      <c r="N706" s="51" t="s">
        <v>150</v>
      </c>
      <c r="O706" s="47">
        <f t="shared" si="117"/>
        <v>18</v>
      </c>
      <c r="P706" s="47">
        <f t="shared" si="114"/>
        <v>1</v>
      </c>
      <c r="Q706" s="47">
        <f t="shared" si="115"/>
        <v>4</v>
      </c>
      <c r="R706" s="54">
        <v>8</v>
      </c>
      <c r="S706" s="50" t="s">
        <v>168</v>
      </c>
      <c r="T706" s="53" t="s">
        <v>163</v>
      </c>
      <c r="U706" s="51"/>
      <c r="V706" s="51"/>
    </row>
    <row r="707" spans="1:22" x14ac:dyDescent="0.2">
      <c r="A707" s="79">
        <f t="shared" si="108"/>
        <v>29</v>
      </c>
      <c r="B707" s="47">
        <f t="shared" si="109"/>
        <v>2019</v>
      </c>
      <c r="C707" s="47">
        <f t="shared" si="110"/>
        <v>7</v>
      </c>
      <c r="D707" s="47" t="str">
        <f t="shared" si="111"/>
        <v>Jul</v>
      </c>
      <c r="E707" s="47">
        <f t="shared" si="112"/>
        <v>17</v>
      </c>
      <c r="F707" s="89">
        <v>43663</v>
      </c>
      <c r="G707" s="75">
        <v>0.52500000000000002</v>
      </c>
      <c r="H707" s="49" t="s">
        <v>15</v>
      </c>
      <c r="I707" s="56" t="str">
        <f t="shared" si="113"/>
        <v>Pacheedah Shores Boat Ramp</v>
      </c>
      <c r="J707" s="56" t="str">
        <f t="shared" si="116"/>
        <v>Gordon Estuary</v>
      </c>
      <c r="K707" s="49">
        <v>1</v>
      </c>
      <c r="L707" s="51" t="s">
        <v>181</v>
      </c>
      <c r="M707" s="53" t="s">
        <v>138</v>
      </c>
      <c r="N707" s="51" t="s">
        <v>150</v>
      </c>
      <c r="O707" s="47">
        <f t="shared" si="117"/>
        <v>15</v>
      </c>
      <c r="P707" s="47">
        <f t="shared" si="114"/>
        <v>1</v>
      </c>
      <c r="Q707" s="47">
        <f t="shared" si="115"/>
        <v>4</v>
      </c>
      <c r="R707" s="54">
        <v>4</v>
      </c>
      <c r="S707" s="50" t="s">
        <v>168</v>
      </c>
      <c r="T707" s="53" t="s">
        <v>163</v>
      </c>
      <c r="U707" s="51"/>
      <c r="V707" s="51"/>
    </row>
    <row r="708" spans="1:22" x14ac:dyDescent="0.2">
      <c r="A708" s="79">
        <f t="shared" si="108"/>
        <v>29</v>
      </c>
      <c r="B708" s="47">
        <f t="shared" si="109"/>
        <v>2019</v>
      </c>
      <c r="C708" s="47">
        <f t="shared" si="110"/>
        <v>7</v>
      </c>
      <c r="D708" s="47" t="str">
        <f t="shared" si="111"/>
        <v>Jul</v>
      </c>
      <c r="E708" s="47">
        <f t="shared" si="112"/>
        <v>17</v>
      </c>
      <c r="F708" s="89">
        <v>43663</v>
      </c>
      <c r="G708" s="75">
        <v>0.52500000000000002</v>
      </c>
      <c r="H708" s="49" t="s">
        <v>15</v>
      </c>
      <c r="I708" s="56" t="str">
        <f t="shared" si="113"/>
        <v>Pacheedah Shores Boat Ramp</v>
      </c>
      <c r="J708" s="56" t="str">
        <f t="shared" si="116"/>
        <v>Gordon Estuary</v>
      </c>
      <c r="K708" s="49">
        <v>1</v>
      </c>
      <c r="L708" s="51" t="s">
        <v>173</v>
      </c>
      <c r="M708" s="53" t="s">
        <v>138</v>
      </c>
      <c r="N708" s="51" t="s">
        <v>150</v>
      </c>
      <c r="O708" s="47">
        <f t="shared" si="117"/>
        <v>13</v>
      </c>
      <c r="P708" s="47">
        <f t="shared" si="114"/>
        <v>1</v>
      </c>
      <c r="Q708" s="47">
        <f t="shared" si="115"/>
        <v>4</v>
      </c>
      <c r="R708" s="54">
        <v>39</v>
      </c>
      <c r="S708" s="50" t="s">
        <v>168</v>
      </c>
      <c r="T708" s="53" t="s">
        <v>163</v>
      </c>
      <c r="U708" s="51"/>
      <c r="V708" s="51"/>
    </row>
    <row r="709" spans="1:22" x14ac:dyDescent="0.2">
      <c r="A709" s="79">
        <f t="shared" ref="A709:A772" si="118">WEEKNUM(F709)</f>
        <v>29</v>
      </c>
      <c r="B709" s="47">
        <f t="shared" ref="B709:B772" si="119">YEAR(F709)</f>
        <v>2019</v>
      </c>
      <c r="C709" s="47">
        <f t="shared" ref="C709:C772" si="120">MONTH(F709)</f>
        <v>7</v>
      </c>
      <c r="D709" s="47" t="str">
        <f t="shared" ref="D709:D772" si="121">TEXT(F709,"mmm")</f>
        <v>Jul</v>
      </c>
      <c r="E709" s="47">
        <f t="shared" ref="E709:E772" si="122">DAY(F709)</f>
        <v>17</v>
      </c>
      <c r="F709" s="89">
        <v>43663</v>
      </c>
      <c r="G709" s="75">
        <v>0.55694444444444446</v>
      </c>
      <c r="H709" s="49" t="s">
        <v>25</v>
      </c>
      <c r="I709" s="56" t="str">
        <f t="shared" si="113"/>
        <v>Q01, left bank Gordon up from confluence</v>
      </c>
      <c r="J709" s="56" t="str">
        <f t="shared" si="116"/>
        <v>Gordon Estuary</v>
      </c>
      <c r="K709" s="49">
        <v>1</v>
      </c>
      <c r="L709" s="51" t="s">
        <v>152</v>
      </c>
      <c r="M709" s="53" t="s">
        <v>138</v>
      </c>
      <c r="N709" s="51" t="s">
        <v>148</v>
      </c>
      <c r="O709" s="47">
        <f t="shared" si="117"/>
        <v>5</v>
      </c>
      <c r="P709" s="47">
        <f t="shared" si="114"/>
        <v>1</v>
      </c>
      <c r="Q709" s="47">
        <f t="shared" si="115"/>
        <v>3</v>
      </c>
      <c r="R709" s="54">
        <v>1</v>
      </c>
      <c r="S709" s="50" t="s">
        <v>168</v>
      </c>
      <c r="T709" s="53" t="s">
        <v>163</v>
      </c>
      <c r="U709" s="51"/>
      <c r="V709" s="51"/>
    </row>
    <row r="710" spans="1:22" x14ac:dyDescent="0.2">
      <c r="A710" s="79">
        <f t="shared" si="118"/>
        <v>29</v>
      </c>
      <c r="B710" s="47">
        <f t="shared" si="119"/>
        <v>2019</v>
      </c>
      <c r="C710" s="47">
        <f t="shared" si="120"/>
        <v>7</v>
      </c>
      <c r="D710" s="47" t="str">
        <f t="shared" si="121"/>
        <v>Jul</v>
      </c>
      <c r="E710" s="47">
        <f t="shared" si="122"/>
        <v>17</v>
      </c>
      <c r="F710" s="89">
        <v>43663</v>
      </c>
      <c r="G710" s="75">
        <v>0.55694444444444446</v>
      </c>
      <c r="H710" s="49" t="s">
        <v>25</v>
      </c>
      <c r="I710" s="56" t="str">
        <f t="shared" si="113"/>
        <v>Q01, left bank Gordon up from confluence</v>
      </c>
      <c r="J710" s="56" t="str">
        <f t="shared" si="116"/>
        <v>Gordon Estuary</v>
      </c>
      <c r="K710" s="49">
        <v>1</v>
      </c>
      <c r="L710" s="51" t="s">
        <v>157</v>
      </c>
      <c r="M710" s="53" t="s">
        <v>138</v>
      </c>
      <c r="N710" s="51" t="s">
        <v>153</v>
      </c>
      <c r="O710" s="47">
        <f t="shared" si="117"/>
        <v>8</v>
      </c>
      <c r="P710" s="47">
        <f t="shared" si="114"/>
        <v>1</v>
      </c>
      <c r="Q710" s="47">
        <f t="shared" si="115"/>
        <v>5</v>
      </c>
      <c r="R710" s="54">
        <v>1</v>
      </c>
      <c r="S710" s="50" t="s">
        <v>168</v>
      </c>
      <c r="T710" s="53" t="s">
        <v>163</v>
      </c>
      <c r="U710" s="51"/>
      <c r="V710" s="51"/>
    </row>
    <row r="711" spans="1:22" x14ac:dyDescent="0.2">
      <c r="A711" s="79">
        <f t="shared" si="118"/>
        <v>29</v>
      </c>
      <c r="B711" s="47">
        <f t="shared" si="119"/>
        <v>2019</v>
      </c>
      <c r="C711" s="47">
        <f t="shared" si="120"/>
        <v>7</v>
      </c>
      <c r="D711" s="47" t="str">
        <f t="shared" si="121"/>
        <v>Jul</v>
      </c>
      <c r="E711" s="47">
        <f t="shared" si="122"/>
        <v>17</v>
      </c>
      <c r="F711" s="89">
        <v>43663</v>
      </c>
      <c r="G711" s="75">
        <v>0.55694444444444446</v>
      </c>
      <c r="H711" s="49" t="s">
        <v>25</v>
      </c>
      <c r="I711" s="56" t="str">
        <f t="shared" si="113"/>
        <v>Q01, left bank Gordon up from confluence</v>
      </c>
      <c r="J711" s="56" t="str">
        <f t="shared" si="116"/>
        <v>Gordon Estuary</v>
      </c>
      <c r="K711" s="49">
        <v>1</v>
      </c>
      <c r="L711" s="51" t="s">
        <v>158</v>
      </c>
      <c r="M711" s="53" t="s">
        <v>138</v>
      </c>
      <c r="N711" s="51" t="s">
        <v>153</v>
      </c>
      <c r="O711" s="47">
        <f t="shared" si="117"/>
        <v>9</v>
      </c>
      <c r="P711" s="47">
        <f t="shared" si="114"/>
        <v>1</v>
      </c>
      <c r="Q711" s="47">
        <f t="shared" si="115"/>
        <v>5</v>
      </c>
      <c r="R711" s="54">
        <v>1</v>
      </c>
      <c r="S711" s="50" t="s">
        <v>168</v>
      </c>
      <c r="T711" s="53" t="s">
        <v>163</v>
      </c>
      <c r="U711" s="51"/>
      <c r="V711" s="51"/>
    </row>
    <row r="712" spans="1:22" x14ac:dyDescent="0.2">
      <c r="A712" s="79">
        <f t="shared" si="118"/>
        <v>29</v>
      </c>
      <c r="B712" s="47">
        <f t="shared" si="119"/>
        <v>2019</v>
      </c>
      <c r="C712" s="47">
        <f t="shared" si="120"/>
        <v>7</v>
      </c>
      <c r="D712" s="47" t="str">
        <f t="shared" si="121"/>
        <v>Jul</v>
      </c>
      <c r="E712" s="47">
        <f t="shared" si="122"/>
        <v>17</v>
      </c>
      <c r="F712" s="89">
        <v>43663</v>
      </c>
      <c r="G712" s="75">
        <v>0.55694444444444446</v>
      </c>
      <c r="H712" s="49" t="s">
        <v>25</v>
      </c>
      <c r="I712" s="56" t="str">
        <f t="shared" si="113"/>
        <v>Q01, left bank Gordon up from confluence</v>
      </c>
      <c r="J712" s="56" t="str">
        <f t="shared" si="116"/>
        <v>Gordon Estuary</v>
      </c>
      <c r="K712" s="49">
        <v>1</v>
      </c>
      <c r="L712" s="51" t="s">
        <v>185</v>
      </c>
      <c r="M712" s="53" t="s">
        <v>138</v>
      </c>
      <c r="N712" s="51" t="s">
        <v>150</v>
      </c>
      <c r="O712" s="47">
        <f t="shared" si="117"/>
        <v>18</v>
      </c>
      <c r="P712" s="47">
        <f t="shared" si="114"/>
        <v>1</v>
      </c>
      <c r="Q712" s="47">
        <f t="shared" si="115"/>
        <v>4</v>
      </c>
      <c r="R712" s="54">
        <v>1</v>
      </c>
      <c r="S712" s="50" t="s">
        <v>168</v>
      </c>
      <c r="T712" s="53" t="s">
        <v>163</v>
      </c>
      <c r="U712" s="51"/>
      <c r="V712" s="51"/>
    </row>
    <row r="713" spans="1:22" x14ac:dyDescent="0.2">
      <c r="A713" s="79">
        <f t="shared" si="118"/>
        <v>29</v>
      </c>
      <c r="B713" s="47">
        <f t="shared" si="119"/>
        <v>2019</v>
      </c>
      <c r="C713" s="47">
        <f t="shared" si="120"/>
        <v>7</v>
      </c>
      <c r="D713" s="47" t="str">
        <f t="shared" si="121"/>
        <v>Jul</v>
      </c>
      <c r="E713" s="47">
        <f t="shared" si="122"/>
        <v>17</v>
      </c>
      <c r="F713" s="89">
        <v>43663</v>
      </c>
      <c r="G713" s="75">
        <v>0.55694444444444446</v>
      </c>
      <c r="H713" s="49" t="s">
        <v>25</v>
      </c>
      <c r="I713" s="56" t="str">
        <f t="shared" si="113"/>
        <v>Q01, left bank Gordon up from confluence</v>
      </c>
      <c r="J713" s="56" t="str">
        <f t="shared" si="116"/>
        <v>Gordon Estuary</v>
      </c>
      <c r="K713" s="49">
        <v>1</v>
      </c>
      <c r="L713" s="51" t="s">
        <v>181</v>
      </c>
      <c r="M713" s="53" t="s">
        <v>138</v>
      </c>
      <c r="N713" s="51" t="s">
        <v>150</v>
      </c>
      <c r="O713" s="47">
        <f t="shared" si="117"/>
        <v>15</v>
      </c>
      <c r="P713" s="47">
        <f t="shared" si="114"/>
        <v>1</v>
      </c>
      <c r="Q713" s="47">
        <f t="shared" si="115"/>
        <v>4</v>
      </c>
      <c r="R713" s="54">
        <v>2</v>
      </c>
      <c r="S713" s="50" t="s">
        <v>168</v>
      </c>
      <c r="T713" s="53" t="s">
        <v>163</v>
      </c>
      <c r="U713" s="51"/>
      <c r="V713" s="51"/>
    </row>
    <row r="714" spans="1:22" x14ac:dyDescent="0.2">
      <c r="A714" s="79">
        <f t="shared" si="118"/>
        <v>29</v>
      </c>
      <c r="B714" s="47">
        <f t="shared" si="119"/>
        <v>2019</v>
      </c>
      <c r="C714" s="47">
        <f t="shared" si="120"/>
        <v>7</v>
      </c>
      <c r="D714" s="47" t="str">
        <f t="shared" si="121"/>
        <v>Jul</v>
      </c>
      <c r="E714" s="47">
        <f t="shared" si="122"/>
        <v>17</v>
      </c>
      <c r="F714" s="89">
        <v>43663</v>
      </c>
      <c r="G714" s="75">
        <v>0.55694444444444446</v>
      </c>
      <c r="H714" s="49" t="s">
        <v>25</v>
      </c>
      <c r="I714" s="56" t="str">
        <f t="shared" si="113"/>
        <v>Q01, left bank Gordon up from confluence</v>
      </c>
      <c r="J714" s="56" t="str">
        <f t="shared" si="116"/>
        <v>Gordon Estuary</v>
      </c>
      <c r="K714" s="49">
        <v>1</v>
      </c>
      <c r="L714" s="51" t="s">
        <v>173</v>
      </c>
      <c r="M714" s="53" t="s">
        <v>138</v>
      </c>
      <c r="N714" s="51" t="s">
        <v>150</v>
      </c>
      <c r="O714" s="47">
        <f t="shared" si="117"/>
        <v>13</v>
      </c>
      <c r="P714" s="47">
        <f t="shared" si="114"/>
        <v>1</v>
      </c>
      <c r="Q714" s="47">
        <f t="shared" si="115"/>
        <v>4</v>
      </c>
      <c r="R714" s="54">
        <v>1</v>
      </c>
      <c r="S714" s="50" t="s">
        <v>168</v>
      </c>
      <c r="T714" s="53" t="s">
        <v>163</v>
      </c>
      <c r="U714" s="51"/>
      <c r="V714" s="51"/>
    </row>
    <row r="715" spans="1:22" x14ac:dyDescent="0.2">
      <c r="A715" s="79">
        <f t="shared" si="118"/>
        <v>29</v>
      </c>
      <c r="B715" s="47">
        <f t="shared" si="119"/>
        <v>2019</v>
      </c>
      <c r="C715" s="47">
        <f t="shared" si="120"/>
        <v>7</v>
      </c>
      <c r="D715" s="47" t="str">
        <f t="shared" si="121"/>
        <v>Jul</v>
      </c>
      <c r="E715" s="47">
        <f t="shared" si="122"/>
        <v>17</v>
      </c>
      <c r="F715" s="89">
        <v>43663</v>
      </c>
      <c r="G715" s="75">
        <v>0.55694444444444446</v>
      </c>
      <c r="H715" s="49" t="s">
        <v>25</v>
      </c>
      <c r="I715" s="56" t="str">
        <f t="shared" si="113"/>
        <v>Q01, left bank Gordon up from confluence</v>
      </c>
      <c r="J715" s="56" t="str">
        <f t="shared" si="116"/>
        <v>Gordon Estuary</v>
      </c>
      <c r="K715" s="49">
        <v>1</v>
      </c>
      <c r="L715" s="51" t="s">
        <v>191</v>
      </c>
      <c r="M715" s="53" t="s">
        <v>138</v>
      </c>
      <c r="N715" s="51" t="s">
        <v>153</v>
      </c>
      <c r="O715" s="47">
        <f t="shared" si="117"/>
        <v>20</v>
      </c>
      <c r="P715" s="47">
        <f t="shared" si="114"/>
        <v>1</v>
      </c>
      <c r="Q715" s="47">
        <f t="shared" si="115"/>
        <v>5</v>
      </c>
      <c r="R715" s="54">
        <v>30</v>
      </c>
      <c r="S715" s="50" t="s">
        <v>168</v>
      </c>
      <c r="T715" s="53" t="s">
        <v>163</v>
      </c>
      <c r="U715" s="51"/>
      <c r="V715" s="51"/>
    </row>
    <row r="716" spans="1:22" x14ac:dyDescent="0.2">
      <c r="A716" s="79">
        <f t="shared" si="118"/>
        <v>29</v>
      </c>
      <c r="B716" s="47">
        <f t="shared" si="119"/>
        <v>2019</v>
      </c>
      <c r="C716" s="47">
        <f t="shared" si="120"/>
        <v>7</v>
      </c>
      <c r="D716" s="47" t="str">
        <f t="shared" si="121"/>
        <v>Jul</v>
      </c>
      <c r="E716" s="47">
        <f t="shared" si="122"/>
        <v>17</v>
      </c>
      <c r="F716" s="89">
        <v>43663</v>
      </c>
      <c r="G716" s="75">
        <v>0.57638888888888895</v>
      </c>
      <c r="H716" s="49" t="s">
        <v>30</v>
      </c>
      <c r="I716" s="56" t="str">
        <f t="shared" si="113"/>
        <v>Butch's (Gordon R.)</v>
      </c>
      <c r="J716" s="56" t="str">
        <f t="shared" si="116"/>
        <v>Gordon Estuary</v>
      </c>
      <c r="K716" s="49">
        <v>1</v>
      </c>
      <c r="L716" s="51" t="s">
        <v>157</v>
      </c>
      <c r="M716" s="53" t="s">
        <v>138</v>
      </c>
      <c r="N716" s="51" t="s">
        <v>153</v>
      </c>
      <c r="O716" s="47">
        <f t="shared" si="117"/>
        <v>8</v>
      </c>
      <c r="P716" s="47">
        <f t="shared" si="114"/>
        <v>1</v>
      </c>
      <c r="Q716" s="47">
        <f t="shared" si="115"/>
        <v>5</v>
      </c>
      <c r="R716" s="54">
        <v>2</v>
      </c>
      <c r="S716" s="50" t="s">
        <v>168</v>
      </c>
      <c r="T716" s="53" t="s">
        <v>163</v>
      </c>
      <c r="U716" s="51"/>
      <c r="V716" s="51"/>
    </row>
    <row r="717" spans="1:22" x14ac:dyDescent="0.2">
      <c r="A717" s="79">
        <f t="shared" si="118"/>
        <v>29</v>
      </c>
      <c r="B717" s="47">
        <f t="shared" si="119"/>
        <v>2019</v>
      </c>
      <c r="C717" s="47">
        <f t="shared" si="120"/>
        <v>7</v>
      </c>
      <c r="D717" s="47" t="str">
        <f t="shared" si="121"/>
        <v>Jul</v>
      </c>
      <c r="E717" s="47">
        <f t="shared" si="122"/>
        <v>17</v>
      </c>
      <c r="F717" s="89">
        <v>43663</v>
      </c>
      <c r="G717" s="75">
        <v>0.57638888888888895</v>
      </c>
      <c r="H717" s="49" t="s">
        <v>30</v>
      </c>
      <c r="I717" s="56" t="str">
        <f t="shared" si="113"/>
        <v>Butch's (Gordon R.)</v>
      </c>
      <c r="J717" s="56" t="str">
        <f t="shared" si="116"/>
        <v>Gordon Estuary</v>
      </c>
      <c r="K717" s="49">
        <v>1</v>
      </c>
      <c r="L717" s="51" t="s">
        <v>158</v>
      </c>
      <c r="M717" s="53" t="s">
        <v>138</v>
      </c>
      <c r="N717" s="51" t="s">
        <v>153</v>
      </c>
      <c r="O717" s="47">
        <f t="shared" si="117"/>
        <v>9</v>
      </c>
      <c r="P717" s="47">
        <f t="shared" si="114"/>
        <v>1</v>
      </c>
      <c r="Q717" s="47">
        <f t="shared" si="115"/>
        <v>5</v>
      </c>
      <c r="R717" s="54">
        <v>2</v>
      </c>
      <c r="S717" s="50" t="s">
        <v>168</v>
      </c>
      <c r="T717" s="53" t="s">
        <v>163</v>
      </c>
      <c r="U717" s="51"/>
      <c r="V717" s="51"/>
    </row>
    <row r="718" spans="1:22" x14ac:dyDescent="0.2">
      <c r="A718" s="79">
        <f t="shared" si="118"/>
        <v>29</v>
      </c>
      <c r="B718" s="47">
        <f t="shared" si="119"/>
        <v>2019</v>
      </c>
      <c r="C718" s="47">
        <f t="shared" si="120"/>
        <v>7</v>
      </c>
      <c r="D718" s="47" t="str">
        <f t="shared" si="121"/>
        <v>Jul</v>
      </c>
      <c r="E718" s="47">
        <f t="shared" si="122"/>
        <v>17</v>
      </c>
      <c r="F718" s="89">
        <v>43663</v>
      </c>
      <c r="G718" s="75">
        <v>0.57638888888888895</v>
      </c>
      <c r="H718" s="49" t="s">
        <v>30</v>
      </c>
      <c r="I718" s="56" t="str">
        <f t="shared" si="113"/>
        <v>Butch's (Gordon R.)</v>
      </c>
      <c r="J718" s="56" t="str">
        <f t="shared" si="116"/>
        <v>Gordon Estuary</v>
      </c>
      <c r="K718" s="49">
        <v>1</v>
      </c>
      <c r="L718" s="51" t="s">
        <v>181</v>
      </c>
      <c r="M718" s="53" t="s">
        <v>138</v>
      </c>
      <c r="N718" s="51" t="s">
        <v>150</v>
      </c>
      <c r="O718" s="47">
        <f t="shared" si="117"/>
        <v>15</v>
      </c>
      <c r="P718" s="47">
        <f t="shared" si="114"/>
        <v>1</v>
      </c>
      <c r="Q718" s="47">
        <f t="shared" si="115"/>
        <v>4</v>
      </c>
      <c r="R718" s="54">
        <v>2</v>
      </c>
      <c r="S718" s="50" t="s">
        <v>168</v>
      </c>
      <c r="T718" s="53" t="s">
        <v>163</v>
      </c>
      <c r="U718" s="51"/>
      <c r="V718" s="51"/>
    </row>
    <row r="719" spans="1:22" x14ac:dyDescent="0.2">
      <c r="A719" s="79">
        <f t="shared" si="118"/>
        <v>29</v>
      </c>
      <c r="B719" s="47">
        <f t="shared" si="119"/>
        <v>2019</v>
      </c>
      <c r="C719" s="47">
        <f t="shared" si="120"/>
        <v>7</v>
      </c>
      <c r="D719" s="47" t="str">
        <f t="shared" si="121"/>
        <v>Jul</v>
      </c>
      <c r="E719" s="47">
        <f t="shared" si="122"/>
        <v>17</v>
      </c>
      <c r="F719" s="89">
        <v>43663</v>
      </c>
      <c r="G719" s="75">
        <v>0.57638888888888895</v>
      </c>
      <c r="H719" s="49" t="s">
        <v>30</v>
      </c>
      <c r="I719" s="56" t="str">
        <f t="shared" ref="I719:I782" si="123">VLOOKUP(H719,SiteCodes,2,FALSE)</f>
        <v>Butch's (Gordon R.)</v>
      </c>
      <c r="J719" s="56" t="str">
        <f t="shared" si="116"/>
        <v>Gordon Estuary</v>
      </c>
      <c r="K719" s="49">
        <v>1</v>
      </c>
      <c r="L719" s="51" t="s">
        <v>166</v>
      </c>
      <c r="M719" s="53" t="s">
        <v>138</v>
      </c>
      <c r="N719" s="51" t="s">
        <v>150</v>
      </c>
      <c r="O719" s="47">
        <f t="shared" si="117"/>
        <v>11</v>
      </c>
      <c r="P719" s="47">
        <f t="shared" ref="P719:P782" si="124">VLOOKUP(M719,OrigCodes,2,FALSE)</f>
        <v>1</v>
      </c>
      <c r="Q719" s="47">
        <f t="shared" ref="Q719:Q782" si="125">VLOOKUP(N719,StgCodes,2,FALSE)</f>
        <v>4</v>
      </c>
      <c r="R719" s="54">
        <v>1</v>
      </c>
      <c r="S719" s="50" t="s">
        <v>168</v>
      </c>
      <c r="T719" s="53" t="s">
        <v>163</v>
      </c>
      <c r="U719" s="51"/>
      <c r="V719" s="51"/>
    </row>
    <row r="720" spans="1:22" x14ac:dyDescent="0.2">
      <c r="A720" s="79">
        <f t="shared" si="118"/>
        <v>29</v>
      </c>
      <c r="B720" s="47">
        <f t="shared" si="119"/>
        <v>2019</v>
      </c>
      <c r="C720" s="47">
        <f t="shared" si="120"/>
        <v>7</v>
      </c>
      <c r="D720" s="47" t="str">
        <f t="shared" si="121"/>
        <v>Jul</v>
      </c>
      <c r="E720" s="47">
        <f t="shared" si="122"/>
        <v>17</v>
      </c>
      <c r="F720" s="89">
        <v>43663</v>
      </c>
      <c r="G720" s="75">
        <v>0.57638888888888895</v>
      </c>
      <c r="H720" s="49" t="s">
        <v>30</v>
      </c>
      <c r="I720" s="56" t="str">
        <f t="shared" si="123"/>
        <v>Butch's (Gordon R.)</v>
      </c>
      <c r="J720" s="56" t="str">
        <f t="shared" ref="J720:J783" si="126">VLOOKUP(H720,SiteCodes,3,FALSE)</f>
        <v>Gordon Estuary</v>
      </c>
      <c r="K720" s="49">
        <v>1</v>
      </c>
      <c r="L720" s="51" t="s">
        <v>173</v>
      </c>
      <c r="M720" s="53" t="s">
        <v>138</v>
      </c>
      <c r="N720" s="51" t="s">
        <v>150</v>
      </c>
      <c r="O720" s="47">
        <f t="shared" si="117"/>
        <v>13</v>
      </c>
      <c r="P720" s="47">
        <f t="shared" si="124"/>
        <v>1</v>
      </c>
      <c r="Q720" s="47">
        <f t="shared" si="125"/>
        <v>4</v>
      </c>
      <c r="R720" s="54">
        <v>18</v>
      </c>
      <c r="S720" s="50" t="s">
        <v>168</v>
      </c>
      <c r="T720" s="53" t="s">
        <v>163</v>
      </c>
      <c r="U720" s="51"/>
      <c r="V720" s="51"/>
    </row>
    <row r="721" spans="1:22" x14ac:dyDescent="0.2">
      <c r="A721" s="79">
        <f t="shared" si="118"/>
        <v>29</v>
      </c>
      <c r="B721" s="47">
        <f t="shared" si="119"/>
        <v>2019</v>
      </c>
      <c r="C721" s="47">
        <f t="shared" si="120"/>
        <v>7</v>
      </c>
      <c r="D721" s="47" t="str">
        <f t="shared" si="121"/>
        <v>Jul</v>
      </c>
      <c r="E721" s="47">
        <f t="shared" si="122"/>
        <v>17</v>
      </c>
      <c r="F721" s="89">
        <v>43663</v>
      </c>
      <c r="G721" s="75">
        <v>0.57638888888888895</v>
      </c>
      <c r="H721" s="49" t="s">
        <v>30</v>
      </c>
      <c r="I721" s="56" t="str">
        <f t="shared" si="123"/>
        <v>Butch's (Gordon R.)</v>
      </c>
      <c r="J721" s="56" t="str">
        <f t="shared" si="126"/>
        <v>Gordon Estuary</v>
      </c>
      <c r="K721" s="49">
        <v>1</v>
      </c>
      <c r="L721" s="51" t="s">
        <v>191</v>
      </c>
      <c r="M721" s="53" t="s">
        <v>138</v>
      </c>
      <c r="N721" s="51" t="s">
        <v>153</v>
      </c>
      <c r="O721" s="47">
        <f t="shared" si="117"/>
        <v>20</v>
      </c>
      <c r="P721" s="47">
        <f t="shared" si="124"/>
        <v>1</v>
      </c>
      <c r="Q721" s="47">
        <f t="shared" si="125"/>
        <v>5</v>
      </c>
      <c r="R721" s="54">
        <v>10</v>
      </c>
      <c r="S721" s="50" t="s">
        <v>168</v>
      </c>
      <c r="T721" s="53" t="s">
        <v>163</v>
      </c>
      <c r="U721" s="51"/>
      <c r="V721" s="52" t="s">
        <v>292</v>
      </c>
    </row>
    <row r="722" spans="1:22" x14ac:dyDescent="0.2">
      <c r="A722" s="79">
        <f t="shared" si="118"/>
        <v>29</v>
      </c>
      <c r="B722" s="47">
        <f t="shared" si="119"/>
        <v>2019</v>
      </c>
      <c r="C722" s="47">
        <f t="shared" si="120"/>
        <v>7</v>
      </c>
      <c r="D722" s="47" t="str">
        <f t="shared" si="121"/>
        <v>Jul</v>
      </c>
      <c r="E722" s="47">
        <f t="shared" si="122"/>
        <v>17</v>
      </c>
      <c r="F722" s="89">
        <v>43663</v>
      </c>
      <c r="G722" s="75">
        <v>0.59027777777777779</v>
      </c>
      <c r="H722" s="49" t="s">
        <v>21</v>
      </c>
      <c r="I722" s="56" t="str">
        <f t="shared" si="123"/>
        <v>Gallaugher's</v>
      </c>
      <c r="J722" s="56" t="str">
        <f t="shared" si="126"/>
        <v>Gordon Estuary</v>
      </c>
      <c r="K722" s="49">
        <v>1</v>
      </c>
      <c r="L722" s="51" t="s">
        <v>146</v>
      </c>
      <c r="M722" s="53" t="s">
        <v>138</v>
      </c>
      <c r="N722" s="51" t="s">
        <v>144</v>
      </c>
      <c r="O722" s="47">
        <f t="shared" si="117"/>
        <v>3</v>
      </c>
      <c r="P722" s="47">
        <f t="shared" si="124"/>
        <v>1</v>
      </c>
      <c r="Q722" s="47">
        <f t="shared" si="125"/>
        <v>2</v>
      </c>
      <c r="R722" s="54">
        <v>1</v>
      </c>
      <c r="S722" s="50" t="s">
        <v>168</v>
      </c>
      <c r="T722" s="53" t="s">
        <v>163</v>
      </c>
      <c r="U722" s="51"/>
      <c r="V722" s="51"/>
    </row>
    <row r="723" spans="1:22" x14ac:dyDescent="0.2">
      <c r="A723" s="79">
        <f t="shared" si="118"/>
        <v>29</v>
      </c>
      <c r="B723" s="47">
        <f t="shared" si="119"/>
        <v>2019</v>
      </c>
      <c r="C723" s="47">
        <f t="shared" si="120"/>
        <v>7</v>
      </c>
      <c r="D723" s="47" t="str">
        <f t="shared" si="121"/>
        <v>Jul</v>
      </c>
      <c r="E723" s="47">
        <f t="shared" si="122"/>
        <v>17</v>
      </c>
      <c r="F723" s="89">
        <v>43663</v>
      </c>
      <c r="G723" s="75">
        <v>0.59027777777777779</v>
      </c>
      <c r="H723" s="49" t="s">
        <v>21</v>
      </c>
      <c r="I723" s="56" t="str">
        <f t="shared" si="123"/>
        <v>Gallaugher's</v>
      </c>
      <c r="J723" s="56" t="str">
        <f t="shared" si="126"/>
        <v>Gordon Estuary</v>
      </c>
      <c r="K723" s="49">
        <v>1</v>
      </c>
      <c r="L723" s="51" t="s">
        <v>157</v>
      </c>
      <c r="M723" s="53" t="s">
        <v>138</v>
      </c>
      <c r="N723" s="51" t="s">
        <v>153</v>
      </c>
      <c r="O723" s="47">
        <f t="shared" si="117"/>
        <v>8</v>
      </c>
      <c r="P723" s="47">
        <f t="shared" si="124"/>
        <v>1</v>
      </c>
      <c r="Q723" s="47">
        <f t="shared" si="125"/>
        <v>5</v>
      </c>
      <c r="R723" s="54">
        <v>1</v>
      </c>
      <c r="S723" s="50" t="s">
        <v>168</v>
      </c>
      <c r="T723" s="53" t="s">
        <v>163</v>
      </c>
      <c r="U723" s="51"/>
      <c r="V723" s="51"/>
    </row>
    <row r="724" spans="1:22" x14ac:dyDescent="0.2">
      <c r="A724" s="79">
        <f t="shared" si="118"/>
        <v>29</v>
      </c>
      <c r="B724" s="47">
        <f t="shared" si="119"/>
        <v>2019</v>
      </c>
      <c r="C724" s="47">
        <f t="shared" si="120"/>
        <v>7</v>
      </c>
      <c r="D724" s="47" t="str">
        <f t="shared" si="121"/>
        <v>Jul</v>
      </c>
      <c r="E724" s="47">
        <f t="shared" si="122"/>
        <v>17</v>
      </c>
      <c r="F724" s="89">
        <v>43663</v>
      </c>
      <c r="G724" s="75">
        <v>0.59027777777777779</v>
      </c>
      <c r="H724" s="49" t="s">
        <v>21</v>
      </c>
      <c r="I724" s="56" t="str">
        <f t="shared" si="123"/>
        <v>Gallaugher's</v>
      </c>
      <c r="J724" s="56" t="str">
        <f t="shared" si="126"/>
        <v>Gordon Estuary</v>
      </c>
      <c r="K724" s="49">
        <v>1</v>
      </c>
      <c r="L724" s="51" t="s">
        <v>158</v>
      </c>
      <c r="M724" s="53" t="s">
        <v>138</v>
      </c>
      <c r="N724" s="51" t="s">
        <v>153</v>
      </c>
      <c r="O724" s="47">
        <f t="shared" si="117"/>
        <v>9</v>
      </c>
      <c r="P724" s="47">
        <f t="shared" si="124"/>
        <v>1</v>
      </c>
      <c r="Q724" s="47">
        <f t="shared" si="125"/>
        <v>5</v>
      </c>
      <c r="R724" s="54">
        <v>7</v>
      </c>
      <c r="S724" s="50" t="s">
        <v>168</v>
      </c>
      <c r="T724" s="53" t="s">
        <v>163</v>
      </c>
      <c r="U724" s="51"/>
      <c r="V724" s="51"/>
    </row>
    <row r="725" spans="1:22" x14ac:dyDescent="0.2">
      <c r="A725" s="79">
        <f t="shared" si="118"/>
        <v>29</v>
      </c>
      <c r="B725" s="47">
        <f t="shared" si="119"/>
        <v>2019</v>
      </c>
      <c r="C725" s="47">
        <f t="shared" si="120"/>
        <v>7</v>
      </c>
      <c r="D725" s="47" t="str">
        <f t="shared" si="121"/>
        <v>Jul</v>
      </c>
      <c r="E725" s="47">
        <f t="shared" si="122"/>
        <v>17</v>
      </c>
      <c r="F725" s="89">
        <v>43663</v>
      </c>
      <c r="G725" s="75">
        <v>0.59027777777777779</v>
      </c>
      <c r="H725" s="49" t="s">
        <v>21</v>
      </c>
      <c r="I725" s="56" t="str">
        <f t="shared" si="123"/>
        <v>Gallaugher's</v>
      </c>
      <c r="J725" s="56" t="str">
        <f t="shared" si="126"/>
        <v>Gordon Estuary</v>
      </c>
      <c r="K725" s="49">
        <v>1</v>
      </c>
      <c r="L725" s="51" t="s">
        <v>185</v>
      </c>
      <c r="M725" s="53" t="s">
        <v>138</v>
      </c>
      <c r="N725" s="51" t="s">
        <v>150</v>
      </c>
      <c r="O725" s="47">
        <f t="shared" si="117"/>
        <v>18</v>
      </c>
      <c r="P725" s="47">
        <f t="shared" si="124"/>
        <v>1</v>
      </c>
      <c r="Q725" s="47">
        <f t="shared" si="125"/>
        <v>4</v>
      </c>
      <c r="R725" s="54">
        <v>1</v>
      </c>
      <c r="S725" s="50" t="s">
        <v>168</v>
      </c>
      <c r="T725" s="53" t="s">
        <v>163</v>
      </c>
      <c r="U725" s="51"/>
      <c r="V725" s="51"/>
    </row>
    <row r="726" spans="1:22" x14ac:dyDescent="0.2">
      <c r="A726" s="79">
        <f t="shared" si="118"/>
        <v>29</v>
      </c>
      <c r="B726" s="47">
        <f t="shared" si="119"/>
        <v>2019</v>
      </c>
      <c r="C726" s="47">
        <f t="shared" si="120"/>
        <v>7</v>
      </c>
      <c r="D726" s="47" t="str">
        <f t="shared" si="121"/>
        <v>Jul</v>
      </c>
      <c r="E726" s="47">
        <f t="shared" si="122"/>
        <v>17</v>
      </c>
      <c r="F726" s="89">
        <v>43663</v>
      </c>
      <c r="G726" s="75">
        <v>0.59027777777777779</v>
      </c>
      <c r="H726" s="49" t="s">
        <v>21</v>
      </c>
      <c r="I726" s="56" t="str">
        <f t="shared" si="123"/>
        <v>Gallaugher's</v>
      </c>
      <c r="J726" s="56" t="str">
        <f t="shared" si="126"/>
        <v>Gordon Estuary</v>
      </c>
      <c r="K726" s="49">
        <v>1</v>
      </c>
      <c r="L726" s="51" t="s">
        <v>181</v>
      </c>
      <c r="M726" s="53" t="s">
        <v>138</v>
      </c>
      <c r="N726" s="51" t="s">
        <v>150</v>
      </c>
      <c r="O726" s="47">
        <f t="shared" ref="O726:O789" si="127">VLOOKUP(L726,SpeciesCodes,2,FALSE)</f>
        <v>15</v>
      </c>
      <c r="P726" s="47">
        <f t="shared" si="124"/>
        <v>1</v>
      </c>
      <c r="Q726" s="47">
        <f t="shared" si="125"/>
        <v>4</v>
      </c>
      <c r="R726" s="54">
        <v>12</v>
      </c>
      <c r="S726" s="50" t="s">
        <v>168</v>
      </c>
      <c r="T726" s="53" t="s">
        <v>163</v>
      </c>
      <c r="U726" s="51"/>
      <c r="V726" s="51"/>
    </row>
    <row r="727" spans="1:22" x14ac:dyDescent="0.2">
      <c r="A727" s="79">
        <f t="shared" si="118"/>
        <v>29</v>
      </c>
      <c r="B727" s="47">
        <f t="shared" si="119"/>
        <v>2019</v>
      </c>
      <c r="C727" s="47">
        <f t="shared" si="120"/>
        <v>7</v>
      </c>
      <c r="D727" s="47" t="str">
        <f t="shared" si="121"/>
        <v>Jul</v>
      </c>
      <c r="E727" s="47">
        <f t="shared" si="122"/>
        <v>17</v>
      </c>
      <c r="F727" s="89">
        <v>43663</v>
      </c>
      <c r="G727" s="74">
        <v>0.59027777777777779</v>
      </c>
      <c r="H727" s="49" t="s">
        <v>21</v>
      </c>
      <c r="I727" s="56" t="str">
        <f t="shared" si="123"/>
        <v>Gallaugher's</v>
      </c>
      <c r="J727" s="56" t="str">
        <f t="shared" si="126"/>
        <v>Gordon Estuary</v>
      </c>
      <c r="K727" s="49">
        <v>1</v>
      </c>
      <c r="L727" s="51" t="s">
        <v>173</v>
      </c>
      <c r="M727" s="53" t="s">
        <v>138</v>
      </c>
      <c r="N727" s="51" t="s">
        <v>150</v>
      </c>
      <c r="O727" s="47">
        <f t="shared" si="127"/>
        <v>13</v>
      </c>
      <c r="P727" s="47">
        <f t="shared" si="124"/>
        <v>1</v>
      </c>
      <c r="Q727" s="47">
        <f t="shared" si="125"/>
        <v>4</v>
      </c>
      <c r="R727" s="54">
        <v>29</v>
      </c>
      <c r="S727" s="50" t="s">
        <v>168</v>
      </c>
      <c r="T727" s="53" t="s">
        <v>163</v>
      </c>
      <c r="U727" s="51"/>
      <c r="V727" s="51"/>
    </row>
    <row r="728" spans="1:22" x14ac:dyDescent="0.2">
      <c r="A728" s="79">
        <f t="shared" si="118"/>
        <v>29</v>
      </c>
      <c r="B728" s="47">
        <f t="shared" si="119"/>
        <v>2019</v>
      </c>
      <c r="C728" s="47">
        <f t="shared" si="120"/>
        <v>7</v>
      </c>
      <c r="D728" s="47" t="str">
        <f t="shared" si="121"/>
        <v>Jul</v>
      </c>
      <c r="E728" s="47">
        <f t="shared" si="122"/>
        <v>17</v>
      </c>
      <c r="F728" s="89">
        <v>43663</v>
      </c>
      <c r="G728" s="74">
        <v>0.62152777777777779</v>
      </c>
      <c r="H728" s="49" t="s">
        <v>19</v>
      </c>
      <c r="I728" s="56" t="str">
        <f t="shared" si="123"/>
        <v>Q Jeff (right bank opposite N. Arm confl.)</v>
      </c>
      <c r="J728" s="56" t="str">
        <f t="shared" si="126"/>
        <v>Gordon Estuary</v>
      </c>
      <c r="K728" s="49">
        <v>1</v>
      </c>
      <c r="L728" s="51" t="s">
        <v>146</v>
      </c>
      <c r="M728" s="53" t="s">
        <v>138</v>
      </c>
      <c r="N728" s="51" t="s">
        <v>148</v>
      </c>
      <c r="O728" s="47">
        <f t="shared" si="127"/>
        <v>3</v>
      </c>
      <c r="P728" s="47">
        <f t="shared" si="124"/>
        <v>1</v>
      </c>
      <c r="Q728" s="47">
        <f t="shared" si="125"/>
        <v>3</v>
      </c>
      <c r="R728" s="54">
        <v>2</v>
      </c>
      <c r="S728" s="50" t="s">
        <v>168</v>
      </c>
      <c r="T728" s="53" t="s">
        <v>163</v>
      </c>
      <c r="U728" s="51"/>
      <c r="V728" s="51"/>
    </row>
    <row r="729" spans="1:22" x14ac:dyDescent="0.2">
      <c r="A729" s="79">
        <f t="shared" si="118"/>
        <v>29</v>
      </c>
      <c r="B729" s="47">
        <f t="shared" si="119"/>
        <v>2019</v>
      </c>
      <c r="C729" s="47">
        <f t="shared" si="120"/>
        <v>7</v>
      </c>
      <c r="D729" s="47" t="str">
        <f t="shared" si="121"/>
        <v>Jul</v>
      </c>
      <c r="E729" s="47">
        <f t="shared" si="122"/>
        <v>17</v>
      </c>
      <c r="F729" s="89">
        <v>43663</v>
      </c>
      <c r="G729" s="74">
        <v>0.62152777777777779</v>
      </c>
      <c r="H729" s="49" t="s">
        <v>19</v>
      </c>
      <c r="I729" s="56" t="str">
        <f t="shared" si="123"/>
        <v>Q Jeff (right bank opposite N. Arm confl.)</v>
      </c>
      <c r="J729" s="56" t="str">
        <f t="shared" si="126"/>
        <v>Gordon Estuary</v>
      </c>
      <c r="K729" s="49">
        <v>1</v>
      </c>
      <c r="L729" s="51" t="s">
        <v>185</v>
      </c>
      <c r="M729" s="53" t="s">
        <v>138</v>
      </c>
      <c r="N729" s="51" t="s">
        <v>150</v>
      </c>
      <c r="O729" s="47">
        <f t="shared" si="127"/>
        <v>18</v>
      </c>
      <c r="P729" s="47">
        <f t="shared" si="124"/>
        <v>1</v>
      </c>
      <c r="Q729" s="47">
        <f t="shared" si="125"/>
        <v>4</v>
      </c>
      <c r="R729" s="54">
        <v>2</v>
      </c>
      <c r="S729" s="50" t="s">
        <v>168</v>
      </c>
      <c r="T729" s="53" t="s">
        <v>163</v>
      </c>
      <c r="U729" s="51"/>
      <c r="V729" s="51"/>
    </row>
    <row r="730" spans="1:22" x14ac:dyDescent="0.2">
      <c r="A730" s="79">
        <f t="shared" si="118"/>
        <v>29</v>
      </c>
      <c r="B730" s="47">
        <f t="shared" si="119"/>
        <v>2019</v>
      </c>
      <c r="C730" s="47">
        <f t="shared" si="120"/>
        <v>7</v>
      </c>
      <c r="D730" s="47" t="str">
        <f t="shared" si="121"/>
        <v>Jul</v>
      </c>
      <c r="E730" s="47">
        <f t="shared" si="122"/>
        <v>17</v>
      </c>
      <c r="F730" s="89">
        <v>43663</v>
      </c>
      <c r="G730" s="74">
        <v>0.62152777777777779</v>
      </c>
      <c r="H730" s="49" t="s">
        <v>19</v>
      </c>
      <c r="I730" s="56" t="str">
        <f t="shared" si="123"/>
        <v>Q Jeff (right bank opposite N. Arm confl.)</v>
      </c>
      <c r="J730" s="56" t="str">
        <f t="shared" si="126"/>
        <v>Gordon Estuary</v>
      </c>
      <c r="K730" s="49">
        <v>1</v>
      </c>
      <c r="L730" s="51" t="s">
        <v>181</v>
      </c>
      <c r="M730" s="53" t="s">
        <v>138</v>
      </c>
      <c r="N730" s="51" t="s">
        <v>150</v>
      </c>
      <c r="O730" s="47">
        <f t="shared" si="127"/>
        <v>15</v>
      </c>
      <c r="P730" s="47">
        <f t="shared" si="124"/>
        <v>1</v>
      </c>
      <c r="Q730" s="47">
        <f t="shared" si="125"/>
        <v>4</v>
      </c>
      <c r="R730" s="54">
        <v>2</v>
      </c>
      <c r="S730" s="50" t="s">
        <v>168</v>
      </c>
      <c r="T730" s="53" t="s">
        <v>163</v>
      </c>
      <c r="U730" s="51"/>
      <c r="V730" s="51"/>
    </row>
    <row r="731" spans="1:22" x14ac:dyDescent="0.2">
      <c r="A731" s="79">
        <f t="shared" si="118"/>
        <v>29</v>
      </c>
      <c r="B731" s="47">
        <f t="shared" si="119"/>
        <v>2019</v>
      </c>
      <c r="C731" s="47">
        <f t="shared" si="120"/>
        <v>7</v>
      </c>
      <c r="D731" s="47" t="str">
        <f t="shared" si="121"/>
        <v>Jul</v>
      </c>
      <c r="E731" s="47">
        <f t="shared" si="122"/>
        <v>17</v>
      </c>
      <c r="F731" s="89">
        <v>43663</v>
      </c>
      <c r="G731" s="74">
        <v>0.62152777777777779</v>
      </c>
      <c r="H731" s="49" t="s">
        <v>19</v>
      </c>
      <c r="I731" s="56" t="str">
        <f t="shared" si="123"/>
        <v>Q Jeff (right bank opposite N. Arm confl.)</v>
      </c>
      <c r="J731" s="56" t="str">
        <f t="shared" si="126"/>
        <v>Gordon Estuary</v>
      </c>
      <c r="K731" s="49">
        <v>1</v>
      </c>
      <c r="L731" s="51" t="s">
        <v>173</v>
      </c>
      <c r="M731" s="53" t="s">
        <v>138</v>
      </c>
      <c r="N731" s="51" t="s">
        <v>150</v>
      </c>
      <c r="O731" s="47">
        <f t="shared" si="127"/>
        <v>13</v>
      </c>
      <c r="P731" s="47">
        <f t="shared" si="124"/>
        <v>1</v>
      </c>
      <c r="Q731" s="47">
        <f t="shared" si="125"/>
        <v>4</v>
      </c>
      <c r="R731" s="54">
        <v>71</v>
      </c>
      <c r="S731" s="50" t="s">
        <v>168</v>
      </c>
      <c r="T731" s="53" t="s">
        <v>163</v>
      </c>
      <c r="U731" s="51"/>
      <c r="V731" s="51"/>
    </row>
    <row r="732" spans="1:22" x14ac:dyDescent="0.2">
      <c r="A732" s="79">
        <f t="shared" si="118"/>
        <v>29</v>
      </c>
      <c r="B732" s="47">
        <f t="shared" si="119"/>
        <v>2019</v>
      </c>
      <c r="C732" s="47">
        <f t="shared" si="120"/>
        <v>7</v>
      </c>
      <c r="D732" s="47" t="str">
        <f t="shared" si="121"/>
        <v>Jul</v>
      </c>
      <c r="E732" s="47">
        <f t="shared" si="122"/>
        <v>17</v>
      </c>
      <c r="F732" s="89">
        <v>43663</v>
      </c>
      <c r="G732" s="75">
        <v>0.63888888888888895</v>
      </c>
      <c r="H732" s="49" t="s">
        <v>8</v>
      </c>
      <c r="I732" s="56" t="str">
        <f t="shared" si="123"/>
        <v>Smokies</v>
      </c>
      <c r="J732" s="56" t="str">
        <f t="shared" si="126"/>
        <v>Gordon Estuary</v>
      </c>
      <c r="K732" s="49">
        <v>1</v>
      </c>
      <c r="L732" s="51" t="s">
        <v>158</v>
      </c>
      <c r="M732" s="53" t="s">
        <v>138</v>
      </c>
      <c r="N732" s="51" t="s">
        <v>153</v>
      </c>
      <c r="O732" s="47">
        <f t="shared" si="127"/>
        <v>9</v>
      </c>
      <c r="P732" s="47">
        <f t="shared" si="124"/>
        <v>1</v>
      </c>
      <c r="Q732" s="47">
        <f t="shared" si="125"/>
        <v>5</v>
      </c>
      <c r="R732" s="54">
        <v>7</v>
      </c>
      <c r="S732" s="50" t="s">
        <v>168</v>
      </c>
      <c r="T732" s="53" t="s">
        <v>163</v>
      </c>
      <c r="U732" s="51"/>
      <c r="V732" s="51"/>
    </row>
    <row r="733" spans="1:22" x14ac:dyDescent="0.2">
      <c r="A733" s="79">
        <f t="shared" si="118"/>
        <v>29</v>
      </c>
      <c r="B733" s="47">
        <f t="shared" si="119"/>
        <v>2019</v>
      </c>
      <c r="C733" s="47">
        <f t="shared" si="120"/>
        <v>7</v>
      </c>
      <c r="D733" s="47" t="str">
        <f t="shared" si="121"/>
        <v>Jul</v>
      </c>
      <c r="E733" s="47">
        <f t="shared" si="122"/>
        <v>17</v>
      </c>
      <c r="F733" s="89">
        <v>43663</v>
      </c>
      <c r="G733" s="75">
        <v>0.63888888888888895</v>
      </c>
      <c r="H733" s="49" t="s">
        <v>8</v>
      </c>
      <c r="I733" s="56" t="str">
        <f t="shared" si="123"/>
        <v>Smokies</v>
      </c>
      <c r="J733" s="56" t="str">
        <f t="shared" si="126"/>
        <v>Gordon Estuary</v>
      </c>
      <c r="K733" s="49">
        <v>1</v>
      </c>
      <c r="L733" s="51" t="s">
        <v>181</v>
      </c>
      <c r="M733" s="53" t="s">
        <v>138</v>
      </c>
      <c r="N733" s="51" t="s">
        <v>150</v>
      </c>
      <c r="O733" s="47">
        <f t="shared" si="127"/>
        <v>15</v>
      </c>
      <c r="P733" s="47">
        <f t="shared" si="124"/>
        <v>1</v>
      </c>
      <c r="Q733" s="47">
        <f t="shared" si="125"/>
        <v>4</v>
      </c>
      <c r="R733" s="54">
        <v>6</v>
      </c>
      <c r="S733" s="50" t="s">
        <v>168</v>
      </c>
      <c r="T733" s="53" t="s">
        <v>163</v>
      </c>
      <c r="U733" s="51"/>
      <c r="V733" s="51"/>
    </row>
    <row r="734" spans="1:22" x14ac:dyDescent="0.2">
      <c r="A734" s="79">
        <f t="shared" si="118"/>
        <v>29</v>
      </c>
      <c r="B734" s="47">
        <f t="shared" si="119"/>
        <v>2019</v>
      </c>
      <c r="C734" s="47">
        <f t="shared" si="120"/>
        <v>7</v>
      </c>
      <c r="D734" s="47" t="str">
        <f t="shared" si="121"/>
        <v>Jul</v>
      </c>
      <c r="E734" s="47">
        <f t="shared" si="122"/>
        <v>17</v>
      </c>
      <c r="F734" s="89">
        <v>43663</v>
      </c>
      <c r="G734" s="75">
        <v>0.63888888888888895</v>
      </c>
      <c r="H734" s="49" t="s">
        <v>8</v>
      </c>
      <c r="I734" s="56" t="str">
        <f t="shared" si="123"/>
        <v>Smokies</v>
      </c>
      <c r="J734" s="56" t="str">
        <f t="shared" si="126"/>
        <v>Gordon Estuary</v>
      </c>
      <c r="K734" s="49">
        <v>1</v>
      </c>
      <c r="L734" s="51" t="s">
        <v>173</v>
      </c>
      <c r="M734" s="50" t="s">
        <v>138</v>
      </c>
      <c r="N734" s="51" t="s">
        <v>150</v>
      </c>
      <c r="O734" s="47">
        <f t="shared" si="127"/>
        <v>13</v>
      </c>
      <c r="P734" s="47">
        <f t="shared" si="124"/>
        <v>1</v>
      </c>
      <c r="Q734" s="47">
        <f t="shared" si="125"/>
        <v>4</v>
      </c>
      <c r="R734" s="54">
        <v>126</v>
      </c>
      <c r="S734" s="50" t="s">
        <v>168</v>
      </c>
      <c r="T734" s="53" t="s">
        <v>163</v>
      </c>
      <c r="U734" s="51"/>
      <c r="V734" s="51"/>
    </row>
    <row r="735" spans="1:22" x14ac:dyDescent="0.2">
      <c r="A735" s="79">
        <f t="shared" si="118"/>
        <v>29</v>
      </c>
      <c r="B735" s="47">
        <f t="shared" si="119"/>
        <v>2019</v>
      </c>
      <c r="C735" s="47">
        <f t="shared" si="120"/>
        <v>7</v>
      </c>
      <c r="D735" s="47" t="str">
        <f t="shared" si="121"/>
        <v>Jul</v>
      </c>
      <c r="E735" s="47">
        <f t="shared" si="122"/>
        <v>18</v>
      </c>
      <c r="F735" s="89">
        <v>43664</v>
      </c>
      <c r="G735" s="75">
        <v>0.5</v>
      </c>
      <c r="H735" s="68" t="s">
        <v>34</v>
      </c>
      <c r="I735" s="56" t="str">
        <f t="shared" si="123"/>
        <v>South Arm SJ (Old Mill)</v>
      </c>
      <c r="J735" s="56" t="str">
        <f t="shared" si="126"/>
        <v>San Juan Estuary</v>
      </c>
      <c r="K735" s="49">
        <v>1</v>
      </c>
      <c r="L735" s="52" t="s">
        <v>146</v>
      </c>
      <c r="M735" s="50" t="s">
        <v>138</v>
      </c>
      <c r="N735" s="52" t="s">
        <v>148</v>
      </c>
      <c r="O735" s="47">
        <f t="shared" si="127"/>
        <v>3</v>
      </c>
      <c r="P735" s="47">
        <f t="shared" si="124"/>
        <v>1</v>
      </c>
      <c r="Q735" s="47">
        <f t="shared" si="125"/>
        <v>3</v>
      </c>
      <c r="R735" s="54">
        <v>6</v>
      </c>
      <c r="S735" s="50" t="s">
        <v>168</v>
      </c>
      <c r="T735" s="53" t="s">
        <v>163</v>
      </c>
      <c r="U735" s="51"/>
      <c r="V735" s="51"/>
    </row>
    <row r="736" spans="1:22" x14ac:dyDescent="0.2">
      <c r="A736" s="79">
        <f t="shared" si="118"/>
        <v>29</v>
      </c>
      <c r="B736" s="47">
        <f t="shared" si="119"/>
        <v>2019</v>
      </c>
      <c r="C736" s="47">
        <f t="shared" si="120"/>
        <v>7</v>
      </c>
      <c r="D736" s="47" t="str">
        <f t="shared" si="121"/>
        <v>Jul</v>
      </c>
      <c r="E736" s="47">
        <f t="shared" si="122"/>
        <v>18</v>
      </c>
      <c r="F736" s="89">
        <v>43664</v>
      </c>
      <c r="G736" s="75">
        <v>0.5</v>
      </c>
      <c r="H736" s="68" t="s">
        <v>34</v>
      </c>
      <c r="I736" s="56" t="str">
        <f t="shared" si="123"/>
        <v>South Arm SJ (Old Mill)</v>
      </c>
      <c r="J736" s="56" t="str">
        <f t="shared" si="126"/>
        <v>San Juan Estuary</v>
      </c>
      <c r="K736" s="49">
        <v>1</v>
      </c>
      <c r="L736" s="51" t="s">
        <v>146</v>
      </c>
      <c r="M736" s="50" t="s">
        <v>138</v>
      </c>
      <c r="N736" s="51" t="s">
        <v>144</v>
      </c>
      <c r="O736" s="47">
        <f t="shared" si="127"/>
        <v>3</v>
      </c>
      <c r="P736" s="47">
        <f t="shared" si="124"/>
        <v>1</v>
      </c>
      <c r="Q736" s="47">
        <f t="shared" si="125"/>
        <v>2</v>
      </c>
      <c r="R736" s="54">
        <v>7</v>
      </c>
      <c r="S736" s="50" t="s">
        <v>168</v>
      </c>
      <c r="T736" s="53" t="s">
        <v>163</v>
      </c>
      <c r="U736" s="51"/>
      <c r="V736" s="51"/>
    </row>
    <row r="737" spans="1:22" x14ac:dyDescent="0.2">
      <c r="A737" s="79">
        <f t="shared" si="118"/>
        <v>29</v>
      </c>
      <c r="B737" s="47">
        <f t="shared" si="119"/>
        <v>2019</v>
      </c>
      <c r="C737" s="47">
        <f t="shared" si="120"/>
        <v>7</v>
      </c>
      <c r="D737" s="47" t="str">
        <f t="shared" si="121"/>
        <v>Jul</v>
      </c>
      <c r="E737" s="47">
        <f t="shared" si="122"/>
        <v>18</v>
      </c>
      <c r="F737" s="89">
        <v>43664</v>
      </c>
      <c r="G737" s="75">
        <v>0.5</v>
      </c>
      <c r="H737" s="68" t="s">
        <v>34</v>
      </c>
      <c r="I737" s="56" t="str">
        <f t="shared" si="123"/>
        <v>South Arm SJ (Old Mill)</v>
      </c>
      <c r="J737" s="56" t="str">
        <f t="shared" si="126"/>
        <v>San Juan Estuary</v>
      </c>
      <c r="K737" s="49">
        <v>1</v>
      </c>
      <c r="L737" s="51" t="s">
        <v>157</v>
      </c>
      <c r="M737" s="50" t="s">
        <v>138</v>
      </c>
      <c r="N737" s="51" t="s">
        <v>153</v>
      </c>
      <c r="O737" s="47">
        <f t="shared" si="127"/>
        <v>8</v>
      </c>
      <c r="P737" s="47">
        <f t="shared" si="124"/>
        <v>1</v>
      </c>
      <c r="Q737" s="47">
        <f t="shared" si="125"/>
        <v>5</v>
      </c>
      <c r="R737" s="54">
        <v>2</v>
      </c>
      <c r="S737" s="50" t="s">
        <v>168</v>
      </c>
      <c r="T737" s="53" t="s">
        <v>163</v>
      </c>
      <c r="U737" s="51"/>
      <c r="V737" s="51"/>
    </row>
    <row r="738" spans="1:22" x14ac:dyDescent="0.2">
      <c r="A738" s="79">
        <f t="shared" si="118"/>
        <v>29</v>
      </c>
      <c r="B738" s="47">
        <f t="shared" si="119"/>
        <v>2019</v>
      </c>
      <c r="C738" s="47">
        <f t="shared" si="120"/>
        <v>7</v>
      </c>
      <c r="D738" s="47" t="str">
        <f t="shared" si="121"/>
        <v>Jul</v>
      </c>
      <c r="E738" s="47">
        <f t="shared" si="122"/>
        <v>18</v>
      </c>
      <c r="F738" s="89">
        <v>43664</v>
      </c>
      <c r="G738" s="75">
        <v>0.5</v>
      </c>
      <c r="H738" s="68" t="s">
        <v>34</v>
      </c>
      <c r="I738" s="56" t="str">
        <f t="shared" si="123"/>
        <v>South Arm SJ (Old Mill)</v>
      </c>
      <c r="J738" s="56" t="str">
        <f t="shared" si="126"/>
        <v>San Juan Estuary</v>
      </c>
      <c r="K738" s="49">
        <v>1</v>
      </c>
      <c r="L738" s="51" t="s">
        <v>158</v>
      </c>
      <c r="M738" s="50" t="s">
        <v>138</v>
      </c>
      <c r="N738" s="51" t="s">
        <v>153</v>
      </c>
      <c r="O738" s="47">
        <f t="shared" si="127"/>
        <v>9</v>
      </c>
      <c r="P738" s="47">
        <f t="shared" si="124"/>
        <v>1</v>
      </c>
      <c r="Q738" s="47">
        <f t="shared" si="125"/>
        <v>5</v>
      </c>
      <c r="R738" s="54">
        <v>10</v>
      </c>
      <c r="S738" s="50" t="s">
        <v>168</v>
      </c>
      <c r="T738" s="53" t="s">
        <v>163</v>
      </c>
      <c r="U738" s="51"/>
      <c r="V738" s="51"/>
    </row>
    <row r="739" spans="1:22" x14ac:dyDescent="0.2">
      <c r="A739" s="79">
        <f t="shared" si="118"/>
        <v>29</v>
      </c>
      <c r="B739" s="47">
        <f t="shared" si="119"/>
        <v>2019</v>
      </c>
      <c r="C739" s="47">
        <f t="shared" si="120"/>
        <v>7</v>
      </c>
      <c r="D739" s="47" t="str">
        <f t="shared" si="121"/>
        <v>Jul</v>
      </c>
      <c r="E739" s="47">
        <f t="shared" si="122"/>
        <v>18</v>
      </c>
      <c r="F739" s="89">
        <v>43664</v>
      </c>
      <c r="G739" s="75">
        <v>0.5</v>
      </c>
      <c r="H739" s="68" t="s">
        <v>34</v>
      </c>
      <c r="I739" s="56" t="str">
        <f t="shared" si="123"/>
        <v>South Arm SJ (Old Mill)</v>
      </c>
      <c r="J739" s="56" t="str">
        <f t="shared" si="126"/>
        <v>San Juan Estuary</v>
      </c>
      <c r="K739" s="49">
        <v>1</v>
      </c>
      <c r="L739" s="51" t="s">
        <v>181</v>
      </c>
      <c r="M739" s="50" t="s">
        <v>138</v>
      </c>
      <c r="N739" s="51" t="s">
        <v>150</v>
      </c>
      <c r="O739" s="47">
        <f t="shared" si="127"/>
        <v>15</v>
      </c>
      <c r="P739" s="47">
        <f t="shared" si="124"/>
        <v>1</v>
      </c>
      <c r="Q739" s="47">
        <f t="shared" si="125"/>
        <v>4</v>
      </c>
      <c r="R739" s="54">
        <v>2</v>
      </c>
      <c r="S739" s="50" t="s">
        <v>168</v>
      </c>
      <c r="T739" s="53" t="s">
        <v>163</v>
      </c>
      <c r="U739" s="51"/>
      <c r="V739" s="51"/>
    </row>
    <row r="740" spans="1:22" x14ac:dyDescent="0.2">
      <c r="A740" s="79">
        <f t="shared" si="118"/>
        <v>29</v>
      </c>
      <c r="B740" s="47">
        <f t="shared" si="119"/>
        <v>2019</v>
      </c>
      <c r="C740" s="47">
        <f t="shared" si="120"/>
        <v>7</v>
      </c>
      <c r="D740" s="47" t="str">
        <f t="shared" si="121"/>
        <v>Jul</v>
      </c>
      <c r="E740" s="47">
        <f t="shared" si="122"/>
        <v>18</v>
      </c>
      <c r="F740" s="89">
        <v>43664</v>
      </c>
      <c r="G740" s="75">
        <v>0.5</v>
      </c>
      <c r="H740" s="68" t="s">
        <v>34</v>
      </c>
      <c r="I740" s="56" t="str">
        <f t="shared" si="123"/>
        <v>South Arm SJ (Old Mill)</v>
      </c>
      <c r="J740" s="56" t="str">
        <f t="shared" si="126"/>
        <v>San Juan Estuary</v>
      </c>
      <c r="K740" s="49">
        <v>1</v>
      </c>
      <c r="L740" s="51" t="s">
        <v>173</v>
      </c>
      <c r="M740" s="50" t="s">
        <v>138</v>
      </c>
      <c r="N740" s="51" t="s">
        <v>150</v>
      </c>
      <c r="O740" s="47">
        <f>VLOOKUP(L740,SpeciesCodes,2,FALSE)</f>
        <v>13</v>
      </c>
      <c r="P740" s="47">
        <f t="shared" si="124"/>
        <v>1</v>
      </c>
      <c r="Q740" s="47">
        <f t="shared" si="125"/>
        <v>4</v>
      </c>
      <c r="R740" s="72" t="s">
        <v>276</v>
      </c>
      <c r="S740" s="50" t="s">
        <v>168</v>
      </c>
      <c r="T740" s="53" t="s">
        <v>163</v>
      </c>
      <c r="U740" s="51"/>
      <c r="V740" s="51"/>
    </row>
    <row r="741" spans="1:22" x14ac:dyDescent="0.2">
      <c r="A741" s="79">
        <f t="shared" si="118"/>
        <v>29</v>
      </c>
      <c r="B741" s="47">
        <f t="shared" si="119"/>
        <v>2019</v>
      </c>
      <c r="C741" s="47">
        <f t="shared" si="120"/>
        <v>7</v>
      </c>
      <c r="D741" s="47" t="str">
        <f t="shared" si="121"/>
        <v>Jul</v>
      </c>
      <c r="E741" s="47">
        <f t="shared" si="122"/>
        <v>18</v>
      </c>
      <c r="F741" s="89">
        <v>43664</v>
      </c>
      <c r="G741" s="75">
        <v>0.53125</v>
      </c>
      <c r="H741" s="49" t="s">
        <v>38</v>
      </c>
      <c r="I741" s="56" t="str">
        <f t="shared" si="123"/>
        <v>Q07, Central/South Arm confluence</v>
      </c>
      <c r="J741" s="56" t="str">
        <f t="shared" si="126"/>
        <v>San Juan Estuary</v>
      </c>
      <c r="K741" s="49">
        <v>1</v>
      </c>
      <c r="L741" s="51" t="s">
        <v>152</v>
      </c>
      <c r="M741" s="50" t="s">
        <v>138</v>
      </c>
      <c r="N741" s="51" t="s">
        <v>148</v>
      </c>
      <c r="O741" s="47">
        <f>VLOOKUP(L741,SpeciesCodes,2,FALSE)</f>
        <v>5</v>
      </c>
      <c r="P741" s="47">
        <f t="shared" si="124"/>
        <v>1</v>
      </c>
      <c r="Q741" s="47">
        <f t="shared" si="125"/>
        <v>3</v>
      </c>
      <c r="R741" s="54">
        <v>3</v>
      </c>
      <c r="S741" s="50" t="s">
        <v>168</v>
      </c>
      <c r="T741" s="53" t="s">
        <v>163</v>
      </c>
      <c r="U741" s="51"/>
      <c r="V741" s="51"/>
    </row>
    <row r="742" spans="1:22" x14ac:dyDescent="0.2">
      <c r="A742" s="79">
        <f t="shared" si="118"/>
        <v>29</v>
      </c>
      <c r="B742" s="47">
        <f t="shared" si="119"/>
        <v>2019</v>
      </c>
      <c r="C742" s="47">
        <f t="shared" si="120"/>
        <v>7</v>
      </c>
      <c r="D742" s="47" t="str">
        <f t="shared" si="121"/>
        <v>Jul</v>
      </c>
      <c r="E742" s="47">
        <f t="shared" si="122"/>
        <v>18</v>
      </c>
      <c r="F742" s="89">
        <v>43664</v>
      </c>
      <c r="G742" s="75">
        <v>0.53125</v>
      </c>
      <c r="H742" s="49" t="s">
        <v>38</v>
      </c>
      <c r="I742" s="56" t="str">
        <f t="shared" si="123"/>
        <v>Q07, Central/South Arm confluence</v>
      </c>
      <c r="J742" s="56" t="str">
        <f t="shared" si="126"/>
        <v>San Juan Estuary</v>
      </c>
      <c r="K742" s="49">
        <v>1</v>
      </c>
      <c r="L742" s="51" t="s">
        <v>146</v>
      </c>
      <c r="M742" s="50" t="s">
        <v>138</v>
      </c>
      <c r="N742" s="51" t="s">
        <v>144</v>
      </c>
      <c r="O742" s="47">
        <f t="shared" si="127"/>
        <v>3</v>
      </c>
      <c r="P742" s="47">
        <f t="shared" si="124"/>
        <v>1</v>
      </c>
      <c r="Q742" s="47">
        <f t="shared" si="125"/>
        <v>2</v>
      </c>
      <c r="R742" s="54">
        <v>8</v>
      </c>
      <c r="S742" s="50" t="s">
        <v>168</v>
      </c>
      <c r="T742" s="53" t="s">
        <v>163</v>
      </c>
      <c r="U742" s="51"/>
      <c r="V742" s="51"/>
    </row>
    <row r="743" spans="1:22" x14ac:dyDescent="0.2">
      <c r="A743" s="79">
        <f t="shared" si="118"/>
        <v>29</v>
      </c>
      <c r="B743" s="47">
        <f t="shared" si="119"/>
        <v>2019</v>
      </c>
      <c r="C743" s="47">
        <f t="shared" si="120"/>
        <v>7</v>
      </c>
      <c r="D743" s="47" t="str">
        <f t="shared" si="121"/>
        <v>Jul</v>
      </c>
      <c r="E743" s="47">
        <f t="shared" si="122"/>
        <v>18</v>
      </c>
      <c r="F743" s="89">
        <v>43664</v>
      </c>
      <c r="G743" s="75">
        <v>0.53125</v>
      </c>
      <c r="H743" s="49" t="s">
        <v>38</v>
      </c>
      <c r="I743" s="56" t="str">
        <f t="shared" si="123"/>
        <v>Q07, Central/South Arm confluence</v>
      </c>
      <c r="J743" s="56" t="str">
        <f t="shared" si="126"/>
        <v>San Juan Estuary</v>
      </c>
      <c r="K743" s="49">
        <v>1</v>
      </c>
      <c r="L743" s="51" t="s">
        <v>146</v>
      </c>
      <c r="M743" s="50" t="s">
        <v>138</v>
      </c>
      <c r="N743" s="51" t="s">
        <v>148</v>
      </c>
      <c r="O743" s="47">
        <f t="shared" si="127"/>
        <v>3</v>
      </c>
      <c r="P743" s="47">
        <f t="shared" si="124"/>
        <v>1</v>
      </c>
      <c r="Q743" s="47">
        <f t="shared" si="125"/>
        <v>3</v>
      </c>
      <c r="R743" s="54">
        <v>3</v>
      </c>
      <c r="S743" s="50" t="s">
        <v>168</v>
      </c>
      <c r="T743" s="53" t="s">
        <v>163</v>
      </c>
      <c r="U743" s="51"/>
      <c r="V743" s="51"/>
    </row>
    <row r="744" spans="1:22" x14ac:dyDescent="0.2">
      <c r="A744" s="79">
        <f t="shared" si="118"/>
        <v>29</v>
      </c>
      <c r="B744" s="47">
        <f t="shared" si="119"/>
        <v>2019</v>
      </c>
      <c r="C744" s="47">
        <f t="shared" si="120"/>
        <v>7</v>
      </c>
      <c r="D744" s="47" t="str">
        <f t="shared" si="121"/>
        <v>Jul</v>
      </c>
      <c r="E744" s="47">
        <f t="shared" si="122"/>
        <v>18</v>
      </c>
      <c r="F744" s="89">
        <v>43664</v>
      </c>
      <c r="G744" s="75">
        <v>0.53125</v>
      </c>
      <c r="H744" s="49" t="s">
        <v>38</v>
      </c>
      <c r="I744" s="56" t="str">
        <f t="shared" si="123"/>
        <v>Q07, Central/South Arm confluence</v>
      </c>
      <c r="J744" s="56" t="str">
        <f t="shared" si="126"/>
        <v>San Juan Estuary</v>
      </c>
      <c r="K744" s="49">
        <v>1</v>
      </c>
      <c r="L744" s="51" t="s">
        <v>157</v>
      </c>
      <c r="M744" s="50" t="s">
        <v>138</v>
      </c>
      <c r="N744" s="51" t="s">
        <v>153</v>
      </c>
      <c r="O744" s="47">
        <f t="shared" si="127"/>
        <v>8</v>
      </c>
      <c r="P744" s="47">
        <f t="shared" si="124"/>
        <v>1</v>
      </c>
      <c r="Q744" s="47">
        <f t="shared" si="125"/>
        <v>5</v>
      </c>
      <c r="R744" s="54">
        <v>3</v>
      </c>
      <c r="S744" s="50" t="s">
        <v>168</v>
      </c>
      <c r="T744" s="53" t="s">
        <v>163</v>
      </c>
      <c r="U744" s="51"/>
      <c r="V744" s="51"/>
    </row>
    <row r="745" spans="1:22" x14ac:dyDescent="0.2">
      <c r="A745" s="79">
        <f t="shared" si="118"/>
        <v>29</v>
      </c>
      <c r="B745" s="47">
        <f t="shared" si="119"/>
        <v>2019</v>
      </c>
      <c r="C745" s="47">
        <f t="shared" si="120"/>
        <v>7</v>
      </c>
      <c r="D745" s="47" t="str">
        <f t="shared" si="121"/>
        <v>Jul</v>
      </c>
      <c r="E745" s="47">
        <f t="shared" si="122"/>
        <v>18</v>
      </c>
      <c r="F745" s="89">
        <v>43664</v>
      </c>
      <c r="G745" s="75">
        <v>0.53125</v>
      </c>
      <c r="H745" s="49" t="s">
        <v>38</v>
      </c>
      <c r="I745" s="56" t="str">
        <f t="shared" si="123"/>
        <v>Q07, Central/South Arm confluence</v>
      </c>
      <c r="J745" s="56" t="str">
        <f t="shared" si="126"/>
        <v>San Juan Estuary</v>
      </c>
      <c r="K745" s="49">
        <v>1</v>
      </c>
      <c r="L745" s="51" t="s">
        <v>173</v>
      </c>
      <c r="M745" s="50" t="s">
        <v>138</v>
      </c>
      <c r="N745" s="51" t="s">
        <v>150</v>
      </c>
      <c r="O745" s="47">
        <f t="shared" si="127"/>
        <v>13</v>
      </c>
      <c r="P745" s="47">
        <f t="shared" si="124"/>
        <v>1</v>
      </c>
      <c r="Q745" s="47">
        <f t="shared" si="125"/>
        <v>4</v>
      </c>
      <c r="R745" s="54">
        <v>185</v>
      </c>
      <c r="S745" s="50" t="s">
        <v>168</v>
      </c>
      <c r="T745" s="53" t="s">
        <v>163</v>
      </c>
      <c r="U745" s="51"/>
      <c r="V745" s="51"/>
    </row>
    <row r="746" spans="1:22" x14ac:dyDescent="0.2">
      <c r="A746" s="79">
        <f t="shared" si="118"/>
        <v>29</v>
      </c>
      <c r="B746" s="47">
        <f t="shared" si="119"/>
        <v>2019</v>
      </c>
      <c r="C746" s="47">
        <f t="shared" si="120"/>
        <v>7</v>
      </c>
      <c r="D746" s="47" t="str">
        <f t="shared" si="121"/>
        <v>Jul</v>
      </c>
      <c r="E746" s="47">
        <f t="shared" si="122"/>
        <v>18</v>
      </c>
      <c r="F746" s="89">
        <v>43664</v>
      </c>
      <c r="G746" s="75">
        <v>0.53125</v>
      </c>
      <c r="H746" s="49" t="s">
        <v>38</v>
      </c>
      <c r="I746" s="56" t="str">
        <f t="shared" si="123"/>
        <v>Q07, Central/South Arm confluence</v>
      </c>
      <c r="J746" s="56" t="str">
        <f t="shared" si="126"/>
        <v>San Juan Estuary</v>
      </c>
      <c r="K746" s="49">
        <v>1</v>
      </c>
      <c r="L746" s="51" t="s">
        <v>155</v>
      </c>
      <c r="M746" s="53" t="s">
        <v>138</v>
      </c>
      <c r="N746" s="238" t="s">
        <v>153</v>
      </c>
      <c r="O746" s="47">
        <f t="shared" si="127"/>
        <v>7</v>
      </c>
      <c r="P746" s="47">
        <f t="shared" si="124"/>
        <v>1</v>
      </c>
      <c r="Q746" s="47">
        <f t="shared" si="125"/>
        <v>5</v>
      </c>
      <c r="R746" s="54">
        <v>1</v>
      </c>
      <c r="S746" s="50" t="s">
        <v>168</v>
      </c>
      <c r="T746" s="53" t="s">
        <v>163</v>
      </c>
      <c r="U746" s="51"/>
      <c r="V746" s="51" t="s">
        <v>299</v>
      </c>
    </row>
    <row r="747" spans="1:22" x14ac:dyDescent="0.2">
      <c r="A747" s="79">
        <f t="shared" si="118"/>
        <v>29</v>
      </c>
      <c r="B747" s="47">
        <f t="shared" si="119"/>
        <v>2019</v>
      </c>
      <c r="C747" s="47">
        <f t="shared" si="120"/>
        <v>7</v>
      </c>
      <c r="D747" s="47" t="str">
        <f t="shared" si="121"/>
        <v>Jul</v>
      </c>
      <c r="E747" s="47">
        <f t="shared" si="122"/>
        <v>18</v>
      </c>
      <c r="F747" s="89">
        <v>43664</v>
      </c>
      <c r="G747" s="75">
        <v>0.54166666666666663</v>
      </c>
      <c r="H747" s="49" t="s">
        <v>46</v>
      </c>
      <c r="I747" s="56" t="str">
        <f t="shared" si="123"/>
        <v>Q4, u/s of Tanis's template site</v>
      </c>
      <c r="J747" s="56" t="str">
        <f t="shared" si="126"/>
        <v>San Juan Estuary</v>
      </c>
      <c r="K747" s="49">
        <v>1</v>
      </c>
      <c r="L747" s="51" t="s">
        <v>157</v>
      </c>
      <c r="M747" s="53" t="s">
        <v>138</v>
      </c>
      <c r="N747" s="51" t="s">
        <v>153</v>
      </c>
      <c r="O747" s="47">
        <f t="shared" si="127"/>
        <v>8</v>
      </c>
      <c r="P747" s="47">
        <f t="shared" si="124"/>
        <v>1</v>
      </c>
      <c r="Q747" s="47">
        <f t="shared" si="125"/>
        <v>5</v>
      </c>
      <c r="R747" s="54">
        <v>4</v>
      </c>
      <c r="S747" s="50" t="s">
        <v>168</v>
      </c>
      <c r="T747" s="53" t="s">
        <v>163</v>
      </c>
      <c r="U747" s="51"/>
      <c r="V747" s="51"/>
    </row>
    <row r="748" spans="1:22" x14ac:dyDescent="0.2">
      <c r="A748" s="79">
        <f t="shared" si="118"/>
        <v>29</v>
      </c>
      <c r="B748" s="47">
        <f t="shared" si="119"/>
        <v>2019</v>
      </c>
      <c r="C748" s="47">
        <f t="shared" si="120"/>
        <v>7</v>
      </c>
      <c r="D748" s="47" t="str">
        <f t="shared" si="121"/>
        <v>Jul</v>
      </c>
      <c r="E748" s="47">
        <f t="shared" si="122"/>
        <v>18</v>
      </c>
      <c r="F748" s="89">
        <v>43664</v>
      </c>
      <c r="G748" s="75">
        <v>0.54166666666666663</v>
      </c>
      <c r="H748" s="49" t="s">
        <v>46</v>
      </c>
      <c r="I748" s="56" t="str">
        <f t="shared" si="123"/>
        <v>Q4, u/s of Tanis's template site</v>
      </c>
      <c r="J748" s="56" t="str">
        <f t="shared" si="126"/>
        <v>San Juan Estuary</v>
      </c>
      <c r="K748" s="49">
        <v>1</v>
      </c>
      <c r="L748" s="51" t="s">
        <v>185</v>
      </c>
      <c r="M748" s="53" t="s">
        <v>138</v>
      </c>
      <c r="N748" s="51" t="s">
        <v>150</v>
      </c>
      <c r="O748" s="47">
        <f t="shared" si="127"/>
        <v>18</v>
      </c>
      <c r="P748" s="47">
        <f t="shared" si="124"/>
        <v>1</v>
      </c>
      <c r="Q748" s="47">
        <f t="shared" si="125"/>
        <v>4</v>
      </c>
      <c r="R748" s="54">
        <v>4</v>
      </c>
      <c r="S748" s="50" t="s">
        <v>168</v>
      </c>
      <c r="T748" s="53" t="s">
        <v>163</v>
      </c>
      <c r="U748" s="51"/>
      <c r="V748" s="51"/>
    </row>
    <row r="749" spans="1:22" x14ac:dyDescent="0.2">
      <c r="A749" s="79">
        <f t="shared" si="118"/>
        <v>29</v>
      </c>
      <c r="B749" s="47">
        <f t="shared" si="119"/>
        <v>2019</v>
      </c>
      <c r="C749" s="47">
        <f t="shared" si="120"/>
        <v>7</v>
      </c>
      <c r="D749" s="47" t="str">
        <f t="shared" si="121"/>
        <v>Jul</v>
      </c>
      <c r="E749" s="47">
        <f t="shared" si="122"/>
        <v>18</v>
      </c>
      <c r="F749" s="89">
        <v>43664</v>
      </c>
      <c r="G749" s="75">
        <v>0.54166666666666663</v>
      </c>
      <c r="H749" s="49" t="s">
        <v>46</v>
      </c>
      <c r="I749" s="56" t="str">
        <f t="shared" si="123"/>
        <v>Q4, u/s of Tanis's template site</v>
      </c>
      <c r="J749" s="56" t="str">
        <f t="shared" si="126"/>
        <v>San Juan Estuary</v>
      </c>
      <c r="K749" s="49">
        <v>1</v>
      </c>
      <c r="L749" s="51" t="s">
        <v>181</v>
      </c>
      <c r="M749" s="53" t="s">
        <v>138</v>
      </c>
      <c r="N749" s="51" t="s">
        <v>150</v>
      </c>
      <c r="O749" s="47">
        <f t="shared" si="127"/>
        <v>15</v>
      </c>
      <c r="P749" s="47">
        <f t="shared" si="124"/>
        <v>1</v>
      </c>
      <c r="Q749" s="47">
        <f t="shared" si="125"/>
        <v>4</v>
      </c>
      <c r="R749" s="54">
        <v>8</v>
      </c>
      <c r="S749" s="50" t="s">
        <v>168</v>
      </c>
      <c r="T749" s="53" t="s">
        <v>163</v>
      </c>
      <c r="U749" s="51"/>
      <c r="V749" s="51"/>
    </row>
    <row r="750" spans="1:22" x14ac:dyDescent="0.2">
      <c r="A750" s="79">
        <f t="shared" si="118"/>
        <v>29</v>
      </c>
      <c r="B750" s="47">
        <f t="shared" si="119"/>
        <v>2019</v>
      </c>
      <c r="C750" s="47">
        <f t="shared" si="120"/>
        <v>7</v>
      </c>
      <c r="D750" s="47" t="str">
        <f t="shared" si="121"/>
        <v>Jul</v>
      </c>
      <c r="E750" s="47">
        <f t="shared" si="122"/>
        <v>18</v>
      </c>
      <c r="F750" s="89">
        <v>43664</v>
      </c>
      <c r="G750" s="75">
        <v>0.54166666666666663</v>
      </c>
      <c r="H750" s="49" t="s">
        <v>46</v>
      </c>
      <c r="I750" s="56" t="str">
        <f t="shared" si="123"/>
        <v>Q4, u/s of Tanis's template site</v>
      </c>
      <c r="J750" s="56" t="str">
        <f t="shared" si="126"/>
        <v>San Juan Estuary</v>
      </c>
      <c r="K750" s="49">
        <v>1</v>
      </c>
      <c r="L750" s="51" t="s">
        <v>173</v>
      </c>
      <c r="M750" s="53" t="s">
        <v>138</v>
      </c>
      <c r="N750" s="51" t="s">
        <v>150</v>
      </c>
      <c r="O750" s="47">
        <f t="shared" si="127"/>
        <v>13</v>
      </c>
      <c r="P750" s="47">
        <f t="shared" si="124"/>
        <v>1</v>
      </c>
      <c r="Q750" s="47">
        <f t="shared" si="125"/>
        <v>4</v>
      </c>
      <c r="R750" s="54">
        <v>17</v>
      </c>
      <c r="S750" s="50" t="s">
        <v>168</v>
      </c>
      <c r="T750" s="53" t="s">
        <v>163</v>
      </c>
      <c r="U750" s="51"/>
      <c r="V750" s="51"/>
    </row>
    <row r="751" spans="1:22" x14ac:dyDescent="0.2">
      <c r="A751" s="79">
        <f t="shared" si="118"/>
        <v>29</v>
      </c>
      <c r="B751" s="47">
        <f t="shared" si="119"/>
        <v>2019</v>
      </c>
      <c r="C751" s="47">
        <f t="shared" si="120"/>
        <v>7</v>
      </c>
      <c r="D751" s="47" t="str">
        <f t="shared" si="121"/>
        <v>Jul</v>
      </c>
      <c r="E751" s="47">
        <f t="shared" si="122"/>
        <v>18</v>
      </c>
      <c r="F751" s="89">
        <v>43664</v>
      </c>
      <c r="G751" s="75">
        <v>0.54166666666666663</v>
      </c>
      <c r="H751" s="49" t="s">
        <v>46</v>
      </c>
      <c r="I751" s="56" t="str">
        <f t="shared" si="123"/>
        <v>Q4, u/s of Tanis's template site</v>
      </c>
      <c r="J751" s="56" t="str">
        <f t="shared" si="126"/>
        <v>San Juan Estuary</v>
      </c>
      <c r="K751" s="49">
        <v>1</v>
      </c>
      <c r="L751" s="51" t="s">
        <v>146</v>
      </c>
      <c r="M751" s="53" t="s">
        <v>138</v>
      </c>
      <c r="N751" s="51" t="s">
        <v>148</v>
      </c>
      <c r="O751" s="47">
        <f t="shared" si="127"/>
        <v>3</v>
      </c>
      <c r="P751" s="47">
        <f t="shared" si="124"/>
        <v>1</v>
      </c>
      <c r="Q751" s="47">
        <f t="shared" si="125"/>
        <v>3</v>
      </c>
      <c r="R751" s="54">
        <v>1</v>
      </c>
      <c r="S751" s="50" t="s">
        <v>168</v>
      </c>
      <c r="T751" s="53" t="s">
        <v>163</v>
      </c>
      <c r="U751" s="51"/>
      <c r="V751" s="51"/>
    </row>
    <row r="752" spans="1:22" x14ac:dyDescent="0.2">
      <c r="A752" s="79">
        <f t="shared" si="118"/>
        <v>29</v>
      </c>
      <c r="B752" s="47">
        <f t="shared" si="119"/>
        <v>2019</v>
      </c>
      <c r="C752" s="47">
        <f t="shared" si="120"/>
        <v>7</v>
      </c>
      <c r="D752" s="47" t="str">
        <f t="shared" si="121"/>
        <v>Jul</v>
      </c>
      <c r="E752" s="47">
        <f t="shared" si="122"/>
        <v>18</v>
      </c>
      <c r="F752" s="89">
        <v>43664</v>
      </c>
      <c r="G752" s="75">
        <v>0.57291666666666663</v>
      </c>
      <c r="H752" s="49" t="s">
        <v>40</v>
      </c>
      <c r="I752" s="56" t="str">
        <f t="shared" si="123"/>
        <v>Central Arm SJ at Island Rd Bridge</v>
      </c>
      <c r="J752" s="56" t="str">
        <f t="shared" si="126"/>
        <v>San Juan Estuary</v>
      </c>
      <c r="K752" s="49">
        <v>1</v>
      </c>
      <c r="L752" s="51" t="s">
        <v>157</v>
      </c>
      <c r="M752" s="53" t="s">
        <v>138</v>
      </c>
      <c r="N752" s="51" t="s">
        <v>153</v>
      </c>
      <c r="O752" s="47">
        <f t="shared" si="127"/>
        <v>8</v>
      </c>
      <c r="P752" s="47">
        <f t="shared" si="124"/>
        <v>1</v>
      </c>
      <c r="Q752" s="47">
        <f t="shared" si="125"/>
        <v>5</v>
      </c>
      <c r="R752" s="54">
        <v>25</v>
      </c>
      <c r="S752" s="50" t="s">
        <v>168</v>
      </c>
      <c r="T752" s="53" t="s">
        <v>163</v>
      </c>
      <c r="U752" s="51"/>
      <c r="V752" s="51"/>
    </row>
    <row r="753" spans="1:22" x14ac:dyDescent="0.2">
      <c r="A753" s="79">
        <f t="shared" si="118"/>
        <v>29</v>
      </c>
      <c r="B753" s="47">
        <f t="shared" si="119"/>
        <v>2019</v>
      </c>
      <c r="C753" s="47">
        <f t="shared" si="120"/>
        <v>7</v>
      </c>
      <c r="D753" s="47" t="str">
        <f t="shared" si="121"/>
        <v>Jul</v>
      </c>
      <c r="E753" s="47">
        <f t="shared" si="122"/>
        <v>18</v>
      </c>
      <c r="F753" s="89">
        <v>43664</v>
      </c>
      <c r="G753" s="75">
        <v>0.57291666666666663</v>
      </c>
      <c r="H753" s="49" t="s">
        <v>40</v>
      </c>
      <c r="I753" s="56" t="str">
        <f t="shared" si="123"/>
        <v>Central Arm SJ at Island Rd Bridge</v>
      </c>
      <c r="J753" s="56" t="str">
        <f t="shared" si="126"/>
        <v>San Juan Estuary</v>
      </c>
      <c r="K753" s="49">
        <v>1</v>
      </c>
      <c r="L753" s="51" t="s">
        <v>181</v>
      </c>
      <c r="M753" s="53" t="s">
        <v>138</v>
      </c>
      <c r="N753" s="51" t="s">
        <v>150</v>
      </c>
      <c r="O753" s="47">
        <f t="shared" si="127"/>
        <v>15</v>
      </c>
      <c r="P753" s="47">
        <f t="shared" si="124"/>
        <v>1</v>
      </c>
      <c r="Q753" s="47">
        <f t="shared" si="125"/>
        <v>4</v>
      </c>
      <c r="R753" s="54">
        <v>1</v>
      </c>
      <c r="S753" s="50" t="s">
        <v>168</v>
      </c>
      <c r="T753" s="53" t="s">
        <v>163</v>
      </c>
      <c r="U753" s="51"/>
      <c r="V753" s="51"/>
    </row>
    <row r="754" spans="1:22" x14ac:dyDescent="0.2">
      <c r="A754" s="79">
        <f t="shared" si="118"/>
        <v>29</v>
      </c>
      <c r="B754" s="47">
        <f t="shared" si="119"/>
        <v>2019</v>
      </c>
      <c r="C754" s="47">
        <f t="shared" si="120"/>
        <v>7</v>
      </c>
      <c r="D754" s="47" t="str">
        <f t="shared" si="121"/>
        <v>Jul</v>
      </c>
      <c r="E754" s="47">
        <f t="shared" si="122"/>
        <v>18</v>
      </c>
      <c r="F754" s="89">
        <v>43664</v>
      </c>
      <c r="G754" s="75">
        <v>0.57291666666666663</v>
      </c>
      <c r="H754" s="49" t="s">
        <v>40</v>
      </c>
      <c r="I754" s="56" t="str">
        <f t="shared" si="123"/>
        <v>Central Arm SJ at Island Rd Bridge</v>
      </c>
      <c r="J754" s="56" t="str">
        <f t="shared" si="126"/>
        <v>San Juan Estuary</v>
      </c>
      <c r="K754" s="49">
        <v>1</v>
      </c>
      <c r="L754" s="51" t="s">
        <v>173</v>
      </c>
      <c r="M754" s="53" t="s">
        <v>138</v>
      </c>
      <c r="N754" s="51" t="s">
        <v>150</v>
      </c>
      <c r="O754" s="47">
        <f t="shared" si="127"/>
        <v>13</v>
      </c>
      <c r="P754" s="47">
        <f t="shared" si="124"/>
        <v>1</v>
      </c>
      <c r="Q754" s="47">
        <f t="shared" si="125"/>
        <v>4</v>
      </c>
      <c r="R754" s="54">
        <v>1</v>
      </c>
      <c r="S754" s="50" t="s">
        <v>168</v>
      </c>
      <c r="T754" s="53" t="s">
        <v>163</v>
      </c>
      <c r="U754" s="51"/>
      <c r="V754" s="51"/>
    </row>
    <row r="755" spans="1:22" x14ac:dyDescent="0.2">
      <c r="A755" s="79">
        <f t="shared" si="118"/>
        <v>29</v>
      </c>
      <c r="B755" s="47">
        <f t="shared" si="119"/>
        <v>2019</v>
      </c>
      <c r="C755" s="47">
        <f t="shared" si="120"/>
        <v>7</v>
      </c>
      <c r="D755" s="47" t="str">
        <f t="shared" si="121"/>
        <v>Jul</v>
      </c>
      <c r="E755" s="47">
        <f t="shared" si="122"/>
        <v>18</v>
      </c>
      <c r="F755" s="89">
        <v>43664</v>
      </c>
      <c r="G755" s="75">
        <v>0.59375</v>
      </c>
      <c r="H755" s="49" t="s">
        <v>44</v>
      </c>
      <c r="I755" s="56" t="str">
        <f t="shared" si="123"/>
        <v>Q Helen, top of Island Road</v>
      </c>
      <c r="J755" s="56" t="str">
        <f t="shared" si="126"/>
        <v>San Juan Estuary</v>
      </c>
      <c r="K755" s="49">
        <v>1</v>
      </c>
      <c r="L755" s="51" t="s">
        <v>157</v>
      </c>
      <c r="M755" s="53" t="s">
        <v>138</v>
      </c>
      <c r="N755" s="51" t="s">
        <v>153</v>
      </c>
      <c r="O755" s="47">
        <f t="shared" si="127"/>
        <v>8</v>
      </c>
      <c r="P755" s="47">
        <f t="shared" si="124"/>
        <v>1</v>
      </c>
      <c r="Q755" s="47">
        <f t="shared" si="125"/>
        <v>5</v>
      </c>
      <c r="R755" s="54">
        <v>18</v>
      </c>
      <c r="S755" s="50" t="s">
        <v>168</v>
      </c>
      <c r="T755" s="53" t="s">
        <v>163</v>
      </c>
      <c r="U755" s="51"/>
      <c r="V755" s="51"/>
    </row>
    <row r="756" spans="1:22" x14ac:dyDescent="0.2">
      <c r="A756" s="79">
        <f t="shared" si="118"/>
        <v>29</v>
      </c>
      <c r="B756" s="47">
        <f t="shared" si="119"/>
        <v>2019</v>
      </c>
      <c r="C756" s="47">
        <f t="shared" si="120"/>
        <v>7</v>
      </c>
      <c r="D756" s="47" t="str">
        <f t="shared" si="121"/>
        <v>Jul</v>
      </c>
      <c r="E756" s="47">
        <f t="shared" si="122"/>
        <v>18</v>
      </c>
      <c r="F756" s="89">
        <v>43664</v>
      </c>
      <c r="G756" s="75">
        <v>0.59375</v>
      </c>
      <c r="H756" s="49" t="s">
        <v>44</v>
      </c>
      <c r="I756" s="56" t="str">
        <f t="shared" si="123"/>
        <v>Q Helen, top of Island Road</v>
      </c>
      <c r="J756" s="56" t="str">
        <f t="shared" si="126"/>
        <v>San Juan Estuary</v>
      </c>
      <c r="K756" s="49">
        <v>1</v>
      </c>
      <c r="L756" s="51" t="s">
        <v>158</v>
      </c>
      <c r="M756" s="53" t="s">
        <v>138</v>
      </c>
      <c r="N756" s="51" t="s">
        <v>153</v>
      </c>
      <c r="O756" s="47">
        <f t="shared" si="127"/>
        <v>9</v>
      </c>
      <c r="P756" s="47">
        <f t="shared" si="124"/>
        <v>1</v>
      </c>
      <c r="Q756" s="47">
        <f t="shared" si="125"/>
        <v>5</v>
      </c>
      <c r="R756" s="54">
        <v>1</v>
      </c>
      <c r="S756" s="50" t="s">
        <v>168</v>
      </c>
      <c r="T756" s="53" t="s">
        <v>163</v>
      </c>
      <c r="U756" s="51"/>
      <c r="V756" s="51"/>
    </row>
    <row r="757" spans="1:22" x14ac:dyDescent="0.2">
      <c r="A757" s="79">
        <f t="shared" si="118"/>
        <v>29</v>
      </c>
      <c r="B757" s="47">
        <f t="shared" si="119"/>
        <v>2019</v>
      </c>
      <c r="C757" s="47">
        <f t="shared" si="120"/>
        <v>7</v>
      </c>
      <c r="D757" s="47" t="str">
        <f t="shared" si="121"/>
        <v>Jul</v>
      </c>
      <c r="E757" s="47">
        <f t="shared" si="122"/>
        <v>18</v>
      </c>
      <c r="F757" s="89">
        <v>43664</v>
      </c>
      <c r="G757" s="75">
        <v>0.59375</v>
      </c>
      <c r="H757" s="49" t="s">
        <v>44</v>
      </c>
      <c r="I757" s="56" t="str">
        <f t="shared" si="123"/>
        <v>Q Helen, top of Island Road</v>
      </c>
      <c r="J757" s="56" t="str">
        <f t="shared" si="126"/>
        <v>San Juan Estuary</v>
      </c>
      <c r="K757" s="49">
        <v>1</v>
      </c>
      <c r="L757" s="51" t="s">
        <v>166</v>
      </c>
      <c r="M757" s="53" t="s">
        <v>138</v>
      </c>
      <c r="N757" s="51" t="s">
        <v>150</v>
      </c>
      <c r="O757" s="47">
        <f t="shared" si="127"/>
        <v>11</v>
      </c>
      <c r="P757" s="47">
        <f t="shared" si="124"/>
        <v>1</v>
      </c>
      <c r="Q757" s="47">
        <f t="shared" si="125"/>
        <v>4</v>
      </c>
      <c r="R757" s="54">
        <v>1</v>
      </c>
      <c r="S757" s="50" t="s">
        <v>168</v>
      </c>
      <c r="T757" s="53" t="s">
        <v>163</v>
      </c>
      <c r="U757" s="51"/>
      <c r="V757" s="51"/>
    </row>
    <row r="758" spans="1:22" x14ac:dyDescent="0.2">
      <c r="A758" s="79">
        <f t="shared" si="118"/>
        <v>30</v>
      </c>
      <c r="B758" s="47">
        <f t="shared" si="119"/>
        <v>2019</v>
      </c>
      <c r="C758" s="47">
        <f t="shared" si="120"/>
        <v>7</v>
      </c>
      <c r="D758" s="47" t="str">
        <f t="shared" si="121"/>
        <v>Jul</v>
      </c>
      <c r="E758" s="47">
        <f t="shared" si="122"/>
        <v>24</v>
      </c>
      <c r="F758" s="90">
        <v>43670</v>
      </c>
      <c r="G758" s="75">
        <v>0.43402777777777773</v>
      </c>
      <c r="H758" s="49" t="s">
        <v>34</v>
      </c>
      <c r="I758" s="56" t="str">
        <f t="shared" si="123"/>
        <v>South Arm SJ (Old Mill)</v>
      </c>
      <c r="J758" s="56" t="str">
        <f t="shared" si="126"/>
        <v>San Juan Estuary</v>
      </c>
      <c r="K758" s="49">
        <v>1</v>
      </c>
      <c r="L758" s="51" t="s">
        <v>146</v>
      </c>
      <c r="M758" s="53" t="s">
        <v>138</v>
      </c>
      <c r="N758" s="51" t="s">
        <v>148</v>
      </c>
      <c r="O758" s="47">
        <f t="shared" si="127"/>
        <v>3</v>
      </c>
      <c r="P758" s="47">
        <f t="shared" si="124"/>
        <v>1</v>
      </c>
      <c r="Q758" s="47">
        <f t="shared" si="125"/>
        <v>3</v>
      </c>
      <c r="R758" s="54">
        <v>4</v>
      </c>
      <c r="S758" s="50" t="s">
        <v>168</v>
      </c>
      <c r="T758" s="53" t="s">
        <v>163</v>
      </c>
      <c r="U758" s="51"/>
      <c r="V758" s="51"/>
    </row>
    <row r="759" spans="1:22" x14ac:dyDescent="0.2">
      <c r="A759" s="79">
        <f t="shared" si="118"/>
        <v>30</v>
      </c>
      <c r="B759" s="47">
        <f t="shared" si="119"/>
        <v>2019</v>
      </c>
      <c r="C759" s="47">
        <f t="shared" si="120"/>
        <v>7</v>
      </c>
      <c r="D759" s="47" t="str">
        <f t="shared" si="121"/>
        <v>Jul</v>
      </c>
      <c r="E759" s="47">
        <f t="shared" si="122"/>
        <v>24</v>
      </c>
      <c r="F759" s="90">
        <v>43670</v>
      </c>
      <c r="G759" s="75">
        <v>0.43402777777777773</v>
      </c>
      <c r="H759" s="49" t="s">
        <v>34</v>
      </c>
      <c r="I759" s="56" t="str">
        <f t="shared" si="123"/>
        <v>South Arm SJ (Old Mill)</v>
      </c>
      <c r="J759" s="56" t="str">
        <f t="shared" si="126"/>
        <v>San Juan Estuary</v>
      </c>
      <c r="K759" s="49">
        <v>1</v>
      </c>
      <c r="L759" s="51" t="s">
        <v>146</v>
      </c>
      <c r="M759" s="53" t="s">
        <v>138</v>
      </c>
      <c r="N759" s="51" t="s">
        <v>144</v>
      </c>
      <c r="O759" s="47">
        <f t="shared" si="127"/>
        <v>3</v>
      </c>
      <c r="P759" s="47">
        <f t="shared" si="124"/>
        <v>1</v>
      </c>
      <c r="Q759" s="47">
        <f t="shared" si="125"/>
        <v>2</v>
      </c>
      <c r="R759" s="54">
        <v>9</v>
      </c>
      <c r="S759" s="50" t="s">
        <v>168</v>
      </c>
      <c r="T759" s="53" t="s">
        <v>163</v>
      </c>
      <c r="U759" s="51"/>
      <c r="V759" s="51"/>
    </row>
    <row r="760" spans="1:22" x14ac:dyDescent="0.2">
      <c r="A760" s="79">
        <f t="shared" si="118"/>
        <v>30</v>
      </c>
      <c r="B760" s="47">
        <f t="shared" si="119"/>
        <v>2019</v>
      </c>
      <c r="C760" s="47">
        <f t="shared" si="120"/>
        <v>7</v>
      </c>
      <c r="D760" s="47" t="str">
        <f t="shared" si="121"/>
        <v>Jul</v>
      </c>
      <c r="E760" s="47">
        <f t="shared" si="122"/>
        <v>24</v>
      </c>
      <c r="F760" s="90">
        <v>43670</v>
      </c>
      <c r="G760" s="75">
        <v>0.43402777777777773</v>
      </c>
      <c r="H760" s="49" t="s">
        <v>34</v>
      </c>
      <c r="I760" s="56" t="str">
        <f t="shared" si="123"/>
        <v>South Arm SJ (Old Mill)</v>
      </c>
      <c r="J760" s="56" t="str">
        <f t="shared" si="126"/>
        <v>San Juan Estuary</v>
      </c>
      <c r="K760" s="49">
        <v>1</v>
      </c>
      <c r="L760" s="51" t="s">
        <v>157</v>
      </c>
      <c r="M760" s="53" t="s">
        <v>138</v>
      </c>
      <c r="N760" s="51" t="s">
        <v>153</v>
      </c>
      <c r="O760" s="47">
        <f t="shared" si="127"/>
        <v>8</v>
      </c>
      <c r="P760" s="47">
        <f t="shared" si="124"/>
        <v>1</v>
      </c>
      <c r="Q760" s="47">
        <f t="shared" si="125"/>
        <v>5</v>
      </c>
      <c r="R760" s="54">
        <v>3</v>
      </c>
      <c r="S760" s="50" t="s">
        <v>168</v>
      </c>
      <c r="T760" s="53" t="s">
        <v>163</v>
      </c>
      <c r="U760" s="51"/>
      <c r="V760" s="51"/>
    </row>
    <row r="761" spans="1:22" x14ac:dyDescent="0.2">
      <c r="A761" s="79">
        <f t="shared" si="118"/>
        <v>30</v>
      </c>
      <c r="B761" s="47">
        <f t="shared" si="119"/>
        <v>2019</v>
      </c>
      <c r="C761" s="47">
        <f t="shared" si="120"/>
        <v>7</v>
      </c>
      <c r="D761" s="47" t="str">
        <f t="shared" si="121"/>
        <v>Jul</v>
      </c>
      <c r="E761" s="47">
        <f t="shared" si="122"/>
        <v>24</v>
      </c>
      <c r="F761" s="90">
        <v>43670</v>
      </c>
      <c r="G761" s="75">
        <v>0.43402777777777773</v>
      </c>
      <c r="H761" s="49" t="s">
        <v>34</v>
      </c>
      <c r="I761" s="56" t="str">
        <f t="shared" si="123"/>
        <v>South Arm SJ (Old Mill)</v>
      </c>
      <c r="J761" s="56" t="str">
        <f t="shared" si="126"/>
        <v>San Juan Estuary</v>
      </c>
      <c r="K761" s="49">
        <v>1</v>
      </c>
      <c r="L761" s="51" t="s">
        <v>158</v>
      </c>
      <c r="M761" s="53" t="s">
        <v>138</v>
      </c>
      <c r="N761" s="51" t="s">
        <v>153</v>
      </c>
      <c r="O761" s="47">
        <f t="shared" si="127"/>
        <v>9</v>
      </c>
      <c r="P761" s="47">
        <f t="shared" si="124"/>
        <v>1</v>
      </c>
      <c r="Q761" s="47">
        <f t="shared" si="125"/>
        <v>5</v>
      </c>
      <c r="R761" s="54">
        <v>17</v>
      </c>
      <c r="S761" s="50" t="s">
        <v>168</v>
      </c>
      <c r="T761" s="53" t="s">
        <v>163</v>
      </c>
      <c r="U761" s="51"/>
      <c r="V761" s="51"/>
    </row>
    <row r="762" spans="1:22" x14ac:dyDescent="0.2">
      <c r="A762" s="79">
        <f t="shared" si="118"/>
        <v>30</v>
      </c>
      <c r="B762" s="47">
        <f t="shared" si="119"/>
        <v>2019</v>
      </c>
      <c r="C762" s="47">
        <f t="shared" si="120"/>
        <v>7</v>
      </c>
      <c r="D762" s="47" t="str">
        <f t="shared" si="121"/>
        <v>Jul</v>
      </c>
      <c r="E762" s="47">
        <f t="shared" si="122"/>
        <v>24</v>
      </c>
      <c r="F762" s="90">
        <v>43670</v>
      </c>
      <c r="G762" s="75">
        <v>0.43402777777777773</v>
      </c>
      <c r="H762" s="49" t="s">
        <v>34</v>
      </c>
      <c r="I762" s="56" t="str">
        <f t="shared" si="123"/>
        <v>South Arm SJ (Old Mill)</v>
      </c>
      <c r="J762" s="56" t="str">
        <f t="shared" si="126"/>
        <v>San Juan Estuary</v>
      </c>
      <c r="K762" s="49">
        <v>1</v>
      </c>
      <c r="L762" s="51" t="s">
        <v>185</v>
      </c>
      <c r="M762" s="53" t="s">
        <v>138</v>
      </c>
      <c r="N762" s="51" t="s">
        <v>150</v>
      </c>
      <c r="O762" s="47">
        <f t="shared" si="127"/>
        <v>18</v>
      </c>
      <c r="P762" s="47">
        <f t="shared" si="124"/>
        <v>1</v>
      </c>
      <c r="Q762" s="47">
        <f t="shared" si="125"/>
        <v>4</v>
      </c>
      <c r="R762" s="54">
        <v>5</v>
      </c>
      <c r="S762" s="50" t="s">
        <v>168</v>
      </c>
      <c r="T762" s="53" t="s">
        <v>163</v>
      </c>
      <c r="U762" s="51"/>
      <c r="V762" s="51"/>
    </row>
    <row r="763" spans="1:22" x14ac:dyDescent="0.2">
      <c r="A763" s="79">
        <f t="shared" si="118"/>
        <v>30</v>
      </c>
      <c r="B763" s="47">
        <f t="shared" si="119"/>
        <v>2019</v>
      </c>
      <c r="C763" s="47">
        <f t="shared" si="120"/>
        <v>7</v>
      </c>
      <c r="D763" s="47" t="str">
        <f t="shared" si="121"/>
        <v>Jul</v>
      </c>
      <c r="E763" s="47">
        <f t="shared" si="122"/>
        <v>24</v>
      </c>
      <c r="F763" s="90">
        <v>43670</v>
      </c>
      <c r="G763" s="75">
        <v>0.43402777777777773</v>
      </c>
      <c r="H763" s="49" t="s">
        <v>34</v>
      </c>
      <c r="I763" s="56" t="str">
        <f t="shared" si="123"/>
        <v>South Arm SJ (Old Mill)</v>
      </c>
      <c r="J763" s="56" t="str">
        <f t="shared" si="126"/>
        <v>San Juan Estuary</v>
      </c>
      <c r="K763" s="49">
        <v>1</v>
      </c>
      <c r="L763" s="51" t="s">
        <v>181</v>
      </c>
      <c r="M763" s="53" t="s">
        <v>138</v>
      </c>
      <c r="N763" s="51" t="s">
        <v>150</v>
      </c>
      <c r="O763" s="47">
        <f t="shared" si="127"/>
        <v>15</v>
      </c>
      <c r="P763" s="47">
        <f t="shared" si="124"/>
        <v>1</v>
      </c>
      <c r="Q763" s="47">
        <f t="shared" si="125"/>
        <v>4</v>
      </c>
      <c r="R763" s="54">
        <v>5</v>
      </c>
      <c r="S763" s="50" t="s">
        <v>168</v>
      </c>
      <c r="T763" s="53" t="s">
        <v>163</v>
      </c>
      <c r="U763" s="51"/>
      <c r="V763" s="51"/>
    </row>
    <row r="764" spans="1:22" x14ac:dyDescent="0.2">
      <c r="A764" s="79">
        <f t="shared" si="118"/>
        <v>30</v>
      </c>
      <c r="B764" s="47">
        <f t="shared" si="119"/>
        <v>2019</v>
      </c>
      <c r="C764" s="47">
        <f t="shared" si="120"/>
        <v>7</v>
      </c>
      <c r="D764" s="47" t="str">
        <f t="shared" si="121"/>
        <v>Jul</v>
      </c>
      <c r="E764" s="47">
        <f t="shared" si="122"/>
        <v>24</v>
      </c>
      <c r="F764" s="90">
        <v>43670</v>
      </c>
      <c r="G764" s="75">
        <v>0.43402777777777773</v>
      </c>
      <c r="H764" s="49" t="s">
        <v>34</v>
      </c>
      <c r="I764" s="56" t="str">
        <f t="shared" si="123"/>
        <v>South Arm SJ (Old Mill)</v>
      </c>
      <c r="J764" s="56" t="str">
        <f t="shared" si="126"/>
        <v>San Juan Estuary</v>
      </c>
      <c r="K764" s="49">
        <v>1</v>
      </c>
      <c r="L764" s="51" t="s">
        <v>173</v>
      </c>
      <c r="M764" s="53" t="s">
        <v>138</v>
      </c>
      <c r="N764" s="51" t="s">
        <v>150</v>
      </c>
      <c r="O764" s="47">
        <f t="shared" si="127"/>
        <v>13</v>
      </c>
      <c r="P764" s="47">
        <f t="shared" si="124"/>
        <v>1</v>
      </c>
      <c r="Q764" s="47">
        <f t="shared" si="125"/>
        <v>4</v>
      </c>
      <c r="R764" s="54">
        <v>378</v>
      </c>
      <c r="S764" s="50" t="s">
        <v>168</v>
      </c>
      <c r="T764" s="53" t="s">
        <v>163</v>
      </c>
      <c r="U764" s="51"/>
      <c r="V764" s="51"/>
    </row>
    <row r="765" spans="1:22" x14ac:dyDescent="0.2">
      <c r="A765" s="79">
        <f t="shared" si="118"/>
        <v>30</v>
      </c>
      <c r="B765" s="47">
        <f t="shared" si="119"/>
        <v>2019</v>
      </c>
      <c r="C765" s="47">
        <f t="shared" si="120"/>
        <v>7</v>
      </c>
      <c r="D765" s="47" t="str">
        <f t="shared" si="121"/>
        <v>Jul</v>
      </c>
      <c r="E765" s="47">
        <f t="shared" si="122"/>
        <v>24</v>
      </c>
      <c r="F765" s="90">
        <v>43670</v>
      </c>
      <c r="G765" s="75">
        <v>0.46458333333333335</v>
      </c>
      <c r="H765" s="49" t="s">
        <v>38</v>
      </c>
      <c r="I765" s="56" t="str">
        <f t="shared" si="123"/>
        <v>Q07, Central/South Arm confluence</v>
      </c>
      <c r="J765" s="56" t="str">
        <f t="shared" si="126"/>
        <v>San Juan Estuary</v>
      </c>
      <c r="K765" s="49">
        <v>1</v>
      </c>
      <c r="L765" s="51" t="s">
        <v>146</v>
      </c>
      <c r="M765" s="53" t="s">
        <v>138</v>
      </c>
      <c r="N765" s="51" t="s">
        <v>144</v>
      </c>
      <c r="O765" s="47">
        <f t="shared" si="127"/>
        <v>3</v>
      </c>
      <c r="P765" s="47">
        <f t="shared" si="124"/>
        <v>1</v>
      </c>
      <c r="Q765" s="47">
        <f t="shared" si="125"/>
        <v>2</v>
      </c>
      <c r="R765" s="54">
        <v>12</v>
      </c>
      <c r="S765" s="50" t="s">
        <v>168</v>
      </c>
      <c r="T765" s="53" t="s">
        <v>163</v>
      </c>
      <c r="U765" s="51"/>
      <c r="V765" s="51"/>
    </row>
    <row r="766" spans="1:22" x14ac:dyDescent="0.2">
      <c r="A766" s="79">
        <f t="shared" si="118"/>
        <v>30</v>
      </c>
      <c r="B766" s="47">
        <f t="shared" si="119"/>
        <v>2019</v>
      </c>
      <c r="C766" s="47">
        <f t="shared" si="120"/>
        <v>7</v>
      </c>
      <c r="D766" s="47" t="str">
        <f t="shared" si="121"/>
        <v>Jul</v>
      </c>
      <c r="E766" s="47">
        <f t="shared" si="122"/>
        <v>24</v>
      </c>
      <c r="F766" s="90">
        <v>43670</v>
      </c>
      <c r="G766" s="75">
        <v>0.46458333333333335</v>
      </c>
      <c r="H766" s="49" t="s">
        <v>38</v>
      </c>
      <c r="I766" s="56" t="str">
        <f t="shared" si="123"/>
        <v>Q07, Central/South Arm confluence</v>
      </c>
      <c r="J766" s="56" t="str">
        <f t="shared" si="126"/>
        <v>San Juan Estuary</v>
      </c>
      <c r="K766" s="49">
        <v>1</v>
      </c>
      <c r="L766" s="51" t="s">
        <v>157</v>
      </c>
      <c r="M766" s="53" t="s">
        <v>138</v>
      </c>
      <c r="N766" s="51" t="s">
        <v>153</v>
      </c>
      <c r="O766" s="47">
        <f t="shared" si="127"/>
        <v>8</v>
      </c>
      <c r="P766" s="47">
        <f t="shared" si="124"/>
        <v>1</v>
      </c>
      <c r="Q766" s="47">
        <f t="shared" si="125"/>
        <v>5</v>
      </c>
      <c r="R766" s="54">
        <v>3</v>
      </c>
      <c r="S766" s="50" t="s">
        <v>168</v>
      </c>
      <c r="T766" s="53" t="s">
        <v>163</v>
      </c>
      <c r="U766" s="51"/>
      <c r="V766" s="51"/>
    </row>
    <row r="767" spans="1:22" x14ac:dyDescent="0.2">
      <c r="A767" s="79">
        <f t="shared" si="118"/>
        <v>30</v>
      </c>
      <c r="B767" s="47">
        <f t="shared" si="119"/>
        <v>2019</v>
      </c>
      <c r="C767" s="47">
        <f t="shared" si="120"/>
        <v>7</v>
      </c>
      <c r="D767" s="47" t="str">
        <f t="shared" si="121"/>
        <v>Jul</v>
      </c>
      <c r="E767" s="47">
        <f t="shared" si="122"/>
        <v>24</v>
      </c>
      <c r="F767" s="90">
        <v>43670</v>
      </c>
      <c r="G767" s="75">
        <v>0.46458333333333335</v>
      </c>
      <c r="H767" s="49" t="s">
        <v>38</v>
      </c>
      <c r="I767" s="56" t="str">
        <f t="shared" si="123"/>
        <v>Q07, Central/South Arm confluence</v>
      </c>
      <c r="J767" s="56" t="str">
        <f t="shared" si="126"/>
        <v>San Juan Estuary</v>
      </c>
      <c r="K767" s="49">
        <v>1</v>
      </c>
      <c r="L767" s="51" t="s">
        <v>185</v>
      </c>
      <c r="M767" s="53" t="s">
        <v>138</v>
      </c>
      <c r="N767" s="51" t="s">
        <v>150</v>
      </c>
      <c r="O767" s="47">
        <f t="shared" si="127"/>
        <v>18</v>
      </c>
      <c r="P767" s="47">
        <f t="shared" si="124"/>
        <v>1</v>
      </c>
      <c r="Q767" s="47">
        <f t="shared" si="125"/>
        <v>4</v>
      </c>
      <c r="R767" s="54">
        <v>1</v>
      </c>
      <c r="S767" s="50" t="s">
        <v>168</v>
      </c>
      <c r="T767" s="53" t="s">
        <v>163</v>
      </c>
      <c r="U767" s="51"/>
      <c r="V767" s="51"/>
    </row>
    <row r="768" spans="1:22" x14ac:dyDescent="0.2">
      <c r="A768" s="79">
        <f t="shared" si="118"/>
        <v>30</v>
      </c>
      <c r="B768" s="47">
        <f t="shared" si="119"/>
        <v>2019</v>
      </c>
      <c r="C768" s="47">
        <f t="shared" si="120"/>
        <v>7</v>
      </c>
      <c r="D768" s="47" t="str">
        <f t="shared" si="121"/>
        <v>Jul</v>
      </c>
      <c r="E768" s="47">
        <f t="shared" si="122"/>
        <v>24</v>
      </c>
      <c r="F768" s="90">
        <v>43670</v>
      </c>
      <c r="G768" s="75">
        <v>0.46458333333333335</v>
      </c>
      <c r="H768" s="49" t="s">
        <v>38</v>
      </c>
      <c r="I768" s="56" t="str">
        <f t="shared" si="123"/>
        <v>Q07, Central/South Arm confluence</v>
      </c>
      <c r="J768" s="56" t="str">
        <f t="shared" si="126"/>
        <v>San Juan Estuary</v>
      </c>
      <c r="K768" s="49">
        <v>1</v>
      </c>
      <c r="L768" s="51" t="s">
        <v>181</v>
      </c>
      <c r="M768" s="53" t="s">
        <v>138</v>
      </c>
      <c r="N768" s="51" t="s">
        <v>150</v>
      </c>
      <c r="O768" s="47">
        <f t="shared" si="127"/>
        <v>15</v>
      </c>
      <c r="P768" s="47">
        <f t="shared" si="124"/>
        <v>1</v>
      </c>
      <c r="Q768" s="47">
        <f t="shared" si="125"/>
        <v>4</v>
      </c>
      <c r="R768" s="54">
        <v>18</v>
      </c>
      <c r="S768" s="50" t="s">
        <v>168</v>
      </c>
      <c r="T768" s="53" t="s">
        <v>163</v>
      </c>
      <c r="U768" s="51"/>
      <c r="V768" s="51"/>
    </row>
    <row r="769" spans="1:22" x14ac:dyDescent="0.2">
      <c r="A769" s="79">
        <f t="shared" si="118"/>
        <v>30</v>
      </c>
      <c r="B769" s="47">
        <f t="shared" si="119"/>
        <v>2019</v>
      </c>
      <c r="C769" s="47">
        <f t="shared" si="120"/>
        <v>7</v>
      </c>
      <c r="D769" s="47" t="str">
        <f t="shared" si="121"/>
        <v>Jul</v>
      </c>
      <c r="E769" s="47">
        <f t="shared" si="122"/>
        <v>24</v>
      </c>
      <c r="F769" s="90">
        <v>43670</v>
      </c>
      <c r="G769" s="75">
        <v>0.46458333333333335</v>
      </c>
      <c r="H769" s="49" t="s">
        <v>38</v>
      </c>
      <c r="I769" s="56" t="str">
        <f t="shared" si="123"/>
        <v>Q07, Central/South Arm confluence</v>
      </c>
      <c r="J769" s="56" t="str">
        <f t="shared" si="126"/>
        <v>San Juan Estuary</v>
      </c>
      <c r="K769" s="49">
        <v>1</v>
      </c>
      <c r="L769" s="51" t="s">
        <v>173</v>
      </c>
      <c r="M769" s="53" t="s">
        <v>138</v>
      </c>
      <c r="N769" s="51" t="s">
        <v>150</v>
      </c>
      <c r="O769" s="47">
        <f t="shared" si="127"/>
        <v>13</v>
      </c>
      <c r="P769" s="47">
        <f t="shared" si="124"/>
        <v>1</v>
      </c>
      <c r="Q769" s="47">
        <f t="shared" si="125"/>
        <v>4</v>
      </c>
      <c r="R769" s="54">
        <v>219</v>
      </c>
      <c r="S769" s="50" t="s">
        <v>168</v>
      </c>
      <c r="T769" s="53" t="s">
        <v>163</v>
      </c>
      <c r="U769" s="51"/>
      <c r="V769" s="51"/>
    </row>
    <row r="770" spans="1:22" x14ac:dyDescent="0.2">
      <c r="A770" s="79">
        <f t="shared" si="118"/>
        <v>30</v>
      </c>
      <c r="B770" s="47">
        <f t="shared" si="119"/>
        <v>2019</v>
      </c>
      <c r="C770" s="47">
        <f t="shared" si="120"/>
        <v>7</v>
      </c>
      <c r="D770" s="47" t="str">
        <f t="shared" si="121"/>
        <v>Jul</v>
      </c>
      <c r="E770" s="47">
        <f t="shared" si="122"/>
        <v>24</v>
      </c>
      <c r="F770" s="90">
        <v>43670</v>
      </c>
      <c r="G770" s="75">
        <v>0.47916666666666669</v>
      </c>
      <c r="H770" s="49" t="s">
        <v>44</v>
      </c>
      <c r="I770" s="56" t="str">
        <f t="shared" si="123"/>
        <v>Q Helen, top of Island Road</v>
      </c>
      <c r="J770" s="56" t="str">
        <f t="shared" si="126"/>
        <v>San Juan Estuary</v>
      </c>
      <c r="K770" s="49">
        <v>1</v>
      </c>
      <c r="L770" s="51" t="s">
        <v>157</v>
      </c>
      <c r="M770" s="53" t="s">
        <v>138</v>
      </c>
      <c r="N770" s="51" t="s">
        <v>153</v>
      </c>
      <c r="O770" s="47">
        <f t="shared" si="127"/>
        <v>8</v>
      </c>
      <c r="P770" s="47">
        <f t="shared" si="124"/>
        <v>1</v>
      </c>
      <c r="Q770" s="47">
        <f t="shared" si="125"/>
        <v>5</v>
      </c>
      <c r="R770" s="54">
        <v>4</v>
      </c>
      <c r="S770" s="50" t="s">
        <v>168</v>
      </c>
      <c r="T770" s="53" t="s">
        <v>163</v>
      </c>
      <c r="U770" s="51"/>
      <c r="V770" s="51"/>
    </row>
    <row r="771" spans="1:22" x14ac:dyDescent="0.2">
      <c r="A771" s="79">
        <f t="shared" si="118"/>
        <v>30</v>
      </c>
      <c r="B771" s="47">
        <f t="shared" si="119"/>
        <v>2019</v>
      </c>
      <c r="C771" s="47">
        <f t="shared" si="120"/>
        <v>7</v>
      </c>
      <c r="D771" s="47" t="str">
        <f t="shared" si="121"/>
        <v>Jul</v>
      </c>
      <c r="E771" s="47">
        <f t="shared" si="122"/>
        <v>24</v>
      </c>
      <c r="F771" s="90">
        <v>43670</v>
      </c>
      <c r="G771" s="75">
        <v>0.47916666666666669</v>
      </c>
      <c r="H771" s="49" t="s">
        <v>44</v>
      </c>
      <c r="I771" s="56" t="str">
        <f t="shared" si="123"/>
        <v>Q Helen, top of Island Road</v>
      </c>
      <c r="J771" s="56" t="str">
        <f t="shared" si="126"/>
        <v>San Juan Estuary</v>
      </c>
      <c r="K771" s="49">
        <v>1</v>
      </c>
      <c r="L771" s="51" t="s">
        <v>158</v>
      </c>
      <c r="M771" s="53" t="s">
        <v>138</v>
      </c>
      <c r="N771" s="51" t="s">
        <v>153</v>
      </c>
      <c r="O771" s="47">
        <f t="shared" si="127"/>
        <v>9</v>
      </c>
      <c r="P771" s="47">
        <f t="shared" si="124"/>
        <v>1</v>
      </c>
      <c r="Q771" s="47">
        <f t="shared" si="125"/>
        <v>5</v>
      </c>
      <c r="R771" s="54">
        <v>1</v>
      </c>
      <c r="S771" s="50" t="s">
        <v>168</v>
      </c>
      <c r="T771" s="53" t="s">
        <v>163</v>
      </c>
      <c r="U771" s="51"/>
      <c r="V771" s="51"/>
    </row>
    <row r="772" spans="1:22" x14ac:dyDescent="0.2">
      <c r="A772" s="79">
        <f t="shared" si="118"/>
        <v>30</v>
      </c>
      <c r="B772" s="47">
        <f t="shared" si="119"/>
        <v>2019</v>
      </c>
      <c r="C772" s="47">
        <f t="shared" si="120"/>
        <v>7</v>
      </c>
      <c r="D772" s="47" t="str">
        <f t="shared" si="121"/>
        <v>Jul</v>
      </c>
      <c r="E772" s="47">
        <f t="shared" si="122"/>
        <v>24</v>
      </c>
      <c r="F772" s="90">
        <v>43670</v>
      </c>
      <c r="G772" s="75">
        <v>0.47916666666666669</v>
      </c>
      <c r="H772" s="49" t="s">
        <v>44</v>
      </c>
      <c r="I772" s="56" t="str">
        <f t="shared" si="123"/>
        <v>Q Helen, top of Island Road</v>
      </c>
      <c r="J772" s="56" t="str">
        <f t="shared" si="126"/>
        <v>San Juan Estuary</v>
      </c>
      <c r="K772" s="49">
        <v>1</v>
      </c>
      <c r="L772" s="51" t="s">
        <v>181</v>
      </c>
      <c r="M772" s="53" t="s">
        <v>138</v>
      </c>
      <c r="N772" s="51" t="s">
        <v>150</v>
      </c>
      <c r="O772" s="47">
        <f t="shared" si="127"/>
        <v>15</v>
      </c>
      <c r="P772" s="47">
        <f t="shared" si="124"/>
        <v>1</v>
      </c>
      <c r="Q772" s="47">
        <f t="shared" si="125"/>
        <v>4</v>
      </c>
      <c r="R772" s="54">
        <v>5</v>
      </c>
      <c r="S772" s="50" t="s">
        <v>168</v>
      </c>
      <c r="T772" s="53" t="s">
        <v>163</v>
      </c>
      <c r="U772" s="51"/>
      <c r="V772" s="51"/>
    </row>
    <row r="773" spans="1:22" x14ac:dyDescent="0.2">
      <c r="A773" s="79">
        <f t="shared" ref="A773:A836" si="128">WEEKNUM(F773)</f>
        <v>30</v>
      </c>
      <c r="B773" s="47">
        <f t="shared" ref="B773:B836" si="129">YEAR(F773)</f>
        <v>2019</v>
      </c>
      <c r="C773" s="47">
        <f t="shared" ref="C773:C836" si="130">MONTH(F773)</f>
        <v>7</v>
      </c>
      <c r="D773" s="47" t="str">
        <f t="shared" ref="D773:D836" si="131">TEXT(F773,"mmm")</f>
        <v>Jul</v>
      </c>
      <c r="E773" s="47">
        <f t="shared" ref="E773:E836" si="132">DAY(F773)</f>
        <v>24</v>
      </c>
      <c r="F773" s="90">
        <v>43670</v>
      </c>
      <c r="G773" s="75">
        <v>0.47916666666666669</v>
      </c>
      <c r="H773" s="49" t="s">
        <v>44</v>
      </c>
      <c r="I773" s="56" t="str">
        <f t="shared" si="123"/>
        <v>Q Helen, top of Island Road</v>
      </c>
      <c r="J773" s="56" t="str">
        <f t="shared" si="126"/>
        <v>San Juan Estuary</v>
      </c>
      <c r="K773" s="49">
        <v>1</v>
      </c>
      <c r="L773" s="51" t="s">
        <v>173</v>
      </c>
      <c r="M773" s="53" t="s">
        <v>138</v>
      </c>
      <c r="N773" s="51" t="s">
        <v>150</v>
      </c>
      <c r="O773" s="47">
        <f t="shared" si="127"/>
        <v>13</v>
      </c>
      <c r="P773" s="47">
        <f t="shared" si="124"/>
        <v>1</v>
      </c>
      <c r="Q773" s="47">
        <f t="shared" si="125"/>
        <v>4</v>
      </c>
      <c r="R773" s="54">
        <v>18</v>
      </c>
      <c r="S773" s="50" t="s">
        <v>168</v>
      </c>
      <c r="T773" s="53" t="s">
        <v>163</v>
      </c>
      <c r="U773" s="51"/>
      <c r="V773" s="51"/>
    </row>
    <row r="774" spans="1:22" x14ac:dyDescent="0.2">
      <c r="A774" s="79">
        <f t="shared" si="128"/>
        <v>30</v>
      </c>
      <c r="B774" s="47">
        <f t="shared" si="129"/>
        <v>2019</v>
      </c>
      <c r="C774" s="47">
        <f t="shared" si="130"/>
        <v>7</v>
      </c>
      <c r="D774" s="47" t="str">
        <f t="shared" si="131"/>
        <v>Jul</v>
      </c>
      <c r="E774" s="47">
        <f t="shared" si="132"/>
        <v>24</v>
      </c>
      <c r="F774" s="90">
        <v>43670</v>
      </c>
      <c r="G774" s="75">
        <v>0.49305555555555558</v>
      </c>
      <c r="H774" s="49" t="s">
        <v>40</v>
      </c>
      <c r="I774" s="56" t="str">
        <f t="shared" si="123"/>
        <v>Central Arm SJ at Island Rd Bridge</v>
      </c>
      <c r="J774" s="56" t="str">
        <f t="shared" si="126"/>
        <v>San Juan Estuary</v>
      </c>
      <c r="K774" s="49">
        <v>1</v>
      </c>
      <c r="L774" s="51" t="s">
        <v>146</v>
      </c>
      <c r="M774" s="53" t="s">
        <v>138</v>
      </c>
      <c r="N774" s="51" t="s">
        <v>144</v>
      </c>
      <c r="O774" s="47">
        <f t="shared" si="127"/>
        <v>3</v>
      </c>
      <c r="P774" s="47">
        <f t="shared" si="124"/>
        <v>1</v>
      </c>
      <c r="Q774" s="47">
        <f t="shared" si="125"/>
        <v>2</v>
      </c>
      <c r="R774" s="54">
        <v>3</v>
      </c>
      <c r="S774" s="50" t="s">
        <v>168</v>
      </c>
      <c r="T774" s="53" t="s">
        <v>163</v>
      </c>
      <c r="U774" s="51"/>
      <c r="V774" s="51"/>
    </row>
    <row r="775" spans="1:22" x14ac:dyDescent="0.2">
      <c r="A775" s="79">
        <f t="shared" si="128"/>
        <v>30</v>
      </c>
      <c r="B775" s="47">
        <f t="shared" si="129"/>
        <v>2019</v>
      </c>
      <c r="C775" s="47">
        <f t="shared" si="130"/>
        <v>7</v>
      </c>
      <c r="D775" s="47" t="str">
        <f t="shared" si="131"/>
        <v>Jul</v>
      </c>
      <c r="E775" s="47">
        <f t="shared" si="132"/>
        <v>24</v>
      </c>
      <c r="F775" s="90">
        <v>43670</v>
      </c>
      <c r="G775" s="75">
        <v>0.49305555555555558</v>
      </c>
      <c r="H775" s="49" t="s">
        <v>40</v>
      </c>
      <c r="I775" s="56" t="str">
        <f t="shared" si="123"/>
        <v>Central Arm SJ at Island Rd Bridge</v>
      </c>
      <c r="J775" s="56" t="str">
        <f t="shared" si="126"/>
        <v>San Juan Estuary</v>
      </c>
      <c r="K775" s="49">
        <v>1</v>
      </c>
      <c r="L775" s="51" t="s">
        <v>157</v>
      </c>
      <c r="M775" s="53" t="s">
        <v>138</v>
      </c>
      <c r="N775" s="51" t="s">
        <v>153</v>
      </c>
      <c r="O775" s="47">
        <f t="shared" si="127"/>
        <v>8</v>
      </c>
      <c r="P775" s="47">
        <f t="shared" si="124"/>
        <v>1</v>
      </c>
      <c r="Q775" s="47">
        <f t="shared" si="125"/>
        <v>5</v>
      </c>
      <c r="R775" s="54">
        <v>10</v>
      </c>
      <c r="S775" s="50" t="s">
        <v>168</v>
      </c>
      <c r="T775" s="53" t="s">
        <v>163</v>
      </c>
      <c r="U775" s="51"/>
      <c r="V775" s="51"/>
    </row>
    <row r="776" spans="1:22" x14ac:dyDescent="0.2">
      <c r="A776" s="79">
        <f t="shared" si="128"/>
        <v>30</v>
      </c>
      <c r="B776" s="47">
        <f t="shared" si="129"/>
        <v>2019</v>
      </c>
      <c r="C776" s="47">
        <f t="shared" si="130"/>
        <v>7</v>
      </c>
      <c r="D776" s="47" t="str">
        <f t="shared" si="131"/>
        <v>Jul</v>
      </c>
      <c r="E776" s="47">
        <f t="shared" si="132"/>
        <v>24</v>
      </c>
      <c r="F776" s="90">
        <v>43670</v>
      </c>
      <c r="G776" s="75">
        <v>0.49305555555555558</v>
      </c>
      <c r="H776" s="49" t="s">
        <v>40</v>
      </c>
      <c r="I776" s="56" t="str">
        <f t="shared" si="123"/>
        <v>Central Arm SJ at Island Rd Bridge</v>
      </c>
      <c r="J776" s="56" t="str">
        <f t="shared" si="126"/>
        <v>San Juan Estuary</v>
      </c>
      <c r="K776" s="49">
        <v>1</v>
      </c>
      <c r="L776" s="51" t="s">
        <v>158</v>
      </c>
      <c r="M776" s="53" t="s">
        <v>138</v>
      </c>
      <c r="N776" s="51" t="s">
        <v>153</v>
      </c>
      <c r="O776" s="47">
        <f t="shared" si="127"/>
        <v>9</v>
      </c>
      <c r="P776" s="47">
        <f t="shared" si="124"/>
        <v>1</v>
      </c>
      <c r="Q776" s="47">
        <f t="shared" si="125"/>
        <v>5</v>
      </c>
      <c r="R776" s="54">
        <v>4</v>
      </c>
      <c r="S776" s="50" t="s">
        <v>168</v>
      </c>
      <c r="T776" s="53" t="s">
        <v>163</v>
      </c>
      <c r="U776" s="51"/>
      <c r="V776" s="51"/>
    </row>
    <row r="777" spans="1:22" x14ac:dyDescent="0.2">
      <c r="A777" s="79">
        <f t="shared" si="128"/>
        <v>30</v>
      </c>
      <c r="B777" s="47">
        <f t="shared" si="129"/>
        <v>2019</v>
      </c>
      <c r="C777" s="47">
        <f t="shared" si="130"/>
        <v>7</v>
      </c>
      <c r="D777" s="47" t="str">
        <f t="shared" si="131"/>
        <v>Jul</v>
      </c>
      <c r="E777" s="47">
        <f t="shared" si="132"/>
        <v>24</v>
      </c>
      <c r="F777" s="90">
        <v>43670</v>
      </c>
      <c r="G777" s="75">
        <v>0.50763888888888886</v>
      </c>
      <c r="H777" s="49" t="s">
        <v>46</v>
      </c>
      <c r="I777" s="56" t="str">
        <f t="shared" si="123"/>
        <v>Q4, u/s of Tanis's template site</v>
      </c>
      <c r="J777" s="56" t="str">
        <f t="shared" si="126"/>
        <v>San Juan Estuary</v>
      </c>
      <c r="K777" s="49">
        <v>1</v>
      </c>
      <c r="L777" s="51" t="s">
        <v>142</v>
      </c>
      <c r="M777" s="53" t="s">
        <v>138</v>
      </c>
      <c r="N777" s="51" t="s">
        <v>148</v>
      </c>
      <c r="O777" s="47">
        <f t="shared" si="127"/>
        <v>2</v>
      </c>
      <c r="P777" s="47">
        <f t="shared" si="124"/>
        <v>1</v>
      </c>
      <c r="Q777" s="47">
        <f t="shared" si="125"/>
        <v>3</v>
      </c>
      <c r="R777" s="54">
        <v>1</v>
      </c>
      <c r="S777" s="50" t="s">
        <v>168</v>
      </c>
      <c r="T777" s="53" t="s">
        <v>163</v>
      </c>
      <c r="U777" s="51"/>
      <c r="V777" s="51"/>
    </row>
    <row r="778" spans="1:22" x14ac:dyDescent="0.2">
      <c r="A778" s="79">
        <f t="shared" si="128"/>
        <v>30</v>
      </c>
      <c r="B778" s="47">
        <f t="shared" si="129"/>
        <v>2019</v>
      </c>
      <c r="C778" s="47">
        <f t="shared" si="130"/>
        <v>7</v>
      </c>
      <c r="D778" s="47" t="str">
        <f t="shared" si="131"/>
        <v>Jul</v>
      </c>
      <c r="E778" s="47">
        <f t="shared" si="132"/>
        <v>24</v>
      </c>
      <c r="F778" s="90">
        <v>43670</v>
      </c>
      <c r="G778" s="75">
        <v>0.50763888888888886</v>
      </c>
      <c r="H778" s="49" t="s">
        <v>46</v>
      </c>
      <c r="I778" s="56" t="str">
        <f t="shared" si="123"/>
        <v>Q4, u/s of Tanis's template site</v>
      </c>
      <c r="J778" s="56" t="str">
        <f t="shared" si="126"/>
        <v>San Juan Estuary</v>
      </c>
      <c r="K778" s="49">
        <v>1</v>
      </c>
      <c r="L778" s="51" t="s">
        <v>157</v>
      </c>
      <c r="M778" s="53" t="s">
        <v>138</v>
      </c>
      <c r="N778" s="51" t="s">
        <v>153</v>
      </c>
      <c r="O778" s="47">
        <f t="shared" si="127"/>
        <v>8</v>
      </c>
      <c r="P778" s="47">
        <f t="shared" si="124"/>
        <v>1</v>
      </c>
      <c r="Q778" s="47">
        <f t="shared" si="125"/>
        <v>5</v>
      </c>
      <c r="R778" s="54">
        <v>10</v>
      </c>
      <c r="S778" s="50" t="s">
        <v>168</v>
      </c>
      <c r="T778" s="53" t="s">
        <v>163</v>
      </c>
      <c r="U778" s="51"/>
      <c r="V778" s="51"/>
    </row>
    <row r="779" spans="1:22" x14ac:dyDescent="0.2">
      <c r="A779" s="79">
        <f t="shared" si="128"/>
        <v>30</v>
      </c>
      <c r="B779" s="47">
        <f t="shared" si="129"/>
        <v>2019</v>
      </c>
      <c r="C779" s="47">
        <f t="shared" si="130"/>
        <v>7</v>
      </c>
      <c r="D779" s="47" t="str">
        <f t="shared" si="131"/>
        <v>Jul</v>
      </c>
      <c r="E779" s="47">
        <f t="shared" si="132"/>
        <v>24</v>
      </c>
      <c r="F779" s="90">
        <v>43670</v>
      </c>
      <c r="G779" s="75">
        <v>0.50763888888888886</v>
      </c>
      <c r="H779" s="49" t="s">
        <v>46</v>
      </c>
      <c r="I779" s="56" t="str">
        <f t="shared" si="123"/>
        <v>Q4, u/s of Tanis's template site</v>
      </c>
      <c r="J779" s="56" t="str">
        <f t="shared" si="126"/>
        <v>San Juan Estuary</v>
      </c>
      <c r="K779" s="49">
        <v>1</v>
      </c>
      <c r="L779" s="51" t="s">
        <v>158</v>
      </c>
      <c r="M779" s="53" t="s">
        <v>138</v>
      </c>
      <c r="N779" s="51" t="s">
        <v>153</v>
      </c>
      <c r="O779" s="47">
        <f t="shared" si="127"/>
        <v>9</v>
      </c>
      <c r="P779" s="47">
        <f t="shared" si="124"/>
        <v>1</v>
      </c>
      <c r="Q779" s="47">
        <f t="shared" si="125"/>
        <v>5</v>
      </c>
      <c r="R779" s="54">
        <v>2</v>
      </c>
      <c r="S779" s="50" t="s">
        <v>168</v>
      </c>
      <c r="T779" s="53" t="s">
        <v>163</v>
      </c>
      <c r="U779" s="51"/>
      <c r="V779" s="51"/>
    </row>
    <row r="780" spans="1:22" x14ac:dyDescent="0.2">
      <c r="A780" s="79">
        <f t="shared" si="128"/>
        <v>30</v>
      </c>
      <c r="B780" s="47">
        <f t="shared" si="129"/>
        <v>2019</v>
      </c>
      <c r="C780" s="47">
        <f t="shared" si="130"/>
        <v>7</v>
      </c>
      <c r="D780" s="47" t="str">
        <f t="shared" si="131"/>
        <v>Jul</v>
      </c>
      <c r="E780" s="47">
        <f t="shared" si="132"/>
        <v>24</v>
      </c>
      <c r="F780" s="90">
        <v>43670</v>
      </c>
      <c r="G780" s="75">
        <v>0.50763888888888886</v>
      </c>
      <c r="H780" s="49" t="s">
        <v>46</v>
      </c>
      <c r="I780" s="56" t="str">
        <f t="shared" si="123"/>
        <v>Q4, u/s of Tanis's template site</v>
      </c>
      <c r="J780" s="56" t="str">
        <f t="shared" si="126"/>
        <v>San Juan Estuary</v>
      </c>
      <c r="K780" s="49">
        <v>1</v>
      </c>
      <c r="L780" s="51" t="s">
        <v>181</v>
      </c>
      <c r="M780" s="53" t="s">
        <v>138</v>
      </c>
      <c r="N780" s="51" t="s">
        <v>150</v>
      </c>
      <c r="O780" s="47">
        <f t="shared" si="127"/>
        <v>15</v>
      </c>
      <c r="P780" s="47">
        <f t="shared" si="124"/>
        <v>1</v>
      </c>
      <c r="Q780" s="47">
        <f t="shared" si="125"/>
        <v>4</v>
      </c>
      <c r="R780" s="54">
        <v>4</v>
      </c>
      <c r="S780" s="50" t="s">
        <v>168</v>
      </c>
      <c r="T780" s="53" t="s">
        <v>163</v>
      </c>
      <c r="U780" s="51"/>
      <c r="V780" s="51"/>
    </row>
    <row r="781" spans="1:22" x14ac:dyDescent="0.2">
      <c r="A781" s="79">
        <f t="shared" si="128"/>
        <v>30</v>
      </c>
      <c r="B781" s="47">
        <f t="shared" si="129"/>
        <v>2019</v>
      </c>
      <c r="C781" s="47">
        <f t="shared" si="130"/>
        <v>7</v>
      </c>
      <c r="D781" s="47" t="str">
        <f t="shared" si="131"/>
        <v>Jul</v>
      </c>
      <c r="E781" s="47">
        <f t="shared" si="132"/>
        <v>24</v>
      </c>
      <c r="F781" s="90">
        <v>43670</v>
      </c>
      <c r="G781" s="75">
        <v>0.50763888888888886</v>
      </c>
      <c r="H781" s="49" t="s">
        <v>46</v>
      </c>
      <c r="I781" s="56" t="str">
        <f t="shared" si="123"/>
        <v>Q4, u/s of Tanis's template site</v>
      </c>
      <c r="J781" s="56" t="str">
        <f t="shared" si="126"/>
        <v>San Juan Estuary</v>
      </c>
      <c r="K781" s="49">
        <v>1</v>
      </c>
      <c r="L781" s="51" t="s">
        <v>173</v>
      </c>
      <c r="M781" s="53" t="s">
        <v>138</v>
      </c>
      <c r="N781" s="51" t="s">
        <v>150</v>
      </c>
      <c r="O781" s="47">
        <f t="shared" si="127"/>
        <v>13</v>
      </c>
      <c r="P781" s="47">
        <f t="shared" si="124"/>
        <v>1</v>
      </c>
      <c r="Q781" s="47">
        <f t="shared" si="125"/>
        <v>4</v>
      </c>
      <c r="R781" s="54">
        <v>1</v>
      </c>
      <c r="S781" s="50" t="s">
        <v>168</v>
      </c>
      <c r="T781" s="53" t="s">
        <v>163</v>
      </c>
      <c r="U781" s="51"/>
      <c r="V781" s="51"/>
    </row>
    <row r="782" spans="1:22" x14ac:dyDescent="0.2">
      <c r="A782" s="79">
        <f t="shared" si="128"/>
        <v>30</v>
      </c>
      <c r="B782" s="47">
        <f t="shared" si="129"/>
        <v>2019</v>
      </c>
      <c r="C782" s="47">
        <f t="shared" si="130"/>
        <v>7</v>
      </c>
      <c r="D782" s="47" t="str">
        <f t="shared" si="131"/>
        <v>Jul</v>
      </c>
      <c r="E782" s="47">
        <f t="shared" si="132"/>
        <v>25</v>
      </c>
      <c r="F782" s="89">
        <v>43671</v>
      </c>
      <c r="G782" s="75">
        <v>0.45555555555555555</v>
      </c>
      <c r="H782" s="49" t="s">
        <v>30</v>
      </c>
      <c r="I782" s="56" t="str">
        <f t="shared" si="123"/>
        <v>Butch's (Gordon R.)</v>
      </c>
      <c r="J782" s="56" t="str">
        <f t="shared" si="126"/>
        <v>Gordon Estuary</v>
      </c>
      <c r="K782" s="49">
        <v>1</v>
      </c>
      <c r="L782" s="51" t="s">
        <v>157</v>
      </c>
      <c r="M782" s="53" t="s">
        <v>138</v>
      </c>
      <c r="N782" s="51" t="s">
        <v>153</v>
      </c>
      <c r="O782" s="47">
        <f t="shared" si="127"/>
        <v>8</v>
      </c>
      <c r="P782" s="47">
        <f t="shared" si="124"/>
        <v>1</v>
      </c>
      <c r="Q782" s="47">
        <f t="shared" si="125"/>
        <v>5</v>
      </c>
      <c r="R782" s="54">
        <v>6</v>
      </c>
      <c r="S782" s="50" t="s">
        <v>168</v>
      </c>
      <c r="T782" s="53" t="s">
        <v>163</v>
      </c>
      <c r="U782" s="51"/>
      <c r="V782" s="51"/>
    </row>
    <row r="783" spans="1:22" x14ac:dyDescent="0.2">
      <c r="A783" s="79">
        <f t="shared" si="128"/>
        <v>30</v>
      </c>
      <c r="B783" s="47">
        <f t="shared" si="129"/>
        <v>2019</v>
      </c>
      <c r="C783" s="47">
        <f t="shared" si="130"/>
        <v>7</v>
      </c>
      <c r="D783" s="47" t="str">
        <f t="shared" si="131"/>
        <v>Jul</v>
      </c>
      <c r="E783" s="47">
        <f t="shared" si="132"/>
        <v>25</v>
      </c>
      <c r="F783" s="89">
        <v>43671</v>
      </c>
      <c r="G783" s="75">
        <v>0.45555555555555555</v>
      </c>
      <c r="H783" s="49" t="s">
        <v>30</v>
      </c>
      <c r="I783" s="56" t="str">
        <f t="shared" ref="I783:I846" si="133">VLOOKUP(H783,SiteCodes,2,FALSE)</f>
        <v>Butch's (Gordon R.)</v>
      </c>
      <c r="J783" s="56" t="str">
        <f t="shared" si="126"/>
        <v>Gordon Estuary</v>
      </c>
      <c r="K783" s="49">
        <v>1</v>
      </c>
      <c r="L783" s="51" t="s">
        <v>185</v>
      </c>
      <c r="M783" s="53" t="s">
        <v>138</v>
      </c>
      <c r="N783" s="51" t="s">
        <v>150</v>
      </c>
      <c r="O783" s="47">
        <f t="shared" si="127"/>
        <v>18</v>
      </c>
      <c r="P783" s="47">
        <f t="shared" ref="P783:P846" si="134">VLOOKUP(M783,OrigCodes,2,FALSE)</f>
        <v>1</v>
      </c>
      <c r="Q783" s="47">
        <f t="shared" ref="Q783:Q846" si="135">VLOOKUP(N783,StgCodes,2,FALSE)</f>
        <v>4</v>
      </c>
      <c r="R783" s="54">
        <v>1</v>
      </c>
      <c r="S783" s="50" t="s">
        <v>168</v>
      </c>
      <c r="T783" s="53" t="s">
        <v>163</v>
      </c>
      <c r="U783" s="51"/>
      <c r="V783" s="51"/>
    </row>
    <row r="784" spans="1:22" x14ac:dyDescent="0.2">
      <c r="A784" s="79">
        <f t="shared" si="128"/>
        <v>30</v>
      </c>
      <c r="B784" s="47">
        <f t="shared" si="129"/>
        <v>2019</v>
      </c>
      <c r="C784" s="47">
        <f t="shared" si="130"/>
        <v>7</v>
      </c>
      <c r="D784" s="47" t="str">
        <f t="shared" si="131"/>
        <v>Jul</v>
      </c>
      <c r="E784" s="47">
        <f t="shared" si="132"/>
        <v>25</v>
      </c>
      <c r="F784" s="89">
        <v>43671</v>
      </c>
      <c r="G784" s="75">
        <v>0.45555555555555555</v>
      </c>
      <c r="H784" s="49" t="s">
        <v>30</v>
      </c>
      <c r="I784" s="56" t="str">
        <f t="shared" si="133"/>
        <v>Butch's (Gordon R.)</v>
      </c>
      <c r="J784" s="56" t="str">
        <f t="shared" ref="J784:J847" si="136">VLOOKUP(H784,SiteCodes,3,FALSE)</f>
        <v>Gordon Estuary</v>
      </c>
      <c r="K784" s="49">
        <v>1</v>
      </c>
      <c r="L784" s="51" t="s">
        <v>166</v>
      </c>
      <c r="M784" s="53" t="s">
        <v>138</v>
      </c>
      <c r="N784" s="51" t="s">
        <v>150</v>
      </c>
      <c r="O784" s="47">
        <f t="shared" si="127"/>
        <v>11</v>
      </c>
      <c r="P784" s="47">
        <f t="shared" si="134"/>
        <v>1</v>
      </c>
      <c r="Q784" s="47">
        <f t="shared" si="135"/>
        <v>4</v>
      </c>
      <c r="R784" s="54">
        <v>9</v>
      </c>
      <c r="S784" s="50" t="s">
        <v>168</v>
      </c>
      <c r="T784" s="53" t="s">
        <v>163</v>
      </c>
      <c r="U784" s="51"/>
      <c r="V784" s="51"/>
    </row>
    <row r="785" spans="1:22" x14ac:dyDescent="0.2">
      <c r="A785" s="79">
        <f t="shared" si="128"/>
        <v>30</v>
      </c>
      <c r="B785" s="47">
        <f t="shared" si="129"/>
        <v>2019</v>
      </c>
      <c r="C785" s="47">
        <f t="shared" si="130"/>
        <v>7</v>
      </c>
      <c r="D785" s="47" t="str">
        <f t="shared" si="131"/>
        <v>Jul</v>
      </c>
      <c r="E785" s="47">
        <f t="shared" si="132"/>
        <v>25</v>
      </c>
      <c r="F785" s="89">
        <v>43671</v>
      </c>
      <c r="G785" s="75">
        <v>0.47083333333333338</v>
      </c>
      <c r="H785" s="49" t="s">
        <v>25</v>
      </c>
      <c r="I785" s="56" t="str">
        <f t="shared" si="133"/>
        <v>Q01, left bank Gordon up from confluence</v>
      </c>
      <c r="J785" s="56" t="str">
        <f t="shared" si="136"/>
        <v>Gordon Estuary</v>
      </c>
      <c r="K785" s="49">
        <v>1</v>
      </c>
      <c r="L785" s="51" t="s">
        <v>157</v>
      </c>
      <c r="M785" s="53" t="s">
        <v>138</v>
      </c>
      <c r="N785" s="51" t="s">
        <v>153</v>
      </c>
      <c r="O785" s="47">
        <f t="shared" si="127"/>
        <v>8</v>
      </c>
      <c r="P785" s="47">
        <f t="shared" si="134"/>
        <v>1</v>
      </c>
      <c r="Q785" s="47">
        <f t="shared" si="135"/>
        <v>5</v>
      </c>
      <c r="R785" s="54">
        <v>5</v>
      </c>
      <c r="S785" s="50" t="s">
        <v>168</v>
      </c>
      <c r="T785" s="53" t="s">
        <v>163</v>
      </c>
      <c r="U785" s="51"/>
      <c r="V785" s="51"/>
    </row>
    <row r="786" spans="1:22" x14ac:dyDescent="0.2">
      <c r="A786" s="79">
        <f t="shared" si="128"/>
        <v>30</v>
      </c>
      <c r="B786" s="47">
        <f t="shared" si="129"/>
        <v>2019</v>
      </c>
      <c r="C786" s="47">
        <f t="shared" si="130"/>
        <v>7</v>
      </c>
      <c r="D786" s="47" t="str">
        <f t="shared" si="131"/>
        <v>Jul</v>
      </c>
      <c r="E786" s="47">
        <f t="shared" si="132"/>
        <v>25</v>
      </c>
      <c r="F786" s="89">
        <v>43671</v>
      </c>
      <c r="G786" s="75">
        <v>0.47083333333333338</v>
      </c>
      <c r="H786" s="49" t="s">
        <v>25</v>
      </c>
      <c r="I786" s="56" t="str">
        <f t="shared" si="133"/>
        <v>Q01, left bank Gordon up from confluence</v>
      </c>
      <c r="J786" s="56" t="str">
        <f t="shared" si="136"/>
        <v>Gordon Estuary</v>
      </c>
      <c r="K786" s="49">
        <v>1</v>
      </c>
      <c r="L786" s="51" t="s">
        <v>158</v>
      </c>
      <c r="M786" s="53" t="s">
        <v>138</v>
      </c>
      <c r="N786" s="51" t="s">
        <v>153</v>
      </c>
      <c r="O786" s="47">
        <f t="shared" si="127"/>
        <v>9</v>
      </c>
      <c r="P786" s="47">
        <f t="shared" si="134"/>
        <v>1</v>
      </c>
      <c r="Q786" s="47">
        <f t="shared" si="135"/>
        <v>5</v>
      </c>
      <c r="R786" s="54">
        <v>1</v>
      </c>
      <c r="S786" s="50" t="s">
        <v>168</v>
      </c>
      <c r="T786" s="53" t="s">
        <v>163</v>
      </c>
      <c r="U786" s="51"/>
      <c r="V786" s="51"/>
    </row>
    <row r="787" spans="1:22" x14ac:dyDescent="0.2">
      <c r="A787" s="79">
        <f t="shared" si="128"/>
        <v>30</v>
      </c>
      <c r="B787" s="47">
        <f t="shared" si="129"/>
        <v>2019</v>
      </c>
      <c r="C787" s="47">
        <f t="shared" si="130"/>
        <v>7</v>
      </c>
      <c r="D787" s="47" t="str">
        <f t="shared" si="131"/>
        <v>Jul</v>
      </c>
      <c r="E787" s="47">
        <f t="shared" si="132"/>
        <v>25</v>
      </c>
      <c r="F787" s="89">
        <v>43671</v>
      </c>
      <c r="G787" s="75">
        <v>0.47083333333333338</v>
      </c>
      <c r="H787" s="49" t="s">
        <v>25</v>
      </c>
      <c r="I787" s="56" t="str">
        <f t="shared" si="133"/>
        <v>Q01, left bank Gordon up from confluence</v>
      </c>
      <c r="J787" s="56" t="str">
        <f t="shared" si="136"/>
        <v>Gordon Estuary</v>
      </c>
      <c r="K787" s="49">
        <v>1</v>
      </c>
      <c r="L787" s="51" t="s">
        <v>181</v>
      </c>
      <c r="M787" s="53" t="s">
        <v>138</v>
      </c>
      <c r="N787" s="51" t="s">
        <v>150</v>
      </c>
      <c r="O787" s="47">
        <f t="shared" si="127"/>
        <v>15</v>
      </c>
      <c r="P787" s="47">
        <f t="shared" si="134"/>
        <v>1</v>
      </c>
      <c r="Q787" s="47">
        <f t="shared" si="135"/>
        <v>4</v>
      </c>
      <c r="R787" s="54">
        <v>8</v>
      </c>
      <c r="S787" s="50" t="s">
        <v>168</v>
      </c>
      <c r="T787" s="53" t="s">
        <v>163</v>
      </c>
      <c r="U787" s="51"/>
      <c r="V787" s="51"/>
    </row>
    <row r="788" spans="1:22" x14ac:dyDescent="0.2">
      <c r="A788" s="79">
        <f t="shared" si="128"/>
        <v>30</v>
      </c>
      <c r="B788" s="47">
        <f t="shared" si="129"/>
        <v>2019</v>
      </c>
      <c r="C788" s="47">
        <f t="shared" si="130"/>
        <v>7</v>
      </c>
      <c r="D788" s="47" t="str">
        <f t="shared" si="131"/>
        <v>Jul</v>
      </c>
      <c r="E788" s="47">
        <f t="shared" si="132"/>
        <v>25</v>
      </c>
      <c r="F788" s="89">
        <v>43671</v>
      </c>
      <c r="G788" s="75">
        <v>0.48819444444444443</v>
      </c>
      <c r="H788" s="49" t="s">
        <v>21</v>
      </c>
      <c r="I788" s="56" t="str">
        <f t="shared" si="133"/>
        <v>Gallaugher's</v>
      </c>
      <c r="J788" s="56" t="str">
        <f t="shared" si="136"/>
        <v>Gordon Estuary</v>
      </c>
      <c r="K788" s="49">
        <v>1</v>
      </c>
      <c r="L788" s="51" t="s">
        <v>146</v>
      </c>
      <c r="M788" s="53" t="s">
        <v>138</v>
      </c>
      <c r="N788" s="51" t="s">
        <v>148</v>
      </c>
      <c r="O788" s="47">
        <f t="shared" si="127"/>
        <v>3</v>
      </c>
      <c r="P788" s="47">
        <f t="shared" si="134"/>
        <v>1</v>
      </c>
      <c r="Q788" s="47">
        <f t="shared" si="135"/>
        <v>3</v>
      </c>
      <c r="R788" s="54">
        <v>2</v>
      </c>
      <c r="S788" s="50" t="s">
        <v>168</v>
      </c>
      <c r="T788" s="53" t="s">
        <v>163</v>
      </c>
      <c r="U788" s="51"/>
      <c r="V788" s="51"/>
    </row>
    <row r="789" spans="1:22" x14ac:dyDescent="0.2">
      <c r="A789" s="79">
        <f t="shared" si="128"/>
        <v>30</v>
      </c>
      <c r="B789" s="47">
        <f t="shared" si="129"/>
        <v>2019</v>
      </c>
      <c r="C789" s="47">
        <f t="shared" si="130"/>
        <v>7</v>
      </c>
      <c r="D789" s="47" t="str">
        <f t="shared" si="131"/>
        <v>Jul</v>
      </c>
      <c r="E789" s="47">
        <f t="shared" si="132"/>
        <v>25</v>
      </c>
      <c r="F789" s="89">
        <v>43671</v>
      </c>
      <c r="G789" s="75">
        <v>0.48819444444444443</v>
      </c>
      <c r="H789" s="49" t="s">
        <v>21</v>
      </c>
      <c r="I789" s="56" t="str">
        <f t="shared" si="133"/>
        <v>Gallaugher's</v>
      </c>
      <c r="J789" s="56" t="str">
        <f t="shared" si="136"/>
        <v>Gordon Estuary</v>
      </c>
      <c r="K789" s="49">
        <v>1</v>
      </c>
      <c r="L789" s="51" t="s">
        <v>157</v>
      </c>
      <c r="M789" s="53" t="s">
        <v>138</v>
      </c>
      <c r="N789" s="51" t="s">
        <v>153</v>
      </c>
      <c r="O789" s="47">
        <f t="shared" si="127"/>
        <v>8</v>
      </c>
      <c r="P789" s="47">
        <f t="shared" si="134"/>
        <v>1</v>
      </c>
      <c r="Q789" s="47">
        <f t="shared" si="135"/>
        <v>5</v>
      </c>
      <c r="R789" s="54">
        <v>10</v>
      </c>
      <c r="S789" s="50" t="s">
        <v>168</v>
      </c>
      <c r="T789" s="53" t="s">
        <v>163</v>
      </c>
      <c r="U789" s="51"/>
      <c r="V789" s="51"/>
    </row>
    <row r="790" spans="1:22" x14ac:dyDescent="0.2">
      <c r="A790" s="79">
        <f t="shared" si="128"/>
        <v>30</v>
      </c>
      <c r="B790" s="47">
        <f t="shared" si="129"/>
        <v>2019</v>
      </c>
      <c r="C790" s="47">
        <f t="shared" si="130"/>
        <v>7</v>
      </c>
      <c r="D790" s="47" t="str">
        <f t="shared" si="131"/>
        <v>Jul</v>
      </c>
      <c r="E790" s="47">
        <f t="shared" si="132"/>
        <v>25</v>
      </c>
      <c r="F790" s="89">
        <v>43671</v>
      </c>
      <c r="G790" s="75">
        <v>0.48819444444444443</v>
      </c>
      <c r="H790" s="49" t="s">
        <v>21</v>
      </c>
      <c r="I790" s="56" t="str">
        <f t="shared" si="133"/>
        <v>Gallaugher's</v>
      </c>
      <c r="J790" s="56" t="str">
        <f t="shared" si="136"/>
        <v>Gordon Estuary</v>
      </c>
      <c r="K790" s="49">
        <v>1</v>
      </c>
      <c r="L790" s="51" t="s">
        <v>158</v>
      </c>
      <c r="M790" s="53" t="s">
        <v>138</v>
      </c>
      <c r="N790" s="51" t="s">
        <v>153</v>
      </c>
      <c r="O790" s="47">
        <f t="shared" ref="O790:O853" si="137">VLOOKUP(L790,SpeciesCodes,2,FALSE)</f>
        <v>9</v>
      </c>
      <c r="P790" s="47">
        <f t="shared" si="134"/>
        <v>1</v>
      </c>
      <c r="Q790" s="47">
        <f t="shared" si="135"/>
        <v>5</v>
      </c>
      <c r="R790" s="54">
        <v>92</v>
      </c>
      <c r="S790" s="50" t="s">
        <v>168</v>
      </c>
      <c r="T790" s="53" t="s">
        <v>163</v>
      </c>
      <c r="U790" s="51"/>
      <c r="V790" s="51"/>
    </row>
    <row r="791" spans="1:22" x14ac:dyDescent="0.2">
      <c r="A791" s="79">
        <f t="shared" si="128"/>
        <v>30</v>
      </c>
      <c r="B791" s="47">
        <f t="shared" si="129"/>
        <v>2019</v>
      </c>
      <c r="C791" s="47">
        <f t="shared" si="130"/>
        <v>7</v>
      </c>
      <c r="D791" s="47" t="str">
        <f t="shared" si="131"/>
        <v>Jul</v>
      </c>
      <c r="E791" s="47">
        <f t="shared" si="132"/>
        <v>25</v>
      </c>
      <c r="F791" s="89">
        <v>43671</v>
      </c>
      <c r="G791" s="75">
        <v>0.48819444444444443</v>
      </c>
      <c r="H791" s="49" t="s">
        <v>21</v>
      </c>
      <c r="I791" s="56" t="str">
        <f t="shared" si="133"/>
        <v>Gallaugher's</v>
      </c>
      <c r="J791" s="56" t="str">
        <f t="shared" si="136"/>
        <v>Gordon Estuary</v>
      </c>
      <c r="K791" s="49">
        <v>1</v>
      </c>
      <c r="L791" s="51" t="s">
        <v>185</v>
      </c>
      <c r="M791" s="53" t="s">
        <v>138</v>
      </c>
      <c r="N791" s="51" t="s">
        <v>150</v>
      </c>
      <c r="O791" s="47">
        <f t="shared" si="137"/>
        <v>18</v>
      </c>
      <c r="P791" s="47">
        <f t="shared" si="134"/>
        <v>1</v>
      </c>
      <c r="Q791" s="47">
        <f t="shared" si="135"/>
        <v>4</v>
      </c>
      <c r="R791" s="54">
        <v>12</v>
      </c>
      <c r="S791" s="50" t="s">
        <v>168</v>
      </c>
      <c r="T791" s="53" t="s">
        <v>163</v>
      </c>
      <c r="U791" s="51"/>
      <c r="V791" s="51"/>
    </row>
    <row r="792" spans="1:22" x14ac:dyDescent="0.2">
      <c r="A792" s="79">
        <f t="shared" si="128"/>
        <v>30</v>
      </c>
      <c r="B792" s="47">
        <f t="shared" si="129"/>
        <v>2019</v>
      </c>
      <c r="C792" s="47">
        <f t="shared" si="130"/>
        <v>7</v>
      </c>
      <c r="D792" s="47" t="str">
        <f t="shared" si="131"/>
        <v>Jul</v>
      </c>
      <c r="E792" s="47">
        <f t="shared" si="132"/>
        <v>25</v>
      </c>
      <c r="F792" s="89">
        <v>43671</v>
      </c>
      <c r="G792" s="75">
        <v>0.48819444444444443</v>
      </c>
      <c r="H792" s="49" t="s">
        <v>21</v>
      </c>
      <c r="I792" s="56" t="str">
        <f t="shared" si="133"/>
        <v>Gallaugher's</v>
      </c>
      <c r="J792" s="56" t="str">
        <f t="shared" si="136"/>
        <v>Gordon Estuary</v>
      </c>
      <c r="K792" s="49">
        <v>1</v>
      </c>
      <c r="L792" s="51" t="s">
        <v>181</v>
      </c>
      <c r="M792" s="53" t="s">
        <v>138</v>
      </c>
      <c r="N792" s="51" t="s">
        <v>150</v>
      </c>
      <c r="O792" s="47">
        <f t="shared" si="137"/>
        <v>15</v>
      </c>
      <c r="P792" s="47">
        <f t="shared" si="134"/>
        <v>1</v>
      </c>
      <c r="Q792" s="47">
        <f t="shared" si="135"/>
        <v>4</v>
      </c>
      <c r="R792" s="54">
        <v>50</v>
      </c>
      <c r="S792" s="50" t="s">
        <v>168</v>
      </c>
      <c r="T792" s="53" t="s">
        <v>163</v>
      </c>
      <c r="U792" s="51"/>
      <c r="V792" s="51"/>
    </row>
    <row r="793" spans="1:22" x14ac:dyDescent="0.2">
      <c r="A793" s="79">
        <f t="shared" si="128"/>
        <v>30</v>
      </c>
      <c r="B793" s="47">
        <f t="shared" si="129"/>
        <v>2019</v>
      </c>
      <c r="C793" s="47">
        <f t="shared" si="130"/>
        <v>7</v>
      </c>
      <c r="D793" s="47" t="str">
        <f t="shared" si="131"/>
        <v>Jul</v>
      </c>
      <c r="E793" s="47">
        <f t="shared" si="132"/>
        <v>25</v>
      </c>
      <c r="F793" s="89">
        <v>43671</v>
      </c>
      <c r="G793" s="75">
        <v>0.48819444444444443</v>
      </c>
      <c r="H793" s="49" t="s">
        <v>21</v>
      </c>
      <c r="I793" s="56" t="str">
        <f t="shared" si="133"/>
        <v>Gallaugher's</v>
      </c>
      <c r="J793" s="56" t="str">
        <f t="shared" si="136"/>
        <v>Gordon Estuary</v>
      </c>
      <c r="K793" s="49">
        <v>1</v>
      </c>
      <c r="L793" s="51" t="s">
        <v>166</v>
      </c>
      <c r="M793" s="53" t="s">
        <v>138</v>
      </c>
      <c r="N793" s="51" t="s">
        <v>150</v>
      </c>
      <c r="O793" s="47">
        <f t="shared" si="137"/>
        <v>11</v>
      </c>
      <c r="P793" s="47">
        <f t="shared" si="134"/>
        <v>1</v>
      </c>
      <c r="Q793" s="47">
        <f t="shared" si="135"/>
        <v>4</v>
      </c>
      <c r="R793" s="54">
        <v>1</v>
      </c>
      <c r="S793" s="50" t="s">
        <v>168</v>
      </c>
      <c r="T793" s="53" t="s">
        <v>163</v>
      </c>
      <c r="U793" s="51"/>
      <c r="V793" s="51"/>
    </row>
    <row r="794" spans="1:22" x14ac:dyDescent="0.2">
      <c r="A794" s="79">
        <f t="shared" si="128"/>
        <v>30</v>
      </c>
      <c r="B794" s="47">
        <f t="shared" si="129"/>
        <v>2019</v>
      </c>
      <c r="C794" s="47">
        <f t="shared" si="130"/>
        <v>7</v>
      </c>
      <c r="D794" s="47" t="str">
        <f t="shared" si="131"/>
        <v>Jul</v>
      </c>
      <c r="E794" s="47">
        <f t="shared" si="132"/>
        <v>25</v>
      </c>
      <c r="F794" s="89">
        <v>43671</v>
      </c>
      <c r="G794" s="75">
        <v>0.48819444444444443</v>
      </c>
      <c r="H794" s="49" t="s">
        <v>21</v>
      </c>
      <c r="I794" s="56" t="str">
        <f t="shared" si="133"/>
        <v>Gallaugher's</v>
      </c>
      <c r="J794" s="56" t="str">
        <f t="shared" si="136"/>
        <v>Gordon Estuary</v>
      </c>
      <c r="K794" s="49">
        <v>1</v>
      </c>
      <c r="L794" s="51" t="s">
        <v>173</v>
      </c>
      <c r="M794" s="53" t="s">
        <v>138</v>
      </c>
      <c r="N794" s="51" t="s">
        <v>150</v>
      </c>
      <c r="O794" s="47">
        <f t="shared" si="137"/>
        <v>13</v>
      </c>
      <c r="P794" s="47">
        <f t="shared" si="134"/>
        <v>1</v>
      </c>
      <c r="Q794" s="47">
        <f t="shared" si="135"/>
        <v>4</v>
      </c>
      <c r="R794" s="54">
        <v>99</v>
      </c>
      <c r="S794" s="50" t="s">
        <v>168</v>
      </c>
      <c r="T794" s="53" t="s">
        <v>163</v>
      </c>
      <c r="U794" s="51"/>
      <c r="V794" s="51"/>
    </row>
    <row r="795" spans="1:22" x14ac:dyDescent="0.2">
      <c r="A795" s="79">
        <f t="shared" si="128"/>
        <v>30</v>
      </c>
      <c r="B795" s="47">
        <f t="shared" si="129"/>
        <v>2019</v>
      </c>
      <c r="C795" s="47">
        <f t="shared" si="130"/>
        <v>7</v>
      </c>
      <c r="D795" s="47" t="str">
        <f t="shared" si="131"/>
        <v>Jul</v>
      </c>
      <c r="E795" s="47">
        <f t="shared" si="132"/>
        <v>25</v>
      </c>
      <c r="F795" s="89">
        <v>43671</v>
      </c>
      <c r="G795" s="75">
        <v>0.52013888888888882</v>
      </c>
      <c r="H795" s="49" t="s">
        <v>19</v>
      </c>
      <c r="I795" s="56" t="str">
        <f t="shared" si="133"/>
        <v>Q Jeff (right bank opposite N. Arm confl.)</v>
      </c>
      <c r="J795" s="56" t="str">
        <f t="shared" si="136"/>
        <v>Gordon Estuary</v>
      </c>
      <c r="K795" s="49">
        <v>1</v>
      </c>
      <c r="L795" s="51" t="s">
        <v>152</v>
      </c>
      <c r="M795" s="53" t="s">
        <v>138</v>
      </c>
      <c r="N795" s="51" t="s">
        <v>148</v>
      </c>
      <c r="O795" s="47">
        <f t="shared" si="137"/>
        <v>5</v>
      </c>
      <c r="P795" s="47">
        <f t="shared" si="134"/>
        <v>1</v>
      </c>
      <c r="Q795" s="47">
        <f t="shared" si="135"/>
        <v>3</v>
      </c>
      <c r="R795" s="54">
        <v>1</v>
      </c>
      <c r="S795" s="50" t="s">
        <v>168</v>
      </c>
      <c r="T795" s="53" t="s">
        <v>163</v>
      </c>
      <c r="U795" s="51"/>
      <c r="V795" s="51"/>
    </row>
    <row r="796" spans="1:22" x14ac:dyDescent="0.2">
      <c r="A796" s="79">
        <f t="shared" si="128"/>
        <v>30</v>
      </c>
      <c r="B796" s="47">
        <f t="shared" si="129"/>
        <v>2019</v>
      </c>
      <c r="C796" s="47">
        <f t="shared" si="130"/>
        <v>7</v>
      </c>
      <c r="D796" s="47" t="str">
        <f t="shared" si="131"/>
        <v>Jul</v>
      </c>
      <c r="E796" s="47">
        <f t="shared" si="132"/>
        <v>25</v>
      </c>
      <c r="F796" s="89">
        <v>43671</v>
      </c>
      <c r="G796" s="75">
        <v>0.52013888888888882</v>
      </c>
      <c r="H796" s="49" t="s">
        <v>19</v>
      </c>
      <c r="I796" s="56" t="str">
        <f t="shared" si="133"/>
        <v>Q Jeff (right bank opposite N. Arm confl.)</v>
      </c>
      <c r="J796" s="56" t="str">
        <f t="shared" si="136"/>
        <v>Gordon Estuary</v>
      </c>
      <c r="K796" s="49">
        <v>1</v>
      </c>
      <c r="L796" s="51" t="s">
        <v>146</v>
      </c>
      <c r="M796" s="53" t="s">
        <v>138</v>
      </c>
      <c r="N796" s="51" t="s">
        <v>148</v>
      </c>
      <c r="O796" s="47">
        <f t="shared" si="137"/>
        <v>3</v>
      </c>
      <c r="P796" s="47">
        <f t="shared" si="134"/>
        <v>1</v>
      </c>
      <c r="Q796" s="47">
        <f t="shared" si="135"/>
        <v>3</v>
      </c>
      <c r="R796" s="54">
        <v>4</v>
      </c>
      <c r="S796" s="50" t="s">
        <v>168</v>
      </c>
      <c r="T796" s="53" t="s">
        <v>163</v>
      </c>
      <c r="U796" s="51"/>
      <c r="V796" s="51"/>
    </row>
    <row r="797" spans="1:22" x14ac:dyDescent="0.2">
      <c r="A797" s="79">
        <f t="shared" si="128"/>
        <v>30</v>
      </c>
      <c r="B797" s="47">
        <f t="shared" si="129"/>
        <v>2019</v>
      </c>
      <c r="C797" s="47">
        <f t="shared" si="130"/>
        <v>7</v>
      </c>
      <c r="D797" s="47" t="str">
        <f t="shared" si="131"/>
        <v>Jul</v>
      </c>
      <c r="E797" s="47">
        <f t="shared" si="132"/>
        <v>25</v>
      </c>
      <c r="F797" s="89">
        <v>43671</v>
      </c>
      <c r="G797" s="75">
        <v>0.52013888888888882</v>
      </c>
      <c r="H797" s="49" t="s">
        <v>19</v>
      </c>
      <c r="I797" s="56" t="str">
        <f t="shared" si="133"/>
        <v>Q Jeff (right bank opposite N. Arm confl.)</v>
      </c>
      <c r="J797" s="56" t="str">
        <f t="shared" si="136"/>
        <v>Gordon Estuary</v>
      </c>
      <c r="K797" s="49">
        <v>1</v>
      </c>
      <c r="L797" s="51" t="s">
        <v>146</v>
      </c>
      <c r="M797" s="53" t="s">
        <v>138</v>
      </c>
      <c r="N797" s="51" t="s">
        <v>144</v>
      </c>
      <c r="O797" s="47">
        <f t="shared" si="137"/>
        <v>3</v>
      </c>
      <c r="P797" s="47">
        <f t="shared" si="134"/>
        <v>1</v>
      </c>
      <c r="Q797" s="47">
        <f t="shared" si="135"/>
        <v>2</v>
      </c>
      <c r="R797" s="54">
        <v>2</v>
      </c>
      <c r="S797" s="50" t="s">
        <v>168</v>
      </c>
      <c r="T797" s="53" t="s">
        <v>163</v>
      </c>
      <c r="U797" s="51"/>
      <c r="V797" s="51"/>
    </row>
    <row r="798" spans="1:22" x14ac:dyDescent="0.2">
      <c r="A798" s="79">
        <f t="shared" si="128"/>
        <v>30</v>
      </c>
      <c r="B798" s="47">
        <f t="shared" si="129"/>
        <v>2019</v>
      </c>
      <c r="C798" s="47">
        <f t="shared" si="130"/>
        <v>7</v>
      </c>
      <c r="D798" s="47" t="str">
        <f t="shared" si="131"/>
        <v>Jul</v>
      </c>
      <c r="E798" s="47">
        <f t="shared" si="132"/>
        <v>25</v>
      </c>
      <c r="F798" s="89">
        <v>43671</v>
      </c>
      <c r="G798" s="75">
        <v>0.52013888888888882</v>
      </c>
      <c r="H798" s="49" t="s">
        <v>19</v>
      </c>
      <c r="I798" s="56" t="str">
        <f t="shared" si="133"/>
        <v>Q Jeff (right bank opposite N. Arm confl.)</v>
      </c>
      <c r="J798" s="56" t="str">
        <f t="shared" si="136"/>
        <v>Gordon Estuary</v>
      </c>
      <c r="K798" s="49">
        <v>1</v>
      </c>
      <c r="L798" s="51" t="s">
        <v>157</v>
      </c>
      <c r="M798" s="53" t="s">
        <v>138</v>
      </c>
      <c r="N798" s="51" t="s">
        <v>153</v>
      </c>
      <c r="O798" s="47">
        <f t="shared" si="137"/>
        <v>8</v>
      </c>
      <c r="P798" s="47">
        <f t="shared" si="134"/>
        <v>1</v>
      </c>
      <c r="Q798" s="47">
        <f t="shared" si="135"/>
        <v>5</v>
      </c>
      <c r="R798" s="54">
        <v>6</v>
      </c>
      <c r="S798" s="50" t="s">
        <v>168</v>
      </c>
      <c r="T798" s="53" t="s">
        <v>163</v>
      </c>
      <c r="U798" s="51"/>
      <c r="V798" s="51"/>
    </row>
    <row r="799" spans="1:22" x14ac:dyDescent="0.2">
      <c r="A799" s="79">
        <f t="shared" si="128"/>
        <v>30</v>
      </c>
      <c r="B799" s="47">
        <f t="shared" si="129"/>
        <v>2019</v>
      </c>
      <c r="C799" s="47">
        <f t="shared" si="130"/>
        <v>7</v>
      </c>
      <c r="D799" s="47" t="str">
        <f t="shared" si="131"/>
        <v>Jul</v>
      </c>
      <c r="E799" s="47">
        <f t="shared" si="132"/>
        <v>25</v>
      </c>
      <c r="F799" s="89">
        <v>43671</v>
      </c>
      <c r="G799" s="75">
        <v>0.52013888888888882</v>
      </c>
      <c r="H799" s="49" t="s">
        <v>19</v>
      </c>
      <c r="I799" s="56" t="str">
        <f t="shared" si="133"/>
        <v>Q Jeff (right bank opposite N. Arm confl.)</v>
      </c>
      <c r="J799" s="56" t="str">
        <f t="shared" si="136"/>
        <v>Gordon Estuary</v>
      </c>
      <c r="K799" s="49">
        <v>1</v>
      </c>
      <c r="L799" s="51" t="s">
        <v>158</v>
      </c>
      <c r="M799" s="53" t="s">
        <v>138</v>
      </c>
      <c r="N799" s="51" t="s">
        <v>153</v>
      </c>
      <c r="O799" s="47">
        <f t="shared" si="137"/>
        <v>9</v>
      </c>
      <c r="P799" s="47">
        <f t="shared" si="134"/>
        <v>1</v>
      </c>
      <c r="Q799" s="47">
        <f t="shared" si="135"/>
        <v>5</v>
      </c>
      <c r="R799" s="54">
        <v>2</v>
      </c>
      <c r="S799" s="50" t="s">
        <v>168</v>
      </c>
      <c r="T799" s="53" t="s">
        <v>163</v>
      </c>
      <c r="U799" s="51"/>
      <c r="V799" s="51"/>
    </row>
    <row r="800" spans="1:22" x14ac:dyDescent="0.2">
      <c r="A800" s="79">
        <f t="shared" si="128"/>
        <v>30</v>
      </c>
      <c r="B800" s="47">
        <f t="shared" si="129"/>
        <v>2019</v>
      </c>
      <c r="C800" s="47">
        <f t="shared" si="130"/>
        <v>7</v>
      </c>
      <c r="D800" s="47" t="str">
        <f t="shared" si="131"/>
        <v>Jul</v>
      </c>
      <c r="E800" s="47">
        <f t="shared" si="132"/>
        <v>25</v>
      </c>
      <c r="F800" s="89">
        <v>43671</v>
      </c>
      <c r="G800" s="75">
        <v>0.52013888888888882</v>
      </c>
      <c r="H800" s="49" t="s">
        <v>19</v>
      </c>
      <c r="I800" s="56" t="str">
        <f t="shared" si="133"/>
        <v>Q Jeff (right bank opposite N. Arm confl.)</v>
      </c>
      <c r="J800" s="56" t="str">
        <f t="shared" si="136"/>
        <v>Gordon Estuary</v>
      </c>
      <c r="K800" s="49">
        <v>1</v>
      </c>
      <c r="L800" s="51" t="s">
        <v>185</v>
      </c>
      <c r="M800" s="53" t="s">
        <v>138</v>
      </c>
      <c r="N800" s="51" t="s">
        <v>150</v>
      </c>
      <c r="O800" s="47">
        <f t="shared" si="137"/>
        <v>18</v>
      </c>
      <c r="P800" s="47">
        <f t="shared" si="134"/>
        <v>1</v>
      </c>
      <c r="Q800" s="47">
        <f t="shared" si="135"/>
        <v>4</v>
      </c>
      <c r="R800" s="54">
        <v>5</v>
      </c>
      <c r="S800" s="50" t="s">
        <v>168</v>
      </c>
      <c r="T800" s="53" t="s">
        <v>163</v>
      </c>
      <c r="U800" s="51"/>
      <c r="V800" s="51"/>
    </row>
    <row r="801" spans="1:22" x14ac:dyDescent="0.2">
      <c r="A801" s="79">
        <f t="shared" si="128"/>
        <v>30</v>
      </c>
      <c r="B801" s="47">
        <f t="shared" si="129"/>
        <v>2019</v>
      </c>
      <c r="C801" s="47">
        <f t="shared" si="130"/>
        <v>7</v>
      </c>
      <c r="D801" s="47" t="str">
        <f t="shared" si="131"/>
        <v>Jul</v>
      </c>
      <c r="E801" s="47">
        <f t="shared" si="132"/>
        <v>25</v>
      </c>
      <c r="F801" s="89">
        <v>43671</v>
      </c>
      <c r="G801" s="75">
        <v>0.52013888888888882</v>
      </c>
      <c r="H801" s="49" t="s">
        <v>19</v>
      </c>
      <c r="I801" s="56" t="str">
        <f t="shared" si="133"/>
        <v>Q Jeff (right bank opposite N. Arm confl.)</v>
      </c>
      <c r="J801" s="56" t="str">
        <f t="shared" si="136"/>
        <v>Gordon Estuary</v>
      </c>
      <c r="K801" s="49">
        <v>1</v>
      </c>
      <c r="L801" s="51" t="s">
        <v>181</v>
      </c>
      <c r="M801" s="53" t="s">
        <v>138</v>
      </c>
      <c r="N801" s="51" t="s">
        <v>150</v>
      </c>
      <c r="O801" s="47">
        <f t="shared" si="137"/>
        <v>15</v>
      </c>
      <c r="P801" s="47">
        <f t="shared" si="134"/>
        <v>1</v>
      </c>
      <c r="Q801" s="47">
        <f t="shared" si="135"/>
        <v>4</v>
      </c>
      <c r="R801" s="54">
        <v>12</v>
      </c>
      <c r="S801" s="50" t="s">
        <v>168</v>
      </c>
      <c r="T801" s="53" t="s">
        <v>163</v>
      </c>
      <c r="U801" s="51"/>
      <c r="V801" s="51"/>
    </row>
    <row r="802" spans="1:22" x14ac:dyDescent="0.2">
      <c r="A802" s="79">
        <f t="shared" si="128"/>
        <v>30</v>
      </c>
      <c r="B802" s="47">
        <f t="shared" si="129"/>
        <v>2019</v>
      </c>
      <c r="C802" s="47">
        <f t="shared" si="130"/>
        <v>7</v>
      </c>
      <c r="D802" s="47" t="str">
        <f t="shared" si="131"/>
        <v>Jul</v>
      </c>
      <c r="E802" s="47">
        <f t="shared" si="132"/>
        <v>25</v>
      </c>
      <c r="F802" s="89">
        <v>43671</v>
      </c>
      <c r="G802" s="75">
        <v>0.52013888888888882</v>
      </c>
      <c r="H802" s="49" t="s">
        <v>19</v>
      </c>
      <c r="I802" s="56" t="str">
        <f t="shared" si="133"/>
        <v>Q Jeff (right bank opposite N. Arm confl.)</v>
      </c>
      <c r="J802" s="56" t="str">
        <f t="shared" si="136"/>
        <v>Gordon Estuary</v>
      </c>
      <c r="K802" s="49">
        <v>1</v>
      </c>
      <c r="L802" s="51" t="s">
        <v>173</v>
      </c>
      <c r="M802" s="53" t="s">
        <v>138</v>
      </c>
      <c r="N802" s="51" t="s">
        <v>150</v>
      </c>
      <c r="O802" s="47">
        <f t="shared" si="137"/>
        <v>13</v>
      </c>
      <c r="P802" s="47">
        <f t="shared" si="134"/>
        <v>1</v>
      </c>
      <c r="Q802" s="47">
        <f t="shared" si="135"/>
        <v>4</v>
      </c>
      <c r="R802" s="54">
        <v>44</v>
      </c>
      <c r="S802" s="50" t="s">
        <v>168</v>
      </c>
      <c r="T802" s="53" t="s">
        <v>163</v>
      </c>
      <c r="U802" s="51"/>
      <c r="V802" s="51"/>
    </row>
    <row r="803" spans="1:22" x14ac:dyDescent="0.2">
      <c r="A803" s="79">
        <f t="shared" si="128"/>
        <v>30</v>
      </c>
      <c r="B803" s="47">
        <f t="shared" si="129"/>
        <v>2019</v>
      </c>
      <c r="C803" s="47">
        <f t="shared" si="130"/>
        <v>7</v>
      </c>
      <c r="D803" s="47" t="str">
        <f t="shared" si="131"/>
        <v>Jul</v>
      </c>
      <c r="E803" s="47">
        <f t="shared" si="132"/>
        <v>25</v>
      </c>
      <c r="F803" s="89">
        <v>43671</v>
      </c>
      <c r="G803" s="75">
        <v>0.52013888888888882</v>
      </c>
      <c r="H803" s="49" t="s">
        <v>19</v>
      </c>
      <c r="I803" s="56" t="str">
        <f t="shared" si="133"/>
        <v>Q Jeff (right bank opposite N. Arm confl.)</v>
      </c>
      <c r="J803" s="56" t="str">
        <f t="shared" si="136"/>
        <v>Gordon Estuary</v>
      </c>
      <c r="K803" s="49">
        <v>1</v>
      </c>
      <c r="L803" s="51" t="s">
        <v>191</v>
      </c>
      <c r="M803" s="50" t="s">
        <v>138</v>
      </c>
      <c r="N803" s="51" t="s">
        <v>153</v>
      </c>
      <c r="O803" s="47">
        <f t="shared" si="137"/>
        <v>20</v>
      </c>
      <c r="P803" s="47">
        <f t="shared" si="134"/>
        <v>1</v>
      </c>
      <c r="Q803" s="47">
        <f t="shared" si="135"/>
        <v>5</v>
      </c>
      <c r="R803" s="54">
        <v>1</v>
      </c>
      <c r="S803" s="50" t="s">
        <v>168</v>
      </c>
      <c r="T803" s="53" t="s">
        <v>163</v>
      </c>
      <c r="U803" s="51"/>
      <c r="V803" s="52" t="s">
        <v>292</v>
      </c>
    </row>
    <row r="804" spans="1:22" x14ac:dyDescent="0.2">
      <c r="A804" s="79">
        <f t="shared" si="128"/>
        <v>30</v>
      </c>
      <c r="B804" s="47">
        <f t="shared" si="129"/>
        <v>2019</v>
      </c>
      <c r="C804" s="47">
        <f t="shared" si="130"/>
        <v>7</v>
      </c>
      <c r="D804" s="47" t="str">
        <f t="shared" si="131"/>
        <v>Jul</v>
      </c>
      <c r="E804" s="47">
        <f t="shared" si="132"/>
        <v>25</v>
      </c>
      <c r="F804" s="89">
        <v>43671</v>
      </c>
      <c r="G804" s="75">
        <v>0.54166666666666663</v>
      </c>
      <c r="H804" s="49" t="s">
        <v>15</v>
      </c>
      <c r="I804" s="56" t="str">
        <f t="shared" si="133"/>
        <v>Pacheedah Shores Boat Ramp</v>
      </c>
      <c r="J804" s="56" t="str">
        <f t="shared" si="136"/>
        <v>Gordon Estuary</v>
      </c>
      <c r="K804" s="49">
        <v>1</v>
      </c>
      <c r="L804" s="51" t="s">
        <v>146</v>
      </c>
      <c r="M804" s="50" t="s">
        <v>138</v>
      </c>
      <c r="N804" s="51" t="s">
        <v>148</v>
      </c>
      <c r="O804" s="47">
        <f t="shared" si="137"/>
        <v>3</v>
      </c>
      <c r="P804" s="47">
        <f t="shared" si="134"/>
        <v>1</v>
      </c>
      <c r="Q804" s="47">
        <f t="shared" si="135"/>
        <v>3</v>
      </c>
      <c r="R804" s="54">
        <v>2</v>
      </c>
      <c r="S804" s="50" t="s">
        <v>168</v>
      </c>
      <c r="T804" s="53" t="s">
        <v>163</v>
      </c>
      <c r="U804" s="51"/>
      <c r="V804" s="51"/>
    </row>
    <row r="805" spans="1:22" x14ac:dyDescent="0.2">
      <c r="A805" s="79">
        <f t="shared" si="128"/>
        <v>30</v>
      </c>
      <c r="B805" s="47">
        <f t="shared" si="129"/>
        <v>2019</v>
      </c>
      <c r="C805" s="47">
        <f t="shared" si="130"/>
        <v>7</v>
      </c>
      <c r="D805" s="47" t="str">
        <f t="shared" si="131"/>
        <v>Jul</v>
      </c>
      <c r="E805" s="47">
        <f t="shared" si="132"/>
        <v>25</v>
      </c>
      <c r="F805" s="89">
        <v>43671</v>
      </c>
      <c r="G805" s="75">
        <v>0.54166666666666663</v>
      </c>
      <c r="H805" s="49" t="s">
        <v>15</v>
      </c>
      <c r="I805" s="56" t="str">
        <f t="shared" si="133"/>
        <v>Pacheedah Shores Boat Ramp</v>
      </c>
      <c r="J805" s="56" t="str">
        <f t="shared" si="136"/>
        <v>Gordon Estuary</v>
      </c>
      <c r="K805" s="49">
        <v>1</v>
      </c>
      <c r="L805" s="51" t="s">
        <v>146</v>
      </c>
      <c r="M805" s="50" t="s">
        <v>138</v>
      </c>
      <c r="N805" s="51" t="s">
        <v>144</v>
      </c>
      <c r="O805" s="47">
        <f t="shared" si="137"/>
        <v>3</v>
      </c>
      <c r="P805" s="47">
        <f t="shared" si="134"/>
        <v>1</v>
      </c>
      <c r="Q805" s="47">
        <f t="shared" si="135"/>
        <v>2</v>
      </c>
      <c r="R805" s="54">
        <v>1</v>
      </c>
      <c r="S805" s="50" t="s">
        <v>168</v>
      </c>
      <c r="T805" s="53" t="s">
        <v>163</v>
      </c>
      <c r="U805" s="51"/>
      <c r="V805" s="51"/>
    </row>
    <row r="806" spans="1:22" x14ac:dyDescent="0.2">
      <c r="A806" s="79">
        <f t="shared" si="128"/>
        <v>30</v>
      </c>
      <c r="B806" s="47">
        <f t="shared" si="129"/>
        <v>2019</v>
      </c>
      <c r="C806" s="47">
        <f t="shared" si="130"/>
        <v>7</v>
      </c>
      <c r="D806" s="47" t="str">
        <f t="shared" si="131"/>
        <v>Jul</v>
      </c>
      <c r="E806" s="47">
        <f t="shared" si="132"/>
        <v>25</v>
      </c>
      <c r="F806" s="89">
        <v>43671</v>
      </c>
      <c r="G806" s="75">
        <v>0.54166666666666663</v>
      </c>
      <c r="H806" s="49" t="s">
        <v>15</v>
      </c>
      <c r="I806" s="56" t="str">
        <f t="shared" si="133"/>
        <v>Pacheedah Shores Boat Ramp</v>
      </c>
      <c r="J806" s="56" t="str">
        <f t="shared" si="136"/>
        <v>Gordon Estuary</v>
      </c>
      <c r="K806" s="49">
        <v>1</v>
      </c>
      <c r="L806" s="51" t="s">
        <v>157</v>
      </c>
      <c r="M806" s="50" t="s">
        <v>138</v>
      </c>
      <c r="N806" s="51" t="s">
        <v>153</v>
      </c>
      <c r="O806" s="47">
        <f t="shared" si="137"/>
        <v>8</v>
      </c>
      <c r="P806" s="47">
        <f t="shared" si="134"/>
        <v>1</v>
      </c>
      <c r="Q806" s="47">
        <f t="shared" si="135"/>
        <v>5</v>
      </c>
      <c r="R806" s="54">
        <v>5</v>
      </c>
      <c r="S806" s="50" t="s">
        <v>168</v>
      </c>
      <c r="T806" s="53" t="s">
        <v>163</v>
      </c>
      <c r="U806" s="51"/>
      <c r="V806" s="51"/>
    </row>
    <row r="807" spans="1:22" x14ac:dyDescent="0.2">
      <c r="A807" s="79">
        <f t="shared" si="128"/>
        <v>30</v>
      </c>
      <c r="B807" s="47">
        <f t="shared" si="129"/>
        <v>2019</v>
      </c>
      <c r="C807" s="47">
        <f t="shared" si="130"/>
        <v>7</v>
      </c>
      <c r="D807" s="47" t="str">
        <f t="shared" si="131"/>
        <v>Jul</v>
      </c>
      <c r="E807" s="47">
        <f t="shared" si="132"/>
        <v>25</v>
      </c>
      <c r="F807" s="89">
        <v>43671</v>
      </c>
      <c r="G807" s="75">
        <v>0.54166666666666663</v>
      </c>
      <c r="H807" s="49" t="s">
        <v>15</v>
      </c>
      <c r="I807" s="56" t="str">
        <f t="shared" si="133"/>
        <v>Pacheedah Shores Boat Ramp</v>
      </c>
      <c r="J807" s="56" t="str">
        <f t="shared" si="136"/>
        <v>Gordon Estuary</v>
      </c>
      <c r="K807" s="49">
        <v>1</v>
      </c>
      <c r="L807" s="51" t="s">
        <v>158</v>
      </c>
      <c r="M807" s="50" t="s">
        <v>138</v>
      </c>
      <c r="N807" s="51" t="s">
        <v>153</v>
      </c>
      <c r="O807" s="47">
        <f t="shared" si="137"/>
        <v>9</v>
      </c>
      <c r="P807" s="47">
        <f t="shared" si="134"/>
        <v>1</v>
      </c>
      <c r="Q807" s="47">
        <f t="shared" si="135"/>
        <v>5</v>
      </c>
      <c r="R807" s="54">
        <v>51</v>
      </c>
      <c r="S807" s="50" t="s">
        <v>168</v>
      </c>
      <c r="T807" s="53" t="s">
        <v>163</v>
      </c>
      <c r="U807" s="51"/>
      <c r="V807" s="51"/>
    </row>
    <row r="808" spans="1:22" x14ac:dyDescent="0.2">
      <c r="A808" s="79">
        <f t="shared" si="128"/>
        <v>30</v>
      </c>
      <c r="B808" s="47">
        <f t="shared" si="129"/>
        <v>2019</v>
      </c>
      <c r="C808" s="47">
        <f t="shared" si="130"/>
        <v>7</v>
      </c>
      <c r="D808" s="47" t="str">
        <f t="shared" si="131"/>
        <v>Jul</v>
      </c>
      <c r="E808" s="47">
        <f t="shared" si="132"/>
        <v>25</v>
      </c>
      <c r="F808" s="89">
        <v>43671</v>
      </c>
      <c r="G808" s="75">
        <v>0.54166666666666663</v>
      </c>
      <c r="H808" s="49" t="s">
        <v>15</v>
      </c>
      <c r="I808" s="56" t="str">
        <f t="shared" si="133"/>
        <v>Pacheedah Shores Boat Ramp</v>
      </c>
      <c r="J808" s="56" t="str">
        <f t="shared" si="136"/>
        <v>Gordon Estuary</v>
      </c>
      <c r="K808" s="49">
        <v>1</v>
      </c>
      <c r="L808" s="51" t="s">
        <v>185</v>
      </c>
      <c r="M808" s="50" t="s">
        <v>138</v>
      </c>
      <c r="N808" s="51" t="s">
        <v>150</v>
      </c>
      <c r="O808" s="47">
        <f t="shared" si="137"/>
        <v>18</v>
      </c>
      <c r="P808" s="47">
        <f t="shared" si="134"/>
        <v>1</v>
      </c>
      <c r="Q808" s="47">
        <f t="shared" si="135"/>
        <v>4</v>
      </c>
      <c r="R808" s="54">
        <v>13</v>
      </c>
      <c r="S808" s="50" t="s">
        <v>168</v>
      </c>
      <c r="T808" s="53" t="s">
        <v>163</v>
      </c>
      <c r="U808" s="51"/>
      <c r="V808" s="51"/>
    </row>
    <row r="809" spans="1:22" x14ac:dyDescent="0.2">
      <c r="A809" s="79">
        <f t="shared" si="128"/>
        <v>30</v>
      </c>
      <c r="B809" s="47">
        <f t="shared" si="129"/>
        <v>2019</v>
      </c>
      <c r="C809" s="47">
        <f t="shared" si="130"/>
        <v>7</v>
      </c>
      <c r="D809" s="47" t="str">
        <f t="shared" si="131"/>
        <v>Jul</v>
      </c>
      <c r="E809" s="47">
        <f t="shared" si="132"/>
        <v>25</v>
      </c>
      <c r="F809" s="89">
        <v>43671</v>
      </c>
      <c r="G809" s="75">
        <v>0.54166666666666663</v>
      </c>
      <c r="H809" s="49" t="s">
        <v>15</v>
      </c>
      <c r="I809" s="56" t="str">
        <f t="shared" si="133"/>
        <v>Pacheedah Shores Boat Ramp</v>
      </c>
      <c r="J809" s="56" t="str">
        <f t="shared" si="136"/>
        <v>Gordon Estuary</v>
      </c>
      <c r="K809" s="49">
        <v>1</v>
      </c>
      <c r="L809" s="51" t="s">
        <v>181</v>
      </c>
      <c r="M809" s="50" t="s">
        <v>138</v>
      </c>
      <c r="N809" s="51" t="s">
        <v>150</v>
      </c>
      <c r="O809" s="47">
        <f t="shared" si="137"/>
        <v>15</v>
      </c>
      <c r="P809" s="47">
        <f t="shared" si="134"/>
        <v>1</v>
      </c>
      <c r="Q809" s="47">
        <f t="shared" si="135"/>
        <v>4</v>
      </c>
      <c r="R809" s="54">
        <v>51</v>
      </c>
      <c r="S809" s="50" t="s">
        <v>168</v>
      </c>
      <c r="T809" s="53" t="s">
        <v>163</v>
      </c>
      <c r="U809" s="51"/>
      <c r="V809" s="51"/>
    </row>
    <row r="810" spans="1:22" x14ac:dyDescent="0.2">
      <c r="A810" s="79">
        <f t="shared" si="128"/>
        <v>30</v>
      </c>
      <c r="B810" s="47">
        <f t="shared" si="129"/>
        <v>2019</v>
      </c>
      <c r="C810" s="47">
        <f t="shared" si="130"/>
        <v>7</v>
      </c>
      <c r="D810" s="47" t="str">
        <f t="shared" si="131"/>
        <v>Jul</v>
      </c>
      <c r="E810" s="47">
        <f t="shared" si="132"/>
        <v>25</v>
      </c>
      <c r="F810" s="89">
        <v>43671</v>
      </c>
      <c r="G810" s="75">
        <v>0.54166666666666663</v>
      </c>
      <c r="H810" s="49" t="s">
        <v>15</v>
      </c>
      <c r="I810" s="56" t="str">
        <f t="shared" si="133"/>
        <v>Pacheedah Shores Boat Ramp</v>
      </c>
      <c r="J810" s="56" t="str">
        <f t="shared" si="136"/>
        <v>Gordon Estuary</v>
      </c>
      <c r="K810" s="49">
        <v>1</v>
      </c>
      <c r="L810" s="51" t="s">
        <v>166</v>
      </c>
      <c r="M810" s="50" t="s">
        <v>138</v>
      </c>
      <c r="N810" s="51" t="s">
        <v>150</v>
      </c>
      <c r="O810" s="47">
        <f t="shared" si="137"/>
        <v>11</v>
      </c>
      <c r="P810" s="47">
        <f t="shared" si="134"/>
        <v>1</v>
      </c>
      <c r="Q810" s="47">
        <f t="shared" si="135"/>
        <v>4</v>
      </c>
      <c r="R810" s="54">
        <v>3</v>
      </c>
      <c r="S810" s="50" t="s">
        <v>168</v>
      </c>
      <c r="T810" s="53" t="s">
        <v>163</v>
      </c>
      <c r="U810" s="51"/>
      <c r="V810" s="51"/>
    </row>
    <row r="811" spans="1:22" x14ac:dyDescent="0.2">
      <c r="A811" s="79">
        <f t="shared" si="128"/>
        <v>30</v>
      </c>
      <c r="B811" s="47">
        <f t="shared" si="129"/>
        <v>2019</v>
      </c>
      <c r="C811" s="47">
        <f t="shared" si="130"/>
        <v>7</v>
      </c>
      <c r="D811" s="47" t="str">
        <f t="shared" si="131"/>
        <v>Jul</v>
      </c>
      <c r="E811" s="47">
        <f t="shared" si="132"/>
        <v>25</v>
      </c>
      <c r="F811" s="89">
        <v>43671</v>
      </c>
      <c r="G811" s="75">
        <v>0.54166666666666663</v>
      </c>
      <c r="H811" s="49" t="s">
        <v>15</v>
      </c>
      <c r="I811" s="56" t="str">
        <f t="shared" si="133"/>
        <v>Pacheedah Shores Boat Ramp</v>
      </c>
      <c r="J811" s="56" t="str">
        <f t="shared" si="136"/>
        <v>Gordon Estuary</v>
      </c>
      <c r="K811" s="49">
        <v>1</v>
      </c>
      <c r="L811" s="51" t="s">
        <v>173</v>
      </c>
      <c r="M811" s="50" t="s">
        <v>138</v>
      </c>
      <c r="N811" s="51" t="s">
        <v>150</v>
      </c>
      <c r="O811" s="47">
        <f t="shared" si="137"/>
        <v>13</v>
      </c>
      <c r="P811" s="47">
        <f t="shared" si="134"/>
        <v>1</v>
      </c>
      <c r="Q811" s="47">
        <f t="shared" si="135"/>
        <v>4</v>
      </c>
      <c r="R811" s="54">
        <v>180</v>
      </c>
      <c r="S811" s="50" t="s">
        <v>168</v>
      </c>
      <c r="T811" s="53" t="s">
        <v>163</v>
      </c>
      <c r="U811" s="51"/>
      <c r="V811" s="51"/>
    </row>
    <row r="812" spans="1:22" x14ac:dyDescent="0.2">
      <c r="A812" s="79">
        <f t="shared" si="128"/>
        <v>30</v>
      </c>
      <c r="B812" s="47">
        <f t="shared" si="129"/>
        <v>2019</v>
      </c>
      <c r="C812" s="47">
        <f t="shared" si="130"/>
        <v>7</v>
      </c>
      <c r="D812" s="47" t="str">
        <f t="shared" si="131"/>
        <v>Jul</v>
      </c>
      <c r="E812" s="47">
        <f t="shared" si="132"/>
        <v>25</v>
      </c>
      <c r="F812" s="89">
        <v>43671</v>
      </c>
      <c r="G812" s="75">
        <v>0.54166666666666663</v>
      </c>
      <c r="H812" s="49" t="s">
        <v>15</v>
      </c>
      <c r="I812" s="56" t="str">
        <f t="shared" si="133"/>
        <v>Pacheedah Shores Boat Ramp</v>
      </c>
      <c r="J812" s="56" t="str">
        <f t="shared" si="136"/>
        <v>Gordon Estuary</v>
      </c>
      <c r="K812" s="49">
        <v>1</v>
      </c>
      <c r="L812" s="51" t="s">
        <v>191</v>
      </c>
      <c r="M812" s="50" t="s">
        <v>138</v>
      </c>
      <c r="N812" s="51" t="s">
        <v>153</v>
      </c>
      <c r="O812" s="47">
        <f t="shared" si="137"/>
        <v>20</v>
      </c>
      <c r="P812" s="47">
        <f t="shared" si="134"/>
        <v>1</v>
      </c>
      <c r="Q812" s="47">
        <f t="shared" si="135"/>
        <v>5</v>
      </c>
      <c r="R812" s="54">
        <v>1</v>
      </c>
      <c r="S812" s="50" t="s">
        <v>168</v>
      </c>
      <c r="T812" s="53" t="s">
        <v>163</v>
      </c>
      <c r="U812" s="51"/>
      <c r="V812" s="52" t="s">
        <v>292</v>
      </c>
    </row>
    <row r="813" spans="1:22" x14ac:dyDescent="0.2">
      <c r="A813" s="79">
        <f t="shared" si="128"/>
        <v>30</v>
      </c>
      <c r="B813" s="47">
        <f t="shared" si="129"/>
        <v>2019</v>
      </c>
      <c r="C813" s="47">
        <f t="shared" si="130"/>
        <v>7</v>
      </c>
      <c r="D813" s="47" t="str">
        <f t="shared" si="131"/>
        <v>Jul</v>
      </c>
      <c r="E813" s="47">
        <f t="shared" si="132"/>
        <v>25</v>
      </c>
      <c r="F813" s="89">
        <v>43671</v>
      </c>
      <c r="G813" s="75">
        <v>0.55763888888888891</v>
      </c>
      <c r="H813" s="49" t="s">
        <v>8</v>
      </c>
      <c r="I813" s="56" t="str">
        <f t="shared" si="133"/>
        <v>Smokies</v>
      </c>
      <c r="J813" s="56" t="str">
        <f t="shared" si="136"/>
        <v>Gordon Estuary</v>
      </c>
      <c r="K813" s="49">
        <v>1</v>
      </c>
      <c r="L813" s="51" t="s">
        <v>158</v>
      </c>
      <c r="M813" s="50" t="s">
        <v>138</v>
      </c>
      <c r="N813" s="51" t="s">
        <v>153</v>
      </c>
      <c r="O813" s="47">
        <f t="shared" si="137"/>
        <v>9</v>
      </c>
      <c r="P813" s="47">
        <f t="shared" si="134"/>
        <v>1</v>
      </c>
      <c r="Q813" s="47">
        <f t="shared" si="135"/>
        <v>5</v>
      </c>
      <c r="R813" s="54">
        <v>4</v>
      </c>
      <c r="S813" s="50" t="s">
        <v>168</v>
      </c>
      <c r="T813" s="53" t="s">
        <v>163</v>
      </c>
      <c r="U813" s="51"/>
      <c r="V813" s="51"/>
    </row>
    <row r="814" spans="1:22" x14ac:dyDescent="0.2">
      <c r="A814" s="79">
        <f t="shared" si="128"/>
        <v>30</v>
      </c>
      <c r="B814" s="47">
        <f t="shared" si="129"/>
        <v>2019</v>
      </c>
      <c r="C814" s="47">
        <f t="shared" si="130"/>
        <v>7</v>
      </c>
      <c r="D814" s="47" t="str">
        <f t="shared" si="131"/>
        <v>Jul</v>
      </c>
      <c r="E814" s="47">
        <f t="shared" si="132"/>
        <v>25</v>
      </c>
      <c r="F814" s="89">
        <v>43671</v>
      </c>
      <c r="G814" s="75">
        <v>0.55763888888888891</v>
      </c>
      <c r="H814" s="49" t="s">
        <v>8</v>
      </c>
      <c r="I814" s="56" t="str">
        <f t="shared" si="133"/>
        <v>Smokies</v>
      </c>
      <c r="J814" s="56" t="str">
        <f t="shared" si="136"/>
        <v>Gordon Estuary</v>
      </c>
      <c r="K814" s="49">
        <v>1</v>
      </c>
      <c r="L814" s="51" t="s">
        <v>185</v>
      </c>
      <c r="M814" s="50" t="s">
        <v>138</v>
      </c>
      <c r="N814" s="51" t="s">
        <v>150</v>
      </c>
      <c r="O814" s="47">
        <f t="shared" si="137"/>
        <v>18</v>
      </c>
      <c r="P814" s="47">
        <f t="shared" si="134"/>
        <v>1</v>
      </c>
      <c r="Q814" s="47">
        <f t="shared" si="135"/>
        <v>4</v>
      </c>
      <c r="R814" s="54">
        <v>2</v>
      </c>
      <c r="S814" s="50" t="s">
        <v>168</v>
      </c>
      <c r="T814" s="53" t="s">
        <v>163</v>
      </c>
      <c r="U814" s="51"/>
      <c r="V814" s="51"/>
    </row>
    <row r="815" spans="1:22" x14ac:dyDescent="0.2">
      <c r="A815" s="79">
        <f t="shared" si="128"/>
        <v>30</v>
      </c>
      <c r="B815" s="47">
        <f t="shared" si="129"/>
        <v>2019</v>
      </c>
      <c r="C815" s="47">
        <f t="shared" si="130"/>
        <v>7</v>
      </c>
      <c r="D815" s="47" t="str">
        <f t="shared" si="131"/>
        <v>Jul</v>
      </c>
      <c r="E815" s="47">
        <f t="shared" si="132"/>
        <v>25</v>
      </c>
      <c r="F815" s="89">
        <v>43671</v>
      </c>
      <c r="G815" s="75">
        <v>0.55763888888888891</v>
      </c>
      <c r="H815" s="49" t="s">
        <v>8</v>
      </c>
      <c r="I815" s="56" t="str">
        <f t="shared" si="133"/>
        <v>Smokies</v>
      </c>
      <c r="J815" s="56" t="str">
        <f t="shared" si="136"/>
        <v>Gordon Estuary</v>
      </c>
      <c r="K815" s="49">
        <v>1</v>
      </c>
      <c r="L815" s="51" t="s">
        <v>181</v>
      </c>
      <c r="M815" s="50" t="s">
        <v>138</v>
      </c>
      <c r="N815" s="51" t="s">
        <v>150</v>
      </c>
      <c r="O815" s="47">
        <f t="shared" si="137"/>
        <v>15</v>
      </c>
      <c r="P815" s="47">
        <f t="shared" si="134"/>
        <v>1</v>
      </c>
      <c r="Q815" s="47">
        <f t="shared" si="135"/>
        <v>4</v>
      </c>
      <c r="R815" s="54">
        <v>9</v>
      </c>
      <c r="S815" s="50" t="s">
        <v>168</v>
      </c>
      <c r="T815" s="53" t="s">
        <v>163</v>
      </c>
      <c r="U815" s="51"/>
      <c r="V815" s="51"/>
    </row>
    <row r="816" spans="1:22" x14ac:dyDescent="0.2">
      <c r="A816" s="79">
        <f t="shared" si="128"/>
        <v>30</v>
      </c>
      <c r="B816" s="47">
        <f t="shared" si="129"/>
        <v>2019</v>
      </c>
      <c r="C816" s="47">
        <f t="shared" si="130"/>
        <v>7</v>
      </c>
      <c r="D816" s="47" t="str">
        <f t="shared" si="131"/>
        <v>Jul</v>
      </c>
      <c r="E816" s="47">
        <f t="shared" si="132"/>
        <v>25</v>
      </c>
      <c r="F816" s="89">
        <v>43671</v>
      </c>
      <c r="G816" s="75">
        <v>0.55763888888888891</v>
      </c>
      <c r="H816" s="49" t="s">
        <v>8</v>
      </c>
      <c r="I816" s="56" t="str">
        <f t="shared" si="133"/>
        <v>Smokies</v>
      </c>
      <c r="J816" s="56" t="str">
        <f t="shared" si="136"/>
        <v>Gordon Estuary</v>
      </c>
      <c r="K816" s="49">
        <v>1</v>
      </c>
      <c r="L816" s="51" t="s">
        <v>166</v>
      </c>
      <c r="M816" s="50" t="s">
        <v>138</v>
      </c>
      <c r="N816" s="51" t="s">
        <v>150</v>
      </c>
      <c r="O816" s="47">
        <f t="shared" si="137"/>
        <v>11</v>
      </c>
      <c r="P816" s="47">
        <f t="shared" si="134"/>
        <v>1</v>
      </c>
      <c r="Q816" s="47">
        <f t="shared" si="135"/>
        <v>4</v>
      </c>
      <c r="R816" s="54">
        <v>1</v>
      </c>
      <c r="S816" s="50" t="s">
        <v>168</v>
      </c>
      <c r="T816" s="53" t="s">
        <v>163</v>
      </c>
      <c r="U816" s="51"/>
      <c r="V816" s="51"/>
    </row>
    <row r="817" spans="1:22" x14ac:dyDescent="0.2">
      <c r="A817" s="79">
        <f t="shared" si="128"/>
        <v>30</v>
      </c>
      <c r="B817" s="47">
        <f t="shared" si="129"/>
        <v>2019</v>
      </c>
      <c r="C817" s="47">
        <f t="shared" si="130"/>
        <v>7</v>
      </c>
      <c r="D817" s="47" t="str">
        <f t="shared" si="131"/>
        <v>Jul</v>
      </c>
      <c r="E817" s="47">
        <f t="shared" si="132"/>
        <v>25</v>
      </c>
      <c r="F817" s="89">
        <v>43671</v>
      </c>
      <c r="G817" s="75">
        <v>0.55763888888888891</v>
      </c>
      <c r="H817" s="49" t="s">
        <v>8</v>
      </c>
      <c r="I817" s="56" t="str">
        <f t="shared" si="133"/>
        <v>Smokies</v>
      </c>
      <c r="J817" s="56" t="str">
        <f t="shared" si="136"/>
        <v>Gordon Estuary</v>
      </c>
      <c r="K817" s="49">
        <v>1</v>
      </c>
      <c r="L817" s="51" t="s">
        <v>173</v>
      </c>
      <c r="M817" s="50" t="s">
        <v>138</v>
      </c>
      <c r="N817" s="51" t="s">
        <v>150</v>
      </c>
      <c r="O817" s="47">
        <f t="shared" si="137"/>
        <v>13</v>
      </c>
      <c r="P817" s="47">
        <f t="shared" si="134"/>
        <v>1</v>
      </c>
      <c r="Q817" s="47">
        <f t="shared" si="135"/>
        <v>4</v>
      </c>
      <c r="R817" s="54">
        <v>18</v>
      </c>
      <c r="S817" s="50" t="s">
        <v>168</v>
      </c>
      <c r="T817" s="53" t="s">
        <v>163</v>
      </c>
      <c r="U817" s="51"/>
      <c r="V817" s="51"/>
    </row>
    <row r="818" spans="1:22" x14ac:dyDescent="0.2">
      <c r="A818" s="79">
        <f t="shared" si="128"/>
        <v>30</v>
      </c>
      <c r="B818" s="47">
        <f t="shared" si="129"/>
        <v>2019</v>
      </c>
      <c r="C818" s="47">
        <f t="shared" si="130"/>
        <v>7</v>
      </c>
      <c r="D818" s="47" t="str">
        <f t="shared" si="131"/>
        <v>Jul</v>
      </c>
      <c r="E818" s="47">
        <f t="shared" si="132"/>
        <v>25</v>
      </c>
      <c r="F818" s="89">
        <v>43671</v>
      </c>
      <c r="G818" s="75">
        <v>0.55763888888888891</v>
      </c>
      <c r="H818" s="49" t="s">
        <v>8</v>
      </c>
      <c r="I818" s="56" t="str">
        <f t="shared" si="133"/>
        <v>Smokies</v>
      </c>
      <c r="J818" s="56" t="str">
        <f t="shared" si="136"/>
        <v>Gordon Estuary</v>
      </c>
      <c r="K818" s="49">
        <v>1</v>
      </c>
      <c r="L818" s="51" t="s">
        <v>192</v>
      </c>
      <c r="M818" s="50" t="s">
        <v>138</v>
      </c>
      <c r="N818" s="51" t="s">
        <v>150</v>
      </c>
      <c r="O818" s="47">
        <f t="shared" si="137"/>
        <v>21</v>
      </c>
      <c r="P818" s="47">
        <f t="shared" si="134"/>
        <v>1</v>
      </c>
      <c r="Q818" s="47">
        <f t="shared" si="135"/>
        <v>4</v>
      </c>
      <c r="R818" s="54">
        <v>1</v>
      </c>
      <c r="S818" s="50" t="s">
        <v>168</v>
      </c>
      <c r="T818" s="53" t="s">
        <v>163</v>
      </c>
      <c r="U818" s="51"/>
      <c r="V818" s="51"/>
    </row>
    <row r="819" spans="1:22" x14ac:dyDescent="0.2">
      <c r="A819" s="79">
        <f t="shared" si="128"/>
        <v>31</v>
      </c>
      <c r="B819" s="47">
        <f t="shared" si="129"/>
        <v>2019</v>
      </c>
      <c r="C819" s="47">
        <f t="shared" si="130"/>
        <v>7</v>
      </c>
      <c r="D819" s="47" t="str">
        <f t="shared" si="131"/>
        <v>Jul</v>
      </c>
      <c r="E819" s="47">
        <f t="shared" si="132"/>
        <v>31</v>
      </c>
      <c r="F819" s="90">
        <v>43677</v>
      </c>
      <c r="G819" s="75">
        <v>0.54583333333333328</v>
      </c>
      <c r="H819" s="49" t="s">
        <v>38</v>
      </c>
      <c r="I819" s="56" t="str">
        <f t="shared" si="133"/>
        <v>Q07, Central/South Arm confluence</v>
      </c>
      <c r="J819" s="56" t="str">
        <f t="shared" si="136"/>
        <v>San Juan Estuary</v>
      </c>
      <c r="K819" s="49">
        <v>1</v>
      </c>
      <c r="L819" s="51" t="s">
        <v>152</v>
      </c>
      <c r="M819" s="50" t="s">
        <v>138</v>
      </c>
      <c r="N819" s="51" t="s">
        <v>148</v>
      </c>
      <c r="O819" s="47">
        <f t="shared" si="137"/>
        <v>5</v>
      </c>
      <c r="P819" s="47">
        <f t="shared" si="134"/>
        <v>1</v>
      </c>
      <c r="Q819" s="47">
        <f t="shared" si="135"/>
        <v>3</v>
      </c>
      <c r="R819" s="54">
        <v>1</v>
      </c>
      <c r="S819" s="50" t="s">
        <v>168</v>
      </c>
      <c r="T819" s="53" t="s">
        <v>163</v>
      </c>
      <c r="U819" s="51"/>
      <c r="V819" s="51"/>
    </row>
    <row r="820" spans="1:22" x14ac:dyDescent="0.2">
      <c r="A820" s="79">
        <f t="shared" si="128"/>
        <v>31</v>
      </c>
      <c r="B820" s="47">
        <f t="shared" si="129"/>
        <v>2019</v>
      </c>
      <c r="C820" s="47">
        <f t="shared" si="130"/>
        <v>7</v>
      </c>
      <c r="D820" s="47" t="str">
        <f t="shared" si="131"/>
        <v>Jul</v>
      </c>
      <c r="E820" s="47">
        <f t="shared" si="132"/>
        <v>31</v>
      </c>
      <c r="F820" s="90">
        <v>43677</v>
      </c>
      <c r="G820" s="75">
        <v>0.54583333333333328</v>
      </c>
      <c r="H820" s="49" t="s">
        <v>38</v>
      </c>
      <c r="I820" s="56" t="str">
        <f t="shared" si="133"/>
        <v>Q07, Central/South Arm confluence</v>
      </c>
      <c r="J820" s="56" t="str">
        <f t="shared" si="136"/>
        <v>San Juan Estuary</v>
      </c>
      <c r="K820" s="49">
        <v>1</v>
      </c>
      <c r="L820" s="51" t="s">
        <v>146</v>
      </c>
      <c r="M820" s="50" t="s">
        <v>138</v>
      </c>
      <c r="N820" s="51" t="s">
        <v>148</v>
      </c>
      <c r="O820" s="47">
        <f t="shared" si="137"/>
        <v>3</v>
      </c>
      <c r="P820" s="47">
        <f t="shared" si="134"/>
        <v>1</v>
      </c>
      <c r="Q820" s="47">
        <f t="shared" si="135"/>
        <v>3</v>
      </c>
      <c r="R820" s="54">
        <v>4</v>
      </c>
      <c r="S820" s="50" t="s">
        <v>168</v>
      </c>
      <c r="T820" s="53" t="s">
        <v>163</v>
      </c>
      <c r="U820" s="51"/>
      <c r="V820" s="51"/>
    </row>
    <row r="821" spans="1:22" x14ac:dyDescent="0.2">
      <c r="A821" s="79">
        <f t="shared" si="128"/>
        <v>31</v>
      </c>
      <c r="B821" s="47">
        <f t="shared" si="129"/>
        <v>2019</v>
      </c>
      <c r="C821" s="47">
        <f t="shared" si="130"/>
        <v>7</v>
      </c>
      <c r="D821" s="47" t="str">
        <f t="shared" si="131"/>
        <v>Jul</v>
      </c>
      <c r="E821" s="47">
        <f t="shared" si="132"/>
        <v>31</v>
      </c>
      <c r="F821" s="90">
        <v>43677</v>
      </c>
      <c r="G821" s="75">
        <v>0.54583333333333328</v>
      </c>
      <c r="H821" s="49" t="s">
        <v>38</v>
      </c>
      <c r="I821" s="56" t="str">
        <f t="shared" si="133"/>
        <v>Q07, Central/South Arm confluence</v>
      </c>
      <c r="J821" s="56" t="str">
        <f t="shared" si="136"/>
        <v>San Juan Estuary</v>
      </c>
      <c r="K821" s="49">
        <v>1</v>
      </c>
      <c r="L821" s="51" t="s">
        <v>146</v>
      </c>
      <c r="M821" s="50" t="s">
        <v>138</v>
      </c>
      <c r="N821" s="51" t="s">
        <v>144</v>
      </c>
      <c r="O821" s="47">
        <f t="shared" si="137"/>
        <v>3</v>
      </c>
      <c r="P821" s="47">
        <f t="shared" si="134"/>
        <v>1</v>
      </c>
      <c r="Q821" s="47">
        <f t="shared" si="135"/>
        <v>2</v>
      </c>
      <c r="R821" s="54">
        <v>4</v>
      </c>
      <c r="S821" s="50" t="s">
        <v>168</v>
      </c>
      <c r="T821" s="53" t="s">
        <v>163</v>
      </c>
      <c r="U821" s="51"/>
      <c r="V821" s="51"/>
    </row>
    <row r="822" spans="1:22" x14ac:dyDescent="0.2">
      <c r="A822" s="79">
        <f t="shared" si="128"/>
        <v>31</v>
      </c>
      <c r="B822" s="47">
        <f t="shared" si="129"/>
        <v>2019</v>
      </c>
      <c r="C822" s="47">
        <f t="shared" si="130"/>
        <v>7</v>
      </c>
      <c r="D822" s="47" t="str">
        <f t="shared" si="131"/>
        <v>Jul</v>
      </c>
      <c r="E822" s="47">
        <f t="shared" si="132"/>
        <v>31</v>
      </c>
      <c r="F822" s="90">
        <v>43677</v>
      </c>
      <c r="G822" s="75">
        <v>0.54583333333333328</v>
      </c>
      <c r="H822" s="49" t="s">
        <v>38</v>
      </c>
      <c r="I822" s="56" t="str">
        <f t="shared" si="133"/>
        <v>Q07, Central/South Arm confluence</v>
      </c>
      <c r="J822" s="56" t="str">
        <f t="shared" si="136"/>
        <v>San Juan Estuary</v>
      </c>
      <c r="K822" s="49">
        <v>1</v>
      </c>
      <c r="L822" s="51" t="s">
        <v>157</v>
      </c>
      <c r="M822" s="50" t="s">
        <v>138</v>
      </c>
      <c r="N822" s="51" t="s">
        <v>153</v>
      </c>
      <c r="O822" s="47">
        <f t="shared" si="137"/>
        <v>8</v>
      </c>
      <c r="P822" s="47">
        <f t="shared" si="134"/>
        <v>1</v>
      </c>
      <c r="Q822" s="47">
        <f t="shared" si="135"/>
        <v>5</v>
      </c>
      <c r="R822" s="54">
        <v>3</v>
      </c>
      <c r="S822" s="50" t="s">
        <v>168</v>
      </c>
      <c r="T822" s="53" t="s">
        <v>163</v>
      </c>
      <c r="U822" s="51"/>
      <c r="V822" s="51"/>
    </row>
    <row r="823" spans="1:22" x14ac:dyDescent="0.2">
      <c r="A823" s="79">
        <f t="shared" si="128"/>
        <v>31</v>
      </c>
      <c r="B823" s="47">
        <f t="shared" si="129"/>
        <v>2019</v>
      </c>
      <c r="C823" s="47">
        <f t="shared" si="130"/>
        <v>7</v>
      </c>
      <c r="D823" s="47" t="str">
        <f t="shared" si="131"/>
        <v>Jul</v>
      </c>
      <c r="E823" s="47">
        <f t="shared" si="132"/>
        <v>31</v>
      </c>
      <c r="F823" s="90">
        <v>43677</v>
      </c>
      <c r="G823" s="75">
        <v>0.54583333333333328</v>
      </c>
      <c r="H823" s="49" t="s">
        <v>38</v>
      </c>
      <c r="I823" s="56" t="str">
        <f t="shared" si="133"/>
        <v>Q07, Central/South Arm confluence</v>
      </c>
      <c r="J823" s="56" t="str">
        <f t="shared" si="136"/>
        <v>San Juan Estuary</v>
      </c>
      <c r="K823" s="49">
        <v>1</v>
      </c>
      <c r="L823" s="51" t="s">
        <v>185</v>
      </c>
      <c r="M823" s="50" t="s">
        <v>138</v>
      </c>
      <c r="N823" s="51" t="s">
        <v>150</v>
      </c>
      <c r="O823" s="47">
        <f t="shared" si="137"/>
        <v>18</v>
      </c>
      <c r="P823" s="47">
        <f t="shared" si="134"/>
        <v>1</v>
      </c>
      <c r="Q823" s="47">
        <f t="shared" si="135"/>
        <v>4</v>
      </c>
      <c r="R823" s="54">
        <v>2</v>
      </c>
      <c r="S823" s="50" t="s">
        <v>168</v>
      </c>
      <c r="T823" s="53" t="s">
        <v>163</v>
      </c>
      <c r="U823" s="51"/>
      <c r="V823" s="51"/>
    </row>
    <row r="824" spans="1:22" x14ac:dyDescent="0.2">
      <c r="A824" s="79">
        <f t="shared" si="128"/>
        <v>31</v>
      </c>
      <c r="B824" s="47">
        <f t="shared" si="129"/>
        <v>2019</v>
      </c>
      <c r="C824" s="47">
        <f t="shared" si="130"/>
        <v>7</v>
      </c>
      <c r="D824" s="47" t="str">
        <f t="shared" si="131"/>
        <v>Jul</v>
      </c>
      <c r="E824" s="47">
        <f t="shared" si="132"/>
        <v>31</v>
      </c>
      <c r="F824" s="90">
        <v>43677</v>
      </c>
      <c r="G824" s="75">
        <v>0.54583333333333328</v>
      </c>
      <c r="H824" s="49" t="s">
        <v>38</v>
      </c>
      <c r="I824" s="56" t="str">
        <f t="shared" si="133"/>
        <v>Q07, Central/South Arm confluence</v>
      </c>
      <c r="J824" s="56" t="str">
        <f t="shared" si="136"/>
        <v>San Juan Estuary</v>
      </c>
      <c r="K824" s="49">
        <v>1</v>
      </c>
      <c r="L824" s="51" t="s">
        <v>181</v>
      </c>
      <c r="M824" s="50" t="s">
        <v>138</v>
      </c>
      <c r="N824" s="51" t="s">
        <v>150</v>
      </c>
      <c r="O824" s="47">
        <f t="shared" si="137"/>
        <v>15</v>
      </c>
      <c r="P824" s="47">
        <f t="shared" si="134"/>
        <v>1</v>
      </c>
      <c r="Q824" s="47">
        <f t="shared" si="135"/>
        <v>4</v>
      </c>
      <c r="R824" s="54">
        <v>1</v>
      </c>
      <c r="S824" s="50" t="s">
        <v>168</v>
      </c>
      <c r="T824" s="53" t="s">
        <v>163</v>
      </c>
      <c r="U824" s="51"/>
      <c r="V824" s="51"/>
    </row>
    <row r="825" spans="1:22" x14ac:dyDescent="0.2">
      <c r="A825" s="79">
        <f t="shared" si="128"/>
        <v>31</v>
      </c>
      <c r="B825" s="47">
        <f t="shared" si="129"/>
        <v>2019</v>
      </c>
      <c r="C825" s="47">
        <f t="shared" si="130"/>
        <v>7</v>
      </c>
      <c r="D825" s="47" t="str">
        <f t="shared" si="131"/>
        <v>Jul</v>
      </c>
      <c r="E825" s="47">
        <f t="shared" si="132"/>
        <v>31</v>
      </c>
      <c r="F825" s="90">
        <v>43677</v>
      </c>
      <c r="G825" s="75">
        <v>0.54583333333333328</v>
      </c>
      <c r="H825" s="49" t="s">
        <v>38</v>
      </c>
      <c r="I825" s="56" t="str">
        <f t="shared" si="133"/>
        <v>Q07, Central/South Arm confluence</v>
      </c>
      <c r="J825" s="56" t="str">
        <f t="shared" si="136"/>
        <v>San Juan Estuary</v>
      </c>
      <c r="K825" s="49">
        <v>1</v>
      </c>
      <c r="L825" s="51" t="s">
        <v>173</v>
      </c>
      <c r="M825" s="50" t="s">
        <v>138</v>
      </c>
      <c r="N825" s="51" t="s">
        <v>150</v>
      </c>
      <c r="O825" s="47">
        <f t="shared" si="137"/>
        <v>13</v>
      </c>
      <c r="P825" s="47">
        <f t="shared" si="134"/>
        <v>1</v>
      </c>
      <c r="Q825" s="47">
        <f t="shared" si="135"/>
        <v>4</v>
      </c>
      <c r="R825" s="54">
        <v>48</v>
      </c>
      <c r="S825" s="50" t="s">
        <v>168</v>
      </c>
      <c r="T825" s="53" t="s">
        <v>163</v>
      </c>
      <c r="U825" s="51"/>
      <c r="V825" s="51"/>
    </row>
    <row r="826" spans="1:22" x14ac:dyDescent="0.2">
      <c r="A826" s="79">
        <f t="shared" si="128"/>
        <v>31</v>
      </c>
      <c r="B826" s="47">
        <f t="shared" si="129"/>
        <v>2019</v>
      </c>
      <c r="C826" s="47">
        <f t="shared" si="130"/>
        <v>7</v>
      </c>
      <c r="D826" s="47" t="str">
        <f t="shared" si="131"/>
        <v>Jul</v>
      </c>
      <c r="E826" s="47">
        <f t="shared" si="132"/>
        <v>31</v>
      </c>
      <c r="F826" s="90">
        <v>43677</v>
      </c>
      <c r="G826" s="75">
        <v>0.56180555555555556</v>
      </c>
      <c r="H826" s="49" t="s">
        <v>34</v>
      </c>
      <c r="I826" s="56" t="str">
        <f t="shared" si="133"/>
        <v>South Arm SJ (Old Mill)</v>
      </c>
      <c r="J826" s="56" t="str">
        <f t="shared" si="136"/>
        <v>San Juan Estuary</v>
      </c>
      <c r="K826" s="49">
        <v>1</v>
      </c>
      <c r="L826" s="51" t="s">
        <v>146</v>
      </c>
      <c r="M826" s="50" t="s">
        <v>138</v>
      </c>
      <c r="N826" s="51" t="s">
        <v>144</v>
      </c>
      <c r="O826" s="47">
        <f t="shared" si="137"/>
        <v>3</v>
      </c>
      <c r="P826" s="47">
        <f t="shared" si="134"/>
        <v>1</v>
      </c>
      <c r="Q826" s="47">
        <f t="shared" si="135"/>
        <v>2</v>
      </c>
      <c r="R826" s="54">
        <v>2</v>
      </c>
      <c r="S826" s="50" t="s">
        <v>168</v>
      </c>
      <c r="T826" s="53" t="s">
        <v>163</v>
      </c>
      <c r="U826" s="51"/>
      <c r="V826" s="51"/>
    </row>
    <row r="827" spans="1:22" x14ac:dyDescent="0.2">
      <c r="A827" s="79">
        <f t="shared" si="128"/>
        <v>31</v>
      </c>
      <c r="B827" s="47">
        <f t="shared" si="129"/>
        <v>2019</v>
      </c>
      <c r="C827" s="47">
        <f t="shared" si="130"/>
        <v>7</v>
      </c>
      <c r="D827" s="47" t="str">
        <f t="shared" si="131"/>
        <v>Jul</v>
      </c>
      <c r="E827" s="47">
        <f t="shared" si="132"/>
        <v>31</v>
      </c>
      <c r="F827" s="90">
        <v>43677</v>
      </c>
      <c r="G827" s="75">
        <v>0.56180555555555556</v>
      </c>
      <c r="H827" s="49" t="s">
        <v>34</v>
      </c>
      <c r="I827" s="56" t="str">
        <f t="shared" si="133"/>
        <v>South Arm SJ (Old Mill)</v>
      </c>
      <c r="J827" s="56" t="str">
        <f t="shared" si="136"/>
        <v>San Juan Estuary</v>
      </c>
      <c r="K827" s="49">
        <v>1</v>
      </c>
      <c r="L827" s="51" t="s">
        <v>157</v>
      </c>
      <c r="M827" s="50" t="s">
        <v>138</v>
      </c>
      <c r="N827" s="51" t="s">
        <v>153</v>
      </c>
      <c r="O827" s="47">
        <f t="shared" si="137"/>
        <v>8</v>
      </c>
      <c r="P827" s="47">
        <f t="shared" si="134"/>
        <v>1</v>
      </c>
      <c r="Q827" s="47">
        <f t="shared" si="135"/>
        <v>5</v>
      </c>
      <c r="R827" s="54">
        <v>1</v>
      </c>
      <c r="S827" s="50" t="s">
        <v>168</v>
      </c>
      <c r="T827" s="53" t="s">
        <v>163</v>
      </c>
      <c r="U827" s="51"/>
      <c r="V827" s="51"/>
    </row>
    <row r="828" spans="1:22" x14ac:dyDescent="0.2">
      <c r="A828" s="79">
        <f t="shared" si="128"/>
        <v>31</v>
      </c>
      <c r="B828" s="47">
        <f t="shared" si="129"/>
        <v>2019</v>
      </c>
      <c r="C828" s="47">
        <f t="shared" si="130"/>
        <v>7</v>
      </c>
      <c r="D828" s="47" t="str">
        <f t="shared" si="131"/>
        <v>Jul</v>
      </c>
      <c r="E828" s="47">
        <f t="shared" si="132"/>
        <v>31</v>
      </c>
      <c r="F828" s="90">
        <v>43677</v>
      </c>
      <c r="G828" s="75">
        <v>0.56180555555555556</v>
      </c>
      <c r="H828" s="49" t="s">
        <v>34</v>
      </c>
      <c r="I828" s="56" t="str">
        <f t="shared" si="133"/>
        <v>South Arm SJ (Old Mill)</v>
      </c>
      <c r="J828" s="56" t="str">
        <f t="shared" si="136"/>
        <v>San Juan Estuary</v>
      </c>
      <c r="K828" s="49">
        <v>1</v>
      </c>
      <c r="L828" s="51" t="s">
        <v>158</v>
      </c>
      <c r="M828" s="50" t="s">
        <v>138</v>
      </c>
      <c r="N828" s="51" t="s">
        <v>153</v>
      </c>
      <c r="O828" s="47">
        <f t="shared" si="137"/>
        <v>9</v>
      </c>
      <c r="P828" s="47">
        <f t="shared" si="134"/>
        <v>1</v>
      </c>
      <c r="Q828" s="47">
        <f t="shared" si="135"/>
        <v>5</v>
      </c>
      <c r="R828" s="54">
        <v>98</v>
      </c>
      <c r="S828" s="50" t="s">
        <v>168</v>
      </c>
      <c r="T828" s="53" t="s">
        <v>163</v>
      </c>
      <c r="U828" s="51"/>
      <c r="V828" s="51"/>
    </row>
    <row r="829" spans="1:22" x14ac:dyDescent="0.2">
      <c r="A829" s="79">
        <f t="shared" si="128"/>
        <v>31</v>
      </c>
      <c r="B829" s="47">
        <f t="shared" si="129"/>
        <v>2019</v>
      </c>
      <c r="C829" s="47">
        <f t="shared" si="130"/>
        <v>7</v>
      </c>
      <c r="D829" s="47" t="str">
        <f t="shared" si="131"/>
        <v>Jul</v>
      </c>
      <c r="E829" s="47">
        <f t="shared" si="132"/>
        <v>31</v>
      </c>
      <c r="F829" s="90">
        <v>43677</v>
      </c>
      <c r="G829" s="75">
        <v>0.56180555555555556</v>
      </c>
      <c r="H829" s="49" t="s">
        <v>34</v>
      </c>
      <c r="I829" s="56" t="str">
        <f t="shared" si="133"/>
        <v>South Arm SJ (Old Mill)</v>
      </c>
      <c r="J829" s="56" t="str">
        <f t="shared" si="136"/>
        <v>San Juan Estuary</v>
      </c>
      <c r="K829" s="49">
        <v>1</v>
      </c>
      <c r="L829" s="51" t="s">
        <v>185</v>
      </c>
      <c r="M829" s="50" t="s">
        <v>138</v>
      </c>
      <c r="N829" s="51" t="s">
        <v>150</v>
      </c>
      <c r="O829" s="47">
        <f t="shared" si="137"/>
        <v>18</v>
      </c>
      <c r="P829" s="47">
        <f t="shared" si="134"/>
        <v>1</v>
      </c>
      <c r="Q829" s="47">
        <f t="shared" si="135"/>
        <v>4</v>
      </c>
      <c r="R829" s="54">
        <v>3</v>
      </c>
      <c r="S829" s="50" t="s">
        <v>168</v>
      </c>
      <c r="T829" s="53" t="s">
        <v>163</v>
      </c>
      <c r="U829" s="51"/>
      <c r="V829" s="51"/>
    </row>
    <row r="830" spans="1:22" x14ac:dyDescent="0.2">
      <c r="A830" s="79">
        <f t="shared" si="128"/>
        <v>31</v>
      </c>
      <c r="B830" s="47">
        <f t="shared" si="129"/>
        <v>2019</v>
      </c>
      <c r="C830" s="47">
        <f t="shared" si="130"/>
        <v>7</v>
      </c>
      <c r="D830" s="47" t="str">
        <f t="shared" si="131"/>
        <v>Jul</v>
      </c>
      <c r="E830" s="47">
        <f t="shared" si="132"/>
        <v>31</v>
      </c>
      <c r="F830" s="90">
        <v>43677</v>
      </c>
      <c r="G830" s="75">
        <v>0.56180555555555556</v>
      </c>
      <c r="H830" s="49" t="s">
        <v>34</v>
      </c>
      <c r="I830" s="56" t="str">
        <f t="shared" si="133"/>
        <v>South Arm SJ (Old Mill)</v>
      </c>
      <c r="J830" s="56" t="str">
        <f t="shared" si="136"/>
        <v>San Juan Estuary</v>
      </c>
      <c r="K830" s="49">
        <v>1</v>
      </c>
      <c r="L830" s="51" t="s">
        <v>173</v>
      </c>
      <c r="M830" s="50" t="s">
        <v>138</v>
      </c>
      <c r="N830" s="51" t="s">
        <v>150</v>
      </c>
      <c r="O830" s="47">
        <f t="shared" si="137"/>
        <v>13</v>
      </c>
      <c r="P830" s="47">
        <f t="shared" si="134"/>
        <v>1</v>
      </c>
      <c r="Q830" s="47">
        <f t="shared" si="135"/>
        <v>4</v>
      </c>
      <c r="R830" s="54">
        <v>284</v>
      </c>
      <c r="S830" s="50" t="s">
        <v>168</v>
      </c>
      <c r="T830" s="53" t="s">
        <v>163</v>
      </c>
      <c r="U830" s="51"/>
      <c r="V830" s="51"/>
    </row>
    <row r="831" spans="1:22" x14ac:dyDescent="0.2">
      <c r="A831" s="79">
        <f t="shared" si="128"/>
        <v>31</v>
      </c>
      <c r="B831" s="47">
        <f t="shared" si="129"/>
        <v>2019</v>
      </c>
      <c r="C831" s="47">
        <f t="shared" si="130"/>
        <v>7</v>
      </c>
      <c r="D831" s="47" t="str">
        <f t="shared" si="131"/>
        <v>Jul</v>
      </c>
      <c r="E831" s="47">
        <f t="shared" si="132"/>
        <v>31</v>
      </c>
      <c r="F831" s="90">
        <v>43677</v>
      </c>
      <c r="G831" s="75">
        <v>0.58333333333333337</v>
      </c>
      <c r="H831" s="49" t="s">
        <v>46</v>
      </c>
      <c r="I831" s="56" t="str">
        <f t="shared" si="133"/>
        <v>Q4, u/s of Tanis's template site</v>
      </c>
      <c r="J831" s="56" t="str">
        <f t="shared" si="136"/>
        <v>San Juan Estuary</v>
      </c>
      <c r="K831" s="49">
        <v>1</v>
      </c>
      <c r="L831" s="51" t="s">
        <v>146</v>
      </c>
      <c r="M831" s="50" t="s">
        <v>138</v>
      </c>
      <c r="N831" s="51" t="s">
        <v>148</v>
      </c>
      <c r="O831" s="47">
        <f t="shared" si="137"/>
        <v>3</v>
      </c>
      <c r="P831" s="47">
        <f t="shared" si="134"/>
        <v>1</v>
      </c>
      <c r="Q831" s="47">
        <f t="shared" si="135"/>
        <v>3</v>
      </c>
      <c r="R831" s="54">
        <v>8</v>
      </c>
      <c r="S831" s="50" t="s">
        <v>168</v>
      </c>
      <c r="T831" s="53" t="s">
        <v>163</v>
      </c>
      <c r="U831" s="51"/>
      <c r="V831" s="51"/>
    </row>
    <row r="832" spans="1:22" x14ac:dyDescent="0.2">
      <c r="A832" s="79">
        <f t="shared" si="128"/>
        <v>31</v>
      </c>
      <c r="B832" s="47">
        <f t="shared" si="129"/>
        <v>2019</v>
      </c>
      <c r="C832" s="47">
        <f t="shared" si="130"/>
        <v>7</v>
      </c>
      <c r="D832" s="47" t="str">
        <f t="shared" si="131"/>
        <v>Jul</v>
      </c>
      <c r="E832" s="47">
        <f t="shared" si="132"/>
        <v>31</v>
      </c>
      <c r="F832" s="90">
        <v>43677</v>
      </c>
      <c r="G832" s="75">
        <v>0.58333333333333337</v>
      </c>
      <c r="H832" s="49" t="s">
        <v>46</v>
      </c>
      <c r="I832" s="56" t="str">
        <f t="shared" si="133"/>
        <v>Q4, u/s of Tanis's template site</v>
      </c>
      <c r="J832" s="56" t="str">
        <f t="shared" si="136"/>
        <v>San Juan Estuary</v>
      </c>
      <c r="K832" s="49">
        <v>1</v>
      </c>
      <c r="L832" s="51" t="s">
        <v>146</v>
      </c>
      <c r="M832" s="50" t="s">
        <v>138</v>
      </c>
      <c r="N832" s="51" t="s">
        <v>144</v>
      </c>
      <c r="O832" s="47">
        <f t="shared" si="137"/>
        <v>3</v>
      </c>
      <c r="P832" s="47">
        <f t="shared" si="134"/>
        <v>1</v>
      </c>
      <c r="Q832" s="47">
        <f t="shared" si="135"/>
        <v>2</v>
      </c>
      <c r="R832" s="54">
        <v>29</v>
      </c>
      <c r="S832" s="50" t="s">
        <v>168</v>
      </c>
      <c r="T832" s="53" t="s">
        <v>163</v>
      </c>
      <c r="U832" s="51"/>
      <c r="V832" s="51" t="s">
        <v>300</v>
      </c>
    </row>
    <row r="833" spans="1:22" x14ac:dyDescent="0.2">
      <c r="A833" s="79">
        <f t="shared" si="128"/>
        <v>31</v>
      </c>
      <c r="B833" s="47">
        <f t="shared" si="129"/>
        <v>2019</v>
      </c>
      <c r="C833" s="47">
        <f t="shared" si="130"/>
        <v>7</v>
      </c>
      <c r="D833" s="47" t="str">
        <f t="shared" si="131"/>
        <v>Jul</v>
      </c>
      <c r="E833" s="47">
        <f t="shared" si="132"/>
        <v>31</v>
      </c>
      <c r="F833" s="90">
        <v>43677</v>
      </c>
      <c r="G833" s="75">
        <v>0.58333333333333337</v>
      </c>
      <c r="H833" s="49" t="s">
        <v>46</v>
      </c>
      <c r="I833" s="56" t="str">
        <f t="shared" si="133"/>
        <v>Q4, u/s of Tanis's template site</v>
      </c>
      <c r="J833" s="56" t="str">
        <f t="shared" si="136"/>
        <v>San Juan Estuary</v>
      </c>
      <c r="K833" s="49">
        <v>1</v>
      </c>
      <c r="L833" s="51" t="s">
        <v>157</v>
      </c>
      <c r="M833" s="50" t="s">
        <v>138</v>
      </c>
      <c r="N833" s="51" t="s">
        <v>153</v>
      </c>
      <c r="O833" s="47">
        <f t="shared" si="137"/>
        <v>8</v>
      </c>
      <c r="P833" s="47">
        <f t="shared" si="134"/>
        <v>1</v>
      </c>
      <c r="Q833" s="47">
        <f t="shared" si="135"/>
        <v>5</v>
      </c>
      <c r="R833" s="54">
        <v>4</v>
      </c>
      <c r="S833" s="50" t="s">
        <v>168</v>
      </c>
      <c r="T833" s="53" t="s">
        <v>163</v>
      </c>
      <c r="U833" s="51"/>
      <c r="V833" s="51"/>
    </row>
    <row r="834" spans="1:22" x14ac:dyDescent="0.2">
      <c r="A834" s="79">
        <f t="shared" si="128"/>
        <v>31</v>
      </c>
      <c r="B834" s="47">
        <f t="shared" si="129"/>
        <v>2019</v>
      </c>
      <c r="C834" s="47">
        <f t="shared" si="130"/>
        <v>7</v>
      </c>
      <c r="D834" s="47" t="str">
        <f t="shared" si="131"/>
        <v>Jul</v>
      </c>
      <c r="E834" s="47">
        <f t="shared" si="132"/>
        <v>31</v>
      </c>
      <c r="F834" s="90">
        <v>43677</v>
      </c>
      <c r="G834" s="75">
        <v>0.58333333333333337</v>
      </c>
      <c r="H834" s="49" t="s">
        <v>46</v>
      </c>
      <c r="I834" s="56" t="str">
        <f t="shared" si="133"/>
        <v>Q4, u/s of Tanis's template site</v>
      </c>
      <c r="J834" s="56" t="str">
        <f t="shared" si="136"/>
        <v>San Juan Estuary</v>
      </c>
      <c r="K834" s="49">
        <v>1</v>
      </c>
      <c r="L834" s="51" t="s">
        <v>173</v>
      </c>
      <c r="M834" s="50" t="s">
        <v>138</v>
      </c>
      <c r="N834" s="51" t="s">
        <v>150</v>
      </c>
      <c r="O834" s="47">
        <f t="shared" si="137"/>
        <v>13</v>
      </c>
      <c r="P834" s="47">
        <f t="shared" si="134"/>
        <v>1</v>
      </c>
      <c r="Q834" s="47">
        <f t="shared" si="135"/>
        <v>4</v>
      </c>
      <c r="R834" s="54">
        <v>3</v>
      </c>
      <c r="S834" s="50" t="s">
        <v>168</v>
      </c>
      <c r="T834" s="53" t="s">
        <v>163</v>
      </c>
      <c r="U834" s="51"/>
      <c r="V834" s="51"/>
    </row>
    <row r="835" spans="1:22" x14ac:dyDescent="0.2">
      <c r="A835" s="79">
        <f t="shared" si="128"/>
        <v>31</v>
      </c>
      <c r="B835" s="47">
        <f t="shared" si="129"/>
        <v>2019</v>
      </c>
      <c r="C835" s="47">
        <f t="shared" si="130"/>
        <v>7</v>
      </c>
      <c r="D835" s="47" t="str">
        <f t="shared" si="131"/>
        <v>Jul</v>
      </c>
      <c r="E835" s="47">
        <f t="shared" si="132"/>
        <v>31</v>
      </c>
      <c r="F835" s="90">
        <v>43677</v>
      </c>
      <c r="G835" s="75">
        <v>0.61111111111111105</v>
      </c>
      <c r="H835" s="49" t="s">
        <v>40</v>
      </c>
      <c r="I835" s="56" t="str">
        <f t="shared" si="133"/>
        <v>Central Arm SJ at Island Rd Bridge</v>
      </c>
      <c r="J835" s="56" t="str">
        <f t="shared" si="136"/>
        <v>San Juan Estuary</v>
      </c>
      <c r="K835" s="49">
        <v>1</v>
      </c>
      <c r="L835" s="51" t="s">
        <v>157</v>
      </c>
      <c r="M835" s="50" t="s">
        <v>138</v>
      </c>
      <c r="N835" s="51" t="s">
        <v>153</v>
      </c>
      <c r="O835" s="47">
        <f t="shared" si="137"/>
        <v>8</v>
      </c>
      <c r="P835" s="47">
        <f t="shared" si="134"/>
        <v>1</v>
      </c>
      <c r="Q835" s="47">
        <f t="shared" si="135"/>
        <v>5</v>
      </c>
      <c r="R835" s="54">
        <v>7</v>
      </c>
      <c r="S835" s="50" t="s">
        <v>168</v>
      </c>
      <c r="T835" s="53" t="s">
        <v>163</v>
      </c>
      <c r="U835" s="51"/>
      <c r="V835" s="51"/>
    </row>
    <row r="836" spans="1:22" x14ac:dyDescent="0.2">
      <c r="A836" s="79">
        <f t="shared" si="128"/>
        <v>31</v>
      </c>
      <c r="B836" s="47">
        <f t="shared" si="129"/>
        <v>2019</v>
      </c>
      <c r="C836" s="47">
        <f t="shared" si="130"/>
        <v>7</v>
      </c>
      <c r="D836" s="47" t="str">
        <f t="shared" si="131"/>
        <v>Jul</v>
      </c>
      <c r="E836" s="47">
        <f t="shared" si="132"/>
        <v>31</v>
      </c>
      <c r="F836" s="90">
        <v>43677</v>
      </c>
      <c r="G836" s="75">
        <v>0.61111111111111105</v>
      </c>
      <c r="H836" s="49" t="s">
        <v>40</v>
      </c>
      <c r="I836" s="56" t="str">
        <f t="shared" si="133"/>
        <v>Central Arm SJ at Island Rd Bridge</v>
      </c>
      <c r="J836" s="56" t="str">
        <f t="shared" si="136"/>
        <v>San Juan Estuary</v>
      </c>
      <c r="K836" s="49">
        <v>1</v>
      </c>
      <c r="L836" s="51" t="s">
        <v>181</v>
      </c>
      <c r="M836" s="50" t="s">
        <v>138</v>
      </c>
      <c r="N836" s="51" t="s">
        <v>150</v>
      </c>
      <c r="O836" s="47">
        <f t="shared" si="137"/>
        <v>15</v>
      </c>
      <c r="P836" s="47">
        <f t="shared" si="134"/>
        <v>1</v>
      </c>
      <c r="Q836" s="47">
        <f t="shared" si="135"/>
        <v>4</v>
      </c>
      <c r="R836" s="54">
        <v>2</v>
      </c>
      <c r="S836" s="50" t="s">
        <v>168</v>
      </c>
      <c r="T836" s="53" t="s">
        <v>163</v>
      </c>
      <c r="U836" s="51"/>
      <c r="V836" s="51"/>
    </row>
    <row r="837" spans="1:22" x14ac:dyDescent="0.2">
      <c r="A837" s="79">
        <f t="shared" ref="A837:A900" si="138">WEEKNUM(F837)</f>
        <v>31</v>
      </c>
      <c r="B837" s="47">
        <f t="shared" ref="B837:B900" si="139">YEAR(F837)</f>
        <v>2019</v>
      </c>
      <c r="C837" s="47">
        <f t="shared" ref="C837:C900" si="140">MONTH(F837)</f>
        <v>7</v>
      </c>
      <c r="D837" s="47" t="str">
        <f t="shared" ref="D837:D900" si="141">TEXT(F837,"mmm")</f>
        <v>Jul</v>
      </c>
      <c r="E837" s="47">
        <f t="shared" ref="E837:E900" si="142">DAY(F837)</f>
        <v>31</v>
      </c>
      <c r="F837" s="90">
        <v>43677</v>
      </c>
      <c r="G837" s="75">
        <v>0.61111111111111105</v>
      </c>
      <c r="H837" s="49" t="s">
        <v>40</v>
      </c>
      <c r="I837" s="56" t="str">
        <f t="shared" si="133"/>
        <v>Central Arm SJ at Island Rd Bridge</v>
      </c>
      <c r="J837" s="56" t="str">
        <f t="shared" si="136"/>
        <v>San Juan Estuary</v>
      </c>
      <c r="K837" s="49">
        <v>1</v>
      </c>
      <c r="L837" s="51" t="s">
        <v>173</v>
      </c>
      <c r="M837" s="50" t="s">
        <v>138</v>
      </c>
      <c r="N837" s="51" t="s">
        <v>150</v>
      </c>
      <c r="O837" s="47">
        <f t="shared" si="137"/>
        <v>13</v>
      </c>
      <c r="P837" s="47">
        <f t="shared" si="134"/>
        <v>1</v>
      </c>
      <c r="Q837" s="47">
        <f t="shared" si="135"/>
        <v>4</v>
      </c>
      <c r="R837" s="54">
        <v>21</v>
      </c>
      <c r="S837" s="50" t="s">
        <v>168</v>
      </c>
      <c r="T837" s="53" t="s">
        <v>163</v>
      </c>
      <c r="U837" s="51"/>
      <c r="V837" s="51"/>
    </row>
    <row r="838" spans="1:22" x14ac:dyDescent="0.2">
      <c r="A838" s="79">
        <f t="shared" si="138"/>
        <v>31</v>
      </c>
      <c r="B838" s="47">
        <f t="shared" si="139"/>
        <v>2019</v>
      </c>
      <c r="C838" s="47">
        <f t="shared" si="140"/>
        <v>7</v>
      </c>
      <c r="D838" s="47" t="str">
        <f t="shared" si="141"/>
        <v>Jul</v>
      </c>
      <c r="E838" s="47">
        <f t="shared" si="142"/>
        <v>31</v>
      </c>
      <c r="F838" s="90">
        <v>43677</v>
      </c>
      <c r="G838" s="75">
        <v>0.625</v>
      </c>
      <c r="H838" s="49" t="s">
        <v>44</v>
      </c>
      <c r="I838" s="56" t="str">
        <f t="shared" si="133"/>
        <v>Q Helen, top of Island Road</v>
      </c>
      <c r="J838" s="56" t="str">
        <f t="shared" si="136"/>
        <v>San Juan Estuary</v>
      </c>
      <c r="K838" s="49">
        <v>1</v>
      </c>
      <c r="L838" s="51" t="s">
        <v>157</v>
      </c>
      <c r="M838" s="50" t="s">
        <v>138</v>
      </c>
      <c r="N838" s="51" t="s">
        <v>153</v>
      </c>
      <c r="O838" s="47">
        <f t="shared" si="137"/>
        <v>8</v>
      </c>
      <c r="P838" s="47">
        <f t="shared" si="134"/>
        <v>1</v>
      </c>
      <c r="Q838" s="47">
        <f t="shared" si="135"/>
        <v>5</v>
      </c>
      <c r="R838" s="54">
        <v>20</v>
      </c>
      <c r="S838" s="50" t="s">
        <v>168</v>
      </c>
      <c r="T838" s="53" t="s">
        <v>163</v>
      </c>
      <c r="U838" s="51"/>
      <c r="V838" s="51"/>
    </row>
    <row r="839" spans="1:22" x14ac:dyDescent="0.2">
      <c r="A839" s="79">
        <f t="shared" si="138"/>
        <v>31</v>
      </c>
      <c r="B839" s="47">
        <f t="shared" si="139"/>
        <v>2019</v>
      </c>
      <c r="C839" s="47">
        <f t="shared" si="140"/>
        <v>7</v>
      </c>
      <c r="D839" s="47" t="str">
        <f t="shared" si="141"/>
        <v>Jul</v>
      </c>
      <c r="E839" s="47">
        <f t="shared" si="142"/>
        <v>31</v>
      </c>
      <c r="F839" s="90">
        <v>43677</v>
      </c>
      <c r="G839" s="75">
        <v>0.625</v>
      </c>
      <c r="H839" s="49" t="s">
        <v>44</v>
      </c>
      <c r="I839" s="56" t="str">
        <f t="shared" si="133"/>
        <v>Q Helen, top of Island Road</v>
      </c>
      <c r="J839" s="56" t="str">
        <f t="shared" si="136"/>
        <v>San Juan Estuary</v>
      </c>
      <c r="K839" s="49">
        <v>1</v>
      </c>
      <c r="L839" s="51" t="s">
        <v>158</v>
      </c>
      <c r="M839" s="50" t="s">
        <v>138</v>
      </c>
      <c r="N839" s="51" t="s">
        <v>153</v>
      </c>
      <c r="O839" s="47">
        <f t="shared" si="137"/>
        <v>9</v>
      </c>
      <c r="P839" s="47">
        <f t="shared" si="134"/>
        <v>1</v>
      </c>
      <c r="Q839" s="47">
        <f t="shared" si="135"/>
        <v>5</v>
      </c>
      <c r="R839" s="54">
        <v>15</v>
      </c>
      <c r="S839" s="50" t="s">
        <v>168</v>
      </c>
      <c r="T839" s="53" t="s">
        <v>163</v>
      </c>
      <c r="U839" s="51"/>
      <c r="V839" s="51"/>
    </row>
    <row r="840" spans="1:22" x14ac:dyDescent="0.2">
      <c r="A840" s="79">
        <f t="shared" si="138"/>
        <v>31</v>
      </c>
      <c r="B840" s="47">
        <f t="shared" si="139"/>
        <v>2019</v>
      </c>
      <c r="C840" s="47">
        <f t="shared" si="140"/>
        <v>7</v>
      </c>
      <c r="D840" s="47" t="str">
        <f t="shared" si="141"/>
        <v>Jul</v>
      </c>
      <c r="E840" s="47">
        <f t="shared" si="142"/>
        <v>31</v>
      </c>
      <c r="F840" s="90">
        <v>43677</v>
      </c>
      <c r="G840" s="75">
        <v>0.625</v>
      </c>
      <c r="H840" s="49" t="s">
        <v>44</v>
      </c>
      <c r="I840" s="56" t="str">
        <f t="shared" si="133"/>
        <v>Q Helen, top of Island Road</v>
      </c>
      <c r="J840" s="56" t="str">
        <f t="shared" si="136"/>
        <v>San Juan Estuary</v>
      </c>
      <c r="K840" s="49">
        <v>1</v>
      </c>
      <c r="L840" s="51" t="s">
        <v>181</v>
      </c>
      <c r="M840" s="50" t="s">
        <v>138</v>
      </c>
      <c r="N840" s="51" t="s">
        <v>150</v>
      </c>
      <c r="O840" s="47">
        <f t="shared" si="137"/>
        <v>15</v>
      </c>
      <c r="P840" s="47">
        <f t="shared" si="134"/>
        <v>1</v>
      </c>
      <c r="Q840" s="47">
        <f t="shared" si="135"/>
        <v>4</v>
      </c>
      <c r="R840" s="54">
        <v>1</v>
      </c>
      <c r="S840" s="50" t="s">
        <v>168</v>
      </c>
      <c r="T840" s="53" t="s">
        <v>163</v>
      </c>
      <c r="U840" s="51"/>
      <c r="V840" s="51"/>
    </row>
    <row r="841" spans="1:22" x14ac:dyDescent="0.2">
      <c r="A841" s="79">
        <f t="shared" si="138"/>
        <v>31</v>
      </c>
      <c r="B841" s="47">
        <f t="shared" si="139"/>
        <v>2019</v>
      </c>
      <c r="C841" s="47">
        <f t="shared" si="140"/>
        <v>7</v>
      </c>
      <c r="D841" s="47" t="str">
        <f t="shared" si="141"/>
        <v>Jul</v>
      </c>
      <c r="E841" s="47">
        <f t="shared" si="142"/>
        <v>31</v>
      </c>
      <c r="F841" s="90">
        <v>43677</v>
      </c>
      <c r="G841" s="75">
        <v>0.625</v>
      </c>
      <c r="H841" s="49" t="s">
        <v>44</v>
      </c>
      <c r="I841" s="56" t="str">
        <f t="shared" si="133"/>
        <v>Q Helen, top of Island Road</v>
      </c>
      <c r="J841" s="56" t="str">
        <f t="shared" si="136"/>
        <v>San Juan Estuary</v>
      </c>
      <c r="K841" s="49">
        <v>1</v>
      </c>
      <c r="L841" s="51" t="s">
        <v>173</v>
      </c>
      <c r="M841" s="50" t="s">
        <v>138</v>
      </c>
      <c r="N841" s="51" t="s">
        <v>150</v>
      </c>
      <c r="O841" s="47">
        <f t="shared" si="137"/>
        <v>13</v>
      </c>
      <c r="P841" s="47">
        <f t="shared" si="134"/>
        <v>1</v>
      </c>
      <c r="Q841" s="47">
        <f t="shared" si="135"/>
        <v>4</v>
      </c>
      <c r="R841" s="54">
        <v>1</v>
      </c>
      <c r="S841" s="50" t="s">
        <v>168</v>
      </c>
      <c r="T841" s="53" t="s">
        <v>163</v>
      </c>
      <c r="U841" s="51"/>
      <c r="V841" s="51"/>
    </row>
    <row r="842" spans="1:22" x14ac:dyDescent="0.2">
      <c r="A842" s="79">
        <f t="shared" si="138"/>
        <v>31</v>
      </c>
      <c r="B842" s="47">
        <f t="shared" si="139"/>
        <v>2019</v>
      </c>
      <c r="C842" s="47">
        <f t="shared" si="140"/>
        <v>8</v>
      </c>
      <c r="D842" s="47" t="str">
        <f t="shared" si="141"/>
        <v>Aug</v>
      </c>
      <c r="E842" s="47">
        <f t="shared" si="142"/>
        <v>1</v>
      </c>
      <c r="F842" s="89">
        <v>43678</v>
      </c>
      <c r="G842" s="75">
        <v>0.44027777777777777</v>
      </c>
      <c r="H842" s="49" t="s">
        <v>25</v>
      </c>
      <c r="I842" s="56" t="str">
        <f t="shared" si="133"/>
        <v>Q01, left bank Gordon up from confluence</v>
      </c>
      <c r="J842" s="56" t="str">
        <f t="shared" si="136"/>
        <v>Gordon Estuary</v>
      </c>
      <c r="K842" s="49">
        <v>1</v>
      </c>
      <c r="L842" s="51" t="s">
        <v>157</v>
      </c>
      <c r="M842" s="50" t="s">
        <v>138</v>
      </c>
      <c r="N842" s="51" t="s">
        <v>153</v>
      </c>
      <c r="O842" s="47">
        <f t="shared" si="137"/>
        <v>8</v>
      </c>
      <c r="P842" s="47">
        <f t="shared" si="134"/>
        <v>1</v>
      </c>
      <c r="Q842" s="47">
        <f t="shared" si="135"/>
        <v>5</v>
      </c>
      <c r="R842" s="54">
        <v>3</v>
      </c>
      <c r="S842" s="50" t="s">
        <v>168</v>
      </c>
      <c r="T842" s="53" t="s">
        <v>163</v>
      </c>
      <c r="U842" s="51"/>
      <c r="V842" s="51"/>
    </row>
    <row r="843" spans="1:22" x14ac:dyDescent="0.2">
      <c r="A843" s="79">
        <f t="shared" si="138"/>
        <v>31</v>
      </c>
      <c r="B843" s="47">
        <f t="shared" si="139"/>
        <v>2019</v>
      </c>
      <c r="C843" s="47">
        <f t="shared" si="140"/>
        <v>8</v>
      </c>
      <c r="D843" s="47" t="str">
        <f t="shared" si="141"/>
        <v>Aug</v>
      </c>
      <c r="E843" s="47">
        <f t="shared" si="142"/>
        <v>1</v>
      </c>
      <c r="F843" s="89">
        <v>43678</v>
      </c>
      <c r="G843" s="75">
        <v>0.44027777777777777</v>
      </c>
      <c r="H843" s="49" t="s">
        <v>25</v>
      </c>
      <c r="I843" s="56" t="str">
        <f t="shared" si="133"/>
        <v>Q01, left bank Gordon up from confluence</v>
      </c>
      <c r="J843" s="56" t="str">
        <f t="shared" si="136"/>
        <v>Gordon Estuary</v>
      </c>
      <c r="K843" s="49">
        <v>1</v>
      </c>
      <c r="L843" s="51" t="s">
        <v>158</v>
      </c>
      <c r="M843" s="50" t="s">
        <v>138</v>
      </c>
      <c r="N843" s="51" t="s">
        <v>153</v>
      </c>
      <c r="O843" s="47">
        <f t="shared" si="137"/>
        <v>9</v>
      </c>
      <c r="P843" s="47">
        <f t="shared" si="134"/>
        <v>1</v>
      </c>
      <c r="Q843" s="47">
        <f t="shared" si="135"/>
        <v>5</v>
      </c>
      <c r="R843" s="54">
        <v>8</v>
      </c>
      <c r="S843" s="50" t="s">
        <v>168</v>
      </c>
      <c r="T843" s="53" t="s">
        <v>163</v>
      </c>
      <c r="U843" s="51"/>
      <c r="V843" s="51"/>
    </row>
    <row r="844" spans="1:22" x14ac:dyDescent="0.2">
      <c r="A844" s="79">
        <f t="shared" si="138"/>
        <v>31</v>
      </c>
      <c r="B844" s="47">
        <f t="shared" si="139"/>
        <v>2019</v>
      </c>
      <c r="C844" s="47">
        <f t="shared" si="140"/>
        <v>8</v>
      </c>
      <c r="D844" s="47" t="str">
        <f t="shared" si="141"/>
        <v>Aug</v>
      </c>
      <c r="E844" s="47">
        <f t="shared" si="142"/>
        <v>1</v>
      </c>
      <c r="F844" s="89">
        <v>43678</v>
      </c>
      <c r="G844" s="75">
        <v>0.44027777777777777</v>
      </c>
      <c r="H844" s="49" t="s">
        <v>25</v>
      </c>
      <c r="I844" s="56" t="str">
        <f t="shared" si="133"/>
        <v>Q01, left bank Gordon up from confluence</v>
      </c>
      <c r="J844" s="56" t="str">
        <f t="shared" si="136"/>
        <v>Gordon Estuary</v>
      </c>
      <c r="K844" s="49">
        <v>1</v>
      </c>
      <c r="L844" s="51" t="s">
        <v>185</v>
      </c>
      <c r="M844" s="50" t="s">
        <v>138</v>
      </c>
      <c r="N844" s="51" t="s">
        <v>150</v>
      </c>
      <c r="O844" s="47">
        <f t="shared" si="137"/>
        <v>18</v>
      </c>
      <c r="P844" s="47">
        <f t="shared" si="134"/>
        <v>1</v>
      </c>
      <c r="Q844" s="47">
        <f t="shared" si="135"/>
        <v>4</v>
      </c>
      <c r="R844" s="54">
        <v>1</v>
      </c>
      <c r="S844" s="50" t="s">
        <v>168</v>
      </c>
      <c r="T844" s="53" t="s">
        <v>163</v>
      </c>
      <c r="U844" s="51"/>
      <c r="V844" s="51"/>
    </row>
    <row r="845" spans="1:22" x14ac:dyDescent="0.2">
      <c r="A845" s="79">
        <f t="shared" si="138"/>
        <v>31</v>
      </c>
      <c r="B845" s="47">
        <f t="shared" si="139"/>
        <v>2019</v>
      </c>
      <c r="C845" s="47">
        <f t="shared" si="140"/>
        <v>8</v>
      </c>
      <c r="D845" s="47" t="str">
        <f t="shared" si="141"/>
        <v>Aug</v>
      </c>
      <c r="E845" s="47">
        <f t="shared" si="142"/>
        <v>1</v>
      </c>
      <c r="F845" s="89">
        <v>43678</v>
      </c>
      <c r="G845" s="75">
        <v>0.44027777777777777</v>
      </c>
      <c r="H845" s="49" t="s">
        <v>25</v>
      </c>
      <c r="I845" s="56" t="str">
        <f t="shared" si="133"/>
        <v>Q01, left bank Gordon up from confluence</v>
      </c>
      <c r="J845" s="56" t="str">
        <f t="shared" si="136"/>
        <v>Gordon Estuary</v>
      </c>
      <c r="K845" s="49">
        <v>1</v>
      </c>
      <c r="L845" s="51" t="s">
        <v>181</v>
      </c>
      <c r="M845" s="50" t="s">
        <v>138</v>
      </c>
      <c r="N845" s="51" t="s">
        <v>150</v>
      </c>
      <c r="O845" s="47">
        <f t="shared" si="137"/>
        <v>15</v>
      </c>
      <c r="P845" s="47">
        <f t="shared" si="134"/>
        <v>1</v>
      </c>
      <c r="Q845" s="47">
        <f t="shared" si="135"/>
        <v>4</v>
      </c>
      <c r="R845" s="54">
        <v>9</v>
      </c>
      <c r="S845" s="50" t="s">
        <v>168</v>
      </c>
      <c r="T845" s="53" t="s">
        <v>163</v>
      </c>
      <c r="U845" s="51"/>
      <c r="V845" s="51"/>
    </row>
    <row r="846" spans="1:22" x14ac:dyDescent="0.2">
      <c r="A846" s="79">
        <f t="shared" si="138"/>
        <v>31</v>
      </c>
      <c r="B846" s="47">
        <f t="shared" si="139"/>
        <v>2019</v>
      </c>
      <c r="C846" s="47">
        <f t="shared" si="140"/>
        <v>8</v>
      </c>
      <c r="D846" s="47" t="str">
        <f t="shared" si="141"/>
        <v>Aug</v>
      </c>
      <c r="E846" s="47">
        <f t="shared" si="142"/>
        <v>1</v>
      </c>
      <c r="F846" s="89">
        <v>43678</v>
      </c>
      <c r="G846" s="75">
        <v>0.44027777777777777</v>
      </c>
      <c r="H846" s="49" t="s">
        <v>25</v>
      </c>
      <c r="I846" s="56" t="str">
        <f t="shared" si="133"/>
        <v>Q01, left bank Gordon up from confluence</v>
      </c>
      <c r="J846" s="56" t="str">
        <f t="shared" si="136"/>
        <v>Gordon Estuary</v>
      </c>
      <c r="K846" s="49">
        <v>1</v>
      </c>
      <c r="L846" s="51" t="s">
        <v>191</v>
      </c>
      <c r="M846" s="50" t="s">
        <v>138</v>
      </c>
      <c r="N846" s="51" t="s">
        <v>153</v>
      </c>
      <c r="O846" s="47">
        <f t="shared" si="137"/>
        <v>20</v>
      </c>
      <c r="P846" s="47">
        <f t="shared" si="134"/>
        <v>1</v>
      </c>
      <c r="Q846" s="47">
        <f t="shared" si="135"/>
        <v>5</v>
      </c>
      <c r="R846" s="54">
        <v>2</v>
      </c>
      <c r="S846" s="50" t="s">
        <v>168</v>
      </c>
      <c r="T846" s="53" t="s">
        <v>163</v>
      </c>
      <c r="U846" s="51"/>
      <c r="V846" s="52" t="s">
        <v>292</v>
      </c>
    </row>
    <row r="847" spans="1:22" x14ac:dyDescent="0.2">
      <c r="A847" s="79">
        <f t="shared" si="138"/>
        <v>31</v>
      </c>
      <c r="B847" s="47">
        <f t="shared" si="139"/>
        <v>2019</v>
      </c>
      <c r="C847" s="47">
        <f t="shared" si="140"/>
        <v>8</v>
      </c>
      <c r="D847" s="47" t="str">
        <f t="shared" si="141"/>
        <v>Aug</v>
      </c>
      <c r="E847" s="47">
        <f t="shared" si="142"/>
        <v>1</v>
      </c>
      <c r="F847" s="89">
        <v>43678</v>
      </c>
      <c r="G847" s="75">
        <v>0.45555555555555555</v>
      </c>
      <c r="H847" s="49" t="s">
        <v>30</v>
      </c>
      <c r="I847" s="56" t="str">
        <f t="shared" ref="I847:I910" si="143">VLOOKUP(H847,SiteCodes,2,FALSE)</f>
        <v>Butch's (Gordon R.)</v>
      </c>
      <c r="J847" s="56" t="str">
        <f t="shared" si="136"/>
        <v>Gordon Estuary</v>
      </c>
      <c r="K847" s="49">
        <v>1</v>
      </c>
      <c r="L847" s="51" t="s">
        <v>152</v>
      </c>
      <c r="M847" s="53" t="s">
        <v>138</v>
      </c>
      <c r="N847" s="51" t="s">
        <v>148</v>
      </c>
      <c r="O847" s="47">
        <f t="shared" si="137"/>
        <v>5</v>
      </c>
      <c r="P847" s="47">
        <f t="shared" ref="P847:P910" si="144">VLOOKUP(M847,OrigCodes,2,FALSE)</f>
        <v>1</v>
      </c>
      <c r="Q847" s="47">
        <f t="shared" ref="Q847:Q910" si="145">VLOOKUP(N847,StgCodes,2,FALSE)</f>
        <v>3</v>
      </c>
      <c r="R847" s="54">
        <v>1</v>
      </c>
      <c r="S847" s="50" t="s">
        <v>168</v>
      </c>
      <c r="T847" s="53" t="s">
        <v>163</v>
      </c>
      <c r="U847" s="51"/>
      <c r="V847" s="51"/>
    </row>
    <row r="848" spans="1:22" x14ac:dyDescent="0.2">
      <c r="A848" s="79">
        <f t="shared" si="138"/>
        <v>31</v>
      </c>
      <c r="B848" s="47">
        <f t="shared" si="139"/>
        <v>2019</v>
      </c>
      <c r="C848" s="47">
        <f t="shared" si="140"/>
        <v>8</v>
      </c>
      <c r="D848" s="47" t="str">
        <f t="shared" si="141"/>
        <v>Aug</v>
      </c>
      <c r="E848" s="47">
        <f t="shared" si="142"/>
        <v>1</v>
      </c>
      <c r="F848" s="89">
        <v>43678</v>
      </c>
      <c r="G848" s="75">
        <v>0.45555555555555555</v>
      </c>
      <c r="H848" s="49" t="s">
        <v>30</v>
      </c>
      <c r="I848" s="56" t="str">
        <f t="shared" si="143"/>
        <v>Butch's (Gordon R.)</v>
      </c>
      <c r="J848" s="56" t="str">
        <f t="shared" ref="J848:J911" si="146">VLOOKUP(H848,SiteCodes,3,FALSE)</f>
        <v>Gordon Estuary</v>
      </c>
      <c r="K848" s="49">
        <v>1</v>
      </c>
      <c r="L848" s="51" t="s">
        <v>177</v>
      </c>
      <c r="M848" s="53" t="s">
        <v>138</v>
      </c>
      <c r="N848" s="51" t="s">
        <v>153</v>
      </c>
      <c r="O848" s="47">
        <f t="shared" si="137"/>
        <v>14</v>
      </c>
      <c r="P848" s="47">
        <f t="shared" si="144"/>
        <v>1</v>
      </c>
      <c r="Q848" s="47">
        <f t="shared" si="145"/>
        <v>5</v>
      </c>
      <c r="R848" s="72">
        <v>99</v>
      </c>
      <c r="S848" s="50" t="s">
        <v>168</v>
      </c>
      <c r="T848" s="53" t="s">
        <v>163</v>
      </c>
      <c r="U848" s="51"/>
      <c r="V848" s="51"/>
    </row>
    <row r="849" spans="1:22" x14ac:dyDescent="0.2">
      <c r="A849" s="79">
        <f t="shared" si="138"/>
        <v>31</v>
      </c>
      <c r="B849" s="47">
        <f t="shared" si="139"/>
        <v>2019</v>
      </c>
      <c r="C849" s="47">
        <f t="shared" si="140"/>
        <v>8</v>
      </c>
      <c r="D849" s="47" t="str">
        <f t="shared" si="141"/>
        <v>Aug</v>
      </c>
      <c r="E849" s="47">
        <f t="shared" si="142"/>
        <v>1</v>
      </c>
      <c r="F849" s="89">
        <v>43678</v>
      </c>
      <c r="G849" s="75">
        <v>0.46875</v>
      </c>
      <c r="H849" s="49" t="s">
        <v>21</v>
      </c>
      <c r="I849" s="56" t="str">
        <f t="shared" si="143"/>
        <v>Gallaugher's</v>
      </c>
      <c r="J849" s="56" t="str">
        <f t="shared" si="146"/>
        <v>Gordon Estuary</v>
      </c>
      <c r="K849" s="49">
        <v>1</v>
      </c>
      <c r="L849" s="51" t="s">
        <v>157</v>
      </c>
      <c r="M849" s="53" t="s">
        <v>138</v>
      </c>
      <c r="N849" s="51" t="s">
        <v>153</v>
      </c>
      <c r="O849" s="47">
        <f t="shared" si="137"/>
        <v>8</v>
      </c>
      <c r="P849" s="47">
        <f t="shared" si="144"/>
        <v>1</v>
      </c>
      <c r="Q849" s="47">
        <f t="shared" si="145"/>
        <v>5</v>
      </c>
      <c r="R849" s="54">
        <v>15</v>
      </c>
      <c r="S849" s="50" t="s">
        <v>168</v>
      </c>
      <c r="T849" s="53" t="s">
        <v>163</v>
      </c>
      <c r="U849" s="51"/>
      <c r="V849" s="51"/>
    </row>
    <row r="850" spans="1:22" x14ac:dyDescent="0.2">
      <c r="A850" s="79">
        <f t="shared" si="138"/>
        <v>31</v>
      </c>
      <c r="B850" s="47">
        <f t="shared" si="139"/>
        <v>2019</v>
      </c>
      <c r="C850" s="47">
        <f t="shared" si="140"/>
        <v>8</v>
      </c>
      <c r="D850" s="47" t="str">
        <f t="shared" si="141"/>
        <v>Aug</v>
      </c>
      <c r="E850" s="47">
        <f t="shared" si="142"/>
        <v>1</v>
      </c>
      <c r="F850" s="89">
        <v>43678</v>
      </c>
      <c r="G850" s="75">
        <v>0.46875</v>
      </c>
      <c r="H850" s="49" t="s">
        <v>21</v>
      </c>
      <c r="I850" s="56" t="str">
        <f t="shared" si="143"/>
        <v>Gallaugher's</v>
      </c>
      <c r="J850" s="56" t="str">
        <f t="shared" si="146"/>
        <v>Gordon Estuary</v>
      </c>
      <c r="K850" s="49">
        <v>1</v>
      </c>
      <c r="L850" s="51" t="s">
        <v>158</v>
      </c>
      <c r="M850" s="53" t="s">
        <v>138</v>
      </c>
      <c r="N850" s="51" t="s">
        <v>153</v>
      </c>
      <c r="O850" s="47">
        <f t="shared" si="137"/>
        <v>9</v>
      </c>
      <c r="P850" s="47">
        <f t="shared" si="144"/>
        <v>1</v>
      </c>
      <c r="Q850" s="47">
        <f t="shared" si="145"/>
        <v>5</v>
      </c>
      <c r="R850" s="54">
        <v>114</v>
      </c>
      <c r="S850" s="50" t="s">
        <v>168</v>
      </c>
      <c r="T850" s="53" t="s">
        <v>163</v>
      </c>
      <c r="U850" s="51"/>
      <c r="V850" s="51"/>
    </row>
    <row r="851" spans="1:22" x14ac:dyDescent="0.2">
      <c r="A851" s="79">
        <f t="shared" si="138"/>
        <v>31</v>
      </c>
      <c r="B851" s="47">
        <f t="shared" si="139"/>
        <v>2019</v>
      </c>
      <c r="C851" s="47">
        <f t="shared" si="140"/>
        <v>8</v>
      </c>
      <c r="D851" s="47" t="str">
        <f t="shared" si="141"/>
        <v>Aug</v>
      </c>
      <c r="E851" s="47">
        <f t="shared" si="142"/>
        <v>1</v>
      </c>
      <c r="F851" s="89">
        <v>43678</v>
      </c>
      <c r="G851" s="75">
        <v>0.46875</v>
      </c>
      <c r="H851" s="49" t="s">
        <v>21</v>
      </c>
      <c r="I851" s="56" t="str">
        <f t="shared" si="143"/>
        <v>Gallaugher's</v>
      </c>
      <c r="J851" s="56" t="str">
        <f t="shared" si="146"/>
        <v>Gordon Estuary</v>
      </c>
      <c r="K851" s="49">
        <v>1</v>
      </c>
      <c r="L851" s="51" t="s">
        <v>185</v>
      </c>
      <c r="M851" s="53" t="s">
        <v>138</v>
      </c>
      <c r="N851" s="51" t="s">
        <v>150</v>
      </c>
      <c r="O851" s="47">
        <f t="shared" si="137"/>
        <v>18</v>
      </c>
      <c r="P851" s="47">
        <f t="shared" si="144"/>
        <v>1</v>
      </c>
      <c r="Q851" s="47">
        <f t="shared" si="145"/>
        <v>4</v>
      </c>
      <c r="R851" s="54">
        <v>15</v>
      </c>
      <c r="S851" s="50" t="s">
        <v>168</v>
      </c>
      <c r="T851" s="53" t="s">
        <v>163</v>
      </c>
      <c r="U851" s="51"/>
      <c r="V851" s="51"/>
    </row>
    <row r="852" spans="1:22" x14ac:dyDescent="0.2">
      <c r="A852" s="79">
        <f t="shared" si="138"/>
        <v>31</v>
      </c>
      <c r="B852" s="47">
        <f t="shared" si="139"/>
        <v>2019</v>
      </c>
      <c r="C852" s="47">
        <f t="shared" si="140"/>
        <v>8</v>
      </c>
      <c r="D852" s="47" t="str">
        <f t="shared" si="141"/>
        <v>Aug</v>
      </c>
      <c r="E852" s="47">
        <f t="shared" si="142"/>
        <v>1</v>
      </c>
      <c r="F852" s="89">
        <v>43678</v>
      </c>
      <c r="G852" s="75">
        <v>0.46875</v>
      </c>
      <c r="H852" s="49" t="s">
        <v>21</v>
      </c>
      <c r="I852" s="56" t="str">
        <f t="shared" si="143"/>
        <v>Gallaugher's</v>
      </c>
      <c r="J852" s="56" t="str">
        <f t="shared" si="146"/>
        <v>Gordon Estuary</v>
      </c>
      <c r="K852" s="49">
        <v>1</v>
      </c>
      <c r="L852" s="51" t="s">
        <v>181</v>
      </c>
      <c r="M852" s="53" t="s">
        <v>138</v>
      </c>
      <c r="N852" s="51" t="s">
        <v>150</v>
      </c>
      <c r="O852" s="47">
        <f t="shared" si="137"/>
        <v>15</v>
      </c>
      <c r="P852" s="47">
        <f t="shared" si="144"/>
        <v>1</v>
      </c>
      <c r="Q852" s="47">
        <f t="shared" si="145"/>
        <v>4</v>
      </c>
      <c r="R852" s="54">
        <v>44</v>
      </c>
      <c r="S852" s="50" t="s">
        <v>168</v>
      </c>
      <c r="T852" s="53" t="s">
        <v>163</v>
      </c>
      <c r="U852" s="51"/>
      <c r="V852" s="51"/>
    </row>
    <row r="853" spans="1:22" x14ac:dyDescent="0.2">
      <c r="A853" s="79">
        <f t="shared" si="138"/>
        <v>31</v>
      </c>
      <c r="B853" s="47">
        <f t="shared" si="139"/>
        <v>2019</v>
      </c>
      <c r="C853" s="47">
        <f t="shared" si="140"/>
        <v>8</v>
      </c>
      <c r="D853" s="47" t="str">
        <f t="shared" si="141"/>
        <v>Aug</v>
      </c>
      <c r="E853" s="47">
        <f t="shared" si="142"/>
        <v>1</v>
      </c>
      <c r="F853" s="89">
        <v>43678</v>
      </c>
      <c r="G853" s="75">
        <v>0.46875</v>
      </c>
      <c r="H853" s="49" t="s">
        <v>21</v>
      </c>
      <c r="I853" s="56" t="str">
        <f t="shared" si="143"/>
        <v>Gallaugher's</v>
      </c>
      <c r="J853" s="56" t="str">
        <f t="shared" si="146"/>
        <v>Gordon Estuary</v>
      </c>
      <c r="K853" s="49">
        <v>1</v>
      </c>
      <c r="L853" s="51" t="s">
        <v>166</v>
      </c>
      <c r="M853" s="53" t="s">
        <v>138</v>
      </c>
      <c r="N853" s="51" t="s">
        <v>150</v>
      </c>
      <c r="O853" s="47">
        <f t="shared" si="137"/>
        <v>11</v>
      </c>
      <c r="P853" s="47">
        <f t="shared" si="144"/>
        <v>1</v>
      </c>
      <c r="Q853" s="47">
        <f t="shared" si="145"/>
        <v>4</v>
      </c>
      <c r="R853" s="54">
        <v>1</v>
      </c>
      <c r="S853" s="50" t="s">
        <v>168</v>
      </c>
      <c r="T853" s="53" t="s">
        <v>163</v>
      </c>
      <c r="U853" s="51"/>
      <c r="V853" s="51"/>
    </row>
    <row r="854" spans="1:22" x14ac:dyDescent="0.2">
      <c r="A854" s="79">
        <f t="shared" si="138"/>
        <v>31</v>
      </c>
      <c r="B854" s="47">
        <f t="shared" si="139"/>
        <v>2019</v>
      </c>
      <c r="C854" s="47">
        <f t="shared" si="140"/>
        <v>8</v>
      </c>
      <c r="D854" s="47" t="str">
        <f t="shared" si="141"/>
        <v>Aug</v>
      </c>
      <c r="E854" s="47">
        <f t="shared" si="142"/>
        <v>1</v>
      </c>
      <c r="F854" s="89">
        <v>43678</v>
      </c>
      <c r="G854" s="75">
        <v>0.46875</v>
      </c>
      <c r="H854" s="49" t="s">
        <v>21</v>
      </c>
      <c r="I854" s="56" t="str">
        <f t="shared" si="143"/>
        <v>Gallaugher's</v>
      </c>
      <c r="J854" s="56" t="str">
        <f t="shared" si="146"/>
        <v>Gordon Estuary</v>
      </c>
      <c r="K854" s="49">
        <v>1</v>
      </c>
      <c r="L854" s="51" t="s">
        <v>173</v>
      </c>
      <c r="M854" s="53" t="s">
        <v>138</v>
      </c>
      <c r="N854" s="51" t="s">
        <v>150</v>
      </c>
      <c r="O854" s="47">
        <f t="shared" ref="O854:O915" si="147">VLOOKUP(L854,SpeciesCodes,2,FALSE)</f>
        <v>13</v>
      </c>
      <c r="P854" s="47">
        <f t="shared" si="144"/>
        <v>1</v>
      </c>
      <c r="Q854" s="47">
        <f t="shared" si="145"/>
        <v>4</v>
      </c>
      <c r="R854" s="54">
        <v>114</v>
      </c>
      <c r="S854" s="50" t="s">
        <v>168</v>
      </c>
      <c r="T854" s="53" t="s">
        <v>163</v>
      </c>
      <c r="U854" s="51"/>
      <c r="V854" s="51"/>
    </row>
    <row r="855" spans="1:22" x14ac:dyDescent="0.2">
      <c r="A855" s="79">
        <f t="shared" si="138"/>
        <v>31</v>
      </c>
      <c r="B855" s="47">
        <f t="shared" si="139"/>
        <v>2019</v>
      </c>
      <c r="C855" s="47">
        <f t="shared" si="140"/>
        <v>8</v>
      </c>
      <c r="D855" s="47" t="str">
        <f t="shared" si="141"/>
        <v>Aug</v>
      </c>
      <c r="E855" s="47">
        <f t="shared" si="142"/>
        <v>1</v>
      </c>
      <c r="F855" s="89">
        <v>43678</v>
      </c>
      <c r="G855" s="75">
        <v>0.4826388888888889</v>
      </c>
      <c r="H855" s="49" t="s">
        <v>19</v>
      </c>
      <c r="I855" s="56" t="str">
        <f t="shared" si="143"/>
        <v>Q Jeff (right bank opposite N. Arm confl.)</v>
      </c>
      <c r="J855" s="56" t="str">
        <f t="shared" si="146"/>
        <v>Gordon Estuary</v>
      </c>
      <c r="K855" s="49">
        <v>1</v>
      </c>
      <c r="L855" s="51" t="s">
        <v>152</v>
      </c>
      <c r="M855" s="53" t="s">
        <v>138</v>
      </c>
      <c r="N855" s="51" t="s">
        <v>148</v>
      </c>
      <c r="O855" s="47">
        <f t="shared" si="147"/>
        <v>5</v>
      </c>
      <c r="P855" s="47">
        <f t="shared" si="144"/>
        <v>1</v>
      </c>
      <c r="Q855" s="47">
        <f t="shared" si="145"/>
        <v>3</v>
      </c>
      <c r="R855" s="54">
        <v>1</v>
      </c>
      <c r="S855" s="50" t="s">
        <v>168</v>
      </c>
      <c r="T855" s="53" t="s">
        <v>163</v>
      </c>
      <c r="U855" s="51"/>
      <c r="V855" s="51"/>
    </row>
    <row r="856" spans="1:22" x14ac:dyDescent="0.2">
      <c r="A856" s="79">
        <f t="shared" si="138"/>
        <v>31</v>
      </c>
      <c r="B856" s="47">
        <f t="shared" si="139"/>
        <v>2019</v>
      </c>
      <c r="C856" s="47">
        <f t="shared" si="140"/>
        <v>8</v>
      </c>
      <c r="D856" s="47" t="str">
        <f t="shared" si="141"/>
        <v>Aug</v>
      </c>
      <c r="E856" s="47">
        <f t="shared" si="142"/>
        <v>1</v>
      </c>
      <c r="F856" s="89">
        <v>43678</v>
      </c>
      <c r="G856" s="75">
        <v>0.4826388888888889</v>
      </c>
      <c r="H856" s="49" t="s">
        <v>19</v>
      </c>
      <c r="I856" s="56" t="str">
        <f t="shared" si="143"/>
        <v>Q Jeff (right bank opposite N. Arm confl.)</v>
      </c>
      <c r="J856" s="56" t="str">
        <f t="shared" si="146"/>
        <v>Gordon Estuary</v>
      </c>
      <c r="K856" s="49">
        <v>1</v>
      </c>
      <c r="L856" s="51" t="s">
        <v>146</v>
      </c>
      <c r="M856" s="53" t="s">
        <v>138</v>
      </c>
      <c r="N856" s="51" t="s">
        <v>148</v>
      </c>
      <c r="O856" s="47">
        <f t="shared" si="147"/>
        <v>3</v>
      </c>
      <c r="P856" s="47">
        <f t="shared" si="144"/>
        <v>1</v>
      </c>
      <c r="Q856" s="47">
        <f t="shared" si="145"/>
        <v>3</v>
      </c>
      <c r="R856" s="54">
        <v>1</v>
      </c>
      <c r="S856" s="50" t="s">
        <v>168</v>
      </c>
      <c r="T856" s="53" t="s">
        <v>163</v>
      </c>
      <c r="U856" s="51"/>
      <c r="V856" s="51"/>
    </row>
    <row r="857" spans="1:22" x14ac:dyDescent="0.2">
      <c r="A857" s="79">
        <f t="shared" si="138"/>
        <v>31</v>
      </c>
      <c r="B857" s="47">
        <f t="shared" si="139"/>
        <v>2019</v>
      </c>
      <c r="C857" s="47">
        <f t="shared" si="140"/>
        <v>8</v>
      </c>
      <c r="D857" s="47" t="str">
        <f t="shared" si="141"/>
        <v>Aug</v>
      </c>
      <c r="E857" s="47">
        <f t="shared" si="142"/>
        <v>1</v>
      </c>
      <c r="F857" s="89">
        <v>43678</v>
      </c>
      <c r="G857" s="75">
        <v>0.4826388888888889</v>
      </c>
      <c r="H857" s="49" t="s">
        <v>19</v>
      </c>
      <c r="I857" s="56" t="str">
        <f t="shared" si="143"/>
        <v>Q Jeff (right bank opposite N. Arm confl.)</v>
      </c>
      <c r="J857" s="56" t="str">
        <f t="shared" si="146"/>
        <v>Gordon Estuary</v>
      </c>
      <c r="K857" s="49">
        <v>1</v>
      </c>
      <c r="L857" s="51" t="s">
        <v>157</v>
      </c>
      <c r="M857" s="53" t="s">
        <v>138</v>
      </c>
      <c r="N857" s="51" t="s">
        <v>153</v>
      </c>
      <c r="O857" s="47">
        <f t="shared" si="147"/>
        <v>8</v>
      </c>
      <c r="P857" s="47">
        <f t="shared" si="144"/>
        <v>1</v>
      </c>
      <c r="Q857" s="47">
        <f t="shared" si="145"/>
        <v>5</v>
      </c>
      <c r="R857" s="54">
        <v>4</v>
      </c>
      <c r="S857" s="50" t="s">
        <v>168</v>
      </c>
      <c r="T857" s="53" t="s">
        <v>163</v>
      </c>
      <c r="U857" s="51"/>
      <c r="V857" s="51"/>
    </row>
    <row r="858" spans="1:22" x14ac:dyDescent="0.2">
      <c r="A858" s="79">
        <f t="shared" si="138"/>
        <v>31</v>
      </c>
      <c r="B858" s="47">
        <f t="shared" si="139"/>
        <v>2019</v>
      </c>
      <c r="C858" s="47">
        <f t="shared" si="140"/>
        <v>8</v>
      </c>
      <c r="D858" s="47" t="str">
        <f t="shared" si="141"/>
        <v>Aug</v>
      </c>
      <c r="E858" s="47">
        <f t="shared" si="142"/>
        <v>1</v>
      </c>
      <c r="F858" s="89">
        <v>43678</v>
      </c>
      <c r="G858" s="75">
        <v>0.4826388888888889</v>
      </c>
      <c r="H858" s="49" t="s">
        <v>19</v>
      </c>
      <c r="I858" s="56" t="str">
        <f t="shared" si="143"/>
        <v>Q Jeff (right bank opposite N. Arm confl.)</v>
      </c>
      <c r="J858" s="56" t="str">
        <f t="shared" si="146"/>
        <v>Gordon Estuary</v>
      </c>
      <c r="K858" s="49">
        <v>1</v>
      </c>
      <c r="L858" s="51" t="s">
        <v>185</v>
      </c>
      <c r="M858" s="53" t="s">
        <v>138</v>
      </c>
      <c r="N858" s="51" t="s">
        <v>150</v>
      </c>
      <c r="O858" s="47">
        <f t="shared" si="147"/>
        <v>18</v>
      </c>
      <c r="P858" s="47">
        <f t="shared" si="144"/>
        <v>1</v>
      </c>
      <c r="Q858" s="47">
        <f t="shared" si="145"/>
        <v>4</v>
      </c>
      <c r="R858" s="54">
        <v>14</v>
      </c>
      <c r="S858" s="50" t="s">
        <v>168</v>
      </c>
      <c r="T858" s="53" t="s">
        <v>163</v>
      </c>
      <c r="U858" s="51"/>
      <c r="V858" s="51"/>
    </row>
    <row r="859" spans="1:22" x14ac:dyDescent="0.2">
      <c r="A859" s="79">
        <f t="shared" si="138"/>
        <v>31</v>
      </c>
      <c r="B859" s="47">
        <f t="shared" si="139"/>
        <v>2019</v>
      </c>
      <c r="C859" s="47">
        <f t="shared" si="140"/>
        <v>8</v>
      </c>
      <c r="D859" s="47" t="str">
        <f t="shared" si="141"/>
        <v>Aug</v>
      </c>
      <c r="E859" s="47">
        <f t="shared" si="142"/>
        <v>1</v>
      </c>
      <c r="F859" s="89">
        <v>43678</v>
      </c>
      <c r="G859" s="75">
        <v>0.4826388888888889</v>
      </c>
      <c r="H859" s="49" t="s">
        <v>19</v>
      </c>
      <c r="I859" s="56" t="str">
        <f t="shared" si="143"/>
        <v>Q Jeff (right bank opposite N. Arm confl.)</v>
      </c>
      <c r="J859" s="56" t="str">
        <f t="shared" si="146"/>
        <v>Gordon Estuary</v>
      </c>
      <c r="K859" s="49">
        <v>1</v>
      </c>
      <c r="L859" s="51" t="s">
        <v>181</v>
      </c>
      <c r="M859" s="53" t="s">
        <v>138</v>
      </c>
      <c r="N859" s="51" t="s">
        <v>150</v>
      </c>
      <c r="O859" s="47">
        <f t="shared" si="147"/>
        <v>15</v>
      </c>
      <c r="P859" s="47">
        <f t="shared" si="144"/>
        <v>1</v>
      </c>
      <c r="Q859" s="47">
        <f t="shared" si="145"/>
        <v>4</v>
      </c>
      <c r="R859" s="54">
        <v>20</v>
      </c>
      <c r="S859" s="50" t="s">
        <v>168</v>
      </c>
      <c r="T859" s="53" t="s">
        <v>163</v>
      </c>
      <c r="U859" s="51"/>
      <c r="V859" s="51"/>
    </row>
    <row r="860" spans="1:22" x14ac:dyDescent="0.2">
      <c r="A860" s="79">
        <f t="shared" si="138"/>
        <v>31</v>
      </c>
      <c r="B860" s="47">
        <f t="shared" si="139"/>
        <v>2019</v>
      </c>
      <c r="C860" s="47">
        <f t="shared" si="140"/>
        <v>8</v>
      </c>
      <c r="D860" s="47" t="str">
        <f t="shared" si="141"/>
        <v>Aug</v>
      </c>
      <c r="E860" s="47">
        <f t="shared" si="142"/>
        <v>1</v>
      </c>
      <c r="F860" s="89">
        <v>43678</v>
      </c>
      <c r="G860" s="75">
        <v>0.4826388888888889</v>
      </c>
      <c r="H860" s="49" t="s">
        <v>19</v>
      </c>
      <c r="I860" s="56" t="str">
        <f t="shared" si="143"/>
        <v>Q Jeff (right bank opposite N. Arm confl.)</v>
      </c>
      <c r="J860" s="56" t="str">
        <f t="shared" si="146"/>
        <v>Gordon Estuary</v>
      </c>
      <c r="K860" s="49">
        <v>1</v>
      </c>
      <c r="L860" s="51" t="s">
        <v>166</v>
      </c>
      <c r="M860" s="53" t="s">
        <v>138</v>
      </c>
      <c r="N860" s="51" t="s">
        <v>150</v>
      </c>
      <c r="O860" s="47">
        <f t="shared" si="147"/>
        <v>11</v>
      </c>
      <c r="P860" s="47">
        <f t="shared" si="144"/>
        <v>1</v>
      </c>
      <c r="Q860" s="47">
        <f t="shared" si="145"/>
        <v>4</v>
      </c>
      <c r="R860" s="54">
        <v>2</v>
      </c>
      <c r="S860" s="50" t="s">
        <v>168</v>
      </c>
      <c r="T860" s="53" t="s">
        <v>163</v>
      </c>
      <c r="U860" s="51"/>
      <c r="V860" s="51"/>
    </row>
    <row r="861" spans="1:22" x14ac:dyDescent="0.2">
      <c r="A861" s="79">
        <f t="shared" si="138"/>
        <v>31</v>
      </c>
      <c r="B861" s="47">
        <f t="shared" si="139"/>
        <v>2019</v>
      </c>
      <c r="C861" s="47">
        <f t="shared" si="140"/>
        <v>8</v>
      </c>
      <c r="D861" s="47" t="str">
        <f t="shared" si="141"/>
        <v>Aug</v>
      </c>
      <c r="E861" s="47">
        <f t="shared" si="142"/>
        <v>1</v>
      </c>
      <c r="F861" s="89">
        <v>43678</v>
      </c>
      <c r="G861" s="75">
        <v>0.4826388888888889</v>
      </c>
      <c r="H861" s="49" t="s">
        <v>19</v>
      </c>
      <c r="I861" s="56" t="str">
        <f t="shared" si="143"/>
        <v>Q Jeff (right bank opposite N. Arm confl.)</v>
      </c>
      <c r="J861" s="56" t="str">
        <f t="shared" si="146"/>
        <v>Gordon Estuary</v>
      </c>
      <c r="K861" s="49">
        <v>1</v>
      </c>
      <c r="L861" s="51" t="s">
        <v>173</v>
      </c>
      <c r="M861" s="53" t="s">
        <v>138</v>
      </c>
      <c r="N861" s="51" t="s">
        <v>150</v>
      </c>
      <c r="O861" s="47">
        <f t="shared" si="147"/>
        <v>13</v>
      </c>
      <c r="P861" s="47">
        <f t="shared" si="144"/>
        <v>1</v>
      </c>
      <c r="Q861" s="47">
        <f t="shared" si="145"/>
        <v>4</v>
      </c>
      <c r="R861" s="54">
        <v>69</v>
      </c>
      <c r="S861" s="50" t="s">
        <v>168</v>
      </c>
      <c r="T861" s="53" t="s">
        <v>163</v>
      </c>
      <c r="U861" s="51"/>
      <c r="V861" s="51"/>
    </row>
    <row r="862" spans="1:22" x14ac:dyDescent="0.2">
      <c r="A862" s="79">
        <f t="shared" si="138"/>
        <v>31</v>
      </c>
      <c r="B862" s="47">
        <f t="shared" si="139"/>
        <v>2019</v>
      </c>
      <c r="C862" s="47">
        <f t="shared" si="140"/>
        <v>8</v>
      </c>
      <c r="D862" s="47" t="str">
        <f t="shared" si="141"/>
        <v>Aug</v>
      </c>
      <c r="E862" s="47">
        <f t="shared" si="142"/>
        <v>1</v>
      </c>
      <c r="F862" s="89">
        <v>43678</v>
      </c>
      <c r="G862" s="75">
        <v>0.50347222222222221</v>
      </c>
      <c r="H862" s="49" t="s">
        <v>15</v>
      </c>
      <c r="I862" s="56" t="str">
        <f t="shared" si="143"/>
        <v>Pacheedah Shores Boat Ramp</v>
      </c>
      <c r="J862" s="56" t="str">
        <f t="shared" si="146"/>
        <v>Gordon Estuary</v>
      </c>
      <c r="K862" s="49">
        <v>1</v>
      </c>
      <c r="L862" s="51" t="s">
        <v>146</v>
      </c>
      <c r="M862" s="53" t="s">
        <v>138</v>
      </c>
      <c r="N862" s="51" t="s">
        <v>148</v>
      </c>
      <c r="O862" s="47">
        <f t="shared" si="147"/>
        <v>3</v>
      </c>
      <c r="P862" s="47">
        <f t="shared" si="144"/>
        <v>1</v>
      </c>
      <c r="Q862" s="47">
        <f t="shared" si="145"/>
        <v>3</v>
      </c>
      <c r="R862" s="54">
        <v>3</v>
      </c>
      <c r="S862" s="50" t="s">
        <v>168</v>
      </c>
      <c r="T862" s="53" t="s">
        <v>163</v>
      </c>
      <c r="U862" s="51"/>
      <c r="V862" s="51"/>
    </row>
    <row r="863" spans="1:22" x14ac:dyDescent="0.2">
      <c r="A863" s="79">
        <f t="shared" si="138"/>
        <v>31</v>
      </c>
      <c r="B863" s="47">
        <f t="shared" si="139"/>
        <v>2019</v>
      </c>
      <c r="C863" s="47">
        <f t="shared" si="140"/>
        <v>8</v>
      </c>
      <c r="D863" s="47" t="str">
        <f t="shared" si="141"/>
        <v>Aug</v>
      </c>
      <c r="E863" s="47">
        <f t="shared" si="142"/>
        <v>1</v>
      </c>
      <c r="F863" s="89">
        <v>43678</v>
      </c>
      <c r="G863" s="75">
        <v>0.50347222222222221</v>
      </c>
      <c r="H863" s="49" t="s">
        <v>15</v>
      </c>
      <c r="I863" s="56" t="str">
        <f t="shared" si="143"/>
        <v>Pacheedah Shores Boat Ramp</v>
      </c>
      <c r="J863" s="56" t="str">
        <f t="shared" si="146"/>
        <v>Gordon Estuary</v>
      </c>
      <c r="K863" s="49">
        <v>1</v>
      </c>
      <c r="L863" s="51" t="s">
        <v>157</v>
      </c>
      <c r="M863" s="53" t="s">
        <v>138</v>
      </c>
      <c r="N863" s="51" t="s">
        <v>153</v>
      </c>
      <c r="O863" s="47">
        <f t="shared" si="147"/>
        <v>8</v>
      </c>
      <c r="P863" s="47">
        <f t="shared" si="144"/>
        <v>1</v>
      </c>
      <c r="Q863" s="47">
        <f t="shared" si="145"/>
        <v>5</v>
      </c>
      <c r="R863" s="54">
        <v>10</v>
      </c>
      <c r="S863" s="50" t="s">
        <v>168</v>
      </c>
      <c r="T863" s="53" t="s">
        <v>163</v>
      </c>
      <c r="U863" s="51"/>
      <c r="V863" s="51"/>
    </row>
    <row r="864" spans="1:22" x14ac:dyDescent="0.2">
      <c r="A864" s="79">
        <f t="shared" si="138"/>
        <v>31</v>
      </c>
      <c r="B864" s="47">
        <f t="shared" si="139"/>
        <v>2019</v>
      </c>
      <c r="C864" s="47">
        <f t="shared" si="140"/>
        <v>8</v>
      </c>
      <c r="D864" s="47" t="str">
        <f t="shared" si="141"/>
        <v>Aug</v>
      </c>
      <c r="E864" s="47">
        <f t="shared" si="142"/>
        <v>1</v>
      </c>
      <c r="F864" s="89">
        <v>43678</v>
      </c>
      <c r="G864" s="75">
        <v>0.50347222222222221</v>
      </c>
      <c r="H864" s="49" t="s">
        <v>15</v>
      </c>
      <c r="I864" s="56" t="str">
        <f t="shared" si="143"/>
        <v>Pacheedah Shores Boat Ramp</v>
      </c>
      <c r="J864" s="56" t="str">
        <f t="shared" si="146"/>
        <v>Gordon Estuary</v>
      </c>
      <c r="K864" s="49">
        <v>1</v>
      </c>
      <c r="L864" s="51" t="s">
        <v>158</v>
      </c>
      <c r="M864" s="53" t="s">
        <v>138</v>
      </c>
      <c r="N864" s="51" t="s">
        <v>153</v>
      </c>
      <c r="O864" s="47">
        <f t="shared" si="147"/>
        <v>9</v>
      </c>
      <c r="P864" s="47">
        <f t="shared" si="144"/>
        <v>1</v>
      </c>
      <c r="Q864" s="47">
        <f t="shared" si="145"/>
        <v>5</v>
      </c>
      <c r="R864" s="54">
        <v>66</v>
      </c>
      <c r="S864" s="50" t="s">
        <v>168</v>
      </c>
      <c r="T864" s="53" t="s">
        <v>163</v>
      </c>
      <c r="U864" s="51"/>
      <c r="V864" s="51"/>
    </row>
    <row r="865" spans="1:22" x14ac:dyDescent="0.2">
      <c r="A865" s="79">
        <f t="shared" si="138"/>
        <v>31</v>
      </c>
      <c r="B865" s="47">
        <f t="shared" si="139"/>
        <v>2019</v>
      </c>
      <c r="C865" s="47">
        <f t="shared" si="140"/>
        <v>8</v>
      </c>
      <c r="D865" s="47" t="str">
        <f t="shared" si="141"/>
        <v>Aug</v>
      </c>
      <c r="E865" s="47">
        <f t="shared" si="142"/>
        <v>1</v>
      </c>
      <c r="F865" s="89">
        <v>43678</v>
      </c>
      <c r="G865" s="75">
        <v>0.50347222222222221</v>
      </c>
      <c r="H865" s="49" t="s">
        <v>15</v>
      </c>
      <c r="I865" s="56" t="str">
        <f t="shared" si="143"/>
        <v>Pacheedah Shores Boat Ramp</v>
      </c>
      <c r="J865" s="56" t="str">
        <f t="shared" si="146"/>
        <v>Gordon Estuary</v>
      </c>
      <c r="K865" s="49">
        <v>1</v>
      </c>
      <c r="L865" s="51" t="s">
        <v>185</v>
      </c>
      <c r="M865" s="53" t="s">
        <v>138</v>
      </c>
      <c r="N865" s="51" t="s">
        <v>150</v>
      </c>
      <c r="O865" s="47">
        <f t="shared" si="147"/>
        <v>18</v>
      </c>
      <c r="P865" s="47">
        <f t="shared" si="144"/>
        <v>1</v>
      </c>
      <c r="Q865" s="47">
        <f t="shared" si="145"/>
        <v>4</v>
      </c>
      <c r="R865" s="54">
        <v>20</v>
      </c>
      <c r="S865" s="50" t="s">
        <v>168</v>
      </c>
      <c r="T865" s="53" t="s">
        <v>163</v>
      </c>
      <c r="U865" s="51"/>
      <c r="V865" s="51"/>
    </row>
    <row r="866" spans="1:22" x14ac:dyDescent="0.2">
      <c r="A866" s="79">
        <f t="shared" si="138"/>
        <v>31</v>
      </c>
      <c r="B866" s="47">
        <f t="shared" si="139"/>
        <v>2019</v>
      </c>
      <c r="C866" s="47">
        <f t="shared" si="140"/>
        <v>8</v>
      </c>
      <c r="D866" s="47" t="str">
        <f t="shared" si="141"/>
        <v>Aug</v>
      </c>
      <c r="E866" s="47">
        <f t="shared" si="142"/>
        <v>1</v>
      </c>
      <c r="F866" s="89">
        <v>43678</v>
      </c>
      <c r="G866" s="75">
        <v>0.50347222222222221</v>
      </c>
      <c r="H866" s="49" t="s">
        <v>15</v>
      </c>
      <c r="I866" s="56" t="str">
        <f t="shared" si="143"/>
        <v>Pacheedah Shores Boat Ramp</v>
      </c>
      <c r="J866" s="56" t="str">
        <f t="shared" si="146"/>
        <v>Gordon Estuary</v>
      </c>
      <c r="K866" s="49">
        <v>1</v>
      </c>
      <c r="L866" s="51" t="s">
        <v>181</v>
      </c>
      <c r="M866" s="53" t="s">
        <v>138</v>
      </c>
      <c r="N866" s="51" t="s">
        <v>150</v>
      </c>
      <c r="O866" s="47">
        <f t="shared" si="147"/>
        <v>15</v>
      </c>
      <c r="P866" s="47">
        <f t="shared" si="144"/>
        <v>1</v>
      </c>
      <c r="Q866" s="47">
        <f t="shared" si="145"/>
        <v>4</v>
      </c>
      <c r="R866" s="54">
        <v>20</v>
      </c>
      <c r="S866" s="50" t="s">
        <v>168</v>
      </c>
      <c r="T866" s="53" t="s">
        <v>163</v>
      </c>
      <c r="U866" s="51"/>
      <c r="V866" s="51"/>
    </row>
    <row r="867" spans="1:22" x14ac:dyDescent="0.2">
      <c r="A867" s="79">
        <f t="shared" si="138"/>
        <v>31</v>
      </c>
      <c r="B867" s="47">
        <f t="shared" si="139"/>
        <v>2019</v>
      </c>
      <c r="C867" s="47">
        <f t="shared" si="140"/>
        <v>8</v>
      </c>
      <c r="D867" s="47" t="str">
        <f t="shared" si="141"/>
        <v>Aug</v>
      </c>
      <c r="E867" s="47">
        <f t="shared" si="142"/>
        <v>1</v>
      </c>
      <c r="F867" s="89">
        <v>43678</v>
      </c>
      <c r="G867" s="75">
        <v>0.50347222222222221</v>
      </c>
      <c r="H867" s="49" t="s">
        <v>15</v>
      </c>
      <c r="I867" s="56" t="str">
        <f t="shared" si="143"/>
        <v>Pacheedah Shores Boat Ramp</v>
      </c>
      <c r="J867" s="56" t="str">
        <f t="shared" si="146"/>
        <v>Gordon Estuary</v>
      </c>
      <c r="K867" s="49">
        <v>1</v>
      </c>
      <c r="L867" s="51" t="s">
        <v>166</v>
      </c>
      <c r="M867" s="53" t="s">
        <v>138</v>
      </c>
      <c r="N867" s="51" t="s">
        <v>150</v>
      </c>
      <c r="O867" s="47">
        <f t="shared" si="147"/>
        <v>11</v>
      </c>
      <c r="P867" s="47">
        <f t="shared" si="144"/>
        <v>1</v>
      </c>
      <c r="Q867" s="47">
        <f t="shared" si="145"/>
        <v>4</v>
      </c>
      <c r="R867" s="54">
        <v>5</v>
      </c>
      <c r="S867" s="50" t="s">
        <v>168</v>
      </c>
      <c r="T867" s="53" t="s">
        <v>163</v>
      </c>
      <c r="U867" s="51"/>
      <c r="V867" s="51"/>
    </row>
    <row r="868" spans="1:22" x14ac:dyDescent="0.2">
      <c r="A868" s="79">
        <f t="shared" si="138"/>
        <v>31</v>
      </c>
      <c r="B868" s="47">
        <f t="shared" si="139"/>
        <v>2019</v>
      </c>
      <c r="C868" s="47">
        <f t="shared" si="140"/>
        <v>8</v>
      </c>
      <c r="D868" s="47" t="str">
        <f t="shared" si="141"/>
        <v>Aug</v>
      </c>
      <c r="E868" s="47">
        <f t="shared" si="142"/>
        <v>1</v>
      </c>
      <c r="F868" s="89">
        <v>43678</v>
      </c>
      <c r="G868" s="75">
        <v>0.50347222222222221</v>
      </c>
      <c r="H868" s="49" t="s">
        <v>15</v>
      </c>
      <c r="I868" s="56" t="str">
        <f t="shared" si="143"/>
        <v>Pacheedah Shores Boat Ramp</v>
      </c>
      <c r="J868" s="56" t="str">
        <f t="shared" si="146"/>
        <v>Gordon Estuary</v>
      </c>
      <c r="K868" s="49">
        <v>1</v>
      </c>
      <c r="L868" s="51" t="s">
        <v>173</v>
      </c>
      <c r="M868" s="53" t="s">
        <v>138</v>
      </c>
      <c r="N868" s="51" t="s">
        <v>150</v>
      </c>
      <c r="O868" s="47">
        <f t="shared" si="147"/>
        <v>13</v>
      </c>
      <c r="P868" s="47">
        <f t="shared" si="144"/>
        <v>1</v>
      </c>
      <c r="Q868" s="47">
        <f t="shared" si="145"/>
        <v>4</v>
      </c>
      <c r="R868" s="54">
        <v>114</v>
      </c>
      <c r="S868" s="50" t="s">
        <v>168</v>
      </c>
      <c r="T868" s="53" t="s">
        <v>163</v>
      </c>
      <c r="U868" s="51"/>
      <c r="V868" s="51"/>
    </row>
    <row r="869" spans="1:22" x14ac:dyDescent="0.2">
      <c r="A869" s="79">
        <f t="shared" si="138"/>
        <v>31</v>
      </c>
      <c r="B869" s="47">
        <f t="shared" si="139"/>
        <v>2019</v>
      </c>
      <c r="C869" s="47">
        <f t="shared" si="140"/>
        <v>8</v>
      </c>
      <c r="D869" s="47" t="str">
        <f t="shared" si="141"/>
        <v>Aug</v>
      </c>
      <c r="E869" s="47">
        <f t="shared" si="142"/>
        <v>1</v>
      </c>
      <c r="F869" s="89">
        <v>43678</v>
      </c>
      <c r="G869" s="75">
        <v>0.51666666666666672</v>
      </c>
      <c r="H869" s="49" t="s">
        <v>8</v>
      </c>
      <c r="I869" s="56" t="str">
        <f t="shared" si="143"/>
        <v>Smokies</v>
      </c>
      <c r="J869" s="56" t="str">
        <f t="shared" si="146"/>
        <v>Gordon Estuary</v>
      </c>
      <c r="K869" s="49">
        <v>1</v>
      </c>
      <c r="L869" s="51" t="s">
        <v>146</v>
      </c>
      <c r="M869" s="53" t="s">
        <v>138</v>
      </c>
      <c r="N869" s="51" t="s">
        <v>144</v>
      </c>
      <c r="O869" s="47">
        <f t="shared" si="147"/>
        <v>3</v>
      </c>
      <c r="P869" s="47">
        <f t="shared" si="144"/>
        <v>1</v>
      </c>
      <c r="Q869" s="47">
        <f t="shared" si="145"/>
        <v>2</v>
      </c>
      <c r="R869" s="54">
        <v>3</v>
      </c>
      <c r="S869" s="50" t="s">
        <v>168</v>
      </c>
      <c r="T869" s="53" t="s">
        <v>163</v>
      </c>
      <c r="U869" s="51"/>
      <c r="V869" s="51"/>
    </row>
    <row r="870" spans="1:22" x14ac:dyDescent="0.2">
      <c r="A870" s="79">
        <f t="shared" si="138"/>
        <v>31</v>
      </c>
      <c r="B870" s="47">
        <f t="shared" si="139"/>
        <v>2019</v>
      </c>
      <c r="C870" s="47">
        <f t="shared" si="140"/>
        <v>8</v>
      </c>
      <c r="D870" s="47" t="str">
        <f t="shared" si="141"/>
        <v>Aug</v>
      </c>
      <c r="E870" s="47">
        <f t="shared" si="142"/>
        <v>1</v>
      </c>
      <c r="F870" s="89">
        <v>43678</v>
      </c>
      <c r="G870" s="75">
        <v>0.51666666666666672</v>
      </c>
      <c r="H870" s="49" t="s">
        <v>8</v>
      </c>
      <c r="I870" s="56" t="str">
        <f t="shared" si="143"/>
        <v>Smokies</v>
      </c>
      <c r="J870" s="56" t="str">
        <f t="shared" si="146"/>
        <v>Gordon Estuary</v>
      </c>
      <c r="K870" s="49">
        <v>1</v>
      </c>
      <c r="L870" s="51" t="s">
        <v>157</v>
      </c>
      <c r="M870" s="53" t="s">
        <v>138</v>
      </c>
      <c r="N870" s="51" t="s">
        <v>153</v>
      </c>
      <c r="O870" s="47">
        <f t="shared" si="147"/>
        <v>8</v>
      </c>
      <c r="P870" s="47">
        <f t="shared" si="144"/>
        <v>1</v>
      </c>
      <c r="Q870" s="47">
        <f t="shared" si="145"/>
        <v>5</v>
      </c>
      <c r="R870" s="54">
        <v>6</v>
      </c>
      <c r="S870" s="50" t="s">
        <v>168</v>
      </c>
      <c r="T870" s="53" t="s">
        <v>163</v>
      </c>
      <c r="U870" s="51"/>
      <c r="V870" s="51"/>
    </row>
    <row r="871" spans="1:22" x14ac:dyDescent="0.2">
      <c r="A871" s="79">
        <f t="shared" si="138"/>
        <v>31</v>
      </c>
      <c r="B871" s="47">
        <f t="shared" si="139"/>
        <v>2019</v>
      </c>
      <c r="C871" s="47">
        <f t="shared" si="140"/>
        <v>8</v>
      </c>
      <c r="D871" s="47" t="str">
        <f t="shared" si="141"/>
        <v>Aug</v>
      </c>
      <c r="E871" s="47">
        <f t="shared" si="142"/>
        <v>1</v>
      </c>
      <c r="F871" s="89">
        <v>43678</v>
      </c>
      <c r="G871" s="75">
        <v>0.51666666666666672</v>
      </c>
      <c r="H871" s="49" t="s">
        <v>8</v>
      </c>
      <c r="I871" s="56" t="str">
        <f t="shared" si="143"/>
        <v>Smokies</v>
      </c>
      <c r="J871" s="56" t="str">
        <f t="shared" si="146"/>
        <v>Gordon Estuary</v>
      </c>
      <c r="K871" s="49">
        <v>1</v>
      </c>
      <c r="L871" s="51" t="s">
        <v>158</v>
      </c>
      <c r="M871" s="53" t="s">
        <v>138</v>
      </c>
      <c r="N871" s="51" t="s">
        <v>153</v>
      </c>
      <c r="O871" s="47">
        <f t="shared" si="147"/>
        <v>9</v>
      </c>
      <c r="P871" s="47">
        <f t="shared" si="144"/>
        <v>1</v>
      </c>
      <c r="Q871" s="47">
        <f t="shared" si="145"/>
        <v>5</v>
      </c>
      <c r="R871" s="54">
        <v>10</v>
      </c>
      <c r="S871" s="50" t="s">
        <v>168</v>
      </c>
      <c r="T871" s="53" t="s">
        <v>163</v>
      </c>
      <c r="U871" s="51"/>
      <c r="V871" s="51"/>
    </row>
    <row r="872" spans="1:22" x14ac:dyDescent="0.2">
      <c r="A872" s="79">
        <f t="shared" si="138"/>
        <v>31</v>
      </c>
      <c r="B872" s="47">
        <f t="shared" si="139"/>
        <v>2019</v>
      </c>
      <c r="C872" s="47">
        <f t="shared" si="140"/>
        <v>8</v>
      </c>
      <c r="D872" s="47" t="str">
        <f t="shared" si="141"/>
        <v>Aug</v>
      </c>
      <c r="E872" s="47">
        <f t="shared" si="142"/>
        <v>1</v>
      </c>
      <c r="F872" s="89">
        <v>43678</v>
      </c>
      <c r="G872" s="75">
        <v>0.51666666666666672</v>
      </c>
      <c r="H872" s="49" t="s">
        <v>8</v>
      </c>
      <c r="I872" s="56" t="str">
        <f t="shared" si="143"/>
        <v>Smokies</v>
      </c>
      <c r="J872" s="56" t="str">
        <f t="shared" si="146"/>
        <v>Gordon Estuary</v>
      </c>
      <c r="K872" s="49">
        <v>1</v>
      </c>
      <c r="L872" s="51" t="s">
        <v>185</v>
      </c>
      <c r="M872" s="53" t="s">
        <v>138</v>
      </c>
      <c r="N872" s="51" t="s">
        <v>150</v>
      </c>
      <c r="O872" s="47">
        <f t="shared" si="147"/>
        <v>18</v>
      </c>
      <c r="P872" s="47">
        <f t="shared" si="144"/>
        <v>1</v>
      </c>
      <c r="Q872" s="47">
        <f t="shared" si="145"/>
        <v>4</v>
      </c>
      <c r="R872" s="54">
        <v>5</v>
      </c>
      <c r="S872" s="50" t="s">
        <v>168</v>
      </c>
      <c r="T872" s="53" t="s">
        <v>163</v>
      </c>
      <c r="U872" s="51"/>
      <c r="V872" s="51"/>
    </row>
    <row r="873" spans="1:22" x14ac:dyDescent="0.2">
      <c r="A873" s="79">
        <f t="shared" si="138"/>
        <v>31</v>
      </c>
      <c r="B873" s="47">
        <f t="shared" si="139"/>
        <v>2019</v>
      </c>
      <c r="C873" s="47">
        <f t="shared" si="140"/>
        <v>8</v>
      </c>
      <c r="D873" s="47" t="str">
        <f t="shared" si="141"/>
        <v>Aug</v>
      </c>
      <c r="E873" s="47">
        <f t="shared" si="142"/>
        <v>1</v>
      </c>
      <c r="F873" s="89">
        <v>43678</v>
      </c>
      <c r="G873" s="75">
        <v>0.51666666666666672</v>
      </c>
      <c r="H873" s="49" t="s">
        <v>8</v>
      </c>
      <c r="I873" s="56" t="str">
        <f t="shared" si="143"/>
        <v>Smokies</v>
      </c>
      <c r="J873" s="56" t="str">
        <f t="shared" si="146"/>
        <v>Gordon Estuary</v>
      </c>
      <c r="K873" s="49">
        <v>1</v>
      </c>
      <c r="L873" s="51" t="s">
        <v>181</v>
      </c>
      <c r="M873" s="53" t="s">
        <v>138</v>
      </c>
      <c r="N873" s="51" t="s">
        <v>150</v>
      </c>
      <c r="O873" s="47">
        <f t="shared" si="147"/>
        <v>15</v>
      </c>
      <c r="P873" s="47">
        <f t="shared" si="144"/>
        <v>1</v>
      </c>
      <c r="Q873" s="47">
        <f t="shared" si="145"/>
        <v>4</v>
      </c>
      <c r="R873" s="54">
        <v>16</v>
      </c>
      <c r="S873" s="50" t="s">
        <v>168</v>
      </c>
      <c r="T873" s="53" t="s">
        <v>163</v>
      </c>
      <c r="U873" s="51"/>
      <c r="V873" s="51"/>
    </row>
    <row r="874" spans="1:22" x14ac:dyDescent="0.2">
      <c r="A874" s="79">
        <f t="shared" si="138"/>
        <v>31</v>
      </c>
      <c r="B874" s="47">
        <f t="shared" si="139"/>
        <v>2019</v>
      </c>
      <c r="C874" s="47">
        <f t="shared" si="140"/>
        <v>8</v>
      </c>
      <c r="D874" s="47" t="str">
        <f t="shared" si="141"/>
        <v>Aug</v>
      </c>
      <c r="E874" s="47">
        <f t="shared" si="142"/>
        <v>1</v>
      </c>
      <c r="F874" s="89">
        <v>43678</v>
      </c>
      <c r="G874" s="75">
        <v>0.51666666666666672</v>
      </c>
      <c r="H874" s="49" t="s">
        <v>8</v>
      </c>
      <c r="I874" s="56" t="str">
        <f t="shared" si="143"/>
        <v>Smokies</v>
      </c>
      <c r="J874" s="56" t="str">
        <f t="shared" si="146"/>
        <v>Gordon Estuary</v>
      </c>
      <c r="K874" s="49">
        <v>1</v>
      </c>
      <c r="L874" s="51" t="s">
        <v>173</v>
      </c>
      <c r="M874" s="53" t="s">
        <v>138</v>
      </c>
      <c r="N874" s="51" t="s">
        <v>150</v>
      </c>
      <c r="O874" s="47">
        <f t="shared" si="147"/>
        <v>13</v>
      </c>
      <c r="P874" s="47">
        <f t="shared" si="144"/>
        <v>1</v>
      </c>
      <c r="Q874" s="47">
        <f t="shared" si="145"/>
        <v>4</v>
      </c>
      <c r="R874" s="54">
        <v>30</v>
      </c>
      <c r="S874" s="50" t="s">
        <v>168</v>
      </c>
      <c r="T874" s="53" t="s">
        <v>163</v>
      </c>
      <c r="U874" s="51"/>
      <c r="V874" s="51"/>
    </row>
    <row r="875" spans="1:22" x14ac:dyDescent="0.2">
      <c r="A875" s="79">
        <f t="shared" si="138"/>
        <v>32</v>
      </c>
      <c r="B875" s="47">
        <f t="shared" si="139"/>
        <v>2019</v>
      </c>
      <c r="C875" s="47">
        <f t="shared" si="140"/>
        <v>8</v>
      </c>
      <c r="D875" s="47" t="str">
        <f t="shared" si="141"/>
        <v>Aug</v>
      </c>
      <c r="E875" s="47">
        <f t="shared" si="142"/>
        <v>7</v>
      </c>
      <c r="F875" s="89">
        <v>43684</v>
      </c>
      <c r="G875" s="75">
        <v>0.40972222222222227</v>
      </c>
      <c r="H875" s="49" t="s">
        <v>15</v>
      </c>
      <c r="I875" s="56" t="str">
        <f t="shared" si="143"/>
        <v>Pacheedah Shores Boat Ramp</v>
      </c>
      <c r="J875" s="56" t="str">
        <f t="shared" si="146"/>
        <v>Gordon Estuary</v>
      </c>
      <c r="K875" s="49">
        <v>1</v>
      </c>
      <c r="L875" s="51" t="s">
        <v>157</v>
      </c>
      <c r="M875" s="53" t="s">
        <v>138</v>
      </c>
      <c r="N875" s="51" t="s">
        <v>153</v>
      </c>
      <c r="O875" s="47">
        <f t="shared" si="147"/>
        <v>8</v>
      </c>
      <c r="P875" s="47">
        <f t="shared" si="144"/>
        <v>1</v>
      </c>
      <c r="Q875" s="47">
        <f t="shared" si="145"/>
        <v>5</v>
      </c>
      <c r="R875" s="54">
        <v>9</v>
      </c>
      <c r="S875" s="50" t="s">
        <v>168</v>
      </c>
      <c r="T875" s="53" t="s">
        <v>163</v>
      </c>
      <c r="U875" s="51"/>
      <c r="V875" s="51"/>
    </row>
    <row r="876" spans="1:22" x14ac:dyDescent="0.2">
      <c r="A876" s="79">
        <f t="shared" si="138"/>
        <v>32</v>
      </c>
      <c r="B876" s="47">
        <f t="shared" si="139"/>
        <v>2019</v>
      </c>
      <c r="C876" s="47">
        <f t="shared" si="140"/>
        <v>8</v>
      </c>
      <c r="D876" s="47" t="str">
        <f t="shared" si="141"/>
        <v>Aug</v>
      </c>
      <c r="E876" s="47">
        <f t="shared" si="142"/>
        <v>7</v>
      </c>
      <c r="F876" s="89">
        <v>43684</v>
      </c>
      <c r="G876" s="75">
        <v>0.40972222222222227</v>
      </c>
      <c r="H876" s="49" t="s">
        <v>15</v>
      </c>
      <c r="I876" s="56" t="str">
        <f t="shared" si="143"/>
        <v>Pacheedah Shores Boat Ramp</v>
      </c>
      <c r="J876" s="56" t="str">
        <f t="shared" si="146"/>
        <v>Gordon Estuary</v>
      </c>
      <c r="K876" s="49">
        <v>1</v>
      </c>
      <c r="L876" s="51" t="s">
        <v>158</v>
      </c>
      <c r="M876" s="53" t="s">
        <v>138</v>
      </c>
      <c r="N876" s="51" t="s">
        <v>153</v>
      </c>
      <c r="O876" s="47">
        <f t="shared" si="147"/>
        <v>9</v>
      </c>
      <c r="P876" s="47">
        <f t="shared" si="144"/>
        <v>1</v>
      </c>
      <c r="Q876" s="47">
        <f t="shared" si="145"/>
        <v>5</v>
      </c>
      <c r="R876" s="54">
        <v>5</v>
      </c>
      <c r="S876" s="50" t="s">
        <v>168</v>
      </c>
      <c r="T876" s="53" t="s">
        <v>163</v>
      </c>
      <c r="U876" s="51"/>
      <c r="V876" s="51"/>
    </row>
    <row r="877" spans="1:22" x14ac:dyDescent="0.2">
      <c r="A877" s="79">
        <f t="shared" si="138"/>
        <v>32</v>
      </c>
      <c r="B877" s="47">
        <f t="shared" si="139"/>
        <v>2019</v>
      </c>
      <c r="C877" s="47">
        <f t="shared" si="140"/>
        <v>8</v>
      </c>
      <c r="D877" s="47" t="str">
        <f t="shared" si="141"/>
        <v>Aug</v>
      </c>
      <c r="E877" s="47">
        <f t="shared" si="142"/>
        <v>7</v>
      </c>
      <c r="F877" s="89">
        <v>43684</v>
      </c>
      <c r="G877" s="75">
        <v>0.40972222222222227</v>
      </c>
      <c r="H877" s="49" t="s">
        <v>15</v>
      </c>
      <c r="I877" s="56" t="str">
        <f t="shared" si="143"/>
        <v>Pacheedah Shores Boat Ramp</v>
      </c>
      <c r="J877" s="56" t="str">
        <f t="shared" si="146"/>
        <v>Gordon Estuary</v>
      </c>
      <c r="K877" s="49">
        <v>1</v>
      </c>
      <c r="L877" s="51" t="s">
        <v>185</v>
      </c>
      <c r="M877" s="53" t="s">
        <v>138</v>
      </c>
      <c r="N877" s="51" t="s">
        <v>150</v>
      </c>
      <c r="O877" s="47">
        <f t="shared" si="147"/>
        <v>18</v>
      </c>
      <c r="P877" s="47">
        <f t="shared" si="144"/>
        <v>1</v>
      </c>
      <c r="Q877" s="47">
        <f t="shared" si="145"/>
        <v>4</v>
      </c>
      <c r="R877" s="54">
        <v>10</v>
      </c>
      <c r="S877" s="50" t="s">
        <v>168</v>
      </c>
      <c r="T877" s="53" t="s">
        <v>163</v>
      </c>
      <c r="U877" s="51"/>
      <c r="V877" s="51"/>
    </row>
    <row r="878" spans="1:22" x14ac:dyDescent="0.2">
      <c r="A878" s="79">
        <f t="shared" si="138"/>
        <v>32</v>
      </c>
      <c r="B878" s="47">
        <f t="shared" si="139"/>
        <v>2019</v>
      </c>
      <c r="C878" s="47">
        <f t="shared" si="140"/>
        <v>8</v>
      </c>
      <c r="D878" s="47" t="str">
        <f t="shared" si="141"/>
        <v>Aug</v>
      </c>
      <c r="E878" s="47">
        <f t="shared" si="142"/>
        <v>7</v>
      </c>
      <c r="F878" s="89">
        <v>43684</v>
      </c>
      <c r="G878" s="75">
        <v>0.40972222222222227</v>
      </c>
      <c r="H878" s="49" t="s">
        <v>15</v>
      </c>
      <c r="I878" s="56" t="str">
        <f t="shared" si="143"/>
        <v>Pacheedah Shores Boat Ramp</v>
      </c>
      <c r="J878" s="56" t="str">
        <f t="shared" si="146"/>
        <v>Gordon Estuary</v>
      </c>
      <c r="K878" s="49">
        <v>1</v>
      </c>
      <c r="L878" s="51" t="s">
        <v>181</v>
      </c>
      <c r="M878" s="53" t="s">
        <v>138</v>
      </c>
      <c r="N878" s="51" t="s">
        <v>150</v>
      </c>
      <c r="O878" s="47">
        <f t="shared" si="147"/>
        <v>15</v>
      </c>
      <c r="P878" s="47">
        <f t="shared" si="144"/>
        <v>1</v>
      </c>
      <c r="Q878" s="47">
        <f t="shared" si="145"/>
        <v>4</v>
      </c>
      <c r="R878" s="54">
        <v>15</v>
      </c>
      <c r="S878" s="50" t="s">
        <v>168</v>
      </c>
      <c r="T878" s="53" t="s">
        <v>163</v>
      </c>
      <c r="U878" s="51"/>
      <c r="V878" s="51"/>
    </row>
    <row r="879" spans="1:22" x14ac:dyDescent="0.2">
      <c r="A879" s="79">
        <f t="shared" si="138"/>
        <v>32</v>
      </c>
      <c r="B879" s="47">
        <f t="shared" si="139"/>
        <v>2019</v>
      </c>
      <c r="C879" s="47">
        <f t="shared" si="140"/>
        <v>8</v>
      </c>
      <c r="D879" s="47" t="str">
        <f t="shared" si="141"/>
        <v>Aug</v>
      </c>
      <c r="E879" s="47">
        <f t="shared" si="142"/>
        <v>7</v>
      </c>
      <c r="F879" s="89">
        <v>43684</v>
      </c>
      <c r="G879" s="75">
        <v>0.40972222222222227</v>
      </c>
      <c r="H879" s="49" t="s">
        <v>15</v>
      </c>
      <c r="I879" s="56" t="str">
        <f t="shared" si="143"/>
        <v>Pacheedah Shores Boat Ramp</v>
      </c>
      <c r="J879" s="56" t="str">
        <f t="shared" si="146"/>
        <v>Gordon Estuary</v>
      </c>
      <c r="K879" s="49">
        <v>1</v>
      </c>
      <c r="L879" s="51" t="s">
        <v>173</v>
      </c>
      <c r="M879" s="53" t="s">
        <v>138</v>
      </c>
      <c r="N879" s="51" t="s">
        <v>150</v>
      </c>
      <c r="O879" s="47">
        <f t="shared" si="147"/>
        <v>13</v>
      </c>
      <c r="P879" s="47">
        <f t="shared" si="144"/>
        <v>1</v>
      </c>
      <c r="Q879" s="47">
        <f t="shared" si="145"/>
        <v>4</v>
      </c>
      <c r="R879" s="54">
        <v>23</v>
      </c>
      <c r="S879" s="50" t="s">
        <v>168</v>
      </c>
      <c r="T879" s="53" t="s">
        <v>163</v>
      </c>
      <c r="U879" s="51"/>
      <c r="V879" s="51"/>
    </row>
    <row r="880" spans="1:22" x14ac:dyDescent="0.2">
      <c r="A880" s="79">
        <f t="shared" si="138"/>
        <v>32</v>
      </c>
      <c r="B880" s="47">
        <f t="shared" si="139"/>
        <v>2019</v>
      </c>
      <c r="C880" s="47">
        <f t="shared" si="140"/>
        <v>8</v>
      </c>
      <c r="D880" s="47" t="str">
        <f t="shared" si="141"/>
        <v>Aug</v>
      </c>
      <c r="E880" s="47">
        <f t="shared" si="142"/>
        <v>7</v>
      </c>
      <c r="F880" s="89">
        <v>43684</v>
      </c>
      <c r="G880" s="75">
        <v>0.4201388888888889</v>
      </c>
      <c r="H880" s="49" t="s">
        <v>8</v>
      </c>
      <c r="I880" s="56" t="str">
        <f t="shared" si="143"/>
        <v>Smokies</v>
      </c>
      <c r="J880" s="56" t="str">
        <f t="shared" si="146"/>
        <v>Gordon Estuary</v>
      </c>
      <c r="K880" s="49">
        <v>1</v>
      </c>
      <c r="L880" s="51" t="s">
        <v>146</v>
      </c>
      <c r="M880" s="53" t="s">
        <v>138</v>
      </c>
      <c r="N880" s="51" t="s">
        <v>148</v>
      </c>
      <c r="O880" s="47">
        <f t="shared" si="147"/>
        <v>3</v>
      </c>
      <c r="P880" s="47">
        <f t="shared" si="144"/>
        <v>1</v>
      </c>
      <c r="Q880" s="47">
        <f t="shared" si="145"/>
        <v>3</v>
      </c>
      <c r="R880" s="54">
        <v>4</v>
      </c>
      <c r="S880" s="50" t="s">
        <v>168</v>
      </c>
      <c r="T880" s="53" t="s">
        <v>163</v>
      </c>
      <c r="U880" s="51"/>
      <c r="V880" s="51"/>
    </row>
    <row r="881" spans="1:22" x14ac:dyDescent="0.2">
      <c r="A881" s="79">
        <f t="shared" si="138"/>
        <v>32</v>
      </c>
      <c r="B881" s="47">
        <f t="shared" si="139"/>
        <v>2019</v>
      </c>
      <c r="C881" s="47">
        <f t="shared" si="140"/>
        <v>8</v>
      </c>
      <c r="D881" s="47" t="str">
        <f t="shared" si="141"/>
        <v>Aug</v>
      </c>
      <c r="E881" s="47">
        <f t="shared" si="142"/>
        <v>7</v>
      </c>
      <c r="F881" s="89">
        <v>43684</v>
      </c>
      <c r="G881" s="75">
        <v>0.4201388888888889</v>
      </c>
      <c r="H881" s="49" t="s">
        <v>8</v>
      </c>
      <c r="I881" s="56" t="str">
        <f t="shared" si="143"/>
        <v>Smokies</v>
      </c>
      <c r="J881" s="56" t="str">
        <f t="shared" si="146"/>
        <v>Gordon Estuary</v>
      </c>
      <c r="K881" s="49">
        <v>1</v>
      </c>
      <c r="L881" s="51" t="s">
        <v>146</v>
      </c>
      <c r="M881" s="53" t="s">
        <v>138</v>
      </c>
      <c r="N881" s="51" t="s">
        <v>144</v>
      </c>
      <c r="O881" s="47">
        <f t="shared" si="147"/>
        <v>3</v>
      </c>
      <c r="P881" s="47">
        <f t="shared" si="144"/>
        <v>1</v>
      </c>
      <c r="Q881" s="47">
        <f t="shared" si="145"/>
        <v>2</v>
      </c>
      <c r="R881" s="54">
        <v>3</v>
      </c>
      <c r="S881" s="50" t="s">
        <v>168</v>
      </c>
      <c r="T881" s="53" t="s">
        <v>163</v>
      </c>
      <c r="U881" s="51"/>
      <c r="V881" s="51"/>
    </row>
    <row r="882" spans="1:22" x14ac:dyDescent="0.2">
      <c r="A882" s="79">
        <f t="shared" si="138"/>
        <v>32</v>
      </c>
      <c r="B882" s="47">
        <f t="shared" si="139"/>
        <v>2019</v>
      </c>
      <c r="C882" s="47">
        <f t="shared" si="140"/>
        <v>8</v>
      </c>
      <c r="D882" s="47" t="str">
        <f t="shared" si="141"/>
        <v>Aug</v>
      </c>
      <c r="E882" s="47">
        <f t="shared" si="142"/>
        <v>7</v>
      </c>
      <c r="F882" s="89">
        <v>43684</v>
      </c>
      <c r="G882" s="75">
        <v>0.4201388888888889</v>
      </c>
      <c r="H882" s="49" t="s">
        <v>8</v>
      </c>
      <c r="I882" s="56" t="str">
        <f t="shared" si="143"/>
        <v>Smokies</v>
      </c>
      <c r="J882" s="56" t="str">
        <f t="shared" si="146"/>
        <v>Gordon Estuary</v>
      </c>
      <c r="K882" s="49">
        <v>1</v>
      </c>
      <c r="L882" s="51" t="s">
        <v>157</v>
      </c>
      <c r="M882" s="53" t="s">
        <v>138</v>
      </c>
      <c r="N882" s="51" t="s">
        <v>153</v>
      </c>
      <c r="O882" s="47">
        <f t="shared" si="147"/>
        <v>8</v>
      </c>
      <c r="P882" s="47">
        <f t="shared" si="144"/>
        <v>1</v>
      </c>
      <c r="Q882" s="47">
        <f t="shared" si="145"/>
        <v>5</v>
      </c>
      <c r="R882" s="54">
        <v>4</v>
      </c>
      <c r="S882" s="50" t="s">
        <v>168</v>
      </c>
      <c r="T882" s="53" t="s">
        <v>163</v>
      </c>
      <c r="U882" s="51"/>
      <c r="V882" s="51"/>
    </row>
    <row r="883" spans="1:22" x14ac:dyDescent="0.2">
      <c r="A883" s="79">
        <f t="shared" si="138"/>
        <v>32</v>
      </c>
      <c r="B883" s="47">
        <f t="shared" si="139"/>
        <v>2019</v>
      </c>
      <c r="C883" s="47">
        <f t="shared" si="140"/>
        <v>8</v>
      </c>
      <c r="D883" s="47" t="str">
        <f t="shared" si="141"/>
        <v>Aug</v>
      </c>
      <c r="E883" s="47">
        <f t="shared" si="142"/>
        <v>7</v>
      </c>
      <c r="F883" s="89">
        <v>43684</v>
      </c>
      <c r="G883" s="75">
        <v>0.4201388888888889</v>
      </c>
      <c r="H883" s="49" t="s">
        <v>8</v>
      </c>
      <c r="I883" s="56" t="str">
        <f t="shared" si="143"/>
        <v>Smokies</v>
      </c>
      <c r="J883" s="56" t="str">
        <f t="shared" si="146"/>
        <v>Gordon Estuary</v>
      </c>
      <c r="K883" s="49">
        <v>1</v>
      </c>
      <c r="L883" s="51" t="s">
        <v>158</v>
      </c>
      <c r="M883" s="53" t="s">
        <v>138</v>
      </c>
      <c r="N883" s="51" t="s">
        <v>153</v>
      </c>
      <c r="O883" s="47">
        <f t="shared" si="147"/>
        <v>9</v>
      </c>
      <c r="P883" s="47">
        <f t="shared" si="144"/>
        <v>1</v>
      </c>
      <c r="Q883" s="47">
        <f t="shared" si="145"/>
        <v>5</v>
      </c>
      <c r="R883" s="54">
        <v>3</v>
      </c>
      <c r="S883" s="50" t="s">
        <v>168</v>
      </c>
      <c r="T883" s="53" t="s">
        <v>163</v>
      </c>
      <c r="U883" s="51"/>
      <c r="V883" s="51"/>
    </row>
    <row r="884" spans="1:22" x14ac:dyDescent="0.2">
      <c r="A884" s="79">
        <f t="shared" si="138"/>
        <v>32</v>
      </c>
      <c r="B884" s="47">
        <f t="shared" si="139"/>
        <v>2019</v>
      </c>
      <c r="C884" s="47">
        <f t="shared" si="140"/>
        <v>8</v>
      </c>
      <c r="D884" s="47" t="str">
        <f t="shared" si="141"/>
        <v>Aug</v>
      </c>
      <c r="E884" s="47">
        <f t="shared" si="142"/>
        <v>7</v>
      </c>
      <c r="F884" s="89">
        <v>43684</v>
      </c>
      <c r="G884" s="75">
        <v>0.4201388888888889</v>
      </c>
      <c r="H884" s="49" t="s">
        <v>8</v>
      </c>
      <c r="I884" s="56" t="str">
        <f t="shared" si="143"/>
        <v>Smokies</v>
      </c>
      <c r="J884" s="56" t="str">
        <f t="shared" si="146"/>
        <v>Gordon Estuary</v>
      </c>
      <c r="K884" s="49">
        <v>1</v>
      </c>
      <c r="L884" s="51" t="s">
        <v>185</v>
      </c>
      <c r="M884" s="53" t="s">
        <v>138</v>
      </c>
      <c r="N884" s="51" t="s">
        <v>150</v>
      </c>
      <c r="O884" s="47">
        <f t="shared" si="147"/>
        <v>18</v>
      </c>
      <c r="P884" s="47">
        <f t="shared" si="144"/>
        <v>1</v>
      </c>
      <c r="Q884" s="47">
        <f t="shared" si="145"/>
        <v>4</v>
      </c>
      <c r="R884" s="54">
        <v>5</v>
      </c>
      <c r="S884" s="50" t="s">
        <v>168</v>
      </c>
      <c r="T884" s="53" t="s">
        <v>163</v>
      </c>
      <c r="U884" s="51"/>
      <c r="V884" s="51"/>
    </row>
    <row r="885" spans="1:22" x14ac:dyDescent="0.2">
      <c r="A885" s="79">
        <f t="shared" si="138"/>
        <v>32</v>
      </c>
      <c r="B885" s="47">
        <f t="shared" si="139"/>
        <v>2019</v>
      </c>
      <c r="C885" s="47">
        <f t="shared" si="140"/>
        <v>8</v>
      </c>
      <c r="D885" s="47" t="str">
        <f t="shared" si="141"/>
        <v>Aug</v>
      </c>
      <c r="E885" s="47">
        <f t="shared" si="142"/>
        <v>7</v>
      </c>
      <c r="F885" s="89">
        <v>43684</v>
      </c>
      <c r="G885" s="75">
        <v>0.4201388888888889</v>
      </c>
      <c r="H885" s="49" t="s">
        <v>8</v>
      </c>
      <c r="I885" s="56" t="str">
        <f t="shared" si="143"/>
        <v>Smokies</v>
      </c>
      <c r="J885" s="56" t="str">
        <f t="shared" si="146"/>
        <v>Gordon Estuary</v>
      </c>
      <c r="K885" s="49">
        <v>1</v>
      </c>
      <c r="L885" s="51" t="s">
        <v>181</v>
      </c>
      <c r="M885" s="53" t="s">
        <v>138</v>
      </c>
      <c r="N885" s="51" t="s">
        <v>150</v>
      </c>
      <c r="O885" s="47">
        <f t="shared" si="147"/>
        <v>15</v>
      </c>
      <c r="P885" s="47">
        <f t="shared" si="144"/>
        <v>1</v>
      </c>
      <c r="Q885" s="47">
        <f t="shared" si="145"/>
        <v>4</v>
      </c>
      <c r="R885" s="54">
        <v>5</v>
      </c>
      <c r="S885" s="50" t="s">
        <v>168</v>
      </c>
      <c r="T885" s="53" t="s">
        <v>163</v>
      </c>
      <c r="U885" s="51"/>
      <c r="V885" s="51"/>
    </row>
    <row r="886" spans="1:22" x14ac:dyDescent="0.2">
      <c r="A886" s="79">
        <f t="shared" si="138"/>
        <v>32</v>
      </c>
      <c r="B886" s="47">
        <f t="shared" si="139"/>
        <v>2019</v>
      </c>
      <c r="C886" s="47">
        <f t="shared" si="140"/>
        <v>8</v>
      </c>
      <c r="D886" s="47" t="str">
        <f t="shared" si="141"/>
        <v>Aug</v>
      </c>
      <c r="E886" s="47">
        <f t="shared" si="142"/>
        <v>7</v>
      </c>
      <c r="F886" s="89">
        <v>43684</v>
      </c>
      <c r="G886" s="75">
        <v>0.4201388888888889</v>
      </c>
      <c r="H886" s="49" t="s">
        <v>8</v>
      </c>
      <c r="I886" s="56" t="str">
        <f t="shared" si="143"/>
        <v>Smokies</v>
      </c>
      <c r="J886" s="56" t="str">
        <f t="shared" si="146"/>
        <v>Gordon Estuary</v>
      </c>
      <c r="K886" s="49">
        <v>1</v>
      </c>
      <c r="L886" s="51" t="s">
        <v>166</v>
      </c>
      <c r="M886" s="53" t="s">
        <v>138</v>
      </c>
      <c r="N886" s="51" t="s">
        <v>150</v>
      </c>
      <c r="O886" s="47">
        <f t="shared" si="147"/>
        <v>11</v>
      </c>
      <c r="P886" s="47">
        <f t="shared" si="144"/>
        <v>1</v>
      </c>
      <c r="Q886" s="47">
        <f t="shared" si="145"/>
        <v>4</v>
      </c>
      <c r="R886" s="54">
        <v>3</v>
      </c>
      <c r="S886" s="50" t="s">
        <v>168</v>
      </c>
      <c r="T886" s="53" t="s">
        <v>163</v>
      </c>
      <c r="U886" s="51"/>
      <c r="V886" s="51"/>
    </row>
    <row r="887" spans="1:22" x14ac:dyDescent="0.2">
      <c r="A887" s="79">
        <f t="shared" si="138"/>
        <v>32</v>
      </c>
      <c r="B887" s="47">
        <f t="shared" si="139"/>
        <v>2019</v>
      </c>
      <c r="C887" s="47">
        <f t="shared" si="140"/>
        <v>8</v>
      </c>
      <c r="D887" s="47" t="str">
        <f t="shared" si="141"/>
        <v>Aug</v>
      </c>
      <c r="E887" s="47">
        <f t="shared" si="142"/>
        <v>7</v>
      </c>
      <c r="F887" s="89">
        <v>43684</v>
      </c>
      <c r="G887" s="75">
        <v>0.4201388888888889</v>
      </c>
      <c r="H887" s="49" t="s">
        <v>8</v>
      </c>
      <c r="I887" s="56" t="str">
        <f t="shared" si="143"/>
        <v>Smokies</v>
      </c>
      <c r="J887" s="56" t="str">
        <f t="shared" si="146"/>
        <v>Gordon Estuary</v>
      </c>
      <c r="K887" s="49">
        <v>1</v>
      </c>
      <c r="L887" s="51" t="s">
        <v>173</v>
      </c>
      <c r="M887" s="53" t="s">
        <v>138</v>
      </c>
      <c r="N887" s="51" t="s">
        <v>150</v>
      </c>
      <c r="O887" s="47">
        <f t="shared" si="147"/>
        <v>13</v>
      </c>
      <c r="P887" s="47">
        <f t="shared" si="144"/>
        <v>1</v>
      </c>
      <c r="Q887" s="47">
        <f t="shared" si="145"/>
        <v>4</v>
      </c>
      <c r="R887" s="54">
        <v>18</v>
      </c>
      <c r="S887" s="50" t="s">
        <v>168</v>
      </c>
      <c r="T887" s="53" t="s">
        <v>163</v>
      </c>
      <c r="U887" s="51"/>
      <c r="V887" s="51"/>
    </row>
    <row r="888" spans="1:22" x14ac:dyDescent="0.2">
      <c r="A888" s="79">
        <f t="shared" si="138"/>
        <v>32</v>
      </c>
      <c r="B888" s="47">
        <f t="shared" si="139"/>
        <v>2019</v>
      </c>
      <c r="C888" s="47">
        <f t="shared" si="140"/>
        <v>8</v>
      </c>
      <c r="D888" s="47" t="str">
        <f t="shared" si="141"/>
        <v>Aug</v>
      </c>
      <c r="E888" s="47">
        <f t="shared" si="142"/>
        <v>7</v>
      </c>
      <c r="F888" s="89">
        <v>43684</v>
      </c>
      <c r="G888" s="75">
        <v>0.43402777777777773</v>
      </c>
      <c r="H888" s="49" t="s">
        <v>19</v>
      </c>
      <c r="I888" s="56" t="str">
        <f t="shared" si="143"/>
        <v>Q Jeff (right bank opposite N. Arm confl.)</v>
      </c>
      <c r="J888" s="56" t="str">
        <f t="shared" si="146"/>
        <v>Gordon Estuary</v>
      </c>
      <c r="K888" s="49">
        <v>1</v>
      </c>
      <c r="L888" s="51" t="s">
        <v>146</v>
      </c>
      <c r="M888" s="53" t="s">
        <v>138</v>
      </c>
      <c r="N888" s="51" t="s">
        <v>148</v>
      </c>
      <c r="O888" s="47">
        <f t="shared" si="147"/>
        <v>3</v>
      </c>
      <c r="P888" s="47">
        <f t="shared" si="144"/>
        <v>1</v>
      </c>
      <c r="Q888" s="47">
        <f t="shared" si="145"/>
        <v>3</v>
      </c>
      <c r="R888" s="54">
        <v>1</v>
      </c>
      <c r="S888" s="50" t="s">
        <v>168</v>
      </c>
      <c r="T888" s="53" t="s">
        <v>163</v>
      </c>
      <c r="U888" s="51"/>
      <c r="V888" s="51"/>
    </row>
    <row r="889" spans="1:22" x14ac:dyDescent="0.2">
      <c r="A889" s="79">
        <f t="shared" si="138"/>
        <v>32</v>
      </c>
      <c r="B889" s="47">
        <f t="shared" si="139"/>
        <v>2019</v>
      </c>
      <c r="C889" s="47">
        <f t="shared" si="140"/>
        <v>8</v>
      </c>
      <c r="D889" s="47" t="str">
        <f t="shared" si="141"/>
        <v>Aug</v>
      </c>
      <c r="E889" s="47">
        <f t="shared" si="142"/>
        <v>7</v>
      </c>
      <c r="F889" s="89">
        <v>43684</v>
      </c>
      <c r="G889" s="75">
        <v>0.43402777777777773</v>
      </c>
      <c r="H889" s="49" t="s">
        <v>19</v>
      </c>
      <c r="I889" s="56" t="str">
        <f t="shared" si="143"/>
        <v>Q Jeff (right bank opposite N. Arm confl.)</v>
      </c>
      <c r="J889" s="56" t="str">
        <f t="shared" si="146"/>
        <v>Gordon Estuary</v>
      </c>
      <c r="K889" s="49">
        <v>1</v>
      </c>
      <c r="L889" s="51" t="s">
        <v>157</v>
      </c>
      <c r="M889" s="53" t="s">
        <v>138</v>
      </c>
      <c r="N889" s="51" t="s">
        <v>153</v>
      </c>
      <c r="O889" s="47">
        <f t="shared" si="147"/>
        <v>8</v>
      </c>
      <c r="P889" s="47">
        <f t="shared" si="144"/>
        <v>1</v>
      </c>
      <c r="Q889" s="47">
        <f t="shared" si="145"/>
        <v>5</v>
      </c>
      <c r="R889" s="54">
        <v>6</v>
      </c>
      <c r="S889" s="50" t="s">
        <v>168</v>
      </c>
      <c r="T889" s="53" t="s">
        <v>163</v>
      </c>
      <c r="U889" s="51"/>
      <c r="V889" s="51"/>
    </row>
    <row r="890" spans="1:22" x14ac:dyDescent="0.2">
      <c r="A890" s="79">
        <f t="shared" si="138"/>
        <v>32</v>
      </c>
      <c r="B890" s="47">
        <f t="shared" si="139"/>
        <v>2019</v>
      </c>
      <c r="C890" s="47">
        <f t="shared" si="140"/>
        <v>8</v>
      </c>
      <c r="D890" s="47" t="str">
        <f t="shared" si="141"/>
        <v>Aug</v>
      </c>
      <c r="E890" s="47">
        <f t="shared" si="142"/>
        <v>7</v>
      </c>
      <c r="F890" s="89">
        <v>43684</v>
      </c>
      <c r="G890" s="75">
        <v>0.43402777777777773</v>
      </c>
      <c r="H890" s="49" t="s">
        <v>19</v>
      </c>
      <c r="I890" s="56" t="str">
        <f t="shared" si="143"/>
        <v>Q Jeff (right bank opposite N. Arm confl.)</v>
      </c>
      <c r="J890" s="56" t="str">
        <f t="shared" si="146"/>
        <v>Gordon Estuary</v>
      </c>
      <c r="K890" s="49">
        <v>1</v>
      </c>
      <c r="L890" s="51" t="s">
        <v>181</v>
      </c>
      <c r="M890" s="53" t="s">
        <v>138</v>
      </c>
      <c r="N890" s="51" t="s">
        <v>150</v>
      </c>
      <c r="O890" s="47">
        <f t="shared" si="147"/>
        <v>15</v>
      </c>
      <c r="P890" s="47">
        <f t="shared" si="144"/>
        <v>1</v>
      </c>
      <c r="Q890" s="47">
        <f t="shared" si="145"/>
        <v>4</v>
      </c>
      <c r="R890" s="54">
        <v>7</v>
      </c>
      <c r="S890" s="50" t="s">
        <v>168</v>
      </c>
      <c r="T890" s="53" t="s">
        <v>163</v>
      </c>
      <c r="U890" s="51"/>
      <c r="V890" s="51"/>
    </row>
    <row r="891" spans="1:22" x14ac:dyDescent="0.2">
      <c r="A891" s="79">
        <f t="shared" si="138"/>
        <v>32</v>
      </c>
      <c r="B891" s="47">
        <f t="shared" si="139"/>
        <v>2019</v>
      </c>
      <c r="C891" s="47">
        <f t="shared" si="140"/>
        <v>8</v>
      </c>
      <c r="D891" s="47" t="str">
        <f t="shared" si="141"/>
        <v>Aug</v>
      </c>
      <c r="E891" s="47">
        <f t="shared" si="142"/>
        <v>7</v>
      </c>
      <c r="F891" s="89">
        <v>43684</v>
      </c>
      <c r="G891" s="75">
        <v>0.43402777777777773</v>
      </c>
      <c r="H891" s="49" t="s">
        <v>19</v>
      </c>
      <c r="I891" s="56" t="str">
        <f t="shared" si="143"/>
        <v>Q Jeff (right bank opposite N. Arm confl.)</v>
      </c>
      <c r="J891" s="56" t="str">
        <f t="shared" si="146"/>
        <v>Gordon Estuary</v>
      </c>
      <c r="K891" s="49">
        <v>1</v>
      </c>
      <c r="L891" s="51" t="s">
        <v>166</v>
      </c>
      <c r="M891" s="53" t="s">
        <v>138</v>
      </c>
      <c r="N891" s="51" t="s">
        <v>150</v>
      </c>
      <c r="O891" s="47">
        <f t="shared" si="147"/>
        <v>11</v>
      </c>
      <c r="P891" s="47">
        <f t="shared" si="144"/>
        <v>1</v>
      </c>
      <c r="Q891" s="47">
        <f t="shared" si="145"/>
        <v>4</v>
      </c>
      <c r="R891" s="54">
        <v>4</v>
      </c>
      <c r="S891" s="50" t="s">
        <v>168</v>
      </c>
      <c r="T891" s="53" t="s">
        <v>163</v>
      </c>
      <c r="U891" s="51"/>
      <c r="V891" s="51"/>
    </row>
    <row r="892" spans="1:22" x14ac:dyDescent="0.2">
      <c r="A892" s="79">
        <f t="shared" si="138"/>
        <v>32</v>
      </c>
      <c r="B892" s="47">
        <f t="shared" si="139"/>
        <v>2019</v>
      </c>
      <c r="C892" s="47">
        <f t="shared" si="140"/>
        <v>8</v>
      </c>
      <c r="D892" s="47" t="str">
        <f t="shared" si="141"/>
        <v>Aug</v>
      </c>
      <c r="E892" s="47">
        <f t="shared" si="142"/>
        <v>7</v>
      </c>
      <c r="F892" s="89">
        <v>43684</v>
      </c>
      <c r="G892" s="75">
        <v>0.43402777777777773</v>
      </c>
      <c r="H892" s="49" t="s">
        <v>19</v>
      </c>
      <c r="I892" s="56" t="str">
        <f t="shared" si="143"/>
        <v>Q Jeff (right bank opposite N. Arm confl.)</v>
      </c>
      <c r="J892" s="56" t="str">
        <f t="shared" si="146"/>
        <v>Gordon Estuary</v>
      </c>
      <c r="K892" s="49">
        <v>1</v>
      </c>
      <c r="L892" s="51" t="s">
        <v>173</v>
      </c>
      <c r="M892" s="53" t="s">
        <v>138</v>
      </c>
      <c r="N892" s="51" t="s">
        <v>150</v>
      </c>
      <c r="O892" s="47">
        <f t="shared" si="147"/>
        <v>13</v>
      </c>
      <c r="P892" s="47">
        <f t="shared" si="144"/>
        <v>1</v>
      </c>
      <c r="Q892" s="47">
        <f t="shared" si="145"/>
        <v>4</v>
      </c>
      <c r="R892" s="54">
        <v>40</v>
      </c>
      <c r="S892" s="50" t="s">
        <v>168</v>
      </c>
      <c r="T892" s="53" t="s">
        <v>163</v>
      </c>
      <c r="U892" s="51"/>
      <c r="V892" s="51"/>
    </row>
    <row r="893" spans="1:22" x14ac:dyDescent="0.2">
      <c r="A893" s="79">
        <f t="shared" si="138"/>
        <v>32</v>
      </c>
      <c r="B893" s="47">
        <f t="shared" si="139"/>
        <v>2019</v>
      </c>
      <c r="C893" s="47">
        <f t="shared" si="140"/>
        <v>8</v>
      </c>
      <c r="D893" s="47" t="str">
        <f t="shared" si="141"/>
        <v>Aug</v>
      </c>
      <c r="E893" s="47">
        <f t="shared" si="142"/>
        <v>7</v>
      </c>
      <c r="F893" s="89">
        <v>43684</v>
      </c>
      <c r="G893" s="75">
        <v>0.45555555555555555</v>
      </c>
      <c r="H893" s="49" t="s">
        <v>21</v>
      </c>
      <c r="I893" s="56" t="str">
        <f t="shared" si="143"/>
        <v>Gallaugher's</v>
      </c>
      <c r="J893" s="56" t="str">
        <f t="shared" si="146"/>
        <v>Gordon Estuary</v>
      </c>
      <c r="K893" s="49">
        <v>1</v>
      </c>
      <c r="L893" s="51" t="s">
        <v>157</v>
      </c>
      <c r="M893" s="53" t="s">
        <v>138</v>
      </c>
      <c r="N893" s="51" t="s">
        <v>153</v>
      </c>
      <c r="O893" s="47">
        <f t="shared" si="147"/>
        <v>8</v>
      </c>
      <c r="P893" s="47">
        <f t="shared" si="144"/>
        <v>1</v>
      </c>
      <c r="Q893" s="47">
        <f t="shared" si="145"/>
        <v>5</v>
      </c>
      <c r="R893" s="54">
        <v>23</v>
      </c>
      <c r="S893" s="50" t="s">
        <v>168</v>
      </c>
      <c r="T893" s="53" t="s">
        <v>163</v>
      </c>
      <c r="U893" s="51"/>
      <c r="V893" s="51"/>
    </row>
    <row r="894" spans="1:22" x14ac:dyDescent="0.2">
      <c r="A894" s="79">
        <f t="shared" si="138"/>
        <v>32</v>
      </c>
      <c r="B894" s="47">
        <f t="shared" si="139"/>
        <v>2019</v>
      </c>
      <c r="C894" s="47">
        <f t="shared" si="140"/>
        <v>8</v>
      </c>
      <c r="D894" s="47" t="str">
        <f t="shared" si="141"/>
        <v>Aug</v>
      </c>
      <c r="E894" s="47">
        <f t="shared" si="142"/>
        <v>7</v>
      </c>
      <c r="F894" s="89">
        <v>43684</v>
      </c>
      <c r="G894" s="75">
        <v>0.45555555555555555</v>
      </c>
      <c r="H894" s="49" t="s">
        <v>21</v>
      </c>
      <c r="I894" s="56" t="str">
        <f t="shared" si="143"/>
        <v>Gallaugher's</v>
      </c>
      <c r="J894" s="56" t="str">
        <f t="shared" si="146"/>
        <v>Gordon Estuary</v>
      </c>
      <c r="K894" s="49">
        <v>1</v>
      </c>
      <c r="L894" s="51" t="s">
        <v>158</v>
      </c>
      <c r="M894" s="53" t="s">
        <v>138</v>
      </c>
      <c r="N894" s="51" t="s">
        <v>153</v>
      </c>
      <c r="O894" s="47">
        <f t="shared" si="147"/>
        <v>9</v>
      </c>
      <c r="P894" s="47">
        <f t="shared" si="144"/>
        <v>1</v>
      </c>
      <c r="Q894" s="47">
        <f t="shared" si="145"/>
        <v>5</v>
      </c>
      <c r="R894" s="72" t="s">
        <v>276</v>
      </c>
      <c r="S894" s="50" t="s">
        <v>168</v>
      </c>
      <c r="T894" s="53" t="s">
        <v>163</v>
      </c>
      <c r="U894" s="51"/>
      <c r="V894" s="51" t="s">
        <v>301</v>
      </c>
    </row>
    <row r="895" spans="1:22" x14ac:dyDescent="0.2">
      <c r="A895" s="79">
        <f t="shared" si="138"/>
        <v>32</v>
      </c>
      <c r="B895" s="47">
        <f t="shared" si="139"/>
        <v>2019</v>
      </c>
      <c r="C895" s="47">
        <f t="shared" si="140"/>
        <v>8</v>
      </c>
      <c r="D895" s="47" t="str">
        <f t="shared" si="141"/>
        <v>Aug</v>
      </c>
      <c r="E895" s="47">
        <f t="shared" si="142"/>
        <v>7</v>
      </c>
      <c r="F895" s="89">
        <v>43684</v>
      </c>
      <c r="G895" s="75">
        <v>0.45555555555555555</v>
      </c>
      <c r="H895" s="49" t="s">
        <v>21</v>
      </c>
      <c r="I895" s="56" t="str">
        <f t="shared" si="143"/>
        <v>Gallaugher's</v>
      </c>
      <c r="J895" s="56" t="str">
        <f t="shared" si="146"/>
        <v>Gordon Estuary</v>
      </c>
      <c r="K895" s="49">
        <v>1</v>
      </c>
      <c r="L895" s="51" t="s">
        <v>185</v>
      </c>
      <c r="M895" s="53" t="s">
        <v>138</v>
      </c>
      <c r="N895" s="51" t="s">
        <v>150</v>
      </c>
      <c r="O895" s="47">
        <f t="shared" si="147"/>
        <v>18</v>
      </c>
      <c r="P895" s="47">
        <f t="shared" si="144"/>
        <v>1</v>
      </c>
      <c r="Q895" s="47">
        <f t="shared" si="145"/>
        <v>4</v>
      </c>
      <c r="R895" s="54">
        <v>25</v>
      </c>
      <c r="S895" s="50" t="s">
        <v>168</v>
      </c>
      <c r="T895" s="53" t="s">
        <v>163</v>
      </c>
      <c r="U895" s="51"/>
      <c r="V895" s="51"/>
    </row>
    <row r="896" spans="1:22" x14ac:dyDescent="0.2">
      <c r="A896" s="79">
        <f t="shared" si="138"/>
        <v>32</v>
      </c>
      <c r="B896" s="47">
        <f t="shared" si="139"/>
        <v>2019</v>
      </c>
      <c r="C896" s="47">
        <f t="shared" si="140"/>
        <v>8</v>
      </c>
      <c r="D896" s="47" t="str">
        <f t="shared" si="141"/>
        <v>Aug</v>
      </c>
      <c r="E896" s="47">
        <f t="shared" si="142"/>
        <v>7</v>
      </c>
      <c r="F896" s="89">
        <v>43684</v>
      </c>
      <c r="G896" s="75">
        <v>0.45555555555555555</v>
      </c>
      <c r="H896" s="49" t="s">
        <v>21</v>
      </c>
      <c r="I896" s="56" t="str">
        <f t="shared" si="143"/>
        <v>Gallaugher's</v>
      </c>
      <c r="J896" s="56" t="str">
        <f t="shared" si="146"/>
        <v>Gordon Estuary</v>
      </c>
      <c r="K896" s="49">
        <v>1</v>
      </c>
      <c r="L896" s="51" t="s">
        <v>181</v>
      </c>
      <c r="M896" s="53" t="s">
        <v>138</v>
      </c>
      <c r="N896" s="51" t="s">
        <v>150</v>
      </c>
      <c r="O896" s="47">
        <f t="shared" si="147"/>
        <v>15</v>
      </c>
      <c r="P896" s="47">
        <f t="shared" si="144"/>
        <v>1</v>
      </c>
      <c r="Q896" s="47">
        <f t="shared" si="145"/>
        <v>4</v>
      </c>
      <c r="R896" s="54">
        <v>55</v>
      </c>
      <c r="S896" s="50" t="s">
        <v>168</v>
      </c>
      <c r="T896" s="53" t="s">
        <v>163</v>
      </c>
      <c r="U896" s="51"/>
      <c r="V896" s="51"/>
    </row>
    <row r="897" spans="1:22" x14ac:dyDescent="0.2">
      <c r="A897" s="79">
        <f t="shared" si="138"/>
        <v>32</v>
      </c>
      <c r="B897" s="47">
        <f t="shared" si="139"/>
        <v>2019</v>
      </c>
      <c r="C897" s="47">
        <f t="shared" si="140"/>
        <v>8</v>
      </c>
      <c r="D897" s="47" t="str">
        <f t="shared" si="141"/>
        <v>Aug</v>
      </c>
      <c r="E897" s="47">
        <f t="shared" si="142"/>
        <v>7</v>
      </c>
      <c r="F897" s="89">
        <v>43684</v>
      </c>
      <c r="G897" s="75">
        <v>0.45555555555555555</v>
      </c>
      <c r="H897" s="49" t="s">
        <v>21</v>
      </c>
      <c r="I897" s="56" t="str">
        <f t="shared" si="143"/>
        <v>Gallaugher's</v>
      </c>
      <c r="J897" s="56" t="str">
        <f t="shared" si="146"/>
        <v>Gordon Estuary</v>
      </c>
      <c r="K897" s="49">
        <v>1</v>
      </c>
      <c r="L897" s="51" t="s">
        <v>166</v>
      </c>
      <c r="M897" s="53" t="s">
        <v>138</v>
      </c>
      <c r="N897" s="51" t="s">
        <v>150</v>
      </c>
      <c r="O897" s="47">
        <f t="shared" si="147"/>
        <v>11</v>
      </c>
      <c r="P897" s="47">
        <f t="shared" si="144"/>
        <v>1</v>
      </c>
      <c r="Q897" s="47">
        <f t="shared" si="145"/>
        <v>4</v>
      </c>
      <c r="R897" s="54">
        <v>1</v>
      </c>
      <c r="S897" s="50" t="s">
        <v>168</v>
      </c>
      <c r="T897" s="53" t="s">
        <v>163</v>
      </c>
      <c r="U897" s="51"/>
      <c r="V897" s="51" t="s">
        <v>302</v>
      </c>
    </row>
    <row r="898" spans="1:22" x14ac:dyDescent="0.2">
      <c r="A898" s="79">
        <f t="shared" si="138"/>
        <v>32</v>
      </c>
      <c r="B898" s="47">
        <f t="shared" si="139"/>
        <v>2019</v>
      </c>
      <c r="C898" s="47">
        <f t="shared" si="140"/>
        <v>8</v>
      </c>
      <c r="D898" s="47" t="str">
        <f t="shared" si="141"/>
        <v>Aug</v>
      </c>
      <c r="E898" s="47">
        <f t="shared" si="142"/>
        <v>7</v>
      </c>
      <c r="F898" s="89">
        <v>43684</v>
      </c>
      <c r="G898" s="75">
        <v>0.45555555555555555</v>
      </c>
      <c r="H898" s="49" t="s">
        <v>21</v>
      </c>
      <c r="I898" s="56" t="str">
        <f t="shared" si="143"/>
        <v>Gallaugher's</v>
      </c>
      <c r="J898" s="56" t="str">
        <f t="shared" si="146"/>
        <v>Gordon Estuary</v>
      </c>
      <c r="K898" s="49">
        <v>1</v>
      </c>
      <c r="L898" s="51" t="s">
        <v>173</v>
      </c>
      <c r="M898" s="53" t="s">
        <v>138</v>
      </c>
      <c r="N898" s="51" t="s">
        <v>150</v>
      </c>
      <c r="O898" s="47">
        <f t="shared" si="147"/>
        <v>13</v>
      </c>
      <c r="P898" s="47">
        <f t="shared" si="144"/>
        <v>1</v>
      </c>
      <c r="Q898" s="47">
        <f t="shared" si="145"/>
        <v>4</v>
      </c>
      <c r="R898" s="72" t="s">
        <v>276</v>
      </c>
      <c r="S898" s="50" t="s">
        <v>168</v>
      </c>
      <c r="T898" s="53" t="s">
        <v>163</v>
      </c>
      <c r="U898" s="51"/>
      <c r="V898" s="51"/>
    </row>
    <row r="899" spans="1:22" x14ac:dyDescent="0.2">
      <c r="A899" s="79">
        <f t="shared" si="138"/>
        <v>32</v>
      </c>
      <c r="B899" s="47">
        <f t="shared" si="139"/>
        <v>2019</v>
      </c>
      <c r="C899" s="47">
        <f t="shared" si="140"/>
        <v>8</v>
      </c>
      <c r="D899" s="47" t="str">
        <f t="shared" si="141"/>
        <v>Aug</v>
      </c>
      <c r="E899" s="47">
        <f t="shared" si="142"/>
        <v>7</v>
      </c>
      <c r="F899" s="89">
        <v>43684</v>
      </c>
      <c r="G899" s="75">
        <v>0.45555555555555555</v>
      </c>
      <c r="H899" s="49" t="s">
        <v>21</v>
      </c>
      <c r="I899" s="56" t="str">
        <f t="shared" si="143"/>
        <v>Gallaugher's</v>
      </c>
      <c r="J899" s="56" t="str">
        <f t="shared" si="146"/>
        <v>Gordon Estuary</v>
      </c>
      <c r="K899" s="49">
        <v>1</v>
      </c>
      <c r="L899" s="51" t="s">
        <v>191</v>
      </c>
      <c r="M899" s="53" t="s">
        <v>138</v>
      </c>
      <c r="N899" s="51" t="s">
        <v>153</v>
      </c>
      <c r="O899" s="47">
        <f t="shared" si="147"/>
        <v>20</v>
      </c>
      <c r="P899" s="47">
        <f t="shared" si="144"/>
        <v>1</v>
      </c>
      <c r="Q899" s="47">
        <f t="shared" si="145"/>
        <v>5</v>
      </c>
      <c r="R899" s="54">
        <v>2</v>
      </c>
      <c r="S899" s="50" t="s">
        <v>168</v>
      </c>
      <c r="T899" s="53" t="s">
        <v>163</v>
      </c>
      <c r="U899" s="51"/>
      <c r="V899" s="51"/>
    </row>
    <row r="900" spans="1:22" x14ac:dyDescent="0.2">
      <c r="A900" s="79">
        <f t="shared" si="138"/>
        <v>32</v>
      </c>
      <c r="B900" s="47">
        <f t="shared" si="139"/>
        <v>2019</v>
      </c>
      <c r="C900" s="47">
        <f t="shared" si="140"/>
        <v>8</v>
      </c>
      <c r="D900" s="47" t="str">
        <f t="shared" si="141"/>
        <v>Aug</v>
      </c>
      <c r="E900" s="47">
        <f t="shared" si="142"/>
        <v>7</v>
      </c>
      <c r="F900" s="89">
        <v>43684</v>
      </c>
      <c r="G900" s="75">
        <v>0.45555555555555555</v>
      </c>
      <c r="H900" s="49" t="s">
        <v>21</v>
      </c>
      <c r="I900" s="56" t="str">
        <f t="shared" si="143"/>
        <v>Gallaugher's</v>
      </c>
      <c r="J900" s="56" t="str">
        <f t="shared" si="146"/>
        <v>Gordon Estuary</v>
      </c>
      <c r="K900" s="49">
        <v>1</v>
      </c>
      <c r="L900" s="51" t="s">
        <v>192</v>
      </c>
      <c r="M900" s="53" t="s">
        <v>138</v>
      </c>
      <c r="N900" s="51" t="s">
        <v>150</v>
      </c>
      <c r="O900" s="47">
        <f t="shared" si="147"/>
        <v>21</v>
      </c>
      <c r="P900" s="47">
        <f t="shared" si="144"/>
        <v>1</v>
      </c>
      <c r="Q900" s="47">
        <f t="shared" si="145"/>
        <v>4</v>
      </c>
      <c r="R900" s="54">
        <v>2</v>
      </c>
      <c r="S900" s="50" t="s">
        <v>168</v>
      </c>
      <c r="T900" s="53" t="s">
        <v>163</v>
      </c>
      <c r="U900" s="51"/>
      <c r="V900" s="51" t="s">
        <v>303</v>
      </c>
    </row>
    <row r="901" spans="1:22" x14ac:dyDescent="0.2">
      <c r="A901" s="79">
        <f t="shared" ref="A901:A964" si="148">WEEKNUM(F901)</f>
        <v>32</v>
      </c>
      <c r="B901" s="47">
        <f t="shared" ref="B901:B964" si="149">YEAR(F901)</f>
        <v>2019</v>
      </c>
      <c r="C901" s="47">
        <f t="shared" ref="C901:C964" si="150">MONTH(F901)</f>
        <v>8</v>
      </c>
      <c r="D901" s="47" t="str">
        <f t="shared" ref="D901:D964" si="151">TEXT(F901,"mmm")</f>
        <v>Aug</v>
      </c>
      <c r="E901" s="47">
        <f t="shared" ref="E901:E964" si="152">DAY(F901)</f>
        <v>7</v>
      </c>
      <c r="F901" s="89">
        <v>43684</v>
      </c>
      <c r="G901" s="75">
        <v>0.46249999999999997</v>
      </c>
      <c r="H901" s="49" t="s">
        <v>25</v>
      </c>
      <c r="I901" s="56" t="str">
        <f t="shared" si="143"/>
        <v>Q01, left bank Gordon up from confluence</v>
      </c>
      <c r="J901" s="56" t="str">
        <f t="shared" si="146"/>
        <v>Gordon Estuary</v>
      </c>
      <c r="K901" s="49">
        <v>1</v>
      </c>
      <c r="L901" s="51" t="s">
        <v>157</v>
      </c>
      <c r="M901" s="53" t="s">
        <v>138</v>
      </c>
      <c r="N901" s="51" t="s">
        <v>153</v>
      </c>
      <c r="O901" s="47">
        <f t="shared" si="147"/>
        <v>8</v>
      </c>
      <c r="P901" s="47">
        <f t="shared" si="144"/>
        <v>1</v>
      </c>
      <c r="Q901" s="47">
        <f t="shared" si="145"/>
        <v>5</v>
      </c>
      <c r="R901" s="54">
        <v>3</v>
      </c>
      <c r="S901" s="50" t="s">
        <v>168</v>
      </c>
      <c r="T901" s="53" t="s">
        <v>163</v>
      </c>
      <c r="U901" s="51"/>
      <c r="V901" s="51"/>
    </row>
    <row r="902" spans="1:22" x14ac:dyDescent="0.2">
      <c r="A902" s="79">
        <f t="shared" si="148"/>
        <v>32</v>
      </c>
      <c r="B902" s="47">
        <f t="shared" si="149"/>
        <v>2019</v>
      </c>
      <c r="C902" s="47">
        <f t="shared" si="150"/>
        <v>8</v>
      </c>
      <c r="D902" s="47" t="str">
        <f t="shared" si="151"/>
        <v>Aug</v>
      </c>
      <c r="E902" s="47">
        <f t="shared" si="152"/>
        <v>7</v>
      </c>
      <c r="F902" s="89">
        <v>43684</v>
      </c>
      <c r="G902" s="75">
        <v>0.46249999999999997</v>
      </c>
      <c r="H902" s="49" t="s">
        <v>25</v>
      </c>
      <c r="I902" s="56" t="str">
        <f t="shared" si="143"/>
        <v>Q01, left bank Gordon up from confluence</v>
      </c>
      <c r="J902" s="56" t="str">
        <f t="shared" si="146"/>
        <v>Gordon Estuary</v>
      </c>
      <c r="K902" s="49">
        <v>1</v>
      </c>
      <c r="L902" s="51" t="s">
        <v>181</v>
      </c>
      <c r="M902" s="53" t="s">
        <v>138</v>
      </c>
      <c r="N902" s="51" t="s">
        <v>150</v>
      </c>
      <c r="O902" s="47">
        <f t="shared" si="147"/>
        <v>15</v>
      </c>
      <c r="P902" s="47">
        <f t="shared" si="144"/>
        <v>1</v>
      </c>
      <c r="Q902" s="47">
        <f t="shared" si="145"/>
        <v>4</v>
      </c>
      <c r="R902" s="54">
        <v>3</v>
      </c>
      <c r="S902" s="50" t="s">
        <v>168</v>
      </c>
      <c r="T902" s="53" t="s">
        <v>163</v>
      </c>
      <c r="U902" s="51"/>
      <c r="V902" s="51"/>
    </row>
    <row r="903" spans="1:22" x14ac:dyDescent="0.2">
      <c r="A903" s="79">
        <f t="shared" si="148"/>
        <v>32</v>
      </c>
      <c r="B903" s="47">
        <f t="shared" si="149"/>
        <v>2019</v>
      </c>
      <c r="C903" s="47">
        <f t="shared" si="150"/>
        <v>8</v>
      </c>
      <c r="D903" s="47" t="str">
        <f t="shared" si="151"/>
        <v>Aug</v>
      </c>
      <c r="E903" s="47">
        <f t="shared" si="152"/>
        <v>7</v>
      </c>
      <c r="F903" s="89">
        <v>43684</v>
      </c>
      <c r="G903" s="75">
        <v>0.48958333333333331</v>
      </c>
      <c r="H903" s="49" t="s">
        <v>30</v>
      </c>
      <c r="I903" s="56" t="str">
        <f t="shared" si="143"/>
        <v>Butch's (Gordon R.)</v>
      </c>
      <c r="J903" s="56" t="str">
        <f t="shared" si="146"/>
        <v>Gordon Estuary</v>
      </c>
      <c r="K903" s="49">
        <v>1</v>
      </c>
      <c r="L903" s="51" t="s">
        <v>157</v>
      </c>
      <c r="M903" s="53" t="s">
        <v>138</v>
      </c>
      <c r="N903" s="51" t="s">
        <v>153</v>
      </c>
      <c r="O903" s="47">
        <f t="shared" si="147"/>
        <v>8</v>
      </c>
      <c r="P903" s="47">
        <f t="shared" si="144"/>
        <v>1</v>
      </c>
      <c r="Q903" s="47">
        <f t="shared" si="145"/>
        <v>5</v>
      </c>
      <c r="R903" s="54">
        <v>5</v>
      </c>
      <c r="S903" s="50" t="s">
        <v>168</v>
      </c>
      <c r="T903" s="53" t="s">
        <v>163</v>
      </c>
      <c r="U903" s="51"/>
      <c r="V903" s="51" t="s">
        <v>304</v>
      </c>
    </row>
    <row r="904" spans="1:22" x14ac:dyDescent="0.2">
      <c r="A904" s="79">
        <f t="shared" si="148"/>
        <v>32</v>
      </c>
      <c r="B904" s="47">
        <f t="shared" si="149"/>
        <v>2019</v>
      </c>
      <c r="C904" s="47">
        <f t="shared" si="150"/>
        <v>8</v>
      </c>
      <c r="D904" s="47" t="str">
        <f t="shared" si="151"/>
        <v>Aug</v>
      </c>
      <c r="E904" s="47">
        <f t="shared" si="152"/>
        <v>7</v>
      </c>
      <c r="F904" s="89">
        <v>43684</v>
      </c>
      <c r="G904" s="75">
        <v>0.48958333333333331</v>
      </c>
      <c r="H904" s="49" t="s">
        <v>30</v>
      </c>
      <c r="I904" s="56" t="str">
        <f t="shared" si="143"/>
        <v>Butch's (Gordon R.)</v>
      </c>
      <c r="J904" s="56" t="str">
        <f t="shared" si="146"/>
        <v>Gordon Estuary</v>
      </c>
      <c r="K904" s="49">
        <v>1</v>
      </c>
      <c r="L904" s="51" t="s">
        <v>166</v>
      </c>
      <c r="M904" s="53" t="s">
        <v>138</v>
      </c>
      <c r="N904" s="51" t="s">
        <v>150</v>
      </c>
      <c r="O904" s="47">
        <f t="shared" si="147"/>
        <v>11</v>
      </c>
      <c r="P904" s="47">
        <f t="shared" si="144"/>
        <v>1</v>
      </c>
      <c r="Q904" s="47">
        <f t="shared" si="145"/>
        <v>4</v>
      </c>
      <c r="R904" s="54">
        <v>3</v>
      </c>
      <c r="S904" s="50" t="s">
        <v>168</v>
      </c>
      <c r="T904" s="53" t="s">
        <v>163</v>
      </c>
      <c r="U904" s="51"/>
      <c r="V904" s="51"/>
    </row>
    <row r="905" spans="1:22" x14ac:dyDescent="0.2">
      <c r="A905" s="79">
        <f t="shared" si="148"/>
        <v>32</v>
      </c>
      <c r="B905" s="47">
        <f t="shared" si="149"/>
        <v>2019</v>
      </c>
      <c r="C905" s="47">
        <f t="shared" si="150"/>
        <v>8</v>
      </c>
      <c r="D905" s="47" t="str">
        <f t="shared" si="151"/>
        <v>Aug</v>
      </c>
      <c r="E905" s="47">
        <f t="shared" si="152"/>
        <v>7</v>
      </c>
      <c r="F905" s="89">
        <v>43684</v>
      </c>
      <c r="G905" s="75">
        <v>0.48958333333333331</v>
      </c>
      <c r="H905" s="49" t="s">
        <v>30</v>
      </c>
      <c r="I905" s="56" t="str">
        <f t="shared" si="143"/>
        <v>Butch's (Gordon R.)</v>
      </c>
      <c r="J905" s="56" t="str">
        <f t="shared" si="146"/>
        <v>Gordon Estuary</v>
      </c>
      <c r="K905" s="49">
        <v>1</v>
      </c>
      <c r="L905" s="51" t="s">
        <v>182</v>
      </c>
      <c r="M905" s="53" t="s">
        <v>138</v>
      </c>
      <c r="N905" s="51" t="s">
        <v>150</v>
      </c>
      <c r="O905" s="47">
        <f t="shared" si="147"/>
        <v>16</v>
      </c>
      <c r="P905" s="47">
        <f t="shared" si="144"/>
        <v>1</v>
      </c>
      <c r="Q905" s="47">
        <f t="shared" si="145"/>
        <v>4</v>
      </c>
      <c r="R905" s="54">
        <v>1</v>
      </c>
      <c r="S905" s="50" t="s">
        <v>168</v>
      </c>
      <c r="T905" s="53" t="s">
        <v>163</v>
      </c>
      <c r="U905" s="51"/>
      <c r="V905" s="51"/>
    </row>
    <row r="906" spans="1:22" x14ac:dyDescent="0.2">
      <c r="A906" s="79">
        <f t="shared" si="148"/>
        <v>32</v>
      </c>
      <c r="B906" s="47">
        <f t="shared" si="149"/>
        <v>2019</v>
      </c>
      <c r="C906" s="47">
        <f t="shared" si="150"/>
        <v>8</v>
      </c>
      <c r="D906" s="47" t="str">
        <f t="shared" si="151"/>
        <v>Aug</v>
      </c>
      <c r="E906" s="47">
        <f t="shared" si="152"/>
        <v>7</v>
      </c>
      <c r="F906" s="89">
        <v>43684</v>
      </c>
      <c r="G906" s="75">
        <v>0.48958333333333331</v>
      </c>
      <c r="H906" s="49" t="s">
        <v>30</v>
      </c>
      <c r="I906" s="56" t="str">
        <f t="shared" si="143"/>
        <v>Butch's (Gordon R.)</v>
      </c>
      <c r="J906" s="56" t="str">
        <f t="shared" si="146"/>
        <v>Gordon Estuary</v>
      </c>
      <c r="K906" s="49">
        <v>1</v>
      </c>
      <c r="L906" s="51" t="s">
        <v>177</v>
      </c>
      <c r="M906" s="53" t="s">
        <v>138</v>
      </c>
      <c r="N906" s="51" t="s">
        <v>153</v>
      </c>
      <c r="O906" s="47">
        <f t="shared" si="147"/>
        <v>14</v>
      </c>
      <c r="P906" s="47">
        <f t="shared" si="144"/>
        <v>1</v>
      </c>
      <c r="Q906" s="47">
        <f t="shared" si="145"/>
        <v>5</v>
      </c>
      <c r="R906" s="54">
        <v>15</v>
      </c>
      <c r="S906" s="50" t="s">
        <v>168</v>
      </c>
      <c r="T906" s="53" t="s">
        <v>163</v>
      </c>
      <c r="U906" s="51"/>
      <c r="V906" s="51" t="s">
        <v>305</v>
      </c>
    </row>
    <row r="907" spans="1:22" x14ac:dyDescent="0.2">
      <c r="A907" s="79">
        <f t="shared" si="148"/>
        <v>32</v>
      </c>
      <c r="B907" s="47">
        <f t="shared" si="149"/>
        <v>2019</v>
      </c>
      <c r="C907" s="47">
        <f t="shared" si="150"/>
        <v>8</v>
      </c>
      <c r="D907" s="47" t="str">
        <f t="shared" si="151"/>
        <v>Aug</v>
      </c>
      <c r="E907" s="47">
        <f t="shared" si="152"/>
        <v>7</v>
      </c>
      <c r="F907" s="89">
        <v>43684</v>
      </c>
      <c r="G907" s="75">
        <v>0.53125</v>
      </c>
      <c r="H907" s="49" t="s">
        <v>34</v>
      </c>
      <c r="I907" s="56" t="str">
        <f t="shared" si="143"/>
        <v>South Arm SJ (Old Mill)</v>
      </c>
      <c r="J907" s="56" t="str">
        <f t="shared" si="146"/>
        <v>San Juan Estuary</v>
      </c>
      <c r="K907" s="49">
        <v>1</v>
      </c>
      <c r="L907" s="51" t="s">
        <v>146</v>
      </c>
      <c r="M907" s="53" t="s">
        <v>138</v>
      </c>
      <c r="N907" s="51" t="s">
        <v>148</v>
      </c>
      <c r="O907" s="47">
        <f t="shared" si="147"/>
        <v>3</v>
      </c>
      <c r="P907" s="47">
        <f t="shared" si="144"/>
        <v>1</v>
      </c>
      <c r="Q907" s="47">
        <f t="shared" si="145"/>
        <v>3</v>
      </c>
      <c r="R907" s="54">
        <v>13</v>
      </c>
      <c r="S907" s="50" t="s">
        <v>168</v>
      </c>
      <c r="T907" s="53" t="s">
        <v>163</v>
      </c>
      <c r="U907" s="51"/>
      <c r="V907" s="51"/>
    </row>
    <row r="908" spans="1:22" x14ac:dyDescent="0.2">
      <c r="A908" s="79">
        <f t="shared" si="148"/>
        <v>32</v>
      </c>
      <c r="B908" s="47">
        <f t="shared" si="149"/>
        <v>2019</v>
      </c>
      <c r="C908" s="47">
        <f t="shared" si="150"/>
        <v>8</v>
      </c>
      <c r="D908" s="47" t="str">
        <f t="shared" si="151"/>
        <v>Aug</v>
      </c>
      <c r="E908" s="47">
        <f t="shared" si="152"/>
        <v>7</v>
      </c>
      <c r="F908" s="89">
        <v>43684</v>
      </c>
      <c r="G908" s="75">
        <v>0.53125</v>
      </c>
      <c r="H908" s="49" t="s">
        <v>34</v>
      </c>
      <c r="I908" s="56" t="str">
        <f t="shared" si="143"/>
        <v>South Arm SJ (Old Mill)</v>
      </c>
      <c r="J908" s="56" t="str">
        <f t="shared" si="146"/>
        <v>San Juan Estuary</v>
      </c>
      <c r="K908" s="49">
        <v>1</v>
      </c>
      <c r="L908" s="51" t="s">
        <v>146</v>
      </c>
      <c r="M908" s="53" t="s">
        <v>138</v>
      </c>
      <c r="N908" s="51" t="s">
        <v>144</v>
      </c>
      <c r="O908" s="47">
        <f t="shared" si="147"/>
        <v>3</v>
      </c>
      <c r="P908" s="47">
        <f t="shared" si="144"/>
        <v>1</v>
      </c>
      <c r="Q908" s="47">
        <f t="shared" si="145"/>
        <v>2</v>
      </c>
      <c r="R908" s="54">
        <v>18</v>
      </c>
      <c r="S908" s="50" t="s">
        <v>168</v>
      </c>
      <c r="T908" s="53" t="s">
        <v>163</v>
      </c>
      <c r="U908" s="51"/>
      <c r="V908" s="51"/>
    </row>
    <row r="909" spans="1:22" x14ac:dyDescent="0.2">
      <c r="A909" s="79">
        <f t="shared" si="148"/>
        <v>32</v>
      </c>
      <c r="B909" s="47">
        <f t="shared" si="149"/>
        <v>2019</v>
      </c>
      <c r="C909" s="47">
        <f t="shared" si="150"/>
        <v>8</v>
      </c>
      <c r="D909" s="47" t="str">
        <f t="shared" si="151"/>
        <v>Aug</v>
      </c>
      <c r="E909" s="47">
        <f t="shared" si="152"/>
        <v>7</v>
      </c>
      <c r="F909" s="89">
        <v>43684</v>
      </c>
      <c r="G909" s="75">
        <v>0.53125</v>
      </c>
      <c r="H909" s="49" t="s">
        <v>34</v>
      </c>
      <c r="I909" s="56" t="str">
        <f t="shared" si="143"/>
        <v>South Arm SJ (Old Mill)</v>
      </c>
      <c r="J909" s="56" t="str">
        <f t="shared" si="146"/>
        <v>San Juan Estuary</v>
      </c>
      <c r="K909" s="49">
        <v>1</v>
      </c>
      <c r="L909" s="51" t="s">
        <v>154</v>
      </c>
      <c r="M909" s="53" t="s">
        <v>138</v>
      </c>
      <c r="N909" s="51" t="s">
        <v>148</v>
      </c>
      <c r="O909" s="47">
        <f t="shared" si="147"/>
        <v>6</v>
      </c>
      <c r="P909" s="47">
        <f t="shared" si="144"/>
        <v>1</v>
      </c>
      <c r="Q909" s="47">
        <f t="shared" si="145"/>
        <v>3</v>
      </c>
      <c r="R909" s="54">
        <v>2</v>
      </c>
      <c r="S909" s="50" t="s">
        <v>168</v>
      </c>
      <c r="T909" s="53" t="s">
        <v>163</v>
      </c>
      <c r="U909" s="51"/>
      <c r="V909" s="51"/>
    </row>
    <row r="910" spans="1:22" x14ac:dyDescent="0.2">
      <c r="A910" s="79">
        <f t="shared" si="148"/>
        <v>32</v>
      </c>
      <c r="B910" s="47">
        <f t="shared" si="149"/>
        <v>2019</v>
      </c>
      <c r="C910" s="47">
        <f t="shared" si="150"/>
        <v>8</v>
      </c>
      <c r="D910" s="47" t="str">
        <f t="shared" si="151"/>
        <v>Aug</v>
      </c>
      <c r="E910" s="47">
        <f t="shared" si="152"/>
        <v>7</v>
      </c>
      <c r="F910" s="89">
        <v>43684</v>
      </c>
      <c r="G910" s="75">
        <v>0.53125</v>
      </c>
      <c r="H910" s="49" t="s">
        <v>34</v>
      </c>
      <c r="I910" s="56" t="str">
        <f t="shared" si="143"/>
        <v>South Arm SJ (Old Mill)</v>
      </c>
      <c r="J910" s="56" t="str">
        <f t="shared" si="146"/>
        <v>San Juan Estuary</v>
      </c>
      <c r="K910" s="49">
        <v>1</v>
      </c>
      <c r="L910" s="51" t="s">
        <v>158</v>
      </c>
      <c r="M910" s="53" t="s">
        <v>138</v>
      </c>
      <c r="N910" s="51" t="s">
        <v>153</v>
      </c>
      <c r="O910" s="47">
        <f t="shared" si="147"/>
        <v>9</v>
      </c>
      <c r="P910" s="47">
        <f t="shared" si="144"/>
        <v>1</v>
      </c>
      <c r="Q910" s="47">
        <f t="shared" si="145"/>
        <v>5</v>
      </c>
      <c r="R910" s="54">
        <v>72</v>
      </c>
      <c r="S910" s="50" t="s">
        <v>168</v>
      </c>
      <c r="T910" s="53" t="s">
        <v>163</v>
      </c>
      <c r="U910" s="51"/>
      <c r="V910" s="51"/>
    </row>
    <row r="911" spans="1:22" x14ac:dyDescent="0.2">
      <c r="A911" s="79">
        <f t="shared" si="148"/>
        <v>32</v>
      </c>
      <c r="B911" s="47">
        <f t="shared" si="149"/>
        <v>2019</v>
      </c>
      <c r="C911" s="47">
        <f t="shared" si="150"/>
        <v>8</v>
      </c>
      <c r="D911" s="47" t="str">
        <f t="shared" si="151"/>
        <v>Aug</v>
      </c>
      <c r="E911" s="47">
        <f t="shared" si="152"/>
        <v>7</v>
      </c>
      <c r="F911" s="89">
        <v>43684</v>
      </c>
      <c r="G911" s="75">
        <v>0.53125</v>
      </c>
      <c r="H911" s="49" t="s">
        <v>34</v>
      </c>
      <c r="I911" s="56" t="str">
        <f t="shared" ref="I911:I934" si="153">VLOOKUP(H911,SiteCodes,2,FALSE)</f>
        <v>South Arm SJ (Old Mill)</v>
      </c>
      <c r="J911" s="56" t="str">
        <f t="shared" si="146"/>
        <v>San Juan Estuary</v>
      </c>
      <c r="K911" s="49">
        <v>1</v>
      </c>
      <c r="L911" s="51" t="s">
        <v>185</v>
      </c>
      <c r="M911" s="53" t="s">
        <v>138</v>
      </c>
      <c r="N911" s="51" t="s">
        <v>150</v>
      </c>
      <c r="O911" s="47">
        <f t="shared" si="147"/>
        <v>18</v>
      </c>
      <c r="P911" s="47">
        <f t="shared" ref="P911:P934" si="154">VLOOKUP(M911,OrigCodes,2,FALSE)</f>
        <v>1</v>
      </c>
      <c r="Q911" s="47">
        <f t="shared" ref="Q911:Q934" si="155">VLOOKUP(N911,StgCodes,2,FALSE)</f>
        <v>4</v>
      </c>
      <c r="R911" s="54">
        <v>10</v>
      </c>
      <c r="S911" s="50" t="s">
        <v>168</v>
      </c>
      <c r="T911" s="53" t="s">
        <v>163</v>
      </c>
      <c r="U911" s="51"/>
      <c r="V911" s="51"/>
    </row>
    <row r="912" spans="1:22" x14ac:dyDescent="0.2">
      <c r="A912" s="79">
        <f t="shared" si="148"/>
        <v>32</v>
      </c>
      <c r="B912" s="47">
        <f t="shared" si="149"/>
        <v>2019</v>
      </c>
      <c r="C912" s="47">
        <f t="shared" si="150"/>
        <v>8</v>
      </c>
      <c r="D912" s="47" t="str">
        <f t="shared" si="151"/>
        <v>Aug</v>
      </c>
      <c r="E912" s="47">
        <f t="shared" si="152"/>
        <v>7</v>
      </c>
      <c r="F912" s="89">
        <v>43684</v>
      </c>
      <c r="G912" s="75">
        <v>0.53125</v>
      </c>
      <c r="H912" s="49" t="s">
        <v>34</v>
      </c>
      <c r="I912" s="56" t="str">
        <f t="shared" si="153"/>
        <v>South Arm SJ (Old Mill)</v>
      </c>
      <c r="J912" s="56" t="str">
        <f t="shared" ref="J912:J975" si="156">VLOOKUP(H912,SiteCodes,3,FALSE)</f>
        <v>San Juan Estuary</v>
      </c>
      <c r="K912" s="49">
        <v>1</v>
      </c>
      <c r="L912" s="51" t="s">
        <v>181</v>
      </c>
      <c r="M912" s="53" t="s">
        <v>138</v>
      </c>
      <c r="N912" s="51" t="s">
        <v>150</v>
      </c>
      <c r="O912" s="47">
        <f t="shared" si="147"/>
        <v>15</v>
      </c>
      <c r="P912" s="47">
        <f t="shared" si="154"/>
        <v>1</v>
      </c>
      <c r="Q912" s="47">
        <f t="shared" si="155"/>
        <v>4</v>
      </c>
      <c r="R912" s="54">
        <v>10</v>
      </c>
      <c r="S912" s="50" t="s">
        <v>168</v>
      </c>
      <c r="T912" s="53" t="s">
        <v>163</v>
      </c>
      <c r="U912" s="51"/>
      <c r="V912" s="51"/>
    </row>
    <row r="913" spans="1:22" x14ac:dyDescent="0.2">
      <c r="A913" s="79">
        <f t="shared" si="148"/>
        <v>32</v>
      </c>
      <c r="B913" s="47">
        <f t="shared" si="149"/>
        <v>2019</v>
      </c>
      <c r="C913" s="47">
        <f t="shared" si="150"/>
        <v>8</v>
      </c>
      <c r="D913" s="47" t="str">
        <f t="shared" si="151"/>
        <v>Aug</v>
      </c>
      <c r="E913" s="47">
        <f t="shared" si="152"/>
        <v>7</v>
      </c>
      <c r="F913" s="89">
        <v>43684</v>
      </c>
      <c r="G913" s="75">
        <v>0.53125</v>
      </c>
      <c r="H913" s="49" t="s">
        <v>34</v>
      </c>
      <c r="I913" s="56" t="str">
        <f t="shared" si="153"/>
        <v>South Arm SJ (Old Mill)</v>
      </c>
      <c r="J913" s="56" t="str">
        <f t="shared" si="156"/>
        <v>San Juan Estuary</v>
      </c>
      <c r="K913" s="49">
        <v>1</v>
      </c>
      <c r="L913" s="51" t="s">
        <v>173</v>
      </c>
      <c r="M913" s="53" t="s">
        <v>138</v>
      </c>
      <c r="N913" s="51" t="s">
        <v>150</v>
      </c>
      <c r="O913" s="47">
        <f t="shared" si="147"/>
        <v>13</v>
      </c>
      <c r="P913" s="47">
        <f t="shared" si="154"/>
        <v>1</v>
      </c>
      <c r="Q913" s="47">
        <f t="shared" si="155"/>
        <v>4</v>
      </c>
      <c r="R913" s="54">
        <v>248</v>
      </c>
      <c r="S913" s="50" t="s">
        <v>168</v>
      </c>
      <c r="T913" s="53" t="s">
        <v>163</v>
      </c>
      <c r="U913" s="51"/>
      <c r="V913" s="51"/>
    </row>
    <row r="914" spans="1:22" x14ac:dyDescent="0.2">
      <c r="A914" s="79">
        <f t="shared" si="148"/>
        <v>32</v>
      </c>
      <c r="B914" s="47">
        <f t="shared" si="149"/>
        <v>2019</v>
      </c>
      <c r="C914" s="47">
        <f t="shared" si="150"/>
        <v>8</v>
      </c>
      <c r="D914" s="47" t="str">
        <f t="shared" si="151"/>
        <v>Aug</v>
      </c>
      <c r="E914" s="47">
        <f t="shared" si="152"/>
        <v>7</v>
      </c>
      <c r="F914" s="89">
        <v>43684</v>
      </c>
      <c r="G914" s="75">
        <v>0.54166666666666663</v>
      </c>
      <c r="H914" s="49" t="s">
        <v>38</v>
      </c>
      <c r="I914" s="56" t="str">
        <f t="shared" si="153"/>
        <v>Q07, Central/South Arm confluence</v>
      </c>
      <c r="J914" s="56" t="str">
        <f t="shared" si="156"/>
        <v>San Juan Estuary</v>
      </c>
      <c r="K914" s="49">
        <v>1</v>
      </c>
      <c r="L914" s="51" t="s">
        <v>146</v>
      </c>
      <c r="M914" s="53" t="s">
        <v>138</v>
      </c>
      <c r="N914" s="51" t="s">
        <v>148</v>
      </c>
      <c r="O914" s="47">
        <f t="shared" si="147"/>
        <v>3</v>
      </c>
      <c r="P914" s="47">
        <f t="shared" si="154"/>
        <v>1</v>
      </c>
      <c r="Q914" s="47">
        <f t="shared" si="155"/>
        <v>3</v>
      </c>
      <c r="R914" s="54">
        <v>6</v>
      </c>
      <c r="S914" s="50" t="s">
        <v>168</v>
      </c>
      <c r="T914" s="53" t="s">
        <v>163</v>
      </c>
      <c r="U914" s="51"/>
      <c r="V914" s="51"/>
    </row>
    <row r="915" spans="1:22" x14ac:dyDescent="0.2">
      <c r="A915" s="79">
        <f t="shared" si="148"/>
        <v>32</v>
      </c>
      <c r="B915" s="47">
        <f t="shared" si="149"/>
        <v>2019</v>
      </c>
      <c r="C915" s="47">
        <f t="shared" si="150"/>
        <v>8</v>
      </c>
      <c r="D915" s="47" t="str">
        <f t="shared" si="151"/>
        <v>Aug</v>
      </c>
      <c r="E915" s="47">
        <f t="shared" si="152"/>
        <v>7</v>
      </c>
      <c r="F915" s="89">
        <v>43684</v>
      </c>
      <c r="G915" s="75">
        <v>0.54166666666666663</v>
      </c>
      <c r="H915" s="49" t="s">
        <v>38</v>
      </c>
      <c r="I915" s="56" t="str">
        <f t="shared" si="153"/>
        <v>Q07, Central/South Arm confluence</v>
      </c>
      <c r="J915" s="56" t="str">
        <f t="shared" si="156"/>
        <v>San Juan Estuary</v>
      </c>
      <c r="K915" s="49">
        <v>1</v>
      </c>
      <c r="L915" s="51" t="s">
        <v>146</v>
      </c>
      <c r="M915" s="53" t="s">
        <v>138</v>
      </c>
      <c r="N915" s="51" t="s">
        <v>144</v>
      </c>
      <c r="O915" s="47">
        <f t="shared" si="147"/>
        <v>3</v>
      </c>
      <c r="P915" s="47">
        <f t="shared" si="154"/>
        <v>1</v>
      </c>
      <c r="Q915" s="47">
        <f t="shared" si="155"/>
        <v>2</v>
      </c>
      <c r="R915" s="54">
        <v>1</v>
      </c>
      <c r="S915" s="50" t="s">
        <v>168</v>
      </c>
      <c r="T915" s="53" t="s">
        <v>163</v>
      </c>
      <c r="U915" s="51"/>
      <c r="V915" s="51"/>
    </row>
    <row r="916" spans="1:22" x14ac:dyDescent="0.2">
      <c r="A916" s="79">
        <f t="shared" si="148"/>
        <v>32</v>
      </c>
      <c r="B916" s="47">
        <f t="shared" si="149"/>
        <v>2019</v>
      </c>
      <c r="C916" s="47">
        <f t="shared" si="150"/>
        <v>8</v>
      </c>
      <c r="D916" s="47" t="str">
        <f t="shared" si="151"/>
        <v>Aug</v>
      </c>
      <c r="E916" s="47">
        <f t="shared" si="152"/>
        <v>7</v>
      </c>
      <c r="F916" s="89">
        <v>43684</v>
      </c>
      <c r="G916" s="75">
        <v>0.54166666666666663</v>
      </c>
      <c r="H916" s="49" t="s">
        <v>38</v>
      </c>
      <c r="I916" s="56" t="str">
        <f t="shared" si="153"/>
        <v>Q07, Central/South Arm confluence</v>
      </c>
      <c r="J916" s="56" t="str">
        <f t="shared" si="156"/>
        <v>San Juan Estuary</v>
      </c>
      <c r="K916" s="49">
        <v>1</v>
      </c>
      <c r="L916" s="51" t="s">
        <v>157</v>
      </c>
      <c r="M916" s="53" t="s">
        <v>138</v>
      </c>
      <c r="N916" s="51" t="s">
        <v>153</v>
      </c>
      <c r="O916" s="47">
        <f t="shared" ref="O916:O934" si="157">VLOOKUP(L916,SpeciesCodes,2,FALSE)</f>
        <v>8</v>
      </c>
      <c r="P916" s="47">
        <f t="shared" si="154"/>
        <v>1</v>
      </c>
      <c r="Q916" s="47">
        <f t="shared" si="155"/>
        <v>5</v>
      </c>
      <c r="R916" s="54">
        <v>9</v>
      </c>
      <c r="S916" s="50" t="s">
        <v>168</v>
      </c>
      <c r="T916" s="53" t="s">
        <v>163</v>
      </c>
      <c r="U916" s="51"/>
      <c r="V916" s="51"/>
    </row>
    <row r="917" spans="1:22" x14ac:dyDescent="0.2">
      <c r="A917" s="79">
        <f t="shared" si="148"/>
        <v>32</v>
      </c>
      <c r="B917" s="47">
        <f t="shared" si="149"/>
        <v>2019</v>
      </c>
      <c r="C917" s="47">
        <f t="shared" si="150"/>
        <v>8</v>
      </c>
      <c r="D917" s="47" t="str">
        <f t="shared" si="151"/>
        <v>Aug</v>
      </c>
      <c r="E917" s="47">
        <f t="shared" si="152"/>
        <v>7</v>
      </c>
      <c r="F917" s="89">
        <v>43684</v>
      </c>
      <c r="G917" s="75">
        <v>0.54166666666666663</v>
      </c>
      <c r="H917" s="49" t="s">
        <v>38</v>
      </c>
      <c r="I917" s="56" t="str">
        <f t="shared" si="153"/>
        <v>Q07, Central/South Arm confluence</v>
      </c>
      <c r="J917" s="56" t="str">
        <f t="shared" si="156"/>
        <v>San Juan Estuary</v>
      </c>
      <c r="K917" s="49">
        <v>1</v>
      </c>
      <c r="L917" s="51" t="s">
        <v>158</v>
      </c>
      <c r="M917" s="53" t="s">
        <v>138</v>
      </c>
      <c r="N917" s="51" t="s">
        <v>153</v>
      </c>
      <c r="O917" s="47">
        <f t="shared" si="157"/>
        <v>9</v>
      </c>
      <c r="P917" s="47">
        <f t="shared" si="154"/>
        <v>1</v>
      </c>
      <c r="Q917" s="47">
        <f t="shared" si="155"/>
        <v>5</v>
      </c>
      <c r="R917" s="54">
        <v>10</v>
      </c>
      <c r="S917" s="50" t="s">
        <v>168</v>
      </c>
      <c r="T917" s="53" t="s">
        <v>163</v>
      </c>
      <c r="U917" s="51"/>
      <c r="V917" s="51"/>
    </row>
    <row r="918" spans="1:22" x14ac:dyDescent="0.2">
      <c r="A918" s="79">
        <f t="shared" si="148"/>
        <v>32</v>
      </c>
      <c r="B918" s="47">
        <f t="shared" si="149"/>
        <v>2019</v>
      </c>
      <c r="C918" s="47">
        <f t="shared" si="150"/>
        <v>8</v>
      </c>
      <c r="D918" s="47" t="str">
        <f t="shared" si="151"/>
        <v>Aug</v>
      </c>
      <c r="E918" s="47">
        <f t="shared" si="152"/>
        <v>7</v>
      </c>
      <c r="F918" s="89">
        <v>43684</v>
      </c>
      <c r="G918" s="75">
        <v>0.54166666666666663</v>
      </c>
      <c r="H918" s="49" t="s">
        <v>38</v>
      </c>
      <c r="I918" s="56" t="str">
        <f t="shared" si="153"/>
        <v>Q07, Central/South Arm confluence</v>
      </c>
      <c r="J918" s="56" t="str">
        <f t="shared" si="156"/>
        <v>San Juan Estuary</v>
      </c>
      <c r="K918" s="49">
        <v>1</v>
      </c>
      <c r="L918" s="51" t="s">
        <v>185</v>
      </c>
      <c r="M918" s="53" t="s">
        <v>138</v>
      </c>
      <c r="N918" s="51" t="s">
        <v>150</v>
      </c>
      <c r="O918" s="47">
        <f t="shared" si="157"/>
        <v>18</v>
      </c>
      <c r="P918" s="47">
        <f t="shared" si="154"/>
        <v>1</v>
      </c>
      <c r="Q918" s="47">
        <f t="shared" si="155"/>
        <v>4</v>
      </c>
      <c r="R918" s="54">
        <v>1</v>
      </c>
      <c r="S918" s="50" t="s">
        <v>168</v>
      </c>
      <c r="T918" s="53" t="s">
        <v>163</v>
      </c>
      <c r="U918" s="51"/>
      <c r="V918" s="51"/>
    </row>
    <row r="919" spans="1:22" x14ac:dyDescent="0.2">
      <c r="A919" s="79">
        <f t="shared" si="148"/>
        <v>32</v>
      </c>
      <c r="B919" s="47">
        <f t="shared" si="149"/>
        <v>2019</v>
      </c>
      <c r="C919" s="47">
        <f t="shared" si="150"/>
        <v>8</v>
      </c>
      <c r="D919" s="47" t="str">
        <f t="shared" si="151"/>
        <v>Aug</v>
      </c>
      <c r="E919" s="47">
        <f t="shared" si="152"/>
        <v>7</v>
      </c>
      <c r="F919" s="89">
        <v>43684</v>
      </c>
      <c r="G919" s="75">
        <v>0.54166666666666663</v>
      </c>
      <c r="H919" s="49" t="s">
        <v>38</v>
      </c>
      <c r="I919" s="56" t="str">
        <f t="shared" si="153"/>
        <v>Q07, Central/South Arm confluence</v>
      </c>
      <c r="J919" s="56" t="str">
        <f t="shared" si="156"/>
        <v>San Juan Estuary</v>
      </c>
      <c r="K919" s="49">
        <v>1</v>
      </c>
      <c r="L919" s="51" t="s">
        <v>181</v>
      </c>
      <c r="M919" s="53" t="s">
        <v>138</v>
      </c>
      <c r="N919" s="51" t="s">
        <v>150</v>
      </c>
      <c r="O919" s="47">
        <f t="shared" si="157"/>
        <v>15</v>
      </c>
      <c r="P919" s="47">
        <f t="shared" si="154"/>
        <v>1</v>
      </c>
      <c r="Q919" s="47">
        <f t="shared" si="155"/>
        <v>4</v>
      </c>
      <c r="R919" s="54">
        <v>3</v>
      </c>
      <c r="S919" s="50" t="s">
        <v>168</v>
      </c>
      <c r="T919" s="53" t="s">
        <v>163</v>
      </c>
      <c r="U919" s="51"/>
      <c r="V919" s="51"/>
    </row>
    <row r="920" spans="1:22" x14ac:dyDescent="0.2">
      <c r="A920" s="79">
        <f t="shared" si="148"/>
        <v>32</v>
      </c>
      <c r="B920" s="47">
        <f t="shared" si="149"/>
        <v>2019</v>
      </c>
      <c r="C920" s="47">
        <f t="shared" si="150"/>
        <v>8</v>
      </c>
      <c r="D920" s="47" t="str">
        <f t="shared" si="151"/>
        <v>Aug</v>
      </c>
      <c r="E920" s="47">
        <f t="shared" si="152"/>
        <v>7</v>
      </c>
      <c r="F920" s="89">
        <v>43684</v>
      </c>
      <c r="G920" s="75">
        <v>0.54166666666666663</v>
      </c>
      <c r="H920" s="49" t="s">
        <v>38</v>
      </c>
      <c r="I920" s="56" t="str">
        <f t="shared" si="153"/>
        <v>Q07, Central/South Arm confluence</v>
      </c>
      <c r="J920" s="56" t="str">
        <f t="shared" si="156"/>
        <v>San Juan Estuary</v>
      </c>
      <c r="K920" s="49">
        <v>1</v>
      </c>
      <c r="L920" s="51" t="s">
        <v>173</v>
      </c>
      <c r="M920" s="53" t="s">
        <v>138</v>
      </c>
      <c r="N920" s="51" t="s">
        <v>150</v>
      </c>
      <c r="O920" s="47">
        <f t="shared" si="157"/>
        <v>13</v>
      </c>
      <c r="P920" s="47">
        <f t="shared" si="154"/>
        <v>1</v>
      </c>
      <c r="Q920" s="47">
        <f t="shared" si="155"/>
        <v>4</v>
      </c>
      <c r="R920" s="54">
        <v>60</v>
      </c>
      <c r="S920" s="50" t="s">
        <v>168</v>
      </c>
      <c r="T920" s="53" t="s">
        <v>163</v>
      </c>
      <c r="U920" s="51"/>
      <c r="V920" s="51"/>
    </row>
    <row r="921" spans="1:22" x14ac:dyDescent="0.2">
      <c r="A921" s="79">
        <f t="shared" si="148"/>
        <v>32</v>
      </c>
      <c r="B921" s="47">
        <f t="shared" si="149"/>
        <v>2019</v>
      </c>
      <c r="C921" s="47">
        <f t="shared" si="150"/>
        <v>8</v>
      </c>
      <c r="D921" s="47" t="str">
        <f t="shared" si="151"/>
        <v>Aug</v>
      </c>
      <c r="E921" s="47">
        <f t="shared" si="152"/>
        <v>7</v>
      </c>
      <c r="F921" s="89">
        <v>43684</v>
      </c>
      <c r="G921" s="75">
        <v>0.56805555555555554</v>
      </c>
      <c r="H921" s="49" t="s">
        <v>46</v>
      </c>
      <c r="I921" s="56" t="str">
        <f t="shared" si="153"/>
        <v>Q4, u/s of Tanis's template site</v>
      </c>
      <c r="J921" s="56" t="str">
        <f t="shared" si="156"/>
        <v>San Juan Estuary</v>
      </c>
      <c r="K921" s="49">
        <v>1</v>
      </c>
      <c r="L921" s="51" t="s">
        <v>146</v>
      </c>
      <c r="M921" s="53" t="s">
        <v>138</v>
      </c>
      <c r="N921" s="51" t="s">
        <v>148</v>
      </c>
      <c r="O921" s="47">
        <f t="shared" si="157"/>
        <v>3</v>
      </c>
      <c r="P921" s="47">
        <f t="shared" si="154"/>
        <v>1</v>
      </c>
      <c r="Q921" s="47">
        <f t="shared" si="155"/>
        <v>3</v>
      </c>
      <c r="R921" s="54">
        <v>2</v>
      </c>
      <c r="S921" s="50" t="s">
        <v>168</v>
      </c>
      <c r="T921" s="53" t="s">
        <v>163</v>
      </c>
      <c r="U921" s="51"/>
      <c r="V921" s="51"/>
    </row>
    <row r="922" spans="1:22" x14ac:dyDescent="0.2">
      <c r="A922" s="79">
        <f t="shared" si="148"/>
        <v>32</v>
      </c>
      <c r="B922" s="47">
        <f t="shared" si="149"/>
        <v>2019</v>
      </c>
      <c r="C922" s="47">
        <f t="shared" si="150"/>
        <v>8</v>
      </c>
      <c r="D922" s="47" t="str">
        <f t="shared" si="151"/>
        <v>Aug</v>
      </c>
      <c r="E922" s="47">
        <f t="shared" si="152"/>
        <v>7</v>
      </c>
      <c r="F922" s="89">
        <v>43684</v>
      </c>
      <c r="G922" s="75">
        <v>0.56805555555555554</v>
      </c>
      <c r="H922" s="49" t="s">
        <v>46</v>
      </c>
      <c r="I922" s="56" t="str">
        <f t="shared" si="153"/>
        <v>Q4, u/s of Tanis's template site</v>
      </c>
      <c r="J922" s="56" t="str">
        <f t="shared" si="156"/>
        <v>San Juan Estuary</v>
      </c>
      <c r="K922" s="49">
        <v>1</v>
      </c>
      <c r="L922" s="51" t="s">
        <v>146</v>
      </c>
      <c r="M922" s="53" t="s">
        <v>138</v>
      </c>
      <c r="N922" s="51" t="s">
        <v>144</v>
      </c>
      <c r="O922" s="47">
        <f t="shared" si="157"/>
        <v>3</v>
      </c>
      <c r="P922" s="47">
        <f t="shared" si="154"/>
        <v>1</v>
      </c>
      <c r="Q922" s="47">
        <f t="shared" si="155"/>
        <v>2</v>
      </c>
      <c r="R922" s="54">
        <v>2</v>
      </c>
      <c r="S922" s="50" t="s">
        <v>168</v>
      </c>
      <c r="T922" s="53" t="s">
        <v>163</v>
      </c>
      <c r="U922" s="51"/>
      <c r="V922" s="51"/>
    </row>
    <row r="923" spans="1:22" x14ac:dyDescent="0.2">
      <c r="A923" s="79">
        <f t="shared" si="148"/>
        <v>32</v>
      </c>
      <c r="B923" s="47">
        <f t="shared" si="149"/>
        <v>2019</v>
      </c>
      <c r="C923" s="47">
        <f t="shared" si="150"/>
        <v>8</v>
      </c>
      <c r="D923" s="47" t="str">
        <f t="shared" si="151"/>
        <v>Aug</v>
      </c>
      <c r="E923" s="47">
        <f t="shared" si="152"/>
        <v>7</v>
      </c>
      <c r="F923" s="89">
        <v>43684</v>
      </c>
      <c r="G923" s="75">
        <v>0.56805555555555554</v>
      </c>
      <c r="H923" s="49" t="s">
        <v>46</v>
      </c>
      <c r="I923" s="56" t="str">
        <f t="shared" si="153"/>
        <v>Q4, u/s of Tanis's template site</v>
      </c>
      <c r="J923" s="56" t="str">
        <f t="shared" si="156"/>
        <v>San Juan Estuary</v>
      </c>
      <c r="K923" s="49">
        <v>1</v>
      </c>
      <c r="L923" s="51" t="s">
        <v>157</v>
      </c>
      <c r="M923" s="53" t="s">
        <v>138</v>
      </c>
      <c r="N923" s="51" t="s">
        <v>153</v>
      </c>
      <c r="O923" s="47">
        <f t="shared" si="157"/>
        <v>8</v>
      </c>
      <c r="P923" s="47">
        <f t="shared" si="154"/>
        <v>1</v>
      </c>
      <c r="Q923" s="47">
        <f t="shared" si="155"/>
        <v>5</v>
      </c>
      <c r="R923" s="54">
        <v>9</v>
      </c>
      <c r="S923" s="50" t="s">
        <v>168</v>
      </c>
      <c r="T923" s="53" t="s">
        <v>163</v>
      </c>
      <c r="U923" s="51"/>
      <c r="V923" s="51"/>
    </row>
    <row r="924" spans="1:22" x14ac:dyDescent="0.2">
      <c r="A924" s="79">
        <f t="shared" si="148"/>
        <v>32</v>
      </c>
      <c r="B924" s="47">
        <f t="shared" si="149"/>
        <v>2019</v>
      </c>
      <c r="C924" s="47">
        <f t="shared" si="150"/>
        <v>8</v>
      </c>
      <c r="D924" s="47" t="str">
        <f t="shared" si="151"/>
        <v>Aug</v>
      </c>
      <c r="E924" s="47">
        <f t="shared" si="152"/>
        <v>7</v>
      </c>
      <c r="F924" s="89">
        <v>43684</v>
      </c>
      <c r="G924" s="75">
        <v>0.56805555555555554</v>
      </c>
      <c r="H924" s="49" t="s">
        <v>46</v>
      </c>
      <c r="I924" s="56" t="str">
        <f t="shared" si="153"/>
        <v>Q4, u/s of Tanis's template site</v>
      </c>
      <c r="J924" s="56" t="str">
        <f t="shared" si="156"/>
        <v>San Juan Estuary</v>
      </c>
      <c r="K924" s="49">
        <v>1</v>
      </c>
      <c r="L924" s="51" t="s">
        <v>158</v>
      </c>
      <c r="M924" s="53" t="s">
        <v>138</v>
      </c>
      <c r="N924" s="51" t="s">
        <v>153</v>
      </c>
      <c r="O924" s="47">
        <f t="shared" si="157"/>
        <v>9</v>
      </c>
      <c r="P924" s="47">
        <f t="shared" si="154"/>
        <v>1</v>
      </c>
      <c r="Q924" s="47">
        <f t="shared" si="155"/>
        <v>5</v>
      </c>
      <c r="R924" s="54">
        <v>5</v>
      </c>
      <c r="S924" s="50" t="s">
        <v>168</v>
      </c>
      <c r="T924" s="53" t="s">
        <v>163</v>
      </c>
      <c r="U924" s="51"/>
      <c r="V924" s="51"/>
    </row>
    <row r="925" spans="1:22" x14ac:dyDescent="0.2">
      <c r="A925" s="79">
        <f t="shared" si="148"/>
        <v>32</v>
      </c>
      <c r="B925" s="47">
        <f t="shared" si="149"/>
        <v>2019</v>
      </c>
      <c r="C925" s="47">
        <f t="shared" si="150"/>
        <v>8</v>
      </c>
      <c r="D925" s="47" t="str">
        <f t="shared" si="151"/>
        <v>Aug</v>
      </c>
      <c r="E925" s="47">
        <f t="shared" si="152"/>
        <v>7</v>
      </c>
      <c r="F925" s="89">
        <v>43684</v>
      </c>
      <c r="G925" s="75">
        <v>0.56805555555555554</v>
      </c>
      <c r="H925" s="49" t="s">
        <v>46</v>
      </c>
      <c r="I925" s="56" t="str">
        <f t="shared" si="153"/>
        <v>Q4, u/s of Tanis's template site</v>
      </c>
      <c r="J925" s="56" t="str">
        <f t="shared" si="156"/>
        <v>San Juan Estuary</v>
      </c>
      <c r="K925" s="49">
        <v>1</v>
      </c>
      <c r="L925" s="51" t="s">
        <v>185</v>
      </c>
      <c r="M925" s="53" t="s">
        <v>138</v>
      </c>
      <c r="N925" s="51" t="s">
        <v>150</v>
      </c>
      <c r="O925" s="47">
        <f t="shared" si="157"/>
        <v>18</v>
      </c>
      <c r="P925" s="47">
        <f t="shared" si="154"/>
        <v>1</v>
      </c>
      <c r="Q925" s="47">
        <f t="shared" si="155"/>
        <v>4</v>
      </c>
      <c r="R925" s="54">
        <v>4</v>
      </c>
      <c r="S925" s="50" t="s">
        <v>168</v>
      </c>
      <c r="T925" s="53" t="s">
        <v>163</v>
      </c>
      <c r="U925" s="51"/>
      <c r="V925" s="51"/>
    </row>
    <row r="926" spans="1:22" x14ac:dyDescent="0.2">
      <c r="A926" s="79">
        <f t="shared" si="148"/>
        <v>32</v>
      </c>
      <c r="B926" s="47">
        <f t="shared" si="149"/>
        <v>2019</v>
      </c>
      <c r="C926" s="47">
        <f t="shared" si="150"/>
        <v>8</v>
      </c>
      <c r="D926" s="47" t="str">
        <f t="shared" si="151"/>
        <v>Aug</v>
      </c>
      <c r="E926" s="47">
        <f t="shared" si="152"/>
        <v>7</v>
      </c>
      <c r="F926" s="89">
        <v>43684</v>
      </c>
      <c r="G926" s="75">
        <v>0.56805555555555554</v>
      </c>
      <c r="H926" s="49" t="s">
        <v>46</v>
      </c>
      <c r="I926" s="56" t="str">
        <f t="shared" si="153"/>
        <v>Q4, u/s of Tanis's template site</v>
      </c>
      <c r="J926" s="56" t="str">
        <f t="shared" si="156"/>
        <v>San Juan Estuary</v>
      </c>
      <c r="K926" s="49">
        <v>1</v>
      </c>
      <c r="L926" s="51" t="s">
        <v>181</v>
      </c>
      <c r="M926" s="53" t="s">
        <v>138</v>
      </c>
      <c r="N926" s="51" t="s">
        <v>150</v>
      </c>
      <c r="O926" s="47">
        <f t="shared" si="157"/>
        <v>15</v>
      </c>
      <c r="P926" s="47">
        <f t="shared" si="154"/>
        <v>1</v>
      </c>
      <c r="Q926" s="47">
        <f t="shared" si="155"/>
        <v>4</v>
      </c>
      <c r="R926" s="54">
        <v>10</v>
      </c>
      <c r="S926" s="50" t="s">
        <v>168</v>
      </c>
      <c r="T926" s="53" t="s">
        <v>163</v>
      </c>
      <c r="U926" s="51"/>
      <c r="V926" s="51"/>
    </row>
    <row r="927" spans="1:22" x14ac:dyDescent="0.2">
      <c r="A927" s="79">
        <f t="shared" si="148"/>
        <v>32</v>
      </c>
      <c r="B927" s="47">
        <f t="shared" si="149"/>
        <v>2019</v>
      </c>
      <c r="C927" s="47">
        <f t="shared" si="150"/>
        <v>8</v>
      </c>
      <c r="D927" s="47" t="str">
        <f t="shared" si="151"/>
        <v>Aug</v>
      </c>
      <c r="E927" s="47">
        <f t="shared" si="152"/>
        <v>7</v>
      </c>
      <c r="F927" s="89">
        <v>43684</v>
      </c>
      <c r="G927" s="75">
        <v>0.56805555555555554</v>
      </c>
      <c r="H927" s="49" t="s">
        <v>46</v>
      </c>
      <c r="I927" s="56" t="str">
        <f t="shared" si="153"/>
        <v>Q4, u/s of Tanis's template site</v>
      </c>
      <c r="J927" s="56" t="str">
        <f t="shared" si="156"/>
        <v>San Juan Estuary</v>
      </c>
      <c r="K927" s="49">
        <v>1</v>
      </c>
      <c r="L927" s="51" t="s">
        <v>173</v>
      </c>
      <c r="M927" s="53" t="s">
        <v>138</v>
      </c>
      <c r="N927" s="51" t="s">
        <v>150</v>
      </c>
      <c r="O927" s="47">
        <f t="shared" si="157"/>
        <v>13</v>
      </c>
      <c r="P927" s="47">
        <f t="shared" si="154"/>
        <v>1</v>
      </c>
      <c r="Q927" s="47">
        <f t="shared" si="155"/>
        <v>4</v>
      </c>
      <c r="R927" s="54">
        <v>31</v>
      </c>
      <c r="S927" s="50" t="s">
        <v>168</v>
      </c>
      <c r="T927" s="53" t="s">
        <v>163</v>
      </c>
      <c r="U927" s="51"/>
      <c r="V927" s="51"/>
    </row>
    <row r="928" spans="1:22" x14ac:dyDescent="0.2">
      <c r="A928" s="79">
        <f t="shared" si="148"/>
        <v>32</v>
      </c>
      <c r="B928" s="47">
        <f t="shared" si="149"/>
        <v>2019</v>
      </c>
      <c r="C928" s="47">
        <f t="shared" si="150"/>
        <v>8</v>
      </c>
      <c r="D928" s="47" t="str">
        <f t="shared" si="151"/>
        <v>Aug</v>
      </c>
      <c r="E928" s="47">
        <f t="shared" si="152"/>
        <v>7</v>
      </c>
      <c r="F928" s="89">
        <v>43684</v>
      </c>
      <c r="G928" s="75">
        <v>0.58611111111111114</v>
      </c>
      <c r="H928" s="49" t="s">
        <v>40</v>
      </c>
      <c r="I928" s="56" t="str">
        <f t="shared" si="153"/>
        <v>Central Arm SJ at Island Rd Bridge</v>
      </c>
      <c r="J928" s="56" t="str">
        <f t="shared" si="156"/>
        <v>San Juan Estuary</v>
      </c>
      <c r="K928" s="49">
        <v>1</v>
      </c>
      <c r="L928" s="51" t="s">
        <v>146</v>
      </c>
      <c r="M928" s="53" t="s">
        <v>138</v>
      </c>
      <c r="N928" s="51" t="s">
        <v>144</v>
      </c>
      <c r="O928" s="47">
        <f t="shared" si="157"/>
        <v>3</v>
      </c>
      <c r="P928" s="47">
        <f t="shared" si="154"/>
        <v>1</v>
      </c>
      <c r="Q928" s="47">
        <f t="shared" si="155"/>
        <v>2</v>
      </c>
      <c r="R928" s="54">
        <v>2</v>
      </c>
      <c r="S928" s="50" t="s">
        <v>168</v>
      </c>
      <c r="T928" s="53" t="s">
        <v>163</v>
      </c>
      <c r="U928" s="51"/>
      <c r="V928" s="51"/>
    </row>
    <row r="929" spans="1:22" x14ac:dyDescent="0.2">
      <c r="A929" s="79">
        <f t="shared" si="148"/>
        <v>32</v>
      </c>
      <c r="B929" s="47">
        <f t="shared" si="149"/>
        <v>2019</v>
      </c>
      <c r="C929" s="47">
        <f t="shared" si="150"/>
        <v>8</v>
      </c>
      <c r="D929" s="47" t="str">
        <f t="shared" si="151"/>
        <v>Aug</v>
      </c>
      <c r="E929" s="47">
        <f t="shared" si="152"/>
        <v>7</v>
      </c>
      <c r="F929" s="89">
        <v>43684</v>
      </c>
      <c r="G929" s="75">
        <v>0.58611111111111114</v>
      </c>
      <c r="H929" s="49" t="s">
        <v>40</v>
      </c>
      <c r="I929" s="56" t="str">
        <f t="shared" si="153"/>
        <v>Central Arm SJ at Island Rd Bridge</v>
      </c>
      <c r="J929" s="56" t="str">
        <f t="shared" si="156"/>
        <v>San Juan Estuary</v>
      </c>
      <c r="K929" s="49">
        <v>1</v>
      </c>
      <c r="L929" s="51" t="s">
        <v>157</v>
      </c>
      <c r="M929" s="53" t="s">
        <v>138</v>
      </c>
      <c r="N929" s="51" t="s">
        <v>153</v>
      </c>
      <c r="O929" s="47">
        <f t="shared" si="157"/>
        <v>8</v>
      </c>
      <c r="P929" s="47">
        <f t="shared" si="154"/>
        <v>1</v>
      </c>
      <c r="Q929" s="47">
        <f t="shared" si="155"/>
        <v>5</v>
      </c>
      <c r="R929" s="54">
        <v>30</v>
      </c>
      <c r="S929" s="50" t="s">
        <v>168</v>
      </c>
      <c r="T929" s="53" t="s">
        <v>163</v>
      </c>
      <c r="U929" s="51"/>
      <c r="V929" s="51"/>
    </row>
    <row r="930" spans="1:22" x14ac:dyDescent="0.2">
      <c r="A930" s="79">
        <f t="shared" si="148"/>
        <v>32</v>
      </c>
      <c r="B930" s="47">
        <f t="shared" si="149"/>
        <v>2019</v>
      </c>
      <c r="C930" s="47">
        <f t="shared" si="150"/>
        <v>8</v>
      </c>
      <c r="D930" s="47" t="str">
        <f t="shared" si="151"/>
        <v>Aug</v>
      </c>
      <c r="E930" s="47">
        <f t="shared" si="152"/>
        <v>7</v>
      </c>
      <c r="F930" s="89">
        <v>43684</v>
      </c>
      <c r="G930" s="75">
        <v>0.58611111111111114</v>
      </c>
      <c r="H930" s="49" t="s">
        <v>40</v>
      </c>
      <c r="I930" s="56" t="str">
        <f t="shared" si="153"/>
        <v>Central Arm SJ at Island Rd Bridge</v>
      </c>
      <c r="J930" s="56" t="str">
        <f t="shared" si="156"/>
        <v>San Juan Estuary</v>
      </c>
      <c r="K930" s="49">
        <v>1</v>
      </c>
      <c r="L930" s="51" t="s">
        <v>158</v>
      </c>
      <c r="M930" s="53" t="s">
        <v>138</v>
      </c>
      <c r="N930" s="51" t="s">
        <v>153</v>
      </c>
      <c r="O930" s="47">
        <f t="shared" si="157"/>
        <v>9</v>
      </c>
      <c r="P930" s="47">
        <f t="shared" si="154"/>
        <v>1</v>
      </c>
      <c r="Q930" s="47">
        <f t="shared" si="155"/>
        <v>5</v>
      </c>
      <c r="R930" s="54">
        <v>1</v>
      </c>
      <c r="S930" s="50" t="s">
        <v>168</v>
      </c>
      <c r="T930" s="53" t="s">
        <v>163</v>
      </c>
      <c r="U930" s="51"/>
      <c r="V930" s="51"/>
    </row>
    <row r="931" spans="1:22" x14ac:dyDescent="0.2">
      <c r="A931" s="79">
        <f t="shared" si="148"/>
        <v>32</v>
      </c>
      <c r="B931" s="47">
        <f t="shared" si="149"/>
        <v>2019</v>
      </c>
      <c r="C931" s="47">
        <f t="shared" si="150"/>
        <v>8</v>
      </c>
      <c r="D931" s="47" t="str">
        <f t="shared" si="151"/>
        <v>Aug</v>
      </c>
      <c r="E931" s="47">
        <f t="shared" si="152"/>
        <v>7</v>
      </c>
      <c r="F931" s="89">
        <v>43684</v>
      </c>
      <c r="G931" s="75">
        <v>0.58611111111111114</v>
      </c>
      <c r="H931" s="49" t="s">
        <v>40</v>
      </c>
      <c r="I931" s="56" t="str">
        <f t="shared" si="153"/>
        <v>Central Arm SJ at Island Rd Bridge</v>
      </c>
      <c r="J931" s="56" t="str">
        <f t="shared" si="156"/>
        <v>San Juan Estuary</v>
      </c>
      <c r="K931" s="49">
        <v>1</v>
      </c>
      <c r="L931" s="51" t="s">
        <v>185</v>
      </c>
      <c r="M931" s="53" t="s">
        <v>138</v>
      </c>
      <c r="N931" s="51" t="s">
        <v>150</v>
      </c>
      <c r="O931" s="47">
        <f t="shared" si="157"/>
        <v>18</v>
      </c>
      <c r="P931" s="47">
        <f t="shared" si="154"/>
        <v>1</v>
      </c>
      <c r="Q931" s="47">
        <f t="shared" si="155"/>
        <v>4</v>
      </c>
      <c r="R931" s="54">
        <v>1</v>
      </c>
      <c r="S931" s="50" t="s">
        <v>168</v>
      </c>
      <c r="T931" s="53" t="s">
        <v>163</v>
      </c>
      <c r="U931" s="51"/>
      <c r="V931" s="51"/>
    </row>
    <row r="932" spans="1:22" x14ac:dyDescent="0.2">
      <c r="A932" s="79">
        <f t="shared" si="148"/>
        <v>32</v>
      </c>
      <c r="B932" s="47">
        <f t="shared" si="149"/>
        <v>2019</v>
      </c>
      <c r="C932" s="47">
        <f t="shared" si="150"/>
        <v>8</v>
      </c>
      <c r="D932" s="47" t="str">
        <f t="shared" si="151"/>
        <v>Aug</v>
      </c>
      <c r="E932" s="47">
        <f t="shared" si="152"/>
        <v>7</v>
      </c>
      <c r="F932" s="89">
        <v>43684</v>
      </c>
      <c r="G932" s="75">
        <v>0.58611111111111114</v>
      </c>
      <c r="H932" s="49" t="s">
        <v>40</v>
      </c>
      <c r="I932" s="56" t="str">
        <f t="shared" si="153"/>
        <v>Central Arm SJ at Island Rd Bridge</v>
      </c>
      <c r="J932" s="56" t="str">
        <f t="shared" si="156"/>
        <v>San Juan Estuary</v>
      </c>
      <c r="K932" s="49">
        <v>1</v>
      </c>
      <c r="L932" s="51" t="s">
        <v>181</v>
      </c>
      <c r="M932" s="53" t="s">
        <v>138</v>
      </c>
      <c r="N932" s="51" t="s">
        <v>150</v>
      </c>
      <c r="O932" s="47">
        <f t="shared" si="157"/>
        <v>15</v>
      </c>
      <c r="P932" s="47">
        <f t="shared" si="154"/>
        <v>1</v>
      </c>
      <c r="Q932" s="47">
        <f t="shared" si="155"/>
        <v>4</v>
      </c>
      <c r="R932" s="54">
        <v>4</v>
      </c>
      <c r="S932" s="50" t="s">
        <v>168</v>
      </c>
      <c r="T932" s="53" t="s">
        <v>163</v>
      </c>
      <c r="U932" s="51"/>
      <c r="V932" s="51"/>
    </row>
    <row r="933" spans="1:22" x14ac:dyDescent="0.2">
      <c r="A933" s="79">
        <f t="shared" si="148"/>
        <v>32</v>
      </c>
      <c r="B933" s="47">
        <f t="shared" si="149"/>
        <v>2019</v>
      </c>
      <c r="C933" s="47">
        <f t="shared" si="150"/>
        <v>8</v>
      </c>
      <c r="D933" s="47" t="str">
        <f t="shared" si="151"/>
        <v>Aug</v>
      </c>
      <c r="E933" s="47">
        <f t="shared" si="152"/>
        <v>7</v>
      </c>
      <c r="F933" s="89">
        <v>43684</v>
      </c>
      <c r="G933" s="75">
        <v>0.58611111111111114</v>
      </c>
      <c r="H933" s="49" t="s">
        <v>40</v>
      </c>
      <c r="I933" s="56" t="str">
        <f t="shared" si="153"/>
        <v>Central Arm SJ at Island Rd Bridge</v>
      </c>
      <c r="J933" s="56" t="str">
        <f t="shared" si="156"/>
        <v>San Juan Estuary</v>
      </c>
      <c r="K933" s="49">
        <v>1</v>
      </c>
      <c r="L933" s="51" t="s">
        <v>166</v>
      </c>
      <c r="M933" s="53" t="s">
        <v>138</v>
      </c>
      <c r="N933" s="51" t="s">
        <v>150</v>
      </c>
      <c r="O933" s="47">
        <f t="shared" si="157"/>
        <v>11</v>
      </c>
      <c r="P933" s="47">
        <f t="shared" si="154"/>
        <v>1</v>
      </c>
      <c r="Q933" s="47">
        <f t="shared" si="155"/>
        <v>4</v>
      </c>
      <c r="R933" s="54">
        <v>4</v>
      </c>
      <c r="S933" s="50" t="s">
        <v>168</v>
      </c>
      <c r="T933" s="53" t="s">
        <v>163</v>
      </c>
      <c r="U933" s="51"/>
      <c r="V933" s="51"/>
    </row>
    <row r="934" spans="1:22" x14ac:dyDescent="0.2">
      <c r="A934" s="79">
        <f t="shared" si="148"/>
        <v>32</v>
      </c>
      <c r="B934" s="47">
        <f t="shared" si="149"/>
        <v>2019</v>
      </c>
      <c r="C934" s="47">
        <f t="shared" si="150"/>
        <v>8</v>
      </c>
      <c r="D934" s="47" t="str">
        <f t="shared" si="151"/>
        <v>Aug</v>
      </c>
      <c r="E934" s="47">
        <f t="shared" si="152"/>
        <v>7</v>
      </c>
      <c r="F934" s="89">
        <v>43684</v>
      </c>
      <c r="G934" s="75">
        <v>0.58611111111111114</v>
      </c>
      <c r="H934" s="49" t="s">
        <v>40</v>
      </c>
      <c r="I934" s="56" t="str">
        <f t="shared" si="153"/>
        <v>Central Arm SJ at Island Rd Bridge</v>
      </c>
      <c r="J934" s="56" t="str">
        <f t="shared" si="156"/>
        <v>San Juan Estuary</v>
      </c>
      <c r="K934" s="49">
        <v>1</v>
      </c>
      <c r="L934" s="51" t="s">
        <v>173</v>
      </c>
      <c r="M934" s="53" t="s">
        <v>138</v>
      </c>
      <c r="N934" s="51" t="s">
        <v>150</v>
      </c>
      <c r="O934" s="47">
        <f t="shared" si="157"/>
        <v>13</v>
      </c>
      <c r="P934" s="47">
        <f t="shared" si="154"/>
        <v>1</v>
      </c>
      <c r="Q934" s="47">
        <f t="shared" si="155"/>
        <v>4</v>
      </c>
      <c r="R934" s="54">
        <v>6</v>
      </c>
      <c r="S934" s="50" t="s">
        <v>168</v>
      </c>
      <c r="T934" s="53" t="s">
        <v>163</v>
      </c>
      <c r="U934" s="51"/>
      <c r="V934" s="51"/>
    </row>
    <row r="935" spans="1:22" x14ac:dyDescent="0.2">
      <c r="A935" s="79">
        <f t="shared" si="148"/>
        <v>32</v>
      </c>
      <c r="B935" s="47">
        <f t="shared" si="149"/>
        <v>2019</v>
      </c>
      <c r="C935" s="47">
        <f t="shared" si="150"/>
        <v>8</v>
      </c>
      <c r="D935" s="47" t="str">
        <f t="shared" si="151"/>
        <v>Aug</v>
      </c>
      <c r="E935" s="47">
        <f t="shared" si="152"/>
        <v>7</v>
      </c>
      <c r="F935" s="89">
        <v>43684</v>
      </c>
      <c r="G935" s="75">
        <v>0.59513888888888888</v>
      </c>
      <c r="H935" s="49" t="s">
        <v>44</v>
      </c>
      <c r="I935" s="56" t="str">
        <f t="shared" ref="I935:I998" si="158">VLOOKUP(H935,SiteCodes,2,FALSE)</f>
        <v>Q Helen, top of Island Road</v>
      </c>
      <c r="J935" s="56" t="str">
        <f t="shared" si="156"/>
        <v>San Juan Estuary</v>
      </c>
      <c r="K935" s="49">
        <v>1</v>
      </c>
      <c r="L935" s="51" t="s">
        <v>157</v>
      </c>
      <c r="M935" s="53" t="s">
        <v>138</v>
      </c>
      <c r="N935" s="51" t="s">
        <v>153</v>
      </c>
      <c r="O935" s="47">
        <f t="shared" ref="O935:O998" si="159">VLOOKUP(L935,SpeciesCodes,2,FALSE)</f>
        <v>8</v>
      </c>
      <c r="P935" s="47">
        <f t="shared" ref="P935:P998" si="160">VLOOKUP(M935,OrigCodes,2,FALSE)</f>
        <v>1</v>
      </c>
      <c r="Q935" s="47">
        <f t="shared" ref="Q935:Q998" si="161">VLOOKUP(N935,StgCodes,2,FALSE)</f>
        <v>5</v>
      </c>
      <c r="R935" s="54">
        <v>20</v>
      </c>
      <c r="S935" s="50" t="s">
        <v>168</v>
      </c>
      <c r="T935" s="53" t="s">
        <v>163</v>
      </c>
      <c r="U935" s="51"/>
      <c r="V935" s="51"/>
    </row>
    <row r="936" spans="1:22" x14ac:dyDescent="0.2">
      <c r="A936" s="79">
        <f t="shared" si="148"/>
        <v>32</v>
      </c>
      <c r="B936" s="47">
        <f t="shared" si="149"/>
        <v>2019</v>
      </c>
      <c r="C936" s="47">
        <f t="shared" si="150"/>
        <v>8</v>
      </c>
      <c r="D936" s="47" t="str">
        <f t="shared" si="151"/>
        <v>Aug</v>
      </c>
      <c r="E936" s="47">
        <f t="shared" si="152"/>
        <v>7</v>
      </c>
      <c r="F936" s="89">
        <v>43684</v>
      </c>
      <c r="G936" s="75">
        <v>0.59513888888888888</v>
      </c>
      <c r="H936" s="49" t="s">
        <v>44</v>
      </c>
      <c r="I936" s="56" t="str">
        <f t="shared" si="158"/>
        <v>Q Helen, top of Island Road</v>
      </c>
      <c r="J936" s="56" t="str">
        <f t="shared" si="156"/>
        <v>San Juan Estuary</v>
      </c>
      <c r="K936" s="49">
        <v>1</v>
      </c>
      <c r="L936" s="51" t="s">
        <v>166</v>
      </c>
      <c r="M936" s="53" t="s">
        <v>138</v>
      </c>
      <c r="N936" s="51" t="s">
        <v>150</v>
      </c>
      <c r="O936" s="47">
        <f t="shared" si="159"/>
        <v>11</v>
      </c>
      <c r="P936" s="47">
        <f t="shared" si="160"/>
        <v>1</v>
      </c>
      <c r="Q936" s="47">
        <f t="shared" si="161"/>
        <v>4</v>
      </c>
      <c r="R936" s="54">
        <v>6</v>
      </c>
      <c r="S936" s="50" t="s">
        <v>168</v>
      </c>
      <c r="T936" s="53" t="s">
        <v>163</v>
      </c>
      <c r="U936" s="51"/>
      <c r="V936" s="51"/>
    </row>
    <row r="937" spans="1:22" x14ac:dyDescent="0.2">
      <c r="A937" s="79">
        <f t="shared" si="148"/>
        <v>33</v>
      </c>
      <c r="B937" s="47">
        <f t="shared" si="149"/>
        <v>2019</v>
      </c>
      <c r="C937" s="47">
        <f t="shared" si="150"/>
        <v>8</v>
      </c>
      <c r="D937" s="47" t="str">
        <f t="shared" si="151"/>
        <v>Aug</v>
      </c>
      <c r="E937" s="47">
        <f t="shared" si="152"/>
        <v>14</v>
      </c>
      <c r="F937" s="90">
        <v>43691</v>
      </c>
      <c r="G937" s="75">
        <v>0.4069444444444445</v>
      </c>
      <c r="H937" s="49" t="s">
        <v>25</v>
      </c>
      <c r="I937" s="56" t="str">
        <f t="shared" si="158"/>
        <v>Q01, left bank Gordon up from confluence</v>
      </c>
      <c r="J937" s="56" t="str">
        <f t="shared" si="156"/>
        <v>Gordon Estuary</v>
      </c>
      <c r="K937" s="49">
        <v>1</v>
      </c>
      <c r="L937" s="51" t="s">
        <v>157</v>
      </c>
      <c r="M937" s="53" t="s">
        <v>138</v>
      </c>
      <c r="N937" s="51" t="s">
        <v>153</v>
      </c>
      <c r="O937" s="47">
        <f t="shared" si="159"/>
        <v>8</v>
      </c>
      <c r="P937" s="47">
        <f t="shared" si="160"/>
        <v>1</v>
      </c>
      <c r="Q937" s="47">
        <f t="shared" si="161"/>
        <v>5</v>
      </c>
      <c r="R937" s="54">
        <v>5</v>
      </c>
      <c r="S937" s="50" t="s">
        <v>168</v>
      </c>
      <c r="T937" s="53" t="s">
        <v>163</v>
      </c>
      <c r="U937" s="51"/>
      <c r="V937" s="51"/>
    </row>
    <row r="938" spans="1:22" x14ac:dyDescent="0.2">
      <c r="A938" s="79">
        <f t="shared" si="148"/>
        <v>33</v>
      </c>
      <c r="B938" s="47">
        <f t="shared" si="149"/>
        <v>2019</v>
      </c>
      <c r="C938" s="47">
        <f t="shared" si="150"/>
        <v>8</v>
      </c>
      <c r="D938" s="47" t="str">
        <f t="shared" si="151"/>
        <v>Aug</v>
      </c>
      <c r="E938" s="47">
        <f t="shared" si="152"/>
        <v>14</v>
      </c>
      <c r="F938" s="90">
        <v>43691</v>
      </c>
      <c r="G938" s="75">
        <v>0.4069444444444445</v>
      </c>
      <c r="H938" s="49" t="s">
        <v>25</v>
      </c>
      <c r="I938" s="56" t="str">
        <f t="shared" si="158"/>
        <v>Q01, left bank Gordon up from confluence</v>
      </c>
      <c r="J938" s="56" t="str">
        <f t="shared" si="156"/>
        <v>Gordon Estuary</v>
      </c>
      <c r="K938" s="49">
        <v>1</v>
      </c>
      <c r="L938" s="51" t="s">
        <v>158</v>
      </c>
      <c r="M938" s="53" t="s">
        <v>138</v>
      </c>
      <c r="N938" s="51" t="s">
        <v>153</v>
      </c>
      <c r="O938" s="47">
        <f t="shared" si="159"/>
        <v>9</v>
      </c>
      <c r="P938" s="47">
        <f t="shared" si="160"/>
        <v>1</v>
      </c>
      <c r="Q938" s="47">
        <f t="shared" si="161"/>
        <v>5</v>
      </c>
      <c r="R938" s="54">
        <v>1</v>
      </c>
      <c r="S938" s="50" t="s">
        <v>168</v>
      </c>
      <c r="T938" s="53" t="s">
        <v>163</v>
      </c>
      <c r="U938" s="51"/>
      <c r="V938" s="51"/>
    </row>
    <row r="939" spans="1:22" x14ac:dyDescent="0.2">
      <c r="A939" s="79">
        <f t="shared" si="148"/>
        <v>33</v>
      </c>
      <c r="B939" s="47">
        <f t="shared" si="149"/>
        <v>2019</v>
      </c>
      <c r="C939" s="47">
        <f t="shared" si="150"/>
        <v>8</v>
      </c>
      <c r="D939" s="47" t="str">
        <f t="shared" si="151"/>
        <v>Aug</v>
      </c>
      <c r="E939" s="47">
        <f t="shared" si="152"/>
        <v>14</v>
      </c>
      <c r="F939" s="90">
        <v>43691</v>
      </c>
      <c r="G939" s="75">
        <v>0.4069444444444445</v>
      </c>
      <c r="H939" s="49" t="s">
        <v>25</v>
      </c>
      <c r="I939" s="56" t="str">
        <f t="shared" si="158"/>
        <v>Q01, left bank Gordon up from confluence</v>
      </c>
      <c r="J939" s="56" t="str">
        <f t="shared" si="156"/>
        <v>Gordon Estuary</v>
      </c>
      <c r="K939" s="49">
        <v>1</v>
      </c>
      <c r="L939" s="51" t="s">
        <v>181</v>
      </c>
      <c r="M939" s="53" t="s">
        <v>138</v>
      </c>
      <c r="N939" s="51" t="s">
        <v>150</v>
      </c>
      <c r="O939" s="47">
        <f t="shared" si="159"/>
        <v>15</v>
      </c>
      <c r="P939" s="47">
        <f t="shared" si="160"/>
        <v>1</v>
      </c>
      <c r="Q939" s="47">
        <f t="shared" si="161"/>
        <v>4</v>
      </c>
      <c r="R939" s="54">
        <v>3</v>
      </c>
      <c r="S939" s="50" t="s">
        <v>168</v>
      </c>
      <c r="T939" s="53" t="s">
        <v>163</v>
      </c>
      <c r="U939" s="51"/>
      <c r="V939" s="51"/>
    </row>
    <row r="940" spans="1:22" x14ac:dyDescent="0.2">
      <c r="A940" s="79">
        <f t="shared" si="148"/>
        <v>33</v>
      </c>
      <c r="B940" s="47">
        <f t="shared" si="149"/>
        <v>2019</v>
      </c>
      <c r="C940" s="47">
        <f t="shared" si="150"/>
        <v>8</v>
      </c>
      <c r="D940" s="47" t="str">
        <f t="shared" si="151"/>
        <v>Aug</v>
      </c>
      <c r="E940" s="47">
        <f t="shared" si="152"/>
        <v>14</v>
      </c>
      <c r="F940" s="90">
        <v>43691</v>
      </c>
      <c r="G940" s="75">
        <v>0.4152777777777778</v>
      </c>
      <c r="H940" s="49" t="s">
        <v>30</v>
      </c>
      <c r="I940" s="56" t="str">
        <f t="shared" si="158"/>
        <v>Butch's (Gordon R.)</v>
      </c>
      <c r="J940" s="56" t="str">
        <f t="shared" si="156"/>
        <v>Gordon Estuary</v>
      </c>
      <c r="K940" s="49">
        <v>1</v>
      </c>
      <c r="L940" s="51" t="s">
        <v>157</v>
      </c>
      <c r="M940" s="53" t="s">
        <v>138</v>
      </c>
      <c r="N940" s="51" t="s">
        <v>153</v>
      </c>
      <c r="O940" s="47">
        <f t="shared" si="159"/>
        <v>8</v>
      </c>
      <c r="P940" s="47">
        <f t="shared" si="160"/>
        <v>1</v>
      </c>
      <c r="Q940" s="47">
        <f t="shared" si="161"/>
        <v>5</v>
      </c>
      <c r="R940" s="54">
        <v>6</v>
      </c>
      <c r="S940" s="50" t="s">
        <v>168</v>
      </c>
      <c r="T940" s="53" t="s">
        <v>163</v>
      </c>
      <c r="U940" s="51"/>
      <c r="V940" s="51"/>
    </row>
    <row r="941" spans="1:22" x14ac:dyDescent="0.2">
      <c r="A941" s="79">
        <f t="shared" si="148"/>
        <v>33</v>
      </c>
      <c r="B941" s="47">
        <f t="shared" si="149"/>
        <v>2019</v>
      </c>
      <c r="C941" s="47">
        <f t="shared" si="150"/>
        <v>8</v>
      </c>
      <c r="D941" s="47" t="str">
        <f t="shared" si="151"/>
        <v>Aug</v>
      </c>
      <c r="E941" s="47">
        <f t="shared" si="152"/>
        <v>14</v>
      </c>
      <c r="F941" s="90">
        <v>43691</v>
      </c>
      <c r="G941" s="75">
        <v>0.4152777777777778</v>
      </c>
      <c r="H941" s="49" t="s">
        <v>30</v>
      </c>
      <c r="I941" s="56" t="str">
        <f t="shared" si="158"/>
        <v>Butch's (Gordon R.)</v>
      </c>
      <c r="J941" s="56" t="str">
        <f t="shared" si="156"/>
        <v>Gordon Estuary</v>
      </c>
      <c r="K941" s="49">
        <v>1</v>
      </c>
      <c r="L941" s="51" t="s">
        <v>166</v>
      </c>
      <c r="M941" s="53" t="s">
        <v>138</v>
      </c>
      <c r="N941" s="51" t="s">
        <v>150</v>
      </c>
      <c r="O941" s="47">
        <f t="shared" si="159"/>
        <v>11</v>
      </c>
      <c r="P941" s="47">
        <f t="shared" si="160"/>
        <v>1</v>
      </c>
      <c r="Q941" s="47">
        <f t="shared" si="161"/>
        <v>4</v>
      </c>
      <c r="R941" s="54">
        <v>6</v>
      </c>
      <c r="S941" s="50" t="s">
        <v>168</v>
      </c>
      <c r="T941" s="53" t="s">
        <v>163</v>
      </c>
      <c r="U941" s="51"/>
      <c r="V941" s="51"/>
    </row>
    <row r="942" spans="1:22" x14ac:dyDescent="0.2">
      <c r="A942" s="79">
        <f t="shared" si="148"/>
        <v>33</v>
      </c>
      <c r="B942" s="47">
        <f t="shared" si="149"/>
        <v>2019</v>
      </c>
      <c r="C942" s="47">
        <f t="shared" si="150"/>
        <v>8</v>
      </c>
      <c r="D942" s="47" t="str">
        <f t="shared" si="151"/>
        <v>Aug</v>
      </c>
      <c r="E942" s="47">
        <f t="shared" si="152"/>
        <v>14</v>
      </c>
      <c r="F942" s="90">
        <v>43691</v>
      </c>
      <c r="G942" s="75">
        <v>0.43055555555555558</v>
      </c>
      <c r="H942" s="49" t="s">
        <v>21</v>
      </c>
      <c r="I942" s="56" t="str">
        <f t="shared" si="158"/>
        <v>Gallaugher's</v>
      </c>
      <c r="J942" s="56" t="str">
        <f t="shared" si="156"/>
        <v>Gordon Estuary</v>
      </c>
      <c r="K942" s="49">
        <v>1</v>
      </c>
      <c r="L942" s="51" t="s">
        <v>146</v>
      </c>
      <c r="M942" s="53" t="s">
        <v>138</v>
      </c>
      <c r="N942" s="51" t="s">
        <v>148</v>
      </c>
      <c r="O942" s="47">
        <f t="shared" si="159"/>
        <v>3</v>
      </c>
      <c r="P942" s="47">
        <f t="shared" si="160"/>
        <v>1</v>
      </c>
      <c r="Q942" s="47">
        <f t="shared" si="161"/>
        <v>3</v>
      </c>
      <c r="R942" s="54">
        <v>3</v>
      </c>
      <c r="S942" s="50" t="s">
        <v>168</v>
      </c>
      <c r="T942" s="53" t="s">
        <v>163</v>
      </c>
      <c r="U942" s="51"/>
      <c r="V942" s="51"/>
    </row>
    <row r="943" spans="1:22" x14ac:dyDescent="0.2">
      <c r="A943" s="79">
        <f t="shared" si="148"/>
        <v>33</v>
      </c>
      <c r="B943" s="47">
        <f t="shared" si="149"/>
        <v>2019</v>
      </c>
      <c r="C943" s="47">
        <f t="shared" si="150"/>
        <v>8</v>
      </c>
      <c r="D943" s="47" t="str">
        <f t="shared" si="151"/>
        <v>Aug</v>
      </c>
      <c r="E943" s="47">
        <f t="shared" si="152"/>
        <v>14</v>
      </c>
      <c r="F943" s="90">
        <v>43691</v>
      </c>
      <c r="G943" s="75">
        <v>0.43055555555555558</v>
      </c>
      <c r="H943" s="49" t="s">
        <v>21</v>
      </c>
      <c r="I943" s="56" t="str">
        <f t="shared" si="158"/>
        <v>Gallaugher's</v>
      </c>
      <c r="J943" s="56" t="str">
        <f t="shared" si="156"/>
        <v>Gordon Estuary</v>
      </c>
      <c r="K943" s="49">
        <v>1</v>
      </c>
      <c r="L943" s="51" t="s">
        <v>158</v>
      </c>
      <c r="M943" s="53" t="s">
        <v>138</v>
      </c>
      <c r="N943" s="51" t="s">
        <v>153</v>
      </c>
      <c r="O943" s="47">
        <f t="shared" si="159"/>
        <v>9</v>
      </c>
      <c r="P943" s="47">
        <f t="shared" si="160"/>
        <v>1</v>
      </c>
      <c r="Q943" s="47">
        <f t="shared" si="161"/>
        <v>5</v>
      </c>
      <c r="R943" s="54">
        <v>180</v>
      </c>
      <c r="S943" s="50" t="s">
        <v>168</v>
      </c>
      <c r="T943" s="53" t="s">
        <v>163</v>
      </c>
      <c r="U943" s="51"/>
      <c r="V943" s="51"/>
    </row>
    <row r="944" spans="1:22" x14ac:dyDescent="0.2">
      <c r="A944" s="79">
        <f t="shared" si="148"/>
        <v>33</v>
      </c>
      <c r="B944" s="47">
        <f t="shared" si="149"/>
        <v>2019</v>
      </c>
      <c r="C944" s="47">
        <f t="shared" si="150"/>
        <v>8</v>
      </c>
      <c r="D944" s="47" t="str">
        <f t="shared" si="151"/>
        <v>Aug</v>
      </c>
      <c r="E944" s="47">
        <f t="shared" si="152"/>
        <v>14</v>
      </c>
      <c r="F944" s="90">
        <v>43691</v>
      </c>
      <c r="G944" s="75">
        <v>0.43055555555555558</v>
      </c>
      <c r="H944" s="49" t="s">
        <v>21</v>
      </c>
      <c r="I944" s="56" t="str">
        <f t="shared" si="158"/>
        <v>Gallaugher's</v>
      </c>
      <c r="J944" s="56" t="str">
        <f t="shared" si="156"/>
        <v>Gordon Estuary</v>
      </c>
      <c r="K944" s="49">
        <v>1</v>
      </c>
      <c r="L944" s="51" t="s">
        <v>181</v>
      </c>
      <c r="M944" s="53" t="s">
        <v>138</v>
      </c>
      <c r="N944" s="51" t="s">
        <v>150</v>
      </c>
      <c r="O944" s="47">
        <f t="shared" si="159"/>
        <v>15</v>
      </c>
      <c r="P944" s="47">
        <f t="shared" si="160"/>
        <v>1</v>
      </c>
      <c r="Q944" s="47">
        <f t="shared" si="161"/>
        <v>4</v>
      </c>
      <c r="R944" s="54">
        <v>6</v>
      </c>
      <c r="S944" s="50" t="s">
        <v>168</v>
      </c>
      <c r="T944" s="53" t="s">
        <v>163</v>
      </c>
      <c r="U944" s="51"/>
      <c r="V944" s="51"/>
    </row>
    <row r="945" spans="1:22" x14ac:dyDescent="0.2">
      <c r="A945" s="79">
        <f t="shared" si="148"/>
        <v>33</v>
      </c>
      <c r="B945" s="47">
        <f t="shared" si="149"/>
        <v>2019</v>
      </c>
      <c r="C945" s="47">
        <f t="shared" si="150"/>
        <v>8</v>
      </c>
      <c r="D945" s="47" t="str">
        <f t="shared" si="151"/>
        <v>Aug</v>
      </c>
      <c r="E945" s="47">
        <f t="shared" si="152"/>
        <v>14</v>
      </c>
      <c r="F945" s="90">
        <v>43691</v>
      </c>
      <c r="G945" s="75">
        <v>0.43055555555555558</v>
      </c>
      <c r="H945" s="49" t="s">
        <v>21</v>
      </c>
      <c r="I945" s="56" t="str">
        <f t="shared" si="158"/>
        <v>Gallaugher's</v>
      </c>
      <c r="J945" s="56" t="str">
        <f t="shared" si="156"/>
        <v>Gordon Estuary</v>
      </c>
      <c r="K945" s="49">
        <v>1</v>
      </c>
      <c r="L945" s="51" t="s">
        <v>173</v>
      </c>
      <c r="M945" s="53" t="s">
        <v>138</v>
      </c>
      <c r="N945" s="51" t="s">
        <v>150</v>
      </c>
      <c r="O945" s="47">
        <f t="shared" si="159"/>
        <v>13</v>
      </c>
      <c r="P945" s="47">
        <f t="shared" si="160"/>
        <v>1</v>
      </c>
      <c r="Q945" s="47">
        <f t="shared" si="161"/>
        <v>4</v>
      </c>
      <c r="R945" s="54">
        <v>11</v>
      </c>
      <c r="S945" s="50" t="s">
        <v>168</v>
      </c>
      <c r="T945" s="53" t="s">
        <v>163</v>
      </c>
      <c r="U945" s="51"/>
      <c r="V945" s="51"/>
    </row>
    <row r="946" spans="1:22" x14ac:dyDescent="0.2">
      <c r="A946" s="79">
        <f t="shared" si="148"/>
        <v>33</v>
      </c>
      <c r="B946" s="47">
        <f t="shared" si="149"/>
        <v>2019</v>
      </c>
      <c r="C946" s="47">
        <f t="shared" si="150"/>
        <v>8</v>
      </c>
      <c r="D946" s="47" t="str">
        <f t="shared" si="151"/>
        <v>Aug</v>
      </c>
      <c r="E946" s="47">
        <f t="shared" si="152"/>
        <v>14</v>
      </c>
      <c r="F946" s="90">
        <v>43691</v>
      </c>
      <c r="G946" s="75">
        <v>0.44305555555555554</v>
      </c>
      <c r="H946" s="71" t="s">
        <v>19</v>
      </c>
      <c r="I946" s="56" t="str">
        <f t="shared" si="158"/>
        <v>Q Jeff (right bank opposite N. Arm confl.)</v>
      </c>
      <c r="J946" s="56" t="str">
        <f t="shared" si="156"/>
        <v>Gordon Estuary</v>
      </c>
      <c r="K946" s="49">
        <v>1</v>
      </c>
      <c r="L946" s="51" t="s">
        <v>152</v>
      </c>
      <c r="M946" s="53" t="s">
        <v>138</v>
      </c>
      <c r="N946" s="51" t="s">
        <v>148</v>
      </c>
      <c r="O946" s="47">
        <f t="shared" si="159"/>
        <v>5</v>
      </c>
      <c r="P946" s="47">
        <f t="shared" si="160"/>
        <v>1</v>
      </c>
      <c r="Q946" s="47">
        <f t="shared" si="161"/>
        <v>3</v>
      </c>
      <c r="R946" s="54">
        <v>3</v>
      </c>
      <c r="S946" s="50" t="s">
        <v>168</v>
      </c>
      <c r="T946" s="53" t="s">
        <v>163</v>
      </c>
      <c r="U946" s="51"/>
      <c r="V946" s="51"/>
    </row>
    <row r="947" spans="1:22" x14ac:dyDescent="0.2">
      <c r="A947" s="79">
        <f t="shared" si="148"/>
        <v>33</v>
      </c>
      <c r="B947" s="47">
        <f t="shared" si="149"/>
        <v>2019</v>
      </c>
      <c r="C947" s="47">
        <f t="shared" si="150"/>
        <v>8</v>
      </c>
      <c r="D947" s="47" t="str">
        <f t="shared" si="151"/>
        <v>Aug</v>
      </c>
      <c r="E947" s="47">
        <f t="shared" si="152"/>
        <v>14</v>
      </c>
      <c r="F947" s="90">
        <v>43691</v>
      </c>
      <c r="G947" s="75">
        <v>0.44305555555555554</v>
      </c>
      <c r="H947" s="71" t="s">
        <v>19</v>
      </c>
      <c r="I947" s="56" t="str">
        <f t="shared" si="158"/>
        <v>Q Jeff (right bank opposite N. Arm confl.)</v>
      </c>
      <c r="J947" s="56" t="str">
        <f t="shared" si="156"/>
        <v>Gordon Estuary</v>
      </c>
      <c r="K947" s="49">
        <v>1</v>
      </c>
      <c r="L947" s="51" t="s">
        <v>146</v>
      </c>
      <c r="M947" s="53" t="s">
        <v>138</v>
      </c>
      <c r="N947" s="51" t="s">
        <v>148</v>
      </c>
      <c r="O947" s="47">
        <f t="shared" si="159"/>
        <v>3</v>
      </c>
      <c r="P947" s="47">
        <f t="shared" si="160"/>
        <v>1</v>
      </c>
      <c r="Q947" s="47">
        <f t="shared" si="161"/>
        <v>3</v>
      </c>
      <c r="R947" s="54">
        <v>1</v>
      </c>
      <c r="S947" s="50" t="s">
        <v>168</v>
      </c>
      <c r="T947" s="53" t="s">
        <v>163</v>
      </c>
      <c r="U947" s="51"/>
      <c r="V947" s="51"/>
    </row>
    <row r="948" spans="1:22" x14ac:dyDescent="0.2">
      <c r="A948" s="79">
        <f t="shared" si="148"/>
        <v>33</v>
      </c>
      <c r="B948" s="47">
        <f t="shared" si="149"/>
        <v>2019</v>
      </c>
      <c r="C948" s="47">
        <f t="shared" si="150"/>
        <v>8</v>
      </c>
      <c r="D948" s="47" t="str">
        <f t="shared" si="151"/>
        <v>Aug</v>
      </c>
      <c r="E948" s="47">
        <f t="shared" si="152"/>
        <v>14</v>
      </c>
      <c r="F948" s="90">
        <v>43691</v>
      </c>
      <c r="G948" s="75">
        <v>0.44305555555555554</v>
      </c>
      <c r="H948" s="71" t="s">
        <v>19</v>
      </c>
      <c r="I948" s="56" t="str">
        <f t="shared" si="158"/>
        <v>Q Jeff (right bank opposite N. Arm confl.)</v>
      </c>
      <c r="J948" s="56" t="str">
        <f t="shared" si="156"/>
        <v>Gordon Estuary</v>
      </c>
      <c r="K948" s="49">
        <v>1</v>
      </c>
      <c r="L948" s="51" t="s">
        <v>157</v>
      </c>
      <c r="M948" s="53" t="s">
        <v>138</v>
      </c>
      <c r="N948" s="51" t="s">
        <v>153</v>
      </c>
      <c r="O948" s="47">
        <f t="shared" si="159"/>
        <v>8</v>
      </c>
      <c r="P948" s="47">
        <f t="shared" si="160"/>
        <v>1</v>
      </c>
      <c r="Q948" s="47">
        <f t="shared" si="161"/>
        <v>5</v>
      </c>
      <c r="R948" s="54">
        <v>15</v>
      </c>
      <c r="S948" s="50" t="s">
        <v>168</v>
      </c>
      <c r="T948" s="53" t="s">
        <v>163</v>
      </c>
      <c r="U948" s="51"/>
      <c r="V948" s="51"/>
    </row>
    <row r="949" spans="1:22" x14ac:dyDescent="0.2">
      <c r="A949" s="79">
        <f t="shared" si="148"/>
        <v>33</v>
      </c>
      <c r="B949" s="47">
        <f t="shared" si="149"/>
        <v>2019</v>
      </c>
      <c r="C949" s="47">
        <f t="shared" si="150"/>
        <v>8</v>
      </c>
      <c r="D949" s="47" t="str">
        <f t="shared" si="151"/>
        <v>Aug</v>
      </c>
      <c r="E949" s="47">
        <f t="shared" si="152"/>
        <v>14</v>
      </c>
      <c r="F949" s="90">
        <v>43691</v>
      </c>
      <c r="G949" s="75">
        <v>0.44305555555555554</v>
      </c>
      <c r="H949" s="71" t="s">
        <v>19</v>
      </c>
      <c r="I949" s="56" t="str">
        <f t="shared" si="158"/>
        <v>Q Jeff (right bank opposite N. Arm confl.)</v>
      </c>
      <c r="J949" s="56" t="str">
        <f t="shared" si="156"/>
        <v>Gordon Estuary</v>
      </c>
      <c r="K949" s="49">
        <v>1</v>
      </c>
      <c r="L949" s="51" t="s">
        <v>185</v>
      </c>
      <c r="M949" s="53" t="s">
        <v>138</v>
      </c>
      <c r="N949" s="51" t="s">
        <v>150</v>
      </c>
      <c r="O949" s="47">
        <f t="shared" si="159"/>
        <v>18</v>
      </c>
      <c r="P949" s="47">
        <f t="shared" si="160"/>
        <v>1</v>
      </c>
      <c r="Q949" s="47">
        <f t="shared" si="161"/>
        <v>4</v>
      </c>
      <c r="R949" s="54">
        <v>6</v>
      </c>
      <c r="S949" s="50" t="s">
        <v>168</v>
      </c>
      <c r="T949" s="53" t="s">
        <v>163</v>
      </c>
      <c r="U949" s="51"/>
      <c r="V949" s="51"/>
    </row>
    <row r="950" spans="1:22" x14ac:dyDescent="0.2">
      <c r="A950" s="79">
        <f t="shared" si="148"/>
        <v>33</v>
      </c>
      <c r="B950" s="47">
        <f t="shared" si="149"/>
        <v>2019</v>
      </c>
      <c r="C950" s="47">
        <f t="shared" si="150"/>
        <v>8</v>
      </c>
      <c r="D950" s="47" t="str">
        <f t="shared" si="151"/>
        <v>Aug</v>
      </c>
      <c r="E950" s="47">
        <f t="shared" si="152"/>
        <v>14</v>
      </c>
      <c r="F950" s="90">
        <v>43691</v>
      </c>
      <c r="G950" s="75">
        <v>0.44305555555555554</v>
      </c>
      <c r="H950" s="71" t="s">
        <v>19</v>
      </c>
      <c r="I950" s="56" t="str">
        <f t="shared" si="158"/>
        <v>Q Jeff (right bank opposite N. Arm confl.)</v>
      </c>
      <c r="J950" s="56" t="str">
        <f t="shared" si="156"/>
        <v>Gordon Estuary</v>
      </c>
      <c r="K950" s="49">
        <v>1</v>
      </c>
      <c r="L950" s="51" t="s">
        <v>181</v>
      </c>
      <c r="M950" s="53" t="s">
        <v>138</v>
      </c>
      <c r="N950" s="51" t="s">
        <v>150</v>
      </c>
      <c r="O950" s="47">
        <f t="shared" si="159"/>
        <v>15</v>
      </c>
      <c r="P950" s="47">
        <f t="shared" si="160"/>
        <v>1</v>
      </c>
      <c r="Q950" s="47">
        <f t="shared" si="161"/>
        <v>4</v>
      </c>
      <c r="R950" s="54">
        <v>20</v>
      </c>
      <c r="S950" s="50" t="s">
        <v>168</v>
      </c>
      <c r="T950" s="53" t="s">
        <v>163</v>
      </c>
      <c r="U950" s="51"/>
      <c r="V950" s="51"/>
    </row>
    <row r="951" spans="1:22" x14ac:dyDescent="0.2">
      <c r="A951" s="79">
        <f t="shared" si="148"/>
        <v>33</v>
      </c>
      <c r="B951" s="47">
        <f t="shared" si="149"/>
        <v>2019</v>
      </c>
      <c r="C951" s="47">
        <f t="shared" si="150"/>
        <v>8</v>
      </c>
      <c r="D951" s="47" t="str">
        <f t="shared" si="151"/>
        <v>Aug</v>
      </c>
      <c r="E951" s="47">
        <f t="shared" si="152"/>
        <v>14</v>
      </c>
      <c r="F951" s="90">
        <v>43691</v>
      </c>
      <c r="G951" s="75">
        <v>0.44305555555555554</v>
      </c>
      <c r="H951" s="71" t="s">
        <v>19</v>
      </c>
      <c r="I951" s="56" t="str">
        <f t="shared" si="158"/>
        <v>Q Jeff (right bank opposite N. Arm confl.)</v>
      </c>
      <c r="J951" s="56" t="str">
        <f t="shared" si="156"/>
        <v>Gordon Estuary</v>
      </c>
      <c r="K951" s="49">
        <v>1</v>
      </c>
      <c r="L951" s="51" t="s">
        <v>173</v>
      </c>
      <c r="M951" s="53" t="s">
        <v>138</v>
      </c>
      <c r="N951" s="51" t="s">
        <v>150</v>
      </c>
      <c r="O951" s="47">
        <f t="shared" si="159"/>
        <v>13</v>
      </c>
      <c r="P951" s="47">
        <f t="shared" si="160"/>
        <v>1</v>
      </c>
      <c r="Q951" s="47">
        <f t="shared" si="161"/>
        <v>4</v>
      </c>
      <c r="R951" s="54">
        <v>52</v>
      </c>
      <c r="S951" s="50" t="s">
        <v>168</v>
      </c>
      <c r="T951" s="53" t="s">
        <v>163</v>
      </c>
      <c r="U951" s="51"/>
      <c r="V951" s="51"/>
    </row>
    <row r="952" spans="1:22" x14ac:dyDescent="0.2">
      <c r="A952" s="79">
        <f t="shared" si="148"/>
        <v>33</v>
      </c>
      <c r="B952" s="47">
        <f t="shared" si="149"/>
        <v>2019</v>
      </c>
      <c r="C952" s="47">
        <f t="shared" si="150"/>
        <v>8</v>
      </c>
      <c r="D952" s="47" t="str">
        <f t="shared" si="151"/>
        <v>Aug</v>
      </c>
      <c r="E952" s="47">
        <f t="shared" si="152"/>
        <v>14</v>
      </c>
      <c r="F952" s="90">
        <v>43691</v>
      </c>
      <c r="G952" s="75">
        <v>0.45833333333333331</v>
      </c>
      <c r="H952" s="49" t="s">
        <v>15</v>
      </c>
      <c r="I952" s="56" t="str">
        <f t="shared" si="158"/>
        <v>Pacheedah Shores Boat Ramp</v>
      </c>
      <c r="J952" s="56" t="str">
        <f t="shared" si="156"/>
        <v>Gordon Estuary</v>
      </c>
      <c r="K952" s="49">
        <v>1</v>
      </c>
      <c r="L952" s="51" t="s">
        <v>146</v>
      </c>
      <c r="M952" s="53" t="s">
        <v>138</v>
      </c>
      <c r="N952" s="51" t="s">
        <v>148</v>
      </c>
      <c r="O952" s="47">
        <f t="shared" si="159"/>
        <v>3</v>
      </c>
      <c r="P952" s="47">
        <f t="shared" si="160"/>
        <v>1</v>
      </c>
      <c r="Q952" s="47">
        <f t="shared" si="161"/>
        <v>3</v>
      </c>
      <c r="R952" s="54">
        <v>11</v>
      </c>
      <c r="S952" s="50" t="s">
        <v>168</v>
      </c>
      <c r="T952" s="53" t="s">
        <v>163</v>
      </c>
      <c r="U952" s="51"/>
      <c r="V952" s="51"/>
    </row>
    <row r="953" spans="1:22" x14ac:dyDescent="0.2">
      <c r="A953" s="79">
        <f t="shared" si="148"/>
        <v>33</v>
      </c>
      <c r="B953" s="47">
        <f t="shared" si="149"/>
        <v>2019</v>
      </c>
      <c r="C953" s="47">
        <f t="shared" si="150"/>
        <v>8</v>
      </c>
      <c r="D953" s="47" t="str">
        <f t="shared" si="151"/>
        <v>Aug</v>
      </c>
      <c r="E953" s="47">
        <f t="shared" si="152"/>
        <v>14</v>
      </c>
      <c r="F953" s="90">
        <v>43691</v>
      </c>
      <c r="G953" s="75">
        <v>0.45833333333333331</v>
      </c>
      <c r="H953" s="49" t="s">
        <v>15</v>
      </c>
      <c r="I953" s="56" t="str">
        <f t="shared" si="158"/>
        <v>Pacheedah Shores Boat Ramp</v>
      </c>
      <c r="J953" s="56" t="str">
        <f t="shared" si="156"/>
        <v>Gordon Estuary</v>
      </c>
      <c r="K953" s="49">
        <v>1</v>
      </c>
      <c r="L953" s="51" t="s">
        <v>157</v>
      </c>
      <c r="M953" s="53" t="s">
        <v>138</v>
      </c>
      <c r="N953" s="51" t="s">
        <v>153</v>
      </c>
      <c r="O953" s="47">
        <f t="shared" si="159"/>
        <v>8</v>
      </c>
      <c r="P953" s="47">
        <f t="shared" si="160"/>
        <v>1</v>
      </c>
      <c r="Q953" s="47">
        <f t="shared" si="161"/>
        <v>5</v>
      </c>
      <c r="R953" s="54">
        <v>10</v>
      </c>
      <c r="S953" s="50" t="s">
        <v>168</v>
      </c>
      <c r="T953" s="53" t="s">
        <v>163</v>
      </c>
      <c r="U953" s="51"/>
      <c r="V953" s="51"/>
    </row>
    <row r="954" spans="1:22" x14ac:dyDescent="0.2">
      <c r="A954" s="79">
        <f t="shared" si="148"/>
        <v>33</v>
      </c>
      <c r="B954" s="47">
        <f t="shared" si="149"/>
        <v>2019</v>
      </c>
      <c r="C954" s="47">
        <f t="shared" si="150"/>
        <v>8</v>
      </c>
      <c r="D954" s="47" t="str">
        <f t="shared" si="151"/>
        <v>Aug</v>
      </c>
      <c r="E954" s="47">
        <f t="shared" si="152"/>
        <v>14</v>
      </c>
      <c r="F954" s="90">
        <v>43691</v>
      </c>
      <c r="G954" s="75">
        <v>0.45833333333333331</v>
      </c>
      <c r="H954" s="49" t="s">
        <v>15</v>
      </c>
      <c r="I954" s="56" t="str">
        <f t="shared" si="158"/>
        <v>Pacheedah Shores Boat Ramp</v>
      </c>
      <c r="J954" s="56" t="str">
        <f t="shared" si="156"/>
        <v>Gordon Estuary</v>
      </c>
      <c r="K954" s="49">
        <v>1</v>
      </c>
      <c r="L954" s="51" t="s">
        <v>158</v>
      </c>
      <c r="M954" s="53" t="s">
        <v>138</v>
      </c>
      <c r="N954" s="51" t="s">
        <v>153</v>
      </c>
      <c r="O954" s="47">
        <f t="shared" si="159"/>
        <v>9</v>
      </c>
      <c r="P954" s="47">
        <f t="shared" si="160"/>
        <v>1</v>
      </c>
      <c r="Q954" s="47">
        <f t="shared" si="161"/>
        <v>5</v>
      </c>
      <c r="R954" s="54">
        <v>12</v>
      </c>
      <c r="S954" s="50" t="s">
        <v>168</v>
      </c>
      <c r="T954" s="53" t="s">
        <v>163</v>
      </c>
      <c r="U954" s="51"/>
      <c r="V954" s="51"/>
    </row>
    <row r="955" spans="1:22" x14ac:dyDescent="0.2">
      <c r="A955" s="79">
        <f t="shared" si="148"/>
        <v>33</v>
      </c>
      <c r="B955" s="47">
        <f t="shared" si="149"/>
        <v>2019</v>
      </c>
      <c r="C955" s="47">
        <f t="shared" si="150"/>
        <v>8</v>
      </c>
      <c r="D955" s="47" t="str">
        <f t="shared" si="151"/>
        <v>Aug</v>
      </c>
      <c r="E955" s="47">
        <f t="shared" si="152"/>
        <v>14</v>
      </c>
      <c r="F955" s="90">
        <v>43691</v>
      </c>
      <c r="G955" s="75">
        <v>0.45833333333333331</v>
      </c>
      <c r="H955" s="49" t="s">
        <v>15</v>
      </c>
      <c r="I955" s="56" t="str">
        <f t="shared" si="158"/>
        <v>Pacheedah Shores Boat Ramp</v>
      </c>
      <c r="J955" s="56" t="str">
        <f t="shared" si="156"/>
        <v>Gordon Estuary</v>
      </c>
      <c r="K955" s="49">
        <v>1</v>
      </c>
      <c r="L955" s="51" t="s">
        <v>185</v>
      </c>
      <c r="M955" s="53" t="s">
        <v>138</v>
      </c>
      <c r="N955" s="51" t="s">
        <v>150</v>
      </c>
      <c r="O955" s="47">
        <f t="shared" si="159"/>
        <v>18</v>
      </c>
      <c r="P955" s="47">
        <f t="shared" si="160"/>
        <v>1</v>
      </c>
      <c r="Q955" s="47">
        <f t="shared" si="161"/>
        <v>4</v>
      </c>
      <c r="R955" s="54">
        <v>4</v>
      </c>
      <c r="S955" s="50" t="s">
        <v>168</v>
      </c>
      <c r="T955" s="53" t="s">
        <v>163</v>
      </c>
      <c r="U955" s="51"/>
      <c r="V955" s="51"/>
    </row>
    <row r="956" spans="1:22" x14ac:dyDescent="0.2">
      <c r="A956" s="79">
        <f t="shared" si="148"/>
        <v>33</v>
      </c>
      <c r="B956" s="47">
        <f t="shared" si="149"/>
        <v>2019</v>
      </c>
      <c r="C956" s="47">
        <f t="shared" si="150"/>
        <v>8</v>
      </c>
      <c r="D956" s="47" t="str">
        <f t="shared" si="151"/>
        <v>Aug</v>
      </c>
      <c r="E956" s="47">
        <f t="shared" si="152"/>
        <v>14</v>
      </c>
      <c r="F956" s="90">
        <v>43691</v>
      </c>
      <c r="G956" s="75">
        <v>0.45833333333333331</v>
      </c>
      <c r="H956" s="49" t="s">
        <v>15</v>
      </c>
      <c r="I956" s="56" t="str">
        <f t="shared" si="158"/>
        <v>Pacheedah Shores Boat Ramp</v>
      </c>
      <c r="J956" s="56" t="str">
        <f t="shared" si="156"/>
        <v>Gordon Estuary</v>
      </c>
      <c r="K956" s="49">
        <v>1</v>
      </c>
      <c r="L956" s="51" t="s">
        <v>181</v>
      </c>
      <c r="M956" s="53" t="s">
        <v>138</v>
      </c>
      <c r="N956" s="51" t="s">
        <v>150</v>
      </c>
      <c r="O956" s="47">
        <f t="shared" si="159"/>
        <v>15</v>
      </c>
      <c r="P956" s="47">
        <f t="shared" si="160"/>
        <v>1</v>
      </c>
      <c r="Q956" s="47">
        <f t="shared" si="161"/>
        <v>4</v>
      </c>
      <c r="R956" s="54">
        <v>13</v>
      </c>
      <c r="S956" s="50" t="s">
        <v>168</v>
      </c>
      <c r="T956" s="53" t="s">
        <v>163</v>
      </c>
      <c r="U956" s="51"/>
      <c r="V956" s="51"/>
    </row>
    <row r="957" spans="1:22" x14ac:dyDescent="0.2">
      <c r="A957" s="79">
        <f t="shared" si="148"/>
        <v>33</v>
      </c>
      <c r="B957" s="47">
        <f t="shared" si="149"/>
        <v>2019</v>
      </c>
      <c r="C957" s="47">
        <f t="shared" si="150"/>
        <v>8</v>
      </c>
      <c r="D957" s="47" t="str">
        <f t="shared" si="151"/>
        <v>Aug</v>
      </c>
      <c r="E957" s="47">
        <f t="shared" si="152"/>
        <v>14</v>
      </c>
      <c r="F957" s="90">
        <v>43691</v>
      </c>
      <c r="G957" s="75">
        <v>0.45833333333333331</v>
      </c>
      <c r="H957" s="49" t="s">
        <v>15</v>
      </c>
      <c r="I957" s="56" t="str">
        <f t="shared" si="158"/>
        <v>Pacheedah Shores Boat Ramp</v>
      </c>
      <c r="J957" s="56" t="str">
        <f t="shared" si="156"/>
        <v>Gordon Estuary</v>
      </c>
      <c r="K957" s="49">
        <v>1</v>
      </c>
      <c r="L957" s="51" t="s">
        <v>173</v>
      </c>
      <c r="M957" s="53" t="s">
        <v>138</v>
      </c>
      <c r="N957" s="51" t="s">
        <v>150</v>
      </c>
      <c r="O957" s="47">
        <f t="shared" si="159"/>
        <v>13</v>
      </c>
      <c r="P957" s="47">
        <f t="shared" si="160"/>
        <v>1</v>
      </c>
      <c r="Q957" s="47">
        <f t="shared" si="161"/>
        <v>4</v>
      </c>
      <c r="R957" s="54">
        <v>55</v>
      </c>
      <c r="S957" s="50" t="s">
        <v>168</v>
      </c>
      <c r="T957" s="53" t="s">
        <v>163</v>
      </c>
      <c r="U957" s="51"/>
      <c r="V957" s="51"/>
    </row>
    <row r="958" spans="1:22" x14ac:dyDescent="0.2">
      <c r="A958" s="79">
        <f t="shared" si="148"/>
        <v>33</v>
      </c>
      <c r="B958" s="47">
        <f t="shared" si="149"/>
        <v>2019</v>
      </c>
      <c r="C958" s="47">
        <f t="shared" si="150"/>
        <v>8</v>
      </c>
      <c r="D958" s="47" t="str">
        <f t="shared" si="151"/>
        <v>Aug</v>
      </c>
      <c r="E958" s="47">
        <f t="shared" si="152"/>
        <v>14</v>
      </c>
      <c r="F958" s="90">
        <v>43691</v>
      </c>
      <c r="G958" s="75">
        <v>0.47500000000000003</v>
      </c>
      <c r="H958" s="49" t="s">
        <v>8</v>
      </c>
      <c r="I958" s="56" t="str">
        <f t="shared" si="158"/>
        <v>Smokies</v>
      </c>
      <c r="J958" s="56" t="str">
        <f t="shared" si="156"/>
        <v>Gordon Estuary</v>
      </c>
      <c r="K958" s="49">
        <v>1</v>
      </c>
      <c r="L958" s="51" t="s">
        <v>152</v>
      </c>
      <c r="M958" s="53" t="s">
        <v>138</v>
      </c>
      <c r="N958" s="51" t="s">
        <v>148</v>
      </c>
      <c r="O958" s="47">
        <f t="shared" si="159"/>
        <v>5</v>
      </c>
      <c r="P958" s="47">
        <f t="shared" si="160"/>
        <v>1</v>
      </c>
      <c r="Q958" s="47">
        <f t="shared" si="161"/>
        <v>3</v>
      </c>
      <c r="R958" s="54">
        <v>1</v>
      </c>
      <c r="S958" s="50" t="s">
        <v>168</v>
      </c>
      <c r="T958" s="53" t="s">
        <v>163</v>
      </c>
      <c r="U958" s="51"/>
      <c r="V958" s="51"/>
    </row>
    <row r="959" spans="1:22" x14ac:dyDescent="0.2">
      <c r="A959" s="79">
        <f t="shared" si="148"/>
        <v>33</v>
      </c>
      <c r="B959" s="47">
        <f t="shared" si="149"/>
        <v>2019</v>
      </c>
      <c r="C959" s="47">
        <f t="shared" si="150"/>
        <v>8</v>
      </c>
      <c r="D959" s="47" t="str">
        <f t="shared" si="151"/>
        <v>Aug</v>
      </c>
      <c r="E959" s="47">
        <f t="shared" si="152"/>
        <v>14</v>
      </c>
      <c r="F959" s="90">
        <v>43691</v>
      </c>
      <c r="G959" s="75">
        <v>0.47500000000000003</v>
      </c>
      <c r="H959" s="49" t="s">
        <v>8</v>
      </c>
      <c r="I959" s="56" t="str">
        <f t="shared" si="158"/>
        <v>Smokies</v>
      </c>
      <c r="J959" s="56" t="str">
        <f t="shared" si="156"/>
        <v>Gordon Estuary</v>
      </c>
      <c r="K959" s="49">
        <v>1</v>
      </c>
      <c r="L959" s="51" t="s">
        <v>157</v>
      </c>
      <c r="M959" s="53" t="s">
        <v>138</v>
      </c>
      <c r="N959" s="51" t="s">
        <v>153</v>
      </c>
      <c r="O959" s="47">
        <f t="shared" si="159"/>
        <v>8</v>
      </c>
      <c r="P959" s="47">
        <f t="shared" si="160"/>
        <v>1</v>
      </c>
      <c r="Q959" s="47">
        <f t="shared" si="161"/>
        <v>5</v>
      </c>
      <c r="R959" s="54">
        <v>5</v>
      </c>
      <c r="S959" s="50" t="s">
        <v>168</v>
      </c>
      <c r="T959" s="53" t="s">
        <v>163</v>
      </c>
      <c r="U959" s="51"/>
      <c r="V959" s="51"/>
    </row>
    <row r="960" spans="1:22" x14ac:dyDescent="0.2">
      <c r="A960" s="79">
        <f t="shared" si="148"/>
        <v>33</v>
      </c>
      <c r="B960" s="47">
        <f t="shared" si="149"/>
        <v>2019</v>
      </c>
      <c r="C960" s="47">
        <f t="shared" si="150"/>
        <v>8</v>
      </c>
      <c r="D960" s="47" t="str">
        <f t="shared" si="151"/>
        <v>Aug</v>
      </c>
      <c r="E960" s="47">
        <f t="shared" si="152"/>
        <v>14</v>
      </c>
      <c r="F960" s="90">
        <v>43691</v>
      </c>
      <c r="G960" s="75">
        <v>0.47500000000000003</v>
      </c>
      <c r="H960" s="49" t="s">
        <v>8</v>
      </c>
      <c r="I960" s="56" t="str">
        <f t="shared" si="158"/>
        <v>Smokies</v>
      </c>
      <c r="J960" s="56" t="str">
        <f t="shared" si="156"/>
        <v>Gordon Estuary</v>
      </c>
      <c r="K960" s="49">
        <v>1</v>
      </c>
      <c r="L960" s="51" t="s">
        <v>158</v>
      </c>
      <c r="M960" s="53" t="s">
        <v>138</v>
      </c>
      <c r="N960" s="51" t="s">
        <v>153</v>
      </c>
      <c r="O960" s="47">
        <f t="shared" si="159"/>
        <v>9</v>
      </c>
      <c r="P960" s="47">
        <f t="shared" si="160"/>
        <v>1</v>
      </c>
      <c r="Q960" s="47">
        <f t="shared" si="161"/>
        <v>5</v>
      </c>
      <c r="R960" s="54">
        <v>10</v>
      </c>
      <c r="S960" s="50" t="s">
        <v>168</v>
      </c>
      <c r="T960" s="53" t="s">
        <v>163</v>
      </c>
    </row>
    <row r="961" spans="1:22" x14ac:dyDescent="0.2">
      <c r="A961" s="79">
        <f t="shared" si="148"/>
        <v>33</v>
      </c>
      <c r="B961" s="47">
        <f t="shared" si="149"/>
        <v>2019</v>
      </c>
      <c r="C961" s="47">
        <f t="shared" si="150"/>
        <v>8</v>
      </c>
      <c r="D961" s="47" t="str">
        <f t="shared" si="151"/>
        <v>Aug</v>
      </c>
      <c r="E961" s="47">
        <f t="shared" si="152"/>
        <v>14</v>
      </c>
      <c r="F961" s="90">
        <v>43691</v>
      </c>
      <c r="G961" s="75">
        <v>0.47500000000000003</v>
      </c>
      <c r="H961" s="49" t="s">
        <v>8</v>
      </c>
      <c r="I961" s="56" t="str">
        <f t="shared" si="158"/>
        <v>Smokies</v>
      </c>
      <c r="J961" s="56" t="str">
        <f t="shared" si="156"/>
        <v>Gordon Estuary</v>
      </c>
      <c r="K961" s="49">
        <v>1</v>
      </c>
      <c r="L961" s="51" t="s">
        <v>185</v>
      </c>
      <c r="M961" s="53" t="s">
        <v>138</v>
      </c>
      <c r="N961" s="51" t="s">
        <v>150</v>
      </c>
      <c r="O961" s="47">
        <f t="shared" si="159"/>
        <v>18</v>
      </c>
      <c r="P961" s="47">
        <f t="shared" si="160"/>
        <v>1</v>
      </c>
      <c r="Q961" s="47">
        <f t="shared" si="161"/>
        <v>4</v>
      </c>
      <c r="R961" s="54">
        <v>5</v>
      </c>
      <c r="S961" s="50" t="s">
        <v>168</v>
      </c>
      <c r="T961" s="53" t="s">
        <v>163</v>
      </c>
    </row>
    <row r="962" spans="1:22" x14ac:dyDescent="0.2">
      <c r="A962" s="79">
        <f t="shared" si="148"/>
        <v>33</v>
      </c>
      <c r="B962" s="47">
        <f t="shared" si="149"/>
        <v>2019</v>
      </c>
      <c r="C962" s="47">
        <f t="shared" si="150"/>
        <v>8</v>
      </c>
      <c r="D962" s="47" t="str">
        <f t="shared" si="151"/>
        <v>Aug</v>
      </c>
      <c r="E962" s="47">
        <f t="shared" si="152"/>
        <v>14</v>
      </c>
      <c r="F962" s="90">
        <v>43691</v>
      </c>
      <c r="G962" s="75">
        <v>0.47500000000000003</v>
      </c>
      <c r="H962" s="49" t="s">
        <v>8</v>
      </c>
      <c r="I962" s="56" t="str">
        <f t="shared" si="158"/>
        <v>Smokies</v>
      </c>
      <c r="J962" s="56" t="str">
        <f t="shared" si="156"/>
        <v>Gordon Estuary</v>
      </c>
      <c r="K962" s="49">
        <v>1</v>
      </c>
      <c r="L962" s="51" t="s">
        <v>181</v>
      </c>
      <c r="M962" s="53" t="s">
        <v>138</v>
      </c>
      <c r="N962" s="51" t="s">
        <v>150</v>
      </c>
      <c r="O962" s="47">
        <f t="shared" si="159"/>
        <v>15</v>
      </c>
      <c r="P962" s="47">
        <f t="shared" si="160"/>
        <v>1</v>
      </c>
      <c r="Q962" s="47">
        <f t="shared" si="161"/>
        <v>4</v>
      </c>
      <c r="R962" s="54">
        <v>10</v>
      </c>
      <c r="S962" s="50" t="s">
        <v>168</v>
      </c>
      <c r="T962" s="53" t="s">
        <v>163</v>
      </c>
    </row>
    <row r="963" spans="1:22" x14ac:dyDescent="0.2">
      <c r="A963" s="79">
        <f t="shared" si="148"/>
        <v>33</v>
      </c>
      <c r="B963" s="47">
        <f t="shared" si="149"/>
        <v>2019</v>
      </c>
      <c r="C963" s="47">
        <f t="shared" si="150"/>
        <v>8</v>
      </c>
      <c r="D963" s="47" t="str">
        <f t="shared" si="151"/>
        <v>Aug</v>
      </c>
      <c r="E963" s="47">
        <f t="shared" si="152"/>
        <v>14</v>
      </c>
      <c r="F963" s="90">
        <v>43691</v>
      </c>
      <c r="G963" s="75">
        <v>0.47500000000000003</v>
      </c>
      <c r="H963" s="49" t="s">
        <v>8</v>
      </c>
      <c r="I963" s="56" t="str">
        <f t="shared" si="158"/>
        <v>Smokies</v>
      </c>
      <c r="J963" s="56" t="str">
        <f t="shared" si="156"/>
        <v>Gordon Estuary</v>
      </c>
      <c r="K963" s="49">
        <v>1</v>
      </c>
      <c r="L963" s="51" t="s">
        <v>173</v>
      </c>
      <c r="M963" s="53" t="s">
        <v>138</v>
      </c>
      <c r="N963" s="51" t="s">
        <v>150</v>
      </c>
      <c r="O963" s="47">
        <f t="shared" si="159"/>
        <v>13</v>
      </c>
      <c r="P963" s="47">
        <f t="shared" si="160"/>
        <v>1</v>
      </c>
      <c r="Q963" s="47">
        <f t="shared" si="161"/>
        <v>4</v>
      </c>
      <c r="R963" s="54">
        <v>20</v>
      </c>
      <c r="S963" s="50" t="s">
        <v>168</v>
      </c>
      <c r="T963" s="53" t="s">
        <v>163</v>
      </c>
    </row>
    <row r="964" spans="1:22" x14ac:dyDescent="0.2">
      <c r="A964" s="79">
        <f t="shared" si="148"/>
        <v>33</v>
      </c>
      <c r="B964" s="47">
        <f t="shared" si="149"/>
        <v>2019</v>
      </c>
      <c r="C964" s="47">
        <f t="shared" si="150"/>
        <v>8</v>
      </c>
      <c r="D964" s="47" t="str">
        <f t="shared" si="151"/>
        <v>Aug</v>
      </c>
      <c r="E964" s="47">
        <f t="shared" si="152"/>
        <v>14</v>
      </c>
      <c r="F964" s="90">
        <v>43691</v>
      </c>
      <c r="G964" s="75">
        <v>0.51458333333333328</v>
      </c>
      <c r="H964" s="49" t="s">
        <v>38</v>
      </c>
      <c r="I964" s="56" t="str">
        <f t="shared" si="158"/>
        <v>Q07, Central/South Arm confluence</v>
      </c>
      <c r="J964" s="56" t="str">
        <f t="shared" si="156"/>
        <v>San Juan Estuary</v>
      </c>
      <c r="K964" s="49">
        <v>1</v>
      </c>
      <c r="L964" s="51" t="s">
        <v>146</v>
      </c>
      <c r="M964" s="53" t="s">
        <v>138</v>
      </c>
      <c r="N964" s="51" t="s">
        <v>148</v>
      </c>
      <c r="O964" s="47">
        <f t="shared" si="159"/>
        <v>3</v>
      </c>
      <c r="P964" s="47">
        <f t="shared" si="160"/>
        <v>1</v>
      </c>
      <c r="Q964" s="47">
        <f t="shared" si="161"/>
        <v>3</v>
      </c>
      <c r="R964" s="54">
        <v>1</v>
      </c>
      <c r="S964" s="50" t="s">
        <v>168</v>
      </c>
      <c r="T964" s="53" t="s">
        <v>163</v>
      </c>
    </row>
    <row r="965" spans="1:22" x14ac:dyDescent="0.2">
      <c r="A965" s="79">
        <f t="shared" ref="A965:A1028" si="162">WEEKNUM(F965)</f>
        <v>33</v>
      </c>
      <c r="B965" s="47">
        <f t="shared" ref="B965:B1028" si="163">YEAR(F965)</f>
        <v>2019</v>
      </c>
      <c r="C965" s="47">
        <f t="shared" ref="C965:C1028" si="164">MONTH(F965)</f>
        <v>8</v>
      </c>
      <c r="D965" s="47" t="str">
        <f t="shared" ref="D965:D1028" si="165">TEXT(F965,"mmm")</f>
        <v>Aug</v>
      </c>
      <c r="E965" s="47">
        <f t="shared" ref="E965:E1028" si="166">DAY(F965)</f>
        <v>14</v>
      </c>
      <c r="F965" s="90">
        <v>43691</v>
      </c>
      <c r="G965" s="75">
        <v>0.51458333333333328</v>
      </c>
      <c r="H965" s="49" t="s">
        <v>38</v>
      </c>
      <c r="I965" s="56" t="str">
        <f t="shared" si="158"/>
        <v>Q07, Central/South Arm confluence</v>
      </c>
      <c r="J965" s="56" t="str">
        <f t="shared" si="156"/>
        <v>San Juan Estuary</v>
      </c>
      <c r="K965" s="49">
        <v>1</v>
      </c>
      <c r="L965" s="51" t="s">
        <v>146</v>
      </c>
      <c r="M965" s="53" t="s">
        <v>138</v>
      </c>
      <c r="N965" s="51" t="s">
        <v>144</v>
      </c>
      <c r="O965" s="47">
        <f t="shared" si="159"/>
        <v>3</v>
      </c>
      <c r="P965" s="47">
        <f t="shared" si="160"/>
        <v>1</v>
      </c>
      <c r="Q965" s="47">
        <f t="shared" si="161"/>
        <v>2</v>
      </c>
      <c r="R965" s="54">
        <v>1</v>
      </c>
      <c r="S965" s="50" t="s">
        <v>168</v>
      </c>
      <c r="T965" s="53" t="s">
        <v>163</v>
      </c>
    </row>
    <row r="966" spans="1:22" x14ac:dyDescent="0.2">
      <c r="A966" s="79">
        <f t="shared" si="162"/>
        <v>33</v>
      </c>
      <c r="B966" s="47">
        <f t="shared" si="163"/>
        <v>2019</v>
      </c>
      <c r="C966" s="47">
        <f t="shared" si="164"/>
        <v>8</v>
      </c>
      <c r="D966" s="47" t="str">
        <f t="shared" si="165"/>
        <v>Aug</v>
      </c>
      <c r="E966" s="47">
        <f t="shared" si="166"/>
        <v>14</v>
      </c>
      <c r="F966" s="90">
        <v>43691</v>
      </c>
      <c r="G966" s="75">
        <v>0.51458333333333328</v>
      </c>
      <c r="H966" s="49" t="s">
        <v>38</v>
      </c>
      <c r="I966" s="56" t="str">
        <f t="shared" si="158"/>
        <v>Q07, Central/South Arm confluence</v>
      </c>
      <c r="J966" s="56" t="str">
        <f t="shared" si="156"/>
        <v>San Juan Estuary</v>
      </c>
      <c r="K966" s="49">
        <v>1</v>
      </c>
      <c r="L966" s="51" t="s">
        <v>185</v>
      </c>
      <c r="M966" s="53" t="s">
        <v>138</v>
      </c>
      <c r="N966" s="51" t="s">
        <v>150</v>
      </c>
      <c r="O966" s="47">
        <f t="shared" si="159"/>
        <v>18</v>
      </c>
      <c r="P966" s="47">
        <f t="shared" si="160"/>
        <v>1</v>
      </c>
      <c r="Q966" s="47">
        <f t="shared" si="161"/>
        <v>4</v>
      </c>
      <c r="R966" s="54">
        <v>1</v>
      </c>
      <c r="S966" s="50" t="s">
        <v>168</v>
      </c>
      <c r="T966" s="53" t="s">
        <v>163</v>
      </c>
    </row>
    <row r="967" spans="1:22" x14ac:dyDescent="0.2">
      <c r="A967" s="79">
        <f t="shared" si="162"/>
        <v>33</v>
      </c>
      <c r="B967" s="47">
        <f t="shared" si="163"/>
        <v>2019</v>
      </c>
      <c r="C967" s="47">
        <f t="shared" si="164"/>
        <v>8</v>
      </c>
      <c r="D967" s="47" t="str">
        <f t="shared" si="165"/>
        <v>Aug</v>
      </c>
      <c r="E967" s="47">
        <f t="shared" si="166"/>
        <v>14</v>
      </c>
      <c r="F967" s="90">
        <v>43691</v>
      </c>
      <c r="G967" s="75">
        <v>0.51458333333333328</v>
      </c>
      <c r="H967" s="49" t="s">
        <v>38</v>
      </c>
      <c r="I967" s="56" t="str">
        <f t="shared" si="158"/>
        <v>Q07, Central/South Arm confluence</v>
      </c>
      <c r="J967" s="56" t="str">
        <f t="shared" si="156"/>
        <v>San Juan Estuary</v>
      </c>
      <c r="K967" s="49">
        <v>1</v>
      </c>
      <c r="L967" s="51" t="s">
        <v>181</v>
      </c>
      <c r="M967" s="53" t="s">
        <v>138</v>
      </c>
      <c r="N967" s="51" t="s">
        <v>150</v>
      </c>
      <c r="O967" s="47">
        <f t="shared" si="159"/>
        <v>15</v>
      </c>
      <c r="P967" s="47">
        <f t="shared" si="160"/>
        <v>1</v>
      </c>
      <c r="Q967" s="47">
        <f t="shared" si="161"/>
        <v>4</v>
      </c>
      <c r="R967" s="54">
        <v>10</v>
      </c>
      <c r="S967" s="50" t="s">
        <v>168</v>
      </c>
      <c r="T967" s="53" t="s">
        <v>163</v>
      </c>
    </row>
    <row r="968" spans="1:22" x14ac:dyDescent="0.2">
      <c r="A968" s="79">
        <f t="shared" si="162"/>
        <v>33</v>
      </c>
      <c r="B968" s="47">
        <f t="shared" si="163"/>
        <v>2019</v>
      </c>
      <c r="C968" s="47">
        <f t="shared" si="164"/>
        <v>8</v>
      </c>
      <c r="D968" s="47" t="str">
        <f t="shared" si="165"/>
        <v>Aug</v>
      </c>
      <c r="E968" s="47">
        <f t="shared" si="166"/>
        <v>14</v>
      </c>
      <c r="F968" s="90">
        <v>43691</v>
      </c>
      <c r="G968" s="75">
        <v>0.51458333333333328</v>
      </c>
      <c r="H968" s="49" t="s">
        <v>38</v>
      </c>
      <c r="I968" s="56" t="str">
        <f t="shared" si="158"/>
        <v>Q07, Central/South Arm confluence</v>
      </c>
      <c r="J968" s="56" t="str">
        <f t="shared" si="156"/>
        <v>San Juan Estuary</v>
      </c>
      <c r="K968" s="49">
        <v>1</v>
      </c>
      <c r="L968" s="51" t="s">
        <v>173</v>
      </c>
      <c r="M968" s="53" t="s">
        <v>138</v>
      </c>
      <c r="N968" s="51" t="s">
        <v>150</v>
      </c>
      <c r="O968" s="47">
        <f t="shared" si="159"/>
        <v>13</v>
      </c>
      <c r="P968" s="47">
        <f t="shared" si="160"/>
        <v>1</v>
      </c>
      <c r="Q968" s="47">
        <f t="shared" si="161"/>
        <v>4</v>
      </c>
      <c r="R968" s="54">
        <v>30</v>
      </c>
      <c r="S968" s="50" t="s">
        <v>168</v>
      </c>
      <c r="T968" s="53" t="s">
        <v>163</v>
      </c>
    </row>
    <row r="969" spans="1:22" x14ac:dyDescent="0.2">
      <c r="A969" s="79">
        <f t="shared" si="162"/>
        <v>33</v>
      </c>
      <c r="B969" s="47">
        <f t="shared" si="163"/>
        <v>2019</v>
      </c>
      <c r="C969" s="47">
        <f t="shared" si="164"/>
        <v>8</v>
      </c>
      <c r="D969" s="47" t="str">
        <f t="shared" si="165"/>
        <v>Aug</v>
      </c>
      <c r="E969" s="47">
        <f t="shared" si="166"/>
        <v>14</v>
      </c>
      <c r="F969" s="90">
        <v>43691</v>
      </c>
      <c r="G969" s="75">
        <v>0.51458333333333328</v>
      </c>
      <c r="H969" s="49" t="s">
        <v>38</v>
      </c>
      <c r="I969" s="56" t="str">
        <f t="shared" si="158"/>
        <v>Q07, Central/South Arm confluence</v>
      </c>
      <c r="J969" s="56" t="str">
        <f t="shared" si="156"/>
        <v>San Juan Estuary</v>
      </c>
      <c r="K969" s="49">
        <v>1</v>
      </c>
      <c r="L969" s="51" t="s">
        <v>191</v>
      </c>
      <c r="M969" s="53" t="s">
        <v>138</v>
      </c>
      <c r="N969" s="51" t="s">
        <v>153</v>
      </c>
      <c r="O969" s="47">
        <f t="shared" si="159"/>
        <v>20</v>
      </c>
      <c r="P969" s="47">
        <f t="shared" si="160"/>
        <v>1</v>
      </c>
      <c r="Q969" s="47">
        <f t="shared" si="161"/>
        <v>5</v>
      </c>
      <c r="R969" s="72">
        <v>1</v>
      </c>
      <c r="S969" s="50" t="s">
        <v>168</v>
      </c>
      <c r="T969" s="53" t="s">
        <v>163</v>
      </c>
      <c r="V969" s="36" t="s">
        <v>292</v>
      </c>
    </row>
    <row r="970" spans="1:22" x14ac:dyDescent="0.2">
      <c r="A970" s="79">
        <f t="shared" si="162"/>
        <v>33</v>
      </c>
      <c r="B970" s="47">
        <f t="shared" si="163"/>
        <v>2019</v>
      </c>
      <c r="C970" s="47">
        <f t="shared" si="164"/>
        <v>8</v>
      </c>
      <c r="D970" s="47" t="str">
        <f t="shared" si="165"/>
        <v>Aug</v>
      </c>
      <c r="E970" s="47">
        <f t="shared" si="166"/>
        <v>14</v>
      </c>
      <c r="F970" s="90">
        <v>43691</v>
      </c>
      <c r="G970" s="75">
        <v>0.52500000000000002</v>
      </c>
      <c r="H970" s="49" t="s">
        <v>46</v>
      </c>
      <c r="I970" s="56" t="str">
        <f t="shared" si="158"/>
        <v>Q4, u/s of Tanis's template site</v>
      </c>
      <c r="J970" s="56" t="str">
        <f t="shared" si="156"/>
        <v>San Juan Estuary</v>
      </c>
      <c r="K970" s="49">
        <v>1</v>
      </c>
      <c r="L970" s="51" t="s">
        <v>157</v>
      </c>
      <c r="M970" s="53" t="s">
        <v>138</v>
      </c>
      <c r="N970" s="51" t="s">
        <v>153</v>
      </c>
      <c r="O970" s="47">
        <f t="shared" si="159"/>
        <v>8</v>
      </c>
      <c r="P970" s="47">
        <f t="shared" si="160"/>
        <v>1</v>
      </c>
      <c r="Q970" s="47">
        <f t="shared" si="161"/>
        <v>5</v>
      </c>
      <c r="R970" s="54">
        <v>3</v>
      </c>
      <c r="S970" s="50" t="s">
        <v>168</v>
      </c>
      <c r="T970" s="53" t="s">
        <v>163</v>
      </c>
    </row>
    <row r="971" spans="1:22" x14ac:dyDescent="0.2">
      <c r="A971" s="79">
        <f t="shared" si="162"/>
        <v>33</v>
      </c>
      <c r="B971" s="47">
        <f t="shared" si="163"/>
        <v>2019</v>
      </c>
      <c r="C971" s="47">
        <f t="shared" si="164"/>
        <v>8</v>
      </c>
      <c r="D971" s="47" t="str">
        <f t="shared" si="165"/>
        <v>Aug</v>
      </c>
      <c r="E971" s="47">
        <f t="shared" si="166"/>
        <v>14</v>
      </c>
      <c r="F971" s="90">
        <v>43691</v>
      </c>
      <c r="G971" s="75">
        <v>0.52500000000000002</v>
      </c>
      <c r="H971" s="49" t="s">
        <v>46</v>
      </c>
      <c r="I971" s="56" t="str">
        <f t="shared" si="158"/>
        <v>Q4, u/s of Tanis's template site</v>
      </c>
      <c r="J971" s="56" t="str">
        <f t="shared" si="156"/>
        <v>San Juan Estuary</v>
      </c>
      <c r="K971" s="49">
        <v>1</v>
      </c>
      <c r="L971" s="51" t="s">
        <v>181</v>
      </c>
      <c r="M971" s="53" t="s">
        <v>138</v>
      </c>
      <c r="N971" s="51" t="s">
        <v>150</v>
      </c>
      <c r="O971" s="47">
        <f t="shared" si="159"/>
        <v>15</v>
      </c>
      <c r="P971" s="47">
        <f t="shared" si="160"/>
        <v>1</v>
      </c>
      <c r="Q971" s="47">
        <f t="shared" si="161"/>
        <v>4</v>
      </c>
      <c r="R971" s="54">
        <v>3</v>
      </c>
      <c r="S971" s="50" t="s">
        <v>168</v>
      </c>
      <c r="T971" s="53" t="s">
        <v>163</v>
      </c>
    </row>
    <row r="972" spans="1:22" x14ac:dyDescent="0.2">
      <c r="A972" s="79">
        <f t="shared" si="162"/>
        <v>33</v>
      </c>
      <c r="B972" s="47">
        <f t="shared" si="163"/>
        <v>2019</v>
      </c>
      <c r="C972" s="47">
        <f t="shared" si="164"/>
        <v>8</v>
      </c>
      <c r="D972" s="47" t="str">
        <f t="shared" si="165"/>
        <v>Aug</v>
      </c>
      <c r="E972" s="47">
        <f t="shared" si="166"/>
        <v>14</v>
      </c>
      <c r="F972" s="90">
        <v>43691</v>
      </c>
      <c r="G972" s="75">
        <v>0.52500000000000002</v>
      </c>
      <c r="H972" s="49" t="s">
        <v>46</v>
      </c>
      <c r="I972" s="56" t="str">
        <f t="shared" si="158"/>
        <v>Q4, u/s of Tanis's template site</v>
      </c>
      <c r="J972" s="56" t="str">
        <f t="shared" si="156"/>
        <v>San Juan Estuary</v>
      </c>
      <c r="K972" s="49">
        <v>1</v>
      </c>
      <c r="L972" s="51" t="s">
        <v>166</v>
      </c>
      <c r="M972" s="53" t="s">
        <v>138</v>
      </c>
      <c r="N972" s="51" t="s">
        <v>150</v>
      </c>
      <c r="O972" s="47">
        <f t="shared" si="159"/>
        <v>11</v>
      </c>
      <c r="P972" s="47">
        <f t="shared" si="160"/>
        <v>1</v>
      </c>
      <c r="Q972" s="47">
        <f t="shared" si="161"/>
        <v>4</v>
      </c>
      <c r="R972" s="54">
        <v>1</v>
      </c>
      <c r="S972" s="50" t="s">
        <v>168</v>
      </c>
      <c r="T972" s="53" t="s">
        <v>163</v>
      </c>
    </row>
    <row r="973" spans="1:22" x14ac:dyDescent="0.2">
      <c r="A973" s="79">
        <f t="shared" si="162"/>
        <v>33</v>
      </c>
      <c r="B973" s="47">
        <f t="shared" si="163"/>
        <v>2019</v>
      </c>
      <c r="C973" s="47">
        <f t="shared" si="164"/>
        <v>8</v>
      </c>
      <c r="D973" s="47" t="str">
        <f t="shared" si="165"/>
        <v>Aug</v>
      </c>
      <c r="E973" s="47">
        <f t="shared" si="166"/>
        <v>14</v>
      </c>
      <c r="F973" s="90">
        <v>43691</v>
      </c>
      <c r="G973" s="74">
        <v>0.55833333333333335</v>
      </c>
      <c r="H973" s="49" t="s">
        <v>34</v>
      </c>
      <c r="I973" s="56" t="str">
        <f t="shared" si="158"/>
        <v>South Arm SJ (Old Mill)</v>
      </c>
      <c r="J973" s="56" t="str">
        <f t="shared" si="156"/>
        <v>San Juan Estuary</v>
      </c>
      <c r="K973" s="49">
        <v>1</v>
      </c>
      <c r="L973" s="51" t="s">
        <v>146</v>
      </c>
      <c r="M973" s="53" t="s">
        <v>138</v>
      </c>
      <c r="N973" s="51" t="s">
        <v>148</v>
      </c>
      <c r="O973" s="47">
        <f t="shared" si="159"/>
        <v>3</v>
      </c>
      <c r="P973" s="47">
        <f t="shared" si="160"/>
        <v>1</v>
      </c>
      <c r="Q973" s="47">
        <f t="shared" si="161"/>
        <v>3</v>
      </c>
      <c r="R973" s="54">
        <v>4</v>
      </c>
      <c r="S973" s="50" t="s">
        <v>168</v>
      </c>
      <c r="T973" s="53" t="s">
        <v>163</v>
      </c>
    </row>
    <row r="974" spans="1:22" x14ac:dyDescent="0.2">
      <c r="A974" s="79">
        <f t="shared" si="162"/>
        <v>33</v>
      </c>
      <c r="B974" s="47">
        <f t="shared" si="163"/>
        <v>2019</v>
      </c>
      <c r="C974" s="47">
        <f t="shared" si="164"/>
        <v>8</v>
      </c>
      <c r="D974" s="47" t="str">
        <f t="shared" si="165"/>
        <v>Aug</v>
      </c>
      <c r="E974" s="47">
        <f t="shared" si="166"/>
        <v>14</v>
      </c>
      <c r="F974" s="90">
        <v>43691</v>
      </c>
      <c r="G974" s="74">
        <v>0.55833333333333335</v>
      </c>
      <c r="H974" s="49" t="s">
        <v>34</v>
      </c>
      <c r="I974" s="56" t="str">
        <f t="shared" si="158"/>
        <v>South Arm SJ (Old Mill)</v>
      </c>
      <c r="J974" s="56" t="str">
        <f t="shared" si="156"/>
        <v>San Juan Estuary</v>
      </c>
      <c r="K974" s="49">
        <v>1</v>
      </c>
      <c r="L974" s="51" t="s">
        <v>158</v>
      </c>
      <c r="M974" s="53" t="s">
        <v>138</v>
      </c>
      <c r="N974" s="51" t="s">
        <v>153</v>
      </c>
      <c r="O974" s="47">
        <f t="shared" si="159"/>
        <v>9</v>
      </c>
      <c r="P974" s="47">
        <f t="shared" si="160"/>
        <v>1</v>
      </c>
      <c r="Q974" s="47">
        <f t="shared" si="161"/>
        <v>5</v>
      </c>
      <c r="R974" s="54">
        <v>46</v>
      </c>
      <c r="S974" s="50" t="s">
        <v>168</v>
      </c>
      <c r="T974" s="53" t="s">
        <v>163</v>
      </c>
    </row>
    <row r="975" spans="1:22" x14ac:dyDescent="0.2">
      <c r="A975" s="79">
        <f t="shared" si="162"/>
        <v>33</v>
      </c>
      <c r="B975" s="47">
        <f t="shared" si="163"/>
        <v>2019</v>
      </c>
      <c r="C975" s="47">
        <f t="shared" si="164"/>
        <v>8</v>
      </c>
      <c r="D975" s="47" t="str">
        <f t="shared" si="165"/>
        <v>Aug</v>
      </c>
      <c r="E975" s="47">
        <f t="shared" si="166"/>
        <v>14</v>
      </c>
      <c r="F975" s="90">
        <v>43691</v>
      </c>
      <c r="G975" s="74">
        <v>0.55833333333333335</v>
      </c>
      <c r="H975" s="49" t="s">
        <v>34</v>
      </c>
      <c r="I975" s="56" t="str">
        <f t="shared" si="158"/>
        <v>South Arm SJ (Old Mill)</v>
      </c>
      <c r="J975" s="56" t="str">
        <f t="shared" si="156"/>
        <v>San Juan Estuary</v>
      </c>
      <c r="K975" s="49">
        <v>1</v>
      </c>
      <c r="L975" s="51" t="s">
        <v>181</v>
      </c>
      <c r="M975" s="53" t="s">
        <v>138</v>
      </c>
      <c r="N975" s="51" t="s">
        <v>150</v>
      </c>
      <c r="O975" s="47">
        <f t="shared" si="159"/>
        <v>15</v>
      </c>
      <c r="P975" s="47">
        <f t="shared" si="160"/>
        <v>1</v>
      </c>
      <c r="Q975" s="47">
        <f t="shared" si="161"/>
        <v>4</v>
      </c>
      <c r="R975" s="54">
        <v>52</v>
      </c>
      <c r="S975" s="50" t="s">
        <v>168</v>
      </c>
      <c r="T975" s="53" t="s">
        <v>163</v>
      </c>
    </row>
    <row r="976" spans="1:22" x14ac:dyDescent="0.2">
      <c r="A976" s="79">
        <f t="shared" si="162"/>
        <v>33</v>
      </c>
      <c r="B976" s="47">
        <f t="shared" si="163"/>
        <v>2019</v>
      </c>
      <c r="C976" s="47">
        <f t="shared" si="164"/>
        <v>8</v>
      </c>
      <c r="D976" s="47" t="str">
        <f t="shared" si="165"/>
        <v>Aug</v>
      </c>
      <c r="E976" s="47">
        <f t="shared" si="166"/>
        <v>14</v>
      </c>
      <c r="F976" s="90">
        <v>43691</v>
      </c>
      <c r="G976" s="74">
        <v>0.55833333333333335</v>
      </c>
      <c r="H976" s="49" t="s">
        <v>34</v>
      </c>
      <c r="I976" s="56" t="str">
        <f t="shared" si="158"/>
        <v>South Arm SJ (Old Mill)</v>
      </c>
      <c r="J976" s="56" t="str">
        <f t="shared" ref="J976:J1039" si="167">VLOOKUP(H976,SiteCodes,3,FALSE)</f>
        <v>San Juan Estuary</v>
      </c>
      <c r="K976" s="49">
        <v>1</v>
      </c>
      <c r="L976" s="51" t="s">
        <v>173</v>
      </c>
      <c r="M976" s="53" t="s">
        <v>138</v>
      </c>
      <c r="N976" s="51" t="s">
        <v>150</v>
      </c>
      <c r="O976" s="47">
        <f t="shared" si="159"/>
        <v>13</v>
      </c>
      <c r="P976" s="47">
        <f t="shared" si="160"/>
        <v>1</v>
      </c>
      <c r="Q976" s="47">
        <f t="shared" si="161"/>
        <v>4</v>
      </c>
      <c r="R976" s="54">
        <v>92</v>
      </c>
      <c r="S976" s="50" t="s">
        <v>168</v>
      </c>
      <c r="T976" s="53" t="s">
        <v>163</v>
      </c>
    </row>
    <row r="977" spans="1:20" x14ac:dyDescent="0.2">
      <c r="A977" s="79">
        <f t="shared" si="162"/>
        <v>33</v>
      </c>
      <c r="B977" s="47">
        <f t="shared" si="163"/>
        <v>2019</v>
      </c>
      <c r="C977" s="47">
        <f t="shared" si="164"/>
        <v>8</v>
      </c>
      <c r="D977" s="47" t="str">
        <f t="shared" si="165"/>
        <v>Aug</v>
      </c>
      <c r="E977" s="47">
        <f t="shared" si="166"/>
        <v>14</v>
      </c>
      <c r="F977" s="90">
        <v>43691</v>
      </c>
      <c r="G977" s="75">
        <v>0.56944444444444442</v>
      </c>
      <c r="H977" s="49" t="s">
        <v>44</v>
      </c>
      <c r="I977" s="56" t="str">
        <f t="shared" si="158"/>
        <v>Q Helen, top of Island Road</v>
      </c>
      <c r="J977" s="56" t="str">
        <f t="shared" si="167"/>
        <v>San Juan Estuary</v>
      </c>
      <c r="K977" s="49">
        <v>1</v>
      </c>
      <c r="L977" s="51" t="s">
        <v>146</v>
      </c>
      <c r="M977" s="53" t="s">
        <v>138</v>
      </c>
      <c r="N977" s="51" t="s">
        <v>144</v>
      </c>
      <c r="O977" s="47">
        <f t="shared" si="159"/>
        <v>3</v>
      </c>
      <c r="P977" s="47">
        <f t="shared" si="160"/>
        <v>1</v>
      </c>
      <c r="Q977" s="47">
        <f t="shared" si="161"/>
        <v>2</v>
      </c>
      <c r="R977" s="54">
        <v>2</v>
      </c>
      <c r="S977" s="50" t="s">
        <v>168</v>
      </c>
      <c r="T977" s="53" t="s">
        <v>163</v>
      </c>
    </row>
    <row r="978" spans="1:20" x14ac:dyDescent="0.2">
      <c r="A978" s="79">
        <f t="shared" si="162"/>
        <v>33</v>
      </c>
      <c r="B978" s="47">
        <f t="shared" si="163"/>
        <v>2019</v>
      </c>
      <c r="C978" s="47">
        <f t="shared" si="164"/>
        <v>8</v>
      </c>
      <c r="D978" s="47" t="str">
        <f t="shared" si="165"/>
        <v>Aug</v>
      </c>
      <c r="E978" s="47">
        <f t="shared" si="166"/>
        <v>14</v>
      </c>
      <c r="F978" s="90">
        <v>43691</v>
      </c>
      <c r="G978" s="75">
        <v>0.56944444444444442</v>
      </c>
      <c r="H978" s="49" t="s">
        <v>44</v>
      </c>
      <c r="I978" s="56" t="str">
        <f t="shared" si="158"/>
        <v>Q Helen, top of Island Road</v>
      </c>
      <c r="J978" s="56" t="str">
        <f t="shared" si="167"/>
        <v>San Juan Estuary</v>
      </c>
      <c r="K978" s="49">
        <v>1</v>
      </c>
      <c r="L978" s="51" t="s">
        <v>157</v>
      </c>
      <c r="M978" s="53" t="s">
        <v>138</v>
      </c>
      <c r="N978" s="51" t="s">
        <v>153</v>
      </c>
      <c r="O978" s="47">
        <f t="shared" si="159"/>
        <v>8</v>
      </c>
      <c r="P978" s="47">
        <f t="shared" si="160"/>
        <v>1</v>
      </c>
      <c r="Q978" s="47">
        <f t="shared" si="161"/>
        <v>5</v>
      </c>
      <c r="R978" s="54">
        <v>21</v>
      </c>
      <c r="S978" s="50" t="s">
        <v>168</v>
      </c>
      <c r="T978" s="53" t="s">
        <v>163</v>
      </c>
    </row>
    <row r="979" spans="1:20" x14ac:dyDescent="0.2">
      <c r="A979" s="79">
        <f t="shared" si="162"/>
        <v>33</v>
      </c>
      <c r="B979" s="47">
        <f t="shared" si="163"/>
        <v>2019</v>
      </c>
      <c r="C979" s="47">
        <f t="shared" si="164"/>
        <v>8</v>
      </c>
      <c r="D979" s="47" t="str">
        <f t="shared" si="165"/>
        <v>Aug</v>
      </c>
      <c r="E979" s="47">
        <f t="shared" si="166"/>
        <v>14</v>
      </c>
      <c r="F979" s="90">
        <v>43691</v>
      </c>
      <c r="G979" s="75">
        <v>0.56944444444444442</v>
      </c>
      <c r="H979" s="49" t="s">
        <v>44</v>
      </c>
      <c r="I979" s="56" t="str">
        <f t="shared" si="158"/>
        <v>Q Helen, top of Island Road</v>
      </c>
      <c r="J979" s="56" t="str">
        <f t="shared" si="167"/>
        <v>San Juan Estuary</v>
      </c>
      <c r="K979" s="49">
        <v>1</v>
      </c>
      <c r="L979" s="51" t="s">
        <v>158</v>
      </c>
      <c r="M979" s="53" t="s">
        <v>138</v>
      </c>
      <c r="N979" s="51" t="s">
        <v>153</v>
      </c>
      <c r="O979" s="47">
        <f t="shared" si="159"/>
        <v>9</v>
      </c>
      <c r="P979" s="47">
        <f t="shared" si="160"/>
        <v>1</v>
      </c>
      <c r="Q979" s="47">
        <f t="shared" si="161"/>
        <v>5</v>
      </c>
      <c r="R979" s="54">
        <v>1</v>
      </c>
      <c r="S979" s="50" t="s">
        <v>168</v>
      </c>
      <c r="T979" s="53" t="s">
        <v>163</v>
      </c>
    </row>
    <row r="980" spans="1:20" x14ac:dyDescent="0.2">
      <c r="A980" s="79">
        <f t="shared" si="162"/>
        <v>33</v>
      </c>
      <c r="B980" s="47">
        <f t="shared" si="163"/>
        <v>2019</v>
      </c>
      <c r="C980" s="47">
        <f t="shared" si="164"/>
        <v>8</v>
      </c>
      <c r="D980" s="47" t="str">
        <f t="shared" si="165"/>
        <v>Aug</v>
      </c>
      <c r="E980" s="47">
        <f t="shared" si="166"/>
        <v>14</v>
      </c>
      <c r="F980" s="90">
        <v>43691</v>
      </c>
      <c r="G980" s="75">
        <v>0.56944444444444442</v>
      </c>
      <c r="H980" s="49" t="s">
        <v>44</v>
      </c>
      <c r="I980" s="56" t="str">
        <f t="shared" si="158"/>
        <v>Q Helen, top of Island Road</v>
      </c>
      <c r="J980" s="56" t="str">
        <f t="shared" si="167"/>
        <v>San Juan Estuary</v>
      </c>
      <c r="K980" s="49">
        <v>1</v>
      </c>
      <c r="L980" s="51" t="s">
        <v>181</v>
      </c>
      <c r="M980" s="53" t="s">
        <v>138</v>
      </c>
      <c r="N980" s="51" t="s">
        <v>150</v>
      </c>
      <c r="O980" s="47">
        <f t="shared" si="159"/>
        <v>15</v>
      </c>
      <c r="P980" s="47">
        <f t="shared" si="160"/>
        <v>1</v>
      </c>
      <c r="Q980" s="47">
        <f t="shared" si="161"/>
        <v>4</v>
      </c>
      <c r="R980" s="54">
        <v>5</v>
      </c>
      <c r="S980" s="50" t="s">
        <v>168</v>
      </c>
      <c r="T980" s="53" t="s">
        <v>163</v>
      </c>
    </row>
    <row r="981" spans="1:20" x14ac:dyDescent="0.2">
      <c r="A981" s="79">
        <f t="shared" si="162"/>
        <v>33</v>
      </c>
      <c r="B981" s="47">
        <f t="shared" si="163"/>
        <v>2019</v>
      </c>
      <c r="C981" s="47">
        <f t="shared" si="164"/>
        <v>8</v>
      </c>
      <c r="D981" s="47" t="str">
        <f t="shared" si="165"/>
        <v>Aug</v>
      </c>
      <c r="E981" s="47">
        <f t="shared" si="166"/>
        <v>14</v>
      </c>
      <c r="F981" s="90">
        <v>43691</v>
      </c>
      <c r="G981" s="75">
        <v>0.56944444444444442</v>
      </c>
      <c r="H981" s="49" t="s">
        <v>44</v>
      </c>
      <c r="I981" s="56" t="str">
        <f t="shared" si="158"/>
        <v>Q Helen, top of Island Road</v>
      </c>
      <c r="J981" s="56" t="str">
        <f t="shared" si="167"/>
        <v>San Juan Estuary</v>
      </c>
      <c r="K981" s="49">
        <v>1</v>
      </c>
      <c r="L981" s="51" t="s">
        <v>166</v>
      </c>
      <c r="M981" s="53" t="s">
        <v>138</v>
      </c>
      <c r="N981" s="51" t="s">
        <v>150</v>
      </c>
      <c r="O981" s="47">
        <f t="shared" si="159"/>
        <v>11</v>
      </c>
      <c r="P981" s="47">
        <f t="shared" si="160"/>
        <v>1</v>
      </c>
      <c r="Q981" s="47">
        <f t="shared" si="161"/>
        <v>4</v>
      </c>
      <c r="R981" s="54">
        <v>2</v>
      </c>
      <c r="S981" s="50" t="s">
        <v>168</v>
      </c>
      <c r="T981" s="53" t="s">
        <v>163</v>
      </c>
    </row>
    <row r="982" spans="1:20" x14ac:dyDescent="0.2">
      <c r="A982" s="79">
        <f t="shared" si="162"/>
        <v>33</v>
      </c>
      <c r="B982" s="47">
        <f t="shared" si="163"/>
        <v>2019</v>
      </c>
      <c r="C982" s="47">
        <f t="shared" si="164"/>
        <v>8</v>
      </c>
      <c r="D982" s="47" t="str">
        <f t="shared" si="165"/>
        <v>Aug</v>
      </c>
      <c r="E982" s="47">
        <f t="shared" si="166"/>
        <v>14</v>
      </c>
      <c r="F982" s="90">
        <v>43691</v>
      </c>
      <c r="G982" s="75">
        <v>0.56944444444444442</v>
      </c>
      <c r="H982" s="49" t="s">
        <v>44</v>
      </c>
      <c r="I982" s="56" t="str">
        <f t="shared" si="158"/>
        <v>Q Helen, top of Island Road</v>
      </c>
      <c r="J982" s="56" t="str">
        <f t="shared" si="167"/>
        <v>San Juan Estuary</v>
      </c>
      <c r="K982" s="49">
        <v>1</v>
      </c>
      <c r="L982" s="51" t="s">
        <v>173</v>
      </c>
      <c r="M982" s="53" t="s">
        <v>138</v>
      </c>
      <c r="N982" s="51" t="s">
        <v>150</v>
      </c>
      <c r="O982" s="47">
        <f t="shared" si="159"/>
        <v>13</v>
      </c>
      <c r="P982" s="47">
        <f t="shared" si="160"/>
        <v>1</v>
      </c>
      <c r="Q982" s="47">
        <f t="shared" si="161"/>
        <v>4</v>
      </c>
      <c r="R982" s="54">
        <v>16</v>
      </c>
      <c r="S982" s="50" t="s">
        <v>168</v>
      </c>
      <c r="T982" s="53" t="s">
        <v>163</v>
      </c>
    </row>
    <row r="983" spans="1:20" x14ac:dyDescent="0.2">
      <c r="A983" s="79">
        <f t="shared" si="162"/>
        <v>33</v>
      </c>
      <c r="B983" s="47">
        <f t="shared" si="163"/>
        <v>2019</v>
      </c>
      <c r="C983" s="47">
        <f t="shared" si="164"/>
        <v>8</v>
      </c>
      <c r="D983" s="47" t="str">
        <f t="shared" si="165"/>
        <v>Aug</v>
      </c>
      <c r="E983" s="47">
        <f t="shared" si="166"/>
        <v>14</v>
      </c>
      <c r="F983" s="90">
        <v>43691</v>
      </c>
      <c r="G983" s="75">
        <v>0.58680555555555558</v>
      </c>
      <c r="H983" s="49" t="s">
        <v>40</v>
      </c>
      <c r="I983" s="56" t="str">
        <f t="shared" si="158"/>
        <v>Central Arm SJ at Island Rd Bridge</v>
      </c>
      <c r="J983" s="56" t="str">
        <f t="shared" si="167"/>
        <v>San Juan Estuary</v>
      </c>
      <c r="K983" s="49">
        <v>1</v>
      </c>
      <c r="L983" s="51" t="s">
        <v>146</v>
      </c>
      <c r="M983" s="53" t="s">
        <v>138</v>
      </c>
      <c r="N983" s="51" t="s">
        <v>144</v>
      </c>
      <c r="O983" s="47">
        <f t="shared" si="159"/>
        <v>3</v>
      </c>
      <c r="P983" s="47">
        <f t="shared" si="160"/>
        <v>1</v>
      </c>
      <c r="Q983" s="47">
        <f t="shared" si="161"/>
        <v>2</v>
      </c>
      <c r="R983" s="54">
        <v>2</v>
      </c>
      <c r="S983" s="50" t="s">
        <v>168</v>
      </c>
      <c r="T983" s="53" t="s">
        <v>163</v>
      </c>
    </row>
    <row r="984" spans="1:20" x14ac:dyDescent="0.2">
      <c r="A984" s="79">
        <f t="shared" si="162"/>
        <v>33</v>
      </c>
      <c r="B984" s="47">
        <f t="shared" si="163"/>
        <v>2019</v>
      </c>
      <c r="C984" s="47">
        <f t="shared" si="164"/>
        <v>8</v>
      </c>
      <c r="D984" s="47" t="str">
        <f t="shared" si="165"/>
        <v>Aug</v>
      </c>
      <c r="E984" s="47">
        <f t="shared" si="166"/>
        <v>14</v>
      </c>
      <c r="F984" s="90">
        <v>43691</v>
      </c>
      <c r="G984" s="75">
        <v>0.58680555555555558</v>
      </c>
      <c r="H984" s="49" t="s">
        <v>40</v>
      </c>
      <c r="I984" s="56" t="str">
        <f t="shared" si="158"/>
        <v>Central Arm SJ at Island Rd Bridge</v>
      </c>
      <c r="J984" s="56" t="str">
        <f t="shared" si="167"/>
        <v>San Juan Estuary</v>
      </c>
      <c r="K984" s="49">
        <v>1</v>
      </c>
      <c r="L984" s="51" t="s">
        <v>157</v>
      </c>
      <c r="M984" s="53" t="s">
        <v>138</v>
      </c>
      <c r="N984" s="51" t="s">
        <v>153</v>
      </c>
      <c r="O984" s="47">
        <f t="shared" si="159"/>
        <v>8</v>
      </c>
      <c r="P984" s="47">
        <f t="shared" si="160"/>
        <v>1</v>
      </c>
      <c r="Q984" s="47">
        <f t="shared" si="161"/>
        <v>5</v>
      </c>
      <c r="R984" s="54">
        <v>6</v>
      </c>
      <c r="S984" s="50" t="s">
        <v>168</v>
      </c>
      <c r="T984" s="53" t="s">
        <v>163</v>
      </c>
    </row>
    <row r="985" spans="1:20" x14ac:dyDescent="0.2">
      <c r="A985" s="79">
        <f t="shared" si="162"/>
        <v>33</v>
      </c>
      <c r="B985" s="47">
        <f t="shared" si="163"/>
        <v>2019</v>
      </c>
      <c r="C985" s="47">
        <f t="shared" si="164"/>
        <v>8</v>
      </c>
      <c r="D985" s="47" t="str">
        <f t="shared" si="165"/>
        <v>Aug</v>
      </c>
      <c r="E985" s="47">
        <f t="shared" si="166"/>
        <v>14</v>
      </c>
      <c r="F985" s="90">
        <v>43691</v>
      </c>
      <c r="G985" s="75">
        <v>0.58680555555555558</v>
      </c>
      <c r="H985" s="49" t="s">
        <v>40</v>
      </c>
      <c r="I985" s="56" t="str">
        <f t="shared" si="158"/>
        <v>Central Arm SJ at Island Rd Bridge</v>
      </c>
      <c r="J985" s="56" t="str">
        <f t="shared" si="167"/>
        <v>San Juan Estuary</v>
      </c>
      <c r="K985" s="49">
        <v>1</v>
      </c>
      <c r="L985" s="51" t="s">
        <v>158</v>
      </c>
      <c r="M985" s="53" t="s">
        <v>138</v>
      </c>
      <c r="N985" s="51" t="s">
        <v>153</v>
      </c>
      <c r="O985" s="47">
        <f t="shared" si="159"/>
        <v>9</v>
      </c>
      <c r="P985" s="47">
        <f t="shared" si="160"/>
        <v>1</v>
      </c>
      <c r="Q985" s="47">
        <f t="shared" si="161"/>
        <v>5</v>
      </c>
      <c r="R985" s="54">
        <v>1</v>
      </c>
      <c r="S985" s="50" t="s">
        <v>168</v>
      </c>
      <c r="T985" s="53" t="s">
        <v>163</v>
      </c>
    </row>
    <row r="986" spans="1:20" x14ac:dyDescent="0.2">
      <c r="A986" s="79">
        <f t="shared" si="162"/>
        <v>33</v>
      </c>
      <c r="B986" s="47">
        <f t="shared" si="163"/>
        <v>2019</v>
      </c>
      <c r="C986" s="47">
        <f t="shared" si="164"/>
        <v>8</v>
      </c>
      <c r="D986" s="47" t="str">
        <f t="shared" si="165"/>
        <v>Aug</v>
      </c>
      <c r="E986" s="47">
        <f t="shared" si="166"/>
        <v>14</v>
      </c>
      <c r="F986" s="90">
        <v>43691</v>
      </c>
      <c r="G986" s="75">
        <v>0.58680555555555558</v>
      </c>
      <c r="H986" s="49" t="s">
        <v>40</v>
      </c>
      <c r="I986" s="56" t="str">
        <f t="shared" si="158"/>
        <v>Central Arm SJ at Island Rd Bridge</v>
      </c>
      <c r="J986" s="56" t="str">
        <f t="shared" si="167"/>
        <v>San Juan Estuary</v>
      </c>
      <c r="K986" s="49">
        <v>1</v>
      </c>
      <c r="L986" s="51" t="s">
        <v>181</v>
      </c>
      <c r="M986" s="53" t="s">
        <v>138</v>
      </c>
      <c r="N986" s="51" t="s">
        <v>150</v>
      </c>
      <c r="O986" s="47">
        <f t="shared" si="159"/>
        <v>15</v>
      </c>
      <c r="P986" s="47">
        <f t="shared" si="160"/>
        <v>1</v>
      </c>
      <c r="Q986" s="47">
        <f t="shared" si="161"/>
        <v>4</v>
      </c>
      <c r="R986" s="54">
        <v>1</v>
      </c>
      <c r="S986" s="50" t="s">
        <v>168</v>
      </c>
      <c r="T986" s="53" t="s">
        <v>163</v>
      </c>
    </row>
    <row r="987" spans="1:20" x14ac:dyDescent="0.2">
      <c r="A987" s="79">
        <f t="shared" si="162"/>
        <v>33</v>
      </c>
      <c r="B987" s="47">
        <f t="shared" si="163"/>
        <v>2019</v>
      </c>
      <c r="C987" s="47">
        <f t="shared" si="164"/>
        <v>8</v>
      </c>
      <c r="D987" s="47" t="str">
        <f t="shared" si="165"/>
        <v>Aug</v>
      </c>
      <c r="E987" s="47">
        <f t="shared" si="166"/>
        <v>14</v>
      </c>
      <c r="F987" s="90">
        <v>43691</v>
      </c>
      <c r="G987" s="75">
        <v>0.58680555555555558</v>
      </c>
      <c r="H987" s="49" t="s">
        <v>40</v>
      </c>
      <c r="I987" s="56" t="str">
        <f t="shared" si="158"/>
        <v>Central Arm SJ at Island Rd Bridge</v>
      </c>
      <c r="J987" s="56" t="str">
        <f t="shared" si="167"/>
        <v>San Juan Estuary</v>
      </c>
      <c r="K987" s="49">
        <v>1</v>
      </c>
      <c r="L987" s="51" t="s">
        <v>173</v>
      </c>
      <c r="M987" s="53" t="s">
        <v>138</v>
      </c>
      <c r="N987" s="51" t="s">
        <v>150</v>
      </c>
      <c r="O987" s="47">
        <f t="shared" si="159"/>
        <v>13</v>
      </c>
      <c r="P987" s="47">
        <f t="shared" si="160"/>
        <v>1</v>
      </c>
      <c r="Q987" s="47">
        <f t="shared" si="161"/>
        <v>4</v>
      </c>
      <c r="R987" s="54">
        <v>4</v>
      </c>
      <c r="S987" s="50" t="s">
        <v>168</v>
      </c>
      <c r="T987" s="53" t="s">
        <v>163</v>
      </c>
    </row>
    <row r="988" spans="1:20" x14ac:dyDescent="0.2">
      <c r="A988" s="79">
        <f t="shared" si="162"/>
        <v>35</v>
      </c>
      <c r="B988" s="47">
        <f t="shared" si="163"/>
        <v>2019</v>
      </c>
      <c r="C988" s="47">
        <f t="shared" si="164"/>
        <v>8</v>
      </c>
      <c r="D988" s="47" t="str">
        <f t="shared" si="165"/>
        <v>Aug</v>
      </c>
      <c r="E988" s="47">
        <f t="shared" si="166"/>
        <v>29</v>
      </c>
      <c r="F988" s="89">
        <v>43706</v>
      </c>
      <c r="G988" s="75">
        <v>0.40138888888888885</v>
      </c>
      <c r="H988" s="49" t="s">
        <v>25</v>
      </c>
      <c r="I988" s="56" t="str">
        <f t="shared" si="158"/>
        <v>Q01, left bank Gordon up from confluence</v>
      </c>
      <c r="J988" s="56" t="str">
        <f t="shared" si="167"/>
        <v>Gordon Estuary</v>
      </c>
      <c r="K988" s="49">
        <v>1</v>
      </c>
      <c r="L988" s="51" t="s">
        <v>157</v>
      </c>
      <c r="M988" s="53" t="s">
        <v>138</v>
      </c>
      <c r="N988" s="51" t="s">
        <v>153</v>
      </c>
      <c r="O988" s="47">
        <f t="shared" si="159"/>
        <v>8</v>
      </c>
      <c r="P988" s="47">
        <f t="shared" si="160"/>
        <v>1</v>
      </c>
      <c r="Q988" s="47">
        <f t="shared" si="161"/>
        <v>5</v>
      </c>
      <c r="R988" s="54">
        <v>2</v>
      </c>
      <c r="S988" s="50" t="s">
        <v>168</v>
      </c>
      <c r="T988" s="53" t="s">
        <v>163</v>
      </c>
    </row>
    <row r="989" spans="1:20" x14ac:dyDescent="0.2">
      <c r="A989" s="79">
        <f t="shared" si="162"/>
        <v>35</v>
      </c>
      <c r="B989" s="47">
        <f t="shared" si="163"/>
        <v>2019</v>
      </c>
      <c r="C989" s="47">
        <f t="shared" si="164"/>
        <v>8</v>
      </c>
      <c r="D989" s="47" t="str">
        <f t="shared" si="165"/>
        <v>Aug</v>
      </c>
      <c r="E989" s="47">
        <f t="shared" si="166"/>
        <v>29</v>
      </c>
      <c r="F989" s="89">
        <v>43706</v>
      </c>
      <c r="G989" s="75">
        <v>0.40138888888888885</v>
      </c>
      <c r="H989" s="49" t="s">
        <v>25</v>
      </c>
      <c r="I989" s="56" t="str">
        <f t="shared" si="158"/>
        <v>Q01, left bank Gordon up from confluence</v>
      </c>
      <c r="J989" s="56" t="str">
        <f t="shared" si="167"/>
        <v>Gordon Estuary</v>
      </c>
      <c r="K989" s="49">
        <v>1</v>
      </c>
      <c r="L989" s="51" t="s">
        <v>158</v>
      </c>
      <c r="M989" s="53" t="s">
        <v>138</v>
      </c>
      <c r="N989" s="51" t="s">
        <v>153</v>
      </c>
      <c r="O989" s="47">
        <f t="shared" si="159"/>
        <v>9</v>
      </c>
      <c r="P989" s="47">
        <f t="shared" si="160"/>
        <v>1</v>
      </c>
      <c r="Q989" s="47">
        <f t="shared" si="161"/>
        <v>5</v>
      </c>
      <c r="R989" s="54">
        <v>27</v>
      </c>
      <c r="S989" s="50" t="s">
        <v>168</v>
      </c>
      <c r="T989" s="53" t="s">
        <v>163</v>
      </c>
    </row>
    <row r="990" spans="1:20" x14ac:dyDescent="0.2">
      <c r="A990" s="79">
        <f t="shared" si="162"/>
        <v>35</v>
      </c>
      <c r="B990" s="47">
        <f t="shared" si="163"/>
        <v>2019</v>
      </c>
      <c r="C990" s="47">
        <f t="shared" si="164"/>
        <v>8</v>
      </c>
      <c r="D990" s="47" t="str">
        <f t="shared" si="165"/>
        <v>Aug</v>
      </c>
      <c r="E990" s="47">
        <f t="shared" si="166"/>
        <v>29</v>
      </c>
      <c r="F990" s="89">
        <v>43706</v>
      </c>
      <c r="G990" s="75">
        <v>0.40138888888888885</v>
      </c>
      <c r="H990" s="49" t="s">
        <v>25</v>
      </c>
      <c r="I990" s="56" t="str">
        <f t="shared" si="158"/>
        <v>Q01, left bank Gordon up from confluence</v>
      </c>
      <c r="J990" s="56" t="str">
        <f t="shared" si="167"/>
        <v>Gordon Estuary</v>
      </c>
      <c r="K990" s="49">
        <v>1</v>
      </c>
      <c r="L990" s="51" t="s">
        <v>181</v>
      </c>
      <c r="M990" s="53" t="s">
        <v>138</v>
      </c>
      <c r="N990" s="51" t="s">
        <v>150</v>
      </c>
      <c r="O990" s="47">
        <f t="shared" si="159"/>
        <v>15</v>
      </c>
      <c r="P990" s="47">
        <f t="shared" si="160"/>
        <v>1</v>
      </c>
      <c r="Q990" s="47">
        <f t="shared" si="161"/>
        <v>4</v>
      </c>
      <c r="R990" s="54">
        <v>3</v>
      </c>
      <c r="S990" s="50" t="s">
        <v>168</v>
      </c>
      <c r="T990" s="53" t="s">
        <v>163</v>
      </c>
    </row>
    <row r="991" spans="1:20" x14ac:dyDescent="0.2">
      <c r="A991" s="79">
        <f t="shared" si="162"/>
        <v>35</v>
      </c>
      <c r="B991" s="47">
        <f t="shared" si="163"/>
        <v>2019</v>
      </c>
      <c r="C991" s="47">
        <f t="shared" si="164"/>
        <v>8</v>
      </c>
      <c r="D991" s="47" t="str">
        <f t="shared" si="165"/>
        <v>Aug</v>
      </c>
      <c r="E991" s="47">
        <f t="shared" si="166"/>
        <v>29</v>
      </c>
      <c r="F991" s="89">
        <v>43706</v>
      </c>
      <c r="G991" s="75">
        <v>0.4145833333333333</v>
      </c>
      <c r="H991" s="49" t="s">
        <v>30</v>
      </c>
      <c r="I991" s="56" t="str">
        <f t="shared" si="158"/>
        <v>Butch's (Gordon R.)</v>
      </c>
      <c r="J991" s="56" t="str">
        <f t="shared" si="167"/>
        <v>Gordon Estuary</v>
      </c>
      <c r="K991" s="49">
        <v>1</v>
      </c>
      <c r="L991" s="51" t="s">
        <v>157</v>
      </c>
      <c r="M991" s="53" t="s">
        <v>138</v>
      </c>
      <c r="N991" s="51" t="s">
        <v>153</v>
      </c>
      <c r="O991" s="47">
        <f t="shared" si="159"/>
        <v>8</v>
      </c>
      <c r="P991" s="47">
        <f t="shared" si="160"/>
        <v>1</v>
      </c>
      <c r="Q991" s="47">
        <f t="shared" si="161"/>
        <v>5</v>
      </c>
      <c r="R991" s="54">
        <v>5</v>
      </c>
      <c r="S991" s="50" t="s">
        <v>168</v>
      </c>
      <c r="T991" s="53" t="s">
        <v>163</v>
      </c>
    </row>
    <row r="992" spans="1:20" x14ac:dyDescent="0.2">
      <c r="A992" s="79">
        <f t="shared" si="162"/>
        <v>35</v>
      </c>
      <c r="B992" s="47">
        <f t="shared" si="163"/>
        <v>2019</v>
      </c>
      <c r="C992" s="47">
        <f t="shared" si="164"/>
        <v>8</v>
      </c>
      <c r="D992" s="47" t="str">
        <f t="shared" si="165"/>
        <v>Aug</v>
      </c>
      <c r="E992" s="47">
        <f t="shared" si="166"/>
        <v>29</v>
      </c>
      <c r="F992" s="89">
        <v>43706</v>
      </c>
      <c r="G992" s="75">
        <v>0.4145833333333333</v>
      </c>
      <c r="H992" s="49" t="s">
        <v>30</v>
      </c>
      <c r="I992" s="56" t="str">
        <f t="shared" si="158"/>
        <v>Butch's (Gordon R.)</v>
      </c>
      <c r="J992" s="56" t="str">
        <f t="shared" si="167"/>
        <v>Gordon Estuary</v>
      </c>
      <c r="K992" s="49">
        <v>1</v>
      </c>
      <c r="L992" s="51" t="s">
        <v>158</v>
      </c>
      <c r="M992" s="53" t="s">
        <v>138</v>
      </c>
      <c r="N992" s="51" t="s">
        <v>153</v>
      </c>
      <c r="O992" s="47">
        <f t="shared" si="159"/>
        <v>9</v>
      </c>
      <c r="P992" s="47">
        <f t="shared" si="160"/>
        <v>1</v>
      </c>
      <c r="Q992" s="47">
        <f t="shared" si="161"/>
        <v>5</v>
      </c>
      <c r="R992" s="54">
        <v>1</v>
      </c>
      <c r="S992" s="50" t="s">
        <v>168</v>
      </c>
      <c r="T992" s="53" t="s">
        <v>163</v>
      </c>
    </row>
    <row r="993" spans="1:20" x14ac:dyDescent="0.2">
      <c r="A993" s="79">
        <f t="shared" si="162"/>
        <v>35</v>
      </c>
      <c r="B993" s="47">
        <f t="shared" si="163"/>
        <v>2019</v>
      </c>
      <c r="C993" s="47">
        <f t="shared" si="164"/>
        <v>8</v>
      </c>
      <c r="D993" s="47" t="str">
        <f t="shared" si="165"/>
        <v>Aug</v>
      </c>
      <c r="E993" s="47">
        <f t="shared" si="166"/>
        <v>29</v>
      </c>
      <c r="F993" s="89">
        <v>43706</v>
      </c>
      <c r="G993" s="75">
        <v>0.4145833333333333</v>
      </c>
      <c r="H993" s="49" t="s">
        <v>30</v>
      </c>
      <c r="I993" s="56" t="str">
        <f t="shared" si="158"/>
        <v>Butch's (Gordon R.)</v>
      </c>
      <c r="J993" s="56" t="str">
        <f t="shared" si="167"/>
        <v>Gordon Estuary</v>
      </c>
      <c r="K993" s="49">
        <v>1</v>
      </c>
      <c r="L993" s="51" t="s">
        <v>166</v>
      </c>
      <c r="M993" s="53" t="s">
        <v>138</v>
      </c>
      <c r="N993" s="51" t="s">
        <v>150</v>
      </c>
      <c r="O993" s="47">
        <f t="shared" si="159"/>
        <v>11</v>
      </c>
      <c r="P993" s="47">
        <f t="shared" si="160"/>
        <v>1</v>
      </c>
      <c r="Q993" s="47">
        <f t="shared" si="161"/>
        <v>4</v>
      </c>
      <c r="R993" s="54">
        <v>8</v>
      </c>
      <c r="S993" s="50" t="s">
        <v>168</v>
      </c>
      <c r="T993" s="53" t="s">
        <v>163</v>
      </c>
    </row>
    <row r="994" spans="1:20" x14ac:dyDescent="0.2">
      <c r="A994" s="79">
        <f t="shared" si="162"/>
        <v>35</v>
      </c>
      <c r="B994" s="47">
        <f t="shared" si="163"/>
        <v>2019</v>
      </c>
      <c r="C994" s="47">
        <f t="shared" si="164"/>
        <v>8</v>
      </c>
      <c r="D994" s="47" t="str">
        <f t="shared" si="165"/>
        <v>Aug</v>
      </c>
      <c r="E994" s="47">
        <f t="shared" si="166"/>
        <v>29</v>
      </c>
      <c r="F994" s="89">
        <v>43706</v>
      </c>
      <c r="G994" s="75">
        <v>0.4145833333333333</v>
      </c>
      <c r="H994" s="49" t="s">
        <v>30</v>
      </c>
      <c r="I994" s="56" t="str">
        <f t="shared" si="158"/>
        <v>Butch's (Gordon R.)</v>
      </c>
      <c r="J994" s="56" t="str">
        <f t="shared" si="167"/>
        <v>Gordon Estuary</v>
      </c>
      <c r="K994" s="49">
        <v>1</v>
      </c>
      <c r="L994" s="51" t="s">
        <v>191</v>
      </c>
      <c r="M994" s="53" t="s">
        <v>138</v>
      </c>
      <c r="N994" s="51" t="s">
        <v>150</v>
      </c>
      <c r="O994" s="47">
        <f t="shared" si="159"/>
        <v>20</v>
      </c>
      <c r="P994" s="47">
        <f t="shared" si="160"/>
        <v>1</v>
      </c>
      <c r="Q994" s="47">
        <f t="shared" si="161"/>
        <v>4</v>
      </c>
      <c r="R994" s="54">
        <v>4</v>
      </c>
      <c r="S994" s="50" t="s">
        <v>168</v>
      </c>
      <c r="T994" s="53" t="s">
        <v>163</v>
      </c>
    </row>
    <row r="995" spans="1:20" x14ac:dyDescent="0.2">
      <c r="A995" s="79">
        <f t="shared" si="162"/>
        <v>35</v>
      </c>
      <c r="B995" s="47">
        <f t="shared" si="163"/>
        <v>2019</v>
      </c>
      <c r="C995" s="47">
        <f t="shared" si="164"/>
        <v>8</v>
      </c>
      <c r="D995" s="47" t="str">
        <f t="shared" si="165"/>
        <v>Aug</v>
      </c>
      <c r="E995" s="47">
        <f t="shared" si="166"/>
        <v>29</v>
      </c>
      <c r="F995" s="89">
        <v>43706</v>
      </c>
      <c r="G995" s="75">
        <v>0.42569444444444443</v>
      </c>
      <c r="H995" s="49" t="s">
        <v>19</v>
      </c>
      <c r="I995" s="56" t="str">
        <f t="shared" si="158"/>
        <v>Q Jeff (right bank opposite N. Arm confl.)</v>
      </c>
      <c r="J995" s="56" t="str">
        <f t="shared" si="167"/>
        <v>Gordon Estuary</v>
      </c>
      <c r="K995" s="49">
        <v>1</v>
      </c>
      <c r="L995" s="51" t="s">
        <v>157</v>
      </c>
      <c r="M995" s="53" t="s">
        <v>138</v>
      </c>
      <c r="N995" s="51" t="s">
        <v>153</v>
      </c>
      <c r="O995" s="47">
        <f t="shared" si="159"/>
        <v>8</v>
      </c>
      <c r="P995" s="47">
        <f t="shared" si="160"/>
        <v>1</v>
      </c>
      <c r="Q995" s="47">
        <f t="shared" si="161"/>
        <v>5</v>
      </c>
      <c r="R995" s="54">
        <v>5</v>
      </c>
      <c r="S995" s="50" t="s">
        <v>168</v>
      </c>
      <c r="T995" s="53" t="s">
        <v>163</v>
      </c>
    </row>
    <row r="996" spans="1:20" x14ac:dyDescent="0.2">
      <c r="A996" s="79">
        <f t="shared" si="162"/>
        <v>35</v>
      </c>
      <c r="B996" s="47">
        <f t="shared" si="163"/>
        <v>2019</v>
      </c>
      <c r="C996" s="47">
        <f t="shared" si="164"/>
        <v>8</v>
      </c>
      <c r="D996" s="47" t="str">
        <f t="shared" si="165"/>
        <v>Aug</v>
      </c>
      <c r="E996" s="47">
        <f t="shared" si="166"/>
        <v>29</v>
      </c>
      <c r="F996" s="89">
        <v>43706</v>
      </c>
      <c r="G996" s="75">
        <v>0.42569444444444443</v>
      </c>
      <c r="H996" s="49" t="s">
        <v>19</v>
      </c>
      <c r="I996" s="56" t="str">
        <f t="shared" si="158"/>
        <v>Q Jeff (right bank opposite N. Arm confl.)</v>
      </c>
      <c r="J996" s="56" t="str">
        <f t="shared" si="167"/>
        <v>Gordon Estuary</v>
      </c>
      <c r="K996" s="49">
        <v>1</v>
      </c>
      <c r="L996" s="51" t="s">
        <v>185</v>
      </c>
      <c r="M996" s="53" t="s">
        <v>138</v>
      </c>
      <c r="N996" s="51" t="s">
        <v>150</v>
      </c>
      <c r="O996" s="47">
        <f t="shared" si="159"/>
        <v>18</v>
      </c>
      <c r="P996" s="47">
        <f t="shared" si="160"/>
        <v>1</v>
      </c>
      <c r="Q996" s="47">
        <f t="shared" si="161"/>
        <v>4</v>
      </c>
      <c r="R996" s="54">
        <v>5</v>
      </c>
      <c r="S996" s="50" t="s">
        <v>168</v>
      </c>
      <c r="T996" s="53" t="s">
        <v>163</v>
      </c>
    </row>
    <row r="997" spans="1:20" x14ac:dyDescent="0.2">
      <c r="A997" s="79">
        <f t="shared" si="162"/>
        <v>35</v>
      </c>
      <c r="B997" s="47">
        <f t="shared" si="163"/>
        <v>2019</v>
      </c>
      <c r="C997" s="47">
        <f t="shared" si="164"/>
        <v>8</v>
      </c>
      <c r="D997" s="47" t="str">
        <f t="shared" si="165"/>
        <v>Aug</v>
      </c>
      <c r="E997" s="47">
        <f t="shared" si="166"/>
        <v>29</v>
      </c>
      <c r="F997" s="89">
        <v>43706</v>
      </c>
      <c r="G997" s="75">
        <v>0.42569444444444443</v>
      </c>
      <c r="H997" s="49" t="s">
        <v>19</v>
      </c>
      <c r="I997" s="56" t="str">
        <f t="shared" si="158"/>
        <v>Q Jeff (right bank opposite N. Arm confl.)</v>
      </c>
      <c r="J997" s="56" t="str">
        <f t="shared" si="167"/>
        <v>Gordon Estuary</v>
      </c>
      <c r="K997" s="49">
        <v>1</v>
      </c>
      <c r="L997" s="51" t="s">
        <v>181</v>
      </c>
      <c r="M997" s="53" t="s">
        <v>138</v>
      </c>
      <c r="N997" s="51" t="s">
        <v>150</v>
      </c>
      <c r="O997" s="47">
        <f t="shared" si="159"/>
        <v>15</v>
      </c>
      <c r="P997" s="47">
        <f t="shared" si="160"/>
        <v>1</v>
      </c>
      <c r="Q997" s="47">
        <f t="shared" si="161"/>
        <v>4</v>
      </c>
      <c r="R997" s="54">
        <v>6</v>
      </c>
      <c r="S997" s="50" t="s">
        <v>168</v>
      </c>
      <c r="T997" s="53" t="s">
        <v>163</v>
      </c>
    </row>
    <row r="998" spans="1:20" x14ac:dyDescent="0.2">
      <c r="A998" s="79">
        <f t="shared" si="162"/>
        <v>35</v>
      </c>
      <c r="B998" s="47">
        <f t="shared" si="163"/>
        <v>2019</v>
      </c>
      <c r="C998" s="47">
        <f t="shared" si="164"/>
        <v>8</v>
      </c>
      <c r="D998" s="47" t="str">
        <f t="shared" si="165"/>
        <v>Aug</v>
      </c>
      <c r="E998" s="47">
        <f t="shared" si="166"/>
        <v>29</v>
      </c>
      <c r="F998" s="89">
        <v>43706</v>
      </c>
      <c r="G998" s="75">
        <v>0.42569444444444443</v>
      </c>
      <c r="H998" s="49" t="s">
        <v>19</v>
      </c>
      <c r="I998" s="56" t="str">
        <f t="shared" si="158"/>
        <v>Q Jeff (right bank opposite N. Arm confl.)</v>
      </c>
      <c r="J998" s="56" t="str">
        <f t="shared" si="167"/>
        <v>Gordon Estuary</v>
      </c>
      <c r="K998" s="49">
        <v>1</v>
      </c>
      <c r="L998" s="51" t="s">
        <v>166</v>
      </c>
      <c r="M998" s="53" t="s">
        <v>138</v>
      </c>
      <c r="N998" s="51" t="s">
        <v>150</v>
      </c>
      <c r="O998" s="47">
        <f t="shared" si="159"/>
        <v>11</v>
      </c>
      <c r="P998" s="47">
        <f t="shared" si="160"/>
        <v>1</v>
      </c>
      <c r="Q998" s="47">
        <f t="shared" si="161"/>
        <v>4</v>
      </c>
      <c r="R998" s="54">
        <v>3</v>
      </c>
      <c r="S998" s="50" t="s">
        <v>168</v>
      </c>
      <c r="T998" s="53" t="s">
        <v>163</v>
      </c>
    </row>
    <row r="999" spans="1:20" x14ac:dyDescent="0.2">
      <c r="A999" s="79">
        <f t="shared" si="162"/>
        <v>35</v>
      </c>
      <c r="B999" s="47">
        <f t="shared" si="163"/>
        <v>2019</v>
      </c>
      <c r="C999" s="47">
        <f t="shared" si="164"/>
        <v>8</v>
      </c>
      <c r="D999" s="47" t="str">
        <f t="shared" si="165"/>
        <v>Aug</v>
      </c>
      <c r="E999" s="47">
        <f t="shared" si="166"/>
        <v>29</v>
      </c>
      <c r="F999" s="89">
        <v>43706</v>
      </c>
      <c r="G999" s="75">
        <v>0.42569444444444443</v>
      </c>
      <c r="H999" s="49" t="s">
        <v>19</v>
      </c>
      <c r="I999" s="56" t="str">
        <f t="shared" ref="I999:I1062" si="168">VLOOKUP(H999,SiteCodes,2,FALSE)</f>
        <v>Q Jeff (right bank opposite N. Arm confl.)</v>
      </c>
      <c r="J999" s="56" t="str">
        <f t="shared" si="167"/>
        <v>Gordon Estuary</v>
      </c>
      <c r="K999" s="49">
        <v>1</v>
      </c>
      <c r="L999" s="51" t="s">
        <v>173</v>
      </c>
      <c r="M999" s="53" t="s">
        <v>138</v>
      </c>
      <c r="N999" s="51" t="s">
        <v>150</v>
      </c>
      <c r="O999" s="47">
        <f t="shared" ref="O999:O1062" si="169">VLOOKUP(L999,SpeciesCodes,2,FALSE)</f>
        <v>13</v>
      </c>
      <c r="P999" s="47">
        <f t="shared" ref="P999:P1062" si="170">VLOOKUP(M999,OrigCodes,2,FALSE)</f>
        <v>1</v>
      </c>
      <c r="Q999" s="47">
        <f t="shared" ref="Q999:Q1062" si="171">VLOOKUP(N999,StgCodes,2,FALSE)</f>
        <v>4</v>
      </c>
      <c r="R999" s="54">
        <v>38</v>
      </c>
      <c r="S999" s="50" t="s">
        <v>168</v>
      </c>
      <c r="T999" s="53" t="s">
        <v>163</v>
      </c>
    </row>
    <row r="1000" spans="1:20" x14ac:dyDescent="0.2">
      <c r="A1000" s="79">
        <f t="shared" si="162"/>
        <v>35</v>
      </c>
      <c r="B1000" s="47">
        <f t="shared" si="163"/>
        <v>2019</v>
      </c>
      <c r="C1000" s="47">
        <f t="shared" si="164"/>
        <v>8</v>
      </c>
      <c r="D1000" s="47" t="str">
        <f t="shared" si="165"/>
        <v>Aug</v>
      </c>
      <c r="E1000" s="47">
        <f t="shared" si="166"/>
        <v>29</v>
      </c>
      <c r="F1000" s="89">
        <v>43706</v>
      </c>
      <c r="G1000" s="75">
        <v>0.42569444444444443</v>
      </c>
      <c r="H1000" s="49" t="s">
        <v>19</v>
      </c>
      <c r="I1000" s="56" t="str">
        <f t="shared" si="168"/>
        <v>Q Jeff (right bank opposite N. Arm confl.)</v>
      </c>
      <c r="J1000" s="56" t="str">
        <f t="shared" si="167"/>
        <v>Gordon Estuary</v>
      </c>
      <c r="K1000" s="49">
        <v>1</v>
      </c>
      <c r="L1000" s="51" t="s">
        <v>194</v>
      </c>
      <c r="M1000" s="53" t="s">
        <v>138</v>
      </c>
      <c r="N1000" s="51" t="s">
        <v>150</v>
      </c>
      <c r="O1000" s="47">
        <f t="shared" si="169"/>
        <v>23</v>
      </c>
      <c r="P1000" s="47">
        <f t="shared" si="170"/>
        <v>1</v>
      </c>
      <c r="Q1000" s="47">
        <f t="shared" si="171"/>
        <v>4</v>
      </c>
      <c r="R1000" s="54">
        <v>3</v>
      </c>
      <c r="S1000" s="50" t="s">
        <v>168</v>
      </c>
      <c r="T1000" s="53" t="s">
        <v>163</v>
      </c>
    </row>
    <row r="1001" spans="1:20" x14ac:dyDescent="0.2">
      <c r="A1001" s="79">
        <f t="shared" si="162"/>
        <v>35</v>
      </c>
      <c r="B1001" s="47">
        <f t="shared" si="163"/>
        <v>2019</v>
      </c>
      <c r="C1001" s="47">
        <f t="shared" si="164"/>
        <v>8</v>
      </c>
      <c r="D1001" s="47" t="str">
        <f t="shared" si="165"/>
        <v>Aug</v>
      </c>
      <c r="E1001" s="47">
        <f t="shared" si="166"/>
        <v>29</v>
      </c>
      <c r="F1001" s="89">
        <v>43706</v>
      </c>
      <c r="G1001" s="75">
        <v>0.42569444444444443</v>
      </c>
      <c r="H1001" s="49" t="s">
        <v>19</v>
      </c>
      <c r="I1001" s="56" t="str">
        <f t="shared" si="168"/>
        <v>Q Jeff (right bank opposite N. Arm confl.)</v>
      </c>
      <c r="J1001" s="56" t="str">
        <f t="shared" si="167"/>
        <v>Gordon Estuary</v>
      </c>
      <c r="K1001" s="49">
        <v>1</v>
      </c>
      <c r="L1001" s="51" t="s">
        <v>196</v>
      </c>
      <c r="M1001" s="53" t="s">
        <v>138</v>
      </c>
      <c r="N1001" s="51" t="s">
        <v>150</v>
      </c>
      <c r="O1001" s="47">
        <f t="shared" si="169"/>
        <v>25</v>
      </c>
      <c r="P1001" s="47">
        <f t="shared" si="170"/>
        <v>1</v>
      </c>
      <c r="Q1001" s="47">
        <f t="shared" si="171"/>
        <v>4</v>
      </c>
      <c r="R1001" s="54">
        <v>3</v>
      </c>
      <c r="S1001" s="50" t="s">
        <v>168</v>
      </c>
      <c r="T1001" s="53" t="s">
        <v>163</v>
      </c>
    </row>
    <row r="1002" spans="1:20" x14ac:dyDescent="0.2">
      <c r="A1002" s="79">
        <f t="shared" si="162"/>
        <v>35</v>
      </c>
      <c r="B1002" s="47">
        <f t="shared" si="163"/>
        <v>2019</v>
      </c>
      <c r="C1002" s="47">
        <f t="shared" si="164"/>
        <v>8</v>
      </c>
      <c r="D1002" s="47" t="str">
        <f t="shared" si="165"/>
        <v>Aug</v>
      </c>
      <c r="E1002" s="47">
        <f t="shared" si="166"/>
        <v>29</v>
      </c>
      <c r="F1002" s="89">
        <v>43706</v>
      </c>
      <c r="G1002" s="75">
        <v>0.4375</v>
      </c>
      <c r="H1002" s="49" t="s">
        <v>27</v>
      </c>
      <c r="I1002" s="56" t="str">
        <f t="shared" si="168"/>
        <v>Q08, Jeff's Boat Ramp</v>
      </c>
      <c r="J1002" s="56" t="str">
        <f t="shared" si="167"/>
        <v>Gordon Estuary</v>
      </c>
      <c r="K1002" s="49">
        <v>1</v>
      </c>
      <c r="L1002" s="51" t="s">
        <v>146</v>
      </c>
      <c r="M1002" s="53" t="s">
        <v>138</v>
      </c>
      <c r="N1002" s="51" t="s">
        <v>148</v>
      </c>
      <c r="O1002" s="47">
        <f t="shared" si="169"/>
        <v>3</v>
      </c>
      <c r="P1002" s="47">
        <f t="shared" si="170"/>
        <v>1</v>
      </c>
      <c r="Q1002" s="47">
        <f t="shared" si="171"/>
        <v>3</v>
      </c>
      <c r="R1002" s="54">
        <v>1</v>
      </c>
      <c r="S1002" s="50" t="s">
        <v>168</v>
      </c>
      <c r="T1002" s="53" t="s">
        <v>163</v>
      </c>
    </row>
    <row r="1003" spans="1:20" x14ac:dyDescent="0.2">
      <c r="A1003" s="79">
        <f t="shared" si="162"/>
        <v>35</v>
      </c>
      <c r="B1003" s="47">
        <f t="shared" si="163"/>
        <v>2019</v>
      </c>
      <c r="C1003" s="47">
        <f t="shared" si="164"/>
        <v>8</v>
      </c>
      <c r="D1003" s="47" t="str">
        <f t="shared" si="165"/>
        <v>Aug</v>
      </c>
      <c r="E1003" s="47">
        <f t="shared" si="166"/>
        <v>29</v>
      </c>
      <c r="F1003" s="89">
        <v>43706</v>
      </c>
      <c r="G1003" s="75">
        <v>0.4375</v>
      </c>
      <c r="H1003" s="49" t="s">
        <v>27</v>
      </c>
      <c r="I1003" s="56" t="str">
        <f t="shared" si="168"/>
        <v>Q08, Jeff's Boat Ramp</v>
      </c>
      <c r="J1003" s="56" t="str">
        <f t="shared" si="167"/>
        <v>Gordon Estuary</v>
      </c>
      <c r="K1003" s="49">
        <v>1</v>
      </c>
      <c r="L1003" s="51" t="s">
        <v>157</v>
      </c>
      <c r="M1003" s="53" t="s">
        <v>138</v>
      </c>
      <c r="N1003" s="51" t="s">
        <v>153</v>
      </c>
      <c r="O1003" s="47">
        <f t="shared" si="169"/>
        <v>8</v>
      </c>
      <c r="P1003" s="47">
        <f t="shared" si="170"/>
        <v>1</v>
      </c>
      <c r="Q1003" s="47">
        <f t="shared" si="171"/>
        <v>5</v>
      </c>
      <c r="R1003" s="54">
        <v>3</v>
      </c>
      <c r="S1003" s="50" t="s">
        <v>168</v>
      </c>
      <c r="T1003" s="53" t="s">
        <v>163</v>
      </c>
    </row>
    <row r="1004" spans="1:20" x14ac:dyDescent="0.2">
      <c r="A1004" s="79">
        <f t="shared" si="162"/>
        <v>35</v>
      </c>
      <c r="B1004" s="47">
        <f t="shared" si="163"/>
        <v>2019</v>
      </c>
      <c r="C1004" s="47">
        <f t="shared" si="164"/>
        <v>8</v>
      </c>
      <c r="D1004" s="47" t="str">
        <f t="shared" si="165"/>
        <v>Aug</v>
      </c>
      <c r="E1004" s="47">
        <f t="shared" si="166"/>
        <v>29</v>
      </c>
      <c r="F1004" s="89">
        <v>43706</v>
      </c>
      <c r="G1004" s="75">
        <v>0.4375</v>
      </c>
      <c r="H1004" s="49" t="s">
        <v>27</v>
      </c>
      <c r="I1004" s="56" t="str">
        <f t="shared" si="168"/>
        <v>Q08, Jeff's Boat Ramp</v>
      </c>
      <c r="J1004" s="56" t="str">
        <f t="shared" si="167"/>
        <v>Gordon Estuary</v>
      </c>
      <c r="K1004" s="49">
        <v>1</v>
      </c>
      <c r="L1004" s="51" t="s">
        <v>158</v>
      </c>
      <c r="M1004" s="53" t="s">
        <v>138</v>
      </c>
      <c r="N1004" s="52" t="s">
        <v>153</v>
      </c>
      <c r="O1004" s="47">
        <f t="shared" si="169"/>
        <v>9</v>
      </c>
      <c r="P1004" s="47">
        <f t="shared" si="170"/>
        <v>1</v>
      </c>
      <c r="Q1004" s="47">
        <f t="shared" si="171"/>
        <v>5</v>
      </c>
      <c r="R1004" s="54">
        <v>10</v>
      </c>
      <c r="S1004" s="50" t="s">
        <v>168</v>
      </c>
      <c r="T1004" s="53" t="s">
        <v>163</v>
      </c>
    </row>
    <row r="1005" spans="1:20" x14ac:dyDescent="0.2">
      <c r="A1005" s="79">
        <f t="shared" si="162"/>
        <v>35</v>
      </c>
      <c r="B1005" s="47">
        <f t="shared" si="163"/>
        <v>2019</v>
      </c>
      <c r="C1005" s="47">
        <f t="shared" si="164"/>
        <v>8</v>
      </c>
      <c r="D1005" s="47" t="str">
        <f t="shared" si="165"/>
        <v>Aug</v>
      </c>
      <c r="E1005" s="47">
        <f t="shared" si="166"/>
        <v>29</v>
      </c>
      <c r="F1005" s="89">
        <v>43706</v>
      </c>
      <c r="G1005" s="75">
        <v>0.4375</v>
      </c>
      <c r="H1005" s="49" t="s">
        <v>27</v>
      </c>
      <c r="I1005" s="56" t="str">
        <f t="shared" si="168"/>
        <v>Q08, Jeff's Boat Ramp</v>
      </c>
      <c r="J1005" s="56" t="str">
        <f t="shared" si="167"/>
        <v>Gordon Estuary</v>
      </c>
      <c r="K1005" s="49">
        <v>1</v>
      </c>
      <c r="L1005" s="51" t="s">
        <v>185</v>
      </c>
      <c r="M1005" s="53" t="s">
        <v>138</v>
      </c>
      <c r="N1005" s="51" t="s">
        <v>150</v>
      </c>
      <c r="O1005" s="47">
        <f t="shared" si="169"/>
        <v>18</v>
      </c>
      <c r="P1005" s="47">
        <f t="shared" si="170"/>
        <v>1</v>
      </c>
      <c r="Q1005" s="47">
        <f t="shared" si="171"/>
        <v>4</v>
      </c>
      <c r="R1005" s="54">
        <v>7</v>
      </c>
      <c r="S1005" s="50" t="s">
        <v>168</v>
      </c>
      <c r="T1005" s="53" t="s">
        <v>163</v>
      </c>
    </row>
    <row r="1006" spans="1:20" x14ac:dyDescent="0.2">
      <c r="A1006" s="79">
        <f t="shared" si="162"/>
        <v>35</v>
      </c>
      <c r="B1006" s="47">
        <f t="shared" si="163"/>
        <v>2019</v>
      </c>
      <c r="C1006" s="47">
        <f t="shared" si="164"/>
        <v>8</v>
      </c>
      <c r="D1006" s="47" t="str">
        <f t="shared" si="165"/>
        <v>Aug</v>
      </c>
      <c r="E1006" s="47">
        <f t="shared" si="166"/>
        <v>29</v>
      </c>
      <c r="F1006" s="89">
        <v>43706</v>
      </c>
      <c r="G1006" s="75">
        <v>0.4375</v>
      </c>
      <c r="H1006" s="49" t="s">
        <v>27</v>
      </c>
      <c r="I1006" s="56" t="str">
        <f t="shared" si="168"/>
        <v>Q08, Jeff's Boat Ramp</v>
      </c>
      <c r="J1006" s="56" t="str">
        <f t="shared" si="167"/>
        <v>Gordon Estuary</v>
      </c>
      <c r="K1006" s="49">
        <v>1</v>
      </c>
      <c r="L1006" s="51" t="s">
        <v>181</v>
      </c>
      <c r="M1006" s="53" t="s">
        <v>138</v>
      </c>
      <c r="N1006" s="51" t="s">
        <v>150</v>
      </c>
      <c r="O1006" s="47">
        <f t="shared" si="169"/>
        <v>15</v>
      </c>
      <c r="P1006" s="47">
        <f t="shared" si="170"/>
        <v>1</v>
      </c>
      <c r="Q1006" s="47">
        <f t="shared" si="171"/>
        <v>4</v>
      </c>
      <c r="R1006" s="54">
        <v>19</v>
      </c>
      <c r="S1006" s="50" t="s">
        <v>168</v>
      </c>
      <c r="T1006" s="53" t="s">
        <v>163</v>
      </c>
    </row>
    <row r="1007" spans="1:20" x14ac:dyDescent="0.2">
      <c r="A1007" s="79">
        <f t="shared" si="162"/>
        <v>35</v>
      </c>
      <c r="B1007" s="47">
        <f t="shared" si="163"/>
        <v>2019</v>
      </c>
      <c r="C1007" s="47">
        <f t="shared" si="164"/>
        <v>8</v>
      </c>
      <c r="D1007" s="47" t="str">
        <f t="shared" si="165"/>
        <v>Aug</v>
      </c>
      <c r="E1007" s="47">
        <f t="shared" si="166"/>
        <v>29</v>
      </c>
      <c r="F1007" s="89">
        <v>43706</v>
      </c>
      <c r="G1007" s="75">
        <v>0.4375</v>
      </c>
      <c r="H1007" s="49" t="s">
        <v>27</v>
      </c>
      <c r="I1007" s="56" t="str">
        <f t="shared" si="168"/>
        <v>Q08, Jeff's Boat Ramp</v>
      </c>
      <c r="J1007" s="56" t="str">
        <f t="shared" si="167"/>
        <v>Gordon Estuary</v>
      </c>
      <c r="K1007" s="49">
        <v>1</v>
      </c>
      <c r="L1007" s="51" t="s">
        <v>173</v>
      </c>
      <c r="M1007" s="53" t="s">
        <v>138</v>
      </c>
      <c r="N1007" s="51" t="s">
        <v>150</v>
      </c>
      <c r="O1007" s="47">
        <f t="shared" si="169"/>
        <v>13</v>
      </c>
      <c r="P1007" s="47">
        <f t="shared" si="170"/>
        <v>1</v>
      </c>
      <c r="Q1007" s="47">
        <f t="shared" si="171"/>
        <v>4</v>
      </c>
      <c r="R1007" s="54">
        <v>38</v>
      </c>
      <c r="S1007" s="50" t="s">
        <v>168</v>
      </c>
      <c r="T1007" s="53" t="s">
        <v>163</v>
      </c>
    </row>
    <row r="1008" spans="1:20" x14ac:dyDescent="0.2">
      <c r="A1008" s="79">
        <f t="shared" si="162"/>
        <v>35</v>
      </c>
      <c r="B1008" s="47">
        <f t="shared" si="163"/>
        <v>2019</v>
      </c>
      <c r="C1008" s="47">
        <f t="shared" si="164"/>
        <v>8</v>
      </c>
      <c r="D1008" s="47" t="str">
        <f t="shared" si="165"/>
        <v>Aug</v>
      </c>
      <c r="E1008" s="47">
        <f t="shared" si="166"/>
        <v>29</v>
      </c>
      <c r="F1008" s="89">
        <v>43706</v>
      </c>
      <c r="G1008" s="75">
        <v>0.4375</v>
      </c>
      <c r="H1008" s="49" t="s">
        <v>27</v>
      </c>
      <c r="I1008" s="56" t="str">
        <f t="shared" si="168"/>
        <v>Q08, Jeff's Boat Ramp</v>
      </c>
      <c r="J1008" s="56" t="str">
        <f t="shared" si="167"/>
        <v>Gordon Estuary</v>
      </c>
      <c r="K1008" s="49">
        <v>1</v>
      </c>
      <c r="L1008" s="51" t="s">
        <v>192</v>
      </c>
      <c r="M1008" s="53" t="s">
        <v>138</v>
      </c>
      <c r="N1008" s="51" t="s">
        <v>150</v>
      </c>
      <c r="O1008" s="47">
        <f t="shared" si="169"/>
        <v>21</v>
      </c>
      <c r="P1008" s="47">
        <f t="shared" si="170"/>
        <v>1</v>
      </c>
      <c r="Q1008" s="47">
        <f t="shared" si="171"/>
        <v>4</v>
      </c>
      <c r="R1008" s="54">
        <v>1</v>
      </c>
      <c r="S1008" s="50" t="s">
        <v>168</v>
      </c>
      <c r="T1008" s="53" t="s">
        <v>163</v>
      </c>
    </row>
    <row r="1009" spans="1:20" x14ac:dyDescent="0.2">
      <c r="A1009" s="79">
        <f t="shared" si="162"/>
        <v>35</v>
      </c>
      <c r="B1009" s="47">
        <f t="shared" si="163"/>
        <v>2019</v>
      </c>
      <c r="C1009" s="47">
        <f t="shared" si="164"/>
        <v>8</v>
      </c>
      <c r="D1009" s="47" t="str">
        <f t="shared" si="165"/>
        <v>Aug</v>
      </c>
      <c r="E1009" s="47">
        <f t="shared" si="166"/>
        <v>29</v>
      </c>
      <c r="F1009" s="89">
        <v>43706</v>
      </c>
      <c r="G1009" s="75">
        <v>0.4375</v>
      </c>
      <c r="H1009" s="49" t="s">
        <v>27</v>
      </c>
      <c r="I1009" s="56" t="str">
        <f t="shared" si="168"/>
        <v>Q08, Jeff's Boat Ramp</v>
      </c>
      <c r="J1009" s="56" t="str">
        <f t="shared" si="167"/>
        <v>Gordon Estuary</v>
      </c>
      <c r="K1009" s="49">
        <v>1</v>
      </c>
      <c r="L1009" s="51" t="s">
        <v>196</v>
      </c>
      <c r="M1009" s="53" t="s">
        <v>138</v>
      </c>
      <c r="N1009" s="51" t="s">
        <v>150</v>
      </c>
      <c r="O1009" s="47">
        <f t="shared" si="169"/>
        <v>25</v>
      </c>
      <c r="P1009" s="47">
        <f t="shared" si="170"/>
        <v>1</v>
      </c>
      <c r="Q1009" s="47">
        <f t="shared" si="171"/>
        <v>4</v>
      </c>
      <c r="R1009" s="54">
        <v>1</v>
      </c>
      <c r="S1009" s="50" t="s">
        <v>168</v>
      </c>
      <c r="T1009" s="53" t="s">
        <v>163</v>
      </c>
    </row>
    <row r="1010" spans="1:20" x14ac:dyDescent="0.2">
      <c r="A1010" s="79">
        <f t="shared" si="162"/>
        <v>35</v>
      </c>
      <c r="B1010" s="47">
        <f t="shared" si="163"/>
        <v>2019</v>
      </c>
      <c r="C1010" s="47">
        <f t="shared" si="164"/>
        <v>8</v>
      </c>
      <c r="D1010" s="47" t="str">
        <f t="shared" si="165"/>
        <v>Aug</v>
      </c>
      <c r="E1010" s="47">
        <f t="shared" si="166"/>
        <v>29</v>
      </c>
      <c r="F1010" s="89">
        <v>43706</v>
      </c>
      <c r="G1010" s="75">
        <v>0.44791666666666669</v>
      </c>
      <c r="H1010" s="49" t="s">
        <v>8</v>
      </c>
      <c r="I1010" s="56" t="str">
        <f t="shared" si="168"/>
        <v>Smokies</v>
      </c>
      <c r="J1010" s="56" t="str">
        <f t="shared" si="167"/>
        <v>Gordon Estuary</v>
      </c>
      <c r="K1010" s="49">
        <v>1</v>
      </c>
      <c r="L1010" s="51" t="s">
        <v>157</v>
      </c>
      <c r="M1010" s="53" t="s">
        <v>138</v>
      </c>
      <c r="N1010" s="51" t="s">
        <v>153</v>
      </c>
      <c r="O1010" s="47">
        <f t="shared" si="169"/>
        <v>8</v>
      </c>
      <c r="P1010" s="47">
        <f t="shared" si="170"/>
        <v>1</v>
      </c>
      <c r="Q1010" s="47">
        <f t="shared" si="171"/>
        <v>5</v>
      </c>
      <c r="R1010" s="54">
        <v>2</v>
      </c>
      <c r="S1010" s="50" t="s">
        <v>168</v>
      </c>
      <c r="T1010" s="53" t="s">
        <v>163</v>
      </c>
    </row>
    <row r="1011" spans="1:20" x14ac:dyDescent="0.2">
      <c r="A1011" s="79">
        <f t="shared" si="162"/>
        <v>35</v>
      </c>
      <c r="B1011" s="47">
        <f t="shared" si="163"/>
        <v>2019</v>
      </c>
      <c r="C1011" s="47">
        <f t="shared" si="164"/>
        <v>8</v>
      </c>
      <c r="D1011" s="47" t="str">
        <f t="shared" si="165"/>
        <v>Aug</v>
      </c>
      <c r="E1011" s="47">
        <f t="shared" si="166"/>
        <v>29</v>
      </c>
      <c r="F1011" s="89">
        <v>43706</v>
      </c>
      <c r="G1011" s="75">
        <v>0.44791666666666669</v>
      </c>
      <c r="H1011" s="49" t="s">
        <v>8</v>
      </c>
      <c r="I1011" s="56" t="str">
        <f t="shared" si="168"/>
        <v>Smokies</v>
      </c>
      <c r="J1011" s="56" t="str">
        <f t="shared" si="167"/>
        <v>Gordon Estuary</v>
      </c>
      <c r="K1011" s="49">
        <v>1</v>
      </c>
      <c r="L1011" s="51" t="s">
        <v>158</v>
      </c>
      <c r="M1011" s="53" t="s">
        <v>138</v>
      </c>
      <c r="N1011" s="51" t="s">
        <v>153</v>
      </c>
      <c r="O1011" s="47">
        <f t="shared" si="169"/>
        <v>9</v>
      </c>
      <c r="P1011" s="47">
        <f t="shared" si="170"/>
        <v>1</v>
      </c>
      <c r="Q1011" s="47">
        <f t="shared" si="171"/>
        <v>5</v>
      </c>
      <c r="R1011" s="54">
        <v>4</v>
      </c>
      <c r="S1011" s="50" t="s">
        <v>168</v>
      </c>
      <c r="T1011" s="53" t="s">
        <v>163</v>
      </c>
    </row>
    <row r="1012" spans="1:20" x14ac:dyDescent="0.2">
      <c r="A1012" s="79">
        <f t="shared" si="162"/>
        <v>35</v>
      </c>
      <c r="B1012" s="47">
        <f t="shared" si="163"/>
        <v>2019</v>
      </c>
      <c r="C1012" s="47">
        <f t="shared" si="164"/>
        <v>8</v>
      </c>
      <c r="D1012" s="47" t="str">
        <f t="shared" si="165"/>
        <v>Aug</v>
      </c>
      <c r="E1012" s="47">
        <f t="shared" si="166"/>
        <v>29</v>
      </c>
      <c r="F1012" s="89">
        <v>43706</v>
      </c>
      <c r="G1012" s="75">
        <v>0.44791666666666669</v>
      </c>
      <c r="H1012" s="49" t="s">
        <v>8</v>
      </c>
      <c r="I1012" s="56" t="str">
        <f t="shared" si="168"/>
        <v>Smokies</v>
      </c>
      <c r="J1012" s="56" t="str">
        <f t="shared" si="167"/>
        <v>Gordon Estuary</v>
      </c>
      <c r="K1012" s="49">
        <v>1</v>
      </c>
      <c r="L1012" s="51" t="s">
        <v>181</v>
      </c>
      <c r="M1012" s="53" t="s">
        <v>138</v>
      </c>
      <c r="N1012" s="51" t="s">
        <v>150</v>
      </c>
      <c r="O1012" s="47">
        <f t="shared" si="169"/>
        <v>15</v>
      </c>
      <c r="P1012" s="47">
        <f t="shared" si="170"/>
        <v>1</v>
      </c>
      <c r="Q1012" s="47">
        <f t="shared" si="171"/>
        <v>4</v>
      </c>
      <c r="R1012" s="54">
        <v>2</v>
      </c>
      <c r="S1012" s="50" t="s">
        <v>168</v>
      </c>
      <c r="T1012" s="53" t="s">
        <v>163</v>
      </c>
    </row>
    <row r="1013" spans="1:20" x14ac:dyDescent="0.2">
      <c r="A1013" s="79">
        <f t="shared" si="162"/>
        <v>35</v>
      </c>
      <c r="B1013" s="47">
        <f t="shared" si="163"/>
        <v>2019</v>
      </c>
      <c r="C1013" s="47">
        <f t="shared" si="164"/>
        <v>8</v>
      </c>
      <c r="D1013" s="47" t="str">
        <f t="shared" si="165"/>
        <v>Aug</v>
      </c>
      <c r="E1013" s="47">
        <f t="shared" si="166"/>
        <v>29</v>
      </c>
      <c r="F1013" s="89">
        <v>43706</v>
      </c>
      <c r="G1013" s="75">
        <v>0.44791666666666669</v>
      </c>
      <c r="H1013" s="49" t="s">
        <v>8</v>
      </c>
      <c r="I1013" s="56" t="str">
        <f t="shared" si="168"/>
        <v>Smokies</v>
      </c>
      <c r="J1013" s="56" t="str">
        <f t="shared" si="167"/>
        <v>Gordon Estuary</v>
      </c>
      <c r="K1013" s="49">
        <v>1</v>
      </c>
      <c r="L1013" s="51" t="s">
        <v>173</v>
      </c>
      <c r="M1013" s="53" t="s">
        <v>138</v>
      </c>
      <c r="N1013" s="51" t="s">
        <v>150</v>
      </c>
      <c r="O1013" s="47">
        <f t="shared" si="169"/>
        <v>13</v>
      </c>
      <c r="P1013" s="47">
        <f t="shared" si="170"/>
        <v>1</v>
      </c>
      <c r="Q1013" s="47">
        <f t="shared" si="171"/>
        <v>4</v>
      </c>
      <c r="R1013" s="54">
        <v>2</v>
      </c>
      <c r="S1013" s="50" t="s">
        <v>168</v>
      </c>
      <c r="T1013" s="53" t="s">
        <v>163</v>
      </c>
    </row>
    <row r="1014" spans="1:20" x14ac:dyDescent="0.2">
      <c r="A1014" s="79">
        <f t="shared" si="162"/>
        <v>35</v>
      </c>
      <c r="B1014" s="47">
        <f t="shared" si="163"/>
        <v>2019</v>
      </c>
      <c r="C1014" s="47">
        <f t="shared" si="164"/>
        <v>8</v>
      </c>
      <c r="D1014" s="47" t="str">
        <f t="shared" si="165"/>
        <v>Aug</v>
      </c>
      <c r="E1014" s="47">
        <f t="shared" si="166"/>
        <v>29</v>
      </c>
      <c r="F1014" s="89">
        <v>43706</v>
      </c>
      <c r="G1014" s="75">
        <v>0.44791666666666669</v>
      </c>
      <c r="H1014" s="49" t="s">
        <v>8</v>
      </c>
      <c r="I1014" s="56" t="str">
        <f t="shared" si="168"/>
        <v>Smokies</v>
      </c>
      <c r="J1014" s="56" t="str">
        <f t="shared" si="167"/>
        <v>Gordon Estuary</v>
      </c>
      <c r="K1014" s="49">
        <v>1</v>
      </c>
      <c r="L1014" s="51" t="s">
        <v>192</v>
      </c>
      <c r="M1014" s="53" t="s">
        <v>138</v>
      </c>
      <c r="N1014" s="51" t="s">
        <v>150</v>
      </c>
      <c r="O1014" s="47">
        <f t="shared" si="169"/>
        <v>21</v>
      </c>
      <c r="P1014" s="47">
        <f t="shared" si="170"/>
        <v>1</v>
      </c>
      <c r="Q1014" s="47">
        <f t="shared" si="171"/>
        <v>4</v>
      </c>
      <c r="R1014" s="54">
        <v>1</v>
      </c>
      <c r="S1014" s="50" t="s">
        <v>168</v>
      </c>
      <c r="T1014" s="53" t="s">
        <v>163</v>
      </c>
    </row>
    <row r="1015" spans="1:20" x14ac:dyDescent="0.2">
      <c r="A1015" s="79">
        <f t="shared" si="162"/>
        <v>35</v>
      </c>
      <c r="B1015" s="47">
        <f t="shared" si="163"/>
        <v>2019</v>
      </c>
      <c r="C1015" s="47">
        <f t="shared" si="164"/>
        <v>8</v>
      </c>
      <c r="D1015" s="47" t="str">
        <f t="shared" si="165"/>
        <v>Aug</v>
      </c>
      <c r="E1015" s="47">
        <f t="shared" si="166"/>
        <v>29</v>
      </c>
      <c r="F1015" s="89">
        <v>43706</v>
      </c>
      <c r="G1015" s="75">
        <v>0.44791666666666669</v>
      </c>
      <c r="H1015" s="49" t="s">
        <v>8</v>
      </c>
      <c r="I1015" s="56" t="str">
        <f t="shared" si="168"/>
        <v>Smokies</v>
      </c>
      <c r="J1015" s="56" t="str">
        <f t="shared" si="167"/>
        <v>Gordon Estuary</v>
      </c>
      <c r="K1015" s="49">
        <v>1</v>
      </c>
      <c r="L1015" s="51" t="s">
        <v>196</v>
      </c>
      <c r="M1015" s="53" t="s">
        <v>138</v>
      </c>
      <c r="N1015" s="51" t="s">
        <v>150</v>
      </c>
      <c r="O1015" s="47">
        <f t="shared" si="169"/>
        <v>25</v>
      </c>
      <c r="P1015" s="47">
        <f t="shared" si="170"/>
        <v>1</v>
      </c>
      <c r="Q1015" s="47">
        <f t="shared" si="171"/>
        <v>4</v>
      </c>
      <c r="R1015" s="54">
        <v>1</v>
      </c>
      <c r="S1015" s="50" t="s">
        <v>168</v>
      </c>
      <c r="T1015" s="53" t="s">
        <v>163</v>
      </c>
    </row>
    <row r="1016" spans="1:20" x14ac:dyDescent="0.2">
      <c r="A1016" s="79">
        <f t="shared" si="162"/>
        <v>35</v>
      </c>
      <c r="B1016" s="47">
        <f t="shared" si="163"/>
        <v>2019</v>
      </c>
      <c r="C1016" s="47">
        <f t="shared" si="164"/>
        <v>8</v>
      </c>
      <c r="D1016" s="47" t="str">
        <f t="shared" si="165"/>
        <v>Aug</v>
      </c>
      <c r="E1016" s="47">
        <f t="shared" si="166"/>
        <v>29</v>
      </c>
      <c r="F1016" s="89">
        <v>43706</v>
      </c>
      <c r="G1016" s="75">
        <v>0.47222222222222227</v>
      </c>
      <c r="H1016" s="49" t="s">
        <v>21</v>
      </c>
      <c r="I1016" s="56" t="str">
        <f t="shared" si="168"/>
        <v>Gallaugher's</v>
      </c>
      <c r="J1016" s="56" t="str">
        <f t="shared" si="167"/>
        <v>Gordon Estuary</v>
      </c>
      <c r="K1016" s="49">
        <v>1</v>
      </c>
      <c r="L1016" s="51" t="s">
        <v>157</v>
      </c>
      <c r="M1016" s="53" t="s">
        <v>138</v>
      </c>
      <c r="N1016" s="51" t="s">
        <v>153</v>
      </c>
      <c r="O1016" s="47">
        <f t="shared" si="169"/>
        <v>8</v>
      </c>
      <c r="P1016" s="47">
        <f t="shared" si="170"/>
        <v>1</v>
      </c>
      <c r="Q1016" s="47">
        <f t="shared" si="171"/>
        <v>5</v>
      </c>
      <c r="R1016" s="54">
        <v>2</v>
      </c>
      <c r="S1016" s="50" t="s">
        <v>168</v>
      </c>
      <c r="T1016" s="53" t="s">
        <v>163</v>
      </c>
    </row>
    <row r="1017" spans="1:20" x14ac:dyDescent="0.2">
      <c r="A1017" s="79">
        <f t="shared" si="162"/>
        <v>35</v>
      </c>
      <c r="B1017" s="47">
        <f t="shared" si="163"/>
        <v>2019</v>
      </c>
      <c r="C1017" s="47">
        <f t="shared" si="164"/>
        <v>8</v>
      </c>
      <c r="D1017" s="47" t="str">
        <f t="shared" si="165"/>
        <v>Aug</v>
      </c>
      <c r="E1017" s="47">
        <f t="shared" si="166"/>
        <v>29</v>
      </c>
      <c r="F1017" s="89">
        <v>43706</v>
      </c>
      <c r="G1017" s="75">
        <v>0.47222222222222227</v>
      </c>
      <c r="H1017" s="49" t="s">
        <v>21</v>
      </c>
      <c r="I1017" s="56" t="str">
        <f t="shared" si="168"/>
        <v>Gallaugher's</v>
      </c>
      <c r="J1017" s="56" t="str">
        <f t="shared" si="167"/>
        <v>Gordon Estuary</v>
      </c>
      <c r="K1017" s="49">
        <v>1</v>
      </c>
      <c r="L1017" s="51" t="s">
        <v>158</v>
      </c>
      <c r="M1017" s="53" t="s">
        <v>138</v>
      </c>
      <c r="N1017" s="51" t="s">
        <v>153</v>
      </c>
      <c r="O1017" s="47">
        <f t="shared" si="169"/>
        <v>9</v>
      </c>
      <c r="P1017" s="47">
        <f t="shared" si="170"/>
        <v>1</v>
      </c>
      <c r="Q1017" s="47">
        <f t="shared" si="171"/>
        <v>5</v>
      </c>
      <c r="R1017" s="72" t="s">
        <v>276</v>
      </c>
      <c r="S1017" s="50" t="s">
        <v>168</v>
      </c>
      <c r="T1017" s="53" t="s">
        <v>163</v>
      </c>
    </row>
    <row r="1018" spans="1:20" x14ac:dyDescent="0.2">
      <c r="A1018" s="79">
        <f t="shared" si="162"/>
        <v>35</v>
      </c>
      <c r="B1018" s="47">
        <f t="shared" si="163"/>
        <v>2019</v>
      </c>
      <c r="C1018" s="47">
        <f t="shared" si="164"/>
        <v>8</v>
      </c>
      <c r="D1018" s="47" t="str">
        <f t="shared" si="165"/>
        <v>Aug</v>
      </c>
      <c r="E1018" s="47">
        <f t="shared" si="166"/>
        <v>29</v>
      </c>
      <c r="F1018" s="89">
        <v>43706</v>
      </c>
      <c r="G1018" s="75">
        <v>0.47222222222222227</v>
      </c>
      <c r="H1018" s="49" t="s">
        <v>21</v>
      </c>
      <c r="I1018" s="56" t="str">
        <f t="shared" si="168"/>
        <v>Gallaugher's</v>
      </c>
      <c r="J1018" s="56" t="str">
        <f t="shared" si="167"/>
        <v>Gordon Estuary</v>
      </c>
      <c r="K1018" s="49">
        <v>1</v>
      </c>
      <c r="L1018" s="51" t="s">
        <v>185</v>
      </c>
      <c r="M1018" s="53" t="s">
        <v>138</v>
      </c>
      <c r="N1018" s="51" t="s">
        <v>150</v>
      </c>
      <c r="O1018" s="47">
        <f t="shared" si="169"/>
        <v>18</v>
      </c>
      <c r="P1018" s="47">
        <f t="shared" si="170"/>
        <v>1</v>
      </c>
      <c r="Q1018" s="47">
        <f t="shared" si="171"/>
        <v>4</v>
      </c>
      <c r="R1018" s="54">
        <v>2</v>
      </c>
      <c r="S1018" s="50" t="s">
        <v>168</v>
      </c>
      <c r="T1018" s="53" t="s">
        <v>163</v>
      </c>
    </row>
    <row r="1019" spans="1:20" x14ac:dyDescent="0.2">
      <c r="A1019" s="79">
        <f t="shared" si="162"/>
        <v>35</v>
      </c>
      <c r="B1019" s="47">
        <f t="shared" si="163"/>
        <v>2019</v>
      </c>
      <c r="C1019" s="47">
        <f t="shared" si="164"/>
        <v>8</v>
      </c>
      <c r="D1019" s="47" t="str">
        <f t="shared" si="165"/>
        <v>Aug</v>
      </c>
      <c r="E1019" s="47">
        <f t="shared" si="166"/>
        <v>29</v>
      </c>
      <c r="F1019" s="89">
        <v>43706</v>
      </c>
      <c r="G1019" s="75">
        <v>0.47222222222222227</v>
      </c>
      <c r="H1019" s="49" t="s">
        <v>21</v>
      </c>
      <c r="I1019" s="56" t="str">
        <f t="shared" si="168"/>
        <v>Gallaugher's</v>
      </c>
      <c r="J1019" s="56" t="str">
        <f t="shared" si="167"/>
        <v>Gordon Estuary</v>
      </c>
      <c r="K1019" s="49">
        <v>1</v>
      </c>
      <c r="L1019" s="51" t="s">
        <v>181</v>
      </c>
      <c r="M1019" s="53" t="s">
        <v>138</v>
      </c>
      <c r="N1019" s="51" t="s">
        <v>150</v>
      </c>
      <c r="O1019" s="47">
        <f t="shared" si="169"/>
        <v>15</v>
      </c>
      <c r="P1019" s="47">
        <f t="shared" si="170"/>
        <v>1</v>
      </c>
      <c r="Q1019" s="47">
        <f t="shared" si="171"/>
        <v>4</v>
      </c>
      <c r="R1019" s="54">
        <v>7</v>
      </c>
      <c r="S1019" s="50" t="s">
        <v>168</v>
      </c>
      <c r="T1019" s="53" t="s">
        <v>163</v>
      </c>
    </row>
    <row r="1020" spans="1:20" x14ac:dyDescent="0.2">
      <c r="A1020" s="79">
        <f t="shared" si="162"/>
        <v>35</v>
      </c>
      <c r="B1020" s="47">
        <f t="shared" si="163"/>
        <v>2019</v>
      </c>
      <c r="C1020" s="47">
        <f t="shared" si="164"/>
        <v>8</v>
      </c>
      <c r="D1020" s="47" t="str">
        <f t="shared" si="165"/>
        <v>Aug</v>
      </c>
      <c r="E1020" s="47">
        <f t="shared" si="166"/>
        <v>29</v>
      </c>
      <c r="F1020" s="89">
        <v>43706</v>
      </c>
      <c r="G1020" s="75">
        <v>0.47222222222222227</v>
      </c>
      <c r="H1020" s="49" t="s">
        <v>21</v>
      </c>
      <c r="I1020" s="56" t="str">
        <f t="shared" si="168"/>
        <v>Gallaugher's</v>
      </c>
      <c r="J1020" s="56" t="str">
        <f t="shared" si="167"/>
        <v>Gordon Estuary</v>
      </c>
      <c r="K1020" s="49">
        <v>1</v>
      </c>
      <c r="L1020" s="51" t="s">
        <v>166</v>
      </c>
      <c r="M1020" s="53" t="s">
        <v>138</v>
      </c>
      <c r="N1020" s="51" t="s">
        <v>150</v>
      </c>
      <c r="O1020" s="47">
        <f t="shared" si="169"/>
        <v>11</v>
      </c>
      <c r="P1020" s="47">
        <f t="shared" si="170"/>
        <v>1</v>
      </c>
      <c r="Q1020" s="47">
        <f t="shared" si="171"/>
        <v>4</v>
      </c>
      <c r="R1020" s="54">
        <v>1</v>
      </c>
      <c r="S1020" s="50" t="s">
        <v>168</v>
      </c>
      <c r="T1020" s="53" t="s">
        <v>163</v>
      </c>
    </row>
    <row r="1021" spans="1:20" x14ac:dyDescent="0.2">
      <c r="A1021" s="79">
        <f t="shared" si="162"/>
        <v>35</v>
      </c>
      <c r="B1021" s="47">
        <f t="shared" si="163"/>
        <v>2019</v>
      </c>
      <c r="C1021" s="47">
        <f t="shared" si="164"/>
        <v>8</v>
      </c>
      <c r="D1021" s="47" t="str">
        <f t="shared" si="165"/>
        <v>Aug</v>
      </c>
      <c r="E1021" s="47">
        <f t="shared" si="166"/>
        <v>29</v>
      </c>
      <c r="F1021" s="89">
        <v>43706</v>
      </c>
      <c r="G1021" s="75">
        <v>0.47222222222222227</v>
      </c>
      <c r="H1021" s="49" t="s">
        <v>21</v>
      </c>
      <c r="I1021" s="56" t="str">
        <f t="shared" si="168"/>
        <v>Gallaugher's</v>
      </c>
      <c r="J1021" s="56" t="str">
        <f t="shared" si="167"/>
        <v>Gordon Estuary</v>
      </c>
      <c r="K1021" s="49">
        <v>1</v>
      </c>
      <c r="L1021" s="51" t="s">
        <v>173</v>
      </c>
      <c r="M1021" s="53" t="s">
        <v>138</v>
      </c>
      <c r="N1021" s="51" t="s">
        <v>150</v>
      </c>
      <c r="O1021" s="47">
        <f t="shared" si="169"/>
        <v>13</v>
      </c>
      <c r="P1021" s="47">
        <f t="shared" si="170"/>
        <v>1</v>
      </c>
      <c r="Q1021" s="47">
        <f t="shared" si="171"/>
        <v>4</v>
      </c>
      <c r="R1021" s="54">
        <v>31</v>
      </c>
      <c r="S1021" s="50" t="s">
        <v>168</v>
      </c>
      <c r="T1021" s="53" t="s">
        <v>163</v>
      </c>
    </row>
    <row r="1022" spans="1:20" x14ac:dyDescent="0.2">
      <c r="A1022" s="79">
        <f t="shared" si="162"/>
        <v>35</v>
      </c>
      <c r="B1022" s="47">
        <f t="shared" si="163"/>
        <v>2019</v>
      </c>
      <c r="C1022" s="47">
        <f t="shared" si="164"/>
        <v>8</v>
      </c>
      <c r="D1022" s="47" t="str">
        <f t="shared" si="165"/>
        <v>Aug</v>
      </c>
      <c r="E1022" s="47">
        <f t="shared" si="166"/>
        <v>29</v>
      </c>
      <c r="F1022" s="89">
        <v>43706</v>
      </c>
      <c r="G1022" s="75">
        <v>0.47222222222222227</v>
      </c>
      <c r="H1022" s="49" t="s">
        <v>21</v>
      </c>
      <c r="I1022" s="56" t="str">
        <f t="shared" si="168"/>
        <v>Gallaugher's</v>
      </c>
      <c r="J1022" s="56" t="str">
        <f t="shared" si="167"/>
        <v>Gordon Estuary</v>
      </c>
      <c r="K1022" s="49">
        <v>1</v>
      </c>
      <c r="L1022" s="51" t="s">
        <v>191</v>
      </c>
      <c r="M1022" s="53" t="s">
        <v>138</v>
      </c>
      <c r="N1022" s="51" t="s">
        <v>150</v>
      </c>
      <c r="O1022" s="47">
        <f t="shared" si="169"/>
        <v>20</v>
      </c>
      <c r="P1022" s="47">
        <f t="shared" si="170"/>
        <v>1</v>
      </c>
      <c r="Q1022" s="47">
        <f t="shared" si="171"/>
        <v>4</v>
      </c>
      <c r="R1022" s="54">
        <v>1</v>
      </c>
      <c r="S1022" s="50" t="s">
        <v>168</v>
      </c>
      <c r="T1022" s="53" t="s">
        <v>163</v>
      </c>
    </row>
    <row r="1023" spans="1:20" x14ac:dyDescent="0.2">
      <c r="A1023" s="79">
        <f t="shared" si="162"/>
        <v>35</v>
      </c>
      <c r="B1023" s="47">
        <f t="shared" si="163"/>
        <v>2019</v>
      </c>
      <c r="C1023" s="47">
        <f t="shared" si="164"/>
        <v>8</v>
      </c>
      <c r="D1023" s="47" t="str">
        <f t="shared" si="165"/>
        <v>Aug</v>
      </c>
      <c r="E1023" s="47">
        <f t="shared" si="166"/>
        <v>29</v>
      </c>
      <c r="F1023" s="89">
        <v>43706</v>
      </c>
      <c r="G1023" s="75">
        <v>0.50277777777777777</v>
      </c>
      <c r="H1023" s="49" t="s">
        <v>38</v>
      </c>
      <c r="I1023" s="56" t="str">
        <f t="shared" si="168"/>
        <v>Q07, Central/South Arm confluence</v>
      </c>
      <c r="J1023" s="56" t="str">
        <f t="shared" si="167"/>
        <v>San Juan Estuary</v>
      </c>
      <c r="K1023" s="49">
        <v>1</v>
      </c>
      <c r="L1023" s="51" t="s">
        <v>146</v>
      </c>
      <c r="M1023" s="53" t="s">
        <v>138</v>
      </c>
      <c r="N1023" s="51" t="s">
        <v>148</v>
      </c>
      <c r="O1023" s="47">
        <f t="shared" si="169"/>
        <v>3</v>
      </c>
      <c r="P1023" s="47">
        <f t="shared" si="170"/>
        <v>1</v>
      </c>
      <c r="Q1023" s="47">
        <f t="shared" si="171"/>
        <v>3</v>
      </c>
      <c r="R1023" s="54">
        <v>1</v>
      </c>
      <c r="S1023" s="50" t="s">
        <v>168</v>
      </c>
      <c r="T1023" s="53" t="s">
        <v>163</v>
      </c>
    </row>
    <row r="1024" spans="1:20" x14ac:dyDescent="0.2">
      <c r="A1024" s="79">
        <f t="shared" si="162"/>
        <v>35</v>
      </c>
      <c r="B1024" s="47">
        <f t="shared" si="163"/>
        <v>2019</v>
      </c>
      <c r="C1024" s="47">
        <f t="shared" si="164"/>
        <v>8</v>
      </c>
      <c r="D1024" s="47" t="str">
        <f t="shared" si="165"/>
        <v>Aug</v>
      </c>
      <c r="E1024" s="47">
        <f t="shared" si="166"/>
        <v>29</v>
      </c>
      <c r="F1024" s="89">
        <v>43706</v>
      </c>
      <c r="G1024" s="75">
        <v>0.50277777777777777</v>
      </c>
      <c r="H1024" s="49" t="s">
        <v>38</v>
      </c>
      <c r="I1024" s="56" t="str">
        <f t="shared" si="168"/>
        <v>Q07, Central/South Arm confluence</v>
      </c>
      <c r="J1024" s="56" t="str">
        <f t="shared" si="167"/>
        <v>San Juan Estuary</v>
      </c>
      <c r="K1024" s="49">
        <v>1</v>
      </c>
      <c r="L1024" s="51" t="s">
        <v>158</v>
      </c>
      <c r="M1024" s="53" t="s">
        <v>138</v>
      </c>
      <c r="N1024" s="51" t="s">
        <v>153</v>
      </c>
      <c r="O1024" s="47">
        <f t="shared" si="169"/>
        <v>9</v>
      </c>
      <c r="P1024" s="47">
        <f t="shared" si="170"/>
        <v>1</v>
      </c>
      <c r="Q1024" s="47">
        <f t="shared" si="171"/>
        <v>5</v>
      </c>
      <c r="R1024" s="54">
        <v>6</v>
      </c>
      <c r="S1024" s="50" t="s">
        <v>168</v>
      </c>
      <c r="T1024" s="53" t="s">
        <v>163</v>
      </c>
    </row>
    <row r="1025" spans="1:20" x14ac:dyDescent="0.2">
      <c r="A1025" s="79">
        <f t="shared" si="162"/>
        <v>35</v>
      </c>
      <c r="B1025" s="47">
        <f t="shared" si="163"/>
        <v>2019</v>
      </c>
      <c r="C1025" s="47">
        <f t="shared" si="164"/>
        <v>8</v>
      </c>
      <c r="D1025" s="47" t="str">
        <f t="shared" si="165"/>
        <v>Aug</v>
      </c>
      <c r="E1025" s="47">
        <f t="shared" si="166"/>
        <v>29</v>
      </c>
      <c r="F1025" s="89">
        <v>43706</v>
      </c>
      <c r="G1025" s="75">
        <v>0.50277777777777777</v>
      </c>
      <c r="H1025" s="49" t="s">
        <v>38</v>
      </c>
      <c r="I1025" s="56" t="str">
        <f t="shared" si="168"/>
        <v>Q07, Central/South Arm confluence</v>
      </c>
      <c r="J1025" s="56" t="str">
        <f t="shared" si="167"/>
        <v>San Juan Estuary</v>
      </c>
      <c r="K1025" s="49">
        <v>1</v>
      </c>
      <c r="L1025" s="51" t="s">
        <v>181</v>
      </c>
      <c r="M1025" s="53" t="s">
        <v>138</v>
      </c>
      <c r="N1025" s="51" t="s">
        <v>150</v>
      </c>
      <c r="O1025" s="47">
        <f t="shared" si="169"/>
        <v>15</v>
      </c>
      <c r="P1025" s="47">
        <f t="shared" si="170"/>
        <v>1</v>
      </c>
      <c r="Q1025" s="47">
        <f t="shared" si="171"/>
        <v>4</v>
      </c>
      <c r="R1025" s="54">
        <v>11</v>
      </c>
      <c r="S1025" s="50" t="s">
        <v>168</v>
      </c>
      <c r="T1025" s="53" t="s">
        <v>163</v>
      </c>
    </row>
    <row r="1026" spans="1:20" x14ac:dyDescent="0.2">
      <c r="A1026" s="79">
        <f t="shared" si="162"/>
        <v>35</v>
      </c>
      <c r="B1026" s="47">
        <f t="shared" si="163"/>
        <v>2019</v>
      </c>
      <c r="C1026" s="47">
        <f t="shared" si="164"/>
        <v>8</v>
      </c>
      <c r="D1026" s="47" t="str">
        <f t="shared" si="165"/>
        <v>Aug</v>
      </c>
      <c r="E1026" s="47">
        <f t="shared" si="166"/>
        <v>29</v>
      </c>
      <c r="F1026" s="89">
        <v>43706</v>
      </c>
      <c r="G1026" s="75">
        <v>0.50277777777777777</v>
      </c>
      <c r="H1026" s="49" t="s">
        <v>38</v>
      </c>
      <c r="I1026" s="56" t="str">
        <f t="shared" si="168"/>
        <v>Q07, Central/South Arm confluence</v>
      </c>
      <c r="J1026" s="56" t="str">
        <f t="shared" si="167"/>
        <v>San Juan Estuary</v>
      </c>
      <c r="K1026" s="49">
        <v>1</v>
      </c>
      <c r="L1026" s="51" t="s">
        <v>173</v>
      </c>
      <c r="M1026" s="53" t="s">
        <v>138</v>
      </c>
      <c r="N1026" s="51" t="s">
        <v>150</v>
      </c>
      <c r="O1026" s="47">
        <f t="shared" si="169"/>
        <v>13</v>
      </c>
      <c r="P1026" s="47">
        <f t="shared" si="170"/>
        <v>1</v>
      </c>
      <c r="Q1026" s="47">
        <f t="shared" si="171"/>
        <v>4</v>
      </c>
      <c r="R1026" s="54">
        <v>71</v>
      </c>
      <c r="S1026" s="50" t="s">
        <v>168</v>
      </c>
      <c r="T1026" s="53" t="s">
        <v>163</v>
      </c>
    </row>
    <row r="1027" spans="1:20" x14ac:dyDescent="0.2">
      <c r="A1027" s="79">
        <f t="shared" si="162"/>
        <v>35</v>
      </c>
      <c r="B1027" s="47">
        <f t="shared" si="163"/>
        <v>2019</v>
      </c>
      <c r="C1027" s="47">
        <f t="shared" si="164"/>
        <v>8</v>
      </c>
      <c r="D1027" s="47" t="str">
        <f t="shared" si="165"/>
        <v>Aug</v>
      </c>
      <c r="E1027" s="47">
        <f t="shared" si="166"/>
        <v>29</v>
      </c>
      <c r="F1027" s="89">
        <v>43706</v>
      </c>
      <c r="G1027" s="75">
        <v>0.5180555555555556</v>
      </c>
      <c r="H1027" s="49" t="s">
        <v>46</v>
      </c>
      <c r="I1027" s="56" t="str">
        <f t="shared" si="168"/>
        <v>Q4, u/s of Tanis's template site</v>
      </c>
      <c r="J1027" s="56" t="str">
        <f t="shared" si="167"/>
        <v>San Juan Estuary</v>
      </c>
      <c r="K1027" s="49">
        <v>1</v>
      </c>
      <c r="L1027" s="51" t="s">
        <v>146</v>
      </c>
      <c r="M1027" s="53" t="s">
        <v>138</v>
      </c>
      <c r="N1027" s="51" t="s">
        <v>148</v>
      </c>
      <c r="O1027" s="47">
        <f t="shared" si="169"/>
        <v>3</v>
      </c>
      <c r="P1027" s="47">
        <f t="shared" si="170"/>
        <v>1</v>
      </c>
      <c r="Q1027" s="47">
        <f t="shared" si="171"/>
        <v>3</v>
      </c>
      <c r="R1027" s="54">
        <v>15</v>
      </c>
      <c r="S1027" s="50" t="s">
        <v>168</v>
      </c>
      <c r="T1027" s="53" t="s">
        <v>163</v>
      </c>
    </row>
    <row r="1028" spans="1:20" x14ac:dyDescent="0.2">
      <c r="A1028" s="79">
        <f t="shared" si="162"/>
        <v>35</v>
      </c>
      <c r="B1028" s="47">
        <f t="shared" si="163"/>
        <v>2019</v>
      </c>
      <c r="C1028" s="47">
        <f t="shared" si="164"/>
        <v>8</v>
      </c>
      <c r="D1028" s="47" t="str">
        <f t="shared" si="165"/>
        <v>Aug</v>
      </c>
      <c r="E1028" s="47">
        <f t="shared" si="166"/>
        <v>29</v>
      </c>
      <c r="F1028" s="89">
        <v>43706</v>
      </c>
      <c r="G1028" s="75">
        <v>0.5180555555555556</v>
      </c>
      <c r="H1028" s="49" t="s">
        <v>46</v>
      </c>
      <c r="I1028" s="56" t="str">
        <f t="shared" si="168"/>
        <v>Q4, u/s of Tanis's template site</v>
      </c>
      <c r="J1028" s="56" t="str">
        <f t="shared" si="167"/>
        <v>San Juan Estuary</v>
      </c>
      <c r="K1028" s="49">
        <v>1</v>
      </c>
      <c r="L1028" s="51" t="s">
        <v>146</v>
      </c>
      <c r="M1028" s="53" t="s">
        <v>138</v>
      </c>
      <c r="N1028" s="51" t="s">
        <v>144</v>
      </c>
      <c r="O1028" s="47">
        <f t="shared" si="169"/>
        <v>3</v>
      </c>
      <c r="P1028" s="47">
        <f t="shared" si="170"/>
        <v>1</v>
      </c>
      <c r="Q1028" s="47">
        <f t="shared" si="171"/>
        <v>2</v>
      </c>
      <c r="R1028" s="54">
        <v>4</v>
      </c>
      <c r="S1028" s="50" t="s">
        <v>168</v>
      </c>
      <c r="T1028" s="53" t="s">
        <v>163</v>
      </c>
    </row>
    <row r="1029" spans="1:20" x14ac:dyDescent="0.2">
      <c r="A1029" s="79">
        <f t="shared" ref="A1029:A1092" si="172">WEEKNUM(F1029)</f>
        <v>35</v>
      </c>
      <c r="B1029" s="47">
        <f t="shared" ref="B1029:B1092" si="173">YEAR(F1029)</f>
        <v>2019</v>
      </c>
      <c r="C1029" s="47">
        <f t="shared" ref="C1029:C1092" si="174">MONTH(F1029)</f>
        <v>8</v>
      </c>
      <c r="D1029" s="47" t="str">
        <f t="shared" ref="D1029:D1092" si="175">TEXT(F1029,"mmm")</f>
        <v>Aug</v>
      </c>
      <c r="E1029" s="47">
        <f t="shared" ref="E1029:E1092" si="176">DAY(F1029)</f>
        <v>29</v>
      </c>
      <c r="F1029" s="89">
        <v>43706</v>
      </c>
      <c r="G1029" s="75">
        <v>0.5180555555555556</v>
      </c>
      <c r="H1029" s="49" t="s">
        <v>46</v>
      </c>
      <c r="I1029" s="56" t="str">
        <f t="shared" si="168"/>
        <v>Q4, u/s of Tanis's template site</v>
      </c>
      <c r="J1029" s="56" t="str">
        <f t="shared" si="167"/>
        <v>San Juan Estuary</v>
      </c>
      <c r="K1029" s="49">
        <v>1</v>
      </c>
      <c r="L1029" s="51" t="s">
        <v>157</v>
      </c>
      <c r="M1029" s="53" t="s">
        <v>138</v>
      </c>
      <c r="N1029" s="51" t="s">
        <v>153</v>
      </c>
      <c r="O1029" s="47">
        <f t="shared" si="169"/>
        <v>8</v>
      </c>
      <c r="P1029" s="47">
        <f t="shared" si="170"/>
        <v>1</v>
      </c>
      <c r="Q1029" s="47">
        <f t="shared" si="171"/>
        <v>5</v>
      </c>
      <c r="R1029" s="54">
        <v>3</v>
      </c>
      <c r="S1029" s="50" t="s">
        <v>168</v>
      </c>
      <c r="T1029" s="53" t="s">
        <v>163</v>
      </c>
    </row>
    <row r="1030" spans="1:20" x14ac:dyDescent="0.2">
      <c r="A1030" s="79">
        <f t="shared" si="172"/>
        <v>35</v>
      </c>
      <c r="B1030" s="47">
        <f t="shared" si="173"/>
        <v>2019</v>
      </c>
      <c r="C1030" s="47">
        <f t="shared" si="174"/>
        <v>8</v>
      </c>
      <c r="D1030" s="47" t="str">
        <f t="shared" si="175"/>
        <v>Aug</v>
      </c>
      <c r="E1030" s="47">
        <f t="shared" si="176"/>
        <v>29</v>
      </c>
      <c r="F1030" s="89">
        <v>43706</v>
      </c>
      <c r="G1030" s="75">
        <v>0.5180555555555556</v>
      </c>
      <c r="H1030" s="49" t="s">
        <v>46</v>
      </c>
      <c r="I1030" s="56" t="str">
        <f t="shared" si="168"/>
        <v>Q4, u/s of Tanis's template site</v>
      </c>
      <c r="J1030" s="56" t="str">
        <f t="shared" si="167"/>
        <v>San Juan Estuary</v>
      </c>
      <c r="K1030" s="49">
        <v>1</v>
      </c>
      <c r="L1030" s="51" t="s">
        <v>181</v>
      </c>
      <c r="M1030" s="53" t="s">
        <v>138</v>
      </c>
      <c r="N1030" s="51" t="s">
        <v>150</v>
      </c>
      <c r="O1030" s="47">
        <f t="shared" si="169"/>
        <v>15</v>
      </c>
      <c r="P1030" s="47">
        <f t="shared" si="170"/>
        <v>1</v>
      </c>
      <c r="Q1030" s="47">
        <f t="shared" si="171"/>
        <v>4</v>
      </c>
      <c r="R1030" s="54">
        <v>1</v>
      </c>
      <c r="S1030" s="50" t="s">
        <v>168</v>
      </c>
      <c r="T1030" s="53" t="s">
        <v>163</v>
      </c>
    </row>
    <row r="1031" spans="1:20" x14ac:dyDescent="0.2">
      <c r="A1031" s="79">
        <f t="shared" si="172"/>
        <v>35</v>
      </c>
      <c r="B1031" s="47">
        <f t="shared" si="173"/>
        <v>2019</v>
      </c>
      <c r="C1031" s="47">
        <f t="shared" si="174"/>
        <v>8</v>
      </c>
      <c r="D1031" s="47" t="str">
        <f t="shared" si="175"/>
        <v>Aug</v>
      </c>
      <c r="E1031" s="47">
        <f t="shared" si="176"/>
        <v>29</v>
      </c>
      <c r="F1031" s="89">
        <v>43706</v>
      </c>
      <c r="G1031" s="75">
        <v>0.5180555555555556</v>
      </c>
      <c r="H1031" s="49" t="s">
        <v>46</v>
      </c>
      <c r="I1031" s="56" t="str">
        <f t="shared" si="168"/>
        <v>Q4, u/s of Tanis's template site</v>
      </c>
      <c r="J1031" s="56" t="str">
        <f t="shared" si="167"/>
        <v>San Juan Estuary</v>
      </c>
      <c r="K1031" s="49">
        <v>1</v>
      </c>
      <c r="L1031" s="51" t="s">
        <v>173</v>
      </c>
      <c r="M1031" s="53" t="s">
        <v>138</v>
      </c>
      <c r="N1031" s="51" t="s">
        <v>150</v>
      </c>
      <c r="O1031" s="47">
        <f t="shared" si="169"/>
        <v>13</v>
      </c>
      <c r="P1031" s="47">
        <f t="shared" si="170"/>
        <v>1</v>
      </c>
      <c r="Q1031" s="47">
        <f t="shared" si="171"/>
        <v>4</v>
      </c>
      <c r="R1031" s="54">
        <v>1</v>
      </c>
      <c r="S1031" s="50" t="s">
        <v>168</v>
      </c>
      <c r="T1031" s="53" t="s">
        <v>163</v>
      </c>
    </row>
    <row r="1032" spans="1:20" x14ac:dyDescent="0.2">
      <c r="A1032" s="79">
        <f t="shared" si="172"/>
        <v>35</v>
      </c>
      <c r="B1032" s="47">
        <f t="shared" si="173"/>
        <v>2019</v>
      </c>
      <c r="C1032" s="47">
        <f t="shared" si="174"/>
        <v>8</v>
      </c>
      <c r="D1032" s="47" t="str">
        <f t="shared" si="175"/>
        <v>Aug</v>
      </c>
      <c r="E1032" s="47">
        <f t="shared" si="176"/>
        <v>29</v>
      </c>
      <c r="F1032" s="89">
        <v>43706</v>
      </c>
      <c r="G1032" s="75">
        <v>4.1666666666666664E-2</v>
      </c>
      <c r="H1032" s="49" t="s">
        <v>34</v>
      </c>
      <c r="I1032" s="56" t="str">
        <f t="shared" si="168"/>
        <v>South Arm SJ (Old Mill)</v>
      </c>
      <c r="J1032" s="56" t="str">
        <f t="shared" si="167"/>
        <v>San Juan Estuary</v>
      </c>
      <c r="K1032" s="49">
        <v>1</v>
      </c>
      <c r="L1032" s="51" t="s">
        <v>157</v>
      </c>
      <c r="M1032" s="53" t="s">
        <v>138</v>
      </c>
      <c r="N1032" s="51" t="s">
        <v>153</v>
      </c>
      <c r="O1032" s="47">
        <f t="shared" si="169"/>
        <v>8</v>
      </c>
      <c r="P1032" s="47">
        <f t="shared" si="170"/>
        <v>1</v>
      </c>
      <c r="Q1032" s="47">
        <f t="shared" si="171"/>
        <v>5</v>
      </c>
      <c r="R1032" s="54">
        <v>1</v>
      </c>
      <c r="S1032" s="50" t="s">
        <v>168</v>
      </c>
      <c r="T1032" s="53" t="s">
        <v>163</v>
      </c>
    </row>
    <row r="1033" spans="1:20" x14ac:dyDescent="0.2">
      <c r="A1033" s="79">
        <f t="shared" si="172"/>
        <v>35</v>
      </c>
      <c r="B1033" s="47">
        <f t="shared" si="173"/>
        <v>2019</v>
      </c>
      <c r="C1033" s="47">
        <f t="shared" si="174"/>
        <v>8</v>
      </c>
      <c r="D1033" s="47" t="str">
        <f t="shared" si="175"/>
        <v>Aug</v>
      </c>
      <c r="E1033" s="47">
        <f t="shared" si="176"/>
        <v>29</v>
      </c>
      <c r="F1033" s="89">
        <v>43706</v>
      </c>
      <c r="G1033" s="75">
        <v>4.1666666666666664E-2</v>
      </c>
      <c r="H1033" s="49" t="s">
        <v>34</v>
      </c>
      <c r="I1033" s="56" t="str">
        <f t="shared" si="168"/>
        <v>South Arm SJ (Old Mill)</v>
      </c>
      <c r="J1033" s="56" t="str">
        <f t="shared" si="167"/>
        <v>San Juan Estuary</v>
      </c>
      <c r="K1033" s="49">
        <v>1</v>
      </c>
      <c r="L1033" s="51" t="s">
        <v>158</v>
      </c>
      <c r="M1033" s="53" t="s">
        <v>138</v>
      </c>
      <c r="N1033" s="51" t="s">
        <v>153</v>
      </c>
      <c r="O1033" s="47">
        <f t="shared" si="169"/>
        <v>9</v>
      </c>
      <c r="P1033" s="47">
        <f t="shared" si="170"/>
        <v>1</v>
      </c>
      <c r="Q1033" s="47">
        <f t="shared" si="171"/>
        <v>5</v>
      </c>
      <c r="R1033" s="54">
        <v>150</v>
      </c>
      <c r="S1033" s="50" t="s">
        <v>168</v>
      </c>
      <c r="T1033" s="53" t="s">
        <v>163</v>
      </c>
    </row>
    <row r="1034" spans="1:20" x14ac:dyDescent="0.2">
      <c r="A1034" s="79">
        <f t="shared" si="172"/>
        <v>35</v>
      </c>
      <c r="B1034" s="47">
        <f t="shared" si="173"/>
        <v>2019</v>
      </c>
      <c r="C1034" s="47">
        <f t="shared" si="174"/>
        <v>8</v>
      </c>
      <c r="D1034" s="47" t="str">
        <f t="shared" si="175"/>
        <v>Aug</v>
      </c>
      <c r="E1034" s="47">
        <f t="shared" si="176"/>
        <v>29</v>
      </c>
      <c r="F1034" s="89">
        <v>43706</v>
      </c>
      <c r="G1034" s="75">
        <v>4.1666666666666664E-2</v>
      </c>
      <c r="H1034" s="49" t="s">
        <v>34</v>
      </c>
      <c r="I1034" s="56" t="str">
        <f t="shared" si="168"/>
        <v>South Arm SJ (Old Mill)</v>
      </c>
      <c r="J1034" s="56" t="str">
        <f t="shared" si="167"/>
        <v>San Juan Estuary</v>
      </c>
      <c r="K1034" s="49">
        <v>1</v>
      </c>
      <c r="L1034" s="51" t="s">
        <v>185</v>
      </c>
      <c r="M1034" s="53" t="s">
        <v>138</v>
      </c>
      <c r="N1034" s="51" t="s">
        <v>150</v>
      </c>
      <c r="O1034" s="47">
        <f t="shared" si="169"/>
        <v>18</v>
      </c>
      <c r="P1034" s="47">
        <f t="shared" si="170"/>
        <v>1</v>
      </c>
      <c r="Q1034" s="47">
        <f t="shared" si="171"/>
        <v>4</v>
      </c>
      <c r="R1034" s="54">
        <v>1</v>
      </c>
      <c r="S1034" s="50" t="s">
        <v>168</v>
      </c>
      <c r="T1034" s="53" t="s">
        <v>163</v>
      </c>
    </row>
    <row r="1035" spans="1:20" x14ac:dyDescent="0.2">
      <c r="A1035" s="79">
        <f t="shared" si="172"/>
        <v>35</v>
      </c>
      <c r="B1035" s="47">
        <f t="shared" si="173"/>
        <v>2019</v>
      </c>
      <c r="C1035" s="47">
        <f t="shared" si="174"/>
        <v>8</v>
      </c>
      <c r="D1035" s="47" t="str">
        <f t="shared" si="175"/>
        <v>Aug</v>
      </c>
      <c r="E1035" s="47">
        <f t="shared" si="176"/>
        <v>29</v>
      </c>
      <c r="F1035" s="89">
        <v>43706</v>
      </c>
      <c r="G1035" s="75">
        <v>4.1666666666666664E-2</v>
      </c>
      <c r="H1035" s="49" t="s">
        <v>34</v>
      </c>
      <c r="I1035" s="56" t="str">
        <f t="shared" si="168"/>
        <v>South Arm SJ (Old Mill)</v>
      </c>
      <c r="J1035" s="56" t="str">
        <f t="shared" si="167"/>
        <v>San Juan Estuary</v>
      </c>
      <c r="K1035" s="49">
        <v>1</v>
      </c>
      <c r="L1035" s="51" t="s">
        <v>173</v>
      </c>
      <c r="M1035" s="53" t="s">
        <v>138</v>
      </c>
      <c r="N1035" s="51" t="s">
        <v>150</v>
      </c>
      <c r="O1035" s="47">
        <f t="shared" si="169"/>
        <v>13</v>
      </c>
      <c r="P1035" s="47">
        <f t="shared" si="170"/>
        <v>1</v>
      </c>
      <c r="Q1035" s="47">
        <f t="shared" si="171"/>
        <v>4</v>
      </c>
      <c r="R1035" s="54">
        <v>10</v>
      </c>
      <c r="S1035" s="50" t="s">
        <v>168</v>
      </c>
      <c r="T1035" s="53" t="s">
        <v>163</v>
      </c>
    </row>
    <row r="1036" spans="1:20" x14ac:dyDescent="0.2">
      <c r="A1036" s="79">
        <f t="shared" si="172"/>
        <v>35</v>
      </c>
      <c r="B1036" s="47">
        <f t="shared" si="173"/>
        <v>2019</v>
      </c>
      <c r="C1036" s="47">
        <f t="shared" si="174"/>
        <v>8</v>
      </c>
      <c r="D1036" s="47" t="str">
        <f t="shared" si="175"/>
        <v>Aug</v>
      </c>
      <c r="E1036" s="47">
        <f t="shared" si="176"/>
        <v>29</v>
      </c>
      <c r="F1036" s="89">
        <v>43706</v>
      </c>
      <c r="G1036" s="75">
        <v>5.0694444444444452E-2</v>
      </c>
      <c r="H1036" s="49" t="s">
        <v>40</v>
      </c>
      <c r="I1036" s="56" t="str">
        <f t="shared" si="168"/>
        <v>Central Arm SJ at Island Rd Bridge</v>
      </c>
      <c r="J1036" s="56" t="str">
        <f t="shared" si="167"/>
        <v>San Juan Estuary</v>
      </c>
      <c r="K1036" s="49">
        <v>1</v>
      </c>
      <c r="L1036" s="51" t="s">
        <v>146</v>
      </c>
      <c r="M1036" s="53" t="s">
        <v>138</v>
      </c>
      <c r="N1036" s="51" t="s">
        <v>144</v>
      </c>
      <c r="O1036" s="47">
        <f t="shared" si="169"/>
        <v>3</v>
      </c>
      <c r="P1036" s="47">
        <f t="shared" si="170"/>
        <v>1</v>
      </c>
      <c r="Q1036" s="47">
        <f t="shared" si="171"/>
        <v>2</v>
      </c>
      <c r="R1036" s="54">
        <v>3</v>
      </c>
      <c r="S1036" s="50" t="s">
        <v>168</v>
      </c>
      <c r="T1036" s="53" t="s">
        <v>163</v>
      </c>
    </row>
    <row r="1037" spans="1:20" x14ac:dyDescent="0.2">
      <c r="A1037" s="79">
        <f t="shared" si="172"/>
        <v>35</v>
      </c>
      <c r="B1037" s="47">
        <f t="shared" si="173"/>
        <v>2019</v>
      </c>
      <c r="C1037" s="47">
        <f t="shared" si="174"/>
        <v>8</v>
      </c>
      <c r="D1037" s="47" t="str">
        <f t="shared" si="175"/>
        <v>Aug</v>
      </c>
      <c r="E1037" s="47">
        <f t="shared" si="176"/>
        <v>29</v>
      </c>
      <c r="F1037" s="89">
        <v>43706</v>
      </c>
      <c r="G1037" s="75">
        <v>5.0694444444444452E-2</v>
      </c>
      <c r="H1037" s="49" t="s">
        <v>40</v>
      </c>
      <c r="I1037" s="56" t="str">
        <f t="shared" si="168"/>
        <v>Central Arm SJ at Island Rd Bridge</v>
      </c>
      <c r="J1037" s="56" t="str">
        <f t="shared" si="167"/>
        <v>San Juan Estuary</v>
      </c>
      <c r="K1037" s="49">
        <v>1</v>
      </c>
      <c r="L1037" s="51" t="s">
        <v>157</v>
      </c>
      <c r="M1037" s="53" t="s">
        <v>138</v>
      </c>
      <c r="N1037" s="51" t="s">
        <v>153</v>
      </c>
      <c r="O1037" s="47">
        <f t="shared" si="169"/>
        <v>8</v>
      </c>
      <c r="P1037" s="47">
        <f t="shared" si="170"/>
        <v>1</v>
      </c>
      <c r="Q1037" s="47">
        <f t="shared" si="171"/>
        <v>5</v>
      </c>
      <c r="R1037" s="54">
        <v>16</v>
      </c>
      <c r="S1037" s="50" t="s">
        <v>168</v>
      </c>
      <c r="T1037" s="53" t="s">
        <v>163</v>
      </c>
    </row>
    <row r="1038" spans="1:20" x14ac:dyDescent="0.2">
      <c r="A1038" s="79">
        <f t="shared" si="172"/>
        <v>35</v>
      </c>
      <c r="B1038" s="47">
        <f t="shared" si="173"/>
        <v>2019</v>
      </c>
      <c r="C1038" s="47">
        <f t="shared" si="174"/>
        <v>8</v>
      </c>
      <c r="D1038" s="47" t="str">
        <f t="shared" si="175"/>
        <v>Aug</v>
      </c>
      <c r="E1038" s="47">
        <f t="shared" si="176"/>
        <v>29</v>
      </c>
      <c r="F1038" s="89">
        <v>43706</v>
      </c>
      <c r="G1038" s="75">
        <v>5.0694444444444452E-2</v>
      </c>
      <c r="H1038" s="49" t="s">
        <v>40</v>
      </c>
      <c r="I1038" s="56" t="str">
        <f t="shared" si="168"/>
        <v>Central Arm SJ at Island Rd Bridge</v>
      </c>
      <c r="J1038" s="56" t="str">
        <f t="shared" si="167"/>
        <v>San Juan Estuary</v>
      </c>
      <c r="K1038" s="49">
        <v>1</v>
      </c>
      <c r="L1038" s="51" t="s">
        <v>185</v>
      </c>
      <c r="M1038" s="53" t="s">
        <v>138</v>
      </c>
      <c r="N1038" s="51" t="s">
        <v>150</v>
      </c>
      <c r="O1038" s="47">
        <f t="shared" si="169"/>
        <v>18</v>
      </c>
      <c r="P1038" s="47">
        <f t="shared" si="170"/>
        <v>1</v>
      </c>
      <c r="Q1038" s="47">
        <f t="shared" si="171"/>
        <v>4</v>
      </c>
      <c r="R1038" s="54">
        <v>1</v>
      </c>
      <c r="S1038" s="50" t="s">
        <v>168</v>
      </c>
      <c r="T1038" s="53" t="s">
        <v>163</v>
      </c>
    </row>
    <row r="1039" spans="1:20" x14ac:dyDescent="0.2">
      <c r="A1039" s="79">
        <f t="shared" si="172"/>
        <v>35</v>
      </c>
      <c r="B1039" s="47">
        <f t="shared" si="173"/>
        <v>2019</v>
      </c>
      <c r="C1039" s="47">
        <f t="shared" si="174"/>
        <v>8</v>
      </c>
      <c r="D1039" s="47" t="str">
        <f t="shared" si="175"/>
        <v>Aug</v>
      </c>
      <c r="E1039" s="47">
        <f t="shared" si="176"/>
        <v>29</v>
      </c>
      <c r="F1039" s="89">
        <v>43706</v>
      </c>
      <c r="G1039" s="75">
        <v>5.0694444444444452E-2</v>
      </c>
      <c r="H1039" s="49" t="s">
        <v>40</v>
      </c>
      <c r="I1039" s="56" t="str">
        <f t="shared" si="168"/>
        <v>Central Arm SJ at Island Rd Bridge</v>
      </c>
      <c r="J1039" s="56" t="str">
        <f t="shared" si="167"/>
        <v>San Juan Estuary</v>
      </c>
      <c r="K1039" s="49">
        <v>1</v>
      </c>
      <c r="L1039" s="51" t="s">
        <v>181</v>
      </c>
      <c r="M1039" s="53" t="s">
        <v>138</v>
      </c>
      <c r="N1039" s="51" t="s">
        <v>150</v>
      </c>
      <c r="O1039" s="47">
        <f t="shared" si="169"/>
        <v>15</v>
      </c>
      <c r="P1039" s="47">
        <f t="shared" si="170"/>
        <v>1</v>
      </c>
      <c r="Q1039" s="47">
        <f t="shared" si="171"/>
        <v>4</v>
      </c>
      <c r="R1039" s="54">
        <v>1</v>
      </c>
      <c r="S1039" s="50" t="s">
        <v>168</v>
      </c>
      <c r="T1039" s="53" t="s">
        <v>163</v>
      </c>
    </row>
    <row r="1040" spans="1:20" x14ac:dyDescent="0.2">
      <c r="A1040" s="79">
        <f t="shared" si="172"/>
        <v>35</v>
      </c>
      <c r="B1040" s="47">
        <f t="shared" si="173"/>
        <v>2019</v>
      </c>
      <c r="C1040" s="47">
        <f t="shared" si="174"/>
        <v>8</v>
      </c>
      <c r="D1040" s="47" t="str">
        <f t="shared" si="175"/>
        <v>Aug</v>
      </c>
      <c r="E1040" s="47">
        <f t="shared" si="176"/>
        <v>29</v>
      </c>
      <c r="F1040" s="89">
        <v>43706</v>
      </c>
      <c r="G1040" s="75">
        <v>5.0694444444444452E-2</v>
      </c>
      <c r="H1040" s="49" t="s">
        <v>40</v>
      </c>
      <c r="I1040" s="56" t="str">
        <f t="shared" si="168"/>
        <v>Central Arm SJ at Island Rd Bridge</v>
      </c>
      <c r="J1040" s="56" t="str">
        <f t="shared" ref="J1040:J1103" si="177">VLOOKUP(H1040,SiteCodes,3,FALSE)</f>
        <v>San Juan Estuary</v>
      </c>
      <c r="K1040" s="49">
        <v>1</v>
      </c>
      <c r="L1040" s="51" t="s">
        <v>173</v>
      </c>
      <c r="M1040" s="53" t="s">
        <v>138</v>
      </c>
      <c r="N1040" s="51" t="s">
        <v>150</v>
      </c>
      <c r="O1040" s="47">
        <f t="shared" si="169"/>
        <v>13</v>
      </c>
      <c r="P1040" s="47">
        <f t="shared" si="170"/>
        <v>1</v>
      </c>
      <c r="Q1040" s="47">
        <f t="shared" si="171"/>
        <v>4</v>
      </c>
      <c r="R1040" s="54">
        <v>9</v>
      </c>
      <c r="S1040" s="50" t="s">
        <v>168</v>
      </c>
      <c r="T1040" s="53" t="s">
        <v>163</v>
      </c>
    </row>
    <row r="1041" spans="1:20" x14ac:dyDescent="0.2">
      <c r="A1041" s="79">
        <f t="shared" si="172"/>
        <v>35</v>
      </c>
      <c r="B1041" s="47">
        <f t="shared" si="173"/>
        <v>2019</v>
      </c>
      <c r="C1041" s="47">
        <f t="shared" si="174"/>
        <v>8</v>
      </c>
      <c r="D1041" s="47" t="str">
        <f t="shared" si="175"/>
        <v>Aug</v>
      </c>
      <c r="E1041" s="47">
        <f t="shared" si="176"/>
        <v>29</v>
      </c>
      <c r="F1041" s="89">
        <v>43706</v>
      </c>
      <c r="G1041" s="75">
        <v>6.3888888888888884E-2</v>
      </c>
      <c r="H1041" s="49" t="s">
        <v>44</v>
      </c>
      <c r="I1041" s="56" t="str">
        <f t="shared" si="168"/>
        <v>Q Helen, top of Island Road</v>
      </c>
      <c r="J1041" s="56" t="str">
        <f t="shared" si="177"/>
        <v>San Juan Estuary</v>
      </c>
      <c r="K1041" s="49">
        <v>1</v>
      </c>
      <c r="L1041" s="51" t="s">
        <v>146</v>
      </c>
      <c r="M1041" s="53" t="s">
        <v>138</v>
      </c>
      <c r="N1041" s="51" t="s">
        <v>144</v>
      </c>
      <c r="O1041" s="47">
        <f t="shared" si="169"/>
        <v>3</v>
      </c>
      <c r="P1041" s="47">
        <f t="shared" si="170"/>
        <v>1</v>
      </c>
      <c r="Q1041" s="47">
        <f t="shared" si="171"/>
        <v>2</v>
      </c>
      <c r="R1041" s="54">
        <v>2</v>
      </c>
      <c r="S1041" s="50" t="s">
        <v>168</v>
      </c>
      <c r="T1041" s="53" t="s">
        <v>163</v>
      </c>
    </row>
    <row r="1042" spans="1:20" x14ac:dyDescent="0.2">
      <c r="A1042" s="79">
        <f t="shared" si="172"/>
        <v>35</v>
      </c>
      <c r="B1042" s="47">
        <f t="shared" si="173"/>
        <v>2019</v>
      </c>
      <c r="C1042" s="47">
        <f t="shared" si="174"/>
        <v>8</v>
      </c>
      <c r="D1042" s="47" t="str">
        <f t="shared" si="175"/>
        <v>Aug</v>
      </c>
      <c r="E1042" s="47">
        <f t="shared" si="176"/>
        <v>29</v>
      </c>
      <c r="F1042" s="89">
        <v>43706</v>
      </c>
      <c r="G1042" s="75">
        <v>6.3888888888888884E-2</v>
      </c>
      <c r="H1042" s="49" t="s">
        <v>44</v>
      </c>
      <c r="I1042" s="56" t="str">
        <f t="shared" si="168"/>
        <v>Q Helen, top of Island Road</v>
      </c>
      <c r="J1042" s="56" t="str">
        <f t="shared" si="177"/>
        <v>San Juan Estuary</v>
      </c>
      <c r="K1042" s="49">
        <v>1</v>
      </c>
      <c r="L1042" s="51" t="s">
        <v>157</v>
      </c>
      <c r="M1042" s="53" t="s">
        <v>138</v>
      </c>
      <c r="N1042" s="51" t="s">
        <v>153</v>
      </c>
      <c r="O1042" s="47">
        <f t="shared" si="169"/>
        <v>8</v>
      </c>
      <c r="P1042" s="47">
        <f t="shared" si="170"/>
        <v>1</v>
      </c>
      <c r="Q1042" s="47">
        <f t="shared" si="171"/>
        <v>5</v>
      </c>
      <c r="R1042" s="54">
        <v>5</v>
      </c>
      <c r="S1042" s="50" t="s">
        <v>168</v>
      </c>
      <c r="T1042" s="53" t="s">
        <v>163</v>
      </c>
    </row>
    <row r="1043" spans="1:20" x14ac:dyDescent="0.2">
      <c r="A1043" s="79">
        <f t="shared" si="172"/>
        <v>35</v>
      </c>
      <c r="B1043" s="47">
        <f t="shared" si="173"/>
        <v>2019</v>
      </c>
      <c r="C1043" s="47">
        <f t="shared" si="174"/>
        <v>8</v>
      </c>
      <c r="D1043" s="47" t="str">
        <f t="shared" si="175"/>
        <v>Aug</v>
      </c>
      <c r="E1043" s="47">
        <f t="shared" si="176"/>
        <v>29</v>
      </c>
      <c r="F1043" s="89">
        <v>43706</v>
      </c>
      <c r="G1043" s="75">
        <v>6.3888888888888884E-2</v>
      </c>
      <c r="H1043" s="49" t="s">
        <v>44</v>
      </c>
      <c r="I1043" s="56" t="str">
        <f t="shared" si="168"/>
        <v>Q Helen, top of Island Road</v>
      </c>
      <c r="J1043" s="56" t="str">
        <f t="shared" si="177"/>
        <v>San Juan Estuary</v>
      </c>
      <c r="K1043" s="49">
        <v>1</v>
      </c>
      <c r="L1043" s="51" t="s">
        <v>158</v>
      </c>
      <c r="M1043" s="53" t="s">
        <v>138</v>
      </c>
      <c r="N1043" s="51" t="s">
        <v>153</v>
      </c>
      <c r="O1043" s="47">
        <f t="shared" si="169"/>
        <v>9</v>
      </c>
      <c r="P1043" s="47">
        <f t="shared" si="170"/>
        <v>1</v>
      </c>
      <c r="Q1043" s="47">
        <f t="shared" si="171"/>
        <v>5</v>
      </c>
      <c r="R1043" s="54">
        <v>1</v>
      </c>
      <c r="S1043" s="50" t="s">
        <v>168</v>
      </c>
      <c r="T1043" s="53" t="s">
        <v>163</v>
      </c>
    </row>
    <row r="1044" spans="1:20" x14ac:dyDescent="0.2">
      <c r="A1044" s="79">
        <f t="shared" si="172"/>
        <v>35</v>
      </c>
      <c r="B1044" s="47">
        <f t="shared" si="173"/>
        <v>2019</v>
      </c>
      <c r="C1044" s="47">
        <f t="shared" si="174"/>
        <v>8</v>
      </c>
      <c r="D1044" s="47" t="str">
        <f t="shared" si="175"/>
        <v>Aug</v>
      </c>
      <c r="E1044" s="47">
        <f t="shared" si="176"/>
        <v>29</v>
      </c>
      <c r="F1044" s="89">
        <v>43706</v>
      </c>
      <c r="G1044" s="75">
        <v>6.3888888888888884E-2</v>
      </c>
      <c r="H1044" s="49" t="s">
        <v>44</v>
      </c>
      <c r="I1044" s="56" t="str">
        <f t="shared" si="168"/>
        <v>Q Helen, top of Island Road</v>
      </c>
      <c r="J1044" s="56" t="str">
        <f t="shared" si="177"/>
        <v>San Juan Estuary</v>
      </c>
      <c r="K1044" s="49">
        <v>1</v>
      </c>
      <c r="L1044" s="51" t="s">
        <v>173</v>
      </c>
      <c r="M1044" s="53" t="s">
        <v>138</v>
      </c>
      <c r="N1044" s="51" t="s">
        <v>150</v>
      </c>
      <c r="O1044" s="47">
        <f t="shared" si="169"/>
        <v>13</v>
      </c>
      <c r="P1044" s="47">
        <f t="shared" si="170"/>
        <v>1</v>
      </c>
      <c r="Q1044" s="47">
        <f t="shared" si="171"/>
        <v>4</v>
      </c>
      <c r="R1044" s="54">
        <v>3</v>
      </c>
      <c r="S1044" s="50" t="s">
        <v>168</v>
      </c>
      <c r="T1044" s="53" t="s">
        <v>163</v>
      </c>
    </row>
    <row r="1045" spans="1:20" x14ac:dyDescent="0.2">
      <c r="A1045" s="79">
        <f t="shared" si="172"/>
        <v>36</v>
      </c>
      <c r="B1045" s="47">
        <f t="shared" si="173"/>
        <v>2019</v>
      </c>
      <c r="C1045" s="47">
        <f t="shared" si="174"/>
        <v>9</v>
      </c>
      <c r="D1045" s="47" t="str">
        <f t="shared" si="175"/>
        <v>Sep</v>
      </c>
      <c r="E1045" s="47">
        <f t="shared" si="176"/>
        <v>6</v>
      </c>
      <c r="F1045" s="90">
        <v>43714</v>
      </c>
      <c r="G1045" s="75">
        <v>0.46666666666666662</v>
      </c>
      <c r="H1045" s="49" t="s">
        <v>8</v>
      </c>
      <c r="I1045" s="56" t="str">
        <f t="shared" si="168"/>
        <v>Smokies</v>
      </c>
      <c r="J1045" s="56" t="str">
        <f t="shared" si="177"/>
        <v>Gordon Estuary</v>
      </c>
      <c r="K1045" s="49">
        <v>1</v>
      </c>
      <c r="L1045" s="51" t="s">
        <v>152</v>
      </c>
      <c r="M1045" s="53" t="s">
        <v>138</v>
      </c>
      <c r="N1045" s="51" t="s">
        <v>148</v>
      </c>
      <c r="O1045" s="47">
        <f t="shared" si="169"/>
        <v>5</v>
      </c>
      <c r="P1045" s="47">
        <f t="shared" si="170"/>
        <v>1</v>
      </c>
      <c r="Q1045" s="47">
        <f t="shared" si="171"/>
        <v>3</v>
      </c>
      <c r="R1045" s="54">
        <v>1</v>
      </c>
      <c r="S1045" s="50" t="s">
        <v>168</v>
      </c>
      <c r="T1045" s="53" t="s">
        <v>163</v>
      </c>
    </row>
    <row r="1046" spans="1:20" x14ac:dyDescent="0.2">
      <c r="A1046" s="79">
        <f t="shared" si="172"/>
        <v>36</v>
      </c>
      <c r="B1046" s="47">
        <f t="shared" si="173"/>
        <v>2019</v>
      </c>
      <c r="C1046" s="47">
        <f t="shared" si="174"/>
        <v>9</v>
      </c>
      <c r="D1046" s="47" t="str">
        <f t="shared" si="175"/>
        <v>Sep</v>
      </c>
      <c r="E1046" s="47">
        <f t="shared" si="176"/>
        <v>6</v>
      </c>
      <c r="F1046" s="90">
        <v>43714</v>
      </c>
      <c r="G1046" s="75">
        <v>0.46666666666666662</v>
      </c>
      <c r="H1046" s="49" t="s">
        <v>8</v>
      </c>
      <c r="I1046" s="56" t="str">
        <f t="shared" si="168"/>
        <v>Smokies</v>
      </c>
      <c r="J1046" s="56" t="str">
        <f t="shared" si="177"/>
        <v>Gordon Estuary</v>
      </c>
      <c r="K1046" s="49">
        <v>1</v>
      </c>
      <c r="L1046" s="51" t="s">
        <v>146</v>
      </c>
      <c r="M1046" s="53" t="s">
        <v>138</v>
      </c>
      <c r="N1046" s="51" t="s">
        <v>148</v>
      </c>
      <c r="O1046" s="47">
        <f t="shared" si="169"/>
        <v>3</v>
      </c>
      <c r="P1046" s="47">
        <f t="shared" si="170"/>
        <v>1</v>
      </c>
      <c r="Q1046" s="47">
        <f t="shared" si="171"/>
        <v>3</v>
      </c>
      <c r="R1046" s="54">
        <v>3</v>
      </c>
      <c r="S1046" s="50" t="s">
        <v>168</v>
      </c>
      <c r="T1046" s="53" t="s">
        <v>163</v>
      </c>
    </row>
    <row r="1047" spans="1:20" x14ac:dyDescent="0.2">
      <c r="A1047" s="79">
        <f t="shared" si="172"/>
        <v>36</v>
      </c>
      <c r="B1047" s="47">
        <f t="shared" si="173"/>
        <v>2019</v>
      </c>
      <c r="C1047" s="47">
        <f t="shared" si="174"/>
        <v>9</v>
      </c>
      <c r="D1047" s="47" t="str">
        <f t="shared" si="175"/>
        <v>Sep</v>
      </c>
      <c r="E1047" s="47">
        <f t="shared" si="176"/>
        <v>6</v>
      </c>
      <c r="F1047" s="90">
        <v>43714</v>
      </c>
      <c r="G1047" s="75">
        <v>0.46666666666666662</v>
      </c>
      <c r="H1047" s="49" t="s">
        <v>8</v>
      </c>
      <c r="I1047" s="56" t="str">
        <f t="shared" si="168"/>
        <v>Smokies</v>
      </c>
      <c r="J1047" s="56" t="str">
        <f t="shared" si="177"/>
        <v>Gordon Estuary</v>
      </c>
      <c r="K1047" s="49">
        <v>1</v>
      </c>
      <c r="L1047" s="51" t="s">
        <v>157</v>
      </c>
      <c r="M1047" s="53" t="s">
        <v>138</v>
      </c>
      <c r="N1047" s="51" t="s">
        <v>153</v>
      </c>
      <c r="O1047" s="47">
        <f t="shared" si="169"/>
        <v>8</v>
      </c>
      <c r="P1047" s="47">
        <f t="shared" si="170"/>
        <v>1</v>
      </c>
      <c r="Q1047" s="47">
        <f t="shared" si="171"/>
        <v>5</v>
      </c>
      <c r="R1047" s="54">
        <v>10</v>
      </c>
      <c r="S1047" s="50" t="s">
        <v>168</v>
      </c>
      <c r="T1047" s="53" t="s">
        <v>163</v>
      </c>
    </row>
    <row r="1048" spans="1:20" x14ac:dyDescent="0.2">
      <c r="A1048" s="79">
        <f t="shared" si="172"/>
        <v>36</v>
      </c>
      <c r="B1048" s="47">
        <f t="shared" si="173"/>
        <v>2019</v>
      </c>
      <c r="C1048" s="47">
        <f t="shared" si="174"/>
        <v>9</v>
      </c>
      <c r="D1048" s="47" t="str">
        <f t="shared" si="175"/>
        <v>Sep</v>
      </c>
      <c r="E1048" s="47">
        <f t="shared" si="176"/>
        <v>6</v>
      </c>
      <c r="F1048" s="90">
        <v>43714</v>
      </c>
      <c r="G1048" s="75">
        <v>0.46666666666666662</v>
      </c>
      <c r="H1048" s="49" t="s">
        <v>8</v>
      </c>
      <c r="I1048" s="56" t="str">
        <f t="shared" si="168"/>
        <v>Smokies</v>
      </c>
      <c r="J1048" s="56" t="str">
        <f t="shared" si="177"/>
        <v>Gordon Estuary</v>
      </c>
      <c r="K1048" s="49">
        <v>1</v>
      </c>
      <c r="L1048" s="51" t="s">
        <v>181</v>
      </c>
      <c r="M1048" s="53" t="s">
        <v>138</v>
      </c>
      <c r="N1048" s="51" t="s">
        <v>150</v>
      </c>
      <c r="O1048" s="47">
        <f t="shared" si="169"/>
        <v>15</v>
      </c>
      <c r="P1048" s="47">
        <f t="shared" si="170"/>
        <v>1</v>
      </c>
      <c r="Q1048" s="47">
        <f t="shared" si="171"/>
        <v>4</v>
      </c>
      <c r="R1048" s="54">
        <v>22</v>
      </c>
      <c r="S1048" s="50" t="s">
        <v>168</v>
      </c>
      <c r="T1048" s="53" t="s">
        <v>163</v>
      </c>
    </row>
    <row r="1049" spans="1:20" x14ac:dyDescent="0.2">
      <c r="A1049" s="79">
        <f t="shared" si="172"/>
        <v>36</v>
      </c>
      <c r="B1049" s="47">
        <f t="shared" si="173"/>
        <v>2019</v>
      </c>
      <c r="C1049" s="47">
        <f t="shared" si="174"/>
        <v>9</v>
      </c>
      <c r="D1049" s="47" t="str">
        <f t="shared" si="175"/>
        <v>Sep</v>
      </c>
      <c r="E1049" s="47">
        <f t="shared" si="176"/>
        <v>6</v>
      </c>
      <c r="F1049" s="90">
        <v>43714</v>
      </c>
      <c r="G1049" s="75">
        <v>0.46666666666666662</v>
      </c>
      <c r="H1049" s="49" t="s">
        <v>8</v>
      </c>
      <c r="I1049" s="56" t="str">
        <f t="shared" si="168"/>
        <v>Smokies</v>
      </c>
      <c r="J1049" s="56" t="str">
        <f t="shared" si="177"/>
        <v>Gordon Estuary</v>
      </c>
      <c r="K1049" s="49">
        <v>1</v>
      </c>
      <c r="L1049" s="51" t="s">
        <v>173</v>
      </c>
      <c r="M1049" s="53" t="s">
        <v>138</v>
      </c>
      <c r="N1049" s="51" t="s">
        <v>150</v>
      </c>
      <c r="O1049" s="47">
        <f t="shared" si="169"/>
        <v>13</v>
      </c>
      <c r="P1049" s="47">
        <f t="shared" si="170"/>
        <v>1</v>
      </c>
      <c r="Q1049" s="47">
        <f t="shared" si="171"/>
        <v>4</v>
      </c>
      <c r="R1049" s="54">
        <v>20</v>
      </c>
      <c r="S1049" s="50" t="s">
        <v>168</v>
      </c>
      <c r="T1049" s="53" t="s">
        <v>163</v>
      </c>
    </row>
    <row r="1050" spans="1:20" x14ac:dyDescent="0.2">
      <c r="A1050" s="79">
        <f t="shared" si="172"/>
        <v>36</v>
      </c>
      <c r="B1050" s="47">
        <f t="shared" si="173"/>
        <v>2019</v>
      </c>
      <c r="C1050" s="47">
        <f t="shared" si="174"/>
        <v>9</v>
      </c>
      <c r="D1050" s="47" t="str">
        <f t="shared" si="175"/>
        <v>Sep</v>
      </c>
      <c r="E1050" s="47">
        <f t="shared" si="176"/>
        <v>6</v>
      </c>
      <c r="F1050" s="90">
        <v>43714</v>
      </c>
      <c r="G1050" s="75">
        <v>0.46666666666666662</v>
      </c>
      <c r="H1050" s="49" t="s">
        <v>8</v>
      </c>
      <c r="I1050" s="56" t="str">
        <f t="shared" si="168"/>
        <v>Smokies</v>
      </c>
      <c r="J1050" s="56" t="str">
        <f t="shared" si="177"/>
        <v>Gordon Estuary</v>
      </c>
      <c r="K1050" s="49">
        <v>1</v>
      </c>
      <c r="L1050" s="51" t="s">
        <v>183</v>
      </c>
      <c r="M1050" s="53" t="s">
        <v>138</v>
      </c>
      <c r="N1050" s="51" t="s">
        <v>150</v>
      </c>
      <c r="O1050" s="47">
        <f t="shared" si="169"/>
        <v>17</v>
      </c>
      <c r="P1050" s="47">
        <f t="shared" si="170"/>
        <v>1</v>
      </c>
      <c r="Q1050" s="47">
        <f t="shared" si="171"/>
        <v>4</v>
      </c>
      <c r="R1050" s="54">
        <v>150</v>
      </c>
      <c r="S1050" s="50" t="s">
        <v>168</v>
      </c>
      <c r="T1050" s="53" t="s">
        <v>163</v>
      </c>
    </row>
    <row r="1051" spans="1:20" x14ac:dyDescent="0.2">
      <c r="A1051" s="79">
        <f t="shared" si="172"/>
        <v>36</v>
      </c>
      <c r="B1051" s="47">
        <f t="shared" si="173"/>
        <v>2019</v>
      </c>
      <c r="C1051" s="47">
        <f t="shared" si="174"/>
        <v>9</v>
      </c>
      <c r="D1051" s="47" t="str">
        <f t="shared" si="175"/>
        <v>Sep</v>
      </c>
      <c r="E1051" s="47">
        <f t="shared" si="176"/>
        <v>6</v>
      </c>
      <c r="F1051" s="90">
        <v>43714</v>
      </c>
      <c r="G1051" s="75">
        <v>0.51388888888888895</v>
      </c>
      <c r="H1051" s="49" t="s">
        <v>46</v>
      </c>
      <c r="I1051" s="56" t="str">
        <f t="shared" si="168"/>
        <v>Q4, u/s of Tanis's template site</v>
      </c>
      <c r="J1051" s="56" t="str">
        <f t="shared" si="177"/>
        <v>San Juan Estuary</v>
      </c>
      <c r="K1051" s="49">
        <v>1</v>
      </c>
      <c r="L1051" s="51" t="s">
        <v>146</v>
      </c>
      <c r="M1051" s="53" t="s">
        <v>138</v>
      </c>
      <c r="N1051" s="51" t="s">
        <v>148</v>
      </c>
      <c r="O1051" s="47">
        <f t="shared" si="169"/>
        <v>3</v>
      </c>
      <c r="P1051" s="47">
        <f t="shared" si="170"/>
        <v>1</v>
      </c>
      <c r="Q1051" s="47">
        <f t="shared" si="171"/>
        <v>3</v>
      </c>
      <c r="R1051" s="54">
        <v>1</v>
      </c>
      <c r="S1051" s="50" t="s">
        <v>168</v>
      </c>
      <c r="T1051" s="53" t="s">
        <v>163</v>
      </c>
    </row>
    <row r="1052" spans="1:20" x14ac:dyDescent="0.2">
      <c r="A1052" s="79">
        <f t="shared" si="172"/>
        <v>36</v>
      </c>
      <c r="B1052" s="47">
        <f t="shared" si="173"/>
        <v>2019</v>
      </c>
      <c r="C1052" s="47">
        <f t="shared" si="174"/>
        <v>9</v>
      </c>
      <c r="D1052" s="47" t="str">
        <f t="shared" si="175"/>
        <v>Sep</v>
      </c>
      <c r="E1052" s="47">
        <f t="shared" si="176"/>
        <v>6</v>
      </c>
      <c r="F1052" s="90">
        <v>43714</v>
      </c>
      <c r="G1052" s="75">
        <v>0.51388888888888895</v>
      </c>
      <c r="H1052" s="49" t="s">
        <v>46</v>
      </c>
      <c r="I1052" s="56" t="str">
        <f t="shared" si="168"/>
        <v>Q4, u/s of Tanis's template site</v>
      </c>
      <c r="J1052" s="56" t="str">
        <f t="shared" si="177"/>
        <v>San Juan Estuary</v>
      </c>
      <c r="K1052" s="49">
        <v>1</v>
      </c>
      <c r="L1052" s="51" t="s">
        <v>158</v>
      </c>
      <c r="M1052" s="53" t="s">
        <v>138</v>
      </c>
      <c r="N1052" s="51" t="s">
        <v>153</v>
      </c>
      <c r="O1052" s="47">
        <f t="shared" si="169"/>
        <v>9</v>
      </c>
      <c r="P1052" s="47">
        <f t="shared" si="170"/>
        <v>1</v>
      </c>
      <c r="Q1052" s="47">
        <f t="shared" si="171"/>
        <v>5</v>
      </c>
      <c r="R1052" s="54">
        <v>1</v>
      </c>
      <c r="S1052" s="50" t="s">
        <v>168</v>
      </c>
      <c r="T1052" s="53" t="s">
        <v>163</v>
      </c>
    </row>
    <row r="1053" spans="1:20" x14ac:dyDescent="0.2">
      <c r="A1053" s="79">
        <f t="shared" si="172"/>
        <v>36</v>
      </c>
      <c r="B1053" s="47">
        <f t="shared" si="173"/>
        <v>2019</v>
      </c>
      <c r="C1053" s="47">
        <f t="shared" si="174"/>
        <v>9</v>
      </c>
      <c r="D1053" s="47" t="str">
        <f t="shared" si="175"/>
        <v>Sep</v>
      </c>
      <c r="E1053" s="47">
        <f t="shared" si="176"/>
        <v>6</v>
      </c>
      <c r="F1053" s="90">
        <v>43714</v>
      </c>
      <c r="G1053" s="75">
        <v>0.51388888888888895</v>
      </c>
      <c r="H1053" s="49" t="s">
        <v>46</v>
      </c>
      <c r="I1053" s="56" t="str">
        <f t="shared" si="168"/>
        <v>Q4, u/s of Tanis's template site</v>
      </c>
      <c r="J1053" s="56" t="str">
        <f t="shared" si="177"/>
        <v>San Juan Estuary</v>
      </c>
      <c r="K1053" s="49">
        <v>1</v>
      </c>
      <c r="L1053" s="51" t="s">
        <v>181</v>
      </c>
      <c r="M1053" s="53" t="s">
        <v>138</v>
      </c>
      <c r="N1053" s="51" t="s">
        <v>150</v>
      </c>
      <c r="O1053" s="47">
        <f t="shared" si="169"/>
        <v>15</v>
      </c>
      <c r="P1053" s="47">
        <f t="shared" si="170"/>
        <v>1</v>
      </c>
      <c r="Q1053" s="47">
        <f t="shared" si="171"/>
        <v>4</v>
      </c>
      <c r="R1053" s="54">
        <v>2</v>
      </c>
      <c r="S1053" s="50" t="s">
        <v>168</v>
      </c>
      <c r="T1053" s="53" t="s">
        <v>163</v>
      </c>
    </row>
    <row r="1054" spans="1:20" x14ac:dyDescent="0.2">
      <c r="A1054" s="79">
        <f t="shared" si="172"/>
        <v>36</v>
      </c>
      <c r="B1054" s="47">
        <f t="shared" si="173"/>
        <v>2019</v>
      </c>
      <c r="C1054" s="47">
        <f t="shared" si="174"/>
        <v>9</v>
      </c>
      <c r="D1054" s="47" t="str">
        <f t="shared" si="175"/>
        <v>Sep</v>
      </c>
      <c r="E1054" s="47">
        <f t="shared" si="176"/>
        <v>6</v>
      </c>
      <c r="F1054" s="90">
        <v>43714</v>
      </c>
      <c r="G1054" s="75">
        <v>0.53472222222222221</v>
      </c>
      <c r="H1054" s="49" t="s">
        <v>38</v>
      </c>
      <c r="I1054" s="56" t="str">
        <f t="shared" si="168"/>
        <v>Q07, Central/South Arm confluence</v>
      </c>
      <c r="J1054" s="56" t="str">
        <f t="shared" si="177"/>
        <v>San Juan Estuary</v>
      </c>
      <c r="K1054" s="49">
        <v>1</v>
      </c>
      <c r="L1054" s="51" t="s">
        <v>146</v>
      </c>
      <c r="M1054" s="53" t="s">
        <v>138</v>
      </c>
      <c r="N1054" s="51" t="s">
        <v>148</v>
      </c>
      <c r="O1054" s="47">
        <f t="shared" si="169"/>
        <v>3</v>
      </c>
      <c r="P1054" s="47">
        <f t="shared" si="170"/>
        <v>1</v>
      </c>
      <c r="Q1054" s="47">
        <f t="shared" si="171"/>
        <v>3</v>
      </c>
      <c r="R1054" s="54">
        <v>5</v>
      </c>
      <c r="S1054" s="50" t="s">
        <v>168</v>
      </c>
      <c r="T1054" s="53" t="s">
        <v>163</v>
      </c>
    </row>
    <row r="1055" spans="1:20" x14ac:dyDescent="0.2">
      <c r="A1055" s="79">
        <f t="shared" si="172"/>
        <v>36</v>
      </c>
      <c r="B1055" s="47">
        <f t="shared" si="173"/>
        <v>2019</v>
      </c>
      <c r="C1055" s="47">
        <f t="shared" si="174"/>
        <v>9</v>
      </c>
      <c r="D1055" s="47" t="str">
        <f t="shared" si="175"/>
        <v>Sep</v>
      </c>
      <c r="E1055" s="47">
        <f t="shared" si="176"/>
        <v>6</v>
      </c>
      <c r="F1055" s="90">
        <v>43714</v>
      </c>
      <c r="G1055" s="75">
        <v>0.53472222222222221</v>
      </c>
      <c r="H1055" s="49" t="s">
        <v>38</v>
      </c>
      <c r="I1055" s="56" t="str">
        <f t="shared" si="168"/>
        <v>Q07, Central/South Arm confluence</v>
      </c>
      <c r="J1055" s="56" t="str">
        <f t="shared" si="177"/>
        <v>San Juan Estuary</v>
      </c>
      <c r="K1055" s="49">
        <v>1</v>
      </c>
      <c r="L1055" s="51" t="s">
        <v>157</v>
      </c>
      <c r="M1055" s="53" t="s">
        <v>138</v>
      </c>
      <c r="N1055" s="51" t="s">
        <v>153</v>
      </c>
      <c r="O1055" s="47">
        <f t="shared" si="169"/>
        <v>8</v>
      </c>
      <c r="P1055" s="47">
        <f t="shared" si="170"/>
        <v>1</v>
      </c>
      <c r="Q1055" s="47">
        <f t="shared" si="171"/>
        <v>5</v>
      </c>
      <c r="R1055" s="54">
        <v>13</v>
      </c>
      <c r="S1055" s="50" t="s">
        <v>168</v>
      </c>
      <c r="T1055" s="53" t="s">
        <v>163</v>
      </c>
    </row>
    <row r="1056" spans="1:20" x14ac:dyDescent="0.2">
      <c r="A1056" s="79">
        <f t="shared" si="172"/>
        <v>36</v>
      </c>
      <c r="B1056" s="47">
        <f t="shared" si="173"/>
        <v>2019</v>
      </c>
      <c r="C1056" s="47">
        <f t="shared" si="174"/>
        <v>9</v>
      </c>
      <c r="D1056" s="47" t="str">
        <f t="shared" si="175"/>
        <v>Sep</v>
      </c>
      <c r="E1056" s="47">
        <f t="shared" si="176"/>
        <v>6</v>
      </c>
      <c r="F1056" s="90">
        <v>43714</v>
      </c>
      <c r="G1056" s="75">
        <v>0.53472222222222221</v>
      </c>
      <c r="H1056" s="49" t="s">
        <v>38</v>
      </c>
      <c r="I1056" s="56" t="str">
        <f t="shared" si="168"/>
        <v>Q07, Central/South Arm confluence</v>
      </c>
      <c r="J1056" s="56" t="str">
        <f t="shared" si="177"/>
        <v>San Juan Estuary</v>
      </c>
      <c r="K1056" s="49">
        <v>1</v>
      </c>
      <c r="L1056" s="51" t="s">
        <v>181</v>
      </c>
      <c r="M1056" s="53" t="s">
        <v>138</v>
      </c>
      <c r="N1056" s="51" t="s">
        <v>150</v>
      </c>
      <c r="O1056" s="47">
        <f t="shared" si="169"/>
        <v>15</v>
      </c>
      <c r="P1056" s="47">
        <f t="shared" si="170"/>
        <v>1</v>
      </c>
      <c r="Q1056" s="47">
        <f t="shared" si="171"/>
        <v>4</v>
      </c>
      <c r="R1056" s="54">
        <v>5</v>
      </c>
      <c r="S1056" s="50" t="s">
        <v>168</v>
      </c>
      <c r="T1056" s="53" t="s">
        <v>163</v>
      </c>
    </row>
    <row r="1057" spans="1:20" x14ac:dyDescent="0.2">
      <c r="A1057" s="79">
        <f t="shared" si="172"/>
        <v>36</v>
      </c>
      <c r="B1057" s="47">
        <f t="shared" si="173"/>
        <v>2019</v>
      </c>
      <c r="C1057" s="47">
        <f t="shared" si="174"/>
        <v>9</v>
      </c>
      <c r="D1057" s="47" t="str">
        <f t="shared" si="175"/>
        <v>Sep</v>
      </c>
      <c r="E1057" s="47">
        <f t="shared" si="176"/>
        <v>6</v>
      </c>
      <c r="F1057" s="90">
        <v>43714</v>
      </c>
      <c r="G1057" s="75">
        <v>0.53472222222222221</v>
      </c>
      <c r="H1057" s="49" t="s">
        <v>38</v>
      </c>
      <c r="I1057" s="56" t="str">
        <f t="shared" si="168"/>
        <v>Q07, Central/South Arm confluence</v>
      </c>
      <c r="J1057" s="56" t="str">
        <f t="shared" si="177"/>
        <v>San Juan Estuary</v>
      </c>
      <c r="K1057" s="49">
        <v>1</v>
      </c>
      <c r="L1057" s="51" t="s">
        <v>173</v>
      </c>
      <c r="M1057" s="53" t="s">
        <v>138</v>
      </c>
      <c r="N1057" s="51" t="s">
        <v>150</v>
      </c>
      <c r="O1057" s="47">
        <f t="shared" si="169"/>
        <v>13</v>
      </c>
      <c r="P1057" s="47">
        <f t="shared" si="170"/>
        <v>1</v>
      </c>
      <c r="Q1057" s="47">
        <f t="shared" si="171"/>
        <v>4</v>
      </c>
      <c r="R1057" s="54">
        <v>410</v>
      </c>
      <c r="S1057" s="50" t="s">
        <v>168</v>
      </c>
      <c r="T1057" s="53" t="s">
        <v>163</v>
      </c>
    </row>
    <row r="1058" spans="1:20" x14ac:dyDescent="0.2">
      <c r="A1058" s="79">
        <f t="shared" si="172"/>
        <v>36</v>
      </c>
      <c r="B1058" s="47">
        <f t="shared" si="173"/>
        <v>2019</v>
      </c>
      <c r="C1058" s="47">
        <f t="shared" si="174"/>
        <v>9</v>
      </c>
      <c r="D1058" s="47" t="str">
        <f t="shared" si="175"/>
        <v>Sep</v>
      </c>
      <c r="E1058" s="47">
        <f t="shared" si="176"/>
        <v>6</v>
      </c>
      <c r="F1058" s="90">
        <v>43714</v>
      </c>
      <c r="G1058" s="75">
        <v>0.54583333333333328</v>
      </c>
      <c r="H1058" s="49" t="s">
        <v>34</v>
      </c>
      <c r="I1058" s="56" t="str">
        <f t="shared" si="168"/>
        <v>South Arm SJ (Old Mill)</v>
      </c>
      <c r="J1058" s="56" t="str">
        <f t="shared" si="177"/>
        <v>San Juan Estuary</v>
      </c>
      <c r="K1058" s="49">
        <v>1</v>
      </c>
      <c r="L1058" s="51" t="s">
        <v>146</v>
      </c>
      <c r="M1058" s="53" t="s">
        <v>138</v>
      </c>
      <c r="N1058" s="51" t="s">
        <v>148</v>
      </c>
      <c r="O1058" s="47">
        <f t="shared" si="169"/>
        <v>3</v>
      </c>
      <c r="P1058" s="47">
        <f t="shared" si="170"/>
        <v>1</v>
      </c>
      <c r="Q1058" s="47">
        <f t="shared" si="171"/>
        <v>3</v>
      </c>
      <c r="R1058" s="54">
        <v>9</v>
      </c>
      <c r="S1058" s="50" t="s">
        <v>168</v>
      </c>
      <c r="T1058" s="53" t="s">
        <v>163</v>
      </c>
    </row>
    <row r="1059" spans="1:20" x14ac:dyDescent="0.2">
      <c r="A1059" s="79">
        <f t="shared" si="172"/>
        <v>36</v>
      </c>
      <c r="B1059" s="47">
        <f t="shared" si="173"/>
        <v>2019</v>
      </c>
      <c r="C1059" s="47">
        <f t="shared" si="174"/>
        <v>9</v>
      </c>
      <c r="D1059" s="47" t="str">
        <f t="shared" si="175"/>
        <v>Sep</v>
      </c>
      <c r="E1059" s="47">
        <f t="shared" si="176"/>
        <v>6</v>
      </c>
      <c r="F1059" s="90">
        <v>43714</v>
      </c>
      <c r="G1059" s="75">
        <v>0.54583333333333328</v>
      </c>
      <c r="H1059" s="49" t="s">
        <v>34</v>
      </c>
      <c r="I1059" s="56" t="str">
        <f t="shared" si="168"/>
        <v>South Arm SJ (Old Mill)</v>
      </c>
      <c r="J1059" s="56" t="str">
        <f t="shared" si="177"/>
        <v>San Juan Estuary</v>
      </c>
      <c r="K1059" s="49">
        <v>1</v>
      </c>
      <c r="L1059" s="51" t="s">
        <v>157</v>
      </c>
      <c r="M1059" s="53" t="s">
        <v>138</v>
      </c>
      <c r="N1059" s="51" t="s">
        <v>153</v>
      </c>
      <c r="O1059" s="47">
        <f t="shared" si="169"/>
        <v>8</v>
      </c>
      <c r="P1059" s="47">
        <f t="shared" si="170"/>
        <v>1</v>
      </c>
      <c r="Q1059" s="47">
        <f t="shared" si="171"/>
        <v>5</v>
      </c>
      <c r="R1059" s="54">
        <v>2</v>
      </c>
      <c r="S1059" s="50" t="s">
        <v>168</v>
      </c>
      <c r="T1059" s="53" t="s">
        <v>163</v>
      </c>
    </row>
    <row r="1060" spans="1:20" x14ac:dyDescent="0.2">
      <c r="A1060" s="79">
        <f t="shared" si="172"/>
        <v>36</v>
      </c>
      <c r="B1060" s="47">
        <f t="shared" si="173"/>
        <v>2019</v>
      </c>
      <c r="C1060" s="47">
        <f t="shared" si="174"/>
        <v>9</v>
      </c>
      <c r="D1060" s="47" t="str">
        <f t="shared" si="175"/>
        <v>Sep</v>
      </c>
      <c r="E1060" s="47">
        <f t="shared" si="176"/>
        <v>6</v>
      </c>
      <c r="F1060" s="90">
        <v>43714</v>
      </c>
      <c r="G1060" s="75">
        <v>0.54583333333333328</v>
      </c>
      <c r="H1060" s="49" t="s">
        <v>34</v>
      </c>
      <c r="I1060" s="56" t="str">
        <f t="shared" si="168"/>
        <v>South Arm SJ (Old Mill)</v>
      </c>
      <c r="J1060" s="56" t="str">
        <f t="shared" si="177"/>
        <v>San Juan Estuary</v>
      </c>
      <c r="K1060" s="49">
        <v>1</v>
      </c>
      <c r="L1060" s="51" t="s">
        <v>158</v>
      </c>
      <c r="M1060" s="53" t="s">
        <v>138</v>
      </c>
      <c r="N1060" s="51" t="s">
        <v>153</v>
      </c>
      <c r="O1060" s="47">
        <f t="shared" si="169"/>
        <v>9</v>
      </c>
      <c r="P1060" s="47">
        <f t="shared" si="170"/>
        <v>1</v>
      </c>
      <c r="Q1060" s="47">
        <f t="shared" si="171"/>
        <v>5</v>
      </c>
      <c r="R1060" s="54">
        <v>421</v>
      </c>
      <c r="S1060" s="50" t="s">
        <v>168</v>
      </c>
      <c r="T1060" s="53" t="s">
        <v>163</v>
      </c>
    </row>
    <row r="1061" spans="1:20" x14ac:dyDescent="0.2">
      <c r="A1061" s="79">
        <f t="shared" si="172"/>
        <v>36</v>
      </c>
      <c r="B1061" s="47">
        <f t="shared" si="173"/>
        <v>2019</v>
      </c>
      <c r="C1061" s="47">
        <f t="shared" si="174"/>
        <v>9</v>
      </c>
      <c r="D1061" s="47" t="str">
        <f t="shared" si="175"/>
        <v>Sep</v>
      </c>
      <c r="E1061" s="47">
        <f t="shared" si="176"/>
        <v>6</v>
      </c>
      <c r="F1061" s="90">
        <v>43714</v>
      </c>
      <c r="G1061" s="75">
        <v>0.54583333333333328</v>
      </c>
      <c r="H1061" s="49" t="s">
        <v>34</v>
      </c>
      <c r="I1061" s="56" t="str">
        <f t="shared" si="168"/>
        <v>South Arm SJ (Old Mill)</v>
      </c>
      <c r="J1061" s="56" t="str">
        <f t="shared" si="177"/>
        <v>San Juan Estuary</v>
      </c>
      <c r="K1061" s="49">
        <v>1</v>
      </c>
      <c r="L1061" s="51" t="s">
        <v>185</v>
      </c>
      <c r="M1061" s="53" t="s">
        <v>138</v>
      </c>
      <c r="N1061" s="51" t="s">
        <v>150</v>
      </c>
      <c r="O1061" s="47">
        <f t="shared" si="169"/>
        <v>18</v>
      </c>
      <c r="P1061" s="47">
        <f t="shared" si="170"/>
        <v>1</v>
      </c>
      <c r="Q1061" s="47">
        <f t="shared" si="171"/>
        <v>4</v>
      </c>
      <c r="R1061" s="54">
        <v>1</v>
      </c>
      <c r="S1061" s="50" t="s">
        <v>168</v>
      </c>
      <c r="T1061" s="53" t="s">
        <v>163</v>
      </c>
    </row>
    <row r="1062" spans="1:20" x14ac:dyDescent="0.2">
      <c r="A1062" s="79">
        <f t="shared" si="172"/>
        <v>36</v>
      </c>
      <c r="B1062" s="47">
        <f t="shared" si="173"/>
        <v>2019</v>
      </c>
      <c r="C1062" s="47">
        <f t="shared" si="174"/>
        <v>9</v>
      </c>
      <c r="D1062" s="47" t="str">
        <f t="shared" si="175"/>
        <v>Sep</v>
      </c>
      <c r="E1062" s="47">
        <f t="shared" si="176"/>
        <v>6</v>
      </c>
      <c r="F1062" s="90">
        <v>43714</v>
      </c>
      <c r="G1062" s="75">
        <v>0.54583333333333328</v>
      </c>
      <c r="H1062" s="49" t="s">
        <v>34</v>
      </c>
      <c r="I1062" s="56" t="str">
        <f t="shared" si="168"/>
        <v>South Arm SJ (Old Mill)</v>
      </c>
      <c r="J1062" s="56" t="str">
        <f t="shared" si="177"/>
        <v>San Juan Estuary</v>
      </c>
      <c r="K1062" s="49">
        <v>1</v>
      </c>
      <c r="L1062" s="51" t="s">
        <v>181</v>
      </c>
      <c r="M1062" s="53" t="s">
        <v>138</v>
      </c>
      <c r="N1062" s="51" t="s">
        <v>150</v>
      </c>
      <c r="O1062" s="47">
        <f t="shared" si="169"/>
        <v>15</v>
      </c>
      <c r="P1062" s="47">
        <f t="shared" si="170"/>
        <v>1</v>
      </c>
      <c r="Q1062" s="47">
        <f t="shared" si="171"/>
        <v>4</v>
      </c>
      <c r="R1062" s="54">
        <v>13</v>
      </c>
      <c r="S1062" s="50" t="s">
        <v>168</v>
      </c>
      <c r="T1062" s="53" t="s">
        <v>163</v>
      </c>
    </row>
    <row r="1063" spans="1:20" x14ac:dyDescent="0.2">
      <c r="A1063" s="79">
        <f t="shared" si="172"/>
        <v>36</v>
      </c>
      <c r="B1063" s="47">
        <f t="shared" si="173"/>
        <v>2019</v>
      </c>
      <c r="C1063" s="47">
        <f t="shared" si="174"/>
        <v>9</v>
      </c>
      <c r="D1063" s="47" t="str">
        <f t="shared" si="175"/>
        <v>Sep</v>
      </c>
      <c r="E1063" s="47">
        <f t="shared" si="176"/>
        <v>6</v>
      </c>
      <c r="F1063" s="90">
        <v>43714</v>
      </c>
      <c r="G1063" s="75">
        <v>0.54583333333333328</v>
      </c>
      <c r="H1063" s="49" t="s">
        <v>34</v>
      </c>
      <c r="I1063" s="56" t="str">
        <f t="shared" ref="I1063:I1126" si="178">VLOOKUP(H1063,SiteCodes,2,FALSE)</f>
        <v>South Arm SJ (Old Mill)</v>
      </c>
      <c r="J1063" s="56" t="str">
        <f t="shared" si="177"/>
        <v>San Juan Estuary</v>
      </c>
      <c r="K1063" s="49">
        <v>1</v>
      </c>
      <c r="L1063" s="51" t="s">
        <v>173</v>
      </c>
      <c r="M1063" s="53" t="s">
        <v>138</v>
      </c>
      <c r="N1063" s="51" t="s">
        <v>150</v>
      </c>
      <c r="O1063" s="47">
        <f t="shared" ref="O1063:O1126" si="179">VLOOKUP(L1063,SpeciesCodes,2,FALSE)</f>
        <v>13</v>
      </c>
      <c r="P1063" s="47">
        <f t="shared" ref="P1063:P1126" si="180">VLOOKUP(M1063,OrigCodes,2,FALSE)</f>
        <v>1</v>
      </c>
      <c r="Q1063" s="47">
        <f t="shared" ref="Q1063:Q1126" si="181">VLOOKUP(N1063,StgCodes,2,FALSE)</f>
        <v>4</v>
      </c>
      <c r="R1063" s="54">
        <v>510</v>
      </c>
      <c r="S1063" s="50" t="s">
        <v>168</v>
      </c>
      <c r="T1063" s="53" t="s">
        <v>163</v>
      </c>
    </row>
    <row r="1064" spans="1:20" x14ac:dyDescent="0.2">
      <c r="A1064" s="79">
        <f t="shared" si="172"/>
        <v>36</v>
      </c>
      <c r="B1064" s="47">
        <f t="shared" si="173"/>
        <v>2019</v>
      </c>
      <c r="C1064" s="47">
        <f t="shared" si="174"/>
        <v>9</v>
      </c>
      <c r="D1064" s="47" t="str">
        <f t="shared" si="175"/>
        <v>Sep</v>
      </c>
      <c r="E1064" s="47">
        <f t="shared" si="176"/>
        <v>6</v>
      </c>
      <c r="F1064" s="90">
        <v>43714</v>
      </c>
      <c r="G1064" s="75">
        <v>0.56597222222222221</v>
      </c>
      <c r="H1064" s="49" t="s">
        <v>40</v>
      </c>
      <c r="I1064" s="56" t="str">
        <f t="shared" si="178"/>
        <v>Central Arm SJ at Island Rd Bridge</v>
      </c>
      <c r="J1064" s="56" t="str">
        <f t="shared" si="177"/>
        <v>San Juan Estuary</v>
      </c>
      <c r="K1064" s="49">
        <v>1</v>
      </c>
      <c r="L1064" s="51" t="s">
        <v>157</v>
      </c>
      <c r="M1064" s="53" t="s">
        <v>138</v>
      </c>
      <c r="N1064" s="51" t="s">
        <v>153</v>
      </c>
      <c r="O1064" s="47">
        <f t="shared" si="179"/>
        <v>8</v>
      </c>
      <c r="P1064" s="47">
        <f t="shared" si="180"/>
        <v>1</v>
      </c>
      <c r="Q1064" s="47">
        <f t="shared" si="181"/>
        <v>5</v>
      </c>
      <c r="R1064" s="54">
        <v>9</v>
      </c>
      <c r="S1064" s="50" t="s">
        <v>168</v>
      </c>
      <c r="T1064" s="53" t="s">
        <v>163</v>
      </c>
    </row>
    <row r="1065" spans="1:20" x14ac:dyDescent="0.2">
      <c r="A1065" s="79">
        <f t="shared" si="172"/>
        <v>36</v>
      </c>
      <c r="B1065" s="47">
        <f t="shared" si="173"/>
        <v>2019</v>
      </c>
      <c r="C1065" s="47">
        <f t="shared" si="174"/>
        <v>9</v>
      </c>
      <c r="D1065" s="47" t="str">
        <f t="shared" si="175"/>
        <v>Sep</v>
      </c>
      <c r="E1065" s="47">
        <f t="shared" si="176"/>
        <v>6</v>
      </c>
      <c r="F1065" s="90">
        <v>43714</v>
      </c>
      <c r="G1065" s="75">
        <v>0.56597222222222221</v>
      </c>
      <c r="H1065" s="49" t="s">
        <v>40</v>
      </c>
      <c r="I1065" s="56" t="str">
        <f t="shared" si="178"/>
        <v>Central Arm SJ at Island Rd Bridge</v>
      </c>
      <c r="J1065" s="56" t="str">
        <f t="shared" si="177"/>
        <v>San Juan Estuary</v>
      </c>
      <c r="K1065" s="49">
        <v>1</v>
      </c>
      <c r="L1065" s="51" t="s">
        <v>185</v>
      </c>
      <c r="M1065" s="53" t="s">
        <v>138</v>
      </c>
      <c r="N1065" s="51" t="s">
        <v>150</v>
      </c>
      <c r="O1065" s="47">
        <f t="shared" si="179"/>
        <v>18</v>
      </c>
      <c r="P1065" s="47">
        <f t="shared" si="180"/>
        <v>1</v>
      </c>
      <c r="Q1065" s="47">
        <f t="shared" si="181"/>
        <v>4</v>
      </c>
      <c r="R1065" s="54">
        <v>1</v>
      </c>
      <c r="S1065" s="50" t="s">
        <v>168</v>
      </c>
      <c r="T1065" s="53" t="s">
        <v>163</v>
      </c>
    </row>
    <row r="1066" spans="1:20" x14ac:dyDescent="0.2">
      <c r="A1066" s="79">
        <f t="shared" si="172"/>
        <v>36</v>
      </c>
      <c r="B1066" s="47">
        <f t="shared" si="173"/>
        <v>2019</v>
      </c>
      <c r="C1066" s="47">
        <f t="shared" si="174"/>
        <v>9</v>
      </c>
      <c r="D1066" s="47" t="str">
        <f t="shared" si="175"/>
        <v>Sep</v>
      </c>
      <c r="E1066" s="47">
        <f t="shared" si="176"/>
        <v>6</v>
      </c>
      <c r="F1066" s="90">
        <v>43714</v>
      </c>
      <c r="G1066" s="75">
        <v>0.56597222222222221</v>
      </c>
      <c r="H1066" s="49" t="s">
        <v>40</v>
      </c>
      <c r="I1066" s="56" t="str">
        <f t="shared" si="178"/>
        <v>Central Arm SJ at Island Rd Bridge</v>
      </c>
      <c r="J1066" s="56" t="str">
        <f t="shared" si="177"/>
        <v>San Juan Estuary</v>
      </c>
      <c r="K1066" s="49">
        <v>1</v>
      </c>
      <c r="L1066" s="51" t="s">
        <v>181</v>
      </c>
      <c r="M1066" s="53" t="s">
        <v>138</v>
      </c>
      <c r="N1066" s="51" t="s">
        <v>150</v>
      </c>
      <c r="O1066" s="47">
        <f t="shared" si="179"/>
        <v>15</v>
      </c>
      <c r="P1066" s="47">
        <f t="shared" si="180"/>
        <v>1</v>
      </c>
      <c r="Q1066" s="47">
        <f t="shared" si="181"/>
        <v>4</v>
      </c>
      <c r="R1066" s="54">
        <v>5</v>
      </c>
      <c r="S1066" s="50" t="s">
        <v>168</v>
      </c>
      <c r="T1066" s="53" t="s">
        <v>163</v>
      </c>
    </row>
    <row r="1067" spans="1:20" x14ac:dyDescent="0.2">
      <c r="A1067" s="79">
        <f t="shared" si="172"/>
        <v>36</v>
      </c>
      <c r="B1067" s="47">
        <f t="shared" si="173"/>
        <v>2019</v>
      </c>
      <c r="C1067" s="47">
        <f t="shared" si="174"/>
        <v>9</v>
      </c>
      <c r="D1067" s="47" t="str">
        <f t="shared" si="175"/>
        <v>Sep</v>
      </c>
      <c r="E1067" s="47">
        <f t="shared" si="176"/>
        <v>6</v>
      </c>
      <c r="F1067" s="90">
        <v>43714</v>
      </c>
      <c r="G1067" s="75">
        <v>0.56597222222222221</v>
      </c>
      <c r="H1067" s="49" t="s">
        <v>40</v>
      </c>
      <c r="I1067" s="56" t="str">
        <f t="shared" si="178"/>
        <v>Central Arm SJ at Island Rd Bridge</v>
      </c>
      <c r="J1067" s="56" t="str">
        <f t="shared" si="177"/>
        <v>San Juan Estuary</v>
      </c>
      <c r="K1067" s="49">
        <v>1</v>
      </c>
      <c r="L1067" s="51" t="s">
        <v>166</v>
      </c>
      <c r="M1067" s="53" t="s">
        <v>138</v>
      </c>
      <c r="N1067" s="51" t="s">
        <v>150</v>
      </c>
      <c r="O1067" s="47">
        <f t="shared" si="179"/>
        <v>11</v>
      </c>
      <c r="P1067" s="47">
        <f t="shared" si="180"/>
        <v>1</v>
      </c>
      <c r="Q1067" s="47">
        <f t="shared" si="181"/>
        <v>4</v>
      </c>
      <c r="R1067" s="54">
        <v>1</v>
      </c>
      <c r="S1067" s="50" t="s">
        <v>168</v>
      </c>
      <c r="T1067" s="53" t="s">
        <v>163</v>
      </c>
    </row>
    <row r="1068" spans="1:20" x14ac:dyDescent="0.2">
      <c r="A1068" s="79">
        <f t="shared" si="172"/>
        <v>36</v>
      </c>
      <c r="B1068" s="47">
        <f t="shared" si="173"/>
        <v>2019</v>
      </c>
      <c r="C1068" s="47">
        <f t="shared" si="174"/>
        <v>9</v>
      </c>
      <c r="D1068" s="47" t="str">
        <f t="shared" si="175"/>
        <v>Sep</v>
      </c>
      <c r="E1068" s="47">
        <f t="shared" si="176"/>
        <v>6</v>
      </c>
      <c r="F1068" s="90">
        <v>43714</v>
      </c>
      <c r="G1068" s="75">
        <v>0.56597222222222221</v>
      </c>
      <c r="H1068" s="49" t="s">
        <v>40</v>
      </c>
      <c r="I1068" s="56" t="str">
        <f t="shared" si="178"/>
        <v>Central Arm SJ at Island Rd Bridge</v>
      </c>
      <c r="J1068" s="56" t="str">
        <f t="shared" si="177"/>
        <v>San Juan Estuary</v>
      </c>
      <c r="K1068" s="49">
        <v>1</v>
      </c>
      <c r="L1068" s="51" t="s">
        <v>173</v>
      </c>
      <c r="M1068" s="53" t="s">
        <v>138</v>
      </c>
      <c r="N1068" s="51" t="s">
        <v>150</v>
      </c>
      <c r="O1068" s="47">
        <f t="shared" si="179"/>
        <v>13</v>
      </c>
      <c r="P1068" s="47">
        <f t="shared" si="180"/>
        <v>1</v>
      </c>
      <c r="Q1068" s="47">
        <f t="shared" si="181"/>
        <v>4</v>
      </c>
      <c r="R1068" s="54">
        <v>26</v>
      </c>
      <c r="S1068" s="50" t="s">
        <v>168</v>
      </c>
      <c r="T1068" s="53" t="s">
        <v>163</v>
      </c>
    </row>
    <row r="1069" spans="1:20" x14ac:dyDescent="0.2">
      <c r="A1069" s="79">
        <f t="shared" si="172"/>
        <v>36</v>
      </c>
      <c r="B1069" s="47">
        <f t="shared" si="173"/>
        <v>2019</v>
      </c>
      <c r="C1069" s="47">
        <f t="shared" si="174"/>
        <v>9</v>
      </c>
      <c r="D1069" s="47" t="str">
        <f t="shared" si="175"/>
        <v>Sep</v>
      </c>
      <c r="E1069" s="47">
        <f t="shared" si="176"/>
        <v>6</v>
      </c>
      <c r="F1069" s="90">
        <v>43714</v>
      </c>
      <c r="G1069" s="75">
        <v>0.57777777777777783</v>
      </c>
      <c r="H1069" s="49" t="s">
        <v>44</v>
      </c>
      <c r="I1069" s="56" t="str">
        <f t="shared" si="178"/>
        <v>Q Helen, top of Island Road</v>
      </c>
      <c r="J1069" s="56" t="str">
        <f t="shared" si="177"/>
        <v>San Juan Estuary</v>
      </c>
      <c r="K1069" s="49">
        <v>1</v>
      </c>
      <c r="L1069" s="51" t="s">
        <v>146</v>
      </c>
      <c r="M1069" s="53" t="s">
        <v>138</v>
      </c>
      <c r="N1069" s="51" t="s">
        <v>148</v>
      </c>
      <c r="O1069" s="47">
        <f t="shared" si="179"/>
        <v>3</v>
      </c>
      <c r="P1069" s="47">
        <f t="shared" si="180"/>
        <v>1</v>
      </c>
      <c r="Q1069" s="47">
        <f t="shared" si="181"/>
        <v>3</v>
      </c>
      <c r="R1069" s="54">
        <v>1</v>
      </c>
      <c r="S1069" s="50" t="s">
        <v>168</v>
      </c>
      <c r="T1069" s="53" t="s">
        <v>163</v>
      </c>
    </row>
    <row r="1070" spans="1:20" x14ac:dyDescent="0.2">
      <c r="A1070" s="79">
        <f t="shared" si="172"/>
        <v>36</v>
      </c>
      <c r="B1070" s="47">
        <f t="shared" si="173"/>
        <v>2019</v>
      </c>
      <c r="C1070" s="47">
        <f t="shared" si="174"/>
        <v>9</v>
      </c>
      <c r="D1070" s="47" t="str">
        <f t="shared" si="175"/>
        <v>Sep</v>
      </c>
      <c r="E1070" s="47">
        <f t="shared" si="176"/>
        <v>6</v>
      </c>
      <c r="F1070" s="90">
        <v>43714</v>
      </c>
      <c r="G1070" s="75">
        <v>0.57777777777777783</v>
      </c>
      <c r="H1070" s="49" t="s">
        <v>44</v>
      </c>
      <c r="I1070" s="56" t="str">
        <f t="shared" si="178"/>
        <v>Q Helen, top of Island Road</v>
      </c>
      <c r="J1070" s="56" t="str">
        <f t="shared" si="177"/>
        <v>San Juan Estuary</v>
      </c>
      <c r="K1070" s="49">
        <v>1</v>
      </c>
      <c r="L1070" s="51" t="s">
        <v>146</v>
      </c>
      <c r="M1070" s="53" t="s">
        <v>138</v>
      </c>
      <c r="N1070" s="51" t="s">
        <v>144</v>
      </c>
      <c r="O1070" s="47">
        <f t="shared" si="179"/>
        <v>3</v>
      </c>
      <c r="P1070" s="47">
        <f t="shared" si="180"/>
        <v>1</v>
      </c>
      <c r="Q1070" s="47">
        <f t="shared" si="181"/>
        <v>2</v>
      </c>
      <c r="R1070" s="54">
        <v>2</v>
      </c>
      <c r="S1070" s="50" t="s">
        <v>168</v>
      </c>
      <c r="T1070" s="53" t="s">
        <v>163</v>
      </c>
    </row>
    <row r="1071" spans="1:20" x14ac:dyDescent="0.2">
      <c r="A1071" s="79">
        <f t="shared" si="172"/>
        <v>36</v>
      </c>
      <c r="B1071" s="47">
        <f t="shared" si="173"/>
        <v>2019</v>
      </c>
      <c r="C1071" s="47">
        <f t="shared" si="174"/>
        <v>9</v>
      </c>
      <c r="D1071" s="47" t="str">
        <f t="shared" si="175"/>
        <v>Sep</v>
      </c>
      <c r="E1071" s="47">
        <f t="shared" si="176"/>
        <v>6</v>
      </c>
      <c r="F1071" s="90">
        <v>43714</v>
      </c>
      <c r="G1071" s="75">
        <v>0.57777777777777783</v>
      </c>
      <c r="H1071" s="49" t="s">
        <v>44</v>
      </c>
      <c r="I1071" s="56" t="str">
        <f t="shared" si="178"/>
        <v>Q Helen, top of Island Road</v>
      </c>
      <c r="J1071" s="56" t="str">
        <f t="shared" si="177"/>
        <v>San Juan Estuary</v>
      </c>
      <c r="K1071" s="49">
        <v>1</v>
      </c>
      <c r="L1071" s="51" t="s">
        <v>157</v>
      </c>
      <c r="M1071" s="53" t="s">
        <v>138</v>
      </c>
      <c r="N1071" s="51" t="s">
        <v>153</v>
      </c>
      <c r="O1071" s="47">
        <f t="shared" si="179"/>
        <v>8</v>
      </c>
      <c r="P1071" s="47">
        <f t="shared" si="180"/>
        <v>1</v>
      </c>
      <c r="Q1071" s="47">
        <f t="shared" si="181"/>
        <v>5</v>
      </c>
      <c r="R1071" s="54">
        <v>21</v>
      </c>
      <c r="S1071" s="50" t="s">
        <v>168</v>
      </c>
      <c r="T1071" s="53" t="s">
        <v>163</v>
      </c>
    </row>
    <row r="1072" spans="1:20" x14ac:dyDescent="0.2">
      <c r="A1072" s="79">
        <f t="shared" si="172"/>
        <v>36</v>
      </c>
      <c r="B1072" s="47">
        <f t="shared" si="173"/>
        <v>2019</v>
      </c>
      <c r="C1072" s="47">
        <f t="shared" si="174"/>
        <v>9</v>
      </c>
      <c r="D1072" s="47" t="str">
        <f t="shared" si="175"/>
        <v>Sep</v>
      </c>
      <c r="E1072" s="47">
        <f t="shared" si="176"/>
        <v>6</v>
      </c>
      <c r="F1072" s="90">
        <v>43714</v>
      </c>
      <c r="G1072" s="75">
        <v>0.57777777777777783</v>
      </c>
      <c r="H1072" s="49" t="s">
        <v>44</v>
      </c>
      <c r="I1072" s="56" t="str">
        <f t="shared" si="178"/>
        <v>Q Helen, top of Island Road</v>
      </c>
      <c r="J1072" s="56" t="str">
        <f t="shared" si="177"/>
        <v>San Juan Estuary</v>
      </c>
      <c r="K1072" s="49">
        <v>1</v>
      </c>
      <c r="L1072" s="51" t="s">
        <v>158</v>
      </c>
      <c r="M1072" s="53" t="s">
        <v>138</v>
      </c>
      <c r="N1072" s="51" t="s">
        <v>153</v>
      </c>
      <c r="O1072" s="47">
        <f t="shared" si="179"/>
        <v>9</v>
      </c>
      <c r="P1072" s="47">
        <f t="shared" si="180"/>
        <v>1</v>
      </c>
      <c r="Q1072" s="47">
        <f t="shared" si="181"/>
        <v>5</v>
      </c>
      <c r="R1072" s="54">
        <v>5</v>
      </c>
      <c r="S1072" s="50" t="s">
        <v>168</v>
      </c>
      <c r="T1072" s="53" t="s">
        <v>163</v>
      </c>
    </row>
    <row r="1073" spans="1:20" x14ac:dyDescent="0.2">
      <c r="A1073" s="79">
        <f t="shared" si="172"/>
        <v>36</v>
      </c>
      <c r="B1073" s="47">
        <f t="shared" si="173"/>
        <v>2019</v>
      </c>
      <c r="C1073" s="47">
        <f t="shared" si="174"/>
        <v>9</v>
      </c>
      <c r="D1073" s="47" t="str">
        <f t="shared" si="175"/>
        <v>Sep</v>
      </c>
      <c r="E1073" s="47">
        <f t="shared" si="176"/>
        <v>6</v>
      </c>
      <c r="F1073" s="90">
        <v>43714</v>
      </c>
      <c r="G1073" s="75">
        <v>0.57777777777777783</v>
      </c>
      <c r="H1073" s="49" t="s">
        <v>44</v>
      </c>
      <c r="I1073" s="56" t="str">
        <f t="shared" si="178"/>
        <v>Q Helen, top of Island Road</v>
      </c>
      <c r="J1073" s="56" t="str">
        <f t="shared" si="177"/>
        <v>San Juan Estuary</v>
      </c>
      <c r="K1073" s="49">
        <v>1</v>
      </c>
      <c r="L1073" s="51" t="s">
        <v>166</v>
      </c>
      <c r="M1073" s="53" t="s">
        <v>138</v>
      </c>
      <c r="N1073" s="51" t="s">
        <v>150</v>
      </c>
      <c r="O1073" s="47">
        <f t="shared" si="179"/>
        <v>11</v>
      </c>
      <c r="P1073" s="47">
        <f t="shared" si="180"/>
        <v>1</v>
      </c>
      <c r="Q1073" s="47">
        <f t="shared" si="181"/>
        <v>4</v>
      </c>
      <c r="R1073" s="54">
        <v>2</v>
      </c>
      <c r="S1073" s="50" t="s">
        <v>168</v>
      </c>
      <c r="T1073" s="53" t="s">
        <v>163</v>
      </c>
    </row>
    <row r="1074" spans="1:20" x14ac:dyDescent="0.2">
      <c r="A1074" s="79">
        <f t="shared" si="172"/>
        <v>36</v>
      </c>
      <c r="B1074" s="47">
        <f t="shared" si="173"/>
        <v>2019</v>
      </c>
      <c r="C1074" s="47">
        <f t="shared" si="174"/>
        <v>9</v>
      </c>
      <c r="D1074" s="47" t="str">
        <f t="shared" si="175"/>
        <v>Sep</v>
      </c>
      <c r="E1074" s="47">
        <f t="shared" si="176"/>
        <v>6</v>
      </c>
      <c r="F1074" s="90">
        <v>43714</v>
      </c>
      <c r="G1074" s="75">
        <v>0.57777777777777783</v>
      </c>
      <c r="H1074" s="49" t="s">
        <v>44</v>
      </c>
      <c r="I1074" s="56" t="str">
        <f t="shared" si="178"/>
        <v>Q Helen, top of Island Road</v>
      </c>
      <c r="J1074" s="56" t="str">
        <f t="shared" si="177"/>
        <v>San Juan Estuary</v>
      </c>
      <c r="K1074" s="49">
        <v>1</v>
      </c>
      <c r="L1074" s="51" t="s">
        <v>173</v>
      </c>
      <c r="M1074" s="53" t="s">
        <v>138</v>
      </c>
      <c r="N1074" s="51" t="s">
        <v>150</v>
      </c>
      <c r="O1074" s="47">
        <f t="shared" si="179"/>
        <v>13</v>
      </c>
      <c r="P1074" s="47">
        <f t="shared" si="180"/>
        <v>1</v>
      </c>
      <c r="Q1074" s="47">
        <f t="shared" si="181"/>
        <v>4</v>
      </c>
      <c r="R1074" s="54">
        <v>10</v>
      </c>
      <c r="S1074" s="50" t="s">
        <v>168</v>
      </c>
      <c r="T1074" s="53" t="s">
        <v>163</v>
      </c>
    </row>
    <row r="1075" spans="1:20" x14ac:dyDescent="0.2">
      <c r="A1075" s="79">
        <f t="shared" si="172"/>
        <v>36</v>
      </c>
      <c r="B1075" s="47">
        <f t="shared" si="173"/>
        <v>2019</v>
      </c>
      <c r="C1075" s="47">
        <f t="shared" si="174"/>
        <v>9</v>
      </c>
      <c r="D1075" s="47" t="str">
        <f t="shared" si="175"/>
        <v>Sep</v>
      </c>
      <c r="E1075" s="47">
        <f t="shared" si="176"/>
        <v>6</v>
      </c>
      <c r="F1075" s="90">
        <v>43714</v>
      </c>
      <c r="G1075" s="75">
        <v>0.40416666666666662</v>
      </c>
      <c r="H1075" s="49" t="s">
        <v>30</v>
      </c>
      <c r="I1075" s="56" t="str">
        <f t="shared" si="178"/>
        <v>Butch's (Gordon R.)</v>
      </c>
      <c r="J1075" s="56" t="str">
        <f t="shared" si="177"/>
        <v>Gordon Estuary</v>
      </c>
      <c r="K1075" s="49">
        <v>1</v>
      </c>
      <c r="L1075" s="51" t="s">
        <v>152</v>
      </c>
      <c r="M1075" s="53" t="s">
        <v>138</v>
      </c>
      <c r="N1075" s="51" t="s">
        <v>148</v>
      </c>
      <c r="O1075" s="47">
        <f t="shared" si="179"/>
        <v>5</v>
      </c>
      <c r="P1075" s="47">
        <f t="shared" si="180"/>
        <v>1</v>
      </c>
      <c r="Q1075" s="47">
        <f t="shared" si="181"/>
        <v>3</v>
      </c>
      <c r="R1075" s="54">
        <v>5</v>
      </c>
      <c r="S1075" s="50" t="s">
        <v>168</v>
      </c>
      <c r="T1075" s="53" t="s">
        <v>163</v>
      </c>
    </row>
    <row r="1076" spans="1:20" x14ac:dyDescent="0.2">
      <c r="A1076" s="79">
        <f t="shared" si="172"/>
        <v>36</v>
      </c>
      <c r="B1076" s="47">
        <f t="shared" si="173"/>
        <v>2019</v>
      </c>
      <c r="C1076" s="47">
        <f t="shared" si="174"/>
        <v>9</v>
      </c>
      <c r="D1076" s="47" t="str">
        <f t="shared" si="175"/>
        <v>Sep</v>
      </c>
      <c r="E1076" s="47">
        <f t="shared" si="176"/>
        <v>6</v>
      </c>
      <c r="F1076" s="90">
        <v>43714</v>
      </c>
      <c r="G1076" s="75">
        <v>0.40416666666666662</v>
      </c>
      <c r="H1076" s="49" t="s">
        <v>30</v>
      </c>
      <c r="I1076" s="56" t="str">
        <f t="shared" si="178"/>
        <v>Butch's (Gordon R.)</v>
      </c>
      <c r="J1076" s="56" t="str">
        <f t="shared" si="177"/>
        <v>Gordon Estuary</v>
      </c>
      <c r="K1076" s="49">
        <v>1</v>
      </c>
      <c r="L1076" s="51" t="s">
        <v>183</v>
      </c>
      <c r="M1076" s="53" t="s">
        <v>138</v>
      </c>
      <c r="N1076" s="51" t="s">
        <v>150</v>
      </c>
      <c r="O1076" s="47">
        <f t="shared" si="179"/>
        <v>17</v>
      </c>
      <c r="P1076" s="47">
        <f t="shared" si="180"/>
        <v>1</v>
      </c>
      <c r="Q1076" s="47">
        <f t="shared" si="181"/>
        <v>4</v>
      </c>
      <c r="R1076" s="54">
        <v>1</v>
      </c>
      <c r="S1076" s="50" t="s">
        <v>168</v>
      </c>
      <c r="T1076" s="53" t="s">
        <v>163</v>
      </c>
    </row>
    <row r="1077" spans="1:20" x14ac:dyDescent="0.2">
      <c r="A1077" s="79">
        <f t="shared" si="172"/>
        <v>36</v>
      </c>
      <c r="B1077" s="47">
        <f t="shared" si="173"/>
        <v>2019</v>
      </c>
      <c r="C1077" s="47">
        <f t="shared" si="174"/>
        <v>9</v>
      </c>
      <c r="D1077" s="47" t="str">
        <f t="shared" si="175"/>
        <v>Sep</v>
      </c>
      <c r="E1077" s="47">
        <f t="shared" si="176"/>
        <v>6</v>
      </c>
      <c r="F1077" s="90">
        <v>43714</v>
      </c>
      <c r="G1077" s="75">
        <v>0.4236111111111111</v>
      </c>
      <c r="H1077" s="49" t="s">
        <v>25</v>
      </c>
      <c r="I1077" s="56" t="str">
        <f t="shared" si="178"/>
        <v>Q01, left bank Gordon up from confluence</v>
      </c>
      <c r="J1077" s="56" t="str">
        <f t="shared" si="177"/>
        <v>Gordon Estuary</v>
      </c>
      <c r="K1077" s="49">
        <v>1</v>
      </c>
      <c r="L1077" s="51" t="s">
        <v>191</v>
      </c>
      <c r="M1077" s="53" t="s">
        <v>138</v>
      </c>
      <c r="N1077" s="51" t="s">
        <v>150</v>
      </c>
      <c r="O1077" s="47">
        <f t="shared" si="179"/>
        <v>20</v>
      </c>
      <c r="P1077" s="47">
        <f t="shared" si="180"/>
        <v>1</v>
      </c>
      <c r="Q1077" s="47">
        <f t="shared" si="181"/>
        <v>4</v>
      </c>
      <c r="R1077" s="54">
        <v>5</v>
      </c>
      <c r="S1077" s="50" t="s">
        <v>168</v>
      </c>
      <c r="T1077" s="53" t="s">
        <v>163</v>
      </c>
    </row>
    <row r="1078" spans="1:20" x14ac:dyDescent="0.2">
      <c r="A1078" s="79">
        <f t="shared" si="172"/>
        <v>36</v>
      </c>
      <c r="B1078" s="47">
        <f t="shared" si="173"/>
        <v>2019</v>
      </c>
      <c r="C1078" s="47">
        <f t="shared" si="174"/>
        <v>9</v>
      </c>
      <c r="D1078" s="47" t="str">
        <f t="shared" si="175"/>
        <v>Sep</v>
      </c>
      <c r="E1078" s="47">
        <f t="shared" si="176"/>
        <v>6</v>
      </c>
      <c r="F1078" s="90">
        <v>43714</v>
      </c>
      <c r="G1078" s="75">
        <v>0.43402777777777773</v>
      </c>
      <c r="H1078" s="49" t="s">
        <v>21</v>
      </c>
      <c r="I1078" s="56" t="str">
        <f t="shared" si="178"/>
        <v>Gallaugher's</v>
      </c>
      <c r="J1078" s="56" t="str">
        <f t="shared" si="177"/>
        <v>Gordon Estuary</v>
      </c>
      <c r="K1078" s="49">
        <v>1</v>
      </c>
      <c r="L1078" s="51" t="s">
        <v>157</v>
      </c>
      <c r="M1078" s="53" t="s">
        <v>138</v>
      </c>
      <c r="N1078" s="51" t="s">
        <v>153</v>
      </c>
      <c r="O1078" s="47">
        <f t="shared" si="179"/>
        <v>8</v>
      </c>
      <c r="P1078" s="47">
        <f t="shared" si="180"/>
        <v>1</v>
      </c>
      <c r="Q1078" s="47">
        <f t="shared" si="181"/>
        <v>5</v>
      </c>
      <c r="R1078" s="54">
        <v>7</v>
      </c>
      <c r="S1078" s="50" t="s">
        <v>168</v>
      </c>
      <c r="T1078" s="53" t="s">
        <v>163</v>
      </c>
    </row>
    <row r="1079" spans="1:20" x14ac:dyDescent="0.2">
      <c r="A1079" s="79">
        <f t="shared" si="172"/>
        <v>36</v>
      </c>
      <c r="B1079" s="47">
        <f t="shared" si="173"/>
        <v>2019</v>
      </c>
      <c r="C1079" s="47">
        <f t="shared" si="174"/>
        <v>9</v>
      </c>
      <c r="D1079" s="47" t="str">
        <f t="shared" si="175"/>
        <v>Sep</v>
      </c>
      <c r="E1079" s="47">
        <f t="shared" si="176"/>
        <v>6</v>
      </c>
      <c r="F1079" s="90">
        <v>43714</v>
      </c>
      <c r="G1079" s="75">
        <v>0.43402777777777773</v>
      </c>
      <c r="H1079" s="49" t="s">
        <v>21</v>
      </c>
      <c r="I1079" s="56" t="str">
        <f t="shared" si="178"/>
        <v>Gallaugher's</v>
      </c>
      <c r="J1079" s="56" t="str">
        <f t="shared" si="177"/>
        <v>Gordon Estuary</v>
      </c>
      <c r="K1079" s="49">
        <v>1</v>
      </c>
      <c r="L1079" s="51" t="s">
        <v>158</v>
      </c>
      <c r="M1079" s="53" t="s">
        <v>138</v>
      </c>
      <c r="N1079" s="51" t="s">
        <v>153</v>
      </c>
      <c r="O1079" s="47">
        <f t="shared" si="179"/>
        <v>9</v>
      </c>
      <c r="P1079" s="47">
        <f t="shared" si="180"/>
        <v>1</v>
      </c>
      <c r="Q1079" s="47">
        <f t="shared" si="181"/>
        <v>5</v>
      </c>
      <c r="R1079" s="54">
        <v>115</v>
      </c>
      <c r="S1079" s="50" t="s">
        <v>168</v>
      </c>
      <c r="T1079" s="53" t="s">
        <v>163</v>
      </c>
    </row>
    <row r="1080" spans="1:20" x14ac:dyDescent="0.2">
      <c r="A1080" s="79">
        <f t="shared" si="172"/>
        <v>36</v>
      </c>
      <c r="B1080" s="47">
        <f t="shared" si="173"/>
        <v>2019</v>
      </c>
      <c r="C1080" s="47">
        <f t="shared" si="174"/>
        <v>9</v>
      </c>
      <c r="D1080" s="47" t="str">
        <f t="shared" si="175"/>
        <v>Sep</v>
      </c>
      <c r="E1080" s="47">
        <f t="shared" si="176"/>
        <v>6</v>
      </c>
      <c r="F1080" s="90">
        <v>43714</v>
      </c>
      <c r="G1080" s="75">
        <v>0.43402777777777773</v>
      </c>
      <c r="H1080" s="49" t="s">
        <v>21</v>
      </c>
      <c r="I1080" s="56" t="str">
        <f t="shared" si="178"/>
        <v>Gallaugher's</v>
      </c>
      <c r="J1080" s="56" t="str">
        <f t="shared" si="177"/>
        <v>Gordon Estuary</v>
      </c>
      <c r="K1080" s="49">
        <v>1</v>
      </c>
      <c r="L1080" s="51" t="s">
        <v>185</v>
      </c>
      <c r="M1080" s="53" t="s">
        <v>138</v>
      </c>
      <c r="N1080" s="51" t="s">
        <v>150</v>
      </c>
      <c r="O1080" s="47">
        <f t="shared" si="179"/>
        <v>18</v>
      </c>
      <c r="P1080" s="47">
        <f t="shared" si="180"/>
        <v>1</v>
      </c>
      <c r="Q1080" s="47">
        <f t="shared" si="181"/>
        <v>4</v>
      </c>
      <c r="R1080" s="54">
        <v>1</v>
      </c>
      <c r="S1080" s="50" t="s">
        <v>168</v>
      </c>
      <c r="T1080" s="53" t="s">
        <v>163</v>
      </c>
    </row>
    <row r="1081" spans="1:20" x14ac:dyDescent="0.2">
      <c r="A1081" s="79">
        <f t="shared" si="172"/>
        <v>36</v>
      </c>
      <c r="B1081" s="47">
        <f t="shared" si="173"/>
        <v>2019</v>
      </c>
      <c r="C1081" s="47">
        <f t="shared" si="174"/>
        <v>9</v>
      </c>
      <c r="D1081" s="47" t="str">
        <f t="shared" si="175"/>
        <v>Sep</v>
      </c>
      <c r="E1081" s="47">
        <f t="shared" si="176"/>
        <v>6</v>
      </c>
      <c r="F1081" s="90">
        <v>43714</v>
      </c>
      <c r="G1081" s="75">
        <v>0.43402777777777773</v>
      </c>
      <c r="H1081" s="49" t="s">
        <v>21</v>
      </c>
      <c r="I1081" s="56" t="str">
        <f t="shared" si="178"/>
        <v>Gallaugher's</v>
      </c>
      <c r="J1081" s="56" t="str">
        <f t="shared" si="177"/>
        <v>Gordon Estuary</v>
      </c>
      <c r="K1081" s="49">
        <v>1</v>
      </c>
      <c r="L1081" s="51" t="s">
        <v>181</v>
      </c>
      <c r="M1081" s="53" t="s">
        <v>138</v>
      </c>
      <c r="N1081" s="51" t="s">
        <v>150</v>
      </c>
      <c r="O1081" s="47">
        <f t="shared" si="179"/>
        <v>15</v>
      </c>
      <c r="P1081" s="47">
        <f t="shared" si="180"/>
        <v>1</v>
      </c>
      <c r="Q1081" s="47">
        <f t="shared" si="181"/>
        <v>4</v>
      </c>
      <c r="R1081" s="54">
        <v>25</v>
      </c>
      <c r="S1081" s="50" t="s">
        <v>168</v>
      </c>
      <c r="T1081" s="53" t="s">
        <v>163</v>
      </c>
    </row>
    <row r="1082" spans="1:20" x14ac:dyDescent="0.2">
      <c r="A1082" s="79">
        <f t="shared" si="172"/>
        <v>36</v>
      </c>
      <c r="B1082" s="47">
        <f t="shared" si="173"/>
        <v>2019</v>
      </c>
      <c r="C1082" s="47">
        <f t="shared" si="174"/>
        <v>9</v>
      </c>
      <c r="D1082" s="47" t="str">
        <f t="shared" si="175"/>
        <v>Sep</v>
      </c>
      <c r="E1082" s="47">
        <f t="shared" si="176"/>
        <v>6</v>
      </c>
      <c r="F1082" s="90">
        <v>43714</v>
      </c>
      <c r="G1082" s="75">
        <v>0.43402777777777773</v>
      </c>
      <c r="H1082" s="49" t="s">
        <v>21</v>
      </c>
      <c r="I1082" s="56" t="str">
        <f t="shared" si="178"/>
        <v>Gallaugher's</v>
      </c>
      <c r="J1082" s="56" t="str">
        <f t="shared" si="177"/>
        <v>Gordon Estuary</v>
      </c>
      <c r="K1082" s="49">
        <v>1</v>
      </c>
      <c r="L1082" s="51" t="s">
        <v>173</v>
      </c>
      <c r="M1082" s="53" t="s">
        <v>138</v>
      </c>
      <c r="N1082" s="51" t="s">
        <v>150</v>
      </c>
      <c r="O1082" s="47">
        <f t="shared" si="179"/>
        <v>13</v>
      </c>
      <c r="P1082" s="47">
        <f t="shared" si="180"/>
        <v>1</v>
      </c>
      <c r="Q1082" s="47">
        <f t="shared" si="181"/>
        <v>4</v>
      </c>
      <c r="R1082" s="54">
        <v>45</v>
      </c>
      <c r="S1082" s="50" t="s">
        <v>168</v>
      </c>
      <c r="T1082" s="53" t="s">
        <v>163</v>
      </c>
    </row>
    <row r="1083" spans="1:20" x14ac:dyDescent="0.2">
      <c r="A1083" s="79">
        <f t="shared" si="172"/>
        <v>36</v>
      </c>
      <c r="B1083" s="47">
        <f t="shared" si="173"/>
        <v>2019</v>
      </c>
      <c r="C1083" s="47">
        <f t="shared" si="174"/>
        <v>9</v>
      </c>
      <c r="D1083" s="47" t="str">
        <f t="shared" si="175"/>
        <v>Sep</v>
      </c>
      <c r="E1083" s="47">
        <f t="shared" si="176"/>
        <v>6</v>
      </c>
      <c r="F1083" s="90">
        <v>43714</v>
      </c>
      <c r="G1083" s="75">
        <v>0.43402777777777773</v>
      </c>
      <c r="H1083" s="49" t="s">
        <v>21</v>
      </c>
      <c r="I1083" s="56" t="str">
        <f t="shared" si="178"/>
        <v>Gallaugher's</v>
      </c>
      <c r="J1083" s="56" t="str">
        <f t="shared" si="177"/>
        <v>Gordon Estuary</v>
      </c>
      <c r="K1083" s="49">
        <v>1</v>
      </c>
      <c r="L1083" s="51" t="s">
        <v>191</v>
      </c>
      <c r="M1083" s="53" t="s">
        <v>138</v>
      </c>
      <c r="N1083" s="51" t="s">
        <v>150</v>
      </c>
      <c r="O1083" s="47">
        <f t="shared" si="179"/>
        <v>20</v>
      </c>
      <c r="P1083" s="47">
        <f t="shared" si="180"/>
        <v>1</v>
      </c>
      <c r="Q1083" s="47">
        <f t="shared" si="181"/>
        <v>4</v>
      </c>
      <c r="R1083" s="54">
        <v>1</v>
      </c>
      <c r="S1083" s="50" t="s">
        <v>168</v>
      </c>
      <c r="T1083" s="53" t="s">
        <v>163</v>
      </c>
    </row>
    <row r="1084" spans="1:20" x14ac:dyDescent="0.2">
      <c r="A1084" s="79">
        <f t="shared" si="172"/>
        <v>36</v>
      </c>
      <c r="B1084" s="47">
        <f t="shared" si="173"/>
        <v>2019</v>
      </c>
      <c r="C1084" s="47">
        <f t="shared" si="174"/>
        <v>9</v>
      </c>
      <c r="D1084" s="47" t="str">
        <f t="shared" si="175"/>
        <v>Sep</v>
      </c>
      <c r="E1084" s="47">
        <f t="shared" si="176"/>
        <v>6</v>
      </c>
      <c r="F1084" s="90">
        <v>43714</v>
      </c>
      <c r="G1084" s="75">
        <v>0.4458333333333333</v>
      </c>
      <c r="H1084" s="49" t="s">
        <v>27</v>
      </c>
      <c r="I1084" s="56" t="str">
        <f t="shared" si="178"/>
        <v>Q08, Jeff's Boat Ramp</v>
      </c>
      <c r="J1084" s="56" t="str">
        <f t="shared" si="177"/>
        <v>Gordon Estuary</v>
      </c>
      <c r="K1084" s="49">
        <v>1</v>
      </c>
      <c r="L1084" s="51" t="s">
        <v>157</v>
      </c>
      <c r="M1084" s="53" t="s">
        <v>138</v>
      </c>
      <c r="N1084" s="51" t="s">
        <v>153</v>
      </c>
      <c r="O1084" s="47">
        <f t="shared" si="179"/>
        <v>8</v>
      </c>
      <c r="P1084" s="47">
        <f t="shared" si="180"/>
        <v>1</v>
      </c>
      <c r="Q1084" s="47">
        <f t="shared" si="181"/>
        <v>5</v>
      </c>
      <c r="R1084" s="54">
        <v>17</v>
      </c>
      <c r="S1084" s="50" t="s">
        <v>168</v>
      </c>
      <c r="T1084" s="53" t="s">
        <v>163</v>
      </c>
    </row>
    <row r="1085" spans="1:20" x14ac:dyDescent="0.2">
      <c r="A1085" s="79">
        <f t="shared" si="172"/>
        <v>36</v>
      </c>
      <c r="B1085" s="47">
        <f t="shared" si="173"/>
        <v>2019</v>
      </c>
      <c r="C1085" s="47">
        <f t="shared" si="174"/>
        <v>9</v>
      </c>
      <c r="D1085" s="47" t="str">
        <f t="shared" si="175"/>
        <v>Sep</v>
      </c>
      <c r="E1085" s="47">
        <f t="shared" si="176"/>
        <v>6</v>
      </c>
      <c r="F1085" s="90">
        <v>43714</v>
      </c>
      <c r="G1085" s="75">
        <v>0.4458333333333333</v>
      </c>
      <c r="H1085" s="49" t="s">
        <v>27</v>
      </c>
      <c r="I1085" s="56" t="str">
        <f t="shared" si="178"/>
        <v>Q08, Jeff's Boat Ramp</v>
      </c>
      <c r="J1085" s="56" t="str">
        <f t="shared" si="177"/>
        <v>Gordon Estuary</v>
      </c>
      <c r="K1085" s="49">
        <v>1</v>
      </c>
      <c r="L1085" s="51" t="s">
        <v>185</v>
      </c>
      <c r="M1085" s="53" t="s">
        <v>138</v>
      </c>
      <c r="N1085" s="51" t="s">
        <v>150</v>
      </c>
      <c r="O1085" s="47">
        <f t="shared" si="179"/>
        <v>18</v>
      </c>
      <c r="P1085" s="47">
        <f t="shared" si="180"/>
        <v>1</v>
      </c>
      <c r="Q1085" s="47">
        <f t="shared" si="181"/>
        <v>4</v>
      </c>
      <c r="R1085" s="54">
        <v>5</v>
      </c>
      <c r="S1085" s="50" t="s">
        <v>168</v>
      </c>
      <c r="T1085" s="53" t="s">
        <v>163</v>
      </c>
    </row>
    <row r="1086" spans="1:20" x14ac:dyDescent="0.2">
      <c r="A1086" s="79">
        <f t="shared" si="172"/>
        <v>36</v>
      </c>
      <c r="B1086" s="47">
        <f t="shared" si="173"/>
        <v>2019</v>
      </c>
      <c r="C1086" s="47">
        <f t="shared" si="174"/>
        <v>9</v>
      </c>
      <c r="D1086" s="47" t="str">
        <f t="shared" si="175"/>
        <v>Sep</v>
      </c>
      <c r="E1086" s="47">
        <f t="shared" si="176"/>
        <v>6</v>
      </c>
      <c r="F1086" s="90">
        <v>43714</v>
      </c>
      <c r="G1086" s="75">
        <v>0.4458333333333333</v>
      </c>
      <c r="H1086" s="49" t="s">
        <v>27</v>
      </c>
      <c r="I1086" s="56" t="str">
        <f t="shared" si="178"/>
        <v>Q08, Jeff's Boat Ramp</v>
      </c>
      <c r="J1086" s="56" t="str">
        <f>VLOOKUP(H1086,SiteCodes,3,FALSE)</f>
        <v>Gordon Estuary</v>
      </c>
      <c r="K1086" s="49">
        <v>1</v>
      </c>
      <c r="L1086" s="51" t="s">
        <v>181</v>
      </c>
      <c r="M1086" s="53" t="s">
        <v>138</v>
      </c>
      <c r="N1086" s="51" t="s">
        <v>150</v>
      </c>
      <c r="O1086" s="47">
        <f t="shared" si="179"/>
        <v>15</v>
      </c>
      <c r="P1086" s="47">
        <f t="shared" si="180"/>
        <v>1</v>
      </c>
      <c r="Q1086" s="47">
        <f t="shared" si="181"/>
        <v>4</v>
      </c>
      <c r="R1086" s="54">
        <v>14</v>
      </c>
      <c r="S1086" s="50" t="s">
        <v>168</v>
      </c>
      <c r="T1086" s="53" t="s">
        <v>163</v>
      </c>
    </row>
    <row r="1087" spans="1:20" x14ac:dyDescent="0.2">
      <c r="A1087" s="79">
        <f t="shared" si="172"/>
        <v>36</v>
      </c>
      <c r="B1087" s="47">
        <f t="shared" si="173"/>
        <v>2019</v>
      </c>
      <c r="C1087" s="47">
        <f t="shared" si="174"/>
        <v>9</v>
      </c>
      <c r="D1087" s="47" t="str">
        <f t="shared" si="175"/>
        <v>Sep</v>
      </c>
      <c r="E1087" s="47">
        <f t="shared" si="176"/>
        <v>6</v>
      </c>
      <c r="F1087" s="90">
        <v>43714</v>
      </c>
      <c r="G1087" s="75">
        <v>0.4458333333333333</v>
      </c>
      <c r="H1087" s="49" t="s">
        <v>27</v>
      </c>
      <c r="I1087" s="56" t="str">
        <f t="shared" si="178"/>
        <v>Q08, Jeff's Boat Ramp</v>
      </c>
      <c r="J1087" s="56" t="str">
        <f t="shared" si="177"/>
        <v>Gordon Estuary</v>
      </c>
      <c r="K1087" s="49">
        <v>1</v>
      </c>
      <c r="L1087" s="51" t="s">
        <v>173</v>
      </c>
      <c r="M1087" s="53" t="s">
        <v>138</v>
      </c>
      <c r="N1087" s="51" t="s">
        <v>150</v>
      </c>
      <c r="O1087" s="47">
        <f t="shared" si="179"/>
        <v>13</v>
      </c>
      <c r="P1087" s="47">
        <f t="shared" si="180"/>
        <v>1</v>
      </c>
      <c r="Q1087" s="47">
        <f t="shared" si="181"/>
        <v>4</v>
      </c>
      <c r="R1087" s="54">
        <v>100</v>
      </c>
      <c r="S1087" s="50" t="s">
        <v>168</v>
      </c>
      <c r="T1087" s="53" t="s">
        <v>163</v>
      </c>
    </row>
    <row r="1088" spans="1:20" x14ac:dyDescent="0.2">
      <c r="A1088" s="79">
        <f t="shared" si="172"/>
        <v>36</v>
      </c>
      <c r="B1088" s="47">
        <f t="shared" si="173"/>
        <v>2019</v>
      </c>
      <c r="C1088" s="47">
        <f t="shared" si="174"/>
        <v>9</v>
      </c>
      <c r="D1088" s="47" t="str">
        <f t="shared" si="175"/>
        <v>Sep</v>
      </c>
      <c r="E1088" s="47">
        <f t="shared" si="176"/>
        <v>6</v>
      </c>
      <c r="F1088" s="90">
        <v>43714</v>
      </c>
      <c r="G1088" s="75">
        <v>0.4458333333333333</v>
      </c>
      <c r="H1088" s="49" t="s">
        <v>27</v>
      </c>
      <c r="I1088" s="56" t="str">
        <f t="shared" si="178"/>
        <v>Q08, Jeff's Boat Ramp</v>
      </c>
      <c r="J1088" s="56" t="str">
        <f t="shared" si="177"/>
        <v>Gordon Estuary</v>
      </c>
      <c r="K1088" s="49">
        <v>1</v>
      </c>
      <c r="L1088" s="51" t="s">
        <v>191</v>
      </c>
      <c r="M1088" s="53" t="s">
        <v>138</v>
      </c>
      <c r="N1088" s="51" t="s">
        <v>150</v>
      </c>
      <c r="O1088" s="47">
        <f t="shared" si="179"/>
        <v>20</v>
      </c>
      <c r="P1088" s="47">
        <f t="shared" si="180"/>
        <v>1</v>
      </c>
      <c r="Q1088" s="47">
        <f t="shared" si="181"/>
        <v>4</v>
      </c>
      <c r="R1088" s="54">
        <v>7</v>
      </c>
      <c r="S1088" s="50" t="s">
        <v>168</v>
      </c>
      <c r="T1088" s="53" t="s">
        <v>163</v>
      </c>
    </row>
    <row r="1089" spans="1:20" x14ac:dyDescent="0.2">
      <c r="A1089" s="79">
        <f t="shared" si="172"/>
        <v>36</v>
      </c>
      <c r="B1089" s="47">
        <f t="shared" si="173"/>
        <v>2019</v>
      </c>
      <c r="C1089" s="47">
        <f t="shared" si="174"/>
        <v>9</v>
      </c>
      <c r="D1089" s="47" t="str">
        <f t="shared" si="175"/>
        <v>Sep</v>
      </c>
      <c r="E1089" s="47">
        <f t="shared" si="176"/>
        <v>6</v>
      </c>
      <c r="F1089" s="90">
        <v>43714</v>
      </c>
      <c r="G1089" s="75">
        <v>0.4458333333333333</v>
      </c>
      <c r="H1089" s="49" t="s">
        <v>27</v>
      </c>
      <c r="I1089" s="56" t="str">
        <f t="shared" si="178"/>
        <v>Q08, Jeff's Boat Ramp</v>
      </c>
      <c r="J1089" s="56" t="str">
        <f t="shared" si="177"/>
        <v>Gordon Estuary</v>
      </c>
      <c r="K1089" s="49">
        <v>1</v>
      </c>
      <c r="L1089" s="51" t="s">
        <v>188</v>
      </c>
      <c r="M1089" s="53" t="s">
        <v>138</v>
      </c>
      <c r="N1089" s="51" t="s">
        <v>150</v>
      </c>
      <c r="O1089" s="47">
        <f t="shared" si="179"/>
        <v>19</v>
      </c>
      <c r="P1089" s="47">
        <f t="shared" si="180"/>
        <v>1</v>
      </c>
      <c r="Q1089" s="47">
        <f t="shared" si="181"/>
        <v>4</v>
      </c>
      <c r="R1089" s="54">
        <v>1</v>
      </c>
      <c r="S1089" s="50" t="s">
        <v>168</v>
      </c>
      <c r="T1089" s="53" t="s">
        <v>163</v>
      </c>
    </row>
    <row r="1090" spans="1:20" x14ac:dyDescent="0.2">
      <c r="A1090" s="79">
        <f t="shared" si="172"/>
        <v>36</v>
      </c>
      <c r="B1090" s="47">
        <f t="shared" si="173"/>
        <v>2019</v>
      </c>
      <c r="C1090" s="47">
        <f t="shared" si="174"/>
        <v>9</v>
      </c>
      <c r="D1090" s="47" t="str">
        <f t="shared" si="175"/>
        <v>Sep</v>
      </c>
      <c r="E1090" s="47">
        <f t="shared" si="176"/>
        <v>6</v>
      </c>
      <c r="F1090" s="90">
        <v>43714</v>
      </c>
      <c r="G1090" s="75">
        <v>0.4458333333333333</v>
      </c>
      <c r="H1090" s="49" t="s">
        <v>27</v>
      </c>
      <c r="I1090" s="56" t="str">
        <f t="shared" si="178"/>
        <v>Q08, Jeff's Boat Ramp</v>
      </c>
      <c r="J1090" s="56" t="str">
        <f t="shared" si="177"/>
        <v>Gordon Estuary</v>
      </c>
      <c r="K1090" s="49">
        <v>1</v>
      </c>
      <c r="L1090" s="51" t="s">
        <v>177</v>
      </c>
      <c r="M1090" s="53" t="s">
        <v>138</v>
      </c>
      <c r="N1090" s="51" t="s">
        <v>153</v>
      </c>
      <c r="O1090" s="47">
        <f t="shared" si="179"/>
        <v>14</v>
      </c>
      <c r="P1090" s="47">
        <f t="shared" si="180"/>
        <v>1</v>
      </c>
      <c r="Q1090" s="47">
        <f t="shared" si="181"/>
        <v>5</v>
      </c>
      <c r="R1090" s="54" t="s">
        <v>276</v>
      </c>
      <c r="S1090" s="50" t="s">
        <v>168</v>
      </c>
      <c r="T1090" s="53" t="s">
        <v>163</v>
      </c>
    </row>
    <row r="1091" spans="1:20" x14ac:dyDescent="0.2">
      <c r="A1091" s="79">
        <f t="shared" si="172"/>
        <v>36</v>
      </c>
      <c r="B1091" s="47">
        <f t="shared" si="173"/>
        <v>2019</v>
      </c>
      <c r="C1091" s="47">
        <f t="shared" si="174"/>
        <v>9</v>
      </c>
      <c r="D1091" s="47" t="str">
        <f t="shared" si="175"/>
        <v>Sep</v>
      </c>
      <c r="E1091" s="47">
        <f t="shared" si="176"/>
        <v>6</v>
      </c>
      <c r="F1091" s="90">
        <v>43714</v>
      </c>
      <c r="G1091" s="75">
        <v>0.4458333333333333</v>
      </c>
      <c r="H1091" s="49" t="s">
        <v>27</v>
      </c>
      <c r="I1091" s="56" t="str">
        <f t="shared" si="178"/>
        <v>Q08, Jeff's Boat Ramp</v>
      </c>
      <c r="J1091" s="56" t="str">
        <f t="shared" si="177"/>
        <v>Gordon Estuary</v>
      </c>
      <c r="K1091" s="49">
        <v>1</v>
      </c>
      <c r="L1091" s="51" t="s">
        <v>192</v>
      </c>
      <c r="M1091" s="53" t="s">
        <v>138</v>
      </c>
      <c r="N1091" s="51" t="s">
        <v>150</v>
      </c>
      <c r="O1091" s="47">
        <f t="shared" si="179"/>
        <v>21</v>
      </c>
      <c r="P1091" s="47">
        <f t="shared" si="180"/>
        <v>1</v>
      </c>
      <c r="Q1091" s="47">
        <f t="shared" si="181"/>
        <v>4</v>
      </c>
      <c r="R1091" s="54">
        <v>1</v>
      </c>
      <c r="S1091" s="50" t="s">
        <v>168</v>
      </c>
      <c r="T1091" s="53" t="s">
        <v>163</v>
      </c>
    </row>
    <row r="1092" spans="1:20" x14ac:dyDescent="0.2">
      <c r="A1092" s="79">
        <f t="shared" si="172"/>
        <v>36</v>
      </c>
      <c r="B1092" s="47">
        <f t="shared" si="173"/>
        <v>2019</v>
      </c>
      <c r="C1092" s="47">
        <f t="shared" si="174"/>
        <v>9</v>
      </c>
      <c r="D1092" s="47" t="str">
        <f t="shared" si="175"/>
        <v>Sep</v>
      </c>
      <c r="E1092" s="47">
        <f t="shared" si="176"/>
        <v>6</v>
      </c>
      <c r="F1092" s="90">
        <v>43714</v>
      </c>
      <c r="G1092" s="75">
        <v>0.45833333333333331</v>
      </c>
      <c r="H1092" s="49" t="s">
        <v>15</v>
      </c>
      <c r="I1092" s="56" t="str">
        <f t="shared" si="178"/>
        <v>Pacheedah Shores Boat Ramp</v>
      </c>
      <c r="J1092" s="56" t="str">
        <f t="shared" si="177"/>
        <v>Gordon Estuary</v>
      </c>
      <c r="K1092" s="49">
        <v>1</v>
      </c>
      <c r="L1092" s="51" t="s">
        <v>146</v>
      </c>
      <c r="M1092" s="53" t="s">
        <v>138</v>
      </c>
      <c r="N1092" s="51" t="s">
        <v>148</v>
      </c>
      <c r="O1092" s="47">
        <f t="shared" si="179"/>
        <v>3</v>
      </c>
      <c r="P1092" s="47">
        <f t="shared" si="180"/>
        <v>1</v>
      </c>
      <c r="Q1092" s="47">
        <f t="shared" si="181"/>
        <v>3</v>
      </c>
      <c r="R1092" s="54">
        <v>1</v>
      </c>
      <c r="S1092" s="50" t="s">
        <v>168</v>
      </c>
      <c r="T1092" s="53" t="s">
        <v>163</v>
      </c>
    </row>
    <row r="1093" spans="1:20" x14ac:dyDescent="0.2">
      <c r="A1093" s="79">
        <f t="shared" ref="A1093:A1156" si="182">WEEKNUM(F1093)</f>
        <v>36</v>
      </c>
      <c r="B1093" s="47">
        <f t="shared" ref="B1093:B1156" si="183">YEAR(F1093)</f>
        <v>2019</v>
      </c>
      <c r="C1093" s="47">
        <f t="shared" ref="C1093:C1156" si="184">MONTH(F1093)</f>
        <v>9</v>
      </c>
      <c r="D1093" s="47" t="str">
        <f t="shared" ref="D1093:D1156" si="185">TEXT(F1093,"mmm")</f>
        <v>Sep</v>
      </c>
      <c r="E1093" s="47">
        <f t="shared" ref="E1093:E1156" si="186">DAY(F1093)</f>
        <v>6</v>
      </c>
      <c r="F1093" s="90">
        <v>43714</v>
      </c>
      <c r="G1093" s="75">
        <v>0.45833333333333331</v>
      </c>
      <c r="H1093" s="49" t="s">
        <v>15</v>
      </c>
      <c r="I1093" s="56" t="str">
        <f t="shared" si="178"/>
        <v>Pacheedah Shores Boat Ramp</v>
      </c>
      <c r="J1093" s="56" t="str">
        <f t="shared" si="177"/>
        <v>Gordon Estuary</v>
      </c>
      <c r="K1093" s="49">
        <v>1</v>
      </c>
      <c r="L1093" s="51" t="s">
        <v>157</v>
      </c>
      <c r="M1093" s="53" t="s">
        <v>138</v>
      </c>
      <c r="N1093" s="51" t="s">
        <v>153</v>
      </c>
      <c r="O1093" s="47">
        <f t="shared" si="179"/>
        <v>8</v>
      </c>
      <c r="P1093" s="47">
        <f t="shared" si="180"/>
        <v>1</v>
      </c>
      <c r="Q1093" s="47">
        <f t="shared" si="181"/>
        <v>5</v>
      </c>
      <c r="R1093" s="54">
        <v>10</v>
      </c>
      <c r="S1093" s="50" t="s">
        <v>168</v>
      </c>
      <c r="T1093" s="53" t="s">
        <v>163</v>
      </c>
    </row>
    <row r="1094" spans="1:20" x14ac:dyDescent="0.2">
      <c r="A1094" s="79">
        <f t="shared" si="182"/>
        <v>36</v>
      </c>
      <c r="B1094" s="47">
        <f t="shared" si="183"/>
        <v>2019</v>
      </c>
      <c r="C1094" s="47">
        <f t="shared" si="184"/>
        <v>9</v>
      </c>
      <c r="D1094" s="47" t="str">
        <f t="shared" si="185"/>
        <v>Sep</v>
      </c>
      <c r="E1094" s="47">
        <f t="shared" si="186"/>
        <v>6</v>
      </c>
      <c r="F1094" s="90">
        <v>43714</v>
      </c>
      <c r="G1094" s="75">
        <v>0.45833333333333331</v>
      </c>
      <c r="H1094" s="49" t="s">
        <v>15</v>
      </c>
      <c r="I1094" s="56" t="str">
        <f t="shared" si="178"/>
        <v>Pacheedah Shores Boat Ramp</v>
      </c>
      <c r="J1094" s="56" t="str">
        <f t="shared" si="177"/>
        <v>Gordon Estuary</v>
      </c>
      <c r="K1094" s="49">
        <v>1</v>
      </c>
      <c r="L1094" s="51" t="s">
        <v>158</v>
      </c>
      <c r="M1094" s="53" t="s">
        <v>138</v>
      </c>
      <c r="N1094" s="51" t="s">
        <v>153</v>
      </c>
      <c r="O1094" s="47">
        <f t="shared" si="179"/>
        <v>9</v>
      </c>
      <c r="P1094" s="47">
        <f t="shared" si="180"/>
        <v>1</v>
      </c>
      <c r="Q1094" s="47">
        <f t="shared" si="181"/>
        <v>5</v>
      </c>
      <c r="R1094" s="54">
        <v>1</v>
      </c>
      <c r="S1094" s="50" t="s">
        <v>168</v>
      </c>
      <c r="T1094" s="53" t="s">
        <v>163</v>
      </c>
    </row>
    <row r="1095" spans="1:20" x14ac:dyDescent="0.2">
      <c r="A1095" s="79">
        <f t="shared" si="182"/>
        <v>36</v>
      </c>
      <c r="B1095" s="47">
        <f t="shared" si="183"/>
        <v>2019</v>
      </c>
      <c r="C1095" s="47">
        <f t="shared" si="184"/>
        <v>9</v>
      </c>
      <c r="D1095" s="47" t="str">
        <f t="shared" si="185"/>
        <v>Sep</v>
      </c>
      <c r="E1095" s="47">
        <f t="shared" si="186"/>
        <v>6</v>
      </c>
      <c r="F1095" s="90">
        <v>43714</v>
      </c>
      <c r="G1095" s="75">
        <v>0.45833333333333331</v>
      </c>
      <c r="H1095" s="49" t="s">
        <v>15</v>
      </c>
      <c r="I1095" s="56" t="str">
        <f t="shared" si="178"/>
        <v>Pacheedah Shores Boat Ramp</v>
      </c>
      <c r="J1095" s="56" t="str">
        <f t="shared" si="177"/>
        <v>Gordon Estuary</v>
      </c>
      <c r="K1095" s="49">
        <v>1</v>
      </c>
      <c r="L1095" s="51" t="s">
        <v>185</v>
      </c>
      <c r="M1095" s="53" t="s">
        <v>138</v>
      </c>
      <c r="N1095" s="51" t="s">
        <v>150</v>
      </c>
      <c r="O1095" s="47">
        <f t="shared" si="179"/>
        <v>18</v>
      </c>
      <c r="P1095" s="47">
        <f t="shared" si="180"/>
        <v>1</v>
      </c>
      <c r="Q1095" s="47">
        <f t="shared" si="181"/>
        <v>4</v>
      </c>
      <c r="R1095" s="54">
        <v>5</v>
      </c>
      <c r="S1095" s="50" t="s">
        <v>168</v>
      </c>
      <c r="T1095" s="53" t="s">
        <v>163</v>
      </c>
    </row>
    <row r="1096" spans="1:20" x14ac:dyDescent="0.2">
      <c r="A1096" s="79">
        <f t="shared" si="182"/>
        <v>36</v>
      </c>
      <c r="B1096" s="47">
        <f t="shared" si="183"/>
        <v>2019</v>
      </c>
      <c r="C1096" s="47">
        <f t="shared" si="184"/>
        <v>9</v>
      </c>
      <c r="D1096" s="47" t="str">
        <f t="shared" si="185"/>
        <v>Sep</v>
      </c>
      <c r="E1096" s="47">
        <f t="shared" si="186"/>
        <v>6</v>
      </c>
      <c r="F1096" s="90">
        <v>43714</v>
      </c>
      <c r="G1096" s="75">
        <v>0.45833333333333331</v>
      </c>
      <c r="H1096" s="49" t="s">
        <v>15</v>
      </c>
      <c r="I1096" s="56" t="str">
        <f t="shared" si="178"/>
        <v>Pacheedah Shores Boat Ramp</v>
      </c>
      <c r="J1096" s="56" t="str">
        <f t="shared" si="177"/>
        <v>Gordon Estuary</v>
      </c>
      <c r="K1096" s="49">
        <v>1</v>
      </c>
      <c r="L1096" s="51" t="s">
        <v>181</v>
      </c>
      <c r="M1096" s="53" t="s">
        <v>138</v>
      </c>
      <c r="N1096" s="51" t="s">
        <v>150</v>
      </c>
      <c r="O1096" s="47">
        <f t="shared" si="179"/>
        <v>15</v>
      </c>
      <c r="P1096" s="47">
        <f t="shared" si="180"/>
        <v>1</v>
      </c>
      <c r="Q1096" s="47">
        <f t="shared" si="181"/>
        <v>4</v>
      </c>
      <c r="R1096" s="54">
        <v>54</v>
      </c>
      <c r="S1096" s="50" t="s">
        <v>168</v>
      </c>
      <c r="T1096" s="53" t="s">
        <v>163</v>
      </c>
    </row>
    <row r="1097" spans="1:20" x14ac:dyDescent="0.2">
      <c r="A1097" s="79">
        <f t="shared" si="182"/>
        <v>36</v>
      </c>
      <c r="B1097" s="47">
        <f t="shared" si="183"/>
        <v>2019</v>
      </c>
      <c r="C1097" s="47">
        <f t="shared" si="184"/>
        <v>9</v>
      </c>
      <c r="D1097" s="47" t="str">
        <f t="shared" si="185"/>
        <v>Sep</v>
      </c>
      <c r="E1097" s="47">
        <f t="shared" si="186"/>
        <v>6</v>
      </c>
      <c r="F1097" s="90">
        <v>43714</v>
      </c>
      <c r="G1097" s="75">
        <v>0.45833333333333331</v>
      </c>
      <c r="H1097" s="49" t="s">
        <v>15</v>
      </c>
      <c r="I1097" s="56" t="str">
        <f t="shared" si="178"/>
        <v>Pacheedah Shores Boat Ramp</v>
      </c>
      <c r="J1097" s="56" t="str">
        <f t="shared" si="177"/>
        <v>Gordon Estuary</v>
      </c>
      <c r="K1097" s="49">
        <v>1</v>
      </c>
      <c r="L1097" s="51" t="s">
        <v>173</v>
      </c>
      <c r="M1097" s="53" t="s">
        <v>138</v>
      </c>
      <c r="N1097" s="51" t="s">
        <v>150</v>
      </c>
      <c r="O1097" s="47">
        <f t="shared" si="179"/>
        <v>13</v>
      </c>
      <c r="P1097" s="47">
        <f t="shared" si="180"/>
        <v>1</v>
      </c>
      <c r="Q1097" s="47">
        <f t="shared" si="181"/>
        <v>4</v>
      </c>
      <c r="R1097" s="54">
        <v>104</v>
      </c>
      <c r="S1097" s="50" t="s">
        <v>168</v>
      </c>
      <c r="T1097" s="53" t="s">
        <v>163</v>
      </c>
    </row>
    <row r="1098" spans="1:20" x14ac:dyDescent="0.2">
      <c r="A1098" s="79">
        <f t="shared" si="182"/>
        <v>36</v>
      </c>
      <c r="B1098" s="47">
        <f t="shared" si="183"/>
        <v>2019</v>
      </c>
      <c r="C1098" s="47">
        <f t="shared" si="184"/>
        <v>9</v>
      </c>
      <c r="D1098" s="47" t="str">
        <f t="shared" si="185"/>
        <v>Sep</v>
      </c>
      <c r="E1098" s="47">
        <f t="shared" si="186"/>
        <v>6</v>
      </c>
      <c r="F1098" s="90">
        <v>43714</v>
      </c>
      <c r="G1098" s="75">
        <v>0.45833333333333331</v>
      </c>
      <c r="H1098" s="49" t="s">
        <v>15</v>
      </c>
      <c r="I1098" s="56" t="str">
        <f t="shared" si="178"/>
        <v>Pacheedah Shores Boat Ramp</v>
      </c>
      <c r="J1098" s="56" t="str">
        <f t="shared" si="177"/>
        <v>Gordon Estuary</v>
      </c>
      <c r="K1098" s="49">
        <v>1</v>
      </c>
      <c r="L1098" s="51" t="s">
        <v>191</v>
      </c>
      <c r="M1098" s="53" t="s">
        <v>138</v>
      </c>
      <c r="N1098" s="51" t="s">
        <v>150</v>
      </c>
      <c r="O1098" s="47">
        <f t="shared" si="179"/>
        <v>20</v>
      </c>
      <c r="P1098" s="47">
        <f t="shared" si="180"/>
        <v>1</v>
      </c>
      <c r="Q1098" s="47">
        <f t="shared" si="181"/>
        <v>4</v>
      </c>
      <c r="R1098" s="54">
        <v>3</v>
      </c>
      <c r="S1098" s="50" t="s">
        <v>168</v>
      </c>
      <c r="T1098" s="53" t="s">
        <v>163</v>
      </c>
    </row>
    <row r="1099" spans="1:20" x14ac:dyDescent="0.2">
      <c r="A1099" s="79">
        <f t="shared" si="182"/>
        <v>36</v>
      </c>
      <c r="B1099" s="47">
        <f t="shared" si="183"/>
        <v>2019</v>
      </c>
      <c r="C1099" s="47">
        <f t="shared" si="184"/>
        <v>9</v>
      </c>
      <c r="D1099" s="47" t="str">
        <f t="shared" si="185"/>
        <v>Sep</v>
      </c>
      <c r="E1099" s="47">
        <f t="shared" si="186"/>
        <v>6</v>
      </c>
      <c r="F1099" s="90">
        <v>43714</v>
      </c>
      <c r="G1099" s="75">
        <v>0.45833333333333331</v>
      </c>
      <c r="H1099" s="49" t="s">
        <v>15</v>
      </c>
      <c r="I1099" s="56" t="str">
        <f t="shared" si="178"/>
        <v>Pacheedah Shores Boat Ramp</v>
      </c>
      <c r="J1099" s="56" t="str">
        <f t="shared" si="177"/>
        <v>Gordon Estuary</v>
      </c>
      <c r="K1099" s="49">
        <v>1</v>
      </c>
      <c r="L1099" s="51" t="s">
        <v>177</v>
      </c>
      <c r="M1099" s="53" t="s">
        <v>138</v>
      </c>
      <c r="N1099" s="51" t="s">
        <v>153</v>
      </c>
      <c r="O1099" s="47">
        <f t="shared" si="179"/>
        <v>14</v>
      </c>
      <c r="P1099" s="47">
        <f t="shared" si="180"/>
        <v>1</v>
      </c>
      <c r="Q1099" s="47">
        <f t="shared" si="181"/>
        <v>5</v>
      </c>
      <c r="R1099" s="54">
        <v>10</v>
      </c>
      <c r="S1099" s="50" t="s">
        <v>168</v>
      </c>
      <c r="T1099" s="53" t="s">
        <v>163</v>
      </c>
    </row>
    <row r="1100" spans="1:20" x14ac:dyDescent="0.2">
      <c r="A1100" s="79">
        <f t="shared" si="182"/>
        <v>37</v>
      </c>
      <c r="B1100" s="47">
        <f t="shared" si="183"/>
        <v>2019</v>
      </c>
      <c r="C1100" s="47">
        <f t="shared" si="184"/>
        <v>9</v>
      </c>
      <c r="D1100" s="47" t="str">
        <f t="shared" si="185"/>
        <v>Sep</v>
      </c>
      <c r="E1100" s="47">
        <f t="shared" si="186"/>
        <v>11</v>
      </c>
      <c r="F1100" s="90">
        <v>43719</v>
      </c>
      <c r="G1100" s="75">
        <v>0.39652777777777781</v>
      </c>
      <c r="H1100" s="49" t="s">
        <v>25</v>
      </c>
      <c r="I1100" s="56" t="str">
        <f t="shared" si="178"/>
        <v>Q01, left bank Gordon up from confluence</v>
      </c>
      <c r="J1100" s="56" t="str">
        <f t="shared" si="177"/>
        <v>Gordon Estuary</v>
      </c>
      <c r="K1100" s="49">
        <v>1</v>
      </c>
      <c r="L1100" s="51" t="s">
        <v>157</v>
      </c>
      <c r="M1100" s="53" t="s">
        <v>138</v>
      </c>
      <c r="N1100" s="51" t="s">
        <v>153</v>
      </c>
      <c r="O1100" s="47">
        <f t="shared" si="179"/>
        <v>8</v>
      </c>
      <c r="P1100" s="47">
        <f t="shared" si="180"/>
        <v>1</v>
      </c>
      <c r="Q1100" s="47">
        <f t="shared" si="181"/>
        <v>5</v>
      </c>
      <c r="R1100" s="54">
        <v>2</v>
      </c>
      <c r="S1100" s="50" t="s">
        <v>168</v>
      </c>
      <c r="T1100" s="53" t="s">
        <v>163</v>
      </c>
    </row>
    <row r="1101" spans="1:20" x14ac:dyDescent="0.2">
      <c r="A1101" s="79">
        <f t="shared" si="182"/>
        <v>37</v>
      </c>
      <c r="B1101" s="47">
        <f t="shared" si="183"/>
        <v>2019</v>
      </c>
      <c r="C1101" s="47">
        <f t="shared" si="184"/>
        <v>9</v>
      </c>
      <c r="D1101" s="47" t="str">
        <f t="shared" si="185"/>
        <v>Sep</v>
      </c>
      <c r="E1101" s="47">
        <f t="shared" si="186"/>
        <v>11</v>
      </c>
      <c r="F1101" s="90">
        <v>43719</v>
      </c>
      <c r="G1101" s="75">
        <v>0.39652777777777781</v>
      </c>
      <c r="H1101" s="49" t="s">
        <v>25</v>
      </c>
      <c r="I1101" s="56" t="str">
        <f t="shared" si="178"/>
        <v>Q01, left bank Gordon up from confluence</v>
      </c>
      <c r="J1101" s="56" t="str">
        <f t="shared" si="177"/>
        <v>Gordon Estuary</v>
      </c>
      <c r="K1101" s="49">
        <v>1</v>
      </c>
      <c r="L1101" s="51" t="s">
        <v>158</v>
      </c>
      <c r="M1101" s="53" t="s">
        <v>138</v>
      </c>
      <c r="N1101" s="51" t="s">
        <v>153</v>
      </c>
      <c r="O1101" s="47">
        <f t="shared" si="179"/>
        <v>9</v>
      </c>
      <c r="P1101" s="47">
        <f t="shared" si="180"/>
        <v>1</v>
      </c>
      <c r="Q1101" s="47">
        <f t="shared" si="181"/>
        <v>5</v>
      </c>
      <c r="R1101" s="54">
        <v>2</v>
      </c>
      <c r="S1101" s="50" t="s">
        <v>168</v>
      </c>
      <c r="T1101" s="53" t="s">
        <v>163</v>
      </c>
    </row>
    <row r="1102" spans="1:20" x14ac:dyDescent="0.2">
      <c r="A1102" s="79">
        <f t="shared" si="182"/>
        <v>37</v>
      </c>
      <c r="B1102" s="47">
        <f t="shared" si="183"/>
        <v>2019</v>
      </c>
      <c r="C1102" s="47">
        <f t="shared" si="184"/>
        <v>9</v>
      </c>
      <c r="D1102" s="47" t="str">
        <f t="shared" si="185"/>
        <v>Sep</v>
      </c>
      <c r="E1102" s="47">
        <f t="shared" si="186"/>
        <v>11</v>
      </c>
      <c r="F1102" s="90">
        <v>43719</v>
      </c>
      <c r="G1102" s="75">
        <v>0.39652777777777781</v>
      </c>
      <c r="H1102" s="49" t="s">
        <v>25</v>
      </c>
      <c r="I1102" s="56" t="str">
        <f t="shared" si="178"/>
        <v>Q01, left bank Gordon up from confluence</v>
      </c>
      <c r="J1102" s="56" t="str">
        <f t="shared" si="177"/>
        <v>Gordon Estuary</v>
      </c>
      <c r="K1102" s="49">
        <v>1</v>
      </c>
      <c r="L1102" s="51" t="s">
        <v>185</v>
      </c>
      <c r="M1102" s="53" t="s">
        <v>138</v>
      </c>
      <c r="N1102" s="51" t="s">
        <v>150</v>
      </c>
      <c r="O1102" s="47">
        <f t="shared" si="179"/>
        <v>18</v>
      </c>
      <c r="P1102" s="47">
        <f t="shared" si="180"/>
        <v>1</v>
      </c>
      <c r="Q1102" s="47">
        <f t="shared" si="181"/>
        <v>4</v>
      </c>
      <c r="R1102" s="54">
        <v>1</v>
      </c>
      <c r="S1102" s="50" t="s">
        <v>168</v>
      </c>
      <c r="T1102" s="53" t="s">
        <v>163</v>
      </c>
    </row>
    <row r="1103" spans="1:20" x14ac:dyDescent="0.2">
      <c r="A1103" s="79">
        <f t="shared" si="182"/>
        <v>37</v>
      </c>
      <c r="B1103" s="47">
        <f t="shared" si="183"/>
        <v>2019</v>
      </c>
      <c r="C1103" s="47">
        <f t="shared" si="184"/>
        <v>9</v>
      </c>
      <c r="D1103" s="47" t="str">
        <f t="shared" si="185"/>
        <v>Sep</v>
      </c>
      <c r="E1103" s="47">
        <f t="shared" si="186"/>
        <v>11</v>
      </c>
      <c r="F1103" s="90">
        <v>43719</v>
      </c>
      <c r="G1103" s="75">
        <v>0.39652777777777781</v>
      </c>
      <c r="H1103" s="49" t="s">
        <v>25</v>
      </c>
      <c r="I1103" s="56" t="str">
        <f t="shared" si="178"/>
        <v>Q01, left bank Gordon up from confluence</v>
      </c>
      <c r="J1103" s="56" t="str">
        <f t="shared" si="177"/>
        <v>Gordon Estuary</v>
      </c>
      <c r="K1103" s="49">
        <v>1</v>
      </c>
      <c r="L1103" s="51" t="s">
        <v>181</v>
      </c>
      <c r="M1103" s="53" t="s">
        <v>138</v>
      </c>
      <c r="N1103" s="51" t="s">
        <v>150</v>
      </c>
      <c r="O1103" s="47">
        <f t="shared" si="179"/>
        <v>15</v>
      </c>
      <c r="P1103" s="47">
        <f t="shared" si="180"/>
        <v>1</v>
      </c>
      <c r="Q1103" s="47">
        <f t="shared" si="181"/>
        <v>4</v>
      </c>
      <c r="R1103" s="54">
        <v>2</v>
      </c>
      <c r="S1103" s="50" t="s">
        <v>168</v>
      </c>
      <c r="T1103" s="53" t="s">
        <v>163</v>
      </c>
    </row>
    <row r="1104" spans="1:20" x14ac:dyDescent="0.2">
      <c r="A1104" s="79">
        <f t="shared" si="182"/>
        <v>37</v>
      </c>
      <c r="B1104" s="47">
        <f t="shared" si="183"/>
        <v>2019</v>
      </c>
      <c r="C1104" s="47">
        <f t="shared" si="184"/>
        <v>9</v>
      </c>
      <c r="D1104" s="47" t="str">
        <f t="shared" si="185"/>
        <v>Sep</v>
      </c>
      <c r="E1104" s="47">
        <f t="shared" si="186"/>
        <v>11</v>
      </c>
      <c r="F1104" s="90">
        <v>43719</v>
      </c>
      <c r="G1104" s="75">
        <v>0.41111111111111115</v>
      </c>
      <c r="H1104" s="49" t="s">
        <v>30</v>
      </c>
      <c r="I1104" s="56" t="str">
        <f t="shared" si="178"/>
        <v>Butch's (Gordon R.)</v>
      </c>
      <c r="J1104" s="56" t="str">
        <f t="shared" ref="J1104:J1167" si="187">VLOOKUP(H1104,SiteCodes,3,FALSE)</f>
        <v>Gordon Estuary</v>
      </c>
      <c r="K1104" s="49">
        <v>1</v>
      </c>
      <c r="L1104" s="51" t="s">
        <v>157</v>
      </c>
      <c r="M1104" s="53" t="s">
        <v>138</v>
      </c>
      <c r="N1104" s="51" t="s">
        <v>153</v>
      </c>
      <c r="O1104" s="47">
        <f t="shared" si="179"/>
        <v>8</v>
      </c>
      <c r="P1104" s="47">
        <f t="shared" si="180"/>
        <v>1</v>
      </c>
      <c r="Q1104" s="47">
        <f t="shared" si="181"/>
        <v>5</v>
      </c>
      <c r="R1104" s="54">
        <v>2</v>
      </c>
      <c r="S1104" s="50" t="s">
        <v>168</v>
      </c>
      <c r="T1104" s="53" t="s">
        <v>163</v>
      </c>
    </row>
    <row r="1105" spans="1:20" x14ac:dyDescent="0.2">
      <c r="A1105" s="79">
        <f t="shared" si="182"/>
        <v>37</v>
      </c>
      <c r="B1105" s="47">
        <f t="shared" si="183"/>
        <v>2019</v>
      </c>
      <c r="C1105" s="47">
        <f t="shared" si="184"/>
        <v>9</v>
      </c>
      <c r="D1105" s="47" t="str">
        <f t="shared" si="185"/>
        <v>Sep</v>
      </c>
      <c r="E1105" s="47">
        <f t="shared" si="186"/>
        <v>11</v>
      </c>
      <c r="F1105" s="90">
        <v>43719</v>
      </c>
      <c r="G1105" s="75">
        <v>0.41111111111111115</v>
      </c>
      <c r="H1105" s="49" t="s">
        <v>30</v>
      </c>
      <c r="I1105" s="56" t="str">
        <f t="shared" si="178"/>
        <v>Butch's (Gordon R.)</v>
      </c>
      <c r="J1105" s="56" t="str">
        <f t="shared" si="187"/>
        <v>Gordon Estuary</v>
      </c>
      <c r="K1105" s="49">
        <v>1</v>
      </c>
      <c r="L1105" s="51" t="s">
        <v>158</v>
      </c>
      <c r="M1105" s="53" t="s">
        <v>138</v>
      </c>
      <c r="N1105" s="51" t="s">
        <v>153</v>
      </c>
      <c r="O1105" s="47">
        <f t="shared" si="179"/>
        <v>9</v>
      </c>
      <c r="P1105" s="47">
        <f t="shared" si="180"/>
        <v>1</v>
      </c>
      <c r="Q1105" s="47">
        <f t="shared" si="181"/>
        <v>5</v>
      </c>
      <c r="R1105" s="54">
        <v>2</v>
      </c>
      <c r="S1105" s="50" t="s">
        <v>168</v>
      </c>
      <c r="T1105" s="53" t="s">
        <v>163</v>
      </c>
    </row>
    <row r="1106" spans="1:20" x14ac:dyDescent="0.2">
      <c r="A1106" s="79">
        <f t="shared" si="182"/>
        <v>37</v>
      </c>
      <c r="B1106" s="47">
        <f t="shared" si="183"/>
        <v>2019</v>
      </c>
      <c r="C1106" s="47">
        <f t="shared" si="184"/>
        <v>9</v>
      </c>
      <c r="D1106" s="47" t="str">
        <f t="shared" si="185"/>
        <v>Sep</v>
      </c>
      <c r="E1106" s="47">
        <f t="shared" si="186"/>
        <v>11</v>
      </c>
      <c r="F1106" s="90">
        <v>43719</v>
      </c>
      <c r="G1106" s="75">
        <v>0.41111111111111115</v>
      </c>
      <c r="H1106" s="49" t="s">
        <v>30</v>
      </c>
      <c r="I1106" s="56" t="str">
        <f t="shared" si="178"/>
        <v>Butch's (Gordon R.)</v>
      </c>
      <c r="J1106" s="56" t="str">
        <f t="shared" si="187"/>
        <v>Gordon Estuary</v>
      </c>
      <c r="K1106" s="49">
        <v>1</v>
      </c>
      <c r="L1106" s="51" t="s">
        <v>185</v>
      </c>
      <c r="M1106" s="53" t="s">
        <v>138</v>
      </c>
      <c r="N1106" s="51" t="s">
        <v>150</v>
      </c>
      <c r="O1106" s="47">
        <f t="shared" si="179"/>
        <v>18</v>
      </c>
      <c r="P1106" s="47">
        <f t="shared" si="180"/>
        <v>1</v>
      </c>
      <c r="Q1106" s="47">
        <f t="shared" si="181"/>
        <v>4</v>
      </c>
      <c r="R1106" s="54">
        <v>1</v>
      </c>
      <c r="S1106" s="50" t="s">
        <v>168</v>
      </c>
      <c r="T1106" s="53" t="s">
        <v>163</v>
      </c>
    </row>
    <row r="1107" spans="1:20" x14ac:dyDescent="0.2">
      <c r="A1107" s="79">
        <f t="shared" si="182"/>
        <v>37</v>
      </c>
      <c r="B1107" s="47">
        <f t="shared" si="183"/>
        <v>2019</v>
      </c>
      <c r="C1107" s="47">
        <f t="shared" si="184"/>
        <v>9</v>
      </c>
      <c r="D1107" s="47" t="str">
        <f t="shared" si="185"/>
        <v>Sep</v>
      </c>
      <c r="E1107" s="47">
        <f t="shared" si="186"/>
        <v>11</v>
      </c>
      <c r="F1107" s="90">
        <v>43719</v>
      </c>
      <c r="G1107" s="75">
        <v>0.43055555555555558</v>
      </c>
      <c r="H1107" s="49" t="s">
        <v>30</v>
      </c>
      <c r="I1107" s="56" t="str">
        <f t="shared" si="178"/>
        <v>Butch's (Gordon R.)</v>
      </c>
      <c r="J1107" s="56" t="str">
        <f t="shared" si="187"/>
        <v>Gordon Estuary</v>
      </c>
      <c r="K1107" s="49">
        <v>1</v>
      </c>
      <c r="L1107" s="51" t="s">
        <v>181</v>
      </c>
      <c r="M1107" s="53" t="s">
        <v>138</v>
      </c>
      <c r="N1107" s="51" t="s">
        <v>150</v>
      </c>
      <c r="O1107" s="47">
        <f t="shared" si="179"/>
        <v>15</v>
      </c>
      <c r="P1107" s="47">
        <f t="shared" si="180"/>
        <v>1</v>
      </c>
      <c r="Q1107" s="47">
        <f t="shared" si="181"/>
        <v>4</v>
      </c>
      <c r="R1107" s="54">
        <v>2</v>
      </c>
      <c r="S1107" s="50" t="s">
        <v>168</v>
      </c>
      <c r="T1107" s="53" t="s">
        <v>163</v>
      </c>
    </row>
    <row r="1108" spans="1:20" x14ac:dyDescent="0.2">
      <c r="A1108" s="79">
        <f t="shared" si="182"/>
        <v>37</v>
      </c>
      <c r="B1108" s="47">
        <f t="shared" si="183"/>
        <v>2019</v>
      </c>
      <c r="C1108" s="47">
        <f t="shared" si="184"/>
        <v>9</v>
      </c>
      <c r="D1108" s="47" t="str">
        <f t="shared" si="185"/>
        <v>Sep</v>
      </c>
      <c r="E1108" s="47">
        <f t="shared" si="186"/>
        <v>11</v>
      </c>
      <c r="F1108" s="90">
        <v>43719</v>
      </c>
      <c r="G1108" s="75">
        <v>0.43055555555555558</v>
      </c>
      <c r="H1108" s="49" t="s">
        <v>21</v>
      </c>
      <c r="I1108" s="56" t="str">
        <f t="shared" si="178"/>
        <v>Gallaugher's</v>
      </c>
      <c r="J1108" s="56" t="str">
        <f t="shared" si="187"/>
        <v>Gordon Estuary</v>
      </c>
      <c r="K1108" s="49">
        <v>1</v>
      </c>
      <c r="L1108" s="51" t="s">
        <v>146</v>
      </c>
      <c r="M1108" s="53" t="s">
        <v>138</v>
      </c>
      <c r="N1108" s="51" t="s">
        <v>148</v>
      </c>
      <c r="O1108" s="47">
        <f t="shared" si="179"/>
        <v>3</v>
      </c>
      <c r="P1108" s="47">
        <f t="shared" si="180"/>
        <v>1</v>
      </c>
      <c r="Q1108" s="47">
        <f t="shared" si="181"/>
        <v>3</v>
      </c>
      <c r="R1108" s="54">
        <v>3</v>
      </c>
      <c r="S1108" s="50" t="s">
        <v>168</v>
      </c>
      <c r="T1108" s="53" t="s">
        <v>163</v>
      </c>
    </row>
    <row r="1109" spans="1:20" x14ac:dyDescent="0.2">
      <c r="A1109" s="79">
        <f t="shared" si="182"/>
        <v>37</v>
      </c>
      <c r="B1109" s="47">
        <f t="shared" si="183"/>
        <v>2019</v>
      </c>
      <c r="C1109" s="47">
        <f t="shared" si="184"/>
        <v>9</v>
      </c>
      <c r="D1109" s="47" t="str">
        <f t="shared" si="185"/>
        <v>Sep</v>
      </c>
      <c r="E1109" s="47">
        <f t="shared" si="186"/>
        <v>11</v>
      </c>
      <c r="F1109" s="90">
        <v>43719</v>
      </c>
      <c r="G1109" s="75">
        <v>0.43055555555555558</v>
      </c>
      <c r="H1109" s="49" t="s">
        <v>21</v>
      </c>
      <c r="I1109" s="56" t="str">
        <f t="shared" si="178"/>
        <v>Gallaugher's</v>
      </c>
      <c r="J1109" s="56" t="str">
        <f t="shared" si="187"/>
        <v>Gordon Estuary</v>
      </c>
      <c r="K1109" s="49">
        <v>1</v>
      </c>
      <c r="L1109" s="51" t="s">
        <v>157</v>
      </c>
      <c r="M1109" s="53" t="s">
        <v>138</v>
      </c>
      <c r="N1109" s="51" t="s">
        <v>153</v>
      </c>
      <c r="O1109" s="47">
        <f t="shared" si="179"/>
        <v>8</v>
      </c>
      <c r="P1109" s="47">
        <f t="shared" si="180"/>
        <v>1</v>
      </c>
      <c r="Q1109" s="47">
        <f t="shared" si="181"/>
        <v>5</v>
      </c>
      <c r="R1109" s="54">
        <v>5</v>
      </c>
      <c r="S1109" s="50" t="s">
        <v>168</v>
      </c>
      <c r="T1109" s="53" t="s">
        <v>163</v>
      </c>
    </row>
    <row r="1110" spans="1:20" x14ac:dyDescent="0.2">
      <c r="A1110" s="79">
        <f t="shared" si="182"/>
        <v>37</v>
      </c>
      <c r="B1110" s="47">
        <f t="shared" si="183"/>
        <v>2019</v>
      </c>
      <c r="C1110" s="47">
        <f t="shared" si="184"/>
        <v>9</v>
      </c>
      <c r="D1110" s="47" t="str">
        <f t="shared" si="185"/>
        <v>Sep</v>
      </c>
      <c r="E1110" s="47">
        <f t="shared" si="186"/>
        <v>11</v>
      </c>
      <c r="F1110" s="90">
        <v>43719</v>
      </c>
      <c r="G1110" s="75">
        <v>0.43055555555555558</v>
      </c>
      <c r="H1110" s="49" t="s">
        <v>21</v>
      </c>
      <c r="I1110" s="56" t="str">
        <f t="shared" si="178"/>
        <v>Gallaugher's</v>
      </c>
      <c r="J1110" s="56" t="str">
        <f t="shared" si="187"/>
        <v>Gordon Estuary</v>
      </c>
      <c r="K1110" s="49">
        <v>1</v>
      </c>
      <c r="L1110" s="51" t="s">
        <v>158</v>
      </c>
      <c r="M1110" s="53" t="s">
        <v>138</v>
      </c>
      <c r="N1110" s="51" t="s">
        <v>153</v>
      </c>
      <c r="O1110" s="47">
        <f t="shared" si="179"/>
        <v>9</v>
      </c>
      <c r="P1110" s="47">
        <f t="shared" si="180"/>
        <v>1</v>
      </c>
      <c r="Q1110" s="47">
        <f t="shared" si="181"/>
        <v>5</v>
      </c>
      <c r="R1110" s="54">
        <v>315</v>
      </c>
      <c r="S1110" s="50" t="s">
        <v>168</v>
      </c>
      <c r="T1110" s="53" t="s">
        <v>163</v>
      </c>
    </row>
    <row r="1111" spans="1:20" x14ac:dyDescent="0.2">
      <c r="A1111" s="79">
        <f t="shared" si="182"/>
        <v>37</v>
      </c>
      <c r="B1111" s="47">
        <f t="shared" si="183"/>
        <v>2019</v>
      </c>
      <c r="C1111" s="47">
        <f t="shared" si="184"/>
        <v>9</v>
      </c>
      <c r="D1111" s="47" t="str">
        <f t="shared" si="185"/>
        <v>Sep</v>
      </c>
      <c r="E1111" s="47">
        <f t="shared" si="186"/>
        <v>11</v>
      </c>
      <c r="F1111" s="90">
        <v>43719</v>
      </c>
      <c r="G1111" s="75">
        <v>0.43055555555555558</v>
      </c>
      <c r="H1111" s="49" t="s">
        <v>21</v>
      </c>
      <c r="I1111" s="56" t="str">
        <f t="shared" si="178"/>
        <v>Gallaugher's</v>
      </c>
      <c r="J1111" s="56" t="str">
        <f t="shared" si="187"/>
        <v>Gordon Estuary</v>
      </c>
      <c r="K1111" s="49">
        <v>1</v>
      </c>
      <c r="L1111" s="51" t="s">
        <v>185</v>
      </c>
      <c r="M1111" s="53" t="s">
        <v>138</v>
      </c>
      <c r="N1111" s="51" t="s">
        <v>150</v>
      </c>
      <c r="O1111" s="47">
        <f t="shared" si="179"/>
        <v>18</v>
      </c>
      <c r="P1111" s="47">
        <f t="shared" si="180"/>
        <v>1</v>
      </c>
      <c r="Q1111" s="47">
        <f t="shared" si="181"/>
        <v>4</v>
      </c>
      <c r="R1111" s="54">
        <v>6</v>
      </c>
      <c r="S1111" s="50" t="s">
        <v>168</v>
      </c>
      <c r="T1111" s="53" t="s">
        <v>163</v>
      </c>
    </row>
    <row r="1112" spans="1:20" x14ac:dyDescent="0.2">
      <c r="A1112" s="79">
        <f t="shared" si="182"/>
        <v>37</v>
      </c>
      <c r="B1112" s="47">
        <f t="shared" si="183"/>
        <v>2019</v>
      </c>
      <c r="C1112" s="47">
        <f t="shared" si="184"/>
        <v>9</v>
      </c>
      <c r="D1112" s="47" t="str">
        <f t="shared" si="185"/>
        <v>Sep</v>
      </c>
      <c r="E1112" s="47">
        <f t="shared" si="186"/>
        <v>11</v>
      </c>
      <c r="F1112" s="90">
        <v>43719</v>
      </c>
      <c r="G1112" s="75">
        <v>0.43055555555555558</v>
      </c>
      <c r="H1112" s="49" t="s">
        <v>21</v>
      </c>
      <c r="I1112" s="56" t="str">
        <f t="shared" si="178"/>
        <v>Gallaugher's</v>
      </c>
      <c r="J1112" s="56" t="str">
        <f t="shared" si="187"/>
        <v>Gordon Estuary</v>
      </c>
      <c r="K1112" s="49">
        <v>1</v>
      </c>
      <c r="L1112" s="51" t="s">
        <v>181</v>
      </c>
      <c r="M1112" s="53" t="s">
        <v>138</v>
      </c>
      <c r="N1112" s="51" t="s">
        <v>150</v>
      </c>
      <c r="O1112" s="47">
        <f t="shared" si="179"/>
        <v>15</v>
      </c>
      <c r="P1112" s="47">
        <f t="shared" si="180"/>
        <v>1</v>
      </c>
      <c r="Q1112" s="47">
        <f t="shared" si="181"/>
        <v>4</v>
      </c>
      <c r="R1112" s="54">
        <v>20</v>
      </c>
      <c r="S1112" s="50" t="s">
        <v>168</v>
      </c>
      <c r="T1112" s="53" t="s">
        <v>163</v>
      </c>
    </row>
    <row r="1113" spans="1:20" x14ac:dyDescent="0.2">
      <c r="A1113" s="79">
        <f t="shared" si="182"/>
        <v>37</v>
      </c>
      <c r="B1113" s="47">
        <f t="shared" si="183"/>
        <v>2019</v>
      </c>
      <c r="C1113" s="47">
        <f t="shared" si="184"/>
        <v>9</v>
      </c>
      <c r="D1113" s="47" t="str">
        <f t="shared" si="185"/>
        <v>Sep</v>
      </c>
      <c r="E1113" s="47">
        <f t="shared" si="186"/>
        <v>11</v>
      </c>
      <c r="F1113" s="90">
        <v>43719</v>
      </c>
      <c r="G1113" s="75">
        <v>0.43055555555555558</v>
      </c>
      <c r="H1113" s="49" t="s">
        <v>21</v>
      </c>
      <c r="I1113" s="56" t="str">
        <f t="shared" si="178"/>
        <v>Gallaugher's</v>
      </c>
      <c r="J1113" s="56" t="str">
        <f t="shared" si="187"/>
        <v>Gordon Estuary</v>
      </c>
      <c r="K1113" s="49">
        <v>1</v>
      </c>
      <c r="L1113" s="51" t="s">
        <v>166</v>
      </c>
      <c r="M1113" s="53" t="s">
        <v>138</v>
      </c>
      <c r="N1113" s="51" t="s">
        <v>150</v>
      </c>
      <c r="O1113" s="47">
        <f t="shared" si="179"/>
        <v>11</v>
      </c>
      <c r="P1113" s="47">
        <f t="shared" si="180"/>
        <v>1</v>
      </c>
      <c r="Q1113" s="47">
        <f t="shared" si="181"/>
        <v>4</v>
      </c>
      <c r="R1113" s="54">
        <v>9</v>
      </c>
      <c r="S1113" s="50" t="s">
        <v>168</v>
      </c>
      <c r="T1113" s="53" t="s">
        <v>163</v>
      </c>
    </row>
    <row r="1114" spans="1:20" x14ac:dyDescent="0.2">
      <c r="A1114" s="79">
        <f t="shared" si="182"/>
        <v>37</v>
      </c>
      <c r="B1114" s="47">
        <f t="shared" si="183"/>
        <v>2019</v>
      </c>
      <c r="C1114" s="47">
        <f t="shared" si="184"/>
        <v>9</v>
      </c>
      <c r="D1114" s="47" t="str">
        <f t="shared" si="185"/>
        <v>Sep</v>
      </c>
      <c r="E1114" s="47">
        <f t="shared" si="186"/>
        <v>11</v>
      </c>
      <c r="F1114" s="90">
        <v>43719</v>
      </c>
      <c r="G1114" s="75">
        <v>0.43055555555555558</v>
      </c>
      <c r="H1114" s="49" t="s">
        <v>21</v>
      </c>
      <c r="I1114" s="56" t="str">
        <f t="shared" si="178"/>
        <v>Gallaugher's</v>
      </c>
      <c r="J1114" s="56" t="str">
        <f t="shared" si="187"/>
        <v>Gordon Estuary</v>
      </c>
      <c r="K1114" s="49">
        <v>1</v>
      </c>
      <c r="L1114" s="51" t="s">
        <v>173</v>
      </c>
      <c r="M1114" s="53" t="s">
        <v>138</v>
      </c>
      <c r="N1114" s="51" t="s">
        <v>150</v>
      </c>
      <c r="O1114" s="47">
        <f t="shared" si="179"/>
        <v>13</v>
      </c>
      <c r="P1114" s="47">
        <f t="shared" si="180"/>
        <v>1</v>
      </c>
      <c r="Q1114" s="47">
        <f t="shared" si="181"/>
        <v>4</v>
      </c>
      <c r="R1114" s="54">
        <v>47</v>
      </c>
      <c r="S1114" s="50" t="s">
        <v>168</v>
      </c>
      <c r="T1114" s="53" t="s">
        <v>163</v>
      </c>
    </row>
    <row r="1115" spans="1:20" x14ac:dyDescent="0.2">
      <c r="A1115" s="79">
        <f t="shared" si="182"/>
        <v>37</v>
      </c>
      <c r="B1115" s="47">
        <f t="shared" si="183"/>
        <v>2019</v>
      </c>
      <c r="C1115" s="47">
        <f t="shared" si="184"/>
        <v>9</v>
      </c>
      <c r="D1115" s="47" t="str">
        <f t="shared" si="185"/>
        <v>Sep</v>
      </c>
      <c r="E1115" s="47">
        <f t="shared" si="186"/>
        <v>11</v>
      </c>
      <c r="F1115" s="90">
        <v>43719</v>
      </c>
      <c r="G1115" s="75">
        <v>0.43055555555555558</v>
      </c>
      <c r="H1115" s="49" t="s">
        <v>21</v>
      </c>
      <c r="I1115" s="56" t="str">
        <f t="shared" si="178"/>
        <v>Gallaugher's</v>
      </c>
      <c r="J1115" s="56" t="str">
        <f t="shared" si="187"/>
        <v>Gordon Estuary</v>
      </c>
      <c r="K1115" s="49">
        <v>1</v>
      </c>
      <c r="L1115" s="51" t="s">
        <v>191</v>
      </c>
      <c r="M1115" s="53" t="s">
        <v>138</v>
      </c>
      <c r="N1115" s="51" t="s">
        <v>150</v>
      </c>
      <c r="O1115" s="47">
        <f t="shared" si="179"/>
        <v>20</v>
      </c>
      <c r="P1115" s="47">
        <f t="shared" si="180"/>
        <v>1</v>
      </c>
      <c r="Q1115" s="47">
        <f t="shared" si="181"/>
        <v>4</v>
      </c>
      <c r="R1115" s="54">
        <v>1</v>
      </c>
      <c r="S1115" s="50" t="s">
        <v>168</v>
      </c>
      <c r="T1115" s="53" t="s">
        <v>163</v>
      </c>
    </row>
    <row r="1116" spans="1:20" x14ac:dyDescent="0.2">
      <c r="A1116" s="79">
        <f t="shared" si="182"/>
        <v>37</v>
      </c>
      <c r="B1116" s="47">
        <f t="shared" si="183"/>
        <v>2019</v>
      </c>
      <c r="C1116" s="47">
        <f t="shared" si="184"/>
        <v>9</v>
      </c>
      <c r="D1116" s="47" t="str">
        <f t="shared" si="185"/>
        <v>Sep</v>
      </c>
      <c r="E1116" s="47">
        <f t="shared" si="186"/>
        <v>11</v>
      </c>
      <c r="F1116" s="90">
        <v>43719</v>
      </c>
      <c r="G1116" s="75">
        <v>0.43055555555555558</v>
      </c>
      <c r="H1116" s="49" t="s">
        <v>21</v>
      </c>
      <c r="I1116" s="56" t="str">
        <f t="shared" si="178"/>
        <v>Gallaugher's</v>
      </c>
      <c r="J1116" s="56" t="str">
        <f t="shared" si="187"/>
        <v>Gordon Estuary</v>
      </c>
      <c r="K1116" s="49">
        <v>1</v>
      </c>
      <c r="L1116" s="51" t="s">
        <v>192</v>
      </c>
      <c r="M1116" s="53" t="s">
        <v>138</v>
      </c>
      <c r="N1116" s="51" t="s">
        <v>150</v>
      </c>
      <c r="O1116" s="47">
        <f t="shared" si="179"/>
        <v>21</v>
      </c>
      <c r="P1116" s="47">
        <f t="shared" si="180"/>
        <v>1</v>
      </c>
      <c r="Q1116" s="47">
        <f t="shared" si="181"/>
        <v>4</v>
      </c>
      <c r="R1116" s="54">
        <v>1</v>
      </c>
      <c r="S1116" s="50" t="s">
        <v>168</v>
      </c>
      <c r="T1116" s="53" t="s">
        <v>163</v>
      </c>
    </row>
    <row r="1117" spans="1:20" x14ac:dyDescent="0.2">
      <c r="A1117" s="79">
        <f t="shared" si="182"/>
        <v>37</v>
      </c>
      <c r="B1117" s="47">
        <f t="shared" si="183"/>
        <v>2019</v>
      </c>
      <c r="C1117" s="47">
        <f t="shared" si="184"/>
        <v>9</v>
      </c>
      <c r="D1117" s="47" t="str">
        <f t="shared" si="185"/>
        <v>Sep</v>
      </c>
      <c r="E1117" s="47">
        <f t="shared" si="186"/>
        <v>11</v>
      </c>
      <c r="F1117" s="90">
        <v>43719</v>
      </c>
      <c r="G1117" s="75">
        <v>0.44791666666666669</v>
      </c>
      <c r="H1117" s="49" t="s">
        <v>19</v>
      </c>
      <c r="I1117" s="56" t="str">
        <f t="shared" si="178"/>
        <v>Q Jeff (right bank opposite N. Arm confl.)</v>
      </c>
      <c r="J1117" s="56" t="str">
        <f t="shared" si="187"/>
        <v>Gordon Estuary</v>
      </c>
      <c r="K1117" s="49">
        <v>1</v>
      </c>
      <c r="L1117" s="51" t="s">
        <v>146</v>
      </c>
      <c r="M1117" s="53" t="s">
        <v>138</v>
      </c>
      <c r="N1117" s="51" t="s">
        <v>144</v>
      </c>
      <c r="O1117" s="47">
        <f t="shared" si="179"/>
        <v>3</v>
      </c>
      <c r="P1117" s="47">
        <f t="shared" si="180"/>
        <v>1</v>
      </c>
      <c r="Q1117" s="47">
        <f t="shared" si="181"/>
        <v>2</v>
      </c>
      <c r="R1117" s="54">
        <v>1</v>
      </c>
      <c r="S1117" s="50" t="s">
        <v>168</v>
      </c>
      <c r="T1117" s="53" t="s">
        <v>163</v>
      </c>
    </row>
    <row r="1118" spans="1:20" x14ac:dyDescent="0.2">
      <c r="A1118" s="79">
        <f t="shared" si="182"/>
        <v>37</v>
      </c>
      <c r="B1118" s="47">
        <f t="shared" si="183"/>
        <v>2019</v>
      </c>
      <c r="C1118" s="47">
        <f t="shared" si="184"/>
        <v>9</v>
      </c>
      <c r="D1118" s="47" t="str">
        <f t="shared" si="185"/>
        <v>Sep</v>
      </c>
      <c r="E1118" s="47">
        <f t="shared" si="186"/>
        <v>11</v>
      </c>
      <c r="F1118" s="90">
        <v>43719</v>
      </c>
      <c r="G1118" s="75">
        <v>0.44791666666666669</v>
      </c>
      <c r="H1118" s="49" t="s">
        <v>19</v>
      </c>
      <c r="I1118" s="56" t="str">
        <f t="shared" si="178"/>
        <v>Q Jeff (right bank opposite N. Arm confl.)</v>
      </c>
      <c r="J1118" s="56" t="str">
        <f t="shared" si="187"/>
        <v>Gordon Estuary</v>
      </c>
      <c r="K1118" s="49">
        <v>1</v>
      </c>
      <c r="L1118" s="51" t="s">
        <v>157</v>
      </c>
      <c r="M1118" s="53" t="s">
        <v>138</v>
      </c>
      <c r="N1118" s="51" t="s">
        <v>153</v>
      </c>
      <c r="O1118" s="47">
        <f t="shared" si="179"/>
        <v>8</v>
      </c>
      <c r="P1118" s="47">
        <f t="shared" si="180"/>
        <v>1</v>
      </c>
      <c r="Q1118" s="47">
        <f t="shared" si="181"/>
        <v>5</v>
      </c>
      <c r="R1118" s="54">
        <v>12</v>
      </c>
      <c r="S1118" s="50" t="s">
        <v>168</v>
      </c>
      <c r="T1118" s="53" t="s">
        <v>163</v>
      </c>
    </row>
    <row r="1119" spans="1:20" x14ac:dyDescent="0.2">
      <c r="A1119" s="79">
        <f t="shared" si="182"/>
        <v>37</v>
      </c>
      <c r="B1119" s="47">
        <f t="shared" si="183"/>
        <v>2019</v>
      </c>
      <c r="C1119" s="47">
        <f t="shared" si="184"/>
        <v>9</v>
      </c>
      <c r="D1119" s="47" t="str">
        <f t="shared" si="185"/>
        <v>Sep</v>
      </c>
      <c r="E1119" s="47">
        <f t="shared" si="186"/>
        <v>11</v>
      </c>
      <c r="F1119" s="90">
        <v>43719</v>
      </c>
      <c r="G1119" s="75">
        <v>0.44791666666666669</v>
      </c>
      <c r="H1119" s="49" t="s">
        <v>19</v>
      </c>
      <c r="I1119" s="56" t="str">
        <f t="shared" si="178"/>
        <v>Q Jeff (right bank opposite N. Arm confl.)</v>
      </c>
      <c r="J1119" s="56" t="str">
        <f t="shared" si="187"/>
        <v>Gordon Estuary</v>
      </c>
      <c r="K1119" s="49">
        <v>1</v>
      </c>
      <c r="L1119" s="51" t="s">
        <v>185</v>
      </c>
      <c r="M1119" s="53" t="s">
        <v>138</v>
      </c>
      <c r="N1119" s="51" t="s">
        <v>150</v>
      </c>
      <c r="O1119" s="47">
        <f t="shared" si="179"/>
        <v>18</v>
      </c>
      <c r="P1119" s="47">
        <f t="shared" si="180"/>
        <v>1</v>
      </c>
      <c r="Q1119" s="47">
        <f t="shared" si="181"/>
        <v>4</v>
      </c>
      <c r="R1119" s="54">
        <v>6</v>
      </c>
      <c r="S1119" s="50" t="s">
        <v>168</v>
      </c>
      <c r="T1119" s="53" t="s">
        <v>163</v>
      </c>
    </row>
    <row r="1120" spans="1:20" x14ac:dyDescent="0.2">
      <c r="A1120" s="79">
        <f t="shared" si="182"/>
        <v>37</v>
      </c>
      <c r="B1120" s="47">
        <f t="shared" si="183"/>
        <v>2019</v>
      </c>
      <c r="C1120" s="47">
        <f t="shared" si="184"/>
        <v>9</v>
      </c>
      <c r="D1120" s="47" t="str">
        <f t="shared" si="185"/>
        <v>Sep</v>
      </c>
      <c r="E1120" s="47">
        <f t="shared" si="186"/>
        <v>11</v>
      </c>
      <c r="F1120" s="90">
        <v>43719</v>
      </c>
      <c r="G1120" s="75">
        <v>0.44791666666666669</v>
      </c>
      <c r="H1120" s="49" t="s">
        <v>19</v>
      </c>
      <c r="I1120" s="56" t="str">
        <f t="shared" si="178"/>
        <v>Q Jeff (right bank opposite N. Arm confl.)</v>
      </c>
      <c r="J1120" s="56" t="str">
        <f t="shared" si="187"/>
        <v>Gordon Estuary</v>
      </c>
      <c r="K1120" s="49">
        <v>1</v>
      </c>
      <c r="L1120" s="51" t="s">
        <v>181</v>
      </c>
      <c r="M1120" s="53" t="s">
        <v>138</v>
      </c>
      <c r="N1120" s="51" t="s">
        <v>150</v>
      </c>
      <c r="O1120" s="47">
        <f t="shared" si="179"/>
        <v>15</v>
      </c>
      <c r="P1120" s="47">
        <f t="shared" si="180"/>
        <v>1</v>
      </c>
      <c r="Q1120" s="47">
        <f t="shared" si="181"/>
        <v>4</v>
      </c>
      <c r="R1120" s="54">
        <v>15</v>
      </c>
      <c r="S1120" s="50" t="s">
        <v>168</v>
      </c>
      <c r="T1120" s="53" t="s">
        <v>163</v>
      </c>
    </row>
    <row r="1121" spans="1:22" x14ac:dyDescent="0.2">
      <c r="A1121" s="79">
        <f t="shared" si="182"/>
        <v>37</v>
      </c>
      <c r="B1121" s="47">
        <f t="shared" si="183"/>
        <v>2019</v>
      </c>
      <c r="C1121" s="47">
        <f t="shared" si="184"/>
        <v>9</v>
      </c>
      <c r="D1121" s="47" t="str">
        <f t="shared" si="185"/>
        <v>Sep</v>
      </c>
      <c r="E1121" s="47">
        <f t="shared" si="186"/>
        <v>11</v>
      </c>
      <c r="F1121" s="90">
        <v>43719</v>
      </c>
      <c r="G1121" s="75">
        <v>0.44791666666666669</v>
      </c>
      <c r="H1121" s="49" t="s">
        <v>19</v>
      </c>
      <c r="I1121" s="56" t="str">
        <f t="shared" si="178"/>
        <v>Q Jeff (right bank opposite N. Arm confl.)</v>
      </c>
      <c r="J1121" s="56" t="str">
        <f t="shared" si="187"/>
        <v>Gordon Estuary</v>
      </c>
      <c r="K1121" s="49">
        <v>1</v>
      </c>
      <c r="L1121" s="51" t="s">
        <v>173</v>
      </c>
      <c r="M1121" s="53" t="s">
        <v>138</v>
      </c>
      <c r="N1121" s="51" t="s">
        <v>150</v>
      </c>
      <c r="O1121" s="47">
        <f t="shared" si="179"/>
        <v>13</v>
      </c>
      <c r="P1121" s="47">
        <f t="shared" si="180"/>
        <v>1</v>
      </c>
      <c r="Q1121" s="47">
        <f t="shared" si="181"/>
        <v>4</v>
      </c>
      <c r="R1121" s="54">
        <v>83</v>
      </c>
      <c r="S1121" s="50" t="s">
        <v>168</v>
      </c>
      <c r="T1121" s="53" t="s">
        <v>163</v>
      </c>
    </row>
    <row r="1122" spans="1:22" x14ac:dyDescent="0.2">
      <c r="A1122" s="79">
        <f t="shared" si="182"/>
        <v>37</v>
      </c>
      <c r="B1122" s="47">
        <f t="shared" si="183"/>
        <v>2019</v>
      </c>
      <c r="C1122" s="47">
        <f t="shared" si="184"/>
        <v>9</v>
      </c>
      <c r="D1122" s="47" t="str">
        <f t="shared" si="185"/>
        <v>Sep</v>
      </c>
      <c r="E1122" s="47">
        <f t="shared" si="186"/>
        <v>11</v>
      </c>
      <c r="F1122" s="90">
        <v>43719</v>
      </c>
      <c r="G1122" s="75">
        <v>0.44791666666666669</v>
      </c>
      <c r="H1122" s="49" t="s">
        <v>19</v>
      </c>
      <c r="I1122" s="56" t="str">
        <f t="shared" si="178"/>
        <v>Q Jeff (right bank opposite N. Arm confl.)</v>
      </c>
      <c r="J1122" s="56" t="str">
        <f t="shared" si="187"/>
        <v>Gordon Estuary</v>
      </c>
      <c r="K1122" s="49">
        <v>1</v>
      </c>
      <c r="L1122" s="51" t="s">
        <v>169</v>
      </c>
      <c r="M1122" s="53" t="s">
        <v>138</v>
      </c>
      <c r="N1122" s="51" t="s">
        <v>150</v>
      </c>
      <c r="O1122" s="47">
        <f t="shared" si="179"/>
        <v>12</v>
      </c>
      <c r="P1122" s="47">
        <f t="shared" si="180"/>
        <v>1</v>
      </c>
      <c r="Q1122" s="47">
        <f t="shared" si="181"/>
        <v>4</v>
      </c>
      <c r="R1122" s="54">
        <v>1</v>
      </c>
      <c r="S1122" s="50" t="s">
        <v>168</v>
      </c>
      <c r="T1122" s="53" t="s">
        <v>163</v>
      </c>
    </row>
    <row r="1123" spans="1:22" x14ac:dyDescent="0.2">
      <c r="A1123" s="79">
        <f t="shared" si="182"/>
        <v>37</v>
      </c>
      <c r="B1123" s="47">
        <f t="shared" si="183"/>
        <v>2019</v>
      </c>
      <c r="C1123" s="47">
        <f t="shared" si="184"/>
        <v>9</v>
      </c>
      <c r="D1123" s="47" t="str">
        <f t="shared" si="185"/>
        <v>Sep</v>
      </c>
      <c r="E1123" s="47">
        <f t="shared" si="186"/>
        <v>11</v>
      </c>
      <c r="F1123" s="90">
        <v>43719</v>
      </c>
      <c r="G1123" s="75">
        <v>0.44791666666666669</v>
      </c>
      <c r="H1123" s="49" t="s">
        <v>19</v>
      </c>
      <c r="I1123" s="56" t="str">
        <f t="shared" si="178"/>
        <v>Q Jeff (right bank opposite N. Arm confl.)</v>
      </c>
      <c r="J1123" s="56" t="str">
        <f t="shared" si="187"/>
        <v>Gordon Estuary</v>
      </c>
      <c r="K1123" s="49">
        <v>1</v>
      </c>
      <c r="L1123" s="51" t="s">
        <v>191</v>
      </c>
      <c r="M1123" s="53" t="s">
        <v>138</v>
      </c>
      <c r="N1123" s="51" t="s">
        <v>150</v>
      </c>
      <c r="O1123" s="47">
        <f t="shared" si="179"/>
        <v>20</v>
      </c>
      <c r="P1123" s="47">
        <f t="shared" si="180"/>
        <v>1</v>
      </c>
      <c r="Q1123" s="47">
        <f t="shared" si="181"/>
        <v>4</v>
      </c>
      <c r="R1123" s="54">
        <v>1</v>
      </c>
      <c r="S1123" s="50" t="s">
        <v>168</v>
      </c>
      <c r="T1123" s="53" t="s">
        <v>163</v>
      </c>
      <c r="V1123" t="s">
        <v>306</v>
      </c>
    </row>
    <row r="1124" spans="1:22" x14ac:dyDescent="0.2">
      <c r="A1124" s="79">
        <f t="shared" si="182"/>
        <v>37</v>
      </c>
      <c r="B1124" s="47">
        <f t="shared" si="183"/>
        <v>2019</v>
      </c>
      <c r="C1124" s="47">
        <f t="shared" si="184"/>
        <v>9</v>
      </c>
      <c r="D1124" s="47" t="str">
        <f t="shared" si="185"/>
        <v>Sep</v>
      </c>
      <c r="E1124" s="47">
        <f t="shared" si="186"/>
        <v>11</v>
      </c>
      <c r="F1124" s="90">
        <v>43719</v>
      </c>
      <c r="G1124" s="75">
        <v>0.45902777777777781</v>
      </c>
      <c r="H1124" s="49" t="s">
        <v>15</v>
      </c>
      <c r="I1124" s="56" t="str">
        <f t="shared" si="178"/>
        <v>Pacheedah Shores Boat Ramp</v>
      </c>
      <c r="J1124" s="56" t="str">
        <f t="shared" si="187"/>
        <v>Gordon Estuary</v>
      </c>
      <c r="K1124" s="49">
        <v>1</v>
      </c>
      <c r="L1124" s="51" t="s">
        <v>157</v>
      </c>
      <c r="M1124" s="53" t="s">
        <v>138</v>
      </c>
      <c r="N1124" s="51" t="s">
        <v>153</v>
      </c>
      <c r="O1124" s="47">
        <f t="shared" si="179"/>
        <v>8</v>
      </c>
      <c r="P1124" s="47">
        <f t="shared" si="180"/>
        <v>1</v>
      </c>
      <c r="Q1124" s="47">
        <f t="shared" si="181"/>
        <v>5</v>
      </c>
      <c r="R1124" s="54">
        <v>15</v>
      </c>
      <c r="S1124" s="50" t="s">
        <v>168</v>
      </c>
      <c r="T1124" s="53" t="s">
        <v>163</v>
      </c>
    </row>
    <row r="1125" spans="1:22" x14ac:dyDescent="0.2">
      <c r="A1125" s="79">
        <f t="shared" si="182"/>
        <v>37</v>
      </c>
      <c r="B1125" s="47">
        <f t="shared" si="183"/>
        <v>2019</v>
      </c>
      <c r="C1125" s="47">
        <f t="shared" si="184"/>
        <v>9</v>
      </c>
      <c r="D1125" s="47" t="str">
        <f t="shared" si="185"/>
        <v>Sep</v>
      </c>
      <c r="E1125" s="47">
        <f t="shared" si="186"/>
        <v>11</v>
      </c>
      <c r="F1125" s="90">
        <v>43719</v>
      </c>
      <c r="G1125" s="75">
        <v>0.45902777777777781</v>
      </c>
      <c r="H1125" s="49" t="s">
        <v>15</v>
      </c>
      <c r="I1125" s="56" t="str">
        <f t="shared" si="178"/>
        <v>Pacheedah Shores Boat Ramp</v>
      </c>
      <c r="J1125" s="56" t="str">
        <f t="shared" si="187"/>
        <v>Gordon Estuary</v>
      </c>
      <c r="K1125" s="49">
        <v>1</v>
      </c>
      <c r="L1125" s="51" t="s">
        <v>158</v>
      </c>
      <c r="M1125" s="53" t="s">
        <v>138</v>
      </c>
      <c r="N1125" s="51" t="s">
        <v>153</v>
      </c>
      <c r="O1125" s="47">
        <f t="shared" si="179"/>
        <v>9</v>
      </c>
      <c r="P1125" s="47">
        <f t="shared" si="180"/>
        <v>1</v>
      </c>
      <c r="Q1125" s="47">
        <f t="shared" si="181"/>
        <v>5</v>
      </c>
      <c r="R1125" s="54">
        <v>10</v>
      </c>
      <c r="S1125" s="50" t="s">
        <v>168</v>
      </c>
      <c r="T1125" s="53" t="s">
        <v>163</v>
      </c>
    </row>
    <row r="1126" spans="1:22" x14ac:dyDescent="0.2">
      <c r="A1126" s="79">
        <f t="shared" si="182"/>
        <v>37</v>
      </c>
      <c r="B1126" s="47">
        <f t="shared" si="183"/>
        <v>2019</v>
      </c>
      <c r="C1126" s="47">
        <f t="shared" si="184"/>
        <v>9</v>
      </c>
      <c r="D1126" s="47" t="str">
        <f t="shared" si="185"/>
        <v>Sep</v>
      </c>
      <c r="E1126" s="47">
        <f t="shared" si="186"/>
        <v>11</v>
      </c>
      <c r="F1126" s="90">
        <v>43719</v>
      </c>
      <c r="G1126" s="75">
        <v>0.45902777777777781</v>
      </c>
      <c r="H1126" s="49" t="s">
        <v>15</v>
      </c>
      <c r="I1126" s="56" t="str">
        <f t="shared" si="178"/>
        <v>Pacheedah Shores Boat Ramp</v>
      </c>
      <c r="J1126" s="56" t="str">
        <f t="shared" si="187"/>
        <v>Gordon Estuary</v>
      </c>
      <c r="K1126" s="49">
        <v>1</v>
      </c>
      <c r="L1126" s="51" t="s">
        <v>181</v>
      </c>
      <c r="M1126" s="53" t="s">
        <v>138</v>
      </c>
      <c r="N1126" s="51" t="s">
        <v>150</v>
      </c>
      <c r="O1126" s="47">
        <f t="shared" si="179"/>
        <v>15</v>
      </c>
      <c r="P1126" s="47">
        <f t="shared" si="180"/>
        <v>1</v>
      </c>
      <c r="Q1126" s="47">
        <f t="shared" si="181"/>
        <v>4</v>
      </c>
      <c r="R1126" s="54">
        <v>4</v>
      </c>
      <c r="S1126" s="50" t="s">
        <v>168</v>
      </c>
      <c r="T1126" s="53" t="s">
        <v>163</v>
      </c>
    </row>
    <row r="1127" spans="1:22" x14ac:dyDescent="0.2">
      <c r="A1127" s="79">
        <f t="shared" si="182"/>
        <v>37</v>
      </c>
      <c r="B1127" s="47">
        <f t="shared" si="183"/>
        <v>2019</v>
      </c>
      <c r="C1127" s="47">
        <f t="shared" si="184"/>
        <v>9</v>
      </c>
      <c r="D1127" s="47" t="str">
        <f t="shared" si="185"/>
        <v>Sep</v>
      </c>
      <c r="E1127" s="47">
        <f t="shared" si="186"/>
        <v>11</v>
      </c>
      <c r="F1127" s="90">
        <v>43719</v>
      </c>
      <c r="G1127" s="75">
        <v>0.45902777777777781</v>
      </c>
      <c r="H1127" s="49" t="s">
        <v>15</v>
      </c>
      <c r="I1127" s="56" t="str">
        <f t="shared" ref="I1127:I1189" si="188">VLOOKUP(H1127,SiteCodes,2,FALSE)</f>
        <v>Pacheedah Shores Boat Ramp</v>
      </c>
      <c r="J1127" s="56" t="str">
        <f t="shared" si="187"/>
        <v>Gordon Estuary</v>
      </c>
      <c r="K1127" s="49">
        <v>1</v>
      </c>
      <c r="L1127" s="51" t="s">
        <v>173</v>
      </c>
      <c r="M1127" s="53" t="s">
        <v>138</v>
      </c>
      <c r="N1127" s="51" t="s">
        <v>150</v>
      </c>
      <c r="O1127" s="47">
        <f t="shared" ref="O1127:O1189" si="189">VLOOKUP(L1127,SpeciesCodes,2,FALSE)</f>
        <v>13</v>
      </c>
      <c r="P1127" s="47">
        <f t="shared" ref="P1127:P1189" si="190">VLOOKUP(M1127,OrigCodes,2,FALSE)</f>
        <v>1</v>
      </c>
      <c r="Q1127" s="47">
        <f t="shared" ref="Q1127:Q1189" si="191">VLOOKUP(N1127,StgCodes,2,FALSE)</f>
        <v>4</v>
      </c>
      <c r="R1127" s="54">
        <v>28</v>
      </c>
      <c r="S1127" s="50" t="s">
        <v>168</v>
      </c>
      <c r="T1127" s="53" t="s">
        <v>163</v>
      </c>
    </row>
    <row r="1128" spans="1:22" x14ac:dyDescent="0.2">
      <c r="A1128" s="79">
        <f t="shared" si="182"/>
        <v>37</v>
      </c>
      <c r="B1128" s="47">
        <f t="shared" si="183"/>
        <v>2019</v>
      </c>
      <c r="C1128" s="47">
        <f t="shared" si="184"/>
        <v>9</v>
      </c>
      <c r="D1128" s="47" t="str">
        <f t="shared" si="185"/>
        <v>Sep</v>
      </c>
      <c r="E1128" s="47">
        <f t="shared" si="186"/>
        <v>11</v>
      </c>
      <c r="F1128" s="90">
        <v>43719</v>
      </c>
      <c r="G1128" s="75">
        <v>0.45902777777777781</v>
      </c>
      <c r="H1128" s="49" t="s">
        <v>15</v>
      </c>
      <c r="I1128" s="56" t="str">
        <f t="shared" si="188"/>
        <v>Pacheedah Shores Boat Ramp</v>
      </c>
      <c r="J1128" s="56" t="str">
        <f t="shared" si="187"/>
        <v>Gordon Estuary</v>
      </c>
      <c r="K1128" s="49">
        <v>1</v>
      </c>
      <c r="L1128" s="51" t="s">
        <v>191</v>
      </c>
      <c r="M1128" s="53" t="s">
        <v>138</v>
      </c>
      <c r="N1128" s="51" t="s">
        <v>150</v>
      </c>
      <c r="O1128" s="47">
        <f t="shared" si="189"/>
        <v>20</v>
      </c>
      <c r="P1128" s="47">
        <f t="shared" si="190"/>
        <v>1</v>
      </c>
      <c r="Q1128" s="47">
        <f t="shared" si="191"/>
        <v>4</v>
      </c>
      <c r="R1128" s="54">
        <v>5</v>
      </c>
      <c r="S1128" s="50" t="s">
        <v>168</v>
      </c>
      <c r="T1128" s="53" t="s">
        <v>163</v>
      </c>
    </row>
    <row r="1129" spans="1:22" x14ac:dyDescent="0.2">
      <c r="A1129" s="79">
        <f t="shared" si="182"/>
        <v>37</v>
      </c>
      <c r="B1129" s="47">
        <f t="shared" si="183"/>
        <v>2019</v>
      </c>
      <c r="C1129" s="47">
        <f t="shared" si="184"/>
        <v>9</v>
      </c>
      <c r="D1129" s="47" t="str">
        <f t="shared" si="185"/>
        <v>Sep</v>
      </c>
      <c r="E1129" s="47">
        <f t="shared" si="186"/>
        <v>11</v>
      </c>
      <c r="F1129" s="90">
        <v>43719</v>
      </c>
      <c r="G1129" s="75">
        <v>0.47361111111111115</v>
      </c>
      <c r="H1129" s="49" t="s">
        <v>8</v>
      </c>
      <c r="I1129" s="56" t="str">
        <f t="shared" si="188"/>
        <v>Smokies</v>
      </c>
      <c r="J1129" s="56" t="str">
        <f t="shared" si="187"/>
        <v>Gordon Estuary</v>
      </c>
      <c r="K1129" s="49">
        <v>1</v>
      </c>
      <c r="L1129" s="51" t="s">
        <v>157</v>
      </c>
      <c r="M1129" s="53" t="s">
        <v>138</v>
      </c>
      <c r="N1129" s="51" t="s">
        <v>153</v>
      </c>
      <c r="O1129" s="47">
        <f t="shared" si="189"/>
        <v>8</v>
      </c>
      <c r="P1129" s="47">
        <f t="shared" si="190"/>
        <v>1</v>
      </c>
      <c r="Q1129" s="47">
        <f t="shared" si="191"/>
        <v>5</v>
      </c>
      <c r="R1129" s="54">
        <v>2</v>
      </c>
      <c r="S1129" s="50" t="s">
        <v>168</v>
      </c>
      <c r="T1129" s="53" t="s">
        <v>163</v>
      </c>
    </row>
    <row r="1130" spans="1:22" x14ac:dyDescent="0.2">
      <c r="A1130" s="79">
        <f t="shared" si="182"/>
        <v>37</v>
      </c>
      <c r="B1130" s="47">
        <f t="shared" si="183"/>
        <v>2019</v>
      </c>
      <c r="C1130" s="47">
        <f t="shared" si="184"/>
        <v>9</v>
      </c>
      <c r="D1130" s="47" t="str">
        <f t="shared" si="185"/>
        <v>Sep</v>
      </c>
      <c r="E1130" s="47">
        <f t="shared" si="186"/>
        <v>11</v>
      </c>
      <c r="F1130" s="90">
        <v>43719</v>
      </c>
      <c r="G1130" s="75">
        <v>0.47361111111111115</v>
      </c>
      <c r="H1130" s="49" t="s">
        <v>8</v>
      </c>
      <c r="I1130" s="56" t="str">
        <f t="shared" si="188"/>
        <v>Smokies</v>
      </c>
      <c r="J1130" s="56" t="str">
        <f t="shared" si="187"/>
        <v>Gordon Estuary</v>
      </c>
      <c r="K1130" s="49">
        <v>1</v>
      </c>
      <c r="L1130" s="51" t="s">
        <v>181</v>
      </c>
      <c r="M1130" s="53" t="s">
        <v>138</v>
      </c>
      <c r="N1130" s="51" t="s">
        <v>150</v>
      </c>
      <c r="O1130" s="47">
        <f t="shared" si="189"/>
        <v>15</v>
      </c>
      <c r="P1130" s="47">
        <f t="shared" si="190"/>
        <v>1</v>
      </c>
      <c r="Q1130" s="47">
        <f t="shared" si="191"/>
        <v>4</v>
      </c>
      <c r="R1130" s="54">
        <v>1</v>
      </c>
      <c r="S1130" s="50" t="s">
        <v>168</v>
      </c>
      <c r="T1130" s="53" t="s">
        <v>163</v>
      </c>
    </row>
    <row r="1131" spans="1:22" x14ac:dyDescent="0.2">
      <c r="A1131" s="79">
        <f t="shared" si="182"/>
        <v>37</v>
      </c>
      <c r="B1131" s="47">
        <f t="shared" si="183"/>
        <v>2019</v>
      </c>
      <c r="C1131" s="47">
        <f t="shared" si="184"/>
        <v>9</v>
      </c>
      <c r="D1131" s="47" t="str">
        <f t="shared" si="185"/>
        <v>Sep</v>
      </c>
      <c r="E1131" s="47">
        <f t="shared" si="186"/>
        <v>11</v>
      </c>
      <c r="F1131" s="90">
        <v>43719</v>
      </c>
      <c r="G1131" s="75">
        <v>0.50416666666666665</v>
      </c>
      <c r="H1131" s="49" t="s">
        <v>38</v>
      </c>
      <c r="I1131" s="56" t="str">
        <f t="shared" si="188"/>
        <v>Q07, Central/South Arm confluence</v>
      </c>
      <c r="J1131" s="56" t="str">
        <f t="shared" si="187"/>
        <v>San Juan Estuary</v>
      </c>
      <c r="K1131" s="49">
        <v>1</v>
      </c>
      <c r="L1131" s="51" t="s">
        <v>154</v>
      </c>
      <c r="M1131" s="53" t="s">
        <v>138</v>
      </c>
      <c r="N1131" s="51" t="s">
        <v>148</v>
      </c>
      <c r="O1131" s="47">
        <f t="shared" si="189"/>
        <v>6</v>
      </c>
      <c r="P1131" s="47">
        <f t="shared" si="190"/>
        <v>1</v>
      </c>
      <c r="Q1131" s="47">
        <f t="shared" si="191"/>
        <v>3</v>
      </c>
      <c r="R1131" s="54">
        <v>1</v>
      </c>
      <c r="S1131" s="50" t="s">
        <v>168</v>
      </c>
      <c r="T1131" s="53" t="s">
        <v>163</v>
      </c>
    </row>
    <row r="1132" spans="1:22" x14ac:dyDescent="0.2">
      <c r="A1132" s="79">
        <f t="shared" si="182"/>
        <v>37</v>
      </c>
      <c r="B1132" s="47">
        <f t="shared" si="183"/>
        <v>2019</v>
      </c>
      <c r="C1132" s="47">
        <f t="shared" si="184"/>
        <v>9</v>
      </c>
      <c r="D1132" s="47" t="str">
        <f t="shared" si="185"/>
        <v>Sep</v>
      </c>
      <c r="E1132" s="47">
        <f t="shared" si="186"/>
        <v>11</v>
      </c>
      <c r="F1132" s="90">
        <v>43719</v>
      </c>
      <c r="G1132" s="75">
        <v>0.50416666666666665</v>
      </c>
      <c r="H1132" s="49" t="s">
        <v>38</v>
      </c>
      <c r="I1132" s="56" t="str">
        <f t="shared" si="188"/>
        <v>Q07, Central/South Arm confluence</v>
      </c>
      <c r="J1132" s="56" t="str">
        <f t="shared" si="187"/>
        <v>San Juan Estuary</v>
      </c>
      <c r="K1132" s="49">
        <v>1</v>
      </c>
      <c r="L1132" s="51" t="s">
        <v>157</v>
      </c>
      <c r="M1132" s="53" t="s">
        <v>138</v>
      </c>
      <c r="N1132" s="51" t="s">
        <v>153</v>
      </c>
      <c r="O1132" s="47">
        <f t="shared" si="189"/>
        <v>8</v>
      </c>
      <c r="P1132" s="47">
        <f t="shared" si="190"/>
        <v>1</v>
      </c>
      <c r="Q1132" s="47">
        <f t="shared" si="191"/>
        <v>5</v>
      </c>
      <c r="R1132" s="54">
        <v>10</v>
      </c>
      <c r="S1132" s="50" t="s">
        <v>168</v>
      </c>
      <c r="T1132" s="53" t="s">
        <v>163</v>
      </c>
    </row>
    <row r="1133" spans="1:22" x14ac:dyDescent="0.2">
      <c r="A1133" s="79">
        <f t="shared" si="182"/>
        <v>37</v>
      </c>
      <c r="B1133" s="47">
        <f t="shared" si="183"/>
        <v>2019</v>
      </c>
      <c r="C1133" s="47">
        <f t="shared" si="184"/>
        <v>9</v>
      </c>
      <c r="D1133" s="47" t="str">
        <f t="shared" si="185"/>
        <v>Sep</v>
      </c>
      <c r="E1133" s="47">
        <f t="shared" si="186"/>
        <v>11</v>
      </c>
      <c r="F1133" s="90">
        <v>43719</v>
      </c>
      <c r="G1133" s="75">
        <v>0.50416666666666665</v>
      </c>
      <c r="H1133" s="49" t="s">
        <v>38</v>
      </c>
      <c r="I1133" s="56" t="str">
        <f t="shared" si="188"/>
        <v>Q07, Central/South Arm confluence</v>
      </c>
      <c r="J1133" s="56" t="str">
        <f t="shared" si="187"/>
        <v>San Juan Estuary</v>
      </c>
      <c r="K1133" s="49">
        <v>1</v>
      </c>
      <c r="L1133" s="51" t="s">
        <v>158</v>
      </c>
      <c r="M1133" s="53" t="s">
        <v>138</v>
      </c>
      <c r="N1133" s="51" t="s">
        <v>153</v>
      </c>
      <c r="O1133" s="47">
        <f t="shared" si="189"/>
        <v>9</v>
      </c>
      <c r="P1133" s="47">
        <f t="shared" si="190"/>
        <v>1</v>
      </c>
      <c r="Q1133" s="47">
        <f t="shared" si="191"/>
        <v>5</v>
      </c>
      <c r="R1133" s="54">
        <v>8</v>
      </c>
      <c r="S1133" s="50" t="s">
        <v>168</v>
      </c>
      <c r="T1133" s="53" t="s">
        <v>163</v>
      </c>
    </row>
    <row r="1134" spans="1:22" x14ac:dyDescent="0.2">
      <c r="A1134" s="79">
        <f t="shared" si="182"/>
        <v>37</v>
      </c>
      <c r="B1134" s="47">
        <f t="shared" si="183"/>
        <v>2019</v>
      </c>
      <c r="C1134" s="47">
        <f t="shared" si="184"/>
        <v>9</v>
      </c>
      <c r="D1134" s="47" t="str">
        <f t="shared" si="185"/>
        <v>Sep</v>
      </c>
      <c r="E1134" s="47">
        <f t="shared" si="186"/>
        <v>11</v>
      </c>
      <c r="F1134" s="90">
        <v>43719</v>
      </c>
      <c r="G1134" s="75">
        <v>0.50416666666666665</v>
      </c>
      <c r="H1134" s="49" t="s">
        <v>38</v>
      </c>
      <c r="I1134" s="56" t="str">
        <f t="shared" si="188"/>
        <v>Q07, Central/South Arm confluence</v>
      </c>
      <c r="J1134" s="56" t="str">
        <f t="shared" si="187"/>
        <v>San Juan Estuary</v>
      </c>
      <c r="K1134" s="49">
        <v>1</v>
      </c>
      <c r="L1134" s="51" t="s">
        <v>181</v>
      </c>
      <c r="M1134" s="53" t="s">
        <v>138</v>
      </c>
      <c r="N1134" s="51" t="s">
        <v>150</v>
      </c>
      <c r="O1134" s="47">
        <f t="shared" si="189"/>
        <v>15</v>
      </c>
      <c r="P1134" s="47">
        <f t="shared" si="190"/>
        <v>1</v>
      </c>
      <c r="Q1134" s="47">
        <f t="shared" si="191"/>
        <v>4</v>
      </c>
      <c r="R1134" s="54">
        <v>5</v>
      </c>
      <c r="S1134" s="50" t="s">
        <v>168</v>
      </c>
      <c r="T1134" s="53" t="s">
        <v>163</v>
      </c>
    </row>
    <row r="1135" spans="1:22" x14ac:dyDescent="0.2">
      <c r="A1135" s="79">
        <f t="shared" si="182"/>
        <v>37</v>
      </c>
      <c r="B1135" s="47">
        <f t="shared" si="183"/>
        <v>2019</v>
      </c>
      <c r="C1135" s="47">
        <f t="shared" si="184"/>
        <v>9</v>
      </c>
      <c r="D1135" s="47" t="str">
        <f t="shared" si="185"/>
        <v>Sep</v>
      </c>
      <c r="E1135" s="47">
        <f t="shared" si="186"/>
        <v>11</v>
      </c>
      <c r="F1135" s="90">
        <v>43719</v>
      </c>
      <c r="G1135" s="75">
        <v>0.50416666666666665</v>
      </c>
      <c r="H1135" s="49" t="s">
        <v>38</v>
      </c>
      <c r="I1135" s="56" t="str">
        <f t="shared" si="188"/>
        <v>Q07, Central/South Arm confluence</v>
      </c>
      <c r="J1135" s="56" t="str">
        <f t="shared" si="187"/>
        <v>San Juan Estuary</v>
      </c>
      <c r="K1135" s="49">
        <v>1</v>
      </c>
      <c r="L1135" s="51" t="s">
        <v>173</v>
      </c>
      <c r="M1135" s="53" t="s">
        <v>138</v>
      </c>
      <c r="N1135" s="51" t="s">
        <v>150</v>
      </c>
      <c r="O1135" s="47">
        <f t="shared" si="189"/>
        <v>13</v>
      </c>
      <c r="P1135" s="47">
        <f t="shared" si="190"/>
        <v>1</v>
      </c>
      <c r="Q1135" s="47">
        <f t="shared" si="191"/>
        <v>4</v>
      </c>
      <c r="R1135" s="54">
        <v>228</v>
      </c>
      <c r="S1135" s="50" t="s">
        <v>168</v>
      </c>
      <c r="T1135" s="53" t="s">
        <v>163</v>
      </c>
    </row>
    <row r="1136" spans="1:22" x14ac:dyDescent="0.2">
      <c r="A1136" s="79">
        <f t="shared" si="182"/>
        <v>37</v>
      </c>
      <c r="B1136" s="47">
        <f t="shared" si="183"/>
        <v>2019</v>
      </c>
      <c r="C1136" s="47">
        <f t="shared" si="184"/>
        <v>9</v>
      </c>
      <c r="D1136" s="47" t="str">
        <f t="shared" si="185"/>
        <v>Sep</v>
      </c>
      <c r="E1136" s="47">
        <f t="shared" si="186"/>
        <v>11</v>
      </c>
      <c r="F1136" s="90">
        <v>43719</v>
      </c>
      <c r="G1136" s="75">
        <v>0.50416666666666665</v>
      </c>
      <c r="H1136" s="49" t="s">
        <v>38</v>
      </c>
      <c r="I1136" s="56" t="str">
        <f t="shared" si="188"/>
        <v>Q07, Central/South Arm confluence</v>
      </c>
      <c r="J1136" s="56" t="str">
        <f t="shared" si="187"/>
        <v>San Juan Estuary</v>
      </c>
      <c r="K1136" s="49">
        <v>1</v>
      </c>
      <c r="L1136" s="51" t="s">
        <v>191</v>
      </c>
      <c r="M1136" s="53" t="s">
        <v>138</v>
      </c>
      <c r="N1136" s="51" t="s">
        <v>150</v>
      </c>
      <c r="O1136" s="47">
        <f t="shared" si="189"/>
        <v>20</v>
      </c>
      <c r="P1136" s="47">
        <f t="shared" si="190"/>
        <v>1</v>
      </c>
      <c r="Q1136" s="47">
        <f t="shared" si="191"/>
        <v>4</v>
      </c>
      <c r="R1136" s="54">
        <v>9</v>
      </c>
      <c r="S1136" s="50" t="s">
        <v>168</v>
      </c>
      <c r="T1136" s="53" t="s">
        <v>163</v>
      </c>
    </row>
    <row r="1137" spans="1:22" x14ac:dyDescent="0.2">
      <c r="A1137" s="79">
        <f t="shared" si="182"/>
        <v>37</v>
      </c>
      <c r="B1137" s="47">
        <f t="shared" si="183"/>
        <v>2019</v>
      </c>
      <c r="C1137" s="47">
        <f t="shared" si="184"/>
        <v>9</v>
      </c>
      <c r="D1137" s="47" t="str">
        <f t="shared" si="185"/>
        <v>Sep</v>
      </c>
      <c r="E1137" s="47">
        <f t="shared" si="186"/>
        <v>11</v>
      </c>
      <c r="F1137" s="90">
        <v>43719</v>
      </c>
      <c r="G1137" s="75">
        <v>0.51944444444444449</v>
      </c>
      <c r="H1137" s="49" t="s">
        <v>46</v>
      </c>
      <c r="I1137" s="56" t="str">
        <f t="shared" si="188"/>
        <v>Q4, u/s of Tanis's template site</v>
      </c>
      <c r="J1137" s="56" t="str">
        <f t="shared" si="187"/>
        <v>San Juan Estuary</v>
      </c>
      <c r="K1137" s="49">
        <v>1</v>
      </c>
      <c r="L1137" s="51" t="s">
        <v>166</v>
      </c>
      <c r="M1137" s="53" t="s">
        <v>138</v>
      </c>
      <c r="N1137" s="51" t="s">
        <v>150</v>
      </c>
      <c r="O1137" s="47">
        <f t="shared" si="189"/>
        <v>11</v>
      </c>
      <c r="P1137" s="47">
        <f t="shared" si="190"/>
        <v>1</v>
      </c>
      <c r="Q1137" s="47">
        <f t="shared" si="191"/>
        <v>4</v>
      </c>
      <c r="R1137" s="54">
        <v>1</v>
      </c>
      <c r="S1137" s="50" t="s">
        <v>168</v>
      </c>
      <c r="T1137" s="53" t="s">
        <v>163</v>
      </c>
    </row>
    <row r="1138" spans="1:22" x14ac:dyDescent="0.2">
      <c r="A1138" s="79">
        <f t="shared" si="182"/>
        <v>37</v>
      </c>
      <c r="B1138" s="47">
        <f t="shared" si="183"/>
        <v>2019</v>
      </c>
      <c r="C1138" s="47">
        <f t="shared" si="184"/>
        <v>9</v>
      </c>
      <c r="D1138" s="47" t="str">
        <f t="shared" si="185"/>
        <v>Sep</v>
      </c>
      <c r="E1138" s="47">
        <f t="shared" si="186"/>
        <v>11</v>
      </c>
      <c r="F1138" s="90">
        <v>43719</v>
      </c>
      <c r="G1138" s="75">
        <v>0.51944444444444449</v>
      </c>
      <c r="H1138" s="49" t="s">
        <v>46</v>
      </c>
      <c r="I1138" s="56" t="str">
        <f t="shared" si="188"/>
        <v>Q4, u/s of Tanis's template site</v>
      </c>
      <c r="J1138" s="56" t="str">
        <f t="shared" si="187"/>
        <v>San Juan Estuary</v>
      </c>
      <c r="K1138" s="49">
        <v>1</v>
      </c>
      <c r="L1138" s="51" t="s">
        <v>191</v>
      </c>
      <c r="M1138" s="53" t="s">
        <v>138</v>
      </c>
      <c r="N1138" s="51" t="s">
        <v>150</v>
      </c>
      <c r="O1138" s="47">
        <f t="shared" si="189"/>
        <v>20</v>
      </c>
      <c r="P1138" s="47">
        <f t="shared" si="190"/>
        <v>1</v>
      </c>
      <c r="Q1138" s="47">
        <f t="shared" si="191"/>
        <v>4</v>
      </c>
      <c r="R1138" s="54">
        <v>3</v>
      </c>
      <c r="S1138" s="50" t="s">
        <v>168</v>
      </c>
      <c r="T1138" s="53" t="s">
        <v>163</v>
      </c>
    </row>
    <row r="1139" spans="1:22" x14ac:dyDescent="0.2">
      <c r="A1139" s="79">
        <f t="shared" si="182"/>
        <v>37</v>
      </c>
      <c r="B1139" s="47">
        <f t="shared" si="183"/>
        <v>2019</v>
      </c>
      <c r="C1139" s="47">
        <f t="shared" si="184"/>
        <v>9</v>
      </c>
      <c r="D1139" s="47" t="str">
        <f t="shared" si="185"/>
        <v>Sep</v>
      </c>
      <c r="E1139" s="47">
        <f t="shared" si="186"/>
        <v>11</v>
      </c>
      <c r="F1139" s="90">
        <v>43719</v>
      </c>
      <c r="G1139" s="75">
        <v>0.53680555555555554</v>
      </c>
      <c r="H1139" s="49" t="s">
        <v>34</v>
      </c>
      <c r="I1139" s="56" t="str">
        <f t="shared" si="188"/>
        <v>South Arm SJ (Old Mill)</v>
      </c>
      <c r="J1139" s="56" t="str">
        <f t="shared" si="187"/>
        <v>San Juan Estuary</v>
      </c>
      <c r="K1139" s="49">
        <v>1</v>
      </c>
      <c r="L1139" s="51" t="s">
        <v>146</v>
      </c>
      <c r="M1139" s="53" t="s">
        <v>138</v>
      </c>
      <c r="N1139" s="51" t="s">
        <v>148</v>
      </c>
      <c r="O1139" s="47">
        <f t="shared" si="189"/>
        <v>3</v>
      </c>
      <c r="P1139" s="47">
        <f t="shared" si="190"/>
        <v>1</v>
      </c>
      <c r="Q1139" s="47">
        <f t="shared" si="191"/>
        <v>3</v>
      </c>
      <c r="R1139" s="54">
        <v>4</v>
      </c>
      <c r="S1139" s="50" t="s">
        <v>168</v>
      </c>
      <c r="T1139" s="53" t="s">
        <v>163</v>
      </c>
    </row>
    <row r="1140" spans="1:22" x14ac:dyDescent="0.2">
      <c r="A1140" s="79">
        <f t="shared" si="182"/>
        <v>37</v>
      </c>
      <c r="B1140" s="47">
        <f t="shared" si="183"/>
        <v>2019</v>
      </c>
      <c r="C1140" s="47">
        <f t="shared" si="184"/>
        <v>9</v>
      </c>
      <c r="D1140" s="47" t="str">
        <f t="shared" si="185"/>
        <v>Sep</v>
      </c>
      <c r="E1140" s="47">
        <f t="shared" si="186"/>
        <v>11</v>
      </c>
      <c r="F1140" s="90">
        <v>43719</v>
      </c>
      <c r="G1140" s="75">
        <v>0.53680555555555554</v>
      </c>
      <c r="H1140" s="49" t="s">
        <v>34</v>
      </c>
      <c r="I1140" s="56" t="str">
        <f t="shared" si="188"/>
        <v>South Arm SJ (Old Mill)</v>
      </c>
      <c r="J1140" s="56" t="str">
        <f t="shared" si="187"/>
        <v>San Juan Estuary</v>
      </c>
      <c r="K1140" s="49">
        <v>1</v>
      </c>
      <c r="L1140" s="51" t="s">
        <v>157</v>
      </c>
      <c r="M1140" s="53" t="s">
        <v>138</v>
      </c>
      <c r="N1140" s="51" t="s">
        <v>153</v>
      </c>
      <c r="O1140" s="47">
        <f t="shared" si="189"/>
        <v>8</v>
      </c>
      <c r="P1140" s="47">
        <f t="shared" si="190"/>
        <v>1</v>
      </c>
      <c r="Q1140" s="47">
        <f t="shared" si="191"/>
        <v>5</v>
      </c>
      <c r="R1140" s="54">
        <v>5</v>
      </c>
      <c r="S1140" s="50" t="s">
        <v>168</v>
      </c>
      <c r="T1140" s="53" t="s">
        <v>163</v>
      </c>
    </row>
    <row r="1141" spans="1:22" x14ac:dyDescent="0.2">
      <c r="A1141" s="79">
        <f t="shared" si="182"/>
        <v>37</v>
      </c>
      <c r="B1141" s="47">
        <f t="shared" si="183"/>
        <v>2019</v>
      </c>
      <c r="C1141" s="47">
        <f t="shared" si="184"/>
        <v>9</v>
      </c>
      <c r="D1141" s="47" t="str">
        <f t="shared" si="185"/>
        <v>Sep</v>
      </c>
      <c r="E1141" s="47">
        <f t="shared" si="186"/>
        <v>11</v>
      </c>
      <c r="F1141" s="90">
        <v>43719</v>
      </c>
      <c r="G1141" s="75">
        <v>0.53680555555555554</v>
      </c>
      <c r="H1141" s="49" t="s">
        <v>34</v>
      </c>
      <c r="I1141" s="56" t="str">
        <f t="shared" si="188"/>
        <v>South Arm SJ (Old Mill)</v>
      </c>
      <c r="J1141" s="56" t="str">
        <f t="shared" si="187"/>
        <v>San Juan Estuary</v>
      </c>
      <c r="K1141" s="49">
        <v>1</v>
      </c>
      <c r="L1141" s="51" t="s">
        <v>185</v>
      </c>
      <c r="M1141" s="53" t="s">
        <v>138</v>
      </c>
      <c r="N1141" s="51" t="s">
        <v>150</v>
      </c>
      <c r="O1141" s="47">
        <f t="shared" si="189"/>
        <v>18</v>
      </c>
      <c r="P1141" s="47">
        <f t="shared" si="190"/>
        <v>1</v>
      </c>
      <c r="Q1141" s="47">
        <f t="shared" si="191"/>
        <v>4</v>
      </c>
      <c r="R1141" s="54">
        <v>2</v>
      </c>
      <c r="S1141" s="50" t="s">
        <v>168</v>
      </c>
      <c r="T1141" s="53" t="s">
        <v>163</v>
      </c>
    </row>
    <row r="1142" spans="1:22" x14ac:dyDescent="0.2">
      <c r="A1142" s="79">
        <f t="shared" si="182"/>
        <v>37</v>
      </c>
      <c r="B1142" s="47">
        <f t="shared" si="183"/>
        <v>2019</v>
      </c>
      <c r="C1142" s="47">
        <f t="shared" si="184"/>
        <v>9</v>
      </c>
      <c r="D1142" s="47" t="str">
        <f t="shared" si="185"/>
        <v>Sep</v>
      </c>
      <c r="E1142" s="47">
        <f t="shared" si="186"/>
        <v>11</v>
      </c>
      <c r="F1142" s="90">
        <v>43719</v>
      </c>
      <c r="G1142" s="75">
        <v>0.53680555555555554</v>
      </c>
      <c r="H1142" s="49" t="s">
        <v>34</v>
      </c>
      <c r="I1142" s="56" t="str">
        <f t="shared" si="188"/>
        <v>South Arm SJ (Old Mill)</v>
      </c>
      <c r="J1142" s="56" t="str">
        <f t="shared" si="187"/>
        <v>San Juan Estuary</v>
      </c>
      <c r="K1142" s="49">
        <v>1</v>
      </c>
      <c r="L1142" s="51" t="s">
        <v>166</v>
      </c>
      <c r="M1142" s="53" t="s">
        <v>138</v>
      </c>
      <c r="N1142" s="51" t="s">
        <v>150</v>
      </c>
      <c r="O1142" s="47">
        <f t="shared" si="189"/>
        <v>11</v>
      </c>
      <c r="P1142" s="47">
        <f t="shared" si="190"/>
        <v>1</v>
      </c>
      <c r="Q1142" s="47">
        <f t="shared" si="191"/>
        <v>4</v>
      </c>
      <c r="R1142" s="54">
        <v>1</v>
      </c>
      <c r="S1142" s="50" t="s">
        <v>168</v>
      </c>
      <c r="T1142" s="53" t="s">
        <v>163</v>
      </c>
    </row>
    <row r="1143" spans="1:22" x14ac:dyDescent="0.2">
      <c r="A1143" s="79">
        <f t="shared" si="182"/>
        <v>37</v>
      </c>
      <c r="B1143" s="47">
        <f t="shared" si="183"/>
        <v>2019</v>
      </c>
      <c r="C1143" s="47">
        <f t="shared" si="184"/>
        <v>9</v>
      </c>
      <c r="D1143" s="47" t="str">
        <f t="shared" si="185"/>
        <v>Sep</v>
      </c>
      <c r="E1143" s="47">
        <f t="shared" si="186"/>
        <v>11</v>
      </c>
      <c r="F1143" s="90">
        <v>43719</v>
      </c>
      <c r="G1143" s="75">
        <v>0.53680555555555554</v>
      </c>
      <c r="H1143" s="49" t="s">
        <v>34</v>
      </c>
      <c r="I1143" s="56" t="str">
        <f t="shared" si="188"/>
        <v>South Arm SJ (Old Mill)</v>
      </c>
      <c r="J1143" s="56" t="str">
        <f t="shared" si="187"/>
        <v>San Juan Estuary</v>
      </c>
      <c r="K1143" s="49">
        <v>1</v>
      </c>
      <c r="L1143" s="51" t="s">
        <v>173</v>
      </c>
      <c r="M1143" s="53" t="s">
        <v>138</v>
      </c>
      <c r="N1143" s="51" t="s">
        <v>150</v>
      </c>
      <c r="O1143" s="47">
        <f t="shared" si="189"/>
        <v>13</v>
      </c>
      <c r="P1143" s="47">
        <f t="shared" si="190"/>
        <v>1</v>
      </c>
      <c r="Q1143" s="47">
        <f t="shared" si="191"/>
        <v>4</v>
      </c>
      <c r="R1143" s="54">
        <v>79</v>
      </c>
      <c r="S1143" s="50" t="s">
        <v>168</v>
      </c>
      <c r="T1143" s="53" t="s">
        <v>163</v>
      </c>
    </row>
    <row r="1144" spans="1:22" x14ac:dyDescent="0.2">
      <c r="A1144" s="79">
        <f t="shared" si="182"/>
        <v>37</v>
      </c>
      <c r="B1144" s="47">
        <f t="shared" si="183"/>
        <v>2019</v>
      </c>
      <c r="C1144" s="47">
        <f t="shared" si="184"/>
        <v>9</v>
      </c>
      <c r="D1144" s="47" t="str">
        <f t="shared" si="185"/>
        <v>Sep</v>
      </c>
      <c r="E1144" s="47">
        <f t="shared" si="186"/>
        <v>11</v>
      </c>
      <c r="F1144" s="90">
        <v>43719</v>
      </c>
      <c r="G1144" s="75">
        <v>0.55138888888888882</v>
      </c>
      <c r="H1144" s="49" t="s">
        <v>40</v>
      </c>
      <c r="I1144" s="56" t="str">
        <f t="shared" si="188"/>
        <v>Central Arm SJ at Island Rd Bridge</v>
      </c>
      <c r="J1144" s="56" t="str">
        <f t="shared" si="187"/>
        <v>San Juan Estuary</v>
      </c>
      <c r="K1144" s="49">
        <v>1</v>
      </c>
      <c r="L1144" s="51" t="s">
        <v>157</v>
      </c>
      <c r="M1144" s="53" t="s">
        <v>138</v>
      </c>
      <c r="N1144" s="51" t="s">
        <v>153</v>
      </c>
      <c r="O1144" s="47">
        <f t="shared" si="189"/>
        <v>8</v>
      </c>
      <c r="P1144" s="47">
        <f t="shared" si="190"/>
        <v>1</v>
      </c>
      <c r="Q1144" s="47">
        <f t="shared" si="191"/>
        <v>5</v>
      </c>
      <c r="R1144" s="54">
        <v>2</v>
      </c>
      <c r="S1144" s="50" t="s">
        <v>168</v>
      </c>
      <c r="T1144" s="53" t="s">
        <v>163</v>
      </c>
    </row>
    <row r="1145" spans="1:22" x14ac:dyDescent="0.2">
      <c r="A1145" s="79">
        <f t="shared" si="182"/>
        <v>37</v>
      </c>
      <c r="B1145" s="47">
        <f t="shared" si="183"/>
        <v>2019</v>
      </c>
      <c r="C1145" s="47">
        <f t="shared" si="184"/>
        <v>9</v>
      </c>
      <c r="D1145" s="47" t="str">
        <f t="shared" si="185"/>
        <v>Sep</v>
      </c>
      <c r="E1145" s="47">
        <f t="shared" si="186"/>
        <v>11</v>
      </c>
      <c r="F1145" s="90">
        <v>43719</v>
      </c>
      <c r="G1145" s="75">
        <v>0.55138888888888882</v>
      </c>
      <c r="H1145" s="49" t="s">
        <v>40</v>
      </c>
      <c r="I1145" s="56" t="str">
        <f t="shared" si="188"/>
        <v>Central Arm SJ at Island Rd Bridge</v>
      </c>
      <c r="J1145" s="56" t="str">
        <f t="shared" si="187"/>
        <v>San Juan Estuary</v>
      </c>
      <c r="K1145" s="49">
        <v>1</v>
      </c>
      <c r="L1145" s="51" t="s">
        <v>181</v>
      </c>
      <c r="M1145" s="53" t="s">
        <v>138</v>
      </c>
      <c r="N1145" s="51" t="s">
        <v>150</v>
      </c>
      <c r="O1145" s="47">
        <f t="shared" si="189"/>
        <v>15</v>
      </c>
      <c r="P1145" s="47">
        <f t="shared" si="190"/>
        <v>1</v>
      </c>
      <c r="Q1145" s="47">
        <f t="shared" si="191"/>
        <v>4</v>
      </c>
      <c r="R1145" s="54">
        <v>5</v>
      </c>
      <c r="S1145" s="50" t="s">
        <v>168</v>
      </c>
      <c r="T1145" s="53" t="s">
        <v>163</v>
      </c>
    </row>
    <row r="1146" spans="1:22" x14ac:dyDescent="0.2">
      <c r="A1146" s="79">
        <f t="shared" si="182"/>
        <v>37</v>
      </c>
      <c r="B1146" s="47">
        <f t="shared" si="183"/>
        <v>2019</v>
      </c>
      <c r="C1146" s="47">
        <f t="shared" si="184"/>
        <v>9</v>
      </c>
      <c r="D1146" s="47" t="str">
        <f t="shared" si="185"/>
        <v>Sep</v>
      </c>
      <c r="E1146" s="47">
        <f t="shared" si="186"/>
        <v>11</v>
      </c>
      <c r="F1146" s="90">
        <v>43719</v>
      </c>
      <c r="G1146" s="75">
        <v>0.55138888888888882</v>
      </c>
      <c r="H1146" s="49" t="s">
        <v>40</v>
      </c>
      <c r="I1146" s="56" t="str">
        <f t="shared" si="188"/>
        <v>Central Arm SJ at Island Rd Bridge</v>
      </c>
      <c r="J1146" s="56" t="str">
        <f t="shared" si="187"/>
        <v>San Juan Estuary</v>
      </c>
      <c r="K1146" s="49">
        <v>1</v>
      </c>
      <c r="L1146" s="51" t="s">
        <v>173</v>
      </c>
      <c r="M1146" s="53" t="s">
        <v>138</v>
      </c>
      <c r="N1146" s="51" t="s">
        <v>150</v>
      </c>
      <c r="O1146" s="47">
        <f t="shared" si="189"/>
        <v>13</v>
      </c>
      <c r="P1146" s="47">
        <f t="shared" si="190"/>
        <v>1</v>
      </c>
      <c r="Q1146" s="47">
        <f t="shared" si="191"/>
        <v>4</v>
      </c>
      <c r="R1146" s="54">
        <v>6</v>
      </c>
      <c r="S1146" s="50" t="s">
        <v>168</v>
      </c>
      <c r="T1146" s="53" t="s">
        <v>163</v>
      </c>
    </row>
    <row r="1147" spans="1:22" x14ac:dyDescent="0.2">
      <c r="A1147" s="79">
        <f t="shared" si="182"/>
        <v>37</v>
      </c>
      <c r="B1147" s="47">
        <f t="shared" si="183"/>
        <v>2019</v>
      </c>
      <c r="C1147" s="47">
        <f t="shared" si="184"/>
        <v>9</v>
      </c>
      <c r="D1147" s="47" t="str">
        <f t="shared" si="185"/>
        <v>Sep</v>
      </c>
      <c r="E1147" s="47">
        <f t="shared" si="186"/>
        <v>11</v>
      </c>
      <c r="F1147" s="90">
        <v>43719</v>
      </c>
      <c r="G1147" s="75">
        <v>0.56041666666666667</v>
      </c>
      <c r="H1147" s="49" t="s">
        <v>44</v>
      </c>
      <c r="I1147" s="56" t="str">
        <f t="shared" si="188"/>
        <v>Q Helen, top of Island Road</v>
      </c>
      <c r="J1147" s="56" t="str">
        <f t="shared" si="187"/>
        <v>San Juan Estuary</v>
      </c>
      <c r="K1147" s="49">
        <v>1</v>
      </c>
      <c r="L1147" s="51" t="s">
        <v>157</v>
      </c>
      <c r="M1147" s="53" t="s">
        <v>138</v>
      </c>
      <c r="N1147" s="51" t="s">
        <v>153</v>
      </c>
      <c r="O1147" s="47">
        <f t="shared" si="189"/>
        <v>8</v>
      </c>
      <c r="P1147" s="47">
        <f t="shared" si="190"/>
        <v>1</v>
      </c>
      <c r="Q1147" s="47">
        <f t="shared" si="191"/>
        <v>5</v>
      </c>
      <c r="R1147" s="54">
        <v>6</v>
      </c>
      <c r="S1147" s="50" t="s">
        <v>168</v>
      </c>
      <c r="T1147" s="53" t="s">
        <v>163</v>
      </c>
    </row>
    <row r="1148" spans="1:22" x14ac:dyDescent="0.2">
      <c r="A1148" s="79">
        <f t="shared" si="182"/>
        <v>37</v>
      </c>
      <c r="B1148" s="47">
        <f t="shared" si="183"/>
        <v>2019</v>
      </c>
      <c r="C1148" s="47">
        <f t="shared" si="184"/>
        <v>9</v>
      </c>
      <c r="D1148" s="47" t="str">
        <f t="shared" si="185"/>
        <v>Sep</v>
      </c>
      <c r="E1148" s="47">
        <f t="shared" si="186"/>
        <v>11</v>
      </c>
      <c r="F1148" s="90">
        <v>43719</v>
      </c>
      <c r="G1148" s="75">
        <v>0.56041666666666667</v>
      </c>
      <c r="H1148" s="49" t="s">
        <v>44</v>
      </c>
      <c r="I1148" s="56" t="str">
        <f t="shared" si="188"/>
        <v>Q Helen, top of Island Road</v>
      </c>
      <c r="J1148" s="56" t="str">
        <f t="shared" si="187"/>
        <v>San Juan Estuary</v>
      </c>
      <c r="K1148" s="49">
        <v>1</v>
      </c>
      <c r="L1148" s="51" t="s">
        <v>185</v>
      </c>
      <c r="M1148" s="53" t="s">
        <v>138</v>
      </c>
      <c r="N1148" s="51" t="s">
        <v>150</v>
      </c>
      <c r="O1148" s="47">
        <f t="shared" si="189"/>
        <v>18</v>
      </c>
      <c r="P1148" s="47">
        <f t="shared" si="190"/>
        <v>1</v>
      </c>
      <c r="Q1148" s="47">
        <f t="shared" si="191"/>
        <v>4</v>
      </c>
      <c r="R1148" s="54">
        <v>5</v>
      </c>
      <c r="S1148" s="50" t="s">
        <v>168</v>
      </c>
      <c r="T1148" s="53" t="s">
        <v>163</v>
      </c>
    </row>
    <row r="1149" spans="1:22" x14ac:dyDescent="0.2">
      <c r="A1149" s="79">
        <f t="shared" si="182"/>
        <v>37</v>
      </c>
      <c r="B1149" s="47">
        <f t="shared" si="183"/>
        <v>2019</v>
      </c>
      <c r="C1149" s="47">
        <f t="shared" si="184"/>
        <v>9</v>
      </c>
      <c r="D1149" s="47" t="str">
        <f t="shared" si="185"/>
        <v>Sep</v>
      </c>
      <c r="E1149" s="47">
        <f t="shared" si="186"/>
        <v>11</v>
      </c>
      <c r="F1149" s="90">
        <v>43719</v>
      </c>
      <c r="G1149" s="75">
        <v>0.56041666666666667</v>
      </c>
      <c r="H1149" s="49" t="s">
        <v>44</v>
      </c>
      <c r="I1149" s="56" t="str">
        <f t="shared" si="188"/>
        <v>Q Helen, top of Island Road</v>
      </c>
      <c r="J1149" s="56" t="str">
        <f t="shared" si="187"/>
        <v>San Juan Estuary</v>
      </c>
      <c r="K1149" s="49">
        <v>1</v>
      </c>
      <c r="L1149" s="51" t="s">
        <v>181</v>
      </c>
      <c r="M1149" s="53" t="s">
        <v>138</v>
      </c>
      <c r="N1149" s="51" t="s">
        <v>150</v>
      </c>
      <c r="O1149" s="47">
        <f t="shared" si="189"/>
        <v>15</v>
      </c>
      <c r="P1149" s="47">
        <f t="shared" si="190"/>
        <v>1</v>
      </c>
      <c r="Q1149" s="47">
        <f t="shared" si="191"/>
        <v>4</v>
      </c>
      <c r="R1149" s="54">
        <v>10</v>
      </c>
      <c r="S1149" s="50" t="s">
        <v>168</v>
      </c>
      <c r="T1149" s="53" t="s">
        <v>163</v>
      </c>
    </row>
    <row r="1150" spans="1:22" ht="13.5" thickBot="1" x14ac:dyDescent="0.25">
      <c r="A1150" s="118">
        <f t="shared" si="182"/>
        <v>37</v>
      </c>
      <c r="B1150" s="104">
        <f t="shared" si="183"/>
        <v>2019</v>
      </c>
      <c r="C1150" s="104">
        <f t="shared" si="184"/>
        <v>9</v>
      </c>
      <c r="D1150" s="104" t="str">
        <f t="shared" si="185"/>
        <v>Sep</v>
      </c>
      <c r="E1150" s="104">
        <f t="shared" si="186"/>
        <v>11</v>
      </c>
      <c r="F1150" s="158">
        <v>43719</v>
      </c>
      <c r="G1150" s="99">
        <v>0.56041666666666667</v>
      </c>
      <c r="H1150" s="100" t="s">
        <v>44</v>
      </c>
      <c r="I1150" s="101" t="str">
        <f t="shared" si="188"/>
        <v>Q Helen, top of Island Road</v>
      </c>
      <c r="J1150" s="101" t="str">
        <f t="shared" si="187"/>
        <v>San Juan Estuary</v>
      </c>
      <c r="K1150" s="100">
        <v>1</v>
      </c>
      <c r="L1150" s="102" t="s">
        <v>173</v>
      </c>
      <c r="M1150" s="103" t="s">
        <v>138</v>
      </c>
      <c r="N1150" s="102" t="s">
        <v>150</v>
      </c>
      <c r="O1150" s="104">
        <f t="shared" si="189"/>
        <v>13</v>
      </c>
      <c r="P1150" s="104">
        <f t="shared" si="190"/>
        <v>1</v>
      </c>
      <c r="Q1150" s="104">
        <f t="shared" si="191"/>
        <v>4</v>
      </c>
      <c r="R1150" s="105">
        <v>10</v>
      </c>
      <c r="S1150" s="119" t="s">
        <v>168</v>
      </c>
      <c r="T1150" s="103" t="s">
        <v>163</v>
      </c>
      <c r="U1150" s="30"/>
      <c r="V1150" s="154" t="s">
        <v>307</v>
      </c>
    </row>
    <row r="1151" spans="1:22" x14ac:dyDescent="0.2">
      <c r="A1151" s="79">
        <f t="shared" si="182"/>
        <v>9</v>
      </c>
      <c r="B1151" s="47">
        <f t="shared" si="183"/>
        <v>2020</v>
      </c>
      <c r="C1151" s="47">
        <f t="shared" si="184"/>
        <v>2</v>
      </c>
      <c r="D1151" s="47" t="str">
        <f t="shared" si="185"/>
        <v>Feb</v>
      </c>
      <c r="E1151" s="47">
        <f t="shared" si="186"/>
        <v>25</v>
      </c>
      <c r="F1151" s="90">
        <v>43886</v>
      </c>
      <c r="G1151" s="74">
        <v>0.39999999999999997</v>
      </c>
      <c r="H1151" s="49" t="s">
        <v>25</v>
      </c>
      <c r="I1151" s="56" t="str">
        <f t="shared" si="188"/>
        <v>Q01, left bank Gordon up from confluence</v>
      </c>
      <c r="J1151" s="56" t="str">
        <f t="shared" si="187"/>
        <v>Gordon Estuary</v>
      </c>
      <c r="K1151" s="49">
        <v>1</v>
      </c>
      <c r="L1151" s="51" t="s">
        <v>208</v>
      </c>
      <c r="M1151" s="53" t="s">
        <v>138</v>
      </c>
      <c r="N1151" s="51" t="s">
        <v>153</v>
      </c>
      <c r="O1151" s="47">
        <f t="shared" si="189"/>
        <v>98</v>
      </c>
      <c r="P1151" s="47">
        <f t="shared" si="190"/>
        <v>1</v>
      </c>
      <c r="Q1151" s="47">
        <f t="shared" si="191"/>
        <v>5</v>
      </c>
      <c r="R1151" s="54">
        <v>0</v>
      </c>
      <c r="S1151" s="50" t="s">
        <v>168</v>
      </c>
      <c r="T1151" s="53" t="s">
        <v>163</v>
      </c>
    </row>
    <row r="1152" spans="1:22" x14ac:dyDescent="0.2">
      <c r="A1152" s="79">
        <f t="shared" si="182"/>
        <v>9</v>
      </c>
      <c r="B1152" s="47">
        <f t="shared" si="183"/>
        <v>2020</v>
      </c>
      <c r="C1152" s="47">
        <f t="shared" si="184"/>
        <v>2</v>
      </c>
      <c r="D1152" s="47" t="str">
        <f t="shared" si="185"/>
        <v>Feb</v>
      </c>
      <c r="E1152" s="47">
        <f t="shared" si="186"/>
        <v>25</v>
      </c>
      <c r="F1152" s="90">
        <v>43886</v>
      </c>
      <c r="G1152" s="75">
        <v>0.41111111111111115</v>
      </c>
      <c r="H1152" s="49" t="s">
        <v>15</v>
      </c>
      <c r="I1152" s="56" t="str">
        <f t="shared" si="188"/>
        <v>Pacheedah Shores Boat Ramp</v>
      </c>
      <c r="J1152" s="56" t="str">
        <f t="shared" si="187"/>
        <v>Gordon Estuary</v>
      </c>
      <c r="K1152" s="49">
        <v>1</v>
      </c>
      <c r="L1152" s="51" t="s">
        <v>157</v>
      </c>
      <c r="M1152" s="53" t="s">
        <v>138</v>
      </c>
      <c r="N1152" s="51" t="s">
        <v>153</v>
      </c>
      <c r="O1152" s="47">
        <f t="shared" si="189"/>
        <v>8</v>
      </c>
      <c r="P1152" s="47">
        <f t="shared" si="190"/>
        <v>1</v>
      </c>
      <c r="Q1152" s="47">
        <f t="shared" si="191"/>
        <v>5</v>
      </c>
      <c r="R1152" s="54">
        <v>8</v>
      </c>
      <c r="S1152" s="50" t="s">
        <v>168</v>
      </c>
      <c r="T1152" s="53" t="s">
        <v>163</v>
      </c>
    </row>
    <row r="1153" spans="1:22" x14ac:dyDescent="0.2">
      <c r="A1153" s="79">
        <f t="shared" si="182"/>
        <v>9</v>
      </c>
      <c r="B1153" s="47">
        <f t="shared" si="183"/>
        <v>2020</v>
      </c>
      <c r="C1153" s="47">
        <f t="shared" si="184"/>
        <v>2</v>
      </c>
      <c r="D1153" s="47" t="str">
        <f t="shared" si="185"/>
        <v>Feb</v>
      </c>
      <c r="E1153" s="47">
        <f t="shared" si="186"/>
        <v>25</v>
      </c>
      <c r="F1153" s="90">
        <v>43886</v>
      </c>
      <c r="G1153" s="75">
        <v>0.41111111111111115</v>
      </c>
      <c r="H1153" s="49" t="s">
        <v>15</v>
      </c>
      <c r="I1153" s="56" t="str">
        <f t="shared" si="188"/>
        <v>Pacheedah Shores Boat Ramp</v>
      </c>
      <c r="J1153" s="56" t="str">
        <f t="shared" si="187"/>
        <v>Gordon Estuary</v>
      </c>
      <c r="K1153" s="49">
        <v>1</v>
      </c>
      <c r="L1153" s="51" t="s">
        <v>158</v>
      </c>
      <c r="M1153" s="53" t="s">
        <v>138</v>
      </c>
      <c r="N1153" s="51" t="s">
        <v>153</v>
      </c>
      <c r="O1153" s="47">
        <f t="shared" si="189"/>
        <v>9</v>
      </c>
      <c r="P1153" s="47">
        <f t="shared" si="190"/>
        <v>1</v>
      </c>
      <c r="Q1153" s="47">
        <f t="shared" si="191"/>
        <v>5</v>
      </c>
      <c r="R1153" s="54">
        <v>1</v>
      </c>
      <c r="S1153" s="50" t="s">
        <v>168</v>
      </c>
      <c r="T1153" s="53" t="s">
        <v>163</v>
      </c>
    </row>
    <row r="1154" spans="1:22" x14ac:dyDescent="0.2">
      <c r="A1154" s="79">
        <f t="shared" si="182"/>
        <v>9</v>
      </c>
      <c r="B1154" s="47">
        <f t="shared" si="183"/>
        <v>2020</v>
      </c>
      <c r="C1154" s="47">
        <f t="shared" si="184"/>
        <v>2</v>
      </c>
      <c r="D1154" s="47" t="str">
        <f t="shared" si="185"/>
        <v>Feb</v>
      </c>
      <c r="E1154" s="47">
        <f t="shared" si="186"/>
        <v>25</v>
      </c>
      <c r="F1154" s="90">
        <v>43886</v>
      </c>
      <c r="G1154" s="75">
        <v>0.4458333333333333</v>
      </c>
      <c r="H1154" s="49" t="s">
        <v>58</v>
      </c>
      <c r="I1154" s="56" t="str">
        <f t="shared" si="188"/>
        <v>Mouth of Site 7 inlet, north side</v>
      </c>
      <c r="J1154" s="56" t="str">
        <f t="shared" si="187"/>
        <v>Gordon Estuary</v>
      </c>
      <c r="K1154" s="49">
        <v>1</v>
      </c>
      <c r="L1154" s="51" t="s">
        <v>157</v>
      </c>
      <c r="M1154" s="53" t="s">
        <v>138</v>
      </c>
      <c r="N1154" s="51" t="s">
        <v>153</v>
      </c>
      <c r="O1154" s="47">
        <f t="shared" si="189"/>
        <v>8</v>
      </c>
      <c r="P1154" s="47">
        <f t="shared" si="190"/>
        <v>1</v>
      </c>
      <c r="Q1154" s="47">
        <f t="shared" si="191"/>
        <v>5</v>
      </c>
      <c r="R1154" s="54">
        <v>15</v>
      </c>
      <c r="S1154" s="50" t="s">
        <v>168</v>
      </c>
      <c r="T1154" s="53" t="s">
        <v>163</v>
      </c>
    </row>
    <row r="1155" spans="1:22" x14ac:dyDescent="0.2">
      <c r="A1155" s="79">
        <f t="shared" si="182"/>
        <v>9</v>
      </c>
      <c r="B1155" s="47">
        <f t="shared" si="183"/>
        <v>2020</v>
      </c>
      <c r="C1155" s="47">
        <f t="shared" si="184"/>
        <v>2</v>
      </c>
      <c r="D1155" s="47" t="str">
        <f t="shared" si="185"/>
        <v>Feb</v>
      </c>
      <c r="E1155" s="47">
        <f t="shared" si="186"/>
        <v>25</v>
      </c>
      <c r="F1155" s="90">
        <v>43886</v>
      </c>
      <c r="G1155" s="75">
        <v>0.4458333333333333</v>
      </c>
      <c r="H1155" s="49" t="s">
        <v>58</v>
      </c>
      <c r="I1155" s="56" t="str">
        <f t="shared" si="188"/>
        <v>Mouth of Site 7 inlet, north side</v>
      </c>
      <c r="J1155" s="56" t="str">
        <f t="shared" si="187"/>
        <v>Gordon Estuary</v>
      </c>
      <c r="K1155" s="49">
        <v>1</v>
      </c>
      <c r="L1155" s="51" t="s">
        <v>158</v>
      </c>
      <c r="M1155" s="53" t="s">
        <v>138</v>
      </c>
      <c r="N1155" s="51" t="s">
        <v>153</v>
      </c>
      <c r="O1155" s="47">
        <f t="shared" si="189"/>
        <v>9</v>
      </c>
      <c r="P1155" s="47">
        <f t="shared" si="190"/>
        <v>1</v>
      </c>
      <c r="Q1155" s="47">
        <f t="shared" si="191"/>
        <v>5</v>
      </c>
      <c r="R1155" s="54">
        <v>4</v>
      </c>
      <c r="S1155" s="50" t="s">
        <v>168</v>
      </c>
      <c r="T1155" s="53" t="s">
        <v>163</v>
      </c>
    </row>
    <row r="1156" spans="1:22" x14ac:dyDescent="0.2">
      <c r="A1156" s="79">
        <f t="shared" si="182"/>
        <v>9</v>
      </c>
      <c r="B1156" s="47">
        <f t="shared" si="183"/>
        <v>2020</v>
      </c>
      <c r="C1156" s="47">
        <f t="shared" si="184"/>
        <v>2</v>
      </c>
      <c r="D1156" s="47" t="str">
        <f t="shared" si="185"/>
        <v>Feb</v>
      </c>
      <c r="E1156" s="47">
        <f t="shared" si="186"/>
        <v>25</v>
      </c>
      <c r="F1156" s="90">
        <v>43886</v>
      </c>
      <c r="G1156" s="75">
        <v>0.4458333333333333</v>
      </c>
      <c r="H1156" s="49" t="s">
        <v>58</v>
      </c>
      <c r="I1156" s="56" t="str">
        <f t="shared" si="188"/>
        <v>Mouth of Site 7 inlet, north side</v>
      </c>
      <c r="J1156" s="56" t="str">
        <f t="shared" si="187"/>
        <v>Gordon Estuary</v>
      </c>
      <c r="K1156" s="49">
        <v>1</v>
      </c>
      <c r="L1156" s="51" t="s">
        <v>166</v>
      </c>
      <c r="M1156" s="53" t="s">
        <v>138</v>
      </c>
      <c r="N1156" s="51" t="s">
        <v>150</v>
      </c>
      <c r="O1156" s="47">
        <f t="shared" si="189"/>
        <v>11</v>
      </c>
      <c r="P1156" s="47">
        <f t="shared" si="190"/>
        <v>1</v>
      </c>
      <c r="Q1156" s="47">
        <f t="shared" si="191"/>
        <v>4</v>
      </c>
      <c r="R1156" s="54">
        <v>1</v>
      </c>
      <c r="S1156" s="50" t="s">
        <v>168</v>
      </c>
      <c r="T1156" s="53" t="s">
        <v>163</v>
      </c>
    </row>
    <row r="1157" spans="1:22" x14ac:dyDescent="0.2">
      <c r="A1157" s="79">
        <f t="shared" ref="A1157:A1220" si="192">WEEKNUM(F1157)</f>
        <v>9</v>
      </c>
      <c r="B1157" s="47">
        <f t="shared" ref="B1157:B1220" si="193">YEAR(F1157)</f>
        <v>2020</v>
      </c>
      <c r="C1157" s="47">
        <f t="shared" ref="C1157:C1220" si="194">MONTH(F1157)</f>
        <v>2</v>
      </c>
      <c r="D1157" s="47" t="str">
        <f t="shared" ref="D1157:D1220" si="195">TEXT(F1157,"mmm")</f>
        <v>Feb</v>
      </c>
      <c r="E1157" s="47">
        <f t="shared" ref="E1157:E1220" si="196">DAY(F1157)</f>
        <v>25</v>
      </c>
      <c r="F1157" s="90">
        <v>43886</v>
      </c>
      <c r="G1157" s="74">
        <v>0.47916666666666669</v>
      </c>
      <c r="H1157" s="49" t="s">
        <v>186</v>
      </c>
      <c r="I1157" s="56" t="str">
        <f t="shared" si="188"/>
        <v>Browns Slough Site 7 inlet left tidal channel</v>
      </c>
      <c r="J1157" s="56" t="str">
        <f t="shared" si="187"/>
        <v>Gordon Estuary</v>
      </c>
      <c r="K1157" s="49">
        <v>1</v>
      </c>
      <c r="L1157" s="51" t="s">
        <v>146</v>
      </c>
      <c r="M1157" s="53" t="s">
        <v>138</v>
      </c>
      <c r="N1157" s="51" t="s">
        <v>144</v>
      </c>
      <c r="O1157" s="47">
        <f t="shared" si="189"/>
        <v>3</v>
      </c>
      <c r="P1157" s="47">
        <f t="shared" si="190"/>
        <v>1</v>
      </c>
      <c r="Q1157" s="47">
        <f t="shared" si="191"/>
        <v>2</v>
      </c>
      <c r="R1157" s="54">
        <v>3</v>
      </c>
      <c r="S1157" s="49" t="s">
        <v>171</v>
      </c>
      <c r="T1157" s="53" t="s">
        <v>163</v>
      </c>
    </row>
    <row r="1158" spans="1:22" x14ac:dyDescent="0.2">
      <c r="A1158" s="79">
        <f t="shared" si="192"/>
        <v>9</v>
      </c>
      <c r="B1158" s="47">
        <f t="shared" si="193"/>
        <v>2020</v>
      </c>
      <c r="C1158" s="47">
        <f t="shared" si="194"/>
        <v>2</v>
      </c>
      <c r="D1158" s="47" t="str">
        <f t="shared" si="195"/>
        <v>Feb</v>
      </c>
      <c r="E1158" s="47">
        <f t="shared" si="196"/>
        <v>25</v>
      </c>
      <c r="F1158" s="90">
        <v>43886</v>
      </c>
      <c r="G1158" s="75">
        <v>0.47916666666666669</v>
      </c>
      <c r="H1158" s="49" t="s">
        <v>186</v>
      </c>
      <c r="I1158" s="56" t="str">
        <f t="shared" si="188"/>
        <v>Browns Slough Site 7 inlet left tidal channel</v>
      </c>
      <c r="J1158" s="56" t="str">
        <f t="shared" si="187"/>
        <v>Gordon Estuary</v>
      </c>
      <c r="K1158" s="49">
        <v>1</v>
      </c>
      <c r="L1158" s="51" t="s">
        <v>142</v>
      </c>
      <c r="M1158" s="53" t="s">
        <v>138</v>
      </c>
      <c r="N1158" s="51" t="s">
        <v>144</v>
      </c>
      <c r="O1158" s="47">
        <f t="shared" si="189"/>
        <v>2</v>
      </c>
      <c r="P1158" s="47">
        <f t="shared" si="190"/>
        <v>1</v>
      </c>
      <c r="Q1158" s="47">
        <f t="shared" si="191"/>
        <v>2</v>
      </c>
      <c r="R1158" s="54">
        <v>1</v>
      </c>
      <c r="S1158" s="49" t="s">
        <v>171</v>
      </c>
      <c r="T1158" s="53" t="s">
        <v>163</v>
      </c>
    </row>
    <row r="1159" spans="1:22" x14ac:dyDescent="0.2">
      <c r="A1159" s="79">
        <f t="shared" si="192"/>
        <v>9</v>
      </c>
      <c r="B1159" s="47">
        <f t="shared" si="193"/>
        <v>2020</v>
      </c>
      <c r="C1159" s="47">
        <f t="shared" si="194"/>
        <v>2</v>
      </c>
      <c r="D1159" s="47" t="str">
        <f t="shared" si="195"/>
        <v>Feb</v>
      </c>
      <c r="E1159" s="47">
        <f t="shared" si="196"/>
        <v>25</v>
      </c>
      <c r="F1159" s="90">
        <v>43886</v>
      </c>
      <c r="G1159" s="75">
        <v>0.47916666666666669</v>
      </c>
      <c r="H1159" s="49" t="s">
        <v>186</v>
      </c>
      <c r="I1159" s="56" t="str">
        <f t="shared" si="188"/>
        <v>Browns Slough Site 7 inlet left tidal channel</v>
      </c>
      <c r="J1159" s="56" t="str">
        <f t="shared" si="187"/>
        <v>Gordon Estuary</v>
      </c>
      <c r="K1159" s="49">
        <v>1</v>
      </c>
      <c r="L1159" s="51" t="s">
        <v>158</v>
      </c>
      <c r="M1159" s="53" t="s">
        <v>138</v>
      </c>
      <c r="N1159" s="51" t="s">
        <v>153</v>
      </c>
      <c r="O1159" s="47">
        <f t="shared" si="189"/>
        <v>9</v>
      </c>
      <c r="P1159" s="47">
        <f t="shared" si="190"/>
        <v>1</v>
      </c>
      <c r="Q1159" s="47">
        <f t="shared" si="191"/>
        <v>5</v>
      </c>
      <c r="R1159" s="54">
        <v>200</v>
      </c>
      <c r="S1159" s="49" t="s">
        <v>171</v>
      </c>
      <c r="T1159" s="53" t="s">
        <v>163</v>
      </c>
      <c r="V1159" s="36" t="s">
        <v>308</v>
      </c>
    </row>
    <row r="1160" spans="1:22" x14ac:dyDescent="0.2">
      <c r="A1160" s="79">
        <f t="shared" si="192"/>
        <v>9</v>
      </c>
      <c r="B1160" s="47">
        <f t="shared" si="193"/>
        <v>2020</v>
      </c>
      <c r="C1160" s="47">
        <f t="shared" si="194"/>
        <v>2</v>
      </c>
      <c r="D1160" s="47" t="str">
        <f t="shared" si="195"/>
        <v>Feb</v>
      </c>
      <c r="E1160" s="47">
        <f t="shared" si="196"/>
        <v>25</v>
      </c>
      <c r="F1160" s="90">
        <v>43886</v>
      </c>
      <c r="G1160" s="75">
        <v>0.47916666666666669</v>
      </c>
      <c r="H1160" s="49" t="s">
        <v>186</v>
      </c>
      <c r="I1160" s="56" t="str">
        <f t="shared" si="188"/>
        <v>Browns Slough Site 7 inlet left tidal channel</v>
      </c>
      <c r="J1160" s="56" t="str">
        <f t="shared" si="187"/>
        <v>Gordon Estuary</v>
      </c>
      <c r="K1160" s="49">
        <v>1</v>
      </c>
      <c r="L1160" s="51" t="s">
        <v>157</v>
      </c>
      <c r="M1160" s="53" t="s">
        <v>138</v>
      </c>
      <c r="N1160" s="51" t="s">
        <v>153</v>
      </c>
      <c r="O1160" s="47">
        <f t="shared" si="189"/>
        <v>8</v>
      </c>
      <c r="P1160" s="47">
        <f t="shared" si="190"/>
        <v>1</v>
      </c>
      <c r="Q1160" s="47">
        <f t="shared" si="191"/>
        <v>5</v>
      </c>
      <c r="R1160" s="54">
        <v>11</v>
      </c>
      <c r="S1160" s="49" t="s">
        <v>171</v>
      </c>
      <c r="T1160" s="53" t="s">
        <v>163</v>
      </c>
    </row>
    <row r="1161" spans="1:22" x14ac:dyDescent="0.2">
      <c r="A1161" s="79">
        <f t="shared" si="192"/>
        <v>9</v>
      </c>
      <c r="B1161" s="47">
        <f t="shared" si="193"/>
        <v>2020</v>
      </c>
      <c r="C1161" s="47">
        <f t="shared" si="194"/>
        <v>2</v>
      </c>
      <c r="D1161" s="47" t="str">
        <f t="shared" si="195"/>
        <v>Feb</v>
      </c>
      <c r="E1161" s="47">
        <f t="shared" si="196"/>
        <v>25</v>
      </c>
      <c r="F1161" s="90">
        <v>43886</v>
      </c>
      <c r="G1161" s="75">
        <v>0.51944444444444449</v>
      </c>
      <c r="H1161" s="49" t="s">
        <v>367</v>
      </c>
      <c r="I1161" s="56" t="str">
        <f t="shared" si="188"/>
        <v>Browns Slough Site 7 overland channel at Creek inflow</v>
      </c>
      <c r="J1161" s="56" t="str">
        <f t="shared" si="187"/>
        <v>Gordon Estuary</v>
      </c>
      <c r="K1161" s="49">
        <v>1</v>
      </c>
      <c r="L1161" s="51" t="s">
        <v>146</v>
      </c>
      <c r="M1161" s="53" t="s">
        <v>138</v>
      </c>
      <c r="N1161" s="51" t="s">
        <v>144</v>
      </c>
      <c r="O1161" s="47">
        <f t="shared" si="189"/>
        <v>3</v>
      </c>
      <c r="P1161" s="47">
        <f t="shared" si="190"/>
        <v>1</v>
      </c>
      <c r="Q1161" s="47">
        <f t="shared" si="191"/>
        <v>2</v>
      </c>
      <c r="R1161" s="54">
        <v>2</v>
      </c>
      <c r="S1161" s="49" t="s">
        <v>171</v>
      </c>
      <c r="T1161" s="53" t="s">
        <v>163</v>
      </c>
    </row>
    <row r="1162" spans="1:22" x14ac:dyDescent="0.2">
      <c r="A1162" s="79">
        <f t="shared" si="192"/>
        <v>9</v>
      </c>
      <c r="B1162" s="47">
        <f t="shared" si="193"/>
        <v>2020</v>
      </c>
      <c r="C1162" s="47">
        <f t="shared" si="194"/>
        <v>2</v>
      </c>
      <c r="D1162" s="47" t="str">
        <f t="shared" si="195"/>
        <v>Feb</v>
      </c>
      <c r="E1162" s="47">
        <f t="shared" si="196"/>
        <v>25</v>
      </c>
      <c r="F1162" s="90">
        <v>43886</v>
      </c>
      <c r="G1162" s="75">
        <v>0.54375000000000007</v>
      </c>
      <c r="H1162" s="49" t="s">
        <v>60</v>
      </c>
      <c r="I1162" s="56" t="str">
        <f t="shared" si="188"/>
        <v>Inside Site 7 inlet on south side</v>
      </c>
      <c r="J1162" s="56" t="str">
        <f t="shared" si="187"/>
        <v>Gordon Estuary</v>
      </c>
      <c r="K1162" s="49">
        <v>1</v>
      </c>
      <c r="L1162" s="51" t="s">
        <v>208</v>
      </c>
      <c r="M1162" s="53" t="s">
        <v>138</v>
      </c>
      <c r="N1162" s="51" t="s">
        <v>150</v>
      </c>
      <c r="O1162" s="47">
        <f t="shared" si="189"/>
        <v>98</v>
      </c>
      <c r="P1162" s="47">
        <f t="shared" si="190"/>
        <v>1</v>
      </c>
      <c r="Q1162" s="47">
        <f t="shared" si="191"/>
        <v>4</v>
      </c>
      <c r="R1162" s="54">
        <v>0</v>
      </c>
      <c r="S1162" s="50" t="s">
        <v>168</v>
      </c>
      <c r="T1162" s="53" t="s">
        <v>163</v>
      </c>
    </row>
    <row r="1163" spans="1:22" x14ac:dyDescent="0.2">
      <c r="A1163" s="79">
        <f t="shared" si="192"/>
        <v>9</v>
      </c>
      <c r="B1163" s="47">
        <f t="shared" si="193"/>
        <v>2020</v>
      </c>
      <c r="C1163" s="47">
        <f t="shared" si="194"/>
        <v>2</v>
      </c>
      <c r="D1163" s="47" t="str">
        <f t="shared" si="195"/>
        <v>Feb</v>
      </c>
      <c r="E1163" s="47">
        <f t="shared" si="196"/>
        <v>25</v>
      </c>
      <c r="F1163" s="90">
        <v>43886</v>
      </c>
      <c r="G1163" s="74">
        <v>0.55902777777777779</v>
      </c>
      <c r="H1163" s="49" t="s">
        <v>62</v>
      </c>
      <c r="I1163" s="56" t="str">
        <f t="shared" si="188"/>
        <v>South side of Site 6 culverts</v>
      </c>
      <c r="J1163" s="56" t="str">
        <f t="shared" si="187"/>
        <v>Gordon Estuary</v>
      </c>
      <c r="K1163" s="49">
        <v>1</v>
      </c>
      <c r="L1163" s="51" t="s">
        <v>208</v>
      </c>
      <c r="M1163" s="53" t="s">
        <v>138</v>
      </c>
      <c r="N1163" s="51" t="s">
        <v>150</v>
      </c>
      <c r="O1163" s="47">
        <f t="shared" si="189"/>
        <v>98</v>
      </c>
      <c r="P1163" s="47">
        <f t="shared" si="190"/>
        <v>1</v>
      </c>
      <c r="Q1163" s="47">
        <f t="shared" si="191"/>
        <v>4</v>
      </c>
      <c r="R1163" s="54">
        <v>0</v>
      </c>
      <c r="S1163" s="50" t="s">
        <v>168</v>
      </c>
      <c r="T1163" s="53" t="s">
        <v>163</v>
      </c>
    </row>
    <row r="1164" spans="1:22" x14ac:dyDescent="0.2">
      <c r="A1164" s="79">
        <f t="shared" si="192"/>
        <v>10</v>
      </c>
      <c r="B1164" s="47">
        <f t="shared" si="193"/>
        <v>2020</v>
      </c>
      <c r="C1164" s="47">
        <f t="shared" si="194"/>
        <v>3</v>
      </c>
      <c r="D1164" s="47" t="str">
        <f t="shared" si="195"/>
        <v>Mar</v>
      </c>
      <c r="E1164" s="47">
        <f t="shared" si="196"/>
        <v>4</v>
      </c>
      <c r="F1164" s="90">
        <v>43894</v>
      </c>
      <c r="G1164" s="75">
        <v>0.50347222222222221</v>
      </c>
      <c r="H1164" s="49" t="s">
        <v>15</v>
      </c>
      <c r="I1164" s="56" t="str">
        <f t="shared" si="188"/>
        <v>Pacheedah Shores Boat Ramp</v>
      </c>
      <c r="J1164" s="56" t="str">
        <f t="shared" si="187"/>
        <v>Gordon Estuary</v>
      </c>
      <c r="K1164" s="49">
        <v>1</v>
      </c>
      <c r="L1164" s="51" t="s">
        <v>146</v>
      </c>
      <c r="M1164" s="53" t="s">
        <v>138</v>
      </c>
      <c r="N1164" s="51" t="s">
        <v>144</v>
      </c>
      <c r="O1164" s="47">
        <f t="shared" si="189"/>
        <v>3</v>
      </c>
      <c r="P1164" s="47">
        <f t="shared" si="190"/>
        <v>1</v>
      </c>
      <c r="Q1164" s="47">
        <f t="shared" si="191"/>
        <v>2</v>
      </c>
      <c r="R1164" s="54">
        <v>2</v>
      </c>
      <c r="S1164" s="49" t="s">
        <v>168</v>
      </c>
      <c r="T1164" s="53" t="s">
        <v>163</v>
      </c>
    </row>
    <row r="1165" spans="1:22" x14ac:dyDescent="0.2">
      <c r="A1165" s="79">
        <f t="shared" si="192"/>
        <v>10</v>
      </c>
      <c r="B1165" s="47">
        <f t="shared" si="193"/>
        <v>2020</v>
      </c>
      <c r="C1165" s="47">
        <f t="shared" si="194"/>
        <v>3</v>
      </c>
      <c r="D1165" s="47" t="str">
        <f t="shared" si="195"/>
        <v>Mar</v>
      </c>
      <c r="E1165" s="47">
        <f t="shared" si="196"/>
        <v>4</v>
      </c>
      <c r="F1165" s="90">
        <v>43894</v>
      </c>
      <c r="G1165" s="75">
        <v>0.50347222222222221</v>
      </c>
      <c r="H1165" s="49" t="s">
        <v>15</v>
      </c>
      <c r="I1165" s="56" t="str">
        <f t="shared" si="188"/>
        <v>Pacheedah Shores Boat Ramp</v>
      </c>
      <c r="J1165" s="56" t="str">
        <f t="shared" si="187"/>
        <v>Gordon Estuary</v>
      </c>
      <c r="K1165" s="49">
        <v>1</v>
      </c>
      <c r="L1165" s="51" t="s">
        <v>158</v>
      </c>
      <c r="M1165" s="53" t="s">
        <v>138</v>
      </c>
      <c r="N1165" s="51" t="s">
        <v>153</v>
      </c>
      <c r="O1165" s="47">
        <f t="shared" si="189"/>
        <v>9</v>
      </c>
      <c r="P1165" s="47">
        <f t="shared" si="190"/>
        <v>1</v>
      </c>
      <c r="Q1165" s="47">
        <f t="shared" si="191"/>
        <v>5</v>
      </c>
      <c r="R1165" s="54">
        <v>8</v>
      </c>
      <c r="S1165" s="49" t="s">
        <v>168</v>
      </c>
      <c r="T1165" s="53" t="s">
        <v>163</v>
      </c>
    </row>
    <row r="1166" spans="1:22" x14ac:dyDescent="0.2">
      <c r="A1166" s="79">
        <f t="shared" si="192"/>
        <v>10</v>
      </c>
      <c r="B1166" s="47">
        <f t="shared" si="193"/>
        <v>2020</v>
      </c>
      <c r="C1166" s="47">
        <f t="shared" si="194"/>
        <v>3</v>
      </c>
      <c r="D1166" s="47" t="str">
        <f t="shared" si="195"/>
        <v>Mar</v>
      </c>
      <c r="E1166" s="47">
        <f t="shared" si="196"/>
        <v>4</v>
      </c>
      <c r="F1166" s="90">
        <v>43894</v>
      </c>
      <c r="G1166" s="75">
        <v>0.50347222222222221</v>
      </c>
      <c r="H1166" s="49" t="s">
        <v>15</v>
      </c>
      <c r="I1166" s="56" t="str">
        <f t="shared" si="188"/>
        <v>Pacheedah Shores Boat Ramp</v>
      </c>
      <c r="J1166" s="56" t="str">
        <f t="shared" si="187"/>
        <v>Gordon Estuary</v>
      </c>
      <c r="K1166" s="49">
        <v>1</v>
      </c>
      <c r="L1166" s="51" t="s">
        <v>157</v>
      </c>
      <c r="M1166" s="53" t="s">
        <v>138</v>
      </c>
      <c r="N1166" s="51" t="s">
        <v>153</v>
      </c>
      <c r="O1166" s="47">
        <f t="shared" si="189"/>
        <v>8</v>
      </c>
      <c r="P1166" s="47">
        <f t="shared" si="190"/>
        <v>1</v>
      </c>
      <c r="Q1166" s="47">
        <f t="shared" si="191"/>
        <v>5</v>
      </c>
      <c r="R1166" s="54">
        <v>5</v>
      </c>
      <c r="S1166" s="49" t="s">
        <v>168</v>
      </c>
      <c r="T1166" s="53" t="s">
        <v>163</v>
      </c>
    </row>
    <row r="1167" spans="1:22" x14ac:dyDescent="0.2">
      <c r="A1167" s="79">
        <f t="shared" si="192"/>
        <v>10</v>
      </c>
      <c r="B1167" s="47">
        <f t="shared" si="193"/>
        <v>2020</v>
      </c>
      <c r="C1167" s="47">
        <f t="shared" si="194"/>
        <v>3</v>
      </c>
      <c r="D1167" s="47" t="str">
        <f t="shared" si="195"/>
        <v>Mar</v>
      </c>
      <c r="E1167" s="47">
        <f t="shared" si="196"/>
        <v>4</v>
      </c>
      <c r="F1167" s="90">
        <v>43894</v>
      </c>
      <c r="G1167" s="75">
        <v>0.52083333333333337</v>
      </c>
      <c r="H1167" s="49" t="s">
        <v>64</v>
      </c>
      <c r="I1167" s="56" t="str">
        <f>VLOOKUP(H1167,SiteCodes,2,FALSE)</f>
        <v>On point at confluence of N. Arm and Brown's Slough</v>
      </c>
      <c r="J1167" s="56" t="str">
        <f t="shared" si="187"/>
        <v>Gordon Estuary</v>
      </c>
      <c r="K1167" s="49">
        <v>1</v>
      </c>
      <c r="L1167" s="51" t="s">
        <v>146</v>
      </c>
      <c r="M1167" s="53" t="s">
        <v>138</v>
      </c>
      <c r="N1167" s="51" t="s">
        <v>144</v>
      </c>
      <c r="O1167" s="47">
        <f>VLOOKUP(L1167,SpeciesCodes,2,FALSE)</f>
        <v>3</v>
      </c>
      <c r="P1167" s="47">
        <f>VLOOKUP(M1167,OrigCodes,2,FALSE)</f>
        <v>1</v>
      </c>
      <c r="Q1167" s="47">
        <f>VLOOKUP(N1167,StgCodes,2,FALSE)</f>
        <v>2</v>
      </c>
      <c r="R1167" s="54">
        <v>2</v>
      </c>
      <c r="S1167" s="49" t="s">
        <v>168</v>
      </c>
      <c r="T1167" s="53" t="s">
        <v>163</v>
      </c>
    </row>
    <row r="1168" spans="1:22" x14ac:dyDescent="0.2">
      <c r="A1168" s="79">
        <f t="shared" si="192"/>
        <v>10</v>
      </c>
      <c r="B1168" s="47">
        <f t="shared" si="193"/>
        <v>2020</v>
      </c>
      <c r="C1168" s="47">
        <f t="shared" si="194"/>
        <v>3</v>
      </c>
      <c r="D1168" s="47" t="str">
        <f t="shared" si="195"/>
        <v>Mar</v>
      </c>
      <c r="E1168" s="47">
        <f t="shared" si="196"/>
        <v>4</v>
      </c>
      <c r="F1168" s="90">
        <v>43894</v>
      </c>
      <c r="G1168" s="75">
        <v>0.58333333333333337</v>
      </c>
      <c r="H1168" s="49" t="s">
        <v>25</v>
      </c>
      <c r="I1168" s="56" t="str">
        <f>VLOOKUP(H1168,SiteCodes,2,FALSE)</f>
        <v>Q01, left bank Gordon up from confluence</v>
      </c>
      <c r="J1168" s="56" t="str">
        <f t="shared" ref="J1168:J1250" si="197">VLOOKUP(H1168,SiteCodes,3,FALSE)</f>
        <v>Gordon Estuary</v>
      </c>
      <c r="K1168" s="49">
        <v>1</v>
      </c>
      <c r="L1168" s="51" t="s">
        <v>146</v>
      </c>
      <c r="M1168" s="53" t="s">
        <v>138</v>
      </c>
      <c r="N1168" s="51" t="s">
        <v>144</v>
      </c>
      <c r="O1168" s="47">
        <f>VLOOKUP(L1168,SpeciesCodes,2,FALSE)</f>
        <v>3</v>
      </c>
      <c r="P1168" s="47">
        <f>VLOOKUP(M1168,OrigCodes,2,FALSE)</f>
        <v>1</v>
      </c>
      <c r="Q1168" s="47">
        <f>VLOOKUP(N1168,StgCodes,2,FALSE)</f>
        <v>2</v>
      </c>
      <c r="R1168" s="54">
        <v>2</v>
      </c>
      <c r="S1168" s="49" t="s">
        <v>178</v>
      </c>
      <c r="T1168" s="53" t="s">
        <v>163</v>
      </c>
      <c r="V1168" s="36" t="s">
        <v>309</v>
      </c>
    </row>
    <row r="1169" spans="1:22" x14ac:dyDescent="0.2">
      <c r="A1169" s="79">
        <f t="shared" si="192"/>
        <v>11</v>
      </c>
      <c r="B1169" s="47">
        <f t="shared" si="193"/>
        <v>2020</v>
      </c>
      <c r="C1169" s="47">
        <f t="shared" si="194"/>
        <v>3</v>
      </c>
      <c r="D1169" s="47" t="str">
        <f t="shared" si="195"/>
        <v>Mar</v>
      </c>
      <c r="E1169" s="47">
        <f t="shared" si="196"/>
        <v>11</v>
      </c>
      <c r="F1169" s="90">
        <v>43901</v>
      </c>
      <c r="G1169" s="75">
        <v>0.39305555555555555</v>
      </c>
      <c r="H1169" s="49" t="s">
        <v>15</v>
      </c>
      <c r="I1169" s="56" t="str">
        <f t="shared" si="188"/>
        <v>Pacheedah Shores Boat Ramp</v>
      </c>
      <c r="J1169" s="56" t="str">
        <f t="shared" si="197"/>
        <v>Gordon Estuary</v>
      </c>
      <c r="K1169" s="49">
        <v>1</v>
      </c>
      <c r="L1169" s="51" t="s">
        <v>146</v>
      </c>
      <c r="M1169" s="53" t="s">
        <v>138</v>
      </c>
      <c r="N1169" s="51" t="s">
        <v>144</v>
      </c>
      <c r="O1169" s="47">
        <f t="shared" si="189"/>
        <v>3</v>
      </c>
      <c r="P1169" s="47">
        <f t="shared" si="190"/>
        <v>1</v>
      </c>
      <c r="Q1169" s="47">
        <f t="shared" si="191"/>
        <v>2</v>
      </c>
      <c r="R1169" s="54">
        <v>2</v>
      </c>
      <c r="S1169" s="49" t="s">
        <v>168</v>
      </c>
      <c r="T1169" s="53" t="s">
        <v>163</v>
      </c>
    </row>
    <row r="1170" spans="1:22" x14ac:dyDescent="0.2">
      <c r="A1170" s="79">
        <f t="shared" si="192"/>
        <v>11</v>
      </c>
      <c r="B1170" s="47">
        <f t="shared" si="193"/>
        <v>2020</v>
      </c>
      <c r="C1170" s="47">
        <f t="shared" si="194"/>
        <v>3</v>
      </c>
      <c r="D1170" s="47" t="str">
        <f t="shared" si="195"/>
        <v>Mar</v>
      </c>
      <c r="E1170" s="47">
        <f t="shared" si="196"/>
        <v>11</v>
      </c>
      <c r="F1170" s="90">
        <v>43901</v>
      </c>
      <c r="G1170" s="75">
        <v>0.42152777777777778</v>
      </c>
      <c r="H1170" s="49" t="s">
        <v>58</v>
      </c>
      <c r="I1170" s="56" t="str">
        <f t="shared" si="188"/>
        <v>Mouth of Site 7 inlet, north side</v>
      </c>
      <c r="J1170" s="56" t="str">
        <f t="shared" si="197"/>
        <v>Gordon Estuary</v>
      </c>
      <c r="K1170" s="49">
        <v>1</v>
      </c>
      <c r="L1170" s="51" t="s">
        <v>146</v>
      </c>
      <c r="M1170" s="53" t="s">
        <v>138</v>
      </c>
      <c r="N1170" s="51" t="s">
        <v>144</v>
      </c>
      <c r="O1170" s="47">
        <f t="shared" si="189"/>
        <v>3</v>
      </c>
      <c r="P1170" s="47">
        <f t="shared" si="190"/>
        <v>1</v>
      </c>
      <c r="Q1170" s="47">
        <f t="shared" si="191"/>
        <v>2</v>
      </c>
      <c r="R1170" s="54">
        <v>4</v>
      </c>
      <c r="S1170" s="49" t="s">
        <v>168</v>
      </c>
      <c r="T1170" s="53" t="s">
        <v>163</v>
      </c>
    </row>
    <row r="1171" spans="1:22" x14ac:dyDescent="0.2">
      <c r="A1171" s="79">
        <f t="shared" si="192"/>
        <v>11</v>
      </c>
      <c r="B1171" s="47">
        <f t="shared" si="193"/>
        <v>2020</v>
      </c>
      <c r="C1171" s="47">
        <f t="shared" si="194"/>
        <v>3</v>
      </c>
      <c r="D1171" s="47" t="str">
        <f t="shared" si="195"/>
        <v>Mar</v>
      </c>
      <c r="E1171" s="47">
        <f t="shared" si="196"/>
        <v>11</v>
      </c>
      <c r="F1171" s="90">
        <v>43901</v>
      </c>
      <c r="G1171" s="148">
        <v>0.50347222222222221</v>
      </c>
      <c r="H1171" s="49" t="s">
        <v>25</v>
      </c>
      <c r="I1171" s="56" t="str">
        <f t="shared" si="188"/>
        <v>Q01, left bank Gordon up from confluence</v>
      </c>
      <c r="J1171" s="56" t="str">
        <f t="shared" si="197"/>
        <v>Gordon Estuary</v>
      </c>
      <c r="K1171" s="49">
        <v>1</v>
      </c>
      <c r="L1171" s="51" t="s">
        <v>142</v>
      </c>
      <c r="M1171" s="53" t="s">
        <v>138</v>
      </c>
      <c r="N1171" s="51" t="s">
        <v>139</v>
      </c>
      <c r="O1171" s="47">
        <f t="shared" si="189"/>
        <v>2</v>
      </c>
      <c r="P1171" s="47">
        <f t="shared" si="190"/>
        <v>1</v>
      </c>
      <c r="Q1171" s="47">
        <f t="shared" si="191"/>
        <v>1</v>
      </c>
      <c r="R1171" s="54">
        <v>1</v>
      </c>
      <c r="S1171" s="49" t="s">
        <v>168</v>
      </c>
      <c r="T1171" s="53" t="s">
        <v>163</v>
      </c>
    </row>
    <row r="1172" spans="1:22" x14ac:dyDescent="0.2">
      <c r="A1172" s="79">
        <f t="shared" si="192"/>
        <v>11</v>
      </c>
      <c r="B1172" s="47">
        <f t="shared" si="193"/>
        <v>2020</v>
      </c>
      <c r="C1172" s="47">
        <f t="shared" si="194"/>
        <v>3</v>
      </c>
      <c r="D1172" s="47" t="str">
        <f t="shared" si="195"/>
        <v>Mar</v>
      </c>
      <c r="E1172" s="47">
        <f t="shared" si="196"/>
        <v>11</v>
      </c>
      <c r="F1172" s="90">
        <v>43901</v>
      </c>
      <c r="G1172" s="148">
        <v>0.51736111111111105</v>
      </c>
      <c r="H1172" s="49" t="s">
        <v>64</v>
      </c>
      <c r="I1172" s="56" t="str">
        <f t="shared" si="188"/>
        <v>On point at confluence of N. Arm and Brown's Slough</v>
      </c>
      <c r="J1172" s="56" t="str">
        <f t="shared" si="197"/>
        <v>Gordon Estuary</v>
      </c>
      <c r="K1172" s="49">
        <v>1</v>
      </c>
      <c r="L1172" s="51" t="s">
        <v>146</v>
      </c>
      <c r="M1172" s="53" t="s">
        <v>138</v>
      </c>
      <c r="N1172" s="51" t="s">
        <v>144</v>
      </c>
      <c r="O1172" s="47">
        <f t="shared" si="189"/>
        <v>3</v>
      </c>
      <c r="P1172" s="47">
        <f t="shared" si="190"/>
        <v>1</v>
      </c>
      <c r="Q1172" s="47">
        <f t="shared" si="191"/>
        <v>2</v>
      </c>
      <c r="R1172" s="54">
        <v>3</v>
      </c>
      <c r="S1172" s="49" t="s">
        <v>168</v>
      </c>
      <c r="T1172" s="53" t="s">
        <v>163</v>
      </c>
    </row>
    <row r="1173" spans="1:22" x14ac:dyDescent="0.2">
      <c r="A1173" s="79">
        <f t="shared" si="192"/>
        <v>11</v>
      </c>
      <c r="B1173" s="47">
        <f t="shared" si="193"/>
        <v>2020</v>
      </c>
      <c r="C1173" s="47">
        <f t="shared" si="194"/>
        <v>3</v>
      </c>
      <c r="D1173" s="47" t="str">
        <f t="shared" si="195"/>
        <v>Mar</v>
      </c>
      <c r="E1173" s="47">
        <f t="shared" si="196"/>
        <v>11</v>
      </c>
      <c r="F1173" s="90">
        <v>43901</v>
      </c>
      <c r="G1173" s="148">
        <v>0.46249999999999997</v>
      </c>
      <c r="H1173" s="49" t="s">
        <v>206</v>
      </c>
      <c r="I1173" s="56" t="str">
        <f t="shared" si="188"/>
        <v>Site 5 main channel half way up</v>
      </c>
      <c r="J1173" s="56" t="str">
        <f t="shared" si="197"/>
        <v>Gordon Estuary</v>
      </c>
      <c r="K1173" s="49">
        <v>1</v>
      </c>
      <c r="L1173" s="51" t="s">
        <v>158</v>
      </c>
      <c r="M1173" s="53" t="s">
        <v>138</v>
      </c>
      <c r="N1173" s="51" t="s">
        <v>153</v>
      </c>
      <c r="O1173" s="47">
        <f t="shared" si="189"/>
        <v>9</v>
      </c>
      <c r="P1173" s="47">
        <f t="shared" si="190"/>
        <v>1</v>
      </c>
      <c r="Q1173" s="47">
        <f t="shared" si="191"/>
        <v>5</v>
      </c>
      <c r="R1173" s="54">
        <v>29</v>
      </c>
      <c r="S1173" s="49" t="s">
        <v>171</v>
      </c>
      <c r="T1173" s="53" t="s">
        <v>163</v>
      </c>
    </row>
    <row r="1174" spans="1:22" x14ac:dyDescent="0.2">
      <c r="A1174" s="79">
        <f t="shared" si="192"/>
        <v>11</v>
      </c>
      <c r="B1174" s="47">
        <f t="shared" si="193"/>
        <v>2020</v>
      </c>
      <c r="C1174" s="47">
        <f t="shared" si="194"/>
        <v>3</v>
      </c>
      <c r="D1174" s="47" t="str">
        <f t="shared" si="195"/>
        <v>Mar</v>
      </c>
      <c r="E1174" s="47">
        <f t="shared" si="196"/>
        <v>11</v>
      </c>
      <c r="F1174" s="90">
        <v>43901</v>
      </c>
      <c r="G1174" s="148">
        <v>0.47152777777777777</v>
      </c>
      <c r="H1174" s="49" t="s">
        <v>209</v>
      </c>
      <c r="I1174" s="56" t="str">
        <f t="shared" si="188"/>
        <v>Site 5 main channel where stump sland channel comes in</v>
      </c>
      <c r="J1174" s="56" t="str">
        <f t="shared" si="197"/>
        <v>Gordon Estuary</v>
      </c>
      <c r="K1174" s="49">
        <v>1</v>
      </c>
      <c r="L1174" s="51" t="s">
        <v>158</v>
      </c>
      <c r="M1174" s="53" t="s">
        <v>138</v>
      </c>
      <c r="N1174" s="51" t="s">
        <v>153</v>
      </c>
      <c r="O1174" s="47">
        <f t="shared" si="189"/>
        <v>9</v>
      </c>
      <c r="P1174" s="47">
        <f t="shared" si="190"/>
        <v>1</v>
      </c>
      <c r="Q1174" s="47">
        <f t="shared" si="191"/>
        <v>5</v>
      </c>
      <c r="R1174" s="54">
        <v>18</v>
      </c>
      <c r="S1174" s="49" t="s">
        <v>171</v>
      </c>
      <c r="T1174" s="53" t="s">
        <v>163</v>
      </c>
    </row>
    <row r="1175" spans="1:22" x14ac:dyDescent="0.2">
      <c r="A1175" s="79">
        <f t="shared" si="192"/>
        <v>11</v>
      </c>
      <c r="B1175" s="47">
        <f t="shared" si="193"/>
        <v>2020</v>
      </c>
      <c r="C1175" s="47">
        <f t="shared" si="194"/>
        <v>3</v>
      </c>
      <c r="D1175" s="47" t="str">
        <f t="shared" si="195"/>
        <v>Mar</v>
      </c>
      <c r="E1175" s="47">
        <f t="shared" si="196"/>
        <v>11</v>
      </c>
      <c r="F1175" s="90">
        <v>43901</v>
      </c>
      <c r="G1175" s="148">
        <v>0.4777777777777778</v>
      </c>
      <c r="H1175" s="49" t="s">
        <v>213</v>
      </c>
      <c r="I1175" s="56" t="str">
        <f t="shared" si="188"/>
        <v>Site 5 treed channel 50 m up from mouth</v>
      </c>
      <c r="J1175" s="56" t="str">
        <f t="shared" si="197"/>
        <v>Gordon Estuary</v>
      </c>
      <c r="K1175" s="49">
        <v>1</v>
      </c>
      <c r="L1175" s="51" t="s">
        <v>158</v>
      </c>
      <c r="M1175" s="53" t="s">
        <v>138</v>
      </c>
      <c r="N1175" s="51" t="s">
        <v>153</v>
      </c>
      <c r="O1175" s="47">
        <f t="shared" si="189"/>
        <v>9</v>
      </c>
      <c r="P1175" s="47">
        <f t="shared" si="190"/>
        <v>1</v>
      </c>
      <c r="Q1175" s="47">
        <f t="shared" si="191"/>
        <v>5</v>
      </c>
      <c r="R1175" s="54">
        <v>15</v>
      </c>
      <c r="S1175" s="49" t="s">
        <v>171</v>
      </c>
      <c r="T1175" s="53" t="s">
        <v>163</v>
      </c>
    </row>
    <row r="1176" spans="1:22" x14ac:dyDescent="0.2">
      <c r="A1176" s="79">
        <f t="shared" si="192"/>
        <v>11</v>
      </c>
      <c r="B1176" s="47">
        <f t="shared" si="193"/>
        <v>2020</v>
      </c>
      <c r="C1176" s="47">
        <f t="shared" si="194"/>
        <v>3</v>
      </c>
      <c r="D1176" s="47" t="str">
        <f t="shared" si="195"/>
        <v>Mar</v>
      </c>
      <c r="E1176" s="47">
        <f t="shared" si="196"/>
        <v>11</v>
      </c>
      <c r="F1176" s="90">
        <v>43901</v>
      </c>
      <c r="G1176" s="148">
        <v>0.4826388888888889</v>
      </c>
      <c r="H1176" s="49" t="s">
        <v>215</v>
      </c>
      <c r="I1176" s="56" t="str">
        <f t="shared" si="188"/>
        <v>Site 5 treed channel at mouth</v>
      </c>
      <c r="J1176" s="56" t="str">
        <f t="shared" si="197"/>
        <v>Gordon Estuary</v>
      </c>
      <c r="K1176" s="49">
        <v>1</v>
      </c>
      <c r="L1176" s="51" t="s">
        <v>146</v>
      </c>
      <c r="M1176" s="53" t="s">
        <v>138</v>
      </c>
      <c r="N1176" s="51" t="s">
        <v>144</v>
      </c>
      <c r="O1176" s="47">
        <f t="shared" si="189"/>
        <v>3</v>
      </c>
      <c r="P1176" s="47">
        <f t="shared" si="190"/>
        <v>1</v>
      </c>
      <c r="Q1176" s="47">
        <f t="shared" si="191"/>
        <v>2</v>
      </c>
      <c r="R1176" s="54">
        <v>14</v>
      </c>
      <c r="S1176" s="49" t="s">
        <v>171</v>
      </c>
      <c r="T1176" s="53" t="s">
        <v>163</v>
      </c>
    </row>
    <row r="1177" spans="1:22" x14ac:dyDescent="0.2">
      <c r="A1177" s="79">
        <f t="shared" si="192"/>
        <v>11</v>
      </c>
      <c r="B1177" s="47">
        <f t="shared" si="193"/>
        <v>2020</v>
      </c>
      <c r="C1177" s="47">
        <f t="shared" si="194"/>
        <v>3</v>
      </c>
      <c r="D1177" s="47" t="str">
        <f t="shared" si="195"/>
        <v>Mar</v>
      </c>
      <c r="E1177" s="47">
        <f t="shared" si="196"/>
        <v>11</v>
      </c>
      <c r="F1177" s="90">
        <v>43901</v>
      </c>
      <c r="G1177" s="148">
        <v>0.5625</v>
      </c>
      <c r="H1177" s="49" t="s">
        <v>25</v>
      </c>
      <c r="I1177" s="56" t="str">
        <f t="shared" si="188"/>
        <v>Q01, left bank Gordon up from confluence</v>
      </c>
      <c r="J1177" s="56" t="str">
        <f t="shared" si="197"/>
        <v>Gordon Estuary</v>
      </c>
      <c r="K1177" s="49">
        <v>1</v>
      </c>
      <c r="L1177" s="51" t="s">
        <v>146</v>
      </c>
      <c r="M1177" s="53" t="s">
        <v>138</v>
      </c>
      <c r="N1177" s="51" t="s">
        <v>144</v>
      </c>
      <c r="O1177" s="47">
        <f t="shared" si="189"/>
        <v>3</v>
      </c>
      <c r="P1177" s="47">
        <f t="shared" si="190"/>
        <v>1</v>
      </c>
      <c r="Q1177" s="47">
        <f t="shared" si="191"/>
        <v>2</v>
      </c>
      <c r="R1177" s="54">
        <v>4</v>
      </c>
      <c r="S1177" s="49" t="s">
        <v>171</v>
      </c>
      <c r="T1177" s="53" t="s">
        <v>163</v>
      </c>
    </row>
    <row r="1178" spans="1:22" x14ac:dyDescent="0.2">
      <c r="A1178" s="79">
        <f t="shared" si="192"/>
        <v>13</v>
      </c>
      <c r="B1178" s="47">
        <f t="shared" si="193"/>
        <v>2020</v>
      </c>
      <c r="C1178" s="47">
        <f t="shared" si="194"/>
        <v>3</v>
      </c>
      <c r="D1178" s="47" t="str">
        <f t="shared" si="195"/>
        <v>Mar</v>
      </c>
      <c r="E1178" s="47">
        <f t="shared" si="196"/>
        <v>26</v>
      </c>
      <c r="F1178" s="90">
        <v>43916</v>
      </c>
      <c r="G1178" s="148">
        <v>0.3888888888888889</v>
      </c>
      <c r="H1178" s="49" t="s">
        <v>25</v>
      </c>
      <c r="I1178" s="56" t="str">
        <f t="shared" si="188"/>
        <v>Q01, left bank Gordon up from confluence</v>
      </c>
      <c r="J1178" s="56" t="str">
        <f t="shared" si="197"/>
        <v>Gordon Estuary</v>
      </c>
      <c r="K1178" s="49">
        <v>1</v>
      </c>
      <c r="L1178" s="51" t="s">
        <v>158</v>
      </c>
      <c r="M1178" s="53" t="s">
        <v>138</v>
      </c>
      <c r="N1178" s="51" t="s">
        <v>153</v>
      </c>
      <c r="O1178" s="47">
        <f t="shared" si="189"/>
        <v>9</v>
      </c>
      <c r="P1178" s="47">
        <f t="shared" si="190"/>
        <v>1</v>
      </c>
      <c r="Q1178" s="47">
        <f t="shared" si="191"/>
        <v>5</v>
      </c>
      <c r="R1178" s="54">
        <v>1</v>
      </c>
      <c r="S1178" s="49" t="s">
        <v>168</v>
      </c>
      <c r="T1178" s="53" t="s">
        <v>163</v>
      </c>
    </row>
    <row r="1179" spans="1:22" x14ac:dyDescent="0.2">
      <c r="A1179" s="79">
        <f t="shared" si="192"/>
        <v>13</v>
      </c>
      <c r="B1179" s="47">
        <f t="shared" si="193"/>
        <v>2020</v>
      </c>
      <c r="C1179" s="47">
        <f t="shared" si="194"/>
        <v>3</v>
      </c>
      <c r="D1179" s="47" t="str">
        <f t="shared" si="195"/>
        <v>Mar</v>
      </c>
      <c r="E1179" s="47">
        <f t="shared" si="196"/>
        <v>26</v>
      </c>
      <c r="F1179" s="90">
        <v>43916</v>
      </c>
      <c r="G1179" s="75">
        <v>0.41666666666666669</v>
      </c>
      <c r="H1179" s="49" t="s">
        <v>15</v>
      </c>
      <c r="I1179" s="56" t="str">
        <f t="shared" si="188"/>
        <v>Pacheedah Shores Boat Ramp</v>
      </c>
      <c r="J1179" s="56" t="str">
        <f t="shared" si="197"/>
        <v>Gordon Estuary</v>
      </c>
      <c r="K1179" s="49">
        <v>1</v>
      </c>
      <c r="L1179" s="51" t="s">
        <v>157</v>
      </c>
      <c r="M1179" s="53" t="s">
        <v>138</v>
      </c>
      <c r="N1179" s="51" t="s">
        <v>153</v>
      </c>
      <c r="O1179" s="47">
        <f t="shared" si="189"/>
        <v>8</v>
      </c>
      <c r="P1179" s="47">
        <f t="shared" si="190"/>
        <v>1</v>
      </c>
      <c r="Q1179" s="47">
        <f t="shared" si="191"/>
        <v>5</v>
      </c>
      <c r="R1179" s="54">
        <v>27</v>
      </c>
      <c r="S1179" s="49" t="s">
        <v>168</v>
      </c>
      <c r="T1179" s="53" t="s">
        <v>163</v>
      </c>
    </row>
    <row r="1180" spans="1:22" x14ac:dyDescent="0.2">
      <c r="A1180" s="79">
        <f t="shared" si="192"/>
        <v>13</v>
      </c>
      <c r="B1180" s="47">
        <f t="shared" si="193"/>
        <v>2020</v>
      </c>
      <c r="C1180" s="47">
        <f t="shared" si="194"/>
        <v>3</v>
      </c>
      <c r="D1180" s="47" t="str">
        <f t="shared" si="195"/>
        <v>Mar</v>
      </c>
      <c r="E1180" s="47">
        <f t="shared" si="196"/>
        <v>26</v>
      </c>
      <c r="F1180" s="90">
        <v>43916</v>
      </c>
      <c r="G1180" s="75">
        <v>0.41666666666666669</v>
      </c>
      <c r="H1180" s="49" t="s">
        <v>15</v>
      </c>
      <c r="I1180" s="56" t="str">
        <f t="shared" si="188"/>
        <v>Pacheedah Shores Boat Ramp</v>
      </c>
      <c r="J1180" s="56" t="str">
        <f t="shared" si="197"/>
        <v>Gordon Estuary</v>
      </c>
      <c r="K1180" s="49">
        <v>1</v>
      </c>
      <c r="L1180" s="51" t="s">
        <v>158</v>
      </c>
      <c r="M1180" s="53" t="s">
        <v>138</v>
      </c>
      <c r="N1180" s="51" t="s">
        <v>153</v>
      </c>
      <c r="O1180" s="47">
        <f t="shared" si="189"/>
        <v>9</v>
      </c>
      <c r="P1180" s="47">
        <f t="shared" si="190"/>
        <v>1</v>
      </c>
      <c r="Q1180" s="47">
        <f t="shared" si="191"/>
        <v>5</v>
      </c>
      <c r="R1180" s="54">
        <v>4</v>
      </c>
      <c r="S1180" s="49" t="s">
        <v>168</v>
      </c>
      <c r="T1180" s="53" t="s">
        <v>163</v>
      </c>
    </row>
    <row r="1181" spans="1:22" x14ac:dyDescent="0.2">
      <c r="A1181" s="79">
        <f t="shared" si="192"/>
        <v>13</v>
      </c>
      <c r="B1181" s="47">
        <f t="shared" si="193"/>
        <v>2020</v>
      </c>
      <c r="C1181" s="47">
        <f t="shared" si="194"/>
        <v>3</v>
      </c>
      <c r="D1181" s="47" t="str">
        <f t="shared" si="195"/>
        <v>Mar</v>
      </c>
      <c r="E1181" s="47">
        <f t="shared" si="196"/>
        <v>26</v>
      </c>
      <c r="F1181" s="90">
        <v>43916</v>
      </c>
      <c r="G1181" s="75">
        <v>0.41666666666666669</v>
      </c>
      <c r="H1181" s="49" t="s">
        <v>15</v>
      </c>
      <c r="I1181" s="56" t="str">
        <f t="shared" si="188"/>
        <v>Pacheedah Shores Boat Ramp</v>
      </c>
      <c r="J1181" s="56" t="str">
        <f t="shared" si="197"/>
        <v>Gordon Estuary</v>
      </c>
      <c r="K1181" s="49">
        <v>1</v>
      </c>
      <c r="L1181" s="51" t="s">
        <v>181</v>
      </c>
      <c r="M1181" s="53" t="s">
        <v>138</v>
      </c>
      <c r="N1181" s="51" t="s">
        <v>150</v>
      </c>
      <c r="O1181" s="47">
        <f t="shared" si="189"/>
        <v>15</v>
      </c>
      <c r="P1181" s="47">
        <f t="shared" si="190"/>
        <v>1</v>
      </c>
      <c r="Q1181" s="47">
        <f t="shared" si="191"/>
        <v>4</v>
      </c>
      <c r="R1181" s="54">
        <v>3</v>
      </c>
      <c r="S1181" s="49" t="s">
        <v>168</v>
      </c>
      <c r="T1181" s="53" t="s">
        <v>163</v>
      </c>
    </row>
    <row r="1182" spans="1:22" x14ac:dyDescent="0.2">
      <c r="A1182" s="79">
        <f t="shared" si="192"/>
        <v>13</v>
      </c>
      <c r="B1182" s="47">
        <f t="shared" si="193"/>
        <v>2020</v>
      </c>
      <c r="C1182" s="47">
        <f t="shared" si="194"/>
        <v>3</v>
      </c>
      <c r="D1182" s="47" t="str">
        <f t="shared" si="195"/>
        <v>Mar</v>
      </c>
      <c r="E1182" s="47">
        <f t="shared" si="196"/>
        <v>26</v>
      </c>
      <c r="F1182" s="90">
        <v>43916</v>
      </c>
      <c r="G1182" s="75">
        <v>0.41666666666666669</v>
      </c>
      <c r="H1182" s="49" t="s">
        <v>15</v>
      </c>
      <c r="I1182" s="56" t="str">
        <f t="shared" si="188"/>
        <v>Pacheedah Shores Boat Ramp</v>
      </c>
      <c r="J1182" s="56" t="str">
        <f t="shared" si="197"/>
        <v>Gordon Estuary</v>
      </c>
      <c r="K1182" s="49">
        <v>1</v>
      </c>
      <c r="L1182" s="51" t="s">
        <v>196</v>
      </c>
      <c r="M1182" s="53" t="s">
        <v>138</v>
      </c>
      <c r="N1182" s="51" t="s">
        <v>150</v>
      </c>
      <c r="O1182" s="47">
        <f t="shared" si="189"/>
        <v>25</v>
      </c>
      <c r="P1182" s="47">
        <f t="shared" si="190"/>
        <v>1</v>
      </c>
      <c r="Q1182" s="47">
        <f t="shared" si="191"/>
        <v>4</v>
      </c>
      <c r="R1182" s="54">
        <v>6</v>
      </c>
      <c r="S1182" s="49" t="s">
        <v>168</v>
      </c>
      <c r="T1182" s="53" t="s">
        <v>163</v>
      </c>
    </row>
    <row r="1183" spans="1:22" x14ac:dyDescent="0.2">
      <c r="A1183" s="79">
        <f t="shared" si="192"/>
        <v>13</v>
      </c>
      <c r="B1183" s="47">
        <f t="shared" si="193"/>
        <v>2020</v>
      </c>
      <c r="C1183" s="47">
        <f t="shared" si="194"/>
        <v>3</v>
      </c>
      <c r="D1183" s="47" t="str">
        <f t="shared" si="195"/>
        <v>Mar</v>
      </c>
      <c r="E1183" s="47">
        <f t="shared" si="196"/>
        <v>26</v>
      </c>
      <c r="F1183" s="90">
        <v>43916</v>
      </c>
      <c r="G1183" s="75">
        <v>0.43958333333333338</v>
      </c>
      <c r="H1183" s="49" t="s">
        <v>8</v>
      </c>
      <c r="I1183" s="56" t="str">
        <f t="shared" si="188"/>
        <v>Smokies</v>
      </c>
      <c r="J1183" s="56" t="str">
        <f t="shared" si="197"/>
        <v>Gordon Estuary</v>
      </c>
      <c r="K1183" s="49">
        <v>1</v>
      </c>
      <c r="L1183" s="51" t="s">
        <v>146</v>
      </c>
      <c r="M1183" s="53" t="s">
        <v>138</v>
      </c>
      <c r="N1183" s="51" t="s">
        <v>144</v>
      </c>
      <c r="O1183" s="47">
        <f t="shared" si="189"/>
        <v>3</v>
      </c>
      <c r="P1183" s="47">
        <f t="shared" si="190"/>
        <v>1</v>
      </c>
      <c r="Q1183" s="47">
        <f t="shared" si="191"/>
        <v>2</v>
      </c>
      <c r="R1183" s="54">
        <v>1</v>
      </c>
      <c r="S1183" s="49" t="s">
        <v>168</v>
      </c>
      <c r="T1183" s="53" t="s">
        <v>163</v>
      </c>
      <c r="V1183" t="s">
        <v>310</v>
      </c>
    </row>
    <row r="1184" spans="1:22" x14ac:dyDescent="0.2">
      <c r="A1184" s="79">
        <f t="shared" si="192"/>
        <v>13</v>
      </c>
      <c r="B1184" s="47">
        <f t="shared" si="193"/>
        <v>2020</v>
      </c>
      <c r="C1184" s="47">
        <f t="shared" si="194"/>
        <v>3</v>
      </c>
      <c r="D1184" s="47" t="str">
        <f t="shared" si="195"/>
        <v>Mar</v>
      </c>
      <c r="E1184" s="47">
        <f t="shared" si="196"/>
        <v>26</v>
      </c>
      <c r="F1184" s="90">
        <v>43916</v>
      </c>
      <c r="G1184" s="75">
        <v>0.43958333333333338</v>
      </c>
      <c r="H1184" s="49" t="s">
        <v>8</v>
      </c>
      <c r="I1184" s="56" t="str">
        <f t="shared" si="188"/>
        <v>Smokies</v>
      </c>
      <c r="J1184" s="56" t="str">
        <f t="shared" si="197"/>
        <v>Gordon Estuary</v>
      </c>
      <c r="K1184" s="49">
        <v>1</v>
      </c>
      <c r="L1184" s="51" t="s">
        <v>157</v>
      </c>
      <c r="M1184" s="53" t="s">
        <v>138</v>
      </c>
      <c r="N1184" s="51" t="s">
        <v>153</v>
      </c>
      <c r="O1184" s="47">
        <f t="shared" si="189"/>
        <v>8</v>
      </c>
      <c r="P1184" s="47">
        <f t="shared" si="190"/>
        <v>1</v>
      </c>
      <c r="Q1184" s="47">
        <f t="shared" si="191"/>
        <v>5</v>
      </c>
      <c r="R1184" s="54">
        <v>8</v>
      </c>
      <c r="S1184" s="49" t="s">
        <v>168</v>
      </c>
      <c r="T1184" s="53" t="s">
        <v>163</v>
      </c>
    </row>
    <row r="1185" spans="1:20" x14ac:dyDescent="0.2">
      <c r="A1185" s="79">
        <f t="shared" si="192"/>
        <v>13</v>
      </c>
      <c r="B1185" s="47">
        <f t="shared" si="193"/>
        <v>2020</v>
      </c>
      <c r="C1185" s="47">
        <f t="shared" si="194"/>
        <v>3</v>
      </c>
      <c r="D1185" s="47" t="str">
        <f t="shared" si="195"/>
        <v>Mar</v>
      </c>
      <c r="E1185" s="47">
        <f t="shared" si="196"/>
        <v>26</v>
      </c>
      <c r="F1185" s="90">
        <v>43916</v>
      </c>
      <c r="G1185" s="75">
        <v>0.43958333333333338</v>
      </c>
      <c r="H1185" s="49" t="s">
        <v>8</v>
      </c>
      <c r="I1185" s="56" t="str">
        <f t="shared" si="188"/>
        <v>Smokies</v>
      </c>
      <c r="J1185" s="56" t="str">
        <f t="shared" si="197"/>
        <v>Gordon Estuary</v>
      </c>
      <c r="K1185" s="49">
        <v>1</v>
      </c>
      <c r="L1185" s="51" t="s">
        <v>158</v>
      </c>
      <c r="M1185" s="53" t="s">
        <v>138</v>
      </c>
      <c r="N1185" s="51" t="s">
        <v>153</v>
      </c>
      <c r="O1185" s="47">
        <f t="shared" si="189"/>
        <v>9</v>
      </c>
      <c r="P1185" s="47">
        <f t="shared" si="190"/>
        <v>1</v>
      </c>
      <c r="Q1185" s="47">
        <f t="shared" si="191"/>
        <v>5</v>
      </c>
      <c r="R1185" s="54">
        <v>2</v>
      </c>
      <c r="S1185" s="49" t="s">
        <v>168</v>
      </c>
      <c r="T1185" s="53" t="s">
        <v>163</v>
      </c>
    </row>
    <row r="1186" spans="1:20" x14ac:dyDescent="0.2">
      <c r="A1186" s="79">
        <f t="shared" si="192"/>
        <v>13</v>
      </c>
      <c r="B1186" s="47">
        <f t="shared" si="193"/>
        <v>2020</v>
      </c>
      <c r="C1186" s="47">
        <f t="shared" si="194"/>
        <v>3</v>
      </c>
      <c r="D1186" s="47" t="str">
        <f t="shared" si="195"/>
        <v>Mar</v>
      </c>
      <c r="E1186" s="47">
        <f t="shared" si="196"/>
        <v>26</v>
      </c>
      <c r="F1186" s="90">
        <v>43916</v>
      </c>
      <c r="G1186" s="75">
        <v>0.43958333333333338</v>
      </c>
      <c r="H1186" s="49" t="s">
        <v>8</v>
      </c>
      <c r="I1186" s="56" t="str">
        <f t="shared" si="188"/>
        <v>Smokies</v>
      </c>
      <c r="J1186" s="56" t="str">
        <f t="shared" si="197"/>
        <v>Gordon Estuary</v>
      </c>
      <c r="K1186" s="49">
        <v>1</v>
      </c>
      <c r="L1186" s="51" t="s">
        <v>181</v>
      </c>
      <c r="M1186" s="53" t="s">
        <v>138</v>
      </c>
      <c r="N1186" s="51" t="s">
        <v>150</v>
      </c>
      <c r="O1186" s="47">
        <f t="shared" si="189"/>
        <v>15</v>
      </c>
      <c r="P1186" s="47">
        <f t="shared" si="190"/>
        <v>1</v>
      </c>
      <c r="Q1186" s="47">
        <f t="shared" si="191"/>
        <v>4</v>
      </c>
      <c r="R1186" s="54">
        <v>1</v>
      </c>
      <c r="S1186" s="49" t="s">
        <v>168</v>
      </c>
      <c r="T1186" s="53" t="s">
        <v>163</v>
      </c>
    </row>
    <row r="1187" spans="1:20" x14ac:dyDescent="0.2">
      <c r="A1187" s="79">
        <f t="shared" si="192"/>
        <v>13</v>
      </c>
      <c r="B1187" s="47">
        <f t="shared" si="193"/>
        <v>2020</v>
      </c>
      <c r="C1187" s="47">
        <f t="shared" si="194"/>
        <v>3</v>
      </c>
      <c r="D1187" s="47" t="str">
        <f t="shared" si="195"/>
        <v>Mar</v>
      </c>
      <c r="E1187" s="47">
        <f t="shared" si="196"/>
        <v>26</v>
      </c>
      <c r="F1187" s="90">
        <v>43916</v>
      </c>
      <c r="G1187" s="75">
        <v>0.46736111111111112</v>
      </c>
      <c r="H1187" s="49" t="s">
        <v>58</v>
      </c>
      <c r="I1187" s="56" t="str">
        <f t="shared" si="188"/>
        <v>Mouth of Site 7 inlet, north side</v>
      </c>
      <c r="J1187" s="56" t="str">
        <f t="shared" si="197"/>
        <v>Gordon Estuary</v>
      </c>
      <c r="K1187" s="49">
        <v>1</v>
      </c>
      <c r="L1187" s="51" t="s">
        <v>146</v>
      </c>
      <c r="M1187" s="53" t="s">
        <v>138</v>
      </c>
      <c r="N1187" s="51" t="s">
        <v>144</v>
      </c>
      <c r="O1187" s="47">
        <f t="shared" si="189"/>
        <v>3</v>
      </c>
      <c r="P1187" s="47">
        <f t="shared" si="190"/>
        <v>1</v>
      </c>
      <c r="Q1187" s="47">
        <f t="shared" si="191"/>
        <v>2</v>
      </c>
      <c r="R1187" s="54">
        <v>3</v>
      </c>
      <c r="S1187" s="49" t="s">
        <v>168</v>
      </c>
      <c r="T1187" s="53" t="s">
        <v>163</v>
      </c>
    </row>
    <row r="1188" spans="1:20" x14ac:dyDescent="0.2">
      <c r="A1188" s="79">
        <f t="shared" si="192"/>
        <v>13</v>
      </c>
      <c r="B1188" s="47">
        <f t="shared" si="193"/>
        <v>2020</v>
      </c>
      <c r="C1188" s="47">
        <f t="shared" si="194"/>
        <v>3</v>
      </c>
      <c r="D1188" s="47" t="str">
        <f t="shared" si="195"/>
        <v>Mar</v>
      </c>
      <c r="E1188" s="47">
        <f t="shared" si="196"/>
        <v>26</v>
      </c>
      <c r="F1188" s="90">
        <v>43916</v>
      </c>
      <c r="G1188" s="75">
        <v>0.46736111111111112</v>
      </c>
      <c r="H1188" s="49" t="s">
        <v>58</v>
      </c>
      <c r="I1188" s="56" t="str">
        <f t="shared" si="188"/>
        <v>Mouth of Site 7 inlet, north side</v>
      </c>
      <c r="J1188" s="56" t="str">
        <f t="shared" si="197"/>
        <v>Gordon Estuary</v>
      </c>
      <c r="K1188" s="49">
        <v>1</v>
      </c>
      <c r="L1188" s="51" t="s">
        <v>142</v>
      </c>
      <c r="M1188" s="53" t="s">
        <v>138</v>
      </c>
      <c r="N1188" s="51" t="s">
        <v>144</v>
      </c>
      <c r="O1188" s="47">
        <f t="shared" si="189"/>
        <v>2</v>
      </c>
      <c r="P1188" s="47">
        <f t="shared" si="190"/>
        <v>1</v>
      </c>
      <c r="Q1188" s="47">
        <f t="shared" si="191"/>
        <v>2</v>
      </c>
      <c r="R1188" s="54">
        <v>1</v>
      </c>
      <c r="S1188" s="49" t="s">
        <v>168</v>
      </c>
      <c r="T1188" s="53" t="s">
        <v>163</v>
      </c>
    </row>
    <row r="1189" spans="1:20" x14ac:dyDescent="0.2">
      <c r="A1189" s="79">
        <f t="shared" si="192"/>
        <v>13</v>
      </c>
      <c r="B1189" s="47">
        <f t="shared" si="193"/>
        <v>2020</v>
      </c>
      <c r="C1189" s="47">
        <f t="shared" si="194"/>
        <v>3</v>
      </c>
      <c r="D1189" s="47" t="str">
        <f t="shared" si="195"/>
        <v>Mar</v>
      </c>
      <c r="E1189" s="47">
        <f t="shared" si="196"/>
        <v>26</v>
      </c>
      <c r="F1189" s="90">
        <v>43916</v>
      </c>
      <c r="G1189" s="75">
        <v>0.46736111111111112</v>
      </c>
      <c r="H1189" s="49" t="s">
        <v>58</v>
      </c>
      <c r="I1189" s="56" t="str">
        <f t="shared" si="188"/>
        <v>Mouth of Site 7 inlet, north side</v>
      </c>
      <c r="J1189" s="56" t="str">
        <f t="shared" si="197"/>
        <v>Gordon Estuary</v>
      </c>
      <c r="K1189" s="49">
        <v>1</v>
      </c>
      <c r="L1189" s="51" t="s">
        <v>157</v>
      </c>
      <c r="M1189" s="53" t="s">
        <v>138</v>
      </c>
      <c r="N1189" s="51" t="s">
        <v>153</v>
      </c>
      <c r="O1189" s="47">
        <f t="shared" si="189"/>
        <v>8</v>
      </c>
      <c r="P1189" s="47">
        <f t="shared" si="190"/>
        <v>1</v>
      </c>
      <c r="Q1189" s="47">
        <f t="shared" si="191"/>
        <v>5</v>
      </c>
      <c r="R1189" s="54">
        <v>20</v>
      </c>
      <c r="S1189" s="49" t="s">
        <v>168</v>
      </c>
      <c r="T1189" s="53" t="s">
        <v>163</v>
      </c>
    </row>
    <row r="1190" spans="1:20" x14ac:dyDescent="0.2">
      <c r="A1190" s="79">
        <f t="shared" si="192"/>
        <v>13</v>
      </c>
      <c r="B1190" s="47">
        <f t="shared" si="193"/>
        <v>2020</v>
      </c>
      <c r="C1190" s="47">
        <f t="shared" si="194"/>
        <v>3</v>
      </c>
      <c r="D1190" s="47" t="str">
        <f t="shared" si="195"/>
        <v>Mar</v>
      </c>
      <c r="E1190" s="47">
        <f t="shared" si="196"/>
        <v>26</v>
      </c>
      <c r="F1190" s="90">
        <v>43916</v>
      </c>
      <c r="G1190" s="75">
        <v>0.46736111111111112</v>
      </c>
      <c r="H1190" s="49" t="s">
        <v>58</v>
      </c>
      <c r="I1190" s="56" t="str">
        <f t="shared" ref="I1190:I1294" si="198">VLOOKUP(H1190,SiteCodes,2,FALSE)</f>
        <v>Mouth of Site 7 inlet, north side</v>
      </c>
      <c r="J1190" s="56" t="str">
        <f t="shared" si="197"/>
        <v>Gordon Estuary</v>
      </c>
      <c r="K1190" s="49">
        <v>1</v>
      </c>
      <c r="L1190" s="51" t="s">
        <v>158</v>
      </c>
      <c r="M1190" s="53" t="s">
        <v>138</v>
      </c>
      <c r="N1190" s="51" t="s">
        <v>153</v>
      </c>
      <c r="O1190" s="47">
        <f t="shared" ref="O1190:O1293" si="199">VLOOKUP(L1190,SpeciesCodes,2,FALSE)</f>
        <v>9</v>
      </c>
      <c r="P1190" s="47">
        <f t="shared" ref="P1190:P1293" si="200">VLOOKUP(M1190,OrigCodes,2,FALSE)</f>
        <v>1</v>
      </c>
      <c r="Q1190" s="47">
        <f t="shared" ref="Q1190:Q1293" si="201">VLOOKUP(N1190,StgCodes,2,FALSE)</f>
        <v>5</v>
      </c>
      <c r="R1190" s="54">
        <v>14</v>
      </c>
      <c r="S1190" s="49" t="s">
        <v>168</v>
      </c>
      <c r="T1190" s="53" t="s">
        <v>163</v>
      </c>
    </row>
    <row r="1191" spans="1:20" x14ac:dyDescent="0.2">
      <c r="A1191" s="79">
        <f t="shared" si="192"/>
        <v>15</v>
      </c>
      <c r="B1191" s="47">
        <f t="shared" si="193"/>
        <v>2020</v>
      </c>
      <c r="C1191" s="47">
        <f t="shared" si="194"/>
        <v>4</v>
      </c>
      <c r="D1191" s="47" t="str">
        <f t="shared" si="195"/>
        <v>Apr</v>
      </c>
      <c r="E1191" s="47">
        <f t="shared" si="196"/>
        <v>5</v>
      </c>
      <c r="F1191" s="90">
        <v>43926</v>
      </c>
      <c r="G1191" s="75">
        <v>0.60416666666666663</v>
      </c>
      <c r="H1191" s="49" t="s">
        <v>58</v>
      </c>
      <c r="I1191" s="56" t="str">
        <f t="shared" si="198"/>
        <v>Mouth of Site 7 inlet, north side</v>
      </c>
      <c r="J1191" s="56" t="str">
        <f t="shared" si="197"/>
        <v>Gordon Estuary</v>
      </c>
      <c r="K1191" s="49">
        <v>1</v>
      </c>
      <c r="L1191" s="51" t="s">
        <v>181</v>
      </c>
      <c r="M1191" s="53" t="s">
        <v>138</v>
      </c>
      <c r="N1191" s="51" t="s">
        <v>150</v>
      </c>
      <c r="O1191" s="47">
        <f t="shared" si="199"/>
        <v>15</v>
      </c>
      <c r="P1191" s="47">
        <f t="shared" si="200"/>
        <v>1</v>
      </c>
      <c r="Q1191" s="47">
        <f t="shared" si="201"/>
        <v>4</v>
      </c>
      <c r="R1191" s="54">
        <v>4</v>
      </c>
      <c r="S1191" s="49" t="s">
        <v>168</v>
      </c>
      <c r="T1191" s="53" t="s">
        <v>163</v>
      </c>
    </row>
    <row r="1192" spans="1:20" x14ac:dyDescent="0.2">
      <c r="A1192" s="79">
        <f t="shared" si="192"/>
        <v>15</v>
      </c>
      <c r="B1192" s="47">
        <f t="shared" si="193"/>
        <v>2020</v>
      </c>
      <c r="C1192" s="47">
        <f t="shared" si="194"/>
        <v>4</v>
      </c>
      <c r="D1192" s="47" t="str">
        <f t="shared" si="195"/>
        <v>Apr</v>
      </c>
      <c r="E1192" s="47">
        <f t="shared" si="196"/>
        <v>5</v>
      </c>
      <c r="F1192" s="90">
        <v>43926</v>
      </c>
      <c r="G1192" s="75">
        <v>0.60416666666666663</v>
      </c>
      <c r="H1192" s="49" t="s">
        <v>58</v>
      </c>
      <c r="I1192" s="56" t="str">
        <f t="shared" si="198"/>
        <v>Mouth of Site 7 inlet, north side</v>
      </c>
      <c r="J1192" s="56" t="str">
        <f t="shared" si="197"/>
        <v>Gordon Estuary</v>
      </c>
      <c r="K1192" s="49">
        <v>1</v>
      </c>
      <c r="L1192" s="51" t="s">
        <v>146</v>
      </c>
      <c r="M1192" s="53" t="s">
        <v>138</v>
      </c>
      <c r="N1192" s="51" t="s">
        <v>144</v>
      </c>
      <c r="O1192" s="47">
        <f t="shared" si="199"/>
        <v>3</v>
      </c>
      <c r="P1192" s="47">
        <f t="shared" si="200"/>
        <v>1</v>
      </c>
      <c r="Q1192" s="47">
        <f t="shared" si="201"/>
        <v>2</v>
      </c>
      <c r="R1192" s="54">
        <v>2</v>
      </c>
      <c r="S1192" s="49" t="s">
        <v>168</v>
      </c>
      <c r="T1192" s="53" t="s">
        <v>163</v>
      </c>
    </row>
    <row r="1193" spans="1:20" x14ac:dyDescent="0.2">
      <c r="A1193" s="79">
        <f t="shared" si="192"/>
        <v>15</v>
      </c>
      <c r="B1193" s="47">
        <f t="shared" si="193"/>
        <v>2020</v>
      </c>
      <c r="C1193" s="47">
        <f t="shared" si="194"/>
        <v>4</v>
      </c>
      <c r="D1193" s="47" t="str">
        <f t="shared" si="195"/>
        <v>Apr</v>
      </c>
      <c r="E1193" s="47">
        <f t="shared" si="196"/>
        <v>5</v>
      </c>
      <c r="F1193" s="90">
        <v>43926</v>
      </c>
      <c r="G1193" s="75">
        <v>0.60416666666666663</v>
      </c>
      <c r="H1193" s="49" t="s">
        <v>58</v>
      </c>
      <c r="I1193" s="56" t="str">
        <f t="shared" si="198"/>
        <v>Mouth of Site 7 inlet, north side</v>
      </c>
      <c r="J1193" s="56" t="str">
        <f t="shared" si="197"/>
        <v>Gordon Estuary</v>
      </c>
      <c r="K1193" s="49">
        <v>1</v>
      </c>
      <c r="L1193" s="51" t="s">
        <v>142</v>
      </c>
      <c r="M1193" s="53" t="s">
        <v>138</v>
      </c>
      <c r="N1193" s="51" t="s">
        <v>144</v>
      </c>
      <c r="O1193" s="47">
        <f t="shared" si="199"/>
        <v>2</v>
      </c>
      <c r="P1193" s="47">
        <f t="shared" si="200"/>
        <v>1</v>
      </c>
      <c r="Q1193" s="47">
        <f t="shared" si="201"/>
        <v>2</v>
      </c>
      <c r="R1193" s="54">
        <v>1</v>
      </c>
      <c r="S1193" s="49" t="s">
        <v>168</v>
      </c>
      <c r="T1193" s="53" t="s">
        <v>163</v>
      </c>
    </row>
    <row r="1194" spans="1:20" x14ac:dyDescent="0.2">
      <c r="A1194" s="79">
        <f t="shared" si="192"/>
        <v>15</v>
      </c>
      <c r="B1194" s="47">
        <f t="shared" si="193"/>
        <v>2020</v>
      </c>
      <c r="C1194" s="47">
        <f t="shared" si="194"/>
        <v>4</v>
      </c>
      <c r="D1194" s="47" t="str">
        <f t="shared" si="195"/>
        <v>Apr</v>
      </c>
      <c r="E1194" s="47">
        <f t="shared" si="196"/>
        <v>5</v>
      </c>
      <c r="F1194" s="90">
        <v>43926</v>
      </c>
      <c r="G1194" s="75">
        <v>0.60416666666666663</v>
      </c>
      <c r="H1194" s="49" t="s">
        <v>58</v>
      </c>
      <c r="I1194" s="56" t="str">
        <f t="shared" si="198"/>
        <v>Mouth of Site 7 inlet, north side</v>
      </c>
      <c r="J1194" s="56" t="str">
        <f t="shared" si="197"/>
        <v>Gordon Estuary</v>
      </c>
      <c r="K1194" s="49">
        <v>1</v>
      </c>
      <c r="L1194" s="51" t="s">
        <v>157</v>
      </c>
      <c r="M1194" s="53" t="s">
        <v>138</v>
      </c>
      <c r="N1194" s="51" t="s">
        <v>153</v>
      </c>
      <c r="O1194" s="47">
        <f t="shared" si="199"/>
        <v>8</v>
      </c>
      <c r="P1194" s="47">
        <f t="shared" si="200"/>
        <v>1</v>
      </c>
      <c r="Q1194" s="47">
        <f t="shared" si="201"/>
        <v>5</v>
      </c>
      <c r="R1194" s="54">
        <v>13</v>
      </c>
      <c r="S1194" s="49" t="s">
        <v>168</v>
      </c>
      <c r="T1194" s="53" t="s">
        <v>163</v>
      </c>
    </row>
    <row r="1195" spans="1:20" x14ac:dyDescent="0.2">
      <c r="A1195" s="79">
        <f t="shared" si="192"/>
        <v>15</v>
      </c>
      <c r="B1195" s="47">
        <f t="shared" si="193"/>
        <v>2020</v>
      </c>
      <c r="C1195" s="47">
        <f t="shared" si="194"/>
        <v>4</v>
      </c>
      <c r="D1195" s="47" t="str">
        <f t="shared" si="195"/>
        <v>Apr</v>
      </c>
      <c r="E1195" s="47">
        <f t="shared" si="196"/>
        <v>5</v>
      </c>
      <c r="F1195" s="90">
        <v>43926</v>
      </c>
      <c r="G1195" s="75">
        <v>0.60416666666666663</v>
      </c>
      <c r="H1195" s="49" t="s">
        <v>58</v>
      </c>
      <c r="I1195" s="56" t="str">
        <f t="shared" si="198"/>
        <v>Mouth of Site 7 inlet, north side</v>
      </c>
      <c r="J1195" s="56" t="str">
        <f t="shared" si="197"/>
        <v>Gordon Estuary</v>
      </c>
      <c r="K1195" s="49">
        <v>1</v>
      </c>
      <c r="L1195" s="51" t="s">
        <v>158</v>
      </c>
      <c r="M1195" s="53" t="s">
        <v>138</v>
      </c>
      <c r="N1195" s="51" t="s">
        <v>153</v>
      </c>
      <c r="O1195" s="47">
        <f t="shared" si="199"/>
        <v>9</v>
      </c>
      <c r="P1195" s="47">
        <f t="shared" si="200"/>
        <v>1</v>
      </c>
      <c r="Q1195" s="47">
        <f t="shared" si="201"/>
        <v>5</v>
      </c>
      <c r="R1195" s="54">
        <v>10</v>
      </c>
      <c r="S1195" s="49" t="s">
        <v>168</v>
      </c>
      <c r="T1195" s="53" t="s">
        <v>163</v>
      </c>
    </row>
    <row r="1196" spans="1:20" x14ac:dyDescent="0.2">
      <c r="A1196" s="79">
        <f t="shared" si="192"/>
        <v>15</v>
      </c>
      <c r="B1196" s="47">
        <f t="shared" si="193"/>
        <v>2020</v>
      </c>
      <c r="C1196" s="47">
        <f t="shared" si="194"/>
        <v>4</v>
      </c>
      <c r="D1196" s="47" t="str">
        <f t="shared" si="195"/>
        <v>Apr</v>
      </c>
      <c r="E1196" s="47">
        <f t="shared" si="196"/>
        <v>5</v>
      </c>
      <c r="F1196" s="90">
        <v>43926</v>
      </c>
      <c r="G1196" s="75">
        <v>0.60416666666666663</v>
      </c>
      <c r="H1196" s="49" t="s">
        <v>58</v>
      </c>
      <c r="I1196" s="56" t="str">
        <f t="shared" si="198"/>
        <v>Mouth of Site 7 inlet, north side</v>
      </c>
      <c r="J1196" s="56" t="str">
        <f t="shared" si="197"/>
        <v>Gordon Estuary</v>
      </c>
      <c r="K1196" s="49">
        <v>1</v>
      </c>
      <c r="L1196" s="51" t="s">
        <v>185</v>
      </c>
      <c r="M1196" s="53" t="s">
        <v>138</v>
      </c>
      <c r="N1196" s="51" t="s">
        <v>150</v>
      </c>
      <c r="O1196" s="47">
        <f t="shared" si="199"/>
        <v>18</v>
      </c>
      <c r="P1196" s="47">
        <f t="shared" si="200"/>
        <v>1</v>
      </c>
      <c r="Q1196" s="47">
        <f t="shared" si="201"/>
        <v>4</v>
      </c>
      <c r="R1196" s="54">
        <v>3</v>
      </c>
      <c r="S1196" s="49" t="s">
        <v>168</v>
      </c>
      <c r="T1196" s="53" t="s">
        <v>163</v>
      </c>
    </row>
    <row r="1197" spans="1:20" x14ac:dyDescent="0.2">
      <c r="A1197" s="79">
        <f t="shared" si="192"/>
        <v>15</v>
      </c>
      <c r="B1197" s="47">
        <f t="shared" si="193"/>
        <v>2020</v>
      </c>
      <c r="C1197" s="47">
        <f t="shared" si="194"/>
        <v>4</v>
      </c>
      <c r="D1197" s="47" t="str">
        <f t="shared" si="195"/>
        <v>Apr</v>
      </c>
      <c r="E1197" s="47">
        <f t="shared" si="196"/>
        <v>5</v>
      </c>
      <c r="F1197" s="90">
        <v>43926</v>
      </c>
      <c r="G1197" s="75">
        <v>0.61527777777777781</v>
      </c>
      <c r="H1197" s="49" t="s">
        <v>58</v>
      </c>
      <c r="I1197" s="56" t="str">
        <f t="shared" si="198"/>
        <v>Mouth of Site 7 inlet, north side</v>
      </c>
      <c r="J1197" s="56" t="str">
        <f t="shared" si="197"/>
        <v>Gordon Estuary</v>
      </c>
      <c r="K1197" s="49">
        <v>1</v>
      </c>
      <c r="L1197" s="51" t="s">
        <v>196</v>
      </c>
      <c r="M1197" s="53" t="s">
        <v>138</v>
      </c>
      <c r="N1197" s="51" t="s">
        <v>150</v>
      </c>
      <c r="O1197" s="47">
        <f t="shared" si="199"/>
        <v>25</v>
      </c>
      <c r="P1197" s="47">
        <f t="shared" si="200"/>
        <v>1</v>
      </c>
      <c r="Q1197" s="47">
        <f t="shared" si="201"/>
        <v>4</v>
      </c>
      <c r="R1197" s="54">
        <v>5</v>
      </c>
      <c r="S1197" s="49" t="s">
        <v>168</v>
      </c>
      <c r="T1197" s="53" t="s">
        <v>163</v>
      </c>
    </row>
    <row r="1198" spans="1:20" x14ac:dyDescent="0.2">
      <c r="A1198" s="79">
        <f t="shared" si="192"/>
        <v>15</v>
      </c>
      <c r="B1198" s="47">
        <f t="shared" si="193"/>
        <v>2020</v>
      </c>
      <c r="C1198" s="47">
        <f t="shared" si="194"/>
        <v>4</v>
      </c>
      <c r="D1198" s="47" t="str">
        <f t="shared" si="195"/>
        <v>Apr</v>
      </c>
      <c r="E1198" s="47">
        <f t="shared" si="196"/>
        <v>5</v>
      </c>
      <c r="F1198" s="90">
        <v>43926</v>
      </c>
      <c r="G1198" s="75">
        <v>0.61527777777777781</v>
      </c>
      <c r="H1198" s="49" t="s">
        <v>62</v>
      </c>
      <c r="I1198" s="56" t="str">
        <f t="shared" si="198"/>
        <v>South side of Site 6 culverts</v>
      </c>
      <c r="J1198" s="56" t="str">
        <f t="shared" si="197"/>
        <v>Gordon Estuary</v>
      </c>
      <c r="K1198" s="49">
        <v>1</v>
      </c>
      <c r="L1198" s="51" t="s">
        <v>157</v>
      </c>
      <c r="M1198" s="53" t="s">
        <v>138</v>
      </c>
      <c r="N1198" s="51" t="s">
        <v>153</v>
      </c>
      <c r="O1198" s="47">
        <f t="shared" si="199"/>
        <v>8</v>
      </c>
      <c r="P1198" s="47">
        <f t="shared" si="200"/>
        <v>1</v>
      </c>
      <c r="Q1198" s="47">
        <f t="shared" si="201"/>
        <v>5</v>
      </c>
      <c r="R1198" s="54">
        <v>2</v>
      </c>
      <c r="S1198" s="49" t="s">
        <v>168</v>
      </c>
      <c r="T1198" s="53" t="s">
        <v>163</v>
      </c>
    </row>
    <row r="1199" spans="1:20" x14ac:dyDescent="0.2">
      <c r="A1199" s="79">
        <f t="shared" si="192"/>
        <v>15</v>
      </c>
      <c r="B1199" s="47">
        <f t="shared" si="193"/>
        <v>2020</v>
      </c>
      <c r="C1199" s="47">
        <f t="shared" si="194"/>
        <v>4</v>
      </c>
      <c r="D1199" s="47" t="str">
        <f t="shared" si="195"/>
        <v>Apr</v>
      </c>
      <c r="E1199" s="47">
        <f t="shared" si="196"/>
        <v>5</v>
      </c>
      <c r="F1199" s="90">
        <v>43926</v>
      </c>
      <c r="G1199" s="75">
        <v>0.61527777777777781</v>
      </c>
      <c r="H1199" s="49" t="s">
        <v>62</v>
      </c>
      <c r="I1199" s="56" t="str">
        <f t="shared" si="198"/>
        <v>South side of Site 6 culverts</v>
      </c>
      <c r="J1199" s="56" t="str">
        <f t="shared" si="197"/>
        <v>Gordon Estuary</v>
      </c>
      <c r="K1199" s="49">
        <v>1</v>
      </c>
      <c r="L1199" s="51" t="s">
        <v>158</v>
      </c>
      <c r="M1199" s="53" t="s">
        <v>138</v>
      </c>
      <c r="N1199" s="51" t="s">
        <v>153</v>
      </c>
      <c r="O1199" s="47">
        <f t="shared" si="199"/>
        <v>9</v>
      </c>
      <c r="P1199" s="47">
        <f t="shared" si="200"/>
        <v>1</v>
      </c>
      <c r="Q1199" s="47">
        <f t="shared" si="201"/>
        <v>5</v>
      </c>
      <c r="R1199" s="54">
        <v>1</v>
      </c>
      <c r="S1199" s="49" t="s">
        <v>168</v>
      </c>
      <c r="T1199" s="53" t="s">
        <v>163</v>
      </c>
    </row>
    <row r="1200" spans="1:20" x14ac:dyDescent="0.2">
      <c r="A1200" s="79">
        <f t="shared" si="192"/>
        <v>15</v>
      </c>
      <c r="B1200" s="47">
        <f t="shared" si="193"/>
        <v>2020</v>
      </c>
      <c r="C1200" s="47">
        <f t="shared" si="194"/>
        <v>4</v>
      </c>
      <c r="D1200" s="47" t="str">
        <f t="shared" si="195"/>
        <v>Apr</v>
      </c>
      <c r="E1200" s="47">
        <f t="shared" si="196"/>
        <v>5</v>
      </c>
      <c r="F1200" s="90">
        <v>43926</v>
      </c>
      <c r="G1200" s="75">
        <v>0.63194444444444442</v>
      </c>
      <c r="H1200" s="49" t="s">
        <v>64</v>
      </c>
      <c r="I1200" s="56" t="str">
        <f t="shared" si="198"/>
        <v>On point at confluence of N. Arm and Brown's Slough</v>
      </c>
      <c r="J1200" s="56" t="str">
        <f t="shared" si="197"/>
        <v>Gordon Estuary</v>
      </c>
      <c r="K1200" s="49">
        <v>1</v>
      </c>
      <c r="L1200" s="51" t="s">
        <v>146</v>
      </c>
      <c r="M1200" s="53" t="s">
        <v>138</v>
      </c>
      <c r="N1200" s="51" t="s">
        <v>144</v>
      </c>
      <c r="O1200" s="47">
        <f t="shared" si="199"/>
        <v>3</v>
      </c>
      <c r="P1200" s="47">
        <f t="shared" si="200"/>
        <v>1</v>
      </c>
      <c r="Q1200" s="47">
        <f t="shared" si="201"/>
        <v>2</v>
      </c>
      <c r="R1200" s="54">
        <v>3</v>
      </c>
      <c r="S1200" s="49" t="s">
        <v>168</v>
      </c>
      <c r="T1200" s="53" t="s">
        <v>163</v>
      </c>
    </row>
    <row r="1201" spans="1:20" x14ac:dyDescent="0.2">
      <c r="A1201" s="79">
        <f t="shared" si="192"/>
        <v>15</v>
      </c>
      <c r="B1201" s="47">
        <f t="shared" si="193"/>
        <v>2020</v>
      </c>
      <c r="C1201" s="47">
        <f t="shared" si="194"/>
        <v>4</v>
      </c>
      <c r="D1201" s="47" t="str">
        <f t="shared" si="195"/>
        <v>Apr</v>
      </c>
      <c r="E1201" s="47">
        <f t="shared" si="196"/>
        <v>5</v>
      </c>
      <c r="F1201" s="90">
        <v>43926</v>
      </c>
      <c r="G1201" s="75">
        <v>0.63194444444444442</v>
      </c>
      <c r="H1201" s="49" t="s">
        <v>64</v>
      </c>
      <c r="I1201" s="56" t="str">
        <f t="shared" si="198"/>
        <v>On point at confluence of N. Arm and Brown's Slough</v>
      </c>
      <c r="J1201" s="56" t="str">
        <f t="shared" si="197"/>
        <v>Gordon Estuary</v>
      </c>
      <c r="K1201" s="49">
        <v>1</v>
      </c>
      <c r="L1201" s="51" t="s">
        <v>157</v>
      </c>
      <c r="M1201" s="53" t="s">
        <v>138</v>
      </c>
      <c r="N1201" s="51" t="s">
        <v>153</v>
      </c>
      <c r="O1201" s="47">
        <f t="shared" si="199"/>
        <v>8</v>
      </c>
      <c r="P1201" s="47">
        <f t="shared" si="200"/>
        <v>1</v>
      </c>
      <c r="Q1201" s="47">
        <f t="shared" si="201"/>
        <v>5</v>
      </c>
      <c r="R1201" s="54">
        <v>41</v>
      </c>
      <c r="S1201" s="49" t="s">
        <v>168</v>
      </c>
      <c r="T1201" s="53" t="s">
        <v>163</v>
      </c>
    </row>
    <row r="1202" spans="1:20" x14ac:dyDescent="0.2">
      <c r="A1202" s="79">
        <f t="shared" si="192"/>
        <v>15</v>
      </c>
      <c r="B1202" s="47">
        <f t="shared" si="193"/>
        <v>2020</v>
      </c>
      <c r="C1202" s="47">
        <f t="shared" si="194"/>
        <v>4</v>
      </c>
      <c r="D1202" s="47" t="str">
        <f t="shared" si="195"/>
        <v>Apr</v>
      </c>
      <c r="E1202" s="47">
        <f t="shared" si="196"/>
        <v>5</v>
      </c>
      <c r="F1202" s="90">
        <v>43926</v>
      </c>
      <c r="G1202" s="75">
        <v>0.63194444444444442</v>
      </c>
      <c r="H1202" s="49" t="s">
        <v>64</v>
      </c>
      <c r="I1202" s="56" t="str">
        <f t="shared" si="198"/>
        <v>On point at confluence of N. Arm and Brown's Slough</v>
      </c>
      <c r="J1202" s="56" t="str">
        <f t="shared" si="197"/>
        <v>Gordon Estuary</v>
      </c>
      <c r="K1202" s="49">
        <v>1</v>
      </c>
      <c r="L1202" s="51" t="s">
        <v>158</v>
      </c>
      <c r="M1202" s="53" t="s">
        <v>138</v>
      </c>
      <c r="N1202" s="51" t="s">
        <v>153</v>
      </c>
      <c r="O1202" s="47">
        <f t="shared" si="199"/>
        <v>9</v>
      </c>
      <c r="P1202" s="47">
        <f t="shared" si="200"/>
        <v>1</v>
      </c>
      <c r="Q1202" s="47">
        <f t="shared" si="201"/>
        <v>5</v>
      </c>
      <c r="R1202" s="54">
        <v>12</v>
      </c>
      <c r="S1202" s="49" t="s">
        <v>168</v>
      </c>
      <c r="T1202" s="53" t="s">
        <v>163</v>
      </c>
    </row>
    <row r="1203" spans="1:20" x14ac:dyDescent="0.2">
      <c r="A1203" s="79">
        <f t="shared" si="192"/>
        <v>15</v>
      </c>
      <c r="B1203" s="47">
        <f t="shared" si="193"/>
        <v>2020</v>
      </c>
      <c r="C1203" s="47">
        <f t="shared" si="194"/>
        <v>4</v>
      </c>
      <c r="D1203" s="47" t="str">
        <f t="shared" si="195"/>
        <v>Apr</v>
      </c>
      <c r="E1203" s="47">
        <f t="shared" si="196"/>
        <v>5</v>
      </c>
      <c r="F1203" s="90">
        <v>43926</v>
      </c>
      <c r="G1203" s="75">
        <v>0.63194444444444442</v>
      </c>
      <c r="H1203" s="49" t="s">
        <v>64</v>
      </c>
      <c r="I1203" s="56" t="str">
        <f t="shared" si="198"/>
        <v>On point at confluence of N. Arm and Brown's Slough</v>
      </c>
      <c r="J1203" s="56" t="str">
        <f t="shared" si="197"/>
        <v>Gordon Estuary</v>
      </c>
      <c r="K1203" s="49">
        <v>1</v>
      </c>
      <c r="L1203" s="51" t="s">
        <v>181</v>
      </c>
      <c r="M1203" s="53" t="s">
        <v>138</v>
      </c>
      <c r="N1203" s="51" t="s">
        <v>150</v>
      </c>
      <c r="O1203" s="47">
        <f t="shared" si="199"/>
        <v>15</v>
      </c>
      <c r="P1203" s="47">
        <f t="shared" si="200"/>
        <v>1</v>
      </c>
      <c r="Q1203" s="47">
        <f t="shared" si="201"/>
        <v>4</v>
      </c>
      <c r="R1203" s="54">
        <v>5</v>
      </c>
      <c r="S1203" s="49" t="s">
        <v>168</v>
      </c>
      <c r="T1203" s="53" t="s">
        <v>163</v>
      </c>
    </row>
    <row r="1204" spans="1:20" x14ac:dyDescent="0.2">
      <c r="A1204" s="79">
        <f t="shared" si="192"/>
        <v>15</v>
      </c>
      <c r="B1204" s="47">
        <f t="shared" si="193"/>
        <v>2020</v>
      </c>
      <c r="C1204" s="47">
        <f t="shared" si="194"/>
        <v>4</v>
      </c>
      <c r="D1204" s="47" t="str">
        <f t="shared" si="195"/>
        <v>Apr</v>
      </c>
      <c r="E1204" s="47">
        <f t="shared" si="196"/>
        <v>5</v>
      </c>
      <c r="F1204" s="90">
        <v>43926</v>
      </c>
      <c r="G1204" s="75">
        <v>0.63194444444444442</v>
      </c>
      <c r="H1204" s="49" t="s">
        <v>64</v>
      </c>
      <c r="I1204" s="56" t="str">
        <f t="shared" si="198"/>
        <v>On point at confluence of N. Arm and Brown's Slough</v>
      </c>
      <c r="J1204" s="56" t="str">
        <f t="shared" si="197"/>
        <v>Gordon Estuary</v>
      </c>
      <c r="K1204" s="49">
        <v>1</v>
      </c>
      <c r="L1204" s="51" t="s">
        <v>166</v>
      </c>
      <c r="M1204" s="53" t="s">
        <v>138</v>
      </c>
      <c r="N1204" s="51" t="s">
        <v>150</v>
      </c>
      <c r="O1204" s="47">
        <f t="shared" si="199"/>
        <v>11</v>
      </c>
      <c r="P1204" s="47">
        <f t="shared" si="200"/>
        <v>1</v>
      </c>
      <c r="Q1204" s="47">
        <f t="shared" si="201"/>
        <v>4</v>
      </c>
      <c r="R1204" s="54">
        <v>1</v>
      </c>
      <c r="S1204" s="49" t="s">
        <v>168</v>
      </c>
      <c r="T1204" s="53" t="s">
        <v>163</v>
      </c>
    </row>
    <row r="1205" spans="1:20" x14ac:dyDescent="0.2">
      <c r="A1205" s="79">
        <f t="shared" si="192"/>
        <v>16</v>
      </c>
      <c r="B1205" s="47">
        <f t="shared" si="193"/>
        <v>2020</v>
      </c>
      <c r="C1205" s="47">
        <f t="shared" si="194"/>
        <v>4</v>
      </c>
      <c r="D1205" s="47" t="str">
        <f t="shared" si="195"/>
        <v>Apr</v>
      </c>
      <c r="E1205" s="47">
        <f t="shared" si="196"/>
        <v>12</v>
      </c>
      <c r="F1205" s="90">
        <v>43933</v>
      </c>
      <c r="G1205" s="75">
        <v>0.51388888888888895</v>
      </c>
      <c r="H1205" s="49" t="s">
        <v>217</v>
      </c>
      <c r="I1205" s="56" t="str">
        <f>VLOOKUP(H1205,SiteCodes,2,FALSE)</f>
        <v>Site 6, just upstream of bridge</v>
      </c>
      <c r="J1205" s="56" t="str">
        <f>VLOOKUP(H1205,SiteCodes,3,FALSE)</f>
        <v>Gordon Estuary</v>
      </c>
      <c r="K1205" s="49">
        <v>1</v>
      </c>
      <c r="L1205" s="51" t="s">
        <v>146</v>
      </c>
      <c r="M1205" s="53" t="s">
        <v>138</v>
      </c>
      <c r="N1205" s="51" t="s">
        <v>144</v>
      </c>
      <c r="O1205" s="47">
        <f>VLOOKUP(L1205,SpeciesCodes,2,FALSE)</f>
        <v>3</v>
      </c>
      <c r="P1205" s="47">
        <f>VLOOKUP(M1205,OrigCodes,2,FALSE)</f>
        <v>1</v>
      </c>
      <c r="Q1205" s="47">
        <f>VLOOKUP(N1205,StgCodes,2,FALSE)</f>
        <v>2</v>
      </c>
      <c r="R1205" s="54">
        <v>18</v>
      </c>
      <c r="S1205" s="49" t="s">
        <v>171</v>
      </c>
      <c r="T1205" s="53" t="s">
        <v>163</v>
      </c>
    </row>
    <row r="1206" spans="1:20" x14ac:dyDescent="0.2">
      <c r="A1206" s="79">
        <f t="shared" si="192"/>
        <v>16</v>
      </c>
      <c r="B1206" s="47">
        <f t="shared" si="193"/>
        <v>2020</v>
      </c>
      <c r="C1206" s="47">
        <f t="shared" si="194"/>
        <v>4</v>
      </c>
      <c r="D1206" s="47" t="str">
        <f t="shared" si="195"/>
        <v>Apr</v>
      </c>
      <c r="E1206" s="47">
        <f t="shared" si="196"/>
        <v>12</v>
      </c>
      <c r="F1206" s="90">
        <v>43933</v>
      </c>
      <c r="G1206" s="75">
        <v>0.51388888888888895</v>
      </c>
      <c r="H1206" s="49" t="s">
        <v>217</v>
      </c>
      <c r="I1206" s="56" t="str">
        <f>VLOOKUP(H1206,SiteCodes,2,FALSE)</f>
        <v>Site 6, just upstream of bridge</v>
      </c>
      <c r="J1206" s="56" t="str">
        <f>VLOOKUP(H1206,SiteCodes,3,FALSE)</f>
        <v>Gordon Estuary</v>
      </c>
      <c r="K1206" s="49">
        <v>1</v>
      </c>
      <c r="L1206" s="51" t="s">
        <v>158</v>
      </c>
      <c r="M1206" s="53" t="s">
        <v>138</v>
      </c>
      <c r="N1206" s="51" t="s">
        <v>153</v>
      </c>
      <c r="O1206" s="47">
        <f>VLOOKUP(L1206,SpeciesCodes,2,FALSE)</f>
        <v>9</v>
      </c>
      <c r="P1206" s="47">
        <f>VLOOKUP(M1206,OrigCodes,2,FALSE)</f>
        <v>1</v>
      </c>
      <c r="Q1206" s="47">
        <f>VLOOKUP(N1206,StgCodes,2,FALSE)</f>
        <v>5</v>
      </c>
      <c r="R1206" s="54">
        <v>11</v>
      </c>
      <c r="S1206" s="49" t="s">
        <v>171</v>
      </c>
      <c r="T1206" s="53" t="s">
        <v>163</v>
      </c>
    </row>
    <row r="1207" spans="1:20" x14ac:dyDescent="0.2">
      <c r="A1207" s="79">
        <f t="shared" si="192"/>
        <v>16</v>
      </c>
      <c r="B1207" s="47">
        <f t="shared" si="193"/>
        <v>2020</v>
      </c>
      <c r="C1207" s="47">
        <f t="shared" si="194"/>
        <v>4</v>
      </c>
      <c r="D1207" s="47" t="str">
        <f t="shared" si="195"/>
        <v>Apr</v>
      </c>
      <c r="E1207" s="47">
        <f t="shared" si="196"/>
        <v>12</v>
      </c>
      <c r="F1207" s="90">
        <v>43933</v>
      </c>
      <c r="G1207" s="75">
        <v>0.52777777777777779</v>
      </c>
      <c r="H1207" s="68" t="s">
        <v>221</v>
      </c>
      <c r="I1207" s="56" t="str">
        <f>VLOOKUP(H1207,SiteCodes,2,FALSE)</f>
        <v>Site 6, at upper logger station</v>
      </c>
      <c r="J1207" s="56" t="str">
        <f>VLOOKUP(H1207,SiteCodes,3,FALSE)</f>
        <v>Gordon Estuary</v>
      </c>
      <c r="K1207" s="49">
        <v>1</v>
      </c>
      <c r="L1207" s="52" t="s">
        <v>146</v>
      </c>
      <c r="M1207" s="50" t="s">
        <v>138</v>
      </c>
      <c r="N1207" s="52" t="s">
        <v>144</v>
      </c>
      <c r="O1207" s="47">
        <f>VLOOKUP(L1207,SpeciesCodes,2,FALSE)</f>
        <v>3</v>
      </c>
      <c r="P1207" s="47">
        <f>VLOOKUP(M1207,OrigCodes,2,FALSE)</f>
        <v>1</v>
      </c>
      <c r="Q1207" s="47">
        <f>VLOOKUP(N1207,StgCodes,2,FALSE)</f>
        <v>2</v>
      </c>
      <c r="R1207" s="54">
        <v>43</v>
      </c>
      <c r="S1207" s="68" t="s">
        <v>171</v>
      </c>
      <c r="T1207" s="53" t="s">
        <v>163</v>
      </c>
    </row>
    <row r="1208" spans="1:20" x14ac:dyDescent="0.2">
      <c r="A1208" s="79">
        <f t="shared" si="192"/>
        <v>16</v>
      </c>
      <c r="B1208" s="47">
        <f t="shared" si="193"/>
        <v>2020</v>
      </c>
      <c r="C1208" s="47">
        <f t="shared" si="194"/>
        <v>4</v>
      </c>
      <c r="D1208" s="47" t="str">
        <f t="shared" si="195"/>
        <v>Apr</v>
      </c>
      <c r="E1208" s="47">
        <f t="shared" si="196"/>
        <v>12</v>
      </c>
      <c r="F1208" s="90">
        <v>43933</v>
      </c>
      <c r="G1208" s="75">
        <v>0.52777777777777779</v>
      </c>
      <c r="H1208" s="68" t="s">
        <v>221</v>
      </c>
      <c r="I1208" s="56" t="str">
        <f>VLOOKUP(H1208,SiteCodes,2,FALSE)</f>
        <v>Site 6, at upper logger station</v>
      </c>
      <c r="J1208" s="56" t="str">
        <f>VLOOKUP(H1208,SiteCodes,3,FALSE)</f>
        <v>Gordon Estuary</v>
      </c>
      <c r="K1208" s="49">
        <v>1</v>
      </c>
      <c r="L1208" s="52" t="s">
        <v>158</v>
      </c>
      <c r="M1208" s="50" t="s">
        <v>138</v>
      </c>
      <c r="N1208" s="52" t="s">
        <v>153</v>
      </c>
      <c r="O1208" s="47">
        <f>VLOOKUP(L1208,SpeciesCodes,2,FALSE)</f>
        <v>9</v>
      </c>
      <c r="P1208" s="47">
        <f>VLOOKUP(M1208,OrigCodes,2,FALSE)</f>
        <v>1</v>
      </c>
      <c r="Q1208" s="47">
        <f>VLOOKUP(N1208,StgCodes,2,FALSE)</f>
        <v>5</v>
      </c>
      <c r="R1208" s="54">
        <v>300</v>
      </c>
      <c r="S1208" s="68" t="s">
        <v>171</v>
      </c>
      <c r="T1208" s="53" t="s">
        <v>163</v>
      </c>
    </row>
    <row r="1209" spans="1:20" x14ac:dyDescent="0.2">
      <c r="A1209" s="79">
        <f t="shared" si="192"/>
        <v>16</v>
      </c>
      <c r="B1209" s="47">
        <f t="shared" si="193"/>
        <v>2020</v>
      </c>
      <c r="C1209" s="47">
        <f t="shared" si="194"/>
        <v>4</v>
      </c>
      <c r="D1209" s="47" t="str">
        <f t="shared" si="195"/>
        <v>Apr</v>
      </c>
      <c r="E1209" s="47">
        <f t="shared" si="196"/>
        <v>12</v>
      </c>
      <c r="F1209" s="90">
        <v>43933</v>
      </c>
      <c r="G1209" s="75">
        <v>0.54861111111111105</v>
      </c>
      <c r="H1209" s="49" t="s">
        <v>186</v>
      </c>
      <c r="I1209" s="56" t="str">
        <f>VLOOKUP(H1209,SiteCodes,2,FALSE)</f>
        <v>Browns Slough Site 7 inlet left tidal channel</v>
      </c>
      <c r="J1209" s="56" t="str">
        <f>VLOOKUP(H1209,SiteCodes,3,FALSE)</f>
        <v>Gordon Estuary</v>
      </c>
      <c r="K1209" s="49">
        <v>1</v>
      </c>
      <c r="L1209" s="52" t="s">
        <v>146</v>
      </c>
      <c r="M1209" s="50" t="s">
        <v>138</v>
      </c>
      <c r="N1209" s="52" t="s">
        <v>144</v>
      </c>
      <c r="O1209" s="47">
        <f>VLOOKUP(L1209,SpeciesCodes,2,FALSE)</f>
        <v>3</v>
      </c>
      <c r="P1209" s="47">
        <f>VLOOKUP(M1209,OrigCodes,2,FALSE)</f>
        <v>1</v>
      </c>
      <c r="Q1209" s="47">
        <f>VLOOKUP(N1209,StgCodes,2,FALSE)</f>
        <v>2</v>
      </c>
      <c r="R1209" s="54">
        <v>86</v>
      </c>
      <c r="S1209" s="68" t="s">
        <v>171</v>
      </c>
      <c r="T1209" s="53" t="s">
        <v>163</v>
      </c>
    </row>
    <row r="1210" spans="1:20" x14ac:dyDescent="0.2">
      <c r="A1210" s="79">
        <f t="shared" si="192"/>
        <v>16</v>
      </c>
      <c r="B1210" s="47">
        <f t="shared" si="193"/>
        <v>2020</v>
      </c>
      <c r="C1210" s="47">
        <f t="shared" si="194"/>
        <v>4</v>
      </c>
      <c r="D1210" s="47" t="str">
        <f t="shared" si="195"/>
        <v>Apr</v>
      </c>
      <c r="E1210" s="47">
        <f t="shared" si="196"/>
        <v>12</v>
      </c>
      <c r="F1210" s="90">
        <v>43933</v>
      </c>
      <c r="G1210" s="75">
        <v>0.61597222222222225</v>
      </c>
      <c r="H1210" s="49" t="s">
        <v>25</v>
      </c>
      <c r="I1210" s="56" t="str">
        <f t="shared" si="198"/>
        <v>Q01, left bank Gordon up from confluence</v>
      </c>
      <c r="J1210" s="56" t="str">
        <f t="shared" si="197"/>
        <v>Gordon Estuary</v>
      </c>
      <c r="K1210" s="49">
        <v>1</v>
      </c>
      <c r="L1210" s="51" t="s">
        <v>157</v>
      </c>
      <c r="M1210" s="53" t="s">
        <v>138</v>
      </c>
      <c r="N1210" s="51" t="s">
        <v>153</v>
      </c>
      <c r="O1210" s="47">
        <f t="shared" si="199"/>
        <v>8</v>
      </c>
      <c r="P1210" s="47">
        <f t="shared" si="200"/>
        <v>1</v>
      </c>
      <c r="Q1210" s="47">
        <f t="shared" si="201"/>
        <v>5</v>
      </c>
      <c r="R1210" s="54">
        <v>1</v>
      </c>
      <c r="S1210" s="49" t="s">
        <v>168</v>
      </c>
      <c r="T1210" s="53" t="s">
        <v>163</v>
      </c>
    </row>
    <row r="1211" spans="1:20" x14ac:dyDescent="0.2">
      <c r="A1211" s="79">
        <f t="shared" si="192"/>
        <v>16</v>
      </c>
      <c r="B1211" s="47">
        <f t="shared" si="193"/>
        <v>2020</v>
      </c>
      <c r="C1211" s="47">
        <f t="shared" si="194"/>
        <v>4</v>
      </c>
      <c r="D1211" s="47" t="str">
        <f t="shared" si="195"/>
        <v>Apr</v>
      </c>
      <c r="E1211" s="47">
        <f t="shared" si="196"/>
        <v>12</v>
      </c>
      <c r="F1211" s="90">
        <v>43933</v>
      </c>
      <c r="G1211" s="75">
        <v>0.61597222222222225</v>
      </c>
      <c r="H1211" s="49" t="s">
        <v>25</v>
      </c>
      <c r="I1211" s="56" t="str">
        <f t="shared" si="198"/>
        <v>Q01, left bank Gordon up from confluence</v>
      </c>
      <c r="J1211" s="56" t="str">
        <f t="shared" si="197"/>
        <v>Gordon Estuary</v>
      </c>
      <c r="K1211" s="49">
        <v>1</v>
      </c>
      <c r="L1211" s="51" t="s">
        <v>158</v>
      </c>
      <c r="M1211" s="53" t="s">
        <v>138</v>
      </c>
      <c r="N1211" s="51" t="s">
        <v>153</v>
      </c>
      <c r="O1211" s="47">
        <f t="shared" si="199"/>
        <v>9</v>
      </c>
      <c r="P1211" s="47">
        <f t="shared" si="200"/>
        <v>1</v>
      </c>
      <c r="Q1211" s="47">
        <f t="shared" si="201"/>
        <v>5</v>
      </c>
      <c r="R1211" s="54">
        <v>2</v>
      </c>
      <c r="S1211" s="49" t="s">
        <v>168</v>
      </c>
      <c r="T1211" s="53" t="s">
        <v>163</v>
      </c>
    </row>
    <row r="1212" spans="1:20" x14ac:dyDescent="0.2">
      <c r="A1212" s="79">
        <f t="shared" si="192"/>
        <v>16</v>
      </c>
      <c r="B1212" s="47">
        <f t="shared" si="193"/>
        <v>2020</v>
      </c>
      <c r="C1212" s="47">
        <f t="shared" si="194"/>
        <v>4</v>
      </c>
      <c r="D1212" s="47" t="str">
        <f t="shared" si="195"/>
        <v>Apr</v>
      </c>
      <c r="E1212" s="47">
        <f t="shared" si="196"/>
        <v>12</v>
      </c>
      <c r="F1212" s="90">
        <v>43933</v>
      </c>
      <c r="G1212" s="75">
        <v>0.61597222222222225</v>
      </c>
      <c r="H1212" s="49" t="s">
        <v>25</v>
      </c>
      <c r="I1212" s="56" t="str">
        <f t="shared" si="198"/>
        <v>Q01, left bank Gordon up from confluence</v>
      </c>
      <c r="J1212" s="56" t="str">
        <f t="shared" si="197"/>
        <v>Gordon Estuary</v>
      </c>
      <c r="K1212" s="49">
        <v>1</v>
      </c>
      <c r="L1212" s="51" t="s">
        <v>181</v>
      </c>
      <c r="M1212" s="53" t="s">
        <v>138</v>
      </c>
      <c r="N1212" s="51" t="s">
        <v>150</v>
      </c>
      <c r="O1212" s="47">
        <f t="shared" si="199"/>
        <v>15</v>
      </c>
      <c r="P1212" s="47">
        <f t="shared" si="200"/>
        <v>1</v>
      </c>
      <c r="Q1212" s="47">
        <f t="shared" si="201"/>
        <v>4</v>
      </c>
      <c r="R1212" s="54">
        <v>2</v>
      </c>
      <c r="S1212" s="49" t="s">
        <v>168</v>
      </c>
      <c r="T1212" s="53" t="s">
        <v>163</v>
      </c>
    </row>
    <row r="1213" spans="1:20" x14ac:dyDescent="0.2">
      <c r="A1213" s="79">
        <f t="shared" si="192"/>
        <v>16</v>
      </c>
      <c r="B1213" s="47">
        <f t="shared" si="193"/>
        <v>2020</v>
      </c>
      <c r="C1213" s="47">
        <f t="shared" si="194"/>
        <v>4</v>
      </c>
      <c r="D1213" s="47" t="str">
        <f t="shared" si="195"/>
        <v>Apr</v>
      </c>
      <c r="E1213" s="47">
        <f t="shared" si="196"/>
        <v>12</v>
      </c>
      <c r="F1213" s="90">
        <v>43933</v>
      </c>
      <c r="G1213" s="75">
        <v>0.63194444444444442</v>
      </c>
      <c r="H1213" s="49" t="s">
        <v>64</v>
      </c>
      <c r="I1213" s="56" t="str">
        <f t="shared" si="198"/>
        <v>On point at confluence of N. Arm and Brown's Slough</v>
      </c>
      <c r="J1213" s="56" t="str">
        <f t="shared" si="197"/>
        <v>Gordon Estuary</v>
      </c>
      <c r="K1213" s="49">
        <v>1</v>
      </c>
      <c r="L1213" s="51" t="s">
        <v>146</v>
      </c>
      <c r="M1213" s="53" t="s">
        <v>138</v>
      </c>
      <c r="N1213" s="51" t="s">
        <v>144</v>
      </c>
      <c r="O1213" s="47">
        <f t="shared" si="199"/>
        <v>3</v>
      </c>
      <c r="P1213" s="47">
        <f t="shared" si="200"/>
        <v>1</v>
      </c>
      <c r="Q1213" s="47">
        <f t="shared" si="201"/>
        <v>2</v>
      </c>
      <c r="R1213" s="54">
        <v>2</v>
      </c>
      <c r="S1213" s="49" t="s">
        <v>168</v>
      </c>
      <c r="T1213" s="53" t="s">
        <v>163</v>
      </c>
    </row>
    <row r="1214" spans="1:20" x14ac:dyDescent="0.2">
      <c r="A1214" s="79">
        <f t="shared" si="192"/>
        <v>16</v>
      </c>
      <c r="B1214" s="47">
        <f t="shared" si="193"/>
        <v>2020</v>
      </c>
      <c r="C1214" s="47">
        <f t="shared" si="194"/>
        <v>4</v>
      </c>
      <c r="D1214" s="47" t="str">
        <f t="shared" si="195"/>
        <v>Apr</v>
      </c>
      <c r="E1214" s="47">
        <f t="shared" si="196"/>
        <v>12</v>
      </c>
      <c r="F1214" s="90">
        <v>43933</v>
      </c>
      <c r="G1214" s="75">
        <v>0.63194444444444442</v>
      </c>
      <c r="H1214" s="49" t="s">
        <v>64</v>
      </c>
      <c r="I1214" s="56" t="str">
        <f t="shared" si="198"/>
        <v>On point at confluence of N. Arm and Brown's Slough</v>
      </c>
      <c r="J1214" s="56" t="str">
        <f t="shared" si="197"/>
        <v>Gordon Estuary</v>
      </c>
      <c r="K1214" s="49">
        <v>1</v>
      </c>
      <c r="L1214" s="51" t="s">
        <v>142</v>
      </c>
      <c r="M1214" s="53" t="s">
        <v>138</v>
      </c>
      <c r="N1214" s="51" t="s">
        <v>144</v>
      </c>
      <c r="O1214" s="47">
        <f t="shared" si="199"/>
        <v>2</v>
      </c>
      <c r="P1214" s="47">
        <f t="shared" si="200"/>
        <v>1</v>
      </c>
      <c r="Q1214" s="47">
        <f t="shared" si="201"/>
        <v>2</v>
      </c>
      <c r="R1214" s="54">
        <v>14</v>
      </c>
      <c r="S1214" s="49" t="s">
        <v>168</v>
      </c>
      <c r="T1214" s="53" t="s">
        <v>163</v>
      </c>
    </row>
    <row r="1215" spans="1:20" x14ac:dyDescent="0.2">
      <c r="A1215" s="79">
        <f t="shared" si="192"/>
        <v>16</v>
      </c>
      <c r="B1215" s="47">
        <f t="shared" si="193"/>
        <v>2020</v>
      </c>
      <c r="C1215" s="47">
        <f t="shared" si="194"/>
        <v>4</v>
      </c>
      <c r="D1215" s="47" t="str">
        <f t="shared" si="195"/>
        <v>Apr</v>
      </c>
      <c r="E1215" s="47">
        <f t="shared" si="196"/>
        <v>12</v>
      </c>
      <c r="F1215" s="90">
        <v>43933</v>
      </c>
      <c r="G1215" s="75">
        <v>0.63194444444444442</v>
      </c>
      <c r="H1215" s="49" t="s">
        <v>64</v>
      </c>
      <c r="I1215" s="56" t="str">
        <f t="shared" si="198"/>
        <v>On point at confluence of N. Arm and Brown's Slough</v>
      </c>
      <c r="J1215" s="56" t="str">
        <f t="shared" si="197"/>
        <v>Gordon Estuary</v>
      </c>
      <c r="K1215" s="49">
        <v>1</v>
      </c>
      <c r="L1215" s="51" t="s">
        <v>157</v>
      </c>
      <c r="M1215" s="53" t="s">
        <v>138</v>
      </c>
      <c r="N1215" s="51" t="s">
        <v>153</v>
      </c>
      <c r="O1215" s="47">
        <f t="shared" si="199"/>
        <v>8</v>
      </c>
      <c r="P1215" s="47">
        <f t="shared" si="200"/>
        <v>1</v>
      </c>
      <c r="Q1215" s="47">
        <f t="shared" si="201"/>
        <v>5</v>
      </c>
      <c r="R1215" s="54">
        <v>4</v>
      </c>
      <c r="S1215" s="49" t="s">
        <v>168</v>
      </c>
      <c r="T1215" s="53" t="s">
        <v>163</v>
      </c>
    </row>
    <row r="1216" spans="1:20" x14ac:dyDescent="0.2">
      <c r="A1216" s="79">
        <f t="shared" si="192"/>
        <v>16</v>
      </c>
      <c r="B1216" s="47">
        <f t="shared" si="193"/>
        <v>2020</v>
      </c>
      <c r="C1216" s="47">
        <f t="shared" si="194"/>
        <v>4</v>
      </c>
      <c r="D1216" s="47" t="str">
        <f t="shared" si="195"/>
        <v>Apr</v>
      </c>
      <c r="E1216" s="47">
        <f t="shared" si="196"/>
        <v>12</v>
      </c>
      <c r="F1216" s="90">
        <v>43933</v>
      </c>
      <c r="G1216" s="75">
        <v>0.63194444444444442</v>
      </c>
      <c r="H1216" s="49" t="s">
        <v>64</v>
      </c>
      <c r="I1216" s="56" t="str">
        <f t="shared" si="198"/>
        <v>On point at confluence of N. Arm and Brown's Slough</v>
      </c>
      <c r="J1216" s="56" t="str">
        <f t="shared" si="197"/>
        <v>Gordon Estuary</v>
      </c>
      <c r="K1216" s="49">
        <v>1</v>
      </c>
      <c r="L1216" s="51" t="s">
        <v>158</v>
      </c>
      <c r="M1216" s="53" t="s">
        <v>138</v>
      </c>
      <c r="N1216" s="51" t="s">
        <v>153</v>
      </c>
      <c r="O1216" s="47">
        <f t="shared" si="199"/>
        <v>9</v>
      </c>
      <c r="P1216" s="47">
        <f t="shared" si="200"/>
        <v>1</v>
      </c>
      <c r="Q1216" s="47">
        <f t="shared" si="201"/>
        <v>5</v>
      </c>
      <c r="R1216" s="54">
        <v>4</v>
      </c>
      <c r="S1216" s="49" t="s">
        <v>168</v>
      </c>
      <c r="T1216" s="53" t="s">
        <v>163</v>
      </c>
    </row>
    <row r="1217" spans="1:20" x14ac:dyDescent="0.2">
      <c r="A1217" s="79">
        <f t="shared" si="192"/>
        <v>16</v>
      </c>
      <c r="B1217" s="47">
        <f t="shared" si="193"/>
        <v>2020</v>
      </c>
      <c r="C1217" s="47">
        <f t="shared" si="194"/>
        <v>4</v>
      </c>
      <c r="D1217" s="47" t="str">
        <f t="shared" si="195"/>
        <v>Apr</v>
      </c>
      <c r="E1217" s="47">
        <f t="shared" si="196"/>
        <v>12</v>
      </c>
      <c r="F1217" s="90">
        <v>43933</v>
      </c>
      <c r="G1217" s="75">
        <v>0.63194444444444442</v>
      </c>
      <c r="H1217" s="49" t="s">
        <v>64</v>
      </c>
      <c r="I1217" s="56" t="str">
        <f t="shared" si="198"/>
        <v>On point at confluence of N. Arm and Brown's Slough</v>
      </c>
      <c r="J1217" s="56" t="str">
        <f t="shared" si="197"/>
        <v>Gordon Estuary</v>
      </c>
      <c r="K1217" s="49">
        <v>1</v>
      </c>
      <c r="L1217" s="51" t="s">
        <v>181</v>
      </c>
      <c r="M1217" s="53" t="s">
        <v>138</v>
      </c>
      <c r="N1217" s="51" t="s">
        <v>150</v>
      </c>
      <c r="O1217" s="47">
        <f t="shared" si="199"/>
        <v>15</v>
      </c>
      <c r="P1217" s="47">
        <f t="shared" si="200"/>
        <v>1</v>
      </c>
      <c r="Q1217" s="47">
        <f t="shared" si="201"/>
        <v>4</v>
      </c>
      <c r="R1217" s="54">
        <v>3</v>
      </c>
      <c r="S1217" s="49" t="s">
        <v>168</v>
      </c>
      <c r="T1217" s="53" t="s">
        <v>163</v>
      </c>
    </row>
    <row r="1218" spans="1:20" x14ac:dyDescent="0.2">
      <c r="A1218" s="79">
        <f t="shared" si="192"/>
        <v>16</v>
      </c>
      <c r="B1218" s="47">
        <f t="shared" si="193"/>
        <v>2020</v>
      </c>
      <c r="C1218" s="47">
        <f t="shared" si="194"/>
        <v>4</v>
      </c>
      <c r="D1218" s="47" t="str">
        <f t="shared" si="195"/>
        <v>Apr</v>
      </c>
      <c r="E1218" s="47">
        <f t="shared" si="196"/>
        <v>12</v>
      </c>
      <c r="F1218" s="90">
        <v>43933</v>
      </c>
      <c r="G1218" s="75">
        <v>0.65625</v>
      </c>
      <c r="H1218" s="49" t="s">
        <v>62</v>
      </c>
      <c r="I1218" s="56" t="str">
        <f t="shared" si="198"/>
        <v>South side of Site 6 culverts</v>
      </c>
      <c r="J1218" s="56" t="str">
        <f t="shared" si="197"/>
        <v>Gordon Estuary</v>
      </c>
      <c r="K1218" s="49">
        <v>1</v>
      </c>
      <c r="L1218" s="51" t="s">
        <v>157</v>
      </c>
      <c r="M1218" s="53" t="s">
        <v>138</v>
      </c>
      <c r="N1218" s="51" t="s">
        <v>153</v>
      </c>
      <c r="O1218" s="47">
        <f t="shared" si="199"/>
        <v>8</v>
      </c>
      <c r="P1218" s="47">
        <f t="shared" si="200"/>
        <v>1</v>
      </c>
      <c r="Q1218" s="47">
        <f t="shared" si="201"/>
        <v>5</v>
      </c>
      <c r="R1218" s="54">
        <v>15</v>
      </c>
      <c r="S1218" s="49" t="s">
        <v>168</v>
      </c>
      <c r="T1218" s="53" t="s">
        <v>163</v>
      </c>
    </row>
    <row r="1219" spans="1:20" x14ac:dyDescent="0.2">
      <c r="A1219" s="79">
        <f t="shared" si="192"/>
        <v>16</v>
      </c>
      <c r="B1219" s="47">
        <f t="shared" si="193"/>
        <v>2020</v>
      </c>
      <c r="C1219" s="47">
        <f t="shared" si="194"/>
        <v>4</v>
      </c>
      <c r="D1219" s="47" t="str">
        <f t="shared" si="195"/>
        <v>Apr</v>
      </c>
      <c r="E1219" s="47">
        <f t="shared" si="196"/>
        <v>12</v>
      </c>
      <c r="F1219" s="90">
        <v>43933</v>
      </c>
      <c r="G1219" s="75">
        <v>0.65625</v>
      </c>
      <c r="H1219" s="49" t="s">
        <v>62</v>
      </c>
      <c r="I1219" s="56" t="str">
        <f t="shared" si="198"/>
        <v>South side of Site 6 culverts</v>
      </c>
      <c r="J1219" s="56" t="str">
        <f t="shared" si="197"/>
        <v>Gordon Estuary</v>
      </c>
      <c r="K1219" s="49">
        <v>1</v>
      </c>
      <c r="L1219" s="51" t="s">
        <v>158</v>
      </c>
      <c r="M1219" s="53" t="s">
        <v>138</v>
      </c>
      <c r="N1219" s="51" t="s">
        <v>153</v>
      </c>
      <c r="O1219" s="47">
        <f t="shared" si="199"/>
        <v>9</v>
      </c>
      <c r="P1219" s="47">
        <f t="shared" si="200"/>
        <v>1</v>
      </c>
      <c r="Q1219" s="47">
        <f t="shared" si="201"/>
        <v>5</v>
      </c>
      <c r="R1219" s="54">
        <v>37</v>
      </c>
      <c r="S1219" s="49" t="s">
        <v>168</v>
      </c>
      <c r="T1219" s="53" t="s">
        <v>163</v>
      </c>
    </row>
    <row r="1220" spans="1:20" x14ac:dyDescent="0.2">
      <c r="A1220" s="79">
        <f t="shared" si="192"/>
        <v>16</v>
      </c>
      <c r="B1220" s="47">
        <f t="shared" si="193"/>
        <v>2020</v>
      </c>
      <c r="C1220" s="47">
        <f t="shared" si="194"/>
        <v>4</v>
      </c>
      <c r="D1220" s="47" t="str">
        <f t="shared" si="195"/>
        <v>Apr</v>
      </c>
      <c r="E1220" s="47">
        <f t="shared" si="196"/>
        <v>12</v>
      </c>
      <c r="F1220" s="90">
        <v>43933</v>
      </c>
      <c r="G1220" s="75">
        <v>0.65625</v>
      </c>
      <c r="H1220" s="49" t="s">
        <v>62</v>
      </c>
      <c r="I1220" s="56" t="str">
        <f t="shared" si="198"/>
        <v>South side of Site 6 culverts</v>
      </c>
      <c r="J1220" s="56" t="str">
        <f t="shared" si="197"/>
        <v>Gordon Estuary</v>
      </c>
      <c r="K1220" s="49">
        <v>1</v>
      </c>
      <c r="L1220" s="51" t="s">
        <v>185</v>
      </c>
      <c r="M1220" s="53" t="s">
        <v>138</v>
      </c>
      <c r="N1220" s="51" t="s">
        <v>150</v>
      </c>
      <c r="O1220" s="47">
        <f t="shared" si="199"/>
        <v>18</v>
      </c>
      <c r="P1220" s="47">
        <f t="shared" si="200"/>
        <v>1</v>
      </c>
      <c r="Q1220" s="47">
        <f t="shared" si="201"/>
        <v>4</v>
      </c>
      <c r="R1220" s="54">
        <v>8</v>
      </c>
      <c r="S1220" s="49" t="s">
        <v>168</v>
      </c>
      <c r="T1220" s="53" t="s">
        <v>163</v>
      </c>
    </row>
    <row r="1221" spans="1:20" x14ac:dyDescent="0.2">
      <c r="A1221" s="79">
        <f t="shared" ref="A1221:A1284" si="202">WEEKNUM(F1221)</f>
        <v>16</v>
      </c>
      <c r="B1221" s="47">
        <f t="shared" ref="B1221:B1284" si="203">YEAR(F1221)</f>
        <v>2020</v>
      </c>
      <c r="C1221" s="47">
        <f t="shared" ref="C1221:C1284" si="204">MONTH(F1221)</f>
        <v>4</v>
      </c>
      <c r="D1221" s="47" t="str">
        <f t="shared" ref="D1221:D1284" si="205">TEXT(F1221,"mmm")</f>
        <v>Apr</v>
      </c>
      <c r="E1221" s="47">
        <f t="shared" ref="E1221:E1284" si="206">DAY(F1221)</f>
        <v>12</v>
      </c>
      <c r="F1221" s="90">
        <v>43933</v>
      </c>
      <c r="G1221" s="75">
        <v>0.65625</v>
      </c>
      <c r="H1221" s="49" t="s">
        <v>62</v>
      </c>
      <c r="I1221" s="56" t="str">
        <f t="shared" si="198"/>
        <v>South side of Site 6 culverts</v>
      </c>
      <c r="J1221" s="56" t="str">
        <f t="shared" si="197"/>
        <v>Gordon Estuary</v>
      </c>
      <c r="K1221" s="49">
        <v>1</v>
      </c>
      <c r="L1221" s="51" t="s">
        <v>181</v>
      </c>
      <c r="M1221" s="53" t="s">
        <v>138</v>
      </c>
      <c r="N1221" s="51" t="s">
        <v>150</v>
      </c>
      <c r="O1221" s="47">
        <f t="shared" si="199"/>
        <v>15</v>
      </c>
      <c r="P1221" s="47">
        <f t="shared" si="200"/>
        <v>1</v>
      </c>
      <c r="Q1221" s="47">
        <f t="shared" si="201"/>
        <v>4</v>
      </c>
      <c r="R1221" s="54">
        <v>4</v>
      </c>
      <c r="S1221" s="49" t="s">
        <v>168</v>
      </c>
      <c r="T1221" s="53" t="s">
        <v>163</v>
      </c>
    </row>
    <row r="1222" spans="1:20" x14ac:dyDescent="0.2">
      <c r="A1222" s="79">
        <f t="shared" si="202"/>
        <v>16</v>
      </c>
      <c r="B1222" s="47">
        <f t="shared" si="203"/>
        <v>2020</v>
      </c>
      <c r="C1222" s="47">
        <f t="shared" si="204"/>
        <v>4</v>
      </c>
      <c r="D1222" s="47" t="str">
        <f t="shared" si="205"/>
        <v>Apr</v>
      </c>
      <c r="E1222" s="47">
        <f t="shared" si="206"/>
        <v>12</v>
      </c>
      <c r="F1222" s="90">
        <v>43933</v>
      </c>
      <c r="G1222" s="75">
        <v>0.67638888888888893</v>
      </c>
      <c r="H1222" s="49" t="s">
        <v>58</v>
      </c>
      <c r="I1222" s="56" t="str">
        <f t="shared" si="198"/>
        <v>Mouth of Site 7 inlet, north side</v>
      </c>
      <c r="J1222" s="56" t="str">
        <f t="shared" si="197"/>
        <v>Gordon Estuary</v>
      </c>
      <c r="K1222" s="49">
        <v>1</v>
      </c>
      <c r="L1222" s="51" t="s">
        <v>157</v>
      </c>
      <c r="M1222" s="53" t="s">
        <v>138</v>
      </c>
      <c r="N1222" s="51" t="s">
        <v>153</v>
      </c>
      <c r="O1222" s="47">
        <f t="shared" si="199"/>
        <v>8</v>
      </c>
      <c r="P1222" s="47">
        <f t="shared" si="200"/>
        <v>1</v>
      </c>
      <c r="Q1222" s="47">
        <f t="shared" si="201"/>
        <v>5</v>
      </c>
      <c r="R1222" s="54">
        <v>3</v>
      </c>
      <c r="S1222" s="49" t="s">
        <v>168</v>
      </c>
      <c r="T1222" s="53" t="s">
        <v>163</v>
      </c>
    </row>
    <row r="1223" spans="1:20" x14ac:dyDescent="0.2">
      <c r="A1223" s="79">
        <f t="shared" si="202"/>
        <v>16</v>
      </c>
      <c r="B1223" s="47">
        <f t="shared" si="203"/>
        <v>2020</v>
      </c>
      <c r="C1223" s="47">
        <f t="shared" si="204"/>
        <v>4</v>
      </c>
      <c r="D1223" s="47" t="str">
        <f t="shared" si="205"/>
        <v>Apr</v>
      </c>
      <c r="E1223" s="47">
        <f t="shared" si="206"/>
        <v>12</v>
      </c>
      <c r="F1223" s="90">
        <v>43933</v>
      </c>
      <c r="G1223" s="75">
        <v>0.67638888888888893</v>
      </c>
      <c r="H1223" s="49" t="s">
        <v>58</v>
      </c>
      <c r="I1223" s="56" t="str">
        <f t="shared" si="198"/>
        <v>Mouth of Site 7 inlet, north side</v>
      </c>
      <c r="J1223" s="56" t="str">
        <f t="shared" si="197"/>
        <v>Gordon Estuary</v>
      </c>
      <c r="K1223" s="49">
        <v>1</v>
      </c>
      <c r="L1223" s="51" t="s">
        <v>158</v>
      </c>
      <c r="M1223" s="53" t="s">
        <v>138</v>
      </c>
      <c r="N1223" s="51" t="s">
        <v>134</v>
      </c>
      <c r="O1223" s="47">
        <f t="shared" si="199"/>
        <v>9</v>
      </c>
      <c r="P1223" s="47">
        <f t="shared" si="200"/>
        <v>1</v>
      </c>
      <c r="Q1223" s="47">
        <f t="shared" si="201"/>
        <v>99</v>
      </c>
      <c r="R1223" s="54">
        <v>8</v>
      </c>
      <c r="S1223" s="49" t="s">
        <v>168</v>
      </c>
      <c r="T1223" s="53" t="s">
        <v>163</v>
      </c>
    </row>
    <row r="1224" spans="1:20" x14ac:dyDescent="0.2">
      <c r="A1224" s="132">
        <f t="shared" si="202"/>
        <v>16</v>
      </c>
      <c r="B1224" s="133">
        <f t="shared" si="203"/>
        <v>2020</v>
      </c>
      <c r="C1224" s="133">
        <f t="shared" si="204"/>
        <v>4</v>
      </c>
      <c r="D1224" s="133" t="str">
        <f t="shared" si="205"/>
        <v>Apr</v>
      </c>
      <c r="E1224" s="133">
        <f t="shared" si="206"/>
        <v>12</v>
      </c>
      <c r="F1224" s="141">
        <v>43933</v>
      </c>
      <c r="G1224" s="135">
        <v>0.67638888888888893</v>
      </c>
      <c r="H1224" s="138" t="s">
        <v>58</v>
      </c>
      <c r="I1224" s="137" t="str">
        <f t="shared" si="198"/>
        <v>Mouth of Site 7 inlet, north side</v>
      </c>
      <c r="J1224" s="137" t="str">
        <f>VLOOKUP(H1224,SiteCodes,3,FALSE)</f>
        <v>Gordon Estuary</v>
      </c>
      <c r="K1224" s="138">
        <v>1</v>
      </c>
      <c r="L1224" s="139" t="s">
        <v>185</v>
      </c>
      <c r="M1224" s="143" t="s">
        <v>138</v>
      </c>
      <c r="N1224" s="139" t="s">
        <v>150</v>
      </c>
      <c r="O1224" s="133">
        <f>VLOOKUP(L1224,SpeciesCodes,2,FALSE)</f>
        <v>18</v>
      </c>
      <c r="P1224" s="133">
        <f>VLOOKUP(M1224,OrigCodes,2,FALSE)</f>
        <v>1</v>
      </c>
      <c r="Q1224" s="133">
        <f>VLOOKUP(N1224,StgCodes,2,FALSE)</f>
        <v>4</v>
      </c>
      <c r="R1224" s="140">
        <v>3</v>
      </c>
      <c r="S1224" s="138" t="s">
        <v>168</v>
      </c>
      <c r="T1224" s="143" t="s">
        <v>163</v>
      </c>
    </row>
    <row r="1225" spans="1:20" x14ac:dyDescent="0.2">
      <c r="A1225" s="79">
        <f t="shared" si="202"/>
        <v>16</v>
      </c>
      <c r="B1225" s="47">
        <f t="shared" si="203"/>
        <v>2020</v>
      </c>
      <c r="C1225" s="47">
        <f t="shared" si="204"/>
        <v>4</v>
      </c>
      <c r="D1225" s="47" t="str">
        <f t="shared" si="205"/>
        <v>Apr</v>
      </c>
      <c r="E1225" s="47">
        <f t="shared" si="206"/>
        <v>18</v>
      </c>
      <c r="F1225" s="90">
        <v>43939</v>
      </c>
      <c r="G1225" s="192">
        <v>0.64583333333333337</v>
      </c>
      <c r="H1225" s="49" t="s">
        <v>189</v>
      </c>
      <c r="I1225" s="56" t="str">
        <f t="shared" si="198"/>
        <v>Browns Slough Site 7 Inlet right tidal channel</v>
      </c>
      <c r="J1225" s="56" t="str">
        <f t="shared" ref="J1225:J1238" si="207">VLOOKUP(H1225,SiteCodes,3,FALSE)</f>
        <v>Gordon Estuary</v>
      </c>
      <c r="K1225" s="49">
        <v>1</v>
      </c>
      <c r="L1225" s="51" t="s">
        <v>146</v>
      </c>
      <c r="M1225" s="53" t="s">
        <v>138</v>
      </c>
      <c r="N1225" s="51" t="s">
        <v>144</v>
      </c>
      <c r="O1225" s="54">
        <v>40</v>
      </c>
      <c r="P1225" s="49" t="s">
        <v>171</v>
      </c>
      <c r="Q1225" s="53" t="s">
        <v>163</v>
      </c>
      <c r="R1225" s="54">
        <v>13</v>
      </c>
      <c r="S1225" s="49" t="s">
        <v>171</v>
      </c>
      <c r="T1225" s="53" t="s">
        <v>163</v>
      </c>
    </row>
    <row r="1226" spans="1:20" x14ac:dyDescent="0.2">
      <c r="A1226" s="79">
        <f t="shared" si="202"/>
        <v>16</v>
      </c>
      <c r="B1226" s="47">
        <f t="shared" si="203"/>
        <v>2020</v>
      </c>
      <c r="C1226" s="47">
        <f t="shared" si="204"/>
        <v>4</v>
      </c>
      <c r="D1226" s="47" t="str">
        <f t="shared" si="205"/>
        <v>Apr</v>
      </c>
      <c r="E1226" s="47">
        <f t="shared" si="206"/>
        <v>18</v>
      </c>
      <c r="F1226" s="90">
        <v>43939</v>
      </c>
      <c r="G1226" s="192">
        <v>0.64583333333333337</v>
      </c>
      <c r="H1226" s="49" t="s">
        <v>189</v>
      </c>
      <c r="I1226" s="56" t="str">
        <f t="shared" si="198"/>
        <v>Browns Slough Site 7 Inlet right tidal channel</v>
      </c>
      <c r="J1226" s="56" t="str">
        <f t="shared" si="207"/>
        <v>Gordon Estuary</v>
      </c>
      <c r="K1226" s="49">
        <v>1</v>
      </c>
      <c r="L1226" s="51" t="s">
        <v>158</v>
      </c>
      <c r="M1226" s="53" t="s">
        <v>138</v>
      </c>
      <c r="N1226" s="51" t="s">
        <v>153</v>
      </c>
      <c r="O1226" s="54">
        <v>40</v>
      </c>
      <c r="P1226" s="49" t="s">
        <v>171</v>
      </c>
      <c r="Q1226" s="53" t="s">
        <v>163</v>
      </c>
      <c r="R1226" s="54">
        <v>25</v>
      </c>
      <c r="S1226" s="49" t="s">
        <v>171</v>
      </c>
      <c r="T1226" s="53" t="s">
        <v>163</v>
      </c>
    </row>
    <row r="1227" spans="1:20" x14ac:dyDescent="0.2">
      <c r="A1227" s="79">
        <f t="shared" si="202"/>
        <v>16</v>
      </c>
      <c r="B1227" s="47">
        <f t="shared" si="203"/>
        <v>2020</v>
      </c>
      <c r="C1227" s="47">
        <f t="shared" si="204"/>
        <v>4</v>
      </c>
      <c r="D1227" s="47" t="str">
        <f t="shared" si="205"/>
        <v>Apr</v>
      </c>
      <c r="E1227" s="47">
        <f t="shared" si="206"/>
        <v>18</v>
      </c>
      <c r="F1227" s="90">
        <v>43939</v>
      </c>
      <c r="G1227" s="192">
        <v>0.64583333333333337</v>
      </c>
      <c r="H1227" s="49" t="s">
        <v>186</v>
      </c>
      <c r="I1227" s="56" t="str">
        <f t="shared" si="198"/>
        <v>Browns Slough Site 7 inlet left tidal channel</v>
      </c>
      <c r="J1227" s="56" t="str">
        <f t="shared" si="207"/>
        <v>Gordon Estuary</v>
      </c>
      <c r="K1227" s="49">
        <v>1</v>
      </c>
      <c r="L1227" s="51" t="s">
        <v>146</v>
      </c>
      <c r="M1227" s="53" t="s">
        <v>138</v>
      </c>
      <c r="N1227" s="51" t="s">
        <v>144</v>
      </c>
      <c r="O1227" s="54">
        <v>58</v>
      </c>
      <c r="P1227" s="49" t="s">
        <v>171</v>
      </c>
      <c r="Q1227" s="53" t="s">
        <v>163</v>
      </c>
      <c r="R1227" s="54">
        <v>40</v>
      </c>
      <c r="S1227" s="49" t="s">
        <v>171</v>
      </c>
      <c r="T1227" s="53" t="s">
        <v>163</v>
      </c>
    </row>
    <row r="1228" spans="1:20" x14ac:dyDescent="0.2">
      <c r="A1228" s="79">
        <f t="shared" si="202"/>
        <v>16</v>
      </c>
      <c r="B1228" s="47">
        <f t="shared" si="203"/>
        <v>2020</v>
      </c>
      <c r="C1228" s="47">
        <f t="shared" si="204"/>
        <v>4</v>
      </c>
      <c r="D1228" s="47" t="str">
        <f t="shared" si="205"/>
        <v>Apr</v>
      </c>
      <c r="E1228" s="47">
        <f t="shared" si="206"/>
        <v>18</v>
      </c>
      <c r="F1228" s="90">
        <v>43939</v>
      </c>
      <c r="G1228" s="192">
        <v>0.64583333333333337</v>
      </c>
      <c r="H1228" s="49" t="s">
        <v>186</v>
      </c>
      <c r="I1228" s="56" t="str">
        <f t="shared" si="198"/>
        <v>Browns Slough Site 7 inlet left tidal channel</v>
      </c>
      <c r="J1228" s="56" t="str">
        <f t="shared" si="207"/>
        <v>Gordon Estuary</v>
      </c>
      <c r="K1228" s="49">
        <v>1</v>
      </c>
      <c r="L1228" s="51" t="s">
        <v>158</v>
      </c>
      <c r="M1228" s="53" t="s">
        <v>138</v>
      </c>
      <c r="N1228" s="51" t="s">
        <v>153</v>
      </c>
      <c r="O1228" s="47"/>
      <c r="P1228" s="47"/>
      <c r="Q1228" s="47"/>
      <c r="R1228" s="54">
        <v>58</v>
      </c>
      <c r="S1228" s="49" t="s">
        <v>171</v>
      </c>
      <c r="T1228" s="53" t="s">
        <v>163</v>
      </c>
    </row>
    <row r="1229" spans="1:20" x14ac:dyDescent="0.2">
      <c r="A1229" s="79">
        <f t="shared" si="202"/>
        <v>16</v>
      </c>
      <c r="B1229" s="47">
        <f t="shared" si="203"/>
        <v>2020</v>
      </c>
      <c r="C1229" s="47">
        <f t="shared" si="204"/>
        <v>4</v>
      </c>
      <c r="D1229" s="47" t="str">
        <f t="shared" si="205"/>
        <v>Apr</v>
      </c>
      <c r="E1229" s="47">
        <f t="shared" si="206"/>
        <v>18</v>
      </c>
      <c r="F1229" s="90">
        <v>43939</v>
      </c>
      <c r="G1229" s="75">
        <v>0.67361111111111116</v>
      </c>
      <c r="H1229" s="49" t="s">
        <v>217</v>
      </c>
      <c r="I1229" s="56" t="str">
        <f t="shared" si="198"/>
        <v>Site 6, just upstream of bridge</v>
      </c>
      <c r="J1229" s="56" t="str">
        <f t="shared" si="207"/>
        <v>Gordon Estuary</v>
      </c>
      <c r="K1229" s="49">
        <v>1</v>
      </c>
      <c r="L1229" s="51" t="s">
        <v>146</v>
      </c>
      <c r="M1229" s="53" t="s">
        <v>138</v>
      </c>
      <c r="N1229" s="51" t="s">
        <v>144</v>
      </c>
      <c r="O1229" s="54">
        <v>14</v>
      </c>
      <c r="P1229" s="49" t="s">
        <v>171</v>
      </c>
      <c r="Q1229" s="53" t="s">
        <v>163</v>
      </c>
      <c r="R1229" s="54">
        <v>20</v>
      </c>
      <c r="S1229" s="49" t="s">
        <v>171</v>
      </c>
      <c r="T1229" s="53" t="s">
        <v>163</v>
      </c>
    </row>
    <row r="1230" spans="1:20" x14ac:dyDescent="0.2">
      <c r="A1230" s="79">
        <f t="shared" si="202"/>
        <v>16</v>
      </c>
      <c r="B1230" s="47">
        <f t="shared" si="203"/>
        <v>2020</v>
      </c>
      <c r="C1230" s="47">
        <f t="shared" si="204"/>
        <v>4</v>
      </c>
      <c r="D1230" s="47" t="str">
        <f t="shared" si="205"/>
        <v>Apr</v>
      </c>
      <c r="E1230" s="47">
        <f t="shared" si="206"/>
        <v>18</v>
      </c>
      <c r="F1230" s="90">
        <v>43939</v>
      </c>
      <c r="G1230" s="75">
        <v>0.67361111111111116</v>
      </c>
      <c r="H1230" s="49" t="s">
        <v>217</v>
      </c>
      <c r="I1230" s="56" t="str">
        <f t="shared" si="198"/>
        <v>Site 6, just upstream of bridge</v>
      </c>
      <c r="J1230" s="56" t="str">
        <f t="shared" si="207"/>
        <v>Gordon Estuary</v>
      </c>
      <c r="K1230" s="49">
        <v>1</v>
      </c>
      <c r="L1230" s="51" t="s">
        <v>158</v>
      </c>
      <c r="M1230" s="53" t="s">
        <v>138</v>
      </c>
      <c r="N1230" s="51" t="s">
        <v>153</v>
      </c>
      <c r="O1230" s="47"/>
      <c r="P1230" s="47"/>
      <c r="Q1230" s="47"/>
      <c r="R1230" s="54">
        <v>14</v>
      </c>
      <c r="S1230" s="49" t="s">
        <v>171</v>
      </c>
      <c r="T1230" s="53" t="s">
        <v>163</v>
      </c>
    </row>
    <row r="1231" spans="1:20" x14ac:dyDescent="0.2">
      <c r="A1231" s="79">
        <f t="shared" si="202"/>
        <v>16</v>
      </c>
      <c r="B1231" s="47">
        <f t="shared" si="203"/>
        <v>2020</v>
      </c>
      <c r="C1231" s="47">
        <f t="shared" si="204"/>
        <v>4</v>
      </c>
      <c r="D1231" s="47" t="str">
        <f t="shared" si="205"/>
        <v>Apr</v>
      </c>
      <c r="E1231" s="47">
        <f t="shared" si="206"/>
        <v>18</v>
      </c>
      <c r="F1231" s="90">
        <v>43939</v>
      </c>
      <c r="G1231" s="75">
        <v>0.67361111111111116</v>
      </c>
      <c r="H1231" s="49" t="s">
        <v>217</v>
      </c>
      <c r="I1231" s="56" t="str">
        <f t="shared" si="198"/>
        <v>Site 6, just upstream of bridge</v>
      </c>
      <c r="J1231" s="56" t="str">
        <f>VLOOKUP(H1231,SiteCodes,3,FALSE)</f>
        <v>Gordon Estuary</v>
      </c>
      <c r="K1231" s="49">
        <v>1</v>
      </c>
      <c r="L1231" s="51" t="s">
        <v>157</v>
      </c>
      <c r="M1231" s="53" t="s">
        <v>138</v>
      </c>
      <c r="N1231" s="51" t="s">
        <v>153</v>
      </c>
      <c r="O1231" s="47">
        <f>VLOOKUP(L1231,SpeciesCodes,2,FALSE)</f>
        <v>8</v>
      </c>
      <c r="P1231" s="47">
        <f>VLOOKUP(M1231,OrigCodes,2,FALSE)</f>
        <v>1</v>
      </c>
      <c r="Q1231" s="47">
        <f>VLOOKUP(N1231,StgCodes,2,FALSE)</f>
        <v>5</v>
      </c>
      <c r="R1231" s="54">
        <v>5</v>
      </c>
      <c r="S1231" s="49" t="s">
        <v>171</v>
      </c>
      <c r="T1231" s="53" t="s">
        <v>163</v>
      </c>
    </row>
    <row r="1232" spans="1:20" x14ac:dyDescent="0.2">
      <c r="A1232" s="79">
        <f t="shared" si="202"/>
        <v>16</v>
      </c>
      <c r="B1232" s="47">
        <f t="shared" si="203"/>
        <v>2020</v>
      </c>
      <c r="C1232" s="47">
        <f t="shared" si="204"/>
        <v>4</v>
      </c>
      <c r="D1232" s="47" t="str">
        <f t="shared" si="205"/>
        <v>Apr</v>
      </c>
      <c r="E1232" s="47">
        <f t="shared" si="206"/>
        <v>18</v>
      </c>
      <c r="F1232" s="90">
        <v>43939</v>
      </c>
      <c r="G1232" s="75">
        <v>0.6875</v>
      </c>
      <c r="H1232" s="49" t="s">
        <v>223</v>
      </c>
      <c r="I1232" s="56" t="str">
        <f t="shared" si="198"/>
        <v>Site 6, at creek inflow (SE corner of marsh)</v>
      </c>
      <c r="J1232" s="56" t="str">
        <f t="shared" si="207"/>
        <v>Gordon Estuary</v>
      </c>
      <c r="K1232" s="49">
        <v>1</v>
      </c>
      <c r="L1232" s="51" t="s">
        <v>146</v>
      </c>
      <c r="M1232" s="53" t="s">
        <v>138</v>
      </c>
      <c r="N1232" s="51" t="s">
        <v>144</v>
      </c>
      <c r="O1232" s="54">
        <v>5</v>
      </c>
      <c r="P1232" s="49" t="s">
        <v>171</v>
      </c>
      <c r="Q1232" s="53" t="s">
        <v>163</v>
      </c>
      <c r="R1232" s="54">
        <v>3</v>
      </c>
      <c r="S1232" s="49" t="s">
        <v>178</v>
      </c>
      <c r="T1232" s="53" t="s">
        <v>163</v>
      </c>
    </row>
    <row r="1233" spans="1:20" x14ac:dyDescent="0.2">
      <c r="A1233" s="79">
        <f t="shared" si="202"/>
        <v>16</v>
      </c>
      <c r="B1233" s="47">
        <f t="shared" si="203"/>
        <v>2020</v>
      </c>
      <c r="C1233" s="47">
        <f t="shared" si="204"/>
        <v>4</v>
      </c>
      <c r="D1233" s="47" t="str">
        <f t="shared" si="205"/>
        <v>Apr</v>
      </c>
      <c r="E1233" s="47">
        <f t="shared" si="206"/>
        <v>18</v>
      </c>
      <c r="F1233" s="90">
        <v>43939</v>
      </c>
      <c r="G1233" s="75">
        <v>0.68055555555555547</v>
      </c>
      <c r="H1233" s="49" t="s">
        <v>221</v>
      </c>
      <c r="I1233" s="56" t="str">
        <f t="shared" si="198"/>
        <v>Site 6, at upper logger station</v>
      </c>
      <c r="J1233" s="56" t="str">
        <f t="shared" si="207"/>
        <v>Gordon Estuary</v>
      </c>
      <c r="K1233" s="49">
        <v>1</v>
      </c>
      <c r="L1233" s="51" t="s">
        <v>146</v>
      </c>
      <c r="M1233" s="53" t="s">
        <v>138</v>
      </c>
      <c r="N1233" s="51" t="s">
        <v>144</v>
      </c>
      <c r="O1233" s="150">
        <v>1</v>
      </c>
      <c r="P1233" s="49" t="s">
        <v>171</v>
      </c>
      <c r="Q1233" s="53" t="s">
        <v>163</v>
      </c>
      <c r="R1233" s="54">
        <v>5</v>
      </c>
      <c r="S1233" s="49" t="s">
        <v>171</v>
      </c>
      <c r="T1233" s="53" t="s">
        <v>163</v>
      </c>
    </row>
    <row r="1234" spans="1:20" x14ac:dyDescent="0.2">
      <c r="A1234" s="79">
        <f t="shared" si="202"/>
        <v>16</v>
      </c>
      <c r="B1234" s="47">
        <f t="shared" si="203"/>
        <v>2020</v>
      </c>
      <c r="C1234" s="47">
        <f t="shared" si="204"/>
        <v>4</v>
      </c>
      <c r="D1234" s="47" t="str">
        <f t="shared" si="205"/>
        <v>Apr</v>
      </c>
      <c r="E1234" s="47">
        <f t="shared" si="206"/>
        <v>18</v>
      </c>
      <c r="F1234" s="90">
        <v>43939</v>
      </c>
      <c r="G1234" s="75">
        <v>0.68055555555555547</v>
      </c>
      <c r="H1234" s="49" t="s">
        <v>221</v>
      </c>
      <c r="I1234" s="56" t="str">
        <f t="shared" si="198"/>
        <v>Site 6, at upper logger station</v>
      </c>
      <c r="J1234" s="56" t="str">
        <f t="shared" si="207"/>
        <v>Gordon Estuary</v>
      </c>
      <c r="K1234" s="49">
        <v>1</v>
      </c>
      <c r="L1234" s="51" t="s">
        <v>157</v>
      </c>
      <c r="M1234" s="53" t="s">
        <v>138</v>
      </c>
      <c r="N1234" s="51" t="s">
        <v>153</v>
      </c>
      <c r="O1234" s="47"/>
      <c r="P1234" s="47"/>
      <c r="Q1234" s="47"/>
      <c r="R1234" s="54">
        <v>1</v>
      </c>
      <c r="S1234" s="49" t="s">
        <v>171</v>
      </c>
      <c r="T1234" s="53" t="s">
        <v>163</v>
      </c>
    </row>
    <row r="1235" spans="1:20" x14ac:dyDescent="0.2">
      <c r="A1235" s="79">
        <f t="shared" si="202"/>
        <v>16</v>
      </c>
      <c r="B1235" s="47">
        <f t="shared" si="203"/>
        <v>2020</v>
      </c>
      <c r="C1235" s="47">
        <f t="shared" si="204"/>
        <v>4</v>
      </c>
      <c r="D1235" s="47" t="str">
        <f t="shared" si="205"/>
        <v>Apr</v>
      </c>
      <c r="E1235" s="47">
        <f t="shared" si="206"/>
        <v>18</v>
      </c>
      <c r="F1235" s="90">
        <v>43939</v>
      </c>
      <c r="G1235" s="75">
        <v>0.68055555555555547</v>
      </c>
      <c r="H1235" s="49" t="s">
        <v>221</v>
      </c>
      <c r="I1235" s="56" t="str">
        <f t="shared" si="198"/>
        <v>Site 6, at upper logger station</v>
      </c>
      <c r="J1235" s="56" t="str">
        <f t="shared" si="207"/>
        <v>Gordon Estuary</v>
      </c>
      <c r="K1235" s="49">
        <v>1</v>
      </c>
      <c r="L1235" s="51" t="s">
        <v>158</v>
      </c>
      <c r="M1235" s="53" t="s">
        <v>138</v>
      </c>
      <c r="N1235" s="51" t="s">
        <v>153</v>
      </c>
      <c r="O1235" s="47"/>
      <c r="P1235" s="47"/>
      <c r="Q1235" s="47"/>
      <c r="R1235" s="54">
        <v>13</v>
      </c>
      <c r="S1235" s="49" t="s">
        <v>171</v>
      </c>
      <c r="T1235" s="53" t="s">
        <v>163</v>
      </c>
    </row>
    <row r="1236" spans="1:20" x14ac:dyDescent="0.2">
      <c r="A1236" s="79">
        <f t="shared" si="202"/>
        <v>16</v>
      </c>
      <c r="B1236" s="47">
        <f t="shared" si="203"/>
        <v>2020</v>
      </c>
      <c r="C1236" s="47">
        <f t="shared" si="204"/>
        <v>4</v>
      </c>
      <c r="D1236" s="47" t="str">
        <f t="shared" si="205"/>
        <v>Apr</v>
      </c>
      <c r="E1236" s="47">
        <f t="shared" si="206"/>
        <v>18</v>
      </c>
      <c r="F1236" s="90">
        <v>43939</v>
      </c>
      <c r="G1236" s="75">
        <v>0.64583333333333337</v>
      </c>
      <c r="H1236" s="49" t="s">
        <v>203</v>
      </c>
      <c r="I1236" s="56" t="str">
        <f t="shared" si="198"/>
        <v>Site 5 main channel close to mouth</v>
      </c>
      <c r="J1236" s="56" t="str">
        <f t="shared" si="207"/>
        <v>Gordon Estuary</v>
      </c>
      <c r="K1236" s="49">
        <v>1</v>
      </c>
      <c r="L1236" s="51" t="s">
        <v>146</v>
      </c>
      <c r="M1236" s="53" t="s">
        <v>138</v>
      </c>
      <c r="N1236" s="51" t="s">
        <v>144</v>
      </c>
      <c r="O1236" s="150">
        <v>2</v>
      </c>
      <c r="P1236" s="49" t="s">
        <v>171</v>
      </c>
      <c r="Q1236" s="53" t="s">
        <v>163</v>
      </c>
      <c r="R1236" s="54">
        <v>8</v>
      </c>
      <c r="S1236" s="49" t="s">
        <v>171</v>
      </c>
      <c r="T1236" s="53" t="s">
        <v>163</v>
      </c>
    </row>
    <row r="1237" spans="1:20" x14ac:dyDescent="0.2">
      <c r="A1237" s="79">
        <f t="shared" si="202"/>
        <v>16</v>
      </c>
      <c r="B1237" s="47">
        <f t="shared" si="203"/>
        <v>2020</v>
      </c>
      <c r="C1237" s="47">
        <f t="shared" si="204"/>
        <v>4</v>
      </c>
      <c r="D1237" s="47" t="str">
        <f t="shared" si="205"/>
        <v>Apr</v>
      </c>
      <c r="E1237" s="47">
        <f t="shared" si="206"/>
        <v>18</v>
      </c>
      <c r="F1237" s="90">
        <v>43939</v>
      </c>
      <c r="G1237" s="75">
        <v>0.64583333333333337</v>
      </c>
      <c r="H1237" s="49" t="s">
        <v>203</v>
      </c>
      <c r="I1237" s="56" t="str">
        <f t="shared" si="198"/>
        <v>Site 5 main channel close to mouth</v>
      </c>
      <c r="J1237" s="56" t="str">
        <f t="shared" si="207"/>
        <v>Gordon Estuary</v>
      </c>
      <c r="K1237" s="49">
        <v>1</v>
      </c>
      <c r="L1237" s="51" t="s">
        <v>142</v>
      </c>
      <c r="M1237" s="53" t="s">
        <v>138</v>
      </c>
      <c r="N1237" s="51" t="s">
        <v>144</v>
      </c>
      <c r="O1237" s="150">
        <v>2</v>
      </c>
      <c r="P1237" s="49" t="s">
        <v>171</v>
      </c>
      <c r="Q1237" s="53" t="s">
        <v>163</v>
      </c>
      <c r="R1237" s="54">
        <v>4</v>
      </c>
      <c r="S1237" s="49" t="s">
        <v>171</v>
      </c>
      <c r="T1237" s="53" t="s">
        <v>163</v>
      </c>
    </row>
    <row r="1238" spans="1:20" x14ac:dyDescent="0.2">
      <c r="A1238" s="79">
        <f t="shared" si="202"/>
        <v>16</v>
      </c>
      <c r="B1238" s="47">
        <f t="shared" si="203"/>
        <v>2020</v>
      </c>
      <c r="C1238" s="47">
        <f t="shared" si="204"/>
        <v>4</v>
      </c>
      <c r="D1238" s="47" t="str">
        <f t="shared" si="205"/>
        <v>Apr</v>
      </c>
      <c r="E1238" s="47">
        <f t="shared" si="206"/>
        <v>18</v>
      </c>
      <c r="F1238" s="90">
        <v>43939</v>
      </c>
      <c r="G1238" s="75">
        <v>0.64583333333333337</v>
      </c>
      <c r="H1238" s="49" t="s">
        <v>203</v>
      </c>
      <c r="I1238" s="56" t="str">
        <f t="shared" si="198"/>
        <v>Site 5 main channel close to mouth</v>
      </c>
      <c r="J1238" s="56" t="str">
        <f t="shared" si="207"/>
        <v>Gordon Estuary</v>
      </c>
      <c r="K1238" s="49">
        <v>1</v>
      </c>
      <c r="L1238" s="51" t="s">
        <v>152</v>
      </c>
      <c r="M1238" s="53" t="s">
        <v>138</v>
      </c>
      <c r="N1238" s="51" t="s">
        <v>144</v>
      </c>
      <c r="O1238" s="150"/>
      <c r="P1238" s="49"/>
      <c r="Q1238" s="53"/>
      <c r="R1238" s="54">
        <v>1</v>
      </c>
      <c r="S1238" s="49" t="s">
        <v>171</v>
      </c>
      <c r="T1238" s="53" t="s">
        <v>163</v>
      </c>
    </row>
    <row r="1239" spans="1:20" x14ac:dyDescent="0.2">
      <c r="A1239" s="79">
        <f t="shared" si="202"/>
        <v>16</v>
      </c>
      <c r="B1239" s="47">
        <f t="shared" si="203"/>
        <v>2020</v>
      </c>
      <c r="C1239" s="47">
        <f t="shared" si="204"/>
        <v>4</v>
      </c>
      <c r="D1239" s="47" t="str">
        <f t="shared" si="205"/>
        <v>Apr</v>
      </c>
      <c r="E1239" s="47">
        <f t="shared" si="206"/>
        <v>18</v>
      </c>
      <c r="F1239" s="90">
        <v>43939</v>
      </c>
      <c r="G1239" s="75">
        <v>0.64583333333333337</v>
      </c>
      <c r="H1239" s="49" t="s">
        <v>203</v>
      </c>
      <c r="I1239" s="56" t="str">
        <f t="shared" si="198"/>
        <v>Site 5 main channel close to mouth</v>
      </c>
      <c r="J1239" s="56" t="str">
        <f>VLOOKUP(H1239,SiteCodes,3,FALSE)</f>
        <v>Gordon Estuary</v>
      </c>
      <c r="K1239" s="49">
        <v>1</v>
      </c>
      <c r="L1239" s="51" t="s">
        <v>157</v>
      </c>
      <c r="M1239" s="53" t="s">
        <v>138</v>
      </c>
      <c r="N1239" s="51" t="s">
        <v>153</v>
      </c>
      <c r="O1239" s="47"/>
      <c r="P1239" s="47"/>
      <c r="Q1239" s="47"/>
      <c r="R1239" s="54">
        <v>2</v>
      </c>
      <c r="S1239" s="49" t="s">
        <v>171</v>
      </c>
      <c r="T1239" s="53" t="s">
        <v>163</v>
      </c>
    </row>
    <row r="1240" spans="1:20" x14ac:dyDescent="0.2">
      <c r="A1240" s="79">
        <f t="shared" si="202"/>
        <v>16</v>
      </c>
      <c r="B1240" s="47">
        <f t="shared" si="203"/>
        <v>2020</v>
      </c>
      <c r="C1240" s="47">
        <f t="shared" si="204"/>
        <v>4</v>
      </c>
      <c r="D1240" s="47" t="str">
        <f t="shared" si="205"/>
        <v>Apr</v>
      </c>
      <c r="E1240" s="47">
        <f t="shared" si="206"/>
        <v>18</v>
      </c>
      <c r="F1240" s="90">
        <v>43939</v>
      </c>
      <c r="G1240" s="75">
        <v>0.64583333333333337</v>
      </c>
      <c r="H1240" s="49" t="s">
        <v>203</v>
      </c>
      <c r="I1240" s="56" t="str">
        <f>VLOOKUP(H1240,SiteCodes,2,FALSE)</f>
        <v>Site 5 main channel close to mouth</v>
      </c>
      <c r="J1240" s="56" t="str">
        <f>VLOOKUP(H1240,SiteCodes,3,FALSE)</f>
        <v>Gordon Estuary</v>
      </c>
      <c r="K1240" s="49">
        <v>1</v>
      </c>
      <c r="L1240" s="51" t="s">
        <v>158</v>
      </c>
      <c r="M1240" s="53" t="s">
        <v>138</v>
      </c>
      <c r="N1240" s="51" t="s">
        <v>153</v>
      </c>
      <c r="O1240" s="47"/>
      <c r="P1240" s="47"/>
      <c r="Q1240" s="47"/>
      <c r="R1240" s="54">
        <v>130</v>
      </c>
      <c r="S1240" s="49" t="s">
        <v>171</v>
      </c>
      <c r="T1240" s="53" t="s">
        <v>163</v>
      </c>
    </row>
    <row r="1241" spans="1:20" x14ac:dyDescent="0.2">
      <c r="A1241" s="79">
        <f t="shared" si="202"/>
        <v>16</v>
      </c>
      <c r="B1241" s="47">
        <f t="shared" si="203"/>
        <v>2020</v>
      </c>
      <c r="C1241" s="47">
        <f t="shared" si="204"/>
        <v>4</v>
      </c>
      <c r="D1241" s="47" t="str">
        <f t="shared" si="205"/>
        <v>Apr</v>
      </c>
      <c r="E1241" s="47">
        <f t="shared" si="206"/>
        <v>18</v>
      </c>
      <c r="F1241" s="90">
        <v>43939</v>
      </c>
      <c r="G1241" s="75">
        <v>0.58819444444444446</v>
      </c>
      <c r="H1241" s="49" t="s">
        <v>58</v>
      </c>
      <c r="I1241" s="56" t="str">
        <f t="shared" si="198"/>
        <v>Mouth of Site 7 inlet, north side</v>
      </c>
      <c r="J1241" s="56" t="str">
        <f t="shared" si="197"/>
        <v>Gordon Estuary</v>
      </c>
      <c r="K1241" s="49">
        <v>1</v>
      </c>
      <c r="L1241" s="51" t="s">
        <v>146</v>
      </c>
      <c r="M1241" s="53" t="s">
        <v>138</v>
      </c>
      <c r="N1241" s="51" t="s">
        <v>144</v>
      </c>
      <c r="O1241" s="47">
        <f t="shared" si="199"/>
        <v>3</v>
      </c>
      <c r="P1241" s="47">
        <f t="shared" si="200"/>
        <v>1</v>
      </c>
      <c r="Q1241" s="47">
        <f t="shared" si="201"/>
        <v>2</v>
      </c>
      <c r="R1241" s="54">
        <v>1</v>
      </c>
      <c r="S1241" s="49" t="s">
        <v>168</v>
      </c>
      <c r="T1241" s="53" t="s">
        <v>163</v>
      </c>
    </row>
    <row r="1242" spans="1:20" x14ac:dyDescent="0.2">
      <c r="A1242" s="79">
        <f t="shared" si="202"/>
        <v>16</v>
      </c>
      <c r="B1242" s="47">
        <f t="shared" si="203"/>
        <v>2020</v>
      </c>
      <c r="C1242" s="47">
        <f t="shared" si="204"/>
        <v>4</v>
      </c>
      <c r="D1242" s="47" t="str">
        <f t="shared" si="205"/>
        <v>Apr</v>
      </c>
      <c r="E1242" s="47">
        <f t="shared" si="206"/>
        <v>18</v>
      </c>
      <c r="F1242" s="90">
        <v>43939</v>
      </c>
      <c r="G1242" s="75">
        <v>0.58819444444444446</v>
      </c>
      <c r="H1242" s="49" t="s">
        <v>58</v>
      </c>
      <c r="I1242" s="56" t="str">
        <f t="shared" si="198"/>
        <v>Mouth of Site 7 inlet, north side</v>
      </c>
      <c r="J1242" s="56" t="str">
        <f t="shared" si="197"/>
        <v>Gordon Estuary</v>
      </c>
      <c r="K1242" s="49">
        <v>1</v>
      </c>
      <c r="L1242" s="51" t="s">
        <v>142</v>
      </c>
      <c r="M1242" s="53" t="s">
        <v>138</v>
      </c>
      <c r="N1242" s="51" t="s">
        <v>144</v>
      </c>
      <c r="O1242" s="47">
        <f t="shared" si="199"/>
        <v>2</v>
      </c>
      <c r="P1242" s="47">
        <f t="shared" si="200"/>
        <v>1</v>
      </c>
      <c r="Q1242" s="47">
        <f t="shared" si="201"/>
        <v>2</v>
      </c>
      <c r="R1242" s="54">
        <v>2</v>
      </c>
      <c r="S1242" s="49" t="s">
        <v>168</v>
      </c>
      <c r="T1242" s="53" t="s">
        <v>163</v>
      </c>
    </row>
    <row r="1243" spans="1:20" x14ac:dyDescent="0.2">
      <c r="A1243" s="79">
        <f t="shared" si="202"/>
        <v>16</v>
      </c>
      <c r="B1243" s="47">
        <f t="shared" si="203"/>
        <v>2020</v>
      </c>
      <c r="C1243" s="47">
        <f t="shared" si="204"/>
        <v>4</v>
      </c>
      <c r="D1243" s="47" t="str">
        <f t="shared" si="205"/>
        <v>Apr</v>
      </c>
      <c r="E1243" s="47">
        <f t="shared" si="206"/>
        <v>18</v>
      </c>
      <c r="F1243" s="90">
        <v>43939</v>
      </c>
      <c r="G1243" s="75">
        <v>0.58819444444444446</v>
      </c>
      <c r="H1243" s="49" t="s">
        <v>58</v>
      </c>
      <c r="I1243" s="56" t="str">
        <f t="shared" si="198"/>
        <v>Mouth of Site 7 inlet, north side</v>
      </c>
      <c r="J1243" s="56" t="str">
        <f t="shared" si="197"/>
        <v>Gordon Estuary</v>
      </c>
      <c r="K1243" s="49">
        <v>1</v>
      </c>
      <c r="L1243" s="51" t="s">
        <v>157</v>
      </c>
      <c r="M1243" s="53" t="s">
        <v>138</v>
      </c>
      <c r="N1243" s="51" t="s">
        <v>153</v>
      </c>
      <c r="O1243" s="47">
        <f t="shared" si="199"/>
        <v>8</v>
      </c>
      <c r="P1243" s="47">
        <f t="shared" si="200"/>
        <v>1</v>
      </c>
      <c r="Q1243" s="47">
        <f t="shared" si="201"/>
        <v>5</v>
      </c>
      <c r="R1243" s="54">
        <v>15</v>
      </c>
      <c r="S1243" s="49" t="s">
        <v>168</v>
      </c>
      <c r="T1243" s="53" t="s">
        <v>163</v>
      </c>
    </row>
    <row r="1244" spans="1:20" x14ac:dyDescent="0.2">
      <c r="A1244" s="79">
        <f t="shared" si="202"/>
        <v>16</v>
      </c>
      <c r="B1244" s="47">
        <f t="shared" si="203"/>
        <v>2020</v>
      </c>
      <c r="C1244" s="47">
        <f t="shared" si="204"/>
        <v>4</v>
      </c>
      <c r="D1244" s="47" t="str">
        <f t="shared" si="205"/>
        <v>Apr</v>
      </c>
      <c r="E1244" s="47">
        <f t="shared" si="206"/>
        <v>18</v>
      </c>
      <c r="F1244" s="90">
        <v>43939</v>
      </c>
      <c r="G1244" s="75">
        <v>0.58819444444444446</v>
      </c>
      <c r="H1244" s="49" t="s">
        <v>58</v>
      </c>
      <c r="I1244" s="56" t="str">
        <f t="shared" si="198"/>
        <v>Mouth of Site 7 inlet, north side</v>
      </c>
      <c r="J1244" s="56" t="str">
        <f t="shared" si="197"/>
        <v>Gordon Estuary</v>
      </c>
      <c r="K1244" s="49">
        <v>1</v>
      </c>
      <c r="L1244" s="51" t="s">
        <v>185</v>
      </c>
      <c r="M1244" s="53" t="s">
        <v>138</v>
      </c>
      <c r="N1244" s="51" t="s">
        <v>150</v>
      </c>
      <c r="O1244" s="47">
        <f t="shared" si="199"/>
        <v>18</v>
      </c>
      <c r="P1244" s="47">
        <f t="shared" si="200"/>
        <v>1</v>
      </c>
      <c r="Q1244" s="47">
        <f t="shared" si="201"/>
        <v>4</v>
      </c>
      <c r="R1244" s="54">
        <v>20</v>
      </c>
      <c r="S1244" s="49" t="s">
        <v>168</v>
      </c>
      <c r="T1244" s="53" t="s">
        <v>163</v>
      </c>
    </row>
    <row r="1245" spans="1:20" x14ac:dyDescent="0.2">
      <c r="A1245" s="79">
        <f t="shared" si="202"/>
        <v>16</v>
      </c>
      <c r="B1245" s="47">
        <f t="shared" si="203"/>
        <v>2020</v>
      </c>
      <c r="C1245" s="47">
        <f t="shared" si="204"/>
        <v>4</v>
      </c>
      <c r="D1245" s="47" t="str">
        <f t="shared" si="205"/>
        <v>Apr</v>
      </c>
      <c r="E1245" s="47">
        <f t="shared" si="206"/>
        <v>18</v>
      </c>
      <c r="F1245" s="90">
        <v>43939</v>
      </c>
      <c r="G1245" s="75">
        <v>0.58819444444444446</v>
      </c>
      <c r="H1245" s="49" t="s">
        <v>58</v>
      </c>
      <c r="I1245" s="56" t="str">
        <f t="shared" si="198"/>
        <v>Mouth of Site 7 inlet, north side</v>
      </c>
      <c r="J1245" s="56" t="str">
        <f t="shared" si="197"/>
        <v>Gordon Estuary</v>
      </c>
      <c r="K1245" s="49">
        <v>1</v>
      </c>
      <c r="L1245" s="51" t="s">
        <v>181</v>
      </c>
      <c r="M1245" s="53" t="s">
        <v>138</v>
      </c>
      <c r="N1245" s="51" t="s">
        <v>150</v>
      </c>
      <c r="O1245" s="47">
        <f t="shared" si="199"/>
        <v>15</v>
      </c>
      <c r="P1245" s="47">
        <f t="shared" si="200"/>
        <v>1</v>
      </c>
      <c r="Q1245" s="47">
        <f t="shared" si="201"/>
        <v>4</v>
      </c>
      <c r="R1245" s="54">
        <v>1</v>
      </c>
      <c r="S1245" s="49" t="s">
        <v>168</v>
      </c>
      <c r="T1245" s="53" t="s">
        <v>163</v>
      </c>
    </row>
    <row r="1246" spans="1:20" x14ac:dyDescent="0.2">
      <c r="A1246" s="79">
        <f t="shared" si="202"/>
        <v>16</v>
      </c>
      <c r="B1246" s="47">
        <f t="shared" si="203"/>
        <v>2020</v>
      </c>
      <c r="C1246" s="47">
        <f t="shared" si="204"/>
        <v>4</v>
      </c>
      <c r="D1246" s="47" t="str">
        <f t="shared" si="205"/>
        <v>Apr</v>
      </c>
      <c r="E1246" s="47">
        <f t="shared" si="206"/>
        <v>18</v>
      </c>
      <c r="F1246" s="90">
        <v>43939</v>
      </c>
      <c r="G1246" s="75">
        <v>0.58819444444444446</v>
      </c>
      <c r="H1246" s="49" t="s">
        <v>58</v>
      </c>
      <c r="I1246" s="56" t="str">
        <f t="shared" si="198"/>
        <v>Mouth of Site 7 inlet, north side</v>
      </c>
      <c r="J1246" s="56" t="str">
        <f t="shared" si="197"/>
        <v>Gordon Estuary</v>
      </c>
      <c r="K1246" s="49">
        <v>1</v>
      </c>
      <c r="L1246" s="51" t="s">
        <v>154</v>
      </c>
      <c r="M1246" s="53" t="s">
        <v>138</v>
      </c>
      <c r="N1246" s="238" t="s">
        <v>153</v>
      </c>
      <c r="O1246" s="47">
        <f t="shared" si="199"/>
        <v>6</v>
      </c>
      <c r="P1246" s="47">
        <f t="shared" si="200"/>
        <v>1</v>
      </c>
      <c r="Q1246" s="47">
        <f t="shared" si="201"/>
        <v>5</v>
      </c>
      <c r="R1246" s="54">
        <v>4</v>
      </c>
      <c r="S1246" s="49" t="s">
        <v>168</v>
      </c>
      <c r="T1246" s="53" t="s">
        <v>163</v>
      </c>
    </row>
    <row r="1247" spans="1:20" x14ac:dyDescent="0.2">
      <c r="A1247" s="79">
        <f t="shared" si="202"/>
        <v>16</v>
      </c>
      <c r="B1247" s="47">
        <f t="shared" si="203"/>
        <v>2020</v>
      </c>
      <c r="C1247" s="47">
        <f t="shared" si="204"/>
        <v>4</v>
      </c>
      <c r="D1247" s="47" t="str">
        <f t="shared" si="205"/>
        <v>Apr</v>
      </c>
      <c r="E1247" s="47">
        <f t="shared" si="206"/>
        <v>18</v>
      </c>
      <c r="F1247" s="90">
        <v>43939</v>
      </c>
      <c r="G1247" s="75">
        <v>0.58819444444444446</v>
      </c>
      <c r="H1247" s="49" t="s">
        <v>58</v>
      </c>
      <c r="I1247" s="56" t="str">
        <f t="shared" si="198"/>
        <v>Mouth of Site 7 inlet, north side</v>
      </c>
      <c r="J1247" s="56" t="str">
        <f t="shared" si="197"/>
        <v>Gordon Estuary</v>
      </c>
      <c r="K1247" s="49">
        <v>1</v>
      </c>
      <c r="L1247" s="51" t="s">
        <v>166</v>
      </c>
      <c r="M1247" s="53" t="s">
        <v>138</v>
      </c>
      <c r="N1247" s="51" t="s">
        <v>150</v>
      </c>
      <c r="O1247" s="47">
        <f t="shared" si="199"/>
        <v>11</v>
      </c>
      <c r="P1247" s="47">
        <f t="shared" si="200"/>
        <v>1</v>
      </c>
      <c r="Q1247" s="47">
        <f t="shared" si="201"/>
        <v>4</v>
      </c>
      <c r="R1247" s="54">
        <v>2</v>
      </c>
      <c r="S1247" s="49" t="s">
        <v>168</v>
      </c>
      <c r="T1247" s="53" t="s">
        <v>163</v>
      </c>
    </row>
    <row r="1248" spans="1:20" x14ac:dyDescent="0.2">
      <c r="A1248" s="79">
        <f t="shared" si="202"/>
        <v>16</v>
      </c>
      <c r="B1248" s="47">
        <f t="shared" si="203"/>
        <v>2020</v>
      </c>
      <c r="C1248" s="47">
        <f t="shared" si="204"/>
        <v>4</v>
      </c>
      <c r="D1248" s="47" t="str">
        <f t="shared" si="205"/>
        <v>Apr</v>
      </c>
      <c r="E1248" s="47">
        <f t="shared" si="206"/>
        <v>18</v>
      </c>
      <c r="F1248" s="90">
        <v>43939</v>
      </c>
      <c r="G1248" s="75">
        <v>0.58819444444444446</v>
      </c>
      <c r="H1248" s="49" t="s">
        <v>58</v>
      </c>
      <c r="I1248" s="56" t="str">
        <f t="shared" si="198"/>
        <v>Mouth of Site 7 inlet, north side</v>
      </c>
      <c r="J1248" s="56" t="str">
        <f t="shared" si="197"/>
        <v>Gordon Estuary</v>
      </c>
      <c r="K1248" s="49">
        <v>1</v>
      </c>
      <c r="L1248" s="51" t="s">
        <v>173</v>
      </c>
      <c r="M1248" s="53" t="s">
        <v>138</v>
      </c>
      <c r="N1248" s="51" t="s">
        <v>150</v>
      </c>
      <c r="O1248" s="47">
        <f t="shared" si="199"/>
        <v>13</v>
      </c>
      <c r="P1248" s="47">
        <f t="shared" si="200"/>
        <v>1</v>
      </c>
      <c r="Q1248" s="47">
        <f t="shared" si="201"/>
        <v>4</v>
      </c>
      <c r="R1248" s="54">
        <v>2</v>
      </c>
      <c r="S1248" s="49" t="s">
        <v>168</v>
      </c>
      <c r="T1248" s="53" t="s">
        <v>163</v>
      </c>
    </row>
    <row r="1249" spans="1:20" x14ac:dyDescent="0.2">
      <c r="A1249" s="79">
        <f t="shared" si="202"/>
        <v>16</v>
      </c>
      <c r="B1249" s="47">
        <f t="shared" si="203"/>
        <v>2020</v>
      </c>
      <c r="C1249" s="47">
        <f t="shared" si="204"/>
        <v>4</v>
      </c>
      <c r="D1249" s="47" t="str">
        <f t="shared" si="205"/>
        <v>Apr</v>
      </c>
      <c r="E1249" s="47">
        <f t="shared" si="206"/>
        <v>18</v>
      </c>
      <c r="F1249" s="90">
        <v>43939</v>
      </c>
      <c r="G1249" s="75">
        <v>0.62013888888888891</v>
      </c>
      <c r="H1249" s="49" t="s">
        <v>64</v>
      </c>
      <c r="I1249" s="56" t="str">
        <f t="shared" si="198"/>
        <v>On point at confluence of N. Arm and Brown's Slough</v>
      </c>
      <c r="J1249" s="56" t="str">
        <f t="shared" si="197"/>
        <v>Gordon Estuary</v>
      </c>
      <c r="K1249" s="49">
        <v>1</v>
      </c>
      <c r="L1249" s="51" t="s">
        <v>158</v>
      </c>
      <c r="M1249" s="53" t="s">
        <v>138</v>
      </c>
      <c r="N1249" s="51" t="s">
        <v>153</v>
      </c>
      <c r="O1249" s="47">
        <f t="shared" si="199"/>
        <v>9</v>
      </c>
      <c r="P1249" s="47">
        <f t="shared" si="200"/>
        <v>1</v>
      </c>
      <c r="Q1249" s="47">
        <f t="shared" si="201"/>
        <v>5</v>
      </c>
      <c r="R1249" s="54">
        <v>75</v>
      </c>
      <c r="S1249" s="49" t="s">
        <v>168</v>
      </c>
      <c r="T1249" s="53" t="s">
        <v>163</v>
      </c>
    </row>
    <row r="1250" spans="1:20" x14ac:dyDescent="0.2">
      <c r="A1250" s="79">
        <f t="shared" si="202"/>
        <v>16</v>
      </c>
      <c r="B1250" s="47">
        <f t="shared" si="203"/>
        <v>2020</v>
      </c>
      <c r="C1250" s="47">
        <f t="shared" si="204"/>
        <v>4</v>
      </c>
      <c r="D1250" s="47" t="str">
        <f t="shared" si="205"/>
        <v>Apr</v>
      </c>
      <c r="E1250" s="47">
        <f t="shared" si="206"/>
        <v>18</v>
      </c>
      <c r="F1250" s="90">
        <v>43939</v>
      </c>
      <c r="G1250" s="75">
        <v>0.62013888888888891</v>
      </c>
      <c r="H1250" s="49" t="s">
        <v>64</v>
      </c>
      <c r="I1250" s="56" t="str">
        <f t="shared" si="198"/>
        <v>On point at confluence of N. Arm and Brown's Slough</v>
      </c>
      <c r="J1250" s="56" t="str">
        <f t="shared" si="197"/>
        <v>Gordon Estuary</v>
      </c>
      <c r="K1250" s="49">
        <v>1</v>
      </c>
      <c r="L1250" s="51" t="s">
        <v>146</v>
      </c>
      <c r="M1250" s="53" t="s">
        <v>138</v>
      </c>
      <c r="N1250" s="51" t="s">
        <v>144</v>
      </c>
      <c r="O1250" s="47">
        <f t="shared" si="199"/>
        <v>3</v>
      </c>
      <c r="P1250" s="47">
        <f t="shared" si="200"/>
        <v>1</v>
      </c>
      <c r="Q1250" s="47">
        <f t="shared" si="201"/>
        <v>2</v>
      </c>
      <c r="R1250" s="54">
        <v>3</v>
      </c>
      <c r="S1250" s="49" t="s">
        <v>168</v>
      </c>
      <c r="T1250" s="53" t="s">
        <v>163</v>
      </c>
    </row>
    <row r="1251" spans="1:20" x14ac:dyDescent="0.2">
      <c r="A1251" s="79">
        <f t="shared" si="202"/>
        <v>16</v>
      </c>
      <c r="B1251" s="47">
        <f t="shared" si="203"/>
        <v>2020</v>
      </c>
      <c r="C1251" s="47">
        <f t="shared" si="204"/>
        <v>4</v>
      </c>
      <c r="D1251" s="47" t="str">
        <f t="shared" si="205"/>
        <v>Apr</v>
      </c>
      <c r="E1251" s="47">
        <f t="shared" si="206"/>
        <v>18</v>
      </c>
      <c r="F1251" s="90">
        <v>43939</v>
      </c>
      <c r="G1251" s="75">
        <v>0.62013888888888891</v>
      </c>
      <c r="H1251" s="49" t="s">
        <v>64</v>
      </c>
      <c r="I1251" s="56" t="str">
        <f t="shared" si="198"/>
        <v>On point at confluence of N. Arm and Brown's Slough</v>
      </c>
      <c r="J1251" s="56" t="str">
        <f t="shared" ref="J1251:J1268" si="208">VLOOKUP(H1251,SiteCodes,3,FALSE)</f>
        <v>Gordon Estuary</v>
      </c>
      <c r="K1251" s="49">
        <v>1</v>
      </c>
      <c r="L1251" s="51" t="s">
        <v>142</v>
      </c>
      <c r="M1251" s="53" t="s">
        <v>138</v>
      </c>
      <c r="N1251" s="51" t="s">
        <v>144</v>
      </c>
      <c r="O1251" s="47">
        <f t="shared" si="199"/>
        <v>2</v>
      </c>
      <c r="P1251" s="47">
        <f t="shared" si="200"/>
        <v>1</v>
      </c>
      <c r="Q1251" s="47">
        <f t="shared" si="201"/>
        <v>2</v>
      </c>
      <c r="R1251" s="54">
        <v>3</v>
      </c>
      <c r="S1251" s="49" t="s">
        <v>168</v>
      </c>
      <c r="T1251" s="53" t="s">
        <v>163</v>
      </c>
    </row>
    <row r="1252" spans="1:20" x14ac:dyDescent="0.2">
      <c r="A1252" s="79">
        <f t="shared" si="202"/>
        <v>16</v>
      </c>
      <c r="B1252" s="47">
        <f t="shared" si="203"/>
        <v>2020</v>
      </c>
      <c r="C1252" s="47">
        <f t="shared" si="204"/>
        <v>4</v>
      </c>
      <c r="D1252" s="47" t="str">
        <f t="shared" si="205"/>
        <v>Apr</v>
      </c>
      <c r="E1252" s="47">
        <f t="shared" si="206"/>
        <v>18</v>
      </c>
      <c r="F1252" s="90">
        <v>43939</v>
      </c>
      <c r="G1252" s="75">
        <v>0.62013888888888891</v>
      </c>
      <c r="H1252" s="49" t="s">
        <v>64</v>
      </c>
      <c r="I1252" s="56" t="str">
        <f t="shared" si="198"/>
        <v>On point at confluence of N. Arm and Brown's Slough</v>
      </c>
      <c r="J1252" s="56" t="str">
        <f t="shared" si="208"/>
        <v>Gordon Estuary</v>
      </c>
      <c r="K1252" s="49">
        <v>1</v>
      </c>
      <c r="L1252" s="51" t="s">
        <v>157</v>
      </c>
      <c r="M1252" s="53" t="s">
        <v>138</v>
      </c>
      <c r="N1252" s="51" t="s">
        <v>153</v>
      </c>
      <c r="O1252" s="47">
        <f t="shared" si="199"/>
        <v>8</v>
      </c>
      <c r="P1252" s="47">
        <f t="shared" si="200"/>
        <v>1</v>
      </c>
      <c r="Q1252" s="47">
        <f t="shared" si="201"/>
        <v>5</v>
      </c>
      <c r="R1252" s="54">
        <v>25</v>
      </c>
      <c r="S1252" s="49" t="s">
        <v>168</v>
      </c>
      <c r="T1252" s="53" t="s">
        <v>163</v>
      </c>
    </row>
    <row r="1253" spans="1:20" x14ac:dyDescent="0.2">
      <c r="A1253" s="79">
        <f t="shared" si="202"/>
        <v>16</v>
      </c>
      <c r="B1253" s="47">
        <f t="shared" si="203"/>
        <v>2020</v>
      </c>
      <c r="C1253" s="47">
        <f t="shared" si="204"/>
        <v>4</v>
      </c>
      <c r="D1253" s="47" t="str">
        <f t="shared" si="205"/>
        <v>Apr</v>
      </c>
      <c r="E1253" s="47">
        <f t="shared" si="206"/>
        <v>18</v>
      </c>
      <c r="F1253" s="90">
        <v>43939</v>
      </c>
      <c r="G1253" s="75">
        <v>0.62013888888888891</v>
      </c>
      <c r="H1253" s="49" t="s">
        <v>64</v>
      </c>
      <c r="I1253" s="56" t="str">
        <f t="shared" si="198"/>
        <v>On point at confluence of N. Arm and Brown's Slough</v>
      </c>
      <c r="J1253" s="56" t="str">
        <f t="shared" si="208"/>
        <v>Gordon Estuary</v>
      </c>
      <c r="K1253" s="49">
        <v>1</v>
      </c>
      <c r="L1253" s="51" t="s">
        <v>158</v>
      </c>
      <c r="M1253" s="53" t="s">
        <v>138</v>
      </c>
      <c r="N1253" s="51" t="s">
        <v>153</v>
      </c>
      <c r="O1253" s="47">
        <f t="shared" si="199"/>
        <v>9</v>
      </c>
      <c r="P1253" s="47">
        <f t="shared" si="200"/>
        <v>1</v>
      </c>
      <c r="Q1253" s="47">
        <f t="shared" si="201"/>
        <v>5</v>
      </c>
      <c r="R1253" s="54">
        <v>3</v>
      </c>
      <c r="S1253" s="49" t="s">
        <v>168</v>
      </c>
      <c r="T1253" s="53" t="s">
        <v>163</v>
      </c>
    </row>
    <row r="1254" spans="1:20" x14ac:dyDescent="0.2">
      <c r="A1254" s="79">
        <f t="shared" si="202"/>
        <v>16</v>
      </c>
      <c r="B1254" s="47">
        <f t="shared" si="203"/>
        <v>2020</v>
      </c>
      <c r="C1254" s="47">
        <f t="shared" si="204"/>
        <v>4</v>
      </c>
      <c r="D1254" s="47" t="str">
        <f t="shared" si="205"/>
        <v>Apr</v>
      </c>
      <c r="E1254" s="47">
        <f t="shared" si="206"/>
        <v>18</v>
      </c>
      <c r="F1254" s="90">
        <v>43939</v>
      </c>
      <c r="G1254" s="75">
        <v>0.62013888888888891</v>
      </c>
      <c r="H1254" s="49" t="s">
        <v>64</v>
      </c>
      <c r="I1254" s="56" t="str">
        <f t="shared" si="198"/>
        <v>On point at confluence of N. Arm and Brown's Slough</v>
      </c>
      <c r="J1254" s="56" t="str">
        <f t="shared" si="208"/>
        <v>Gordon Estuary</v>
      </c>
      <c r="K1254" s="49">
        <v>1</v>
      </c>
      <c r="L1254" s="51" t="s">
        <v>185</v>
      </c>
      <c r="M1254" s="53" t="s">
        <v>138</v>
      </c>
      <c r="N1254" s="51" t="s">
        <v>150</v>
      </c>
      <c r="O1254" s="47">
        <f t="shared" si="199"/>
        <v>18</v>
      </c>
      <c r="P1254" s="47">
        <f t="shared" si="200"/>
        <v>1</v>
      </c>
      <c r="Q1254" s="47">
        <f t="shared" si="201"/>
        <v>4</v>
      </c>
      <c r="R1254" s="54">
        <v>1</v>
      </c>
      <c r="S1254" s="49" t="s">
        <v>168</v>
      </c>
      <c r="T1254" s="53" t="s">
        <v>163</v>
      </c>
    </row>
    <row r="1255" spans="1:20" x14ac:dyDescent="0.2">
      <c r="A1255" s="79">
        <f t="shared" si="202"/>
        <v>16</v>
      </c>
      <c r="B1255" s="47">
        <f t="shared" si="203"/>
        <v>2020</v>
      </c>
      <c r="C1255" s="47">
        <f t="shared" si="204"/>
        <v>4</v>
      </c>
      <c r="D1255" s="47" t="str">
        <f t="shared" si="205"/>
        <v>Apr</v>
      </c>
      <c r="E1255" s="47">
        <f t="shared" si="206"/>
        <v>18</v>
      </c>
      <c r="F1255" s="90">
        <v>43939</v>
      </c>
      <c r="G1255" s="75">
        <v>0.62013888888888891</v>
      </c>
      <c r="H1255" s="49" t="s">
        <v>64</v>
      </c>
      <c r="I1255" s="56" t="str">
        <f t="shared" si="198"/>
        <v>On point at confluence of N. Arm and Brown's Slough</v>
      </c>
      <c r="J1255" s="56" t="str">
        <f t="shared" si="208"/>
        <v>Gordon Estuary</v>
      </c>
      <c r="K1255" s="49">
        <v>1</v>
      </c>
      <c r="L1255" s="51" t="s">
        <v>181</v>
      </c>
      <c r="M1255" s="53" t="s">
        <v>138</v>
      </c>
      <c r="N1255" s="51" t="s">
        <v>150</v>
      </c>
      <c r="O1255" s="47">
        <f t="shared" si="199"/>
        <v>15</v>
      </c>
      <c r="P1255" s="47">
        <f t="shared" si="200"/>
        <v>1</v>
      </c>
      <c r="Q1255" s="47">
        <f t="shared" si="201"/>
        <v>4</v>
      </c>
      <c r="R1255" s="54">
        <v>6</v>
      </c>
      <c r="S1255" s="49" t="s">
        <v>168</v>
      </c>
      <c r="T1255" s="53" t="s">
        <v>163</v>
      </c>
    </row>
    <row r="1256" spans="1:20" x14ac:dyDescent="0.2">
      <c r="A1256" s="79">
        <f t="shared" si="202"/>
        <v>16</v>
      </c>
      <c r="B1256" s="47">
        <f t="shared" si="203"/>
        <v>2020</v>
      </c>
      <c r="C1256" s="47">
        <f t="shared" si="204"/>
        <v>4</v>
      </c>
      <c r="D1256" s="47" t="str">
        <f t="shared" si="205"/>
        <v>Apr</v>
      </c>
      <c r="E1256" s="47">
        <f t="shared" si="206"/>
        <v>18</v>
      </c>
      <c r="F1256" s="90">
        <v>43939</v>
      </c>
      <c r="G1256" s="75">
        <v>0.60416666666666663</v>
      </c>
      <c r="H1256" s="49" t="s">
        <v>62</v>
      </c>
      <c r="I1256" s="56" t="str">
        <f t="shared" si="198"/>
        <v>South side of Site 6 culverts</v>
      </c>
      <c r="J1256" s="56" t="str">
        <f t="shared" si="208"/>
        <v>Gordon Estuary</v>
      </c>
      <c r="K1256" s="49">
        <v>1</v>
      </c>
      <c r="L1256" s="51" t="s">
        <v>152</v>
      </c>
      <c r="M1256" s="53" t="s">
        <v>138</v>
      </c>
      <c r="N1256" s="51" t="s">
        <v>144</v>
      </c>
      <c r="O1256" s="47">
        <f t="shared" si="199"/>
        <v>5</v>
      </c>
      <c r="P1256" s="47">
        <f t="shared" si="200"/>
        <v>1</v>
      </c>
      <c r="Q1256" s="47">
        <f t="shared" si="201"/>
        <v>2</v>
      </c>
      <c r="R1256" s="54">
        <v>1</v>
      </c>
      <c r="S1256" s="49" t="s">
        <v>168</v>
      </c>
      <c r="T1256" s="53" t="s">
        <v>163</v>
      </c>
    </row>
    <row r="1257" spans="1:20" x14ac:dyDescent="0.2">
      <c r="A1257" s="79">
        <f t="shared" si="202"/>
        <v>16</v>
      </c>
      <c r="B1257" s="47">
        <f t="shared" si="203"/>
        <v>2020</v>
      </c>
      <c r="C1257" s="47">
        <f t="shared" si="204"/>
        <v>4</v>
      </c>
      <c r="D1257" s="47" t="str">
        <f t="shared" si="205"/>
        <v>Apr</v>
      </c>
      <c r="E1257" s="47">
        <f t="shared" si="206"/>
        <v>18</v>
      </c>
      <c r="F1257" s="90">
        <v>43939</v>
      </c>
      <c r="G1257" s="75">
        <v>0.60416666666666663</v>
      </c>
      <c r="H1257" s="49" t="s">
        <v>62</v>
      </c>
      <c r="I1257" s="56" t="str">
        <f t="shared" si="198"/>
        <v>South side of Site 6 culverts</v>
      </c>
      <c r="J1257" s="56" t="str">
        <f t="shared" si="208"/>
        <v>Gordon Estuary</v>
      </c>
      <c r="K1257" s="49">
        <v>1</v>
      </c>
      <c r="L1257" s="51" t="s">
        <v>142</v>
      </c>
      <c r="M1257" s="53" t="s">
        <v>138</v>
      </c>
      <c r="N1257" s="51" t="s">
        <v>144</v>
      </c>
      <c r="O1257" s="47">
        <f t="shared" si="199"/>
        <v>2</v>
      </c>
      <c r="P1257" s="47">
        <f t="shared" si="200"/>
        <v>1</v>
      </c>
      <c r="Q1257" s="47">
        <f t="shared" si="201"/>
        <v>2</v>
      </c>
      <c r="R1257" s="54">
        <v>1</v>
      </c>
      <c r="S1257" s="49" t="s">
        <v>168</v>
      </c>
      <c r="T1257" s="53" t="s">
        <v>163</v>
      </c>
    </row>
    <row r="1258" spans="1:20" x14ac:dyDescent="0.2">
      <c r="A1258" s="79">
        <f t="shared" si="202"/>
        <v>16</v>
      </c>
      <c r="B1258" s="47">
        <f t="shared" si="203"/>
        <v>2020</v>
      </c>
      <c r="C1258" s="47">
        <f t="shared" si="204"/>
        <v>4</v>
      </c>
      <c r="D1258" s="47" t="str">
        <f t="shared" si="205"/>
        <v>Apr</v>
      </c>
      <c r="E1258" s="47">
        <f t="shared" si="206"/>
        <v>18</v>
      </c>
      <c r="F1258" s="90">
        <v>43939</v>
      </c>
      <c r="G1258" s="75">
        <v>0.60416666666666663</v>
      </c>
      <c r="H1258" s="49" t="s">
        <v>62</v>
      </c>
      <c r="I1258" s="56" t="str">
        <f t="shared" si="198"/>
        <v>South side of Site 6 culverts</v>
      </c>
      <c r="J1258" s="56" t="str">
        <f t="shared" si="208"/>
        <v>Gordon Estuary</v>
      </c>
      <c r="K1258" s="49">
        <v>1</v>
      </c>
      <c r="L1258" s="51" t="s">
        <v>157</v>
      </c>
      <c r="M1258" s="53" t="s">
        <v>138</v>
      </c>
      <c r="N1258" s="51" t="s">
        <v>153</v>
      </c>
      <c r="O1258" s="47">
        <f t="shared" si="199"/>
        <v>8</v>
      </c>
      <c r="P1258" s="47">
        <f t="shared" si="200"/>
        <v>1</v>
      </c>
      <c r="Q1258" s="47">
        <f t="shared" si="201"/>
        <v>5</v>
      </c>
      <c r="R1258" s="54">
        <v>16</v>
      </c>
      <c r="S1258" s="49" t="s">
        <v>168</v>
      </c>
      <c r="T1258" s="53" t="s">
        <v>163</v>
      </c>
    </row>
    <row r="1259" spans="1:20" x14ac:dyDescent="0.2">
      <c r="A1259" s="79">
        <f t="shared" si="202"/>
        <v>16</v>
      </c>
      <c r="B1259" s="47">
        <f t="shared" si="203"/>
        <v>2020</v>
      </c>
      <c r="C1259" s="47">
        <f t="shared" si="204"/>
        <v>4</v>
      </c>
      <c r="D1259" s="47" t="str">
        <f t="shared" si="205"/>
        <v>Apr</v>
      </c>
      <c r="E1259" s="47">
        <f t="shared" si="206"/>
        <v>18</v>
      </c>
      <c r="F1259" s="90">
        <v>43939</v>
      </c>
      <c r="G1259" s="75">
        <v>0.60416666666666663</v>
      </c>
      <c r="H1259" s="49" t="s">
        <v>62</v>
      </c>
      <c r="I1259" s="56" t="str">
        <f t="shared" si="198"/>
        <v>South side of Site 6 culverts</v>
      </c>
      <c r="J1259" s="56" t="str">
        <f t="shared" si="208"/>
        <v>Gordon Estuary</v>
      </c>
      <c r="K1259" s="49">
        <v>1</v>
      </c>
      <c r="L1259" s="51" t="s">
        <v>158</v>
      </c>
      <c r="M1259" s="53" t="s">
        <v>138</v>
      </c>
      <c r="N1259" s="51" t="s">
        <v>153</v>
      </c>
      <c r="O1259" s="47">
        <f t="shared" si="199"/>
        <v>9</v>
      </c>
      <c r="P1259" s="47">
        <f t="shared" si="200"/>
        <v>1</v>
      </c>
      <c r="Q1259" s="47">
        <f t="shared" si="201"/>
        <v>5</v>
      </c>
      <c r="R1259" s="54">
        <v>31</v>
      </c>
      <c r="S1259" s="49" t="s">
        <v>168</v>
      </c>
      <c r="T1259" s="53" t="s">
        <v>163</v>
      </c>
    </row>
    <row r="1260" spans="1:20" x14ac:dyDescent="0.2">
      <c r="A1260" s="79">
        <f t="shared" si="202"/>
        <v>16</v>
      </c>
      <c r="B1260" s="47">
        <f t="shared" si="203"/>
        <v>2020</v>
      </c>
      <c r="C1260" s="47">
        <f t="shared" si="204"/>
        <v>4</v>
      </c>
      <c r="D1260" s="47" t="str">
        <f t="shared" si="205"/>
        <v>Apr</v>
      </c>
      <c r="E1260" s="47">
        <f t="shared" si="206"/>
        <v>18</v>
      </c>
      <c r="F1260" s="90">
        <v>43939</v>
      </c>
      <c r="G1260" s="75">
        <v>0.60416666666666663</v>
      </c>
      <c r="H1260" s="49" t="s">
        <v>62</v>
      </c>
      <c r="I1260" s="56" t="str">
        <f t="shared" si="198"/>
        <v>South side of Site 6 culverts</v>
      </c>
      <c r="J1260" s="56" t="str">
        <f t="shared" si="208"/>
        <v>Gordon Estuary</v>
      </c>
      <c r="K1260" s="49">
        <v>1</v>
      </c>
      <c r="L1260" s="51" t="s">
        <v>185</v>
      </c>
      <c r="M1260" s="53" t="s">
        <v>138</v>
      </c>
      <c r="N1260" s="51" t="s">
        <v>150</v>
      </c>
      <c r="O1260" s="47">
        <f t="shared" si="199"/>
        <v>18</v>
      </c>
      <c r="P1260" s="47">
        <f t="shared" si="200"/>
        <v>1</v>
      </c>
      <c r="Q1260" s="47">
        <f t="shared" si="201"/>
        <v>4</v>
      </c>
      <c r="R1260" s="54">
        <v>11</v>
      </c>
      <c r="S1260" s="49" t="s">
        <v>168</v>
      </c>
      <c r="T1260" s="53" t="s">
        <v>163</v>
      </c>
    </row>
    <row r="1261" spans="1:20" x14ac:dyDescent="0.2">
      <c r="A1261" s="79">
        <f t="shared" si="202"/>
        <v>16</v>
      </c>
      <c r="B1261" s="47">
        <f t="shared" si="203"/>
        <v>2020</v>
      </c>
      <c r="C1261" s="47">
        <f t="shared" si="204"/>
        <v>4</v>
      </c>
      <c r="D1261" s="47" t="str">
        <f t="shared" si="205"/>
        <v>Apr</v>
      </c>
      <c r="E1261" s="47">
        <f t="shared" si="206"/>
        <v>18</v>
      </c>
      <c r="F1261" s="90">
        <v>43939</v>
      </c>
      <c r="G1261" s="75">
        <v>0.60416666666666663</v>
      </c>
      <c r="H1261" s="49" t="s">
        <v>62</v>
      </c>
      <c r="I1261" s="56" t="str">
        <f t="shared" si="198"/>
        <v>South side of Site 6 culverts</v>
      </c>
      <c r="J1261" s="56" t="str">
        <f t="shared" si="208"/>
        <v>Gordon Estuary</v>
      </c>
      <c r="K1261" s="49">
        <v>1</v>
      </c>
      <c r="L1261" s="51" t="s">
        <v>181</v>
      </c>
      <c r="M1261" s="53" t="s">
        <v>138</v>
      </c>
      <c r="N1261" s="51" t="s">
        <v>150</v>
      </c>
      <c r="O1261" s="47">
        <f t="shared" si="199"/>
        <v>15</v>
      </c>
      <c r="P1261" s="47">
        <f t="shared" si="200"/>
        <v>1</v>
      </c>
      <c r="Q1261" s="47">
        <f t="shared" si="201"/>
        <v>4</v>
      </c>
      <c r="R1261" s="54">
        <v>11</v>
      </c>
      <c r="S1261" s="49" t="s">
        <v>168</v>
      </c>
      <c r="T1261" s="53" t="s">
        <v>163</v>
      </c>
    </row>
    <row r="1262" spans="1:20" x14ac:dyDescent="0.2">
      <c r="A1262" s="132">
        <f t="shared" si="202"/>
        <v>16</v>
      </c>
      <c r="B1262" s="133">
        <f t="shared" si="203"/>
        <v>2020</v>
      </c>
      <c r="C1262" s="133">
        <f t="shared" si="204"/>
        <v>4</v>
      </c>
      <c r="D1262" s="133" t="str">
        <f t="shared" si="205"/>
        <v>Apr</v>
      </c>
      <c r="E1262" s="133">
        <f t="shared" si="206"/>
        <v>18</v>
      </c>
      <c r="F1262" s="141">
        <v>43939</v>
      </c>
      <c r="G1262" s="135">
        <v>0.60416666666666663</v>
      </c>
      <c r="H1262" s="138" t="s">
        <v>62</v>
      </c>
      <c r="I1262" s="137" t="str">
        <f t="shared" si="198"/>
        <v>South side of Site 6 culverts</v>
      </c>
      <c r="J1262" s="137" t="str">
        <f t="shared" si="208"/>
        <v>Gordon Estuary</v>
      </c>
      <c r="K1262" s="138">
        <v>1</v>
      </c>
      <c r="L1262" s="139" t="s">
        <v>166</v>
      </c>
      <c r="M1262" s="143" t="s">
        <v>138</v>
      </c>
      <c r="N1262" s="139" t="s">
        <v>150</v>
      </c>
      <c r="O1262" s="47">
        <f t="shared" si="199"/>
        <v>11</v>
      </c>
      <c r="P1262" s="47">
        <f t="shared" si="200"/>
        <v>1</v>
      </c>
      <c r="Q1262" s="47">
        <f t="shared" si="201"/>
        <v>4</v>
      </c>
      <c r="R1262" s="140">
        <v>3</v>
      </c>
      <c r="S1262" s="138" t="s">
        <v>168</v>
      </c>
      <c r="T1262" s="53" t="s">
        <v>163</v>
      </c>
    </row>
    <row r="1263" spans="1:20" x14ac:dyDescent="0.2">
      <c r="A1263" s="79">
        <f t="shared" si="202"/>
        <v>17</v>
      </c>
      <c r="B1263" s="47">
        <f t="shared" si="203"/>
        <v>2020</v>
      </c>
      <c r="C1263" s="47">
        <f t="shared" si="204"/>
        <v>4</v>
      </c>
      <c r="D1263" s="47" t="str">
        <f t="shared" si="205"/>
        <v>Apr</v>
      </c>
      <c r="E1263" s="47">
        <f t="shared" si="206"/>
        <v>19</v>
      </c>
      <c r="F1263" s="90">
        <v>43940</v>
      </c>
      <c r="G1263" s="75">
        <v>0.5625</v>
      </c>
      <c r="H1263" s="49" t="s">
        <v>225</v>
      </c>
      <c r="I1263" s="56" t="str">
        <f t="shared" si="198"/>
        <v>Gordon R. Site 1, Channel A at Gordon R.</v>
      </c>
      <c r="J1263" s="56" t="str">
        <f t="shared" si="208"/>
        <v>Gordon Estuary</v>
      </c>
      <c r="K1263" s="49">
        <v>1</v>
      </c>
      <c r="L1263" s="51" t="s">
        <v>152</v>
      </c>
      <c r="M1263" s="53" t="s">
        <v>138</v>
      </c>
      <c r="N1263" s="51" t="s">
        <v>144</v>
      </c>
      <c r="O1263" s="47"/>
      <c r="P1263" s="47"/>
      <c r="Q1263" s="47"/>
      <c r="R1263" s="54">
        <v>2</v>
      </c>
      <c r="S1263" s="49" t="s">
        <v>171</v>
      </c>
      <c r="T1263" s="53" t="s">
        <v>163</v>
      </c>
    </row>
    <row r="1264" spans="1:20" x14ac:dyDescent="0.2">
      <c r="A1264" s="79">
        <f t="shared" si="202"/>
        <v>17</v>
      </c>
      <c r="B1264" s="47">
        <f t="shared" si="203"/>
        <v>2020</v>
      </c>
      <c r="C1264" s="47">
        <f t="shared" si="204"/>
        <v>4</v>
      </c>
      <c r="D1264" s="47" t="str">
        <f t="shared" si="205"/>
        <v>Apr</v>
      </c>
      <c r="E1264" s="47">
        <f t="shared" si="206"/>
        <v>19</v>
      </c>
      <c r="F1264" s="90">
        <v>43940</v>
      </c>
      <c r="G1264" s="75">
        <v>0.5625</v>
      </c>
      <c r="H1264" s="49" t="s">
        <v>225</v>
      </c>
      <c r="I1264" s="56" t="str">
        <f>VLOOKUP(H1264,SiteCodes,2,FALSE)</f>
        <v>Gordon R. Site 1, Channel A at Gordon R.</v>
      </c>
      <c r="J1264" s="56" t="str">
        <f t="shared" si="208"/>
        <v>Gordon Estuary</v>
      </c>
      <c r="K1264" s="49">
        <v>1</v>
      </c>
      <c r="L1264" s="51" t="s">
        <v>146</v>
      </c>
      <c r="M1264" s="53" t="s">
        <v>138</v>
      </c>
      <c r="N1264" s="51" t="s">
        <v>144</v>
      </c>
      <c r="O1264" s="47"/>
      <c r="P1264" s="47"/>
      <c r="Q1264" s="47"/>
      <c r="R1264" s="54">
        <v>15</v>
      </c>
      <c r="S1264" s="49" t="s">
        <v>171</v>
      </c>
      <c r="T1264" s="53" t="s">
        <v>163</v>
      </c>
    </row>
    <row r="1265" spans="1:20" x14ac:dyDescent="0.2">
      <c r="A1265" s="79">
        <f t="shared" si="202"/>
        <v>17</v>
      </c>
      <c r="B1265" s="47">
        <f t="shared" si="203"/>
        <v>2020</v>
      </c>
      <c r="C1265" s="47">
        <f t="shared" si="204"/>
        <v>4</v>
      </c>
      <c r="D1265" s="47" t="str">
        <f t="shared" si="205"/>
        <v>Apr</v>
      </c>
      <c r="E1265" s="47">
        <f t="shared" si="206"/>
        <v>19</v>
      </c>
      <c r="F1265" s="90">
        <v>43940</v>
      </c>
      <c r="G1265" s="75">
        <v>0.58333333333333337</v>
      </c>
      <c r="H1265" s="49" t="s">
        <v>227</v>
      </c>
      <c r="I1265" s="56" t="str">
        <f>VLOOKUP(H1265,SiteCodes,2,FALSE)</f>
        <v>Gordon R. Site 1, Channel B at Gordon R.</v>
      </c>
      <c r="J1265" s="56" t="str">
        <f t="shared" si="208"/>
        <v>Gordon Estuary</v>
      </c>
      <c r="K1265" s="49">
        <v>1</v>
      </c>
      <c r="L1265" s="51" t="s">
        <v>146</v>
      </c>
      <c r="M1265" s="53" t="s">
        <v>138</v>
      </c>
      <c r="N1265" s="51" t="s">
        <v>144</v>
      </c>
      <c r="O1265" s="47"/>
      <c r="P1265" s="47"/>
      <c r="Q1265" s="47"/>
      <c r="R1265" s="54">
        <v>1</v>
      </c>
      <c r="S1265" s="49" t="s">
        <v>171</v>
      </c>
      <c r="T1265" s="53" t="s">
        <v>163</v>
      </c>
    </row>
    <row r="1266" spans="1:20" x14ac:dyDescent="0.2">
      <c r="A1266" s="79">
        <f t="shared" si="202"/>
        <v>17</v>
      </c>
      <c r="B1266" s="47">
        <f t="shared" si="203"/>
        <v>2020</v>
      </c>
      <c r="C1266" s="47">
        <f t="shared" si="204"/>
        <v>4</v>
      </c>
      <c r="D1266" s="47" t="str">
        <f t="shared" si="205"/>
        <v>Apr</v>
      </c>
      <c r="E1266" s="47">
        <f t="shared" si="206"/>
        <v>19</v>
      </c>
      <c r="F1266" s="90">
        <v>43940</v>
      </c>
      <c r="G1266" s="75">
        <v>0.59722222222222221</v>
      </c>
      <c r="H1266" s="49" t="s">
        <v>229</v>
      </c>
      <c r="I1266" s="56" t="str">
        <f>VLOOKUP(H1266,SiteCodes,2,FALSE)</f>
        <v>Gordon R. Site 1, Channel B 60 m in</v>
      </c>
      <c r="J1266" s="56" t="str">
        <f t="shared" si="208"/>
        <v>Gordon Estuary</v>
      </c>
      <c r="K1266" s="49">
        <v>1</v>
      </c>
      <c r="L1266" s="51" t="s">
        <v>146</v>
      </c>
      <c r="M1266" s="53" t="s">
        <v>138</v>
      </c>
      <c r="N1266" s="51" t="s">
        <v>144</v>
      </c>
      <c r="O1266" s="47"/>
      <c r="P1266" s="47"/>
      <c r="Q1266" s="47"/>
      <c r="R1266" s="54">
        <v>2</v>
      </c>
      <c r="S1266" s="49" t="s">
        <v>171</v>
      </c>
      <c r="T1266" s="53" t="s">
        <v>163</v>
      </c>
    </row>
    <row r="1267" spans="1:20" x14ac:dyDescent="0.2">
      <c r="A1267" s="79">
        <f t="shared" si="202"/>
        <v>17</v>
      </c>
      <c r="B1267" s="47">
        <f t="shared" si="203"/>
        <v>2020</v>
      </c>
      <c r="C1267" s="47">
        <f t="shared" si="204"/>
        <v>4</v>
      </c>
      <c r="D1267" s="47" t="str">
        <f t="shared" si="205"/>
        <v>Apr</v>
      </c>
      <c r="E1267" s="47">
        <f t="shared" si="206"/>
        <v>19</v>
      </c>
      <c r="F1267" s="90">
        <v>43940</v>
      </c>
      <c r="G1267" s="75">
        <v>0.625</v>
      </c>
      <c r="H1267" s="49" t="s">
        <v>231</v>
      </c>
      <c r="I1267" s="56" t="str">
        <f>VLOOKUP(H1267,SiteCodes,2,FALSE)</f>
        <v>Gordon R. Site 1, Channel A 250 m in</v>
      </c>
      <c r="J1267" s="56" t="str">
        <f t="shared" si="208"/>
        <v>Gordon Estuary</v>
      </c>
      <c r="K1267" s="49">
        <v>1</v>
      </c>
      <c r="L1267" s="51" t="s">
        <v>158</v>
      </c>
      <c r="M1267" s="53" t="s">
        <v>138</v>
      </c>
      <c r="N1267" s="51" t="s">
        <v>153</v>
      </c>
      <c r="O1267" s="54">
        <v>41</v>
      </c>
      <c r="P1267" s="49" t="s">
        <v>171</v>
      </c>
      <c r="Q1267" s="53" t="s">
        <v>163</v>
      </c>
      <c r="R1267" s="54">
        <v>2</v>
      </c>
      <c r="S1267" s="49" t="s">
        <v>171</v>
      </c>
      <c r="T1267" s="53" t="s">
        <v>163</v>
      </c>
    </row>
    <row r="1268" spans="1:20" x14ac:dyDescent="0.2">
      <c r="A1268" s="132">
        <f t="shared" si="202"/>
        <v>17</v>
      </c>
      <c r="B1268" s="133">
        <f t="shared" si="203"/>
        <v>2020</v>
      </c>
      <c r="C1268" s="133">
        <f t="shared" si="204"/>
        <v>4</v>
      </c>
      <c r="D1268" s="133" t="str">
        <f t="shared" si="205"/>
        <v>Apr</v>
      </c>
      <c r="E1268" s="133">
        <f t="shared" si="206"/>
        <v>19</v>
      </c>
      <c r="F1268" s="141">
        <v>43940</v>
      </c>
      <c r="G1268" s="135">
        <v>0.625</v>
      </c>
      <c r="H1268" s="138" t="s">
        <v>231</v>
      </c>
      <c r="I1268" s="137" t="str">
        <f>VLOOKUP(H1268,SiteCodes,2,FALSE)</f>
        <v>Gordon R. Site 1, Channel A 250 m in</v>
      </c>
      <c r="J1268" s="137" t="str">
        <f t="shared" si="208"/>
        <v>Gordon Estuary</v>
      </c>
      <c r="K1268" s="138">
        <v>1</v>
      </c>
      <c r="L1268" s="139" t="s">
        <v>146</v>
      </c>
      <c r="M1268" s="143" t="s">
        <v>138</v>
      </c>
      <c r="N1268" s="139" t="s">
        <v>144</v>
      </c>
      <c r="O1268" s="47"/>
      <c r="P1268" s="47"/>
      <c r="Q1268" s="47"/>
      <c r="R1268" s="140">
        <v>41</v>
      </c>
      <c r="S1268" s="138" t="s">
        <v>171</v>
      </c>
      <c r="T1268" s="53" t="s">
        <v>163</v>
      </c>
    </row>
    <row r="1269" spans="1:20" x14ac:dyDescent="0.2">
      <c r="A1269" s="79">
        <f t="shared" si="202"/>
        <v>18</v>
      </c>
      <c r="B1269" s="47">
        <f t="shared" si="203"/>
        <v>2020</v>
      </c>
      <c r="C1269" s="47">
        <f t="shared" si="204"/>
        <v>4</v>
      </c>
      <c r="D1269" s="47" t="str">
        <f t="shared" si="205"/>
        <v>Apr</v>
      </c>
      <c r="E1269" s="47">
        <f t="shared" si="206"/>
        <v>26</v>
      </c>
      <c r="F1269" s="90">
        <v>43947</v>
      </c>
      <c r="G1269" s="74">
        <v>0.45833333333333331</v>
      </c>
      <c r="H1269" s="49" t="s">
        <v>186</v>
      </c>
      <c r="I1269" s="56" t="str">
        <f t="shared" ref="I1269:I1283" si="209">VLOOKUP(H1269,SiteCodes,2,FALSE)</f>
        <v>Browns Slough Site 7 inlet left tidal channel</v>
      </c>
      <c r="J1269" s="56" t="str">
        <f t="shared" ref="J1269:J1283" si="210">VLOOKUP(H1269,SiteCodes,3,FALSE)</f>
        <v>Gordon Estuary</v>
      </c>
      <c r="K1269" s="49">
        <v>1</v>
      </c>
      <c r="L1269" s="51" t="s">
        <v>146</v>
      </c>
      <c r="M1269" s="50" t="s">
        <v>138</v>
      </c>
      <c r="N1269" s="51" t="s">
        <v>144</v>
      </c>
      <c r="O1269" s="47"/>
      <c r="P1269" s="47"/>
      <c r="Q1269" s="47"/>
      <c r="R1269" s="54">
        <v>6</v>
      </c>
      <c r="S1269" s="49" t="s">
        <v>171</v>
      </c>
      <c r="T1269" s="53" t="s">
        <v>163</v>
      </c>
    </row>
    <row r="1270" spans="1:20" x14ac:dyDescent="0.2">
      <c r="A1270" s="79">
        <f t="shared" si="202"/>
        <v>18</v>
      </c>
      <c r="B1270" s="47">
        <f t="shared" si="203"/>
        <v>2020</v>
      </c>
      <c r="C1270" s="47">
        <f t="shared" si="204"/>
        <v>4</v>
      </c>
      <c r="D1270" s="47" t="str">
        <f t="shared" si="205"/>
        <v>Apr</v>
      </c>
      <c r="E1270" s="47">
        <f t="shared" si="206"/>
        <v>26</v>
      </c>
      <c r="F1270" s="90">
        <v>43947</v>
      </c>
      <c r="G1270" s="74">
        <v>0.45833333333333331</v>
      </c>
      <c r="H1270" s="49" t="s">
        <v>186</v>
      </c>
      <c r="I1270" s="56" t="str">
        <f t="shared" si="209"/>
        <v>Browns Slough Site 7 inlet left tidal channel</v>
      </c>
      <c r="J1270" s="56" t="str">
        <f t="shared" si="210"/>
        <v>Gordon Estuary</v>
      </c>
      <c r="K1270" s="49">
        <v>1</v>
      </c>
      <c r="L1270" s="51" t="s">
        <v>158</v>
      </c>
      <c r="M1270" s="50" t="s">
        <v>138</v>
      </c>
      <c r="N1270" s="51" t="s">
        <v>153</v>
      </c>
      <c r="O1270" s="47"/>
      <c r="P1270" s="47"/>
      <c r="Q1270" s="47"/>
      <c r="R1270" s="54">
        <v>11</v>
      </c>
      <c r="S1270" s="49" t="s">
        <v>171</v>
      </c>
      <c r="T1270" s="53" t="s">
        <v>163</v>
      </c>
    </row>
    <row r="1271" spans="1:20" x14ac:dyDescent="0.2">
      <c r="A1271" s="79">
        <f t="shared" si="202"/>
        <v>18</v>
      </c>
      <c r="B1271" s="47">
        <f t="shared" si="203"/>
        <v>2020</v>
      </c>
      <c r="C1271" s="47">
        <f t="shared" si="204"/>
        <v>4</v>
      </c>
      <c r="D1271" s="47" t="str">
        <f t="shared" si="205"/>
        <v>Apr</v>
      </c>
      <c r="E1271" s="47">
        <f t="shared" si="206"/>
        <v>26</v>
      </c>
      <c r="F1271" s="90">
        <v>43947</v>
      </c>
      <c r="G1271" s="74">
        <v>0.52500000000000002</v>
      </c>
      <c r="H1271" s="49" t="s">
        <v>217</v>
      </c>
      <c r="I1271" s="56" t="str">
        <f t="shared" si="209"/>
        <v>Site 6, just upstream of bridge</v>
      </c>
      <c r="J1271" s="56" t="str">
        <f t="shared" si="210"/>
        <v>Gordon Estuary</v>
      </c>
      <c r="K1271" s="49">
        <v>1</v>
      </c>
      <c r="L1271" s="51" t="s">
        <v>146</v>
      </c>
      <c r="M1271" s="50" t="s">
        <v>138</v>
      </c>
      <c r="N1271" s="51" t="s">
        <v>144</v>
      </c>
      <c r="O1271" s="47"/>
      <c r="P1271" s="47"/>
      <c r="Q1271" s="47"/>
      <c r="R1271" s="54">
        <v>13</v>
      </c>
      <c r="S1271" s="49" t="s">
        <v>171</v>
      </c>
      <c r="T1271" s="53" t="s">
        <v>163</v>
      </c>
    </row>
    <row r="1272" spans="1:20" x14ac:dyDescent="0.2">
      <c r="A1272" s="79">
        <f t="shared" si="202"/>
        <v>18</v>
      </c>
      <c r="B1272" s="47">
        <f t="shared" si="203"/>
        <v>2020</v>
      </c>
      <c r="C1272" s="47">
        <f t="shared" si="204"/>
        <v>4</v>
      </c>
      <c r="D1272" s="47" t="str">
        <f t="shared" si="205"/>
        <v>Apr</v>
      </c>
      <c r="E1272" s="47">
        <f t="shared" si="206"/>
        <v>26</v>
      </c>
      <c r="F1272" s="90">
        <v>43947</v>
      </c>
      <c r="G1272" s="74">
        <v>0.52500000000000002</v>
      </c>
      <c r="H1272" s="49" t="s">
        <v>217</v>
      </c>
      <c r="I1272" s="56" t="str">
        <f t="shared" si="209"/>
        <v>Site 6, just upstream of bridge</v>
      </c>
      <c r="J1272" s="56" t="str">
        <f t="shared" si="210"/>
        <v>Gordon Estuary</v>
      </c>
      <c r="K1272" s="49">
        <v>1</v>
      </c>
      <c r="L1272" s="51" t="s">
        <v>157</v>
      </c>
      <c r="M1272" s="50" t="s">
        <v>138</v>
      </c>
      <c r="N1272" s="51" t="s">
        <v>153</v>
      </c>
      <c r="O1272" s="47"/>
      <c r="P1272" s="47"/>
      <c r="Q1272" s="47"/>
      <c r="R1272" s="54">
        <v>1</v>
      </c>
      <c r="S1272" s="49" t="s">
        <v>171</v>
      </c>
      <c r="T1272" s="53" t="s">
        <v>163</v>
      </c>
    </row>
    <row r="1273" spans="1:20" x14ac:dyDescent="0.2">
      <c r="A1273" s="79">
        <f t="shared" si="202"/>
        <v>18</v>
      </c>
      <c r="B1273" s="47">
        <f t="shared" si="203"/>
        <v>2020</v>
      </c>
      <c r="C1273" s="47">
        <f t="shared" si="204"/>
        <v>4</v>
      </c>
      <c r="D1273" s="47" t="str">
        <f t="shared" si="205"/>
        <v>Apr</v>
      </c>
      <c r="E1273" s="47">
        <f t="shared" si="206"/>
        <v>26</v>
      </c>
      <c r="F1273" s="90">
        <v>43947</v>
      </c>
      <c r="G1273" s="74">
        <v>0.52500000000000002</v>
      </c>
      <c r="H1273" s="49" t="s">
        <v>217</v>
      </c>
      <c r="I1273" s="56" t="str">
        <f t="shared" si="209"/>
        <v>Site 6, just upstream of bridge</v>
      </c>
      <c r="J1273" s="56" t="str">
        <f t="shared" si="210"/>
        <v>Gordon Estuary</v>
      </c>
      <c r="K1273" s="49">
        <v>1</v>
      </c>
      <c r="L1273" s="51" t="s">
        <v>158</v>
      </c>
      <c r="M1273" s="50" t="s">
        <v>138</v>
      </c>
      <c r="N1273" s="51" t="s">
        <v>153</v>
      </c>
      <c r="O1273" s="47"/>
      <c r="P1273" s="47"/>
      <c r="Q1273" s="47"/>
      <c r="R1273" s="54">
        <v>2</v>
      </c>
      <c r="S1273" s="49" t="s">
        <v>171</v>
      </c>
      <c r="T1273" s="53" t="s">
        <v>163</v>
      </c>
    </row>
    <row r="1274" spans="1:20" x14ac:dyDescent="0.2">
      <c r="A1274" s="79">
        <f t="shared" si="202"/>
        <v>18</v>
      </c>
      <c r="B1274" s="47">
        <f t="shared" si="203"/>
        <v>2020</v>
      </c>
      <c r="C1274" s="47">
        <f t="shared" si="204"/>
        <v>4</v>
      </c>
      <c r="D1274" s="47" t="str">
        <f t="shared" si="205"/>
        <v>Apr</v>
      </c>
      <c r="E1274" s="47">
        <f t="shared" si="206"/>
        <v>26</v>
      </c>
      <c r="F1274" s="90">
        <v>43947</v>
      </c>
      <c r="G1274" s="74">
        <v>0.5625</v>
      </c>
      <c r="H1274" s="49" t="s">
        <v>221</v>
      </c>
      <c r="I1274" s="56" t="str">
        <f t="shared" si="209"/>
        <v>Site 6, at upper logger station</v>
      </c>
      <c r="J1274" s="56" t="str">
        <f t="shared" si="210"/>
        <v>Gordon Estuary</v>
      </c>
      <c r="K1274" s="49">
        <v>1</v>
      </c>
      <c r="L1274" s="51" t="s">
        <v>146</v>
      </c>
      <c r="M1274" s="50" t="s">
        <v>138</v>
      </c>
      <c r="N1274" s="51" t="s">
        <v>144</v>
      </c>
      <c r="O1274" s="47"/>
      <c r="P1274" s="47"/>
      <c r="Q1274" s="47"/>
      <c r="R1274" s="54">
        <v>20</v>
      </c>
      <c r="S1274" s="49" t="s">
        <v>171</v>
      </c>
      <c r="T1274" s="53" t="s">
        <v>163</v>
      </c>
    </row>
    <row r="1275" spans="1:20" x14ac:dyDescent="0.2">
      <c r="A1275" s="79">
        <f t="shared" si="202"/>
        <v>18</v>
      </c>
      <c r="B1275" s="47">
        <f t="shared" si="203"/>
        <v>2020</v>
      </c>
      <c r="C1275" s="47">
        <f t="shared" si="204"/>
        <v>4</v>
      </c>
      <c r="D1275" s="47" t="str">
        <f t="shared" si="205"/>
        <v>Apr</v>
      </c>
      <c r="E1275" s="47">
        <f t="shared" si="206"/>
        <v>26</v>
      </c>
      <c r="F1275" s="90">
        <v>43947</v>
      </c>
      <c r="G1275" s="74">
        <v>0.5625</v>
      </c>
      <c r="H1275" s="49" t="s">
        <v>221</v>
      </c>
      <c r="I1275" s="56" t="str">
        <f t="shared" si="209"/>
        <v>Site 6, at upper logger station</v>
      </c>
      <c r="J1275" s="56" t="str">
        <f t="shared" si="210"/>
        <v>Gordon Estuary</v>
      </c>
      <c r="K1275" s="49">
        <v>1</v>
      </c>
      <c r="L1275" s="51" t="s">
        <v>157</v>
      </c>
      <c r="M1275" s="50" t="s">
        <v>138</v>
      </c>
      <c r="N1275" s="51" t="s">
        <v>153</v>
      </c>
      <c r="O1275" s="47"/>
      <c r="P1275" s="47"/>
      <c r="Q1275" s="47"/>
      <c r="R1275" s="54">
        <v>4</v>
      </c>
      <c r="S1275" s="49" t="s">
        <v>171</v>
      </c>
      <c r="T1275" s="53" t="s">
        <v>163</v>
      </c>
    </row>
    <row r="1276" spans="1:20" x14ac:dyDescent="0.2">
      <c r="A1276" s="79">
        <f t="shared" si="202"/>
        <v>18</v>
      </c>
      <c r="B1276" s="47">
        <f t="shared" si="203"/>
        <v>2020</v>
      </c>
      <c r="C1276" s="47">
        <f t="shared" si="204"/>
        <v>4</v>
      </c>
      <c r="D1276" s="47" t="str">
        <f t="shared" si="205"/>
        <v>Apr</v>
      </c>
      <c r="E1276" s="47">
        <f t="shared" si="206"/>
        <v>26</v>
      </c>
      <c r="F1276" s="90">
        <v>43947</v>
      </c>
      <c r="G1276" s="74">
        <v>0.5625</v>
      </c>
      <c r="H1276" s="49" t="s">
        <v>221</v>
      </c>
      <c r="I1276" s="56" t="str">
        <f t="shared" si="209"/>
        <v>Site 6, at upper logger station</v>
      </c>
      <c r="J1276" s="56" t="str">
        <f t="shared" si="210"/>
        <v>Gordon Estuary</v>
      </c>
      <c r="K1276" s="49">
        <v>1</v>
      </c>
      <c r="L1276" s="51" t="s">
        <v>158</v>
      </c>
      <c r="M1276" s="50" t="s">
        <v>138</v>
      </c>
      <c r="N1276" s="51" t="s">
        <v>153</v>
      </c>
      <c r="O1276" s="47"/>
      <c r="P1276" s="47"/>
      <c r="Q1276" s="47"/>
      <c r="R1276" s="54">
        <v>46</v>
      </c>
      <c r="S1276" s="49" t="s">
        <v>171</v>
      </c>
      <c r="T1276" s="53" t="s">
        <v>163</v>
      </c>
    </row>
    <row r="1277" spans="1:20" x14ac:dyDescent="0.2">
      <c r="A1277" s="79">
        <f t="shared" si="202"/>
        <v>18</v>
      </c>
      <c r="B1277" s="47">
        <f t="shared" si="203"/>
        <v>2020</v>
      </c>
      <c r="C1277" s="47">
        <f t="shared" si="204"/>
        <v>4</v>
      </c>
      <c r="D1277" s="47" t="str">
        <f t="shared" si="205"/>
        <v>Apr</v>
      </c>
      <c r="E1277" s="47">
        <f t="shared" si="206"/>
        <v>26</v>
      </c>
      <c r="F1277" s="90">
        <v>43947</v>
      </c>
      <c r="G1277" s="74">
        <v>0.57638888888888895</v>
      </c>
      <c r="H1277" s="49" t="s">
        <v>223</v>
      </c>
      <c r="I1277" s="56" t="str">
        <f t="shared" si="209"/>
        <v>Site 6, at creek inflow (SE corner of marsh)</v>
      </c>
      <c r="J1277" s="56" t="str">
        <f t="shared" si="210"/>
        <v>Gordon Estuary</v>
      </c>
      <c r="K1277" s="49">
        <v>1</v>
      </c>
      <c r="L1277" s="51" t="s">
        <v>146</v>
      </c>
      <c r="M1277" s="50" t="s">
        <v>138</v>
      </c>
      <c r="N1277" s="51" t="s">
        <v>144</v>
      </c>
      <c r="O1277" s="47"/>
      <c r="P1277" s="47"/>
      <c r="Q1277" s="47"/>
      <c r="R1277" s="54">
        <v>18</v>
      </c>
      <c r="S1277" s="49" t="s">
        <v>171</v>
      </c>
      <c r="T1277" s="53" t="s">
        <v>163</v>
      </c>
    </row>
    <row r="1278" spans="1:20" x14ac:dyDescent="0.2">
      <c r="A1278" s="79">
        <f t="shared" si="202"/>
        <v>18</v>
      </c>
      <c r="B1278" s="47">
        <f t="shared" si="203"/>
        <v>2020</v>
      </c>
      <c r="C1278" s="47">
        <f t="shared" si="204"/>
        <v>4</v>
      </c>
      <c r="D1278" s="47" t="str">
        <f t="shared" si="205"/>
        <v>Apr</v>
      </c>
      <c r="E1278" s="47">
        <f t="shared" si="206"/>
        <v>26</v>
      </c>
      <c r="F1278" s="90">
        <v>43947</v>
      </c>
      <c r="G1278" s="74">
        <v>0.57638888888888895</v>
      </c>
      <c r="H1278" s="49" t="s">
        <v>223</v>
      </c>
      <c r="I1278" s="56" t="str">
        <f t="shared" si="209"/>
        <v>Site 6, at creek inflow (SE corner of marsh)</v>
      </c>
      <c r="J1278" s="56" t="str">
        <f t="shared" si="210"/>
        <v>Gordon Estuary</v>
      </c>
      <c r="K1278" s="49">
        <v>1</v>
      </c>
      <c r="L1278" s="51" t="s">
        <v>158</v>
      </c>
      <c r="M1278" s="50" t="s">
        <v>138</v>
      </c>
      <c r="N1278" s="51" t="s">
        <v>153</v>
      </c>
      <c r="O1278" s="47"/>
      <c r="P1278" s="47"/>
      <c r="Q1278" s="47"/>
      <c r="R1278" s="54">
        <v>10</v>
      </c>
      <c r="S1278" s="49" t="s">
        <v>171</v>
      </c>
      <c r="T1278" s="53" t="s">
        <v>163</v>
      </c>
    </row>
    <row r="1279" spans="1:20" x14ac:dyDescent="0.2">
      <c r="A1279" s="79">
        <f t="shared" si="202"/>
        <v>18</v>
      </c>
      <c r="B1279" s="47">
        <f t="shared" si="203"/>
        <v>2020</v>
      </c>
      <c r="C1279" s="47">
        <f t="shared" si="204"/>
        <v>4</v>
      </c>
      <c r="D1279" s="47" t="str">
        <f t="shared" si="205"/>
        <v>Apr</v>
      </c>
      <c r="E1279" s="47">
        <f t="shared" si="206"/>
        <v>26</v>
      </c>
      <c r="F1279" s="90">
        <v>43947</v>
      </c>
      <c r="G1279" s="74">
        <v>0.63888888888888895</v>
      </c>
      <c r="H1279" s="49" t="s">
        <v>48</v>
      </c>
      <c r="I1279" s="56" t="str">
        <f t="shared" si="209"/>
        <v>Q02, Site 5 natural marsh middle channel</v>
      </c>
      <c r="J1279" s="56" t="str">
        <f t="shared" si="210"/>
        <v>Gordon Estuary</v>
      </c>
      <c r="K1279" s="49">
        <v>1</v>
      </c>
      <c r="L1279" s="51" t="s">
        <v>142</v>
      </c>
      <c r="M1279" s="50" t="s">
        <v>138</v>
      </c>
      <c r="N1279" s="51" t="s">
        <v>144</v>
      </c>
      <c r="O1279" s="47"/>
      <c r="P1279" s="47"/>
      <c r="Q1279" s="47"/>
      <c r="R1279" s="54">
        <v>2</v>
      </c>
      <c r="S1279" s="49" t="s">
        <v>171</v>
      </c>
      <c r="T1279" s="53" t="s">
        <v>163</v>
      </c>
    </row>
    <row r="1280" spans="1:20" x14ac:dyDescent="0.2">
      <c r="A1280" s="79">
        <f t="shared" si="202"/>
        <v>18</v>
      </c>
      <c r="B1280" s="47">
        <f t="shared" si="203"/>
        <v>2020</v>
      </c>
      <c r="C1280" s="47">
        <f t="shared" si="204"/>
        <v>4</v>
      </c>
      <c r="D1280" s="47" t="str">
        <f t="shared" si="205"/>
        <v>Apr</v>
      </c>
      <c r="E1280" s="47">
        <f t="shared" si="206"/>
        <v>26</v>
      </c>
      <c r="F1280" s="90">
        <v>43947</v>
      </c>
      <c r="G1280" s="74">
        <v>0.63888888888888895</v>
      </c>
      <c r="H1280" s="49" t="s">
        <v>48</v>
      </c>
      <c r="I1280" s="56" t="str">
        <f t="shared" si="209"/>
        <v>Q02, Site 5 natural marsh middle channel</v>
      </c>
      <c r="J1280" s="56" t="str">
        <f t="shared" si="210"/>
        <v>Gordon Estuary</v>
      </c>
      <c r="K1280" s="49">
        <v>1</v>
      </c>
      <c r="L1280" s="51" t="s">
        <v>146</v>
      </c>
      <c r="M1280" s="50" t="s">
        <v>138</v>
      </c>
      <c r="N1280" s="51" t="s">
        <v>144</v>
      </c>
      <c r="O1280" s="47"/>
      <c r="P1280" s="47"/>
      <c r="Q1280" s="47"/>
      <c r="R1280" s="54">
        <v>7</v>
      </c>
      <c r="S1280" s="49" t="s">
        <v>171</v>
      </c>
      <c r="T1280" s="53" t="s">
        <v>163</v>
      </c>
    </row>
    <row r="1281" spans="1:22" x14ac:dyDescent="0.2">
      <c r="A1281" s="79">
        <f t="shared" si="202"/>
        <v>18</v>
      </c>
      <c r="B1281" s="47">
        <f t="shared" si="203"/>
        <v>2020</v>
      </c>
      <c r="C1281" s="47">
        <f t="shared" si="204"/>
        <v>4</v>
      </c>
      <c r="D1281" s="47" t="str">
        <f t="shared" si="205"/>
        <v>Apr</v>
      </c>
      <c r="E1281" s="47">
        <f t="shared" si="206"/>
        <v>26</v>
      </c>
      <c r="F1281" s="90">
        <v>43947</v>
      </c>
      <c r="G1281" s="74">
        <v>0.63888888888888895</v>
      </c>
      <c r="H1281" s="49" t="s">
        <v>48</v>
      </c>
      <c r="I1281" s="56" t="str">
        <f t="shared" si="209"/>
        <v>Q02, Site 5 natural marsh middle channel</v>
      </c>
      <c r="J1281" s="56" t="str">
        <f t="shared" si="210"/>
        <v>Gordon Estuary</v>
      </c>
      <c r="K1281" s="49">
        <v>1</v>
      </c>
      <c r="L1281" s="51" t="s">
        <v>158</v>
      </c>
      <c r="M1281" s="50" t="s">
        <v>138</v>
      </c>
      <c r="N1281" s="51" t="s">
        <v>153</v>
      </c>
      <c r="O1281" s="47"/>
      <c r="P1281" s="47"/>
      <c r="Q1281" s="47"/>
      <c r="R1281" s="54">
        <v>3</v>
      </c>
      <c r="S1281" s="49" t="s">
        <v>171</v>
      </c>
      <c r="T1281" s="53" t="s">
        <v>163</v>
      </c>
    </row>
    <row r="1282" spans="1:22" x14ac:dyDescent="0.2">
      <c r="A1282" s="79">
        <f t="shared" si="202"/>
        <v>18</v>
      </c>
      <c r="B1282" s="47">
        <f t="shared" si="203"/>
        <v>2020</v>
      </c>
      <c r="C1282" s="47">
        <f t="shared" si="204"/>
        <v>4</v>
      </c>
      <c r="D1282" s="47" t="str">
        <f t="shared" si="205"/>
        <v>Apr</v>
      </c>
      <c r="E1282" s="47">
        <f t="shared" si="206"/>
        <v>26</v>
      </c>
      <c r="F1282" s="90">
        <v>43947</v>
      </c>
      <c r="G1282" s="74">
        <v>0.66666666666666663</v>
      </c>
      <c r="H1282" s="49" t="s">
        <v>50</v>
      </c>
      <c r="I1282" s="56" t="str">
        <f>VLOOKUP(H1282,SiteCodes,2,FALSE)</f>
        <v>Q03, Site 5 natural marsh middle channel</v>
      </c>
      <c r="J1282" s="56" t="str">
        <f t="shared" si="210"/>
        <v>Gordon Estuary</v>
      </c>
      <c r="K1282" s="49">
        <v>1</v>
      </c>
      <c r="L1282" s="51" t="s">
        <v>146</v>
      </c>
      <c r="M1282" s="50" t="s">
        <v>138</v>
      </c>
      <c r="N1282" s="51" t="s">
        <v>144</v>
      </c>
      <c r="O1282" s="47"/>
      <c r="P1282" s="47"/>
      <c r="Q1282" s="47"/>
      <c r="R1282" s="54">
        <v>15</v>
      </c>
      <c r="S1282" s="49" t="s">
        <v>171</v>
      </c>
      <c r="T1282" s="53" t="s">
        <v>163</v>
      </c>
    </row>
    <row r="1283" spans="1:22" x14ac:dyDescent="0.2">
      <c r="A1283" s="79">
        <f t="shared" si="202"/>
        <v>18</v>
      </c>
      <c r="B1283" s="47">
        <f t="shared" si="203"/>
        <v>2020</v>
      </c>
      <c r="C1283" s="47">
        <f t="shared" si="204"/>
        <v>4</v>
      </c>
      <c r="D1283" s="47" t="str">
        <f t="shared" si="205"/>
        <v>Apr</v>
      </c>
      <c r="E1283" s="47">
        <f t="shared" si="206"/>
        <v>26</v>
      </c>
      <c r="F1283" s="90">
        <v>43947</v>
      </c>
      <c r="G1283" s="74">
        <v>0.66666666666666663</v>
      </c>
      <c r="H1283" s="49" t="s">
        <v>50</v>
      </c>
      <c r="I1283" s="56" t="str">
        <f t="shared" si="209"/>
        <v>Q03, Site 5 natural marsh middle channel</v>
      </c>
      <c r="J1283" s="56" t="str">
        <f t="shared" si="210"/>
        <v>Gordon Estuary</v>
      </c>
      <c r="K1283" s="49">
        <v>1</v>
      </c>
      <c r="L1283" s="51" t="s">
        <v>158</v>
      </c>
      <c r="M1283" s="50" t="s">
        <v>138</v>
      </c>
      <c r="N1283" s="51" t="s">
        <v>153</v>
      </c>
      <c r="O1283" s="47"/>
      <c r="P1283" s="47"/>
      <c r="Q1283" s="47"/>
      <c r="R1283" s="54">
        <v>2</v>
      </c>
      <c r="S1283" s="49" t="s">
        <v>171</v>
      </c>
      <c r="T1283" s="143" t="s">
        <v>163</v>
      </c>
      <c r="U1283" s="29"/>
      <c r="V1283" s="29"/>
    </row>
    <row r="1284" spans="1:22" x14ac:dyDescent="0.2">
      <c r="A1284" s="79">
        <f t="shared" si="202"/>
        <v>18</v>
      </c>
      <c r="B1284" s="47">
        <f t="shared" si="203"/>
        <v>2020</v>
      </c>
      <c r="C1284" s="47">
        <f t="shared" si="204"/>
        <v>4</v>
      </c>
      <c r="D1284" s="47" t="str">
        <f t="shared" si="205"/>
        <v>Apr</v>
      </c>
      <c r="E1284" s="47">
        <f t="shared" si="206"/>
        <v>26</v>
      </c>
      <c r="F1284" s="90">
        <v>43947</v>
      </c>
      <c r="G1284" s="75">
        <v>0.44097222222222227</v>
      </c>
      <c r="H1284" s="49" t="s">
        <v>62</v>
      </c>
      <c r="I1284" s="56" t="str">
        <f t="shared" si="198"/>
        <v>South side of Site 6 culverts</v>
      </c>
      <c r="J1284" s="56" t="str">
        <f t="shared" ref="J1284:J1293" si="211">VLOOKUP(H1284,SiteCodes,3,FALSE)</f>
        <v>Gordon Estuary</v>
      </c>
      <c r="K1284" s="49">
        <v>1</v>
      </c>
      <c r="L1284" s="51" t="s">
        <v>157</v>
      </c>
      <c r="M1284" s="53" t="s">
        <v>138</v>
      </c>
      <c r="N1284" s="51" t="s">
        <v>153</v>
      </c>
      <c r="O1284" s="47">
        <f t="shared" si="199"/>
        <v>8</v>
      </c>
      <c r="P1284" s="47">
        <f t="shared" si="200"/>
        <v>1</v>
      </c>
      <c r="Q1284" s="47">
        <f t="shared" si="201"/>
        <v>5</v>
      </c>
      <c r="R1284" s="54">
        <v>10</v>
      </c>
      <c r="S1284" s="49" t="s">
        <v>168</v>
      </c>
      <c r="T1284" s="53" t="s">
        <v>163</v>
      </c>
    </row>
    <row r="1285" spans="1:22" x14ac:dyDescent="0.2">
      <c r="A1285" s="79">
        <f t="shared" ref="A1285:A1348" si="212">WEEKNUM(F1285)</f>
        <v>18</v>
      </c>
      <c r="B1285" s="47">
        <f t="shared" ref="B1285:B1348" si="213">YEAR(F1285)</f>
        <v>2020</v>
      </c>
      <c r="C1285" s="47">
        <f t="shared" ref="C1285:C1348" si="214">MONTH(F1285)</f>
        <v>4</v>
      </c>
      <c r="D1285" s="47" t="str">
        <f t="shared" ref="D1285:D1348" si="215">TEXT(F1285,"mmm")</f>
        <v>Apr</v>
      </c>
      <c r="E1285" s="47">
        <f t="shared" ref="E1285:E1348" si="216">DAY(F1285)</f>
        <v>26</v>
      </c>
      <c r="F1285" s="90">
        <v>43947</v>
      </c>
      <c r="G1285" s="75">
        <v>0.44097222222222227</v>
      </c>
      <c r="H1285" s="49" t="s">
        <v>62</v>
      </c>
      <c r="I1285" s="56" t="str">
        <f t="shared" si="198"/>
        <v>South side of Site 6 culverts</v>
      </c>
      <c r="J1285" s="56" t="str">
        <f t="shared" si="211"/>
        <v>Gordon Estuary</v>
      </c>
      <c r="K1285" s="49">
        <v>1</v>
      </c>
      <c r="L1285" s="51" t="s">
        <v>185</v>
      </c>
      <c r="M1285" s="53" t="s">
        <v>138</v>
      </c>
      <c r="N1285" s="51" t="s">
        <v>150</v>
      </c>
      <c r="O1285" s="47">
        <f t="shared" si="199"/>
        <v>18</v>
      </c>
      <c r="P1285" s="47">
        <f t="shared" si="200"/>
        <v>1</v>
      </c>
      <c r="Q1285" s="47">
        <f t="shared" si="201"/>
        <v>4</v>
      </c>
      <c r="R1285" s="54">
        <v>3</v>
      </c>
      <c r="S1285" s="49" t="s">
        <v>168</v>
      </c>
      <c r="T1285" s="53" t="s">
        <v>163</v>
      </c>
    </row>
    <row r="1286" spans="1:22" x14ac:dyDescent="0.2">
      <c r="A1286" s="79">
        <f t="shared" si="212"/>
        <v>18</v>
      </c>
      <c r="B1286" s="47">
        <f t="shared" si="213"/>
        <v>2020</v>
      </c>
      <c r="C1286" s="47">
        <f t="shared" si="214"/>
        <v>4</v>
      </c>
      <c r="D1286" s="47" t="str">
        <f t="shared" si="215"/>
        <v>Apr</v>
      </c>
      <c r="E1286" s="47">
        <f t="shared" si="216"/>
        <v>26</v>
      </c>
      <c r="F1286" s="90">
        <v>43947</v>
      </c>
      <c r="G1286" s="75">
        <v>0.44097222222222227</v>
      </c>
      <c r="H1286" s="49" t="s">
        <v>62</v>
      </c>
      <c r="I1286" s="56" t="str">
        <f t="shared" si="198"/>
        <v>South side of Site 6 culverts</v>
      </c>
      <c r="J1286" s="56" t="str">
        <f t="shared" si="211"/>
        <v>Gordon Estuary</v>
      </c>
      <c r="K1286" s="49">
        <v>1</v>
      </c>
      <c r="L1286" s="51" t="s">
        <v>181</v>
      </c>
      <c r="M1286" s="53" t="s">
        <v>138</v>
      </c>
      <c r="N1286" s="51" t="s">
        <v>150</v>
      </c>
      <c r="O1286" s="47">
        <f t="shared" si="199"/>
        <v>15</v>
      </c>
      <c r="P1286" s="47">
        <f t="shared" si="200"/>
        <v>1</v>
      </c>
      <c r="Q1286" s="47">
        <f t="shared" si="201"/>
        <v>4</v>
      </c>
      <c r="R1286" s="54">
        <v>3</v>
      </c>
      <c r="S1286" s="49" t="s">
        <v>168</v>
      </c>
      <c r="T1286" s="53" t="s">
        <v>163</v>
      </c>
    </row>
    <row r="1287" spans="1:22" x14ac:dyDescent="0.2">
      <c r="A1287" s="79">
        <f t="shared" si="212"/>
        <v>18</v>
      </c>
      <c r="B1287" s="47">
        <f t="shared" si="213"/>
        <v>2020</v>
      </c>
      <c r="C1287" s="47">
        <f t="shared" si="214"/>
        <v>4</v>
      </c>
      <c r="D1287" s="47" t="str">
        <f t="shared" si="215"/>
        <v>Apr</v>
      </c>
      <c r="E1287" s="47">
        <f t="shared" si="216"/>
        <v>26</v>
      </c>
      <c r="F1287" s="90">
        <v>43947</v>
      </c>
      <c r="G1287" s="75">
        <v>0.44097222222222227</v>
      </c>
      <c r="H1287" s="49" t="s">
        <v>62</v>
      </c>
      <c r="I1287" s="56" t="str">
        <f t="shared" si="198"/>
        <v>South side of Site 6 culverts</v>
      </c>
      <c r="J1287" s="56" t="str">
        <f t="shared" si="211"/>
        <v>Gordon Estuary</v>
      </c>
      <c r="K1287" s="49">
        <v>1</v>
      </c>
      <c r="L1287" s="51" t="s">
        <v>166</v>
      </c>
      <c r="M1287" s="53" t="s">
        <v>138</v>
      </c>
      <c r="N1287" s="51" t="s">
        <v>150</v>
      </c>
      <c r="O1287" s="47">
        <f t="shared" si="199"/>
        <v>11</v>
      </c>
      <c r="P1287" s="47">
        <f t="shared" si="200"/>
        <v>1</v>
      </c>
      <c r="Q1287" s="47">
        <f t="shared" si="201"/>
        <v>4</v>
      </c>
      <c r="R1287" s="54">
        <v>4</v>
      </c>
      <c r="S1287" s="49" t="s">
        <v>168</v>
      </c>
      <c r="T1287" s="53" t="s">
        <v>163</v>
      </c>
    </row>
    <row r="1288" spans="1:22" x14ac:dyDescent="0.2">
      <c r="A1288" s="79">
        <f t="shared" si="212"/>
        <v>18</v>
      </c>
      <c r="B1288" s="47">
        <f t="shared" si="213"/>
        <v>2020</v>
      </c>
      <c r="C1288" s="47">
        <f t="shared" si="214"/>
        <v>4</v>
      </c>
      <c r="D1288" s="47" t="str">
        <f t="shared" si="215"/>
        <v>Apr</v>
      </c>
      <c r="E1288" s="47">
        <f t="shared" si="216"/>
        <v>26</v>
      </c>
      <c r="F1288" s="90">
        <v>43947</v>
      </c>
      <c r="G1288" s="75">
        <v>0.58333333333333337</v>
      </c>
      <c r="H1288" s="49" t="s">
        <v>58</v>
      </c>
      <c r="I1288" s="56" t="str">
        <f t="shared" si="198"/>
        <v>Mouth of Site 7 inlet, north side</v>
      </c>
      <c r="J1288" s="56" t="str">
        <f t="shared" si="211"/>
        <v>Gordon Estuary</v>
      </c>
      <c r="K1288" s="49">
        <v>1</v>
      </c>
      <c r="L1288" s="51" t="s">
        <v>146</v>
      </c>
      <c r="M1288" s="53" t="s">
        <v>138</v>
      </c>
      <c r="N1288" s="51" t="s">
        <v>144</v>
      </c>
      <c r="O1288" s="47">
        <f t="shared" si="199"/>
        <v>3</v>
      </c>
      <c r="P1288" s="47">
        <f t="shared" si="200"/>
        <v>1</v>
      </c>
      <c r="Q1288" s="47">
        <f t="shared" si="201"/>
        <v>2</v>
      </c>
      <c r="R1288" s="54">
        <v>1</v>
      </c>
      <c r="S1288" s="49" t="s">
        <v>168</v>
      </c>
      <c r="T1288" s="53" t="s">
        <v>163</v>
      </c>
    </row>
    <row r="1289" spans="1:22" x14ac:dyDescent="0.2">
      <c r="A1289" s="79">
        <f t="shared" si="212"/>
        <v>18</v>
      </c>
      <c r="B1289" s="47">
        <f t="shared" si="213"/>
        <v>2020</v>
      </c>
      <c r="C1289" s="47">
        <f t="shared" si="214"/>
        <v>4</v>
      </c>
      <c r="D1289" s="47" t="str">
        <f t="shared" si="215"/>
        <v>Apr</v>
      </c>
      <c r="E1289" s="47">
        <f t="shared" si="216"/>
        <v>26</v>
      </c>
      <c r="F1289" s="90">
        <v>43947</v>
      </c>
      <c r="G1289" s="75">
        <v>0.58333333333333337</v>
      </c>
      <c r="H1289" s="49" t="s">
        <v>58</v>
      </c>
      <c r="I1289" s="56" t="str">
        <f t="shared" si="198"/>
        <v>Mouth of Site 7 inlet, north side</v>
      </c>
      <c r="J1289" s="56" t="str">
        <f t="shared" si="211"/>
        <v>Gordon Estuary</v>
      </c>
      <c r="K1289" s="49">
        <v>1</v>
      </c>
      <c r="L1289" s="51" t="s">
        <v>157</v>
      </c>
      <c r="M1289" s="53" t="s">
        <v>138</v>
      </c>
      <c r="N1289" s="51" t="s">
        <v>153</v>
      </c>
      <c r="O1289" s="47">
        <f t="shared" si="199"/>
        <v>8</v>
      </c>
      <c r="P1289" s="47">
        <f t="shared" si="200"/>
        <v>1</v>
      </c>
      <c r="Q1289" s="47">
        <f t="shared" si="201"/>
        <v>5</v>
      </c>
      <c r="R1289" s="54">
        <v>5</v>
      </c>
      <c r="S1289" s="49" t="s">
        <v>168</v>
      </c>
      <c r="T1289" s="53" t="s">
        <v>163</v>
      </c>
    </row>
    <row r="1290" spans="1:22" x14ac:dyDescent="0.2">
      <c r="A1290" s="79">
        <f t="shared" si="212"/>
        <v>18</v>
      </c>
      <c r="B1290" s="47">
        <f t="shared" si="213"/>
        <v>2020</v>
      </c>
      <c r="C1290" s="47">
        <f t="shared" si="214"/>
        <v>4</v>
      </c>
      <c r="D1290" s="47" t="str">
        <f t="shared" si="215"/>
        <v>Apr</v>
      </c>
      <c r="E1290" s="47">
        <f t="shared" si="216"/>
        <v>26</v>
      </c>
      <c r="F1290" s="90">
        <v>43947</v>
      </c>
      <c r="G1290" s="75">
        <v>0.58333333333333337</v>
      </c>
      <c r="H1290" s="49" t="s">
        <v>58</v>
      </c>
      <c r="I1290" s="56" t="str">
        <f t="shared" si="198"/>
        <v>Mouth of Site 7 inlet, north side</v>
      </c>
      <c r="J1290" s="56" t="str">
        <f t="shared" si="211"/>
        <v>Gordon Estuary</v>
      </c>
      <c r="K1290" s="49">
        <v>1</v>
      </c>
      <c r="L1290" s="51" t="s">
        <v>185</v>
      </c>
      <c r="M1290" s="53" t="s">
        <v>138</v>
      </c>
      <c r="N1290" s="51" t="s">
        <v>150</v>
      </c>
      <c r="O1290" s="47">
        <f t="shared" si="199"/>
        <v>18</v>
      </c>
      <c r="P1290" s="47">
        <f t="shared" si="200"/>
        <v>1</v>
      </c>
      <c r="Q1290" s="47">
        <f t="shared" si="201"/>
        <v>4</v>
      </c>
      <c r="R1290" s="54">
        <v>5</v>
      </c>
      <c r="S1290" s="49" t="s">
        <v>168</v>
      </c>
      <c r="T1290" s="53" t="s">
        <v>163</v>
      </c>
    </row>
    <row r="1291" spans="1:22" x14ac:dyDescent="0.2">
      <c r="A1291" s="79">
        <f t="shared" si="212"/>
        <v>18</v>
      </c>
      <c r="B1291" s="47">
        <f t="shared" si="213"/>
        <v>2020</v>
      </c>
      <c r="C1291" s="47">
        <f t="shared" si="214"/>
        <v>4</v>
      </c>
      <c r="D1291" s="47" t="str">
        <f t="shared" si="215"/>
        <v>Apr</v>
      </c>
      <c r="E1291" s="47">
        <f t="shared" si="216"/>
        <v>26</v>
      </c>
      <c r="F1291" s="90">
        <v>43947</v>
      </c>
      <c r="G1291" s="75">
        <v>0.58333333333333337</v>
      </c>
      <c r="H1291" s="49" t="s">
        <v>58</v>
      </c>
      <c r="I1291" s="56" t="str">
        <f t="shared" si="198"/>
        <v>Mouth of Site 7 inlet, north side</v>
      </c>
      <c r="J1291" s="56" t="str">
        <f t="shared" si="211"/>
        <v>Gordon Estuary</v>
      </c>
      <c r="K1291" s="49">
        <v>1</v>
      </c>
      <c r="L1291" s="51" t="s">
        <v>181</v>
      </c>
      <c r="M1291" s="53" t="s">
        <v>138</v>
      </c>
      <c r="N1291" s="51" t="s">
        <v>150</v>
      </c>
      <c r="O1291" s="47">
        <f t="shared" si="199"/>
        <v>15</v>
      </c>
      <c r="P1291" s="47">
        <f t="shared" si="200"/>
        <v>1</v>
      </c>
      <c r="Q1291" s="47">
        <f t="shared" si="201"/>
        <v>4</v>
      </c>
      <c r="R1291" s="54">
        <v>4</v>
      </c>
      <c r="S1291" s="49" t="s">
        <v>168</v>
      </c>
      <c r="T1291" s="53" t="s">
        <v>163</v>
      </c>
    </row>
    <row r="1292" spans="1:22" x14ac:dyDescent="0.2">
      <c r="A1292" s="79">
        <f t="shared" si="212"/>
        <v>18</v>
      </c>
      <c r="B1292" s="47">
        <f t="shared" si="213"/>
        <v>2020</v>
      </c>
      <c r="C1292" s="47">
        <f t="shared" si="214"/>
        <v>4</v>
      </c>
      <c r="D1292" s="47" t="str">
        <f t="shared" si="215"/>
        <v>Apr</v>
      </c>
      <c r="E1292" s="47">
        <f t="shared" si="216"/>
        <v>26</v>
      </c>
      <c r="F1292" s="90">
        <v>43947</v>
      </c>
      <c r="G1292" s="75">
        <v>0.58333333333333337</v>
      </c>
      <c r="H1292" s="49" t="s">
        <v>58</v>
      </c>
      <c r="I1292" s="56" t="str">
        <f t="shared" si="198"/>
        <v>Mouth of Site 7 inlet, north side</v>
      </c>
      <c r="J1292" s="56" t="str">
        <f t="shared" si="211"/>
        <v>Gordon Estuary</v>
      </c>
      <c r="K1292" s="49">
        <v>1</v>
      </c>
      <c r="L1292" s="51" t="s">
        <v>166</v>
      </c>
      <c r="M1292" s="53" t="s">
        <v>138</v>
      </c>
      <c r="N1292" s="51" t="s">
        <v>150</v>
      </c>
      <c r="O1292" s="47">
        <f t="shared" si="199"/>
        <v>11</v>
      </c>
      <c r="P1292" s="47">
        <f t="shared" si="200"/>
        <v>1</v>
      </c>
      <c r="Q1292" s="47">
        <f t="shared" si="201"/>
        <v>4</v>
      </c>
      <c r="R1292" s="54">
        <v>1</v>
      </c>
      <c r="S1292" s="49" t="s">
        <v>168</v>
      </c>
      <c r="T1292" s="53" t="s">
        <v>163</v>
      </c>
    </row>
    <row r="1293" spans="1:22" x14ac:dyDescent="0.2">
      <c r="A1293" s="79">
        <f t="shared" si="212"/>
        <v>18</v>
      </c>
      <c r="B1293" s="47">
        <f t="shared" si="213"/>
        <v>2020</v>
      </c>
      <c r="C1293" s="47">
        <f t="shared" si="214"/>
        <v>4</v>
      </c>
      <c r="D1293" s="47" t="str">
        <f t="shared" si="215"/>
        <v>Apr</v>
      </c>
      <c r="E1293" s="47">
        <f t="shared" si="216"/>
        <v>26</v>
      </c>
      <c r="F1293" s="90">
        <v>43947</v>
      </c>
      <c r="G1293" s="75">
        <v>0.58333333333333337</v>
      </c>
      <c r="H1293" s="49" t="s">
        <v>58</v>
      </c>
      <c r="I1293" s="56" t="str">
        <f t="shared" si="198"/>
        <v>Mouth of Site 7 inlet, north side</v>
      </c>
      <c r="J1293" s="56" t="str">
        <f t="shared" si="211"/>
        <v>Gordon Estuary</v>
      </c>
      <c r="K1293" s="49">
        <v>1</v>
      </c>
      <c r="L1293" s="51" t="s">
        <v>173</v>
      </c>
      <c r="M1293" s="53" t="s">
        <v>138</v>
      </c>
      <c r="N1293" s="51" t="s">
        <v>150</v>
      </c>
      <c r="O1293" s="47">
        <f t="shared" si="199"/>
        <v>13</v>
      </c>
      <c r="P1293" s="47">
        <f t="shared" si="200"/>
        <v>1</v>
      </c>
      <c r="Q1293" s="47">
        <f t="shared" si="201"/>
        <v>4</v>
      </c>
      <c r="R1293" s="54">
        <v>29</v>
      </c>
      <c r="S1293" s="49" t="s">
        <v>168</v>
      </c>
      <c r="T1293" s="53" t="s">
        <v>163</v>
      </c>
    </row>
    <row r="1294" spans="1:22" x14ac:dyDescent="0.2">
      <c r="A1294" s="79">
        <f t="shared" si="212"/>
        <v>18</v>
      </c>
      <c r="B1294" s="47">
        <f t="shared" si="213"/>
        <v>2020</v>
      </c>
      <c r="C1294" s="47">
        <f t="shared" si="214"/>
        <v>4</v>
      </c>
      <c r="D1294" s="47" t="str">
        <f t="shared" si="215"/>
        <v>Apr</v>
      </c>
      <c r="E1294" s="47">
        <f t="shared" si="216"/>
        <v>26</v>
      </c>
      <c r="F1294" s="90">
        <v>43947</v>
      </c>
      <c r="G1294" s="75">
        <v>0.59375</v>
      </c>
      <c r="H1294" s="49" t="s">
        <v>64</v>
      </c>
      <c r="I1294" s="56" t="str">
        <f t="shared" si="198"/>
        <v>On point at confluence of N. Arm and Brown's Slough</v>
      </c>
      <c r="J1294" s="56" t="s">
        <v>140</v>
      </c>
      <c r="K1294" s="49">
        <v>1</v>
      </c>
      <c r="L1294" s="51" t="s">
        <v>146</v>
      </c>
      <c r="M1294" s="53" t="s">
        <v>138</v>
      </c>
      <c r="N1294" s="51" t="s">
        <v>144</v>
      </c>
      <c r="O1294" s="131">
        <v>28</v>
      </c>
      <c r="P1294" s="127" t="s">
        <v>168</v>
      </c>
      <c r="Q1294" s="53" t="s">
        <v>163</v>
      </c>
      <c r="R1294" s="54">
        <v>28</v>
      </c>
      <c r="S1294" s="49" t="s">
        <v>168</v>
      </c>
      <c r="T1294" s="53" t="s">
        <v>163</v>
      </c>
    </row>
    <row r="1295" spans="1:22" x14ac:dyDescent="0.2">
      <c r="A1295" s="79">
        <f t="shared" si="212"/>
        <v>18</v>
      </c>
      <c r="B1295" s="47">
        <f t="shared" si="213"/>
        <v>2020</v>
      </c>
      <c r="C1295" s="47">
        <f t="shared" si="214"/>
        <v>4</v>
      </c>
      <c r="D1295" s="47" t="str">
        <f t="shared" si="215"/>
        <v>Apr</v>
      </c>
      <c r="E1295" s="47">
        <f t="shared" si="216"/>
        <v>26</v>
      </c>
      <c r="F1295" s="90">
        <v>43947</v>
      </c>
      <c r="G1295" s="75">
        <v>0.59375</v>
      </c>
      <c r="H1295" s="49" t="s">
        <v>64</v>
      </c>
      <c r="I1295" s="56" t="str">
        <f>VLOOKUP(H1295,SiteCodes,2,FALSE)</f>
        <v>On point at confluence of N. Arm and Brown's Slough</v>
      </c>
      <c r="J1295" s="56" t="s">
        <v>140</v>
      </c>
      <c r="K1295" s="49">
        <v>1</v>
      </c>
      <c r="L1295" s="51" t="s">
        <v>142</v>
      </c>
      <c r="M1295" s="53" t="s">
        <v>138</v>
      </c>
      <c r="N1295" s="51" t="s">
        <v>144</v>
      </c>
      <c r="O1295" s="47">
        <f>VLOOKUP(L1295,SpeciesCodes,2,FALSE)</f>
        <v>2</v>
      </c>
      <c r="P1295" s="47">
        <f>VLOOKUP(M1295,OrigCodes,2,FALSE)</f>
        <v>1</v>
      </c>
      <c r="Q1295" s="47">
        <f>VLOOKUP(N1295,StgCodes,2,FALSE)</f>
        <v>2</v>
      </c>
      <c r="R1295" s="54">
        <v>1</v>
      </c>
      <c r="S1295" s="49" t="s">
        <v>168</v>
      </c>
      <c r="T1295" s="53" t="s">
        <v>163</v>
      </c>
    </row>
    <row r="1296" spans="1:22" x14ac:dyDescent="0.2">
      <c r="A1296" s="79">
        <f t="shared" si="212"/>
        <v>18</v>
      </c>
      <c r="B1296" s="47">
        <f t="shared" si="213"/>
        <v>2020</v>
      </c>
      <c r="C1296" s="47">
        <f t="shared" si="214"/>
        <v>4</v>
      </c>
      <c r="D1296" s="47" t="str">
        <f t="shared" si="215"/>
        <v>Apr</v>
      </c>
      <c r="E1296" s="47">
        <f t="shared" si="216"/>
        <v>26</v>
      </c>
      <c r="F1296" s="90">
        <v>43947</v>
      </c>
      <c r="G1296" s="75">
        <v>0.59375</v>
      </c>
      <c r="H1296" s="49" t="s">
        <v>64</v>
      </c>
      <c r="I1296" s="56" t="str">
        <f t="shared" ref="I1296:I1303" si="217">VLOOKUP(H1296,SiteCodes,2,FALSE)</f>
        <v>On point at confluence of N. Arm and Brown's Slough</v>
      </c>
      <c r="J1296" s="56" t="s">
        <v>140</v>
      </c>
      <c r="K1296" s="49">
        <v>1</v>
      </c>
      <c r="L1296" s="51" t="s">
        <v>157</v>
      </c>
      <c r="M1296" s="53" t="s">
        <v>138</v>
      </c>
      <c r="N1296" s="51" t="s">
        <v>153</v>
      </c>
      <c r="O1296" s="54">
        <v>5</v>
      </c>
      <c r="P1296" s="49" t="s">
        <v>168</v>
      </c>
      <c r="Q1296" s="53" t="s">
        <v>163</v>
      </c>
      <c r="R1296" s="54">
        <v>5</v>
      </c>
      <c r="S1296" s="49" t="s">
        <v>168</v>
      </c>
      <c r="T1296" s="53" t="s">
        <v>163</v>
      </c>
    </row>
    <row r="1297" spans="1:20" x14ac:dyDescent="0.2">
      <c r="A1297" s="79">
        <f t="shared" si="212"/>
        <v>18</v>
      </c>
      <c r="B1297" s="47">
        <f t="shared" si="213"/>
        <v>2020</v>
      </c>
      <c r="C1297" s="47">
        <f t="shared" si="214"/>
        <v>4</v>
      </c>
      <c r="D1297" s="47" t="str">
        <f t="shared" si="215"/>
        <v>Apr</v>
      </c>
      <c r="E1297" s="47">
        <f t="shared" si="216"/>
        <v>26</v>
      </c>
      <c r="F1297" s="90">
        <v>43947</v>
      </c>
      <c r="G1297" s="75">
        <v>0.59375</v>
      </c>
      <c r="H1297" s="49" t="s">
        <v>64</v>
      </c>
      <c r="I1297" s="56" t="str">
        <f t="shared" si="217"/>
        <v>On point at confluence of N. Arm and Brown's Slough</v>
      </c>
      <c r="J1297" s="56" t="s">
        <v>140</v>
      </c>
      <c r="K1297" s="49">
        <v>1</v>
      </c>
      <c r="L1297" s="51" t="s">
        <v>158</v>
      </c>
      <c r="M1297" s="53" t="s">
        <v>138</v>
      </c>
      <c r="N1297" s="51" t="s">
        <v>153</v>
      </c>
      <c r="O1297" s="54">
        <v>7</v>
      </c>
      <c r="P1297" s="49" t="s">
        <v>168</v>
      </c>
      <c r="Q1297" s="53" t="s">
        <v>163</v>
      </c>
      <c r="R1297" s="54">
        <v>7</v>
      </c>
      <c r="S1297" s="49" t="s">
        <v>168</v>
      </c>
      <c r="T1297" s="53" t="s">
        <v>163</v>
      </c>
    </row>
    <row r="1298" spans="1:20" x14ac:dyDescent="0.2">
      <c r="A1298" s="79">
        <f t="shared" si="212"/>
        <v>18</v>
      </c>
      <c r="B1298" s="47">
        <f t="shared" si="213"/>
        <v>2020</v>
      </c>
      <c r="C1298" s="47">
        <f t="shared" si="214"/>
        <v>4</v>
      </c>
      <c r="D1298" s="47" t="str">
        <f t="shared" si="215"/>
        <v>Apr</v>
      </c>
      <c r="E1298" s="47">
        <f t="shared" si="216"/>
        <v>26</v>
      </c>
      <c r="F1298" s="90">
        <v>43947</v>
      </c>
      <c r="G1298" s="75">
        <v>0.59375</v>
      </c>
      <c r="H1298" s="49" t="s">
        <v>64</v>
      </c>
      <c r="I1298" s="56" t="str">
        <f t="shared" si="217"/>
        <v>On point at confluence of N. Arm and Brown's Slough</v>
      </c>
      <c r="J1298" s="56" t="s">
        <v>140</v>
      </c>
      <c r="K1298" s="49">
        <v>1</v>
      </c>
      <c r="L1298" s="51" t="s">
        <v>181</v>
      </c>
      <c r="M1298" s="53" t="s">
        <v>138</v>
      </c>
      <c r="N1298" s="51" t="s">
        <v>150</v>
      </c>
      <c r="O1298" s="54">
        <v>5</v>
      </c>
      <c r="P1298" s="49" t="s">
        <v>168</v>
      </c>
      <c r="Q1298" s="53" t="s">
        <v>163</v>
      </c>
      <c r="R1298" s="54">
        <v>5</v>
      </c>
      <c r="S1298" s="49" t="s">
        <v>168</v>
      </c>
      <c r="T1298" s="53" t="s">
        <v>163</v>
      </c>
    </row>
    <row r="1299" spans="1:20" x14ac:dyDescent="0.2">
      <c r="A1299" s="79">
        <f t="shared" si="212"/>
        <v>18</v>
      </c>
      <c r="B1299" s="47">
        <f t="shared" si="213"/>
        <v>2020</v>
      </c>
      <c r="C1299" s="47">
        <f t="shared" si="214"/>
        <v>4</v>
      </c>
      <c r="D1299" s="47" t="str">
        <f t="shared" si="215"/>
        <v>Apr</v>
      </c>
      <c r="E1299" s="47">
        <f t="shared" si="216"/>
        <v>26</v>
      </c>
      <c r="F1299" s="90">
        <v>43947</v>
      </c>
      <c r="G1299" s="75">
        <v>0.59375</v>
      </c>
      <c r="H1299" s="49" t="s">
        <v>64</v>
      </c>
      <c r="I1299" s="56" t="str">
        <f t="shared" si="217"/>
        <v>On point at confluence of N. Arm and Brown's Slough</v>
      </c>
      <c r="J1299" s="56" t="s">
        <v>140</v>
      </c>
      <c r="K1299" s="49">
        <v>1</v>
      </c>
      <c r="L1299" s="51" t="s">
        <v>166</v>
      </c>
      <c r="M1299" s="50" t="s">
        <v>138</v>
      </c>
      <c r="N1299" s="51" t="s">
        <v>150</v>
      </c>
      <c r="O1299" s="54">
        <v>2</v>
      </c>
      <c r="P1299" s="49" t="s">
        <v>168</v>
      </c>
      <c r="Q1299" s="53" t="s">
        <v>163</v>
      </c>
      <c r="R1299" s="54">
        <v>2</v>
      </c>
      <c r="S1299" s="49" t="s">
        <v>168</v>
      </c>
      <c r="T1299" s="53" t="s">
        <v>163</v>
      </c>
    </row>
    <row r="1300" spans="1:20" x14ac:dyDescent="0.2">
      <c r="A1300" s="79">
        <f t="shared" si="212"/>
        <v>18</v>
      </c>
      <c r="B1300" s="47">
        <f t="shared" si="213"/>
        <v>2020</v>
      </c>
      <c r="C1300" s="47">
        <f t="shared" si="214"/>
        <v>4</v>
      </c>
      <c r="D1300" s="47" t="str">
        <f t="shared" si="215"/>
        <v>Apr</v>
      </c>
      <c r="E1300" s="47">
        <f t="shared" si="216"/>
        <v>26</v>
      </c>
      <c r="F1300" s="90">
        <v>43947</v>
      </c>
      <c r="G1300" s="74">
        <v>0.60763888888888895</v>
      </c>
      <c r="H1300" s="49" t="s">
        <v>66</v>
      </c>
      <c r="I1300" s="56" t="str">
        <f t="shared" si="217"/>
        <v>Gravel bar on Gordon at Site 1</v>
      </c>
      <c r="J1300" s="56" t="s">
        <v>140</v>
      </c>
      <c r="K1300" s="49">
        <v>1</v>
      </c>
      <c r="L1300" s="51" t="s">
        <v>142</v>
      </c>
      <c r="M1300" s="50" t="s">
        <v>138</v>
      </c>
      <c r="N1300" s="51" t="s">
        <v>144</v>
      </c>
      <c r="O1300" s="54">
        <v>3</v>
      </c>
      <c r="P1300" s="49" t="s">
        <v>168</v>
      </c>
      <c r="Q1300" s="53" t="s">
        <v>163</v>
      </c>
      <c r="R1300" s="54">
        <v>3</v>
      </c>
      <c r="S1300" s="49" t="s">
        <v>168</v>
      </c>
      <c r="T1300" s="53" t="s">
        <v>163</v>
      </c>
    </row>
    <row r="1301" spans="1:20" x14ac:dyDescent="0.2">
      <c r="A1301" s="79">
        <f t="shared" si="212"/>
        <v>18</v>
      </c>
      <c r="B1301" s="47">
        <f t="shared" si="213"/>
        <v>2020</v>
      </c>
      <c r="C1301" s="47">
        <f t="shared" si="214"/>
        <v>4</v>
      </c>
      <c r="D1301" s="47" t="str">
        <f t="shared" si="215"/>
        <v>Apr</v>
      </c>
      <c r="E1301" s="47">
        <f t="shared" si="216"/>
        <v>26</v>
      </c>
      <c r="F1301" s="90">
        <v>43947</v>
      </c>
      <c r="G1301" s="74">
        <v>0.60763888888888895</v>
      </c>
      <c r="H1301" s="49" t="s">
        <v>66</v>
      </c>
      <c r="I1301" s="56" t="str">
        <f t="shared" si="217"/>
        <v>Gravel bar on Gordon at Site 1</v>
      </c>
      <c r="J1301" s="56" t="s">
        <v>140</v>
      </c>
      <c r="K1301" s="49">
        <v>1</v>
      </c>
      <c r="L1301" s="51" t="s">
        <v>152</v>
      </c>
      <c r="M1301" s="50" t="s">
        <v>138</v>
      </c>
      <c r="N1301" s="51" t="s">
        <v>144</v>
      </c>
      <c r="O1301" s="54">
        <v>1</v>
      </c>
      <c r="P1301" s="49" t="s">
        <v>168</v>
      </c>
      <c r="Q1301" s="53" t="s">
        <v>163</v>
      </c>
      <c r="R1301" s="54">
        <v>1</v>
      </c>
      <c r="S1301" s="49" t="s">
        <v>168</v>
      </c>
      <c r="T1301" s="53" t="s">
        <v>163</v>
      </c>
    </row>
    <row r="1302" spans="1:20" x14ac:dyDescent="0.2">
      <c r="A1302" s="79">
        <f t="shared" si="212"/>
        <v>18</v>
      </c>
      <c r="B1302" s="47">
        <f t="shared" si="213"/>
        <v>2020</v>
      </c>
      <c r="C1302" s="47">
        <f t="shared" si="214"/>
        <v>4</v>
      </c>
      <c r="D1302" s="47" t="str">
        <f t="shared" si="215"/>
        <v>Apr</v>
      </c>
      <c r="E1302" s="47">
        <f t="shared" si="216"/>
        <v>26</v>
      </c>
      <c r="F1302" s="90">
        <v>43947</v>
      </c>
      <c r="G1302" s="74">
        <v>0.60763888888888895</v>
      </c>
      <c r="H1302" s="49" t="s">
        <v>66</v>
      </c>
      <c r="I1302" s="56" t="str">
        <f t="shared" si="217"/>
        <v>Gravel bar on Gordon at Site 1</v>
      </c>
      <c r="J1302" s="56" t="s">
        <v>140</v>
      </c>
      <c r="K1302" s="49">
        <v>1</v>
      </c>
      <c r="L1302" s="51" t="s">
        <v>146</v>
      </c>
      <c r="M1302" s="50" t="s">
        <v>138</v>
      </c>
      <c r="N1302" s="51" t="s">
        <v>144</v>
      </c>
      <c r="O1302" s="152">
        <v>412</v>
      </c>
      <c r="P1302" s="49" t="s">
        <v>168</v>
      </c>
      <c r="Q1302" s="53" t="s">
        <v>163</v>
      </c>
      <c r="R1302" s="54">
        <v>412</v>
      </c>
      <c r="S1302" s="49" t="s">
        <v>168</v>
      </c>
      <c r="T1302" s="53" t="s">
        <v>163</v>
      </c>
    </row>
    <row r="1303" spans="1:20" x14ac:dyDescent="0.2">
      <c r="A1303" s="132">
        <f t="shared" si="212"/>
        <v>18</v>
      </c>
      <c r="B1303" s="133">
        <f t="shared" si="213"/>
        <v>2020</v>
      </c>
      <c r="C1303" s="133">
        <f t="shared" si="214"/>
        <v>4</v>
      </c>
      <c r="D1303" s="133" t="str">
        <f t="shared" si="215"/>
        <v>Apr</v>
      </c>
      <c r="E1303" s="133">
        <f t="shared" si="216"/>
        <v>26</v>
      </c>
      <c r="F1303" s="141">
        <v>43947</v>
      </c>
      <c r="G1303" s="142">
        <v>0.60763888888888895</v>
      </c>
      <c r="H1303" s="138" t="s">
        <v>66</v>
      </c>
      <c r="I1303" s="137" t="str">
        <f t="shared" si="217"/>
        <v>Gravel bar on Gordon at Site 1</v>
      </c>
      <c r="J1303" s="137" t="s">
        <v>140</v>
      </c>
      <c r="K1303" s="138">
        <v>1</v>
      </c>
      <c r="L1303" s="139" t="s">
        <v>157</v>
      </c>
      <c r="M1303" s="98" t="s">
        <v>138</v>
      </c>
      <c r="N1303" s="139" t="s">
        <v>153</v>
      </c>
      <c r="O1303" s="140">
        <v>8</v>
      </c>
      <c r="P1303" s="138" t="s">
        <v>168</v>
      </c>
      <c r="Q1303" s="53" t="s">
        <v>163</v>
      </c>
      <c r="R1303" s="140">
        <v>8</v>
      </c>
      <c r="S1303" s="138" t="s">
        <v>168</v>
      </c>
      <c r="T1303" s="53" t="s">
        <v>163</v>
      </c>
    </row>
    <row r="1304" spans="1:20" x14ac:dyDescent="0.2">
      <c r="A1304" s="123">
        <f t="shared" si="212"/>
        <v>19</v>
      </c>
      <c r="B1304" s="124">
        <f t="shared" si="213"/>
        <v>2020</v>
      </c>
      <c r="C1304" s="124">
        <f t="shared" si="214"/>
        <v>5</v>
      </c>
      <c r="D1304" s="47" t="str">
        <f t="shared" si="215"/>
        <v>May</v>
      </c>
      <c r="E1304" s="124">
        <f t="shared" si="216"/>
        <v>3</v>
      </c>
      <c r="F1304" s="125">
        <v>43954</v>
      </c>
      <c r="G1304" s="126">
        <v>0.47916666666666669</v>
      </c>
      <c r="H1304" s="127" t="s">
        <v>203</v>
      </c>
      <c r="I1304" s="128" t="str">
        <f t="shared" ref="I1304:I1340" si="218">VLOOKUP(H1304,SiteCodes,2,FALSE)</f>
        <v>Site 5 main channel close to mouth</v>
      </c>
      <c r="J1304" s="128" t="str">
        <f t="shared" ref="J1304:J1331" si="219">VLOOKUP(H1304,SiteCodes,3,FALSE)</f>
        <v>Gordon Estuary</v>
      </c>
      <c r="K1304" s="127">
        <v>1</v>
      </c>
      <c r="L1304" s="129" t="s">
        <v>146</v>
      </c>
      <c r="M1304" s="130" t="s">
        <v>138</v>
      </c>
      <c r="N1304" s="129" t="s">
        <v>144</v>
      </c>
      <c r="O1304" s="124"/>
      <c r="P1304" s="124"/>
      <c r="Q1304" s="124"/>
      <c r="R1304" s="131">
        <v>2</v>
      </c>
      <c r="S1304" s="127" t="s">
        <v>171</v>
      </c>
      <c r="T1304" s="53" t="s">
        <v>163</v>
      </c>
    </row>
    <row r="1305" spans="1:20" x14ac:dyDescent="0.2">
      <c r="A1305" s="79">
        <f t="shared" si="212"/>
        <v>19</v>
      </c>
      <c r="B1305" s="47">
        <f t="shared" si="213"/>
        <v>2020</v>
      </c>
      <c r="C1305" s="47">
        <f t="shared" si="214"/>
        <v>5</v>
      </c>
      <c r="D1305" s="47" t="str">
        <f t="shared" si="215"/>
        <v>May</v>
      </c>
      <c r="E1305" s="47">
        <f t="shared" si="216"/>
        <v>3</v>
      </c>
      <c r="F1305" s="90">
        <v>43954</v>
      </c>
      <c r="G1305" s="75">
        <v>0.47916666666666669</v>
      </c>
      <c r="H1305" s="242" t="s">
        <v>209</v>
      </c>
      <c r="I1305" s="56" t="str">
        <f t="shared" si="218"/>
        <v>Site 5 main channel where stump sland channel comes in</v>
      </c>
      <c r="J1305" s="56" t="str">
        <f t="shared" si="219"/>
        <v>Gordon Estuary</v>
      </c>
      <c r="K1305" s="49">
        <v>1</v>
      </c>
      <c r="L1305" s="51" t="s">
        <v>146</v>
      </c>
      <c r="M1305" s="53" t="s">
        <v>138</v>
      </c>
      <c r="N1305" s="51" t="s">
        <v>144</v>
      </c>
      <c r="O1305" s="47"/>
      <c r="P1305" s="47"/>
      <c r="Q1305" s="47"/>
      <c r="R1305" s="54">
        <v>8</v>
      </c>
      <c r="S1305" s="49" t="s">
        <v>171</v>
      </c>
      <c r="T1305" s="53" t="s">
        <v>163</v>
      </c>
    </row>
    <row r="1306" spans="1:20" x14ac:dyDescent="0.2">
      <c r="A1306" s="79">
        <f t="shared" si="212"/>
        <v>19</v>
      </c>
      <c r="B1306" s="47">
        <f t="shared" si="213"/>
        <v>2020</v>
      </c>
      <c r="C1306" s="47">
        <f t="shared" si="214"/>
        <v>5</v>
      </c>
      <c r="D1306" s="47" t="str">
        <f t="shared" si="215"/>
        <v>May</v>
      </c>
      <c r="E1306" s="47">
        <f t="shared" si="216"/>
        <v>3</v>
      </c>
      <c r="F1306" s="90">
        <v>43954</v>
      </c>
      <c r="G1306" s="75">
        <v>0.51388888888888895</v>
      </c>
      <c r="H1306" s="49" t="s">
        <v>217</v>
      </c>
      <c r="I1306" s="56" t="str">
        <f t="shared" si="218"/>
        <v>Site 6, just upstream of bridge</v>
      </c>
      <c r="J1306" s="56" t="str">
        <f t="shared" si="219"/>
        <v>Gordon Estuary</v>
      </c>
      <c r="K1306" s="49">
        <v>1</v>
      </c>
      <c r="L1306" s="51" t="s">
        <v>146</v>
      </c>
      <c r="M1306" s="53" t="s">
        <v>138</v>
      </c>
      <c r="N1306" s="51" t="s">
        <v>144</v>
      </c>
      <c r="O1306" s="47"/>
      <c r="P1306" s="47"/>
      <c r="Q1306" s="47"/>
      <c r="R1306" s="54">
        <v>8</v>
      </c>
      <c r="S1306" s="49" t="s">
        <v>171</v>
      </c>
      <c r="T1306" s="53" t="s">
        <v>163</v>
      </c>
    </row>
    <row r="1307" spans="1:20" x14ac:dyDescent="0.2">
      <c r="A1307" s="79">
        <f t="shared" si="212"/>
        <v>19</v>
      </c>
      <c r="B1307" s="47">
        <f t="shared" si="213"/>
        <v>2020</v>
      </c>
      <c r="C1307" s="47">
        <f t="shared" si="214"/>
        <v>5</v>
      </c>
      <c r="D1307" s="47" t="str">
        <f t="shared" si="215"/>
        <v>May</v>
      </c>
      <c r="E1307" s="47">
        <f t="shared" si="216"/>
        <v>3</v>
      </c>
      <c r="F1307" s="90">
        <v>43954</v>
      </c>
      <c r="G1307" s="75">
        <v>0.51388888888888895</v>
      </c>
      <c r="H1307" s="49" t="s">
        <v>217</v>
      </c>
      <c r="I1307" s="56" t="str">
        <f t="shared" si="218"/>
        <v>Site 6, just upstream of bridge</v>
      </c>
      <c r="J1307" s="56" t="str">
        <f t="shared" si="219"/>
        <v>Gordon Estuary</v>
      </c>
      <c r="K1307" s="49">
        <v>1</v>
      </c>
      <c r="L1307" s="51" t="s">
        <v>157</v>
      </c>
      <c r="M1307" s="53" t="s">
        <v>138</v>
      </c>
      <c r="N1307" s="51" t="s">
        <v>153</v>
      </c>
      <c r="O1307" s="47"/>
      <c r="P1307" s="47"/>
      <c r="Q1307" s="47"/>
      <c r="R1307" s="54">
        <v>3</v>
      </c>
      <c r="S1307" s="49" t="s">
        <v>171</v>
      </c>
      <c r="T1307" s="53" t="s">
        <v>163</v>
      </c>
    </row>
    <row r="1308" spans="1:20" x14ac:dyDescent="0.2">
      <c r="A1308" s="79">
        <f t="shared" si="212"/>
        <v>19</v>
      </c>
      <c r="B1308" s="47">
        <f t="shared" si="213"/>
        <v>2020</v>
      </c>
      <c r="C1308" s="47">
        <f t="shared" si="214"/>
        <v>5</v>
      </c>
      <c r="D1308" s="47" t="str">
        <f t="shared" si="215"/>
        <v>May</v>
      </c>
      <c r="E1308" s="47">
        <f t="shared" si="216"/>
        <v>3</v>
      </c>
      <c r="F1308" s="90">
        <v>43954</v>
      </c>
      <c r="G1308" s="75">
        <v>0.51388888888888895</v>
      </c>
      <c r="H1308" s="49" t="s">
        <v>217</v>
      </c>
      <c r="I1308" s="56" t="str">
        <f t="shared" si="218"/>
        <v>Site 6, just upstream of bridge</v>
      </c>
      <c r="J1308" s="56" t="str">
        <f t="shared" si="219"/>
        <v>Gordon Estuary</v>
      </c>
      <c r="K1308" s="49">
        <v>1</v>
      </c>
      <c r="L1308" s="51" t="s">
        <v>158</v>
      </c>
      <c r="M1308" s="53" t="s">
        <v>138</v>
      </c>
      <c r="N1308" s="52" t="s">
        <v>153</v>
      </c>
      <c r="O1308" s="47"/>
      <c r="P1308" s="47"/>
      <c r="Q1308" s="47"/>
      <c r="R1308" s="54">
        <v>2</v>
      </c>
      <c r="S1308" s="49" t="s">
        <v>171</v>
      </c>
      <c r="T1308" s="53" t="s">
        <v>163</v>
      </c>
    </row>
    <row r="1309" spans="1:20" x14ac:dyDescent="0.2">
      <c r="A1309" s="79">
        <f t="shared" si="212"/>
        <v>19</v>
      </c>
      <c r="B1309" s="47">
        <f t="shared" si="213"/>
        <v>2020</v>
      </c>
      <c r="C1309" s="47">
        <f t="shared" si="214"/>
        <v>5</v>
      </c>
      <c r="D1309" s="47" t="str">
        <f t="shared" si="215"/>
        <v>May</v>
      </c>
      <c r="E1309" s="47">
        <f t="shared" si="216"/>
        <v>3</v>
      </c>
      <c r="F1309" s="90">
        <v>43954</v>
      </c>
      <c r="G1309" s="75">
        <v>0.54166666666666663</v>
      </c>
      <c r="H1309" s="49" t="s">
        <v>219</v>
      </c>
      <c r="I1309" s="56" t="str">
        <f t="shared" si="218"/>
        <v>Site 6, straight channel</v>
      </c>
      <c r="J1309" s="56" t="str">
        <f t="shared" si="219"/>
        <v>Gordon Estuary</v>
      </c>
      <c r="K1309" s="49">
        <v>1</v>
      </c>
      <c r="L1309" s="51" t="s">
        <v>157</v>
      </c>
      <c r="M1309" s="53" t="s">
        <v>138</v>
      </c>
      <c r="N1309" s="51" t="s">
        <v>153</v>
      </c>
      <c r="O1309" s="47"/>
      <c r="P1309" s="47"/>
      <c r="Q1309" s="47"/>
      <c r="R1309" s="54">
        <v>5</v>
      </c>
      <c r="S1309" s="49" t="s">
        <v>171</v>
      </c>
      <c r="T1309" s="53" t="s">
        <v>163</v>
      </c>
    </row>
    <row r="1310" spans="1:20" x14ac:dyDescent="0.2">
      <c r="A1310" s="79">
        <f t="shared" si="212"/>
        <v>19</v>
      </c>
      <c r="B1310" s="47">
        <f t="shared" si="213"/>
        <v>2020</v>
      </c>
      <c r="C1310" s="47">
        <f t="shared" si="214"/>
        <v>5</v>
      </c>
      <c r="D1310" s="47" t="str">
        <f t="shared" si="215"/>
        <v>May</v>
      </c>
      <c r="E1310" s="47">
        <f t="shared" si="216"/>
        <v>3</v>
      </c>
      <c r="F1310" s="90">
        <v>43954</v>
      </c>
      <c r="G1310" s="75">
        <v>0.54166666666666663</v>
      </c>
      <c r="H1310" s="49" t="s">
        <v>219</v>
      </c>
      <c r="I1310" s="56" t="str">
        <f t="shared" si="218"/>
        <v>Site 6, straight channel</v>
      </c>
      <c r="J1310" s="56" t="str">
        <f t="shared" si="219"/>
        <v>Gordon Estuary</v>
      </c>
      <c r="K1310" s="49">
        <v>1</v>
      </c>
      <c r="L1310" s="51" t="s">
        <v>158</v>
      </c>
      <c r="M1310" s="53" t="s">
        <v>138</v>
      </c>
      <c r="N1310" s="51" t="s">
        <v>153</v>
      </c>
      <c r="O1310" s="47"/>
      <c r="P1310" s="47"/>
      <c r="Q1310" s="47"/>
      <c r="R1310" s="54">
        <v>1</v>
      </c>
      <c r="S1310" s="49" t="s">
        <v>171</v>
      </c>
      <c r="T1310" s="53" t="s">
        <v>163</v>
      </c>
    </row>
    <row r="1311" spans="1:20" x14ac:dyDescent="0.2">
      <c r="A1311" s="79">
        <f t="shared" si="212"/>
        <v>19</v>
      </c>
      <c r="B1311" s="47">
        <f t="shared" si="213"/>
        <v>2020</v>
      </c>
      <c r="C1311" s="47">
        <f t="shared" si="214"/>
        <v>5</v>
      </c>
      <c r="D1311" s="47" t="str">
        <f t="shared" si="215"/>
        <v>May</v>
      </c>
      <c r="E1311" s="47">
        <f t="shared" si="216"/>
        <v>3</v>
      </c>
      <c r="F1311" s="90">
        <v>43954</v>
      </c>
      <c r="G1311" s="75">
        <v>0.55555555555555558</v>
      </c>
      <c r="H1311" s="49" t="s">
        <v>219</v>
      </c>
      <c r="I1311" s="56" t="str">
        <f t="shared" si="218"/>
        <v>Site 6, straight channel</v>
      </c>
      <c r="J1311" s="56" t="str">
        <f t="shared" si="219"/>
        <v>Gordon Estuary</v>
      </c>
      <c r="K1311" s="49">
        <v>1</v>
      </c>
      <c r="L1311" s="51" t="s">
        <v>146</v>
      </c>
      <c r="M1311" s="53" t="s">
        <v>138</v>
      </c>
      <c r="N1311" s="51" t="s">
        <v>144</v>
      </c>
      <c r="O1311" s="47"/>
      <c r="P1311" s="47"/>
      <c r="Q1311" s="47"/>
      <c r="R1311" s="54">
        <v>5</v>
      </c>
      <c r="S1311" s="49" t="s">
        <v>171</v>
      </c>
      <c r="T1311" s="53" t="s">
        <v>163</v>
      </c>
    </row>
    <row r="1312" spans="1:20" x14ac:dyDescent="0.2">
      <c r="A1312" s="79">
        <f t="shared" si="212"/>
        <v>19</v>
      </c>
      <c r="B1312" s="47">
        <f t="shared" si="213"/>
        <v>2020</v>
      </c>
      <c r="C1312" s="47">
        <f t="shared" si="214"/>
        <v>5</v>
      </c>
      <c r="D1312" s="47" t="str">
        <f t="shared" si="215"/>
        <v>May</v>
      </c>
      <c r="E1312" s="47">
        <f t="shared" si="216"/>
        <v>3</v>
      </c>
      <c r="F1312" s="90">
        <v>43954</v>
      </c>
      <c r="G1312" s="75">
        <v>0.58333333333333337</v>
      </c>
      <c r="H1312" s="49" t="s">
        <v>221</v>
      </c>
      <c r="I1312" s="56" t="str">
        <f t="shared" si="218"/>
        <v>Site 6, at upper logger station</v>
      </c>
      <c r="J1312" s="56" t="str">
        <f t="shared" si="219"/>
        <v>Gordon Estuary</v>
      </c>
      <c r="K1312" s="49">
        <v>1</v>
      </c>
      <c r="L1312" s="51" t="s">
        <v>157</v>
      </c>
      <c r="M1312" s="53" t="s">
        <v>138</v>
      </c>
      <c r="N1312" s="51" t="s">
        <v>153</v>
      </c>
      <c r="O1312" s="47"/>
      <c r="P1312" s="47"/>
      <c r="Q1312" s="47"/>
      <c r="R1312" s="54">
        <v>1</v>
      </c>
      <c r="S1312" s="49" t="s">
        <v>171</v>
      </c>
      <c r="T1312" s="53" t="s">
        <v>163</v>
      </c>
    </row>
    <row r="1313" spans="1:21" x14ac:dyDescent="0.2">
      <c r="A1313" s="79">
        <f t="shared" si="212"/>
        <v>19</v>
      </c>
      <c r="B1313" s="47">
        <f t="shared" si="213"/>
        <v>2020</v>
      </c>
      <c r="C1313" s="47">
        <f t="shared" si="214"/>
        <v>5</v>
      </c>
      <c r="D1313" s="47" t="str">
        <f t="shared" si="215"/>
        <v>May</v>
      </c>
      <c r="E1313" s="47">
        <f t="shared" si="216"/>
        <v>3</v>
      </c>
      <c r="F1313" s="90">
        <v>43954</v>
      </c>
      <c r="G1313" s="75">
        <v>0.58333333333333337</v>
      </c>
      <c r="H1313" s="49" t="s">
        <v>221</v>
      </c>
      <c r="I1313" s="56" t="str">
        <f t="shared" si="218"/>
        <v>Site 6, at upper logger station</v>
      </c>
      <c r="J1313" s="56" t="str">
        <f t="shared" si="219"/>
        <v>Gordon Estuary</v>
      </c>
      <c r="K1313" s="49">
        <v>1</v>
      </c>
      <c r="L1313" s="51" t="s">
        <v>158</v>
      </c>
      <c r="M1313" s="53" t="s">
        <v>138</v>
      </c>
      <c r="N1313" s="52" t="s">
        <v>153</v>
      </c>
      <c r="O1313" s="47"/>
      <c r="P1313" s="47"/>
      <c r="Q1313" s="47"/>
      <c r="R1313" s="54">
        <v>87</v>
      </c>
      <c r="S1313" s="49" t="s">
        <v>171</v>
      </c>
      <c r="T1313" s="53" t="s">
        <v>163</v>
      </c>
    </row>
    <row r="1314" spans="1:21" x14ac:dyDescent="0.2">
      <c r="A1314" s="79">
        <f t="shared" si="212"/>
        <v>19</v>
      </c>
      <c r="B1314" s="47">
        <f t="shared" si="213"/>
        <v>2020</v>
      </c>
      <c r="C1314" s="47">
        <f t="shared" si="214"/>
        <v>5</v>
      </c>
      <c r="D1314" s="47" t="str">
        <f t="shared" si="215"/>
        <v>May</v>
      </c>
      <c r="E1314" s="47">
        <f t="shared" si="216"/>
        <v>3</v>
      </c>
      <c r="F1314" s="90">
        <v>43954</v>
      </c>
      <c r="G1314" s="75">
        <v>0.58333333333333337</v>
      </c>
      <c r="H1314" s="49" t="s">
        <v>221</v>
      </c>
      <c r="I1314" s="56" t="str">
        <f t="shared" si="218"/>
        <v>Site 6, at upper logger station</v>
      </c>
      <c r="J1314" s="56" t="str">
        <f t="shared" si="219"/>
        <v>Gordon Estuary</v>
      </c>
      <c r="K1314" s="49">
        <v>1</v>
      </c>
      <c r="L1314" s="51" t="s">
        <v>146</v>
      </c>
      <c r="M1314" s="53" t="s">
        <v>138</v>
      </c>
      <c r="N1314" s="51" t="s">
        <v>144</v>
      </c>
      <c r="O1314" s="47"/>
      <c r="P1314" s="47"/>
      <c r="Q1314" s="47"/>
      <c r="R1314" s="54">
        <v>60</v>
      </c>
      <c r="S1314" s="49" t="s">
        <v>171</v>
      </c>
      <c r="T1314" s="53" t="s">
        <v>163</v>
      </c>
    </row>
    <row r="1315" spans="1:21" x14ac:dyDescent="0.2">
      <c r="A1315" s="79">
        <f t="shared" si="212"/>
        <v>19</v>
      </c>
      <c r="B1315" s="47">
        <f t="shared" si="213"/>
        <v>2020</v>
      </c>
      <c r="C1315" s="47">
        <f t="shared" si="214"/>
        <v>5</v>
      </c>
      <c r="D1315" s="47" t="str">
        <f t="shared" si="215"/>
        <v>May</v>
      </c>
      <c r="E1315" s="47">
        <f t="shared" si="216"/>
        <v>3</v>
      </c>
      <c r="F1315" s="90">
        <v>43954</v>
      </c>
      <c r="G1315" s="75">
        <v>0.625</v>
      </c>
      <c r="H1315" s="49" t="s">
        <v>186</v>
      </c>
      <c r="I1315" s="56" t="str">
        <f t="shared" si="218"/>
        <v>Browns Slough Site 7 inlet left tidal channel</v>
      </c>
      <c r="J1315" s="56" t="str">
        <f t="shared" si="219"/>
        <v>Gordon Estuary</v>
      </c>
      <c r="K1315" s="49">
        <v>1</v>
      </c>
      <c r="L1315" s="51" t="s">
        <v>146</v>
      </c>
      <c r="M1315" s="53" t="s">
        <v>138</v>
      </c>
      <c r="N1315" s="51" t="s">
        <v>144</v>
      </c>
      <c r="O1315" s="47"/>
      <c r="P1315" s="47"/>
      <c r="Q1315" s="47"/>
      <c r="R1315" s="54">
        <v>17</v>
      </c>
      <c r="S1315" s="49" t="s">
        <v>171</v>
      </c>
      <c r="T1315" s="53" t="s">
        <v>163</v>
      </c>
    </row>
    <row r="1316" spans="1:21" x14ac:dyDescent="0.2">
      <c r="A1316" s="79">
        <f t="shared" si="212"/>
        <v>19</v>
      </c>
      <c r="B1316" s="47">
        <f t="shared" si="213"/>
        <v>2020</v>
      </c>
      <c r="C1316" s="47">
        <f t="shared" si="214"/>
        <v>5</v>
      </c>
      <c r="D1316" s="47" t="str">
        <f t="shared" si="215"/>
        <v>May</v>
      </c>
      <c r="E1316" s="47">
        <f t="shared" si="216"/>
        <v>3</v>
      </c>
      <c r="F1316" s="90">
        <v>43954</v>
      </c>
      <c r="G1316" s="75">
        <v>0.625</v>
      </c>
      <c r="H1316" s="49" t="s">
        <v>186</v>
      </c>
      <c r="I1316" s="56" t="str">
        <f t="shared" si="218"/>
        <v>Browns Slough Site 7 inlet left tidal channel</v>
      </c>
      <c r="J1316" s="56" t="str">
        <f t="shared" si="219"/>
        <v>Gordon Estuary</v>
      </c>
      <c r="K1316" s="49">
        <v>1</v>
      </c>
      <c r="L1316" s="51" t="s">
        <v>158</v>
      </c>
      <c r="M1316" s="53" t="s">
        <v>138</v>
      </c>
      <c r="N1316" s="52" t="s">
        <v>153</v>
      </c>
      <c r="O1316" s="47"/>
      <c r="P1316" s="47"/>
      <c r="Q1316" s="47"/>
      <c r="R1316" s="54">
        <v>18</v>
      </c>
      <c r="S1316" s="49" t="s">
        <v>171</v>
      </c>
      <c r="T1316" s="53" t="s">
        <v>163</v>
      </c>
    </row>
    <row r="1317" spans="1:21" x14ac:dyDescent="0.2">
      <c r="A1317" s="79">
        <f t="shared" si="212"/>
        <v>19</v>
      </c>
      <c r="B1317" s="47">
        <f t="shared" si="213"/>
        <v>2020</v>
      </c>
      <c r="C1317" s="47">
        <f t="shared" si="214"/>
        <v>5</v>
      </c>
      <c r="D1317" s="47" t="str">
        <f t="shared" si="215"/>
        <v>May</v>
      </c>
      <c r="E1317" s="47">
        <f t="shared" si="216"/>
        <v>3</v>
      </c>
      <c r="F1317" s="89">
        <v>43954</v>
      </c>
      <c r="G1317" s="75">
        <v>0.49513888888888885</v>
      </c>
      <c r="H1317" s="49" t="s">
        <v>66</v>
      </c>
      <c r="I1317" s="56" t="str">
        <f t="shared" si="218"/>
        <v>Gravel bar on Gordon at Site 1</v>
      </c>
      <c r="J1317" s="56" t="str">
        <f t="shared" si="219"/>
        <v>Gordon Estuary</v>
      </c>
      <c r="K1317" s="49">
        <v>1</v>
      </c>
      <c r="L1317" s="51" t="s">
        <v>146</v>
      </c>
      <c r="M1317" s="50" t="s">
        <v>138</v>
      </c>
      <c r="N1317" s="51" t="s">
        <v>144</v>
      </c>
      <c r="O1317" s="47">
        <f t="shared" ref="O1317:O1331" si="220">VLOOKUP(L1317,SpeciesCodes,2,FALSE)</f>
        <v>3</v>
      </c>
      <c r="P1317" s="47">
        <f t="shared" ref="P1317:P1331" si="221">VLOOKUP(M1317,OrigCodes,2,FALSE)</f>
        <v>1</v>
      </c>
      <c r="Q1317" s="47">
        <f t="shared" ref="Q1317:Q1331" si="222">VLOOKUP(N1317,StgCodes,2,FALSE)</f>
        <v>2</v>
      </c>
      <c r="R1317" s="54">
        <v>20</v>
      </c>
      <c r="S1317" s="49" t="s">
        <v>168</v>
      </c>
      <c r="T1317" s="53" t="s">
        <v>163</v>
      </c>
      <c r="U1317" s="36"/>
    </row>
    <row r="1318" spans="1:21" x14ac:dyDescent="0.2">
      <c r="A1318" s="79">
        <f t="shared" si="212"/>
        <v>19</v>
      </c>
      <c r="B1318" s="47">
        <f t="shared" si="213"/>
        <v>2020</v>
      </c>
      <c r="C1318" s="47">
        <f t="shared" si="214"/>
        <v>5</v>
      </c>
      <c r="D1318" s="47" t="str">
        <f t="shared" si="215"/>
        <v>May</v>
      </c>
      <c r="E1318" s="47">
        <f t="shared" si="216"/>
        <v>3</v>
      </c>
      <c r="F1318" s="89">
        <v>43954</v>
      </c>
      <c r="G1318" s="75">
        <v>0.49513888888888885</v>
      </c>
      <c r="H1318" s="49" t="s">
        <v>66</v>
      </c>
      <c r="I1318" s="56" t="str">
        <f t="shared" si="218"/>
        <v>Gravel bar on Gordon at Site 1</v>
      </c>
      <c r="J1318" s="56" t="str">
        <f t="shared" si="219"/>
        <v>Gordon Estuary</v>
      </c>
      <c r="K1318" s="49">
        <v>1</v>
      </c>
      <c r="L1318" s="51" t="s">
        <v>152</v>
      </c>
      <c r="M1318" s="50" t="s">
        <v>138</v>
      </c>
      <c r="N1318" s="51" t="s">
        <v>144</v>
      </c>
      <c r="O1318" s="47">
        <f t="shared" si="220"/>
        <v>5</v>
      </c>
      <c r="P1318" s="47">
        <f t="shared" si="221"/>
        <v>1</v>
      </c>
      <c r="Q1318" s="47">
        <f t="shared" si="222"/>
        <v>2</v>
      </c>
      <c r="R1318" s="54">
        <v>3</v>
      </c>
      <c r="S1318" s="49" t="s">
        <v>168</v>
      </c>
      <c r="T1318" s="53" t="s">
        <v>163</v>
      </c>
    </row>
    <row r="1319" spans="1:21" x14ac:dyDescent="0.2">
      <c r="A1319" s="79">
        <f t="shared" si="212"/>
        <v>19</v>
      </c>
      <c r="B1319" s="47">
        <f t="shared" si="213"/>
        <v>2020</v>
      </c>
      <c r="C1319" s="47">
        <f t="shared" si="214"/>
        <v>5</v>
      </c>
      <c r="D1319" s="47" t="str">
        <f t="shared" si="215"/>
        <v>May</v>
      </c>
      <c r="E1319" s="47">
        <f t="shared" si="216"/>
        <v>3</v>
      </c>
      <c r="F1319" s="89">
        <v>43954</v>
      </c>
      <c r="G1319" s="75">
        <v>0.49513888888888885</v>
      </c>
      <c r="H1319" s="49" t="s">
        <v>66</v>
      </c>
      <c r="I1319" s="56" t="str">
        <f t="shared" si="218"/>
        <v>Gravel bar on Gordon at Site 1</v>
      </c>
      <c r="J1319" s="56" t="str">
        <f t="shared" si="219"/>
        <v>Gordon Estuary</v>
      </c>
      <c r="K1319" s="49">
        <v>1</v>
      </c>
      <c r="L1319" s="51" t="s">
        <v>157</v>
      </c>
      <c r="M1319" s="50" t="s">
        <v>138</v>
      </c>
      <c r="N1319" s="51" t="s">
        <v>153</v>
      </c>
      <c r="O1319" s="47">
        <f t="shared" si="220"/>
        <v>8</v>
      </c>
      <c r="P1319" s="47">
        <f t="shared" si="221"/>
        <v>1</v>
      </c>
      <c r="Q1319" s="47">
        <f t="shared" si="222"/>
        <v>5</v>
      </c>
      <c r="R1319" s="54">
        <v>2</v>
      </c>
      <c r="S1319" s="49" t="s">
        <v>168</v>
      </c>
      <c r="T1319" s="53" t="s">
        <v>163</v>
      </c>
    </row>
    <row r="1320" spans="1:21" x14ac:dyDescent="0.2">
      <c r="A1320" s="79">
        <f t="shared" si="212"/>
        <v>19</v>
      </c>
      <c r="B1320" s="47">
        <f t="shared" si="213"/>
        <v>2020</v>
      </c>
      <c r="C1320" s="47">
        <f t="shared" si="214"/>
        <v>5</v>
      </c>
      <c r="D1320" s="47" t="str">
        <f t="shared" si="215"/>
        <v>May</v>
      </c>
      <c r="E1320" s="47">
        <f t="shared" si="216"/>
        <v>3</v>
      </c>
      <c r="F1320" s="89">
        <v>43954</v>
      </c>
      <c r="G1320" s="75">
        <v>0.5493055555555556</v>
      </c>
      <c r="H1320" s="49" t="s">
        <v>64</v>
      </c>
      <c r="I1320" s="56" t="str">
        <f t="shared" si="218"/>
        <v>On point at confluence of N. Arm and Brown's Slough</v>
      </c>
      <c r="J1320" s="56" t="str">
        <f t="shared" si="219"/>
        <v>Gordon Estuary</v>
      </c>
      <c r="K1320" s="49">
        <v>1</v>
      </c>
      <c r="L1320" s="51" t="s">
        <v>152</v>
      </c>
      <c r="M1320" s="50" t="s">
        <v>138</v>
      </c>
      <c r="N1320" s="51" t="s">
        <v>144</v>
      </c>
      <c r="O1320" s="47">
        <f t="shared" si="220"/>
        <v>5</v>
      </c>
      <c r="P1320" s="47">
        <f t="shared" si="221"/>
        <v>1</v>
      </c>
      <c r="Q1320" s="47">
        <f t="shared" si="222"/>
        <v>2</v>
      </c>
      <c r="R1320" s="54">
        <v>6</v>
      </c>
      <c r="S1320" s="49" t="s">
        <v>168</v>
      </c>
      <c r="T1320" s="53" t="s">
        <v>163</v>
      </c>
    </row>
    <row r="1321" spans="1:21" x14ac:dyDescent="0.2">
      <c r="A1321" s="79">
        <f t="shared" si="212"/>
        <v>19</v>
      </c>
      <c r="B1321" s="47">
        <f t="shared" si="213"/>
        <v>2020</v>
      </c>
      <c r="C1321" s="47">
        <f t="shared" si="214"/>
        <v>5</v>
      </c>
      <c r="D1321" s="47" t="str">
        <f t="shared" si="215"/>
        <v>May</v>
      </c>
      <c r="E1321" s="47">
        <f t="shared" si="216"/>
        <v>3</v>
      </c>
      <c r="F1321" s="89">
        <v>43954</v>
      </c>
      <c r="G1321" s="75">
        <v>0.5493055555555556</v>
      </c>
      <c r="H1321" s="49" t="s">
        <v>64</v>
      </c>
      <c r="I1321" s="56" t="str">
        <f t="shared" si="218"/>
        <v>On point at confluence of N. Arm and Brown's Slough</v>
      </c>
      <c r="J1321" s="56" t="str">
        <f t="shared" si="219"/>
        <v>Gordon Estuary</v>
      </c>
      <c r="K1321" s="49">
        <v>1</v>
      </c>
      <c r="L1321" s="51" t="s">
        <v>146</v>
      </c>
      <c r="M1321" s="50" t="s">
        <v>138</v>
      </c>
      <c r="N1321" s="51" t="s">
        <v>144</v>
      </c>
      <c r="O1321" s="47">
        <f t="shared" si="220"/>
        <v>3</v>
      </c>
      <c r="P1321" s="47">
        <f t="shared" si="221"/>
        <v>1</v>
      </c>
      <c r="Q1321" s="47">
        <f t="shared" si="222"/>
        <v>2</v>
      </c>
      <c r="R1321" s="54">
        <v>4</v>
      </c>
      <c r="S1321" s="49" t="s">
        <v>168</v>
      </c>
      <c r="T1321" s="53" t="s">
        <v>163</v>
      </c>
    </row>
    <row r="1322" spans="1:21" x14ac:dyDescent="0.2">
      <c r="A1322" s="79">
        <f t="shared" si="212"/>
        <v>19</v>
      </c>
      <c r="B1322" s="47">
        <f t="shared" si="213"/>
        <v>2020</v>
      </c>
      <c r="C1322" s="47">
        <f t="shared" si="214"/>
        <v>5</v>
      </c>
      <c r="D1322" s="47" t="str">
        <f t="shared" si="215"/>
        <v>May</v>
      </c>
      <c r="E1322" s="47">
        <f t="shared" si="216"/>
        <v>3</v>
      </c>
      <c r="F1322" s="89">
        <v>43954</v>
      </c>
      <c r="G1322" s="75">
        <v>0.5493055555555556</v>
      </c>
      <c r="H1322" s="49" t="s">
        <v>64</v>
      </c>
      <c r="I1322" s="56" t="str">
        <f t="shared" si="218"/>
        <v>On point at confluence of N. Arm and Brown's Slough</v>
      </c>
      <c r="J1322" s="56" t="str">
        <f t="shared" si="219"/>
        <v>Gordon Estuary</v>
      </c>
      <c r="K1322" s="49">
        <v>1</v>
      </c>
      <c r="L1322" s="51" t="s">
        <v>157</v>
      </c>
      <c r="M1322" s="50" t="s">
        <v>138</v>
      </c>
      <c r="N1322" s="51" t="s">
        <v>153</v>
      </c>
      <c r="O1322" s="47">
        <f t="shared" si="220"/>
        <v>8</v>
      </c>
      <c r="P1322" s="47">
        <f t="shared" si="221"/>
        <v>1</v>
      </c>
      <c r="Q1322" s="47">
        <f t="shared" si="222"/>
        <v>5</v>
      </c>
      <c r="R1322" s="54">
        <v>8</v>
      </c>
      <c r="S1322" s="49" t="s">
        <v>168</v>
      </c>
      <c r="T1322" s="53" t="s">
        <v>163</v>
      </c>
    </row>
    <row r="1323" spans="1:21" x14ac:dyDescent="0.2">
      <c r="A1323" s="79">
        <f t="shared" si="212"/>
        <v>19</v>
      </c>
      <c r="B1323" s="47">
        <f t="shared" si="213"/>
        <v>2020</v>
      </c>
      <c r="C1323" s="47">
        <f t="shared" si="214"/>
        <v>5</v>
      </c>
      <c r="D1323" s="47" t="str">
        <f t="shared" si="215"/>
        <v>May</v>
      </c>
      <c r="E1323" s="47">
        <f t="shared" si="216"/>
        <v>3</v>
      </c>
      <c r="F1323" s="89">
        <v>43954</v>
      </c>
      <c r="G1323" s="75">
        <v>0.5493055555555556</v>
      </c>
      <c r="H1323" s="49" t="s">
        <v>64</v>
      </c>
      <c r="I1323" s="56" t="str">
        <f t="shared" si="218"/>
        <v>On point at confluence of N. Arm and Brown's Slough</v>
      </c>
      <c r="J1323" s="56" t="str">
        <f t="shared" si="219"/>
        <v>Gordon Estuary</v>
      </c>
      <c r="K1323" s="49">
        <v>1</v>
      </c>
      <c r="L1323" s="51" t="s">
        <v>158</v>
      </c>
      <c r="M1323" s="50" t="s">
        <v>138</v>
      </c>
      <c r="N1323" s="51" t="s">
        <v>153</v>
      </c>
      <c r="O1323" s="47">
        <f t="shared" si="220"/>
        <v>9</v>
      </c>
      <c r="P1323" s="47">
        <f t="shared" si="221"/>
        <v>1</v>
      </c>
      <c r="Q1323" s="47">
        <f t="shared" si="222"/>
        <v>5</v>
      </c>
      <c r="R1323" s="54">
        <v>5</v>
      </c>
      <c r="S1323" s="49" t="s">
        <v>168</v>
      </c>
      <c r="T1323" s="53" t="s">
        <v>163</v>
      </c>
    </row>
    <row r="1324" spans="1:21" x14ac:dyDescent="0.2">
      <c r="A1324" s="79">
        <f t="shared" si="212"/>
        <v>19</v>
      </c>
      <c r="B1324" s="47">
        <f t="shared" si="213"/>
        <v>2020</v>
      </c>
      <c r="C1324" s="47">
        <f t="shared" si="214"/>
        <v>5</v>
      </c>
      <c r="D1324" s="47" t="str">
        <f t="shared" si="215"/>
        <v>May</v>
      </c>
      <c r="E1324" s="47">
        <f t="shared" si="216"/>
        <v>3</v>
      </c>
      <c r="F1324" s="89">
        <v>43954</v>
      </c>
      <c r="G1324" s="75">
        <v>0.5493055555555556</v>
      </c>
      <c r="H1324" s="49" t="s">
        <v>64</v>
      </c>
      <c r="I1324" s="56" t="str">
        <f t="shared" si="218"/>
        <v>On point at confluence of N. Arm and Brown's Slough</v>
      </c>
      <c r="J1324" s="56" t="str">
        <f t="shared" si="219"/>
        <v>Gordon Estuary</v>
      </c>
      <c r="K1324" s="49">
        <v>1</v>
      </c>
      <c r="L1324" s="51" t="s">
        <v>181</v>
      </c>
      <c r="M1324" s="50" t="s">
        <v>138</v>
      </c>
      <c r="N1324" s="51" t="s">
        <v>150</v>
      </c>
      <c r="O1324" s="47">
        <f t="shared" si="220"/>
        <v>15</v>
      </c>
      <c r="P1324" s="47">
        <f t="shared" si="221"/>
        <v>1</v>
      </c>
      <c r="Q1324" s="47">
        <f t="shared" si="222"/>
        <v>4</v>
      </c>
      <c r="R1324" s="54">
        <v>10</v>
      </c>
      <c r="S1324" s="49" t="s">
        <v>168</v>
      </c>
      <c r="T1324" s="53" t="s">
        <v>163</v>
      </c>
    </row>
    <row r="1325" spans="1:21" x14ac:dyDescent="0.2">
      <c r="A1325" s="79">
        <f t="shared" si="212"/>
        <v>19</v>
      </c>
      <c r="B1325" s="47">
        <f t="shared" si="213"/>
        <v>2020</v>
      </c>
      <c r="C1325" s="47">
        <f t="shared" si="214"/>
        <v>5</v>
      </c>
      <c r="D1325" s="47" t="str">
        <f t="shared" si="215"/>
        <v>May</v>
      </c>
      <c r="E1325" s="47">
        <f t="shared" si="216"/>
        <v>3</v>
      </c>
      <c r="F1325" s="89">
        <v>43954</v>
      </c>
      <c r="G1325" s="75">
        <v>0.57013888888888886</v>
      </c>
      <c r="H1325" s="49" t="s">
        <v>58</v>
      </c>
      <c r="I1325" s="56" t="str">
        <f t="shared" si="218"/>
        <v>Mouth of Site 7 inlet, north side</v>
      </c>
      <c r="J1325" s="56" t="str">
        <f t="shared" si="219"/>
        <v>Gordon Estuary</v>
      </c>
      <c r="K1325" s="49">
        <v>1</v>
      </c>
      <c r="L1325" s="51" t="s">
        <v>157</v>
      </c>
      <c r="M1325" s="50" t="s">
        <v>138</v>
      </c>
      <c r="N1325" s="51" t="s">
        <v>153</v>
      </c>
      <c r="O1325" s="47">
        <f t="shared" si="220"/>
        <v>8</v>
      </c>
      <c r="P1325" s="47">
        <f t="shared" si="221"/>
        <v>1</v>
      </c>
      <c r="Q1325" s="47">
        <f t="shared" si="222"/>
        <v>5</v>
      </c>
      <c r="R1325" s="54">
        <v>4</v>
      </c>
      <c r="S1325" s="49" t="s">
        <v>168</v>
      </c>
      <c r="T1325" s="53" t="s">
        <v>163</v>
      </c>
    </row>
    <row r="1326" spans="1:21" x14ac:dyDescent="0.2">
      <c r="A1326" s="79">
        <f t="shared" si="212"/>
        <v>19</v>
      </c>
      <c r="B1326" s="47">
        <f t="shared" si="213"/>
        <v>2020</v>
      </c>
      <c r="C1326" s="47">
        <f t="shared" si="214"/>
        <v>5</v>
      </c>
      <c r="D1326" s="47" t="str">
        <f t="shared" si="215"/>
        <v>May</v>
      </c>
      <c r="E1326" s="47">
        <f t="shared" si="216"/>
        <v>3</v>
      </c>
      <c r="F1326" s="89">
        <v>43954</v>
      </c>
      <c r="G1326" s="75">
        <v>0.57013888888888886</v>
      </c>
      <c r="H1326" s="49" t="s">
        <v>58</v>
      </c>
      <c r="I1326" s="56" t="str">
        <f t="shared" si="218"/>
        <v>Mouth of Site 7 inlet, north side</v>
      </c>
      <c r="J1326" s="56" t="str">
        <f t="shared" si="219"/>
        <v>Gordon Estuary</v>
      </c>
      <c r="K1326" s="49">
        <v>1</v>
      </c>
      <c r="L1326" s="51" t="s">
        <v>158</v>
      </c>
      <c r="M1326" s="50" t="s">
        <v>138</v>
      </c>
      <c r="N1326" s="51" t="s">
        <v>153</v>
      </c>
      <c r="O1326" s="47">
        <f t="shared" si="220"/>
        <v>9</v>
      </c>
      <c r="P1326" s="47">
        <f t="shared" si="221"/>
        <v>1</v>
      </c>
      <c r="Q1326" s="47">
        <f t="shared" si="222"/>
        <v>5</v>
      </c>
      <c r="R1326" s="54">
        <v>66</v>
      </c>
      <c r="S1326" s="49" t="s">
        <v>168</v>
      </c>
      <c r="T1326" s="53" t="s">
        <v>163</v>
      </c>
    </row>
    <row r="1327" spans="1:21" x14ac:dyDescent="0.2">
      <c r="A1327" s="79">
        <f t="shared" si="212"/>
        <v>19</v>
      </c>
      <c r="B1327" s="47">
        <f t="shared" si="213"/>
        <v>2020</v>
      </c>
      <c r="C1327" s="47">
        <f t="shared" si="214"/>
        <v>5</v>
      </c>
      <c r="D1327" s="47" t="str">
        <f t="shared" si="215"/>
        <v>May</v>
      </c>
      <c r="E1327" s="47">
        <f t="shared" si="216"/>
        <v>3</v>
      </c>
      <c r="F1327" s="89">
        <v>43954</v>
      </c>
      <c r="G1327" s="75">
        <v>0.57013888888888886</v>
      </c>
      <c r="H1327" s="49" t="s">
        <v>58</v>
      </c>
      <c r="I1327" s="56" t="str">
        <f t="shared" si="218"/>
        <v>Mouth of Site 7 inlet, north side</v>
      </c>
      <c r="J1327" s="56" t="str">
        <f t="shared" si="219"/>
        <v>Gordon Estuary</v>
      </c>
      <c r="K1327" s="49">
        <v>1</v>
      </c>
      <c r="L1327" s="51" t="s">
        <v>185</v>
      </c>
      <c r="M1327" s="50" t="s">
        <v>138</v>
      </c>
      <c r="N1327" s="51" t="s">
        <v>150</v>
      </c>
      <c r="O1327" s="47">
        <f t="shared" si="220"/>
        <v>18</v>
      </c>
      <c r="P1327" s="47">
        <f t="shared" si="221"/>
        <v>1</v>
      </c>
      <c r="Q1327" s="47">
        <f t="shared" si="222"/>
        <v>4</v>
      </c>
      <c r="R1327" s="54">
        <v>10</v>
      </c>
      <c r="S1327" s="49" t="s">
        <v>168</v>
      </c>
      <c r="T1327" s="53" t="s">
        <v>163</v>
      </c>
    </row>
    <row r="1328" spans="1:21" x14ac:dyDescent="0.2">
      <c r="A1328" s="79">
        <f t="shared" si="212"/>
        <v>19</v>
      </c>
      <c r="B1328" s="47">
        <f t="shared" si="213"/>
        <v>2020</v>
      </c>
      <c r="C1328" s="47">
        <f t="shared" si="214"/>
        <v>5</v>
      </c>
      <c r="D1328" s="47" t="str">
        <f t="shared" si="215"/>
        <v>May</v>
      </c>
      <c r="E1328" s="47">
        <f t="shared" si="216"/>
        <v>3</v>
      </c>
      <c r="F1328" s="89">
        <v>43954</v>
      </c>
      <c r="G1328" s="75">
        <v>0.57013888888888886</v>
      </c>
      <c r="H1328" s="49" t="s">
        <v>58</v>
      </c>
      <c r="I1328" s="56" t="str">
        <f t="shared" si="218"/>
        <v>Mouth of Site 7 inlet, north side</v>
      </c>
      <c r="J1328" s="56" t="str">
        <f t="shared" si="219"/>
        <v>Gordon Estuary</v>
      </c>
      <c r="K1328" s="49">
        <v>1</v>
      </c>
      <c r="L1328" s="51" t="s">
        <v>181</v>
      </c>
      <c r="M1328" s="50" t="s">
        <v>138</v>
      </c>
      <c r="N1328" s="51" t="s">
        <v>150</v>
      </c>
      <c r="O1328" s="47">
        <f t="shared" si="220"/>
        <v>15</v>
      </c>
      <c r="P1328" s="47">
        <f t="shared" si="221"/>
        <v>1</v>
      </c>
      <c r="Q1328" s="47">
        <f t="shared" si="222"/>
        <v>4</v>
      </c>
      <c r="R1328" s="54">
        <v>12</v>
      </c>
      <c r="S1328" s="49" t="s">
        <v>168</v>
      </c>
      <c r="T1328" s="53" t="s">
        <v>163</v>
      </c>
    </row>
    <row r="1329" spans="1:22" x14ac:dyDescent="0.2">
      <c r="A1329" s="79">
        <f t="shared" si="212"/>
        <v>19</v>
      </c>
      <c r="B1329" s="47">
        <f t="shared" si="213"/>
        <v>2020</v>
      </c>
      <c r="C1329" s="47">
        <f t="shared" si="214"/>
        <v>5</v>
      </c>
      <c r="D1329" s="47" t="str">
        <f t="shared" si="215"/>
        <v>May</v>
      </c>
      <c r="E1329" s="47">
        <f t="shared" si="216"/>
        <v>3</v>
      </c>
      <c r="F1329" s="89">
        <v>43954</v>
      </c>
      <c r="G1329" s="75">
        <v>0.5805555555555556</v>
      </c>
      <c r="H1329" s="68" t="s">
        <v>62</v>
      </c>
      <c r="I1329" s="56" t="str">
        <f t="shared" si="218"/>
        <v>South side of Site 6 culverts</v>
      </c>
      <c r="J1329" s="56" t="str">
        <f t="shared" si="219"/>
        <v>Gordon Estuary</v>
      </c>
      <c r="K1329" s="49">
        <v>1</v>
      </c>
      <c r="L1329" s="51" t="s">
        <v>157</v>
      </c>
      <c r="M1329" s="50" t="s">
        <v>138</v>
      </c>
      <c r="N1329" s="51" t="s">
        <v>153</v>
      </c>
      <c r="O1329" s="47">
        <f t="shared" si="220"/>
        <v>8</v>
      </c>
      <c r="P1329" s="47">
        <f t="shared" si="221"/>
        <v>1</v>
      </c>
      <c r="Q1329" s="47">
        <f t="shared" si="222"/>
        <v>5</v>
      </c>
      <c r="R1329" s="54">
        <v>3</v>
      </c>
      <c r="S1329" s="49" t="s">
        <v>168</v>
      </c>
      <c r="T1329" s="53" t="s">
        <v>163</v>
      </c>
    </row>
    <row r="1330" spans="1:22" x14ac:dyDescent="0.2">
      <c r="A1330" s="79">
        <f t="shared" si="212"/>
        <v>19</v>
      </c>
      <c r="B1330" s="47">
        <f t="shared" si="213"/>
        <v>2020</v>
      </c>
      <c r="C1330" s="47">
        <f t="shared" si="214"/>
        <v>5</v>
      </c>
      <c r="D1330" s="47" t="str">
        <f t="shared" si="215"/>
        <v>May</v>
      </c>
      <c r="E1330" s="47">
        <f t="shared" si="216"/>
        <v>3</v>
      </c>
      <c r="F1330" s="89">
        <v>43954</v>
      </c>
      <c r="G1330" s="75">
        <v>0.5805555555555556</v>
      </c>
      <c r="H1330" s="68" t="s">
        <v>62</v>
      </c>
      <c r="I1330" s="56" t="str">
        <f t="shared" si="218"/>
        <v>South side of Site 6 culverts</v>
      </c>
      <c r="J1330" s="56" t="str">
        <f t="shared" si="219"/>
        <v>Gordon Estuary</v>
      </c>
      <c r="K1330" s="49">
        <v>1</v>
      </c>
      <c r="L1330" s="51" t="s">
        <v>158</v>
      </c>
      <c r="M1330" s="50" t="s">
        <v>138</v>
      </c>
      <c r="N1330" s="51" t="s">
        <v>153</v>
      </c>
      <c r="O1330" s="47">
        <f t="shared" si="220"/>
        <v>9</v>
      </c>
      <c r="P1330" s="47">
        <f t="shared" si="221"/>
        <v>1</v>
      </c>
      <c r="Q1330" s="47">
        <f t="shared" si="222"/>
        <v>5</v>
      </c>
      <c r="R1330" s="54">
        <v>24</v>
      </c>
      <c r="S1330" s="49" t="s">
        <v>168</v>
      </c>
      <c r="T1330" s="53" t="s">
        <v>163</v>
      </c>
    </row>
    <row r="1331" spans="1:22" x14ac:dyDescent="0.2">
      <c r="A1331" s="132">
        <f t="shared" si="212"/>
        <v>19</v>
      </c>
      <c r="B1331" s="133">
        <f t="shared" si="213"/>
        <v>2020</v>
      </c>
      <c r="C1331" s="133">
        <f t="shared" si="214"/>
        <v>5</v>
      </c>
      <c r="D1331" s="133" t="str">
        <f t="shared" si="215"/>
        <v>May</v>
      </c>
      <c r="E1331" s="133">
        <f t="shared" si="216"/>
        <v>3</v>
      </c>
      <c r="F1331" s="134">
        <v>43954</v>
      </c>
      <c r="G1331" s="135">
        <v>0.5805555555555556</v>
      </c>
      <c r="H1331" s="136" t="s">
        <v>62</v>
      </c>
      <c r="I1331" s="137" t="str">
        <f t="shared" si="218"/>
        <v>South side of Site 6 culverts</v>
      </c>
      <c r="J1331" s="137" t="str">
        <f t="shared" si="219"/>
        <v>Gordon Estuary</v>
      </c>
      <c r="K1331" s="138">
        <v>1</v>
      </c>
      <c r="L1331" s="139" t="s">
        <v>185</v>
      </c>
      <c r="M1331" s="98" t="s">
        <v>138</v>
      </c>
      <c r="N1331" s="139" t="s">
        <v>150</v>
      </c>
      <c r="O1331" s="133">
        <f t="shared" si="220"/>
        <v>18</v>
      </c>
      <c r="P1331" s="133">
        <f t="shared" si="221"/>
        <v>1</v>
      </c>
      <c r="Q1331" s="133">
        <f t="shared" si="222"/>
        <v>4</v>
      </c>
      <c r="R1331" s="140">
        <v>4</v>
      </c>
      <c r="S1331" s="138" t="s">
        <v>168</v>
      </c>
      <c r="T1331" s="53" t="s">
        <v>163</v>
      </c>
    </row>
    <row r="1332" spans="1:22" x14ac:dyDescent="0.2">
      <c r="A1332" s="79">
        <f t="shared" si="212"/>
        <v>19</v>
      </c>
      <c r="B1332" s="47">
        <f t="shared" si="213"/>
        <v>2020</v>
      </c>
      <c r="C1332" s="47">
        <f t="shared" si="214"/>
        <v>5</v>
      </c>
      <c r="D1332" s="47" t="str">
        <f t="shared" si="215"/>
        <v>May</v>
      </c>
      <c r="E1332" s="47">
        <f t="shared" si="216"/>
        <v>9</v>
      </c>
      <c r="F1332" s="89">
        <v>43960</v>
      </c>
      <c r="G1332" s="75">
        <v>0.62777777777777777</v>
      </c>
      <c r="H1332" s="68" t="s">
        <v>197</v>
      </c>
      <c r="I1332" s="56" t="str">
        <f t="shared" si="218"/>
        <v>Gordon R. Site 5, edge of marsh</v>
      </c>
      <c r="J1332" s="56" t="s">
        <v>140</v>
      </c>
      <c r="K1332" s="49">
        <v>1</v>
      </c>
      <c r="L1332" s="51" t="s">
        <v>152</v>
      </c>
      <c r="M1332" s="50" t="s">
        <v>138</v>
      </c>
      <c r="N1332" s="51" t="s">
        <v>144</v>
      </c>
      <c r="O1332" s="47"/>
      <c r="P1332" s="47"/>
      <c r="Q1332" s="47"/>
      <c r="R1332" s="54">
        <v>1</v>
      </c>
      <c r="S1332" s="49" t="s">
        <v>168</v>
      </c>
      <c r="T1332" s="53" t="s">
        <v>167</v>
      </c>
      <c r="V1332" s="36" t="s">
        <v>311</v>
      </c>
    </row>
    <row r="1333" spans="1:22" x14ac:dyDescent="0.2">
      <c r="A1333" s="79">
        <f t="shared" si="212"/>
        <v>19</v>
      </c>
      <c r="B1333" s="47">
        <f t="shared" si="213"/>
        <v>2020</v>
      </c>
      <c r="C1333" s="47">
        <f t="shared" si="214"/>
        <v>5</v>
      </c>
      <c r="D1333" s="47" t="str">
        <f t="shared" si="215"/>
        <v>May</v>
      </c>
      <c r="E1333" s="47">
        <f t="shared" si="216"/>
        <v>9</v>
      </c>
      <c r="F1333" s="89">
        <v>43960</v>
      </c>
      <c r="G1333" s="75">
        <v>0.62777777777777777</v>
      </c>
      <c r="H1333" s="68" t="s">
        <v>197</v>
      </c>
      <c r="I1333" s="56" t="str">
        <f t="shared" si="218"/>
        <v>Gordon R. Site 5, edge of marsh</v>
      </c>
      <c r="J1333" s="56" t="s">
        <v>140</v>
      </c>
      <c r="K1333" s="49">
        <v>1</v>
      </c>
      <c r="L1333" s="52" t="s">
        <v>146</v>
      </c>
      <c r="M1333" s="50" t="s">
        <v>138</v>
      </c>
      <c r="N1333" s="51" t="s">
        <v>144</v>
      </c>
      <c r="O1333" s="54">
        <v>1</v>
      </c>
      <c r="P1333" s="49" t="s">
        <v>171</v>
      </c>
      <c r="Q1333" s="53" t="s">
        <v>167</v>
      </c>
      <c r="R1333" s="54">
        <v>2</v>
      </c>
      <c r="S1333" s="49" t="s">
        <v>168</v>
      </c>
      <c r="T1333" s="53" t="s">
        <v>167</v>
      </c>
      <c r="V1333" s="36" t="s">
        <v>311</v>
      </c>
    </row>
    <row r="1334" spans="1:22" x14ac:dyDescent="0.2">
      <c r="A1334" s="79">
        <f t="shared" si="212"/>
        <v>19</v>
      </c>
      <c r="B1334" s="47">
        <f t="shared" si="213"/>
        <v>2020</v>
      </c>
      <c r="C1334" s="47">
        <f t="shared" si="214"/>
        <v>5</v>
      </c>
      <c r="D1334" s="47" t="str">
        <f t="shared" si="215"/>
        <v>May</v>
      </c>
      <c r="E1334" s="47">
        <f t="shared" si="216"/>
        <v>9</v>
      </c>
      <c r="F1334" s="89">
        <v>43960</v>
      </c>
      <c r="G1334" s="75">
        <v>0.63194444444444442</v>
      </c>
      <c r="H1334" s="68" t="s">
        <v>203</v>
      </c>
      <c r="I1334" s="56" t="str">
        <f t="shared" si="218"/>
        <v>Site 5 main channel close to mouth</v>
      </c>
      <c r="J1334" s="56" t="str">
        <f>VLOOKUP(H1334,SiteCodes,3,FALSE)</f>
        <v>Gordon Estuary</v>
      </c>
      <c r="K1334" s="49">
        <v>1</v>
      </c>
      <c r="L1334" s="51" t="s">
        <v>152</v>
      </c>
      <c r="M1334" s="50" t="s">
        <v>138</v>
      </c>
      <c r="N1334" s="51" t="s">
        <v>144</v>
      </c>
      <c r="O1334" s="47"/>
      <c r="P1334" s="47"/>
      <c r="Q1334" s="47"/>
      <c r="R1334" s="54">
        <v>1</v>
      </c>
      <c r="S1334" s="49" t="s">
        <v>171</v>
      </c>
      <c r="T1334" s="53" t="s">
        <v>167</v>
      </c>
      <c r="V1334" s="45" t="s">
        <v>312</v>
      </c>
    </row>
    <row r="1335" spans="1:22" x14ac:dyDescent="0.2">
      <c r="A1335" s="79">
        <f t="shared" si="212"/>
        <v>19</v>
      </c>
      <c r="B1335" s="47">
        <f t="shared" si="213"/>
        <v>2020</v>
      </c>
      <c r="C1335" s="47">
        <f t="shared" si="214"/>
        <v>5</v>
      </c>
      <c r="D1335" s="47" t="str">
        <f t="shared" si="215"/>
        <v>May</v>
      </c>
      <c r="E1335" s="47">
        <f t="shared" si="216"/>
        <v>9</v>
      </c>
      <c r="F1335" s="89">
        <v>43960</v>
      </c>
      <c r="G1335" s="75">
        <v>0.63194444444444442</v>
      </c>
      <c r="H1335" s="68" t="s">
        <v>203</v>
      </c>
      <c r="I1335" s="56" t="str">
        <f t="shared" si="218"/>
        <v>Site 5 main channel close to mouth</v>
      </c>
      <c r="J1335" s="56" t="str">
        <f t="shared" ref="J1335:J1340" si="223">VLOOKUP(H1335,SiteCodes,3,FALSE)</f>
        <v>Gordon Estuary</v>
      </c>
      <c r="K1335" s="49">
        <v>1</v>
      </c>
      <c r="L1335" s="51" t="s">
        <v>146</v>
      </c>
      <c r="M1335" s="50" t="s">
        <v>138</v>
      </c>
      <c r="N1335" s="51" t="s">
        <v>144</v>
      </c>
      <c r="O1335" s="47"/>
      <c r="P1335" s="47"/>
      <c r="Q1335" s="47"/>
      <c r="R1335" s="54">
        <v>17</v>
      </c>
      <c r="S1335" s="49" t="s">
        <v>171</v>
      </c>
      <c r="T1335" s="53" t="s">
        <v>167</v>
      </c>
      <c r="V1335" s="45" t="s">
        <v>313</v>
      </c>
    </row>
    <row r="1336" spans="1:22" x14ac:dyDescent="0.2">
      <c r="A1336" s="79">
        <f t="shared" si="212"/>
        <v>19</v>
      </c>
      <c r="B1336" s="47">
        <f t="shared" si="213"/>
        <v>2020</v>
      </c>
      <c r="C1336" s="47">
        <f t="shared" si="214"/>
        <v>5</v>
      </c>
      <c r="D1336" s="47" t="str">
        <f t="shared" si="215"/>
        <v>May</v>
      </c>
      <c r="E1336" s="47">
        <f t="shared" si="216"/>
        <v>9</v>
      </c>
      <c r="F1336" s="89">
        <v>43960</v>
      </c>
      <c r="G1336" s="75">
        <v>0.63194444444444442</v>
      </c>
      <c r="H1336" s="68" t="s">
        <v>203</v>
      </c>
      <c r="I1336" s="56" t="str">
        <f t="shared" si="218"/>
        <v>Site 5 main channel close to mouth</v>
      </c>
      <c r="J1336" s="56" t="str">
        <f t="shared" si="223"/>
        <v>Gordon Estuary</v>
      </c>
      <c r="K1336" s="49">
        <v>1</v>
      </c>
      <c r="L1336" s="51" t="s">
        <v>158</v>
      </c>
      <c r="M1336" s="50" t="s">
        <v>138</v>
      </c>
      <c r="N1336" s="51" t="s">
        <v>153</v>
      </c>
      <c r="O1336" s="47"/>
      <c r="P1336" s="47"/>
      <c r="Q1336" s="47"/>
      <c r="R1336" s="54">
        <v>1</v>
      </c>
      <c r="S1336" s="49" t="s">
        <v>171</v>
      </c>
      <c r="T1336" s="53" t="s">
        <v>167</v>
      </c>
    </row>
    <row r="1337" spans="1:22" x14ac:dyDescent="0.2">
      <c r="A1337" s="79">
        <f t="shared" si="212"/>
        <v>19</v>
      </c>
      <c r="B1337" s="47">
        <f t="shared" si="213"/>
        <v>2020</v>
      </c>
      <c r="C1337" s="47">
        <f t="shared" si="214"/>
        <v>5</v>
      </c>
      <c r="D1337" s="47" t="str">
        <f t="shared" si="215"/>
        <v>May</v>
      </c>
      <c r="E1337" s="47">
        <f t="shared" si="216"/>
        <v>9</v>
      </c>
      <c r="F1337" s="89">
        <v>43960</v>
      </c>
      <c r="G1337" s="75">
        <v>0.64583333333333337</v>
      </c>
      <c r="H1337" s="49" t="s">
        <v>186</v>
      </c>
      <c r="I1337" s="56" t="str">
        <f t="shared" si="218"/>
        <v>Browns Slough Site 7 inlet left tidal channel</v>
      </c>
      <c r="J1337" s="56" t="str">
        <f t="shared" si="223"/>
        <v>Gordon Estuary</v>
      </c>
      <c r="K1337" s="49">
        <v>1</v>
      </c>
      <c r="L1337" s="51" t="s">
        <v>157</v>
      </c>
      <c r="M1337" s="50" t="s">
        <v>138</v>
      </c>
      <c r="N1337" s="51" t="s">
        <v>153</v>
      </c>
      <c r="O1337" s="47"/>
      <c r="P1337" s="47"/>
      <c r="Q1337" s="47"/>
      <c r="R1337" s="54">
        <v>2</v>
      </c>
      <c r="S1337" s="49" t="s">
        <v>171</v>
      </c>
      <c r="T1337" s="53" t="s">
        <v>167</v>
      </c>
    </row>
    <row r="1338" spans="1:22" x14ac:dyDescent="0.2">
      <c r="A1338" s="79">
        <f t="shared" si="212"/>
        <v>19</v>
      </c>
      <c r="B1338" s="47">
        <f t="shared" si="213"/>
        <v>2020</v>
      </c>
      <c r="C1338" s="47">
        <f t="shared" si="214"/>
        <v>5</v>
      </c>
      <c r="D1338" s="47" t="str">
        <f t="shared" si="215"/>
        <v>May</v>
      </c>
      <c r="E1338" s="47">
        <f t="shared" si="216"/>
        <v>9</v>
      </c>
      <c r="F1338" s="89">
        <v>43960</v>
      </c>
      <c r="G1338" s="75">
        <v>0.64583333333333337</v>
      </c>
      <c r="H1338" s="49" t="s">
        <v>186</v>
      </c>
      <c r="I1338" s="56" t="str">
        <f t="shared" si="218"/>
        <v>Browns Slough Site 7 inlet left tidal channel</v>
      </c>
      <c r="J1338" s="56" t="str">
        <f t="shared" si="223"/>
        <v>Gordon Estuary</v>
      </c>
      <c r="K1338" s="49">
        <v>1</v>
      </c>
      <c r="L1338" s="51" t="s">
        <v>158</v>
      </c>
      <c r="M1338" s="50" t="s">
        <v>138</v>
      </c>
      <c r="N1338" s="51" t="s">
        <v>153</v>
      </c>
      <c r="O1338" s="47"/>
      <c r="P1338" s="47"/>
      <c r="Q1338" s="47"/>
      <c r="R1338" s="54">
        <v>21</v>
      </c>
      <c r="S1338" s="49" t="s">
        <v>171</v>
      </c>
      <c r="T1338" s="53" t="s">
        <v>167</v>
      </c>
    </row>
    <row r="1339" spans="1:22" x14ac:dyDescent="0.2">
      <c r="A1339" s="79">
        <f t="shared" si="212"/>
        <v>19</v>
      </c>
      <c r="B1339" s="47">
        <f t="shared" si="213"/>
        <v>2020</v>
      </c>
      <c r="C1339" s="47">
        <f t="shared" si="214"/>
        <v>5</v>
      </c>
      <c r="D1339" s="47" t="str">
        <f t="shared" si="215"/>
        <v>May</v>
      </c>
      <c r="E1339" s="47">
        <f t="shared" si="216"/>
        <v>9</v>
      </c>
      <c r="F1339" s="89">
        <v>43960</v>
      </c>
      <c r="G1339" s="75">
        <v>0.64583333333333337</v>
      </c>
      <c r="H1339" s="49" t="s">
        <v>186</v>
      </c>
      <c r="I1339" s="56" t="str">
        <f t="shared" si="218"/>
        <v>Browns Slough Site 7 inlet left tidal channel</v>
      </c>
      <c r="J1339" s="56" t="str">
        <f>VLOOKUP(H1339,SiteCodes,3,FALSE)</f>
        <v>Gordon Estuary</v>
      </c>
      <c r="K1339" s="49">
        <v>1</v>
      </c>
      <c r="L1339" s="51" t="s">
        <v>146</v>
      </c>
      <c r="M1339" s="50" t="s">
        <v>138</v>
      </c>
      <c r="N1339" s="51" t="s">
        <v>144</v>
      </c>
      <c r="O1339" s="47"/>
      <c r="P1339" s="47"/>
      <c r="Q1339" s="47"/>
      <c r="R1339" s="54">
        <v>23</v>
      </c>
      <c r="S1339" s="49" t="s">
        <v>171</v>
      </c>
      <c r="T1339" s="53" t="s">
        <v>167</v>
      </c>
    </row>
    <row r="1340" spans="1:22" x14ac:dyDescent="0.2">
      <c r="A1340" s="79">
        <f t="shared" si="212"/>
        <v>19</v>
      </c>
      <c r="B1340" s="47">
        <f t="shared" si="213"/>
        <v>2020</v>
      </c>
      <c r="C1340" s="47">
        <f t="shared" si="214"/>
        <v>5</v>
      </c>
      <c r="D1340" s="47" t="str">
        <f t="shared" si="215"/>
        <v>May</v>
      </c>
      <c r="E1340" s="47">
        <f t="shared" si="216"/>
        <v>9</v>
      </c>
      <c r="F1340" s="89">
        <v>43960</v>
      </c>
      <c r="G1340" s="75">
        <v>0.64583333333333337</v>
      </c>
      <c r="H1340" s="68" t="s">
        <v>189</v>
      </c>
      <c r="I1340" s="56" t="str">
        <f t="shared" si="218"/>
        <v>Browns Slough Site 7 Inlet right tidal channel</v>
      </c>
      <c r="J1340" s="56" t="str">
        <f t="shared" si="223"/>
        <v>Gordon Estuary</v>
      </c>
      <c r="K1340" s="49">
        <v>1</v>
      </c>
      <c r="L1340" s="51" t="s">
        <v>146</v>
      </c>
      <c r="M1340" s="50" t="s">
        <v>138</v>
      </c>
      <c r="N1340" s="51" t="s">
        <v>144</v>
      </c>
      <c r="O1340" s="54">
        <v>23</v>
      </c>
      <c r="P1340" s="49" t="s">
        <v>171</v>
      </c>
      <c r="Q1340" s="53" t="s">
        <v>167</v>
      </c>
      <c r="R1340" s="54">
        <v>70</v>
      </c>
      <c r="S1340" s="68" t="s">
        <v>178</v>
      </c>
      <c r="T1340" s="50" t="s">
        <v>167</v>
      </c>
      <c r="V1340" s="45" t="s">
        <v>314</v>
      </c>
    </row>
    <row r="1341" spans="1:22" x14ac:dyDescent="0.2">
      <c r="A1341" s="79">
        <f t="shared" si="212"/>
        <v>19</v>
      </c>
      <c r="B1341" s="47">
        <f t="shared" si="213"/>
        <v>2020</v>
      </c>
      <c r="C1341" s="47">
        <f t="shared" si="214"/>
        <v>5</v>
      </c>
      <c r="D1341" s="47" t="str">
        <f t="shared" si="215"/>
        <v>May</v>
      </c>
      <c r="E1341" s="47">
        <f t="shared" si="216"/>
        <v>9</v>
      </c>
      <c r="F1341" s="89">
        <v>43960</v>
      </c>
      <c r="G1341" s="75">
        <v>0.74791666666666667</v>
      </c>
      <c r="H1341" s="68" t="s">
        <v>217</v>
      </c>
      <c r="I1341" s="56" t="str">
        <f t="shared" ref="I1341:I1346" si="224">VLOOKUP(H1341,SiteCodes,2,FALSE)</f>
        <v>Site 6, just upstream of bridge</v>
      </c>
      <c r="J1341" s="56" t="str">
        <f>VLOOKUP(H1341,SiteCodes,3,FALSE)</f>
        <v>Gordon Estuary</v>
      </c>
      <c r="K1341" s="49">
        <v>1</v>
      </c>
      <c r="L1341" s="51" t="s">
        <v>146</v>
      </c>
      <c r="M1341" s="50" t="s">
        <v>138</v>
      </c>
      <c r="N1341" s="51" t="s">
        <v>144</v>
      </c>
      <c r="O1341" s="47"/>
      <c r="P1341" s="47"/>
      <c r="Q1341" s="47"/>
      <c r="R1341" s="54">
        <v>3</v>
      </c>
      <c r="S1341" s="49" t="s">
        <v>171</v>
      </c>
      <c r="T1341" s="50" t="s">
        <v>167</v>
      </c>
      <c r="V1341" s="36" t="s">
        <v>315</v>
      </c>
    </row>
    <row r="1342" spans="1:22" x14ac:dyDescent="0.2">
      <c r="A1342" s="79">
        <f t="shared" si="212"/>
        <v>19</v>
      </c>
      <c r="B1342" s="47">
        <f t="shared" si="213"/>
        <v>2020</v>
      </c>
      <c r="C1342" s="47">
        <f t="shared" si="214"/>
        <v>5</v>
      </c>
      <c r="D1342" s="47" t="str">
        <f t="shared" si="215"/>
        <v>May</v>
      </c>
      <c r="E1342" s="47">
        <f t="shared" si="216"/>
        <v>9</v>
      </c>
      <c r="F1342" s="89">
        <v>43960</v>
      </c>
      <c r="G1342" s="75">
        <v>0.74791666666666667</v>
      </c>
      <c r="H1342" s="68" t="s">
        <v>219</v>
      </c>
      <c r="I1342" s="56" t="str">
        <f t="shared" si="224"/>
        <v>Site 6, straight channel</v>
      </c>
      <c r="J1342" s="56" t="str">
        <f>VLOOKUP(H1342,SiteCodes,3,FALSE)</f>
        <v>Gordon Estuary</v>
      </c>
      <c r="K1342" s="49">
        <v>1</v>
      </c>
      <c r="L1342" s="51" t="s">
        <v>146</v>
      </c>
      <c r="M1342" s="50" t="s">
        <v>138</v>
      </c>
      <c r="N1342" s="51" t="s">
        <v>144</v>
      </c>
      <c r="O1342" s="54">
        <v>35</v>
      </c>
      <c r="P1342" s="49" t="s">
        <v>171</v>
      </c>
      <c r="Q1342" s="50" t="s">
        <v>167</v>
      </c>
      <c r="R1342" s="54">
        <v>70</v>
      </c>
      <c r="S1342" s="68" t="s">
        <v>178</v>
      </c>
      <c r="T1342" s="50" t="s">
        <v>167</v>
      </c>
    </row>
    <row r="1343" spans="1:22" x14ac:dyDescent="0.2">
      <c r="A1343" s="79">
        <f t="shared" si="212"/>
        <v>19</v>
      </c>
      <c r="B1343" s="47">
        <f t="shared" si="213"/>
        <v>2020</v>
      </c>
      <c r="C1343" s="47">
        <f t="shared" si="214"/>
        <v>5</v>
      </c>
      <c r="D1343" s="47" t="str">
        <f t="shared" si="215"/>
        <v>May</v>
      </c>
      <c r="E1343" s="47">
        <f t="shared" si="216"/>
        <v>9</v>
      </c>
      <c r="F1343" s="89">
        <v>43960</v>
      </c>
      <c r="G1343" s="75">
        <v>0.74791666666666667</v>
      </c>
      <c r="H1343" s="68" t="s">
        <v>221</v>
      </c>
      <c r="I1343" s="56" t="str">
        <f t="shared" si="224"/>
        <v>Site 6, at upper logger station</v>
      </c>
      <c r="J1343" s="56" t="s">
        <v>140</v>
      </c>
      <c r="K1343" s="49">
        <v>1</v>
      </c>
      <c r="L1343" s="51" t="s">
        <v>146</v>
      </c>
      <c r="M1343" s="50" t="s">
        <v>138</v>
      </c>
      <c r="N1343" s="51" t="s">
        <v>144</v>
      </c>
      <c r="O1343" s="54">
        <v>35</v>
      </c>
      <c r="P1343" s="49" t="s">
        <v>171</v>
      </c>
      <c r="Q1343" s="50" t="s">
        <v>167</v>
      </c>
      <c r="R1343" s="54">
        <v>35</v>
      </c>
      <c r="S1343" s="49" t="s">
        <v>171</v>
      </c>
      <c r="T1343" s="50" t="s">
        <v>167</v>
      </c>
    </row>
    <row r="1344" spans="1:22" x14ac:dyDescent="0.2">
      <c r="A1344" s="79">
        <f t="shared" si="212"/>
        <v>19</v>
      </c>
      <c r="B1344" s="47">
        <f t="shared" si="213"/>
        <v>2020</v>
      </c>
      <c r="C1344" s="47">
        <f t="shared" si="214"/>
        <v>5</v>
      </c>
      <c r="D1344" s="47" t="str">
        <f t="shared" si="215"/>
        <v>May</v>
      </c>
      <c r="E1344" s="47">
        <f t="shared" si="216"/>
        <v>9</v>
      </c>
      <c r="F1344" s="89">
        <v>43960</v>
      </c>
      <c r="G1344" s="75">
        <v>0.74791666666666667</v>
      </c>
      <c r="H1344" s="68" t="s">
        <v>221</v>
      </c>
      <c r="I1344" s="56" t="str">
        <f t="shared" si="224"/>
        <v>Site 6, at upper logger station</v>
      </c>
      <c r="J1344" s="56" t="s">
        <v>140</v>
      </c>
      <c r="K1344" s="49">
        <v>1</v>
      </c>
      <c r="L1344" s="51" t="s">
        <v>158</v>
      </c>
      <c r="M1344" s="50" t="s">
        <v>138</v>
      </c>
      <c r="N1344" s="51" t="s">
        <v>153</v>
      </c>
      <c r="O1344" s="54">
        <v>35</v>
      </c>
      <c r="P1344" s="49" t="s">
        <v>171</v>
      </c>
      <c r="Q1344" s="50" t="s">
        <v>167</v>
      </c>
      <c r="R1344" s="54">
        <v>64</v>
      </c>
      <c r="S1344" s="49" t="s">
        <v>171</v>
      </c>
      <c r="T1344" s="50" t="s">
        <v>167</v>
      </c>
    </row>
    <row r="1345" spans="1:22" x14ac:dyDescent="0.2">
      <c r="A1345" s="79">
        <f t="shared" si="212"/>
        <v>19</v>
      </c>
      <c r="B1345" s="47">
        <f t="shared" si="213"/>
        <v>2020</v>
      </c>
      <c r="C1345" s="47">
        <f t="shared" si="214"/>
        <v>5</v>
      </c>
      <c r="D1345" s="47" t="str">
        <f t="shared" si="215"/>
        <v>May</v>
      </c>
      <c r="E1345" s="47">
        <f t="shared" si="216"/>
        <v>9</v>
      </c>
      <c r="F1345" s="89">
        <v>43960</v>
      </c>
      <c r="G1345" s="75">
        <v>0.74791666666666667</v>
      </c>
      <c r="H1345" s="68" t="s">
        <v>221</v>
      </c>
      <c r="I1345" s="56" t="str">
        <f t="shared" si="224"/>
        <v>Site 6, at upper logger station</v>
      </c>
      <c r="J1345" s="56" t="s">
        <v>140</v>
      </c>
      <c r="K1345" s="49">
        <v>1</v>
      </c>
      <c r="L1345" s="51" t="s">
        <v>157</v>
      </c>
      <c r="M1345" s="50" t="s">
        <v>138</v>
      </c>
      <c r="N1345" s="51" t="s">
        <v>153</v>
      </c>
      <c r="O1345" s="54">
        <v>64</v>
      </c>
      <c r="P1345" s="49" t="s">
        <v>171</v>
      </c>
      <c r="Q1345" s="50" t="s">
        <v>167</v>
      </c>
      <c r="R1345" s="54">
        <v>1</v>
      </c>
      <c r="S1345" s="68" t="s">
        <v>171</v>
      </c>
      <c r="T1345" s="50" t="s">
        <v>167</v>
      </c>
    </row>
    <row r="1346" spans="1:22" x14ac:dyDescent="0.2">
      <c r="A1346" s="79">
        <f t="shared" si="212"/>
        <v>19</v>
      </c>
      <c r="B1346" s="47">
        <f t="shared" si="213"/>
        <v>2020</v>
      </c>
      <c r="C1346" s="47">
        <f t="shared" si="214"/>
        <v>5</v>
      </c>
      <c r="D1346" s="47" t="str">
        <f t="shared" si="215"/>
        <v>May</v>
      </c>
      <c r="E1346" s="47">
        <f t="shared" si="216"/>
        <v>9</v>
      </c>
      <c r="F1346" s="89">
        <v>43960</v>
      </c>
      <c r="G1346" s="75">
        <v>0.74791666666666667</v>
      </c>
      <c r="H1346" s="68" t="s">
        <v>223</v>
      </c>
      <c r="I1346" s="56" t="str">
        <f t="shared" si="224"/>
        <v>Site 6, at creek inflow (SE corner of marsh)</v>
      </c>
      <c r="J1346" s="56" t="s">
        <v>140</v>
      </c>
      <c r="K1346" s="49">
        <v>1</v>
      </c>
      <c r="L1346" s="51" t="s">
        <v>146</v>
      </c>
      <c r="M1346" s="50" t="s">
        <v>138</v>
      </c>
      <c r="N1346" s="51" t="s">
        <v>144</v>
      </c>
      <c r="O1346" s="54">
        <v>70</v>
      </c>
      <c r="P1346" s="68" t="s">
        <v>178</v>
      </c>
      <c r="Q1346" s="50" t="s">
        <v>167</v>
      </c>
      <c r="R1346" s="54">
        <v>25</v>
      </c>
      <c r="S1346" s="68" t="s">
        <v>178</v>
      </c>
      <c r="T1346" s="50" t="s">
        <v>167</v>
      </c>
      <c r="V1346" s="45" t="s">
        <v>314</v>
      </c>
    </row>
    <row r="1347" spans="1:22" x14ac:dyDescent="0.2">
      <c r="A1347" s="79">
        <f t="shared" si="212"/>
        <v>19</v>
      </c>
      <c r="B1347" s="47">
        <f t="shared" si="213"/>
        <v>2020</v>
      </c>
      <c r="C1347" s="47">
        <f t="shared" si="214"/>
        <v>5</v>
      </c>
      <c r="D1347" s="47" t="str">
        <f t="shared" si="215"/>
        <v>May</v>
      </c>
      <c r="E1347" s="47">
        <f t="shared" si="216"/>
        <v>9</v>
      </c>
      <c r="F1347" s="89">
        <v>43960</v>
      </c>
      <c r="G1347" s="75">
        <v>0.59722222222222221</v>
      </c>
      <c r="H1347" s="49" t="s">
        <v>66</v>
      </c>
      <c r="I1347" s="56" t="str">
        <f t="shared" ref="I1347:I1378" si="225">VLOOKUP(H1347,SiteCodes,2,FALSE)</f>
        <v>Gravel bar on Gordon at Site 1</v>
      </c>
      <c r="J1347" s="56" t="str">
        <f t="shared" ref="J1347:J1370" si="226">VLOOKUP(H1347,SiteCodes,3,FALSE)</f>
        <v>Gordon Estuary</v>
      </c>
      <c r="K1347" s="49">
        <v>1</v>
      </c>
      <c r="L1347" s="51" t="s">
        <v>152</v>
      </c>
      <c r="M1347" s="50" t="s">
        <v>138</v>
      </c>
      <c r="N1347" s="51" t="s">
        <v>144</v>
      </c>
      <c r="O1347" s="47">
        <f t="shared" ref="O1347:O1360" si="227">VLOOKUP(L1347,SpeciesCodes,2,FALSE)</f>
        <v>5</v>
      </c>
      <c r="P1347" s="47">
        <f t="shared" ref="P1347:P1360" si="228">VLOOKUP(M1347,OrigCodes,2,FALSE)</f>
        <v>1</v>
      </c>
      <c r="Q1347" s="47">
        <f t="shared" ref="Q1347:Q1360" si="229">VLOOKUP(N1347,StgCodes,2,FALSE)</f>
        <v>2</v>
      </c>
      <c r="R1347" s="54">
        <v>4</v>
      </c>
      <c r="S1347" s="49" t="s">
        <v>168</v>
      </c>
      <c r="T1347" s="50" t="s">
        <v>167</v>
      </c>
    </row>
    <row r="1348" spans="1:22" x14ac:dyDescent="0.2">
      <c r="A1348" s="79">
        <f t="shared" si="212"/>
        <v>19</v>
      </c>
      <c r="B1348" s="47">
        <f t="shared" si="213"/>
        <v>2020</v>
      </c>
      <c r="C1348" s="47">
        <f t="shared" si="214"/>
        <v>5</v>
      </c>
      <c r="D1348" s="47" t="str">
        <f t="shared" si="215"/>
        <v>May</v>
      </c>
      <c r="E1348" s="47">
        <f t="shared" si="216"/>
        <v>9</v>
      </c>
      <c r="F1348" s="89">
        <v>43960</v>
      </c>
      <c r="G1348" s="75">
        <v>0.59722222222222221</v>
      </c>
      <c r="H1348" s="49" t="s">
        <v>66</v>
      </c>
      <c r="I1348" s="56" t="str">
        <f t="shared" si="225"/>
        <v>Gravel bar on Gordon at Site 1</v>
      </c>
      <c r="J1348" s="56" t="str">
        <f t="shared" si="226"/>
        <v>Gordon Estuary</v>
      </c>
      <c r="K1348" s="49">
        <v>1</v>
      </c>
      <c r="L1348" s="51" t="s">
        <v>146</v>
      </c>
      <c r="M1348" s="50" t="s">
        <v>138</v>
      </c>
      <c r="N1348" s="51" t="s">
        <v>144</v>
      </c>
      <c r="O1348" s="47">
        <f t="shared" si="227"/>
        <v>3</v>
      </c>
      <c r="P1348" s="47">
        <f t="shared" si="228"/>
        <v>1</v>
      </c>
      <c r="Q1348" s="47">
        <f t="shared" si="229"/>
        <v>2</v>
      </c>
      <c r="R1348" s="54">
        <v>6</v>
      </c>
      <c r="S1348" s="49" t="s">
        <v>168</v>
      </c>
      <c r="T1348" s="50" t="s">
        <v>167</v>
      </c>
    </row>
    <row r="1349" spans="1:22" x14ac:dyDescent="0.2">
      <c r="A1349" s="79">
        <f t="shared" ref="A1349:A1412" si="230">WEEKNUM(F1349)</f>
        <v>19</v>
      </c>
      <c r="B1349" s="47">
        <f t="shared" ref="B1349:B1412" si="231">YEAR(F1349)</f>
        <v>2020</v>
      </c>
      <c r="C1349" s="47">
        <f t="shared" ref="C1349:C1412" si="232">MONTH(F1349)</f>
        <v>5</v>
      </c>
      <c r="D1349" s="47" t="str">
        <f t="shared" ref="D1349:D1412" si="233">TEXT(F1349,"mmm")</f>
        <v>May</v>
      </c>
      <c r="E1349" s="47">
        <f t="shared" ref="E1349:E1412" si="234">DAY(F1349)</f>
        <v>9</v>
      </c>
      <c r="F1349" s="89">
        <v>43960</v>
      </c>
      <c r="G1349" s="75">
        <v>0.59722222222222221</v>
      </c>
      <c r="H1349" s="49" t="s">
        <v>66</v>
      </c>
      <c r="I1349" s="56" t="str">
        <f t="shared" si="225"/>
        <v>Gravel bar on Gordon at Site 1</v>
      </c>
      <c r="J1349" s="56" t="str">
        <f t="shared" si="226"/>
        <v>Gordon Estuary</v>
      </c>
      <c r="K1349" s="49">
        <v>1</v>
      </c>
      <c r="L1349" s="51" t="s">
        <v>157</v>
      </c>
      <c r="M1349" s="50" t="s">
        <v>138</v>
      </c>
      <c r="N1349" s="51" t="s">
        <v>153</v>
      </c>
      <c r="O1349" s="47">
        <f t="shared" si="227"/>
        <v>8</v>
      </c>
      <c r="P1349" s="47">
        <f t="shared" si="228"/>
        <v>1</v>
      </c>
      <c r="Q1349" s="47">
        <f t="shared" si="229"/>
        <v>5</v>
      </c>
      <c r="R1349" s="54">
        <v>3</v>
      </c>
      <c r="S1349" s="49" t="s">
        <v>168</v>
      </c>
      <c r="T1349" s="50" t="s">
        <v>167</v>
      </c>
    </row>
    <row r="1350" spans="1:22" x14ac:dyDescent="0.2">
      <c r="A1350" s="79">
        <f t="shared" si="230"/>
        <v>19</v>
      </c>
      <c r="B1350" s="47">
        <f t="shared" si="231"/>
        <v>2020</v>
      </c>
      <c r="C1350" s="47">
        <f t="shared" si="232"/>
        <v>5</v>
      </c>
      <c r="D1350" s="47" t="str">
        <f t="shared" si="233"/>
        <v>May</v>
      </c>
      <c r="E1350" s="47">
        <f t="shared" si="234"/>
        <v>9</v>
      </c>
      <c r="F1350" s="89">
        <v>43960</v>
      </c>
      <c r="G1350" s="75">
        <v>0.65763888888888888</v>
      </c>
      <c r="H1350" s="49" t="s">
        <v>64</v>
      </c>
      <c r="I1350" s="56" t="str">
        <f t="shared" si="225"/>
        <v>On point at confluence of N. Arm and Brown's Slough</v>
      </c>
      <c r="J1350" s="56" t="str">
        <f t="shared" si="226"/>
        <v>Gordon Estuary</v>
      </c>
      <c r="K1350" s="49">
        <v>1</v>
      </c>
      <c r="L1350" s="51" t="s">
        <v>152</v>
      </c>
      <c r="M1350" s="50" t="s">
        <v>138</v>
      </c>
      <c r="N1350" s="51" t="s">
        <v>144</v>
      </c>
      <c r="O1350" s="47">
        <f t="shared" si="227"/>
        <v>5</v>
      </c>
      <c r="P1350" s="47">
        <f t="shared" si="228"/>
        <v>1</v>
      </c>
      <c r="Q1350" s="47">
        <f t="shared" si="229"/>
        <v>2</v>
      </c>
      <c r="R1350" s="54">
        <v>15</v>
      </c>
      <c r="S1350" s="49" t="s">
        <v>168</v>
      </c>
      <c r="T1350" s="50" t="s">
        <v>167</v>
      </c>
      <c r="V1350" s="36"/>
    </row>
    <row r="1351" spans="1:22" x14ac:dyDescent="0.2">
      <c r="A1351" s="79">
        <f t="shared" si="230"/>
        <v>19</v>
      </c>
      <c r="B1351" s="47">
        <f t="shared" si="231"/>
        <v>2020</v>
      </c>
      <c r="C1351" s="47">
        <f t="shared" si="232"/>
        <v>5</v>
      </c>
      <c r="D1351" s="47" t="str">
        <f t="shared" si="233"/>
        <v>May</v>
      </c>
      <c r="E1351" s="47">
        <f t="shared" si="234"/>
        <v>9</v>
      </c>
      <c r="F1351" s="89">
        <v>43960</v>
      </c>
      <c r="G1351" s="75">
        <v>0.65763888888888888</v>
      </c>
      <c r="H1351" s="49" t="s">
        <v>64</v>
      </c>
      <c r="I1351" s="56" t="str">
        <f t="shared" si="225"/>
        <v>On point at confluence of N. Arm and Brown's Slough</v>
      </c>
      <c r="J1351" s="56" t="str">
        <f t="shared" si="226"/>
        <v>Gordon Estuary</v>
      </c>
      <c r="K1351" s="49">
        <v>1</v>
      </c>
      <c r="L1351" s="51" t="s">
        <v>146</v>
      </c>
      <c r="M1351" s="50" t="s">
        <v>138</v>
      </c>
      <c r="N1351" s="51" t="s">
        <v>144</v>
      </c>
      <c r="O1351" s="47">
        <f t="shared" si="227"/>
        <v>3</v>
      </c>
      <c r="P1351" s="47">
        <f t="shared" si="228"/>
        <v>1</v>
      </c>
      <c r="Q1351" s="47">
        <f t="shared" si="229"/>
        <v>2</v>
      </c>
      <c r="R1351" s="54">
        <v>3</v>
      </c>
      <c r="S1351" s="49" t="s">
        <v>168</v>
      </c>
      <c r="T1351" s="50" t="s">
        <v>167</v>
      </c>
    </row>
    <row r="1352" spans="1:22" x14ac:dyDescent="0.2">
      <c r="A1352" s="79">
        <f t="shared" si="230"/>
        <v>19</v>
      </c>
      <c r="B1352" s="47">
        <f t="shared" si="231"/>
        <v>2020</v>
      </c>
      <c r="C1352" s="47">
        <f t="shared" si="232"/>
        <v>5</v>
      </c>
      <c r="D1352" s="47" t="str">
        <f t="shared" si="233"/>
        <v>May</v>
      </c>
      <c r="E1352" s="47">
        <f t="shared" si="234"/>
        <v>9</v>
      </c>
      <c r="F1352" s="89">
        <v>43960</v>
      </c>
      <c r="G1352" s="75">
        <v>0.65763888888888888</v>
      </c>
      <c r="H1352" s="49" t="s">
        <v>64</v>
      </c>
      <c r="I1352" s="56" t="str">
        <f t="shared" si="225"/>
        <v>On point at confluence of N. Arm and Brown's Slough</v>
      </c>
      <c r="J1352" s="56" t="str">
        <f t="shared" si="226"/>
        <v>Gordon Estuary</v>
      </c>
      <c r="K1352" s="49">
        <v>1</v>
      </c>
      <c r="L1352" s="51" t="s">
        <v>142</v>
      </c>
      <c r="M1352" s="50" t="s">
        <v>138</v>
      </c>
      <c r="N1352" s="51" t="s">
        <v>144</v>
      </c>
      <c r="O1352" s="47">
        <f t="shared" si="227"/>
        <v>2</v>
      </c>
      <c r="P1352" s="47">
        <f t="shared" si="228"/>
        <v>1</v>
      </c>
      <c r="Q1352" s="47">
        <f t="shared" si="229"/>
        <v>2</v>
      </c>
      <c r="R1352" s="54">
        <v>4</v>
      </c>
      <c r="S1352" s="49" t="s">
        <v>168</v>
      </c>
      <c r="T1352" s="50" t="s">
        <v>167</v>
      </c>
    </row>
    <row r="1353" spans="1:22" x14ac:dyDescent="0.2">
      <c r="A1353" s="79">
        <f t="shared" si="230"/>
        <v>19</v>
      </c>
      <c r="B1353" s="47">
        <f t="shared" si="231"/>
        <v>2020</v>
      </c>
      <c r="C1353" s="47">
        <f t="shared" si="232"/>
        <v>5</v>
      </c>
      <c r="D1353" s="47" t="str">
        <f t="shared" si="233"/>
        <v>May</v>
      </c>
      <c r="E1353" s="47">
        <f t="shared" si="234"/>
        <v>9</v>
      </c>
      <c r="F1353" s="89">
        <v>43960</v>
      </c>
      <c r="G1353" s="75">
        <v>0.65763888888888888</v>
      </c>
      <c r="H1353" s="49" t="s">
        <v>64</v>
      </c>
      <c r="I1353" s="56" t="str">
        <f t="shared" si="225"/>
        <v>On point at confluence of N. Arm and Brown's Slough</v>
      </c>
      <c r="J1353" s="56" t="str">
        <f t="shared" si="226"/>
        <v>Gordon Estuary</v>
      </c>
      <c r="K1353" s="49">
        <v>1</v>
      </c>
      <c r="L1353" s="51" t="s">
        <v>157</v>
      </c>
      <c r="M1353" s="50" t="s">
        <v>138</v>
      </c>
      <c r="N1353" s="52" t="s">
        <v>153</v>
      </c>
      <c r="O1353" s="47">
        <f t="shared" si="227"/>
        <v>8</v>
      </c>
      <c r="P1353" s="47">
        <f t="shared" si="228"/>
        <v>1</v>
      </c>
      <c r="Q1353" s="47">
        <f t="shared" si="229"/>
        <v>5</v>
      </c>
      <c r="R1353" s="54">
        <v>4</v>
      </c>
      <c r="S1353" s="49" t="s">
        <v>168</v>
      </c>
      <c r="T1353" s="50" t="s">
        <v>167</v>
      </c>
    </row>
    <row r="1354" spans="1:22" x14ac:dyDescent="0.2">
      <c r="A1354" s="79">
        <f t="shared" si="230"/>
        <v>19</v>
      </c>
      <c r="B1354" s="47">
        <f t="shared" si="231"/>
        <v>2020</v>
      </c>
      <c r="C1354" s="47">
        <f t="shared" si="232"/>
        <v>5</v>
      </c>
      <c r="D1354" s="47" t="str">
        <f t="shared" si="233"/>
        <v>May</v>
      </c>
      <c r="E1354" s="47">
        <f t="shared" si="234"/>
        <v>9</v>
      </c>
      <c r="F1354" s="89">
        <v>43960</v>
      </c>
      <c r="G1354" s="75">
        <v>0.65763888888888888</v>
      </c>
      <c r="H1354" s="49" t="s">
        <v>64</v>
      </c>
      <c r="I1354" s="56" t="str">
        <f t="shared" si="225"/>
        <v>On point at confluence of N. Arm and Brown's Slough</v>
      </c>
      <c r="J1354" s="56" t="str">
        <f t="shared" si="226"/>
        <v>Gordon Estuary</v>
      </c>
      <c r="K1354" s="49">
        <v>1</v>
      </c>
      <c r="L1354" s="51" t="s">
        <v>158</v>
      </c>
      <c r="M1354" s="50" t="s">
        <v>138</v>
      </c>
      <c r="N1354" s="52" t="s">
        <v>153</v>
      </c>
      <c r="O1354" s="47">
        <f t="shared" si="227"/>
        <v>9</v>
      </c>
      <c r="P1354" s="47">
        <f t="shared" si="228"/>
        <v>1</v>
      </c>
      <c r="Q1354" s="47">
        <f t="shared" si="229"/>
        <v>5</v>
      </c>
      <c r="R1354" s="54">
        <v>1</v>
      </c>
      <c r="S1354" s="49" t="s">
        <v>168</v>
      </c>
      <c r="T1354" s="50" t="s">
        <v>167</v>
      </c>
    </row>
    <row r="1355" spans="1:22" x14ac:dyDescent="0.2">
      <c r="A1355" s="79">
        <f t="shared" si="230"/>
        <v>19</v>
      </c>
      <c r="B1355" s="47">
        <f t="shared" si="231"/>
        <v>2020</v>
      </c>
      <c r="C1355" s="47">
        <f t="shared" si="232"/>
        <v>5</v>
      </c>
      <c r="D1355" s="47" t="str">
        <f t="shared" si="233"/>
        <v>May</v>
      </c>
      <c r="E1355" s="47">
        <f t="shared" si="234"/>
        <v>9</v>
      </c>
      <c r="F1355" s="89">
        <v>43960</v>
      </c>
      <c r="G1355" s="75">
        <v>0.65763888888888888</v>
      </c>
      <c r="H1355" s="49" t="s">
        <v>64</v>
      </c>
      <c r="I1355" s="56" t="str">
        <f t="shared" si="225"/>
        <v>On point at confluence of N. Arm and Brown's Slough</v>
      </c>
      <c r="J1355" s="56" t="str">
        <f t="shared" si="226"/>
        <v>Gordon Estuary</v>
      </c>
      <c r="K1355" s="49">
        <v>1</v>
      </c>
      <c r="L1355" s="51" t="s">
        <v>181</v>
      </c>
      <c r="M1355" s="50" t="s">
        <v>138</v>
      </c>
      <c r="N1355" s="52" t="s">
        <v>150</v>
      </c>
      <c r="O1355" s="47">
        <f t="shared" si="227"/>
        <v>15</v>
      </c>
      <c r="P1355" s="47">
        <f t="shared" si="228"/>
        <v>1</v>
      </c>
      <c r="Q1355" s="47">
        <f t="shared" si="229"/>
        <v>4</v>
      </c>
      <c r="R1355" s="54">
        <v>5</v>
      </c>
      <c r="S1355" s="49" t="s">
        <v>168</v>
      </c>
      <c r="T1355" s="50" t="s">
        <v>167</v>
      </c>
    </row>
    <row r="1356" spans="1:22" x14ac:dyDescent="0.2">
      <c r="A1356" s="79">
        <f t="shared" si="230"/>
        <v>19</v>
      </c>
      <c r="B1356" s="47">
        <f t="shared" si="231"/>
        <v>2020</v>
      </c>
      <c r="C1356" s="47">
        <f t="shared" si="232"/>
        <v>5</v>
      </c>
      <c r="D1356" s="47" t="str">
        <f t="shared" si="233"/>
        <v>May</v>
      </c>
      <c r="E1356" s="47">
        <f t="shared" si="234"/>
        <v>9</v>
      </c>
      <c r="F1356" s="89">
        <v>43960</v>
      </c>
      <c r="G1356" s="75">
        <v>0.6875</v>
      </c>
      <c r="H1356" s="49" t="s">
        <v>58</v>
      </c>
      <c r="I1356" s="56" t="str">
        <f t="shared" si="225"/>
        <v>Mouth of Site 7 inlet, north side</v>
      </c>
      <c r="J1356" s="56" t="str">
        <f t="shared" si="226"/>
        <v>Gordon Estuary</v>
      </c>
      <c r="K1356" s="49">
        <v>1</v>
      </c>
      <c r="L1356" s="51" t="s">
        <v>157</v>
      </c>
      <c r="M1356" s="50" t="s">
        <v>138</v>
      </c>
      <c r="N1356" s="52" t="s">
        <v>153</v>
      </c>
      <c r="O1356" s="47">
        <f t="shared" si="227"/>
        <v>8</v>
      </c>
      <c r="P1356" s="47">
        <f t="shared" si="228"/>
        <v>1</v>
      </c>
      <c r="Q1356" s="47">
        <f t="shared" si="229"/>
        <v>5</v>
      </c>
      <c r="R1356" s="54">
        <v>16</v>
      </c>
      <c r="S1356" s="49" t="s">
        <v>168</v>
      </c>
      <c r="T1356" s="50" t="s">
        <v>167</v>
      </c>
      <c r="V1356" s="36" t="s">
        <v>316</v>
      </c>
    </row>
    <row r="1357" spans="1:22" x14ac:dyDescent="0.2">
      <c r="A1357" s="79">
        <f t="shared" si="230"/>
        <v>19</v>
      </c>
      <c r="B1357" s="47">
        <f t="shared" si="231"/>
        <v>2020</v>
      </c>
      <c r="C1357" s="47">
        <f t="shared" si="232"/>
        <v>5</v>
      </c>
      <c r="D1357" s="47" t="str">
        <f t="shared" si="233"/>
        <v>May</v>
      </c>
      <c r="E1357" s="47">
        <f t="shared" si="234"/>
        <v>9</v>
      </c>
      <c r="F1357" s="89">
        <v>43960</v>
      </c>
      <c r="G1357" s="75">
        <v>0.6875</v>
      </c>
      <c r="H1357" s="49" t="s">
        <v>58</v>
      </c>
      <c r="I1357" s="56" t="str">
        <f t="shared" si="225"/>
        <v>Mouth of Site 7 inlet, north side</v>
      </c>
      <c r="J1357" s="56" t="str">
        <f t="shared" si="226"/>
        <v>Gordon Estuary</v>
      </c>
      <c r="K1357" s="49">
        <v>1</v>
      </c>
      <c r="L1357" s="51" t="s">
        <v>158</v>
      </c>
      <c r="M1357" s="50" t="s">
        <v>138</v>
      </c>
      <c r="N1357" s="52" t="s">
        <v>153</v>
      </c>
      <c r="O1357" s="47">
        <f t="shared" si="227"/>
        <v>9</v>
      </c>
      <c r="P1357" s="47">
        <f t="shared" si="228"/>
        <v>1</v>
      </c>
      <c r="Q1357" s="47">
        <f t="shared" si="229"/>
        <v>5</v>
      </c>
      <c r="R1357" s="54">
        <v>28</v>
      </c>
      <c r="S1357" s="49" t="s">
        <v>168</v>
      </c>
      <c r="T1357" s="50" t="s">
        <v>167</v>
      </c>
      <c r="V1357" s="36" t="s">
        <v>316</v>
      </c>
    </row>
    <row r="1358" spans="1:22" x14ac:dyDescent="0.2">
      <c r="A1358" s="79">
        <f t="shared" si="230"/>
        <v>19</v>
      </c>
      <c r="B1358" s="47">
        <f t="shared" si="231"/>
        <v>2020</v>
      </c>
      <c r="C1358" s="47">
        <f t="shared" si="232"/>
        <v>5</v>
      </c>
      <c r="D1358" s="47" t="str">
        <f t="shared" si="233"/>
        <v>May</v>
      </c>
      <c r="E1358" s="47">
        <f t="shared" si="234"/>
        <v>9</v>
      </c>
      <c r="F1358" s="89">
        <v>43960</v>
      </c>
      <c r="G1358" s="75">
        <v>0.6875</v>
      </c>
      <c r="H1358" s="49" t="s">
        <v>58</v>
      </c>
      <c r="I1358" s="56" t="str">
        <f t="shared" si="225"/>
        <v>Mouth of Site 7 inlet, north side</v>
      </c>
      <c r="J1358" s="56" t="str">
        <f t="shared" si="226"/>
        <v>Gordon Estuary</v>
      </c>
      <c r="K1358" s="49">
        <v>1</v>
      </c>
      <c r="L1358" s="51" t="s">
        <v>185</v>
      </c>
      <c r="M1358" s="50" t="s">
        <v>138</v>
      </c>
      <c r="N1358" s="52" t="s">
        <v>150</v>
      </c>
      <c r="O1358" s="47">
        <f t="shared" si="227"/>
        <v>18</v>
      </c>
      <c r="P1358" s="47">
        <f t="shared" si="228"/>
        <v>1</v>
      </c>
      <c r="Q1358" s="47">
        <f t="shared" si="229"/>
        <v>4</v>
      </c>
      <c r="R1358" s="54">
        <v>8</v>
      </c>
      <c r="S1358" s="49" t="s">
        <v>168</v>
      </c>
      <c r="T1358" s="50" t="s">
        <v>167</v>
      </c>
      <c r="V1358" s="36" t="s">
        <v>316</v>
      </c>
    </row>
    <row r="1359" spans="1:22" x14ac:dyDescent="0.2">
      <c r="A1359" s="79">
        <f t="shared" si="230"/>
        <v>19</v>
      </c>
      <c r="B1359" s="47">
        <f t="shared" si="231"/>
        <v>2020</v>
      </c>
      <c r="C1359" s="47">
        <f t="shared" si="232"/>
        <v>5</v>
      </c>
      <c r="D1359" s="47" t="str">
        <f t="shared" si="233"/>
        <v>May</v>
      </c>
      <c r="E1359" s="47">
        <f t="shared" si="234"/>
        <v>9</v>
      </c>
      <c r="F1359" s="89">
        <v>43960</v>
      </c>
      <c r="G1359" s="75">
        <v>0.6875</v>
      </c>
      <c r="H1359" s="49" t="s">
        <v>58</v>
      </c>
      <c r="I1359" s="56" t="str">
        <f t="shared" si="225"/>
        <v>Mouth of Site 7 inlet, north side</v>
      </c>
      <c r="J1359" s="56" t="str">
        <f t="shared" si="226"/>
        <v>Gordon Estuary</v>
      </c>
      <c r="K1359" s="49">
        <v>1</v>
      </c>
      <c r="L1359" s="51" t="s">
        <v>181</v>
      </c>
      <c r="M1359" s="50" t="s">
        <v>138</v>
      </c>
      <c r="N1359" s="52" t="s">
        <v>150</v>
      </c>
      <c r="O1359" s="47">
        <f t="shared" si="227"/>
        <v>15</v>
      </c>
      <c r="P1359" s="47">
        <f t="shared" si="228"/>
        <v>1</v>
      </c>
      <c r="Q1359" s="47">
        <f t="shared" si="229"/>
        <v>4</v>
      </c>
      <c r="R1359" s="54">
        <v>4</v>
      </c>
      <c r="S1359" s="49" t="s">
        <v>168</v>
      </c>
      <c r="T1359" s="50" t="s">
        <v>167</v>
      </c>
      <c r="V1359" s="36" t="s">
        <v>316</v>
      </c>
    </row>
    <row r="1360" spans="1:22" x14ac:dyDescent="0.2">
      <c r="A1360" s="132">
        <f t="shared" si="230"/>
        <v>19</v>
      </c>
      <c r="B1360" s="133">
        <f t="shared" si="231"/>
        <v>2020</v>
      </c>
      <c r="C1360" s="133">
        <f t="shared" si="232"/>
        <v>5</v>
      </c>
      <c r="D1360" s="133" t="str">
        <f t="shared" si="233"/>
        <v>May</v>
      </c>
      <c r="E1360" s="133">
        <f t="shared" si="234"/>
        <v>9</v>
      </c>
      <c r="F1360" s="134">
        <v>43960</v>
      </c>
      <c r="G1360" s="135">
        <v>0.6875</v>
      </c>
      <c r="H1360" s="138" t="s">
        <v>58</v>
      </c>
      <c r="I1360" s="137" t="str">
        <f t="shared" si="225"/>
        <v>Mouth of Site 7 inlet, north side</v>
      </c>
      <c r="J1360" s="137" t="str">
        <f t="shared" si="226"/>
        <v>Gordon Estuary</v>
      </c>
      <c r="K1360" s="138">
        <v>1</v>
      </c>
      <c r="L1360" s="139" t="s">
        <v>173</v>
      </c>
      <c r="M1360" s="98" t="s">
        <v>138</v>
      </c>
      <c r="N1360" s="185" t="s">
        <v>150</v>
      </c>
      <c r="O1360" s="133">
        <f t="shared" si="227"/>
        <v>13</v>
      </c>
      <c r="P1360" s="133">
        <f t="shared" si="228"/>
        <v>1</v>
      </c>
      <c r="Q1360" s="133">
        <f t="shared" si="229"/>
        <v>4</v>
      </c>
      <c r="R1360" s="140">
        <v>1</v>
      </c>
      <c r="S1360" s="138" t="s">
        <v>168</v>
      </c>
      <c r="T1360" s="98" t="s">
        <v>167</v>
      </c>
      <c r="U1360" s="29"/>
      <c r="V1360" s="186" t="s">
        <v>316</v>
      </c>
    </row>
    <row r="1361" spans="1:22" x14ac:dyDescent="0.2">
      <c r="A1361" s="79">
        <f t="shared" si="230"/>
        <v>21</v>
      </c>
      <c r="B1361" s="47">
        <f t="shared" si="231"/>
        <v>2020</v>
      </c>
      <c r="C1361" s="47">
        <f t="shared" si="232"/>
        <v>5</v>
      </c>
      <c r="D1361" s="47" t="str">
        <f t="shared" si="233"/>
        <v>May</v>
      </c>
      <c r="E1361" s="47">
        <f t="shared" si="234"/>
        <v>18</v>
      </c>
      <c r="F1361" s="89">
        <v>43969</v>
      </c>
      <c r="G1361" s="75">
        <v>0.52083333333333337</v>
      </c>
      <c r="H1361" s="49" t="s">
        <v>186</v>
      </c>
      <c r="I1361" s="56" t="str">
        <f t="shared" si="225"/>
        <v>Browns Slough Site 7 inlet left tidal channel</v>
      </c>
      <c r="J1361" s="56" t="str">
        <f t="shared" si="226"/>
        <v>Gordon Estuary</v>
      </c>
      <c r="K1361" s="49">
        <v>1</v>
      </c>
      <c r="L1361" s="51" t="s">
        <v>146</v>
      </c>
      <c r="M1361" s="50" t="s">
        <v>138</v>
      </c>
      <c r="N1361" s="52" t="s">
        <v>144</v>
      </c>
      <c r="O1361" s="47"/>
      <c r="P1361" s="47"/>
      <c r="Q1361" s="47"/>
      <c r="R1361" s="54">
        <v>38</v>
      </c>
      <c r="S1361" s="49" t="s">
        <v>171</v>
      </c>
      <c r="T1361" s="50" t="s">
        <v>167</v>
      </c>
    </row>
    <row r="1362" spans="1:22" x14ac:dyDescent="0.2">
      <c r="A1362" s="79">
        <f t="shared" si="230"/>
        <v>21</v>
      </c>
      <c r="B1362" s="47">
        <f t="shared" si="231"/>
        <v>2020</v>
      </c>
      <c r="C1362" s="47">
        <f t="shared" si="232"/>
        <v>5</v>
      </c>
      <c r="D1362" s="47" t="str">
        <f t="shared" si="233"/>
        <v>May</v>
      </c>
      <c r="E1362" s="47">
        <f t="shared" si="234"/>
        <v>18</v>
      </c>
      <c r="F1362" s="89">
        <v>43969</v>
      </c>
      <c r="G1362" s="75">
        <v>0.52083333333333337</v>
      </c>
      <c r="H1362" s="49" t="s">
        <v>186</v>
      </c>
      <c r="I1362" s="56" t="str">
        <f t="shared" si="225"/>
        <v>Browns Slough Site 7 inlet left tidal channel</v>
      </c>
      <c r="J1362" s="56" t="str">
        <f t="shared" si="226"/>
        <v>Gordon Estuary</v>
      </c>
      <c r="K1362" s="49">
        <v>1</v>
      </c>
      <c r="L1362" s="51" t="s">
        <v>157</v>
      </c>
      <c r="M1362" s="50" t="s">
        <v>138</v>
      </c>
      <c r="N1362" s="52" t="s">
        <v>153</v>
      </c>
      <c r="O1362" s="47"/>
      <c r="P1362" s="47"/>
      <c r="Q1362" s="47"/>
      <c r="R1362" s="54">
        <v>3</v>
      </c>
      <c r="S1362" s="49" t="s">
        <v>171</v>
      </c>
      <c r="T1362" s="50" t="s">
        <v>167</v>
      </c>
    </row>
    <row r="1363" spans="1:22" x14ac:dyDescent="0.2">
      <c r="A1363" s="79">
        <f t="shared" si="230"/>
        <v>21</v>
      </c>
      <c r="B1363" s="47">
        <f t="shared" si="231"/>
        <v>2020</v>
      </c>
      <c r="C1363" s="47">
        <f t="shared" si="232"/>
        <v>5</v>
      </c>
      <c r="D1363" s="47" t="str">
        <f t="shared" si="233"/>
        <v>May</v>
      </c>
      <c r="E1363" s="47">
        <f t="shared" si="234"/>
        <v>18</v>
      </c>
      <c r="F1363" s="89">
        <v>43969</v>
      </c>
      <c r="G1363" s="75">
        <v>0.52083333333333337</v>
      </c>
      <c r="H1363" s="49" t="s">
        <v>186</v>
      </c>
      <c r="I1363" s="56" t="str">
        <f t="shared" si="225"/>
        <v>Browns Slough Site 7 inlet left tidal channel</v>
      </c>
      <c r="J1363" s="56" t="str">
        <f t="shared" si="226"/>
        <v>Gordon Estuary</v>
      </c>
      <c r="K1363" s="49">
        <v>1</v>
      </c>
      <c r="L1363" s="51" t="s">
        <v>158</v>
      </c>
      <c r="M1363" s="50" t="s">
        <v>138</v>
      </c>
      <c r="N1363" s="52" t="s">
        <v>153</v>
      </c>
      <c r="O1363" s="47"/>
      <c r="P1363" s="47"/>
      <c r="Q1363" s="47"/>
      <c r="R1363" s="54">
        <v>63</v>
      </c>
      <c r="S1363" s="49" t="s">
        <v>171</v>
      </c>
      <c r="T1363" s="50" t="s">
        <v>167</v>
      </c>
    </row>
    <row r="1364" spans="1:22" x14ac:dyDescent="0.2">
      <c r="A1364" s="79">
        <f t="shared" si="230"/>
        <v>21</v>
      </c>
      <c r="B1364" s="47">
        <f t="shared" si="231"/>
        <v>2020</v>
      </c>
      <c r="C1364" s="47">
        <f t="shared" si="232"/>
        <v>5</v>
      </c>
      <c r="D1364" s="47" t="str">
        <f t="shared" si="233"/>
        <v>May</v>
      </c>
      <c r="E1364" s="47">
        <f t="shared" si="234"/>
        <v>18</v>
      </c>
      <c r="F1364" s="89">
        <v>43969</v>
      </c>
      <c r="G1364" s="75">
        <v>0.57291666666666663</v>
      </c>
      <c r="H1364" s="49" t="s">
        <v>217</v>
      </c>
      <c r="I1364" s="56" t="str">
        <f t="shared" si="225"/>
        <v>Site 6, just upstream of bridge</v>
      </c>
      <c r="J1364" s="56" t="str">
        <f t="shared" si="226"/>
        <v>Gordon Estuary</v>
      </c>
      <c r="K1364" s="49">
        <v>1</v>
      </c>
      <c r="L1364" s="51" t="s">
        <v>146</v>
      </c>
      <c r="M1364" s="50" t="s">
        <v>138</v>
      </c>
      <c r="N1364" s="52" t="s">
        <v>144</v>
      </c>
      <c r="O1364" s="47"/>
      <c r="P1364" s="47"/>
      <c r="Q1364" s="47"/>
      <c r="R1364" s="54">
        <v>6</v>
      </c>
      <c r="S1364" s="49" t="s">
        <v>171</v>
      </c>
      <c r="T1364" s="50" t="s">
        <v>167</v>
      </c>
    </row>
    <row r="1365" spans="1:22" x14ac:dyDescent="0.2">
      <c r="A1365" s="79">
        <f t="shared" si="230"/>
        <v>21</v>
      </c>
      <c r="B1365" s="47">
        <f t="shared" si="231"/>
        <v>2020</v>
      </c>
      <c r="C1365" s="47">
        <f t="shared" si="232"/>
        <v>5</v>
      </c>
      <c r="D1365" s="47" t="str">
        <f t="shared" si="233"/>
        <v>May</v>
      </c>
      <c r="E1365" s="47">
        <f t="shared" si="234"/>
        <v>18</v>
      </c>
      <c r="F1365" s="89">
        <v>43969</v>
      </c>
      <c r="G1365" s="75">
        <v>0.57291666666666663</v>
      </c>
      <c r="H1365" s="49" t="s">
        <v>217</v>
      </c>
      <c r="I1365" s="56" t="str">
        <f t="shared" si="225"/>
        <v>Site 6, just upstream of bridge</v>
      </c>
      <c r="J1365" s="56" t="str">
        <f t="shared" si="226"/>
        <v>Gordon Estuary</v>
      </c>
      <c r="K1365" s="49">
        <v>1</v>
      </c>
      <c r="L1365" s="51" t="s">
        <v>158</v>
      </c>
      <c r="M1365" s="50" t="s">
        <v>138</v>
      </c>
      <c r="N1365" s="52" t="s">
        <v>153</v>
      </c>
      <c r="O1365" s="47"/>
      <c r="P1365" s="47"/>
      <c r="Q1365" s="47"/>
      <c r="R1365" s="54">
        <v>5</v>
      </c>
      <c r="S1365" s="49" t="s">
        <v>171</v>
      </c>
      <c r="T1365" s="50" t="s">
        <v>167</v>
      </c>
    </row>
    <row r="1366" spans="1:22" x14ac:dyDescent="0.2">
      <c r="A1366" s="79">
        <f t="shared" si="230"/>
        <v>21</v>
      </c>
      <c r="B1366" s="47">
        <f t="shared" si="231"/>
        <v>2020</v>
      </c>
      <c r="C1366" s="47">
        <f t="shared" si="232"/>
        <v>5</v>
      </c>
      <c r="D1366" s="47" t="str">
        <f t="shared" si="233"/>
        <v>May</v>
      </c>
      <c r="E1366" s="47">
        <f t="shared" si="234"/>
        <v>18</v>
      </c>
      <c r="F1366" s="89">
        <v>43969</v>
      </c>
      <c r="G1366" s="75">
        <v>0.57291666666666663</v>
      </c>
      <c r="H1366" s="49" t="s">
        <v>217</v>
      </c>
      <c r="I1366" s="56" t="str">
        <f t="shared" si="225"/>
        <v>Site 6, just upstream of bridge</v>
      </c>
      <c r="J1366" s="56" t="str">
        <f t="shared" si="226"/>
        <v>Gordon Estuary</v>
      </c>
      <c r="K1366" s="49">
        <v>1</v>
      </c>
      <c r="L1366" s="51" t="s">
        <v>157</v>
      </c>
      <c r="M1366" s="50" t="s">
        <v>138</v>
      </c>
      <c r="N1366" s="52" t="s">
        <v>153</v>
      </c>
      <c r="O1366" s="47"/>
      <c r="P1366" s="47"/>
      <c r="Q1366" s="47"/>
      <c r="R1366" s="54">
        <v>3</v>
      </c>
      <c r="S1366" s="49" t="s">
        <v>171</v>
      </c>
      <c r="T1366" s="50" t="s">
        <v>167</v>
      </c>
    </row>
    <row r="1367" spans="1:22" x14ac:dyDescent="0.2">
      <c r="A1367" s="79">
        <f t="shared" si="230"/>
        <v>21</v>
      </c>
      <c r="B1367" s="47">
        <f t="shared" si="231"/>
        <v>2020</v>
      </c>
      <c r="C1367" s="47">
        <f t="shared" si="232"/>
        <v>5</v>
      </c>
      <c r="D1367" s="47" t="str">
        <f t="shared" si="233"/>
        <v>May</v>
      </c>
      <c r="E1367" s="47">
        <f t="shared" si="234"/>
        <v>18</v>
      </c>
      <c r="F1367" s="89">
        <v>43969</v>
      </c>
      <c r="G1367" s="75">
        <v>0.57291666666666663</v>
      </c>
      <c r="H1367" s="49" t="s">
        <v>219</v>
      </c>
      <c r="I1367" s="56" t="str">
        <f t="shared" si="225"/>
        <v>Site 6, straight channel</v>
      </c>
      <c r="J1367" s="56" t="str">
        <f t="shared" si="226"/>
        <v>Gordon Estuary</v>
      </c>
      <c r="K1367" s="49">
        <v>1</v>
      </c>
      <c r="L1367" s="51" t="s">
        <v>146</v>
      </c>
      <c r="M1367" s="50" t="s">
        <v>138</v>
      </c>
      <c r="N1367" s="52" t="s">
        <v>144</v>
      </c>
      <c r="O1367" s="54">
        <v>6</v>
      </c>
      <c r="P1367" s="49" t="s">
        <v>171</v>
      </c>
      <c r="Q1367" s="53" t="s">
        <v>163</v>
      </c>
      <c r="R1367" s="54">
        <v>100</v>
      </c>
      <c r="S1367" s="68" t="s">
        <v>178</v>
      </c>
      <c r="T1367" s="50" t="s">
        <v>167</v>
      </c>
    </row>
    <row r="1368" spans="1:22" x14ac:dyDescent="0.2">
      <c r="A1368" s="79">
        <f t="shared" si="230"/>
        <v>21</v>
      </c>
      <c r="B1368" s="47">
        <f t="shared" si="231"/>
        <v>2020</v>
      </c>
      <c r="C1368" s="47">
        <f t="shared" si="232"/>
        <v>5</v>
      </c>
      <c r="D1368" s="47" t="str">
        <f t="shared" si="233"/>
        <v>May</v>
      </c>
      <c r="E1368" s="47">
        <f t="shared" si="234"/>
        <v>18</v>
      </c>
      <c r="F1368" s="89">
        <v>43969</v>
      </c>
      <c r="G1368" s="75">
        <v>0.60416666666666663</v>
      </c>
      <c r="H1368" s="49" t="s">
        <v>221</v>
      </c>
      <c r="I1368" s="56" t="str">
        <f t="shared" si="225"/>
        <v>Site 6, at upper logger station</v>
      </c>
      <c r="J1368" s="56" t="str">
        <f t="shared" si="226"/>
        <v>Gordon Estuary</v>
      </c>
      <c r="K1368" s="49">
        <v>1</v>
      </c>
      <c r="L1368" s="51" t="s">
        <v>146</v>
      </c>
      <c r="M1368" s="50" t="s">
        <v>138</v>
      </c>
      <c r="N1368" s="52" t="s">
        <v>144</v>
      </c>
      <c r="O1368" s="47"/>
      <c r="P1368" s="47"/>
      <c r="Q1368" s="47"/>
      <c r="R1368" s="54">
        <v>43</v>
      </c>
      <c r="S1368" s="49" t="s">
        <v>171</v>
      </c>
      <c r="T1368" s="50" t="s">
        <v>167</v>
      </c>
    </row>
    <row r="1369" spans="1:22" x14ac:dyDescent="0.2">
      <c r="A1369" s="79">
        <f t="shared" si="230"/>
        <v>21</v>
      </c>
      <c r="B1369" s="47">
        <f t="shared" si="231"/>
        <v>2020</v>
      </c>
      <c r="C1369" s="47">
        <f t="shared" si="232"/>
        <v>5</v>
      </c>
      <c r="D1369" s="47" t="str">
        <f t="shared" si="233"/>
        <v>May</v>
      </c>
      <c r="E1369" s="47">
        <f t="shared" si="234"/>
        <v>18</v>
      </c>
      <c r="F1369" s="89">
        <v>43969</v>
      </c>
      <c r="G1369" s="75">
        <v>0.60416666666666663</v>
      </c>
      <c r="H1369" s="49" t="s">
        <v>221</v>
      </c>
      <c r="I1369" s="56" t="str">
        <f t="shared" si="225"/>
        <v>Site 6, at upper logger station</v>
      </c>
      <c r="J1369" s="56" t="str">
        <f t="shared" si="226"/>
        <v>Gordon Estuary</v>
      </c>
      <c r="K1369" s="49">
        <v>1</v>
      </c>
      <c r="L1369" s="51" t="s">
        <v>158</v>
      </c>
      <c r="M1369" s="50" t="s">
        <v>138</v>
      </c>
      <c r="N1369" s="52" t="s">
        <v>153</v>
      </c>
      <c r="O1369" s="47"/>
      <c r="P1369" s="47"/>
      <c r="Q1369" s="47"/>
      <c r="R1369" s="54">
        <v>48</v>
      </c>
      <c r="S1369" s="49" t="s">
        <v>171</v>
      </c>
      <c r="T1369" s="50" t="s">
        <v>167</v>
      </c>
    </row>
    <row r="1370" spans="1:22" x14ac:dyDescent="0.2">
      <c r="A1370" s="79">
        <f t="shared" si="230"/>
        <v>21</v>
      </c>
      <c r="B1370" s="47">
        <f t="shared" si="231"/>
        <v>2020</v>
      </c>
      <c r="C1370" s="47">
        <f t="shared" si="232"/>
        <v>5</v>
      </c>
      <c r="D1370" s="47" t="str">
        <f t="shared" si="233"/>
        <v>May</v>
      </c>
      <c r="E1370" s="47">
        <f t="shared" si="234"/>
        <v>18</v>
      </c>
      <c r="F1370" s="89">
        <v>43969</v>
      </c>
      <c r="G1370" s="75">
        <v>0.60416666666666663</v>
      </c>
      <c r="H1370" s="49" t="s">
        <v>221</v>
      </c>
      <c r="I1370" s="56" t="str">
        <f t="shared" si="225"/>
        <v>Site 6, at upper logger station</v>
      </c>
      <c r="J1370" s="56" t="str">
        <f t="shared" si="226"/>
        <v>Gordon Estuary</v>
      </c>
      <c r="K1370" s="49">
        <v>1</v>
      </c>
      <c r="L1370" s="51" t="s">
        <v>157</v>
      </c>
      <c r="M1370" s="50" t="s">
        <v>138</v>
      </c>
      <c r="N1370" s="52" t="s">
        <v>153</v>
      </c>
      <c r="O1370" s="47"/>
      <c r="P1370" s="47"/>
      <c r="Q1370" s="47"/>
      <c r="R1370" s="54">
        <v>5</v>
      </c>
      <c r="S1370" s="49" t="s">
        <v>171</v>
      </c>
      <c r="T1370" s="50" t="s">
        <v>167</v>
      </c>
    </row>
    <row r="1371" spans="1:22" x14ac:dyDescent="0.2">
      <c r="A1371" s="79">
        <f t="shared" si="230"/>
        <v>21</v>
      </c>
      <c r="B1371" s="47">
        <f t="shared" si="231"/>
        <v>2020</v>
      </c>
      <c r="C1371" s="47">
        <f t="shared" si="232"/>
        <v>5</v>
      </c>
      <c r="D1371" s="47" t="str">
        <f t="shared" si="233"/>
        <v>May</v>
      </c>
      <c r="E1371" s="47">
        <f t="shared" si="234"/>
        <v>18</v>
      </c>
      <c r="F1371" s="89">
        <v>43969</v>
      </c>
      <c r="G1371" s="75">
        <v>0.57291666666666663</v>
      </c>
      <c r="H1371" s="49" t="s">
        <v>223</v>
      </c>
      <c r="I1371" s="56" t="str">
        <f t="shared" si="225"/>
        <v>Site 6, at creek inflow (SE corner of marsh)</v>
      </c>
      <c r="J1371" s="56" t="s">
        <v>140</v>
      </c>
      <c r="K1371" s="49">
        <v>1</v>
      </c>
      <c r="L1371" s="51" t="s">
        <v>146</v>
      </c>
      <c r="M1371" s="50" t="s">
        <v>138</v>
      </c>
      <c r="N1371" s="52" t="s">
        <v>144</v>
      </c>
      <c r="O1371" s="54">
        <v>6</v>
      </c>
      <c r="P1371" s="49" t="s">
        <v>171</v>
      </c>
      <c r="Q1371" s="50" t="s">
        <v>167</v>
      </c>
      <c r="R1371" s="54">
        <v>20</v>
      </c>
      <c r="S1371" s="68" t="s">
        <v>178</v>
      </c>
      <c r="T1371" s="50" t="s">
        <v>167</v>
      </c>
      <c r="V1371" s="45" t="s">
        <v>318</v>
      </c>
    </row>
    <row r="1372" spans="1:22" x14ac:dyDescent="0.2">
      <c r="A1372" s="79">
        <f t="shared" si="230"/>
        <v>21</v>
      </c>
      <c r="B1372" s="47">
        <f t="shared" si="231"/>
        <v>2020</v>
      </c>
      <c r="C1372" s="47">
        <f t="shared" si="232"/>
        <v>5</v>
      </c>
      <c r="D1372" s="47" t="str">
        <f t="shared" si="233"/>
        <v>May</v>
      </c>
      <c r="E1372" s="47">
        <f t="shared" si="234"/>
        <v>18</v>
      </c>
      <c r="F1372" s="89">
        <v>43969</v>
      </c>
      <c r="G1372" s="75">
        <v>0.625</v>
      </c>
      <c r="H1372" s="188" t="s">
        <v>189</v>
      </c>
      <c r="I1372" s="56" t="str">
        <f t="shared" si="225"/>
        <v>Browns Slough Site 7 Inlet right tidal channel</v>
      </c>
      <c r="J1372" s="56" t="str">
        <f t="shared" ref="J1372:J1403" si="235">VLOOKUP(H1372,SiteCodes,3,FALSE)</f>
        <v>Gordon Estuary</v>
      </c>
      <c r="K1372" s="49">
        <v>1</v>
      </c>
      <c r="L1372" s="51" t="s">
        <v>146</v>
      </c>
      <c r="M1372" s="50" t="s">
        <v>138</v>
      </c>
      <c r="N1372" s="52" t="s">
        <v>144</v>
      </c>
      <c r="O1372" s="47"/>
      <c r="P1372" s="47"/>
      <c r="Q1372" s="47"/>
      <c r="R1372" s="54">
        <v>13</v>
      </c>
      <c r="S1372" s="49" t="s">
        <v>171</v>
      </c>
      <c r="T1372" s="50" t="s">
        <v>167</v>
      </c>
      <c r="V1372" t="s">
        <v>319</v>
      </c>
    </row>
    <row r="1373" spans="1:22" x14ac:dyDescent="0.2">
      <c r="A1373" s="79">
        <f t="shared" si="230"/>
        <v>21</v>
      </c>
      <c r="B1373" s="47">
        <f t="shared" si="231"/>
        <v>2020</v>
      </c>
      <c r="C1373" s="47">
        <f t="shared" si="232"/>
        <v>5</v>
      </c>
      <c r="D1373" s="47" t="str">
        <f t="shared" si="233"/>
        <v>May</v>
      </c>
      <c r="E1373" s="47">
        <f t="shared" si="234"/>
        <v>18</v>
      </c>
      <c r="F1373" s="89">
        <v>43969</v>
      </c>
      <c r="G1373" s="75">
        <v>0.625</v>
      </c>
      <c r="H1373" s="188" t="s">
        <v>189</v>
      </c>
      <c r="I1373" s="56" t="str">
        <f t="shared" si="225"/>
        <v>Browns Slough Site 7 Inlet right tidal channel</v>
      </c>
      <c r="J1373" s="56" t="str">
        <f t="shared" si="235"/>
        <v>Gordon Estuary</v>
      </c>
      <c r="K1373" s="49">
        <v>1</v>
      </c>
      <c r="L1373" s="51" t="s">
        <v>157</v>
      </c>
      <c r="M1373" s="50" t="s">
        <v>138</v>
      </c>
      <c r="N1373" s="52" t="s">
        <v>153</v>
      </c>
      <c r="O1373" s="47"/>
      <c r="P1373" s="47"/>
      <c r="Q1373" s="47"/>
      <c r="R1373" s="54">
        <v>2</v>
      </c>
      <c r="S1373" s="49" t="s">
        <v>171</v>
      </c>
      <c r="T1373" s="50" t="s">
        <v>167</v>
      </c>
    </row>
    <row r="1374" spans="1:22" x14ac:dyDescent="0.2">
      <c r="A1374" s="79">
        <f t="shared" si="230"/>
        <v>21</v>
      </c>
      <c r="B1374" s="47">
        <f t="shared" si="231"/>
        <v>2020</v>
      </c>
      <c r="C1374" s="47">
        <f t="shared" si="232"/>
        <v>5</v>
      </c>
      <c r="D1374" s="47" t="str">
        <f t="shared" si="233"/>
        <v>May</v>
      </c>
      <c r="E1374" s="47">
        <f t="shared" si="234"/>
        <v>18</v>
      </c>
      <c r="F1374" s="89">
        <v>43969</v>
      </c>
      <c r="G1374" s="75">
        <v>0.625</v>
      </c>
      <c r="H1374" s="188" t="s">
        <v>189</v>
      </c>
      <c r="I1374" s="56" t="str">
        <f t="shared" si="225"/>
        <v>Browns Slough Site 7 Inlet right tidal channel</v>
      </c>
      <c r="J1374" s="56" t="str">
        <f t="shared" si="235"/>
        <v>Gordon Estuary</v>
      </c>
      <c r="K1374" s="49">
        <v>1</v>
      </c>
      <c r="L1374" s="51" t="s">
        <v>158</v>
      </c>
      <c r="M1374" s="50" t="s">
        <v>138</v>
      </c>
      <c r="N1374" s="52" t="s">
        <v>153</v>
      </c>
      <c r="O1374" s="47"/>
      <c r="P1374" s="47"/>
      <c r="Q1374" s="47"/>
      <c r="R1374" s="54">
        <v>22</v>
      </c>
      <c r="S1374" s="49" t="s">
        <v>171</v>
      </c>
      <c r="T1374" s="50" t="s">
        <v>167</v>
      </c>
    </row>
    <row r="1375" spans="1:22" x14ac:dyDescent="0.2">
      <c r="A1375" s="79">
        <f t="shared" si="230"/>
        <v>21</v>
      </c>
      <c r="B1375" s="47">
        <f t="shared" si="231"/>
        <v>2020</v>
      </c>
      <c r="C1375" s="47">
        <f t="shared" si="232"/>
        <v>5</v>
      </c>
      <c r="D1375" s="47" t="str">
        <f t="shared" si="233"/>
        <v>May</v>
      </c>
      <c r="E1375" s="47">
        <f t="shared" si="234"/>
        <v>18</v>
      </c>
      <c r="F1375" s="89">
        <v>43969</v>
      </c>
      <c r="G1375" s="75">
        <v>0.41944444444444445</v>
      </c>
      <c r="H1375" s="49" t="s">
        <v>66</v>
      </c>
      <c r="I1375" s="56" t="str">
        <f t="shared" si="225"/>
        <v>Gravel bar on Gordon at Site 1</v>
      </c>
      <c r="J1375" s="56" t="str">
        <f t="shared" si="235"/>
        <v>Gordon Estuary</v>
      </c>
      <c r="K1375" s="49">
        <v>1</v>
      </c>
      <c r="L1375" s="51" t="s">
        <v>152</v>
      </c>
      <c r="M1375" s="50" t="s">
        <v>138</v>
      </c>
      <c r="N1375" s="51" t="s">
        <v>144</v>
      </c>
      <c r="O1375" s="47">
        <f t="shared" ref="O1375:O1383" si="236">VLOOKUP(L1375,SpeciesCodes,2,FALSE)</f>
        <v>5</v>
      </c>
      <c r="P1375" s="47">
        <f t="shared" ref="P1375:P1383" si="237">VLOOKUP(M1375,OrigCodes,2,FALSE)</f>
        <v>1</v>
      </c>
      <c r="Q1375" s="47">
        <f t="shared" ref="Q1375:Q1383" si="238">VLOOKUP(N1375,StgCodes,2,FALSE)</f>
        <v>2</v>
      </c>
      <c r="R1375" s="54">
        <v>14</v>
      </c>
      <c r="S1375" s="68" t="s">
        <v>168</v>
      </c>
      <c r="T1375" s="50" t="s">
        <v>167</v>
      </c>
    </row>
    <row r="1376" spans="1:22" x14ac:dyDescent="0.2">
      <c r="A1376" s="79">
        <f t="shared" si="230"/>
        <v>21</v>
      </c>
      <c r="B1376" s="47">
        <f t="shared" si="231"/>
        <v>2020</v>
      </c>
      <c r="C1376" s="47">
        <f t="shared" si="232"/>
        <v>5</v>
      </c>
      <c r="D1376" s="47" t="str">
        <f t="shared" si="233"/>
        <v>May</v>
      </c>
      <c r="E1376" s="47">
        <f t="shared" si="234"/>
        <v>18</v>
      </c>
      <c r="F1376" s="89">
        <v>43969</v>
      </c>
      <c r="G1376" s="75">
        <v>0.41944444444444445</v>
      </c>
      <c r="H1376" s="49" t="s">
        <v>66</v>
      </c>
      <c r="I1376" s="56" t="str">
        <f t="shared" si="225"/>
        <v>Gravel bar on Gordon at Site 1</v>
      </c>
      <c r="J1376" s="56" t="str">
        <f t="shared" si="235"/>
        <v>Gordon Estuary</v>
      </c>
      <c r="K1376" s="49">
        <v>1</v>
      </c>
      <c r="L1376" s="51" t="s">
        <v>146</v>
      </c>
      <c r="M1376" s="50" t="s">
        <v>138</v>
      </c>
      <c r="N1376" s="51" t="s">
        <v>144</v>
      </c>
      <c r="O1376" s="47">
        <f t="shared" si="236"/>
        <v>3</v>
      </c>
      <c r="P1376" s="47">
        <f t="shared" si="237"/>
        <v>1</v>
      </c>
      <c r="Q1376" s="47">
        <f t="shared" si="238"/>
        <v>2</v>
      </c>
      <c r="R1376" s="54">
        <v>16</v>
      </c>
      <c r="S1376" s="68" t="s">
        <v>168</v>
      </c>
      <c r="T1376" s="50" t="s">
        <v>167</v>
      </c>
    </row>
    <row r="1377" spans="1:22" x14ac:dyDescent="0.2">
      <c r="A1377" s="79">
        <f t="shared" si="230"/>
        <v>21</v>
      </c>
      <c r="B1377" s="47">
        <f t="shared" si="231"/>
        <v>2020</v>
      </c>
      <c r="C1377" s="47">
        <f t="shared" si="232"/>
        <v>5</v>
      </c>
      <c r="D1377" s="47" t="str">
        <f t="shared" si="233"/>
        <v>May</v>
      </c>
      <c r="E1377" s="47">
        <f t="shared" si="234"/>
        <v>18</v>
      </c>
      <c r="F1377" s="89">
        <v>43969</v>
      </c>
      <c r="G1377" s="75">
        <v>0.41944444444444445</v>
      </c>
      <c r="H1377" s="49" t="s">
        <v>66</v>
      </c>
      <c r="I1377" s="56" t="str">
        <f t="shared" si="225"/>
        <v>Gravel bar on Gordon at Site 1</v>
      </c>
      <c r="J1377" s="56" t="str">
        <f t="shared" si="235"/>
        <v>Gordon Estuary</v>
      </c>
      <c r="K1377" s="49">
        <v>1</v>
      </c>
      <c r="L1377" s="51" t="s">
        <v>146</v>
      </c>
      <c r="M1377" s="50" t="s">
        <v>138</v>
      </c>
      <c r="N1377" s="51" t="s">
        <v>148</v>
      </c>
      <c r="O1377" s="47">
        <f t="shared" si="236"/>
        <v>3</v>
      </c>
      <c r="P1377" s="47">
        <f t="shared" si="237"/>
        <v>1</v>
      </c>
      <c r="Q1377" s="47">
        <f t="shared" si="238"/>
        <v>3</v>
      </c>
      <c r="R1377" s="54">
        <v>1</v>
      </c>
      <c r="S1377" s="68" t="s">
        <v>168</v>
      </c>
      <c r="T1377" s="50" t="s">
        <v>167</v>
      </c>
    </row>
    <row r="1378" spans="1:22" x14ac:dyDescent="0.2">
      <c r="A1378" s="79">
        <f t="shared" si="230"/>
        <v>21</v>
      </c>
      <c r="B1378" s="47">
        <f t="shared" si="231"/>
        <v>2020</v>
      </c>
      <c r="C1378" s="47">
        <f t="shared" si="232"/>
        <v>5</v>
      </c>
      <c r="D1378" s="47" t="str">
        <f t="shared" si="233"/>
        <v>May</v>
      </c>
      <c r="E1378" s="47">
        <f t="shared" si="234"/>
        <v>18</v>
      </c>
      <c r="F1378" s="89">
        <v>43969</v>
      </c>
      <c r="G1378" s="75">
        <v>0.41944444444444445</v>
      </c>
      <c r="H1378" s="49" t="s">
        <v>66</v>
      </c>
      <c r="I1378" s="56" t="str">
        <f t="shared" si="225"/>
        <v>Gravel bar on Gordon at Site 1</v>
      </c>
      <c r="J1378" s="56" t="str">
        <f t="shared" si="235"/>
        <v>Gordon Estuary</v>
      </c>
      <c r="K1378" s="49">
        <v>1</v>
      </c>
      <c r="L1378" s="51" t="s">
        <v>157</v>
      </c>
      <c r="M1378" s="50" t="s">
        <v>138</v>
      </c>
      <c r="N1378" s="51" t="s">
        <v>153</v>
      </c>
      <c r="O1378" s="47">
        <f t="shared" si="236"/>
        <v>8</v>
      </c>
      <c r="P1378" s="47">
        <f t="shared" si="237"/>
        <v>1</v>
      </c>
      <c r="Q1378" s="47">
        <f t="shared" si="238"/>
        <v>5</v>
      </c>
      <c r="R1378" s="54">
        <v>10</v>
      </c>
      <c r="S1378" s="68" t="s">
        <v>168</v>
      </c>
      <c r="T1378" s="50" t="s">
        <v>167</v>
      </c>
    </row>
    <row r="1379" spans="1:22" x14ac:dyDescent="0.2">
      <c r="A1379" s="79">
        <f t="shared" si="230"/>
        <v>21</v>
      </c>
      <c r="B1379" s="47">
        <f t="shared" si="231"/>
        <v>2020</v>
      </c>
      <c r="C1379" s="47">
        <f t="shared" si="232"/>
        <v>5</v>
      </c>
      <c r="D1379" s="47" t="str">
        <f t="shared" si="233"/>
        <v>May</v>
      </c>
      <c r="E1379" s="47">
        <f t="shared" si="234"/>
        <v>18</v>
      </c>
      <c r="F1379" s="89">
        <v>43969</v>
      </c>
      <c r="G1379" s="75">
        <v>0.41944444444444445</v>
      </c>
      <c r="H1379" s="49" t="s">
        <v>66</v>
      </c>
      <c r="I1379" s="56" t="str">
        <f t="shared" ref="I1379:I1403" si="239">VLOOKUP(H1379,SiteCodes,2,FALSE)</f>
        <v>Gravel bar on Gordon at Site 1</v>
      </c>
      <c r="J1379" s="56" t="str">
        <f t="shared" si="235"/>
        <v>Gordon Estuary</v>
      </c>
      <c r="K1379" s="49">
        <v>1</v>
      </c>
      <c r="L1379" s="51" t="s">
        <v>158</v>
      </c>
      <c r="M1379" s="50" t="s">
        <v>138</v>
      </c>
      <c r="N1379" s="51" t="s">
        <v>153</v>
      </c>
      <c r="O1379" s="47">
        <f t="shared" si="236"/>
        <v>9</v>
      </c>
      <c r="P1379" s="47">
        <f t="shared" si="237"/>
        <v>1</v>
      </c>
      <c r="Q1379" s="47">
        <f t="shared" si="238"/>
        <v>5</v>
      </c>
      <c r="R1379" s="54">
        <v>3</v>
      </c>
      <c r="S1379" s="68" t="s">
        <v>168</v>
      </c>
      <c r="T1379" s="50" t="s">
        <v>167</v>
      </c>
    </row>
    <row r="1380" spans="1:22" x14ac:dyDescent="0.2">
      <c r="A1380" s="79">
        <f t="shared" si="230"/>
        <v>21</v>
      </c>
      <c r="B1380" s="47">
        <f t="shared" si="231"/>
        <v>2020</v>
      </c>
      <c r="C1380" s="47">
        <f t="shared" si="232"/>
        <v>5</v>
      </c>
      <c r="D1380" s="47" t="str">
        <f t="shared" si="233"/>
        <v>May</v>
      </c>
      <c r="E1380" s="47">
        <f t="shared" si="234"/>
        <v>18</v>
      </c>
      <c r="F1380" s="89">
        <v>43969</v>
      </c>
      <c r="G1380" s="75">
        <v>0.45555555555555555</v>
      </c>
      <c r="H1380" s="49" t="s">
        <v>197</v>
      </c>
      <c r="I1380" s="56" t="str">
        <f t="shared" si="239"/>
        <v>Gordon R. Site 5, edge of marsh</v>
      </c>
      <c r="J1380" s="56" t="str">
        <f t="shared" si="235"/>
        <v>Gordon Estuary</v>
      </c>
      <c r="K1380" s="49">
        <v>1</v>
      </c>
      <c r="L1380" s="51" t="s">
        <v>152</v>
      </c>
      <c r="M1380" s="50" t="s">
        <v>138</v>
      </c>
      <c r="N1380" s="51" t="s">
        <v>144</v>
      </c>
      <c r="O1380" s="47">
        <f t="shared" si="236"/>
        <v>5</v>
      </c>
      <c r="P1380" s="47">
        <f t="shared" si="237"/>
        <v>1</v>
      </c>
      <c r="Q1380" s="47">
        <f t="shared" si="238"/>
        <v>2</v>
      </c>
      <c r="R1380" s="54">
        <v>1</v>
      </c>
      <c r="S1380" s="68" t="s">
        <v>168</v>
      </c>
      <c r="T1380" s="50" t="s">
        <v>167</v>
      </c>
    </row>
    <row r="1381" spans="1:22" x14ac:dyDescent="0.2">
      <c r="A1381" s="79">
        <f t="shared" si="230"/>
        <v>21</v>
      </c>
      <c r="B1381" s="47">
        <f t="shared" si="231"/>
        <v>2020</v>
      </c>
      <c r="C1381" s="47">
        <f t="shared" si="232"/>
        <v>5</v>
      </c>
      <c r="D1381" s="47" t="str">
        <f t="shared" si="233"/>
        <v>May</v>
      </c>
      <c r="E1381" s="47">
        <f t="shared" si="234"/>
        <v>18</v>
      </c>
      <c r="F1381" s="89">
        <v>43969</v>
      </c>
      <c r="G1381" s="75">
        <v>0.45555555555555555</v>
      </c>
      <c r="H1381" s="49" t="s">
        <v>197</v>
      </c>
      <c r="I1381" s="56" t="str">
        <f t="shared" si="239"/>
        <v>Gordon R. Site 5, edge of marsh</v>
      </c>
      <c r="J1381" s="56" t="str">
        <f t="shared" si="235"/>
        <v>Gordon Estuary</v>
      </c>
      <c r="K1381" s="49">
        <v>1</v>
      </c>
      <c r="L1381" s="51" t="s">
        <v>146</v>
      </c>
      <c r="M1381" s="50" t="s">
        <v>138</v>
      </c>
      <c r="N1381" s="51" t="s">
        <v>144</v>
      </c>
      <c r="O1381" s="47">
        <f t="shared" si="236"/>
        <v>3</v>
      </c>
      <c r="P1381" s="47">
        <f t="shared" si="237"/>
        <v>1</v>
      </c>
      <c r="Q1381" s="47">
        <f t="shared" si="238"/>
        <v>2</v>
      </c>
      <c r="R1381" s="54">
        <v>29</v>
      </c>
      <c r="S1381" s="68" t="s">
        <v>168</v>
      </c>
      <c r="T1381" s="50" t="s">
        <v>167</v>
      </c>
    </row>
    <row r="1382" spans="1:22" x14ac:dyDescent="0.2">
      <c r="A1382" s="79">
        <f t="shared" si="230"/>
        <v>21</v>
      </c>
      <c r="B1382" s="47">
        <f t="shared" si="231"/>
        <v>2020</v>
      </c>
      <c r="C1382" s="47">
        <f t="shared" si="232"/>
        <v>5</v>
      </c>
      <c r="D1382" s="47" t="str">
        <f t="shared" si="233"/>
        <v>May</v>
      </c>
      <c r="E1382" s="47">
        <f t="shared" si="234"/>
        <v>18</v>
      </c>
      <c r="F1382" s="89">
        <v>43969</v>
      </c>
      <c r="G1382" s="75">
        <v>0.45555555555555555</v>
      </c>
      <c r="H1382" s="49" t="s">
        <v>197</v>
      </c>
      <c r="I1382" s="56" t="str">
        <f t="shared" si="239"/>
        <v>Gordon R. Site 5, edge of marsh</v>
      </c>
      <c r="J1382" s="56" t="str">
        <f t="shared" si="235"/>
        <v>Gordon Estuary</v>
      </c>
      <c r="K1382" s="49">
        <v>1</v>
      </c>
      <c r="L1382" s="51" t="s">
        <v>157</v>
      </c>
      <c r="M1382" s="50" t="s">
        <v>138</v>
      </c>
      <c r="N1382" s="51" t="s">
        <v>153</v>
      </c>
      <c r="O1382" s="47">
        <f t="shared" si="236"/>
        <v>8</v>
      </c>
      <c r="P1382" s="47">
        <f t="shared" si="237"/>
        <v>1</v>
      </c>
      <c r="Q1382" s="47">
        <f t="shared" si="238"/>
        <v>5</v>
      </c>
      <c r="R1382" s="54">
        <v>5</v>
      </c>
      <c r="S1382" s="68" t="s">
        <v>168</v>
      </c>
      <c r="T1382" s="50" t="s">
        <v>167</v>
      </c>
    </row>
    <row r="1383" spans="1:22" x14ac:dyDescent="0.2">
      <c r="A1383" s="132">
        <f t="shared" si="230"/>
        <v>21</v>
      </c>
      <c r="B1383" s="133">
        <f t="shared" si="231"/>
        <v>2020</v>
      </c>
      <c r="C1383" s="133">
        <f t="shared" si="232"/>
        <v>5</v>
      </c>
      <c r="D1383" s="133" t="str">
        <f t="shared" si="233"/>
        <v>May</v>
      </c>
      <c r="E1383" s="133">
        <f t="shared" si="234"/>
        <v>18</v>
      </c>
      <c r="F1383" s="134">
        <v>43969</v>
      </c>
      <c r="G1383" s="135">
        <v>0.45555555555555555</v>
      </c>
      <c r="H1383" s="138" t="s">
        <v>197</v>
      </c>
      <c r="I1383" s="137" t="str">
        <f t="shared" si="239"/>
        <v>Gordon R. Site 5, edge of marsh</v>
      </c>
      <c r="J1383" s="137" t="str">
        <f t="shared" si="235"/>
        <v>Gordon Estuary</v>
      </c>
      <c r="K1383" s="138">
        <v>1</v>
      </c>
      <c r="L1383" s="139" t="s">
        <v>158</v>
      </c>
      <c r="M1383" s="98" t="s">
        <v>138</v>
      </c>
      <c r="N1383" s="139" t="s">
        <v>153</v>
      </c>
      <c r="O1383" s="133">
        <f t="shared" si="236"/>
        <v>9</v>
      </c>
      <c r="P1383" s="133">
        <f t="shared" si="237"/>
        <v>1</v>
      </c>
      <c r="Q1383" s="133">
        <f t="shared" si="238"/>
        <v>5</v>
      </c>
      <c r="R1383" s="140">
        <v>13</v>
      </c>
      <c r="S1383" s="136" t="s">
        <v>168</v>
      </c>
      <c r="T1383" s="98" t="s">
        <v>167</v>
      </c>
      <c r="U1383" s="29"/>
      <c r="V1383" s="29"/>
    </row>
    <row r="1384" spans="1:22" x14ac:dyDescent="0.2">
      <c r="A1384" s="79">
        <f t="shared" si="230"/>
        <v>21</v>
      </c>
      <c r="B1384" s="47">
        <f t="shared" si="231"/>
        <v>2020</v>
      </c>
      <c r="C1384" s="47">
        <f t="shared" si="232"/>
        <v>5</v>
      </c>
      <c r="D1384" s="47" t="str">
        <f t="shared" si="233"/>
        <v>May</v>
      </c>
      <c r="E1384" s="47">
        <f t="shared" si="234"/>
        <v>23</v>
      </c>
      <c r="F1384" s="89">
        <v>43974</v>
      </c>
      <c r="G1384" s="75">
        <v>0.47222222222222227</v>
      </c>
      <c r="H1384" s="49" t="s">
        <v>30</v>
      </c>
      <c r="I1384" s="56" t="str">
        <f t="shared" si="239"/>
        <v>Butch's (Gordon R.)</v>
      </c>
      <c r="J1384" s="56" t="str">
        <f t="shared" si="235"/>
        <v>Gordon Estuary</v>
      </c>
      <c r="K1384" s="49">
        <v>1</v>
      </c>
      <c r="L1384" s="51" t="s">
        <v>146</v>
      </c>
      <c r="M1384" s="53" t="s">
        <v>138</v>
      </c>
      <c r="N1384" s="51" t="s">
        <v>148</v>
      </c>
      <c r="O1384" s="47">
        <f t="shared" ref="O1384:O1440" si="240">VLOOKUP(L1384,SpeciesCodes,2,FALSE)</f>
        <v>3</v>
      </c>
      <c r="P1384" s="47">
        <f t="shared" ref="P1384:P1440" si="241">VLOOKUP(M1384,OrigCodes,2,FALSE)</f>
        <v>1</v>
      </c>
      <c r="Q1384" s="47">
        <f t="shared" ref="Q1384:Q1440" si="242">VLOOKUP(N1384,StgCodes,2,FALSE)</f>
        <v>3</v>
      </c>
      <c r="R1384" s="54">
        <v>3</v>
      </c>
      <c r="S1384" s="68" t="s">
        <v>168</v>
      </c>
      <c r="T1384" s="53" t="s">
        <v>163</v>
      </c>
      <c r="V1384" s="36" t="s">
        <v>320</v>
      </c>
    </row>
    <row r="1385" spans="1:22" x14ac:dyDescent="0.2">
      <c r="A1385" s="79">
        <f t="shared" si="230"/>
        <v>21</v>
      </c>
      <c r="B1385" s="47">
        <f t="shared" si="231"/>
        <v>2020</v>
      </c>
      <c r="C1385" s="47">
        <f t="shared" si="232"/>
        <v>5</v>
      </c>
      <c r="D1385" s="47" t="str">
        <f t="shared" si="233"/>
        <v>May</v>
      </c>
      <c r="E1385" s="47">
        <f t="shared" si="234"/>
        <v>23</v>
      </c>
      <c r="F1385" s="89">
        <v>43974</v>
      </c>
      <c r="G1385" s="75">
        <v>0.47222222222222227</v>
      </c>
      <c r="H1385" s="49" t="s">
        <v>30</v>
      </c>
      <c r="I1385" s="56" t="str">
        <f t="shared" si="239"/>
        <v>Butch's (Gordon R.)</v>
      </c>
      <c r="J1385" s="56" t="str">
        <f t="shared" si="235"/>
        <v>Gordon Estuary</v>
      </c>
      <c r="K1385" s="49">
        <v>1</v>
      </c>
      <c r="L1385" s="51" t="s">
        <v>157</v>
      </c>
      <c r="M1385" s="53" t="s">
        <v>138</v>
      </c>
      <c r="N1385" s="51" t="s">
        <v>153</v>
      </c>
      <c r="O1385" s="47">
        <f t="shared" si="240"/>
        <v>8</v>
      </c>
      <c r="P1385" s="47">
        <f t="shared" si="241"/>
        <v>1</v>
      </c>
      <c r="Q1385" s="47">
        <f t="shared" si="242"/>
        <v>5</v>
      </c>
      <c r="R1385" s="54">
        <v>20</v>
      </c>
      <c r="S1385" s="68" t="s">
        <v>168</v>
      </c>
      <c r="T1385" s="53" t="s">
        <v>163</v>
      </c>
    </row>
    <row r="1386" spans="1:22" x14ac:dyDescent="0.2">
      <c r="A1386" s="79">
        <f t="shared" si="230"/>
        <v>21</v>
      </c>
      <c r="B1386" s="47">
        <f t="shared" si="231"/>
        <v>2020</v>
      </c>
      <c r="C1386" s="47">
        <f t="shared" si="232"/>
        <v>5</v>
      </c>
      <c r="D1386" s="47" t="str">
        <f t="shared" si="233"/>
        <v>May</v>
      </c>
      <c r="E1386" s="47">
        <f t="shared" si="234"/>
        <v>23</v>
      </c>
      <c r="F1386" s="89">
        <v>43974</v>
      </c>
      <c r="G1386" s="75">
        <v>0.47222222222222227</v>
      </c>
      <c r="H1386" s="49" t="s">
        <v>30</v>
      </c>
      <c r="I1386" s="56" t="str">
        <f t="shared" si="239"/>
        <v>Butch's (Gordon R.)</v>
      </c>
      <c r="J1386" s="56" t="str">
        <f t="shared" si="235"/>
        <v>Gordon Estuary</v>
      </c>
      <c r="K1386" s="49">
        <v>1</v>
      </c>
      <c r="L1386" s="51" t="s">
        <v>181</v>
      </c>
      <c r="M1386" s="53" t="s">
        <v>138</v>
      </c>
      <c r="N1386" s="51" t="s">
        <v>150</v>
      </c>
      <c r="O1386" s="47">
        <f t="shared" si="240"/>
        <v>15</v>
      </c>
      <c r="P1386" s="47">
        <f t="shared" si="241"/>
        <v>1</v>
      </c>
      <c r="Q1386" s="47">
        <f t="shared" si="242"/>
        <v>4</v>
      </c>
      <c r="R1386" s="54">
        <v>3</v>
      </c>
      <c r="S1386" s="68" t="s">
        <v>168</v>
      </c>
      <c r="T1386" s="53" t="s">
        <v>163</v>
      </c>
    </row>
    <row r="1387" spans="1:22" x14ac:dyDescent="0.2">
      <c r="A1387" s="132">
        <f t="shared" si="230"/>
        <v>21</v>
      </c>
      <c r="B1387" s="133">
        <f t="shared" si="231"/>
        <v>2020</v>
      </c>
      <c r="C1387" s="133">
        <f t="shared" si="232"/>
        <v>5</v>
      </c>
      <c r="D1387" s="133" t="str">
        <f t="shared" si="233"/>
        <v>May</v>
      </c>
      <c r="E1387" s="133">
        <f t="shared" si="234"/>
        <v>23</v>
      </c>
      <c r="F1387" s="134">
        <v>43974</v>
      </c>
      <c r="G1387" s="135">
        <v>0.47222222222222227</v>
      </c>
      <c r="H1387" s="138" t="s">
        <v>30</v>
      </c>
      <c r="I1387" s="137" t="str">
        <f t="shared" si="239"/>
        <v>Butch's (Gordon R.)</v>
      </c>
      <c r="J1387" s="137" t="str">
        <f t="shared" si="235"/>
        <v>Gordon Estuary</v>
      </c>
      <c r="K1387" s="138">
        <v>1</v>
      </c>
      <c r="L1387" s="139" t="s">
        <v>166</v>
      </c>
      <c r="M1387" s="143" t="s">
        <v>138</v>
      </c>
      <c r="N1387" s="139" t="s">
        <v>150</v>
      </c>
      <c r="O1387" s="47">
        <f t="shared" si="240"/>
        <v>11</v>
      </c>
      <c r="P1387" s="47">
        <f t="shared" si="241"/>
        <v>1</v>
      </c>
      <c r="Q1387" s="47">
        <f t="shared" si="242"/>
        <v>4</v>
      </c>
      <c r="R1387" s="140">
        <v>5</v>
      </c>
      <c r="S1387" s="136" t="s">
        <v>168</v>
      </c>
      <c r="T1387" s="143" t="s">
        <v>163</v>
      </c>
      <c r="U1387" s="29"/>
      <c r="V1387" s="29"/>
    </row>
    <row r="1388" spans="1:22" x14ac:dyDescent="0.2">
      <c r="A1388" s="79">
        <f t="shared" si="230"/>
        <v>22</v>
      </c>
      <c r="B1388" s="47">
        <f t="shared" si="231"/>
        <v>2020</v>
      </c>
      <c r="C1388" s="47">
        <f t="shared" si="232"/>
        <v>5</v>
      </c>
      <c r="D1388" s="47" t="str">
        <f t="shared" si="233"/>
        <v>May</v>
      </c>
      <c r="E1388" s="47">
        <f t="shared" si="234"/>
        <v>24</v>
      </c>
      <c r="F1388" s="89">
        <v>43975</v>
      </c>
      <c r="G1388" s="75">
        <v>0.4375</v>
      </c>
      <c r="H1388" s="49" t="s">
        <v>217</v>
      </c>
      <c r="I1388" s="56" t="str">
        <f t="shared" si="239"/>
        <v>Site 6, just upstream of bridge</v>
      </c>
      <c r="J1388" s="56" t="str">
        <f t="shared" si="235"/>
        <v>Gordon Estuary</v>
      </c>
      <c r="K1388" s="49">
        <v>1</v>
      </c>
      <c r="L1388" s="51" t="s">
        <v>146</v>
      </c>
      <c r="M1388" s="53" t="s">
        <v>138</v>
      </c>
      <c r="N1388" s="51" t="s">
        <v>144</v>
      </c>
      <c r="O1388" s="47"/>
      <c r="P1388" s="47"/>
      <c r="Q1388" s="47"/>
      <c r="R1388" s="54">
        <v>23</v>
      </c>
      <c r="S1388" s="49" t="s">
        <v>171</v>
      </c>
      <c r="T1388" s="50" t="s">
        <v>174</v>
      </c>
      <c r="V1388" s="45" t="s">
        <v>321</v>
      </c>
    </row>
    <row r="1389" spans="1:22" x14ac:dyDescent="0.2">
      <c r="A1389" s="79">
        <f t="shared" si="230"/>
        <v>22</v>
      </c>
      <c r="B1389" s="47">
        <f t="shared" si="231"/>
        <v>2020</v>
      </c>
      <c r="C1389" s="47">
        <f t="shared" si="232"/>
        <v>5</v>
      </c>
      <c r="D1389" s="47" t="str">
        <f t="shared" si="233"/>
        <v>May</v>
      </c>
      <c r="E1389" s="47">
        <f t="shared" si="234"/>
        <v>24</v>
      </c>
      <c r="F1389" s="89">
        <v>43975</v>
      </c>
      <c r="G1389" s="75">
        <v>0.4375</v>
      </c>
      <c r="H1389" s="49" t="s">
        <v>217</v>
      </c>
      <c r="I1389" s="56" t="str">
        <f t="shared" si="239"/>
        <v>Site 6, just upstream of bridge</v>
      </c>
      <c r="J1389" s="56" t="str">
        <f t="shared" si="235"/>
        <v>Gordon Estuary</v>
      </c>
      <c r="K1389" s="49">
        <v>1</v>
      </c>
      <c r="L1389" s="51" t="s">
        <v>158</v>
      </c>
      <c r="M1389" s="53" t="s">
        <v>138</v>
      </c>
      <c r="N1389" s="51" t="s">
        <v>153</v>
      </c>
      <c r="O1389" s="47"/>
      <c r="P1389" s="47"/>
      <c r="Q1389" s="47"/>
      <c r="R1389" s="54">
        <v>2</v>
      </c>
      <c r="S1389" s="49" t="s">
        <v>171</v>
      </c>
      <c r="T1389" s="50" t="s">
        <v>174</v>
      </c>
    </row>
    <row r="1390" spans="1:22" x14ac:dyDescent="0.2">
      <c r="A1390" s="79">
        <f t="shared" si="230"/>
        <v>22</v>
      </c>
      <c r="B1390" s="47">
        <f t="shared" si="231"/>
        <v>2020</v>
      </c>
      <c r="C1390" s="47">
        <f t="shared" si="232"/>
        <v>5</v>
      </c>
      <c r="D1390" s="47" t="str">
        <f t="shared" si="233"/>
        <v>May</v>
      </c>
      <c r="E1390" s="47">
        <f t="shared" si="234"/>
        <v>24</v>
      </c>
      <c r="F1390" s="89">
        <v>43975</v>
      </c>
      <c r="G1390" s="75">
        <v>0.44791666666666669</v>
      </c>
      <c r="H1390" s="68" t="s">
        <v>219</v>
      </c>
      <c r="I1390" s="56" t="str">
        <f t="shared" si="239"/>
        <v>Site 6, straight channel</v>
      </c>
      <c r="J1390" s="56" t="str">
        <f t="shared" si="235"/>
        <v>Gordon Estuary</v>
      </c>
      <c r="K1390" s="49">
        <v>1</v>
      </c>
      <c r="L1390" s="52" t="s">
        <v>146</v>
      </c>
      <c r="M1390" s="53" t="s">
        <v>138</v>
      </c>
      <c r="N1390" s="51" t="s">
        <v>144</v>
      </c>
      <c r="O1390" s="54">
        <v>2</v>
      </c>
      <c r="P1390" s="49" t="s">
        <v>171</v>
      </c>
      <c r="Q1390" s="53" t="s">
        <v>163</v>
      </c>
      <c r="R1390" s="54">
        <v>10</v>
      </c>
      <c r="S1390" s="68" t="s">
        <v>178</v>
      </c>
      <c r="T1390" s="50" t="s">
        <v>174</v>
      </c>
      <c r="V1390" s="36" t="s">
        <v>322</v>
      </c>
    </row>
    <row r="1391" spans="1:22" x14ac:dyDescent="0.2">
      <c r="A1391" s="79">
        <f t="shared" si="230"/>
        <v>22</v>
      </c>
      <c r="B1391" s="47">
        <f t="shared" si="231"/>
        <v>2020</v>
      </c>
      <c r="C1391" s="47">
        <f t="shared" si="232"/>
        <v>5</v>
      </c>
      <c r="D1391" s="47" t="str">
        <f t="shared" si="233"/>
        <v>May</v>
      </c>
      <c r="E1391" s="47">
        <f t="shared" si="234"/>
        <v>24</v>
      </c>
      <c r="F1391" s="89">
        <v>43975</v>
      </c>
      <c r="G1391" s="75">
        <v>0.45833333333333331</v>
      </c>
      <c r="H1391" s="68" t="s">
        <v>221</v>
      </c>
      <c r="I1391" s="56" t="str">
        <f t="shared" si="239"/>
        <v>Site 6, at upper logger station</v>
      </c>
      <c r="J1391" s="56" t="str">
        <f t="shared" si="235"/>
        <v>Gordon Estuary</v>
      </c>
      <c r="K1391" s="49">
        <v>1</v>
      </c>
      <c r="L1391" s="52" t="s">
        <v>146</v>
      </c>
      <c r="M1391" s="53" t="s">
        <v>138</v>
      </c>
      <c r="N1391" s="51" t="s">
        <v>144</v>
      </c>
      <c r="O1391" s="49"/>
      <c r="P1391" s="49"/>
      <c r="Q1391" s="49"/>
      <c r="R1391" s="54">
        <v>14</v>
      </c>
      <c r="S1391" s="68" t="s">
        <v>171</v>
      </c>
      <c r="T1391" s="50" t="s">
        <v>174</v>
      </c>
      <c r="V1391" s="153" t="s">
        <v>323</v>
      </c>
    </row>
    <row r="1392" spans="1:22" x14ac:dyDescent="0.2">
      <c r="A1392" s="79">
        <f t="shared" si="230"/>
        <v>22</v>
      </c>
      <c r="B1392" s="47">
        <f t="shared" si="231"/>
        <v>2020</v>
      </c>
      <c r="C1392" s="47">
        <f t="shared" si="232"/>
        <v>5</v>
      </c>
      <c r="D1392" s="47" t="str">
        <f t="shared" si="233"/>
        <v>May</v>
      </c>
      <c r="E1392" s="47">
        <f t="shared" si="234"/>
        <v>24</v>
      </c>
      <c r="F1392" s="89">
        <v>43975</v>
      </c>
      <c r="G1392" s="75">
        <v>0.4375</v>
      </c>
      <c r="H1392" s="49" t="s">
        <v>186</v>
      </c>
      <c r="I1392" s="56" t="str">
        <f t="shared" si="239"/>
        <v>Browns Slough Site 7 inlet left tidal channel</v>
      </c>
      <c r="J1392" s="56" t="str">
        <f t="shared" si="235"/>
        <v>Gordon Estuary</v>
      </c>
      <c r="K1392" s="49">
        <v>1</v>
      </c>
      <c r="L1392" s="51" t="s">
        <v>146</v>
      </c>
      <c r="M1392" s="53" t="s">
        <v>138</v>
      </c>
      <c r="N1392" s="51" t="s">
        <v>144</v>
      </c>
      <c r="O1392" s="54">
        <v>23</v>
      </c>
      <c r="P1392" s="49" t="s">
        <v>171</v>
      </c>
      <c r="Q1392" s="50" t="s">
        <v>174</v>
      </c>
      <c r="R1392" s="54">
        <v>0</v>
      </c>
      <c r="S1392" s="68" t="s">
        <v>171</v>
      </c>
      <c r="T1392" s="50" t="s">
        <v>174</v>
      </c>
      <c r="V1392" s="36" t="s">
        <v>374</v>
      </c>
    </row>
    <row r="1393" spans="1:22" x14ac:dyDescent="0.2">
      <c r="A1393" s="79">
        <f t="shared" si="230"/>
        <v>22</v>
      </c>
      <c r="B1393" s="47">
        <f t="shared" si="231"/>
        <v>2020</v>
      </c>
      <c r="C1393" s="47">
        <f t="shared" si="232"/>
        <v>5</v>
      </c>
      <c r="D1393" s="47" t="str">
        <f t="shared" si="233"/>
        <v>May</v>
      </c>
      <c r="E1393" s="47">
        <f t="shared" si="234"/>
        <v>24</v>
      </c>
      <c r="F1393" s="89">
        <v>43975</v>
      </c>
      <c r="G1393" s="75">
        <v>0.4375</v>
      </c>
      <c r="H1393" s="49" t="s">
        <v>189</v>
      </c>
      <c r="I1393" s="56" t="str">
        <f t="shared" si="239"/>
        <v>Browns Slough Site 7 Inlet right tidal channel</v>
      </c>
      <c r="J1393" s="56" t="str">
        <f t="shared" si="235"/>
        <v>Gordon Estuary</v>
      </c>
      <c r="K1393" s="49">
        <v>1</v>
      </c>
      <c r="L1393" s="51" t="s">
        <v>146</v>
      </c>
      <c r="M1393" s="53" t="s">
        <v>138</v>
      </c>
      <c r="N1393" s="51" t="s">
        <v>144</v>
      </c>
      <c r="O1393" s="54">
        <v>0</v>
      </c>
      <c r="P1393" s="68" t="s">
        <v>171</v>
      </c>
      <c r="Q1393" s="50" t="s">
        <v>174</v>
      </c>
      <c r="R1393" s="54">
        <v>0</v>
      </c>
      <c r="S1393" s="68" t="s">
        <v>178</v>
      </c>
      <c r="T1393" s="50" t="s">
        <v>174</v>
      </c>
      <c r="V1393" s="36" t="s">
        <v>374</v>
      </c>
    </row>
    <row r="1394" spans="1:22" x14ac:dyDescent="0.2">
      <c r="A1394" s="79">
        <f t="shared" si="230"/>
        <v>22</v>
      </c>
      <c r="B1394" s="47">
        <f t="shared" si="231"/>
        <v>2020</v>
      </c>
      <c r="C1394" s="47">
        <f t="shared" si="232"/>
        <v>5</v>
      </c>
      <c r="D1394" s="47" t="str">
        <f t="shared" si="233"/>
        <v>May</v>
      </c>
      <c r="E1394" s="47">
        <f t="shared" si="234"/>
        <v>24</v>
      </c>
      <c r="F1394" s="89">
        <v>43975</v>
      </c>
      <c r="G1394" s="75">
        <v>0.5</v>
      </c>
      <c r="H1394" s="49" t="s">
        <v>203</v>
      </c>
      <c r="I1394" s="56" t="str">
        <f t="shared" si="239"/>
        <v>Site 5 main channel close to mouth</v>
      </c>
      <c r="J1394" s="56" t="str">
        <f t="shared" si="235"/>
        <v>Gordon Estuary</v>
      </c>
      <c r="K1394" s="49">
        <v>1</v>
      </c>
      <c r="L1394" s="51" t="s">
        <v>146</v>
      </c>
      <c r="M1394" s="53" t="s">
        <v>138</v>
      </c>
      <c r="N1394" s="51" t="s">
        <v>144</v>
      </c>
      <c r="O1394" s="47"/>
      <c r="P1394" s="47"/>
      <c r="Q1394" s="47"/>
      <c r="R1394" s="54">
        <v>1</v>
      </c>
      <c r="S1394" s="49" t="s">
        <v>171</v>
      </c>
      <c r="T1394" s="53" t="s">
        <v>163</v>
      </c>
      <c r="V1394" s="36" t="s">
        <v>324</v>
      </c>
    </row>
    <row r="1395" spans="1:22" x14ac:dyDescent="0.2">
      <c r="A1395" s="79">
        <f t="shared" si="230"/>
        <v>22</v>
      </c>
      <c r="B1395" s="47">
        <f t="shared" si="231"/>
        <v>2020</v>
      </c>
      <c r="C1395" s="47">
        <f t="shared" si="232"/>
        <v>5</v>
      </c>
      <c r="D1395" s="47" t="str">
        <f t="shared" si="233"/>
        <v>May</v>
      </c>
      <c r="E1395" s="47">
        <f t="shared" si="234"/>
        <v>24</v>
      </c>
      <c r="F1395" s="89">
        <v>43975</v>
      </c>
      <c r="G1395" s="75">
        <v>0.5</v>
      </c>
      <c r="H1395" s="49" t="s">
        <v>203</v>
      </c>
      <c r="I1395" s="56" t="str">
        <f t="shared" si="239"/>
        <v>Site 5 main channel close to mouth</v>
      </c>
      <c r="J1395" s="56" t="str">
        <f t="shared" si="235"/>
        <v>Gordon Estuary</v>
      </c>
      <c r="K1395" s="49">
        <v>1</v>
      </c>
      <c r="L1395" s="51" t="s">
        <v>157</v>
      </c>
      <c r="M1395" s="53" t="s">
        <v>138</v>
      </c>
      <c r="N1395" s="51" t="s">
        <v>153</v>
      </c>
      <c r="O1395" s="47"/>
      <c r="P1395" s="47"/>
      <c r="Q1395" s="47"/>
      <c r="R1395" s="54">
        <v>2</v>
      </c>
      <c r="S1395" s="49" t="s">
        <v>171</v>
      </c>
      <c r="T1395" s="53" t="s">
        <v>163</v>
      </c>
    </row>
    <row r="1396" spans="1:22" x14ac:dyDescent="0.2">
      <c r="A1396" s="79">
        <f t="shared" si="230"/>
        <v>22</v>
      </c>
      <c r="B1396" s="47">
        <f t="shared" si="231"/>
        <v>2020</v>
      </c>
      <c r="C1396" s="47">
        <f t="shared" si="232"/>
        <v>5</v>
      </c>
      <c r="D1396" s="47" t="str">
        <f t="shared" si="233"/>
        <v>May</v>
      </c>
      <c r="E1396" s="47">
        <f t="shared" si="234"/>
        <v>24</v>
      </c>
      <c r="F1396" s="89">
        <v>43975</v>
      </c>
      <c r="G1396" s="75">
        <v>0.5</v>
      </c>
      <c r="H1396" s="49" t="s">
        <v>203</v>
      </c>
      <c r="I1396" s="56" t="str">
        <f t="shared" si="239"/>
        <v>Site 5 main channel close to mouth</v>
      </c>
      <c r="J1396" s="56" t="str">
        <f t="shared" si="235"/>
        <v>Gordon Estuary</v>
      </c>
      <c r="K1396" s="49">
        <v>1</v>
      </c>
      <c r="L1396" s="51" t="s">
        <v>158</v>
      </c>
      <c r="M1396" s="53" t="s">
        <v>138</v>
      </c>
      <c r="N1396" s="51" t="s">
        <v>153</v>
      </c>
      <c r="O1396" s="47"/>
      <c r="P1396" s="47"/>
      <c r="Q1396" s="47"/>
      <c r="R1396" s="54">
        <v>2</v>
      </c>
      <c r="S1396" s="49" t="s">
        <v>171</v>
      </c>
      <c r="T1396" s="53" t="s">
        <v>163</v>
      </c>
    </row>
    <row r="1397" spans="1:22" x14ac:dyDescent="0.2">
      <c r="A1397" s="79">
        <f t="shared" si="230"/>
        <v>22</v>
      </c>
      <c r="B1397" s="47">
        <f t="shared" si="231"/>
        <v>2020</v>
      </c>
      <c r="C1397" s="47">
        <f t="shared" si="232"/>
        <v>5</v>
      </c>
      <c r="D1397" s="47" t="str">
        <f t="shared" si="233"/>
        <v>May</v>
      </c>
      <c r="E1397" s="47">
        <f t="shared" si="234"/>
        <v>24</v>
      </c>
      <c r="F1397" s="89">
        <v>43975</v>
      </c>
      <c r="G1397" s="75">
        <v>0.47222222222222227</v>
      </c>
      <c r="H1397" s="49" t="s">
        <v>58</v>
      </c>
      <c r="I1397" s="56" t="str">
        <f t="shared" si="239"/>
        <v>Mouth of Site 7 inlet, north side</v>
      </c>
      <c r="J1397" s="56" t="str">
        <f t="shared" si="235"/>
        <v>Gordon Estuary</v>
      </c>
      <c r="K1397" s="49">
        <v>1</v>
      </c>
      <c r="L1397" s="51" t="s">
        <v>157</v>
      </c>
      <c r="M1397" s="53" t="s">
        <v>138</v>
      </c>
      <c r="N1397" s="51" t="s">
        <v>153</v>
      </c>
      <c r="O1397" s="47">
        <f t="shared" si="240"/>
        <v>8</v>
      </c>
      <c r="P1397" s="47">
        <f t="shared" si="241"/>
        <v>1</v>
      </c>
      <c r="Q1397" s="47">
        <f t="shared" si="242"/>
        <v>5</v>
      </c>
      <c r="R1397" s="54">
        <v>29</v>
      </c>
      <c r="S1397" s="49" t="s">
        <v>168</v>
      </c>
      <c r="T1397" s="53" t="s">
        <v>163</v>
      </c>
    </row>
    <row r="1398" spans="1:22" x14ac:dyDescent="0.2">
      <c r="A1398" s="79">
        <f t="shared" si="230"/>
        <v>22</v>
      </c>
      <c r="B1398" s="47">
        <f t="shared" si="231"/>
        <v>2020</v>
      </c>
      <c r="C1398" s="47">
        <f t="shared" si="232"/>
        <v>5</v>
      </c>
      <c r="D1398" s="47" t="str">
        <f t="shared" si="233"/>
        <v>May</v>
      </c>
      <c r="E1398" s="47">
        <f t="shared" si="234"/>
        <v>24</v>
      </c>
      <c r="F1398" s="89">
        <v>43975</v>
      </c>
      <c r="G1398" s="75">
        <v>0.47222222222222227</v>
      </c>
      <c r="H1398" s="49" t="s">
        <v>58</v>
      </c>
      <c r="I1398" s="56" t="str">
        <f t="shared" si="239"/>
        <v>Mouth of Site 7 inlet, north side</v>
      </c>
      <c r="J1398" s="56" t="str">
        <f t="shared" si="235"/>
        <v>Gordon Estuary</v>
      </c>
      <c r="K1398" s="49">
        <v>1</v>
      </c>
      <c r="L1398" s="51" t="s">
        <v>158</v>
      </c>
      <c r="M1398" s="53" t="s">
        <v>138</v>
      </c>
      <c r="N1398" s="51" t="s">
        <v>153</v>
      </c>
      <c r="O1398" s="47">
        <f t="shared" si="240"/>
        <v>9</v>
      </c>
      <c r="P1398" s="47">
        <f t="shared" si="241"/>
        <v>1</v>
      </c>
      <c r="Q1398" s="47">
        <f t="shared" si="242"/>
        <v>5</v>
      </c>
      <c r="R1398" s="54">
        <v>73</v>
      </c>
      <c r="S1398" s="49" t="s">
        <v>168</v>
      </c>
      <c r="T1398" s="53" t="s">
        <v>163</v>
      </c>
    </row>
    <row r="1399" spans="1:22" x14ac:dyDescent="0.2">
      <c r="A1399" s="79">
        <f t="shared" si="230"/>
        <v>22</v>
      </c>
      <c r="B1399" s="47">
        <f t="shared" si="231"/>
        <v>2020</v>
      </c>
      <c r="C1399" s="47">
        <f t="shared" si="232"/>
        <v>5</v>
      </c>
      <c r="D1399" s="47" t="str">
        <f t="shared" si="233"/>
        <v>May</v>
      </c>
      <c r="E1399" s="47">
        <f t="shared" si="234"/>
        <v>24</v>
      </c>
      <c r="F1399" s="89">
        <v>43975</v>
      </c>
      <c r="G1399" s="75">
        <v>0.47222222222222227</v>
      </c>
      <c r="H1399" s="49" t="s">
        <v>58</v>
      </c>
      <c r="I1399" s="56" t="str">
        <f t="shared" si="239"/>
        <v>Mouth of Site 7 inlet, north side</v>
      </c>
      <c r="J1399" s="56" t="str">
        <f t="shared" si="235"/>
        <v>Gordon Estuary</v>
      </c>
      <c r="K1399" s="49">
        <v>1</v>
      </c>
      <c r="L1399" s="51" t="s">
        <v>185</v>
      </c>
      <c r="M1399" s="53" t="s">
        <v>138</v>
      </c>
      <c r="N1399" s="51" t="s">
        <v>150</v>
      </c>
      <c r="O1399" s="47">
        <f t="shared" si="240"/>
        <v>18</v>
      </c>
      <c r="P1399" s="47">
        <f t="shared" si="241"/>
        <v>1</v>
      </c>
      <c r="Q1399" s="47">
        <f t="shared" si="242"/>
        <v>4</v>
      </c>
      <c r="R1399" s="54">
        <v>4</v>
      </c>
      <c r="S1399" s="49" t="s">
        <v>168</v>
      </c>
      <c r="T1399" s="53" t="s">
        <v>163</v>
      </c>
    </row>
    <row r="1400" spans="1:22" x14ac:dyDescent="0.2">
      <c r="A1400" s="79">
        <f t="shared" si="230"/>
        <v>22</v>
      </c>
      <c r="B1400" s="47">
        <f t="shared" si="231"/>
        <v>2020</v>
      </c>
      <c r="C1400" s="47">
        <f t="shared" si="232"/>
        <v>5</v>
      </c>
      <c r="D1400" s="47" t="str">
        <f t="shared" si="233"/>
        <v>May</v>
      </c>
      <c r="E1400" s="47">
        <f t="shared" si="234"/>
        <v>24</v>
      </c>
      <c r="F1400" s="89">
        <v>43975</v>
      </c>
      <c r="G1400" s="75">
        <v>0.47222222222222227</v>
      </c>
      <c r="H1400" s="49" t="s">
        <v>58</v>
      </c>
      <c r="I1400" s="56" t="str">
        <f t="shared" si="239"/>
        <v>Mouth of Site 7 inlet, north side</v>
      </c>
      <c r="J1400" s="56" t="str">
        <f t="shared" si="235"/>
        <v>Gordon Estuary</v>
      </c>
      <c r="K1400" s="49">
        <v>1</v>
      </c>
      <c r="L1400" s="51" t="s">
        <v>181</v>
      </c>
      <c r="M1400" s="53" t="s">
        <v>138</v>
      </c>
      <c r="N1400" s="51" t="s">
        <v>150</v>
      </c>
      <c r="O1400" s="47">
        <f t="shared" si="240"/>
        <v>15</v>
      </c>
      <c r="P1400" s="47">
        <f t="shared" si="241"/>
        <v>1</v>
      </c>
      <c r="Q1400" s="47">
        <f t="shared" si="242"/>
        <v>4</v>
      </c>
      <c r="R1400" s="54">
        <v>28</v>
      </c>
      <c r="S1400" s="49" t="s">
        <v>168</v>
      </c>
      <c r="T1400" s="53" t="s">
        <v>163</v>
      </c>
    </row>
    <row r="1401" spans="1:22" x14ac:dyDescent="0.2">
      <c r="A1401" s="79">
        <f t="shared" si="230"/>
        <v>22</v>
      </c>
      <c r="B1401" s="47">
        <f t="shared" si="231"/>
        <v>2020</v>
      </c>
      <c r="C1401" s="47">
        <f t="shared" si="232"/>
        <v>5</v>
      </c>
      <c r="D1401" s="47" t="str">
        <f t="shared" si="233"/>
        <v>May</v>
      </c>
      <c r="E1401" s="47">
        <f t="shared" si="234"/>
        <v>24</v>
      </c>
      <c r="F1401" s="89">
        <v>43975</v>
      </c>
      <c r="G1401" s="75">
        <v>0.47222222222222227</v>
      </c>
      <c r="H1401" s="49" t="s">
        <v>58</v>
      </c>
      <c r="I1401" s="56" t="str">
        <f t="shared" si="239"/>
        <v>Mouth of Site 7 inlet, north side</v>
      </c>
      <c r="J1401" s="56" t="str">
        <f t="shared" si="235"/>
        <v>Gordon Estuary</v>
      </c>
      <c r="K1401" s="49">
        <v>1</v>
      </c>
      <c r="L1401" s="51" t="s">
        <v>166</v>
      </c>
      <c r="M1401" s="53" t="s">
        <v>138</v>
      </c>
      <c r="N1401" s="51" t="s">
        <v>150</v>
      </c>
      <c r="O1401" s="47">
        <f t="shared" si="240"/>
        <v>11</v>
      </c>
      <c r="P1401" s="47">
        <f t="shared" si="241"/>
        <v>1</v>
      </c>
      <c r="Q1401" s="47">
        <f t="shared" si="242"/>
        <v>4</v>
      </c>
      <c r="R1401" s="54">
        <v>4</v>
      </c>
      <c r="S1401" s="49" t="s">
        <v>168</v>
      </c>
      <c r="T1401" s="53" t="s">
        <v>163</v>
      </c>
    </row>
    <row r="1402" spans="1:22" x14ac:dyDescent="0.2">
      <c r="A1402" s="79">
        <f t="shared" si="230"/>
        <v>22</v>
      </c>
      <c r="B1402" s="47">
        <f t="shared" si="231"/>
        <v>2020</v>
      </c>
      <c r="C1402" s="47">
        <f t="shared" si="232"/>
        <v>5</v>
      </c>
      <c r="D1402" s="47" t="str">
        <f t="shared" si="233"/>
        <v>May</v>
      </c>
      <c r="E1402" s="47">
        <f t="shared" si="234"/>
        <v>24</v>
      </c>
      <c r="F1402" s="89">
        <v>43975</v>
      </c>
      <c r="G1402" s="75">
        <v>0.47222222222222227</v>
      </c>
      <c r="H1402" s="49" t="s">
        <v>58</v>
      </c>
      <c r="I1402" s="56" t="str">
        <f t="shared" si="239"/>
        <v>Mouth of Site 7 inlet, north side</v>
      </c>
      <c r="J1402" s="56" t="str">
        <f t="shared" si="235"/>
        <v>Gordon Estuary</v>
      </c>
      <c r="K1402" s="49">
        <v>1</v>
      </c>
      <c r="L1402" s="51" t="s">
        <v>146</v>
      </c>
      <c r="M1402" s="53" t="s">
        <v>138</v>
      </c>
      <c r="N1402" s="51" t="s">
        <v>144</v>
      </c>
      <c r="O1402" s="47">
        <f t="shared" si="240"/>
        <v>3</v>
      </c>
      <c r="P1402" s="47">
        <f t="shared" si="241"/>
        <v>1</v>
      </c>
      <c r="Q1402" s="47">
        <f t="shared" si="242"/>
        <v>2</v>
      </c>
      <c r="R1402" s="54">
        <v>1</v>
      </c>
      <c r="S1402" s="49" t="s">
        <v>168</v>
      </c>
      <c r="T1402" s="53" t="s">
        <v>163</v>
      </c>
    </row>
    <row r="1403" spans="1:22" x14ac:dyDescent="0.2">
      <c r="A1403" s="79">
        <f t="shared" si="230"/>
        <v>22</v>
      </c>
      <c r="B1403" s="47">
        <f t="shared" si="231"/>
        <v>2020</v>
      </c>
      <c r="C1403" s="47">
        <f t="shared" si="232"/>
        <v>5</v>
      </c>
      <c r="D1403" s="47" t="str">
        <f t="shared" si="233"/>
        <v>May</v>
      </c>
      <c r="E1403" s="47">
        <f t="shared" si="234"/>
        <v>24</v>
      </c>
      <c r="F1403" s="89">
        <v>43975</v>
      </c>
      <c r="G1403" s="75">
        <v>0.4861111111111111</v>
      </c>
      <c r="H1403" s="49" t="s">
        <v>15</v>
      </c>
      <c r="I1403" s="56" t="str">
        <f t="shared" si="239"/>
        <v>Pacheedah Shores Boat Ramp</v>
      </c>
      <c r="J1403" s="56" t="str">
        <f t="shared" si="235"/>
        <v>Gordon Estuary</v>
      </c>
      <c r="K1403" s="49">
        <v>1</v>
      </c>
      <c r="L1403" s="51" t="s">
        <v>157</v>
      </c>
      <c r="M1403" s="53" t="s">
        <v>138</v>
      </c>
      <c r="N1403" s="51" t="s">
        <v>153</v>
      </c>
      <c r="O1403" s="47">
        <f t="shared" si="240"/>
        <v>8</v>
      </c>
      <c r="P1403" s="47">
        <f t="shared" si="241"/>
        <v>1</v>
      </c>
      <c r="Q1403" s="47">
        <f t="shared" si="242"/>
        <v>5</v>
      </c>
      <c r="R1403" s="54">
        <v>11</v>
      </c>
      <c r="S1403" s="49" t="s">
        <v>168</v>
      </c>
      <c r="T1403" s="53" t="s">
        <v>163</v>
      </c>
    </row>
    <row r="1404" spans="1:22" x14ac:dyDescent="0.2">
      <c r="A1404" s="79">
        <f t="shared" si="230"/>
        <v>22</v>
      </c>
      <c r="B1404" s="47">
        <f t="shared" si="231"/>
        <v>2020</v>
      </c>
      <c r="C1404" s="47">
        <f t="shared" si="232"/>
        <v>5</v>
      </c>
      <c r="D1404" s="47" t="str">
        <f t="shared" si="233"/>
        <v>May</v>
      </c>
      <c r="E1404" s="47">
        <f t="shared" si="234"/>
        <v>24</v>
      </c>
      <c r="F1404" s="89">
        <v>43975</v>
      </c>
      <c r="G1404" s="75">
        <v>0.4861111111111111</v>
      </c>
      <c r="H1404" s="49" t="s">
        <v>15</v>
      </c>
      <c r="I1404" s="56" t="str">
        <f t="shared" ref="I1404:I1411" si="243">VLOOKUP(H1404,SiteCodes,2,FALSE)</f>
        <v>Pacheedah Shores Boat Ramp</v>
      </c>
      <c r="J1404" s="56" t="str">
        <f t="shared" ref="J1404:J1411" si="244">VLOOKUP(H1404,SiteCodes,3,FALSE)</f>
        <v>Gordon Estuary</v>
      </c>
      <c r="K1404" s="49">
        <v>1</v>
      </c>
      <c r="L1404" s="51" t="s">
        <v>158</v>
      </c>
      <c r="M1404" s="53" t="s">
        <v>138</v>
      </c>
      <c r="N1404" s="51" t="s">
        <v>153</v>
      </c>
      <c r="O1404" s="47">
        <f t="shared" si="240"/>
        <v>9</v>
      </c>
      <c r="P1404" s="47">
        <f t="shared" si="241"/>
        <v>1</v>
      </c>
      <c r="Q1404" s="47">
        <f t="shared" si="242"/>
        <v>5</v>
      </c>
      <c r="R1404" s="54">
        <v>14</v>
      </c>
      <c r="S1404" s="49" t="s">
        <v>168</v>
      </c>
      <c r="T1404" s="53" t="s">
        <v>163</v>
      </c>
    </row>
    <row r="1405" spans="1:22" x14ac:dyDescent="0.2">
      <c r="A1405" s="79">
        <f t="shared" si="230"/>
        <v>22</v>
      </c>
      <c r="B1405" s="47">
        <f t="shared" si="231"/>
        <v>2020</v>
      </c>
      <c r="C1405" s="47">
        <f t="shared" si="232"/>
        <v>5</v>
      </c>
      <c r="D1405" s="47" t="str">
        <f t="shared" si="233"/>
        <v>May</v>
      </c>
      <c r="E1405" s="47">
        <f t="shared" si="234"/>
        <v>24</v>
      </c>
      <c r="F1405" s="89">
        <v>43975</v>
      </c>
      <c r="G1405" s="75">
        <v>0.4861111111111111</v>
      </c>
      <c r="H1405" s="49" t="s">
        <v>15</v>
      </c>
      <c r="I1405" s="56" t="str">
        <f t="shared" si="243"/>
        <v>Pacheedah Shores Boat Ramp</v>
      </c>
      <c r="J1405" s="56" t="str">
        <f t="shared" si="244"/>
        <v>Gordon Estuary</v>
      </c>
      <c r="K1405" s="49">
        <v>1</v>
      </c>
      <c r="L1405" s="51" t="s">
        <v>185</v>
      </c>
      <c r="M1405" s="53" t="s">
        <v>138</v>
      </c>
      <c r="N1405" s="51" t="s">
        <v>150</v>
      </c>
      <c r="O1405" s="47">
        <f t="shared" si="240"/>
        <v>18</v>
      </c>
      <c r="P1405" s="47">
        <f t="shared" si="241"/>
        <v>1</v>
      </c>
      <c r="Q1405" s="47">
        <f t="shared" si="242"/>
        <v>4</v>
      </c>
      <c r="R1405" s="54">
        <v>3</v>
      </c>
      <c r="S1405" s="49" t="s">
        <v>168</v>
      </c>
      <c r="T1405" s="53" t="s">
        <v>163</v>
      </c>
    </row>
    <row r="1406" spans="1:22" x14ac:dyDescent="0.2">
      <c r="A1406" s="79">
        <f t="shared" si="230"/>
        <v>22</v>
      </c>
      <c r="B1406" s="47">
        <f t="shared" si="231"/>
        <v>2020</v>
      </c>
      <c r="C1406" s="47">
        <f t="shared" si="232"/>
        <v>5</v>
      </c>
      <c r="D1406" s="47" t="str">
        <f t="shared" si="233"/>
        <v>May</v>
      </c>
      <c r="E1406" s="47">
        <f t="shared" si="234"/>
        <v>24</v>
      </c>
      <c r="F1406" s="89">
        <v>43975</v>
      </c>
      <c r="G1406" s="75">
        <v>0.4861111111111111</v>
      </c>
      <c r="H1406" s="49" t="s">
        <v>15</v>
      </c>
      <c r="I1406" s="56" t="str">
        <f t="shared" si="243"/>
        <v>Pacheedah Shores Boat Ramp</v>
      </c>
      <c r="J1406" s="56" t="str">
        <f t="shared" si="244"/>
        <v>Gordon Estuary</v>
      </c>
      <c r="K1406" s="49">
        <v>1</v>
      </c>
      <c r="L1406" s="51" t="s">
        <v>181</v>
      </c>
      <c r="M1406" s="53" t="s">
        <v>138</v>
      </c>
      <c r="N1406" s="51" t="s">
        <v>150</v>
      </c>
      <c r="O1406" s="47">
        <f t="shared" si="240"/>
        <v>15</v>
      </c>
      <c r="P1406" s="47">
        <f t="shared" si="241"/>
        <v>1</v>
      </c>
      <c r="Q1406" s="47">
        <f t="shared" si="242"/>
        <v>4</v>
      </c>
      <c r="R1406" s="54">
        <v>6</v>
      </c>
      <c r="S1406" s="49" t="s">
        <v>168</v>
      </c>
      <c r="T1406" s="53" t="s">
        <v>163</v>
      </c>
    </row>
    <row r="1407" spans="1:22" x14ac:dyDescent="0.2">
      <c r="A1407" s="79">
        <f t="shared" si="230"/>
        <v>22</v>
      </c>
      <c r="B1407" s="47">
        <f t="shared" si="231"/>
        <v>2020</v>
      </c>
      <c r="C1407" s="47">
        <f t="shared" si="232"/>
        <v>5</v>
      </c>
      <c r="D1407" s="47" t="str">
        <f t="shared" si="233"/>
        <v>May</v>
      </c>
      <c r="E1407" s="47">
        <f t="shared" si="234"/>
        <v>24</v>
      </c>
      <c r="F1407" s="89">
        <v>43975</v>
      </c>
      <c r="G1407" s="75">
        <v>0.4861111111111111</v>
      </c>
      <c r="H1407" s="49" t="s">
        <v>15</v>
      </c>
      <c r="I1407" s="56" t="str">
        <f t="shared" si="243"/>
        <v>Pacheedah Shores Boat Ramp</v>
      </c>
      <c r="J1407" s="56" t="str">
        <f t="shared" si="244"/>
        <v>Gordon Estuary</v>
      </c>
      <c r="K1407" s="49">
        <v>1</v>
      </c>
      <c r="L1407" s="51" t="s">
        <v>166</v>
      </c>
      <c r="M1407" s="53" t="s">
        <v>138</v>
      </c>
      <c r="N1407" s="51" t="s">
        <v>150</v>
      </c>
      <c r="O1407" s="47">
        <f t="shared" si="240"/>
        <v>11</v>
      </c>
      <c r="P1407" s="47">
        <f t="shared" si="241"/>
        <v>1</v>
      </c>
      <c r="Q1407" s="47">
        <f t="shared" si="242"/>
        <v>4</v>
      </c>
      <c r="R1407" s="54">
        <v>1</v>
      </c>
      <c r="S1407" s="49" t="s">
        <v>168</v>
      </c>
      <c r="T1407" s="53" t="s">
        <v>163</v>
      </c>
    </row>
    <row r="1408" spans="1:22" x14ac:dyDescent="0.2">
      <c r="A1408" s="79">
        <f t="shared" si="230"/>
        <v>22</v>
      </c>
      <c r="B1408" s="47">
        <f t="shared" si="231"/>
        <v>2020</v>
      </c>
      <c r="C1408" s="47">
        <f t="shared" si="232"/>
        <v>5</v>
      </c>
      <c r="D1408" s="47" t="str">
        <f t="shared" si="233"/>
        <v>May</v>
      </c>
      <c r="E1408" s="47">
        <f t="shared" si="234"/>
        <v>24</v>
      </c>
      <c r="F1408" s="89">
        <v>43975</v>
      </c>
      <c r="G1408" s="75">
        <v>0.4861111111111111</v>
      </c>
      <c r="H1408" s="49" t="s">
        <v>15</v>
      </c>
      <c r="I1408" s="56" t="str">
        <f t="shared" si="243"/>
        <v>Pacheedah Shores Boat Ramp</v>
      </c>
      <c r="J1408" s="56" t="str">
        <f t="shared" si="244"/>
        <v>Gordon Estuary</v>
      </c>
      <c r="K1408" s="49">
        <v>1</v>
      </c>
      <c r="L1408" s="51" t="s">
        <v>183</v>
      </c>
      <c r="M1408" s="53" t="s">
        <v>138</v>
      </c>
      <c r="N1408" s="51" t="s">
        <v>150</v>
      </c>
      <c r="O1408" s="47">
        <f t="shared" si="240"/>
        <v>17</v>
      </c>
      <c r="P1408" s="47">
        <f t="shared" si="241"/>
        <v>1</v>
      </c>
      <c r="Q1408" s="47">
        <f t="shared" si="242"/>
        <v>4</v>
      </c>
      <c r="R1408" s="54">
        <v>22</v>
      </c>
      <c r="S1408" s="49" t="s">
        <v>168</v>
      </c>
      <c r="T1408" s="53" t="s">
        <v>163</v>
      </c>
    </row>
    <row r="1409" spans="1:22" x14ac:dyDescent="0.2">
      <c r="A1409" s="79">
        <f t="shared" si="230"/>
        <v>22</v>
      </c>
      <c r="B1409" s="47">
        <f t="shared" si="231"/>
        <v>2020</v>
      </c>
      <c r="C1409" s="47">
        <f t="shared" si="232"/>
        <v>5</v>
      </c>
      <c r="D1409" s="47" t="str">
        <f t="shared" si="233"/>
        <v>May</v>
      </c>
      <c r="E1409" s="47">
        <f t="shared" si="234"/>
        <v>24</v>
      </c>
      <c r="F1409" s="89">
        <v>43975</v>
      </c>
      <c r="G1409" s="75">
        <v>0.4861111111111111</v>
      </c>
      <c r="H1409" s="49" t="s">
        <v>15</v>
      </c>
      <c r="I1409" s="56" t="str">
        <f t="shared" si="243"/>
        <v>Pacheedah Shores Boat Ramp</v>
      </c>
      <c r="J1409" s="56" t="str">
        <f t="shared" si="244"/>
        <v>Gordon Estuary</v>
      </c>
      <c r="K1409" s="49">
        <v>1</v>
      </c>
      <c r="L1409" s="51" t="s">
        <v>196</v>
      </c>
      <c r="M1409" s="53" t="s">
        <v>138</v>
      </c>
      <c r="N1409" s="51" t="s">
        <v>150</v>
      </c>
      <c r="O1409" s="47">
        <f t="shared" si="240"/>
        <v>25</v>
      </c>
      <c r="P1409" s="47">
        <f t="shared" si="241"/>
        <v>1</v>
      </c>
      <c r="Q1409" s="47">
        <f t="shared" si="242"/>
        <v>4</v>
      </c>
      <c r="R1409" s="54">
        <v>60</v>
      </c>
      <c r="S1409" s="49" t="s">
        <v>168</v>
      </c>
      <c r="T1409" s="53" t="s">
        <v>163</v>
      </c>
    </row>
    <row r="1410" spans="1:22" x14ac:dyDescent="0.2">
      <c r="A1410" s="79">
        <f t="shared" si="230"/>
        <v>22</v>
      </c>
      <c r="B1410" s="47">
        <f t="shared" si="231"/>
        <v>2020</v>
      </c>
      <c r="C1410" s="47">
        <f t="shared" si="232"/>
        <v>5</v>
      </c>
      <c r="D1410" s="47" t="str">
        <f t="shared" si="233"/>
        <v>May</v>
      </c>
      <c r="E1410" s="47">
        <f t="shared" si="234"/>
        <v>24</v>
      </c>
      <c r="F1410" s="89">
        <v>43975</v>
      </c>
      <c r="G1410" s="75">
        <v>0.4861111111111111</v>
      </c>
      <c r="H1410" s="49" t="s">
        <v>15</v>
      </c>
      <c r="I1410" s="56" t="str">
        <f t="shared" si="243"/>
        <v>Pacheedah Shores Boat Ramp</v>
      </c>
      <c r="J1410" s="56" t="str">
        <f t="shared" si="244"/>
        <v>Gordon Estuary</v>
      </c>
      <c r="K1410" s="49">
        <v>1</v>
      </c>
      <c r="L1410" s="51" t="s">
        <v>152</v>
      </c>
      <c r="M1410" s="53" t="s">
        <v>138</v>
      </c>
      <c r="N1410" s="51" t="s">
        <v>144</v>
      </c>
      <c r="O1410" s="47">
        <f t="shared" si="240"/>
        <v>5</v>
      </c>
      <c r="P1410" s="47">
        <f t="shared" si="241"/>
        <v>1</v>
      </c>
      <c r="Q1410" s="47">
        <f t="shared" si="242"/>
        <v>2</v>
      </c>
      <c r="R1410" s="54">
        <v>6</v>
      </c>
      <c r="S1410" s="49" t="s">
        <v>168</v>
      </c>
      <c r="T1410" s="53" t="s">
        <v>163</v>
      </c>
    </row>
    <row r="1411" spans="1:22" x14ac:dyDescent="0.2">
      <c r="A1411" s="79">
        <f t="shared" si="230"/>
        <v>22</v>
      </c>
      <c r="B1411" s="47">
        <f t="shared" si="231"/>
        <v>2020</v>
      </c>
      <c r="C1411" s="47">
        <f t="shared" si="232"/>
        <v>5</v>
      </c>
      <c r="D1411" s="47" t="str">
        <f t="shared" si="233"/>
        <v>May</v>
      </c>
      <c r="E1411" s="47">
        <f t="shared" si="234"/>
        <v>24</v>
      </c>
      <c r="F1411" s="89">
        <v>43975</v>
      </c>
      <c r="G1411" s="75">
        <v>0.4861111111111111</v>
      </c>
      <c r="H1411" s="49" t="s">
        <v>15</v>
      </c>
      <c r="I1411" s="56" t="str">
        <f t="shared" si="243"/>
        <v>Pacheedah Shores Boat Ramp</v>
      </c>
      <c r="J1411" s="56" t="str">
        <f t="shared" si="244"/>
        <v>Gordon Estuary</v>
      </c>
      <c r="K1411" s="49">
        <v>1</v>
      </c>
      <c r="L1411" s="51" t="s">
        <v>146</v>
      </c>
      <c r="M1411" s="53" t="s">
        <v>138</v>
      </c>
      <c r="N1411" s="51" t="s">
        <v>144</v>
      </c>
      <c r="O1411" s="47">
        <f t="shared" si="240"/>
        <v>3</v>
      </c>
      <c r="P1411" s="47">
        <f t="shared" si="241"/>
        <v>1</v>
      </c>
      <c r="Q1411" s="47">
        <f t="shared" si="242"/>
        <v>2</v>
      </c>
      <c r="R1411" s="54">
        <v>1</v>
      </c>
      <c r="S1411" s="49" t="s">
        <v>168</v>
      </c>
      <c r="T1411" s="53" t="s">
        <v>163</v>
      </c>
    </row>
    <row r="1412" spans="1:22" x14ac:dyDescent="0.2">
      <c r="A1412" s="79">
        <f t="shared" si="230"/>
        <v>22</v>
      </c>
      <c r="B1412" s="47">
        <f t="shared" si="231"/>
        <v>2020</v>
      </c>
      <c r="C1412" s="47">
        <f t="shared" si="232"/>
        <v>5</v>
      </c>
      <c r="D1412" s="47" t="str">
        <f t="shared" si="233"/>
        <v>May</v>
      </c>
      <c r="E1412" s="47">
        <f t="shared" si="234"/>
        <v>24</v>
      </c>
      <c r="F1412" s="89">
        <v>43975</v>
      </c>
      <c r="G1412" s="75">
        <v>0.4861111111111111</v>
      </c>
      <c r="H1412" s="49" t="s">
        <v>15</v>
      </c>
      <c r="I1412" s="56" t="str">
        <f t="shared" ref="I1412:I1441" si="245">VLOOKUP(H1412,SiteCodes,2,FALSE)</f>
        <v>Pacheedah Shores Boat Ramp</v>
      </c>
      <c r="J1412" s="56" t="str">
        <f t="shared" ref="J1412:J1418" si="246">VLOOKUP(H1412,SiteCodes,3,FALSE)</f>
        <v>Gordon Estuary</v>
      </c>
      <c r="K1412" s="49">
        <v>1</v>
      </c>
      <c r="L1412" s="51" t="s">
        <v>142</v>
      </c>
      <c r="M1412" s="53" t="s">
        <v>138</v>
      </c>
      <c r="N1412" s="51" t="s">
        <v>144</v>
      </c>
      <c r="O1412" s="47">
        <f t="shared" si="240"/>
        <v>2</v>
      </c>
      <c r="P1412" s="47">
        <f t="shared" si="241"/>
        <v>1</v>
      </c>
      <c r="Q1412" s="47">
        <f t="shared" si="242"/>
        <v>2</v>
      </c>
      <c r="R1412" s="54">
        <v>1</v>
      </c>
      <c r="S1412" s="49" t="s">
        <v>168</v>
      </c>
      <c r="T1412" s="53" t="s">
        <v>163</v>
      </c>
    </row>
    <row r="1413" spans="1:22" x14ac:dyDescent="0.2">
      <c r="A1413" s="79">
        <f t="shared" ref="A1413:A1476" si="247">WEEKNUM(F1413)</f>
        <v>22</v>
      </c>
      <c r="B1413" s="47">
        <f t="shared" ref="B1413:B1476" si="248">YEAR(F1413)</f>
        <v>2020</v>
      </c>
      <c r="C1413" s="47">
        <f t="shared" ref="C1413:C1476" si="249">MONTH(F1413)</f>
        <v>5</v>
      </c>
      <c r="D1413" s="47" t="str">
        <f t="shared" ref="D1413:D1476" si="250">TEXT(F1413,"mmm")</f>
        <v>May</v>
      </c>
      <c r="E1413" s="47">
        <f t="shared" ref="E1413:E1476" si="251">DAY(F1413)</f>
        <v>24</v>
      </c>
      <c r="F1413" s="89">
        <v>43975</v>
      </c>
      <c r="G1413" s="75">
        <v>0.50277777777777777</v>
      </c>
      <c r="H1413" s="49" t="s">
        <v>64</v>
      </c>
      <c r="I1413" s="56" t="str">
        <f t="shared" si="245"/>
        <v>On point at confluence of N. Arm and Brown's Slough</v>
      </c>
      <c r="J1413" s="56" t="str">
        <f t="shared" si="246"/>
        <v>Gordon Estuary</v>
      </c>
      <c r="K1413" s="49">
        <v>1</v>
      </c>
      <c r="L1413" s="51" t="s">
        <v>181</v>
      </c>
      <c r="M1413" s="53" t="s">
        <v>138</v>
      </c>
      <c r="N1413" s="51" t="s">
        <v>150</v>
      </c>
      <c r="O1413" s="47">
        <f t="shared" si="240"/>
        <v>15</v>
      </c>
      <c r="P1413" s="47">
        <f t="shared" si="241"/>
        <v>1</v>
      </c>
      <c r="Q1413" s="47">
        <f t="shared" si="242"/>
        <v>4</v>
      </c>
      <c r="R1413" s="54">
        <v>4</v>
      </c>
      <c r="S1413" s="49" t="s">
        <v>168</v>
      </c>
      <c r="T1413" s="53" t="s">
        <v>163</v>
      </c>
    </row>
    <row r="1414" spans="1:22" x14ac:dyDescent="0.2">
      <c r="A1414" s="79">
        <f t="shared" si="247"/>
        <v>22</v>
      </c>
      <c r="B1414" s="47">
        <f t="shared" si="248"/>
        <v>2020</v>
      </c>
      <c r="C1414" s="47">
        <f t="shared" si="249"/>
        <v>5</v>
      </c>
      <c r="D1414" s="47" t="str">
        <f t="shared" si="250"/>
        <v>May</v>
      </c>
      <c r="E1414" s="47">
        <f t="shared" si="251"/>
        <v>24</v>
      </c>
      <c r="F1414" s="89">
        <v>43975</v>
      </c>
      <c r="G1414" s="75">
        <v>0.50277777777777777</v>
      </c>
      <c r="H1414" s="49" t="s">
        <v>64</v>
      </c>
      <c r="I1414" s="56" t="str">
        <f t="shared" si="245"/>
        <v>On point at confluence of N. Arm and Brown's Slough</v>
      </c>
      <c r="J1414" s="56" t="str">
        <f t="shared" si="246"/>
        <v>Gordon Estuary</v>
      </c>
      <c r="K1414" s="49">
        <v>1</v>
      </c>
      <c r="L1414" s="51" t="s">
        <v>146</v>
      </c>
      <c r="M1414" s="53" t="s">
        <v>138</v>
      </c>
      <c r="N1414" s="51" t="s">
        <v>148</v>
      </c>
      <c r="O1414" s="47">
        <f t="shared" si="240"/>
        <v>3</v>
      </c>
      <c r="P1414" s="47">
        <f t="shared" si="241"/>
        <v>1</v>
      </c>
      <c r="Q1414" s="47">
        <f t="shared" si="242"/>
        <v>3</v>
      </c>
      <c r="R1414" s="54">
        <v>2</v>
      </c>
      <c r="S1414" s="49" t="s">
        <v>168</v>
      </c>
      <c r="T1414" s="53" t="s">
        <v>163</v>
      </c>
    </row>
    <row r="1415" spans="1:22" x14ac:dyDescent="0.2">
      <c r="A1415" s="79">
        <f t="shared" si="247"/>
        <v>22</v>
      </c>
      <c r="B1415" s="47">
        <f t="shared" si="248"/>
        <v>2020</v>
      </c>
      <c r="C1415" s="47">
        <f t="shared" si="249"/>
        <v>5</v>
      </c>
      <c r="D1415" s="47" t="str">
        <f t="shared" si="250"/>
        <v>May</v>
      </c>
      <c r="E1415" s="47">
        <f t="shared" si="251"/>
        <v>24</v>
      </c>
      <c r="F1415" s="89">
        <v>43975</v>
      </c>
      <c r="G1415" s="75">
        <v>0.58611111111111114</v>
      </c>
      <c r="H1415" s="49" t="s">
        <v>66</v>
      </c>
      <c r="I1415" s="56" t="str">
        <f t="shared" si="245"/>
        <v>Gravel bar on Gordon at Site 1</v>
      </c>
      <c r="J1415" s="56" t="str">
        <f t="shared" si="246"/>
        <v>Gordon Estuary</v>
      </c>
      <c r="K1415" s="49">
        <v>1</v>
      </c>
      <c r="L1415" s="51" t="s">
        <v>152</v>
      </c>
      <c r="M1415" s="53" t="s">
        <v>138</v>
      </c>
      <c r="N1415" s="51" t="s">
        <v>144</v>
      </c>
      <c r="O1415" s="47">
        <f t="shared" si="240"/>
        <v>5</v>
      </c>
      <c r="P1415" s="47">
        <f t="shared" si="241"/>
        <v>1</v>
      </c>
      <c r="Q1415" s="47">
        <f t="shared" si="242"/>
        <v>2</v>
      </c>
      <c r="R1415" s="54">
        <v>5</v>
      </c>
      <c r="S1415" s="49" t="s">
        <v>168</v>
      </c>
      <c r="T1415" s="53" t="s">
        <v>170</v>
      </c>
      <c r="V1415" s="36" t="s">
        <v>325</v>
      </c>
    </row>
    <row r="1416" spans="1:22" x14ac:dyDescent="0.2">
      <c r="A1416" s="79">
        <f t="shared" si="247"/>
        <v>22</v>
      </c>
      <c r="B1416" s="47">
        <f t="shared" si="248"/>
        <v>2020</v>
      </c>
      <c r="C1416" s="47">
        <f t="shared" si="249"/>
        <v>5</v>
      </c>
      <c r="D1416" s="47" t="str">
        <f t="shared" si="250"/>
        <v>May</v>
      </c>
      <c r="E1416" s="47">
        <f t="shared" si="251"/>
        <v>24</v>
      </c>
      <c r="F1416" s="89">
        <v>43975</v>
      </c>
      <c r="G1416" s="75">
        <v>0.58611111111111114</v>
      </c>
      <c r="H1416" s="49" t="s">
        <v>66</v>
      </c>
      <c r="I1416" s="56" t="str">
        <f t="shared" si="245"/>
        <v>Gravel bar on Gordon at Site 1</v>
      </c>
      <c r="J1416" s="56" t="str">
        <f t="shared" si="246"/>
        <v>Gordon Estuary</v>
      </c>
      <c r="K1416" s="49">
        <v>1</v>
      </c>
      <c r="L1416" s="51" t="s">
        <v>146</v>
      </c>
      <c r="M1416" s="53" t="s">
        <v>138</v>
      </c>
      <c r="N1416" s="51" t="s">
        <v>144</v>
      </c>
      <c r="O1416" s="47">
        <f t="shared" si="240"/>
        <v>3</v>
      </c>
      <c r="P1416" s="47">
        <f t="shared" si="241"/>
        <v>1</v>
      </c>
      <c r="Q1416" s="47">
        <f t="shared" si="242"/>
        <v>2</v>
      </c>
      <c r="R1416" s="54">
        <v>48</v>
      </c>
      <c r="S1416" s="49" t="s">
        <v>168</v>
      </c>
      <c r="T1416" s="53" t="s">
        <v>170</v>
      </c>
      <c r="V1416" s="36" t="s">
        <v>325</v>
      </c>
    </row>
    <row r="1417" spans="1:22" x14ac:dyDescent="0.2">
      <c r="A1417" s="79">
        <f t="shared" si="247"/>
        <v>22</v>
      </c>
      <c r="B1417" s="47">
        <f t="shared" si="248"/>
        <v>2020</v>
      </c>
      <c r="C1417" s="47">
        <f t="shared" si="249"/>
        <v>5</v>
      </c>
      <c r="D1417" s="47" t="str">
        <f t="shared" si="250"/>
        <v>May</v>
      </c>
      <c r="E1417" s="47">
        <f t="shared" si="251"/>
        <v>24</v>
      </c>
      <c r="F1417" s="89">
        <v>43975</v>
      </c>
      <c r="G1417" s="75">
        <v>0.58611111111111114</v>
      </c>
      <c r="H1417" s="49" t="s">
        <v>66</v>
      </c>
      <c r="I1417" s="56" t="str">
        <f t="shared" si="245"/>
        <v>Gravel bar on Gordon at Site 1</v>
      </c>
      <c r="J1417" s="56" t="str">
        <f t="shared" si="246"/>
        <v>Gordon Estuary</v>
      </c>
      <c r="K1417" s="49">
        <v>1</v>
      </c>
      <c r="L1417" s="51" t="s">
        <v>146</v>
      </c>
      <c r="M1417" s="53" t="s">
        <v>138</v>
      </c>
      <c r="N1417" s="51" t="s">
        <v>148</v>
      </c>
      <c r="O1417" s="47">
        <f t="shared" si="240"/>
        <v>3</v>
      </c>
      <c r="P1417" s="47">
        <f t="shared" si="241"/>
        <v>1</v>
      </c>
      <c r="Q1417" s="47">
        <f t="shared" si="242"/>
        <v>3</v>
      </c>
      <c r="R1417" s="54">
        <v>1</v>
      </c>
      <c r="S1417" s="49" t="s">
        <v>168</v>
      </c>
      <c r="T1417" s="53" t="s">
        <v>170</v>
      </c>
      <c r="V1417" s="36" t="s">
        <v>325</v>
      </c>
    </row>
    <row r="1418" spans="1:22" x14ac:dyDescent="0.2">
      <c r="A1418" s="79">
        <f t="shared" si="247"/>
        <v>22</v>
      </c>
      <c r="B1418" s="47">
        <f t="shared" si="248"/>
        <v>2020</v>
      </c>
      <c r="C1418" s="47">
        <f t="shared" si="249"/>
        <v>5</v>
      </c>
      <c r="D1418" s="47" t="str">
        <f t="shared" si="250"/>
        <v>May</v>
      </c>
      <c r="E1418" s="47">
        <f t="shared" si="251"/>
        <v>24</v>
      </c>
      <c r="F1418" s="89">
        <v>43975</v>
      </c>
      <c r="G1418" s="75">
        <v>0.58611111111111114</v>
      </c>
      <c r="H1418" s="49" t="s">
        <v>66</v>
      </c>
      <c r="I1418" s="56" t="str">
        <f t="shared" si="245"/>
        <v>Gravel bar on Gordon at Site 1</v>
      </c>
      <c r="J1418" s="56" t="str">
        <f t="shared" si="246"/>
        <v>Gordon Estuary</v>
      </c>
      <c r="K1418" s="49">
        <v>1</v>
      </c>
      <c r="L1418" s="51" t="s">
        <v>157</v>
      </c>
      <c r="M1418" s="53" t="s">
        <v>138</v>
      </c>
      <c r="N1418" s="51" t="s">
        <v>153</v>
      </c>
      <c r="O1418" s="47">
        <f t="shared" si="240"/>
        <v>8</v>
      </c>
      <c r="P1418" s="47">
        <f t="shared" si="241"/>
        <v>1</v>
      </c>
      <c r="Q1418" s="47">
        <f t="shared" si="242"/>
        <v>5</v>
      </c>
      <c r="R1418" s="54">
        <v>7</v>
      </c>
      <c r="S1418" s="49" t="s">
        <v>168</v>
      </c>
      <c r="T1418" s="53" t="s">
        <v>170</v>
      </c>
      <c r="V1418" s="36" t="s">
        <v>325</v>
      </c>
    </row>
    <row r="1419" spans="1:22" x14ac:dyDescent="0.2">
      <c r="A1419" s="79">
        <f t="shared" si="247"/>
        <v>22</v>
      </c>
      <c r="B1419" s="47">
        <f t="shared" si="248"/>
        <v>2020</v>
      </c>
      <c r="C1419" s="47">
        <f t="shared" si="249"/>
        <v>5</v>
      </c>
      <c r="D1419" s="47" t="str">
        <f t="shared" si="250"/>
        <v>May</v>
      </c>
      <c r="E1419" s="47">
        <f t="shared" si="251"/>
        <v>24</v>
      </c>
      <c r="F1419" s="89">
        <v>43975</v>
      </c>
      <c r="G1419" s="75">
        <v>0.58611111111111114</v>
      </c>
      <c r="H1419" s="49" t="s">
        <v>66</v>
      </c>
      <c r="I1419" s="56" t="str">
        <f t="shared" si="245"/>
        <v>Gravel bar on Gordon at Site 1</v>
      </c>
      <c r="J1419" s="56" t="s">
        <v>140</v>
      </c>
      <c r="K1419" s="49">
        <v>1</v>
      </c>
      <c r="L1419" s="51" t="s">
        <v>158</v>
      </c>
      <c r="M1419" s="53" t="s">
        <v>138</v>
      </c>
      <c r="N1419" s="51" t="s">
        <v>153</v>
      </c>
      <c r="O1419" s="54">
        <v>2</v>
      </c>
      <c r="P1419" s="49" t="s">
        <v>168</v>
      </c>
      <c r="Q1419" s="53" t="s">
        <v>170</v>
      </c>
      <c r="R1419" s="54">
        <v>2</v>
      </c>
      <c r="S1419" s="49" t="s">
        <v>168</v>
      </c>
      <c r="T1419" s="53" t="s">
        <v>170</v>
      </c>
      <c r="V1419" s="36" t="s">
        <v>325</v>
      </c>
    </row>
    <row r="1420" spans="1:22" x14ac:dyDescent="0.2">
      <c r="A1420" s="132">
        <f t="shared" si="247"/>
        <v>22</v>
      </c>
      <c r="B1420" s="133">
        <f t="shared" si="248"/>
        <v>2020</v>
      </c>
      <c r="C1420" s="133">
        <f t="shared" si="249"/>
        <v>5</v>
      </c>
      <c r="D1420" s="133" t="str">
        <f t="shared" si="250"/>
        <v>May</v>
      </c>
      <c r="E1420" s="133">
        <f t="shared" si="251"/>
        <v>24</v>
      </c>
      <c r="F1420" s="134">
        <v>43975</v>
      </c>
      <c r="G1420" s="135">
        <v>0.58611111111111114</v>
      </c>
      <c r="H1420" s="138" t="s">
        <v>225</v>
      </c>
      <c r="I1420" s="137" t="str">
        <f t="shared" si="245"/>
        <v>Gordon R. Site 1, Channel A at Gordon R.</v>
      </c>
      <c r="J1420" s="137" t="str">
        <f t="shared" ref="J1420" si="252">VLOOKUP(H1420,SiteCodes,3,FALSE)</f>
        <v>Gordon Estuary</v>
      </c>
      <c r="K1420" s="138">
        <v>1</v>
      </c>
      <c r="L1420" s="185" t="s">
        <v>208</v>
      </c>
      <c r="M1420" s="143" t="s">
        <v>138</v>
      </c>
      <c r="N1420" s="139" t="s">
        <v>144</v>
      </c>
      <c r="O1420" s="133"/>
      <c r="P1420" s="133"/>
      <c r="Q1420" s="133"/>
      <c r="R1420" s="140">
        <v>0</v>
      </c>
      <c r="S1420" s="136" t="s">
        <v>171</v>
      </c>
      <c r="T1420" s="98" t="s">
        <v>170</v>
      </c>
      <c r="U1420" s="29"/>
      <c r="V1420" s="186" t="s">
        <v>372</v>
      </c>
    </row>
    <row r="1421" spans="1:22" x14ac:dyDescent="0.2">
      <c r="A1421" s="79">
        <f t="shared" si="247"/>
        <v>45</v>
      </c>
      <c r="B1421" s="47">
        <f t="shared" si="248"/>
        <v>2020</v>
      </c>
      <c r="C1421" s="47">
        <f t="shared" si="249"/>
        <v>11</v>
      </c>
      <c r="D1421" s="47" t="str">
        <f t="shared" si="250"/>
        <v>Nov</v>
      </c>
      <c r="E1421" s="47">
        <f t="shared" si="251"/>
        <v>5</v>
      </c>
      <c r="F1421" s="89">
        <v>44140</v>
      </c>
      <c r="G1421" s="75">
        <v>0.41666666666666669</v>
      </c>
      <c r="H1421" s="49" t="s">
        <v>48</v>
      </c>
      <c r="I1421" s="56" t="str">
        <f t="shared" si="245"/>
        <v>Q02, Site 5 natural marsh middle channel</v>
      </c>
      <c r="J1421" s="56" t="str">
        <f t="shared" ref="J1421:J1441" si="253">VLOOKUP(H1421,SiteCodes,3,FALSE)</f>
        <v>Gordon Estuary</v>
      </c>
      <c r="K1421" s="49">
        <v>1</v>
      </c>
      <c r="L1421" s="51" t="s">
        <v>157</v>
      </c>
      <c r="M1421" s="53" t="s">
        <v>138</v>
      </c>
      <c r="N1421" s="51" t="s">
        <v>153</v>
      </c>
      <c r="O1421" s="49">
        <f t="shared" ref="O1421:O1434" si="254">VLOOKUP(L1421,SpeciesCodes,2,FALSE)</f>
        <v>8</v>
      </c>
      <c r="P1421" s="49">
        <f t="shared" ref="P1421:P1434" si="255">VLOOKUP(M1421,OrigCodes,2,FALSE)</f>
        <v>1</v>
      </c>
      <c r="Q1421" s="49">
        <f t="shared" ref="Q1421:Q1434" si="256">VLOOKUP(N1421,StgCodes,2,FALSE)</f>
        <v>5</v>
      </c>
      <c r="R1421" s="54">
        <v>2</v>
      </c>
      <c r="S1421" s="49" t="s">
        <v>168</v>
      </c>
      <c r="T1421" s="53" t="s">
        <v>163</v>
      </c>
      <c r="V1421" t="s">
        <v>370</v>
      </c>
    </row>
    <row r="1422" spans="1:22" x14ac:dyDescent="0.2">
      <c r="A1422" s="79">
        <f t="shared" si="247"/>
        <v>45</v>
      </c>
      <c r="B1422" s="47">
        <f t="shared" si="248"/>
        <v>2020</v>
      </c>
      <c r="C1422" s="47">
        <f t="shared" si="249"/>
        <v>11</v>
      </c>
      <c r="D1422" s="47" t="str">
        <f t="shared" si="250"/>
        <v>Nov</v>
      </c>
      <c r="E1422" s="47">
        <f t="shared" si="251"/>
        <v>5</v>
      </c>
      <c r="F1422" s="89">
        <v>44140</v>
      </c>
      <c r="G1422" s="75">
        <v>0.41666666666666669</v>
      </c>
      <c r="H1422" s="49" t="s">
        <v>48</v>
      </c>
      <c r="I1422" s="56" t="str">
        <f t="shared" si="245"/>
        <v>Q02, Site 5 natural marsh middle channel</v>
      </c>
      <c r="J1422" s="56" t="str">
        <f t="shared" si="253"/>
        <v>Gordon Estuary</v>
      </c>
      <c r="K1422" s="49">
        <v>1</v>
      </c>
      <c r="L1422" s="51" t="s">
        <v>158</v>
      </c>
      <c r="M1422" s="53" t="s">
        <v>138</v>
      </c>
      <c r="N1422" s="51" t="s">
        <v>153</v>
      </c>
      <c r="O1422" s="49">
        <f t="shared" si="254"/>
        <v>9</v>
      </c>
      <c r="P1422" s="49">
        <f t="shared" si="255"/>
        <v>1</v>
      </c>
      <c r="Q1422" s="49">
        <f t="shared" si="256"/>
        <v>5</v>
      </c>
      <c r="R1422" s="54">
        <v>32</v>
      </c>
      <c r="S1422" s="49" t="s">
        <v>168</v>
      </c>
      <c r="T1422" s="53" t="s">
        <v>163</v>
      </c>
      <c r="V1422" t="s">
        <v>370</v>
      </c>
    </row>
    <row r="1423" spans="1:22" x14ac:dyDescent="0.2">
      <c r="A1423" s="79">
        <f t="shared" si="247"/>
        <v>45</v>
      </c>
      <c r="B1423" s="47">
        <f t="shared" si="248"/>
        <v>2020</v>
      </c>
      <c r="C1423" s="47">
        <f t="shared" si="249"/>
        <v>11</v>
      </c>
      <c r="D1423" s="47" t="str">
        <f t="shared" si="250"/>
        <v>Nov</v>
      </c>
      <c r="E1423" s="47">
        <f t="shared" si="251"/>
        <v>5</v>
      </c>
      <c r="F1423" s="89">
        <v>44140</v>
      </c>
      <c r="G1423" s="75">
        <v>0.41666666666666669</v>
      </c>
      <c r="H1423" s="49" t="s">
        <v>48</v>
      </c>
      <c r="I1423" s="56" t="str">
        <f t="shared" si="245"/>
        <v>Q02, Site 5 natural marsh middle channel</v>
      </c>
      <c r="J1423" s="56" t="str">
        <f t="shared" si="253"/>
        <v>Gordon Estuary</v>
      </c>
      <c r="K1423" s="49">
        <v>1</v>
      </c>
      <c r="L1423" s="51" t="s">
        <v>181</v>
      </c>
      <c r="M1423" s="53" t="s">
        <v>138</v>
      </c>
      <c r="N1423" s="51" t="s">
        <v>150</v>
      </c>
      <c r="O1423" s="49">
        <f t="shared" si="254"/>
        <v>15</v>
      </c>
      <c r="P1423" s="49">
        <f t="shared" si="255"/>
        <v>1</v>
      </c>
      <c r="Q1423" s="49">
        <f t="shared" si="256"/>
        <v>4</v>
      </c>
      <c r="R1423" s="54">
        <v>1</v>
      </c>
      <c r="S1423" s="49" t="s">
        <v>168</v>
      </c>
      <c r="T1423" s="53" t="s">
        <v>163</v>
      </c>
      <c r="V1423" t="s">
        <v>370</v>
      </c>
    </row>
    <row r="1424" spans="1:22" x14ac:dyDescent="0.2">
      <c r="A1424" s="132">
        <f t="shared" si="247"/>
        <v>45</v>
      </c>
      <c r="B1424" s="133">
        <f t="shared" si="248"/>
        <v>2020</v>
      </c>
      <c r="C1424" s="133">
        <f t="shared" si="249"/>
        <v>11</v>
      </c>
      <c r="D1424" s="133" t="str">
        <f t="shared" si="250"/>
        <v>Nov</v>
      </c>
      <c r="E1424" s="133">
        <f t="shared" si="251"/>
        <v>5</v>
      </c>
      <c r="F1424" s="134">
        <v>44140</v>
      </c>
      <c r="G1424" s="135">
        <v>0.41666666666666669</v>
      </c>
      <c r="H1424" s="138" t="s">
        <v>48</v>
      </c>
      <c r="I1424" s="137" t="str">
        <f t="shared" si="245"/>
        <v>Q02, Site 5 natural marsh middle channel</v>
      </c>
      <c r="J1424" s="137" t="str">
        <f t="shared" si="253"/>
        <v>Gordon Estuary</v>
      </c>
      <c r="K1424" s="138">
        <v>1</v>
      </c>
      <c r="L1424" s="139" t="s">
        <v>146</v>
      </c>
      <c r="M1424" s="143" t="s">
        <v>138</v>
      </c>
      <c r="N1424" s="139" t="s">
        <v>148</v>
      </c>
      <c r="O1424" s="49">
        <f t="shared" si="254"/>
        <v>3</v>
      </c>
      <c r="P1424" s="49">
        <f t="shared" si="255"/>
        <v>1</v>
      </c>
      <c r="Q1424" s="49">
        <f t="shared" si="256"/>
        <v>3</v>
      </c>
      <c r="R1424" s="140">
        <v>1</v>
      </c>
      <c r="S1424" s="138" t="s">
        <v>168</v>
      </c>
      <c r="T1424" s="143" t="s">
        <v>163</v>
      </c>
      <c r="U1424" s="29"/>
      <c r="V1424" s="29" t="s">
        <v>370</v>
      </c>
    </row>
    <row r="1425" spans="1:22" x14ac:dyDescent="0.2">
      <c r="A1425" s="79">
        <f t="shared" si="247"/>
        <v>45</v>
      </c>
      <c r="B1425" s="47">
        <f t="shared" si="248"/>
        <v>2020</v>
      </c>
      <c r="C1425" s="47">
        <f t="shared" si="249"/>
        <v>11</v>
      </c>
      <c r="D1425" s="47" t="str">
        <f t="shared" si="250"/>
        <v>Nov</v>
      </c>
      <c r="E1425" s="47">
        <f t="shared" si="251"/>
        <v>6</v>
      </c>
      <c r="F1425" s="89">
        <v>44141</v>
      </c>
      <c r="G1425" s="75">
        <v>0.32777777777777778</v>
      </c>
      <c r="H1425" s="49" t="s">
        <v>48</v>
      </c>
      <c r="I1425" s="56" t="str">
        <f t="shared" si="245"/>
        <v>Q02, Site 5 natural marsh middle channel</v>
      </c>
      <c r="J1425" s="56" t="str">
        <f t="shared" si="253"/>
        <v>Gordon Estuary</v>
      </c>
      <c r="K1425" s="49">
        <v>1</v>
      </c>
      <c r="L1425" s="51" t="s">
        <v>157</v>
      </c>
      <c r="M1425" s="53" t="s">
        <v>138</v>
      </c>
      <c r="N1425" s="51" t="s">
        <v>153</v>
      </c>
      <c r="O1425" s="49">
        <f t="shared" si="254"/>
        <v>8</v>
      </c>
      <c r="P1425" s="49">
        <f t="shared" si="255"/>
        <v>1</v>
      </c>
      <c r="Q1425" s="49">
        <f t="shared" si="256"/>
        <v>5</v>
      </c>
      <c r="R1425" s="54">
        <v>1</v>
      </c>
      <c r="S1425" s="49" t="s">
        <v>168</v>
      </c>
      <c r="T1425" s="53" t="s">
        <v>163</v>
      </c>
      <c r="V1425" t="s">
        <v>370</v>
      </c>
    </row>
    <row r="1426" spans="1:22" x14ac:dyDescent="0.2">
      <c r="A1426" s="79">
        <f t="shared" si="247"/>
        <v>45</v>
      </c>
      <c r="B1426" s="47">
        <f t="shared" si="248"/>
        <v>2020</v>
      </c>
      <c r="C1426" s="47">
        <f t="shared" si="249"/>
        <v>11</v>
      </c>
      <c r="D1426" s="47" t="str">
        <f t="shared" si="250"/>
        <v>Nov</v>
      </c>
      <c r="E1426" s="47">
        <f t="shared" si="251"/>
        <v>6</v>
      </c>
      <c r="F1426" s="89">
        <v>44141</v>
      </c>
      <c r="G1426" s="75">
        <v>0.32777777777777778</v>
      </c>
      <c r="H1426" s="49" t="s">
        <v>48</v>
      </c>
      <c r="I1426" s="56" t="str">
        <f t="shared" si="245"/>
        <v>Q02, Site 5 natural marsh middle channel</v>
      </c>
      <c r="J1426" s="56" t="str">
        <f t="shared" si="253"/>
        <v>Gordon Estuary</v>
      </c>
      <c r="K1426" s="49">
        <v>1</v>
      </c>
      <c r="L1426" s="51" t="s">
        <v>158</v>
      </c>
      <c r="M1426" s="53" t="s">
        <v>138</v>
      </c>
      <c r="N1426" s="51" t="s">
        <v>153</v>
      </c>
      <c r="O1426" s="49">
        <f t="shared" si="254"/>
        <v>9</v>
      </c>
      <c r="P1426" s="49">
        <f t="shared" si="255"/>
        <v>1</v>
      </c>
      <c r="Q1426" s="49">
        <f t="shared" si="256"/>
        <v>5</v>
      </c>
      <c r="R1426" s="54">
        <v>82</v>
      </c>
      <c r="S1426" s="49" t="s">
        <v>168</v>
      </c>
      <c r="T1426" s="53" t="s">
        <v>163</v>
      </c>
      <c r="V1426" t="s">
        <v>370</v>
      </c>
    </row>
    <row r="1427" spans="1:22" x14ac:dyDescent="0.2">
      <c r="A1427" s="132">
        <f t="shared" si="247"/>
        <v>45</v>
      </c>
      <c r="B1427" s="133">
        <f t="shared" si="248"/>
        <v>2020</v>
      </c>
      <c r="C1427" s="133">
        <f t="shared" si="249"/>
        <v>11</v>
      </c>
      <c r="D1427" s="133" t="str">
        <f t="shared" si="250"/>
        <v>Nov</v>
      </c>
      <c r="E1427" s="133">
        <f t="shared" si="251"/>
        <v>6</v>
      </c>
      <c r="F1427" s="134">
        <v>44141</v>
      </c>
      <c r="G1427" s="135">
        <v>0.32777777777777778</v>
      </c>
      <c r="H1427" s="138" t="s">
        <v>48</v>
      </c>
      <c r="I1427" s="137" t="str">
        <f t="shared" si="245"/>
        <v>Q02, Site 5 natural marsh middle channel</v>
      </c>
      <c r="J1427" s="137" t="str">
        <f t="shared" si="253"/>
        <v>Gordon Estuary</v>
      </c>
      <c r="K1427" s="138">
        <v>1</v>
      </c>
      <c r="L1427" s="139" t="s">
        <v>181</v>
      </c>
      <c r="M1427" s="143" t="s">
        <v>138</v>
      </c>
      <c r="N1427" s="139" t="s">
        <v>150</v>
      </c>
      <c r="O1427" s="49">
        <f t="shared" si="254"/>
        <v>15</v>
      </c>
      <c r="P1427" s="49">
        <f t="shared" si="255"/>
        <v>1</v>
      </c>
      <c r="Q1427" s="49">
        <f t="shared" si="256"/>
        <v>4</v>
      </c>
      <c r="R1427" s="140">
        <v>22</v>
      </c>
      <c r="S1427" s="138" t="s">
        <v>168</v>
      </c>
      <c r="T1427" s="143" t="s">
        <v>163</v>
      </c>
      <c r="U1427" s="29"/>
      <c r="V1427" s="29" t="s">
        <v>370</v>
      </c>
    </row>
    <row r="1428" spans="1:22" x14ac:dyDescent="0.2">
      <c r="A1428" s="79">
        <f t="shared" si="247"/>
        <v>45</v>
      </c>
      <c r="B1428" s="47">
        <f t="shared" si="248"/>
        <v>2020</v>
      </c>
      <c r="C1428" s="47">
        <f t="shared" si="249"/>
        <v>11</v>
      </c>
      <c r="D1428" s="47" t="str">
        <f t="shared" si="250"/>
        <v>Nov</v>
      </c>
      <c r="E1428" s="47">
        <f t="shared" si="251"/>
        <v>6</v>
      </c>
      <c r="F1428" s="89">
        <v>44141</v>
      </c>
      <c r="G1428" s="75">
        <v>0.34375</v>
      </c>
      <c r="H1428" s="49" t="s">
        <v>48</v>
      </c>
      <c r="I1428" s="56" t="str">
        <f t="shared" si="245"/>
        <v>Q02, Site 5 natural marsh middle channel</v>
      </c>
      <c r="J1428" s="56" t="str">
        <f t="shared" si="253"/>
        <v>Gordon Estuary</v>
      </c>
      <c r="K1428" s="49">
        <v>1</v>
      </c>
      <c r="L1428" s="51" t="s">
        <v>157</v>
      </c>
      <c r="M1428" s="53" t="s">
        <v>138</v>
      </c>
      <c r="N1428" s="51" t="s">
        <v>153</v>
      </c>
      <c r="O1428" s="49">
        <f t="shared" si="254"/>
        <v>8</v>
      </c>
      <c r="P1428" s="49">
        <f t="shared" si="255"/>
        <v>1</v>
      </c>
      <c r="Q1428" s="49">
        <f t="shared" si="256"/>
        <v>5</v>
      </c>
      <c r="R1428" s="54">
        <v>1</v>
      </c>
      <c r="S1428" s="49" t="s">
        <v>168</v>
      </c>
      <c r="T1428" s="53" t="s">
        <v>163</v>
      </c>
      <c r="V1428" t="s">
        <v>370</v>
      </c>
    </row>
    <row r="1429" spans="1:22" x14ac:dyDescent="0.2">
      <c r="A1429" s="79">
        <f t="shared" si="247"/>
        <v>45</v>
      </c>
      <c r="B1429" s="47">
        <f t="shared" si="248"/>
        <v>2020</v>
      </c>
      <c r="C1429" s="47">
        <f t="shared" si="249"/>
        <v>11</v>
      </c>
      <c r="D1429" s="47" t="str">
        <f t="shared" si="250"/>
        <v>Nov</v>
      </c>
      <c r="E1429" s="47">
        <f t="shared" si="251"/>
        <v>6</v>
      </c>
      <c r="F1429" s="89">
        <v>44141</v>
      </c>
      <c r="G1429" s="75">
        <v>0.34375</v>
      </c>
      <c r="H1429" s="49" t="s">
        <v>48</v>
      </c>
      <c r="I1429" s="56" t="str">
        <f t="shared" si="245"/>
        <v>Q02, Site 5 natural marsh middle channel</v>
      </c>
      <c r="J1429" s="56" t="str">
        <f t="shared" si="253"/>
        <v>Gordon Estuary</v>
      </c>
      <c r="K1429" s="49">
        <v>1</v>
      </c>
      <c r="L1429" s="51" t="s">
        <v>158</v>
      </c>
      <c r="M1429" s="53" t="s">
        <v>138</v>
      </c>
      <c r="N1429" s="51" t="s">
        <v>153</v>
      </c>
      <c r="O1429" s="49">
        <f t="shared" si="254"/>
        <v>9</v>
      </c>
      <c r="P1429" s="49">
        <f t="shared" si="255"/>
        <v>1</v>
      </c>
      <c r="Q1429" s="49">
        <f t="shared" si="256"/>
        <v>5</v>
      </c>
      <c r="R1429" s="54">
        <v>48</v>
      </c>
      <c r="S1429" s="49" t="s">
        <v>168</v>
      </c>
      <c r="T1429" s="53" t="s">
        <v>163</v>
      </c>
      <c r="V1429" t="s">
        <v>370</v>
      </c>
    </row>
    <row r="1430" spans="1:22" x14ac:dyDescent="0.2">
      <c r="A1430" s="132">
        <f t="shared" si="247"/>
        <v>45</v>
      </c>
      <c r="B1430" s="133">
        <f t="shared" si="248"/>
        <v>2020</v>
      </c>
      <c r="C1430" s="133">
        <f t="shared" si="249"/>
        <v>11</v>
      </c>
      <c r="D1430" s="133" t="str">
        <f t="shared" si="250"/>
        <v>Nov</v>
      </c>
      <c r="E1430" s="133">
        <f t="shared" si="251"/>
        <v>6</v>
      </c>
      <c r="F1430" s="134">
        <v>44141</v>
      </c>
      <c r="G1430" s="135">
        <v>0.34375</v>
      </c>
      <c r="H1430" s="138" t="s">
        <v>48</v>
      </c>
      <c r="I1430" s="137" t="str">
        <f t="shared" si="245"/>
        <v>Q02, Site 5 natural marsh middle channel</v>
      </c>
      <c r="J1430" s="137" t="str">
        <f t="shared" si="253"/>
        <v>Gordon Estuary</v>
      </c>
      <c r="K1430" s="138">
        <v>1</v>
      </c>
      <c r="L1430" s="139" t="s">
        <v>181</v>
      </c>
      <c r="M1430" s="143" t="s">
        <v>138</v>
      </c>
      <c r="N1430" s="139" t="s">
        <v>150</v>
      </c>
      <c r="O1430" s="49">
        <f t="shared" si="254"/>
        <v>15</v>
      </c>
      <c r="P1430" s="49">
        <f t="shared" si="255"/>
        <v>1</v>
      </c>
      <c r="Q1430" s="49">
        <f t="shared" si="256"/>
        <v>4</v>
      </c>
      <c r="R1430" s="140">
        <v>1</v>
      </c>
      <c r="S1430" s="138" t="s">
        <v>168</v>
      </c>
      <c r="T1430" s="143" t="s">
        <v>163</v>
      </c>
      <c r="U1430" s="29"/>
      <c r="V1430" s="29" t="s">
        <v>370</v>
      </c>
    </row>
    <row r="1431" spans="1:22" x14ac:dyDescent="0.2">
      <c r="A1431" s="79">
        <f t="shared" si="247"/>
        <v>46</v>
      </c>
      <c r="B1431" s="47">
        <f t="shared" si="248"/>
        <v>2020</v>
      </c>
      <c r="C1431" s="47">
        <f t="shared" si="249"/>
        <v>11</v>
      </c>
      <c r="D1431" s="47" t="str">
        <f t="shared" si="250"/>
        <v>Nov</v>
      </c>
      <c r="E1431" s="47">
        <f t="shared" si="251"/>
        <v>9</v>
      </c>
      <c r="F1431" s="89">
        <v>44144</v>
      </c>
      <c r="G1431" s="75">
        <v>0.57291666666666663</v>
      </c>
      <c r="H1431" s="49" t="s">
        <v>48</v>
      </c>
      <c r="I1431" s="56" t="str">
        <f t="shared" si="245"/>
        <v>Q02, Site 5 natural marsh middle channel</v>
      </c>
      <c r="J1431" s="56" t="str">
        <f t="shared" si="253"/>
        <v>Gordon Estuary</v>
      </c>
      <c r="K1431" s="49">
        <v>1</v>
      </c>
      <c r="L1431" s="51" t="s">
        <v>157</v>
      </c>
      <c r="M1431" s="53" t="s">
        <v>138</v>
      </c>
      <c r="N1431" s="51" t="s">
        <v>153</v>
      </c>
      <c r="O1431" s="49">
        <f t="shared" si="254"/>
        <v>8</v>
      </c>
      <c r="P1431" s="49">
        <f t="shared" si="255"/>
        <v>1</v>
      </c>
      <c r="Q1431" s="49">
        <f t="shared" si="256"/>
        <v>5</v>
      </c>
      <c r="R1431" s="54">
        <v>15</v>
      </c>
      <c r="S1431" s="49" t="s">
        <v>168</v>
      </c>
      <c r="T1431" s="53" t="s">
        <v>163</v>
      </c>
      <c r="V1431" t="s">
        <v>370</v>
      </c>
    </row>
    <row r="1432" spans="1:22" x14ac:dyDescent="0.2">
      <c r="A1432" s="79">
        <f t="shared" si="247"/>
        <v>46</v>
      </c>
      <c r="B1432" s="47">
        <f t="shared" si="248"/>
        <v>2020</v>
      </c>
      <c r="C1432" s="47">
        <f t="shared" si="249"/>
        <v>11</v>
      </c>
      <c r="D1432" s="47" t="str">
        <f t="shared" si="250"/>
        <v>Nov</v>
      </c>
      <c r="E1432" s="47">
        <f t="shared" si="251"/>
        <v>9</v>
      </c>
      <c r="F1432" s="89">
        <v>44144</v>
      </c>
      <c r="G1432" s="75">
        <v>0.57291666666666663</v>
      </c>
      <c r="H1432" s="49" t="s">
        <v>48</v>
      </c>
      <c r="I1432" s="56" t="str">
        <f t="shared" si="245"/>
        <v>Q02, Site 5 natural marsh middle channel</v>
      </c>
      <c r="J1432" s="56" t="str">
        <f t="shared" si="253"/>
        <v>Gordon Estuary</v>
      </c>
      <c r="K1432" s="49">
        <v>1</v>
      </c>
      <c r="L1432" s="51" t="s">
        <v>158</v>
      </c>
      <c r="M1432" s="53" t="s">
        <v>138</v>
      </c>
      <c r="N1432" s="51" t="s">
        <v>153</v>
      </c>
      <c r="O1432" s="49">
        <f t="shared" si="254"/>
        <v>9</v>
      </c>
      <c r="P1432" s="49">
        <f t="shared" si="255"/>
        <v>1</v>
      </c>
      <c r="Q1432" s="49">
        <f t="shared" si="256"/>
        <v>5</v>
      </c>
      <c r="R1432" s="54">
        <v>49</v>
      </c>
      <c r="S1432" s="49" t="s">
        <v>168</v>
      </c>
      <c r="T1432" s="53" t="s">
        <v>163</v>
      </c>
      <c r="V1432" t="s">
        <v>370</v>
      </c>
    </row>
    <row r="1433" spans="1:22" x14ac:dyDescent="0.2">
      <c r="A1433" s="132">
        <f t="shared" si="247"/>
        <v>46</v>
      </c>
      <c r="B1433" s="133">
        <f t="shared" si="248"/>
        <v>2020</v>
      </c>
      <c r="C1433" s="133">
        <f t="shared" si="249"/>
        <v>11</v>
      </c>
      <c r="D1433" s="133" t="str">
        <f t="shared" si="250"/>
        <v>Nov</v>
      </c>
      <c r="E1433" s="133">
        <f t="shared" si="251"/>
        <v>9</v>
      </c>
      <c r="F1433" s="134">
        <v>44144</v>
      </c>
      <c r="G1433" s="135">
        <v>0.57291666666666663</v>
      </c>
      <c r="H1433" s="138" t="s">
        <v>48</v>
      </c>
      <c r="I1433" s="137" t="str">
        <f t="shared" si="245"/>
        <v>Q02, Site 5 natural marsh middle channel</v>
      </c>
      <c r="J1433" s="137" t="str">
        <f t="shared" si="253"/>
        <v>Gordon Estuary</v>
      </c>
      <c r="K1433" s="138">
        <v>1</v>
      </c>
      <c r="L1433" s="139" t="s">
        <v>181</v>
      </c>
      <c r="M1433" s="143" t="s">
        <v>138</v>
      </c>
      <c r="N1433" s="139" t="s">
        <v>150</v>
      </c>
      <c r="O1433" s="49">
        <f t="shared" si="254"/>
        <v>15</v>
      </c>
      <c r="P1433" s="49">
        <f t="shared" si="255"/>
        <v>1</v>
      </c>
      <c r="Q1433" s="49">
        <f t="shared" si="256"/>
        <v>4</v>
      </c>
      <c r="R1433" s="140">
        <v>20</v>
      </c>
      <c r="S1433" s="138" t="s">
        <v>168</v>
      </c>
      <c r="T1433" s="143" t="s">
        <v>163</v>
      </c>
      <c r="U1433" s="29"/>
      <c r="V1433" s="29" t="s">
        <v>370</v>
      </c>
    </row>
    <row r="1434" spans="1:22" ht="13.5" thickBot="1" x14ac:dyDescent="0.25">
      <c r="A1434" s="118">
        <f t="shared" si="247"/>
        <v>49</v>
      </c>
      <c r="B1434" s="104">
        <f t="shared" si="248"/>
        <v>2020</v>
      </c>
      <c r="C1434" s="104">
        <f t="shared" si="249"/>
        <v>12</v>
      </c>
      <c r="D1434" s="104" t="str">
        <f t="shared" si="250"/>
        <v>Dec</v>
      </c>
      <c r="E1434" s="104">
        <f t="shared" si="251"/>
        <v>5</v>
      </c>
      <c r="F1434" s="187">
        <v>44170</v>
      </c>
      <c r="G1434" s="99">
        <v>0.39583333333333331</v>
      </c>
      <c r="H1434" s="100" t="s">
        <v>206</v>
      </c>
      <c r="I1434" s="101" t="str">
        <f t="shared" si="245"/>
        <v>Site 5 main channel half way up</v>
      </c>
      <c r="J1434" s="101" t="str">
        <f t="shared" si="253"/>
        <v>Gordon Estuary</v>
      </c>
      <c r="K1434" s="100">
        <v>1</v>
      </c>
      <c r="L1434" s="102" t="s">
        <v>208</v>
      </c>
      <c r="M1434" s="103" t="s">
        <v>147</v>
      </c>
      <c r="N1434" s="102" t="s">
        <v>153</v>
      </c>
      <c r="O1434" s="100">
        <f t="shared" si="254"/>
        <v>98</v>
      </c>
      <c r="P1434" s="100">
        <f t="shared" si="255"/>
        <v>3</v>
      </c>
      <c r="Q1434" s="100">
        <f t="shared" si="256"/>
        <v>5</v>
      </c>
      <c r="R1434" s="105">
        <v>0</v>
      </c>
      <c r="S1434" s="100" t="s">
        <v>178</v>
      </c>
      <c r="T1434" s="103" t="s">
        <v>163</v>
      </c>
      <c r="U1434" s="30"/>
      <c r="V1434" s="154" t="s">
        <v>317</v>
      </c>
    </row>
    <row r="1435" spans="1:22" x14ac:dyDescent="0.2">
      <c r="A1435" s="79">
        <f t="shared" si="247"/>
        <v>11</v>
      </c>
      <c r="B1435" s="47">
        <f t="shared" si="248"/>
        <v>2021</v>
      </c>
      <c r="C1435" s="47">
        <f t="shared" si="249"/>
        <v>3</v>
      </c>
      <c r="D1435" s="47" t="str">
        <f t="shared" si="250"/>
        <v>Mar</v>
      </c>
      <c r="E1435" s="47">
        <f t="shared" si="251"/>
        <v>13</v>
      </c>
      <c r="F1435" s="90">
        <v>44268</v>
      </c>
      <c r="G1435" s="75">
        <v>0.39444444444444443</v>
      </c>
      <c r="H1435" s="49" t="s">
        <v>30</v>
      </c>
      <c r="I1435" s="56" t="str">
        <f t="shared" si="245"/>
        <v>Butch's (Gordon R.)</v>
      </c>
      <c r="J1435" s="56" t="str">
        <f t="shared" si="253"/>
        <v>Gordon Estuary</v>
      </c>
      <c r="K1435" s="49">
        <v>1</v>
      </c>
      <c r="L1435" s="51" t="s">
        <v>157</v>
      </c>
      <c r="M1435" s="53" t="s">
        <v>138</v>
      </c>
      <c r="N1435" s="51" t="s">
        <v>153</v>
      </c>
      <c r="O1435" s="47">
        <f t="shared" si="240"/>
        <v>8</v>
      </c>
      <c r="P1435" s="47">
        <f t="shared" si="241"/>
        <v>1</v>
      </c>
      <c r="Q1435" s="47">
        <f t="shared" si="242"/>
        <v>5</v>
      </c>
      <c r="R1435" s="54">
        <v>2</v>
      </c>
      <c r="S1435" s="49" t="s">
        <v>168</v>
      </c>
      <c r="T1435" s="53" t="s">
        <v>163</v>
      </c>
      <c r="V1435" s="36" t="s">
        <v>326</v>
      </c>
    </row>
    <row r="1436" spans="1:22" x14ac:dyDescent="0.2">
      <c r="A1436" s="79">
        <f t="shared" si="247"/>
        <v>11</v>
      </c>
      <c r="B1436" s="47">
        <f t="shared" si="248"/>
        <v>2021</v>
      </c>
      <c r="C1436" s="47">
        <f t="shared" si="249"/>
        <v>3</v>
      </c>
      <c r="D1436" s="47" t="str">
        <f t="shared" si="250"/>
        <v>Mar</v>
      </c>
      <c r="E1436" s="47">
        <f t="shared" si="251"/>
        <v>13</v>
      </c>
      <c r="F1436" s="90">
        <v>44268</v>
      </c>
      <c r="G1436" s="75">
        <v>0.39444444444444443</v>
      </c>
      <c r="H1436" s="49" t="s">
        <v>30</v>
      </c>
      <c r="I1436" s="56" t="str">
        <f t="shared" si="245"/>
        <v>Butch's (Gordon R.)</v>
      </c>
      <c r="J1436" s="56" t="str">
        <f t="shared" si="253"/>
        <v>Gordon Estuary</v>
      </c>
      <c r="K1436" s="49">
        <v>1</v>
      </c>
      <c r="L1436" s="51" t="s">
        <v>166</v>
      </c>
      <c r="M1436" s="53" t="s">
        <v>138</v>
      </c>
      <c r="N1436" s="51" t="s">
        <v>150</v>
      </c>
      <c r="O1436" s="47">
        <f t="shared" si="240"/>
        <v>11</v>
      </c>
      <c r="P1436" s="47">
        <f t="shared" si="241"/>
        <v>1</v>
      </c>
      <c r="Q1436" s="47">
        <f t="shared" si="242"/>
        <v>4</v>
      </c>
      <c r="R1436" s="54">
        <v>1</v>
      </c>
      <c r="S1436" s="49" t="s">
        <v>168</v>
      </c>
      <c r="T1436" s="53" t="s">
        <v>163</v>
      </c>
    </row>
    <row r="1437" spans="1:22" x14ac:dyDescent="0.2">
      <c r="A1437" s="79">
        <f t="shared" si="247"/>
        <v>11</v>
      </c>
      <c r="B1437" s="47">
        <f t="shared" si="248"/>
        <v>2021</v>
      </c>
      <c r="C1437" s="47">
        <f t="shared" si="249"/>
        <v>3</v>
      </c>
      <c r="D1437" s="47" t="str">
        <f t="shared" si="250"/>
        <v>Mar</v>
      </c>
      <c r="E1437" s="47">
        <f t="shared" si="251"/>
        <v>13</v>
      </c>
      <c r="F1437" s="90">
        <v>44268</v>
      </c>
      <c r="G1437" s="75">
        <v>0.43888888888888888</v>
      </c>
      <c r="H1437" s="49" t="s">
        <v>66</v>
      </c>
      <c r="I1437" s="56" t="str">
        <f t="shared" si="245"/>
        <v>Gravel bar on Gordon at Site 1</v>
      </c>
      <c r="J1437" s="56" t="str">
        <f t="shared" si="253"/>
        <v>Gordon Estuary</v>
      </c>
      <c r="K1437" s="49">
        <v>1</v>
      </c>
      <c r="L1437" s="51" t="s">
        <v>152</v>
      </c>
      <c r="M1437" s="53" t="s">
        <v>138</v>
      </c>
      <c r="N1437" s="51" t="s">
        <v>144</v>
      </c>
      <c r="O1437" s="47">
        <f t="shared" si="240"/>
        <v>5</v>
      </c>
      <c r="P1437" s="47">
        <f t="shared" si="241"/>
        <v>1</v>
      </c>
      <c r="Q1437" s="47">
        <f t="shared" si="242"/>
        <v>2</v>
      </c>
      <c r="R1437" s="54">
        <v>1</v>
      </c>
      <c r="S1437" s="49" t="s">
        <v>168</v>
      </c>
      <c r="T1437" s="53" t="s">
        <v>163</v>
      </c>
    </row>
    <row r="1438" spans="1:22" x14ac:dyDescent="0.2">
      <c r="A1438" s="79">
        <f t="shared" si="247"/>
        <v>11</v>
      </c>
      <c r="B1438" s="47">
        <f t="shared" si="248"/>
        <v>2021</v>
      </c>
      <c r="C1438" s="47">
        <f t="shared" si="249"/>
        <v>3</v>
      </c>
      <c r="D1438" s="47" t="str">
        <f t="shared" si="250"/>
        <v>Mar</v>
      </c>
      <c r="E1438" s="47">
        <f t="shared" si="251"/>
        <v>13</v>
      </c>
      <c r="F1438" s="90">
        <v>44268</v>
      </c>
      <c r="G1438" s="75">
        <v>0.57500000000000007</v>
      </c>
      <c r="H1438" s="49" t="s">
        <v>15</v>
      </c>
      <c r="I1438" s="56" t="str">
        <f t="shared" si="245"/>
        <v>Pacheedah Shores Boat Ramp</v>
      </c>
      <c r="J1438" s="56" t="str">
        <f t="shared" si="253"/>
        <v>Gordon Estuary</v>
      </c>
      <c r="K1438" s="49">
        <v>1</v>
      </c>
      <c r="L1438" s="51" t="s">
        <v>157</v>
      </c>
      <c r="M1438" s="53" t="s">
        <v>138</v>
      </c>
      <c r="N1438" s="51" t="s">
        <v>153</v>
      </c>
      <c r="O1438" s="47">
        <f t="shared" si="240"/>
        <v>8</v>
      </c>
      <c r="P1438" s="47">
        <f t="shared" si="241"/>
        <v>1</v>
      </c>
      <c r="Q1438" s="47">
        <f t="shared" si="242"/>
        <v>5</v>
      </c>
      <c r="R1438" s="54">
        <v>2</v>
      </c>
      <c r="S1438" s="49" t="s">
        <v>168</v>
      </c>
      <c r="T1438" s="53" t="s">
        <v>163</v>
      </c>
    </row>
    <row r="1439" spans="1:22" x14ac:dyDescent="0.2">
      <c r="A1439" s="132">
        <f t="shared" si="247"/>
        <v>11</v>
      </c>
      <c r="B1439" s="133">
        <f t="shared" si="248"/>
        <v>2021</v>
      </c>
      <c r="C1439" s="133">
        <f t="shared" si="249"/>
        <v>3</v>
      </c>
      <c r="D1439" s="133" t="str">
        <f t="shared" si="250"/>
        <v>Mar</v>
      </c>
      <c r="E1439" s="133">
        <f t="shared" si="251"/>
        <v>13</v>
      </c>
      <c r="F1439" s="141">
        <v>44268</v>
      </c>
      <c r="G1439" s="135">
        <v>0.60277777777777775</v>
      </c>
      <c r="H1439" s="138" t="s">
        <v>64</v>
      </c>
      <c r="I1439" s="137" t="str">
        <f t="shared" si="245"/>
        <v>On point at confluence of N. Arm and Brown's Slough</v>
      </c>
      <c r="J1439" s="137" t="str">
        <f t="shared" si="253"/>
        <v>Gordon Estuary</v>
      </c>
      <c r="K1439" s="138">
        <v>1</v>
      </c>
      <c r="L1439" s="139" t="s">
        <v>157</v>
      </c>
      <c r="M1439" s="143" t="s">
        <v>138</v>
      </c>
      <c r="N1439" s="139" t="s">
        <v>153</v>
      </c>
      <c r="O1439" s="47">
        <f t="shared" si="240"/>
        <v>8</v>
      </c>
      <c r="P1439" s="47">
        <f t="shared" si="241"/>
        <v>1</v>
      </c>
      <c r="Q1439" s="47">
        <f t="shared" si="242"/>
        <v>5</v>
      </c>
      <c r="R1439" s="140">
        <v>13</v>
      </c>
      <c r="S1439" s="138" t="s">
        <v>168</v>
      </c>
      <c r="T1439" s="143" t="s">
        <v>163</v>
      </c>
    </row>
    <row r="1440" spans="1:22" x14ac:dyDescent="0.2">
      <c r="A1440" s="79">
        <f t="shared" si="247"/>
        <v>12</v>
      </c>
      <c r="B1440" s="47">
        <f t="shared" si="248"/>
        <v>2021</v>
      </c>
      <c r="C1440" s="47">
        <f t="shared" si="249"/>
        <v>3</v>
      </c>
      <c r="D1440" s="47" t="str">
        <f t="shared" si="250"/>
        <v>Mar</v>
      </c>
      <c r="E1440" s="47">
        <f t="shared" si="251"/>
        <v>20</v>
      </c>
      <c r="F1440" s="90">
        <v>44275</v>
      </c>
      <c r="G1440" s="75">
        <v>0.44444444444444442</v>
      </c>
      <c r="H1440" s="49" t="s">
        <v>66</v>
      </c>
      <c r="I1440" s="56" t="str">
        <f t="shared" si="245"/>
        <v>Gravel bar on Gordon at Site 1</v>
      </c>
      <c r="J1440" s="56" t="str">
        <f t="shared" si="253"/>
        <v>Gordon Estuary</v>
      </c>
      <c r="K1440" s="49">
        <v>1</v>
      </c>
      <c r="L1440" s="51" t="s">
        <v>152</v>
      </c>
      <c r="M1440" s="53" t="s">
        <v>138</v>
      </c>
      <c r="N1440" s="51" t="s">
        <v>144</v>
      </c>
      <c r="O1440" s="47">
        <f t="shared" si="240"/>
        <v>5</v>
      </c>
      <c r="P1440" s="47">
        <f t="shared" si="241"/>
        <v>1</v>
      </c>
      <c r="Q1440" s="47">
        <f t="shared" si="242"/>
        <v>2</v>
      </c>
      <c r="R1440" s="54">
        <v>2</v>
      </c>
      <c r="S1440" s="49" t="s">
        <v>168</v>
      </c>
      <c r="T1440" s="53" t="s">
        <v>163</v>
      </c>
    </row>
    <row r="1441" spans="1:20" x14ac:dyDescent="0.2">
      <c r="A1441" s="79">
        <f t="shared" si="247"/>
        <v>12</v>
      </c>
      <c r="B1441" s="47">
        <f t="shared" si="248"/>
        <v>2021</v>
      </c>
      <c r="C1441" s="47">
        <f t="shared" si="249"/>
        <v>3</v>
      </c>
      <c r="D1441" s="47" t="str">
        <f t="shared" si="250"/>
        <v>Mar</v>
      </c>
      <c r="E1441" s="47">
        <f t="shared" si="251"/>
        <v>20</v>
      </c>
      <c r="F1441" s="90">
        <v>44275</v>
      </c>
      <c r="G1441" s="75">
        <v>0.44444444444444442</v>
      </c>
      <c r="H1441" s="49" t="s">
        <v>203</v>
      </c>
      <c r="I1441" s="56" t="str">
        <f t="shared" si="245"/>
        <v>Site 5 main channel close to mouth</v>
      </c>
      <c r="J1441" s="56" t="str">
        <f t="shared" si="253"/>
        <v>Gordon Estuary</v>
      </c>
      <c r="K1441" s="49">
        <v>1</v>
      </c>
      <c r="L1441" s="52" t="s">
        <v>146</v>
      </c>
      <c r="M1441" s="53" t="s">
        <v>138</v>
      </c>
      <c r="N1441" s="51" t="s">
        <v>144</v>
      </c>
      <c r="O1441" s="47"/>
      <c r="P1441" s="47"/>
      <c r="Q1441" s="47"/>
      <c r="R1441" s="54">
        <v>2</v>
      </c>
      <c r="S1441" s="68" t="s">
        <v>171</v>
      </c>
      <c r="T1441" s="53" t="s">
        <v>163</v>
      </c>
    </row>
    <row r="1442" spans="1:20" x14ac:dyDescent="0.2">
      <c r="A1442" s="79">
        <f t="shared" si="247"/>
        <v>13</v>
      </c>
      <c r="B1442" s="47">
        <f t="shared" si="248"/>
        <v>2021</v>
      </c>
      <c r="C1442" s="47">
        <f t="shared" si="249"/>
        <v>3</v>
      </c>
      <c r="D1442" s="47" t="str">
        <f t="shared" si="250"/>
        <v>Mar</v>
      </c>
      <c r="E1442" s="47">
        <f t="shared" si="251"/>
        <v>26</v>
      </c>
      <c r="F1442" s="90">
        <v>44281</v>
      </c>
      <c r="G1442" s="75">
        <v>0.38750000000000001</v>
      </c>
      <c r="H1442" s="49" t="s">
        <v>30</v>
      </c>
      <c r="I1442" s="56" t="str">
        <f t="shared" ref="I1442:I1465" si="257">VLOOKUP(H1442,SiteCodes,2,FALSE)</f>
        <v>Butch's (Gordon R.)</v>
      </c>
      <c r="J1442" s="56" t="str">
        <f t="shared" ref="J1442:J1465" si="258">VLOOKUP(H1442,SiteCodes,3,FALSE)</f>
        <v>Gordon Estuary</v>
      </c>
      <c r="K1442" s="49">
        <v>1</v>
      </c>
      <c r="L1442" s="51" t="s">
        <v>152</v>
      </c>
      <c r="M1442" s="53" t="s">
        <v>138</v>
      </c>
      <c r="N1442" s="51" t="s">
        <v>144</v>
      </c>
      <c r="O1442" s="47">
        <f t="shared" ref="O1442:O1465" si="259">VLOOKUP(L1442,SpeciesCodes,2,FALSE)</f>
        <v>5</v>
      </c>
      <c r="P1442" s="47">
        <f t="shared" ref="P1442:P1465" si="260">VLOOKUP(M1442,OrigCodes,2,FALSE)</f>
        <v>1</v>
      </c>
      <c r="Q1442" s="47">
        <f t="shared" ref="Q1442:Q1465" si="261">VLOOKUP(N1442,StgCodes,2,FALSE)</f>
        <v>2</v>
      </c>
      <c r="R1442" s="54">
        <v>1</v>
      </c>
      <c r="S1442" s="49" t="s">
        <v>168</v>
      </c>
      <c r="T1442" s="53" t="s">
        <v>170</v>
      </c>
    </row>
    <row r="1443" spans="1:20" x14ac:dyDescent="0.2">
      <c r="A1443" s="79">
        <f t="shared" si="247"/>
        <v>13</v>
      </c>
      <c r="B1443" s="47">
        <f t="shared" si="248"/>
        <v>2021</v>
      </c>
      <c r="C1443" s="47">
        <f t="shared" si="249"/>
        <v>3</v>
      </c>
      <c r="D1443" s="47" t="str">
        <f t="shared" si="250"/>
        <v>Mar</v>
      </c>
      <c r="E1443" s="47">
        <f t="shared" si="251"/>
        <v>26</v>
      </c>
      <c r="F1443" s="90">
        <v>44281</v>
      </c>
      <c r="G1443" s="75">
        <v>0.4069444444444445</v>
      </c>
      <c r="H1443" s="49" t="s">
        <v>66</v>
      </c>
      <c r="I1443" s="56" t="str">
        <f t="shared" si="257"/>
        <v>Gravel bar on Gordon at Site 1</v>
      </c>
      <c r="J1443" s="56" t="str">
        <f t="shared" si="258"/>
        <v>Gordon Estuary</v>
      </c>
      <c r="K1443" s="49">
        <v>1</v>
      </c>
      <c r="L1443" s="51" t="s">
        <v>142</v>
      </c>
      <c r="M1443" s="53" t="s">
        <v>138</v>
      </c>
      <c r="N1443" s="51" t="s">
        <v>144</v>
      </c>
      <c r="O1443" s="47">
        <f t="shared" si="259"/>
        <v>2</v>
      </c>
      <c r="P1443" s="47">
        <f t="shared" si="260"/>
        <v>1</v>
      </c>
      <c r="Q1443" s="47">
        <f t="shared" si="261"/>
        <v>2</v>
      </c>
      <c r="R1443" s="54">
        <v>4</v>
      </c>
      <c r="S1443" s="49" t="s">
        <v>168</v>
      </c>
      <c r="T1443" s="53" t="s">
        <v>170</v>
      </c>
    </row>
    <row r="1444" spans="1:20" x14ac:dyDescent="0.2">
      <c r="A1444" s="79">
        <f t="shared" si="247"/>
        <v>13</v>
      </c>
      <c r="B1444" s="47">
        <f t="shared" si="248"/>
        <v>2021</v>
      </c>
      <c r="C1444" s="47">
        <f t="shared" si="249"/>
        <v>3</v>
      </c>
      <c r="D1444" s="47" t="str">
        <f t="shared" si="250"/>
        <v>Mar</v>
      </c>
      <c r="E1444" s="47">
        <f t="shared" si="251"/>
        <v>26</v>
      </c>
      <c r="F1444" s="90">
        <v>44281</v>
      </c>
      <c r="G1444" s="75">
        <v>0.4069444444444445</v>
      </c>
      <c r="H1444" s="49" t="s">
        <v>66</v>
      </c>
      <c r="I1444" s="56" t="str">
        <f t="shared" si="257"/>
        <v>Gravel bar on Gordon at Site 1</v>
      </c>
      <c r="J1444" s="56" t="str">
        <f t="shared" si="258"/>
        <v>Gordon Estuary</v>
      </c>
      <c r="K1444" s="49">
        <v>1</v>
      </c>
      <c r="L1444" s="51" t="s">
        <v>146</v>
      </c>
      <c r="M1444" s="53" t="s">
        <v>138</v>
      </c>
      <c r="N1444" s="51" t="s">
        <v>144</v>
      </c>
      <c r="O1444" s="47">
        <f t="shared" si="259"/>
        <v>3</v>
      </c>
      <c r="P1444" s="47">
        <f t="shared" si="260"/>
        <v>1</v>
      </c>
      <c r="Q1444" s="47">
        <f t="shared" si="261"/>
        <v>2</v>
      </c>
      <c r="R1444" s="54">
        <v>1</v>
      </c>
      <c r="S1444" s="49" t="s">
        <v>168</v>
      </c>
      <c r="T1444" s="53" t="s">
        <v>170</v>
      </c>
    </row>
    <row r="1445" spans="1:20" x14ac:dyDescent="0.2">
      <c r="A1445" s="79">
        <f t="shared" si="247"/>
        <v>13</v>
      </c>
      <c r="B1445" s="47">
        <f t="shared" si="248"/>
        <v>2021</v>
      </c>
      <c r="C1445" s="47">
        <f t="shared" si="249"/>
        <v>3</v>
      </c>
      <c r="D1445" s="47" t="str">
        <f t="shared" si="250"/>
        <v>Mar</v>
      </c>
      <c r="E1445" s="47">
        <f t="shared" si="251"/>
        <v>26</v>
      </c>
      <c r="F1445" s="90">
        <v>44281</v>
      </c>
      <c r="G1445" s="75">
        <v>0.4069444444444445</v>
      </c>
      <c r="H1445" s="49" t="s">
        <v>66</v>
      </c>
      <c r="I1445" s="56" t="str">
        <f t="shared" si="257"/>
        <v>Gravel bar on Gordon at Site 1</v>
      </c>
      <c r="J1445" s="56" t="str">
        <f t="shared" si="258"/>
        <v>Gordon Estuary</v>
      </c>
      <c r="K1445" s="49">
        <v>1</v>
      </c>
      <c r="L1445" s="51" t="s">
        <v>152</v>
      </c>
      <c r="M1445" s="53" t="s">
        <v>138</v>
      </c>
      <c r="N1445" s="51" t="s">
        <v>144</v>
      </c>
      <c r="O1445" s="47">
        <f t="shared" si="259"/>
        <v>5</v>
      </c>
      <c r="P1445" s="47">
        <f t="shared" si="260"/>
        <v>1</v>
      </c>
      <c r="Q1445" s="47">
        <f t="shared" si="261"/>
        <v>2</v>
      </c>
      <c r="R1445" s="54">
        <v>6</v>
      </c>
      <c r="S1445" s="49" t="s">
        <v>168</v>
      </c>
      <c r="T1445" s="53" t="s">
        <v>170</v>
      </c>
    </row>
    <row r="1446" spans="1:20" x14ac:dyDescent="0.2">
      <c r="A1446" s="79">
        <f t="shared" si="247"/>
        <v>13</v>
      </c>
      <c r="B1446" s="47">
        <f t="shared" si="248"/>
        <v>2021</v>
      </c>
      <c r="C1446" s="47">
        <f t="shared" si="249"/>
        <v>3</v>
      </c>
      <c r="D1446" s="47" t="str">
        <f t="shared" si="250"/>
        <v>Mar</v>
      </c>
      <c r="E1446" s="47">
        <f t="shared" si="251"/>
        <v>26</v>
      </c>
      <c r="F1446" s="90">
        <v>44281</v>
      </c>
      <c r="G1446" s="75">
        <v>0.4069444444444445</v>
      </c>
      <c r="H1446" s="49" t="s">
        <v>66</v>
      </c>
      <c r="I1446" s="56" t="str">
        <f>VLOOKUP(H1446,SiteCodes,2,FALSE)</f>
        <v>Gravel bar on Gordon at Site 1</v>
      </c>
      <c r="J1446" s="56" t="str">
        <f>VLOOKUP(H1446,SiteCodes,3,FALSE)</f>
        <v>Gordon Estuary</v>
      </c>
      <c r="K1446" s="49">
        <v>1</v>
      </c>
      <c r="L1446" s="51" t="s">
        <v>157</v>
      </c>
      <c r="M1446" s="53" t="s">
        <v>138</v>
      </c>
      <c r="N1446" s="51" t="s">
        <v>153</v>
      </c>
      <c r="O1446" s="47"/>
      <c r="P1446" s="47"/>
      <c r="Q1446" s="47"/>
      <c r="R1446" s="54">
        <v>3</v>
      </c>
      <c r="S1446" s="49" t="s">
        <v>168</v>
      </c>
      <c r="T1446" s="53" t="s">
        <v>170</v>
      </c>
    </row>
    <row r="1447" spans="1:20" x14ac:dyDescent="0.2">
      <c r="A1447" s="79">
        <f t="shared" si="247"/>
        <v>13</v>
      </c>
      <c r="B1447" s="47">
        <f t="shared" si="248"/>
        <v>2021</v>
      </c>
      <c r="C1447" s="47">
        <f t="shared" si="249"/>
        <v>3</v>
      </c>
      <c r="D1447" s="47" t="str">
        <f t="shared" si="250"/>
        <v>Mar</v>
      </c>
      <c r="E1447" s="47">
        <f t="shared" si="251"/>
        <v>26</v>
      </c>
      <c r="F1447" s="90">
        <v>44281</v>
      </c>
      <c r="G1447" s="75">
        <v>0.4375</v>
      </c>
      <c r="H1447" s="49" t="s">
        <v>64</v>
      </c>
      <c r="I1447" s="56" t="str">
        <f t="shared" si="257"/>
        <v>On point at confluence of N. Arm and Brown's Slough</v>
      </c>
      <c r="J1447" s="56" t="str">
        <f t="shared" si="258"/>
        <v>Gordon Estuary</v>
      </c>
      <c r="K1447" s="49">
        <v>1</v>
      </c>
      <c r="L1447" s="51" t="s">
        <v>152</v>
      </c>
      <c r="M1447" s="53" t="s">
        <v>138</v>
      </c>
      <c r="N1447" s="51" t="s">
        <v>144</v>
      </c>
      <c r="O1447" s="47">
        <f t="shared" si="259"/>
        <v>5</v>
      </c>
      <c r="P1447" s="47">
        <f t="shared" si="260"/>
        <v>1</v>
      </c>
      <c r="Q1447" s="47">
        <f t="shared" si="261"/>
        <v>2</v>
      </c>
      <c r="R1447" s="54">
        <v>1</v>
      </c>
      <c r="S1447" s="49" t="s">
        <v>168</v>
      </c>
      <c r="T1447" s="53" t="s">
        <v>170</v>
      </c>
    </row>
    <row r="1448" spans="1:20" x14ac:dyDescent="0.2">
      <c r="A1448" s="79">
        <f t="shared" si="247"/>
        <v>13</v>
      </c>
      <c r="B1448" s="47">
        <f t="shared" si="248"/>
        <v>2021</v>
      </c>
      <c r="C1448" s="47">
        <f t="shared" si="249"/>
        <v>3</v>
      </c>
      <c r="D1448" s="47" t="str">
        <f t="shared" si="250"/>
        <v>Mar</v>
      </c>
      <c r="E1448" s="47">
        <f t="shared" si="251"/>
        <v>26</v>
      </c>
      <c r="F1448" s="90">
        <v>44281</v>
      </c>
      <c r="G1448" s="75">
        <v>0.4548611111111111</v>
      </c>
      <c r="H1448" s="49" t="s">
        <v>19</v>
      </c>
      <c r="I1448" s="56" t="str">
        <f t="shared" si="257"/>
        <v>Q Jeff (right bank opposite N. Arm confl.)</v>
      </c>
      <c r="J1448" s="56" t="str">
        <f t="shared" si="258"/>
        <v>Gordon Estuary</v>
      </c>
      <c r="K1448" s="49">
        <v>1</v>
      </c>
      <c r="L1448" s="51" t="s">
        <v>158</v>
      </c>
      <c r="M1448" s="53" t="s">
        <v>138</v>
      </c>
      <c r="N1448" s="51" t="s">
        <v>153</v>
      </c>
      <c r="O1448" s="47">
        <f t="shared" si="259"/>
        <v>9</v>
      </c>
      <c r="P1448" s="47">
        <f t="shared" si="260"/>
        <v>1</v>
      </c>
      <c r="Q1448" s="47">
        <f t="shared" si="261"/>
        <v>5</v>
      </c>
      <c r="R1448" s="54">
        <v>1</v>
      </c>
      <c r="S1448" s="49" t="s">
        <v>168</v>
      </c>
      <c r="T1448" s="53" t="s">
        <v>170</v>
      </c>
    </row>
    <row r="1449" spans="1:20" x14ac:dyDescent="0.2">
      <c r="A1449" s="79">
        <f t="shared" si="247"/>
        <v>13</v>
      </c>
      <c r="B1449" s="47">
        <f t="shared" si="248"/>
        <v>2021</v>
      </c>
      <c r="C1449" s="47">
        <f t="shared" si="249"/>
        <v>3</v>
      </c>
      <c r="D1449" s="47" t="str">
        <f t="shared" si="250"/>
        <v>Mar</v>
      </c>
      <c r="E1449" s="47">
        <f t="shared" si="251"/>
        <v>26</v>
      </c>
      <c r="F1449" s="90">
        <v>44281</v>
      </c>
      <c r="G1449" s="75">
        <v>0.4680555555555555</v>
      </c>
      <c r="H1449" s="49" t="s">
        <v>8</v>
      </c>
      <c r="I1449" s="56" t="str">
        <f t="shared" si="257"/>
        <v>Smokies</v>
      </c>
      <c r="J1449" s="56" t="str">
        <f t="shared" si="258"/>
        <v>Gordon Estuary</v>
      </c>
      <c r="K1449" s="49">
        <v>1</v>
      </c>
      <c r="L1449" s="51" t="s">
        <v>142</v>
      </c>
      <c r="M1449" s="53" t="s">
        <v>138</v>
      </c>
      <c r="N1449" s="51" t="s">
        <v>144</v>
      </c>
      <c r="O1449" s="47">
        <f t="shared" si="259"/>
        <v>2</v>
      </c>
      <c r="P1449" s="47">
        <f t="shared" si="260"/>
        <v>1</v>
      </c>
      <c r="Q1449" s="47">
        <f t="shared" si="261"/>
        <v>2</v>
      </c>
      <c r="R1449" s="54">
        <v>1</v>
      </c>
      <c r="S1449" s="49" t="s">
        <v>168</v>
      </c>
      <c r="T1449" s="53" t="s">
        <v>170</v>
      </c>
    </row>
    <row r="1450" spans="1:20" x14ac:dyDescent="0.2">
      <c r="A1450" s="79">
        <f t="shared" si="247"/>
        <v>13</v>
      </c>
      <c r="B1450" s="47">
        <f t="shared" si="248"/>
        <v>2021</v>
      </c>
      <c r="C1450" s="47">
        <f t="shared" si="249"/>
        <v>3</v>
      </c>
      <c r="D1450" s="47" t="str">
        <f t="shared" si="250"/>
        <v>Mar</v>
      </c>
      <c r="E1450" s="47">
        <f t="shared" si="251"/>
        <v>26</v>
      </c>
      <c r="F1450" s="90">
        <v>44281</v>
      </c>
      <c r="G1450" s="75">
        <v>0.4680555555555555</v>
      </c>
      <c r="H1450" s="49" t="s">
        <v>8</v>
      </c>
      <c r="I1450" s="56" t="str">
        <f t="shared" si="257"/>
        <v>Smokies</v>
      </c>
      <c r="J1450" s="56" t="str">
        <f t="shared" si="258"/>
        <v>Gordon Estuary</v>
      </c>
      <c r="K1450" s="49">
        <v>1</v>
      </c>
      <c r="L1450" s="51" t="s">
        <v>152</v>
      </c>
      <c r="M1450" s="53" t="s">
        <v>138</v>
      </c>
      <c r="N1450" s="51" t="s">
        <v>144</v>
      </c>
      <c r="O1450" s="47">
        <f t="shared" si="259"/>
        <v>5</v>
      </c>
      <c r="P1450" s="47">
        <f t="shared" si="260"/>
        <v>1</v>
      </c>
      <c r="Q1450" s="47">
        <f t="shared" si="261"/>
        <v>2</v>
      </c>
      <c r="R1450" s="54">
        <v>3</v>
      </c>
      <c r="S1450" s="49" t="s">
        <v>168</v>
      </c>
      <c r="T1450" s="53" t="s">
        <v>170</v>
      </c>
    </row>
    <row r="1451" spans="1:20" x14ac:dyDescent="0.2">
      <c r="A1451" s="79">
        <f t="shared" si="247"/>
        <v>13</v>
      </c>
      <c r="B1451" s="47">
        <f t="shared" si="248"/>
        <v>2021</v>
      </c>
      <c r="C1451" s="47">
        <f t="shared" si="249"/>
        <v>3</v>
      </c>
      <c r="D1451" s="47" t="str">
        <f t="shared" si="250"/>
        <v>Mar</v>
      </c>
      <c r="E1451" s="47">
        <f t="shared" si="251"/>
        <v>26</v>
      </c>
      <c r="F1451" s="90">
        <v>44281</v>
      </c>
      <c r="G1451" s="75">
        <v>0.4680555555555555</v>
      </c>
      <c r="H1451" s="49" t="s">
        <v>8</v>
      </c>
      <c r="I1451" s="56" t="str">
        <f t="shared" si="257"/>
        <v>Smokies</v>
      </c>
      <c r="J1451" s="56" t="str">
        <f t="shared" si="258"/>
        <v>Gordon Estuary</v>
      </c>
      <c r="K1451" s="49">
        <v>1</v>
      </c>
      <c r="L1451" s="51" t="s">
        <v>157</v>
      </c>
      <c r="M1451" s="53" t="s">
        <v>138</v>
      </c>
      <c r="N1451" s="51" t="s">
        <v>153</v>
      </c>
      <c r="O1451" s="47">
        <f t="shared" si="259"/>
        <v>8</v>
      </c>
      <c r="P1451" s="47">
        <f t="shared" si="260"/>
        <v>1</v>
      </c>
      <c r="Q1451" s="47">
        <f t="shared" si="261"/>
        <v>5</v>
      </c>
      <c r="R1451" s="54">
        <v>1</v>
      </c>
      <c r="S1451" s="49" t="s">
        <v>168</v>
      </c>
      <c r="T1451" s="53" t="s">
        <v>170</v>
      </c>
    </row>
    <row r="1452" spans="1:20" x14ac:dyDescent="0.2">
      <c r="A1452" s="132">
        <f t="shared" si="247"/>
        <v>13</v>
      </c>
      <c r="B1452" s="133">
        <f t="shared" si="248"/>
        <v>2021</v>
      </c>
      <c r="C1452" s="133">
        <f t="shared" si="249"/>
        <v>3</v>
      </c>
      <c r="D1452" s="133" t="str">
        <f t="shared" si="250"/>
        <v>Mar</v>
      </c>
      <c r="E1452" s="133">
        <f t="shared" si="251"/>
        <v>26</v>
      </c>
      <c r="F1452" s="141">
        <v>44281</v>
      </c>
      <c r="G1452" s="135">
        <v>0.4861111111111111</v>
      </c>
      <c r="H1452" s="138" t="s">
        <v>15</v>
      </c>
      <c r="I1452" s="137" t="str">
        <f t="shared" si="257"/>
        <v>Pacheedah Shores Boat Ramp</v>
      </c>
      <c r="J1452" s="137" t="str">
        <f t="shared" si="258"/>
        <v>Gordon Estuary</v>
      </c>
      <c r="K1452" s="138">
        <v>1</v>
      </c>
      <c r="L1452" s="139" t="s">
        <v>152</v>
      </c>
      <c r="M1452" s="143" t="s">
        <v>138</v>
      </c>
      <c r="N1452" s="139" t="s">
        <v>144</v>
      </c>
      <c r="O1452" s="47">
        <f t="shared" si="259"/>
        <v>5</v>
      </c>
      <c r="P1452" s="47">
        <f t="shared" si="260"/>
        <v>1</v>
      </c>
      <c r="Q1452" s="47">
        <f t="shared" si="261"/>
        <v>2</v>
      </c>
      <c r="R1452" s="140">
        <v>2</v>
      </c>
      <c r="S1452" s="138" t="s">
        <v>168</v>
      </c>
      <c r="T1452" s="53" t="s">
        <v>170</v>
      </c>
    </row>
    <row r="1453" spans="1:20" x14ac:dyDescent="0.2">
      <c r="A1453" s="79">
        <f t="shared" si="247"/>
        <v>15</v>
      </c>
      <c r="B1453" s="47">
        <f t="shared" si="248"/>
        <v>2021</v>
      </c>
      <c r="C1453" s="47">
        <f t="shared" si="249"/>
        <v>4</v>
      </c>
      <c r="D1453" s="47" t="str">
        <f t="shared" si="250"/>
        <v>Apr</v>
      </c>
      <c r="E1453" s="47">
        <f t="shared" si="251"/>
        <v>4</v>
      </c>
      <c r="F1453" s="90">
        <v>44290</v>
      </c>
      <c r="G1453" s="75">
        <v>0.47916666666666669</v>
      </c>
      <c r="H1453" s="49" t="s">
        <v>197</v>
      </c>
      <c r="I1453" s="56" t="str">
        <f t="shared" si="257"/>
        <v>Gordon R. Site 5, edge of marsh</v>
      </c>
      <c r="J1453" s="56" t="str">
        <f>VLOOKUP(H1453,SiteCodes,3,FALSE)</f>
        <v>Gordon Estuary</v>
      </c>
      <c r="K1453" s="49">
        <v>1</v>
      </c>
      <c r="L1453" s="52" t="s">
        <v>152</v>
      </c>
      <c r="M1453" s="53" t="s">
        <v>138</v>
      </c>
      <c r="N1453" s="51" t="s">
        <v>144</v>
      </c>
      <c r="O1453" s="47"/>
      <c r="P1453" s="47"/>
      <c r="Q1453" s="47"/>
      <c r="R1453" s="54">
        <v>11</v>
      </c>
      <c r="S1453" s="68" t="s">
        <v>171</v>
      </c>
      <c r="T1453" s="50" t="s">
        <v>167</v>
      </c>
    </row>
    <row r="1454" spans="1:20" x14ac:dyDescent="0.2">
      <c r="A1454" s="79">
        <f t="shared" si="247"/>
        <v>15</v>
      </c>
      <c r="B1454" s="47">
        <f t="shared" si="248"/>
        <v>2021</v>
      </c>
      <c r="C1454" s="47">
        <f t="shared" si="249"/>
        <v>4</v>
      </c>
      <c r="D1454" s="47" t="str">
        <f t="shared" si="250"/>
        <v>Apr</v>
      </c>
      <c r="E1454" s="47">
        <f t="shared" si="251"/>
        <v>4</v>
      </c>
      <c r="F1454" s="90">
        <v>44290</v>
      </c>
      <c r="G1454" s="75">
        <v>0.47916666666666669</v>
      </c>
      <c r="H1454" s="49" t="s">
        <v>197</v>
      </c>
      <c r="I1454" s="56" t="str">
        <f>VLOOKUP(H1454,SiteCodes,2,FALSE)</f>
        <v>Gordon R. Site 5, edge of marsh</v>
      </c>
      <c r="J1454" s="56" t="str">
        <f>VLOOKUP(H1454,SiteCodes,3,FALSE)</f>
        <v>Gordon Estuary</v>
      </c>
      <c r="K1454" s="49">
        <v>1</v>
      </c>
      <c r="L1454" s="52" t="s">
        <v>142</v>
      </c>
      <c r="M1454" s="50" t="s">
        <v>138</v>
      </c>
      <c r="N1454" s="52" t="s">
        <v>144</v>
      </c>
      <c r="O1454" s="47"/>
      <c r="P1454" s="47"/>
      <c r="Q1454" s="47"/>
      <c r="R1454" s="54">
        <v>6</v>
      </c>
      <c r="S1454" s="68" t="s">
        <v>171</v>
      </c>
      <c r="T1454" s="50" t="s">
        <v>167</v>
      </c>
    </row>
    <row r="1455" spans="1:20" x14ac:dyDescent="0.2">
      <c r="A1455" s="79">
        <f t="shared" si="247"/>
        <v>15</v>
      </c>
      <c r="B1455" s="47">
        <f t="shared" si="248"/>
        <v>2021</v>
      </c>
      <c r="C1455" s="47">
        <f t="shared" si="249"/>
        <v>4</v>
      </c>
      <c r="D1455" s="47" t="str">
        <f t="shared" si="250"/>
        <v>Apr</v>
      </c>
      <c r="E1455" s="47">
        <f t="shared" si="251"/>
        <v>4</v>
      </c>
      <c r="F1455" s="90">
        <v>44290</v>
      </c>
      <c r="G1455" s="75">
        <v>0.50694444444444442</v>
      </c>
      <c r="H1455" s="68" t="s">
        <v>186</v>
      </c>
      <c r="I1455" s="56" t="str">
        <f>VLOOKUP(H1455,SiteCodes,2,FALSE)</f>
        <v>Browns Slough Site 7 inlet left tidal channel</v>
      </c>
      <c r="J1455" s="56" t="str">
        <f>VLOOKUP(H1455,SiteCodes,3,FALSE)</f>
        <v>Gordon Estuary</v>
      </c>
      <c r="K1455" s="49">
        <v>1</v>
      </c>
      <c r="L1455" s="52" t="s">
        <v>146</v>
      </c>
      <c r="M1455" s="50" t="s">
        <v>138</v>
      </c>
      <c r="N1455" s="52" t="s">
        <v>144</v>
      </c>
      <c r="O1455" s="47"/>
      <c r="P1455" s="47"/>
      <c r="Q1455" s="47"/>
      <c r="R1455" s="54">
        <v>44</v>
      </c>
      <c r="S1455" s="68" t="s">
        <v>171</v>
      </c>
      <c r="T1455" s="50" t="s">
        <v>167</v>
      </c>
    </row>
    <row r="1456" spans="1:20" x14ac:dyDescent="0.2">
      <c r="A1456" s="79">
        <f t="shared" si="247"/>
        <v>15</v>
      </c>
      <c r="B1456" s="47">
        <f t="shared" si="248"/>
        <v>2021</v>
      </c>
      <c r="C1456" s="47">
        <f t="shared" si="249"/>
        <v>4</v>
      </c>
      <c r="D1456" s="47" t="str">
        <f t="shared" si="250"/>
        <v>Apr</v>
      </c>
      <c r="E1456" s="47">
        <f t="shared" si="251"/>
        <v>4</v>
      </c>
      <c r="F1456" s="90">
        <v>44290</v>
      </c>
      <c r="G1456" s="75">
        <v>0.52083333333333337</v>
      </c>
      <c r="H1456" s="68" t="s">
        <v>189</v>
      </c>
      <c r="I1456" s="56" t="str">
        <f>VLOOKUP(H1456,SiteCodes,2,FALSE)</f>
        <v>Browns Slough Site 7 Inlet right tidal channel</v>
      </c>
      <c r="J1456" s="56" t="str">
        <f>VLOOKUP(H1456,SiteCodes,3,FALSE)</f>
        <v>Gordon Estuary</v>
      </c>
      <c r="K1456" s="49">
        <v>1</v>
      </c>
      <c r="L1456" s="52" t="s">
        <v>146</v>
      </c>
      <c r="M1456" s="50" t="s">
        <v>138</v>
      </c>
      <c r="N1456" s="52" t="s">
        <v>144</v>
      </c>
      <c r="O1456" s="49"/>
      <c r="P1456" s="49"/>
      <c r="Q1456" s="49"/>
      <c r="R1456" s="54">
        <v>86</v>
      </c>
      <c r="S1456" s="68" t="s">
        <v>171</v>
      </c>
      <c r="T1456" s="50" t="s">
        <v>167</v>
      </c>
    </row>
    <row r="1457" spans="1:20" x14ac:dyDescent="0.2">
      <c r="A1457" s="79">
        <f t="shared" si="247"/>
        <v>15</v>
      </c>
      <c r="B1457" s="47">
        <f t="shared" si="248"/>
        <v>2021</v>
      </c>
      <c r="C1457" s="47">
        <f t="shared" si="249"/>
        <v>4</v>
      </c>
      <c r="D1457" s="47" t="str">
        <f t="shared" si="250"/>
        <v>Apr</v>
      </c>
      <c r="E1457" s="47">
        <f t="shared" si="251"/>
        <v>4</v>
      </c>
      <c r="F1457" s="90">
        <v>44290</v>
      </c>
      <c r="G1457" s="75">
        <v>0.52083333333333337</v>
      </c>
      <c r="H1457" s="68" t="s">
        <v>189</v>
      </c>
      <c r="I1457" s="56" t="str">
        <f>VLOOKUP(H1457,SiteCodes,2,FALSE)</f>
        <v>Browns Slough Site 7 Inlet right tidal channel</v>
      </c>
      <c r="J1457" s="56" t="str">
        <f>VLOOKUP(H1457,SiteCodes,3,FALSE)</f>
        <v>Gordon Estuary</v>
      </c>
      <c r="K1457" s="49">
        <v>1</v>
      </c>
      <c r="L1457" s="52" t="s">
        <v>142</v>
      </c>
      <c r="M1457" s="50" t="s">
        <v>138</v>
      </c>
      <c r="N1457" s="52" t="s">
        <v>144</v>
      </c>
      <c r="O1457" s="49"/>
      <c r="P1457" s="49"/>
      <c r="Q1457" s="49"/>
      <c r="R1457" s="54">
        <v>1</v>
      </c>
      <c r="S1457" s="68" t="s">
        <v>171</v>
      </c>
      <c r="T1457" s="50" t="s">
        <v>167</v>
      </c>
    </row>
    <row r="1458" spans="1:20" x14ac:dyDescent="0.2">
      <c r="A1458" s="79">
        <f t="shared" si="247"/>
        <v>18</v>
      </c>
      <c r="B1458" s="47">
        <f t="shared" si="248"/>
        <v>2021</v>
      </c>
      <c r="C1458" s="47">
        <f t="shared" si="249"/>
        <v>4</v>
      </c>
      <c r="D1458" s="47" t="str">
        <f t="shared" si="250"/>
        <v>Apr</v>
      </c>
      <c r="E1458" s="47">
        <f t="shared" si="251"/>
        <v>30</v>
      </c>
      <c r="F1458" s="90">
        <v>44316</v>
      </c>
      <c r="G1458" s="75">
        <v>0.40972222222222227</v>
      </c>
      <c r="H1458" s="49" t="s">
        <v>19</v>
      </c>
      <c r="I1458" s="56" t="str">
        <f t="shared" si="257"/>
        <v>Q Jeff (right bank opposite N. Arm confl.)</v>
      </c>
      <c r="J1458" s="56" t="str">
        <f t="shared" si="258"/>
        <v>Gordon Estuary</v>
      </c>
      <c r="K1458" s="49">
        <v>1</v>
      </c>
      <c r="L1458" s="51" t="s">
        <v>157</v>
      </c>
      <c r="M1458" s="53" t="s">
        <v>138</v>
      </c>
      <c r="N1458" s="51" t="s">
        <v>153</v>
      </c>
      <c r="O1458" s="47">
        <f t="shared" si="259"/>
        <v>8</v>
      </c>
      <c r="P1458" s="47">
        <f t="shared" si="260"/>
        <v>1</v>
      </c>
      <c r="Q1458" s="47">
        <f t="shared" si="261"/>
        <v>5</v>
      </c>
      <c r="R1458" s="54">
        <v>39</v>
      </c>
      <c r="S1458" s="49" t="s">
        <v>168</v>
      </c>
      <c r="T1458" s="53" t="s">
        <v>163</v>
      </c>
    </row>
    <row r="1459" spans="1:20" x14ac:dyDescent="0.2">
      <c r="A1459" s="79">
        <f t="shared" si="247"/>
        <v>18</v>
      </c>
      <c r="B1459" s="47">
        <f t="shared" si="248"/>
        <v>2021</v>
      </c>
      <c r="C1459" s="47">
        <f t="shared" si="249"/>
        <v>4</v>
      </c>
      <c r="D1459" s="47" t="str">
        <f t="shared" si="250"/>
        <v>Apr</v>
      </c>
      <c r="E1459" s="47">
        <f t="shared" si="251"/>
        <v>30</v>
      </c>
      <c r="F1459" s="90">
        <v>44316</v>
      </c>
      <c r="G1459" s="75">
        <v>0.40972222222222227</v>
      </c>
      <c r="H1459" s="49" t="s">
        <v>19</v>
      </c>
      <c r="I1459" s="56" t="str">
        <f t="shared" si="257"/>
        <v>Q Jeff (right bank opposite N. Arm confl.)</v>
      </c>
      <c r="J1459" s="56" t="str">
        <f t="shared" si="258"/>
        <v>Gordon Estuary</v>
      </c>
      <c r="K1459" s="49">
        <v>1</v>
      </c>
      <c r="L1459" s="51" t="s">
        <v>185</v>
      </c>
      <c r="M1459" s="53" t="s">
        <v>138</v>
      </c>
      <c r="N1459" s="51" t="s">
        <v>150</v>
      </c>
      <c r="O1459" s="47">
        <f t="shared" si="259"/>
        <v>18</v>
      </c>
      <c r="P1459" s="47">
        <f t="shared" si="260"/>
        <v>1</v>
      </c>
      <c r="Q1459" s="47">
        <f t="shared" si="261"/>
        <v>4</v>
      </c>
      <c r="R1459" s="54">
        <v>2</v>
      </c>
      <c r="S1459" s="49" t="s">
        <v>168</v>
      </c>
      <c r="T1459" s="53" t="s">
        <v>163</v>
      </c>
    </row>
    <row r="1460" spans="1:20" x14ac:dyDescent="0.2">
      <c r="A1460" s="79">
        <f t="shared" si="247"/>
        <v>18</v>
      </c>
      <c r="B1460" s="47">
        <f t="shared" si="248"/>
        <v>2021</v>
      </c>
      <c r="C1460" s="47">
        <f t="shared" si="249"/>
        <v>4</v>
      </c>
      <c r="D1460" s="47" t="str">
        <f t="shared" si="250"/>
        <v>Apr</v>
      </c>
      <c r="E1460" s="47">
        <f t="shared" si="251"/>
        <v>30</v>
      </c>
      <c r="F1460" s="90">
        <v>44316</v>
      </c>
      <c r="G1460" s="75">
        <v>0.40972222222222227</v>
      </c>
      <c r="H1460" s="49" t="s">
        <v>19</v>
      </c>
      <c r="I1460" s="56" t="str">
        <f t="shared" si="257"/>
        <v>Q Jeff (right bank opposite N. Arm confl.)</v>
      </c>
      <c r="J1460" s="56" t="str">
        <f t="shared" si="258"/>
        <v>Gordon Estuary</v>
      </c>
      <c r="K1460" s="49">
        <v>1</v>
      </c>
      <c r="L1460" s="51" t="s">
        <v>181</v>
      </c>
      <c r="M1460" s="53" t="s">
        <v>138</v>
      </c>
      <c r="N1460" s="51" t="s">
        <v>150</v>
      </c>
      <c r="O1460" s="47">
        <f t="shared" si="259"/>
        <v>15</v>
      </c>
      <c r="P1460" s="47">
        <f t="shared" si="260"/>
        <v>1</v>
      </c>
      <c r="Q1460" s="47">
        <f t="shared" si="261"/>
        <v>4</v>
      </c>
      <c r="R1460" s="54">
        <v>10</v>
      </c>
      <c r="S1460" s="49" t="s">
        <v>168</v>
      </c>
      <c r="T1460" s="53" t="s">
        <v>163</v>
      </c>
    </row>
    <row r="1461" spans="1:20" x14ac:dyDescent="0.2">
      <c r="A1461" s="79">
        <f t="shared" si="247"/>
        <v>18</v>
      </c>
      <c r="B1461" s="47">
        <f t="shared" si="248"/>
        <v>2021</v>
      </c>
      <c r="C1461" s="47">
        <f t="shared" si="249"/>
        <v>4</v>
      </c>
      <c r="D1461" s="47" t="str">
        <f t="shared" si="250"/>
        <v>Apr</v>
      </c>
      <c r="E1461" s="47">
        <f t="shared" si="251"/>
        <v>30</v>
      </c>
      <c r="F1461" s="90">
        <v>44316</v>
      </c>
      <c r="G1461" s="75">
        <v>0.40972222222222227</v>
      </c>
      <c r="H1461" s="49" t="s">
        <v>19</v>
      </c>
      <c r="I1461" s="56" t="str">
        <f t="shared" si="257"/>
        <v>Q Jeff (right bank opposite N. Arm confl.)</v>
      </c>
      <c r="J1461" s="56" t="str">
        <f t="shared" si="258"/>
        <v>Gordon Estuary</v>
      </c>
      <c r="K1461" s="49">
        <v>1</v>
      </c>
      <c r="L1461" s="51" t="s">
        <v>166</v>
      </c>
      <c r="M1461" s="53" t="s">
        <v>138</v>
      </c>
      <c r="N1461" s="51" t="s">
        <v>150</v>
      </c>
      <c r="O1461" s="47">
        <f t="shared" si="259"/>
        <v>11</v>
      </c>
      <c r="P1461" s="47">
        <f t="shared" si="260"/>
        <v>1</v>
      </c>
      <c r="Q1461" s="47">
        <f t="shared" si="261"/>
        <v>4</v>
      </c>
      <c r="R1461" s="54">
        <v>4</v>
      </c>
      <c r="S1461" s="49" t="s">
        <v>168</v>
      </c>
      <c r="T1461" s="53" t="s">
        <v>163</v>
      </c>
    </row>
    <row r="1462" spans="1:20" x14ac:dyDescent="0.2">
      <c r="A1462" s="79">
        <f t="shared" si="247"/>
        <v>18</v>
      </c>
      <c r="B1462" s="47">
        <f t="shared" si="248"/>
        <v>2021</v>
      </c>
      <c r="C1462" s="47">
        <f t="shared" si="249"/>
        <v>4</v>
      </c>
      <c r="D1462" s="47" t="str">
        <f t="shared" si="250"/>
        <v>Apr</v>
      </c>
      <c r="E1462" s="47">
        <f t="shared" si="251"/>
        <v>30</v>
      </c>
      <c r="F1462" s="90">
        <v>44316</v>
      </c>
      <c r="G1462" s="75">
        <v>0.40972222222222227</v>
      </c>
      <c r="H1462" s="49" t="s">
        <v>19</v>
      </c>
      <c r="I1462" s="56" t="str">
        <f t="shared" si="257"/>
        <v>Q Jeff (right bank opposite N. Arm confl.)</v>
      </c>
      <c r="J1462" s="56" t="str">
        <f t="shared" si="258"/>
        <v>Gordon Estuary</v>
      </c>
      <c r="K1462" s="49">
        <v>1</v>
      </c>
      <c r="L1462" s="51" t="s">
        <v>173</v>
      </c>
      <c r="M1462" s="53" t="s">
        <v>138</v>
      </c>
      <c r="N1462" s="51" t="s">
        <v>150</v>
      </c>
      <c r="O1462" s="47">
        <f t="shared" si="259"/>
        <v>13</v>
      </c>
      <c r="P1462" s="47">
        <f t="shared" si="260"/>
        <v>1</v>
      </c>
      <c r="Q1462" s="47">
        <f t="shared" si="261"/>
        <v>4</v>
      </c>
      <c r="R1462" s="54">
        <v>1</v>
      </c>
      <c r="S1462" s="49" t="s">
        <v>168</v>
      </c>
      <c r="T1462" s="53" t="s">
        <v>163</v>
      </c>
    </row>
    <row r="1463" spans="1:20" x14ac:dyDescent="0.2">
      <c r="A1463" s="79">
        <f t="shared" si="247"/>
        <v>18</v>
      </c>
      <c r="B1463" s="47">
        <f t="shared" si="248"/>
        <v>2021</v>
      </c>
      <c r="C1463" s="47">
        <f t="shared" si="249"/>
        <v>4</v>
      </c>
      <c r="D1463" s="47" t="str">
        <f t="shared" si="250"/>
        <v>Apr</v>
      </c>
      <c r="E1463" s="47">
        <f t="shared" si="251"/>
        <v>30</v>
      </c>
      <c r="F1463" s="90">
        <v>44316</v>
      </c>
      <c r="G1463" s="75">
        <v>0.40972222222222227</v>
      </c>
      <c r="H1463" s="49" t="s">
        <v>19</v>
      </c>
      <c r="I1463" s="56" t="str">
        <f t="shared" si="257"/>
        <v>Q Jeff (right bank opposite N. Arm confl.)</v>
      </c>
      <c r="J1463" s="56" t="str">
        <f t="shared" si="258"/>
        <v>Gordon Estuary</v>
      </c>
      <c r="K1463" s="49">
        <v>1</v>
      </c>
      <c r="L1463" s="51" t="s">
        <v>196</v>
      </c>
      <c r="M1463" s="53" t="s">
        <v>138</v>
      </c>
      <c r="N1463" s="51" t="s">
        <v>150</v>
      </c>
      <c r="O1463" s="47">
        <f t="shared" si="259"/>
        <v>25</v>
      </c>
      <c r="P1463" s="47">
        <f t="shared" si="260"/>
        <v>1</v>
      </c>
      <c r="Q1463" s="47">
        <f t="shared" si="261"/>
        <v>4</v>
      </c>
      <c r="R1463" s="54">
        <v>6</v>
      </c>
      <c r="S1463" s="49" t="s">
        <v>168</v>
      </c>
      <c r="T1463" s="53" t="s">
        <v>163</v>
      </c>
    </row>
    <row r="1464" spans="1:20" x14ac:dyDescent="0.2">
      <c r="A1464" s="79">
        <f t="shared" si="247"/>
        <v>18</v>
      </c>
      <c r="B1464" s="47">
        <f t="shared" si="248"/>
        <v>2021</v>
      </c>
      <c r="C1464" s="47">
        <f t="shared" si="249"/>
        <v>4</v>
      </c>
      <c r="D1464" s="47" t="str">
        <f t="shared" si="250"/>
        <v>Apr</v>
      </c>
      <c r="E1464" s="47">
        <f t="shared" si="251"/>
        <v>30</v>
      </c>
      <c r="F1464" s="90">
        <v>44316</v>
      </c>
      <c r="G1464" s="75">
        <v>0.40972222222222227</v>
      </c>
      <c r="H1464" s="49" t="s">
        <v>19</v>
      </c>
      <c r="I1464" s="56" t="str">
        <f t="shared" si="257"/>
        <v>Q Jeff (right bank opposite N. Arm confl.)</v>
      </c>
      <c r="J1464" s="56" t="str">
        <f t="shared" si="258"/>
        <v>Gordon Estuary</v>
      </c>
      <c r="K1464" s="49">
        <v>1</v>
      </c>
      <c r="L1464" s="51" t="s">
        <v>183</v>
      </c>
      <c r="M1464" s="53" t="s">
        <v>138</v>
      </c>
      <c r="N1464" s="51" t="s">
        <v>150</v>
      </c>
      <c r="O1464" s="47">
        <f t="shared" si="259"/>
        <v>17</v>
      </c>
      <c r="P1464" s="47">
        <f t="shared" si="260"/>
        <v>1</v>
      </c>
      <c r="Q1464" s="47">
        <f t="shared" si="261"/>
        <v>4</v>
      </c>
      <c r="R1464" s="54">
        <v>1</v>
      </c>
      <c r="S1464" s="49" t="s">
        <v>168</v>
      </c>
      <c r="T1464" s="53" t="s">
        <v>163</v>
      </c>
    </row>
    <row r="1465" spans="1:20" x14ac:dyDescent="0.2">
      <c r="A1465" s="79">
        <f t="shared" si="247"/>
        <v>18</v>
      </c>
      <c r="B1465" s="47">
        <f t="shared" si="248"/>
        <v>2021</v>
      </c>
      <c r="C1465" s="47">
        <f t="shared" si="249"/>
        <v>4</v>
      </c>
      <c r="D1465" s="47" t="str">
        <f t="shared" si="250"/>
        <v>Apr</v>
      </c>
      <c r="E1465" s="47">
        <f t="shared" si="251"/>
        <v>30</v>
      </c>
      <c r="F1465" s="90">
        <v>44316</v>
      </c>
      <c r="G1465" s="75">
        <v>0.40972222222222227</v>
      </c>
      <c r="H1465" s="49" t="s">
        <v>19</v>
      </c>
      <c r="I1465" s="56" t="str">
        <f t="shared" si="257"/>
        <v>Q Jeff (right bank opposite N. Arm confl.)</v>
      </c>
      <c r="J1465" s="56" t="str">
        <f t="shared" si="258"/>
        <v>Gordon Estuary</v>
      </c>
      <c r="K1465" s="49">
        <v>1</v>
      </c>
      <c r="L1465" s="51" t="s">
        <v>146</v>
      </c>
      <c r="M1465" s="53" t="s">
        <v>138</v>
      </c>
      <c r="N1465" s="51" t="s">
        <v>144</v>
      </c>
      <c r="O1465" s="47">
        <f t="shared" si="259"/>
        <v>3</v>
      </c>
      <c r="P1465" s="47">
        <f t="shared" si="260"/>
        <v>1</v>
      </c>
      <c r="Q1465" s="47">
        <f t="shared" si="261"/>
        <v>2</v>
      </c>
      <c r="R1465" s="54">
        <v>1</v>
      </c>
      <c r="S1465" s="49" t="s">
        <v>168</v>
      </c>
      <c r="T1465" s="53" t="s">
        <v>163</v>
      </c>
    </row>
    <row r="1466" spans="1:20" x14ac:dyDescent="0.2">
      <c r="A1466" s="79">
        <f t="shared" si="247"/>
        <v>18</v>
      </c>
      <c r="B1466" s="47">
        <f t="shared" si="248"/>
        <v>2021</v>
      </c>
      <c r="C1466" s="47">
        <f t="shared" si="249"/>
        <v>4</v>
      </c>
      <c r="D1466" s="47" t="str">
        <f t="shared" si="250"/>
        <v>Apr</v>
      </c>
      <c r="E1466" s="47">
        <f t="shared" si="251"/>
        <v>30</v>
      </c>
      <c r="F1466" s="90">
        <v>44316</v>
      </c>
      <c r="G1466" s="75">
        <v>0.44097222222222227</v>
      </c>
      <c r="H1466" s="49" t="s">
        <v>15</v>
      </c>
      <c r="I1466" s="56" t="str">
        <f t="shared" ref="I1466:I1473" si="262">VLOOKUP(H1466,SiteCodes,2,FALSE)</f>
        <v>Pacheedah Shores Boat Ramp</v>
      </c>
      <c r="J1466" s="56" t="str">
        <f t="shared" ref="J1466:J1473" si="263">VLOOKUP(H1466,SiteCodes,3,FALSE)</f>
        <v>Gordon Estuary</v>
      </c>
      <c r="K1466" s="49">
        <v>1</v>
      </c>
      <c r="L1466" s="51" t="s">
        <v>157</v>
      </c>
      <c r="M1466" s="53" t="s">
        <v>138</v>
      </c>
      <c r="N1466" s="51" t="s">
        <v>153</v>
      </c>
      <c r="O1466" s="47"/>
      <c r="P1466" s="47"/>
      <c r="Q1466" s="47"/>
      <c r="R1466" s="54">
        <v>30</v>
      </c>
      <c r="S1466" s="49" t="s">
        <v>168</v>
      </c>
      <c r="T1466" s="53" t="s">
        <v>163</v>
      </c>
    </row>
    <row r="1467" spans="1:20" x14ac:dyDescent="0.2">
      <c r="A1467" s="79">
        <f t="shared" si="247"/>
        <v>18</v>
      </c>
      <c r="B1467" s="47">
        <f t="shared" si="248"/>
        <v>2021</v>
      </c>
      <c r="C1467" s="47">
        <f t="shared" si="249"/>
        <v>4</v>
      </c>
      <c r="D1467" s="47" t="str">
        <f t="shared" si="250"/>
        <v>Apr</v>
      </c>
      <c r="E1467" s="47">
        <f t="shared" si="251"/>
        <v>30</v>
      </c>
      <c r="F1467" s="90">
        <v>44316</v>
      </c>
      <c r="G1467" s="75">
        <v>0.44097222222222227</v>
      </c>
      <c r="H1467" s="49" t="s">
        <v>15</v>
      </c>
      <c r="I1467" s="56" t="str">
        <f t="shared" si="262"/>
        <v>Pacheedah Shores Boat Ramp</v>
      </c>
      <c r="J1467" s="56" t="str">
        <f t="shared" si="263"/>
        <v>Gordon Estuary</v>
      </c>
      <c r="K1467" s="49">
        <v>1</v>
      </c>
      <c r="L1467" s="51" t="s">
        <v>181</v>
      </c>
      <c r="M1467" s="53" t="s">
        <v>138</v>
      </c>
      <c r="N1467" s="51" t="s">
        <v>150</v>
      </c>
      <c r="O1467" s="47"/>
      <c r="P1467" s="47"/>
      <c r="Q1467" s="47"/>
      <c r="R1467" s="54">
        <v>10</v>
      </c>
      <c r="S1467" s="49" t="s">
        <v>168</v>
      </c>
      <c r="T1467" s="53" t="s">
        <v>163</v>
      </c>
    </row>
    <row r="1468" spans="1:20" x14ac:dyDescent="0.2">
      <c r="A1468" s="79">
        <f t="shared" si="247"/>
        <v>18</v>
      </c>
      <c r="B1468" s="47">
        <f t="shared" si="248"/>
        <v>2021</v>
      </c>
      <c r="C1468" s="47">
        <f t="shared" si="249"/>
        <v>4</v>
      </c>
      <c r="D1468" s="47" t="str">
        <f t="shared" si="250"/>
        <v>Apr</v>
      </c>
      <c r="E1468" s="47">
        <f t="shared" si="251"/>
        <v>30</v>
      </c>
      <c r="F1468" s="90">
        <v>44316</v>
      </c>
      <c r="G1468" s="75">
        <v>0.44097222222222227</v>
      </c>
      <c r="H1468" s="49" t="s">
        <v>15</v>
      </c>
      <c r="I1468" s="56" t="str">
        <f t="shared" si="262"/>
        <v>Pacheedah Shores Boat Ramp</v>
      </c>
      <c r="J1468" s="56" t="str">
        <f t="shared" si="263"/>
        <v>Gordon Estuary</v>
      </c>
      <c r="K1468" s="49">
        <v>1</v>
      </c>
      <c r="L1468" s="51" t="s">
        <v>177</v>
      </c>
      <c r="M1468" s="53" t="s">
        <v>138</v>
      </c>
      <c r="N1468" s="51" t="s">
        <v>153</v>
      </c>
      <c r="O1468" s="47"/>
      <c r="P1468" s="47"/>
      <c r="Q1468" s="47"/>
      <c r="R1468" s="54">
        <v>2</v>
      </c>
      <c r="S1468" s="49" t="s">
        <v>168</v>
      </c>
      <c r="T1468" s="53" t="s">
        <v>163</v>
      </c>
    </row>
    <row r="1469" spans="1:20" x14ac:dyDescent="0.2">
      <c r="A1469" s="79">
        <f t="shared" si="247"/>
        <v>18</v>
      </c>
      <c r="B1469" s="47">
        <f t="shared" si="248"/>
        <v>2021</v>
      </c>
      <c r="C1469" s="47">
        <f t="shared" si="249"/>
        <v>4</v>
      </c>
      <c r="D1469" s="47" t="str">
        <f t="shared" si="250"/>
        <v>Apr</v>
      </c>
      <c r="E1469" s="47">
        <f t="shared" si="251"/>
        <v>30</v>
      </c>
      <c r="F1469" s="90">
        <v>44316</v>
      </c>
      <c r="G1469" s="75">
        <v>0.44097222222222227</v>
      </c>
      <c r="H1469" s="49" t="s">
        <v>15</v>
      </c>
      <c r="I1469" s="56" t="str">
        <f t="shared" si="262"/>
        <v>Pacheedah Shores Boat Ramp</v>
      </c>
      <c r="J1469" s="56" t="str">
        <f t="shared" si="263"/>
        <v>Gordon Estuary</v>
      </c>
      <c r="K1469" s="49">
        <v>1</v>
      </c>
      <c r="L1469" s="51" t="s">
        <v>142</v>
      </c>
      <c r="M1469" s="53" t="s">
        <v>138</v>
      </c>
      <c r="N1469" s="51" t="s">
        <v>144</v>
      </c>
      <c r="O1469" s="47"/>
      <c r="P1469" s="47"/>
      <c r="Q1469" s="47"/>
      <c r="R1469" s="54">
        <v>10</v>
      </c>
      <c r="S1469" s="49" t="s">
        <v>168</v>
      </c>
      <c r="T1469" s="53" t="s">
        <v>163</v>
      </c>
    </row>
    <row r="1470" spans="1:20" x14ac:dyDescent="0.2">
      <c r="A1470" s="79">
        <f t="shared" si="247"/>
        <v>18</v>
      </c>
      <c r="B1470" s="47">
        <f t="shared" si="248"/>
        <v>2021</v>
      </c>
      <c r="C1470" s="47">
        <f t="shared" si="249"/>
        <v>4</v>
      </c>
      <c r="D1470" s="47" t="str">
        <f t="shared" si="250"/>
        <v>Apr</v>
      </c>
      <c r="E1470" s="47">
        <f t="shared" si="251"/>
        <v>30</v>
      </c>
      <c r="F1470" s="90">
        <v>44316</v>
      </c>
      <c r="G1470" s="75">
        <v>0.44097222222222227</v>
      </c>
      <c r="H1470" s="49" t="s">
        <v>15</v>
      </c>
      <c r="I1470" s="56" t="str">
        <f t="shared" si="262"/>
        <v>Pacheedah Shores Boat Ramp</v>
      </c>
      <c r="J1470" s="56" t="str">
        <f t="shared" si="263"/>
        <v>Gordon Estuary</v>
      </c>
      <c r="K1470" s="49">
        <v>1</v>
      </c>
      <c r="L1470" s="51" t="s">
        <v>146</v>
      </c>
      <c r="M1470" s="53" t="s">
        <v>138</v>
      </c>
      <c r="N1470" s="51" t="s">
        <v>144</v>
      </c>
      <c r="O1470" s="47"/>
      <c r="P1470" s="47"/>
      <c r="Q1470" s="47"/>
      <c r="R1470" s="54">
        <v>77</v>
      </c>
      <c r="S1470" s="49" t="s">
        <v>168</v>
      </c>
      <c r="T1470" s="53" t="s">
        <v>163</v>
      </c>
    </row>
    <row r="1471" spans="1:20" x14ac:dyDescent="0.2">
      <c r="A1471" s="79">
        <f t="shared" si="247"/>
        <v>18</v>
      </c>
      <c r="B1471" s="47">
        <f t="shared" si="248"/>
        <v>2021</v>
      </c>
      <c r="C1471" s="47">
        <f t="shared" si="249"/>
        <v>4</v>
      </c>
      <c r="D1471" s="47" t="str">
        <f t="shared" si="250"/>
        <v>Apr</v>
      </c>
      <c r="E1471" s="47">
        <f t="shared" si="251"/>
        <v>30</v>
      </c>
      <c r="F1471" s="90">
        <v>44316</v>
      </c>
      <c r="G1471" s="75">
        <v>0.44097222222222227</v>
      </c>
      <c r="H1471" s="49" t="s">
        <v>15</v>
      </c>
      <c r="I1471" s="56" t="str">
        <f t="shared" si="262"/>
        <v>Pacheedah Shores Boat Ramp</v>
      </c>
      <c r="J1471" s="56" t="str">
        <f t="shared" si="263"/>
        <v>Gordon Estuary</v>
      </c>
      <c r="K1471" s="49">
        <v>1</v>
      </c>
      <c r="L1471" s="51" t="s">
        <v>152</v>
      </c>
      <c r="M1471" s="53" t="s">
        <v>138</v>
      </c>
      <c r="N1471" s="51" t="s">
        <v>144</v>
      </c>
      <c r="O1471" s="47"/>
      <c r="P1471" s="47"/>
      <c r="Q1471" s="47"/>
      <c r="R1471" s="54">
        <v>10</v>
      </c>
      <c r="S1471" s="49" t="s">
        <v>168</v>
      </c>
      <c r="T1471" s="53" t="s">
        <v>163</v>
      </c>
    </row>
    <row r="1472" spans="1:20" x14ac:dyDescent="0.2">
      <c r="A1472" s="79">
        <f t="shared" si="247"/>
        <v>18</v>
      </c>
      <c r="B1472" s="47">
        <f t="shared" si="248"/>
        <v>2021</v>
      </c>
      <c r="C1472" s="47">
        <f t="shared" si="249"/>
        <v>4</v>
      </c>
      <c r="D1472" s="47" t="str">
        <f t="shared" si="250"/>
        <v>Apr</v>
      </c>
      <c r="E1472" s="47">
        <f t="shared" si="251"/>
        <v>30</v>
      </c>
      <c r="F1472" s="90">
        <v>44316</v>
      </c>
      <c r="G1472" s="75">
        <v>0.44097222222222227</v>
      </c>
      <c r="H1472" s="49" t="s">
        <v>15</v>
      </c>
      <c r="I1472" s="56" t="str">
        <f t="shared" si="262"/>
        <v>Pacheedah Shores Boat Ramp</v>
      </c>
      <c r="J1472" s="56" t="str">
        <f t="shared" si="263"/>
        <v>Gordon Estuary</v>
      </c>
      <c r="K1472" s="49">
        <v>1</v>
      </c>
      <c r="L1472" s="51" t="s">
        <v>158</v>
      </c>
      <c r="M1472" s="53" t="s">
        <v>138</v>
      </c>
      <c r="N1472" s="51" t="s">
        <v>153</v>
      </c>
      <c r="O1472" s="47"/>
      <c r="P1472" s="47"/>
      <c r="Q1472" s="47"/>
      <c r="R1472" s="54">
        <v>6</v>
      </c>
      <c r="S1472" s="49" t="s">
        <v>168</v>
      </c>
      <c r="T1472" s="53" t="s">
        <v>163</v>
      </c>
    </row>
    <row r="1473" spans="1:20" x14ac:dyDescent="0.2">
      <c r="A1473" s="79">
        <f t="shared" si="247"/>
        <v>18</v>
      </c>
      <c r="B1473" s="47">
        <f t="shared" si="248"/>
        <v>2021</v>
      </c>
      <c r="C1473" s="47">
        <f t="shared" si="249"/>
        <v>4</v>
      </c>
      <c r="D1473" s="47" t="str">
        <f t="shared" si="250"/>
        <v>Apr</v>
      </c>
      <c r="E1473" s="47">
        <f t="shared" si="251"/>
        <v>30</v>
      </c>
      <c r="F1473" s="90">
        <v>44316</v>
      </c>
      <c r="G1473" s="75">
        <v>0.5625</v>
      </c>
      <c r="H1473" s="49" t="s">
        <v>15</v>
      </c>
      <c r="I1473" s="56" t="str">
        <f t="shared" si="262"/>
        <v>Pacheedah Shores Boat Ramp</v>
      </c>
      <c r="J1473" s="56" t="str">
        <f t="shared" si="263"/>
        <v>Gordon Estuary</v>
      </c>
      <c r="K1473" s="49">
        <v>1</v>
      </c>
      <c r="L1473" s="51" t="s">
        <v>157</v>
      </c>
      <c r="M1473" s="53" t="s">
        <v>138</v>
      </c>
      <c r="N1473" s="51" t="s">
        <v>153</v>
      </c>
      <c r="O1473" s="47"/>
      <c r="P1473" s="47"/>
      <c r="Q1473" s="47"/>
      <c r="R1473" s="54">
        <v>27</v>
      </c>
      <c r="S1473" s="49" t="s">
        <v>168</v>
      </c>
      <c r="T1473" s="53" t="s">
        <v>163</v>
      </c>
    </row>
    <row r="1474" spans="1:20" x14ac:dyDescent="0.2">
      <c r="A1474" s="79">
        <f t="shared" si="247"/>
        <v>18</v>
      </c>
      <c r="B1474" s="47">
        <f t="shared" si="248"/>
        <v>2021</v>
      </c>
      <c r="C1474" s="47">
        <f t="shared" si="249"/>
        <v>4</v>
      </c>
      <c r="D1474" s="47" t="str">
        <f t="shared" si="250"/>
        <v>Apr</v>
      </c>
      <c r="E1474" s="47">
        <f t="shared" si="251"/>
        <v>30</v>
      </c>
      <c r="F1474" s="90">
        <v>44316</v>
      </c>
      <c r="G1474" s="75">
        <v>0.5625</v>
      </c>
      <c r="H1474" s="49" t="s">
        <v>15</v>
      </c>
      <c r="I1474" s="56" t="str">
        <f t="shared" ref="I1474:I1480" si="264">VLOOKUP(H1474,SiteCodes,2,FALSE)</f>
        <v>Pacheedah Shores Boat Ramp</v>
      </c>
      <c r="J1474" s="56" t="str">
        <f t="shared" ref="J1474:J1480" si="265">VLOOKUP(H1474,SiteCodes,3,FALSE)</f>
        <v>Gordon Estuary</v>
      </c>
      <c r="K1474" s="49">
        <v>1</v>
      </c>
      <c r="L1474" s="51" t="s">
        <v>158</v>
      </c>
      <c r="M1474" s="53" t="s">
        <v>138</v>
      </c>
      <c r="N1474" s="51" t="s">
        <v>153</v>
      </c>
      <c r="O1474" s="47"/>
      <c r="P1474" s="47"/>
      <c r="Q1474" s="47"/>
      <c r="R1474" s="54">
        <v>11</v>
      </c>
      <c r="S1474" s="49" t="s">
        <v>168</v>
      </c>
      <c r="T1474" s="53" t="s">
        <v>163</v>
      </c>
    </row>
    <row r="1475" spans="1:20" x14ac:dyDescent="0.2">
      <c r="A1475" s="79">
        <f t="shared" si="247"/>
        <v>18</v>
      </c>
      <c r="B1475" s="47">
        <f t="shared" si="248"/>
        <v>2021</v>
      </c>
      <c r="C1475" s="47">
        <f t="shared" si="249"/>
        <v>4</v>
      </c>
      <c r="D1475" s="47" t="str">
        <f t="shared" si="250"/>
        <v>Apr</v>
      </c>
      <c r="E1475" s="47">
        <f t="shared" si="251"/>
        <v>30</v>
      </c>
      <c r="F1475" s="90">
        <v>44316</v>
      </c>
      <c r="G1475" s="75">
        <v>0.5625</v>
      </c>
      <c r="H1475" s="49" t="s">
        <v>15</v>
      </c>
      <c r="I1475" s="56" t="str">
        <f t="shared" si="264"/>
        <v>Pacheedah Shores Boat Ramp</v>
      </c>
      <c r="J1475" s="56" t="str">
        <f t="shared" si="265"/>
        <v>Gordon Estuary</v>
      </c>
      <c r="K1475" s="49">
        <v>1</v>
      </c>
      <c r="L1475" s="51" t="s">
        <v>185</v>
      </c>
      <c r="M1475" s="53" t="s">
        <v>138</v>
      </c>
      <c r="N1475" s="51" t="s">
        <v>150</v>
      </c>
      <c r="O1475" s="47"/>
      <c r="P1475" s="47"/>
      <c r="Q1475" s="47"/>
      <c r="R1475" s="54">
        <v>18</v>
      </c>
      <c r="S1475" s="49" t="s">
        <v>168</v>
      </c>
      <c r="T1475" s="53" t="s">
        <v>163</v>
      </c>
    </row>
    <row r="1476" spans="1:20" x14ac:dyDescent="0.2">
      <c r="A1476" s="79">
        <f t="shared" si="247"/>
        <v>18</v>
      </c>
      <c r="B1476" s="47">
        <f t="shared" si="248"/>
        <v>2021</v>
      </c>
      <c r="C1476" s="47">
        <f t="shared" si="249"/>
        <v>4</v>
      </c>
      <c r="D1476" s="47" t="str">
        <f t="shared" si="250"/>
        <v>Apr</v>
      </c>
      <c r="E1476" s="47">
        <f t="shared" si="251"/>
        <v>30</v>
      </c>
      <c r="F1476" s="90">
        <v>44316</v>
      </c>
      <c r="G1476" s="75">
        <v>0.5625</v>
      </c>
      <c r="H1476" s="49" t="s">
        <v>15</v>
      </c>
      <c r="I1476" s="56" t="str">
        <f t="shared" si="264"/>
        <v>Pacheedah Shores Boat Ramp</v>
      </c>
      <c r="J1476" s="56" t="str">
        <f t="shared" si="265"/>
        <v>Gordon Estuary</v>
      </c>
      <c r="K1476" s="49">
        <v>1</v>
      </c>
      <c r="L1476" s="51" t="s">
        <v>181</v>
      </c>
      <c r="M1476" s="53" t="s">
        <v>138</v>
      </c>
      <c r="N1476" s="51" t="s">
        <v>150</v>
      </c>
      <c r="O1476" s="47"/>
      <c r="P1476" s="47"/>
      <c r="Q1476" s="47"/>
      <c r="R1476" s="54">
        <v>12</v>
      </c>
      <c r="S1476" s="49" t="s">
        <v>168</v>
      </c>
      <c r="T1476" s="53" t="s">
        <v>163</v>
      </c>
    </row>
    <row r="1477" spans="1:20" x14ac:dyDescent="0.2">
      <c r="A1477" s="79">
        <f t="shared" ref="A1477:A1540" si="266">WEEKNUM(F1477)</f>
        <v>18</v>
      </c>
      <c r="B1477" s="47">
        <f t="shared" ref="B1477:B1540" si="267">YEAR(F1477)</f>
        <v>2021</v>
      </c>
      <c r="C1477" s="47">
        <f t="shared" ref="C1477:C1540" si="268">MONTH(F1477)</f>
        <v>4</v>
      </c>
      <c r="D1477" s="47" t="str">
        <f t="shared" ref="D1477:D1540" si="269">TEXT(F1477,"mmm")</f>
        <v>Apr</v>
      </c>
      <c r="E1477" s="47">
        <f t="shared" ref="E1477:E1540" si="270">DAY(F1477)</f>
        <v>30</v>
      </c>
      <c r="F1477" s="90">
        <v>44316</v>
      </c>
      <c r="G1477" s="75">
        <v>0.5625</v>
      </c>
      <c r="H1477" s="49" t="s">
        <v>15</v>
      </c>
      <c r="I1477" s="56" t="str">
        <f t="shared" si="264"/>
        <v>Pacheedah Shores Boat Ramp</v>
      </c>
      <c r="J1477" s="56" t="str">
        <f t="shared" si="265"/>
        <v>Gordon Estuary</v>
      </c>
      <c r="K1477" s="49">
        <v>1</v>
      </c>
      <c r="L1477" s="51" t="s">
        <v>166</v>
      </c>
      <c r="M1477" s="53" t="s">
        <v>138</v>
      </c>
      <c r="N1477" s="51" t="s">
        <v>150</v>
      </c>
      <c r="O1477" s="47"/>
      <c r="P1477" s="47"/>
      <c r="Q1477" s="47"/>
      <c r="R1477" s="54">
        <v>5</v>
      </c>
      <c r="S1477" s="49" t="s">
        <v>168</v>
      </c>
      <c r="T1477" s="53" t="s">
        <v>163</v>
      </c>
    </row>
    <row r="1478" spans="1:20" x14ac:dyDescent="0.2">
      <c r="A1478" s="79">
        <f t="shared" si="266"/>
        <v>18</v>
      </c>
      <c r="B1478" s="47">
        <f t="shared" si="267"/>
        <v>2021</v>
      </c>
      <c r="C1478" s="47">
        <f t="shared" si="268"/>
        <v>4</v>
      </c>
      <c r="D1478" s="47" t="str">
        <f t="shared" si="269"/>
        <v>Apr</v>
      </c>
      <c r="E1478" s="47">
        <f t="shared" si="270"/>
        <v>30</v>
      </c>
      <c r="F1478" s="90">
        <v>44316</v>
      </c>
      <c r="G1478" s="75">
        <v>0.5625</v>
      </c>
      <c r="H1478" s="49" t="s">
        <v>15</v>
      </c>
      <c r="I1478" s="56" t="str">
        <f t="shared" si="264"/>
        <v>Pacheedah Shores Boat Ramp</v>
      </c>
      <c r="J1478" s="56" t="str">
        <f t="shared" si="265"/>
        <v>Gordon Estuary</v>
      </c>
      <c r="K1478" s="49">
        <v>1</v>
      </c>
      <c r="L1478" s="51" t="s">
        <v>142</v>
      </c>
      <c r="M1478" s="53" t="s">
        <v>138</v>
      </c>
      <c r="N1478" s="51" t="s">
        <v>144</v>
      </c>
      <c r="O1478" s="47"/>
      <c r="P1478" s="47"/>
      <c r="Q1478" s="47"/>
      <c r="R1478" s="54">
        <v>9</v>
      </c>
      <c r="S1478" s="49" t="s">
        <v>168</v>
      </c>
      <c r="T1478" s="53" t="s">
        <v>163</v>
      </c>
    </row>
    <row r="1479" spans="1:20" x14ac:dyDescent="0.2">
      <c r="A1479" s="79">
        <f t="shared" si="266"/>
        <v>18</v>
      </c>
      <c r="B1479" s="47">
        <f t="shared" si="267"/>
        <v>2021</v>
      </c>
      <c r="C1479" s="47">
        <f t="shared" si="268"/>
        <v>4</v>
      </c>
      <c r="D1479" s="47" t="str">
        <f t="shared" si="269"/>
        <v>Apr</v>
      </c>
      <c r="E1479" s="47">
        <f t="shared" si="270"/>
        <v>30</v>
      </c>
      <c r="F1479" s="90">
        <v>44316</v>
      </c>
      <c r="G1479" s="75">
        <v>0.5625</v>
      </c>
      <c r="H1479" s="49" t="s">
        <v>15</v>
      </c>
      <c r="I1479" s="56" t="str">
        <f t="shared" si="264"/>
        <v>Pacheedah Shores Boat Ramp</v>
      </c>
      <c r="J1479" s="56" t="str">
        <f t="shared" si="265"/>
        <v>Gordon Estuary</v>
      </c>
      <c r="K1479" s="49">
        <v>1</v>
      </c>
      <c r="L1479" s="51" t="s">
        <v>146</v>
      </c>
      <c r="M1479" s="53" t="s">
        <v>138</v>
      </c>
      <c r="N1479" s="51" t="s">
        <v>144</v>
      </c>
      <c r="O1479" s="47"/>
      <c r="P1479" s="47"/>
      <c r="Q1479" s="47"/>
      <c r="R1479" s="54">
        <v>9</v>
      </c>
      <c r="S1479" s="49" t="s">
        <v>168</v>
      </c>
      <c r="T1479" s="53" t="s">
        <v>163</v>
      </c>
    </row>
    <row r="1480" spans="1:20" x14ac:dyDescent="0.2">
      <c r="A1480" s="79">
        <f t="shared" si="266"/>
        <v>18</v>
      </c>
      <c r="B1480" s="47">
        <f t="shared" si="267"/>
        <v>2021</v>
      </c>
      <c r="C1480" s="47">
        <f t="shared" si="268"/>
        <v>4</v>
      </c>
      <c r="D1480" s="47" t="str">
        <f t="shared" si="269"/>
        <v>Apr</v>
      </c>
      <c r="E1480" s="47">
        <f t="shared" si="270"/>
        <v>30</v>
      </c>
      <c r="F1480" s="90">
        <v>44316</v>
      </c>
      <c r="G1480" s="75">
        <v>0.5625</v>
      </c>
      <c r="H1480" s="49" t="s">
        <v>15</v>
      </c>
      <c r="I1480" s="56" t="str">
        <f t="shared" si="264"/>
        <v>Pacheedah Shores Boat Ramp</v>
      </c>
      <c r="J1480" s="56" t="str">
        <f t="shared" si="265"/>
        <v>Gordon Estuary</v>
      </c>
      <c r="K1480" s="49">
        <v>1</v>
      </c>
      <c r="L1480" s="51" t="s">
        <v>152</v>
      </c>
      <c r="M1480" s="53" t="s">
        <v>138</v>
      </c>
      <c r="N1480" s="51" t="s">
        <v>144</v>
      </c>
      <c r="O1480" s="47"/>
      <c r="P1480" s="47"/>
      <c r="Q1480" s="47"/>
      <c r="R1480" s="54">
        <v>8</v>
      </c>
      <c r="S1480" s="49" t="s">
        <v>168</v>
      </c>
      <c r="T1480" s="53" t="s">
        <v>163</v>
      </c>
    </row>
    <row r="1481" spans="1:20" x14ac:dyDescent="0.2">
      <c r="A1481" s="79">
        <f t="shared" si="266"/>
        <v>19</v>
      </c>
      <c r="B1481" s="47">
        <f t="shared" si="267"/>
        <v>2021</v>
      </c>
      <c r="C1481" s="47">
        <f t="shared" si="268"/>
        <v>5</v>
      </c>
      <c r="D1481" s="47" t="str">
        <f t="shared" si="269"/>
        <v>May</v>
      </c>
      <c r="E1481" s="47">
        <f t="shared" si="270"/>
        <v>6</v>
      </c>
      <c r="F1481" s="90">
        <v>44322</v>
      </c>
      <c r="G1481" s="75">
        <v>0.43611111111111112</v>
      </c>
      <c r="H1481" s="49" t="s">
        <v>206</v>
      </c>
      <c r="I1481" s="56" t="str">
        <f t="shared" ref="I1481:I1502" si="271">VLOOKUP(H1481,SiteCodes,2,FALSE)</f>
        <v>Site 5 main channel half way up</v>
      </c>
      <c r="J1481" s="56" t="str">
        <f t="shared" ref="J1481:J1502" si="272">VLOOKUP(H1481,SiteCodes,3,FALSE)</f>
        <v>Gordon Estuary</v>
      </c>
      <c r="K1481" s="49">
        <v>1</v>
      </c>
      <c r="L1481" s="51" t="s">
        <v>146</v>
      </c>
      <c r="M1481" s="53" t="s">
        <v>138</v>
      </c>
      <c r="N1481" s="51" t="s">
        <v>144</v>
      </c>
      <c r="O1481" s="47"/>
      <c r="P1481" s="47"/>
      <c r="Q1481" s="47"/>
      <c r="R1481" s="54">
        <v>8</v>
      </c>
      <c r="S1481" s="49" t="s">
        <v>171</v>
      </c>
      <c r="T1481" s="53" t="s">
        <v>163</v>
      </c>
    </row>
    <row r="1482" spans="1:20" x14ac:dyDescent="0.2">
      <c r="A1482" s="79">
        <f t="shared" si="266"/>
        <v>19</v>
      </c>
      <c r="B1482" s="47">
        <f t="shared" si="267"/>
        <v>2021</v>
      </c>
      <c r="C1482" s="47">
        <f t="shared" si="268"/>
        <v>5</v>
      </c>
      <c r="D1482" s="47" t="str">
        <f t="shared" si="269"/>
        <v>May</v>
      </c>
      <c r="E1482" s="47">
        <f t="shared" si="270"/>
        <v>6</v>
      </c>
      <c r="F1482" s="90">
        <v>44322</v>
      </c>
      <c r="G1482" s="75">
        <v>0.46527777777777773</v>
      </c>
      <c r="H1482" s="49" t="s">
        <v>209</v>
      </c>
      <c r="I1482" s="56" t="str">
        <f t="shared" si="271"/>
        <v>Site 5 main channel where stump sland channel comes in</v>
      </c>
      <c r="J1482" s="56" t="str">
        <f t="shared" si="272"/>
        <v>Gordon Estuary</v>
      </c>
      <c r="K1482" s="49">
        <v>1</v>
      </c>
      <c r="L1482" s="51" t="s">
        <v>146</v>
      </c>
      <c r="M1482" s="53" t="s">
        <v>138</v>
      </c>
      <c r="N1482" s="51" t="s">
        <v>144</v>
      </c>
      <c r="O1482" s="47"/>
      <c r="P1482" s="47"/>
      <c r="Q1482" s="47"/>
      <c r="R1482" s="54">
        <v>68</v>
      </c>
      <c r="S1482" s="49" t="s">
        <v>171</v>
      </c>
      <c r="T1482" s="53" t="s">
        <v>163</v>
      </c>
    </row>
    <row r="1483" spans="1:20" x14ac:dyDescent="0.2">
      <c r="A1483" s="79">
        <f t="shared" si="266"/>
        <v>19</v>
      </c>
      <c r="B1483" s="47">
        <f t="shared" si="267"/>
        <v>2021</v>
      </c>
      <c r="C1483" s="47">
        <f t="shared" si="268"/>
        <v>5</v>
      </c>
      <c r="D1483" s="47" t="str">
        <f t="shared" si="269"/>
        <v>May</v>
      </c>
      <c r="E1483" s="47">
        <f t="shared" si="270"/>
        <v>6</v>
      </c>
      <c r="F1483" s="90">
        <v>44322</v>
      </c>
      <c r="G1483" s="75">
        <v>0.46527777777777773</v>
      </c>
      <c r="H1483" s="49" t="s">
        <v>209</v>
      </c>
      <c r="I1483" s="56" t="str">
        <f t="shared" si="271"/>
        <v>Site 5 main channel where stump sland channel comes in</v>
      </c>
      <c r="J1483" s="56" t="str">
        <f t="shared" si="272"/>
        <v>Gordon Estuary</v>
      </c>
      <c r="K1483" s="49">
        <v>1</v>
      </c>
      <c r="L1483" s="51" t="s">
        <v>158</v>
      </c>
      <c r="M1483" s="53" t="s">
        <v>138</v>
      </c>
      <c r="N1483" s="51" t="s">
        <v>153</v>
      </c>
      <c r="O1483" s="47"/>
      <c r="P1483" s="47"/>
      <c r="Q1483" s="47"/>
      <c r="R1483" s="54">
        <v>26</v>
      </c>
      <c r="S1483" s="49" t="s">
        <v>171</v>
      </c>
      <c r="T1483" s="53" t="s">
        <v>163</v>
      </c>
    </row>
    <row r="1484" spans="1:20" x14ac:dyDescent="0.2">
      <c r="A1484" s="79">
        <f t="shared" si="266"/>
        <v>19</v>
      </c>
      <c r="B1484" s="47">
        <f t="shared" si="267"/>
        <v>2021</v>
      </c>
      <c r="C1484" s="47">
        <f t="shared" si="268"/>
        <v>5</v>
      </c>
      <c r="D1484" s="47" t="str">
        <f t="shared" si="269"/>
        <v>May</v>
      </c>
      <c r="E1484" s="47">
        <f t="shared" si="270"/>
        <v>6</v>
      </c>
      <c r="F1484" s="90">
        <v>44322</v>
      </c>
      <c r="G1484" s="75">
        <v>0.46527777777777773</v>
      </c>
      <c r="H1484" s="49" t="s">
        <v>209</v>
      </c>
      <c r="I1484" s="56" t="str">
        <f t="shared" si="271"/>
        <v>Site 5 main channel where stump sland channel comes in</v>
      </c>
      <c r="J1484" s="56" t="str">
        <f t="shared" si="272"/>
        <v>Gordon Estuary</v>
      </c>
      <c r="K1484" s="49">
        <v>1</v>
      </c>
      <c r="L1484" s="51" t="s">
        <v>157</v>
      </c>
      <c r="M1484" s="53" t="s">
        <v>138</v>
      </c>
      <c r="N1484" s="51" t="s">
        <v>153</v>
      </c>
      <c r="O1484" s="47"/>
      <c r="P1484" s="47"/>
      <c r="Q1484" s="47"/>
      <c r="R1484" s="54">
        <v>1</v>
      </c>
      <c r="S1484" s="49" t="s">
        <v>171</v>
      </c>
      <c r="T1484" s="53" t="s">
        <v>163</v>
      </c>
    </row>
    <row r="1485" spans="1:20" x14ac:dyDescent="0.2">
      <c r="A1485" s="79">
        <f t="shared" si="266"/>
        <v>19</v>
      </c>
      <c r="B1485" s="47">
        <f t="shared" si="267"/>
        <v>2021</v>
      </c>
      <c r="C1485" s="47">
        <f t="shared" si="268"/>
        <v>5</v>
      </c>
      <c r="D1485" s="47" t="str">
        <f t="shared" si="269"/>
        <v>May</v>
      </c>
      <c r="E1485" s="47">
        <f t="shared" si="270"/>
        <v>6</v>
      </c>
      <c r="F1485" s="90">
        <v>44322</v>
      </c>
      <c r="G1485" s="75">
        <v>0.5</v>
      </c>
      <c r="H1485" s="49" t="s">
        <v>66</v>
      </c>
      <c r="I1485" s="56" t="str">
        <f t="shared" si="271"/>
        <v>Gravel bar on Gordon at Site 1</v>
      </c>
      <c r="J1485" s="56" t="str">
        <f t="shared" si="272"/>
        <v>Gordon Estuary</v>
      </c>
      <c r="K1485" s="49">
        <v>1</v>
      </c>
      <c r="L1485" s="51" t="s">
        <v>146</v>
      </c>
      <c r="M1485" s="53" t="s">
        <v>138</v>
      </c>
      <c r="N1485" s="51" t="s">
        <v>144</v>
      </c>
      <c r="O1485" s="47"/>
      <c r="P1485" s="47"/>
      <c r="Q1485" s="47"/>
      <c r="R1485" s="54">
        <v>2</v>
      </c>
      <c r="S1485" s="49" t="s">
        <v>168</v>
      </c>
      <c r="T1485" s="53" t="s">
        <v>163</v>
      </c>
    </row>
    <row r="1486" spans="1:20" x14ac:dyDescent="0.2">
      <c r="A1486" s="79">
        <f t="shared" si="266"/>
        <v>19</v>
      </c>
      <c r="B1486" s="47">
        <f t="shared" si="267"/>
        <v>2021</v>
      </c>
      <c r="C1486" s="47">
        <f t="shared" si="268"/>
        <v>5</v>
      </c>
      <c r="D1486" s="47" t="str">
        <f t="shared" si="269"/>
        <v>May</v>
      </c>
      <c r="E1486" s="47">
        <f t="shared" si="270"/>
        <v>6</v>
      </c>
      <c r="F1486" s="90">
        <v>44322</v>
      </c>
      <c r="G1486" s="75">
        <v>0.5</v>
      </c>
      <c r="H1486" s="49" t="s">
        <v>66</v>
      </c>
      <c r="I1486" s="56" t="str">
        <f t="shared" si="271"/>
        <v>Gravel bar on Gordon at Site 1</v>
      </c>
      <c r="J1486" s="56" t="str">
        <f t="shared" si="272"/>
        <v>Gordon Estuary</v>
      </c>
      <c r="K1486" s="49">
        <v>1</v>
      </c>
      <c r="L1486" s="51" t="s">
        <v>152</v>
      </c>
      <c r="M1486" s="53" t="s">
        <v>138</v>
      </c>
      <c r="N1486" s="51" t="s">
        <v>144</v>
      </c>
      <c r="O1486" s="47"/>
      <c r="P1486" s="47"/>
      <c r="Q1486" s="47"/>
      <c r="R1486" s="54">
        <v>6</v>
      </c>
      <c r="S1486" s="49" t="s">
        <v>168</v>
      </c>
      <c r="T1486" s="53" t="s">
        <v>163</v>
      </c>
    </row>
    <row r="1487" spans="1:20" x14ac:dyDescent="0.2">
      <c r="A1487" s="79">
        <f t="shared" si="266"/>
        <v>19</v>
      </c>
      <c r="B1487" s="47">
        <f t="shared" si="267"/>
        <v>2021</v>
      </c>
      <c r="C1487" s="47">
        <f t="shared" si="268"/>
        <v>5</v>
      </c>
      <c r="D1487" s="47" t="str">
        <f t="shared" si="269"/>
        <v>May</v>
      </c>
      <c r="E1487" s="47">
        <f t="shared" si="270"/>
        <v>6</v>
      </c>
      <c r="F1487" s="90">
        <v>44322</v>
      </c>
      <c r="G1487" s="75">
        <v>0.5</v>
      </c>
      <c r="H1487" s="49" t="s">
        <v>66</v>
      </c>
      <c r="I1487" s="56" t="str">
        <f t="shared" si="271"/>
        <v>Gravel bar on Gordon at Site 1</v>
      </c>
      <c r="J1487" s="56" t="str">
        <f t="shared" si="272"/>
        <v>Gordon Estuary</v>
      </c>
      <c r="K1487" s="49">
        <v>1</v>
      </c>
      <c r="L1487" s="51" t="s">
        <v>158</v>
      </c>
      <c r="M1487" s="53" t="s">
        <v>138</v>
      </c>
      <c r="N1487" s="51" t="s">
        <v>153</v>
      </c>
      <c r="O1487" s="47"/>
      <c r="P1487" s="47"/>
      <c r="Q1487" s="47"/>
      <c r="R1487" s="54">
        <v>1</v>
      </c>
      <c r="S1487" s="49" t="s">
        <v>168</v>
      </c>
      <c r="T1487" s="53" t="s">
        <v>163</v>
      </c>
    </row>
    <row r="1488" spans="1:20" x14ac:dyDescent="0.2">
      <c r="A1488" s="79">
        <f t="shared" si="266"/>
        <v>19</v>
      </c>
      <c r="B1488" s="47">
        <f t="shared" si="267"/>
        <v>2021</v>
      </c>
      <c r="C1488" s="47">
        <f t="shared" si="268"/>
        <v>5</v>
      </c>
      <c r="D1488" s="47" t="str">
        <f t="shared" si="269"/>
        <v>May</v>
      </c>
      <c r="E1488" s="47">
        <f t="shared" si="270"/>
        <v>6</v>
      </c>
      <c r="F1488" s="90">
        <v>44322</v>
      </c>
      <c r="G1488" s="75">
        <v>0.54513888888888895</v>
      </c>
      <c r="H1488" s="49" t="s">
        <v>66</v>
      </c>
      <c r="I1488" s="56" t="str">
        <f t="shared" si="271"/>
        <v>Gravel bar on Gordon at Site 1</v>
      </c>
      <c r="J1488" s="56" t="str">
        <f t="shared" si="272"/>
        <v>Gordon Estuary</v>
      </c>
      <c r="K1488" s="49">
        <v>1</v>
      </c>
      <c r="L1488" s="51" t="s">
        <v>146</v>
      </c>
      <c r="M1488" s="53" t="s">
        <v>138</v>
      </c>
      <c r="N1488" s="51" t="s">
        <v>144</v>
      </c>
      <c r="O1488" s="47"/>
      <c r="P1488" s="47"/>
      <c r="Q1488" s="47"/>
      <c r="R1488" s="54">
        <v>1</v>
      </c>
      <c r="S1488" s="49" t="s">
        <v>168</v>
      </c>
      <c r="T1488" s="53" t="s">
        <v>163</v>
      </c>
    </row>
    <row r="1489" spans="1:20" x14ac:dyDescent="0.2">
      <c r="A1489" s="79">
        <f t="shared" si="266"/>
        <v>19</v>
      </c>
      <c r="B1489" s="47">
        <f t="shared" si="267"/>
        <v>2021</v>
      </c>
      <c r="C1489" s="47">
        <f t="shared" si="268"/>
        <v>5</v>
      </c>
      <c r="D1489" s="47" t="str">
        <f t="shared" si="269"/>
        <v>May</v>
      </c>
      <c r="E1489" s="47">
        <f t="shared" si="270"/>
        <v>6</v>
      </c>
      <c r="F1489" s="90">
        <v>44322</v>
      </c>
      <c r="G1489" s="75">
        <v>0.54513888888888895</v>
      </c>
      <c r="H1489" s="49" t="s">
        <v>66</v>
      </c>
      <c r="I1489" s="56" t="str">
        <f t="shared" si="271"/>
        <v>Gravel bar on Gordon at Site 1</v>
      </c>
      <c r="J1489" s="56" t="str">
        <f t="shared" si="272"/>
        <v>Gordon Estuary</v>
      </c>
      <c r="K1489" s="49">
        <v>1</v>
      </c>
      <c r="L1489" s="51" t="s">
        <v>157</v>
      </c>
      <c r="M1489" s="53" t="s">
        <v>138</v>
      </c>
      <c r="N1489" s="51" t="s">
        <v>153</v>
      </c>
      <c r="O1489" s="47"/>
      <c r="P1489" s="47"/>
      <c r="Q1489" s="47"/>
      <c r="R1489" s="54">
        <v>1</v>
      </c>
      <c r="S1489" s="49" t="s">
        <v>168</v>
      </c>
      <c r="T1489" s="53" t="s">
        <v>163</v>
      </c>
    </row>
    <row r="1490" spans="1:20" x14ac:dyDescent="0.2">
      <c r="A1490" s="79">
        <f t="shared" si="266"/>
        <v>19</v>
      </c>
      <c r="B1490" s="47">
        <f t="shared" si="267"/>
        <v>2021</v>
      </c>
      <c r="C1490" s="47">
        <f t="shared" si="268"/>
        <v>5</v>
      </c>
      <c r="D1490" s="47" t="str">
        <f t="shared" si="269"/>
        <v>May</v>
      </c>
      <c r="E1490" s="47">
        <f t="shared" si="270"/>
        <v>6</v>
      </c>
      <c r="F1490" s="90">
        <v>44322</v>
      </c>
      <c r="G1490" s="75">
        <v>0.54513888888888895</v>
      </c>
      <c r="H1490" s="49" t="s">
        <v>66</v>
      </c>
      <c r="I1490" s="56" t="str">
        <f t="shared" si="271"/>
        <v>Gravel bar on Gordon at Site 1</v>
      </c>
      <c r="J1490" s="56" t="str">
        <f t="shared" si="272"/>
        <v>Gordon Estuary</v>
      </c>
      <c r="K1490" s="49">
        <v>1</v>
      </c>
      <c r="L1490" s="51" t="s">
        <v>181</v>
      </c>
      <c r="M1490" s="53" t="s">
        <v>138</v>
      </c>
      <c r="N1490" s="51" t="s">
        <v>150</v>
      </c>
      <c r="O1490" s="47"/>
      <c r="P1490" s="47"/>
      <c r="Q1490" s="47"/>
      <c r="R1490" s="54">
        <v>5</v>
      </c>
      <c r="S1490" s="49" t="s">
        <v>168</v>
      </c>
      <c r="T1490" s="53" t="s">
        <v>163</v>
      </c>
    </row>
    <row r="1491" spans="1:20" x14ac:dyDescent="0.2">
      <c r="A1491" s="79">
        <f t="shared" si="266"/>
        <v>19</v>
      </c>
      <c r="B1491" s="47">
        <f t="shared" si="267"/>
        <v>2021</v>
      </c>
      <c r="C1491" s="47">
        <f t="shared" si="268"/>
        <v>5</v>
      </c>
      <c r="D1491" s="47" t="str">
        <f t="shared" si="269"/>
        <v>May</v>
      </c>
      <c r="E1491" s="47">
        <f t="shared" si="270"/>
        <v>6</v>
      </c>
      <c r="F1491" s="90">
        <v>44322</v>
      </c>
      <c r="G1491" s="75">
        <v>0.57152777777777775</v>
      </c>
      <c r="H1491" s="49" t="s">
        <v>64</v>
      </c>
      <c r="I1491" s="56" t="str">
        <f t="shared" si="271"/>
        <v>On point at confluence of N. Arm and Brown's Slough</v>
      </c>
      <c r="J1491" s="56" t="str">
        <f t="shared" si="272"/>
        <v>Gordon Estuary</v>
      </c>
      <c r="K1491" s="49">
        <v>1</v>
      </c>
      <c r="L1491" s="51" t="s">
        <v>152</v>
      </c>
      <c r="M1491" s="53" t="s">
        <v>138</v>
      </c>
      <c r="N1491" s="51" t="s">
        <v>144</v>
      </c>
      <c r="O1491" s="47"/>
      <c r="P1491" s="47"/>
      <c r="Q1491" s="47"/>
      <c r="R1491" s="54">
        <v>101</v>
      </c>
      <c r="S1491" s="49" t="s">
        <v>168</v>
      </c>
      <c r="T1491" s="53" t="s">
        <v>163</v>
      </c>
    </row>
    <row r="1492" spans="1:20" x14ac:dyDescent="0.2">
      <c r="A1492" s="79">
        <f t="shared" si="266"/>
        <v>19</v>
      </c>
      <c r="B1492" s="47">
        <f t="shared" si="267"/>
        <v>2021</v>
      </c>
      <c r="C1492" s="47">
        <f t="shared" si="268"/>
        <v>5</v>
      </c>
      <c r="D1492" s="47" t="str">
        <f t="shared" si="269"/>
        <v>May</v>
      </c>
      <c r="E1492" s="47">
        <f t="shared" si="270"/>
        <v>6</v>
      </c>
      <c r="F1492" s="90">
        <v>44322</v>
      </c>
      <c r="G1492" s="75">
        <v>0.57152777777777775</v>
      </c>
      <c r="H1492" s="49" t="s">
        <v>64</v>
      </c>
      <c r="I1492" s="56" t="str">
        <f t="shared" si="271"/>
        <v>On point at confluence of N. Arm and Brown's Slough</v>
      </c>
      <c r="J1492" s="56" t="str">
        <f t="shared" si="272"/>
        <v>Gordon Estuary</v>
      </c>
      <c r="K1492" s="49">
        <v>1</v>
      </c>
      <c r="L1492" s="51" t="s">
        <v>146</v>
      </c>
      <c r="M1492" s="53" t="s">
        <v>138</v>
      </c>
      <c r="N1492" s="51" t="s">
        <v>144</v>
      </c>
      <c r="O1492" s="47"/>
      <c r="P1492" s="47"/>
      <c r="Q1492" s="47"/>
      <c r="R1492" s="54">
        <v>8</v>
      </c>
      <c r="S1492" s="49" t="s">
        <v>168</v>
      </c>
      <c r="T1492" s="53" t="s">
        <v>163</v>
      </c>
    </row>
    <row r="1493" spans="1:20" x14ac:dyDescent="0.2">
      <c r="A1493" s="79">
        <f t="shared" si="266"/>
        <v>19</v>
      </c>
      <c r="B1493" s="47">
        <f t="shared" si="267"/>
        <v>2021</v>
      </c>
      <c r="C1493" s="47">
        <f t="shared" si="268"/>
        <v>5</v>
      </c>
      <c r="D1493" s="47" t="str">
        <f t="shared" si="269"/>
        <v>May</v>
      </c>
      <c r="E1493" s="47">
        <f t="shared" si="270"/>
        <v>6</v>
      </c>
      <c r="F1493" s="90">
        <v>44322</v>
      </c>
      <c r="G1493" s="75">
        <v>0.57152777777777775</v>
      </c>
      <c r="H1493" s="49" t="s">
        <v>64</v>
      </c>
      <c r="I1493" s="56" t="str">
        <f t="shared" si="271"/>
        <v>On point at confluence of N. Arm and Brown's Slough</v>
      </c>
      <c r="J1493" s="56" t="str">
        <f t="shared" si="272"/>
        <v>Gordon Estuary</v>
      </c>
      <c r="K1493" s="49">
        <v>1</v>
      </c>
      <c r="L1493" s="51" t="s">
        <v>142</v>
      </c>
      <c r="M1493" s="53" t="s">
        <v>138</v>
      </c>
      <c r="N1493" s="51" t="s">
        <v>144</v>
      </c>
      <c r="O1493" s="47"/>
      <c r="P1493" s="47"/>
      <c r="Q1493" s="47"/>
      <c r="R1493" s="54">
        <v>48</v>
      </c>
      <c r="S1493" s="49" t="s">
        <v>168</v>
      </c>
      <c r="T1493" s="53" t="s">
        <v>163</v>
      </c>
    </row>
    <row r="1494" spans="1:20" x14ac:dyDescent="0.2">
      <c r="A1494" s="79">
        <f t="shared" si="266"/>
        <v>19</v>
      </c>
      <c r="B1494" s="47">
        <f t="shared" si="267"/>
        <v>2021</v>
      </c>
      <c r="C1494" s="47">
        <f t="shared" si="268"/>
        <v>5</v>
      </c>
      <c r="D1494" s="47" t="str">
        <f t="shared" si="269"/>
        <v>May</v>
      </c>
      <c r="E1494" s="47">
        <f t="shared" si="270"/>
        <v>6</v>
      </c>
      <c r="F1494" s="90">
        <v>44322</v>
      </c>
      <c r="G1494" s="75">
        <v>0.57152777777777775</v>
      </c>
      <c r="H1494" s="49" t="s">
        <v>64</v>
      </c>
      <c r="I1494" s="56" t="str">
        <f t="shared" si="271"/>
        <v>On point at confluence of N. Arm and Brown's Slough</v>
      </c>
      <c r="J1494" s="56" t="str">
        <f t="shared" si="272"/>
        <v>Gordon Estuary</v>
      </c>
      <c r="K1494" s="49">
        <v>1</v>
      </c>
      <c r="L1494" s="51" t="s">
        <v>157</v>
      </c>
      <c r="M1494" s="53" t="s">
        <v>138</v>
      </c>
      <c r="N1494" s="51" t="s">
        <v>153</v>
      </c>
      <c r="O1494" s="47"/>
      <c r="P1494" s="47"/>
      <c r="Q1494" s="47"/>
      <c r="R1494" s="54">
        <v>26</v>
      </c>
      <c r="S1494" s="49" t="s">
        <v>168</v>
      </c>
      <c r="T1494" s="53" t="s">
        <v>163</v>
      </c>
    </row>
    <row r="1495" spans="1:20" x14ac:dyDescent="0.2">
      <c r="A1495" s="79">
        <f t="shared" si="266"/>
        <v>19</v>
      </c>
      <c r="B1495" s="47">
        <f t="shared" si="267"/>
        <v>2021</v>
      </c>
      <c r="C1495" s="47">
        <f t="shared" si="268"/>
        <v>5</v>
      </c>
      <c r="D1495" s="47" t="str">
        <f t="shared" si="269"/>
        <v>May</v>
      </c>
      <c r="E1495" s="47">
        <f t="shared" si="270"/>
        <v>6</v>
      </c>
      <c r="F1495" s="90">
        <v>44322</v>
      </c>
      <c r="G1495" s="75">
        <v>0.57152777777777775</v>
      </c>
      <c r="H1495" s="49" t="s">
        <v>64</v>
      </c>
      <c r="I1495" s="56" t="str">
        <f t="shared" si="271"/>
        <v>On point at confluence of N. Arm and Brown's Slough</v>
      </c>
      <c r="J1495" s="56" t="str">
        <f t="shared" si="272"/>
        <v>Gordon Estuary</v>
      </c>
      <c r="K1495" s="49">
        <v>1</v>
      </c>
      <c r="L1495" s="51" t="s">
        <v>181</v>
      </c>
      <c r="M1495" s="53" t="s">
        <v>138</v>
      </c>
      <c r="N1495" s="51" t="s">
        <v>150</v>
      </c>
      <c r="O1495" s="47"/>
      <c r="P1495" s="47"/>
      <c r="Q1495" s="47"/>
      <c r="R1495" s="54">
        <v>10</v>
      </c>
      <c r="S1495" s="49" t="s">
        <v>168</v>
      </c>
      <c r="T1495" s="53" t="s">
        <v>163</v>
      </c>
    </row>
    <row r="1496" spans="1:20" x14ac:dyDescent="0.2">
      <c r="A1496" s="79">
        <f t="shared" si="266"/>
        <v>19</v>
      </c>
      <c r="B1496" s="47">
        <f t="shared" si="267"/>
        <v>2021</v>
      </c>
      <c r="C1496" s="47">
        <f t="shared" si="268"/>
        <v>5</v>
      </c>
      <c r="D1496" s="47" t="str">
        <f t="shared" si="269"/>
        <v>May</v>
      </c>
      <c r="E1496" s="47">
        <f t="shared" si="270"/>
        <v>7</v>
      </c>
      <c r="F1496" s="90">
        <v>44323</v>
      </c>
      <c r="G1496" s="75">
        <v>0.38541666666666669</v>
      </c>
      <c r="H1496" s="49" t="s">
        <v>217</v>
      </c>
      <c r="I1496" s="56" t="str">
        <f t="shared" si="271"/>
        <v>Site 6, just upstream of bridge</v>
      </c>
      <c r="J1496" s="56" t="str">
        <f t="shared" si="272"/>
        <v>Gordon Estuary</v>
      </c>
      <c r="K1496" s="49">
        <v>1</v>
      </c>
      <c r="L1496" s="51" t="s">
        <v>146</v>
      </c>
      <c r="M1496" s="53" t="s">
        <v>138</v>
      </c>
      <c r="N1496" s="51" t="s">
        <v>144</v>
      </c>
      <c r="O1496" s="47"/>
      <c r="P1496" s="47"/>
      <c r="Q1496" s="47"/>
      <c r="R1496" s="54">
        <v>54</v>
      </c>
      <c r="S1496" s="49" t="s">
        <v>171</v>
      </c>
      <c r="T1496" s="53" t="s">
        <v>163</v>
      </c>
    </row>
    <row r="1497" spans="1:20" x14ac:dyDescent="0.2">
      <c r="A1497" s="79">
        <f t="shared" si="266"/>
        <v>19</v>
      </c>
      <c r="B1497" s="47">
        <f t="shared" si="267"/>
        <v>2021</v>
      </c>
      <c r="C1497" s="47">
        <f t="shared" si="268"/>
        <v>5</v>
      </c>
      <c r="D1497" s="47" t="str">
        <f t="shared" si="269"/>
        <v>May</v>
      </c>
      <c r="E1497" s="47">
        <f t="shared" si="270"/>
        <v>7</v>
      </c>
      <c r="F1497" s="90">
        <v>44323</v>
      </c>
      <c r="G1497" s="75">
        <v>0.38541666666666669</v>
      </c>
      <c r="H1497" s="49" t="s">
        <v>217</v>
      </c>
      <c r="I1497" s="56" t="str">
        <f t="shared" si="271"/>
        <v>Site 6, just upstream of bridge</v>
      </c>
      <c r="J1497" s="56" t="str">
        <f t="shared" si="272"/>
        <v>Gordon Estuary</v>
      </c>
      <c r="K1497" s="49">
        <v>1</v>
      </c>
      <c r="L1497" s="51" t="s">
        <v>157</v>
      </c>
      <c r="M1497" s="53" t="s">
        <v>138</v>
      </c>
      <c r="N1497" s="51" t="s">
        <v>153</v>
      </c>
      <c r="O1497" s="47"/>
      <c r="P1497" s="47"/>
      <c r="Q1497" s="47"/>
      <c r="R1497" s="54">
        <v>10</v>
      </c>
      <c r="S1497" s="49" t="s">
        <v>171</v>
      </c>
      <c r="T1497" s="53" t="s">
        <v>163</v>
      </c>
    </row>
    <row r="1498" spans="1:20" x14ac:dyDescent="0.2">
      <c r="A1498" s="79">
        <f t="shared" si="266"/>
        <v>19</v>
      </c>
      <c r="B1498" s="47">
        <f t="shared" si="267"/>
        <v>2021</v>
      </c>
      <c r="C1498" s="47">
        <f t="shared" si="268"/>
        <v>5</v>
      </c>
      <c r="D1498" s="47" t="str">
        <f t="shared" si="269"/>
        <v>May</v>
      </c>
      <c r="E1498" s="47">
        <f t="shared" si="270"/>
        <v>7</v>
      </c>
      <c r="F1498" s="90">
        <v>44323</v>
      </c>
      <c r="G1498" s="75">
        <v>0.38541666666666669</v>
      </c>
      <c r="H1498" s="49" t="s">
        <v>217</v>
      </c>
      <c r="I1498" s="56" t="str">
        <f t="shared" si="271"/>
        <v>Site 6, just upstream of bridge</v>
      </c>
      <c r="J1498" s="56" t="str">
        <f t="shared" si="272"/>
        <v>Gordon Estuary</v>
      </c>
      <c r="K1498" s="49">
        <v>1</v>
      </c>
      <c r="L1498" s="51" t="s">
        <v>158</v>
      </c>
      <c r="M1498" s="53" t="s">
        <v>138</v>
      </c>
      <c r="N1498" s="51" t="s">
        <v>153</v>
      </c>
      <c r="O1498" s="47"/>
      <c r="P1498" s="47"/>
      <c r="Q1498" s="47"/>
      <c r="R1498" s="54">
        <v>7</v>
      </c>
      <c r="S1498" s="49" t="s">
        <v>171</v>
      </c>
      <c r="T1498" s="53" t="s">
        <v>163</v>
      </c>
    </row>
    <row r="1499" spans="1:20" x14ac:dyDescent="0.2">
      <c r="A1499" s="79">
        <f t="shared" si="266"/>
        <v>19</v>
      </c>
      <c r="B1499" s="47">
        <f t="shared" si="267"/>
        <v>2021</v>
      </c>
      <c r="C1499" s="47">
        <f t="shared" si="268"/>
        <v>5</v>
      </c>
      <c r="D1499" s="47" t="str">
        <f t="shared" si="269"/>
        <v>May</v>
      </c>
      <c r="E1499" s="47">
        <f t="shared" si="270"/>
        <v>7</v>
      </c>
      <c r="F1499" s="90">
        <v>44323</v>
      </c>
      <c r="G1499" s="75">
        <v>0.4375</v>
      </c>
      <c r="H1499" s="49" t="s">
        <v>219</v>
      </c>
      <c r="I1499" s="56" t="str">
        <f t="shared" si="271"/>
        <v>Site 6, straight channel</v>
      </c>
      <c r="J1499" s="56" t="str">
        <f t="shared" si="272"/>
        <v>Gordon Estuary</v>
      </c>
      <c r="K1499" s="49">
        <v>1</v>
      </c>
      <c r="L1499" s="51" t="s">
        <v>146</v>
      </c>
      <c r="M1499" s="53" t="s">
        <v>138</v>
      </c>
      <c r="N1499" s="52" t="s">
        <v>144</v>
      </c>
      <c r="O1499" s="47"/>
      <c r="P1499" s="47"/>
      <c r="Q1499" s="47"/>
      <c r="R1499" s="54">
        <v>95</v>
      </c>
      <c r="S1499" s="49" t="s">
        <v>171</v>
      </c>
      <c r="T1499" s="53" t="s">
        <v>163</v>
      </c>
    </row>
    <row r="1500" spans="1:20" x14ac:dyDescent="0.2">
      <c r="A1500" s="79">
        <f t="shared" si="266"/>
        <v>19</v>
      </c>
      <c r="B1500" s="47">
        <f t="shared" si="267"/>
        <v>2021</v>
      </c>
      <c r="C1500" s="47">
        <f t="shared" si="268"/>
        <v>5</v>
      </c>
      <c r="D1500" s="47" t="str">
        <f t="shared" si="269"/>
        <v>May</v>
      </c>
      <c r="E1500" s="47">
        <f t="shared" si="270"/>
        <v>7</v>
      </c>
      <c r="F1500" s="90">
        <v>44323</v>
      </c>
      <c r="G1500" s="75">
        <v>0.4375</v>
      </c>
      <c r="H1500" s="49" t="s">
        <v>219</v>
      </c>
      <c r="I1500" s="56" t="str">
        <f t="shared" si="271"/>
        <v>Site 6, straight channel</v>
      </c>
      <c r="J1500" s="56" t="str">
        <f t="shared" si="272"/>
        <v>Gordon Estuary</v>
      </c>
      <c r="K1500" s="49">
        <v>1</v>
      </c>
      <c r="L1500" s="51" t="s">
        <v>157</v>
      </c>
      <c r="M1500" s="53" t="s">
        <v>138</v>
      </c>
      <c r="N1500" s="51" t="s">
        <v>153</v>
      </c>
      <c r="O1500" s="47"/>
      <c r="P1500" s="47"/>
      <c r="Q1500" s="47"/>
      <c r="R1500" s="54">
        <v>2</v>
      </c>
      <c r="S1500" s="49" t="s">
        <v>171</v>
      </c>
      <c r="T1500" s="53" t="s">
        <v>163</v>
      </c>
    </row>
    <row r="1501" spans="1:20" x14ac:dyDescent="0.2">
      <c r="A1501" s="79">
        <f t="shared" si="266"/>
        <v>19</v>
      </c>
      <c r="B1501" s="47">
        <f t="shared" si="267"/>
        <v>2021</v>
      </c>
      <c r="C1501" s="47">
        <f t="shared" si="268"/>
        <v>5</v>
      </c>
      <c r="D1501" s="47" t="str">
        <f t="shared" si="269"/>
        <v>May</v>
      </c>
      <c r="E1501" s="47">
        <f t="shared" si="270"/>
        <v>7</v>
      </c>
      <c r="F1501" s="90">
        <v>44323</v>
      </c>
      <c r="G1501" s="75">
        <v>0.4375</v>
      </c>
      <c r="H1501" s="49" t="s">
        <v>219</v>
      </c>
      <c r="I1501" s="56" t="str">
        <f t="shared" si="271"/>
        <v>Site 6, straight channel</v>
      </c>
      <c r="J1501" s="56" t="str">
        <f t="shared" si="272"/>
        <v>Gordon Estuary</v>
      </c>
      <c r="K1501" s="49">
        <v>1</v>
      </c>
      <c r="L1501" s="51" t="s">
        <v>158</v>
      </c>
      <c r="M1501" s="53" t="s">
        <v>138</v>
      </c>
      <c r="N1501" s="51" t="s">
        <v>153</v>
      </c>
      <c r="O1501" s="47"/>
      <c r="P1501" s="47"/>
      <c r="Q1501" s="47"/>
      <c r="R1501" s="54">
        <v>91</v>
      </c>
      <c r="S1501" s="49" t="s">
        <v>171</v>
      </c>
      <c r="T1501" s="53" t="s">
        <v>163</v>
      </c>
    </row>
    <row r="1502" spans="1:20" x14ac:dyDescent="0.2">
      <c r="A1502" s="79">
        <f t="shared" si="266"/>
        <v>19</v>
      </c>
      <c r="B1502" s="47">
        <f t="shared" si="267"/>
        <v>2021</v>
      </c>
      <c r="C1502" s="47">
        <f t="shared" si="268"/>
        <v>5</v>
      </c>
      <c r="D1502" s="47" t="str">
        <f t="shared" si="269"/>
        <v>May</v>
      </c>
      <c r="E1502" s="47">
        <f t="shared" si="270"/>
        <v>7</v>
      </c>
      <c r="F1502" s="90">
        <v>44323</v>
      </c>
      <c r="G1502" s="75">
        <v>0.5083333333333333</v>
      </c>
      <c r="H1502" s="49" t="s">
        <v>15</v>
      </c>
      <c r="I1502" s="56" t="str">
        <f t="shared" si="271"/>
        <v>Pacheedah Shores Boat Ramp</v>
      </c>
      <c r="J1502" s="56" t="str">
        <f t="shared" si="272"/>
        <v>Gordon Estuary</v>
      </c>
      <c r="K1502" s="49">
        <v>1</v>
      </c>
      <c r="L1502" s="51" t="s">
        <v>152</v>
      </c>
      <c r="M1502" s="53" t="s">
        <v>138</v>
      </c>
      <c r="N1502" s="51" t="s">
        <v>144</v>
      </c>
      <c r="O1502" s="47"/>
      <c r="P1502" s="47"/>
      <c r="Q1502" s="47"/>
      <c r="R1502" s="54">
        <v>1</v>
      </c>
      <c r="S1502" s="49" t="s">
        <v>168</v>
      </c>
      <c r="T1502" s="53" t="s">
        <v>163</v>
      </c>
    </row>
    <row r="1503" spans="1:20" x14ac:dyDescent="0.2">
      <c r="A1503" s="79">
        <f t="shared" si="266"/>
        <v>19</v>
      </c>
      <c r="B1503" s="47">
        <f t="shared" si="267"/>
        <v>2021</v>
      </c>
      <c r="C1503" s="47">
        <f t="shared" si="268"/>
        <v>5</v>
      </c>
      <c r="D1503" s="47" t="str">
        <f t="shared" si="269"/>
        <v>May</v>
      </c>
      <c r="E1503" s="47">
        <f t="shared" si="270"/>
        <v>7</v>
      </c>
      <c r="F1503" s="90">
        <v>44323</v>
      </c>
      <c r="G1503" s="75">
        <v>0.5083333333333333</v>
      </c>
      <c r="H1503" s="49" t="s">
        <v>15</v>
      </c>
      <c r="I1503" s="56" t="str">
        <f t="shared" ref="I1503:I1508" si="273">VLOOKUP(H1503,SiteCodes,2,FALSE)</f>
        <v>Pacheedah Shores Boat Ramp</v>
      </c>
      <c r="J1503" s="56" t="str">
        <f t="shared" ref="J1503:J1508" si="274">VLOOKUP(H1503,SiteCodes,3,FALSE)</f>
        <v>Gordon Estuary</v>
      </c>
      <c r="K1503" s="49">
        <v>1</v>
      </c>
      <c r="L1503" s="51" t="s">
        <v>142</v>
      </c>
      <c r="M1503" s="53" t="s">
        <v>138</v>
      </c>
      <c r="N1503" s="51" t="s">
        <v>144</v>
      </c>
      <c r="O1503" s="47"/>
      <c r="P1503" s="47"/>
      <c r="Q1503" s="47"/>
      <c r="R1503" s="54">
        <v>1</v>
      </c>
      <c r="S1503" s="49" t="s">
        <v>168</v>
      </c>
      <c r="T1503" s="53" t="s">
        <v>163</v>
      </c>
    </row>
    <row r="1504" spans="1:20" x14ac:dyDescent="0.2">
      <c r="A1504" s="79">
        <f t="shared" si="266"/>
        <v>19</v>
      </c>
      <c r="B1504" s="47">
        <f t="shared" si="267"/>
        <v>2021</v>
      </c>
      <c r="C1504" s="47">
        <f t="shared" si="268"/>
        <v>5</v>
      </c>
      <c r="D1504" s="47" t="str">
        <f t="shared" si="269"/>
        <v>May</v>
      </c>
      <c r="E1504" s="47">
        <f t="shared" si="270"/>
        <v>7</v>
      </c>
      <c r="F1504" s="90">
        <v>44323</v>
      </c>
      <c r="G1504" s="75">
        <v>0.5083333333333333</v>
      </c>
      <c r="H1504" s="49" t="s">
        <v>15</v>
      </c>
      <c r="I1504" s="56" t="str">
        <f t="shared" si="273"/>
        <v>Pacheedah Shores Boat Ramp</v>
      </c>
      <c r="J1504" s="56" t="str">
        <f t="shared" si="274"/>
        <v>Gordon Estuary</v>
      </c>
      <c r="K1504" s="49">
        <v>1</v>
      </c>
      <c r="L1504" s="51" t="s">
        <v>146</v>
      </c>
      <c r="M1504" s="53" t="s">
        <v>138</v>
      </c>
      <c r="N1504" s="51" t="s">
        <v>144</v>
      </c>
      <c r="O1504" s="47"/>
      <c r="P1504" s="47"/>
      <c r="Q1504" s="47"/>
      <c r="R1504" s="54">
        <v>21</v>
      </c>
      <c r="S1504" s="49" t="s">
        <v>168</v>
      </c>
      <c r="T1504" s="53" t="s">
        <v>163</v>
      </c>
    </row>
    <row r="1505" spans="1:20" x14ac:dyDescent="0.2">
      <c r="A1505" s="79">
        <f t="shared" si="266"/>
        <v>19</v>
      </c>
      <c r="B1505" s="47">
        <f t="shared" si="267"/>
        <v>2021</v>
      </c>
      <c r="C1505" s="47">
        <f t="shared" si="268"/>
        <v>5</v>
      </c>
      <c r="D1505" s="47" t="str">
        <f t="shared" si="269"/>
        <v>May</v>
      </c>
      <c r="E1505" s="47">
        <f t="shared" si="270"/>
        <v>7</v>
      </c>
      <c r="F1505" s="90">
        <v>44323</v>
      </c>
      <c r="G1505" s="75">
        <v>0.5083333333333333</v>
      </c>
      <c r="H1505" s="49" t="s">
        <v>15</v>
      </c>
      <c r="I1505" s="56" t="str">
        <f t="shared" si="273"/>
        <v>Pacheedah Shores Boat Ramp</v>
      </c>
      <c r="J1505" s="56" t="str">
        <f t="shared" si="274"/>
        <v>Gordon Estuary</v>
      </c>
      <c r="K1505" s="49">
        <v>1</v>
      </c>
      <c r="L1505" s="51" t="s">
        <v>157</v>
      </c>
      <c r="M1505" s="53" t="s">
        <v>138</v>
      </c>
      <c r="N1505" s="51" t="s">
        <v>153</v>
      </c>
      <c r="O1505" s="47"/>
      <c r="P1505" s="47"/>
      <c r="Q1505" s="47"/>
      <c r="R1505" s="54">
        <v>13</v>
      </c>
      <c r="S1505" s="49" t="s">
        <v>168</v>
      </c>
      <c r="T1505" s="53" t="s">
        <v>163</v>
      </c>
    </row>
    <row r="1506" spans="1:20" x14ac:dyDescent="0.2">
      <c r="A1506" s="79">
        <f t="shared" si="266"/>
        <v>19</v>
      </c>
      <c r="B1506" s="47">
        <f t="shared" si="267"/>
        <v>2021</v>
      </c>
      <c r="C1506" s="47">
        <f t="shared" si="268"/>
        <v>5</v>
      </c>
      <c r="D1506" s="47" t="str">
        <f t="shared" si="269"/>
        <v>May</v>
      </c>
      <c r="E1506" s="47">
        <f t="shared" si="270"/>
        <v>7</v>
      </c>
      <c r="F1506" s="90">
        <v>44323</v>
      </c>
      <c r="G1506" s="75">
        <v>0.5083333333333333</v>
      </c>
      <c r="H1506" s="49" t="s">
        <v>15</v>
      </c>
      <c r="I1506" s="56" t="str">
        <f t="shared" si="273"/>
        <v>Pacheedah Shores Boat Ramp</v>
      </c>
      <c r="J1506" s="56" t="str">
        <f t="shared" si="274"/>
        <v>Gordon Estuary</v>
      </c>
      <c r="K1506" s="49">
        <v>1</v>
      </c>
      <c r="L1506" s="51" t="s">
        <v>158</v>
      </c>
      <c r="M1506" s="53" t="s">
        <v>138</v>
      </c>
      <c r="N1506" s="51" t="s">
        <v>153</v>
      </c>
      <c r="O1506" s="47"/>
      <c r="P1506" s="47"/>
      <c r="Q1506" s="47"/>
      <c r="R1506" s="54">
        <v>5</v>
      </c>
      <c r="S1506" s="49" t="s">
        <v>168</v>
      </c>
      <c r="T1506" s="53" t="s">
        <v>163</v>
      </c>
    </row>
    <row r="1507" spans="1:20" x14ac:dyDescent="0.2">
      <c r="A1507" s="79">
        <f t="shared" si="266"/>
        <v>19</v>
      </c>
      <c r="B1507" s="47">
        <f t="shared" si="267"/>
        <v>2021</v>
      </c>
      <c r="C1507" s="47">
        <f t="shared" si="268"/>
        <v>5</v>
      </c>
      <c r="D1507" s="47" t="str">
        <f t="shared" si="269"/>
        <v>May</v>
      </c>
      <c r="E1507" s="47">
        <f t="shared" si="270"/>
        <v>7</v>
      </c>
      <c r="F1507" s="90">
        <v>44323</v>
      </c>
      <c r="G1507" s="75">
        <v>0.5083333333333333</v>
      </c>
      <c r="H1507" s="49" t="s">
        <v>15</v>
      </c>
      <c r="I1507" s="56" t="str">
        <f t="shared" si="273"/>
        <v>Pacheedah Shores Boat Ramp</v>
      </c>
      <c r="J1507" s="56" t="str">
        <f t="shared" si="274"/>
        <v>Gordon Estuary</v>
      </c>
      <c r="K1507" s="49">
        <v>1</v>
      </c>
      <c r="L1507" s="51" t="s">
        <v>181</v>
      </c>
      <c r="M1507" s="53" t="s">
        <v>138</v>
      </c>
      <c r="N1507" s="51" t="s">
        <v>150</v>
      </c>
      <c r="O1507" s="47"/>
      <c r="P1507" s="47"/>
      <c r="Q1507" s="47"/>
      <c r="R1507" s="54">
        <v>4</v>
      </c>
      <c r="S1507" s="49" t="s">
        <v>168</v>
      </c>
      <c r="T1507" s="53" t="s">
        <v>163</v>
      </c>
    </row>
    <row r="1508" spans="1:20" x14ac:dyDescent="0.2">
      <c r="A1508" s="79">
        <f t="shared" si="266"/>
        <v>19</v>
      </c>
      <c r="B1508" s="47">
        <f t="shared" si="267"/>
        <v>2021</v>
      </c>
      <c r="C1508" s="47">
        <f t="shared" si="268"/>
        <v>5</v>
      </c>
      <c r="D1508" s="47" t="str">
        <f t="shared" si="269"/>
        <v>May</v>
      </c>
      <c r="E1508" s="47">
        <f t="shared" si="270"/>
        <v>7</v>
      </c>
      <c r="F1508" s="90">
        <v>44323</v>
      </c>
      <c r="G1508" s="75">
        <v>0.5083333333333333</v>
      </c>
      <c r="H1508" s="49" t="s">
        <v>15</v>
      </c>
      <c r="I1508" s="56" t="str">
        <f t="shared" si="273"/>
        <v>Pacheedah Shores Boat Ramp</v>
      </c>
      <c r="J1508" s="56" t="str">
        <f t="shared" si="274"/>
        <v>Gordon Estuary</v>
      </c>
      <c r="K1508" s="49">
        <v>1</v>
      </c>
      <c r="L1508" s="51" t="s">
        <v>166</v>
      </c>
      <c r="M1508" s="53" t="s">
        <v>138</v>
      </c>
      <c r="N1508" s="51" t="s">
        <v>150</v>
      </c>
      <c r="O1508" s="47"/>
      <c r="P1508" s="47"/>
      <c r="Q1508" s="47"/>
      <c r="R1508" s="54">
        <v>1</v>
      </c>
      <c r="S1508" s="49" t="s">
        <v>168</v>
      </c>
      <c r="T1508" s="53" t="s">
        <v>163</v>
      </c>
    </row>
    <row r="1509" spans="1:20" x14ac:dyDescent="0.2">
      <c r="A1509" s="79">
        <f t="shared" si="266"/>
        <v>19</v>
      </c>
      <c r="B1509" s="47">
        <f t="shared" si="267"/>
        <v>2021</v>
      </c>
      <c r="C1509" s="47">
        <f t="shared" si="268"/>
        <v>5</v>
      </c>
      <c r="D1509" s="47" t="str">
        <f t="shared" si="269"/>
        <v>May</v>
      </c>
      <c r="E1509" s="47">
        <f t="shared" si="270"/>
        <v>7</v>
      </c>
      <c r="F1509" s="90">
        <v>44323</v>
      </c>
      <c r="G1509" s="75">
        <v>0.54166666666666663</v>
      </c>
      <c r="H1509" s="49" t="s">
        <v>15</v>
      </c>
      <c r="I1509" s="56" t="str">
        <f>VLOOKUP(H1509,SiteCodes,2,FALSE)</f>
        <v>Pacheedah Shores Boat Ramp</v>
      </c>
      <c r="J1509" s="56" t="str">
        <f>VLOOKUP(H1509,SiteCodes,3,FALSE)</f>
        <v>Gordon Estuary</v>
      </c>
      <c r="K1509" s="49">
        <v>1</v>
      </c>
      <c r="L1509" s="51" t="s">
        <v>152</v>
      </c>
      <c r="M1509" s="53" t="s">
        <v>138</v>
      </c>
      <c r="N1509" s="51" t="s">
        <v>144</v>
      </c>
      <c r="O1509" s="47"/>
      <c r="P1509" s="47"/>
      <c r="Q1509" s="47"/>
      <c r="R1509" s="54">
        <v>5</v>
      </c>
      <c r="S1509" s="49" t="s">
        <v>168</v>
      </c>
      <c r="T1509" s="53" t="s">
        <v>163</v>
      </c>
    </row>
    <row r="1510" spans="1:20" x14ac:dyDescent="0.2">
      <c r="A1510" s="79">
        <f t="shared" si="266"/>
        <v>19</v>
      </c>
      <c r="B1510" s="47">
        <f t="shared" si="267"/>
        <v>2021</v>
      </c>
      <c r="C1510" s="47">
        <f t="shared" si="268"/>
        <v>5</v>
      </c>
      <c r="D1510" s="47" t="str">
        <f t="shared" si="269"/>
        <v>May</v>
      </c>
      <c r="E1510" s="47">
        <f t="shared" si="270"/>
        <v>7</v>
      </c>
      <c r="F1510" s="90">
        <v>44323</v>
      </c>
      <c r="G1510" s="75">
        <v>0.54166666666666663</v>
      </c>
      <c r="H1510" s="49" t="s">
        <v>15</v>
      </c>
      <c r="I1510" s="56" t="str">
        <f t="shared" ref="I1510:I1516" si="275">VLOOKUP(H1510,SiteCodes,2,FALSE)</f>
        <v>Pacheedah Shores Boat Ramp</v>
      </c>
      <c r="J1510" s="56" t="str">
        <f t="shared" ref="J1510:J1516" si="276">VLOOKUP(H1510,SiteCodes,3,FALSE)</f>
        <v>Gordon Estuary</v>
      </c>
      <c r="K1510" s="49">
        <v>1</v>
      </c>
      <c r="L1510" s="51" t="s">
        <v>146</v>
      </c>
      <c r="M1510" s="53" t="s">
        <v>138</v>
      </c>
      <c r="N1510" s="51" t="s">
        <v>144</v>
      </c>
      <c r="O1510" s="47"/>
      <c r="P1510" s="47"/>
      <c r="Q1510" s="47"/>
      <c r="R1510" s="54">
        <v>15</v>
      </c>
      <c r="S1510" s="49" t="s">
        <v>168</v>
      </c>
      <c r="T1510" s="53" t="s">
        <v>163</v>
      </c>
    </row>
    <row r="1511" spans="1:20" x14ac:dyDescent="0.2">
      <c r="A1511" s="79">
        <f t="shared" si="266"/>
        <v>19</v>
      </c>
      <c r="B1511" s="47">
        <f t="shared" si="267"/>
        <v>2021</v>
      </c>
      <c r="C1511" s="47">
        <f t="shared" si="268"/>
        <v>5</v>
      </c>
      <c r="D1511" s="47" t="str">
        <f t="shared" si="269"/>
        <v>May</v>
      </c>
      <c r="E1511" s="47">
        <f t="shared" si="270"/>
        <v>7</v>
      </c>
      <c r="F1511" s="90">
        <v>44323</v>
      </c>
      <c r="G1511" s="75">
        <v>0.54166666666666663</v>
      </c>
      <c r="H1511" s="49" t="s">
        <v>15</v>
      </c>
      <c r="I1511" s="56" t="str">
        <f t="shared" si="275"/>
        <v>Pacheedah Shores Boat Ramp</v>
      </c>
      <c r="J1511" s="56" t="str">
        <f t="shared" si="276"/>
        <v>Gordon Estuary</v>
      </c>
      <c r="K1511" s="49">
        <v>1</v>
      </c>
      <c r="L1511" s="51" t="s">
        <v>157</v>
      </c>
      <c r="M1511" s="53" t="s">
        <v>138</v>
      </c>
      <c r="N1511" s="51" t="s">
        <v>153</v>
      </c>
      <c r="O1511" s="47"/>
      <c r="P1511" s="47"/>
      <c r="Q1511" s="47"/>
      <c r="R1511" s="54">
        <v>14</v>
      </c>
      <c r="S1511" s="49" t="s">
        <v>168</v>
      </c>
      <c r="T1511" s="53" t="s">
        <v>163</v>
      </c>
    </row>
    <row r="1512" spans="1:20" x14ac:dyDescent="0.2">
      <c r="A1512" s="79">
        <f t="shared" si="266"/>
        <v>19</v>
      </c>
      <c r="B1512" s="47">
        <f t="shared" si="267"/>
        <v>2021</v>
      </c>
      <c r="C1512" s="47">
        <f t="shared" si="268"/>
        <v>5</v>
      </c>
      <c r="D1512" s="47" t="str">
        <f t="shared" si="269"/>
        <v>May</v>
      </c>
      <c r="E1512" s="47">
        <f t="shared" si="270"/>
        <v>7</v>
      </c>
      <c r="F1512" s="90">
        <v>44323</v>
      </c>
      <c r="G1512" s="75">
        <v>0.54166666666666663</v>
      </c>
      <c r="H1512" s="49" t="s">
        <v>15</v>
      </c>
      <c r="I1512" s="56" t="str">
        <f t="shared" si="275"/>
        <v>Pacheedah Shores Boat Ramp</v>
      </c>
      <c r="J1512" s="56" t="str">
        <f t="shared" si="276"/>
        <v>Gordon Estuary</v>
      </c>
      <c r="K1512" s="49">
        <v>1</v>
      </c>
      <c r="L1512" s="51" t="s">
        <v>158</v>
      </c>
      <c r="M1512" s="53" t="s">
        <v>138</v>
      </c>
      <c r="N1512" s="51" t="s">
        <v>153</v>
      </c>
      <c r="O1512" s="47"/>
      <c r="P1512" s="47"/>
      <c r="Q1512" s="47"/>
      <c r="R1512" s="54">
        <v>8</v>
      </c>
      <c r="S1512" s="49" t="s">
        <v>168</v>
      </c>
      <c r="T1512" s="53" t="s">
        <v>163</v>
      </c>
    </row>
    <row r="1513" spans="1:20" x14ac:dyDescent="0.2">
      <c r="A1513" s="79">
        <f t="shared" si="266"/>
        <v>19</v>
      </c>
      <c r="B1513" s="47">
        <f t="shared" si="267"/>
        <v>2021</v>
      </c>
      <c r="C1513" s="47">
        <f t="shared" si="268"/>
        <v>5</v>
      </c>
      <c r="D1513" s="47" t="str">
        <f t="shared" si="269"/>
        <v>May</v>
      </c>
      <c r="E1513" s="47">
        <f t="shared" si="270"/>
        <v>7</v>
      </c>
      <c r="F1513" s="90">
        <v>44323</v>
      </c>
      <c r="G1513" s="75">
        <v>0.54166666666666663</v>
      </c>
      <c r="H1513" s="49" t="s">
        <v>15</v>
      </c>
      <c r="I1513" s="56" t="str">
        <f t="shared" si="275"/>
        <v>Pacheedah Shores Boat Ramp</v>
      </c>
      <c r="J1513" s="56" t="str">
        <f t="shared" si="276"/>
        <v>Gordon Estuary</v>
      </c>
      <c r="K1513" s="49">
        <v>1</v>
      </c>
      <c r="L1513" s="51" t="s">
        <v>185</v>
      </c>
      <c r="M1513" s="53" t="s">
        <v>138</v>
      </c>
      <c r="N1513" s="51" t="s">
        <v>150</v>
      </c>
      <c r="O1513" s="47"/>
      <c r="P1513" s="47"/>
      <c r="Q1513" s="47"/>
      <c r="R1513" s="54">
        <v>6</v>
      </c>
      <c r="S1513" s="49" t="s">
        <v>168</v>
      </c>
      <c r="T1513" s="53" t="s">
        <v>163</v>
      </c>
    </row>
    <row r="1514" spans="1:20" x14ac:dyDescent="0.2">
      <c r="A1514" s="79">
        <f t="shared" si="266"/>
        <v>19</v>
      </c>
      <c r="B1514" s="47">
        <f t="shared" si="267"/>
        <v>2021</v>
      </c>
      <c r="C1514" s="47">
        <f t="shared" si="268"/>
        <v>5</v>
      </c>
      <c r="D1514" s="47" t="str">
        <f t="shared" si="269"/>
        <v>May</v>
      </c>
      <c r="E1514" s="47">
        <f t="shared" si="270"/>
        <v>7</v>
      </c>
      <c r="F1514" s="90">
        <v>44323</v>
      </c>
      <c r="G1514" s="75">
        <v>0.54166666666666663</v>
      </c>
      <c r="H1514" s="49" t="s">
        <v>15</v>
      </c>
      <c r="I1514" s="56" t="str">
        <f t="shared" si="275"/>
        <v>Pacheedah Shores Boat Ramp</v>
      </c>
      <c r="J1514" s="56" t="str">
        <f t="shared" si="276"/>
        <v>Gordon Estuary</v>
      </c>
      <c r="K1514" s="49">
        <v>1</v>
      </c>
      <c r="L1514" s="51" t="s">
        <v>181</v>
      </c>
      <c r="M1514" s="53" t="s">
        <v>138</v>
      </c>
      <c r="N1514" s="51" t="s">
        <v>150</v>
      </c>
      <c r="O1514" s="47"/>
      <c r="P1514" s="47"/>
      <c r="Q1514" s="47"/>
      <c r="R1514" s="54">
        <v>5</v>
      </c>
      <c r="S1514" s="49" t="s">
        <v>168</v>
      </c>
      <c r="T1514" s="53" t="s">
        <v>163</v>
      </c>
    </row>
    <row r="1515" spans="1:20" x14ac:dyDescent="0.2">
      <c r="A1515" s="79">
        <f t="shared" si="266"/>
        <v>19</v>
      </c>
      <c r="B1515" s="47">
        <f t="shared" si="267"/>
        <v>2021</v>
      </c>
      <c r="C1515" s="47">
        <f t="shared" si="268"/>
        <v>5</v>
      </c>
      <c r="D1515" s="47" t="str">
        <f t="shared" si="269"/>
        <v>May</v>
      </c>
      <c r="E1515" s="47">
        <f t="shared" si="270"/>
        <v>7</v>
      </c>
      <c r="F1515" s="90">
        <v>44323</v>
      </c>
      <c r="G1515" s="75">
        <v>0.54166666666666663</v>
      </c>
      <c r="H1515" s="49" t="s">
        <v>15</v>
      </c>
      <c r="I1515" s="56" t="str">
        <f t="shared" si="275"/>
        <v>Pacheedah Shores Boat Ramp</v>
      </c>
      <c r="J1515" s="56" t="str">
        <f t="shared" si="276"/>
        <v>Gordon Estuary</v>
      </c>
      <c r="K1515" s="49">
        <v>1</v>
      </c>
      <c r="L1515" s="51" t="s">
        <v>166</v>
      </c>
      <c r="M1515" s="53" t="s">
        <v>138</v>
      </c>
      <c r="N1515" s="51" t="s">
        <v>150</v>
      </c>
      <c r="O1515" s="47"/>
      <c r="P1515" s="47"/>
      <c r="Q1515" s="47"/>
      <c r="R1515" s="54">
        <v>7</v>
      </c>
      <c r="S1515" s="49" t="s">
        <v>168</v>
      </c>
      <c r="T1515" s="53" t="s">
        <v>163</v>
      </c>
    </row>
    <row r="1516" spans="1:20" x14ac:dyDescent="0.2">
      <c r="A1516" s="79">
        <f t="shared" si="266"/>
        <v>19</v>
      </c>
      <c r="B1516" s="47">
        <f t="shared" si="267"/>
        <v>2021</v>
      </c>
      <c r="C1516" s="47">
        <f t="shared" si="268"/>
        <v>5</v>
      </c>
      <c r="D1516" s="47" t="str">
        <f t="shared" si="269"/>
        <v>May</v>
      </c>
      <c r="E1516" s="47">
        <f t="shared" si="270"/>
        <v>7</v>
      </c>
      <c r="F1516" s="90">
        <v>44323</v>
      </c>
      <c r="G1516" s="75">
        <v>0.54166666666666663</v>
      </c>
      <c r="H1516" s="49" t="s">
        <v>15</v>
      </c>
      <c r="I1516" s="56" t="str">
        <f t="shared" si="275"/>
        <v>Pacheedah Shores Boat Ramp</v>
      </c>
      <c r="J1516" s="56" t="str">
        <f t="shared" si="276"/>
        <v>Gordon Estuary</v>
      </c>
      <c r="K1516" s="49">
        <v>1</v>
      </c>
      <c r="L1516" s="51" t="s">
        <v>177</v>
      </c>
      <c r="M1516" s="53" t="s">
        <v>138</v>
      </c>
      <c r="N1516" s="51" t="s">
        <v>153</v>
      </c>
      <c r="O1516" s="47"/>
      <c r="P1516" s="47"/>
      <c r="Q1516" s="47"/>
      <c r="R1516" s="54">
        <v>1</v>
      </c>
      <c r="S1516" s="49" t="s">
        <v>168</v>
      </c>
      <c r="T1516" s="53" t="s">
        <v>163</v>
      </c>
    </row>
    <row r="1517" spans="1:20" x14ac:dyDescent="0.2">
      <c r="A1517" s="79">
        <f t="shared" si="266"/>
        <v>19</v>
      </c>
      <c r="B1517" s="47">
        <f t="shared" si="267"/>
        <v>2021</v>
      </c>
      <c r="C1517" s="47">
        <f t="shared" si="268"/>
        <v>5</v>
      </c>
      <c r="D1517" s="47" t="str">
        <f t="shared" si="269"/>
        <v>May</v>
      </c>
      <c r="E1517" s="47">
        <f t="shared" si="270"/>
        <v>7</v>
      </c>
      <c r="F1517" s="90">
        <v>44323</v>
      </c>
      <c r="G1517" s="75">
        <v>0.60416666666666663</v>
      </c>
      <c r="H1517" s="49" t="s">
        <v>19</v>
      </c>
      <c r="I1517" s="56" t="str">
        <f>VLOOKUP(H1517,SiteCodes,2,FALSE)</f>
        <v>Q Jeff (right bank opposite N. Arm confl.)</v>
      </c>
      <c r="J1517" s="56" t="str">
        <f>VLOOKUP(H1517,SiteCodes,3,FALSE)</f>
        <v>Gordon Estuary</v>
      </c>
      <c r="K1517" s="49">
        <v>1</v>
      </c>
      <c r="L1517" s="51" t="s">
        <v>152</v>
      </c>
      <c r="M1517" s="53" t="s">
        <v>138</v>
      </c>
      <c r="N1517" s="51" t="s">
        <v>144</v>
      </c>
      <c r="O1517" s="47"/>
      <c r="P1517" s="47"/>
      <c r="Q1517" s="47"/>
      <c r="R1517" s="54">
        <v>6</v>
      </c>
      <c r="S1517" s="49" t="s">
        <v>168</v>
      </c>
      <c r="T1517" s="53" t="s">
        <v>163</v>
      </c>
    </row>
    <row r="1518" spans="1:20" x14ac:dyDescent="0.2">
      <c r="A1518" s="79">
        <f t="shared" si="266"/>
        <v>19</v>
      </c>
      <c r="B1518" s="47">
        <f t="shared" si="267"/>
        <v>2021</v>
      </c>
      <c r="C1518" s="47">
        <f t="shared" si="268"/>
        <v>5</v>
      </c>
      <c r="D1518" s="47" t="str">
        <f t="shared" si="269"/>
        <v>May</v>
      </c>
      <c r="E1518" s="47">
        <f t="shared" si="270"/>
        <v>7</v>
      </c>
      <c r="F1518" s="90">
        <v>44323</v>
      </c>
      <c r="G1518" s="75">
        <v>0.60416666666666663</v>
      </c>
      <c r="H1518" s="49" t="s">
        <v>19</v>
      </c>
      <c r="I1518" s="56" t="str">
        <f t="shared" ref="I1518:I1523" si="277">VLOOKUP(H1518,SiteCodes,2,FALSE)</f>
        <v>Q Jeff (right bank opposite N. Arm confl.)</v>
      </c>
      <c r="J1518" s="56" t="str">
        <f t="shared" ref="J1518:J1523" si="278">VLOOKUP(H1518,SiteCodes,3,FALSE)</f>
        <v>Gordon Estuary</v>
      </c>
      <c r="K1518" s="49">
        <v>1</v>
      </c>
      <c r="L1518" s="51" t="s">
        <v>142</v>
      </c>
      <c r="M1518" s="53" t="s">
        <v>138</v>
      </c>
      <c r="N1518" s="51" t="s">
        <v>144</v>
      </c>
      <c r="O1518" s="47"/>
      <c r="P1518" s="47"/>
      <c r="Q1518" s="47"/>
      <c r="R1518" s="54">
        <v>24</v>
      </c>
      <c r="S1518" s="49" t="s">
        <v>168</v>
      </c>
      <c r="T1518" s="53" t="s">
        <v>163</v>
      </c>
    </row>
    <row r="1519" spans="1:20" x14ac:dyDescent="0.2">
      <c r="A1519" s="79">
        <f t="shared" si="266"/>
        <v>19</v>
      </c>
      <c r="B1519" s="47">
        <f t="shared" si="267"/>
        <v>2021</v>
      </c>
      <c r="C1519" s="47">
        <f t="shared" si="268"/>
        <v>5</v>
      </c>
      <c r="D1519" s="47" t="str">
        <f t="shared" si="269"/>
        <v>May</v>
      </c>
      <c r="E1519" s="47">
        <f t="shared" si="270"/>
        <v>7</v>
      </c>
      <c r="F1519" s="90">
        <v>44323</v>
      </c>
      <c r="G1519" s="75">
        <v>0.60416666666666663</v>
      </c>
      <c r="H1519" s="49" t="s">
        <v>19</v>
      </c>
      <c r="I1519" s="56" t="str">
        <f t="shared" si="277"/>
        <v>Q Jeff (right bank opposite N. Arm confl.)</v>
      </c>
      <c r="J1519" s="56" t="str">
        <f t="shared" si="278"/>
        <v>Gordon Estuary</v>
      </c>
      <c r="K1519" s="49">
        <v>1</v>
      </c>
      <c r="L1519" s="51" t="s">
        <v>146</v>
      </c>
      <c r="M1519" s="53" t="s">
        <v>138</v>
      </c>
      <c r="N1519" s="51" t="s">
        <v>144</v>
      </c>
      <c r="O1519" s="47"/>
      <c r="P1519" s="47"/>
      <c r="Q1519" s="47"/>
      <c r="R1519" s="54">
        <v>4</v>
      </c>
      <c r="S1519" s="49" t="s">
        <v>168</v>
      </c>
      <c r="T1519" s="53" t="s">
        <v>163</v>
      </c>
    </row>
    <row r="1520" spans="1:20" x14ac:dyDescent="0.2">
      <c r="A1520" s="79">
        <f t="shared" si="266"/>
        <v>19</v>
      </c>
      <c r="B1520" s="47">
        <f t="shared" si="267"/>
        <v>2021</v>
      </c>
      <c r="C1520" s="47">
        <f t="shared" si="268"/>
        <v>5</v>
      </c>
      <c r="D1520" s="47" t="str">
        <f t="shared" si="269"/>
        <v>May</v>
      </c>
      <c r="E1520" s="47">
        <f t="shared" si="270"/>
        <v>7</v>
      </c>
      <c r="F1520" s="90">
        <v>44323</v>
      </c>
      <c r="G1520" s="75">
        <v>0.60416666666666663</v>
      </c>
      <c r="H1520" s="49" t="s">
        <v>19</v>
      </c>
      <c r="I1520" s="56" t="str">
        <f t="shared" si="277"/>
        <v>Q Jeff (right bank opposite N. Arm confl.)</v>
      </c>
      <c r="J1520" s="56" t="str">
        <f t="shared" si="278"/>
        <v>Gordon Estuary</v>
      </c>
      <c r="K1520" s="49">
        <v>1</v>
      </c>
      <c r="L1520" s="51" t="s">
        <v>157</v>
      </c>
      <c r="M1520" s="53" t="s">
        <v>138</v>
      </c>
      <c r="N1520" s="51" t="s">
        <v>153</v>
      </c>
      <c r="O1520" s="47"/>
      <c r="P1520" s="47"/>
      <c r="Q1520" s="47"/>
      <c r="R1520" s="54">
        <v>6</v>
      </c>
      <c r="S1520" s="49" t="s">
        <v>168</v>
      </c>
      <c r="T1520" s="53" t="s">
        <v>163</v>
      </c>
    </row>
    <row r="1521" spans="1:20" x14ac:dyDescent="0.2">
      <c r="A1521" s="79">
        <f t="shared" si="266"/>
        <v>19</v>
      </c>
      <c r="B1521" s="47">
        <f t="shared" si="267"/>
        <v>2021</v>
      </c>
      <c r="C1521" s="47">
        <f t="shared" si="268"/>
        <v>5</v>
      </c>
      <c r="D1521" s="47" t="str">
        <f t="shared" si="269"/>
        <v>May</v>
      </c>
      <c r="E1521" s="47">
        <f t="shared" si="270"/>
        <v>7</v>
      </c>
      <c r="F1521" s="90">
        <v>44323</v>
      </c>
      <c r="G1521" s="75">
        <v>0.60416666666666663</v>
      </c>
      <c r="H1521" s="49" t="s">
        <v>19</v>
      </c>
      <c r="I1521" s="56" t="str">
        <f t="shared" si="277"/>
        <v>Q Jeff (right bank opposite N. Arm confl.)</v>
      </c>
      <c r="J1521" s="56" t="str">
        <f t="shared" si="278"/>
        <v>Gordon Estuary</v>
      </c>
      <c r="K1521" s="49">
        <v>1</v>
      </c>
      <c r="L1521" s="51" t="s">
        <v>185</v>
      </c>
      <c r="M1521" s="53" t="s">
        <v>138</v>
      </c>
      <c r="N1521" s="51" t="s">
        <v>150</v>
      </c>
      <c r="O1521" s="47"/>
      <c r="P1521" s="47"/>
      <c r="Q1521" s="47"/>
      <c r="R1521" s="54">
        <v>1</v>
      </c>
      <c r="S1521" s="49" t="s">
        <v>168</v>
      </c>
      <c r="T1521" s="53" t="s">
        <v>163</v>
      </c>
    </row>
    <row r="1522" spans="1:20" x14ac:dyDescent="0.2">
      <c r="A1522" s="79">
        <f t="shared" si="266"/>
        <v>19</v>
      </c>
      <c r="B1522" s="47">
        <f t="shared" si="267"/>
        <v>2021</v>
      </c>
      <c r="C1522" s="47">
        <f t="shared" si="268"/>
        <v>5</v>
      </c>
      <c r="D1522" s="47" t="str">
        <f t="shared" si="269"/>
        <v>May</v>
      </c>
      <c r="E1522" s="47">
        <f t="shared" si="270"/>
        <v>7</v>
      </c>
      <c r="F1522" s="90">
        <v>44323</v>
      </c>
      <c r="G1522" s="75">
        <v>0.60416666666666663</v>
      </c>
      <c r="H1522" s="49" t="s">
        <v>19</v>
      </c>
      <c r="I1522" s="56" t="str">
        <f t="shared" si="277"/>
        <v>Q Jeff (right bank opposite N. Arm confl.)</v>
      </c>
      <c r="J1522" s="56" t="str">
        <f t="shared" si="278"/>
        <v>Gordon Estuary</v>
      </c>
      <c r="K1522" s="49">
        <v>1</v>
      </c>
      <c r="L1522" s="51" t="s">
        <v>181</v>
      </c>
      <c r="M1522" s="53" t="s">
        <v>138</v>
      </c>
      <c r="N1522" s="51" t="s">
        <v>150</v>
      </c>
      <c r="O1522" s="47"/>
      <c r="P1522" s="47"/>
      <c r="Q1522" s="47"/>
      <c r="R1522" s="54">
        <v>3</v>
      </c>
      <c r="S1522" s="49" t="s">
        <v>168</v>
      </c>
      <c r="T1522" s="53" t="s">
        <v>163</v>
      </c>
    </row>
    <row r="1523" spans="1:20" x14ac:dyDescent="0.2">
      <c r="A1523" s="79">
        <f t="shared" si="266"/>
        <v>19</v>
      </c>
      <c r="B1523" s="47">
        <f t="shared" si="267"/>
        <v>2021</v>
      </c>
      <c r="C1523" s="47">
        <f t="shared" si="268"/>
        <v>5</v>
      </c>
      <c r="D1523" s="47" t="str">
        <f t="shared" si="269"/>
        <v>May</v>
      </c>
      <c r="E1523" s="47">
        <f t="shared" si="270"/>
        <v>7</v>
      </c>
      <c r="F1523" s="90">
        <v>44323</v>
      </c>
      <c r="G1523" s="75">
        <v>0.60416666666666663</v>
      </c>
      <c r="H1523" s="49" t="s">
        <v>19</v>
      </c>
      <c r="I1523" s="56" t="str">
        <f t="shared" si="277"/>
        <v>Q Jeff (right bank opposite N. Arm confl.)</v>
      </c>
      <c r="J1523" s="56" t="str">
        <f t="shared" si="278"/>
        <v>Gordon Estuary</v>
      </c>
      <c r="K1523" s="49">
        <v>1</v>
      </c>
      <c r="L1523" s="51" t="s">
        <v>166</v>
      </c>
      <c r="M1523" s="53" t="s">
        <v>138</v>
      </c>
      <c r="N1523" s="51" t="s">
        <v>150</v>
      </c>
      <c r="O1523" s="47"/>
      <c r="P1523" s="47"/>
      <c r="Q1523" s="47"/>
      <c r="R1523" s="54">
        <v>2</v>
      </c>
      <c r="S1523" s="49" t="s">
        <v>168</v>
      </c>
      <c r="T1523" s="53" t="s">
        <v>163</v>
      </c>
    </row>
    <row r="1524" spans="1:20" x14ac:dyDescent="0.2">
      <c r="A1524" s="79">
        <f t="shared" si="266"/>
        <v>19</v>
      </c>
      <c r="B1524" s="47">
        <f t="shared" si="267"/>
        <v>2021</v>
      </c>
      <c r="C1524" s="47">
        <f t="shared" si="268"/>
        <v>5</v>
      </c>
      <c r="D1524" s="47" t="str">
        <f t="shared" si="269"/>
        <v>May</v>
      </c>
      <c r="E1524" s="47">
        <f t="shared" si="270"/>
        <v>7</v>
      </c>
      <c r="F1524" s="90">
        <v>44323</v>
      </c>
      <c r="G1524" s="75">
        <v>0.61111111111111105</v>
      </c>
      <c r="H1524" s="49" t="s">
        <v>186</v>
      </c>
      <c r="I1524" s="56" t="str">
        <f>VLOOKUP(H1524,SiteCodes,2,FALSE)</f>
        <v>Browns Slough Site 7 inlet left tidal channel</v>
      </c>
      <c r="J1524" s="56" t="str">
        <f>VLOOKUP(H1524,SiteCodes,3,FALSE)</f>
        <v>Gordon Estuary</v>
      </c>
      <c r="K1524" s="49">
        <v>1</v>
      </c>
      <c r="L1524" s="51" t="s">
        <v>146</v>
      </c>
      <c r="M1524" s="53" t="s">
        <v>138</v>
      </c>
      <c r="N1524" s="51" t="s">
        <v>144</v>
      </c>
      <c r="O1524" s="47"/>
      <c r="P1524" s="47"/>
      <c r="Q1524" s="47"/>
      <c r="R1524" s="54">
        <v>98</v>
      </c>
      <c r="S1524" s="49" t="s">
        <v>171</v>
      </c>
      <c r="T1524" s="53" t="s">
        <v>163</v>
      </c>
    </row>
    <row r="1525" spans="1:20" x14ac:dyDescent="0.2">
      <c r="A1525" s="79">
        <f t="shared" si="266"/>
        <v>19</v>
      </c>
      <c r="B1525" s="47">
        <f t="shared" si="267"/>
        <v>2021</v>
      </c>
      <c r="C1525" s="47">
        <f t="shared" si="268"/>
        <v>5</v>
      </c>
      <c r="D1525" s="47" t="str">
        <f t="shared" si="269"/>
        <v>May</v>
      </c>
      <c r="E1525" s="47">
        <f t="shared" si="270"/>
        <v>7</v>
      </c>
      <c r="F1525" s="90">
        <v>44323</v>
      </c>
      <c r="G1525" s="75">
        <v>0.61111111111111105</v>
      </c>
      <c r="H1525" s="49" t="s">
        <v>186</v>
      </c>
      <c r="I1525" s="56" t="str">
        <f>VLOOKUP(H1525,SiteCodes,2,FALSE)</f>
        <v>Browns Slough Site 7 inlet left tidal channel</v>
      </c>
      <c r="J1525" s="56" t="str">
        <f>VLOOKUP(H1525,SiteCodes,3,FALSE)</f>
        <v>Gordon Estuary</v>
      </c>
      <c r="K1525" s="49">
        <v>1</v>
      </c>
      <c r="L1525" s="51" t="s">
        <v>158</v>
      </c>
      <c r="M1525" s="53" t="s">
        <v>138</v>
      </c>
      <c r="N1525" s="51" t="s">
        <v>153</v>
      </c>
      <c r="O1525" s="47"/>
      <c r="P1525" s="47"/>
      <c r="Q1525" s="47"/>
      <c r="R1525" s="54">
        <v>144</v>
      </c>
      <c r="S1525" s="49" t="s">
        <v>171</v>
      </c>
      <c r="T1525" s="53" t="s">
        <v>163</v>
      </c>
    </row>
    <row r="1526" spans="1:20" x14ac:dyDescent="0.2">
      <c r="A1526" s="79">
        <f t="shared" si="266"/>
        <v>20</v>
      </c>
      <c r="B1526" s="47">
        <f t="shared" si="267"/>
        <v>2021</v>
      </c>
      <c r="C1526" s="47">
        <f t="shared" si="268"/>
        <v>5</v>
      </c>
      <c r="D1526" s="47" t="str">
        <f t="shared" si="269"/>
        <v>May</v>
      </c>
      <c r="E1526" s="47">
        <f t="shared" si="270"/>
        <v>14</v>
      </c>
      <c r="F1526" s="90">
        <v>44330</v>
      </c>
      <c r="G1526" s="75">
        <v>0.39583333333333331</v>
      </c>
      <c r="H1526" s="49" t="s">
        <v>30</v>
      </c>
      <c r="I1526" s="56" t="str">
        <f>VLOOKUP(H1526,SiteCodes,2,FALSE)</f>
        <v>Butch's (Gordon R.)</v>
      </c>
      <c r="J1526" s="56" t="str">
        <f>VLOOKUP(H1526,SiteCodes,3,FALSE)</f>
        <v>Gordon Estuary</v>
      </c>
      <c r="K1526" s="49">
        <v>1</v>
      </c>
      <c r="L1526" s="51" t="s">
        <v>158</v>
      </c>
      <c r="M1526" s="53" t="s">
        <v>138</v>
      </c>
      <c r="N1526" s="51" t="s">
        <v>153</v>
      </c>
      <c r="O1526" s="47"/>
      <c r="P1526" s="47"/>
      <c r="Q1526" s="47"/>
      <c r="R1526" s="54">
        <v>21</v>
      </c>
      <c r="S1526" s="49" t="s">
        <v>168</v>
      </c>
      <c r="T1526" s="53" t="s">
        <v>163</v>
      </c>
    </row>
    <row r="1527" spans="1:20" x14ac:dyDescent="0.2">
      <c r="A1527" s="79">
        <f t="shared" si="266"/>
        <v>20</v>
      </c>
      <c r="B1527" s="47">
        <f t="shared" si="267"/>
        <v>2021</v>
      </c>
      <c r="C1527" s="47">
        <f t="shared" si="268"/>
        <v>5</v>
      </c>
      <c r="D1527" s="47" t="str">
        <f t="shared" si="269"/>
        <v>May</v>
      </c>
      <c r="E1527" s="47">
        <f t="shared" si="270"/>
        <v>14</v>
      </c>
      <c r="F1527" s="90">
        <v>44330</v>
      </c>
      <c r="G1527" s="75">
        <v>0.39583333333333331</v>
      </c>
      <c r="H1527" s="49" t="s">
        <v>30</v>
      </c>
      <c r="I1527" s="56" t="str">
        <f>VLOOKUP(H1527,SiteCodes,2,FALSE)</f>
        <v>Butch's (Gordon R.)</v>
      </c>
      <c r="J1527" s="56" t="str">
        <f>VLOOKUP(H1527,SiteCodes,3,FALSE)</f>
        <v>Gordon Estuary</v>
      </c>
      <c r="K1527" s="49">
        <v>1</v>
      </c>
      <c r="L1527" s="51" t="s">
        <v>185</v>
      </c>
      <c r="M1527" s="53" t="s">
        <v>138</v>
      </c>
      <c r="N1527" s="51" t="s">
        <v>150</v>
      </c>
      <c r="O1527" s="47"/>
      <c r="P1527" s="47"/>
      <c r="Q1527" s="47"/>
      <c r="R1527" s="54">
        <v>33</v>
      </c>
      <c r="S1527" s="49" t="s">
        <v>168</v>
      </c>
      <c r="T1527" s="53" t="s">
        <v>163</v>
      </c>
    </row>
    <row r="1528" spans="1:20" x14ac:dyDescent="0.2">
      <c r="A1528" s="79">
        <f t="shared" si="266"/>
        <v>20</v>
      </c>
      <c r="B1528" s="47">
        <f t="shared" si="267"/>
        <v>2021</v>
      </c>
      <c r="C1528" s="47">
        <f t="shared" si="268"/>
        <v>5</v>
      </c>
      <c r="D1528" s="47" t="str">
        <f t="shared" si="269"/>
        <v>May</v>
      </c>
      <c r="E1528" s="47">
        <f t="shared" si="270"/>
        <v>14</v>
      </c>
      <c r="F1528" s="90">
        <v>44330</v>
      </c>
      <c r="G1528" s="75">
        <v>0.39583333333333331</v>
      </c>
      <c r="H1528" s="49" t="s">
        <v>30</v>
      </c>
      <c r="I1528" s="56" t="str">
        <f t="shared" ref="I1528:I1533" si="279">VLOOKUP(H1528,SiteCodes,2,FALSE)</f>
        <v>Butch's (Gordon R.)</v>
      </c>
      <c r="J1528" s="56" t="str">
        <f t="shared" ref="J1528:J1533" si="280">VLOOKUP(H1528,SiteCodes,3,FALSE)</f>
        <v>Gordon Estuary</v>
      </c>
      <c r="K1528" s="49">
        <v>1</v>
      </c>
      <c r="L1528" s="51" t="s">
        <v>181</v>
      </c>
      <c r="M1528" s="53" t="s">
        <v>138</v>
      </c>
      <c r="N1528" s="51" t="s">
        <v>150</v>
      </c>
      <c r="O1528" s="47"/>
      <c r="P1528" s="47"/>
      <c r="Q1528" s="47"/>
      <c r="R1528" s="54">
        <v>45</v>
      </c>
      <c r="S1528" s="49" t="s">
        <v>168</v>
      </c>
      <c r="T1528" s="53" t="s">
        <v>163</v>
      </c>
    </row>
    <row r="1529" spans="1:20" x14ac:dyDescent="0.2">
      <c r="A1529" s="79">
        <f t="shared" si="266"/>
        <v>20</v>
      </c>
      <c r="B1529" s="47">
        <f t="shared" si="267"/>
        <v>2021</v>
      </c>
      <c r="C1529" s="47">
        <f t="shared" si="268"/>
        <v>5</v>
      </c>
      <c r="D1529" s="47" t="str">
        <f t="shared" si="269"/>
        <v>May</v>
      </c>
      <c r="E1529" s="47">
        <f t="shared" si="270"/>
        <v>14</v>
      </c>
      <c r="F1529" s="90">
        <v>44330</v>
      </c>
      <c r="G1529" s="75">
        <v>0.39583333333333331</v>
      </c>
      <c r="H1529" s="49" t="s">
        <v>30</v>
      </c>
      <c r="I1529" s="56" t="str">
        <f t="shared" si="279"/>
        <v>Butch's (Gordon R.)</v>
      </c>
      <c r="J1529" s="56" t="str">
        <f t="shared" si="280"/>
        <v>Gordon Estuary</v>
      </c>
      <c r="K1529" s="49">
        <v>1</v>
      </c>
      <c r="L1529" s="51" t="s">
        <v>166</v>
      </c>
      <c r="M1529" s="53" t="s">
        <v>138</v>
      </c>
      <c r="N1529" s="51" t="s">
        <v>150</v>
      </c>
      <c r="O1529" s="47"/>
      <c r="P1529" s="47"/>
      <c r="Q1529" s="47"/>
      <c r="R1529" s="54">
        <v>12</v>
      </c>
      <c r="S1529" s="49" t="s">
        <v>168</v>
      </c>
      <c r="T1529" s="53" t="s">
        <v>163</v>
      </c>
    </row>
    <row r="1530" spans="1:20" x14ac:dyDescent="0.2">
      <c r="A1530" s="79">
        <f t="shared" si="266"/>
        <v>20</v>
      </c>
      <c r="B1530" s="47">
        <f t="shared" si="267"/>
        <v>2021</v>
      </c>
      <c r="C1530" s="47">
        <f t="shared" si="268"/>
        <v>5</v>
      </c>
      <c r="D1530" s="47" t="str">
        <f t="shared" si="269"/>
        <v>May</v>
      </c>
      <c r="E1530" s="47">
        <f t="shared" si="270"/>
        <v>14</v>
      </c>
      <c r="F1530" s="90">
        <v>44330</v>
      </c>
      <c r="G1530" s="75">
        <v>0.39583333333333331</v>
      </c>
      <c r="H1530" s="49" t="s">
        <v>30</v>
      </c>
      <c r="I1530" s="56" t="str">
        <f t="shared" si="279"/>
        <v>Butch's (Gordon R.)</v>
      </c>
      <c r="J1530" s="56" t="str">
        <f t="shared" si="280"/>
        <v>Gordon Estuary</v>
      </c>
      <c r="K1530" s="49">
        <v>1</v>
      </c>
      <c r="L1530" s="51" t="s">
        <v>173</v>
      </c>
      <c r="M1530" s="53" t="s">
        <v>138</v>
      </c>
      <c r="N1530" s="51" t="s">
        <v>150</v>
      </c>
      <c r="O1530" s="47"/>
      <c r="P1530" s="47"/>
      <c r="Q1530" s="47"/>
      <c r="R1530" s="54">
        <v>4</v>
      </c>
      <c r="S1530" s="49" t="s">
        <v>168</v>
      </c>
      <c r="T1530" s="53" t="s">
        <v>163</v>
      </c>
    </row>
    <row r="1531" spans="1:20" x14ac:dyDescent="0.2">
      <c r="A1531" s="79">
        <f t="shared" si="266"/>
        <v>20</v>
      </c>
      <c r="B1531" s="47">
        <f t="shared" si="267"/>
        <v>2021</v>
      </c>
      <c r="C1531" s="47">
        <f t="shared" si="268"/>
        <v>5</v>
      </c>
      <c r="D1531" s="47" t="str">
        <f t="shared" si="269"/>
        <v>May</v>
      </c>
      <c r="E1531" s="47">
        <f t="shared" si="270"/>
        <v>14</v>
      </c>
      <c r="F1531" s="90">
        <v>44330</v>
      </c>
      <c r="G1531" s="75">
        <v>0.39583333333333331</v>
      </c>
      <c r="H1531" s="49" t="s">
        <v>30</v>
      </c>
      <c r="I1531" s="56" t="str">
        <f t="shared" si="279"/>
        <v>Butch's (Gordon R.)</v>
      </c>
      <c r="J1531" s="56" t="str">
        <f t="shared" si="280"/>
        <v>Gordon Estuary</v>
      </c>
      <c r="K1531" s="49">
        <v>1</v>
      </c>
      <c r="L1531" s="51" t="s">
        <v>191</v>
      </c>
      <c r="M1531" s="53" t="s">
        <v>138</v>
      </c>
      <c r="N1531" s="51" t="s">
        <v>150</v>
      </c>
      <c r="O1531" s="47"/>
      <c r="P1531" s="47"/>
      <c r="Q1531" s="47"/>
      <c r="R1531" s="54">
        <v>7</v>
      </c>
      <c r="S1531" s="49" t="s">
        <v>168</v>
      </c>
      <c r="T1531" s="53" t="s">
        <v>163</v>
      </c>
    </row>
    <row r="1532" spans="1:20" x14ac:dyDescent="0.2">
      <c r="A1532" s="79">
        <f t="shared" si="266"/>
        <v>20</v>
      </c>
      <c r="B1532" s="47">
        <f t="shared" si="267"/>
        <v>2021</v>
      </c>
      <c r="C1532" s="47">
        <f t="shared" si="268"/>
        <v>5</v>
      </c>
      <c r="D1532" s="47" t="str">
        <f t="shared" si="269"/>
        <v>May</v>
      </c>
      <c r="E1532" s="47">
        <f t="shared" si="270"/>
        <v>14</v>
      </c>
      <c r="F1532" s="90">
        <v>44330</v>
      </c>
      <c r="G1532" s="75">
        <v>0.39583333333333331</v>
      </c>
      <c r="H1532" s="49" t="s">
        <v>30</v>
      </c>
      <c r="I1532" s="56" t="str">
        <f t="shared" si="279"/>
        <v>Butch's (Gordon R.)</v>
      </c>
      <c r="J1532" s="56" t="str">
        <f t="shared" si="280"/>
        <v>Gordon Estuary</v>
      </c>
      <c r="K1532" s="49">
        <v>1</v>
      </c>
      <c r="L1532" s="51" t="s">
        <v>142</v>
      </c>
      <c r="M1532" s="53" t="s">
        <v>138</v>
      </c>
      <c r="N1532" s="51" t="s">
        <v>144</v>
      </c>
      <c r="O1532" s="47"/>
      <c r="P1532" s="47"/>
      <c r="Q1532" s="47"/>
      <c r="R1532" s="54">
        <v>1</v>
      </c>
      <c r="S1532" s="49" t="s">
        <v>168</v>
      </c>
      <c r="T1532" s="53" t="s">
        <v>163</v>
      </c>
    </row>
    <row r="1533" spans="1:20" x14ac:dyDescent="0.2">
      <c r="A1533" s="79">
        <f t="shared" si="266"/>
        <v>20</v>
      </c>
      <c r="B1533" s="47">
        <f t="shared" si="267"/>
        <v>2021</v>
      </c>
      <c r="C1533" s="47">
        <f t="shared" si="268"/>
        <v>5</v>
      </c>
      <c r="D1533" s="47" t="str">
        <f t="shared" si="269"/>
        <v>May</v>
      </c>
      <c r="E1533" s="47">
        <f t="shared" si="270"/>
        <v>14</v>
      </c>
      <c r="F1533" s="90">
        <v>44330</v>
      </c>
      <c r="G1533" s="75">
        <v>0.39583333333333331</v>
      </c>
      <c r="H1533" s="49" t="s">
        <v>30</v>
      </c>
      <c r="I1533" s="56" t="str">
        <f t="shared" si="279"/>
        <v>Butch's (Gordon R.)</v>
      </c>
      <c r="J1533" s="56" t="str">
        <f t="shared" si="280"/>
        <v>Gordon Estuary</v>
      </c>
      <c r="K1533" s="49">
        <v>1</v>
      </c>
      <c r="L1533" s="51" t="s">
        <v>146</v>
      </c>
      <c r="M1533" s="53" t="s">
        <v>138</v>
      </c>
      <c r="N1533" s="51" t="s">
        <v>144</v>
      </c>
      <c r="O1533" s="47"/>
      <c r="P1533" s="47"/>
      <c r="Q1533" s="47"/>
      <c r="R1533" s="54">
        <v>57</v>
      </c>
      <c r="S1533" s="49" t="s">
        <v>168</v>
      </c>
      <c r="T1533" s="53" t="s">
        <v>163</v>
      </c>
    </row>
    <row r="1534" spans="1:20" x14ac:dyDescent="0.2">
      <c r="A1534" s="79">
        <f t="shared" si="266"/>
        <v>20</v>
      </c>
      <c r="B1534" s="47">
        <f t="shared" si="267"/>
        <v>2021</v>
      </c>
      <c r="C1534" s="47">
        <f t="shared" si="268"/>
        <v>5</v>
      </c>
      <c r="D1534" s="47" t="str">
        <f t="shared" si="269"/>
        <v>May</v>
      </c>
      <c r="E1534" s="47">
        <f t="shared" si="270"/>
        <v>14</v>
      </c>
      <c r="F1534" s="90">
        <v>44330</v>
      </c>
      <c r="G1534" s="75">
        <v>0.39583333333333331</v>
      </c>
      <c r="H1534" s="49" t="s">
        <v>30</v>
      </c>
      <c r="I1534" s="56" t="str">
        <f>VLOOKUP(H1534,SiteCodes,2,FALSE)</f>
        <v>Butch's (Gordon R.)</v>
      </c>
      <c r="J1534" s="56" t="str">
        <f>VLOOKUP(H1534,SiteCodes,3,FALSE)</f>
        <v>Gordon Estuary</v>
      </c>
      <c r="K1534" s="49">
        <v>1</v>
      </c>
      <c r="L1534" s="51" t="s">
        <v>152</v>
      </c>
      <c r="M1534" s="53" t="s">
        <v>138</v>
      </c>
      <c r="N1534" s="51" t="s">
        <v>144</v>
      </c>
      <c r="O1534" s="47"/>
      <c r="P1534" s="47"/>
      <c r="Q1534" s="47"/>
      <c r="R1534" s="54">
        <v>6</v>
      </c>
      <c r="S1534" s="49" t="s">
        <v>168</v>
      </c>
      <c r="T1534" s="53" t="s">
        <v>163</v>
      </c>
    </row>
    <row r="1535" spans="1:20" x14ac:dyDescent="0.2">
      <c r="A1535" s="79">
        <f t="shared" si="266"/>
        <v>20</v>
      </c>
      <c r="B1535" s="47">
        <f t="shared" si="267"/>
        <v>2021</v>
      </c>
      <c r="C1535" s="47">
        <f t="shared" si="268"/>
        <v>5</v>
      </c>
      <c r="D1535" s="47" t="str">
        <f t="shared" si="269"/>
        <v>May</v>
      </c>
      <c r="E1535" s="47">
        <f t="shared" si="270"/>
        <v>14</v>
      </c>
      <c r="F1535" s="90">
        <v>44330</v>
      </c>
      <c r="G1535" s="75">
        <v>0.45416666666666666</v>
      </c>
      <c r="H1535" s="49" t="s">
        <v>19</v>
      </c>
      <c r="I1535" s="56" t="str">
        <f>VLOOKUP(H1535,SiteCodes,2,FALSE)</f>
        <v>Q Jeff (right bank opposite N. Arm confl.)</v>
      </c>
      <c r="J1535" s="56" t="str">
        <f>VLOOKUP(H1535,SiteCodes,3,FALSE)</f>
        <v>Gordon Estuary</v>
      </c>
      <c r="K1535" s="49">
        <v>1</v>
      </c>
      <c r="L1535" s="51" t="s">
        <v>146</v>
      </c>
      <c r="M1535" s="53" t="s">
        <v>138</v>
      </c>
      <c r="N1535" s="51" t="s">
        <v>144</v>
      </c>
      <c r="O1535" s="47"/>
      <c r="P1535" s="47"/>
      <c r="Q1535" s="47"/>
      <c r="R1535" s="54">
        <v>123</v>
      </c>
      <c r="S1535" s="49" t="s">
        <v>168</v>
      </c>
      <c r="T1535" s="53" t="s">
        <v>163</v>
      </c>
    </row>
    <row r="1536" spans="1:20" x14ac:dyDescent="0.2">
      <c r="A1536" s="79">
        <f t="shared" si="266"/>
        <v>20</v>
      </c>
      <c r="B1536" s="47">
        <f t="shared" si="267"/>
        <v>2021</v>
      </c>
      <c r="C1536" s="47">
        <f t="shared" si="268"/>
        <v>5</v>
      </c>
      <c r="D1536" s="47" t="str">
        <f t="shared" si="269"/>
        <v>May</v>
      </c>
      <c r="E1536" s="47">
        <f t="shared" si="270"/>
        <v>14</v>
      </c>
      <c r="F1536" s="90">
        <v>44330</v>
      </c>
      <c r="G1536" s="75">
        <v>0.45416666666666666</v>
      </c>
      <c r="H1536" s="49" t="s">
        <v>19</v>
      </c>
      <c r="I1536" s="56" t="str">
        <f t="shared" ref="I1536:I1541" si="281">VLOOKUP(H1536,SiteCodes,2,FALSE)</f>
        <v>Q Jeff (right bank opposite N. Arm confl.)</v>
      </c>
      <c r="J1536" s="56" t="str">
        <f t="shared" ref="J1536:J1541" si="282">VLOOKUP(H1536,SiteCodes,3,FALSE)</f>
        <v>Gordon Estuary</v>
      </c>
      <c r="K1536" s="49">
        <v>1</v>
      </c>
      <c r="L1536" s="51" t="s">
        <v>152</v>
      </c>
      <c r="M1536" s="53" t="s">
        <v>138</v>
      </c>
      <c r="N1536" s="51" t="s">
        <v>144</v>
      </c>
      <c r="O1536" s="47"/>
      <c r="P1536" s="47"/>
      <c r="Q1536" s="47"/>
      <c r="R1536" s="54">
        <v>7</v>
      </c>
      <c r="S1536" s="49" t="s">
        <v>168</v>
      </c>
      <c r="T1536" s="53" t="s">
        <v>163</v>
      </c>
    </row>
    <row r="1537" spans="1:20" x14ac:dyDescent="0.2">
      <c r="A1537" s="79">
        <f t="shared" si="266"/>
        <v>20</v>
      </c>
      <c r="B1537" s="47">
        <f t="shared" si="267"/>
        <v>2021</v>
      </c>
      <c r="C1537" s="47">
        <f t="shared" si="268"/>
        <v>5</v>
      </c>
      <c r="D1537" s="47" t="str">
        <f t="shared" si="269"/>
        <v>May</v>
      </c>
      <c r="E1537" s="47">
        <f t="shared" si="270"/>
        <v>14</v>
      </c>
      <c r="F1537" s="90">
        <v>44330</v>
      </c>
      <c r="G1537" s="75">
        <v>0.45416666666666666</v>
      </c>
      <c r="H1537" s="49" t="s">
        <v>19</v>
      </c>
      <c r="I1537" s="56" t="str">
        <f t="shared" si="281"/>
        <v>Q Jeff (right bank opposite N. Arm confl.)</v>
      </c>
      <c r="J1537" s="56" t="str">
        <f t="shared" si="282"/>
        <v>Gordon Estuary</v>
      </c>
      <c r="K1537" s="49">
        <v>1</v>
      </c>
      <c r="L1537" s="51" t="s">
        <v>157</v>
      </c>
      <c r="M1537" s="53" t="s">
        <v>138</v>
      </c>
      <c r="N1537" s="51" t="s">
        <v>153</v>
      </c>
      <c r="O1537" s="47"/>
      <c r="P1537" s="47"/>
      <c r="Q1537" s="47"/>
      <c r="R1537" s="54">
        <v>59</v>
      </c>
      <c r="S1537" s="49" t="s">
        <v>168</v>
      </c>
      <c r="T1537" s="53" t="s">
        <v>163</v>
      </c>
    </row>
    <row r="1538" spans="1:20" x14ac:dyDescent="0.2">
      <c r="A1538" s="79">
        <f t="shared" si="266"/>
        <v>20</v>
      </c>
      <c r="B1538" s="47">
        <f t="shared" si="267"/>
        <v>2021</v>
      </c>
      <c r="C1538" s="47">
        <f t="shared" si="268"/>
        <v>5</v>
      </c>
      <c r="D1538" s="47" t="str">
        <f t="shared" si="269"/>
        <v>May</v>
      </c>
      <c r="E1538" s="47">
        <f t="shared" si="270"/>
        <v>14</v>
      </c>
      <c r="F1538" s="90">
        <v>44330</v>
      </c>
      <c r="G1538" s="75">
        <v>0.45416666666666666</v>
      </c>
      <c r="H1538" s="49" t="s">
        <v>19</v>
      </c>
      <c r="I1538" s="56" t="str">
        <f t="shared" si="281"/>
        <v>Q Jeff (right bank opposite N. Arm confl.)</v>
      </c>
      <c r="J1538" s="56" t="str">
        <f t="shared" si="282"/>
        <v>Gordon Estuary</v>
      </c>
      <c r="K1538" s="49">
        <v>1</v>
      </c>
      <c r="L1538" s="51" t="s">
        <v>185</v>
      </c>
      <c r="M1538" s="53" t="s">
        <v>138</v>
      </c>
      <c r="N1538" s="51" t="s">
        <v>150</v>
      </c>
      <c r="O1538" s="47"/>
      <c r="P1538" s="47"/>
      <c r="Q1538" s="47"/>
      <c r="R1538" s="54">
        <v>7</v>
      </c>
      <c r="S1538" s="49" t="s">
        <v>168</v>
      </c>
      <c r="T1538" s="53" t="s">
        <v>163</v>
      </c>
    </row>
    <row r="1539" spans="1:20" x14ac:dyDescent="0.2">
      <c r="A1539" s="79">
        <f t="shared" si="266"/>
        <v>20</v>
      </c>
      <c r="B1539" s="47">
        <f t="shared" si="267"/>
        <v>2021</v>
      </c>
      <c r="C1539" s="47">
        <f t="shared" si="268"/>
        <v>5</v>
      </c>
      <c r="D1539" s="47" t="str">
        <f t="shared" si="269"/>
        <v>May</v>
      </c>
      <c r="E1539" s="47">
        <f t="shared" si="270"/>
        <v>14</v>
      </c>
      <c r="F1539" s="90">
        <v>44330</v>
      </c>
      <c r="G1539" s="75">
        <v>0.45416666666666666</v>
      </c>
      <c r="H1539" s="49" t="s">
        <v>19</v>
      </c>
      <c r="I1539" s="56" t="str">
        <f t="shared" si="281"/>
        <v>Q Jeff (right bank opposite N. Arm confl.)</v>
      </c>
      <c r="J1539" s="56" t="str">
        <f t="shared" si="282"/>
        <v>Gordon Estuary</v>
      </c>
      <c r="K1539" s="49">
        <v>1</v>
      </c>
      <c r="L1539" s="51" t="s">
        <v>181</v>
      </c>
      <c r="M1539" s="53" t="s">
        <v>138</v>
      </c>
      <c r="N1539" s="51" t="s">
        <v>150</v>
      </c>
      <c r="O1539" s="47"/>
      <c r="P1539" s="47"/>
      <c r="Q1539" s="47"/>
      <c r="R1539" s="54">
        <v>53</v>
      </c>
      <c r="S1539" s="49" t="s">
        <v>168</v>
      </c>
      <c r="T1539" s="53" t="s">
        <v>163</v>
      </c>
    </row>
    <row r="1540" spans="1:20" x14ac:dyDescent="0.2">
      <c r="A1540" s="79">
        <f t="shared" si="266"/>
        <v>20</v>
      </c>
      <c r="B1540" s="47">
        <f t="shared" si="267"/>
        <v>2021</v>
      </c>
      <c r="C1540" s="47">
        <f t="shared" si="268"/>
        <v>5</v>
      </c>
      <c r="D1540" s="47" t="str">
        <f t="shared" si="269"/>
        <v>May</v>
      </c>
      <c r="E1540" s="47">
        <f t="shared" si="270"/>
        <v>14</v>
      </c>
      <c r="F1540" s="90">
        <v>44330</v>
      </c>
      <c r="G1540" s="75">
        <v>0.45416666666666666</v>
      </c>
      <c r="H1540" s="49" t="s">
        <v>19</v>
      </c>
      <c r="I1540" s="56" t="str">
        <f t="shared" si="281"/>
        <v>Q Jeff (right bank opposite N. Arm confl.)</v>
      </c>
      <c r="J1540" s="56" t="str">
        <f t="shared" si="282"/>
        <v>Gordon Estuary</v>
      </c>
      <c r="K1540" s="49">
        <v>1</v>
      </c>
      <c r="L1540" s="51" t="s">
        <v>166</v>
      </c>
      <c r="M1540" s="53" t="s">
        <v>138</v>
      </c>
      <c r="N1540" s="51" t="s">
        <v>150</v>
      </c>
      <c r="O1540" s="47"/>
      <c r="P1540" s="47"/>
      <c r="Q1540" s="47"/>
      <c r="R1540" s="54">
        <v>11</v>
      </c>
      <c r="S1540" s="49" t="s">
        <v>168</v>
      </c>
      <c r="T1540" s="53" t="s">
        <v>163</v>
      </c>
    </row>
    <row r="1541" spans="1:20" x14ac:dyDescent="0.2">
      <c r="A1541" s="79">
        <f t="shared" ref="A1541:A1604" si="283">WEEKNUM(F1541)</f>
        <v>20</v>
      </c>
      <c r="B1541" s="47">
        <f t="shared" ref="B1541:B1604" si="284">YEAR(F1541)</f>
        <v>2021</v>
      </c>
      <c r="C1541" s="47">
        <f t="shared" ref="C1541:C1604" si="285">MONTH(F1541)</f>
        <v>5</v>
      </c>
      <c r="D1541" s="47" t="str">
        <f t="shared" ref="D1541:D1604" si="286">TEXT(F1541,"mmm")</f>
        <v>May</v>
      </c>
      <c r="E1541" s="47">
        <f t="shared" ref="E1541:E1604" si="287">DAY(F1541)</f>
        <v>14</v>
      </c>
      <c r="F1541" s="90">
        <v>44330</v>
      </c>
      <c r="G1541" s="75">
        <v>0.45416666666666666</v>
      </c>
      <c r="H1541" s="49" t="s">
        <v>19</v>
      </c>
      <c r="I1541" s="56" t="str">
        <f t="shared" si="281"/>
        <v>Q Jeff (right bank opposite N. Arm confl.)</v>
      </c>
      <c r="J1541" s="56" t="str">
        <f t="shared" si="282"/>
        <v>Gordon Estuary</v>
      </c>
      <c r="K1541" s="49">
        <v>1</v>
      </c>
      <c r="L1541" s="51" t="s">
        <v>173</v>
      </c>
      <c r="M1541" s="53" t="s">
        <v>138</v>
      </c>
      <c r="N1541" s="51" t="s">
        <v>150</v>
      </c>
      <c r="O1541" s="47"/>
      <c r="P1541" s="47"/>
      <c r="Q1541" s="47"/>
      <c r="R1541" s="54">
        <v>11</v>
      </c>
      <c r="S1541" s="49" t="s">
        <v>168</v>
      </c>
      <c r="T1541" s="53" t="s">
        <v>163</v>
      </c>
    </row>
    <row r="1542" spans="1:20" x14ac:dyDescent="0.2">
      <c r="A1542" s="79">
        <f t="shared" si="283"/>
        <v>20</v>
      </c>
      <c r="B1542" s="47">
        <f t="shared" si="284"/>
        <v>2021</v>
      </c>
      <c r="C1542" s="47">
        <f t="shared" si="285"/>
        <v>5</v>
      </c>
      <c r="D1542" s="47" t="str">
        <f t="shared" si="286"/>
        <v>May</v>
      </c>
      <c r="E1542" s="47">
        <f t="shared" si="287"/>
        <v>14</v>
      </c>
      <c r="F1542" s="90">
        <v>44330</v>
      </c>
      <c r="G1542" s="75">
        <v>0.52083333333333337</v>
      </c>
      <c r="H1542" s="49" t="s">
        <v>30</v>
      </c>
      <c r="I1542" s="56" t="str">
        <f>VLOOKUP(H1542,SiteCodes,2,FALSE)</f>
        <v>Butch's (Gordon R.)</v>
      </c>
      <c r="J1542" s="56" t="str">
        <f>VLOOKUP(H1542,SiteCodes,3,FALSE)</f>
        <v>Gordon Estuary</v>
      </c>
      <c r="K1542" s="49">
        <v>1</v>
      </c>
      <c r="L1542" s="51" t="s">
        <v>142</v>
      </c>
      <c r="M1542" s="53" t="s">
        <v>138</v>
      </c>
      <c r="N1542" s="51" t="s">
        <v>148</v>
      </c>
      <c r="O1542" s="47"/>
      <c r="P1542" s="47"/>
      <c r="Q1542" s="47"/>
      <c r="R1542" s="54">
        <v>4</v>
      </c>
      <c r="S1542" s="49" t="s">
        <v>168</v>
      </c>
      <c r="T1542" s="53" t="s">
        <v>163</v>
      </c>
    </row>
    <row r="1543" spans="1:20" x14ac:dyDescent="0.2">
      <c r="A1543" s="79">
        <f t="shared" si="283"/>
        <v>20</v>
      </c>
      <c r="B1543" s="47">
        <f t="shared" si="284"/>
        <v>2021</v>
      </c>
      <c r="C1543" s="47">
        <f t="shared" si="285"/>
        <v>5</v>
      </c>
      <c r="D1543" s="47" t="str">
        <f t="shared" si="286"/>
        <v>May</v>
      </c>
      <c r="E1543" s="47">
        <f t="shared" si="287"/>
        <v>14</v>
      </c>
      <c r="F1543" s="90">
        <v>44330</v>
      </c>
      <c r="G1543" s="75">
        <v>0.52083333333333337</v>
      </c>
      <c r="H1543" s="49" t="s">
        <v>30</v>
      </c>
      <c r="I1543" s="56" t="str">
        <f t="shared" ref="I1543:I1549" si="288">VLOOKUP(H1543,SiteCodes,2,FALSE)</f>
        <v>Butch's (Gordon R.)</v>
      </c>
      <c r="J1543" s="56" t="str">
        <f t="shared" ref="J1543:J1549" si="289">VLOOKUP(H1543,SiteCodes,3,FALSE)</f>
        <v>Gordon Estuary</v>
      </c>
      <c r="K1543" s="49">
        <v>1</v>
      </c>
      <c r="L1543" s="51" t="s">
        <v>142</v>
      </c>
      <c r="M1543" s="53" t="s">
        <v>138</v>
      </c>
      <c r="N1543" s="51" t="s">
        <v>144</v>
      </c>
      <c r="O1543" s="47"/>
      <c r="P1543" s="47"/>
      <c r="Q1543" s="47"/>
      <c r="R1543" s="54">
        <v>20</v>
      </c>
      <c r="S1543" s="49" t="s">
        <v>168</v>
      </c>
      <c r="T1543" s="53" t="s">
        <v>163</v>
      </c>
    </row>
    <row r="1544" spans="1:20" x14ac:dyDescent="0.2">
      <c r="A1544" s="79">
        <f t="shared" si="283"/>
        <v>20</v>
      </c>
      <c r="B1544" s="47">
        <f t="shared" si="284"/>
        <v>2021</v>
      </c>
      <c r="C1544" s="47">
        <f t="shared" si="285"/>
        <v>5</v>
      </c>
      <c r="D1544" s="47" t="str">
        <f t="shared" si="286"/>
        <v>May</v>
      </c>
      <c r="E1544" s="47">
        <f t="shared" si="287"/>
        <v>14</v>
      </c>
      <c r="F1544" s="90">
        <v>44330</v>
      </c>
      <c r="G1544" s="75">
        <v>0.52083333333333337</v>
      </c>
      <c r="H1544" s="49" t="s">
        <v>30</v>
      </c>
      <c r="I1544" s="56" t="str">
        <f t="shared" si="288"/>
        <v>Butch's (Gordon R.)</v>
      </c>
      <c r="J1544" s="56" t="str">
        <f t="shared" si="289"/>
        <v>Gordon Estuary</v>
      </c>
      <c r="K1544" s="49">
        <v>1</v>
      </c>
      <c r="L1544" s="51" t="s">
        <v>152</v>
      </c>
      <c r="M1544" s="53" t="s">
        <v>138</v>
      </c>
      <c r="N1544" s="51" t="s">
        <v>148</v>
      </c>
      <c r="O1544" s="47"/>
      <c r="P1544" s="47"/>
      <c r="Q1544" s="47"/>
      <c r="R1544" s="54">
        <v>6</v>
      </c>
      <c r="S1544" s="49" t="s">
        <v>168</v>
      </c>
      <c r="T1544" s="53" t="s">
        <v>163</v>
      </c>
    </row>
    <row r="1545" spans="1:20" x14ac:dyDescent="0.2">
      <c r="A1545" s="79">
        <f t="shared" si="283"/>
        <v>20</v>
      </c>
      <c r="B1545" s="47">
        <f t="shared" si="284"/>
        <v>2021</v>
      </c>
      <c r="C1545" s="47">
        <f t="shared" si="285"/>
        <v>5</v>
      </c>
      <c r="D1545" s="47" t="str">
        <f t="shared" si="286"/>
        <v>May</v>
      </c>
      <c r="E1545" s="47">
        <f t="shared" si="287"/>
        <v>14</v>
      </c>
      <c r="F1545" s="90">
        <v>44330</v>
      </c>
      <c r="G1545" s="75">
        <v>0.52083333333333337</v>
      </c>
      <c r="H1545" s="49" t="s">
        <v>30</v>
      </c>
      <c r="I1545" s="56" t="str">
        <f t="shared" si="288"/>
        <v>Butch's (Gordon R.)</v>
      </c>
      <c r="J1545" s="56" t="str">
        <f t="shared" si="289"/>
        <v>Gordon Estuary</v>
      </c>
      <c r="K1545" s="49">
        <v>1</v>
      </c>
      <c r="L1545" s="51" t="s">
        <v>152</v>
      </c>
      <c r="M1545" s="53" t="s">
        <v>138</v>
      </c>
      <c r="N1545" s="51" t="s">
        <v>144</v>
      </c>
      <c r="O1545" s="47"/>
      <c r="P1545" s="47"/>
      <c r="Q1545" s="47"/>
      <c r="R1545" s="54">
        <v>18</v>
      </c>
      <c r="S1545" s="49" t="s">
        <v>168</v>
      </c>
      <c r="T1545" s="53" t="s">
        <v>163</v>
      </c>
    </row>
    <row r="1546" spans="1:20" x14ac:dyDescent="0.2">
      <c r="A1546" s="79">
        <f t="shared" si="283"/>
        <v>20</v>
      </c>
      <c r="B1546" s="47">
        <f t="shared" si="284"/>
        <v>2021</v>
      </c>
      <c r="C1546" s="47">
        <f t="shared" si="285"/>
        <v>5</v>
      </c>
      <c r="D1546" s="47" t="str">
        <f t="shared" si="286"/>
        <v>May</v>
      </c>
      <c r="E1546" s="47">
        <f t="shared" si="287"/>
        <v>14</v>
      </c>
      <c r="F1546" s="90">
        <v>44330</v>
      </c>
      <c r="G1546" s="75">
        <v>0.52083333333333337</v>
      </c>
      <c r="H1546" s="49" t="s">
        <v>30</v>
      </c>
      <c r="I1546" s="56" t="str">
        <f t="shared" si="288"/>
        <v>Butch's (Gordon R.)</v>
      </c>
      <c r="J1546" s="56" t="str">
        <f t="shared" si="289"/>
        <v>Gordon Estuary</v>
      </c>
      <c r="K1546" s="49">
        <v>1</v>
      </c>
      <c r="L1546" s="51" t="s">
        <v>146</v>
      </c>
      <c r="M1546" s="53" t="s">
        <v>138</v>
      </c>
      <c r="N1546" s="51" t="s">
        <v>148</v>
      </c>
      <c r="O1546" s="47"/>
      <c r="P1546" s="47"/>
      <c r="Q1546" s="47"/>
      <c r="R1546" s="54">
        <v>17</v>
      </c>
      <c r="S1546" s="49" t="s">
        <v>168</v>
      </c>
      <c r="T1546" s="53" t="s">
        <v>163</v>
      </c>
    </row>
    <row r="1547" spans="1:20" x14ac:dyDescent="0.2">
      <c r="A1547" s="79">
        <f t="shared" si="283"/>
        <v>20</v>
      </c>
      <c r="B1547" s="47">
        <f t="shared" si="284"/>
        <v>2021</v>
      </c>
      <c r="C1547" s="47">
        <f t="shared" si="285"/>
        <v>5</v>
      </c>
      <c r="D1547" s="47" t="str">
        <f t="shared" si="286"/>
        <v>May</v>
      </c>
      <c r="E1547" s="47">
        <f t="shared" si="287"/>
        <v>14</v>
      </c>
      <c r="F1547" s="90">
        <v>44330</v>
      </c>
      <c r="G1547" s="75">
        <v>0.52083333333333337</v>
      </c>
      <c r="H1547" s="49" t="s">
        <v>30</v>
      </c>
      <c r="I1547" s="56" t="str">
        <f t="shared" si="288"/>
        <v>Butch's (Gordon R.)</v>
      </c>
      <c r="J1547" s="56" t="str">
        <f t="shared" si="289"/>
        <v>Gordon Estuary</v>
      </c>
      <c r="K1547" s="49">
        <v>1</v>
      </c>
      <c r="L1547" s="51" t="s">
        <v>146</v>
      </c>
      <c r="M1547" s="53" t="s">
        <v>138</v>
      </c>
      <c r="N1547" s="51" t="s">
        <v>144</v>
      </c>
      <c r="O1547" s="47"/>
      <c r="P1547" s="47"/>
      <c r="Q1547" s="47"/>
      <c r="R1547" s="54">
        <v>4</v>
      </c>
      <c r="S1547" s="49" t="s">
        <v>168</v>
      </c>
      <c r="T1547" s="53" t="s">
        <v>163</v>
      </c>
    </row>
    <row r="1548" spans="1:20" x14ac:dyDescent="0.2">
      <c r="A1548" s="79">
        <f t="shared" si="283"/>
        <v>20</v>
      </c>
      <c r="B1548" s="47">
        <f t="shared" si="284"/>
        <v>2021</v>
      </c>
      <c r="C1548" s="47">
        <f t="shared" si="285"/>
        <v>5</v>
      </c>
      <c r="D1548" s="47" t="str">
        <f t="shared" si="286"/>
        <v>May</v>
      </c>
      <c r="E1548" s="47">
        <f t="shared" si="287"/>
        <v>14</v>
      </c>
      <c r="F1548" s="90">
        <v>44330</v>
      </c>
      <c r="G1548" s="75">
        <v>0.52083333333333337</v>
      </c>
      <c r="H1548" s="49" t="s">
        <v>30</v>
      </c>
      <c r="I1548" s="56" t="str">
        <f t="shared" si="288"/>
        <v>Butch's (Gordon R.)</v>
      </c>
      <c r="J1548" s="56" t="str">
        <f t="shared" si="289"/>
        <v>Gordon Estuary</v>
      </c>
      <c r="K1548" s="49">
        <v>1</v>
      </c>
      <c r="L1548" s="51" t="s">
        <v>157</v>
      </c>
      <c r="M1548" s="53" t="s">
        <v>138</v>
      </c>
      <c r="N1548" s="51" t="s">
        <v>153</v>
      </c>
      <c r="O1548" s="47"/>
      <c r="P1548" s="47"/>
      <c r="Q1548" s="47"/>
      <c r="R1548" s="54">
        <v>5</v>
      </c>
      <c r="S1548" s="49" t="s">
        <v>168</v>
      </c>
      <c r="T1548" s="53" t="s">
        <v>163</v>
      </c>
    </row>
    <row r="1549" spans="1:20" x14ac:dyDescent="0.2">
      <c r="A1549" s="79">
        <f t="shared" si="283"/>
        <v>20</v>
      </c>
      <c r="B1549" s="47">
        <f t="shared" si="284"/>
        <v>2021</v>
      </c>
      <c r="C1549" s="47">
        <f t="shared" si="285"/>
        <v>5</v>
      </c>
      <c r="D1549" s="47" t="str">
        <f t="shared" si="286"/>
        <v>May</v>
      </c>
      <c r="E1549" s="47">
        <f t="shared" si="287"/>
        <v>14</v>
      </c>
      <c r="F1549" s="90">
        <v>44330</v>
      </c>
      <c r="G1549" s="75">
        <v>0.52083333333333337</v>
      </c>
      <c r="H1549" s="49" t="s">
        <v>30</v>
      </c>
      <c r="I1549" s="56" t="str">
        <f t="shared" si="288"/>
        <v>Butch's (Gordon R.)</v>
      </c>
      <c r="J1549" s="56" t="str">
        <f t="shared" si="289"/>
        <v>Gordon Estuary</v>
      </c>
      <c r="K1549" s="49">
        <v>1</v>
      </c>
      <c r="L1549" s="51" t="s">
        <v>185</v>
      </c>
      <c r="M1549" s="53" t="s">
        <v>138</v>
      </c>
      <c r="N1549" s="51" t="s">
        <v>150</v>
      </c>
      <c r="O1549" s="47"/>
      <c r="P1549" s="47"/>
      <c r="Q1549" s="47"/>
      <c r="R1549" s="54">
        <v>1</v>
      </c>
      <c r="S1549" s="49" t="s">
        <v>168</v>
      </c>
      <c r="T1549" s="53" t="s">
        <v>163</v>
      </c>
    </row>
    <row r="1550" spans="1:20" x14ac:dyDescent="0.2">
      <c r="A1550" s="79">
        <f t="shared" si="283"/>
        <v>20</v>
      </c>
      <c r="B1550" s="47">
        <f t="shared" si="284"/>
        <v>2021</v>
      </c>
      <c r="C1550" s="47">
        <f t="shared" si="285"/>
        <v>5</v>
      </c>
      <c r="D1550" s="47" t="str">
        <f t="shared" si="286"/>
        <v>May</v>
      </c>
      <c r="E1550" s="47">
        <f t="shared" si="287"/>
        <v>14</v>
      </c>
      <c r="F1550" s="90">
        <v>44330</v>
      </c>
      <c r="G1550" s="75">
        <v>0.52083333333333337</v>
      </c>
      <c r="H1550" s="49" t="s">
        <v>30</v>
      </c>
      <c r="I1550" s="56" t="str">
        <f t="shared" ref="I1550:I1588" si="290">VLOOKUP(H1550,SiteCodes,2,FALSE)</f>
        <v>Butch's (Gordon R.)</v>
      </c>
      <c r="J1550" s="56" t="str">
        <f t="shared" ref="J1550:J1588" si="291">VLOOKUP(H1550,SiteCodes,3,FALSE)</f>
        <v>Gordon Estuary</v>
      </c>
      <c r="K1550" s="49">
        <v>1</v>
      </c>
      <c r="L1550" s="51" t="s">
        <v>181</v>
      </c>
      <c r="M1550" s="53" t="s">
        <v>138</v>
      </c>
      <c r="N1550" s="51" t="s">
        <v>150</v>
      </c>
      <c r="O1550" s="47"/>
      <c r="P1550" s="47"/>
      <c r="Q1550" s="47"/>
      <c r="R1550" s="54">
        <v>6</v>
      </c>
      <c r="S1550" s="49" t="s">
        <v>168</v>
      </c>
      <c r="T1550" s="53" t="s">
        <v>163</v>
      </c>
    </row>
    <row r="1551" spans="1:20" x14ac:dyDescent="0.2">
      <c r="A1551" s="79">
        <f t="shared" si="283"/>
        <v>20</v>
      </c>
      <c r="B1551" s="47">
        <f t="shared" si="284"/>
        <v>2021</v>
      </c>
      <c r="C1551" s="47">
        <f t="shared" si="285"/>
        <v>5</v>
      </c>
      <c r="D1551" s="47" t="str">
        <f t="shared" si="286"/>
        <v>May</v>
      </c>
      <c r="E1551" s="47">
        <f t="shared" si="287"/>
        <v>14</v>
      </c>
      <c r="F1551" s="90">
        <v>44330</v>
      </c>
      <c r="G1551" s="75">
        <v>0.52083333333333337</v>
      </c>
      <c r="H1551" s="49" t="s">
        <v>30</v>
      </c>
      <c r="I1551" s="56" t="str">
        <f t="shared" si="290"/>
        <v>Butch's (Gordon R.)</v>
      </c>
      <c r="J1551" s="56" t="str">
        <f t="shared" si="291"/>
        <v>Gordon Estuary</v>
      </c>
      <c r="K1551" s="49">
        <v>1</v>
      </c>
      <c r="L1551" s="51" t="s">
        <v>173</v>
      </c>
      <c r="M1551" s="53" t="s">
        <v>138</v>
      </c>
      <c r="N1551" s="51" t="s">
        <v>150</v>
      </c>
      <c r="O1551" s="47"/>
      <c r="P1551" s="47"/>
      <c r="Q1551" s="47"/>
      <c r="R1551" s="54">
        <v>2</v>
      </c>
      <c r="S1551" s="49" t="s">
        <v>168</v>
      </c>
      <c r="T1551" s="53" t="s">
        <v>163</v>
      </c>
    </row>
    <row r="1552" spans="1:20" x14ac:dyDescent="0.2">
      <c r="A1552" s="79">
        <f t="shared" si="283"/>
        <v>20</v>
      </c>
      <c r="B1552" s="47">
        <f t="shared" si="284"/>
        <v>2021</v>
      </c>
      <c r="C1552" s="47">
        <f t="shared" si="285"/>
        <v>5</v>
      </c>
      <c r="D1552" s="47" t="str">
        <f t="shared" si="286"/>
        <v>May</v>
      </c>
      <c r="E1552" s="47">
        <f t="shared" si="287"/>
        <v>14</v>
      </c>
      <c r="F1552" s="90">
        <v>44330</v>
      </c>
      <c r="G1552" s="75">
        <v>0.60763888888888895</v>
      </c>
      <c r="H1552" s="49" t="s">
        <v>66</v>
      </c>
      <c r="I1552" s="56" t="str">
        <f t="shared" si="290"/>
        <v>Gravel bar on Gordon at Site 1</v>
      </c>
      <c r="J1552" s="56" t="str">
        <f t="shared" si="291"/>
        <v>Gordon Estuary</v>
      </c>
      <c r="K1552" s="49">
        <v>1</v>
      </c>
      <c r="L1552" s="51" t="s">
        <v>157</v>
      </c>
      <c r="M1552" s="53" t="s">
        <v>138</v>
      </c>
      <c r="N1552" s="51" t="s">
        <v>153</v>
      </c>
      <c r="O1552" s="47"/>
      <c r="P1552" s="47"/>
      <c r="Q1552" s="47"/>
      <c r="R1552" s="54">
        <v>102</v>
      </c>
      <c r="S1552" s="49" t="s">
        <v>168</v>
      </c>
      <c r="T1552" s="53" t="s">
        <v>163</v>
      </c>
    </row>
    <row r="1553" spans="1:20" x14ac:dyDescent="0.2">
      <c r="A1553" s="79">
        <f t="shared" si="283"/>
        <v>20</v>
      </c>
      <c r="B1553" s="47">
        <f t="shared" si="284"/>
        <v>2021</v>
      </c>
      <c r="C1553" s="47">
        <f t="shared" si="285"/>
        <v>5</v>
      </c>
      <c r="D1553" s="47" t="str">
        <f t="shared" si="286"/>
        <v>May</v>
      </c>
      <c r="E1553" s="47">
        <f t="shared" si="287"/>
        <v>14</v>
      </c>
      <c r="F1553" s="90">
        <v>44330</v>
      </c>
      <c r="G1553" s="75">
        <v>0.60763888888888895</v>
      </c>
      <c r="H1553" s="49" t="s">
        <v>66</v>
      </c>
      <c r="I1553" s="56" t="str">
        <f t="shared" si="290"/>
        <v>Gravel bar on Gordon at Site 1</v>
      </c>
      <c r="J1553" s="56" t="str">
        <f t="shared" si="291"/>
        <v>Gordon Estuary</v>
      </c>
      <c r="K1553" s="49">
        <v>1</v>
      </c>
      <c r="L1553" s="51" t="s">
        <v>158</v>
      </c>
      <c r="M1553" s="53" t="s">
        <v>138</v>
      </c>
      <c r="N1553" s="51" t="s">
        <v>153</v>
      </c>
      <c r="O1553" s="47"/>
      <c r="P1553" s="47"/>
      <c r="Q1553" s="47"/>
      <c r="R1553" s="54">
        <v>17</v>
      </c>
      <c r="S1553" s="49" t="s">
        <v>168</v>
      </c>
      <c r="T1553" s="53" t="s">
        <v>163</v>
      </c>
    </row>
    <row r="1554" spans="1:20" x14ac:dyDescent="0.2">
      <c r="A1554" s="79">
        <f t="shared" si="283"/>
        <v>20</v>
      </c>
      <c r="B1554" s="47">
        <f t="shared" si="284"/>
        <v>2021</v>
      </c>
      <c r="C1554" s="47">
        <f t="shared" si="285"/>
        <v>5</v>
      </c>
      <c r="D1554" s="47" t="str">
        <f t="shared" si="286"/>
        <v>May</v>
      </c>
      <c r="E1554" s="47">
        <f t="shared" si="287"/>
        <v>14</v>
      </c>
      <c r="F1554" s="90">
        <v>44330</v>
      </c>
      <c r="G1554" s="75">
        <v>0.60763888888888895</v>
      </c>
      <c r="H1554" s="49" t="s">
        <v>66</v>
      </c>
      <c r="I1554" s="56" t="str">
        <f t="shared" si="290"/>
        <v>Gravel bar on Gordon at Site 1</v>
      </c>
      <c r="J1554" s="56" t="str">
        <f t="shared" si="291"/>
        <v>Gordon Estuary</v>
      </c>
      <c r="K1554" s="49">
        <v>1</v>
      </c>
      <c r="L1554" s="51" t="s">
        <v>181</v>
      </c>
      <c r="M1554" s="53" t="s">
        <v>138</v>
      </c>
      <c r="N1554" s="51" t="s">
        <v>150</v>
      </c>
      <c r="O1554" s="47"/>
      <c r="P1554" s="47"/>
      <c r="Q1554" s="47"/>
      <c r="R1554" s="54">
        <v>1</v>
      </c>
      <c r="S1554" s="49" t="s">
        <v>168</v>
      </c>
      <c r="T1554" s="53" t="s">
        <v>163</v>
      </c>
    </row>
    <row r="1555" spans="1:20" x14ac:dyDescent="0.2">
      <c r="A1555" s="79">
        <f t="shared" si="283"/>
        <v>20</v>
      </c>
      <c r="B1555" s="47">
        <f t="shared" si="284"/>
        <v>2021</v>
      </c>
      <c r="C1555" s="47">
        <f t="shared" si="285"/>
        <v>5</v>
      </c>
      <c r="D1555" s="47" t="str">
        <f t="shared" si="286"/>
        <v>May</v>
      </c>
      <c r="E1555" s="47">
        <f t="shared" si="287"/>
        <v>14</v>
      </c>
      <c r="F1555" s="90">
        <v>44330</v>
      </c>
      <c r="G1555" s="75">
        <v>0.60763888888888895</v>
      </c>
      <c r="H1555" s="49" t="s">
        <v>66</v>
      </c>
      <c r="I1555" s="56" t="str">
        <f t="shared" si="290"/>
        <v>Gravel bar on Gordon at Site 1</v>
      </c>
      <c r="J1555" s="56" t="str">
        <f t="shared" si="291"/>
        <v>Gordon Estuary</v>
      </c>
      <c r="K1555" s="49">
        <v>1</v>
      </c>
      <c r="L1555" s="51" t="s">
        <v>166</v>
      </c>
      <c r="M1555" s="53" t="s">
        <v>138</v>
      </c>
      <c r="N1555" s="51" t="s">
        <v>150</v>
      </c>
      <c r="O1555" s="47"/>
      <c r="P1555" s="47"/>
      <c r="Q1555" s="47"/>
      <c r="R1555" s="54">
        <v>1</v>
      </c>
      <c r="S1555" s="49" t="s">
        <v>168</v>
      </c>
      <c r="T1555" s="53" t="s">
        <v>163</v>
      </c>
    </row>
    <row r="1556" spans="1:20" x14ac:dyDescent="0.2">
      <c r="A1556" s="79">
        <f t="shared" si="283"/>
        <v>20</v>
      </c>
      <c r="B1556" s="47">
        <f t="shared" si="284"/>
        <v>2021</v>
      </c>
      <c r="C1556" s="47">
        <f t="shared" si="285"/>
        <v>5</v>
      </c>
      <c r="D1556" s="47" t="str">
        <f t="shared" si="286"/>
        <v>May</v>
      </c>
      <c r="E1556" s="47">
        <f t="shared" si="287"/>
        <v>14</v>
      </c>
      <c r="F1556" s="90">
        <v>44330</v>
      </c>
      <c r="G1556" s="75">
        <v>0.60763888888888895</v>
      </c>
      <c r="H1556" s="49" t="s">
        <v>66</v>
      </c>
      <c r="I1556" s="56" t="str">
        <f t="shared" si="290"/>
        <v>Gravel bar on Gordon at Site 1</v>
      </c>
      <c r="J1556" s="56" t="str">
        <f t="shared" si="291"/>
        <v>Gordon Estuary</v>
      </c>
      <c r="K1556" s="49">
        <v>1</v>
      </c>
      <c r="L1556" s="51" t="s">
        <v>146</v>
      </c>
      <c r="M1556" s="53" t="s">
        <v>138</v>
      </c>
      <c r="N1556" s="51" t="s">
        <v>144</v>
      </c>
      <c r="O1556" s="47"/>
      <c r="P1556" s="47"/>
      <c r="Q1556" s="47"/>
      <c r="R1556" s="54">
        <v>24</v>
      </c>
      <c r="S1556" s="49" t="s">
        <v>168</v>
      </c>
      <c r="T1556" s="53" t="s">
        <v>163</v>
      </c>
    </row>
    <row r="1557" spans="1:20" x14ac:dyDescent="0.2">
      <c r="A1557" s="79">
        <f t="shared" si="283"/>
        <v>20</v>
      </c>
      <c r="B1557" s="47">
        <f t="shared" si="284"/>
        <v>2021</v>
      </c>
      <c r="C1557" s="47">
        <f t="shared" si="285"/>
        <v>5</v>
      </c>
      <c r="D1557" s="47" t="str">
        <f t="shared" si="286"/>
        <v>May</v>
      </c>
      <c r="E1557" s="47">
        <f t="shared" si="287"/>
        <v>14</v>
      </c>
      <c r="F1557" s="90">
        <v>44330</v>
      </c>
      <c r="G1557" s="75">
        <v>0.60763888888888895</v>
      </c>
      <c r="H1557" s="49" t="s">
        <v>66</v>
      </c>
      <c r="I1557" s="56" t="str">
        <f t="shared" si="290"/>
        <v>Gravel bar on Gordon at Site 1</v>
      </c>
      <c r="J1557" s="56" t="str">
        <f t="shared" si="291"/>
        <v>Gordon Estuary</v>
      </c>
      <c r="K1557" s="49">
        <v>1</v>
      </c>
      <c r="L1557" s="51" t="s">
        <v>152</v>
      </c>
      <c r="M1557" s="53" t="s">
        <v>138</v>
      </c>
      <c r="N1557" s="51" t="s">
        <v>144</v>
      </c>
      <c r="O1557" s="47"/>
      <c r="P1557" s="47"/>
      <c r="Q1557" s="47"/>
      <c r="R1557" s="54">
        <v>14</v>
      </c>
      <c r="S1557" s="49" t="s">
        <v>168</v>
      </c>
      <c r="T1557" s="53" t="s">
        <v>163</v>
      </c>
    </row>
    <row r="1558" spans="1:20" x14ac:dyDescent="0.2">
      <c r="A1558" s="79">
        <f t="shared" si="283"/>
        <v>20</v>
      </c>
      <c r="B1558" s="47">
        <f t="shared" si="284"/>
        <v>2021</v>
      </c>
      <c r="C1558" s="47">
        <f t="shared" si="285"/>
        <v>5</v>
      </c>
      <c r="D1558" s="47" t="str">
        <f t="shared" si="286"/>
        <v>May</v>
      </c>
      <c r="E1558" s="47">
        <f t="shared" si="287"/>
        <v>14</v>
      </c>
      <c r="F1558" s="90">
        <v>44330</v>
      </c>
      <c r="G1558" s="75">
        <v>0.625</v>
      </c>
      <c r="H1558" s="49" t="s">
        <v>25</v>
      </c>
      <c r="I1558" s="56" t="str">
        <f t="shared" si="290"/>
        <v>Q01, left bank Gordon up from confluence</v>
      </c>
      <c r="J1558" s="56" t="str">
        <f t="shared" si="291"/>
        <v>Gordon Estuary</v>
      </c>
      <c r="K1558" s="49">
        <v>1</v>
      </c>
      <c r="L1558" s="51" t="s">
        <v>146</v>
      </c>
      <c r="M1558" s="53" t="s">
        <v>138</v>
      </c>
      <c r="N1558" s="51" t="s">
        <v>144</v>
      </c>
      <c r="O1558" s="47"/>
      <c r="P1558" s="47"/>
      <c r="Q1558" s="47"/>
      <c r="R1558" s="54">
        <v>54</v>
      </c>
      <c r="S1558" s="49" t="s">
        <v>168</v>
      </c>
      <c r="T1558" s="53" t="s">
        <v>163</v>
      </c>
    </row>
    <row r="1559" spans="1:20" x14ac:dyDescent="0.2">
      <c r="A1559" s="79">
        <f t="shared" si="283"/>
        <v>20</v>
      </c>
      <c r="B1559" s="47">
        <f t="shared" si="284"/>
        <v>2021</v>
      </c>
      <c r="C1559" s="47">
        <f t="shared" si="285"/>
        <v>5</v>
      </c>
      <c r="D1559" s="47" t="str">
        <f t="shared" si="286"/>
        <v>May</v>
      </c>
      <c r="E1559" s="47">
        <f t="shared" si="287"/>
        <v>14</v>
      </c>
      <c r="F1559" s="90">
        <v>44330</v>
      </c>
      <c r="G1559" s="75">
        <v>0.625</v>
      </c>
      <c r="H1559" s="49" t="s">
        <v>25</v>
      </c>
      <c r="I1559" s="56" t="str">
        <f t="shared" si="290"/>
        <v>Q01, left bank Gordon up from confluence</v>
      </c>
      <c r="J1559" s="56" t="str">
        <f t="shared" si="291"/>
        <v>Gordon Estuary</v>
      </c>
      <c r="K1559" s="49">
        <v>1</v>
      </c>
      <c r="L1559" s="51" t="s">
        <v>142</v>
      </c>
      <c r="M1559" s="53" t="s">
        <v>138</v>
      </c>
      <c r="N1559" s="51" t="s">
        <v>144</v>
      </c>
      <c r="O1559" s="47"/>
      <c r="P1559" s="47"/>
      <c r="Q1559" s="47"/>
      <c r="R1559" s="54">
        <v>5</v>
      </c>
      <c r="S1559" s="49" t="s">
        <v>168</v>
      </c>
      <c r="T1559" s="53" t="s">
        <v>163</v>
      </c>
    </row>
    <row r="1560" spans="1:20" x14ac:dyDescent="0.2">
      <c r="A1560" s="79">
        <f t="shared" si="283"/>
        <v>20</v>
      </c>
      <c r="B1560" s="47">
        <f t="shared" si="284"/>
        <v>2021</v>
      </c>
      <c r="C1560" s="47">
        <f t="shared" si="285"/>
        <v>5</v>
      </c>
      <c r="D1560" s="47" t="str">
        <f t="shared" si="286"/>
        <v>May</v>
      </c>
      <c r="E1560" s="47">
        <f t="shared" si="287"/>
        <v>14</v>
      </c>
      <c r="F1560" s="90">
        <v>44330</v>
      </c>
      <c r="G1560" s="75">
        <v>0.625</v>
      </c>
      <c r="H1560" s="49" t="s">
        <v>25</v>
      </c>
      <c r="I1560" s="56" t="str">
        <f t="shared" si="290"/>
        <v>Q01, left bank Gordon up from confluence</v>
      </c>
      <c r="J1560" s="56" t="str">
        <f t="shared" si="291"/>
        <v>Gordon Estuary</v>
      </c>
      <c r="K1560" s="49">
        <v>1</v>
      </c>
      <c r="L1560" s="51" t="s">
        <v>152</v>
      </c>
      <c r="M1560" s="53" t="s">
        <v>138</v>
      </c>
      <c r="N1560" s="51" t="s">
        <v>144</v>
      </c>
      <c r="O1560" s="47"/>
      <c r="P1560" s="47"/>
      <c r="Q1560" s="47"/>
      <c r="R1560" s="54">
        <v>16</v>
      </c>
      <c r="S1560" s="49" t="s">
        <v>168</v>
      </c>
      <c r="T1560" s="53" t="s">
        <v>163</v>
      </c>
    </row>
    <row r="1561" spans="1:20" x14ac:dyDescent="0.2">
      <c r="A1561" s="79">
        <f t="shared" si="283"/>
        <v>20</v>
      </c>
      <c r="B1561" s="47">
        <f t="shared" si="284"/>
        <v>2021</v>
      </c>
      <c r="C1561" s="47">
        <f t="shared" si="285"/>
        <v>5</v>
      </c>
      <c r="D1561" s="47" t="str">
        <f t="shared" si="286"/>
        <v>May</v>
      </c>
      <c r="E1561" s="47">
        <f t="shared" si="287"/>
        <v>14</v>
      </c>
      <c r="F1561" s="90">
        <v>44330</v>
      </c>
      <c r="G1561" s="75">
        <v>0.625</v>
      </c>
      <c r="H1561" s="49" t="s">
        <v>25</v>
      </c>
      <c r="I1561" s="56" t="str">
        <f t="shared" si="290"/>
        <v>Q01, left bank Gordon up from confluence</v>
      </c>
      <c r="J1561" s="56" t="str">
        <f t="shared" si="291"/>
        <v>Gordon Estuary</v>
      </c>
      <c r="K1561" s="49">
        <v>1</v>
      </c>
      <c r="L1561" s="51" t="s">
        <v>157</v>
      </c>
      <c r="M1561" s="53" t="s">
        <v>138</v>
      </c>
      <c r="N1561" s="51" t="s">
        <v>153</v>
      </c>
      <c r="O1561" s="47"/>
      <c r="P1561" s="47"/>
      <c r="Q1561" s="47"/>
      <c r="R1561" s="54">
        <v>13</v>
      </c>
      <c r="S1561" s="49" t="s">
        <v>168</v>
      </c>
      <c r="T1561" s="53" t="s">
        <v>163</v>
      </c>
    </row>
    <row r="1562" spans="1:20" x14ac:dyDescent="0.2">
      <c r="A1562" s="79">
        <f t="shared" si="283"/>
        <v>20</v>
      </c>
      <c r="B1562" s="47">
        <f t="shared" si="284"/>
        <v>2021</v>
      </c>
      <c r="C1562" s="47">
        <f t="shared" si="285"/>
        <v>5</v>
      </c>
      <c r="D1562" s="47" t="str">
        <f t="shared" si="286"/>
        <v>May</v>
      </c>
      <c r="E1562" s="47">
        <f t="shared" si="287"/>
        <v>14</v>
      </c>
      <c r="F1562" s="90">
        <v>44330</v>
      </c>
      <c r="G1562" s="75">
        <v>0.625</v>
      </c>
      <c r="H1562" s="49" t="s">
        <v>25</v>
      </c>
      <c r="I1562" s="56" t="str">
        <f t="shared" si="290"/>
        <v>Q01, left bank Gordon up from confluence</v>
      </c>
      <c r="J1562" s="56" t="str">
        <f t="shared" si="291"/>
        <v>Gordon Estuary</v>
      </c>
      <c r="K1562" s="49">
        <v>1</v>
      </c>
      <c r="L1562" s="51" t="s">
        <v>181</v>
      </c>
      <c r="M1562" s="53" t="s">
        <v>138</v>
      </c>
      <c r="N1562" s="51" t="s">
        <v>150</v>
      </c>
      <c r="O1562" s="47"/>
      <c r="P1562" s="47"/>
      <c r="Q1562" s="47"/>
      <c r="R1562" s="54">
        <v>42</v>
      </c>
      <c r="S1562" s="49" t="s">
        <v>168</v>
      </c>
      <c r="T1562" s="53" t="s">
        <v>163</v>
      </c>
    </row>
    <row r="1563" spans="1:20" x14ac:dyDescent="0.2">
      <c r="A1563" s="79">
        <f t="shared" si="283"/>
        <v>20</v>
      </c>
      <c r="B1563" s="47">
        <f t="shared" si="284"/>
        <v>2021</v>
      </c>
      <c r="C1563" s="47">
        <f t="shared" si="285"/>
        <v>5</v>
      </c>
      <c r="D1563" s="47" t="str">
        <f t="shared" si="286"/>
        <v>May</v>
      </c>
      <c r="E1563" s="47">
        <f t="shared" si="287"/>
        <v>14</v>
      </c>
      <c r="F1563" s="90">
        <v>44330</v>
      </c>
      <c r="G1563" s="75">
        <v>0.625</v>
      </c>
      <c r="H1563" s="49" t="s">
        <v>25</v>
      </c>
      <c r="I1563" s="56" t="str">
        <f t="shared" si="290"/>
        <v>Q01, left bank Gordon up from confluence</v>
      </c>
      <c r="J1563" s="56" t="str">
        <f t="shared" si="291"/>
        <v>Gordon Estuary</v>
      </c>
      <c r="K1563" s="49">
        <v>1</v>
      </c>
      <c r="L1563" s="51" t="s">
        <v>173</v>
      </c>
      <c r="M1563" s="53" t="s">
        <v>138</v>
      </c>
      <c r="N1563" s="51" t="s">
        <v>150</v>
      </c>
      <c r="O1563" s="47"/>
      <c r="P1563" s="47"/>
      <c r="Q1563" s="47"/>
      <c r="R1563" s="54">
        <v>1</v>
      </c>
      <c r="S1563" s="49" t="s">
        <v>168</v>
      </c>
      <c r="T1563" s="53" t="s">
        <v>163</v>
      </c>
    </row>
    <row r="1564" spans="1:20" x14ac:dyDescent="0.2">
      <c r="A1564" s="79">
        <f t="shared" si="283"/>
        <v>20</v>
      </c>
      <c r="B1564" s="47">
        <f t="shared" si="284"/>
        <v>2021</v>
      </c>
      <c r="C1564" s="47">
        <f t="shared" si="285"/>
        <v>5</v>
      </c>
      <c r="D1564" s="47" t="str">
        <f t="shared" si="286"/>
        <v>May</v>
      </c>
      <c r="E1564" s="47">
        <f t="shared" si="287"/>
        <v>14</v>
      </c>
      <c r="F1564" s="90">
        <v>44330</v>
      </c>
      <c r="G1564" s="75">
        <v>0.63888888888888895</v>
      </c>
      <c r="H1564" s="49" t="s">
        <v>64</v>
      </c>
      <c r="I1564" s="56" t="str">
        <f t="shared" si="290"/>
        <v>On point at confluence of N. Arm and Brown's Slough</v>
      </c>
      <c r="J1564" s="56" t="str">
        <f t="shared" si="291"/>
        <v>Gordon Estuary</v>
      </c>
      <c r="K1564" s="49">
        <v>1</v>
      </c>
      <c r="L1564" s="51" t="s">
        <v>152</v>
      </c>
      <c r="M1564" s="53" t="s">
        <v>138</v>
      </c>
      <c r="N1564" s="51" t="s">
        <v>144</v>
      </c>
      <c r="O1564" s="47"/>
      <c r="P1564" s="47"/>
      <c r="Q1564" s="47"/>
      <c r="R1564" s="54">
        <v>16</v>
      </c>
      <c r="S1564" s="49" t="s">
        <v>168</v>
      </c>
      <c r="T1564" s="53" t="s">
        <v>163</v>
      </c>
    </row>
    <row r="1565" spans="1:20" x14ac:dyDescent="0.2">
      <c r="A1565" s="79">
        <f t="shared" si="283"/>
        <v>20</v>
      </c>
      <c r="B1565" s="47">
        <f t="shared" si="284"/>
        <v>2021</v>
      </c>
      <c r="C1565" s="47">
        <f t="shared" si="285"/>
        <v>5</v>
      </c>
      <c r="D1565" s="47" t="str">
        <f t="shared" si="286"/>
        <v>May</v>
      </c>
      <c r="E1565" s="47">
        <f t="shared" si="287"/>
        <v>14</v>
      </c>
      <c r="F1565" s="90">
        <v>44330</v>
      </c>
      <c r="G1565" s="75">
        <v>0.63888888888888895</v>
      </c>
      <c r="H1565" s="49" t="s">
        <v>64</v>
      </c>
      <c r="I1565" s="56" t="str">
        <f t="shared" si="290"/>
        <v>On point at confluence of N. Arm and Brown's Slough</v>
      </c>
      <c r="J1565" s="56" t="str">
        <f t="shared" si="291"/>
        <v>Gordon Estuary</v>
      </c>
      <c r="K1565" s="49">
        <v>1</v>
      </c>
      <c r="L1565" s="51" t="s">
        <v>146</v>
      </c>
      <c r="M1565" s="53" t="s">
        <v>138</v>
      </c>
      <c r="N1565" s="51" t="s">
        <v>144</v>
      </c>
      <c r="O1565" s="47"/>
      <c r="P1565" s="47"/>
      <c r="Q1565" s="47"/>
      <c r="R1565" s="54">
        <v>52</v>
      </c>
      <c r="S1565" s="49" t="s">
        <v>168</v>
      </c>
      <c r="T1565" s="53" t="s">
        <v>163</v>
      </c>
    </row>
    <row r="1566" spans="1:20" x14ac:dyDescent="0.2">
      <c r="A1566" s="79">
        <f t="shared" si="283"/>
        <v>20</v>
      </c>
      <c r="B1566" s="47">
        <f t="shared" si="284"/>
        <v>2021</v>
      </c>
      <c r="C1566" s="47">
        <f t="shared" si="285"/>
        <v>5</v>
      </c>
      <c r="D1566" s="47" t="str">
        <f t="shared" si="286"/>
        <v>May</v>
      </c>
      <c r="E1566" s="47">
        <f t="shared" si="287"/>
        <v>14</v>
      </c>
      <c r="F1566" s="90">
        <v>44330</v>
      </c>
      <c r="G1566" s="75">
        <v>0.63888888888888895</v>
      </c>
      <c r="H1566" s="49" t="s">
        <v>64</v>
      </c>
      <c r="I1566" s="56" t="str">
        <f t="shared" si="290"/>
        <v>On point at confluence of N. Arm and Brown's Slough</v>
      </c>
      <c r="J1566" s="56" t="str">
        <f t="shared" si="291"/>
        <v>Gordon Estuary</v>
      </c>
      <c r="K1566" s="49">
        <v>1</v>
      </c>
      <c r="L1566" s="51" t="s">
        <v>142</v>
      </c>
      <c r="M1566" s="53" t="s">
        <v>138</v>
      </c>
      <c r="N1566" s="51" t="s">
        <v>144</v>
      </c>
      <c r="O1566" s="47"/>
      <c r="P1566" s="47"/>
      <c r="Q1566" s="47"/>
      <c r="R1566" s="54">
        <v>2</v>
      </c>
      <c r="S1566" s="49" t="s">
        <v>168</v>
      </c>
      <c r="T1566" s="53" t="s">
        <v>163</v>
      </c>
    </row>
    <row r="1567" spans="1:20" x14ac:dyDescent="0.2">
      <c r="A1567" s="79">
        <f t="shared" si="283"/>
        <v>20</v>
      </c>
      <c r="B1567" s="47">
        <f t="shared" si="284"/>
        <v>2021</v>
      </c>
      <c r="C1567" s="47">
        <f t="shared" si="285"/>
        <v>5</v>
      </c>
      <c r="D1567" s="47" t="str">
        <f t="shared" si="286"/>
        <v>May</v>
      </c>
      <c r="E1567" s="47">
        <f t="shared" si="287"/>
        <v>14</v>
      </c>
      <c r="F1567" s="90">
        <v>44330</v>
      </c>
      <c r="G1567" s="75">
        <v>0.63888888888888895</v>
      </c>
      <c r="H1567" s="49" t="s">
        <v>64</v>
      </c>
      <c r="I1567" s="56" t="str">
        <f t="shared" si="290"/>
        <v>On point at confluence of N. Arm and Brown's Slough</v>
      </c>
      <c r="J1567" s="56" t="str">
        <f t="shared" si="291"/>
        <v>Gordon Estuary</v>
      </c>
      <c r="K1567" s="49">
        <v>1</v>
      </c>
      <c r="L1567" s="51" t="s">
        <v>157</v>
      </c>
      <c r="M1567" s="53" t="s">
        <v>138</v>
      </c>
      <c r="N1567" s="51" t="s">
        <v>153</v>
      </c>
      <c r="O1567" s="47"/>
      <c r="P1567" s="47"/>
      <c r="Q1567" s="47"/>
      <c r="R1567" s="54">
        <v>5</v>
      </c>
      <c r="S1567" s="49" t="s">
        <v>168</v>
      </c>
      <c r="T1567" s="53" t="s">
        <v>163</v>
      </c>
    </row>
    <row r="1568" spans="1:20" x14ac:dyDescent="0.2">
      <c r="A1568" s="79">
        <f t="shared" si="283"/>
        <v>20</v>
      </c>
      <c r="B1568" s="47">
        <f t="shared" si="284"/>
        <v>2021</v>
      </c>
      <c r="C1568" s="47">
        <f t="shared" si="285"/>
        <v>5</v>
      </c>
      <c r="D1568" s="47" t="str">
        <f t="shared" si="286"/>
        <v>May</v>
      </c>
      <c r="E1568" s="47">
        <f t="shared" si="287"/>
        <v>14</v>
      </c>
      <c r="F1568" s="90">
        <v>44330</v>
      </c>
      <c r="G1568" s="75">
        <v>0.63888888888888895</v>
      </c>
      <c r="H1568" s="49" t="s">
        <v>64</v>
      </c>
      <c r="I1568" s="56" t="str">
        <f t="shared" si="290"/>
        <v>On point at confluence of N. Arm and Brown's Slough</v>
      </c>
      <c r="J1568" s="56" t="str">
        <f t="shared" si="291"/>
        <v>Gordon Estuary</v>
      </c>
      <c r="K1568" s="49">
        <v>1</v>
      </c>
      <c r="L1568" s="51" t="s">
        <v>181</v>
      </c>
      <c r="M1568" s="53" t="s">
        <v>138</v>
      </c>
      <c r="N1568" s="51" t="s">
        <v>150</v>
      </c>
      <c r="O1568" s="47"/>
      <c r="P1568" s="47"/>
      <c r="Q1568" s="47"/>
      <c r="R1568" s="54">
        <v>18</v>
      </c>
      <c r="S1568" s="49" t="s">
        <v>168</v>
      </c>
      <c r="T1568" s="53" t="s">
        <v>163</v>
      </c>
    </row>
    <row r="1569" spans="1:20" x14ac:dyDescent="0.2">
      <c r="A1569" s="79">
        <f t="shared" si="283"/>
        <v>21</v>
      </c>
      <c r="B1569" s="47">
        <f t="shared" si="284"/>
        <v>2021</v>
      </c>
      <c r="C1569" s="47">
        <f t="shared" si="285"/>
        <v>5</v>
      </c>
      <c r="D1569" s="47" t="str">
        <f t="shared" si="286"/>
        <v>May</v>
      </c>
      <c r="E1569" s="47">
        <f t="shared" si="287"/>
        <v>20</v>
      </c>
      <c r="F1569" s="90">
        <v>44336</v>
      </c>
      <c r="G1569" s="75">
        <v>0.3576388888888889</v>
      </c>
      <c r="H1569" s="49" t="s">
        <v>66</v>
      </c>
      <c r="I1569" s="56" t="str">
        <f t="shared" si="290"/>
        <v>Gravel bar on Gordon at Site 1</v>
      </c>
      <c r="J1569" s="56" t="str">
        <f t="shared" si="291"/>
        <v>Gordon Estuary</v>
      </c>
      <c r="K1569" s="49">
        <v>1</v>
      </c>
      <c r="L1569" s="51" t="s">
        <v>146</v>
      </c>
      <c r="M1569" s="53" t="s">
        <v>138</v>
      </c>
      <c r="N1569" s="51" t="s">
        <v>144</v>
      </c>
      <c r="O1569" s="47"/>
      <c r="P1569" s="47"/>
      <c r="Q1569" s="47"/>
      <c r="R1569" s="54">
        <v>3</v>
      </c>
      <c r="S1569" s="49" t="s">
        <v>168</v>
      </c>
      <c r="T1569" s="53" t="s">
        <v>163</v>
      </c>
    </row>
    <row r="1570" spans="1:20" x14ac:dyDescent="0.2">
      <c r="A1570" s="79">
        <f t="shared" si="283"/>
        <v>21</v>
      </c>
      <c r="B1570" s="47">
        <f t="shared" si="284"/>
        <v>2021</v>
      </c>
      <c r="C1570" s="47">
        <f t="shared" si="285"/>
        <v>5</v>
      </c>
      <c r="D1570" s="47" t="str">
        <f t="shared" si="286"/>
        <v>May</v>
      </c>
      <c r="E1570" s="47">
        <f t="shared" si="287"/>
        <v>20</v>
      </c>
      <c r="F1570" s="90">
        <v>44336</v>
      </c>
      <c r="G1570" s="75">
        <v>0.3576388888888889</v>
      </c>
      <c r="H1570" s="49" t="s">
        <v>66</v>
      </c>
      <c r="I1570" s="56" t="str">
        <f t="shared" si="290"/>
        <v>Gravel bar on Gordon at Site 1</v>
      </c>
      <c r="J1570" s="56" t="str">
        <f t="shared" si="291"/>
        <v>Gordon Estuary</v>
      </c>
      <c r="K1570" s="49">
        <v>1</v>
      </c>
      <c r="L1570" s="51" t="s">
        <v>157</v>
      </c>
      <c r="M1570" s="53" t="s">
        <v>138</v>
      </c>
      <c r="N1570" s="51" t="s">
        <v>153</v>
      </c>
      <c r="O1570" s="47"/>
      <c r="P1570" s="47"/>
      <c r="Q1570" s="47"/>
      <c r="R1570" s="54">
        <v>28</v>
      </c>
      <c r="S1570" s="49" t="s">
        <v>168</v>
      </c>
      <c r="T1570" s="53" t="s">
        <v>163</v>
      </c>
    </row>
    <row r="1571" spans="1:20" x14ac:dyDescent="0.2">
      <c r="A1571" s="79">
        <f t="shared" si="283"/>
        <v>21</v>
      </c>
      <c r="B1571" s="47">
        <f t="shared" si="284"/>
        <v>2021</v>
      </c>
      <c r="C1571" s="47">
        <f t="shared" si="285"/>
        <v>5</v>
      </c>
      <c r="D1571" s="47" t="str">
        <f t="shared" si="286"/>
        <v>May</v>
      </c>
      <c r="E1571" s="47">
        <f t="shared" si="287"/>
        <v>20</v>
      </c>
      <c r="F1571" s="90">
        <v>44336</v>
      </c>
      <c r="G1571" s="75">
        <v>0.3576388888888889</v>
      </c>
      <c r="H1571" s="49" t="s">
        <v>66</v>
      </c>
      <c r="I1571" s="56" t="str">
        <f t="shared" si="290"/>
        <v>Gravel bar on Gordon at Site 1</v>
      </c>
      <c r="J1571" s="56" t="str">
        <f t="shared" si="291"/>
        <v>Gordon Estuary</v>
      </c>
      <c r="K1571" s="49">
        <v>1</v>
      </c>
      <c r="L1571" s="51" t="s">
        <v>158</v>
      </c>
      <c r="M1571" s="53" t="s">
        <v>138</v>
      </c>
      <c r="N1571" s="51" t="s">
        <v>153</v>
      </c>
      <c r="O1571" s="47"/>
      <c r="P1571" s="47"/>
      <c r="Q1571" s="47"/>
      <c r="R1571" s="54">
        <v>3</v>
      </c>
      <c r="S1571" s="49" t="s">
        <v>168</v>
      </c>
      <c r="T1571" s="53" t="s">
        <v>163</v>
      </c>
    </row>
    <row r="1572" spans="1:20" x14ac:dyDescent="0.2">
      <c r="A1572" s="79">
        <f t="shared" si="283"/>
        <v>21</v>
      </c>
      <c r="B1572" s="47">
        <f t="shared" si="284"/>
        <v>2021</v>
      </c>
      <c r="C1572" s="47">
        <f t="shared" si="285"/>
        <v>5</v>
      </c>
      <c r="D1572" s="47" t="str">
        <f t="shared" si="286"/>
        <v>May</v>
      </c>
      <c r="E1572" s="47">
        <f t="shared" si="287"/>
        <v>20</v>
      </c>
      <c r="F1572" s="90">
        <v>44336</v>
      </c>
      <c r="G1572" s="75">
        <v>0.3576388888888889</v>
      </c>
      <c r="H1572" s="49" t="s">
        <v>66</v>
      </c>
      <c r="I1572" s="56" t="str">
        <f t="shared" si="290"/>
        <v>Gravel bar on Gordon at Site 1</v>
      </c>
      <c r="J1572" s="56" t="str">
        <f t="shared" si="291"/>
        <v>Gordon Estuary</v>
      </c>
      <c r="K1572" s="49">
        <v>1</v>
      </c>
      <c r="L1572" s="51" t="s">
        <v>152</v>
      </c>
      <c r="M1572" s="53" t="s">
        <v>138</v>
      </c>
      <c r="N1572" s="51" t="s">
        <v>144</v>
      </c>
      <c r="O1572" s="47"/>
      <c r="P1572" s="47"/>
      <c r="Q1572" s="47"/>
      <c r="R1572" s="54">
        <v>1</v>
      </c>
      <c r="S1572" s="49" t="s">
        <v>168</v>
      </c>
      <c r="T1572" s="53" t="s">
        <v>163</v>
      </c>
    </row>
    <row r="1573" spans="1:20" x14ac:dyDescent="0.2">
      <c r="A1573" s="79">
        <f t="shared" si="283"/>
        <v>21</v>
      </c>
      <c r="B1573" s="47">
        <f t="shared" si="284"/>
        <v>2021</v>
      </c>
      <c r="C1573" s="47">
        <f t="shared" si="285"/>
        <v>5</v>
      </c>
      <c r="D1573" s="47" t="str">
        <f t="shared" si="286"/>
        <v>May</v>
      </c>
      <c r="E1573" s="47">
        <f t="shared" si="287"/>
        <v>20</v>
      </c>
      <c r="F1573" s="90">
        <v>44336</v>
      </c>
      <c r="G1573" s="75">
        <v>0.37847222222222227</v>
      </c>
      <c r="H1573" s="49" t="s">
        <v>209</v>
      </c>
      <c r="I1573" s="56" t="str">
        <f t="shared" si="290"/>
        <v>Site 5 main channel where stump sland channel comes in</v>
      </c>
      <c r="J1573" s="56" t="str">
        <f t="shared" si="291"/>
        <v>Gordon Estuary</v>
      </c>
      <c r="K1573" s="49">
        <v>1</v>
      </c>
      <c r="L1573" s="51" t="s">
        <v>146</v>
      </c>
      <c r="M1573" s="53" t="s">
        <v>138</v>
      </c>
      <c r="N1573" s="51" t="s">
        <v>144</v>
      </c>
      <c r="O1573" s="47"/>
      <c r="P1573" s="47"/>
      <c r="Q1573" s="47"/>
      <c r="R1573" s="54">
        <v>26</v>
      </c>
      <c r="S1573" s="49" t="s">
        <v>171</v>
      </c>
      <c r="T1573" s="53" t="s">
        <v>163</v>
      </c>
    </row>
    <row r="1574" spans="1:20" x14ac:dyDescent="0.2">
      <c r="A1574" s="79">
        <f t="shared" si="283"/>
        <v>21</v>
      </c>
      <c r="B1574" s="47">
        <f t="shared" si="284"/>
        <v>2021</v>
      </c>
      <c r="C1574" s="47">
        <f t="shared" si="285"/>
        <v>5</v>
      </c>
      <c r="D1574" s="47" t="str">
        <f t="shared" si="286"/>
        <v>May</v>
      </c>
      <c r="E1574" s="47">
        <f t="shared" si="287"/>
        <v>20</v>
      </c>
      <c r="F1574" s="90">
        <v>44336</v>
      </c>
      <c r="G1574" s="75">
        <v>0.41666666666666669</v>
      </c>
      <c r="H1574" s="49" t="s">
        <v>30</v>
      </c>
      <c r="I1574" s="56" t="str">
        <f t="shared" si="290"/>
        <v>Butch's (Gordon R.)</v>
      </c>
      <c r="J1574" s="56" t="str">
        <f t="shared" si="291"/>
        <v>Gordon Estuary</v>
      </c>
      <c r="K1574" s="49">
        <v>1</v>
      </c>
      <c r="L1574" s="51" t="s">
        <v>152</v>
      </c>
      <c r="M1574" s="53" t="s">
        <v>138</v>
      </c>
      <c r="N1574" s="51" t="s">
        <v>144</v>
      </c>
      <c r="O1574" s="47"/>
      <c r="P1574" s="47"/>
      <c r="Q1574" s="47"/>
      <c r="R1574" s="54">
        <v>4</v>
      </c>
      <c r="S1574" s="49" t="s">
        <v>168</v>
      </c>
      <c r="T1574" s="53" t="s">
        <v>163</v>
      </c>
    </row>
    <row r="1575" spans="1:20" x14ac:dyDescent="0.2">
      <c r="A1575" s="79">
        <f t="shared" si="283"/>
        <v>21</v>
      </c>
      <c r="B1575" s="47">
        <f t="shared" si="284"/>
        <v>2021</v>
      </c>
      <c r="C1575" s="47">
        <f t="shared" si="285"/>
        <v>5</v>
      </c>
      <c r="D1575" s="47" t="str">
        <f t="shared" si="286"/>
        <v>May</v>
      </c>
      <c r="E1575" s="47">
        <f t="shared" si="287"/>
        <v>20</v>
      </c>
      <c r="F1575" s="90">
        <v>44336</v>
      </c>
      <c r="G1575" s="75">
        <v>0.41666666666666669</v>
      </c>
      <c r="H1575" s="49" t="s">
        <v>30</v>
      </c>
      <c r="I1575" s="56" t="str">
        <f t="shared" si="290"/>
        <v>Butch's (Gordon R.)</v>
      </c>
      <c r="J1575" s="56" t="str">
        <f t="shared" si="291"/>
        <v>Gordon Estuary</v>
      </c>
      <c r="K1575" s="49">
        <v>1</v>
      </c>
      <c r="L1575" s="51" t="s">
        <v>157</v>
      </c>
      <c r="M1575" s="53" t="s">
        <v>138</v>
      </c>
      <c r="N1575" s="51" t="s">
        <v>153</v>
      </c>
      <c r="O1575" s="47"/>
      <c r="P1575" s="47"/>
      <c r="Q1575" s="47"/>
      <c r="R1575" s="54">
        <v>9</v>
      </c>
      <c r="S1575" s="49" t="s">
        <v>168</v>
      </c>
      <c r="T1575" s="53" t="s">
        <v>163</v>
      </c>
    </row>
    <row r="1576" spans="1:20" x14ac:dyDescent="0.2">
      <c r="A1576" s="79">
        <f t="shared" si="283"/>
        <v>21</v>
      </c>
      <c r="B1576" s="47">
        <f t="shared" si="284"/>
        <v>2021</v>
      </c>
      <c r="C1576" s="47">
        <f t="shared" si="285"/>
        <v>5</v>
      </c>
      <c r="D1576" s="47" t="str">
        <f t="shared" si="286"/>
        <v>May</v>
      </c>
      <c r="E1576" s="47">
        <f t="shared" si="287"/>
        <v>20</v>
      </c>
      <c r="F1576" s="90">
        <v>44336</v>
      </c>
      <c r="G1576" s="75">
        <v>0.41666666666666669</v>
      </c>
      <c r="H1576" s="49" t="s">
        <v>30</v>
      </c>
      <c r="I1576" s="56" t="str">
        <f t="shared" si="290"/>
        <v>Butch's (Gordon R.)</v>
      </c>
      <c r="J1576" s="56" t="str">
        <f t="shared" si="291"/>
        <v>Gordon Estuary</v>
      </c>
      <c r="K1576" s="49">
        <v>1</v>
      </c>
      <c r="L1576" s="51" t="s">
        <v>181</v>
      </c>
      <c r="M1576" s="53" t="s">
        <v>138</v>
      </c>
      <c r="N1576" s="51" t="s">
        <v>150</v>
      </c>
      <c r="O1576" s="47"/>
      <c r="P1576" s="47"/>
      <c r="Q1576" s="47"/>
      <c r="R1576" s="54">
        <v>1</v>
      </c>
      <c r="S1576" s="49" t="s">
        <v>168</v>
      </c>
      <c r="T1576" s="53" t="s">
        <v>163</v>
      </c>
    </row>
    <row r="1577" spans="1:20" x14ac:dyDescent="0.2">
      <c r="A1577" s="79">
        <f t="shared" si="283"/>
        <v>21</v>
      </c>
      <c r="B1577" s="47">
        <f t="shared" si="284"/>
        <v>2021</v>
      </c>
      <c r="C1577" s="47">
        <f t="shared" si="285"/>
        <v>5</v>
      </c>
      <c r="D1577" s="47" t="str">
        <f t="shared" si="286"/>
        <v>May</v>
      </c>
      <c r="E1577" s="47">
        <f t="shared" si="287"/>
        <v>20</v>
      </c>
      <c r="F1577" s="90">
        <v>44336</v>
      </c>
      <c r="G1577" s="75">
        <v>0.44791666666666669</v>
      </c>
      <c r="H1577" s="49" t="s">
        <v>25</v>
      </c>
      <c r="I1577" s="56" t="str">
        <f t="shared" si="290"/>
        <v>Q01, left bank Gordon up from confluence</v>
      </c>
      <c r="J1577" s="56" t="str">
        <f t="shared" si="291"/>
        <v>Gordon Estuary</v>
      </c>
      <c r="K1577" s="49">
        <v>1</v>
      </c>
      <c r="L1577" s="51" t="s">
        <v>152</v>
      </c>
      <c r="M1577" s="53" t="s">
        <v>138</v>
      </c>
      <c r="N1577" s="51" t="s">
        <v>144</v>
      </c>
      <c r="O1577" s="47"/>
      <c r="P1577" s="47"/>
      <c r="Q1577" s="47"/>
      <c r="R1577" s="54">
        <v>3</v>
      </c>
      <c r="S1577" s="49" t="s">
        <v>168</v>
      </c>
      <c r="T1577" s="53" t="s">
        <v>163</v>
      </c>
    </row>
    <row r="1578" spans="1:20" x14ac:dyDescent="0.2">
      <c r="A1578" s="79">
        <f t="shared" si="283"/>
        <v>21</v>
      </c>
      <c r="B1578" s="47">
        <f t="shared" si="284"/>
        <v>2021</v>
      </c>
      <c r="C1578" s="47">
        <f t="shared" si="285"/>
        <v>5</v>
      </c>
      <c r="D1578" s="47" t="str">
        <f t="shared" si="286"/>
        <v>May</v>
      </c>
      <c r="E1578" s="47">
        <f t="shared" si="287"/>
        <v>20</v>
      </c>
      <c r="F1578" s="90">
        <v>44336</v>
      </c>
      <c r="G1578" s="75">
        <v>0.44791666666666669</v>
      </c>
      <c r="H1578" s="49" t="s">
        <v>25</v>
      </c>
      <c r="I1578" s="56" t="str">
        <f t="shared" si="290"/>
        <v>Q01, left bank Gordon up from confluence</v>
      </c>
      <c r="J1578" s="56" t="str">
        <f t="shared" si="291"/>
        <v>Gordon Estuary</v>
      </c>
      <c r="K1578" s="49">
        <v>1</v>
      </c>
      <c r="L1578" s="51" t="s">
        <v>146</v>
      </c>
      <c r="M1578" s="53" t="s">
        <v>138</v>
      </c>
      <c r="N1578" s="51" t="s">
        <v>144</v>
      </c>
      <c r="O1578" s="47"/>
      <c r="P1578" s="47"/>
      <c r="Q1578" s="47"/>
      <c r="R1578" s="54">
        <v>31</v>
      </c>
      <c r="S1578" s="49" t="s">
        <v>168</v>
      </c>
      <c r="T1578" s="53" t="s">
        <v>163</v>
      </c>
    </row>
    <row r="1579" spans="1:20" x14ac:dyDescent="0.2">
      <c r="A1579" s="79">
        <f t="shared" si="283"/>
        <v>21</v>
      </c>
      <c r="B1579" s="47">
        <f t="shared" si="284"/>
        <v>2021</v>
      </c>
      <c r="C1579" s="47">
        <f t="shared" si="285"/>
        <v>5</v>
      </c>
      <c r="D1579" s="47" t="str">
        <f t="shared" si="286"/>
        <v>May</v>
      </c>
      <c r="E1579" s="47">
        <f t="shared" si="287"/>
        <v>20</v>
      </c>
      <c r="F1579" s="90">
        <v>44336</v>
      </c>
      <c r="G1579" s="75">
        <v>0.44791666666666669</v>
      </c>
      <c r="H1579" s="49" t="s">
        <v>25</v>
      </c>
      <c r="I1579" s="56" t="str">
        <f t="shared" si="290"/>
        <v>Q01, left bank Gordon up from confluence</v>
      </c>
      <c r="J1579" s="56" t="str">
        <f t="shared" si="291"/>
        <v>Gordon Estuary</v>
      </c>
      <c r="K1579" s="49">
        <v>1</v>
      </c>
      <c r="L1579" s="51" t="s">
        <v>157</v>
      </c>
      <c r="M1579" s="53" t="s">
        <v>138</v>
      </c>
      <c r="N1579" s="51" t="s">
        <v>153</v>
      </c>
      <c r="O1579" s="47"/>
      <c r="P1579" s="47"/>
      <c r="Q1579" s="47"/>
      <c r="R1579" s="54">
        <v>3</v>
      </c>
      <c r="S1579" s="49" t="s">
        <v>168</v>
      </c>
      <c r="T1579" s="53" t="s">
        <v>163</v>
      </c>
    </row>
    <row r="1580" spans="1:20" x14ac:dyDescent="0.2">
      <c r="A1580" s="79">
        <f t="shared" si="283"/>
        <v>21</v>
      </c>
      <c r="B1580" s="47">
        <f t="shared" si="284"/>
        <v>2021</v>
      </c>
      <c r="C1580" s="47">
        <f t="shared" si="285"/>
        <v>5</v>
      </c>
      <c r="D1580" s="47" t="str">
        <f t="shared" si="286"/>
        <v>May</v>
      </c>
      <c r="E1580" s="47">
        <f t="shared" si="287"/>
        <v>20</v>
      </c>
      <c r="F1580" s="90">
        <v>44336</v>
      </c>
      <c r="G1580" s="75">
        <v>0.44791666666666669</v>
      </c>
      <c r="H1580" s="49" t="s">
        <v>25</v>
      </c>
      <c r="I1580" s="56" t="str">
        <f t="shared" si="290"/>
        <v>Q01, left bank Gordon up from confluence</v>
      </c>
      <c r="J1580" s="56" t="str">
        <f t="shared" si="291"/>
        <v>Gordon Estuary</v>
      </c>
      <c r="K1580" s="49">
        <v>1</v>
      </c>
      <c r="L1580" s="51" t="s">
        <v>185</v>
      </c>
      <c r="M1580" s="53" t="s">
        <v>138</v>
      </c>
      <c r="N1580" s="51" t="s">
        <v>150</v>
      </c>
      <c r="O1580" s="47"/>
      <c r="P1580" s="47"/>
      <c r="Q1580" s="47"/>
      <c r="R1580" s="54">
        <v>1</v>
      </c>
      <c r="S1580" s="49" t="s">
        <v>168</v>
      </c>
      <c r="T1580" s="53" t="s">
        <v>163</v>
      </c>
    </row>
    <row r="1581" spans="1:20" x14ac:dyDescent="0.2">
      <c r="A1581" s="79">
        <f t="shared" si="283"/>
        <v>21</v>
      </c>
      <c r="B1581" s="47">
        <f t="shared" si="284"/>
        <v>2021</v>
      </c>
      <c r="C1581" s="47">
        <f t="shared" si="285"/>
        <v>5</v>
      </c>
      <c r="D1581" s="47" t="str">
        <f t="shared" si="286"/>
        <v>May</v>
      </c>
      <c r="E1581" s="47">
        <f t="shared" si="287"/>
        <v>20</v>
      </c>
      <c r="F1581" s="90">
        <v>44336</v>
      </c>
      <c r="G1581" s="75">
        <v>0.44791666666666669</v>
      </c>
      <c r="H1581" s="49" t="s">
        <v>25</v>
      </c>
      <c r="I1581" s="56" t="str">
        <f t="shared" si="290"/>
        <v>Q01, left bank Gordon up from confluence</v>
      </c>
      <c r="J1581" s="56" t="str">
        <f t="shared" si="291"/>
        <v>Gordon Estuary</v>
      </c>
      <c r="K1581" s="49">
        <v>1</v>
      </c>
      <c r="L1581" s="51" t="s">
        <v>181</v>
      </c>
      <c r="M1581" s="53" t="s">
        <v>138</v>
      </c>
      <c r="N1581" s="51" t="s">
        <v>150</v>
      </c>
      <c r="O1581" s="47"/>
      <c r="P1581" s="47"/>
      <c r="Q1581" s="47"/>
      <c r="R1581" s="54">
        <v>3</v>
      </c>
      <c r="S1581" s="49" t="s">
        <v>168</v>
      </c>
      <c r="T1581" s="53" t="s">
        <v>163</v>
      </c>
    </row>
    <row r="1582" spans="1:20" x14ac:dyDescent="0.2">
      <c r="A1582" s="79">
        <f t="shared" si="283"/>
        <v>21</v>
      </c>
      <c r="B1582" s="47">
        <f t="shared" si="284"/>
        <v>2021</v>
      </c>
      <c r="C1582" s="47">
        <f t="shared" si="285"/>
        <v>5</v>
      </c>
      <c r="D1582" s="47" t="str">
        <f t="shared" si="286"/>
        <v>May</v>
      </c>
      <c r="E1582" s="47">
        <f t="shared" si="287"/>
        <v>20</v>
      </c>
      <c r="F1582" s="90">
        <v>44336</v>
      </c>
      <c r="G1582" s="75">
        <v>0.4826388888888889</v>
      </c>
      <c r="H1582" s="49" t="s">
        <v>64</v>
      </c>
      <c r="I1582" s="56" t="str">
        <f t="shared" si="290"/>
        <v>On point at confluence of N. Arm and Brown's Slough</v>
      </c>
      <c r="J1582" s="56" t="str">
        <f t="shared" si="291"/>
        <v>Gordon Estuary</v>
      </c>
      <c r="K1582" s="49">
        <v>1</v>
      </c>
      <c r="L1582" s="51" t="s">
        <v>152</v>
      </c>
      <c r="M1582" s="53" t="s">
        <v>138</v>
      </c>
      <c r="N1582" s="51" t="s">
        <v>144</v>
      </c>
      <c r="O1582" s="47"/>
      <c r="P1582" s="47"/>
      <c r="Q1582" s="47"/>
      <c r="R1582" s="54">
        <v>9</v>
      </c>
      <c r="S1582" s="49" t="s">
        <v>168</v>
      </c>
      <c r="T1582" s="53" t="s">
        <v>163</v>
      </c>
    </row>
    <row r="1583" spans="1:20" x14ac:dyDescent="0.2">
      <c r="A1583" s="79">
        <f t="shared" si="283"/>
        <v>21</v>
      </c>
      <c r="B1583" s="47">
        <f t="shared" si="284"/>
        <v>2021</v>
      </c>
      <c r="C1583" s="47">
        <f t="shared" si="285"/>
        <v>5</v>
      </c>
      <c r="D1583" s="47" t="str">
        <f t="shared" si="286"/>
        <v>May</v>
      </c>
      <c r="E1583" s="47">
        <f t="shared" si="287"/>
        <v>20</v>
      </c>
      <c r="F1583" s="90">
        <v>44336</v>
      </c>
      <c r="G1583" s="75">
        <v>0.4826388888888889</v>
      </c>
      <c r="H1583" s="49" t="s">
        <v>64</v>
      </c>
      <c r="I1583" s="56" t="str">
        <f t="shared" si="290"/>
        <v>On point at confluence of N. Arm and Brown's Slough</v>
      </c>
      <c r="J1583" s="56" t="str">
        <f t="shared" si="291"/>
        <v>Gordon Estuary</v>
      </c>
      <c r="K1583" s="49">
        <v>1</v>
      </c>
      <c r="L1583" s="51" t="s">
        <v>146</v>
      </c>
      <c r="M1583" s="53" t="s">
        <v>138</v>
      </c>
      <c r="N1583" s="51" t="s">
        <v>144</v>
      </c>
      <c r="O1583" s="47"/>
      <c r="P1583" s="47"/>
      <c r="Q1583" s="47"/>
      <c r="R1583" s="54">
        <v>11</v>
      </c>
      <c r="S1583" s="49" t="s">
        <v>168</v>
      </c>
      <c r="T1583" s="53" t="s">
        <v>163</v>
      </c>
    </row>
    <row r="1584" spans="1:20" x14ac:dyDescent="0.2">
      <c r="A1584" s="79">
        <f t="shared" si="283"/>
        <v>21</v>
      </c>
      <c r="B1584" s="47">
        <f t="shared" si="284"/>
        <v>2021</v>
      </c>
      <c r="C1584" s="47">
        <f t="shared" si="285"/>
        <v>5</v>
      </c>
      <c r="D1584" s="47" t="str">
        <f t="shared" si="286"/>
        <v>May</v>
      </c>
      <c r="E1584" s="47">
        <f t="shared" si="287"/>
        <v>20</v>
      </c>
      <c r="F1584" s="90">
        <v>44336</v>
      </c>
      <c r="G1584" s="75">
        <v>0.4826388888888889</v>
      </c>
      <c r="H1584" s="49" t="s">
        <v>64</v>
      </c>
      <c r="I1584" s="56" t="str">
        <f t="shared" si="290"/>
        <v>On point at confluence of N. Arm and Brown's Slough</v>
      </c>
      <c r="J1584" s="56" t="str">
        <f t="shared" si="291"/>
        <v>Gordon Estuary</v>
      </c>
      <c r="K1584" s="49">
        <v>1</v>
      </c>
      <c r="L1584" s="51" t="s">
        <v>142</v>
      </c>
      <c r="M1584" s="53" t="s">
        <v>138</v>
      </c>
      <c r="N1584" s="51" t="s">
        <v>144</v>
      </c>
      <c r="O1584" s="47"/>
      <c r="P1584" s="47"/>
      <c r="Q1584" s="47"/>
      <c r="R1584" s="54">
        <v>6</v>
      </c>
      <c r="S1584" s="49" t="s">
        <v>168</v>
      </c>
      <c r="T1584" s="53" t="s">
        <v>163</v>
      </c>
    </row>
    <row r="1585" spans="1:20" x14ac:dyDescent="0.2">
      <c r="A1585" s="79">
        <f t="shared" si="283"/>
        <v>21</v>
      </c>
      <c r="B1585" s="47">
        <f t="shared" si="284"/>
        <v>2021</v>
      </c>
      <c r="C1585" s="47">
        <f t="shared" si="285"/>
        <v>5</v>
      </c>
      <c r="D1585" s="47" t="str">
        <f t="shared" si="286"/>
        <v>May</v>
      </c>
      <c r="E1585" s="47">
        <f t="shared" si="287"/>
        <v>20</v>
      </c>
      <c r="F1585" s="90">
        <v>44336</v>
      </c>
      <c r="G1585" s="75">
        <v>0.4826388888888889</v>
      </c>
      <c r="H1585" s="49" t="s">
        <v>64</v>
      </c>
      <c r="I1585" s="56" t="str">
        <f t="shared" si="290"/>
        <v>On point at confluence of N. Arm and Brown's Slough</v>
      </c>
      <c r="J1585" s="56" t="str">
        <f t="shared" si="291"/>
        <v>Gordon Estuary</v>
      </c>
      <c r="K1585" s="49">
        <v>1</v>
      </c>
      <c r="L1585" s="51" t="s">
        <v>185</v>
      </c>
      <c r="M1585" s="53" t="s">
        <v>138</v>
      </c>
      <c r="N1585" s="51" t="s">
        <v>150</v>
      </c>
      <c r="O1585" s="47"/>
      <c r="P1585" s="47"/>
      <c r="Q1585" s="47"/>
      <c r="R1585" s="54">
        <v>1</v>
      </c>
      <c r="S1585" s="49" t="s">
        <v>168</v>
      </c>
      <c r="T1585" s="53" t="s">
        <v>163</v>
      </c>
    </row>
    <row r="1586" spans="1:20" x14ac:dyDescent="0.2">
      <c r="A1586" s="79">
        <f t="shared" si="283"/>
        <v>21</v>
      </c>
      <c r="B1586" s="47">
        <f t="shared" si="284"/>
        <v>2021</v>
      </c>
      <c r="C1586" s="47">
        <f t="shared" si="285"/>
        <v>5</v>
      </c>
      <c r="D1586" s="47" t="str">
        <f t="shared" si="286"/>
        <v>May</v>
      </c>
      <c r="E1586" s="47">
        <f t="shared" si="287"/>
        <v>20</v>
      </c>
      <c r="F1586" s="90">
        <v>44336</v>
      </c>
      <c r="G1586" s="75">
        <v>0.4826388888888889</v>
      </c>
      <c r="H1586" s="49" t="s">
        <v>64</v>
      </c>
      <c r="I1586" s="56" t="str">
        <f t="shared" si="290"/>
        <v>On point at confluence of N. Arm and Brown's Slough</v>
      </c>
      <c r="J1586" s="56" t="str">
        <f t="shared" si="291"/>
        <v>Gordon Estuary</v>
      </c>
      <c r="K1586" s="49">
        <v>1</v>
      </c>
      <c r="L1586" s="51" t="s">
        <v>166</v>
      </c>
      <c r="M1586" s="53" t="s">
        <v>138</v>
      </c>
      <c r="N1586" s="51" t="s">
        <v>150</v>
      </c>
      <c r="O1586" s="47"/>
      <c r="P1586" s="47"/>
      <c r="Q1586" s="47"/>
      <c r="R1586" s="54">
        <v>2</v>
      </c>
      <c r="S1586" s="49" t="s">
        <v>168</v>
      </c>
      <c r="T1586" s="53" t="s">
        <v>163</v>
      </c>
    </row>
    <row r="1587" spans="1:20" x14ac:dyDescent="0.2">
      <c r="A1587" s="79">
        <f t="shared" si="283"/>
        <v>21</v>
      </c>
      <c r="B1587" s="47">
        <f t="shared" si="284"/>
        <v>2021</v>
      </c>
      <c r="C1587" s="47">
        <f t="shared" si="285"/>
        <v>5</v>
      </c>
      <c r="D1587" s="47" t="str">
        <f t="shared" si="286"/>
        <v>May</v>
      </c>
      <c r="E1587" s="47">
        <f t="shared" si="287"/>
        <v>20</v>
      </c>
      <c r="F1587" s="90">
        <v>44336</v>
      </c>
      <c r="G1587" s="75">
        <v>0.51250000000000007</v>
      </c>
      <c r="H1587" s="49" t="s">
        <v>60</v>
      </c>
      <c r="I1587" s="56" t="str">
        <f t="shared" si="290"/>
        <v>Inside Site 7 inlet on south side</v>
      </c>
      <c r="J1587" s="56" t="str">
        <f t="shared" si="291"/>
        <v>Gordon Estuary</v>
      </c>
      <c r="K1587" s="49">
        <v>1</v>
      </c>
      <c r="L1587" s="51" t="s">
        <v>152</v>
      </c>
      <c r="M1587" s="53" t="s">
        <v>138</v>
      </c>
      <c r="N1587" s="51" t="s">
        <v>144</v>
      </c>
      <c r="O1587" s="47"/>
      <c r="P1587" s="47"/>
      <c r="Q1587" s="47"/>
      <c r="R1587" s="54">
        <v>16</v>
      </c>
      <c r="S1587" s="49" t="s">
        <v>168</v>
      </c>
      <c r="T1587" s="53" t="s">
        <v>163</v>
      </c>
    </row>
    <row r="1588" spans="1:20" x14ac:dyDescent="0.2">
      <c r="A1588" s="79">
        <f t="shared" si="283"/>
        <v>21</v>
      </c>
      <c r="B1588" s="47">
        <f t="shared" si="284"/>
        <v>2021</v>
      </c>
      <c r="C1588" s="47">
        <f t="shared" si="285"/>
        <v>5</v>
      </c>
      <c r="D1588" s="47" t="str">
        <f t="shared" si="286"/>
        <v>May</v>
      </c>
      <c r="E1588" s="47">
        <f t="shared" si="287"/>
        <v>20</v>
      </c>
      <c r="F1588" s="90">
        <v>44336</v>
      </c>
      <c r="G1588" s="75">
        <v>0.51250000000000007</v>
      </c>
      <c r="H1588" s="49" t="s">
        <v>60</v>
      </c>
      <c r="I1588" s="56" t="str">
        <f t="shared" si="290"/>
        <v>Inside Site 7 inlet on south side</v>
      </c>
      <c r="J1588" s="56" t="str">
        <f t="shared" si="291"/>
        <v>Gordon Estuary</v>
      </c>
      <c r="K1588" s="49">
        <v>1</v>
      </c>
      <c r="L1588" s="51" t="s">
        <v>146</v>
      </c>
      <c r="M1588" s="53" t="s">
        <v>138</v>
      </c>
      <c r="N1588" s="51" t="s">
        <v>144</v>
      </c>
      <c r="O1588" s="47"/>
      <c r="P1588" s="47"/>
      <c r="Q1588" s="47"/>
      <c r="R1588" s="54">
        <v>20</v>
      </c>
      <c r="S1588" s="49" t="s">
        <v>168</v>
      </c>
      <c r="T1588" s="53" t="s">
        <v>163</v>
      </c>
    </row>
    <row r="1589" spans="1:20" x14ac:dyDescent="0.2">
      <c r="A1589" s="79">
        <f t="shared" si="283"/>
        <v>21</v>
      </c>
      <c r="B1589" s="47">
        <f t="shared" si="284"/>
        <v>2021</v>
      </c>
      <c r="C1589" s="47">
        <f t="shared" si="285"/>
        <v>5</v>
      </c>
      <c r="D1589" s="47" t="str">
        <f t="shared" si="286"/>
        <v>May</v>
      </c>
      <c r="E1589" s="47">
        <f t="shared" si="287"/>
        <v>20</v>
      </c>
      <c r="F1589" s="90">
        <v>44336</v>
      </c>
      <c r="G1589" s="75">
        <v>0.51250000000000007</v>
      </c>
      <c r="H1589" s="49" t="s">
        <v>60</v>
      </c>
      <c r="I1589" s="56" t="str">
        <f t="shared" ref="I1589:I1597" si="292">VLOOKUP(H1589,SiteCodes,2,FALSE)</f>
        <v>Inside Site 7 inlet on south side</v>
      </c>
      <c r="J1589" s="56" t="str">
        <f t="shared" ref="J1589:J1597" si="293">VLOOKUP(H1589,SiteCodes,3,FALSE)</f>
        <v>Gordon Estuary</v>
      </c>
      <c r="K1589" s="49">
        <v>1</v>
      </c>
      <c r="L1589" s="51" t="s">
        <v>142</v>
      </c>
      <c r="M1589" s="53" t="s">
        <v>138</v>
      </c>
      <c r="N1589" s="51" t="s">
        <v>144</v>
      </c>
      <c r="O1589" s="47"/>
      <c r="P1589" s="47"/>
      <c r="Q1589" s="47"/>
      <c r="R1589" s="54">
        <v>1</v>
      </c>
      <c r="S1589" s="49" t="s">
        <v>168</v>
      </c>
      <c r="T1589" s="53" t="s">
        <v>163</v>
      </c>
    </row>
    <row r="1590" spans="1:20" x14ac:dyDescent="0.2">
      <c r="A1590" s="79">
        <f t="shared" si="283"/>
        <v>21</v>
      </c>
      <c r="B1590" s="47">
        <f t="shared" si="284"/>
        <v>2021</v>
      </c>
      <c r="C1590" s="47">
        <f t="shared" si="285"/>
        <v>5</v>
      </c>
      <c r="D1590" s="47" t="str">
        <f t="shared" si="286"/>
        <v>May</v>
      </c>
      <c r="E1590" s="47">
        <f t="shared" si="287"/>
        <v>20</v>
      </c>
      <c r="F1590" s="90">
        <v>44336</v>
      </c>
      <c r="G1590" s="75">
        <v>0.51250000000000007</v>
      </c>
      <c r="H1590" s="49" t="s">
        <v>60</v>
      </c>
      <c r="I1590" s="56" t="str">
        <f t="shared" si="292"/>
        <v>Inside Site 7 inlet on south side</v>
      </c>
      <c r="J1590" s="56" t="str">
        <f t="shared" si="293"/>
        <v>Gordon Estuary</v>
      </c>
      <c r="K1590" s="49">
        <v>1</v>
      </c>
      <c r="L1590" s="51" t="s">
        <v>157</v>
      </c>
      <c r="M1590" s="53" t="s">
        <v>138</v>
      </c>
      <c r="N1590" s="51" t="s">
        <v>153</v>
      </c>
      <c r="O1590" s="47"/>
      <c r="P1590" s="47"/>
      <c r="Q1590" s="47"/>
      <c r="R1590" s="54">
        <v>18</v>
      </c>
      <c r="S1590" s="49" t="s">
        <v>168</v>
      </c>
      <c r="T1590" s="53" t="s">
        <v>163</v>
      </c>
    </row>
    <row r="1591" spans="1:20" x14ac:dyDescent="0.2">
      <c r="A1591" s="79">
        <f t="shared" si="283"/>
        <v>21</v>
      </c>
      <c r="B1591" s="47">
        <f t="shared" si="284"/>
        <v>2021</v>
      </c>
      <c r="C1591" s="47">
        <f t="shared" si="285"/>
        <v>5</v>
      </c>
      <c r="D1591" s="47" t="str">
        <f t="shared" si="286"/>
        <v>May</v>
      </c>
      <c r="E1591" s="47">
        <f t="shared" si="287"/>
        <v>20</v>
      </c>
      <c r="F1591" s="90">
        <v>44336</v>
      </c>
      <c r="G1591" s="75">
        <v>0.51250000000000007</v>
      </c>
      <c r="H1591" s="49" t="s">
        <v>60</v>
      </c>
      <c r="I1591" s="56" t="str">
        <f t="shared" si="292"/>
        <v>Inside Site 7 inlet on south side</v>
      </c>
      <c r="J1591" s="56" t="str">
        <f t="shared" si="293"/>
        <v>Gordon Estuary</v>
      </c>
      <c r="K1591" s="49">
        <v>1</v>
      </c>
      <c r="L1591" s="51" t="s">
        <v>158</v>
      </c>
      <c r="M1591" s="53" t="s">
        <v>138</v>
      </c>
      <c r="N1591" s="51" t="s">
        <v>153</v>
      </c>
      <c r="O1591" s="47"/>
      <c r="P1591" s="47"/>
      <c r="Q1591" s="47"/>
      <c r="R1591" s="54">
        <v>14</v>
      </c>
      <c r="S1591" s="49" t="s">
        <v>168</v>
      </c>
      <c r="T1591" s="53" t="s">
        <v>163</v>
      </c>
    </row>
    <row r="1592" spans="1:20" x14ac:dyDescent="0.2">
      <c r="A1592" s="79">
        <f t="shared" si="283"/>
        <v>21</v>
      </c>
      <c r="B1592" s="47">
        <f t="shared" si="284"/>
        <v>2021</v>
      </c>
      <c r="C1592" s="47">
        <f t="shared" si="285"/>
        <v>5</v>
      </c>
      <c r="D1592" s="47" t="str">
        <f t="shared" si="286"/>
        <v>May</v>
      </c>
      <c r="E1592" s="47">
        <f t="shared" si="287"/>
        <v>20</v>
      </c>
      <c r="F1592" s="90">
        <v>44336</v>
      </c>
      <c r="G1592" s="75">
        <v>0.51250000000000007</v>
      </c>
      <c r="H1592" s="49" t="s">
        <v>60</v>
      </c>
      <c r="I1592" s="56" t="str">
        <f t="shared" si="292"/>
        <v>Inside Site 7 inlet on south side</v>
      </c>
      <c r="J1592" s="56" t="str">
        <f t="shared" si="293"/>
        <v>Gordon Estuary</v>
      </c>
      <c r="K1592" s="49">
        <v>1</v>
      </c>
      <c r="L1592" s="51" t="s">
        <v>185</v>
      </c>
      <c r="M1592" s="53" t="s">
        <v>138</v>
      </c>
      <c r="N1592" s="51" t="s">
        <v>150</v>
      </c>
      <c r="O1592" s="47"/>
      <c r="P1592" s="47"/>
      <c r="Q1592" s="47"/>
      <c r="R1592" s="54">
        <v>9</v>
      </c>
      <c r="S1592" s="49" t="s">
        <v>168</v>
      </c>
      <c r="T1592" s="53" t="s">
        <v>163</v>
      </c>
    </row>
    <row r="1593" spans="1:20" x14ac:dyDescent="0.2">
      <c r="A1593" s="79">
        <f t="shared" si="283"/>
        <v>21</v>
      </c>
      <c r="B1593" s="47">
        <f t="shared" si="284"/>
        <v>2021</v>
      </c>
      <c r="C1593" s="47">
        <f t="shared" si="285"/>
        <v>5</v>
      </c>
      <c r="D1593" s="47" t="str">
        <f t="shared" si="286"/>
        <v>May</v>
      </c>
      <c r="E1593" s="47">
        <f t="shared" si="287"/>
        <v>20</v>
      </c>
      <c r="F1593" s="90">
        <v>44336</v>
      </c>
      <c r="G1593" s="75">
        <v>0.51250000000000007</v>
      </c>
      <c r="H1593" s="49" t="s">
        <v>60</v>
      </c>
      <c r="I1593" s="56" t="str">
        <f t="shared" si="292"/>
        <v>Inside Site 7 inlet on south side</v>
      </c>
      <c r="J1593" s="56" t="str">
        <f t="shared" si="293"/>
        <v>Gordon Estuary</v>
      </c>
      <c r="K1593" s="49">
        <v>1</v>
      </c>
      <c r="L1593" s="51" t="s">
        <v>181</v>
      </c>
      <c r="M1593" s="53" t="s">
        <v>138</v>
      </c>
      <c r="N1593" s="51" t="s">
        <v>150</v>
      </c>
      <c r="O1593" s="47"/>
      <c r="P1593" s="47"/>
      <c r="Q1593" s="47"/>
      <c r="R1593" s="54">
        <v>124</v>
      </c>
      <c r="S1593" s="49" t="s">
        <v>168</v>
      </c>
      <c r="T1593" s="53" t="s">
        <v>163</v>
      </c>
    </row>
    <row r="1594" spans="1:20" x14ac:dyDescent="0.2">
      <c r="A1594" s="79">
        <f t="shared" si="283"/>
        <v>21</v>
      </c>
      <c r="B1594" s="47">
        <f t="shared" si="284"/>
        <v>2021</v>
      </c>
      <c r="C1594" s="47">
        <f t="shared" si="285"/>
        <v>5</v>
      </c>
      <c r="D1594" s="47" t="str">
        <f t="shared" si="286"/>
        <v>May</v>
      </c>
      <c r="E1594" s="47">
        <f t="shared" si="287"/>
        <v>20</v>
      </c>
      <c r="F1594" s="90">
        <v>44336</v>
      </c>
      <c r="G1594" s="75">
        <v>0.51250000000000007</v>
      </c>
      <c r="H1594" s="49" t="s">
        <v>60</v>
      </c>
      <c r="I1594" s="56" t="str">
        <f t="shared" si="292"/>
        <v>Inside Site 7 inlet on south side</v>
      </c>
      <c r="J1594" s="56" t="str">
        <f t="shared" si="293"/>
        <v>Gordon Estuary</v>
      </c>
      <c r="K1594" s="49">
        <v>1</v>
      </c>
      <c r="L1594" s="51" t="s">
        <v>166</v>
      </c>
      <c r="M1594" s="53" t="s">
        <v>138</v>
      </c>
      <c r="N1594" s="51" t="s">
        <v>150</v>
      </c>
      <c r="O1594" s="47"/>
      <c r="P1594" s="47"/>
      <c r="Q1594" s="47"/>
      <c r="R1594" s="54">
        <v>1</v>
      </c>
      <c r="S1594" s="49" t="s">
        <v>168</v>
      </c>
      <c r="T1594" s="53" t="s">
        <v>163</v>
      </c>
    </row>
    <row r="1595" spans="1:20" x14ac:dyDescent="0.2">
      <c r="A1595" s="79">
        <f t="shared" si="283"/>
        <v>21</v>
      </c>
      <c r="B1595" s="47">
        <f t="shared" si="284"/>
        <v>2021</v>
      </c>
      <c r="C1595" s="47">
        <f t="shared" si="285"/>
        <v>5</v>
      </c>
      <c r="D1595" s="47" t="str">
        <f t="shared" si="286"/>
        <v>May</v>
      </c>
      <c r="E1595" s="47">
        <f t="shared" si="287"/>
        <v>20</v>
      </c>
      <c r="F1595" s="90">
        <v>44336</v>
      </c>
      <c r="G1595" s="75">
        <v>0.51250000000000007</v>
      </c>
      <c r="H1595" s="49" t="s">
        <v>60</v>
      </c>
      <c r="I1595" s="56" t="str">
        <f t="shared" si="292"/>
        <v>Inside Site 7 inlet on south side</v>
      </c>
      <c r="J1595" s="56" t="str">
        <f t="shared" si="293"/>
        <v>Gordon Estuary</v>
      </c>
      <c r="K1595" s="49">
        <v>1</v>
      </c>
      <c r="L1595" s="51" t="s">
        <v>173</v>
      </c>
      <c r="M1595" s="53" t="s">
        <v>138</v>
      </c>
      <c r="N1595" s="51" t="s">
        <v>150</v>
      </c>
      <c r="O1595" s="47"/>
      <c r="P1595" s="47"/>
      <c r="Q1595" s="47"/>
      <c r="R1595" s="54">
        <v>3</v>
      </c>
      <c r="S1595" s="49" t="s">
        <v>168</v>
      </c>
      <c r="T1595" s="53" t="s">
        <v>163</v>
      </c>
    </row>
    <row r="1596" spans="1:20" x14ac:dyDescent="0.2">
      <c r="A1596" s="79">
        <f t="shared" si="283"/>
        <v>21</v>
      </c>
      <c r="B1596" s="47">
        <f t="shared" si="284"/>
        <v>2021</v>
      </c>
      <c r="C1596" s="47">
        <f t="shared" si="285"/>
        <v>5</v>
      </c>
      <c r="D1596" s="47" t="str">
        <f t="shared" si="286"/>
        <v>May</v>
      </c>
      <c r="E1596" s="47">
        <f t="shared" si="287"/>
        <v>20</v>
      </c>
      <c r="F1596" s="90">
        <v>44336</v>
      </c>
      <c r="G1596" s="75">
        <v>0.51250000000000007</v>
      </c>
      <c r="H1596" s="49" t="s">
        <v>60</v>
      </c>
      <c r="I1596" s="56" t="str">
        <f t="shared" si="292"/>
        <v>Inside Site 7 inlet on south side</v>
      </c>
      <c r="J1596" s="56" t="str">
        <f t="shared" si="293"/>
        <v>Gordon Estuary</v>
      </c>
      <c r="K1596" s="49">
        <v>1</v>
      </c>
      <c r="L1596" s="51" t="s">
        <v>191</v>
      </c>
      <c r="M1596" s="53" t="s">
        <v>138</v>
      </c>
      <c r="N1596" s="51" t="s">
        <v>150</v>
      </c>
      <c r="O1596" s="47"/>
      <c r="P1596" s="47"/>
      <c r="Q1596" s="47"/>
      <c r="R1596" s="54">
        <v>1</v>
      </c>
      <c r="S1596" s="49" t="s">
        <v>168</v>
      </c>
      <c r="T1596" s="53" t="s">
        <v>163</v>
      </c>
    </row>
    <row r="1597" spans="1:20" x14ac:dyDescent="0.2">
      <c r="A1597" s="79">
        <f t="shared" si="283"/>
        <v>21</v>
      </c>
      <c r="B1597" s="47">
        <f t="shared" si="284"/>
        <v>2021</v>
      </c>
      <c r="C1597" s="47">
        <f t="shared" si="285"/>
        <v>5</v>
      </c>
      <c r="D1597" s="47" t="str">
        <f t="shared" si="286"/>
        <v>May</v>
      </c>
      <c r="E1597" s="47">
        <f t="shared" si="287"/>
        <v>20</v>
      </c>
      <c r="F1597" s="90">
        <v>44336</v>
      </c>
      <c r="G1597" s="75">
        <v>0.51250000000000007</v>
      </c>
      <c r="H1597" s="49" t="s">
        <v>60</v>
      </c>
      <c r="I1597" s="56" t="str">
        <f t="shared" si="292"/>
        <v>Inside Site 7 inlet on south side</v>
      </c>
      <c r="J1597" s="56" t="str">
        <f t="shared" si="293"/>
        <v>Gordon Estuary</v>
      </c>
      <c r="K1597" s="49">
        <v>1</v>
      </c>
      <c r="L1597" s="51" t="s">
        <v>196</v>
      </c>
      <c r="M1597" s="53" t="s">
        <v>138</v>
      </c>
      <c r="N1597" s="51" t="s">
        <v>150</v>
      </c>
      <c r="O1597" s="47"/>
      <c r="P1597" s="47"/>
      <c r="Q1597" s="47"/>
      <c r="R1597" s="54">
        <v>1</v>
      </c>
      <c r="S1597" s="49" t="s">
        <v>168</v>
      </c>
      <c r="T1597" s="53" t="s">
        <v>163</v>
      </c>
    </row>
    <row r="1598" spans="1:20" x14ac:dyDescent="0.2">
      <c r="A1598" s="79">
        <f t="shared" si="283"/>
        <v>21</v>
      </c>
      <c r="B1598" s="47">
        <f t="shared" si="284"/>
        <v>2021</v>
      </c>
      <c r="C1598" s="47">
        <f t="shared" si="285"/>
        <v>5</v>
      </c>
      <c r="D1598" s="47" t="str">
        <f t="shared" si="286"/>
        <v>May</v>
      </c>
      <c r="E1598" s="47">
        <f t="shared" si="287"/>
        <v>20</v>
      </c>
      <c r="F1598" s="90">
        <v>44336</v>
      </c>
      <c r="G1598" s="75">
        <v>0.57430555555555551</v>
      </c>
      <c r="H1598" s="49" t="s">
        <v>19</v>
      </c>
      <c r="I1598" s="56" t="str">
        <f>VLOOKUP(H1598,SiteCodes,2,FALSE)</f>
        <v>Q Jeff (right bank opposite N. Arm confl.)</v>
      </c>
      <c r="J1598" s="56" t="str">
        <f>VLOOKUP(H1598,SiteCodes,3,FALSE)</f>
        <v>Gordon Estuary</v>
      </c>
      <c r="K1598" s="49">
        <v>1</v>
      </c>
      <c r="L1598" s="51" t="s">
        <v>152</v>
      </c>
      <c r="M1598" s="53" t="s">
        <v>138</v>
      </c>
      <c r="N1598" s="51" t="s">
        <v>144</v>
      </c>
      <c r="O1598" s="47"/>
      <c r="P1598" s="47"/>
      <c r="Q1598" s="47"/>
      <c r="R1598" s="54">
        <v>18</v>
      </c>
      <c r="S1598" s="49" t="s">
        <v>168</v>
      </c>
      <c r="T1598" s="53" t="s">
        <v>163</v>
      </c>
    </row>
    <row r="1599" spans="1:20" x14ac:dyDescent="0.2">
      <c r="A1599" s="79">
        <f t="shared" si="283"/>
        <v>21</v>
      </c>
      <c r="B1599" s="47">
        <f t="shared" si="284"/>
        <v>2021</v>
      </c>
      <c r="C1599" s="47">
        <f t="shared" si="285"/>
        <v>5</v>
      </c>
      <c r="D1599" s="47" t="str">
        <f t="shared" si="286"/>
        <v>May</v>
      </c>
      <c r="E1599" s="47">
        <f t="shared" si="287"/>
        <v>20</v>
      </c>
      <c r="F1599" s="90">
        <v>44336</v>
      </c>
      <c r="G1599" s="75">
        <v>0.57430555555555551</v>
      </c>
      <c r="H1599" s="49" t="s">
        <v>19</v>
      </c>
      <c r="I1599" s="56" t="str">
        <f t="shared" ref="I1599:I1605" si="294">VLOOKUP(H1599,SiteCodes,2,FALSE)</f>
        <v>Q Jeff (right bank opposite N. Arm confl.)</v>
      </c>
      <c r="J1599" s="56" t="str">
        <f t="shared" ref="J1599:J1605" si="295">VLOOKUP(H1599,SiteCodes,3,FALSE)</f>
        <v>Gordon Estuary</v>
      </c>
      <c r="K1599" s="49">
        <v>1</v>
      </c>
      <c r="L1599" s="51" t="s">
        <v>146</v>
      </c>
      <c r="M1599" s="53" t="s">
        <v>138</v>
      </c>
      <c r="N1599" s="51" t="s">
        <v>144</v>
      </c>
      <c r="O1599" s="47"/>
      <c r="P1599" s="47"/>
      <c r="Q1599" s="47"/>
      <c r="R1599" s="54">
        <v>34</v>
      </c>
      <c r="S1599" s="49" t="s">
        <v>168</v>
      </c>
      <c r="T1599" s="53" t="s">
        <v>163</v>
      </c>
    </row>
    <row r="1600" spans="1:20" x14ac:dyDescent="0.2">
      <c r="A1600" s="79">
        <f t="shared" si="283"/>
        <v>21</v>
      </c>
      <c r="B1600" s="47">
        <f t="shared" si="284"/>
        <v>2021</v>
      </c>
      <c r="C1600" s="47">
        <f t="shared" si="285"/>
        <v>5</v>
      </c>
      <c r="D1600" s="47" t="str">
        <f t="shared" si="286"/>
        <v>May</v>
      </c>
      <c r="E1600" s="47">
        <f t="shared" si="287"/>
        <v>20</v>
      </c>
      <c r="F1600" s="90">
        <v>44336</v>
      </c>
      <c r="G1600" s="75">
        <v>0.57430555555555551</v>
      </c>
      <c r="H1600" s="49" t="s">
        <v>19</v>
      </c>
      <c r="I1600" s="56" t="str">
        <f>VLOOKUP(H1600,SiteCodes,2,FALSE)</f>
        <v>Q Jeff (right bank opposite N. Arm confl.)</v>
      </c>
      <c r="J1600" s="56" t="str">
        <f t="shared" si="295"/>
        <v>Gordon Estuary</v>
      </c>
      <c r="K1600" s="49">
        <v>1</v>
      </c>
      <c r="L1600" s="51" t="s">
        <v>142</v>
      </c>
      <c r="M1600" s="53" t="s">
        <v>138</v>
      </c>
      <c r="N1600" s="51" t="s">
        <v>144</v>
      </c>
      <c r="O1600" s="47"/>
      <c r="P1600" s="47"/>
      <c r="Q1600" s="47"/>
      <c r="R1600" s="54">
        <v>2</v>
      </c>
      <c r="S1600" s="49" t="s">
        <v>168</v>
      </c>
      <c r="T1600" s="53" t="s">
        <v>163</v>
      </c>
    </row>
    <row r="1601" spans="1:20" x14ac:dyDescent="0.2">
      <c r="A1601" s="79">
        <f t="shared" si="283"/>
        <v>21</v>
      </c>
      <c r="B1601" s="47">
        <f t="shared" si="284"/>
        <v>2021</v>
      </c>
      <c r="C1601" s="47">
        <f t="shared" si="285"/>
        <v>5</v>
      </c>
      <c r="D1601" s="47" t="str">
        <f t="shared" si="286"/>
        <v>May</v>
      </c>
      <c r="E1601" s="47">
        <f t="shared" si="287"/>
        <v>20</v>
      </c>
      <c r="F1601" s="90">
        <v>44336</v>
      </c>
      <c r="G1601" s="75">
        <v>0.57430555555555551</v>
      </c>
      <c r="H1601" s="49" t="s">
        <v>19</v>
      </c>
      <c r="I1601" s="56" t="str">
        <f t="shared" si="294"/>
        <v>Q Jeff (right bank opposite N. Arm confl.)</v>
      </c>
      <c r="J1601" s="56" t="str">
        <f t="shared" si="295"/>
        <v>Gordon Estuary</v>
      </c>
      <c r="K1601" s="49">
        <v>1</v>
      </c>
      <c r="L1601" s="51" t="s">
        <v>157</v>
      </c>
      <c r="M1601" s="53" t="s">
        <v>138</v>
      </c>
      <c r="N1601" s="51" t="s">
        <v>153</v>
      </c>
      <c r="O1601" s="47"/>
      <c r="P1601" s="47"/>
      <c r="Q1601" s="47"/>
      <c r="R1601" s="54">
        <v>17</v>
      </c>
      <c r="S1601" s="49" t="s">
        <v>168</v>
      </c>
      <c r="T1601" s="53" t="s">
        <v>163</v>
      </c>
    </row>
    <row r="1602" spans="1:20" x14ac:dyDescent="0.2">
      <c r="A1602" s="79">
        <f t="shared" si="283"/>
        <v>21</v>
      </c>
      <c r="B1602" s="47">
        <f t="shared" si="284"/>
        <v>2021</v>
      </c>
      <c r="C1602" s="47">
        <f t="shared" si="285"/>
        <v>5</v>
      </c>
      <c r="D1602" s="47" t="str">
        <f t="shared" si="286"/>
        <v>May</v>
      </c>
      <c r="E1602" s="47">
        <f t="shared" si="287"/>
        <v>20</v>
      </c>
      <c r="F1602" s="90">
        <v>44336</v>
      </c>
      <c r="G1602" s="75">
        <v>0.57430555555555551</v>
      </c>
      <c r="H1602" s="49" t="s">
        <v>19</v>
      </c>
      <c r="I1602" s="56" t="str">
        <f t="shared" si="294"/>
        <v>Q Jeff (right bank opposite N. Arm confl.)</v>
      </c>
      <c r="J1602" s="56" t="str">
        <f t="shared" si="295"/>
        <v>Gordon Estuary</v>
      </c>
      <c r="K1602" s="49">
        <v>1</v>
      </c>
      <c r="L1602" s="51" t="s">
        <v>185</v>
      </c>
      <c r="M1602" s="53" t="s">
        <v>138</v>
      </c>
      <c r="N1602" s="51" t="s">
        <v>150</v>
      </c>
      <c r="O1602" s="47"/>
      <c r="P1602" s="47"/>
      <c r="Q1602" s="47"/>
      <c r="R1602" s="54">
        <v>1</v>
      </c>
      <c r="S1602" s="49" t="s">
        <v>168</v>
      </c>
      <c r="T1602" s="53" t="s">
        <v>163</v>
      </c>
    </row>
    <row r="1603" spans="1:20" x14ac:dyDescent="0.2">
      <c r="A1603" s="79">
        <f t="shared" si="283"/>
        <v>21</v>
      </c>
      <c r="B1603" s="47">
        <f t="shared" si="284"/>
        <v>2021</v>
      </c>
      <c r="C1603" s="47">
        <f t="shared" si="285"/>
        <v>5</v>
      </c>
      <c r="D1603" s="47" t="str">
        <f t="shared" si="286"/>
        <v>May</v>
      </c>
      <c r="E1603" s="47">
        <f t="shared" si="287"/>
        <v>20</v>
      </c>
      <c r="F1603" s="90">
        <v>44336</v>
      </c>
      <c r="G1603" s="75">
        <v>0.57430555555555551</v>
      </c>
      <c r="H1603" s="49" t="s">
        <v>19</v>
      </c>
      <c r="I1603" s="56" t="str">
        <f t="shared" si="294"/>
        <v>Q Jeff (right bank opposite N. Arm confl.)</v>
      </c>
      <c r="J1603" s="56" t="str">
        <f t="shared" si="295"/>
        <v>Gordon Estuary</v>
      </c>
      <c r="K1603" s="49">
        <v>1</v>
      </c>
      <c r="L1603" s="51" t="s">
        <v>181</v>
      </c>
      <c r="M1603" s="53" t="s">
        <v>138</v>
      </c>
      <c r="N1603" s="51" t="s">
        <v>150</v>
      </c>
      <c r="O1603" s="47"/>
      <c r="P1603" s="47"/>
      <c r="Q1603" s="47"/>
      <c r="R1603" s="54">
        <v>12</v>
      </c>
      <c r="S1603" s="49" t="s">
        <v>168</v>
      </c>
      <c r="T1603" s="53" t="s">
        <v>163</v>
      </c>
    </row>
    <row r="1604" spans="1:20" x14ac:dyDescent="0.2">
      <c r="A1604" s="79">
        <f t="shared" si="283"/>
        <v>21</v>
      </c>
      <c r="B1604" s="47">
        <f t="shared" si="284"/>
        <v>2021</v>
      </c>
      <c r="C1604" s="47">
        <f t="shared" si="285"/>
        <v>5</v>
      </c>
      <c r="D1604" s="47" t="str">
        <f t="shared" si="286"/>
        <v>May</v>
      </c>
      <c r="E1604" s="47">
        <f t="shared" si="287"/>
        <v>20</v>
      </c>
      <c r="F1604" s="90">
        <v>44336</v>
      </c>
      <c r="G1604" s="75">
        <v>0.57430555555555551</v>
      </c>
      <c r="H1604" s="49" t="s">
        <v>19</v>
      </c>
      <c r="I1604" s="56" t="str">
        <f t="shared" si="294"/>
        <v>Q Jeff (right bank opposite N. Arm confl.)</v>
      </c>
      <c r="J1604" s="56" t="str">
        <f t="shared" si="295"/>
        <v>Gordon Estuary</v>
      </c>
      <c r="K1604" s="49">
        <v>1</v>
      </c>
      <c r="L1604" s="51" t="s">
        <v>166</v>
      </c>
      <c r="M1604" s="53" t="s">
        <v>138</v>
      </c>
      <c r="N1604" s="51" t="s">
        <v>150</v>
      </c>
      <c r="O1604" s="47"/>
      <c r="P1604" s="47"/>
      <c r="Q1604" s="47"/>
      <c r="R1604" s="54">
        <v>4</v>
      </c>
      <c r="S1604" s="49" t="s">
        <v>168</v>
      </c>
      <c r="T1604" s="53" t="s">
        <v>163</v>
      </c>
    </row>
    <row r="1605" spans="1:20" x14ac:dyDescent="0.2">
      <c r="A1605" s="79">
        <f t="shared" ref="A1605:A1668" si="296">WEEKNUM(F1605)</f>
        <v>21</v>
      </c>
      <c r="B1605" s="47">
        <f t="shared" ref="B1605:B1668" si="297">YEAR(F1605)</f>
        <v>2021</v>
      </c>
      <c r="C1605" s="47">
        <f t="shared" ref="C1605:C1668" si="298">MONTH(F1605)</f>
        <v>5</v>
      </c>
      <c r="D1605" s="47" t="str">
        <f t="shared" ref="D1605:D1668" si="299">TEXT(F1605,"mmm")</f>
        <v>May</v>
      </c>
      <c r="E1605" s="47">
        <f t="shared" ref="E1605:E1668" si="300">DAY(F1605)</f>
        <v>20</v>
      </c>
      <c r="F1605" s="90">
        <v>44336</v>
      </c>
      <c r="G1605" s="75">
        <v>0.57430555555555551</v>
      </c>
      <c r="H1605" s="49" t="s">
        <v>19</v>
      </c>
      <c r="I1605" s="56" t="str">
        <f t="shared" si="294"/>
        <v>Q Jeff (right bank opposite N. Arm confl.)</v>
      </c>
      <c r="J1605" s="56" t="str">
        <f t="shared" si="295"/>
        <v>Gordon Estuary</v>
      </c>
      <c r="K1605" s="49">
        <v>1</v>
      </c>
      <c r="L1605" s="51" t="s">
        <v>191</v>
      </c>
      <c r="M1605" s="53" t="s">
        <v>138</v>
      </c>
      <c r="N1605" s="51" t="s">
        <v>150</v>
      </c>
      <c r="O1605" s="47"/>
      <c r="P1605" s="47"/>
      <c r="Q1605" s="47"/>
      <c r="R1605" s="54">
        <v>1</v>
      </c>
      <c r="S1605" s="49" t="s">
        <v>168</v>
      </c>
      <c r="T1605" s="53" t="s">
        <v>163</v>
      </c>
    </row>
    <row r="1606" spans="1:20" x14ac:dyDescent="0.2">
      <c r="A1606" s="79">
        <f t="shared" si="296"/>
        <v>21</v>
      </c>
      <c r="B1606" s="47">
        <f t="shared" si="297"/>
        <v>2021</v>
      </c>
      <c r="C1606" s="47">
        <f t="shared" si="298"/>
        <v>5</v>
      </c>
      <c r="D1606" s="47" t="str">
        <f t="shared" si="299"/>
        <v>May</v>
      </c>
      <c r="E1606" s="47">
        <f t="shared" si="300"/>
        <v>20</v>
      </c>
      <c r="F1606" s="90">
        <v>44336</v>
      </c>
      <c r="G1606" s="75">
        <v>0.60763888888888895</v>
      </c>
      <c r="H1606" s="49" t="s">
        <v>15</v>
      </c>
      <c r="I1606" s="56" t="str">
        <f>VLOOKUP(H1606,SiteCodes,2,FALSE)</f>
        <v>Pacheedah Shores Boat Ramp</v>
      </c>
      <c r="J1606" s="56" t="str">
        <f>VLOOKUP(H1606,SiteCodes,3,FALSE)</f>
        <v>Gordon Estuary</v>
      </c>
      <c r="K1606" s="49">
        <v>1</v>
      </c>
      <c r="L1606" s="51" t="s">
        <v>146</v>
      </c>
      <c r="M1606" s="53" t="s">
        <v>138</v>
      </c>
      <c r="N1606" s="51" t="s">
        <v>144</v>
      </c>
      <c r="O1606" s="47"/>
      <c r="P1606" s="47"/>
      <c r="Q1606" s="47"/>
      <c r="R1606" s="54">
        <v>36</v>
      </c>
      <c r="S1606" s="49" t="s">
        <v>168</v>
      </c>
      <c r="T1606" s="53" t="s">
        <v>163</v>
      </c>
    </row>
    <row r="1607" spans="1:20" x14ac:dyDescent="0.2">
      <c r="A1607" s="79">
        <f t="shared" si="296"/>
        <v>21</v>
      </c>
      <c r="B1607" s="47">
        <f t="shared" si="297"/>
        <v>2021</v>
      </c>
      <c r="C1607" s="47">
        <f t="shared" si="298"/>
        <v>5</v>
      </c>
      <c r="D1607" s="47" t="str">
        <f t="shared" si="299"/>
        <v>May</v>
      </c>
      <c r="E1607" s="47">
        <f t="shared" si="300"/>
        <v>20</v>
      </c>
      <c r="F1607" s="90">
        <v>44336</v>
      </c>
      <c r="G1607" s="75">
        <v>0.60763888888888895</v>
      </c>
      <c r="H1607" s="49" t="s">
        <v>15</v>
      </c>
      <c r="I1607" s="56" t="str">
        <f t="shared" ref="I1607:I1612" si="301">VLOOKUP(H1607,SiteCodes,2,FALSE)</f>
        <v>Pacheedah Shores Boat Ramp</v>
      </c>
      <c r="J1607" s="56" t="str">
        <f t="shared" ref="J1607:J1612" si="302">VLOOKUP(H1607,SiteCodes,3,FALSE)</f>
        <v>Gordon Estuary</v>
      </c>
      <c r="K1607" s="49">
        <v>1</v>
      </c>
      <c r="L1607" s="51" t="s">
        <v>157</v>
      </c>
      <c r="M1607" s="53" t="s">
        <v>138</v>
      </c>
      <c r="N1607" s="51" t="s">
        <v>153</v>
      </c>
      <c r="O1607" s="47"/>
      <c r="P1607" s="47"/>
      <c r="Q1607" s="47"/>
      <c r="R1607" s="54">
        <v>25</v>
      </c>
      <c r="S1607" s="49" t="s">
        <v>168</v>
      </c>
      <c r="T1607" s="53" t="s">
        <v>163</v>
      </c>
    </row>
    <row r="1608" spans="1:20" x14ac:dyDescent="0.2">
      <c r="A1608" s="79">
        <f t="shared" si="296"/>
        <v>21</v>
      </c>
      <c r="B1608" s="47">
        <f t="shared" si="297"/>
        <v>2021</v>
      </c>
      <c r="C1608" s="47">
        <f t="shared" si="298"/>
        <v>5</v>
      </c>
      <c r="D1608" s="47" t="str">
        <f t="shared" si="299"/>
        <v>May</v>
      </c>
      <c r="E1608" s="47">
        <f t="shared" si="300"/>
        <v>20</v>
      </c>
      <c r="F1608" s="90">
        <v>44336</v>
      </c>
      <c r="G1608" s="75">
        <v>0.60763888888888895</v>
      </c>
      <c r="H1608" s="49" t="s">
        <v>15</v>
      </c>
      <c r="I1608" s="56" t="str">
        <f t="shared" si="301"/>
        <v>Pacheedah Shores Boat Ramp</v>
      </c>
      <c r="J1608" s="56" t="str">
        <f t="shared" si="302"/>
        <v>Gordon Estuary</v>
      </c>
      <c r="K1608" s="49">
        <v>1</v>
      </c>
      <c r="L1608" s="51" t="s">
        <v>158</v>
      </c>
      <c r="M1608" s="53" t="s">
        <v>138</v>
      </c>
      <c r="N1608" s="51" t="s">
        <v>153</v>
      </c>
      <c r="O1608" s="47"/>
      <c r="P1608" s="47"/>
      <c r="Q1608" s="47"/>
      <c r="R1608" s="54">
        <v>28</v>
      </c>
      <c r="S1608" s="49" t="s">
        <v>168</v>
      </c>
      <c r="T1608" s="53" t="s">
        <v>163</v>
      </c>
    </row>
    <row r="1609" spans="1:20" x14ac:dyDescent="0.2">
      <c r="A1609" s="79">
        <f t="shared" si="296"/>
        <v>21</v>
      </c>
      <c r="B1609" s="47">
        <f t="shared" si="297"/>
        <v>2021</v>
      </c>
      <c r="C1609" s="47">
        <f t="shared" si="298"/>
        <v>5</v>
      </c>
      <c r="D1609" s="47" t="str">
        <f t="shared" si="299"/>
        <v>May</v>
      </c>
      <c r="E1609" s="47">
        <f t="shared" si="300"/>
        <v>20</v>
      </c>
      <c r="F1609" s="90">
        <v>44336</v>
      </c>
      <c r="G1609" s="75">
        <v>0.60763888888888895</v>
      </c>
      <c r="H1609" s="49" t="s">
        <v>15</v>
      </c>
      <c r="I1609" s="56" t="str">
        <f t="shared" si="301"/>
        <v>Pacheedah Shores Boat Ramp</v>
      </c>
      <c r="J1609" s="56" t="str">
        <f t="shared" si="302"/>
        <v>Gordon Estuary</v>
      </c>
      <c r="K1609" s="49">
        <v>1</v>
      </c>
      <c r="L1609" s="51" t="s">
        <v>185</v>
      </c>
      <c r="M1609" s="53" t="s">
        <v>138</v>
      </c>
      <c r="N1609" s="51" t="s">
        <v>150</v>
      </c>
      <c r="O1609" s="47"/>
      <c r="P1609" s="47"/>
      <c r="Q1609" s="47"/>
      <c r="R1609" s="54">
        <v>4</v>
      </c>
      <c r="S1609" s="49" t="s">
        <v>168</v>
      </c>
      <c r="T1609" s="53" t="s">
        <v>163</v>
      </c>
    </row>
    <row r="1610" spans="1:20" x14ac:dyDescent="0.2">
      <c r="A1610" s="79">
        <f t="shared" si="296"/>
        <v>21</v>
      </c>
      <c r="B1610" s="47">
        <f t="shared" si="297"/>
        <v>2021</v>
      </c>
      <c r="C1610" s="47">
        <f t="shared" si="298"/>
        <v>5</v>
      </c>
      <c r="D1610" s="47" t="str">
        <f t="shared" si="299"/>
        <v>May</v>
      </c>
      <c r="E1610" s="47">
        <f t="shared" si="300"/>
        <v>20</v>
      </c>
      <c r="F1610" s="90">
        <v>44336</v>
      </c>
      <c r="G1610" s="75">
        <v>0.60763888888888895</v>
      </c>
      <c r="H1610" s="49" t="s">
        <v>15</v>
      </c>
      <c r="I1610" s="56" t="str">
        <f t="shared" si="301"/>
        <v>Pacheedah Shores Boat Ramp</v>
      </c>
      <c r="J1610" s="56" t="str">
        <f t="shared" si="302"/>
        <v>Gordon Estuary</v>
      </c>
      <c r="K1610" s="49">
        <v>1</v>
      </c>
      <c r="L1610" s="51" t="s">
        <v>181</v>
      </c>
      <c r="M1610" s="53" t="s">
        <v>138</v>
      </c>
      <c r="N1610" s="51" t="s">
        <v>150</v>
      </c>
      <c r="O1610" s="47"/>
      <c r="P1610" s="47"/>
      <c r="Q1610" s="47"/>
      <c r="R1610" s="54">
        <v>23</v>
      </c>
      <c r="S1610" s="49" t="s">
        <v>168</v>
      </c>
      <c r="T1610" s="53" t="s">
        <v>163</v>
      </c>
    </row>
    <row r="1611" spans="1:20" x14ac:dyDescent="0.2">
      <c r="A1611" s="79">
        <f t="shared" si="296"/>
        <v>21</v>
      </c>
      <c r="B1611" s="47">
        <f t="shared" si="297"/>
        <v>2021</v>
      </c>
      <c r="C1611" s="47">
        <f t="shared" si="298"/>
        <v>5</v>
      </c>
      <c r="D1611" s="47" t="str">
        <f t="shared" si="299"/>
        <v>May</v>
      </c>
      <c r="E1611" s="47">
        <f t="shared" si="300"/>
        <v>20</v>
      </c>
      <c r="F1611" s="90">
        <v>44336</v>
      </c>
      <c r="G1611" s="75">
        <v>0.60763888888888895</v>
      </c>
      <c r="H1611" s="49" t="s">
        <v>15</v>
      </c>
      <c r="I1611" s="56" t="str">
        <f t="shared" si="301"/>
        <v>Pacheedah Shores Boat Ramp</v>
      </c>
      <c r="J1611" s="56" t="str">
        <f t="shared" si="302"/>
        <v>Gordon Estuary</v>
      </c>
      <c r="K1611" s="49">
        <v>1</v>
      </c>
      <c r="L1611" s="51" t="s">
        <v>166</v>
      </c>
      <c r="M1611" s="53" t="s">
        <v>138</v>
      </c>
      <c r="N1611" s="51" t="s">
        <v>150</v>
      </c>
      <c r="O1611" s="47"/>
      <c r="P1611" s="47"/>
      <c r="Q1611" s="47"/>
      <c r="R1611" s="54">
        <v>12</v>
      </c>
      <c r="S1611" s="49" t="s">
        <v>168</v>
      </c>
      <c r="T1611" s="53" t="s">
        <v>163</v>
      </c>
    </row>
    <row r="1612" spans="1:20" x14ac:dyDescent="0.2">
      <c r="A1612" s="79">
        <f t="shared" si="296"/>
        <v>21</v>
      </c>
      <c r="B1612" s="47">
        <f t="shared" si="297"/>
        <v>2021</v>
      </c>
      <c r="C1612" s="47">
        <f t="shared" si="298"/>
        <v>5</v>
      </c>
      <c r="D1612" s="47" t="str">
        <f t="shared" si="299"/>
        <v>May</v>
      </c>
      <c r="E1612" s="47">
        <f t="shared" si="300"/>
        <v>20</v>
      </c>
      <c r="F1612" s="90">
        <v>44336</v>
      </c>
      <c r="G1612" s="75">
        <v>0.60763888888888895</v>
      </c>
      <c r="H1612" s="49" t="s">
        <v>15</v>
      </c>
      <c r="I1612" s="56" t="str">
        <f t="shared" si="301"/>
        <v>Pacheedah Shores Boat Ramp</v>
      </c>
      <c r="J1612" s="56" t="str">
        <f t="shared" si="302"/>
        <v>Gordon Estuary</v>
      </c>
      <c r="K1612" s="49">
        <v>1</v>
      </c>
      <c r="L1612" s="51" t="s">
        <v>173</v>
      </c>
      <c r="M1612" s="53" t="s">
        <v>138</v>
      </c>
      <c r="N1612" s="51" t="s">
        <v>150</v>
      </c>
      <c r="O1612" s="47"/>
      <c r="P1612" s="47"/>
      <c r="Q1612" s="47"/>
      <c r="R1612" s="54">
        <v>4</v>
      </c>
      <c r="S1612" s="49" t="s">
        <v>168</v>
      </c>
      <c r="T1612" s="53" t="s">
        <v>163</v>
      </c>
    </row>
    <row r="1613" spans="1:20" x14ac:dyDescent="0.2">
      <c r="A1613" s="79">
        <f t="shared" si="296"/>
        <v>21</v>
      </c>
      <c r="B1613" s="47">
        <f t="shared" si="297"/>
        <v>2021</v>
      </c>
      <c r="C1613" s="47">
        <f t="shared" si="298"/>
        <v>5</v>
      </c>
      <c r="D1613" s="47" t="str">
        <f t="shared" si="299"/>
        <v>May</v>
      </c>
      <c r="E1613" s="47">
        <f t="shared" si="300"/>
        <v>20</v>
      </c>
      <c r="F1613" s="90">
        <v>44336</v>
      </c>
      <c r="G1613" s="75">
        <v>0.64583333333333337</v>
      </c>
      <c r="H1613" s="49" t="s">
        <v>217</v>
      </c>
      <c r="I1613" s="56" t="str">
        <f t="shared" ref="I1613:I1634" si="303">VLOOKUP(H1613,SiteCodes,2,FALSE)</f>
        <v>Site 6, just upstream of bridge</v>
      </c>
      <c r="J1613" s="56" t="str">
        <f t="shared" ref="J1613:J1634" si="304">VLOOKUP(H1613,SiteCodes,3,FALSE)</f>
        <v>Gordon Estuary</v>
      </c>
      <c r="K1613" s="49">
        <v>1</v>
      </c>
      <c r="L1613" s="51" t="s">
        <v>146</v>
      </c>
      <c r="M1613" s="53" t="s">
        <v>138</v>
      </c>
      <c r="N1613" s="51" t="s">
        <v>144</v>
      </c>
      <c r="O1613" s="47"/>
      <c r="P1613" s="47"/>
      <c r="Q1613" s="47"/>
      <c r="R1613" s="54">
        <v>58</v>
      </c>
      <c r="S1613" s="49" t="s">
        <v>171</v>
      </c>
      <c r="T1613" s="53" t="s">
        <v>163</v>
      </c>
    </row>
    <row r="1614" spans="1:20" x14ac:dyDescent="0.2">
      <c r="A1614" s="79">
        <f t="shared" si="296"/>
        <v>21</v>
      </c>
      <c r="B1614" s="47">
        <f t="shared" si="297"/>
        <v>2021</v>
      </c>
      <c r="C1614" s="47">
        <f t="shared" si="298"/>
        <v>5</v>
      </c>
      <c r="D1614" s="47" t="str">
        <f t="shared" si="299"/>
        <v>May</v>
      </c>
      <c r="E1614" s="47">
        <f t="shared" si="300"/>
        <v>20</v>
      </c>
      <c r="F1614" s="90">
        <v>44336</v>
      </c>
      <c r="G1614" s="75">
        <v>0.64583333333333337</v>
      </c>
      <c r="H1614" s="49" t="s">
        <v>217</v>
      </c>
      <c r="I1614" s="56" t="str">
        <f t="shared" si="303"/>
        <v>Site 6, just upstream of bridge</v>
      </c>
      <c r="J1614" s="56" t="str">
        <f t="shared" si="304"/>
        <v>Gordon Estuary</v>
      </c>
      <c r="K1614" s="49">
        <v>1</v>
      </c>
      <c r="L1614" s="51" t="s">
        <v>157</v>
      </c>
      <c r="M1614" s="53" t="s">
        <v>138</v>
      </c>
      <c r="N1614" s="51" t="s">
        <v>153</v>
      </c>
      <c r="O1614" s="47"/>
      <c r="P1614" s="47"/>
      <c r="Q1614" s="47"/>
      <c r="R1614" s="54">
        <v>15</v>
      </c>
      <c r="S1614" s="49" t="s">
        <v>171</v>
      </c>
      <c r="T1614" s="53" t="s">
        <v>163</v>
      </c>
    </row>
    <row r="1615" spans="1:20" x14ac:dyDescent="0.2">
      <c r="A1615" s="79">
        <f t="shared" si="296"/>
        <v>21</v>
      </c>
      <c r="B1615" s="47">
        <f t="shared" si="297"/>
        <v>2021</v>
      </c>
      <c r="C1615" s="47">
        <f t="shared" si="298"/>
        <v>5</v>
      </c>
      <c r="D1615" s="47" t="str">
        <f t="shared" si="299"/>
        <v>May</v>
      </c>
      <c r="E1615" s="47">
        <f t="shared" si="300"/>
        <v>20</v>
      </c>
      <c r="F1615" s="90">
        <v>44336</v>
      </c>
      <c r="G1615" s="75">
        <v>0.64583333333333337</v>
      </c>
      <c r="H1615" s="49" t="s">
        <v>217</v>
      </c>
      <c r="I1615" s="56" t="str">
        <f t="shared" si="303"/>
        <v>Site 6, just upstream of bridge</v>
      </c>
      <c r="J1615" s="56" t="str">
        <f t="shared" si="304"/>
        <v>Gordon Estuary</v>
      </c>
      <c r="K1615" s="49">
        <v>1</v>
      </c>
      <c r="L1615" s="51" t="s">
        <v>158</v>
      </c>
      <c r="M1615" s="53" t="s">
        <v>138</v>
      </c>
      <c r="N1615" s="51" t="s">
        <v>153</v>
      </c>
      <c r="O1615" s="47"/>
      <c r="P1615" s="47"/>
      <c r="Q1615" s="47"/>
      <c r="R1615" s="54">
        <v>368</v>
      </c>
      <c r="S1615" s="49" t="s">
        <v>171</v>
      </c>
      <c r="T1615" s="53" t="s">
        <v>163</v>
      </c>
    </row>
    <row r="1616" spans="1:20" x14ac:dyDescent="0.2">
      <c r="A1616" s="79">
        <f t="shared" si="296"/>
        <v>21</v>
      </c>
      <c r="B1616" s="47">
        <f t="shared" si="297"/>
        <v>2021</v>
      </c>
      <c r="C1616" s="47">
        <f t="shared" si="298"/>
        <v>5</v>
      </c>
      <c r="D1616" s="47" t="str">
        <f t="shared" si="299"/>
        <v>May</v>
      </c>
      <c r="E1616" s="47">
        <f t="shared" si="300"/>
        <v>20</v>
      </c>
      <c r="F1616" s="90">
        <v>44336</v>
      </c>
      <c r="G1616" s="75">
        <v>0.64583333333333337</v>
      </c>
      <c r="H1616" s="49" t="s">
        <v>217</v>
      </c>
      <c r="I1616" s="56" t="str">
        <f t="shared" si="303"/>
        <v>Site 6, just upstream of bridge</v>
      </c>
      <c r="J1616" s="56" t="str">
        <f t="shared" si="304"/>
        <v>Gordon Estuary</v>
      </c>
      <c r="K1616" s="49">
        <v>1</v>
      </c>
      <c r="L1616" s="51" t="s">
        <v>181</v>
      </c>
      <c r="M1616" s="53" t="s">
        <v>138</v>
      </c>
      <c r="N1616" s="51" t="s">
        <v>150</v>
      </c>
      <c r="O1616" s="47"/>
      <c r="P1616" s="47"/>
      <c r="Q1616" s="47"/>
      <c r="R1616" s="54">
        <v>1</v>
      </c>
      <c r="S1616" s="49" t="s">
        <v>171</v>
      </c>
      <c r="T1616" s="53" t="s">
        <v>163</v>
      </c>
    </row>
    <row r="1617" spans="1:20" x14ac:dyDescent="0.2">
      <c r="A1617" s="79">
        <f t="shared" si="296"/>
        <v>21</v>
      </c>
      <c r="B1617" s="47">
        <f t="shared" si="297"/>
        <v>2021</v>
      </c>
      <c r="C1617" s="47">
        <f t="shared" si="298"/>
        <v>5</v>
      </c>
      <c r="D1617" s="47" t="str">
        <f t="shared" si="299"/>
        <v>May</v>
      </c>
      <c r="E1617" s="47">
        <f t="shared" si="300"/>
        <v>21</v>
      </c>
      <c r="F1617" s="90">
        <v>44337</v>
      </c>
      <c r="G1617" s="75">
        <v>0.33333333333333331</v>
      </c>
      <c r="H1617" s="49" t="s">
        <v>66</v>
      </c>
      <c r="I1617" s="56" t="str">
        <f t="shared" si="303"/>
        <v>Gravel bar on Gordon at Site 1</v>
      </c>
      <c r="J1617" s="56" t="str">
        <f t="shared" si="304"/>
        <v>Gordon Estuary</v>
      </c>
      <c r="K1617" s="49">
        <v>1</v>
      </c>
      <c r="L1617" s="51" t="s">
        <v>146</v>
      </c>
      <c r="M1617" s="53" t="s">
        <v>138</v>
      </c>
      <c r="N1617" s="51" t="s">
        <v>144</v>
      </c>
      <c r="O1617" s="47"/>
      <c r="P1617" s="47"/>
      <c r="Q1617" s="47"/>
      <c r="R1617" s="54">
        <v>29</v>
      </c>
      <c r="S1617" s="49" t="s">
        <v>171</v>
      </c>
      <c r="T1617" s="53" t="s">
        <v>163</v>
      </c>
    </row>
    <row r="1618" spans="1:20" x14ac:dyDescent="0.2">
      <c r="A1618" s="79">
        <f t="shared" si="296"/>
        <v>21</v>
      </c>
      <c r="B1618" s="47">
        <f t="shared" si="297"/>
        <v>2021</v>
      </c>
      <c r="C1618" s="47">
        <f t="shared" si="298"/>
        <v>5</v>
      </c>
      <c r="D1618" s="47" t="str">
        <f t="shared" si="299"/>
        <v>May</v>
      </c>
      <c r="E1618" s="47">
        <f t="shared" si="300"/>
        <v>21</v>
      </c>
      <c r="F1618" s="90">
        <v>44337</v>
      </c>
      <c r="G1618" s="75">
        <v>0.33333333333333331</v>
      </c>
      <c r="H1618" s="49" t="s">
        <v>66</v>
      </c>
      <c r="I1618" s="56" t="str">
        <f t="shared" si="303"/>
        <v>Gravel bar on Gordon at Site 1</v>
      </c>
      <c r="J1618" s="56" t="str">
        <f t="shared" si="304"/>
        <v>Gordon Estuary</v>
      </c>
      <c r="K1618" s="49">
        <v>1</v>
      </c>
      <c r="L1618" s="51" t="s">
        <v>158</v>
      </c>
      <c r="M1618" s="53" t="s">
        <v>138</v>
      </c>
      <c r="N1618" s="51" t="s">
        <v>153</v>
      </c>
      <c r="O1618" s="47"/>
      <c r="P1618" s="47"/>
      <c r="Q1618" s="47"/>
      <c r="R1618" s="54">
        <v>60</v>
      </c>
      <c r="S1618" s="49" t="s">
        <v>171</v>
      </c>
      <c r="T1618" s="53" t="s">
        <v>163</v>
      </c>
    </row>
    <row r="1619" spans="1:20" x14ac:dyDescent="0.2">
      <c r="A1619" s="79">
        <f t="shared" si="296"/>
        <v>21</v>
      </c>
      <c r="B1619" s="47">
        <f t="shared" si="297"/>
        <v>2021</v>
      </c>
      <c r="C1619" s="47">
        <f t="shared" si="298"/>
        <v>5</v>
      </c>
      <c r="D1619" s="47" t="str">
        <f t="shared" si="299"/>
        <v>May</v>
      </c>
      <c r="E1619" s="47">
        <f t="shared" si="300"/>
        <v>21</v>
      </c>
      <c r="F1619" s="90">
        <v>44337</v>
      </c>
      <c r="G1619" s="75">
        <v>0.33333333333333331</v>
      </c>
      <c r="H1619" s="49" t="s">
        <v>66</v>
      </c>
      <c r="I1619" s="56" t="str">
        <f t="shared" si="303"/>
        <v>Gravel bar on Gordon at Site 1</v>
      </c>
      <c r="J1619" s="56" t="str">
        <f t="shared" si="304"/>
        <v>Gordon Estuary</v>
      </c>
      <c r="K1619" s="49">
        <v>1</v>
      </c>
      <c r="L1619" s="51" t="s">
        <v>157</v>
      </c>
      <c r="M1619" s="53" t="s">
        <v>138</v>
      </c>
      <c r="N1619" s="51" t="s">
        <v>153</v>
      </c>
      <c r="O1619" s="47"/>
      <c r="P1619" s="47"/>
      <c r="Q1619" s="47"/>
      <c r="R1619" s="54">
        <v>9</v>
      </c>
      <c r="S1619" s="49" t="s">
        <v>171</v>
      </c>
      <c r="T1619" s="53" t="s">
        <v>163</v>
      </c>
    </row>
    <row r="1620" spans="1:20" x14ac:dyDescent="0.2">
      <c r="A1620" s="79">
        <f t="shared" si="296"/>
        <v>21</v>
      </c>
      <c r="B1620" s="47">
        <f t="shared" si="297"/>
        <v>2021</v>
      </c>
      <c r="C1620" s="47">
        <f t="shared" si="298"/>
        <v>5</v>
      </c>
      <c r="D1620" s="47" t="str">
        <f t="shared" si="299"/>
        <v>May</v>
      </c>
      <c r="E1620" s="47">
        <f t="shared" si="300"/>
        <v>21</v>
      </c>
      <c r="F1620" s="90">
        <v>44337</v>
      </c>
      <c r="G1620" s="75">
        <v>0.41666666666666669</v>
      </c>
      <c r="H1620" s="49" t="s">
        <v>209</v>
      </c>
      <c r="I1620" s="56" t="str">
        <f t="shared" si="303"/>
        <v>Site 5 main channel where stump sland channel comes in</v>
      </c>
      <c r="J1620" s="56" t="str">
        <f t="shared" si="304"/>
        <v>Gordon Estuary</v>
      </c>
      <c r="K1620" s="49">
        <v>1</v>
      </c>
      <c r="L1620" s="51" t="s">
        <v>146</v>
      </c>
      <c r="M1620" s="53" t="s">
        <v>138</v>
      </c>
      <c r="N1620" s="51" t="s">
        <v>144</v>
      </c>
      <c r="O1620" s="47"/>
      <c r="P1620" s="47"/>
      <c r="Q1620" s="47"/>
      <c r="R1620" s="54">
        <v>39</v>
      </c>
      <c r="S1620" s="49" t="s">
        <v>171</v>
      </c>
      <c r="T1620" s="53" t="s">
        <v>163</v>
      </c>
    </row>
    <row r="1621" spans="1:20" x14ac:dyDescent="0.2">
      <c r="A1621" s="79">
        <f t="shared" si="296"/>
        <v>21</v>
      </c>
      <c r="B1621" s="47">
        <f t="shared" si="297"/>
        <v>2021</v>
      </c>
      <c r="C1621" s="47">
        <f t="shared" si="298"/>
        <v>5</v>
      </c>
      <c r="D1621" s="47" t="str">
        <f t="shared" si="299"/>
        <v>May</v>
      </c>
      <c r="E1621" s="47">
        <f t="shared" si="300"/>
        <v>21</v>
      </c>
      <c r="F1621" s="90">
        <v>44337</v>
      </c>
      <c r="G1621" s="75">
        <v>0.41666666666666669</v>
      </c>
      <c r="H1621" s="49" t="s">
        <v>209</v>
      </c>
      <c r="I1621" s="56" t="str">
        <f t="shared" si="303"/>
        <v>Site 5 main channel where stump sland channel comes in</v>
      </c>
      <c r="J1621" s="56" t="str">
        <f t="shared" si="304"/>
        <v>Gordon Estuary</v>
      </c>
      <c r="K1621" s="49">
        <v>1</v>
      </c>
      <c r="L1621" s="51" t="s">
        <v>157</v>
      </c>
      <c r="M1621" s="53" t="s">
        <v>138</v>
      </c>
      <c r="N1621" s="51" t="s">
        <v>153</v>
      </c>
      <c r="O1621" s="47"/>
      <c r="P1621" s="47"/>
      <c r="Q1621" s="47"/>
      <c r="R1621" s="54">
        <v>3</v>
      </c>
      <c r="S1621" s="49" t="s">
        <v>171</v>
      </c>
      <c r="T1621" s="53" t="s">
        <v>163</v>
      </c>
    </row>
    <row r="1622" spans="1:20" x14ac:dyDescent="0.2">
      <c r="A1622" s="79">
        <f t="shared" si="296"/>
        <v>21</v>
      </c>
      <c r="B1622" s="47">
        <f t="shared" si="297"/>
        <v>2021</v>
      </c>
      <c r="C1622" s="47">
        <f t="shared" si="298"/>
        <v>5</v>
      </c>
      <c r="D1622" s="47" t="str">
        <f t="shared" si="299"/>
        <v>May</v>
      </c>
      <c r="E1622" s="47">
        <f t="shared" si="300"/>
        <v>21</v>
      </c>
      <c r="F1622" s="90">
        <v>44337</v>
      </c>
      <c r="G1622" s="75">
        <v>0.41666666666666669</v>
      </c>
      <c r="H1622" s="49" t="s">
        <v>209</v>
      </c>
      <c r="I1622" s="56" t="str">
        <f t="shared" si="303"/>
        <v>Site 5 main channel where stump sland channel comes in</v>
      </c>
      <c r="J1622" s="56" t="str">
        <f t="shared" si="304"/>
        <v>Gordon Estuary</v>
      </c>
      <c r="K1622" s="49">
        <v>1</v>
      </c>
      <c r="L1622" s="51" t="s">
        <v>158</v>
      </c>
      <c r="M1622" s="53" t="s">
        <v>138</v>
      </c>
      <c r="N1622" s="51" t="s">
        <v>153</v>
      </c>
      <c r="O1622" s="47"/>
      <c r="P1622" s="47"/>
      <c r="Q1622" s="47"/>
      <c r="R1622" s="54">
        <v>61</v>
      </c>
      <c r="S1622" s="49" t="s">
        <v>171</v>
      </c>
      <c r="T1622" s="53" t="s">
        <v>163</v>
      </c>
    </row>
    <row r="1623" spans="1:20" x14ac:dyDescent="0.2">
      <c r="A1623" s="79">
        <f t="shared" si="296"/>
        <v>21</v>
      </c>
      <c r="B1623" s="47">
        <f t="shared" si="297"/>
        <v>2021</v>
      </c>
      <c r="C1623" s="47">
        <f t="shared" si="298"/>
        <v>5</v>
      </c>
      <c r="D1623" s="47" t="str">
        <f t="shared" si="299"/>
        <v>May</v>
      </c>
      <c r="E1623" s="47">
        <f t="shared" si="300"/>
        <v>21</v>
      </c>
      <c r="F1623" s="90">
        <v>44337</v>
      </c>
      <c r="G1623" s="75">
        <v>0.45833333333333331</v>
      </c>
      <c r="H1623" s="49" t="s">
        <v>186</v>
      </c>
      <c r="I1623" s="56" t="str">
        <f t="shared" si="303"/>
        <v>Browns Slough Site 7 inlet left tidal channel</v>
      </c>
      <c r="J1623" s="56" t="str">
        <f t="shared" si="304"/>
        <v>Gordon Estuary</v>
      </c>
      <c r="K1623" s="49">
        <v>1</v>
      </c>
      <c r="L1623" s="51" t="s">
        <v>146</v>
      </c>
      <c r="M1623" s="53" t="s">
        <v>138</v>
      </c>
      <c r="N1623" s="51" t="s">
        <v>144</v>
      </c>
      <c r="O1623" s="47"/>
      <c r="P1623" s="47"/>
      <c r="Q1623" s="47"/>
      <c r="R1623" s="54">
        <v>43</v>
      </c>
      <c r="S1623" s="49" t="s">
        <v>171</v>
      </c>
      <c r="T1623" s="53" t="s">
        <v>163</v>
      </c>
    </row>
    <row r="1624" spans="1:20" x14ac:dyDescent="0.2">
      <c r="A1624" s="79">
        <f t="shared" si="296"/>
        <v>21</v>
      </c>
      <c r="B1624" s="47">
        <f t="shared" si="297"/>
        <v>2021</v>
      </c>
      <c r="C1624" s="47">
        <f t="shared" si="298"/>
        <v>5</v>
      </c>
      <c r="D1624" s="47" t="str">
        <f t="shared" si="299"/>
        <v>May</v>
      </c>
      <c r="E1624" s="47">
        <f t="shared" si="300"/>
        <v>21</v>
      </c>
      <c r="F1624" s="90">
        <v>44337</v>
      </c>
      <c r="G1624" s="75">
        <v>0.45833333333333331</v>
      </c>
      <c r="H1624" s="49" t="s">
        <v>186</v>
      </c>
      <c r="I1624" s="56" t="str">
        <f t="shared" si="303"/>
        <v>Browns Slough Site 7 inlet left tidal channel</v>
      </c>
      <c r="J1624" s="56" t="str">
        <f t="shared" si="304"/>
        <v>Gordon Estuary</v>
      </c>
      <c r="K1624" s="49">
        <v>1</v>
      </c>
      <c r="L1624" s="51" t="s">
        <v>157</v>
      </c>
      <c r="M1624" s="53" t="s">
        <v>138</v>
      </c>
      <c r="N1624" s="51" t="s">
        <v>153</v>
      </c>
      <c r="O1624" s="47"/>
      <c r="P1624" s="47"/>
      <c r="Q1624" s="47"/>
      <c r="R1624" s="54">
        <v>14</v>
      </c>
      <c r="S1624" s="49" t="s">
        <v>171</v>
      </c>
      <c r="T1624" s="53" t="s">
        <v>163</v>
      </c>
    </row>
    <row r="1625" spans="1:20" x14ac:dyDescent="0.2">
      <c r="A1625" s="79">
        <f t="shared" si="296"/>
        <v>21</v>
      </c>
      <c r="B1625" s="47">
        <f t="shared" si="297"/>
        <v>2021</v>
      </c>
      <c r="C1625" s="47">
        <f t="shared" si="298"/>
        <v>5</v>
      </c>
      <c r="D1625" s="47" t="str">
        <f t="shared" si="299"/>
        <v>May</v>
      </c>
      <c r="E1625" s="47">
        <f t="shared" si="300"/>
        <v>21</v>
      </c>
      <c r="F1625" s="90">
        <v>44337</v>
      </c>
      <c r="G1625" s="75">
        <v>0.45833333333333331</v>
      </c>
      <c r="H1625" s="49" t="s">
        <v>186</v>
      </c>
      <c r="I1625" s="56" t="str">
        <f t="shared" si="303"/>
        <v>Browns Slough Site 7 inlet left tidal channel</v>
      </c>
      <c r="J1625" s="56" t="str">
        <f t="shared" si="304"/>
        <v>Gordon Estuary</v>
      </c>
      <c r="K1625" s="49">
        <v>1</v>
      </c>
      <c r="L1625" s="51" t="s">
        <v>158</v>
      </c>
      <c r="M1625" s="53" t="s">
        <v>138</v>
      </c>
      <c r="N1625" s="51" t="s">
        <v>153</v>
      </c>
      <c r="O1625" s="47"/>
      <c r="P1625" s="47"/>
      <c r="Q1625" s="47"/>
      <c r="R1625" s="54">
        <v>30</v>
      </c>
      <c r="S1625" s="49" t="s">
        <v>171</v>
      </c>
      <c r="T1625" s="53" t="s">
        <v>163</v>
      </c>
    </row>
    <row r="1626" spans="1:20" x14ac:dyDescent="0.2">
      <c r="A1626" s="79">
        <f t="shared" si="296"/>
        <v>21</v>
      </c>
      <c r="B1626" s="47">
        <f t="shared" si="297"/>
        <v>2021</v>
      </c>
      <c r="C1626" s="47">
        <f t="shared" si="298"/>
        <v>5</v>
      </c>
      <c r="D1626" s="47" t="str">
        <f t="shared" si="299"/>
        <v>May</v>
      </c>
      <c r="E1626" s="47">
        <f t="shared" si="300"/>
        <v>21</v>
      </c>
      <c r="F1626" s="90">
        <v>44337</v>
      </c>
      <c r="G1626" s="75">
        <v>0.52083333333333337</v>
      </c>
      <c r="H1626" s="49" t="s">
        <v>219</v>
      </c>
      <c r="I1626" s="56" t="str">
        <f t="shared" si="303"/>
        <v>Site 6, straight channel</v>
      </c>
      <c r="J1626" s="56" t="str">
        <f t="shared" si="304"/>
        <v>Gordon Estuary</v>
      </c>
      <c r="K1626" s="49">
        <v>1</v>
      </c>
      <c r="L1626" s="51" t="s">
        <v>146</v>
      </c>
      <c r="M1626" s="53" t="s">
        <v>138</v>
      </c>
      <c r="N1626" s="51" t="s">
        <v>144</v>
      </c>
      <c r="O1626" s="47"/>
      <c r="P1626" s="47"/>
      <c r="Q1626" s="47"/>
      <c r="R1626" s="54">
        <v>20</v>
      </c>
      <c r="S1626" s="49" t="s">
        <v>171</v>
      </c>
      <c r="T1626" s="53" t="s">
        <v>163</v>
      </c>
    </row>
    <row r="1627" spans="1:20" x14ac:dyDescent="0.2">
      <c r="A1627" s="79">
        <f t="shared" si="296"/>
        <v>21</v>
      </c>
      <c r="B1627" s="47">
        <f t="shared" si="297"/>
        <v>2021</v>
      </c>
      <c r="C1627" s="47">
        <f t="shared" si="298"/>
        <v>5</v>
      </c>
      <c r="D1627" s="47" t="str">
        <f t="shared" si="299"/>
        <v>May</v>
      </c>
      <c r="E1627" s="47">
        <f t="shared" si="300"/>
        <v>21</v>
      </c>
      <c r="F1627" s="90">
        <v>44337</v>
      </c>
      <c r="G1627" s="75">
        <v>0.52083333333333337</v>
      </c>
      <c r="H1627" s="49" t="s">
        <v>219</v>
      </c>
      <c r="I1627" s="56" t="str">
        <f t="shared" si="303"/>
        <v>Site 6, straight channel</v>
      </c>
      <c r="J1627" s="56" t="str">
        <f t="shared" si="304"/>
        <v>Gordon Estuary</v>
      </c>
      <c r="K1627" s="49">
        <v>1</v>
      </c>
      <c r="L1627" s="51" t="s">
        <v>157</v>
      </c>
      <c r="M1627" s="53" t="s">
        <v>138</v>
      </c>
      <c r="N1627" s="51" t="s">
        <v>153</v>
      </c>
      <c r="O1627" s="47"/>
      <c r="P1627" s="47"/>
      <c r="Q1627" s="47"/>
      <c r="R1627" s="54">
        <v>18</v>
      </c>
      <c r="S1627" s="49" t="s">
        <v>171</v>
      </c>
      <c r="T1627" s="53" t="s">
        <v>163</v>
      </c>
    </row>
    <row r="1628" spans="1:20" x14ac:dyDescent="0.2">
      <c r="A1628" s="79">
        <f t="shared" si="296"/>
        <v>21</v>
      </c>
      <c r="B1628" s="47">
        <f t="shared" si="297"/>
        <v>2021</v>
      </c>
      <c r="C1628" s="47">
        <f t="shared" si="298"/>
        <v>5</v>
      </c>
      <c r="D1628" s="47" t="str">
        <f t="shared" si="299"/>
        <v>May</v>
      </c>
      <c r="E1628" s="47">
        <f t="shared" si="300"/>
        <v>21</v>
      </c>
      <c r="F1628" s="90">
        <v>44337</v>
      </c>
      <c r="G1628" s="75">
        <v>0.52083333333333337</v>
      </c>
      <c r="H1628" s="49" t="s">
        <v>219</v>
      </c>
      <c r="I1628" s="56" t="str">
        <f t="shared" si="303"/>
        <v>Site 6, straight channel</v>
      </c>
      <c r="J1628" s="56" t="str">
        <f t="shared" si="304"/>
        <v>Gordon Estuary</v>
      </c>
      <c r="K1628" s="49">
        <v>1</v>
      </c>
      <c r="L1628" s="51" t="s">
        <v>158</v>
      </c>
      <c r="M1628" s="53" t="s">
        <v>138</v>
      </c>
      <c r="N1628" s="51" t="s">
        <v>153</v>
      </c>
      <c r="O1628" s="47"/>
      <c r="P1628" s="47"/>
      <c r="Q1628" s="47"/>
      <c r="R1628" s="54">
        <v>71</v>
      </c>
      <c r="S1628" s="49" t="s">
        <v>171</v>
      </c>
      <c r="T1628" s="53" t="s">
        <v>163</v>
      </c>
    </row>
    <row r="1629" spans="1:20" x14ac:dyDescent="0.2">
      <c r="A1629" s="79">
        <f t="shared" si="296"/>
        <v>22</v>
      </c>
      <c r="B1629" s="47">
        <f t="shared" si="297"/>
        <v>2021</v>
      </c>
      <c r="C1629" s="47">
        <f t="shared" si="298"/>
        <v>5</v>
      </c>
      <c r="D1629" s="47" t="str">
        <f t="shared" si="299"/>
        <v>May</v>
      </c>
      <c r="E1629" s="47">
        <f t="shared" si="300"/>
        <v>25</v>
      </c>
      <c r="F1629" s="90">
        <v>44341</v>
      </c>
      <c r="G1629" s="75">
        <v>5.9027777777777783E-2</v>
      </c>
      <c r="H1629" s="49" t="s">
        <v>34</v>
      </c>
      <c r="I1629" s="56" t="str">
        <f t="shared" si="303"/>
        <v>South Arm SJ (Old Mill)</v>
      </c>
      <c r="J1629" s="56" t="str">
        <f t="shared" si="304"/>
        <v>San Juan Estuary</v>
      </c>
      <c r="K1629" s="49">
        <v>1</v>
      </c>
      <c r="L1629" s="51" t="s">
        <v>146</v>
      </c>
      <c r="M1629" s="53" t="s">
        <v>138</v>
      </c>
      <c r="N1629" s="51" t="s">
        <v>144</v>
      </c>
      <c r="O1629" s="47"/>
      <c r="P1629" s="47"/>
      <c r="Q1629" s="47"/>
      <c r="R1629" s="54">
        <v>1</v>
      </c>
      <c r="S1629" s="49" t="s">
        <v>168</v>
      </c>
      <c r="T1629" s="53" t="s">
        <v>163</v>
      </c>
    </row>
    <row r="1630" spans="1:20" x14ac:dyDescent="0.2">
      <c r="A1630" s="79">
        <f t="shared" si="296"/>
        <v>22</v>
      </c>
      <c r="B1630" s="47">
        <f t="shared" si="297"/>
        <v>2021</v>
      </c>
      <c r="C1630" s="47">
        <f t="shared" si="298"/>
        <v>5</v>
      </c>
      <c r="D1630" s="47" t="str">
        <f t="shared" si="299"/>
        <v>May</v>
      </c>
      <c r="E1630" s="47">
        <f t="shared" si="300"/>
        <v>25</v>
      </c>
      <c r="F1630" s="90">
        <v>44341</v>
      </c>
      <c r="G1630" s="75">
        <v>5.9027777777777783E-2</v>
      </c>
      <c r="H1630" s="49" t="s">
        <v>34</v>
      </c>
      <c r="I1630" s="56" t="str">
        <f t="shared" si="303"/>
        <v>South Arm SJ (Old Mill)</v>
      </c>
      <c r="J1630" s="56" t="str">
        <f t="shared" si="304"/>
        <v>San Juan Estuary</v>
      </c>
      <c r="K1630" s="49">
        <v>1</v>
      </c>
      <c r="L1630" s="51" t="s">
        <v>157</v>
      </c>
      <c r="M1630" s="53" t="s">
        <v>138</v>
      </c>
      <c r="N1630" s="51" t="s">
        <v>153</v>
      </c>
      <c r="O1630" s="47"/>
      <c r="P1630" s="47"/>
      <c r="Q1630" s="47"/>
      <c r="R1630" s="54">
        <v>2</v>
      </c>
      <c r="S1630" s="49" t="s">
        <v>168</v>
      </c>
      <c r="T1630" s="53" t="s">
        <v>163</v>
      </c>
    </row>
    <row r="1631" spans="1:20" x14ac:dyDescent="0.2">
      <c r="A1631" s="79">
        <f t="shared" si="296"/>
        <v>22</v>
      </c>
      <c r="B1631" s="47">
        <f t="shared" si="297"/>
        <v>2021</v>
      </c>
      <c r="C1631" s="47">
        <f t="shared" si="298"/>
        <v>5</v>
      </c>
      <c r="D1631" s="47" t="str">
        <f t="shared" si="299"/>
        <v>May</v>
      </c>
      <c r="E1631" s="47">
        <f t="shared" si="300"/>
        <v>25</v>
      </c>
      <c r="F1631" s="90">
        <v>44341</v>
      </c>
      <c r="G1631" s="75">
        <v>5.9027777777777783E-2</v>
      </c>
      <c r="H1631" s="49" t="s">
        <v>34</v>
      </c>
      <c r="I1631" s="56" t="str">
        <f t="shared" si="303"/>
        <v>South Arm SJ (Old Mill)</v>
      </c>
      <c r="J1631" s="56" t="str">
        <f t="shared" si="304"/>
        <v>San Juan Estuary</v>
      </c>
      <c r="K1631" s="49">
        <v>1</v>
      </c>
      <c r="L1631" s="51" t="s">
        <v>158</v>
      </c>
      <c r="M1631" s="53" t="s">
        <v>138</v>
      </c>
      <c r="N1631" s="51" t="s">
        <v>153</v>
      </c>
      <c r="O1631" s="47"/>
      <c r="P1631" s="47"/>
      <c r="Q1631" s="47"/>
      <c r="R1631" s="54">
        <v>5</v>
      </c>
      <c r="S1631" s="49" t="s">
        <v>168</v>
      </c>
      <c r="T1631" s="53" t="s">
        <v>163</v>
      </c>
    </row>
    <row r="1632" spans="1:20" x14ac:dyDescent="0.2">
      <c r="A1632" s="79">
        <f t="shared" si="296"/>
        <v>22</v>
      </c>
      <c r="B1632" s="47">
        <f t="shared" si="297"/>
        <v>2021</v>
      </c>
      <c r="C1632" s="47">
        <f t="shared" si="298"/>
        <v>5</v>
      </c>
      <c r="D1632" s="47" t="str">
        <f t="shared" si="299"/>
        <v>May</v>
      </c>
      <c r="E1632" s="47">
        <f t="shared" si="300"/>
        <v>25</v>
      </c>
      <c r="F1632" s="90">
        <v>44341</v>
      </c>
      <c r="G1632" s="75">
        <v>5.9027777777777783E-2</v>
      </c>
      <c r="H1632" s="49" t="s">
        <v>34</v>
      </c>
      <c r="I1632" s="56" t="str">
        <f t="shared" si="303"/>
        <v>South Arm SJ (Old Mill)</v>
      </c>
      <c r="J1632" s="56" t="str">
        <f t="shared" si="304"/>
        <v>San Juan Estuary</v>
      </c>
      <c r="K1632" s="49">
        <v>1</v>
      </c>
      <c r="L1632" s="51" t="s">
        <v>185</v>
      </c>
      <c r="M1632" s="53" t="s">
        <v>138</v>
      </c>
      <c r="N1632" s="51" t="s">
        <v>150</v>
      </c>
      <c r="O1632" s="47"/>
      <c r="P1632" s="47"/>
      <c r="Q1632" s="47"/>
      <c r="R1632" s="54">
        <v>2</v>
      </c>
      <c r="S1632" s="49" t="s">
        <v>168</v>
      </c>
      <c r="T1632" s="53" t="s">
        <v>163</v>
      </c>
    </row>
    <row r="1633" spans="1:20" x14ac:dyDescent="0.2">
      <c r="A1633" s="79">
        <f t="shared" si="296"/>
        <v>22</v>
      </c>
      <c r="B1633" s="47">
        <f t="shared" si="297"/>
        <v>2021</v>
      </c>
      <c r="C1633" s="47">
        <f t="shared" si="298"/>
        <v>5</v>
      </c>
      <c r="D1633" s="47" t="str">
        <f t="shared" si="299"/>
        <v>May</v>
      </c>
      <c r="E1633" s="47">
        <f t="shared" si="300"/>
        <v>25</v>
      </c>
      <c r="F1633" s="90">
        <v>44341</v>
      </c>
      <c r="G1633" s="75">
        <v>5.9027777777777783E-2</v>
      </c>
      <c r="H1633" s="49" t="s">
        <v>34</v>
      </c>
      <c r="I1633" s="56" t="str">
        <f t="shared" si="303"/>
        <v>South Arm SJ (Old Mill)</v>
      </c>
      <c r="J1633" s="56" t="str">
        <f t="shared" si="304"/>
        <v>San Juan Estuary</v>
      </c>
      <c r="K1633" s="49">
        <v>1</v>
      </c>
      <c r="L1633" s="51" t="s">
        <v>173</v>
      </c>
      <c r="M1633" s="53" t="s">
        <v>138</v>
      </c>
      <c r="N1633" s="51" t="s">
        <v>150</v>
      </c>
      <c r="O1633" s="47"/>
      <c r="P1633" s="47"/>
      <c r="Q1633" s="47"/>
      <c r="R1633" s="54">
        <v>7</v>
      </c>
      <c r="S1633" s="49" t="s">
        <v>168</v>
      </c>
      <c r="T1633" s="53" t="s">
        <v>163</v>
      </c>
    </row>
    <row r="1634" spans="1:20" x14ac:dyDescent="0.2">
      <c r="A1634" s="79">
        <f t="shared" si="296"/>
        <v>22</v>
      </c>
      <c r="B1634" s="47">
        <f t="shared" si="297"/>
        <v>2021</v>
      </c>
      <c r="C1634" s="47">
        <f t="shared" si="298"/>
        <v>5</v>
      </c>
      <c r="D1634" s="47" t="str">
        <f t="shared" si="299"/>
        <v>May</v>
      </c>
      <c r="E1634" s="47">
        <f t="shared" si="300"/>
        <v>25</v>
      </c>
      <c r="F1634" s="90">
        <v>44341</v>
      </c>
      <c r="G1634" s="75">
        <v>0.57638888888888895</v>
      </c>
      <c r="H1634" s="49" t="s">
        <v>38</v>
      </c>
      <c r="I1634" s="56" t="str">
        <f t="shared" si="303"/>
        <v>Q07, Central/South Arm confluence</v>
      </c>
      <c r="J1634" s="56" t="str">
        <f t="shared" si="304"/>
        <v>San Juan Estuary</v>
      </c>
      <c r="K1634" s="49">
        <v>1</v>
      </c>
      <c r="L1634" s="51" t="s">
        <v>152</v>
      </c>
      <c r="M1634" s="53" t="s">
        <v>138</v>
      </c>
      <c r="N1634" s="51" t="s">
        <v>144</v>
      </c>
      <c r="O1634" s="47"/>
      <c r="P1634" s="47"/>
      <c r="Q1634" s="47"/>
      <c r="R1634" s="54">
        <v>7</v>
      </c>
      <c r="S1634" s="49" t="s">
        <v>168</v>
      </c>
      <c r="T1634" s="53" t="s">
        <v>163</v>
      </c>
    </row>
    <row r="1635" spans="1:20" x14ac:dyDescent="0.2">
      <c r="A1635" s="79">
        <f t="shared" si="296"/>
        <v>22</v>
      </c>
      <c r="B1635" s="47">
        <f t="shared" si="297"/>
        <v>2021</v>
      </c>
      <c r="C1635" s="47">
        <f t="shared" si="298"/>
        <v>5</v>
      </c>
      <c r="D1635" s="47" t="str">
        <f t="shared" si="299"/>
        <v>May</v>
      </c>
      <c r="E1635" s="47">
        <f t="shared" si="300"/>
        <v>25</v>
      </c>
      <c r="F1635" s="90">
        <v>44341</v>
      </c>
      <c r="G1635" s="75">
        <v>0.57638888888888895</v>
      </c>
      <c r="H1635" s="49" t="s">
        <v>38</v>
      </c>
      <c r="I1635" s="56" t="str">
        <f t="shared" ref="I1635:I1641" si="305">VLOOKUP(H1635,SiteCodes,2,FALSE)</f>
        <v>Q07, Central/South Arm confluence</v>
      </c>
      <c r="J1635" s="56" t="str">
        <f t="shared" ref="J1635:J1641" si="306">VLOOKUP(H1635,SiteCodes,3,FALSE)</f>
        <v>San Juan Estuary</v>
      </c>
      <c r="K1635" s="49">
        <v>1</v>
      </c>
      <c r="L1635" s="51" t="s">
        <v>146</v>
      </c>
      <c r="M1635" s="53" t="s">
        <v>138</v>
      </c>
      <c r="N1635" s="51" t="s">
        <v>144</v>
      </c>
      <c r="O1635" s="47"/>
      <c r="P1635" s="47"/>
      <c r="Q1635" s="47"/>
      <c r="R1635" s="54">
        <v>9</v>
      </c>
      <c r="S1635" s="49" t="s">
        <v>168</v>
      </c>
      <c r="T1635" s="53" t="s">
        <v>163</v>
      </c>
    </row>
    <row r="1636" spans="1:20" x14ac:dyDescent="0.2">
      <c r="A1636" s="79">
        <f t="shared" si="296"/>
        <v>22</v>
      </c>
      <c r="B1636" s="47">
        <f t="shared" si="297"/>
        <v>2021</v>
      </c>
      <c r="C1636" s="47">
        <f t="shared" si="298"/>
        <v>5</v>
      </c>
      <c r="D1636" s="47" t="str">
        <f t="shared" si="299"/>
        <v>May</v>
      </c>
      <c r="E1636" s="47">
        <f t="shared" si="300"/>
        <v>25</v>
      </c>
      <c r="F1636" s="90">
        <v>44341</v>
      </c>
      <c r="G1636" s="75">
        <v>0.57638888888888895</v>
      </c>
      <c r="H1636" s="49" t="s">
        <v>38</v>
      </c>
      <c r="I1636" s="56" t="str">
        <f t="shared" si="305"/>
        <v>Q07, Central/South Arm confluence</v>
      </c>
      <c r="J1636" s="56" t="str">
        <f t="shared" si="306"/>
        <v>San Juan Estuary</v>
      </c>
      <c r="K1636" s="49">
        <v>1</v>
      </c>
      <c r="L1636" s="51" t="s">
        <v>142</v>
      </c>
      <c r="M1636" s="53" t="s">
        <v>138</v>
      </c>
      <c r="N1636" s="51" t="s">
        <v>144</v>
      </c>
      <c r="O1636" s="47"/>
      <c r="P1636" s="47"/>
      <c r="Q1636" s="47"/>
      <c r="R1636" s="54">
        <v>1</v>
      </c>
      <c r="S1636" s="49" t="s">
        <v>168</v>
      </c>
      <c r="T1636" s="53" t="s">
        <v>163</v>
      </c>
    </row>
    <row r="1637" spans="1:20" x14ac:dyDescent="0.2">
      <c r="A1637" s="79">
        <f t="shared" si="296"/>
        <v>22</v>
      </c>
      <c r="B1637" s="47">
        <f t="shared" si="297"/>
        <v>2021</v>
      </c>
      <c r="C1637" s="47">
        <f t="shared" si="298"/>
        <v>5</v>
      </c>
      <c r="D1637" s="47" t="str">
        <f t="shared" si="299"/>
        <v>May</v>
      </c>
      <c r="E1637" s="47">
        <f t="shared" si="300"/>
        <v>25</v>
      </c>
      <c r="F1637" s="90">
        <v>44341</v>
      </c>
      <c r="G1637" s="75">
        <v>0.57638888888888895</v>
      </c>
      <c r="H1637" s="49" t="s">
        <v>38</v>
      </c>
      <c r="I1637" s="56" t="str">
        <f t="shared" si="305"/>
        <v>Q07, Central/South Arm confluence</v>
      </c>
      <c r="J1637" s="56" t="str">
        <f t="shared" si="306"/>
        <v>San Juan Estuary</v>
      </c>
      <c r="K1637" s="49">
        <v>1</v>
      </c>
      <c r="L1637" s="51" t="s">
        <v>157</v>
      </c>
      <c r="M1637" s="53" t="s">
        <v>138</v>
      </c>
      <c r="N1637" s="51" t="s">
        <v>153</v>
      </c>
      <c r="O1637" s="47"/>
      <c r="P1637" s="47"/>
      <c r="Q1637" s="47"/>
      <c r="R1637" s="54">
        <v>11</v>
      </c>
      <c r="S1637" s="49" t="s">
        <v>168</v>
      </c>
      <c r="T1637" s="53" t="s">
        <v>163</v>
      </c>
    </row>
    <row r="1638" spans="1:20" x14ac:dyDescent="0.2">
      <c r="A1638" s="79">
        <f t="shared" si="296"/>
        <v>22</v>
      </c>
      <c r="B1638" s="47">
        <f t="shared" si="297"/>
        <v>2021</v>
      </c>
      <c r="C1638" s="47">
        <f t="shared" si="298"/>
        <v>5</v>
      </c>
      <c r="D1638" s="47" t="str">
        <f t="shared" si="299"/>
        <v>May</v>
      </c>
      <c r="E1638" s="47">
        <f t="shared" si="300"/>
        <v>25</v>
      </c>
      <c r="F1638" s="90">
        <v>44341</v>
      </c>
      <c r="G1638" s="75">
        <v>0.57638888888888895</v>
      </c>
      <c r="H1638" s="49" t="s">
        <v>38</v>
      </c>
      <c r="I1638" s="56" t="str">
        <f t="shared" si="305"/>
        <v>Q07, Central/South Arm confluence</v>
      </c>
      <c r="J1638" s="56" t="str">
        <f t="shared" si="306"/>
        <v>San Juan Estuary</v>
      </c>
      <c r="K1638" s="49">
        <v>1</v>
      </c>
      <c r="L1638" s="51" t="s">
        <v>158</v>
      </c>
      <c r="M1638" s="53" t="s">
        <v>138</v>
      </c>
      <c r="N1638" s="51" t="s">
        <v>153</v>
      </c>
      <c r="O1638" s="47"/>
      <c r="P1638" s="47"/>
      <c r="Q1638" s="47"/>
      <c r="R1638" s="54">
        <v>3</v>
      </c>
      <c r="S1638" s="49" t="s">
        <v>168</v>
      </c>
      <c r="T1638" s="53" t="s">
        <v>163</v>
      </c>
    </row>
    <row r="1639" spans="1:20" x14ac:dyDescent="0.2">
      <c r="A1639" s="79">
        <f t="shared" si="296"/>
        <v>22</v>
      </c>
      <c r="B1639" s="47">
        <f t="shared" si="297"/>
        <v>2021</v>
      </c>
      <c r="C1639" s="47">
        <f t="shared" si="298"/>
        <v>5</v>
      </c>
      <c r="D1639" s="47" t="str">
        <f t="shared" si="299"/>
        <v>May</v>
      </c>
      <c r="E1639" s="47">
        <f t="shared" si="300"/>
        <v>25</v>
      </c>
      <c r="F1639" s="90">
        <v>44341</v>
      </c>
      <c r="G1639" s="75">
        <v>0.57638888888888895</v>
      </c>
      <c r="H1639" s="49" t="s">
        <v>38</v>
      </c>
      <c r="I1639" s="56" t="str">
        <f t="shared" si="305"/>
        <v>Q07, Central/South Arm confluence</v>
      </c>
      <c r="J1639" s="56" t="str">
        <f t="shared" si="306"/>
        <v>San Juan Estuary</v>
      </c>
      <c r="K1639" s="49">
        <v>1</v>
      </c>
      <c r="L1639" s="51" t="s">
        <v>185</v>
      </c>
      <c r="M1639" s="53" t="s">
        <v>138</v>
      </c>
      <c r="N1639" s="51" t="s">
        <v>150</v>
      </c>
      <c r="O1639" s="47"/>
      <c r="P1639" s="47"/>
      <c r="Q1639" s="47"/>
      <c r="R1639" s="54">
        <v>1</v>
      </c>
      <c r="S1639" s="49" t="s">
        <v>168</v>
      </c>
      <c r="T1639" s="53" t="s">
        <v>163</v>
      </c>
    </row>
    <row r="1640" spans="1:20" x14ac:dyDescent="0.2">
      <c r="A1640" s="79">
        <f t="shared" si="296"/>
        <v>22</v>
      </c>
      <c r="B1640" s="47">
        <f t="shared" si="297"/>
        <v>2021</v>
      </c>
      <c r="C1640" s="47">
        <f t="shared" si="298"/>
        <v>5</v>
      </c>
      <c r="D1640" s="47" t="str">
        <f t="shared" si="299"/>
        <v>May</v>
      </c>
      <c r="E1640" s="47">
        <f t="shared" si="300"/>
        <v>25</v>
      </c>
      <c r="F1640" s="90">
        <v>44341</v>
      </c>
      <c r="G1640" s="75">
        <v>0.57638888888888895</v>
      </c>
      <c r="H1640" s="49" t="s">
        <v>38</v>
      </c>
      <c r="I1640" s="56" t="str">
        <f t="shared" si="305"/>
        <v>Q07, Central/South Arm confluence</v>
      </c>
      <c r="J1640" s="56" t="str">
        <f t="shared" si="306"/>
        <v>San Juan Estuary</v>
      </c>
      <c r="K1640" s="49">
        <v>1</v>
      </c>
      <c r="L1640" s="51" t="s">
        <v>181</v>
      </c>
      <c r="M1640" s="53" t="s">
        <v>138</v>
      </c>
      <c r="N1640" s="51" t="s">
        <v>150</v>
      </c>
      <c r="O1640" s="47"/>
      <c r="P1640" s="47"/>
      <c r="Q1640" s="47"/>
      <c r="R1640" s="54">
        <v>12</v>
      </c>
      <c r="S1640" s="49" t="s">
        <v>168</v>
      </c>
      <c r="T1640" s="53" t="s">
        <v>163</v>
      </c>
    </row>
    <row r="1641" spans="1:20" x14ac:dyDescent="0.2">
      <c r="A1641" s="79">
        <f t="shared" si="296"/>
        <v>22</v>
      </c>
      <c r="B1641" s="47">
        <f t="shared" si="297"/>
        <v>2021</v>
      </c>
      <c r="C1641" s="47">
        <f t="shared" si="298"/>
        <v>5</v>
      </c>
      <c r="D1641" s="47" t="str">
        <f t="shared" si="299"/>
        <v>May</v>
      </c>
      <c r="E1641" s="47">
        <f t="shared" si="300"/>
        <v>25</v>
      </c>
      <c r="F1641" s="90">
        <v>44341</v>
      </c>
      <c r="G1641" s="75">
        <v>0.57638888888888895</v>
      </c>
      <c r="H1641" s="49" t="s">
        <v>38</v>
      </c>
      <c r="I1641" s="56" t="str">
        <f t="shared" si="305"/>
        <v>Q07, Central/South Arm confluence</v>
      </c>
      <c r="J1641" s="56" t="str">
        <f t="shared" si="306"/>
        <v>San Juan Estuary</v>
      </c>
      <c r="K1641" s="49">
        <v>1</v>
      </c>
      <c r="L1641" s="51" t="s">
        <v>173</v>
      </c>
      <c r="M1641" s="53" t="s">
        <v>138</v>
      </c>
      <c r="N1641" s="51" t="s">
        <v>150</v>
      </c>
      <c r="O1641" s="47"/>
      <c r="P1641" s="47"/>
      <c r="Q1641" s="47"/>
      <c r="R1641" s="54">
        <v>15</v>
      </c>
      <c r="S1641" s="49" t="s">
        <v>168</v>
      </c>
      <c r="T1641" s="53" t="s">
        <v>163</v>
      </c>
    </row>
    <row r="1642" spans="1:20" x14ac:dyDescent="0.2">
      <c r="A1642" s="79">
        <f t="shared" si="296"/>
        <v>22</v>
      </c>
      <c r="B1642" s="47">
        <f t="shared" si="297"/>
        <v>2021</v>
      </c>
      <c r="C1642" s="47">
        <f t="shared" si="298"/>
        <v>5</v>
      </c>
      <c r="D1642" s="47" t="str">
        <f t="shared" si="299"/>
        <v>May</v>
      </c>
      <c r="E1642" s="47">
        <f t="shared" si="300"/>
        <v>26</v>
      </c>
      <c r="F1642" s="90">
        <v>44342</v>
      </c>
      <c r="G1642" s="75">
        <v>0.53472222222222221</v>
      </c>
      <c r="H1642" s="49" t="s">
        <v>46</v>
      </c>
      <c r="I1642" s="56" t="str">
        <f t="shared" ref="I1642:I1648" si="307">VLOOKUP(H1642,SiteCodes,2,FALSE)</f>
        <v>Q4, u/s of Tanis's template site</v>
      </c>
      <c r="J1642" s="56" t="str">
        <f t="shared" ref="J1642:J1648" si="308">VLOOKUP(H1642,SiteCodes,3,FALSE)</f>
        <v>San Juan Estuary</v>
      </c>
      <c r="K1642" s="49">
        <v>1</v>
      </c>
      <c r="L1642" s="51" t="s">
        <v>152</v>
      </c>
      <c r="M1642" s="53" t="s">
        <v>138</v>
      </c>
      <c r="N1642" s="51" t="s">
        <v>144</v>
      </c>
      <c r="O1642" s="47"/>
      <c r="P1642" s="47"/>
      <c r="Q1642" s="47"/>
      <c r="R1642" s="54">
        <v>2</v>
      </c>
      <c r="S1642" s="49" t="s">
        <v>168</v>
      </c>
      <c r="T1642" s="53" t="s">
        <v>163</v>
      </c>
    </row>
    <row r="1643" spans="1:20" x14ac:dyDescent="0.2">
      <c r="A1643" s="79">
        <f t="shared" si="296"/>
        <v>22</v>
      </c>
      <c r="B1643" s="47">
        <f t="shared" si="297"/>
        <v>2021</v>
      </c>
      <c r="C1643" s="47">
        <f t="shared" si="298"/>
        <v>5</v>
      </c>
      <c r="D1643" s="47" t="str">
        <f t="shared" si="299"/>
        <v>May</v>
      </c>
      <c r="E1643" s="47">
        <f t="shared" si="300"/>
        <v>26</v>
      </c>
      <c r="F1643" s="90">
        <v>44342</v>
      </c>
      <c r="G1643" s="75">
        <v>0.53472222222222221</v>
      </c>
      <c r="H1643" s="49" t="s">
        <v>46</v>
      </c>
      <c r="I1643" s="56" t="str">
        <f t="shared" si="307"/>
        <v>Q4, u/s of Tanis's template site</v>
      </c>
      <c r="J1643" s="56" t="str">
        <f t="shared" si="308"/>
        <v>San Juan Estuary</v>
      </c>
      <c r="K1643" s="49">
        <v>1</v>
      </c>
      <c r="L1643" s="51" t="s">
        <v>146</v>
      </c>
      <c r="M1643" s="53" t="s">
        <v>138</v>
      </c>
      <c r="N1643" s="51" t="s">
        <v>144</v>
      </c>
      <c r="O1643" s="47"/>
      <c r="P1643" s="47"/>
      <c r="Q1643" s="47"/>
      <c r="R1643" s="54">
        <v>20</v>
      </c>
      <c r="S1643" s="49" t="s">
        <v>168</v>
      </c>
      <c r="T1643" s="53" t="s">
        <v>163</v>
      </c>
    </row>
    <row r="1644" spans="1:20" x14ac:dyDescent="0.2">
      <c r="A1644" s="79">
        <f t="shared" si="296"/>
        <v>22</v>
      </c>
      <c r="B1644" s="47">
        <f t="shared" si="297"/>
        <v>2021</v>
      </c>
      <c r="C1644" s="47">
        <f t="shared" si="298"/>
        <v>5</v>
      </c>
      <c r="D1644" s="47" t="str">
        <f t="shared" si="299"/>
        <v>May</v>
      </c>
      <c r="E1644" s="47">
        <f t="shared" si="300"/>
        <v>26</v>
      </c>
      <c r="F1644" s="90">
        <v>44342</v>
      </c>
      <c r="G1644" s="75">
        <v>0.53472222222222221</v>
      </c>
      <c r="H1644" s="49" t="s">
        <v>46</v>
      </c>
      <c r="I1644" s="56" t="str">
        <f t="shared" si="307"/>
        <v>Q4, u/s of Tanis's template site</v>
      </c>
      <c r="J1644" s="56" t="str">
        <f t="shared" si="308"/>
        <v>San Juan Estuary</v>
      </c>
      <c r="K1644" s="49">
        <v>1</v>
      </c>
      <c r="L1644" s="51" t="s">
        <v>157</v>
      </c>
      <c r="M1644" s="53" t="s">
        <v>138</v>
      </c>
      <c r="N1644" s="51" t="s">
        <v>153</v>
      </c>
      <c r="O1644" s="47"/>
      <c r="P1644" s="47"/>
      <c r="Q1644" s="47"/>
      <c r="R1644" s="54">
        <v>15</v>
      </c>
      <c r="S1644" s="49" t="s">
        <v>168</v>
      </c>
      <c r="T1644" s="53" t="s">
        <v>163</v>
      </c>
    </row>
    <row r="1645" spans="1:20" x14ac:dyDescent="0.2">
      <c r="A1645" s="79">
        <f t="shared" si="296"/>
        <v>22</v>
      </c>
      <c r="B1645" s="47">
        <f t="shared" si="297"/>
        <v>2021</v>
      </c>
      <c r="C1645" s="47">
        <f t="shared" si="298"/>
        <v>5</v>
      </c>
      <c r="D1645" s="47" t="str">
        <f t="shared" si="299"/>
        <v>May</v>
      </c>
      <c r="E1645" s="47">
        <f t="shared" si="300"/>
        <v>26</v>
      </c>
      <c r="F1645" s="90">
        <v>44342</v>
      </c>
      <c r="G1645" s="75">
        <v>0.53472222222222221</v>
      </c>
      <c r="H1645" s="49" t="s">
        <v>46</v>
      </c>
      <c r="I1645" s="56" t="str">
        <f t="shared" si="307"/>
        <v>Q4, u/s of Tanis's template site</v>
      </c>
      <c r="J1645" s="56" t="str">
        <f t="shared" si="308"/>
        <v>San Juan Estuary</v>
      </c>
      <c r="K1645" s="49">
        <v>1</v>
      </c>
      <c r="L1645" s="51" t="s">
        <v>158</v>
      </c>
      <c r="M1645" s="53" t="s">
        <v>138</v>
      </c>
      <c r="N1645" s="51" t="s">
        <v>153</v>
      </c>
      <c r="O1645" s="47"/>
      <c r="P1645" s="47"/>
      <c r="Q1645" s="47"/>
      <c r="R1645" s="54">
        <v>1</v>
      </c>
      <c r="S1645" s="49" t="s">
        <v>168</v>
      </c>
      <c r="T1645" s="53" t="s">
        <v>163</v>
      </c>
    </row>
    <row r="1646" spans="1:20" x14ac:dyDescent="0.2">
      <c r="A1646" s="79">
        <f t="shared" si="296"/>
        <v>22</v>
      </c>
      <c r="B1646" s="47">
        <f t="shared" si="297"/>
        <v>2021</v>
      </c>
      <c r="C1646" s="47">
        <f t="shared" si="298"/>
        <v>5</v>
      </c>
      <c r="D1646" s="47" t="str">
        <f t="shared" si="299"/>
        <v>May</v>
      </c>
      <c r="E1646" s="47">
        <f t="shared" si="300"/>
        <v>26</v>
      </c>
      <c r="F1646" s="90">
        <v>44342</v>
      </c>
      <c r="G1646" s="75">
        <v>0.53472222222222221</v>
      </c>
      <c r="H1646" s="49" t="s">
        <v>46</v>
      </c>
      <c r="I1646" s="56" t="str">
        <f t="shared" si="307"/>
        <v>Q4, u/s of Tanis's template site</v>
      </c>
      <c r="J1646" s="56" t="str">
        <f t="shared" si="308"/>
        <v>San Juan Estuary</v>
      </c>
      <c r="K1646" s="49">
        <v>1</v>
      </c>
      <c r="L1646" s="51" t="s">
        <v>166</v>
      </c>
      <c r="M1646" s="53" t="s">
        <v>138</v>
      </c>
      <c r="N1646" s="51" t="s">
        <v>150</v>
      </c>
      <c r="O1646" s="47"/>
      <c r="P1646" s="47"/>
      <c r="Q1646" s="47"/>
      <c r="R1646" s="54">
        <v>3</v>
      </c>
      <c r="S1646" s="49" t="s">
        <v>168</v>
      </c>
      <c r="T1646" s="53" t="s">
        <v>163</v>
      </c>
    </row>
    <row r="1647" spans="1:20" x14ac:dyDescent="0.2">
      <c r="A1647" s="79">
        <f t="shared" si="296"/>
        <v>22</v>
      </c>
      <c r="B1647" s="47">
        <f t="shared" si="297"/>
        <v>2021</v>
      </c>
      <c r="C1647" s="47">
        <f t="shared" si="298"/>
        <v>5</v>
      </c>
      <c r="D1647" s="47" t="str">
        <f t="shared" si="299"/>
        <v>May</v>
      </c>
      <c r="E1647" s="47">
        <f t="shared" si="300"/>
        <v>26</v>
      </c>
      <c r="F1647" s="90">
        <v>44342</v>
      </c>
      <c r="G1647" s="75">
        <v>0.53472222222222221</v>
      </c>
      <c r="H1647" s="49" t="s">
        <v>46</v>
      </c>
      <c r="I1647" s="56" t="str">
        <f t="shared" si="307"/>
        <v>Q4, u/s of Tanis's template site</v>
      </c>
      <c r="J1647" s="56" t="str">
        <f t="shared" si="308"/>
        <v>San Juan Estuary</v>
      </c>
      <c r="K1647" s="49">
        <v>1</v>
      </c>
      <c r="L1647" s="51" t="s">
        <v>173</v>
      </c>
      <c r="M1647" s="53" t="s">
        <v>138</v>
      </c>
      <c r="N1647" s="51" t="s">
        <v>150</v>
      </c>
      <c r="O1647" s="47"/>
      <c r="P1647" s="47"/>
      <c r="Q1647" s="47"/>
      <c r="R1647" s="54">
        <v>1</v>
      </c>
      <c r="S1647" s="49" t="s">
        <v>168</v>
      </c>
      <c r="T1647" s="53" t="s">
        <v>163</v>
      </c>
    </row>
    <row r="1648" spans="1:20" x14ac:dyDescent="0.2">
      <c r="A1648" s="79">
        <f t="shared" si="296"/>
        <v>22</v>
      </c>
      <c r="B1648" s="47">
        <f t="shared" si="297"/>
        <v>2021</v>
      </c>
      <c r="C1648" s="47">
        <f t="shared" si="298"/>
        <v>5</v>
      </c>
      <c r="D1648" s="47" t="str">
        <f t="shared" si="299"/>
        <v>May</v>
      </c>
      <c r="E1648" s="47">
        <f t="shared" si="300"/>
        <v>26</v>
      </c>
      <c r="F1648" s="90">
        <v>44342</v>
      </c>
      <c r="G1648" s="75">
        <v>0.58333333333333337</v>
      </c>
      <c r="H1648" s="49" t="s">
        <v>54</v>
      </c>
      <c r="I1648" s="56" t="str">
        <f t="shared" si="307"/>
        <v>Q09, San Juan mouth</v>
      </c>
      <c r="J1648" s="56" t="str">
        <f t="shared" si="308"/>
        <v>San Juan Estuary</v>
      </c>
      <c r="K1648" s="49">
        <v>1</v>
      </c>
      <c r="L1648" s="51" t="s">
        <v>152</v>
      </c>
      <c r="M1648" s="53" t="s">
        <v>138</v>
      </c>
      <c r="N1648" s="51" t="s">
        <v>144</v>
      </c>
      <c r="O1648" s="47"/>
      <c r="P1648" s="47"/>
      <c r="Q1648" s="47"/>
      <c r="R1648" s="54">
        <v>4</v>
      </c>
      <c r="S1648" s="49" t="s">
        <v>168</v>
      </c>
      <c r="T1648" s="53" t="s">
        <v>163</v>
      </c>
    </row>
    <row r="1649" spans="1:20" x14ac:dyDescent="0.2">
      <c r="A1649" s="79">
        <f t="shared" si="296"/>
        <v>22</v>
      </c>
      <c r="B1649" s="47">
        <f t="shared" si="297"/>
        <v>2021</v>
      </c>
      <c r="C1649" s="47">
        <f t="shared" si="298"/>
        <v>5</v>
      </c>
      <c r="D1649" s="47" t="str">
        <f t="shared" si="299"/>
        <v>May</v>
      </c>
      <c r="E1649" s="47">
        <f t="shared" si="300"/>
        <v>26</v>
      </c>
      <c r="F1649" s="90">
        <v>44342</v>
      </c>
      <c r="G1649" s="75">
        <v>0.58333333333333337</v>
      </c>
      <c r="H1649" s="49" t="s">
        <v>54</v>
      </c>
      <c r="I1649" s="56" t="str">
        <f t="shared" ref="I1649:I1654" si="309">VLOOKUP(H1649,SiteCodes,2,FALSE)</f>
        <v>Q09, San Juan mouth</v>
      </c>
      <c r="J1649" s="56" t="str">
        <f t="shared" ref="J1649:J1654" si="310">VLOOKUP(H1649,SiteCodes,3,FALSE)</f>
        <v>San Juan Estuary</v>
      </c>
      <c r="K1649" s="49">
        <v>1</v>
      </c>
      <c r="L1649" s="51" t="s">
        <v>146</v>
      </c>
      <c r="M1649" s="53" t="s">
        <v>138</v>
      </c>
      <c r="N1649" s="51" t="s">
        <v>144</v>
      </c>
      <c r="O1649" s="47"/>
      <c r="P1649" s="47"/>
      <c r="Q1649" s="47"/>
      <c r="R1649" s="54">
        <v>85</v>
      </c>
      <c r="S1649" s="49" t="s">
        <v>168</v>
      </c>
      <c r="T1649" s="53" t="s">
        <v>163</v>
      </c>
    </row>
    <row r="1650" spans="1:20" x14ac:dyDescent="0.2">
      <c r="A1650" s="79">
        <f t="shared" si="296"/>
        <v>22</v>
      </c>
      <c r="B1650" s="47">
        <f t="shared" si="297"/>
        <v>2021</v>
      </c>
      <c r="C1650" s="47">
        <f t="shared" si="298"/>
        <v>5</v>
      </c>
      <c r="D1650" s="47" t="str">
        <f t="shared" si="299"/>
        <v>May</v>
      </c>
      <c r="E1650" s="47">
        <f t="shared" si="300"/>
        <v>26</v>
      </c>
      <c r="F1650" s="90">
        <v>44342</v>
      </c>
      <c r="G1650" s="75">
        <v>0.58333333333333337</v>
      </c>
      <c r="H1650" s="49" t="s">
        <v>54</v>
      </c>
      <c r="I1650" s="56" t="str">
        <f t="shared" si="309"/>
        <v>Q09, San Juan mouth</v>
      </c>
      <c r="J1650" s="56" t="str">
        <f t="shared" si="310"/>
        <v>San Juan Estuary</v>
      </c>
      <c r="K1650" s="49">
        <v>1</v>
      </c>
      <c r="L1650" s="51" t="s">
        <v>157</v>
      </c>
      <c r="M1650" s="53" t="s">
        <v>138</v>
      </c>
      <c r="N1650" s="51" t="s">
        <v>153</v>
      </c>
      <c r="O1650" s="47"/>
      <c r="P1650" s="47"/>
      <c r="Q1650" s="47"/>
      <c r="R1650" s="54">
        <v>6</v>
      </c>
      <c r="S1650" s="49" t="s">
        <v>168</v>
      </c>
      <c r="T1650" s="53" t="s">
        <v>163</v>
      </c>
    </row>
    <row r="1651" spans="1:20" x14ac:dyDescent="0.2">
      <c r="A1651" s="79">
        <f t="shared" si="296"/>
        <v>22</v>
      </c>
      <c r="B1651" s="47">
        <f t="shared" si="297"/>
        <v>2021</v>
      </c>
      <c r="C1651" s="47">
        <f t="shared" si="298"/>
        <v>5</v>
      </c>
      <c r="D1651" s="47" t="str">
        <f t="shared" si="299"/>
        <v>May</v>
      </c>
      <c r="E1651" s="47">
        <f t="shared" si="300"/>
        <v>26</v>
      </c>
      <c r="F1651" s="90">
        <v>44342</v>
      </c>
      <c r="G1651" s="75">
        <v>0.58333333333333337</v>
      </c>
      <c r="H1651" s="49" t="s">
        <v>54</v>
      </c>
      <c r="I1651" s="56" t="str">
        <f t="shared" si="309"/>
        <v>Q09, San Juan mouth</v>
      </c>
      <c r="J1651" s="56" t="str">
        <f t="shared" si="310"/>
        <v>San Juan Estuary</v>
      </c>
      <c r="K1651" s="49">
        <v>1</v>
      </c>
      <c r="L1651" s="51" t="s">
        <v>158</v>
      </c>
      <c r="M1651" s="53" t="s">
        <v>138</v>
      </c>
      <c r="N1651" s="51" t="s">
        <v>153</v>
      </c>
      <c r="O1651" s="47"/>
      <c r="P1651" s="47"/>
      <c r="Q1651" s="47"/>
      <c r="R1651" s="54">
        <v>10</v>
      </c>
      <c r="S1651" s="49" t="s">
        <v>168</v>
      </c>
      <c r="T1651" s="53" t="s">
        <v>163</v>
      </c>
    </row>
    <row r="1652" spans="1:20" x14ac:dyDescent="0.2">
      <c r="A1652" s="79">
        <f t="shared" si="296"/>
        <v>22</v>
      </c>
      <c r="B1652" s="47">
        <f t="shared" si="297"/>
        <v>2021</v>
      </c>
      <c r="C1652" s="47">
        <f t="shared" si="298"/>
        <v>5</v>
      </c>
      <c r="D1652" s="47" t="str">
        <f t="shared" si="299"/>
        <v>May</v>
      </c>
      <c r="E1652" s="47">
        <f t="shared" si="300"/>
        <v>26</v>
      </c>
      <c r="F1652" s="90">
        <v>44342</v>
      </c>
      <c r="G1652" s="75">
        <v>0.58333333333333337</v>
      </c>
      <c r="H1652" s="49" t="s">
        <v>54</v>
      </c>
      <c r="I1652" s="56" t="str">
        <f t="shared" si="309"/>
        <v>Q09, San Juan mouth</v>
      </c>
      <c r="J1652" s="56" t="str">
        <f t="shared" si="310"/>
        <v>San Juan Estuary</v>
      </c>
      <c r="K1652" s="49">
        <v>1</v>
      </c>
      <c r="L1652" s="51" t="s">
        <v>181</v>
      </c>
      <c r="M1652" s="53" t="s">
        <v>138</v>
      </c>
      <c r="N1652" s="51" t="s">
        <v>150</v>
      </c>
      <c r="O1652" s="47"/>
      <c r="P1652" s="47"/>
      <c r="Q1652" s="47"/>
      <c r="R1652" s="54">
        <v>5</v>
      </c>
      <c r="S1652" s="49" t="s">
        <v>168</v>
      </c>
      <c r="T1652" s="53" t="s">
        <v>163</v>
      </c>
    </row>
    <row r="1653" spans="1:20" x14ac:dyDescent="0.2">
      <c r="A1653" s="79">
        <f t="shared" si="296"/>
        <v>22</v>
      </c>
      <c r="B1653" s="47">
        <f t="shared" si="297"/>
        <v>2021</v>
      </c>
      <c r="C1653" s="47">
        <f t="shared" si="298"/>
        <v>5</v>
      </c>
      <c r="D1653" s="47" t="str">
        <f t="shared" si="299"/>
        <v>May</v>
      </c>
      <c r="E1653" s="47">
        <f t="shared" si="300"/>
        <v>26</v>
      </c>
      <c r="F1653" s="90">
        <v>44342</v>
      </c>
      <c r="G1653" s="75">
        <v>0.58333333333333337</v>
      </c>
      <c r="H1653" s="49" t="s">
        <v>54</v>
      </c>
      <c r="I1653" s="56" t="str">
        <f t="shared" si="309"/>
        <v>Q09, San Juan mouth</v>
      </c>
      <c r="J1653" s="56" t="str">
        <f t="shared" si="310"/>
        <v>San Juan Estuary</v>
      </c>
      <c r="K1653" s="49">
        <v>1</v>
      </c>
      <c r="L1653" s="51" t="s">
        <v>166</v>
      </c>
      <c r="M1653" s="53" t="s">
        <v>138</v>
      </c>
      <c r="N1653" s="51" t="s">
        <v>150</v>
      </c>
      <c r="O1653" s="47"/>
      <c r="P1653" s="47"/>
      <c r="Q1653" s="47"/>
      <c r="R1653" s="54">
        <v>1</v>
      </c>
      <c r="S1653" s="49" t="s">
        <v>168</v>
      </c>
      <c r="T1653" s="53" t="s">
        <v>163</v>
      </c>
    </row>
    <row r="1654" spans="1:20" x14ac:dyDescent="0.2">
      <c r="A1654" s="79">
        <f t="shared" si="296"/>
        <v>22</v>
      </c>
      <c r="B1654" s="47">
        <f t="shared" si="297"/>
        <v>2021</v>
      </c>
      <c r="C1654" s="47">
        <f t="shared" si="298"/>
        <v>5</v>
      </c>
      <c r="D1654" s="47" t="str">
        <f t="shared" si="299"/>
        <v>May</v>
      </c>
      <c r="E1654" s="47">
        <f t="shared" si="300"/>
        <v>26</v>
      </c>
      <c r="F1654" s="90">
        <v>44342</v>
      </c>
      <c r="G1654" s="75">
        <v>0.58333333333333337</v>
      </c>
      <c r="H1654" s="49" t="s">
        <v>54</v>
      </c>
      <c r="I1654" s="56" t="str">
        <f t="shared" si="309"/>
        <v>Q09, San Juan mouth</v>
      </c>
      <c r="J1654" s="56" t="str">
        <f t="shared" si="310"/>
        <v>San Juan Estuary</v>
      </c>
      <c r="K1654" s="49">
        <v>1</v>
      </c>
      <c r="L1654" s="51" t="s">
        <v>173</v>
      </c>
      <c r="M1654" s="53" t="s">
        <v>138</v>
      </c>
      <c r="N1654" s="51" t="s">
        <v>150</v>
      </c>
      <c r="O1654" s="47"/>
      <c r="P1654" s="47"/>
      <c r="Q1654" s="47"/>
      <c r="R1654" s="54">
        <v>26</v>
      </c>
      <c r="S1654" s="49" t="s">
        <v>168</v>
      </c>
      <c r="T1654" s="53" t="s">
        <v>163</v>
      </c>
    </row>
    <row r="1655" spans="1:20" x14ac:dyDescent="0.2">
      <c r="A1655" s="79">
        <f t="shared" si="296"/>
        <v>22</v>
      </c>
      <c r="B1655" s="47">
        <f t="shared" si="297"/>
        <v>2021</v>
      </c>
      <c r="C1655" s="47">
        <f t="shared" si="298"/>
        <v>5</v>
      </c>
      <c r="D1655" s="47" t="str">
        <f t="shared" si="299"/>
        <v>May</v>
      </c>
      <c r="E1655" s="47">
        <f t="shared" si="300"/>
        <v>28</v>
      </c>
      <c r="F1655" s="90">
        <v>44344</v>
      </c>
      <c r="G1655" s="75">
        <v>0.53472222222222221</v>
      </c>
      <c r="H1655" s="49" t="s">
        <v>38</v>
      </c>
      <c r="I1655" s="56" t="str">
        <f>VLOOKUP(H1655,SiteCodes,2,FALSE)</f>
        <v>Q07, Central/South Arm confluence</v>
      </c>
      <c r="J1655" s="56" t="str">
        <f>VLOOKUP(H1655,SiteCodes,3,FALSE)</f>
        <v>San Juan Estuary</v>
      </c>
      <c r="K1655" s="49">
        <v>1</v>
      </c>
      <c r="L1655" s="51" t="s">
        <v>152</v>
      </c>
      <c r="M1655" s="53" t="s">
        <v>138</v>
      </c>
      <c r="N1655" s="52" t="s">
        <v>144</v>
      </c>
      <c r="O1655" s="95"/>
      <c r="P1655" s="95"/>
      <c r="Q1655" s="95"/>
      <c r="R1655" s="72">
        <v>40</v>
      </c>
      <c r="S1655" s="49" t="s">
        <v>168</v>
      </c>
      <c r="T1655" s="53" t="s">
        <v>163</v>
      </c>
    </row>
    <row r="1656" spans="1:20" x14ac:dyDescent="0.2">
      <c r="A1656" s="79">
        <f t="shared" si="296"/>
        <v>22</v>
      </c>
      <c r="B1656" s="47">
        <f t="shared" si="297"/>
        <v>2021</v>
      </c>
      <c r="C1656" s="47">
        <f t="shared" si="298"/>
        <v>5</v>
      </c>
      <c r="D1656" s="47" t="str">
        <f t="shared" si="299"/>
        <v>May</v>
      </c>
      <c r="E1656" s="47">
        <f t="shared" si="300"/>
        <v>28</v>
      </c>
      <c r="F1656" s="90">
        <v>44344</v>
      </c>
      <c r="G1656" s="75">
        <v>0.53472222222222221</v>
      </c>
      <c r="H1656" s="49" t="s">
        <v>38</v>
      </c>
      <c r="I1656" s="56" t="str">
        <f t="shared" ref="I1656:I1661" si="311">VLOOKUP(H1656,SiteCodes,2,FALSE)</f>
        <v>Q07, Central/South Arm confluence</v>
      </c>
      <c r="J1656" s="56" t="str">
        <f t="shared" ref="J1656:J1661" si="312">VLOOKUP(H1656,SiteCodes,3,FALSE)</f>
        <v>San Juan Estuary</v>
      </c>
      <c r="K1656" s="49">
        <v>1</v>
      </c>
      <c r="L1656" s="51" t="s">
        <v>152</v>
      </c>
      <c r="M1656" s="53" t="s">
        <v>143</v>
      </c>
      <c r="N1656" s="51" t="s">
        <v>148</v>
      </c>
      <c r="O1656" s="47"/>
      <c r="P1656" s="47"/>
      <c r="Q1656" s="47"/>
      <c r="R1656" s="54">
        <v>6</v>
      </c>
      <c r="S1656" s="49" t="s">
        <v>168</v>
      </c>
      <c r="T1656" s="53" t="s">
        <v>163</v>
      </c>
    </row>
    <row r="1657" spans="1:20" x14ac:dyDescent="0.2">
      <c r="A1657" s="79">
        <f t="shared" si="296"/>
        <v>22</v>
      </c>
      <c r="B1657" s="47">
        <f t="shared" si="297"/>
        <v>2021</v>
      </c>
      <c r="C1657" s="47">
        <f t="shared" si="298"/>
        <v>5</v>
      </c>
      <c r="D1657" s="47" t="str">
        <f t="shared" si="299"/>
        <v>May</v>
      </c>
      <c r="E1657" s="47">
        <f t="shared" si="300"/>
        <v>28</v>
      </c>
      <c r="F1657" s="90">
        <v>44344</v>
      </c>
      <c r="G1657" s="75">
        <v>0.53472222222222221</v>
      </c>
      <c r="H1657" s="49" t="s">
        <v>38</v>
      </c>
      <c r="I1657" s="56" t="str">
        <f t="shared" si="311"/>
        <v>Q07, Central/South Arm confluence</v>
      </c>
      <c r="J1657" s="56" t="str">
        <f t="shared" si="312"/>
        <v>San Juan Estuary</v>
      </c>
      <c r="K1657" s="49">
        <v>1</v>
      </c>
      <c r="L1657" s="51" t="s">
        <v>142</v>
      </c>
      <c r="M1657" s="53" t="s">
        <v>138</v>
      </c>
      <c r="N1657" s="51" t="s">
        <v>144</v>
      </c>
      <c r="O1657" s="47"/>
      <c r="P1657" s="47"/>
      <c r="Q1657" s="47"/>
      <c r="R1657" s="54">
        <v>2</v>
      </c>
      <c r="S1657" s="49" t="s">
        <v>168</v>
      </c>
      <c r="T1657" s="53" t="s">
        <v>163</v>
      </c>
    </row>
    <row r="1658" spans="1:20" x14ac:dyDescent="0.2">
      <c r="A1658" s="79">
        <f t="shared" si="296"/>
        <v>22</v>
      </c>
      <c r="B1658" s="47">
        <f t="shared" si="297"/>
        <v>2021</v>
      </c>
      <c r="C1658" s="47">
        <f t="shared" si="298"/>
        <v>5</v>
      </c>
      <c r="D1658" s="47" t="str">
        <f t="shared" si="299"/>
        <v>May</v>
      </c>
      <c r="E1658" s="47">
        <f t="shared" si="300"/>
        <v>28</v>
      </c>
      <c r="F1658" s="90">
        <v>44344</v>
      </c>
      <c r="G1658" s="75">
        <v>0.53472222222222221</v>
      </c>
      <c r="H1658" s="49" t="s">
        <v>38</v>
      </c>
      <c r="I1658" s="56" t="str">
        <f t="shared" si="311"/>
        <v>Q07, Central/South Arm confluence</v>
      </c>
      <c r="J1658" s="56" t="str">
        <f t="shared" si="312"/>
        <v>San Juan Estuary</v>
      </c>
      <c r="K1658" s="49">
        <v>1</v>
      </c>
      <c r="L1658" s="51" t="s">
        <v>146</v>
      </c>
      <c r="M1658" s="53" t="s">
        <v>138</v>
      </c>
      <c r="N1658" s="51" t="s">
        <v>144</v>
      </c>
      <c r="O1658" s="47"/>
      <c r="P1658" s="47"/>
      <c r="Q1658" s="47"/>
      <c r="R1658" s="54">
        <v>24</v>
      </c>
      <c r="S1658" s="49" t="s">
        <v>168</v>
      </c>
      <c r="T1658" s="53" t="s">
        <v>163</v>
      </c>
    </row>
    <row r="1659" spans="1:20" x14ac:dyDescent="0.2">
      <c r="A1659" s="79">
        <f t="shared" si="296"/>
        <v>22</v>
      </c>
      <c r="B1659" s="47">
        <f t="shared" si="297"/>
        <v>2021</v>
      </c>
      <c r="C1659" s="47">
        <f t="shared" si="298"/>
        <v>5</v>
      </c>
      <c r="D1659" s="47" t="str">
        <f t="shared" si="299"/>
        <v>May</v>
      </c>
      <c r="E1659" s="47">
        <f t="shared" si="300"/>
        <v>28</v>
      </c>
      <c r="F1659" s="90">
        <v>44344</v>
      </c>
      <c r="G1659" s="75">
        <v>0.53472222222222221</v>
      </c>
      <c r="H1659" s="49" t="s">
        <v>38</v>
      </c>
      <c r="I1659" s="56" t="str">
        <f t="shared" si="311"/>
        <v>Q07, Central/South Arm confluence</v>
      </c>
      <c r="J1659" s="56" t="str">
        <f t="shared" si="312"/>
        <v>San Juan Estuary</v>
      </c>
      <c r="K1659" s="49">
        <v>1</v>
      </c>
      <c r="L1659" s="51" t="s">
        <v>157</v>
      </c>
      <c r="M1659" s="53" t="s">
        <v>138</v>
      </c>
      <c r="N1659" s="51" t="s">
        <v>153</v>
      </c>
      <c r="O1659" s="47"/>
      <c r="P1659" s="47"/>
      <c r="Q1659" s="47"/>
      <c r="R1659" s="54">
        <v>17</v>
      </c>
      <c r="S1659" s="49" t="s">
        <v>168</v>
      </c>
      <c r="T1659" s="53" t="s">
        <v>163</v>
      </c>
    </row>
    <row r="1660" spans="1:20" x14ac:dyDescent="0.2">
      <c r="A1660" s="79">
        <f t="shared" si="296"/>
        <v>22</v>
      </c>
      <c r="B1660" s="47">
        <f t="shared" si="297"/>
        <v>2021</v>
      </c>
      <c r="C1660" s="47">
        <f t="shared" si="298"/>
        <v>5</v>
      </c>
      <c r="D1660" s="47" t="str">
        <f t="shared" si="299"/>
        <v>May</v>
      </c>
      <c r="E1660" s="47">
        <f t="shared" si="300"/>
        <v>28</v>
      </c>
      <c r="F1660" s="90">
        <v>44344</v>
      </c>
      <c r="G1660" s="75">
        <v>0.53472222222222221</v>
      </c>
      <c r="H1660" s="49" t="s">
        <v>38</v>
      </c>
      <c r="I1660" s="56" t="str">
        <f t="shared" si="311"/>
        <v>Q07, Central/South Arm confluence</v>
      </c>
      <c r="J1660" s="56" t="str">
        <f t="shared" si="312"/>
        <v>San Juan Estuary</v>
      </c>
      <c r="K1660" s="49">
        <v>1</v>
      </c>
      <c r="L1660" s="51" t="s">
        <v>158</v>
      </c>
      <c r="M1660" s="53" t="s">
        <v>138</v>
      </c>
      <c r="N1660" s="51" t="s">
        <v>153</v>
      </c>
      <c r="O1660" s="47"/>
      <c r="P1660" s="47"/>
      <c r="Q1660" s="47"/>
      <c r="R1660" s="54">
        <v>9</v>
      </c>
      <c r="S1660" s="49" t="s">
        <v>168</v>
      </c>
      <c r="T1660" s="53" t="s">
        <v>163</v>
      </c>
    </row>
    <row r="1661" spans="1:20" x14ac:dyDescent="0.2">
      <c r="A1661" s="79">
        <f t="shared" si="296"/>
        <v>22</v>
      </c>
      <c r="B1661" s="47">
        <f t="shared" si="297"/>
        <v>2021</v>
      </c>
      <c r="C1661" s="47">
        <f t="shared" si="298"/>
        <v>5</v>
      </c>
      <c r="D1661" s="47" t="str">
        <f t="shared" si="299"/>
        <v>May</v>
      </c>
      <c r="E1661" s="47">
        <f t="shared" si="300"/>
        <v>28</v>
      </c>
      <c r="F1661" s="90">
        <v>44344</v>
      </c>
      <c r="G1661" s="75">
        <v>0.53472222222222221</v>
      </c>
      <c r="H1661" s="49" t="s">
        <v>38</v>
      </c>
      <c r="I1661" s="56" t="str">
        <f t="shared" si="311"/>
        <v>Q07, Central/South Arm confluence</v>
      </c>
      <c r="J1661" s="56" t="str">
        <f t="shared" si="312"/>
        <v>San Juan Estuary</v>
      </c>
      <c r="K1661" s="49">
        <v>1</v>
      </c>
      <c r="L1661" s="51" t="s">
        <v>185</v>
      </c>
      <c r="M1661" s="53" t="s">
        <v>138</v>
      </c>
      <c r="N1661" s="51" t="s">
        <v>150</v>
      </c>
      <c r="O1661" s="47"/>
      <c r="P1661" s="47"/>
      <c r="Q1661" s="47"/>
      <c r="R1661" s="54">
        <v>1</v>
      </c>
      <c r="S1661" s="49" t="s">
        <v>168</v>
      </c>
      <c r="T1661" s="53" t="s">
        <v>163</v>
      </c>
    </row>
    <row r="1662" spans="1:20" x14ac:dyDescent="0.2">
      <c r="A1662" s="79">
        <f t="shared" si="296"/>
        <v>22</v>
      </c>
      <c r="B1662" s="47">
        <f t="shared" si="297"/>
        <v>2021</v>
      </c>
      <c r="C1662" s="47">
        <f t="shared" si="298"/>
        <v>5</v>
      </c>
      <c r="D1662" s="47" t="str">
        <f t="shared" si="299"/>
        <v>May</v>
      </c>
      <c r="E1662" s="47">
        <f t="shared" si="300"/>
        <v>28</v>
      </c>
      <c r="F1662" s="90">
        <v>44344</v>
      </c>
      <c r="G1662" s="75">
        <v>0.53472222222222221</v>
      </c>
      <c r="H1662" s="49" t="s">
        <v>38</v>
      </c>
      <c r="I1662" s="56" t="str">
        <f t="shared" ref="I1662:I1705" si="313">VLOOKUP(H1662,SiteCodes,2,FALSE)</f>
        <v>Q07, Central/South Arm confluence</v>
      </c>
      <c r="J1662" s="56" t="str">
        <f t="shared" ref="J1662:J1705" si="314">VLOOKUP(H1662,SiteCodes,3,FALSE)</f>
        <v>San Juan Estuary</v>
      </c>
      <c r="K1662" s="49">
        <v>1</v>
      </c>
      <c r="L1662" s="51" t="s">
        <v>181</v>
      </c>
      <c r="M1662" s="53" t="s">
        <v>138</v>
      </c>
      <c r="N1662" s="51" t="s">
        <v>150</v>
      </c>
      <c r="O1662" s="47"/>
      <c r="P1662" s="47"/>
      <c r="Q1662" s="47"/>
      <c r="R1662" s="54">
        <v>6</v>
      </c>
      <c r="S1662" s="49" t="s">
        <v>168</v>
      </c>
      <c r="T1662" s="53" t="s">
        <v>163</v>
      </c>
    </row>
    <row r="1663" spans="1:20" x14ac:dyDescent="0.2">
      <c r="A1663" s="79">
        <f t="shared" si="296"/>
        <v>22</v>
      </c>
      <c r="B1663" s="47">
        <f t="shared" si="297"/>
        <v>2021</v>
      </c>
      <c r="C1663" s="47">
        <f t="shared" si="298"/>
        <v>5</v>
      </c>
      <c r="D1663" s="47" t="str">
        <f t="shared" si="299"/>
        <v>May</v>
      </c>
      <c r="E1663" s="47">
        <f t="shared" si="300"/>
        <v>28</v>
      </c>
      <c r="F1663" s="90">
        <v>44344</v>
      </c>
      <c r="G1663" s="75">
        <v>0.53472222222222221</v>
      </c>
      <c r="H1663" s="49" t="s">
        <v>38</v>
      </c>
      <c r="I1663" s="56" t="str">
        <f t="shared" si="313"/>
        <v>Q07, Central/South Arm confluence</v>
      </c>
      <c r="J1663" s="56" t="str">
        <f t="shared" si="314"/>
        <v>San Juan Estuary</v>
      </c>
      <c r="K1663" s="49">
        <v>1</v>
      </c>
      <c r="L1663" s="51" t="s">
        <v>173</v>
      </c>
      <c r="M1663" s="53" t="s">
        <v>138</v>
      </c>
      <c r="N1663" s="51" t="s">
        <v>150</v>
      </c>
      <c r="O1663" s="47"/>
      <c r="P1663" s="47"/>
      <c r="Q1663" s="47"/>
      <c r="R1663" s="54">
        <v>9</v>
      </c>
      <c r="S1663" s="49" t="s">
        <v>168</v>
      </c>
      <c r="T1663" s="53" t="s">
        <v>163</v>
      </c>
    </row>
    <row r="1664" spans="1:20" x14ac:dyDescent="0.2">
      <c r="A1664" s="79">
        <f t="shared" si="296"/>
        <v>22</v>
      </c>
      <c r="B1664" s="47">
        <f t="shared" si="297"/>
        <v>2021</v>
      </c>
      <c r="C1664" s="47">
        <f t="shared" si="298"/>
        <v>5</v>
      </c>
      <c r="D1664" s="47" t="str">
        <f t="shared" si="299"/>
        <v>May</v>
      </c>
      <c r="E1664" s="47">
        <f t="shared" si="300"/>
        <v>28</v>
      </c>
      <c r="F1664" s="90">
        <v>44344</v>
      </c>
      <c r="G1664" s="75">
        <v>0.61111111111111105</v>
      </c>
      <c r="H1664" s="49" t="s">
        <v>46</v>
      </c>
      <c r="I1664" s="56" t="str">
        <f t="shared" si="313"/>
        <v>Q4, u/s of Tanis's template site</v>
      </c>
      <c r="J1664" s="56" t="str">
        <f t="shared" si="314"/>
        <v>San Juan Estuary</v>
      </c>
      <c r="K1664" s="49">
        <v>1</v>
      </c>
      <c r="L1664" s="51" t="s">
        <v>152</v>
      </c>
      <c r="M1664" s="53" t="s">
        <v>138</v>
      </c>
      <c r="N1664" s="51" t="s">
        <v>144</v>
      </c>
      <c r="O1664" s="47"/>
      <c r="P1664" s="47"/>
      <c r="Q1664" s="47"/>
      <c r="R1664" s="54">
        <v>9</v>
      </c>
      <c r="S1664" s="49" t="s">
        <v>168</v>
      </c>
      <c r="T1664" s="53" t="s">
        <v>163</v>
      </c>
    </row>
    <row r="1665" spans="1:22" x14ac:dyDescent="0.2">
      <c r="A1665" s="79">
        <f t="shared" si="296"/>
        <v>22</v>
      </c>
      <c r="B1665" s="47">
        <f t="shared" si="297"/>
        <v>2021</v>
      </c>
      <c r="C1665" s="47">
        <f t="shared" si="298"/>
        <v>5</v>
      </c>
      <c r="D1665" s="47" t="str">
        <f t="shared" si="299"/>
        <v>May</v>
      </c>
      <c r="E1665" s="47">
        <f t="shared" si="300"/>
        <v>28</v>
      </c>
      <c r="F1665" s="90">
        <v>44344</v>
      </c>
      <c r="G1665" s="75">
        <v>0.61111111111111105</v>
      </c>
      <c r="H1665" s="49" t="s">
        <v>46</v>
      </c>
      <c r="I1665" s="56" t="str">
        <f t="shared" si="313"/>
        <v>Q4, u/s of Tanis's template site</v>
      </c>
      <c r="J1665" s="56" t="str">
        <f t="shared" si="314"/>
        <v>San Juan Estuary</v>
      </c>
      <c r="K1665" s="49">
        <v>1</v>
      </c>
      <c r="L1665" s="51" t="s">
        <v>152</v>
      </c>
      <c r="M1665" s="53" t="s">
        <v>143</v>
      </c>
      <c r="N1665" s="51" t="s">
        <v>148</v>
      </c>
      <c r="O1665" s="47"/>
      <c r="P1665" s="47"/>
      <c r="Q1665" s="47"/>
      <c r="R1665" s="54">
        <v>14</v>
      </c>
      <c r="S1665" s="49" t="s">
        <v>168</v>
      </c>
      <c r="T1665" s="53" t="s">
        <v>163</v>
      </c>
    </row>
    <row r="1666" spans="1:22" x14ac:dyDescent="0.2">
      <c r="A1666" s="79">
        <f t="shared" si="296"/>
        <v>22</v>
      </c>
      <c r="B1666" s="47">
        <f t="shared" si="297"/>
        <v>2021</v>
      </c>
      <c r="C1666" s="47">
        <f t="shared" si="298"/>
        <v>5</v>
      </c>
      <c r="D1666" s="47" t="str">
        <f t="shared" si="299"/>
        <v>May</v>
      </c>
      <c r="E1666" s="47">
        <f t="shared" si="300"/>
        <v>28</v>
      </c>
      <c r="F1666" s="90">
        <v>44344</v>
      </c>
      <c r="G1666" s="75">
        <v>0.61111111111111105</v>
      </c>
      <c r="H1666" s="49" t="s">
        <v>46</v>
      </c>
      <c r="I1666" s="56" t="str">
        <f t="shared" si="313"/>
        <v>Q4, u/s of Tanis's template site</v>
      </c>
      <c r="J1666" s="56" t="str">
        <f t="shared" si="314"/>
        <v>San Juan Estuary</v>
      </c>
      <c r="K1666" s="49">
        <v>1</v>
      </c>
      <c r="L1666" s="51" t="s">
        <v>146</v>
      </c>
      <c r="M1666" s="53" t="s">
        <v>138</v>
      </c>
      <c r="N1666" s="51" t="s">
        <v>144</v>
      </c>
      <c r="O1666" s="47"/>
      <c r="P1666" s="47"/>
      <c r="Q1666" s="47"/>
      <c r="R1666" s="54">
        <v>119</v>
      </c>
      <c r="S1666" s="49" t="s">
        <v>168</v>
      </c>
      <c r="T1666" s="53" t="s">
        <v>163</v>
      </c>
    </row>
    <row r="1667" spans="1:22" x14ac:dyDescent="0.2">
      <c r="A1667" s="79">
        <f t="shared" si="296"/>
        <v>22</v>
      </c>
      <c r="B1667" s="47">
        <f t="shared" si="297"/>
        <v>2021</v>
      </c>
      <c r="C1667" s="47">
        <f t="shared" si="298"/>
        <v>5</v>
      </c>
      <c r="D1667" s="47" t="str">
        <f t="shared" si="299"/>
        <v>May</v>
      </c>
      <c r="E1667" s="47">
        <f t="shared" si="300"/>
        <v>28</v>
      </c>
      <c r="F1667" s="90">
        <v>44344</v>
      </c>
      <c r="G1667" s="75">
        <v>0.61111111111111105</v>
      </c>
      <c r="H1667" s="49" t="s">
        <v>46</v>
      </c>
      <c r="I1667" s="56" t="str">
        <f t="shared" si="313"/>
        <v>Q4, u/s of Tanis's template site</v>
      </c>
      <c r="J1667" s="56" t="str">
        <f t="shared" si="314"/>
        <v>San Juan Estuary</v>
      </c>
      <c r="K1667" s="49">
        <v>1</v>
      </c>
      <c r="L1667" s="51" t="s">
        <v>157</v>
      </c>
      <c r="M1667" s="53" t="s">
        <v>138</v>
      </c>
      <c r="N1667" s="51" t="s">
        <v>153</v>
      </c>
      <c r="O1667" s="47"/>
      <c r="P1667" s="47"/>
      <c r="Q1667" s="47"/>
      <c r="R1667" s="54">
        <v>13</v>
      </c>
      <c r="S1667" s="49" t="s">
        <v>168</v>
      </c>
      <c r="T1667" s="53" t="s">
        <v>163</v>
      </c>
    </row>
    <row r="1668" spans="1:22" x14ac:dyDescent="0.2">
      <c r="A1668" s="79">
        <f t="shared" si="296"/>
        <v>22</v>
      </c>
      <c r="B1668" s="47">
        <f t="shared" si="297"/>
        <v>2021</v>
      </c>
      <c r="C1668" s="47">
        <f t="shared" si="298"/>
        <v>5</v>
      </c>
      <c r="D1668" s="47" t="str">
        <f t="shared" si="299"/>
        <v>May</v>
      </c>
      <c r="E1668" s="47">
        <f t="shared" si="300"/>
        <v>28</v>
      </c>
      <c r="F1668" s="90">
        <v>44344</v>
      </c>
      <c r="G1668" s="75">
        <v>0.61111111111111105</v>
      </c>
      <c r="H1668" s="49" t="s">
        <v>46</v>
      </c>
      <c r="I1668" s="56" t="str">
        <f t="shared" si="313"/>
        <v>Q4, u/s of Tanis's template site</v>
      </c>
      <c r="J1668" s="56" t="str">
        <f t="shared" si="314"/>
        <v>San Juan Estuary</v>
      </c>
      <c r="K1668" s="49">
        <v>1</v>
      </c>
      <c r="L1668" s="51" t="s">
        <v>158</v>
      </c>
      <c r="M1668" s="53" t="s">
        <v>138</v>
      </c>
      <c r="N1668" s="51" t="s">
        <v>153</v>
      </c>
      <c r="O1668" s="47"/>
      <c r="P1668" s="47"/>
      <c r="Q1668" s="47"/>
      <c r="R1668" s="54">
        <v>3</v>
      </c>
      <c r="S1668" s="49" t="s">
        <v>168</v>
      </c>
      <c r="T1668" s="53" t="s">
        <v>163</v>
      </c>
    </row>
    <row r="1669" spans="1:22" x14ac:dyDescent="0.2">
      <c r="A1669" s="79">
        <f t="shared" ref="A1669:A1732" si="315">WEEKNUM(F1669)</f>
        <v>22</v>
      </c>
      <c r="B1669" s="47">
        <f t="shared" ref="B1669:B1732" si="316">YEAR(F1669)</f>
        <v>2021</v>
      </c>
      <c r="C1669" s="47">
        <f t="shared" ref="C1669:C1732" si="317">MONTH(F1669)</f>
        <v>5</v>
      </c>
      <c r="D1669" s="47" t="str">
        <f t="shared" ref="D1669:D1732" si="318">TEXT(F1669,"mmm")</f>
        <v>May</v>
      </c>
      <c r="E1669" s="47">
        <f t="shared" ref="E1669:E1732" si="319">DAY(F1669)</f>
        <v>28</v>
      </c>
      <c r="F1669" s="90">
        <v>44344</v>
      </c>
      <c r="G1669" s="75">
        <v>0.61111111111111105</v>
      </c>
      <c r="H1669" s="49" t="s">
        <v>46</v>
      </c>
      <c r="I1669" s="56" t="str">
        <f t="shared" si="313"/>
        <v>Q4, u/s of Tanis's template site</v>
      </c>
      <c r="J1669" s="56" t="str">
        <f t="shared" si="314"/>
        <v>San Juan Estuary</v>
      </c>
      <c r="K1669" s="49">
        <v>1</v>
      </c>
      <c r="L1669" s="51" t="s">
        <v>181</v>
      </c>
      <c r="M1669" s="53" t="s">
        <v>138</v>
      </c>
      <c r="N1669" s="51" t="s">
        <v>150</v>
      </c>
      <c r="O1669" s="47"/>
      <c r="P1669" s="47"/>
      <c r="Q1669" s="47"/>
      <c r="R1669" s="54">
        <v>1</v>
      </c>
      <c r="S1669" s="49" t="s">
        <v>168</v>
      </c>
      <c r="T1669" s="53" t="s">
        <v>163</v>
      </c>
    </row>
    <row r="1670" spans="1:22" x14ac:dyDescent="0.2">
      <c r="A1670" s="79">
        <f t="shared" si="315"/>
        <v>24</v>
      </c>
      <c r="B1670" s="47">
        <f t="shared" si="316"/>
        <v>2021</v>
      </c>
      <c r="C1670" s="47">
        <f t="shared" si="317"/>
        <v>6</v>
      </c>
      <c r="D1670" s="47" t="str">
        <f t="shared" si="318"/>
        <v>Jun</v>
      </c>
      <c r="E1670" s="47">
        <f t="shared" si="319"/>
        <v>9</v>
      </c>
      <c r="F1670" s="90">
        <v>44356</v>
      </c>
      <c r="G1670" s="75">
        <v>0.36458333333333331</v>
      </c>
      <c r="H1670" s="49" t="s">
        <v>30</v>
      </c>
      <c r="I1670" s="56" t="str">
        <f t="shared" si="313"/>
        <v>Butch's (Gordon R.)</v>
      </c>
      <c r="J1670" s="56" t="str">
        <f t="shared" si="314"/>
        <v>Gordon Estuary</v>
      </c>
      <c r="K1670" s="49">
        <v>1</v>
      </c>
      <c r="L1670" s="51" t="s">
        <v>152</v>
      </c>
      <c r="M1670" s="53" t="s">
        <v>143</v>
      </c>
      <c r="N1670" s="51" t="s">
        <v>148</v>
      </c>
      <c r="O1670" s="47">
        <f t="shared" ref="O1670:O1686" si="320">VLOOKUP(L1670,SpeciesCodes,2,FALSE)</f>
        <v>5</v>
      </c>
      <c r="P1670" s="47">
        <f t="shared" ref="P1670:P1686" si="321">VLOOKUP(M1670,OrigCodes,2,FALSE)</f>
        <v>2</v>
      </c>
      <c r="Q1670" s="47">
        <f t="shared" ref="Q1670:Q1686" si="322">VLOOKUP(N1670,StgCodes,2,FALSE)</f>
        <v>3</v>
      </c>
      <c r="R1670" s="54">
        <v>82</v>
      </c>
      <c r="S1670" s="49" t="s">
        <v>168</v>
      </c>
      <c r="T1670" s="53" t="s">
        <v>174</v>
      </c>
      <c r="V1670" t="s">
        <v>327</v>
      </c>
    </row>
    <row r="1671" spans="1:22" x14ac:dyDescent="0.2">
      <c r="A1671" s="79">
        <f t="shared" si="315"/>
        <v>24</v>
      </c>
      <c r="B1671" s="47">
        <f t="shared" si="316"/>
        <v>2021</v>
      </c>
      <c r="C1671" s="47">
        <f t="shared" si="317"/>
        <v>6</v>
      </c>
      <c r="D1671" s="47" t="str">
        <f t="shared" si="318"/>
        <v>Jun</v>
      </c>
      <c r="E1671" s="47">
        <f t="shared" si="319"/>
        <v>9</v>
      </c>
      <c r="F1671" s="90">
        <v>44356</v>
      </c>
      <c r="G1671" s="75">
        <v>0.36458333333333331</v>
      </c>
      <c r="H1671" s="49" t="s">
        <v>30</v>
      </c>
      <c r="I1671" s="56" t="str">
        <f t="shared" si="313"/>
        <v>Butch's (Gordon R.)</v>
      </c>
      <c r="J1671" s="56" t="str">
        <f t="shared" si="314"/>
        <v>Gordon Estuary</v>
      </c>
      <c r="K1671" s="49">
        <v>1</v>
      </c>
      <c r="L1671" s="51" t="s">
        <v>152</v>
      </c>
      <c r="M1671" s="53" t="s">
        <v>138</v>
      </c>
      <c r="N1671" s="51" t="s">
        <v>144</v>
      </c>
      <c r="O1671" s="47">
        <f t="shared" si="320"/>
        <v>5</v>
      </c>
      <c r="P1671" s="47">
        <f t="shared" si="321"/>
        <v>1</v>
      </c>
      <c r="Q1671" s="47">
        <f t="shared" si="322"/>
        <v>2</v>
      </c>
      <c r="R1671" s="54">
        <v>17</v>
      </c>
      <c r="S1671" s="49" t="s">
        <v>168</v>
      </c>
      <c r="T1671" s="53" t="s">
        <v>174</v>
      </c>
      <c r="V1671" t="s">
        <v>327</v>
      </c>
    </row>
    <row r="1672" spans="1:22" x14ac:dyDescent="0.2">
      <c r="A1672" s="79">
        <f t="shared" si="315"/>
        <v>24</v>
      </c>
      <c r="B1672" s="47">
        <f t="shared" si="316"/>
        <v>2021</v>
      </c>
      <c r="C1672" s="47">
        <f t="shared" si="317"/>
        <v>6</v>
      </c>
      <c r="D1672" s="47" t="str">
        <f t="shared" si="318"/>
        <v>Jun</v>
      </c>
      <c r="E1672" s="47">
        <f t="shared" si="319"/>
        <v>9</v>
      </c>
      <c r="F1672" s="90">
        <v>44356</v>
      </c>
      <c r="G1672" s="75">
        <v>0.36458333333333298</v>
      </c>
      <c r="H1672" s="49" t="s">
        <v>30</v>
      </c>
      <c r="I1672" s="56" t="str">
        <f t="shared" si="313"/>
        <v>Butch's (Gordon R.)</v>
      </c>
      <c r="J1672" s="56" t="str">
        <f t="shared" si="314"/>
        <v>Gordon Estuary</v>
      </c>
      <c r="K1672" s="49">
        <v>1</v>
      </c>
      <c r="L1672" s="51" t="s">
        <v>146</v>
      </c>
      <c r="M1672" s="53" t="s">
        <v>138</v>
      </c>
      <c r="N1672" s="51" t="s">
        <v>144</v>
      </c>
      <c r="O1672" s="47">
        <f t="shared" si="320"/>
        <v>3</v>
      </c>
      <c r="P1672" s="47">
        <f t="shared" si="321"/>
        <v>1</v>
      </c>
      <c r="Q1672" s="47">
        <f t="shared" si="322"/>
        <v>2</v>
      </c>
      <c r="R1672" s="54">
        <v>3</v>
      </c>
      <c r="S1672" s="49" t="s">
        <v>168</v>
      </c>
      <c r="T1672" s="53" t="s">
        <v>174</v>
      </c>
    </row>
    <row r="1673" spans="1:22" x14ac:dyDescent="0.2">
      <c r="A1673" s="79">
        <f t="shared" si="315"/>
        <v>24</v>
      </c>
      <c r="B1673" s="47">
        <f t="shared" si="316"/>
        <v>2021</v>
      </c>
      <c r="C1673" s="47">
        <f t="shared" si="317"/>
        <v>6</v>
      </c>
      <c r="D1673" s="47" t="str">
        <f t="shared" si="318"/>
        <v>Jun</v>
      </c>
      <c r="E1673" s="47">
        <f t="shared" si="319"/>
        <v>9</v>
      </c>
      <c r="F1673" s="90">
        <v>44356</v>
      </c>
      <c r="G1673" s="75">
        <v>0.36458333333333298</v>
      </c>
      <c r="H1673" s="49" t="s">
        <v>30</v>
      </c>
      <c r="I1673" s="56" t="str">
        <f t="shared" si="313"/>
        <v>Butch's (Gordon R.)</v>
      </c>
      <c r="J1673" s="56" t="str">
        <f t="shared" si="314"/>
        <v>Gordon Estuary</v>
      </c>
      <c r="K1673" s="49">
        <v>1</v>
      </c>
      <c r="L1673" s="51" t="s">
        <v>142</v>
      </c>
      <c r="M1673" s="53" t="s">
        <v>138</v>
      </c>
      <c r="N1673" s="51" t="s">
        <v>144</v>
      </c>
      <c r="O1673" s="47">
        <f t="shared" si="320"/>
        <v>2</v>
      </c>
      <c r="P1673" s="47">
        <f t="shared" si="321"/>
        <v>1</v>
      </c>
      <c r="Q1673" s="47">
        <f t="shared" si="322"/>
        <v>2</v>
      </c>
      <c r="R1673" s="54">
        <v>2</v>
      </c>
      <c r="S1673" s="49" t="s">
        <v>168</v>
      </c>
      <c r="T1673" s="53" t="s">
        <v>174</v>
      </c>
    </row>
    <row r="1674" spans="1:22" x14ac:dyDescent="0.2">
      <c r="A1674" s="79">
        <f t="shared" si="315"/>
        <v>24</v>
      </c>
      <c r="B1674" s="47">
        <f t="shared" si="316"/>
        <v>2021</v>
      </c>
      <c r="C1674" s="47">
        <f t="shared" si="317"/>
        <v>6</v>
      </c>
      <c r="D1674" s="47" t="str">
        <f t="shared" si="318"/>
        <v>Jun</v>
      </c>
      <c r="E1674" s="47">
        <f t="shared" si="319"/>
        <v>9</v>
      </c>
      <c r="F1674" s="90">
        <v>44356</v>
      </c>
      <c r="G1674" s="75">
        <v>0.36458333333333298</v>
      </c>
      <c r="H1674" s="49" t="s">
        <v>30</v>
      </c>
      <c r="I1674" s="56" t="str">
        <f t="shared" si="313"/>
        <v>Butch's (Gordon R.)</v>
      </c>
      <c r="J1674" s="56" t="str">
        <f t="shared" si="314"/>
        <v>Gordon Estuary</v>
      </c>
      <c r="K1674" s="49">
        <v>1</v>
      </c>
      <c r="L1674" s="51" t="s">
        <v>157</v>
      </c>
      <c r="M1674" s="53" t="s">
        <v>138</v>
      </c>
      <c r="N1674" s="51" t="s">
        <v>153</v>
      </c>
      <c r="O1674" s="47">
        <f t="shared" si="320"/>
        <v>8</v>
      </c>
      <c r="P1674" s="47">
        <f t="shared" si="321"/>
        <v>1</v>
      </c>
      <c r="Q1674" s="47">
        <f t="shared" si="322"/>
        <v>5</v>
      </c>
      <c r="R1674" s="54">
        <v>10</v>
      </c>
      <c r="S1674" s="49" t="s">
        <v>168</v>
      </c>
      <c r="T1674" s="53" t="s">
        <v>174</v>
      </c>
    </row>
    <row r="1675" spans="1:22" x14ac:dyDescent="0.2">
      <c r="A1675" s="79">
        <f t="shared" si="315"/>
        <v>24</v>
      </c>
      <c r="B1675" s="47">
        <f t="shared" si="316"/>
        <v>2021</v>
      </c>
      <c r="C1675" s="47">
        <f t="shared" si="317"/>
        <v>6</v>
      </c>
      <c r="D1675" s="47" t="str">
        <f t="shared" si="318"/>
        <v>Jun</v>
      </c>
      <c r="E1675" s="47">
        <f t="shared" si="319"/>
        <v>9</v>
      </c>
      <c r="F1675" s="90">
        <v>44356</v>
      </c>
      <c r="G1675" s="75">
        <v>0.36458333333333298</v>
      </c>
      <c r="H1675" s="49" t="s">
        <v>30</v>
      </c>
      <c r="I1675" s="56" t="str">
        <f t="shared" si="313"/>
        <v>Butch's (Gordon R.)</v>
      </c>
      <c r="J1675" s="56" t="str">
        <f t="shared" si="314"/>
        <v>Gordon Estuary</v>
      </c>
      <c r="K1675" s="49">
        <v>1</v>
      </c>
      <c r="L1675" s="51" t="s">
        <v>185</v>
      </c>
      <c r="M1675" s="53" t="s">
        <v>138</v>
      </c>
      <c r="N1675" s="51" t="s">
        <v>153</v>
      </c>
      <c r="O1675" s="47">
        <f t="shared" si="320"/>
        <v>18</v>
      </c>
      <c r="P1675" s="47">
        <f t="shared" si="321"/>
        <v>1</v>
      </c>
      <c r="Q1675" s="47">
        <f t="shared" si="322"/>
        <v>5</v>
      </c>
      <c r="R1675" s="54">
        <v>1</v>
      </c>
      <c r="S1675" s="49" t="s">
        <v>168</v>
      </c>
      <c r="T1675" s="53" t="s">
        <v>174</v>
      </c>
    </row>
    <row r="1676" spans="1:22" x14ac:dyDescent="0.2">
      <c r="A1676" s="79">
        <f t="shared" si="315"/>
        <v>24</v>
      </c>
      <c r="B1676" s="47">
        <f t="shared" si="316"/>
        <v>2021</v>
      </c>
      <c r="C1676" s="47">
        <f t="shared" si="317"/>
        <v>6</v>
      </c>
      <c r="D1676" s="47" t="str">
        <f t="shared" si="318"/>
        <v>Jun</v>
      </c>
      <c r="E1676" s="47">
        <f t="shared" si="319"/>
        <v>9</v>
      </c>
      <c r="F1676" s="90">
        <v>44356</v>
      </c>
      <c r="G1676" s="75">
        <v>0.36458333333333298</v>
      </c>
      <c r="H1676" s="49" t="s">
        <v>30</v>
      </c>
      <c r="I1676" s="56" t="str">
        <f t="shared" si="313"/>
        <v>Butch's (Gordon R.)</v>
      </c>
      <c r="J1676" s="56" t="str">
        <f t="shared" si="314"/>
        <v>Gordon Estuary</v>
      </c>
      <c r="K1676" s="49">
        <v>1</v>
      </c>
      <c r="L1676" s="51" t="s">
        <v>181</v>
      </c>
      <c r="M1676" s="53" t="s">
        <v>138</v>
      </c>
      <c r="N1676" s="51" t="s">
        <v>153</v>
      </c>
      <c r="O1676" s="47">
        <f t="shared" si="320"/>
        <v>15</v>
      </c>
      <c r="P1676" s="47">
        <f t="shared" si="321"/>
        <v>1</v>
      </c>
      <c r="Q1676" s="47">
        <f t="shared" si="322"/>
        <v>5</v>
      </c>
      <c r="R1676" s="54">
        <v>12</v>
      </c>
      <c r="S1676" s="49" t="s">
        <v>168</v>
      </c>
      <c r="T1676" s="53" t="s">
        <v>174</v>
      </c>
    </row>
    <row r="1677" spans="1:22" x14ac:dyDescent="0.2">
      <c r="A1677" s="79">
        <f t="shared" si="315"/>
        <v>24</v>
      </c>
      <c r="B1677" s="47">
        <f t="shared" si="316"/>
        <v>2021</v>
      </c>
      <c r="C1677" s="47">
        <f t="shared" si="317"/>
        <v>6</v>
      </c>
      <c r="D1677" s="47" t="str">
        <f t="shared" si="318"/>
        <v>Jun</v>
      </c>
      <c r="E1677" s="47">
        <f t="shared" si="319"/>
        <v>9</v>
      </c>
      <c r="F1677" s="90">
        <v>44356</v>
      </c>
      <c r="G1677" s="75">
        <v>0.36458333333333298</v>
      </c>
      <c r="H1677" s="49" t="s">
        <v>30</v>
      </c>
      <c r="I1677" s="56" t="str">
        <f t="shared" si="313"/>
        <v>Butch's (Gordon R.)</v>
      </c>
      <c r="J1677" s="56" t="str">
        <f t="shared" si="314"/>
        <v>Gordon Estuary</v>
      </c>
      <c r="K1677" s="49">
        <v>1</v>
      </c>
      <c r="L1677" s="51" t="s">
        <v>177</v>
      </c>
      <c r="M1677" s="53" t="s">
        <v>138</v>
      </c>
      <c r="N1677" s="51" t="s">
        <v>153</v>
      </c>
      <c r="O1677" s="47">
        <f t="shared" si="320"/>
        <v>14</v>
      </c>
      <c r="P1677" s="47">
        <f t="shared" si="321"/>
        <v>1</v>
      </c>
      <c r="Q1677" s="47">
        <f t="shared" si="322"/>
        <v>5</v>
      </c>
      <c r="R1677" s="54">
        <v>28</v>
      </c>
      <c r="S1677" s="49" t="s">
        <v>168</v>
      </c>
      <c r="T1677" s="53" t="s">
        <v>174</v>
      </c>
    </row>
    <row r="1678" spans="1:22" x14ac:dyDescent="0.2">
      <c r="A1678" s="79">
        <f t="shared" si="315"/>
        <v>24</v>
      </c>
      <c r="B1678" s="47">
        <f t="shared" si="316"/>
        <v>2021</v>
      </c>
      <c r="C1678" s="47">
        <f t="shared" si="317"/>
        <v>6</v>
      </c>
      <c r="D1678" s="47" t="str">
        <f t="shared" si="318"/>
        <v>Jun</v>
      </c>
      <c r="E1678" s="47">
        <f t="shared" si="319"/>
        <v>9</v>
      </c>
      <c r="F1678" s="90">
        <v>44356</v>
      </c>
      <c r="G1678" s="75">
        <v>0.4375</v>
      </c>
      <c r="H1678" s="49" t="s">
        <v>25</v>
      </c>
      <c r="I1678" s="56" t="str">
        <f t="shared" si="313"/>
        <v>Q01, left bank Gordon up from confluence</v>
      </c>
      <c r="J1678" s="56" t="str">
        <f t="shared" si="314"/>
        <v>Gordon Estuary</v>
      </c>
      <c r="K1678" s="49">
        <v>1</v>
      </c>
      <c r="L1678" s="51" t="s">
        <v>152</v>
      </c>
      <c r="M1678" s="53" t="s">
        <v>138</v>
      </c>
      <c r="N1678" s="51" t="s">
        <v>144</v>
      </c>
      <c r="O1678" s="47">
        <f t="shared" si="320"/>
        <v>5</v>
      </c>
      <c r="P1678" s="47">
        <f t="shared" si="321"/>
        <v>1</v>
      </c>
      <c r="Q1678" s="47">
        <f t="shared" si="322"/>
        <v>2</v>
      </c>
      <c r="R1678" s="54">
        <v>5</v>
      </c>
      <c r="S1678" s="49" t="s">
        <v>168</v>
      </c>
      <c r="T1678" s="53" t="s">
        <v>170</v>
      </c>
    </row>
    <row r="1679" spans="1:22" x14ac:dyDescent="0.2">
      <c r="A1679" s="79">
        <f t="shared" si="315"/>
        <v>24</v>
      </c>
      <c r="B1679" s="47">
        <f t="shared" si="316"/>
        <v>2021</v>
      </c>
      <c r="C1679" s="47">
        <f t="shared" si="317"/>
        <v>6</v>
      </c>
      <c r="D1679" s="47" t="str">
        <f t="shared" si="318"/>
        <v>Jun</v>
      </c>
      <c r="E1679" s="47">
        <f t="shared" si="319"/>
        <v>9</v>
      </c>
      <c r="F1679" s="90">
        <v>44356</v>
      </c>
      <c r="G1679" s="75">
        <v>0.4375</v>
      </c>
      <c r="H1679" s="49" t="s">
        <v>25</v>
      </c>
      <c r="I1679" s="56" t="str">
        <f t="shared" si="313"/>
        <v>Q01, left bank Gordon up from confluence</v>
      </c>
      <c r="J1679" s="56" t="str">
        <f t="shared" si="314"/>
        <v>Gordon Estuary</v>
      </c>
      <c r="K1679" s="49">
        <v>1</v>
      </c>
      <c r="L1679" s="51" t="s">
        <v>152</v>
      </c>
      <c r="M1679" s="53" t="s">
        <v>143</v>
      </c>
      <c r="N1679" s="51" t="s">
        <v>148</v>
      </c>
      <c r="O1679" s="47">
        <f t="shared" si="320"/>
        <v>5</v>
      </c>
      <c r="P1679" s="47">
        <f t="shared" si="321"/>
        <v>2</v>
      </c>
      <c r="Q1679" s="47">
        <f t="shared" si="322"/>
        <v>3</v>
      </c>
      <c r="R1679" s="54">
        <v>6</v>
      </c>
      <c r="S1679" s="49" t="s">
        <v>168</v>
      </c>
      <c r="T1679" s="53" t="s">
        <v>170</v>
      </c>
    </row>
    <row r="1680" spans="1:22" x14ac:dyDescent="0.2">
      <c r="A1680" s="79">
        <f t="shared" si="315"/>
        <v>24</v>
      </c>
      <c r="B1680" s="47">
        <f t="shared" si="316"/>
        <v>2021</v>
      </c>
      <c r="C1680" s="47">
        <f t="shared" si="317"/>
        <v>6</v>
      </c>
      <c r="D1680" s="47" t="str">
        <f t="shared" si="318"/>
        <v>Jun</v>
      </c>
      <c r="E1680" s="47">
        <f t="shared" si="319"/>
        <v>9</v>
      </c>
      <c r="F1680" s="90">
        <v>44356</v>
      </c>
      <c r="G1680" s="75">
        <v>0.4375</v>
      </c>
      <c r="H1680" s="49" t="s">
        <v>25</v>
      </c>
      <c r="I1680" s="56" t="str">
        <f t="shared" si="313"/>
        <v>Q01, left bank Gordon up from confluence</v>
      </c>
      <c r="J1680" s="56" t="str">
        <f t="shared" si="314"/>
        <v>Gordon Estuary</v>
      </c>
      <c r="K1680" s="49">
        <v>1</v>
      </c>
      <c r="L1680" s="51" t="s">
        <v>181</v>
      </c>
      <c r="M1680" s="53" t="s">
        <v>138</v>
      </c>
      <c r="N1680" s="51" t="s">
        <v>153</v>
      </c>
      <c r="O1680" s="47">
        <f t="shared" si="320"/>
        <v>15</v>
      </c>
      <c r="P1680" s="47">
        <f t="shared" si="321"/>
        <v>1</v>
      </c>
      <c r="Q1680" s="47">
        <f t="shared" si="322"/>
        <v>5</v>
      </c>
      <c r="R1680" s="54">
        <v>1</v>
      </c>
      <c r="S1680" s="49" t="s">
        <v>168</v>
      </c>
      <c r="T1680" s="53" t="s">
        <v>170</v>
      </c>
    </row>
    <row r="1681" spans="1:20" x14ac:dyDescent="0.2">
      <c r="A1681" s="79">
        <f t="shared" si="315"/>
        <v>24</v>
      </c>
      <c r="B1681" s="47">
        <f t="shared" si="316"/>
        <v>2021</v>
      </c>
      <c r="C1681" s="47">
        <f t="shared" si="317"/>
        <v>6</v>
      </c>
      <c r="D1681" s="47" t="str">
        <f t="shared" si="318"/>
        <v>Jun</v>
      </c>
      <c r="E1681" s="47">
        <f t="shared" si="319"/>
        <v>9</v>
      </c>
      <c r="F1681" s="90">
        <v>44356</v>
      </c>
      <c r="G1681" s="75">
        <v>0.4375</v>
      </c>
      <c r="H1681" s="49" t="s">
        <v>25</v>
      </c>
      <c r="I1681" s="56" t="str">
        <f t="shared" si="313"/>
        <v>Q01, left bank Gordon up from confluence</v>
      </c>
      <c r="J1681" s="56" t="str">
        <f t="shared" si="314"/>
        <v>Gordon Estuary</v>
      </c>
      <c r="K1681" s="49">
        <v>1</v>
      </c>
      <c r="L1681" s="51" t="s">
        <v>173</v>
      </c>
      <c r="M1681" s="53" t="s">
        <v>138</v>
      </c>
      <c r="N1681" s="51" t="s">
        <v>153</v>
      </c>
      <c r="O1681" s="47">
        <f t="shared" si="320"/>
        <v>13</v>
      </c>
      <c r="P1681" s="47">
        <f t="shared" si="321"/>
        <v>1</v>
      </c>
      <c r="Q1681" s="47">
        <f t="shared" si="322"/>
        <v>5</v>
      </c>
      <c r="R1681" s="54">
        <v>4</v>
      </c>
      <c r="S1681" s="49" t="s">
        <v>168</v>
      </c>
      <c r="T1681" s="53" t="s">
        <v>170</v>
      </c>
    </row>
    <row r="1682" spans="1:20" x14ac:dyDescent="0.2">
      <c r="A1682" s="79">
        <f t="shared" si="315"/>
        <v>24</v>
      </c>
      <c r="B1682" s="47">
        <f t="shared" si="316"/>
        <v>2021</v>
      </c>
      <c r="C1682" s="47">
        <f t="shared" si="317"/>
        <v>6</v>
      </c>
      <c r="D1682" s="47" t="str">
        <f t="shared" si="318"/>
        <v>Jun</v>
      </c>
      <c r="E1682" s="47">
        <f t="shared" si="319"/>
        <v>9</v>
      </c>
      <c r="F1682" s="90">
        <v>44356</v>
      </c>
      <c r="G1682" s="75">
        <v>0.44791666666666669</v>
      </c>
      <c r="H1682" s="49" t="s">
        <v>206</v>
      </c>
      <c r="I1682" s="56" t="str">
        <f t="shared" si="313"/>
        <v>Site 5 main channel half way up</v>
      </c>
      <c r="J1682" s="56" t="str">
        <f t="shared" si="314"/>
        <v>Gordon Estuary</v>
      </c>
      <c r="K1682" s="49">
        <v>1</v>
      </c>
      <c r="L1682" s="51" t="s">
        <v>146</v>
      </c>
      <c r="M1682" s="53" t="s">
        <v>138</v>
      </c>
      <c r="N1682" s="51" t="s">
        <v>144</v>
      </c>
      <c r="O1682" s="47">
        <f t="shared" si="320"/>
        <v>3</v>
      </c>
      <c r="P1682" s="47">
        <f t="shared" si="321"/>
        <v>1</v>
      </c>
      <c r="Q1682" s="47">
        <f t="shared" si="322"/>
        <v>2</v>
      </c>
      <c r="R1682" s="54">
        <v>74</v>
      </c>
      <c r="S1682" s="49" t="s">
        <v>171</v>
      </c>
      <c r="T1682" s="53" t="s">
        <v>170</v>
      </c>
    </row>
    <row r="1683" spans="1:20" x14ac:dyDescent="0.2">
      <c r="A1683" s="79">
        <f t="shared" si="315"/>
        <v>24</v>
      </c>
      <c r="B1683" s="47">
        <f t="shared" si="316"/>
        <v>2021</v>
      </c>
      <c r="C1683" s="47">
        <f t="shared" si="317"/>
        <v>6</v>
      </c>
      <c r="D1683" s="47" t="str">
        <f t="shared" si="318"/>
        <v>Jun</v>
      </c>
      <c r="E1683" s="47">
        <f t="shared" si="319"/>
        <v>9</v>
      </c>
      <c r="F1683" s="90">
        <v>44356</v>
      </c>
      <c r="G1683" s="75">
        <v>0.44791666666666669</v>
      </c>
      <c r="H1683" s="49" t="s">
        <v>206</v>
      </c>
      <c r="I1683" s="56" t="str">
        <f t="shared" si="313"/>
        <v>Site 5 main channel half way up</v>
      </c>
      <c r="J1683" s="56" t="str">
        <f t="shared" si="314"/>
        <v>Gordon Estuary</v>
      </c>
      <c r="K1683" s="49">
        <v>1</v>
      </c>
      <c r="L1683" s="51" t="s">
        <v>157</v>
      </c>
      <c r="M1683" s="53" t="s">
        <v>138</v>
      </c>
      <c r="N1683" s="51" t="s">
        <v>153</v>
      </c>
      <c r="O1683" s="47">
        <f t="shared" si="320"/>
        <v>8</v>
      </c>
      <c r="P1683" s="47">
        <f t="shared" si="321"/>
        <v>1</v>
      </c>
      <c r="Q1683" s="47">
        <f t="shared" si="322"/>
        <v>5</v>
      </c>
      <c r="R1683" s="54">
        <v>2</v>
      </c>
      <c r="S1683" s="49" t="s">
        <v>171</v>
      </c>
      <c r="T1683" s="53" t="s">
        <v>170</v>
      </c>
    </row>
    <row r="1684" spans="1:20" x14ac:dyDescent="0.2">
      <c r="A1684" s="79">
        <f t="shared" si="315"/>
        <v>24</v>
      </c>
      <c r="B1684" s="47">
        <f t="shared" si="316"/>
        <v>2021</v>
      </c>
      <c r="C1684" s="47">
        <f t="shared" si="317"/>
        <v>6</v>
      </c>
      <c r="D1684" s="47" t="str">
        <f t="shared" si="318"/>
        <v>Jun</v>
      </c>
      <c r="E1684" s="47">
        <f t="shared" si="319"/>
        <v>9</v>
      </c>
      <c r="F1684" s="90">
        <v>44356</v>
      </c>
      <c r="G1684" s="75">
        <v>0.44791666666666669</v>
      </c>
      <c r="H1684" s="49" t="s">
        <v>206</v>
      </c>
      <c r="I1684" s="56" t="str">
        <f t="shared" si="313"/>
        <v>Site 5 main channel half way up</v>
      </c>
      <c r="J1684" s="56" t="str">
        <f t="shared" si="314"/>
        <v>Gordon Estuary</v>
      </c>
      <c r="K1684" s="49">
        <v>1</v>
      </c>
      <c r="L1684" s="51" t="s">
        <v>158</v>
      </c>
      <c r="M1684" s="53" t="s">
        <v>138</v>
      </c>
      <c r="N1684" s="51" t="s">
        <v>153</v>
      </c>
      <c r="O1684" s="47">
        <f t="shared" si="320"/>
        <v>9</v>
      </c>
      <c r="P1684" s="47">
        <f t="shared" si="321"/>
        <v>1</v>
      </c>
      <c r="Q1684" s="47">
        <f t="shared" si="322"/>
        <v>5</v>
      </c>
      <c r="R1684" s="54">
        <v>15</v>
      </c>
      <c r="S1684" s="49" t="s">
        <v>171</v>
      </c>
      <c r="T1684" s="53" t="s">
        <v>170</v>
      </c>
    </row>
    <row r="1685" spans="1:20" x14ac:dyDescent="0.2">
      <c r="A1685" s="79">
        <f t="shared" si="315"/>
        <v>24</v>
      </c>
      <c r="B1685" s="47">
        <f t="shared" si="316"/>
        <v>2021</v>
      </c>
      <c r="C1685" s="47">
        <f t="shared" si="317"/>
        <v>6</v>
      </c>
      <c r="D1685" s="47" t="str">
        <f t="shared" si="318"/>
        <v>Jun</v>
      </c>
      <c r="E1685" s="47">
        <f t="shared" si="319"/>
        <v>9</v>
      </c>
      <c r="F1685" s="90">
        <v>44356</v>
      </c>
      <c r="G1685" s="75">
        <v>0.4861111111111111</v>
      </c>
      <c r="H1685" s="49" t="s">
        <v>66</v>
      </c>
      <c r="I1685" s="56" t="str">
        <f t="shared" si="313"/>
        <v>Gravel bar on Gordon at Site 1</v>
      </c>
      <c r="J1685" s="56" t="str">
        <f t="shared" si="314"/>
        <v>Gordon Estuary</v>
      </c>
      <c r="K1685" s="49">
        <v>1</v>
      </c>
      <c r="L1685" s="52" t="s">
        <v>146</v>
      </c>
      <c r="M1685" s="50" t="s">
        <v>138</v>
      </c>
      <c r="N1685" s="52" t="s">
        <v>144</v>
      </c>
      <c r="O1685" s="47">
        <f t="shared" si="320"/>
        <v>3</v>
      </c>
      <c r="P1685" s="47">
        <f t="shared" si="321"/>
        <v>1</v>
      </c>
      <c r="Q1685" s="47">
        <f t="shared" si="322"/>
        <v>2</v>
      </c>
      <c r="R1685" s="54">
        <v>50</v>
      </c>
      <c r="S1685" s="68" t="s">
        <v>168</v>
      </c>
      <c r="T1685" s="50" t="s">
        <v>170</v>
      </c>
    </row>
    <row r="1686" spans="1:20" x14ac:dyDescent="0.2">
      <c r="A1686" s="79">
        <f t="shared" si="315"/>
        <v>24</v>
      </c>
      <c r="B1686" s="47">
        <f t="shared" si="316"/>
        <v>2021</v>
      </c>
      <c r="C1686" s="47">
        <f t="shared" si="317"/>
        <v>6</v>
      </c>
      <c r="D1686" s="47" t="str">
        <f t="shared" si="318"/>
        <v>Jun</v>
      </c>
      <c r="E1686" s="47">
        <f t="shared" si="319"/>
        <v>9</v>
      </c>
      <c r="F1686" s="90">
        <v>44356</v>
      </c>
      <c r="G1686" s="75">
        <v>0.4861111111111111</v>
      </c>
      <c r="H1686" s="49" t="s">
        <v>66</v>
      </c>
      <c r="I1686" s="56" t="str">
        <f t="shared" si="313"/>
        <v>Gravel bar on Gordon at Site 1</v>
      </c>
      <c r="J1686" s="56" t="str">
        <f t="shared" si="314"/>
        <v>Gordon Estuary</v>
      </c>
      <c r="K1686" s="49">
        <v>1</v>
      </c>
      <c r="L1686" s="51" t="s">
        <v>157</v>
      </c>
      <c r="M1686" s="50" t="s">
        <v>138</v>
      </c>
      <c r="N1686" s="51" t="s">
        <v>153</v>
      </c>
      <c r="O1686" s="47">
        <f t="shared" si="320"/>
        <v>8</v>
      </c>
      <c r="P1686" s="47">
        <f t="shared" si="321"/>
        <v>1</v>
      </c>
      <c r="Q1686" s="47">
        <f t="shared" si="322"/>
        <v>5</v>
      </c>
      <c r="R1686" s="54">
        <v>57</v>
      </c>
      <c r="S1686" s="49" t="s">
        <v>168</v>
      </c>
      <c r="T1686" s="53" t="s">
        <v>170</v>
      </c>
    </row>
    <row r="1687" spans="1:20" x14ac:dyDescent="0.2">
      <c r="A1687" s="79">
        <f t="shared" si="315"/>
        <v>24</v>
      </c>
      <c r="B1687" s="47">
        <f t="shared" si="316"/>
        <v>2021</v>
      </c>
      <c r="C1687" s="47">
        <f t="shared" si="317"/>
        <v>6</v>
      </c>
      <c r="D1687" s="47" t="str">
        <f t="shared" si="318"/>
        <v>Jun</v>
      </c>
      <c r="E1687" s="47">
        <f t="shared" si="319"/>
        <v>9</v>
      </c>
      <c r="F1687" s="90">
        <v>44356</v>
      </c>
      <c r="G1687" s="75">
        <v>0.4861111111111111</v>
      </c>
      <c r="H1687" s="49" t="s">
        <v>66</v>
      </c>
      <c r="I1687" s="56" t="str">
        <f t="shared" si="313"/>
        <v>Gravel bar on Gordon at Site 1</v>
      </c>
      <c r="J1687" s="56" t="str">
        <f t="shared" si="314"/>
        <v>Gordon Estuary</v>
      </c>
      <c r="K1687" s="49">
        <v>1</v>
      </c>
      <c r="L1687" s="51" t="s">
        <v>158</v>
      </c>
      <c r="M1687" s="50" t="s">
        <v>138</v>
      </c>
      <c r="N1687" s="51" t="s">
        <v>153</v>
      </c>
      <c r="O1687" s="47">
        <f t="shared" ref="O1687:O1750" si="323">VLOOKUP(L1687,SpeciesCodes,2,FALSE)</f>
        <v>9</v>
      </c>
      <c r="P1687" s="47">
        <f t="shared" ref="P1687:P1750" si="324">VLOOKUP(M1687,OrigCodes,2,FALSE)</f>
        <v>1</v>
      </c>
      <c r="Q1687" s="47">
        <f t="shared" ref="Q1687:Q1750" si="325">VLOOKUP(N1687,StgCodes,2,FALSE)</f>
        <v>5</v>
      </c>
      <c r="R1687" s="54">
        <v>5</v>
      </c>
      <c r="S1687" s="49" t="s">
        <v>168</v>
      </c>
      <c r="T1687" s="53" t="s">
        <v>170</v>
      </c>
    </row>
    <row r="1688" spans="1:20" x14ac:dyDescent="0.2">
      <c r="A1688" s="79">
        <f t="shared" si="315"/>
        <v>24</v>
      </c>
      <c r="B1688" s="47">
        <f t="shared" si="316"/>
        <v>2021</v>
      </c>
      <c r="C1688" s="47">
        <f t="shared" si="317"/>
        <v>6</v>
      </c>
      <c r="D1688" s="47" t="str">
        <f t="shared" si="318"/>
        <v>Jun</v>
      </c>
      <c r="E1688" s="47">
        <f t="shared" si="319"/>
        <v>9</v>
      </c>
      <c r="F1688" s="90">
        <v>44356</v>
      </c>
      <c r="G1688" s="75">
        <v>0.4861111111111111</v>
      </c>
      <c r="H1688" s="49" t="s">
        <v>66</v>
      </c>
      <c r="I1688" s="56" t="str">
        <f t="shared" si="313"/>
        <v>Gravel bar on Gordon at Site 1</v>
      </c>
      <c r="J1688" s="56" t="str">
        <f t="shared" si="314"/>
        <v>Gordon Estuary</v>
      </c>
      <c r="K1688" s="49">
        <v>1</v>
      </c>
      <c r="L1688" s="51" t="s">
        <v>181</v>
      </c>
      <c r="M1688" s="50" t="s">
        <v>138</v>
      </c>
      <c r="N1688" s="51" t="s">
        <v>150</v>
      </c>
      <c r="O1688" s="47">
        <f t="shared" si="323"/>
        <v>15</v>
      </c>
      <c r="P1688" s="47">
        <f t="shared" si="324"/>
        <v>1</v>
      </c>
      <c r="Q1688" s="47">
        <f t="shared" si="325"/>
        <v>4</v>
      </c>
      <c r="R1688" s="54">
        <v>5</v>
      </c>
      <c r="S1688" s="49" t="s">
        <v>168</v>
      </c>
      <c r="T1688" s="53" t="s">
        <v>170</v>
      </c>
    </row>
    <row r="1689" spans="1:20" x14ac:dyDescent="0.2">
      <c r="A1689" s="79">
        <f t="shared" si="315"/>
        <v>24</v>
      </c>
      <c r="B1689" s="47">
        <f t="shared" si="316"/>
        <v>2021</v>
      </c>
      <c r="C1689" s="47">
        <f t="shared" si="317"/>
        <v>6</v>
      </c>
      <c r="D1689" s="47" t="str">
        <f t="shared" si="318"/>
        <v>Jun</v>
      </c>
      <c r="E1689" s="47">
        <f t="shared" si="319"/>
        <v>9</v>
      </c>
      <c r="F1689" s="90">
        <v>44356</v>
      </c>
      <c r="G1689" s="75">
        <v>0.55277777777777781</v>
      </c>
      <c r="H1689" s="49" t="s">
        <v>21</v>
      </c>
      <c r="I1689" s="56" t="str">
        <f t="shared" si="313"/>
        <v>Gallaugher's</v>
      </c>
      <c r="J1689" s="56" t="str">
        <f t="shared" si="314"/>
        <v>Gordon Estuary</v>
      </c>
      <c r="K1689" s="49">
        <v>1</v>
      </c>
      <c r="L1689" s="51" t="s">
        <v>152</v>
      </c>
      <c r="M1689" s="50" t="s">
        <v>138</v>
      </c>
      <c r="N1689" s="51" t="s">
        <v>144</v>
      </c>
      <c r="O1689" s="47">
        <f t="shared" si="323"/>
        <v>5</v>
      </c>
      <c r="P1689" s="47">
        <f t="shared" si="324"/>
        <v>1</v>
      </c>
      <c r="Q1689" s="47">
        <f t="shared" si="325"/>
        <v>2</v>
      </c>
      <c r="R1689" s="54">
        <v>53</v>
      </c>
      <c r="S1689" s="49" t="s">
        <v>168</v>
      </c>
      <c r="T1689" s="53" t="s">
        <v>163</v>
      </c>
    </row>
    <row r="1690" spans="1:20" x14ac:dyDescent="0.2">
      <c r="A1690" s="79">
        <f t="shared" si="315"/>
        <v>24</v>
      </c>
      <c r="B1690" s="47">
        <f t="shared" si="316"/>
        <v>2021</v>
      </c>
      <c r="C1690" s="47">
        <f t="shared" si="317"/>
        <v>6</v>
      </c>
      <c r="D1690" s="47" t="str">
        <f t="shared" si="318"/>
        <v>Jun</v>
      </c>
      <c r="E1690" s="47">
        <f t="shared" si="319"/>
        <v>9</v>
      </c>
      <c r="F1690" s="90">
        <v>44356</v>
      </c>
      <c r="G1690" s="75">
        <v>0.55277777777777781</v>
      </c>
      <c r="H1690" s="49" t="s">
        <v>21</v>
      </c>
      <c r="I1690" s="56" t="str">
        <f t="shared" si="313"/>
        <v>Gallaugher's</v>
      </c>
      <c r="J1690" s="56" t="str">
        <f t="shared" si="314"/>
        <v>Gordon Estuary</v>
      </c>
      <c r="K1690" s="49">
        <v>1</v>
      </c>
      <c r="L1690" s="51" t="s">
        <v>157</v>
      </c>
      <c r="M1690" s="50" t="s">
        <v>138</v>
      </c>
      <c r="N1690" s="51" t="s">
        <v>153</v>
      </c>
      <c r="O1690" s="47">
        <f t="shared" si="323"/>
        <v>8</v>
      </c>
      <c r="P1690" s="47">
        <f t="shared" si="324"/>
        <v>1</v>
      </c>
      <c r="Q1690" s="47">
        <f t="shared" si="325"/>
        <v>5</v>
      </c>
      <c r="R1690" s="54">
        <v>15</v>
      </c>
      <c r="S1690" s="49" t="s">
        <v>168</v>
      </c>
      <c r="T1690" s="53" t="s">
        <v>163</v>
      </c>
    </row>
    <row r="1691" spans="1:20" x14ac:dyDescent="0.2">
      <c r="A1691" s="79">
        <f t="shared" si="315"/>
        <v>24</v>
      </c>
      <c r="B1691" s="47">
        <f t="shared" si="316"/>
        <v>2021</v>
      </c>
      <c r="C1691" s="47">
        <f t="shared" si="317"/>
        <v>6</v>
      </c>
      <c r="D1691" s="47" t="str">
        <f t="shared" si="318"/>
        <v>Jun</v>
      </c>
      <c r="E1691" s="47">
        <f t="shared" si="319"/>
        <v>9</v>
      </c>
      <c r="F1691" s="90">
        <v>44356</v>
      </c>
      <c r="G1691" s="75">
        <v>0.55277777777777781</v>
      </c>
      <c r="H1691" s="49" t="s">
        <v>21</v>
      </c>
      <c r="I1691" s="56" t="str">
        <f t="shared" si="313"/>
        <v>Gallaugher's</v>
      </c>
      <c r="J1691" s="56" t="str">
        <f t="shared" si="314"/>
        <v>Gordon Estuary</v>
      </c>
      <c r="K1691" s="49">
        <v>1</v>
      </c>
      <c r="L1691" s="51" t="s">
        <v>181</v>
      </c>
      <c r="M1691" s="50" t="s">
        <v>138</v>
      </c>
      <c r="N1691" s="51" t="s">
        <v>150</v>
      </c>
      <c r="O1691" s="47">
        <f t="shared" si="323"/>
        <v>15</v>
      </c>
      <c r="P1691" s="47">
        <f t="shared" si="324"/>
        <v>1</v>
      </c>
      <c r="Q1691" s="47">
        <f t="shared" si="325"/>
        <v>4</v>
      </c>
      <c r="R1691" s="54">
        <v>33</v>
      </c>
      <c r="S1691" s="49" t="s">
        <v>168</v>
      </c>
      <c r="T1691" s="53" t="s">
        <v>163</v>
      </c>
    </row>
    <row r="1692" spans="1:20" x14ac:dyDescent="0.2">
      <c r="A1692" s="79">
        <f t="shared" si="315"/>
        <v>24</v>
      </c>
      <c r="B1692" s="47">
        <f t="shared" si="316"/>
        <v>2021</v>
      </c>
      <c r="C1692" s="47">
        <f t="shared" si="317"/>
        <v>6</v>
      </c>
      <c r="D1692" s="47" t="str">
        <f t="shared" si="318"/>
        <v>Jun</v>
      </c>
      <c r="E1692" s="47">
        <f t="shared" si="319"/>
        <v>9</v>
      </c>
      <c r="F1692" s="90">
        <v>44356</v>
      </c>
      <c r="G1692" s="75">
        <v>0.55277777777777781</v>
      </c>
      <c r="H1692" s="49" t="s">
        <v>21</v>
      </c>
      <c r="I1692" s="56" t="str">
        <f t="shared" si="313"/>
        <v>Gallaugher's</v>
      </c>
      <c r="J1692" s="56" t="str">
        <f t="shared" si="314"/>
        <v>Gordon Estuary</v>
      </c>
      <c r="K1692" s="49">
        <v>1</v>
      </c>
      <c r="L1692" s="51" t="s">
        <v>166</v>
      </c>
      <c r="M1692" s="50" t="s">
        <v>138</v>
      </c>
      <c r="N1692" s="51" t="s">
        <v>150</v>
      </c>
      <c r="O1692" s="47">
        <f t="shared" si="323"/>
        <v>11</v>
      </c>
      <c r="P1692" s="47">
        <f t="shared" si="324"/>
        <v>1</v>
      </c>
      <c r="Q1692" s="47">
        <f t="shared" si="325"/>
        <v>4</v>
      </c>
      <c r="R1692" s="54">
        <v>5</v>
      </c>
      <c r="S1692" s="49" t="s">
        <v>168</v>
      </c>
      <c r="T1692" s="53" t="s">
        <v>163</v>
      </c>
    </row>
    <row r="1693" spans="1:20" x14ac:dyDescent="0.2">
      <c r="A1693" s="79">
        <f t="shared" si="315"/>
        <v>24</v>
      </c>
      <c r="B1693" s="47">
        <f t="shared" si="316"/>
        <v>2021</v>
      </c>
      <c r="C1693" s="47">
        <f t="shared" si="317"/>
        <v>6</v>
      </c>
      <c r="D1693" s="47" t="str">
        <f t="shared" si="318"/>
        <v>Jun</v>
      </c>
      <c r="E1693" s="47">
        <f t="shared" si="319"/>
        <v>9</v>
      </c>
      <c r="F1693" s="90">
        <v>44356</v>
      </c>
      <c r="G1693" s="75">
        <v>0.55277777777777781</v>
      </c>
      <c r="H1693" s="49" t="s">
        <v>21</v>
      </c>
      <c r="I1693" s="56" t="str">
        <f t="shared" si="313"/>
        <v>Gallaugher's</v>
      </c>
      <c r="J1693" s="56" t="str">
        <f t="shared" si="314"/>
        <v>Gordon Estuary</v>
      </c>
      <c r="K1693" s="49">
        <v>1</v>
      </c>
      <c r="L1693" s="51" t="s">
        <v>173</v>
      </c>
      <c r="M1693" s="50" t="s">
        <v>138</v>
      </c>
      <c r="N1693" s="51" t="s">
        <v>150</v>
      </c>
      <c r="O1693" s="47">
        <f t="shared" si="323"/>
        <v>13</v>
      </c>
      <c r="P1693" s="47">
        <f t="shared" si="324"/>
        <v>1</v>
      </c>
      <c r="Q1693" s="47">
        <f t="shared" si="325"/>
        <v>4</v>
      </c>
      <c r="R1693" s="54">
        <v>2</v>
      </c>
      <c r="S1693" s="49" t="s">
        <v>168</v>
      </c>
      <c r="T1693" s="53" t="s">
        <v>163</v>
      </c>
    </row>
    <row r="1694" spans="1:20" x14ac:dyDescent="0.2">
      <c r="A1694" s="79">
        <f t="shared" si="315"/>
        <v>24</v>
      </c>
      <c r="B1694" s="47">
        <f t="shared" si="316"/>
        <v>2021</v>
      </c>
      <c r="C1694" s="47">
        <f t="shared" si="317"/>
        <v>6</v>
      </c>
      <c r="D1694" s="47" t="str">
        <f t="shared" si="318"/>
        <v>Jun</v>
      </c>
      <c r="E1694" s="47">
        <f t="shared" si="319"/>
        <v>9</v>
      </c>
      <c r="F1694" s="90">
        <v>44356</v>
      </c>
      <c r="G1694" s="75">
        <v>0.59097222222222223</v>
      </c>
      <c r="H1694" s="49" t="s">
        <v>19</v>
      </c>
      <c r="I1694" s="56" t="str">
        <f t="shared" si="313"/>
        <v>Q Jeff (right bank opposite N. Arm confl.)</v>
      </c>
      <c r="J1694" s="56" t="str">
        <f t="shared" si="314"/>
        <v>Gordon Estuary</v>
      </c>
      <c r="K1694" s="49">
        <v>1</v>
      </c>
      <c r="L1694" s="51" t="s">
        <v>142</v>
      </c>
      <c r="M1694" s="53" t="s">
        <v>138</v>
      </c>
      <c r="N1694" s="51" t="s">
        <v>144</v>
      </c>
      <c r="O1694" s="47">
        <f t="shared" si="323"/>
        <v>2</v>
      </c>
      <c r="P1694" s="47">
        <f t="shared" si="324"/>
        <v>1</v>
      </c>
      <c r="Q1694" s="47">
        <f t="shared" si="325"/>
        <v>2</v>
      </c>
      <c r="R1694" s="54">
        <v>2</v>
      </c>
      <c r="S1694" s="49" t="s">
        <v>168</v>
      </c>
      <c r="T1694" s="53" t="s">
        <v>163</v>
      </c>
    </row>
    <row r="1695" spans="1:20" x14ac:dyDescent="0.2">
      <c r="A1695" s="79">
        <f t="shared" si="315"/>
        <v>24</v>
      </c>
      <c r="B1695" s="47">
        <f t="shared" si="316"/>
        <v>2021</v>
      </c>
      <c r="C1695" s="47">
        <f t="shared" si="317"/>
        <v>6</v>
      </c>
      <c r="D1695" s="47" t="str">
        <f t="shared" si="318"/>
        <v>Jun</v>
      </c>
      <c r="E1695" s="47">
        <f t="shared" si="319"/>
        <v>9</v>
      </c>
      <c r="F1695" s="90">
        <v>44356</v>
      </c>
      <c r="G1695" s="75">
        <v>0.59097222222222223</v>
      </c>
      <c r="H1695" s="49" t="s">
        <v>19</v>
      </c>
      <c r="I1695" s="56" t="str">
        <f t="shared" si="313"/>
        <v>Q Jeff (right bank opposite N. Arm confl.)</v>
      </c>
      <c r="J1695" s="56" t="str">
        <f t="shared" si="314"/>
        <v>Gordon Estuary</v>
      </c>
      <c r="K1695" s="49">
        <v>1</v>
      </c>
      <c r="L1695" s="51" t="s">
        <v>152</v>
      </c>
      <c r="M1695" s="53" t="s">
        <v>138</v>
      </c>
      <c r="N1695" s="51" t="s">
        <v>144</v>
      </c>
      <c r="O1695" s="47">
        <f t="shared" si="323"/>
        <v>5</v>
      </c>
      <c r="P1695" s="47">
        <f t="shared" si="324"/>
        <v>1</v>
      </c>
      <c r="Q1695" s="47">
        <f t="shared" si="325"/>
        <v>2</v>
      </c>
      <c r="R1695" s="54">
        <v>58</v>
      </c>
      <c r="S1695" s="49" t="s">
        <v>168</v>
      </c>
      <c r="T1695" s="53" t="s">
        <v>163</v>
      </c>
    </row>
    <row r="1696" spans="1:20" x14ac:dyDescent="0.2">
      <c r="A1696" s="79">
        <f t="shared" si="315"/>
        <v>24</v>
      </c>
      <c r="B1696" s="47">
        <f t="shared" si="316"/>
        <v>2021</v>
      </c>
      <c r="C1696" s="47">
        <f t="shared" si="317"/>
        <v>6</v>
      </c>
      <c r="D1696" s="47" t="str">
        <f t="shared" si="318"/>
        <v>Jun</v>
      </c>
      <c r="E1696" s="47">
        <f t="shared" si="319"/>
        <v>9</v>
      </c>
      <c r="F1696" s="90">
        <v>44356</v>
      </c>
      <c r="G1696" s="75">
        <v>0.59097222222222223</v>
      </c>
      <c r="H1696" s="49" t="s">
        <v>19</v>
      </c>
      <c r="I1696" s="56" t="str">
        <f t="shared" si="313"/>
        <v>Q Jeff (right bank opposite N. Arm confl.)</v>
      </c>
      <c r="J1696" s="56" t="str">
        <f t="shared" si="314"/>
        <v>Gordon Estuary</v>
      </c>
      <c r="K1696" s="49">
        <v>1</v>
      </c>
      <c r="L1696" s="51" t="s">
        <v>185</v>
      </c>
      <c r="M1696" s="53" t="s">
        <v>138</v>
      </c>
      <c r="N1696" s="51" t="s">
        <v>150</v>
      </c>
      <c r="O1696" s="47">
        <f t="shared" si="323"/>
        <v>18</v>
      </c>
      <c r="P1696" s="47">
        <f t="shared" si="324"/>
        <v>1</v>
      </c>
      <c r="Q1696" s="47">
        <f t="shared" si="325"/>
        <v>4</v>
      </c>
      <c r="R1696" s="54">
        <v>4</v>
      </c>
      <c r="S1696" s="49" t="s">
        <v>168</v>
      </c>
      <c r="T1696" s="53" t="s">
        <v>163</v>
      </c>
    </row>
    <row r="1697" spans="1:20" x14ac:dyDescent="0.2">
      <c r="A1697" s="79">
        <f t="shared" si="315"/>
        <v>24</v>
      </c>
      <c r="B1697" s="47">
        <f t="shared" si="316"/>
        <v>2021</v>
      </c>
      <c r="C1697" s="47">
        <f t="shared" si="317"/>
        <v>6</v>
      </c>
      <c r="D1697" s="47" t="str">
        <f t="shared" si="318"/>
        <v>Jun</v>
      </c>
      <c r="E1697" s="47">
        <f t="shared" si="319"/>
        <v>9</v>
      </c>
      <c r="F1697" s="90">
        <v>44356</v>
      </c>
      <c r="G1697" s="75">
        <v>0.59097222222222223</v>
      </c>
      <c r="H1697" s="49" t="s">
        <v>19</v>
      </c>
      <c r="I1697" s="56" t="str">
        <f t="shared" si="313"/>
        <v>Q Jeff (right bank opposite N. Arm confl.)</v>
      </c>
      <c r="J1697" s="56" t="str">
        <f t="shared" si="314"/>
        <v>Gordon Estuary</v>
      </c>
      <c r="K1697" s="49">
        <v>1</v>
      </c>
      <c r="L1697" s="51" t="s">
        <v>166</v>
      </c>
      <c r="M1697" s="53" t="s">
        <v>138</v>
      </c>
      <c r="N1697" s="51" t="s">
        <v>150</v>
      </c>
      <c r="O1697" s="47">
        <f t="shared" si="323"/>
        <v>11</v>
      </c>
      <c r="P1697" s="47">
        <f t="shared" si="324"/>
        <v>1</v>
      </c>
      <c r="Q1697" s="47">
        <f t="shared" si="325"/>
        <v>4</v>
      </c>
      <c r="R1697" s="54">
        <v>1</v>
      </c>
      <c r="S1697" s="49" t="s">
        <v>168</v>
      </c>
      <c r="T1697" s="53" t="s">
        <v>163</v>
      </c>
    </row>
    <row r="1698" spans="1:20" x14ac:dyDescent="0.2">
      <c r="A1698" s="79">
        <f t="shared" si="315"/>
        <v>24</v>
      </c>
      <c r="B1698" s="47">
        <f t="shared" si="316"/>
        <v>2021</v>
      </c>
      <c r="C1698" s="47">
        <f t="shared" si="317"/>
        <v>6</v>
      </c>
      <c r="D1698" s="47" t="str">
        <f t="shared" si="318"/>
        <v>Jun</v>
      </c>
      <c r="E1698" s="47">
        <f t="shared" si="319"/>
        <v>9</v>
      </c>
      <c r="F1698" s="90">
        <v>44356</v>
      </c>
      <c r="G1698" s="75">
        <v>0.60972222222222217</v>
      </c>
      <c r="H1698" s="49" t="s">
        <v>15</v>
      </c>
      <c r="I1698" s="56" t="str">
        <f t="shared" si="313"/>
        <v>Pacheedah Shores Boat Ramp</v>
      </c>
      <c r="J1698" s="56" t="str">
        <f t="shared" si="314"/>
        <v>Gordon Estuary</v>
      </c>
      <c r="K1698" s="49">
        <v>1</v>
      </c>
      <c r="L1698" s="51" t="s">
        <v>152</v>
      </c>
      <c r="M1698" s="53" t="s">
        <v>138</v>
      </c>
      <c r="N1698" s="51" t="s">
        <v>144</v>
      </c>
      <c r="O1698" s="47">
        <f t="shared" si="323"/>
        <v>5</v>
      </c>
      <c r="P1698" s="47">
        <f t="shared" si="324"/>
        <v>1</v>
      </c>
      <c r="Q1698" s="47">
        <f t="shared" si="325"/>
        <v>2</v>
      </c>
      <c r="R1698" s="54">
        <v>17</v>
      </c>
      <c r="S1698" s="49" t="s">
        <v>168</v>
      </c>
      <c r="T1698" s="53" t="s">
        <v>163</v>
      </c>
    </row>
    <row r="1699" spans="1:20" x14ac:dyDescent="0.2">
      <c r="A1699" s="79">
        <f t="shared" si="315"/>
        <v>24</v>
      </c>
      <c r="B1699" s="47">
        <f t="shared" si="316"/>
        <v>2021</v>
      </c>
      <c r="C1699" s="47">
        <f t="shared" si="317"/>
        <v>6</v>
      </c>
      <c r="D1699" s="47" t="str">
        <f t="shared" si="318"/>
        <v>Jun</v>
      </c>
      <c r="E1699" s="47">
        <f t="shared" si="319"/>
        <v>9</v>
      </c>
      <c r="F1699" s="90">
        <v>44356</v>
      </c>
      <c r="G1699" s="75">
        <v>0.60972222222222217</v>
      </c>
      <c r="H1699" s="49" t="s">
        <v>15</v>
      </c>
      <c r="I1699" s="56" t="str">
        <f t="shared" si="313"/>
        <v>Pacheedah Shores Boat Ramp</v>
      </c>
      <c r="J1699" s="56" t="str">
        <f t="shared" si="314"/>
        <v>Gordon Estuary</v>
      </c>
      <c r="K1699" s="49">
        <v>1</v>
      </c>
      <c r="L1699" s="51" t="s">
        <v>152</v>
      </c>
      <c r="M1699" s="53" t="s">
        <v>138</v>
      </c>
      <c r="N1699" s="51" t="s">
        <v>144</v>
      </c>
      <c r="O1699" s="47">
        <f t="shared" si="323"/>
        <v>5</v>
      </c>
      <c r="P1699" s="47">
        <f t="shared" si="324"/>
        <v>1</v>
      </c>
      <c r="Q1699" s="47">
        <f t="shared" si="325"/>
        <v>2</v>
      </c>
      <c r="R1699" s="54">
        <v>17</v>
      </c>
      <c r="S1699" s="49" t="s">
        <v>168</v>
      </c>
      <c r="T1699" s="53" t="s">
        <v>163</v>
      </c>
    </row>
    <row r="1700" spans="1:20" x14ac:dyDescent="0.2">
      <c r="A1700" s="79">
        <f t="shared" si="315"/>
        <v>24</v>
      </c>
      <c r="B1700" s="47">
        <f t="shared" si="316"/>
        <v>2021</v>
      </c>
      <c r="C1700" s="47">
        <f t="shared" si="317"/>
        <v>6</v>
      </c>
      <c r="D1700" s="47" t="str">
        <f t="shared" si="318"/>
        <v>Jun</v>
      </c>
      <c r="E1700" s="47">
        <f t="shared" si="319"/>
        <v>9</v>
      </c>
      <c r="F1700" s="90">
        <v>44356</v>
      </c>
      <c r="G1700" s="75">
        <v>0.60972222222222217</v>
      </c>
      <c r="H1700" s="49" t="s">
        <v>15</v>
      </c>
      <c r="I1700" s="56" t="str">
        <f t="shared" si="313"/>
        <v>Pacheedah Shores Boat Ramp</v>
      </c>
      <c r="J1700" s="56" t="str">
        <f t="shared" si="314"/>
        <v>Gordon Estuary</v>
      </c>
      <c r="K1700" s="49">
        <v>1</v>
      </c>
      <c r="L1700" s="51" t="s">
        <v>146</v>
      </c>
      <c r="M1700" s="53" t="s">
        <v>138</v>
      </c>
      <c r="N1700" s="51" t="s">
        <v>144</v>
      </c>
      <c r="O1700" s="47">
        <f t="shared" si="323"/>
        <v>3</v>
      </c>
      <c r="P1700" s="47">
        <f t="shared" si="324"/>
        <v>1</v>
      </c>
      <c r="Q1700" s="47">
        <f t="shared" si="325"/>
        <v>2</v>
      </c>
      <c r="R1700" s="54">
        <v>1</v>
      </c>
      <c r="S1700" s="49" t="s">
        <v>168</v>
      </c>
      <c r="T1700" s="53" t="s">
        <v>163</v>
      </c>
    </row>
    <row r="1701" spans="1:20" x14ac:dyDescent="0.2">
      <c r="A1701" s="79">
        <f t="shared" si="315"/>
        <v>24</v>
      </c>
      <c r="B1701" s="47">
        <f t="shared" si="316"/>
        <v>2021</v>
      </c>
      <c r="C1701" s="47">
        <f t="shared" si="317"/>
        <v>6</v>
      </c>
      <c r="D1701" s="47" t="str">
        <f t="shared" si="318"/>
        <v>Jun</v>
      </c>
      <c r="E1701" s="47">
        <f t="shared" si="319"/>
        <v>9</v>
      </c>
      <c r="F1701" s="90">
        <v>44356</v>
      </c>
      <c r="G1701" s="75">
        <v>0.60972222222222217</v>
      </c>
      <c r="H1701" s="49" t="s">
        <v>15</v>
      </c>
      <c r="I1701" s="56" t="str">
        <f t="shared" si="313"/>
        <v>Pacheedah Shores Boat Ramp</v>
      </c>
      <c r="J1701" s="56" t="str">
        <f t="shared" si="314"/>
        <v>Gordon Estuary</v>
      </c>
      <c r="K1701" s="49">
        <v>1</v>
      </c>
      <c r="L1701" s="51" t="s">
        <v>157</v>
      </c>
      <c r="M1701" s="53" t="s">
        <v>138</v>
      </c>
      <c r="N1701" s="51" t="s">
        <v>153</v>
      </c>
      <c r="O1701" s="47">
        <f t="shared" si="323"/>
        <v>8</v>
      </c>
      <c r="P1701" s="47">
        <f t="shared" si="324"/>
        <v>1</v>
      </c>
      <c r="Q1701" s="47">
        <f t="shared" si="325"/>
        <v>5</v>
      </c>
      <c r="R1701" s="54">
        <v>11</v>
      </c>
      <c r="S1701" s="49" t="s">
        <v>168</v>
      </c>
      <c r="T1701" s="53" t="s">
        <v>163</v>
      </c>
    </row>
    <row r="1702" spans="1:20" x14ac:dyDescent="0.2">
      <c r="A1702" s="79">
        <f t="shared" si="315"/>
        <v>24</v>
      </c>
      <c r="B1702" s="47">
        <f t="shared" si="316"/>
        <v>2021</v>
      </c>
      <c r="C1702" s="47">
        <f t="shared" si="317"/>
        <v>6</v>
      </c>
      <c r="D1702" s="47" t="str">
        <f t="shared" si="318"/>
        <v>Jun</v>
      </c>
      <c r="E1702" s="47">
        <f t="shared" si="319"/>
        <v>9</v>
      </c>
      <c r="F1702" s="90">
        <v>44356</v>
      </c>
      <c r="G1702" s="75">
        <v>0.60972222222222217</v>
      </c>
      <c r="H1702" s="49" t="s">
        <v>15</v>
      </c>
      <c r="I1702" s="56" t="str">
        <f t="shared" si="313"/>
        <v>Pacheedah Shores Boat Ramp</v>
      </c>
      <c r="J1702" s="56" t="str">
        <f t="shared" si="314"/>
        <v>Gordon Estuary</v>
      </c>
      <c r="K1702" s="49">
        <v>1</v>
      </c>
      <c r="L1702" s="51" t="s">
        <v>181</v>
      </c>
      <c r="M1702" s="53" t="s">
        <v>138</v>
      </c>
      <c r="N1702" s="51" t="s">
        <v>150</v>
      </c>
      <c r="O1702" s="47">
        <f t="shared" si="323"/>
        <v>15</v>
      </c>
      <c r="P1702" s="47">
        <f t="shared" si="324"/>
        <v>1</v>
      </c>
      <c r="Q1702" s="47">
        <f t="shared" si="325"/>
        <v>4</v>
      </c>
      <c r="R1702" s="54">
        <v>7</v>
      </c>
      <c r="S1702" s="49" t="s">
        <v>168</v>
      </c>
      <c r="T1702" s="53" t="s">
        <v>163</v>
      </c>
    </row>
    <row r="1703" spans="1:20" x14ac:dyDescent="0.2">
      <c r="A1703" s="79">
        <f t="shared" si="315"/>
        <v>24</v>
      </c>
      <c r="B1703" s="47">
        <f t="shared" si="316"/>
        <v>2021</v>
      </c>
      <c r="C1703" s="47">
        <f t="shared" si="317"/>
        <v>6</v>
      </c>
      <c r="D1703" s="47" t="str">
        <f t="shared" si="318"/>
        <v>Jun</v>
      </c>
      <c r="E1703" s="47">
        <f t="shared" si="319"/>
        <v>9</v>
      </c>
      <c r="F1703" s="90">
        <v>44356</v>
      </c>
      <c r="G1703" s="75">
        <v>0.60972222222222217</v>
      </c>
      <c r="H1703" s="49" t="s">
        <v>15</v>
      </c>
      <c r="I1703" s="56" t="str">
        <f t="shared" si="313"/>
        <v>Pacheedah Shores Boat Ramp</v>
      </c>
      <c r="J1703" s="56" t="str">
        <f t="shared" si="314"/>
        <v>Gordon Estuary</v>
      </c>
      <c r="K1703" s="49">
        <v>1</v>
      </c>
      <c r="L1703" s="51" t="s">
        <v>166</v>
      </c>
      <c r="M1703" s="53" t="s">
        <v>138</v>
      </c>
      <c r="N1703" s="51" t="s">
        <v>150</v>
      </c>
      <c r="O1703" s="47">
        <f t="shared" si="323"/>
        <v>11</v>
      </c>
      <c r="P1703" s="47">
        <f t="shared" si="324"/>
        <v>1</v>
      </c>
      <c r="Q1703" s="47">
        <f t="shared" si="325"/>
        <v>4</v>
      </c>
      <c r="R1703" s="54">
        <v>10</v>
      </c>
      <c r="S1703" s="49" t="s">
        <v>168</v>
      </c>
      <c r="T1703" s="53" t="s">
        <v>163</v>
      </c>
    </row>
    <row r="1704" spans="1:20" x14ac:dyDescent="0.2">
      <c r="A1704" s="79">
        <f t="shared" si="315"/>
        <v>24</v>
      </c>
      <c r="B1704" s="47">
        <f t="shared" si="316"/>
        <v>2021</v>
      </c>
      <c r="C1704" s="47">
        <f t="shared" si="317"/>
        <v>6</v>
      </c>
      <c r="D1704" s="47" t="str">
        <f t="shared" si="318"/>
        <v>Jun</v>
      </c>
      <c r="E1704" s="47">
        <f t="shared" si="319"/>
        <v>9</v>
      </c>
      <c r="F1704" s="90">
        <v>44356</v>
      </c>
      <c r="G1704" s="75">
        <v>0.60972222222222217</v>
      </c>
      <c r="H1704" s="49" t="s">
        <v>15</v>
      </c>
      <c r="I1704" s="56" t="str">
        <f t="shared" si="313"/>
        <v>Pacheedah Shores Boat Ramp</v>
      </c>
      <c r="J1704" s="56" t="str">
        <f t="shared" si="314"/>
        <v>Gordon Estuary</v>
      </c>
      <c r="K1704" s="49">
        <v>1</v>
      </c>
      <c r="L1704" s="51" t="s">
        <v>173</v>
      </c>
      <c r="M1704" s="53" t="s">
        <v>138</v>
      </c>
      <c r="N1704" s="51" t="s">
        <v>150</v>
      </c>
      <c r="O1704" s="47">
        <f t="shared" si="323"/>
        <v>13</v>
      </c>
      <c r="P1704" s="47">
        <f t="shared" si="324"/>
        <v>1</v>
      </c>
      <c r="Q1704" s="47">
        <f t="shared" si="325"/>
        <v>4</v>
      </c>
      <c r="R1704" s="54">
        <v>1</v>
      </c>
      <c r="S1704" s="49" t="s">
        <v>168</v>
      </c>
      <c r="T1704" s="53" t="s">
        <v>163</v>
      </c>
    </row>
    <row r="1705" spans="1:20" x14ac:dyDescent="0.2">
      <c r="A1705" s="79">
        <f t="shared" si="315"/>
        <v>24</v>
      </c>
      <c r="B1705" s="47">
        <f t="shared" si="316"/>
        <v>2021</v>
      </c>
      <c r="C1705" s="47">
        <f t="shared" si="317"/>
        <v>6</v>
      </c>
      <c r="D1705" s="47" t="str">
        <f t="shared" si="318"/>
        <v>Jun</v>
      </c>
      <c r="E1705" s="47">
        <f t="shared" si="319"/>
        <v>9</v>
      </c>
      <c r="F1705" s="90">
        <v>44356</v>
      </c>
      <c r="G1705" s="75">
        <v>0.59375</v>
      </c>
      <c r="H1705" s="49" t="s">
        <v>60</v>
      </c>
      <c r="I1705" s="56" t="str">
        <f t="shared" si="313"/>
        <v>Inside Site 7 inlet on south side</v>
      </c>
      <c r="J1705" s="56" t="str">
        <f t="shared" si="314"/>
        <v>Gordon Estuary</v>
      </c>
      <c r="K1705" s="49">
        <v>1</v>
      </c>
      <c r="L1705" s="51" t="s">
        <v>142</v>
      </c>
      <c r="M1705" s="53" t="s">
        <v>138</v>
      </c>
      <c r="N1705" s="51" t="s">
        <v>144</v>
      </c>
      <c r="O1705" s="47">
        <f t="shared" si="323"/>
        <v>2</v>
      </c>
      <c r="P1705" s="47">
        <f t="shared" si="324"/>
        <v>1</v>
      </c>
      <c r="Q1705" s="47">
        <f t="shared" si="325"/>
        <v>2</v>
      </c>
      <c r="R1705" s="54">
        <v>1</v>
      </c>
      <c r="S1705" s="49" t="s">
        <v>168</v>
      </c>
      <c r="T1705" s="53" t="s">
        <v>163</v>
      </c>
    </row>
    <row r="1706" spans="1:20" x14ac:dyDescent="0.2">
      <c r="A1706" s="79">
        <f t="shared" si="315"/>
        <v>24</v>
      </c>
      <c r="B1706" s="47">
        <f t="shared" si="316"/>
        <v>2021</v>
      </c>
      <c r="C1706" s="47">
        <f t="shared" si="317"/>
        <v>6</v>
      </c>
      <c r="D1706" s="47" t="str">
        <f t="shared" si="318"/>
        <v>Jun</v>
      </c>
      <c r="E1706" s="47">
        <f t="shared" si="319"/>
        <v>9</v>
      </c>
      <c r="F1706" s="90">
        <v>44356</v>
      </c>
      <c r="G1706" s="75">
        <v>0.59375</v>
      </c>
      <c r="H1706" s="49" t="s">
        <v>60</v>
      </c>
      <c r="I1706" s="56" t="str">
        <f t="shared" ref="I1706:I1712" si="326">VLOOKUP(H1706,SiteCodes,2,FALSE)</f>
        <v>Inside Site 7 inlet on south side</v>
      </c>
      <c r="J1706" s="56" t="str">
        <f t="shared" ref="J1706:J1712" si="327">VLOOKUP(H1706,SiteCodes,3,FALSE)</f>
        <v>Gordon Estuary</v>
      </c>
      <c r="K1706" s="49">
        <v>1</v>
      </c>
      <c r="L1706" s="51" t="s">
        <v>146</v>
      </c>
      <c r="M1706" s="53" t="s">
        <v>138</v>
      </c>
      <c r="N1706" s="51" t="s">
        <v>144</v>
      </c>
      <c r="O1706" s="47">
        <f t="shared" si="323"/>
        <v>3</v>
      </c>
      <c r="P1706" s="47">
        <f t="shared" si="324"/>
        <v>1</v>
      </c>
      <c r="Q1706" s="47">
        <f t="shared" si="325"/>
        <v>2</v>
      </c>
      <c r="R1706" s="54">
        <v>2</v>
      </c>
      <c r="S1706" s="49" t="s">
        <v>168</v>
      </c>
      <c r="T1706" s="53" t="s">
        <v>163</v>
      </c>
    </row>
    <row r="1707" spans="1:20" x14ac:dyDescent="0.2">
      <c r="A1707" s="79">
        <f t="shared" si="315"/>
        <v>24</v>
      </c>
      <c r="B1707" s="47">
        <f t="shared" si="316"/>
        <v>2021</v>
      </c>
      <c r="C1707" s="47">
        <f t="shared" si="317"/>
        <v>6</v>
      </c>
      <c r="D1707" s="47" t="str">
        <f t="shared" si="318"/>
        <v>Jun</v>
      </c>
      <c r="E1707" s="47">
        <f t="shared" si="319"/>
        <v>9</v>
      </c>
      <c r="F1707" s="90">
        <v>44356</v>
      </c>
      <c r="G1707" s="75">
        <v>0.59375</v>
      </c>
      <c r="H1707" s="49" t="s">
        <v>60</v>
      </c>
      <c r="I1707" s="56" t="str">
        <f t="shared" si="326"/>
        <v>Inside Site 7 inlet on south side</v>
      </c>
      <c r="J1707" s="56" t="str">
        <f t="shared" si="327"/>
        <v>Gordon Estuary</v>
      </c>
      <c r="K1707" s="49">
        <v>1</v>
      </c>
      <c r="L1707" s="51" t="s">
        <v>152</v>
      </c>
      <c r="M1707" s="53" t="s">
        <v>138</v>
      </c>
      <c r="N1707" s="51" t="s">
        <v>144</v>
      </c>
      <c r="O1707" s="47">
        <f t="shared" si="323"/>
        <v>5</v>
      </c>
      <c r="P1707" s="47">
        <f t="shared" si="324"/>
        <v>1</v>
      </c>
      <c r="Q1707" s="47">
        <f t="shared" si="325"/>
        <v>2</v>
      </c>
      <c r="R1707" s="54">
        <v>14</v>
      </c>
      <c r="S1707" s="49" t="s">
        <v>168</v>
      </c>
      <c r="T1707" s="53" t="s">
        <v>163</v>
      </c>
    </row>
    <row r="1708" spans="1:20" x14ac:dyDescent="0.2">
      <c r="A1708" s="79">
        <f t="shared" si="315"/>
        <v>24</v>
      </c>
      <c r="B1708" s="47">
        <f t="shared" si="316"/>
        <v>2021</v>
      </c>
      <c r="C1708" s="47">
        <f t="shared" si="317"/>
        <v>6</v>
      </c>
      <c r="D1708" s="47" t="str">
        <f t="shared" si="318"/>
        <v>Jun</v>
      </c>
      <c r="E1708" s="47">
        <f t="shared" si="319"/>
        <v>9</v>
      </c>
      <c r="F1708" s="90">
        <v>44356</v>
      </c>
      <c r="G1708" s="75">
        <v>0.59375</v>
      </c>
      <c r="H1708" s="49" t="s">
        <v>60</v>
      </c>
      <c r="I1708" s="56" t="str">
        <f t="shared" si="326"/>
        <v>Inside Site 7 inlet on south side</v>
      </c>
      <c r="J1708" s="56" t="str">
        <f t="shared" si="327"/>
        <v>Gordon Estuary</v>
      </c>
      <c r="K1708" s="49">
        <v>1</v>
      </c>
      <c r="L1708" s="51" t="s">
        <v>157</v>
      </c>
      <c r="M1708" s="53" t="s">
        <v>138</v>
      </c>
      <c r="N1708" s="51" t="s">
        <v>153</v>
      </c>
      <c r="O1708" s="47">
        <f t="shared" si="323"/>
        <v>8</v>
      </c>
      <c r="P1708" s="47">
        <f t="shared" si="324"/>
        <v>1</v>
      </c>
      <c r="Q1708" s="47">
        <f t="shared" si="325"/>
        <v>5</v>
      </c>
      <c r="R1708" s="54">
        <v>5</v>
      </c>
      <c r="S1708" s="49" t="s">
        <v>168</v>
      </c>
      <c r="T1708" s="53" t="s">
        <v>163</v>
      </c>
    </row>
    <row r="1709" spans="1:20" x14ac:dyDescent="0.2">
      <c r="A1709" s="79">
        <f t="shared" si="315"/>
        <v>24</v>
      </c>
      <c r="B1709" s="47">
        <f t="shared" si="316"/>
        <v>2021</v>
      </c>
      <c r="C1709" s="47">
        <f t="shared" si="317"/>
        <v>6</v>
      </c>
      <c r="D1709" s="47" t="str">
        <f t="shared" si="318"/>
        <v>Jun</v>
      </c>
      <c r="E1709" s="47">
        <f t="shared" si="319"/>
        <v>9</v>
      </c>
      <c r="F1709" s="90">
        <v>44356</v>
      </c>
      <c r="G1709" s="75">
        <v>0.59375</v>
      </c>
      <c r="H1709" s="49" t="s">
        <v>60</v>
      </c>
      <c r="I1709" s="56" t="str">
        <f t="shared" si="326"/>
        <v>Inside Site 7 inlet on south side</v>
      </c>
      <c r="J1709" s="56" t="str">
        <f t="shared" si="327"/>
        <v>Gordon Estuary</v>
      </c>
      <c r="K1709" s="49">
        <v>1</v>
      </c>
      <c r="L1709" s="51" t="s">
        <v>158</v>
      </c>
      <c r="M1709" s="53" t="s">
        <v>138</v>
      </c>
      <c r="N1709" s="51" t="s">
        <v>153</v>
      </c>
      <c r="O1709" s="47">
        <f t="shared" si="323"/>
        <v>9</v>
      </c>
      <c r="P1709" s="47">
        <f t="shared" si="324"/>
        <v>1</v>
      </c>
      <c r="Q1709" s="47">
        <f t="shared" si="325"/>
        <v>5</v>
      </c>
      <c r="R1709" s="54">
        <v>3</v>
      </c>
      <c r="S1709" s="49" t="s">
        <v>168</v>
      </c>
      <c r="T1709" s="53" t="s">
        <v>163</v>
      </c>
    </row>
    <row r="1710" spans="1:20" x14ac:dyDescent="0.2">
      <c r="A1710" s="79">
        <f t="shared" si="315"/>
        <v>24</v>
      </c>
      <c r="B1710" s="47">
        <f t="shared" si="316"/>
        <v>2021</v>
      </c>
      <c r="C1710" s="47">
        <f t="shared" si="317"/>
        <v>6</v>
      </c>
      <c r="D1710" s="47" t="str">
        <f t="shared" si="318"/>
        <v>Jun</v>
      </c>
      <c r="E1710" s="47">
        <f t="shared" si="319"/>
        <v>9</v>
      </c>
      <c r="F1710" s="90">
        <v>44356</v>
      </c>
      <c r="G1710" s="75">
        <v>0.59375</v>
      </c>
      <c r="H1710" s="49" t="s">
        <v>60</v>
      </c>
      <c r="I1710" s="56" t="str">
        <f t="shared" si="326"/>
        <v>Inside Site 7 inlet on south side</v>
      </c>
      <c r="J1710" s="56" t="str">
        <f t="shared" si="327"/>
        <v>Gordon Estuary</v>
      </c>
      <c r="K1710" s="49">
        <v>1</v>
      </c>
      <c r="L1710" s="51" t="s">
        <v>185</v>
      </c>
      <c r="M1710" s="53" t="s">
        <v>138</v>
      </c>
      <c r="N1710" s="51" t="s">
        <v>150</v>
      </c>
      <c r="O1710" s="47">
        <f t="shared" si="323"/>
        <v>18</v>
      </c>
      <c r="P1710" s="47">
        <f t="shared" si="324"/>
        <v>1</v>
      </c>
      <c r="Q1710" s="47">
        <f t="shared" si="325"/>
        <v>4</v>
      </c>
      <c r="R1710" s="54">
        <v>8</v>
      </c>
      <c r="S1710" s="49" t="s">
        <v>168</v>
      </c>
      <c r="T1710" s="53" t="s">
        <v>163</v>
      </c>
    </row>
    <row r="1711" spans="1:20" x14ac:dyDescent="0.2">
      <c r="A1711" s="79">
        <f t="shared" si="315"/>
        <v>24</v>
      </c>
      <c r="B1711" s="47">
        <f t="shared" si="316"/>
        <v>2021</v>
      </c>
      <c r="C1711" s="47">
        <f t="shared" si="317"/>
        <v>6</v>
      </c>
      <c r="D1711" s="47" t="str">
        <f t="shared" si="318"/>
        <v>Jun</v>
      </c>
      <c r="E1711" s="47">
        <f t="shared" si="319"/>
        <v>9</v>
      </c>
      <c r="F1711" s="90">
        <v>44356</v>
      </c>
      <c r="G1711" s="75">
        <v>0.59375</v>
      </c>
      <c r="H1711" s="49" t="s">
        <v>60</v>
      </c>
      <c r="I1711" s="56" t="str">
        <f t="shared" si="326"/>
        <v>Inside Site 7 inlet on south side</v>
      </c>
      <c r="J1711" s="56" t="str">
        <f t="shared" si="327"/>
        <v>Gordon Estuary</v>
      </c>
      <c r="K1711" s="49">
        <v>1</v>
      </c>
      <c r="L1711" s="51" t="s">
        <v>181</v>
      </c>
      <c r="M1711" s="53" t="s">
        <v>138</v>
      </c>
      <c r="N1711" s="51" t="s">
        <v>150</v>
      </c>
      <c r="O1711" s="47">
        <f t="shared" si="323"/>
        <v>15</v>
      </c>
      <c r="P1711" s="47">
        <f t="shared" si="324"/>
        <v>1</v>
      </c>
      <c r="Q1711" s="47">
        <f t="shared" si="325"/>
        <v>4</v>
      </c>
      <c r="R1711" s="54">
        <v>16</v>
      </c>
      <c r="S1711" s="49" t="s">
        <v>168</v>
      </c>
      <c r="T1711" s="53" t="s">
        <v>163</v>
      </c>
    </row>
    <row r="1712" spans="1:20" x14ac:dyDescent="0.2">
      <c r="A1712" s="79">
        <f t="shared" si="315"/>
        <v>24</v>
      </c>
      <c r="B1712" s="47">
        <f t="shared" si="316"/>
        <v>2021</v>
      </c>
      <c r="C1712" s="47">
        <f t="shared" si="317"/>
        <v>6</v>
      </c>
      <c r="D1712" s="47" t="str">
        <f t="shared" si="318"/>
        <v>Jun</v>
      </c>
      <c r="E1712" s="47">
        <f t="shared" si="319"/>
        <v>9</v>
      </c>
      <c r="F1712" s="90">
        <v>44356</v>
      </c>
      <c r="G1712" s="75">
        <v>0.59375</v>
      </c>
      <c r="H1712" s="49" t="s">
        <v>60</v>
      </c>
      <c r="I1712" s="56" t="str">
        <f t="shared" si="326"/>
        <v>Inside Site 7 inlet on south side</v>
      </c>
      <c r="J1712" s="56" t="str">
        <f t="shared" si="327"/>
        <v>Gordon Estuary</v>
      </c>
      <c r="K1712" s="49">
        <v>1</v>
      </c>
      <c r="L1712" s="51" t="s">
        <v>173</v>
      </c>
      <c r="M1712" s="53" t="s">
        <v>138</v>
      </c>
      <c r="N1712" s="51" t="s">
        <v>150</v>
      </c>
      <c r="O1712" s="47">
        <f t="shared" si="323"/>
        <v>13</v>
      </c>
      <c r="P1712" s="47">
        <f t="shared" si="324"/>
        <v>1</v>
      </c>
      <c r="Q1712" s="47">
        <f t="shared" si="325"/>
        <v>4</v>
      </c>
      <c r="R1712" s="54">
        <v>59</v>
      </c>
      <c r="S1712" s="49" t="s">
        <v>168</v>
      </c>
      <c r="T1712" s="53" t="s">
        <v>163</v>
      </c>
    </row>
    <row r="1713" spans="1:20" x14ac:dyDescent="0.2">
      <c r="A1713" s="79">
        <f t="shared" si="315"/>
        <v>24</v>
      </c>
      <c r="B1713" s="47">
        <f t="shared" si="316"/>
        <v>2021</v>
      </c>
      <c r="C1713" s="47">
        <f t="shared" si="317"/>
        <v>6</v>
      </c>
      <c r="D1713" s="47" t="str">
        <f t="shared" si="318"/>
        <v>Jun</v>
      </c>
      <c r="E1713" s="47">
        <f t="shared" si="319"/>
        <v>10</v>
      </c>
      <c r="F1713" s="90">
        <v>44357</v>
      </c>
      <c r="G1713" s="75">
        <v>0.36458333333333331</v>
      </c>
      <c r="H1713" s="49" t="s">
        <v>15</v>
      </c>
      <c r="I1713" s="56" t="str">
        <f t="shared" ref="I1713:I1727" si="328">VLOOKUP(H1713,SiteCodes,2,FALSE)</f>
        <v>Pacheedah Shores Boat Ramp</v>
      </c>
      <c r="J1713" s="56" t="str">
        <f t="shared" ref="J1713:J1727" si="329">VLOOKUP(H1713,SiteCodes,3,FALSE)</f>
        <v>Gordon Estuary</v>
      </c>
      <c r="K1713" s="49">
        <v>1</v>
      </c>
      <c r="L1713" s="51" t="s">
        <v>142</v>
      </c>
      <c r="M1713" s="53" t="s">
        <v>138</v>
      </c>
      <c r="N1713" s="51" t="s">
        <v>144</v>
      </c>
      <c r="O1713" s="47">
        <f t="shared" si="323"/>
        <v>2</v>
      </c>
      <c r="P1713" s="47">
        <f t="shared" si="324"/>
        <v>1</v>
      </c>
      <c r="Q1713" s="47">
        <f t="shared" si="325"/>
        <v>2</v>
      </c>
      <c r="R1713" s="54">
        <v>6</v>
      </c>
      <c r="S1713" s="49" t="s">
        <v>168</v>
      </c>
      <c r="T1713" s="53" t="s">
        <v>163</v>
      </c>
    </row>
    <row r="1714" spans="1:20" x14ac:dyDescent="0.2">
      <c r="A1714" s="79">
        <f t="shared" si="315"/>
        <v>24</v>
      </c>
      <c r="B1714" s="47">
        <f t="shared" si="316"/>
        <v>2021</v>
      </c>
      <c r="C1714" s="47">
        <f t="shared" si="317"/>
        <v>6</v>
      </c>
      <c r="D1714" s="47" t="str">
        <f t="shared" si="318"/>
        <v>Jun</v>
      </c>
      <c r="E1714" s="47">
        <f t="shared" si="319"/>
        <v>10</v>
      </c>
      <c r="F1714" s="90">
        <v>44357</v>
      </c>
      <c r="G1714" s="75">
        <v>0.36458333333333331</v>
      </c>
      <c r="H1714" s="49" t="s">
        <v>15</v>
      </c>
      <c r="I1714" s="56" t="str">
        <f t="shared" si="328"/>
        <v>Pacheedah Shores Boat Ramp</v>
      </c>
      <c r="J1714" s="56" t="str">
        <f t="shared" si="329"/>
        <v>Gordon Estuary</v>
      </c>
      <c r="K1714" s="49">
        <v>1</v>
      </c>
      <c r="L1714" s="51" t="s">
        <v>146</v>
      </c>
      <c r="M1714" s="53" t="s">
        <v>138</v>
      </c>
      <c r="N1714" s="51" t="s">
        <v>144</v>
      </c>
      <c r="O1714" s="47">
        <f t="shared" si="323"/>
        <v>3</v>
      </c>
      <c r="P1714" s="47">
        <f t="shared" si="324"/>
        <v>1</v>
      </c>
      <c r="Q1714" s="47">
        <f t="shared" si="325"/>
        <v>2</v>
      </c>
      <c r="R1714" s="54">
        <v>16</v>
      </c>
      <c r="S1714" s="49" t="s">
        <v>168</v>
      </c>
      <c r="T1714" s="53" t="s">
        <v>163</v>
      </c>
    </row>
    <row r="1715" spans="1:20" x14ac:dyDescent="0.2">
      <c r="A1715" s="79">
        <f t="shared" si="315"/>
        <v>24</v>
      </c>
      <c r="B1715" s="47">
        <f t="shared" si="316"/>
        <v>2021</v>
      </c>
      <c r="C1715" s="47">
        <f t="shared" si="317"/>
        <v>6</v>
      </c>
      <c r="D1715" s="47" t="str">
        <f t="shared" si="318"/>
        <v>Jun</v>
      </c>
      <c r="E1715" s="47">
        <f t="shared" si="319"/>
        <v>10</v>
      </c>
      <c r="F1715" s="90">
        <v>44357</v>
      </c>
      <c r="G1715" s="75">
        <v>0.36458333333333331</v>
      </c>
      <c r="H1715" s="49" t="s">
        <v>15</v>
      </c>
      <c r="I1715" s="56" t="str">
        <f t="shared" si="328"/>
        <v>Pacheedah Shores Boat Ramp</v>
      </c>
      <c r="J1715" s="56" t="str">
        <f t="shared" si="329"/>
        <v>Gordon Estuary</v>
      </c>
      <c r="K1715" s="49">
        <v>1</v>
      </c>
      <c r="L1715" s="51" t="s">
        <v>152</v>
      </c>
      <c r="M1715" s="53" t="s">
        <v>143</v>
      </c>
      <c r="N1715" s="51" t="s">
        <v>148</v>
      </c>
      <c r="O1715" s="47">
        <f t="shared" si="323"/>
        <v>5</v>
      </c>
      <c r="P1715" s="47">
        <f t="shared" si="324"/>
        <v>2</v>
      </c>
      <c r="Q1715" s="47">
        <f t="shared" si="325"/>
        <v>3</v>
      </c>
      <c r="R1715" s="54">
        <v>142</v>
      </c>
      <c r="S1715" s="49" t="s">
        <v>168</v>
      </c>
      <c r="T1715" s="53" t="s">
        <v>163</v>
      </c>
    </row>
    <row r="1716" spans="1:20" x14ac:dyDescent="0.2">
      <c r="A1716" s="79">
        <f t="shared" si="315"/>
        <v>24</v>
      </c>
      <c r="B1716" s="47">
        <f t="shared" si="316"/>
        <v>2021</v>
      </c>
      <c r="C1716" s="47">
        <f t="shared" si="317"/>
        <v>6</v>
      </c>
      <c r="D1716" s="47" t="str">
        <f t="shared" si="318"/>
        <v>Jun</v>
      </c>
      <c r="E1716" s="47">
        <f t="shared" si="319"/>
        <v>10</v>
      </c>
      <c r="F1716" s="90">
        <v>44357</v>
      </c>
      <c r="G1716" s="75">
        <v>0.36458333333333331</v>
      </c>
      <c r="H1716" s="49" t="s">
        <v>15</v>
      </c>
      <c r="I1716" s="56" t="str">
        <f t="shared" si="328"/>
        <v>Pacheedah Shores Boat Ramp</v>
      </c>
      <c r="J1716" s="56" t="str">
        <f t="shared" si="329"/>
        <v>Gordon Estuary</v>
      </c>
      <c r="K1716" s="49">
        <v>1</v>
      </c>
      <c r="L1716" s="51" t="s">
        <v>157</v>
      </c>
      <c r="M1716" s="53" t="s">
        <v>138</v>
      </c>
      <c r="N1716" s="51" t="s">
        <v>153</v>
      </c>
      <c r="O1716" s="47">
        <f t="shared" si="323"/>
        <v>8</v>
      </c>
      <c r="P1716" s="47">
        <f t="shared" si="324"/>
        <v>1</v>
      </c>
      <c r="Q1716" s="47">
        <f t="shared" si="325"/>
        <v>5</v>
      </c>
      <c r="R1716" s="54">
        <v>60</v>
      </c>
      <c r="S1716" s="49" t="s">
        <v>168</v>
      </c>
      <c r="T1716" s="53" t="s">
        <v>163</v>
      </c>
    </row>
    <row r="1717" spans="1:20" x14ac:dyDescent="0.2">
      <c r="A1717" s="79">
        <f t="shared" si="315"/>
        <v>24</v>
      </c>
      <c r="B1717" s="47">
        <f t="shared" si="316"/>
        <v>2021</v>
      </c>
      <c r="C1717" s="47">
        <f t="shared" si="317"/>
        <v>6</v>
      </c>
      <c r="D1717" s="47" t="str">
        <f t="shared" si="318"/>
        <v>Jun</v>
      </c>
      <c r="E1717" s="47">
        <f t="shared" si="319"/>
        <v>10</v>
      </c>
      <c r="F1717" s="90">
        <v>44357</v>
      </c>
      <c r="G1717" s="75">
        <v>0.36458333333333331</v>
      </c>
      <c r="H1717" s="49" t="s">
        <v>15</v>
      </c>
      <c r="I1717" s="56" t="str">
        <f t="shared" si="328"/>
        <v>Pacheedah Shores Boat Ramp</v>
      </c>
      <c r="J1717" s="56" t="str">
        <f t="shared" si="329"/>
        <v>Gordon Estuary</v>
      </c>
      <c r="K1717" s="49">
        <v>1</v>
      </c>
      <c r="L1717" s="51" t="s">
        <v>181</v>
      </c>
      <c r="M1717" s="53" t="s">
        <v>138</v>
      </c>
      <c r="N1717" s="51" t="s">
        <v>150</v>
      </c>
      <c r="O1717" s="47">
        <f t="shared" si="323"/>
        <v>15</v>
      </c>
      <c r="P1717" s="47">
        <f t="shared" si="324"/>
        <v>1</v>
      </c>
      <c r="Q1717" s="47">
        <f t="shared" si="325"/>
        <v>4</v>
      </c>
      <c r="R1717" s="54">
        <v>7</v>
      </c>
      <c r="S1717" s="49" t="s">
        <v>168</v>
      </c>
      <c r="T1717" s="53" t="s">
        <v>163</v>
      </c>
    </row>
    <row r="1718" spans="1:20" x14ac:dyDescent="0.2">
      <c r="A1718" s="79">
        <f t="shared" si="315"/>
        <v>24</v>
      </c>
      <c r="B1718" s="47">
        <f t="shared" si="316"/>
        <v>2021</v>
      </c>
      <c r="C1718" s="47">
        <f t="shared" si="317"/>
        <v>6</v>
      </c>
      <c r="D1718" s="47" t="str">
        <f t="shared" si="318"/>
        <v>Jun</v>
      </c>
      <c r="E1718" s="47">
        <f t="shared" si="319"/>
        <v>10</v>
      </c>
      <c r="F1718" s="90">
        <v>44357</v>
      </c>
      <c r="G1718" s="75">
        <v>0.4513888888888889</v>
      </c>
      <c r="H1718" s="49" t="s">
        <v>217</v>
      </c>
      <c r="I1718" s="56" t="str">
        <f t="shared" si="328"/>
        <v>Site 6, just upstream of bridge</v>
      </c>
      <c r="J1718" s="56" t="str">
        <f t="shared" si="329"/>
        <v>Gordon Estuary</v>
      </c>
      <c r="K1718" s="49">
        <v>1</v>
      </c>
      <c r="L1718" s="51" t="s">
        <v>146</v>
      </c>
      <c r="M1718" s="53" t="s">
        <v>138</v>
      </c>
      <c r="N1718" s="51" t="s">
        <v>144</v>
      </c>
      <c r="O1718" s="47">
        <f t="shared" si="323"/>
        <v>3</v>
      </c>
      <c r="P1718" s="47">
        <f t="shared" si="324"/>
        <v>1</v>
      </c>
      <c r="Q1718" s="47">
        <f t="shared" si="325"/>
        <v>2</v>
      </c>
      <c r="R1718" s="54">
        <v>45</v>
      </c>
      <c r="S1718" s="49" t="s">
        <v>171</v>
      </c>
      <c r="T1718" s="53" t="s">
        <v>163</v>
      </c>
    </row>
    <row r="1719" spans="1:20" x14ac:dyDescent="0.2">
      <c r="A1719" s="79">
        <f t="shared" si="315"/>
        <v>24</v>
      </c>
      <c r="B1719" s="47">
        <f t="shared" si="316"/>
        <v>2021</v>
      </c>
      <c r="C1719" s="47">
        <f t="shared" si="317"/>
        <v>6</v>
      </c>
      <c r="D1719" s="47" t="str">
        <f t="shared" si="318"/>
        <v>Jun</v>
      </c>
      <c r="E1719" s="47">
        <f t="shared" si="319"/>
        <v>10</v>
      </c>
      <c r="F1719" s="90">
        <v>44357</v>
      </c>
      <c r="G1719" s="75">
        <v>0.4513888888888889</v>
      </c>
      <c r="H1719" s="49" t="s">
        <v>217</v>
      </c>
      <c r="I1719" s="56" t="str">
        <f t="shared" si="328"/>
        <v>Site 6, just upstream of bridge</v>
      </c>
      <c r="J1719" s="56" t="str">
        <f t="shared" si="329"/>
        <v>Gordon Estuary</v>
      </c>
      <c r="K1719" s="49">
        <v>1</v>
      </c>
      <c r="L1719" s="51" t="s">
        <v>157</v>
      </c>
      <c r="M1719" s="53" t="s">
        <v>138</v>
      </c>
      <c r="N1719" s="51" t="s">
        <v>153</v>
      </c>
      <c r="O1719" s="47">
        <f t="shared" si="323"/>
        <v>8</v>
      </c>
      <c r="P1719" s="47">
        <f t="shared" si="324"/>
        <v>1</v>
      </c>
      <c r="Q1719" s="47">
        <f t="shared" si="325"/>
        <v>5</v>
      </c>
      <c r="R1719" s="54">
        <v>10</v>
      </c>
      <c r="S1719" s="49" t="s">
        <v>171</v>
      </c>
      <c r="T1719" s="53" t="s">
        <v>163</v>
      </c>
    </row>
    <row r="1720" spans="1:20" x14ac:dyDescent="0.2">
      <c r="A1720" s="79">
        <f t="shared" si="315"/>
        <v>24</v>
      </c>
      <c r="B1720" s="47">
        <f t="shared" si="316"/>
        <v>2021</v>
      </c>
      <c r="C1720" s="47">
        <f t="shared" si="317"/>
        <v>6</v>
      </c>
      <c r="D1720" s="47" t="str">
        <f t="shared" si="318"/>
        <v>Jun</v>
      </c>
      <c r="E1720" s="47">
        <f t="shared" si="319"/>
        <v>10</v>
      </c>
      <c r="F1720" s="90">
        <v>44357</v>
      </c>
      <c r="G1720" s="75">
        <v>0.4513888888888889</v>
      </c>
      <c r="H1720" s="49" t="s">
        <v>217</v>
      </c>
      <c r="I1720" s="56" t="str">
        <f t="shared" si="328"/>
        <v>Site 6, just upstream of bridge</v>
      </c>
      <c r="J1720" s="56" t="str">
        <f t="shared" si="329"/>
        <v>Gordon Estuary</v>
      </c>
      <c r="K1720" s="49">
        <v>1</v>
      </c>
      <c r="L1720" s="51" t="s">
        <v>158</v>
      </c>
      <c r="M1720" s="53" t="s">
        <v>138</v>
      </c>
      <c r="N1720" s="51" t="s">
        <v>153</v>
      </c>
      <c r="O1720" s="47">
        <f t="shared" si="323"/>
        <v>9</v>
      </c>
      <c r="P1720" s="47">
        <f t="shared" si="324"/>
        <v>1</v>
      </c>
      <c r="Q1720" s="47">
        <f t="shared" si="325"/>
        <v>5</v>
      </c>
      <c r="R1720" s="54">
        <v>144</v>
      </c>
      <c r="S1720" s="49" t="s">
        <v>171</v>
      </c>
      <c r="T1720" s="53" t="s">
        <v>163</v>
      </c>
    </row>
    <row r="1721" spans="1:20" x14ac:dyDescent="0.2">
      <c r="A1721" s="79">
        <f t="shared" si="315"/>
        <v>24</v>
      </c>
      <c r="B1721" s="47">
        <f t="shared" si="316"/>
        <v>2021</v>
      </c>
      <c r="C1721" s="47">
        <f t="shared" si="317"/>
        <v>6</v>
      </c>
      <c r="D1721" s="47" t="str">
        <f t="shared" si="318"/>
        <v>Jun</v>
      </c>
      <c r="E1721" s="47">
        <f t="shared" si="319"/>
        <v>10</v>
      </c>
      <c r="F1721" s="90">
        <v>44357</v>
      </c>
      <c r="G1721" s="75">
        <v>0.4513888888888889</v>
      </c>
      <c r="H1721" s="49" t="s">
        <v>217</v>
      </c>
      <c r="I1721" s="56" t="str">
        <f t="shared" si="328"/>
        <v>Site 6, just upstream of bridge</v>
      </c>
      <c r="J1721" s="56" t="str">
        <f t="shared" si="329"/>
        <v>Gordon Estuary</v>
      </c>
      <c r="K1721" s="49">
        <v>1</v>
      </c>
      <c r="L1721" s="51" t="s">
        <v>181</v>
      </c>
      <c r="M1721" s="53" t="s">
        <v>138</v>
      </c>
      <c r="N1721" s="51" t="s">
        <v>150</v>
      </c>
      <c r="O1721" s="47">
        <f t="shared" si="323"/>
        <v>15</v>
      </c>
      <c r="P1721" s="47">
        <f t="shared" si="324"/>
        <v>1</v>
      </c>
      <c r="Q1721" s="47">
        <f t="shared" si="325"/>
        <v>4</v>
      </c>
      <c r="R1721" s="54">
        <v>1</v>
      </c>
      <c r="S1721" s="49" t="s">
        <v>171</v>
      </c>
      <c r="T1721" s="53" t="s">
        <v>163</v>
      </c>
    </row>
    <row r="1722" spans="1:20" x14ac:dyDescent="0.2">
      <c r="A1722" s="79">
        <f t="shared" si="315"/>
        <v>24</v>
      </c>
      <c r="B1722" s="47">
        <f t="shared" si="316"/>
        <v>2021</v>
      </c>
      <c r="C1722" s="47">
        <f t="shared" si="317"/>
        <v>6</v>
      </c>
      <c r="D1722" s="47" t="str">
        <f t="shared" si="318"/>
        <v>Jun</v>
      </c>
      <c r="E1722" s="47">
        <f t="shared" si="319"/>
        <v>10</v>
      </c>
      <c r="F1722" s="90">
        <v>44357</v>
      </c>
      <c r="G1722" s="75">
        <v>0.47222222222222227</v>
      </c>
      <c r="H1722" s="49" t="s">
        <v>221</v>
      </c>
      <c r="I1722" s="56" t="str">
        <f t="shared" si="328"/>
        <v>Site 6, at upper logger station</v>
      </c>
      <c r="J1722" s="56" t="str">
        <f t="shared" si="329"/>
        <v>Gordon Estuary</v>
      </c>
      <c r="K1722" s="49">
        <v>1</v>
      </c>
      <c r="L1722" s="51" t="s">
        <v>146</v>
      </c>
      <c r="M1722" s="53" t="s">
        <v>138</v>
      </c>
      <c r="N1722" s="51" t="s">
        <v>144</v>
      </c>
      <c r="O1722" s="47">
        <f t="shared" si="323"/>
        <v>3</v>
      </c>
      <c r="P1722" s="47">
        <f t="shared" si="324"/>
        <v>1</v>
      </c>
      <c r="Q1722" s="47">
        <f t="shared" si="325"/>
        <v>2</v>
      </c>
      <c r="R1722" s="54">
        <v>21</v>
      </c>
      <c r="S1722" s="49" t="s">
        <v>171</v>
      </c>
      <c r="T1722" s="53" t="s">
        <v>163</v>
      </c>
    </row>
    <row r="1723" spans="1:20" x14ac:dyDescent="0.2">
      <c r="A1723" s="79">
        <f t="shared" si="315"/>
        <v>24</v>
      </c>
      <c r="B1723" s="47">
        <f t="shared" si="316"/>
        <v>2021</v>
      </c>
      <c r="C1723" s="47">
        <f t="shared" si="317"/>
        <v>6</v>
      </c>
      <c r="D1723" s="47" t="str">
        <f t="shared" si="318"/>
        <v>Jun</v>
      </c>
      <c r="E1723" s="47">
        <f t="shared" si="319"/>
        <v>10</v>
      </c>
      <c r="F1723" s="90">
        <v>44357</v>
      </c>
      <c r="G1723" s="75">
        <v>0.47222222222222227</v>
      </c>
      <c r="H1723" s="49" t="s">
        <v>221</v>
      </c>
      <c r="I1723" s="56" t="str">
        <f t="shared" si="328"/>
        <v>Site 6, at upper logger station</v>
      </c>
      <c r="J1723" s="56" t="str">
        <f t="shared" si="329"/>
        <v>Gordon Estuary</v>
      </c>
      <c r="K1723" s="49">
        <v>1</v>
      </c>
      <c r="L1723" s="51" t="s">
        <v>157</v>
      </c>
      <c r="M1723" s="53" t="s">
        <v>138</v>
      </c>
      <c r="N1723" s="51" t="s">
        <v>153</v>
      </c>
      <c r="O1723" s="47">
        <f t="shared" si="323"/>
        <v>8</v>
      </c>
      <c r="P1723" s="47">
        <f t="shared" si="324"/>
        <v>1</v>
      </c>
      <c r="Q1723" s="47">
        <f t="shared" si="325"/>
        <v>5</v>
      </c>
      <c r="R1723" s="54">
        <v>4</v>
      </c>
      <c r="S1723" s="49" t="s">
        <v>171</v>
      </c>
      <c r="T1723" s="53" t="s">
        <v>163</v>
      </c>
    </row>
    <row r="1724" spans="1:20" x14ac:dyDescent="0.2">
      <c r="A1724" s="79">
        <f t="shared" si="315"/>
        <v>24</v>
      </c>
      <c r="B1724" s="47">
        <f t="shared" si="316"/>
        <v>2021</v>
      </c>
      <c r="C1724" s="47">
        <f t="shared" si="317"/>
        <v>6</v>
      </c>
      <c r="D1724" s="47" t="str">
        <f t="shared" si="318"/>
        <v>Jun</v>
      </c>
      <c r="E1724" s="47">
        <f t="shared" si="319"/>
        <v>10</v>
      </c>
      <c r="F1724" s="90">
        <v>44357</v>
      </c>
      <c r="G1724" s="75">
        <v>0.47222222222222227</v>
      </c>
      <c r="H1724" s="49" t="s">
        <v>221</v>
      </c>
      <c r="I1724" s="56" t="str">
        <f t="shared" si="328"/>
        <v>Site 6, at upper logger station</v>
      </c>
      <c r="J1724" s="56" t="str">
        <f t="shared" si="329"/>
        <v>Gordon Estuary</v>
      </c>
      <c r="K1724" s="49">
        <v>1</v>
      </c>
      <c r="L1724" s="51" t="s">
        <v>158</v>
      </c>
      <c r="M1724" s="53" t="s">
        <v>138</v>
      </c>
      <c r="N1724" s="51" t="s">
        <v>153</v>
      </c>
      <c r="O1724" s="47">
        <f t="shared" si="323"/>
        <v>9</v>
      </c>
      <c r="P1724" s="47">
        <f t="shared" si="324"/>
        <v>1</v>
      </c>
      <c r="Q1724" s="47">
        <f t="shared" si="325"/>
        <v>5</v>
      </c>
      <c r="R1724" s="54">
        <v>14</v>
      </c>
      <c r="S1724" s="49" t="s">
        <v>171</v>
      </c>
      <c r="T1724" s="53" t="s">
        <v>163</v>
      </c>
    </row>
    <row r="1725" spans="1:20" x14ac:dyDescent="0.2">
      <c r="A1725" s="79">
        <f t="shared" si="315"/>
        <v>24</v>
      </c>
      <c r="B1725" s="47">
        <f t="shared" si="316"/>
        <v>2021</v>
      </c>
      <c r="C1725" s="47">
        <f t="shared" si="317"/>
        <v>6</v>
      </c>
      <c r="D1725" s="47" t="str">
        <f t="shared" si="318"/>
        <v>Jun</v>
      </c>
      <c r="E1725" s="47">
        <f t="shared" si="319"/>
        <v>10</v>
      </c>
      <c r="F1725" s="90">
        <v>44357</v>
      </c>
      <c r="G1725" s="75">
        <v>0.5</v>
      </c>
      <c r="H1725" s="49" t="s">
        <v>186</v>
      </c>
      <c r="I1725" s="56" t="str">
        <f t="shared" si="328"/>
        <v>Browns Slough Site 7 inlet left tidal channel</v>
      </c>
      <c r="J1725" s="56" t="str">
        <f t="shared" si="329"/>
        <v>Gordon Estuary</v>
      </c>
      <c r="K1725" s="49">
        <v>1</v>
      </c>
      <c r="L1725" s="51" t="s">
        <v>157</v>
      </c>
      <c r="M1725" s="53" t="s">
        <v>138</v>
      </c>
      <c r="N1725" s="51" t="s">
        <v>153</v>
      </c>
      <c r="O1725" s="47">
        <f t="shared" si="323"/>
        <v>8</v>
      </c>
      <c r="P1725" s="47">
        <f t="shared" si="324"/>
        <v>1</v>
      </c>
      <c r="Q1725" s="47">
        <f t="shared" si="325"/>
        <v>5</v>
      </c>
      <c r="R1725" s="54">
        <v>28</v>
      </c>
      <c r="S1725" s="49" t="s">
        <v>171</v>
      </c>
      <c r="T1725" s="53" t="s">
        <v>163</v>
      </c>
    </row>
    <row r="1726" spans="1:20" x14ac:dyDescent="0.2">
      <c r="A1726" s="79">
        <f t="shared" si="315"/>
        <v>24</v>
      </c>
      <c r="B1726" s="47">
        <f t="shared" si="316"/>
        <v>2021</v>
      </c>
      <c r="C1726" s="47">
        <f t="shared" si="317"/>
        <v>6</v>
      </c>
      <c r="D1726" s="47" t="str">
        <f t="shared" si="318"/>
        <v>Jun</v>
      </c>
      <c r="E1726" s="47">
        <f t="shared" si="319"/>
        <v>10</v>
      </c>
      <c r="F1726" s="90">
        <v>44357</v>
      </c>
      <c r="G1726" s="75">
        <v>0.5</v>
      </c>
      <c r="H1726" s="49" t="s">
        <v>186</v>
      </c>
      <c r="I1726" s="56" t="str">
        <f t="shared" si="328"/>
        <v>Browns Slough Site 7 inlet left tidal channel</v>
      </c>
      <c r="J1726" s="56" t="str">
        <f t="shared" si="329"/>
        <v>Gordon Estuary</v>
      </c>
      <c r="K1726" s="49">
        <v>1</v>
      </c>
      <c r="L1726" s="51" t="s">
        <v>158</v>
      </c>
      <c r="M1726" s="53" t="s">
        <v>138</v>
      </c>
      <c r="N1726" s="51" t="s">
        <v>153</v>
      </c>
      <c r="O1726" s="47">
        <f t="shared" si="323"/>
        <v>9</v>
      </c>
      <c r="P1726" s="47">
        <f t="shared" si="324"/>
        <v>1</v>
      </c>
      <c r="Q1726" s="47">
        <f t="shared" si="325"/>
        <v>5</v>
      </c>
      <c r="R1726" s="54">
        <v>25</v>
      </c>
      <c r="S1726" s="49" t="s">
        <v>171</v>
      </c>
      <c r="T1726" s="53" t="s">
        <v>163</v>
      </c>
    </row>
    <row r="1727" spans="1:20" x14ac:dyDescent="0.2">
      <c r="A1727" s="79">
        <f t="shared" si="315"/>
        <v>24</v>
      </c>
      <c r="B1727" s="47">
        <f t="shared" si="316"/>
        <v>2021</v>
      </c>
      <c r="C1727" s="47">
        <f t="shared" si="317"/>
        <v>6</v>
      </c>
      <c r="D1727" s="47" t="str">
        <f t="shared" si="318"/>
        <v>Jun</v>
      </c>
      <c r="E1727" s="47">
        <f t="shared" si="319"/>
        <v>10</v>
      </c>
      <c r="F1727" s="90">
        <v>44357</v>
      </c>
      <c r="G1727" s="75">
        <v>0.54166666666666663</v>
      </c>
      <c r="H1727" s="49" t="s">
        <v>38</v>
      </c>
      <c r="I1727" s="56" t="str">
        <f t="shared" si="328"/>
        <v>Q07, Central/South Arm confluence</v>
      </c>
      <c r="J1727" s="56" t="str">
        <f t="shared" si="329"/>
        <v>San Juan Estuary</v>
      </c>
      <c r="K1727" s="49">
        <v>1</v>
      </c>
      <c r="L1727" s="51" t="s">
        <v>152</v>
      </c>
      <c r="M1727" s="53" t="s">
        <v>143</v>
      </c>
      <c r="N1727" s="51" t="s">
        <v>148</v>
      </c>
      <c r="O1727" s="47">
        <f t="shared" si="323"/>
        <v>5</v>
      </c>
      <c r="P1727" s="47">
        <f t="shared" si="324"/>
        <v>2</v>
      </c>
      <c r="Q1727" s="47">
        <f t="shared" si="325"/>
        <v>3</v>
      </c>
      <c r="R1727" s="54">
        <v>131</v>
      </c>
      <c r="S1727" s="49" t="s">
        <v>168</v>
      </c>
      <c r="T1727" s="53" t="s">
        <v>163</v>
      </c>
    </row>
    <row r="1728" spans="1:20" x14ac:dyDescent="0.2">
      <c r="A1728" s="79">
        <f t="shared" si="315"/>
        <v>24</v>
      </c>
      <c r="B1728" s="47">
        <f t="shared" si="316"/>
        <v>2021</v>
      </c>
      <c r="C1728" s="47">
        <f t="shared" si="317"/>
        <v>6</v>
      </c>
      <c r="D1728" s="47" t="str">
        <f t="shared" si="318"/>
        <v>Jun</v>
      </c>
      <c r="E1728" s="47">
        <f t="shared" si="319"/>
        <v>10</v>
      </c>
      <c r="F1728" s="90">
        <v>44357</v>
      </c>
      <c r="G1728" s="75">
        <v>0.54166666666666663</v>
      </c>
      <c r="H1728" s="49" t="s">
        <v>38</v>
      </c>
      <c r="I1728" s="56" t="str">
        <f t="shared" ref="I1728:I1734" si="330">VLOOKUP(H1728,SiteCodes,2,FALSE)</f>
        <v>Q07, Central/South Arm confluence</v>
      </c>
      <c r="J1728" s="56" t="str">
        <f t="shared" ref="J1728:J1734" si="331">VLOOKUP(H1728,SiteCodes,3,FALSE)</f>
        <v>San Juan Estuary</v>
      </c>
      <c r="K1728" s="49">
        <v>1</v>
      </c>
      <c r="L1728" s="51" t="s">
        <v>157</v>
      </c>
      <c r="M1728" s="53" t="s">
        <v>138</v>
      </c>
      <c r="N1728" s="51" t="s">
        <v>153</v>
      </c>
      <c r="O1728" s="47">
        <f t="shared" si="323"/>
        <v>8</v>
      </c>
      <c r="P1728" s="47">
        <f t="shared" si="324"/>
        <v>1</v>
      </c>
      <c r="Q1728" s="47">
        <f t="shared" si="325"/>
        <v>5</v>
      </c>
      <c r="R1728" s="54">
        <v>9</v>
      </c>
      <c r="S1728" s="49" t="s">
        <v>168</v>
      </c>
      <c r="T1728" s="53" t="s">
        <v>163</v>
      </c>
    </row>
    <row r="1729" spans="1:20" x14ac:dyDescent="0.2">
      <c r="A1729" s="79">
        <f t="shared" si="315"/>
        <v>24</v>
      </c>
      <c r="B1729" s="47">
        <f t="shared" si="316"/>
        <v>2021</v>
      </c>
      <c r="C1729" s="47">
        <f t="shared" si="317"/>
        <v>6</v>
      </c>
      <c r="D1729" s="47" t="str">
        <f t="shared" si="318"/>
        <v>Jun</v>
      </c>
      <c r="E1729" s="47">
        <f t="shared" si="319"/>
        <v>10</v>
      </c>
      <c r="F1729" s="90">
        <v>44357</v>
      </c>
      <c r="G1729" s="75">
        <v>0.54166666666666663</v>
      </c>
      <c r="H1729" s="49" t="s">
        <v>38</v>
      </c>
      <c r="I1729" s="56" t="str">
        <f t="shared" si="330"/>
        <v>Q07, Central/South Arm confluence</v>
      </c>
      <c r="J1729" s="56" t="str">
        <f t="shared" si="331"/>
        <v>San Juan Estuary</v>
      </c>
      <c r="K1729" s="49">
        <v>1</v>
      </c>
      <c r="L1729" s="51" t="s">
        <v>158</v>
      </c>
      <c r="M1729" s="53" t="s">
        <v>138</v>
      </c>
      <c r="N1729" s="51" t="s">
        <v>153</v>
      </c>
      <c r="O1729" s="47">
        <f t="shared" si="323"/>
        <v>9</v>
      </c>
      <c r="P1729" s="47">
        <f t="shared" si="324"/>
        <v>1</v>
      </c>
      <c r="Q1729" s="47">
        <f t="shared" si="325"/>
        <v>5</v>
      </c>
      <c r="R1729" s="54">
        <v>4</v>
      </c>
      <c r="S1729" s="49" t="s">
        <v>168</v>
      </c>
      <c r="T1729" s="53" t="s">
        <v>163</v>
      </c>
    </row>
    <row r="1730" spans="1:20" x14ac:dyDescent="0.2">
      <c r="A1730" s="79">
        <f t="shared" si="315"/>
        <v>24</v>
      </c>
      <c r="B1730" s="47">
        <f t="shared" si="316"/>
        <v>2021</v>
      </c>
      <c r="C1730" s="47">
        <f t="shared" si="317"/>
        <v>6</v>
      </c>
      <c r="D1730" s="47" t="str">
        <f t="shared" si="318"/>
        <v>Jun</v>
      </c>
      <c r="E1730" s="47">
        <f t="shared" si="319"/>
        <v>10</v>
      </c>
      <c r="F1730" s="90">
        <v>44357</v>
      </c>
      <c r="G1730" s="75">
        <v>0.54166666666666663</v>
      </c>
      <c r="H1730" s="49" t="s">
        <v>38</v>
      </c>
      <c r="I1730" s="56" t="str">
        <f t="shared" si="330"/>
        <v>Q07, Central/South Arm confluence</v>
      </c>
      <c r="J1730" s="56" t="str">
        <f t="shared" si="331"/>
        <v>San Juan Estuary</v>
      </c>
      <c r="K1730" s="49">
        <v>1</v>
      </c>
      <c r="L1730" s="51" t="s">
        <v>181</v>
      </c>
      <c r="M1730" s="53" t="s">
        <v>138</v>
      </c>
      <c r="N1730" s="51" t="s">
        <v>150</v>
      </c>
      <c r="O1730" s="47">
        <f t="shared" si="323"/>
        <v>15</v>
      </c>
      <c r="P1730" s="47">
        <f t="shared" si="324"/>
        <v>1</v>
      </c>
      <c r="Q1730" s="47">
        <f t="shared" si="325"/>
        <v>4</v>
      </c>
      <c r="R1730" s="54">
        <v>8</v>
      </c>
      <c r="S1730" s="49" t="s">
        <v>168</v>
      </c>
      <c r="T1730" s="53" t="s">
        <v>163</v>
      </c>
    </row>
    <row r="1731" spans="1:20" x14ac:dyDescent="0.2">
      <c r="A1731" s="79">
        <f t="shared" si="315"/>
        <v>24</v>
      </c>
      <c r="B1731" s="47">
        <f t="shared" si="316"/>
        <v>2021</v>
      </c>
      <c r="C1731" s="47">
        <f t="shared" si="317"/>
        <v>6</v>
      </c>
      <c r="D1731" s="47" t="str">
        <f t="shared" si="318"/>
        <v>Jun</v>
      </c>
      <c r="E1731" s="47">
        <f t="shared" si="319"/>
        <v>10</v>
      </c>
      <c r="F1731" s="90">
        <v>44357</v>
      </c>
      <c r="G1731" s="75">
        <v>0.54166666666666663</v>
      </c>
      <c r="H1731" s="49" t="s">
        <v>38</v>
      </c>
      <c r="I1731" s="56" t="str">
        <f t="shared" si="330"/>
        <v>Q07, Central/South Arm confluence</v>
      </c>
      <c r="J1731" s="56" t="str">
        <f t="shared" si="331"/>
        <v>San Juan Estuary</v>
      </c>
      <c r="K1731" s="49">
        <v>1</v>
      </c>
      <c r="L1731" s="51" t="s">
        <v>166</v>
      </c>
      <c r="M1731" s="53" t="s">
        <v>138</v>
      </c>
      <c r="N1731" s="51" t="s">
        <v>150</v>
      </c>
      <c r="O1731" s="47">
        <f t="shared" si="323"/>
        <v>11</v>
      </c>
      <c r="P1731" s="47">
        <f t="shared" si="324"/>
        <v>1</v>
      </c>
      <c r="Q1731" s="47">
        <f t="shared" si="325"/>
        <v>4</v>
      </c>
      <c r="R1731" s="54">
        <v>1</v>
      </c>
      <c r="S1731" s="49" t="s">
        <v>168</v>
      </c>
      <c r="T1731" s="53" t="s">
        <v>163</v>
      </c>
    </row>
    <row r="1732" spans="1:20" x14ac:dyDescent="0.2">
      <c r="A1732" s="79">
        <f t="shared" si="315"/>
        <v>24</v>
      </c>
      <c r="B1732" s="47">
        <f t="shared" si="316"/>
        <v>2021</v>
      </c>
      <c r="C1732" s="47">
        <f t="shared" si="317"/>
        <v>6</v>
      </c>
      <c r="D1732" s="47" t="str">
        <f t="shared" si="318"/>
        <v>Jun</v>
      </c>
      <c r="E1732" s="47">
        <f t="shared" si="319"/>
        <v>10</v>
      </c>
      <c r="F1732" s="90">
        <v>44357</v>
      </c>
      <c r="G1732" s="75">
        <v>0.54166666666666663</v>
      </c>
      <c r="H1732" s="49" t="s">
        <v>38</v>
      </c>
      <c r="I1732" s="56" t="str">
        <f t="shared" si="330"/>
        <v>Q07, Central/South Arm confluence</v>
      </c>
      <c r="J1732" s="56" t="str">
        <f t="shared" si="331"/>
        <v>San Juan Estuary</v>
      </c>
      <c r="K1732" s="49">
        <v>1</v>
      </c>
      <c r="L1732" s="51" t="s">
        <v>173</v>
      </c>
      <c r="M1732" s="53" t="s">
        <v>138</v>
      </c>
      <c r="N1732" s="51" t="s">
        <v>150</v>
      </c>
      <c r="O1732" s="47">
        <f t="shared" si="323"/>
        <v>13</v>
      </c>
      <c r="P1732" s="47">
        <f t="shared" si="324"/>
        <v>1</v>
      </c>
      <c r="Q1732" s="47">
        <f t="shared" si="325"/>
        <v>4</v>
      </c>
      <c r="R1732" s="54">
        <v>34</v>
      </c>
      <c r="S1732" s="49" t="s">
        <v>168</v>
      </c>
      <c r="T1732" s="53" t="s">
        <v>163</v>
      </c>
    </row>
    <row r="1733" spans="1:20" x14ac:dyDescent="0.2">
      <c r="A1733" s="79">
        <f t="shared" ref="A1733:A1796" si="332">WEEKNUM(F1733)</f>
        <v>24</v>
      </c>
      <c r="B1733" s="47">
        <f t="shared" ref="B1733:B1796" si="333">YEAR(F1733)</f>
        <v>2021</v>
      </c>
      <c r="C1733" s="47">
        <f t="shared" ref="C1733:C1796" si="334">MONTH(F1733)</f>
        <v>6</v>
      </c>
      <c r="D1733" s="47" t="str">
        <f t="shared" ref="D1733:D1796" si="335">TEXT(F1733,"mmm")</f>
        <v>Jun</v>
      </c>
      <c r="E1733" s="47">
        <f t="shared" ref="E1733:E1796" si="336">DAY(F1733)</f>
        <v>10</v>
      </c>
      <c r="F1733" s="90">
        <v>44357</v>
      </c>
      <c r="G1733" s="75">
        <v>0.54166666666666663</v>
      </c>
      <c r="H1733" s="49" t="s">
        <v>38</v>
      </c>
      <c r="I1733" s="56" t="str">
        <f t="shared" si="330"/>
        <v>Q07, Central/South Arm confluence</v>
      </c>
      <c r="J1733" s="56" t="str">
        <f t="shared" si="331"/>
        <v>San Juan Estuary</v>
      </c>
      <c r="K1733" s="49">
        <v>1</v>
      </c>
      <c r="L1733" s="51" t="s">
        <v>177</v>
      </c>
      <c r="M1733" s="53" t="s">
        <v>138</v>
      </c>
      <c r="N1733" s="51" t="s">
        <v>153</v>
      </c>
      <c r="O1733" s="47">
        <f t="shared" si="323"/>
        <v>14</v>
      </c>
      <c r="P1733" s="47">
        <f t="shared" si="324"/>
        <v>1</v>
      </c>
      <c r="Q1733" s="47">
        <f t="shared" si="325"/>
        <v>5</v>
      </c>
      <c r="R1733" s="54">
        <v>1</v>
      </c>
      <c r="S1733" s="49" t="s">
        <v>168</v>
      </c>
      <c r="T1733" s="53" t="s">
        <v>163</v>
      </c>
    </row>
    <row r="1734" spans="1:20" x14ac:dyDescent="0.2">
      <c r="A1734" s="79">
        <f t="shared" si="332"/>
        <v>24</v>
      </c>
      <c r="B1734" s="47">
        <f t="shared" si="333"/>
        <v>2021</v>
      </c>
      <c r="C1734" s="47">
        <f t="shared" si="334"/>
        <v>6</v>
      </c>
      <c r="D1734" s="47" t="str">
        <f t="shared" si="335"/>
        <v>Jun</v>
      </c>
      <c r="E1734" s="47">
        <f t="shared" si="336"/>
        <v>10</v>
      </c>
      <c r="F1734" s="90">
        <v>44357</v>
      </c>
      <c r="G1734" s="75">
        <v>0.54166666666666663</v>
      </c>
      <c r="H1734" s="49" t="s">
        <v>38</v>
      </c>
      <c r="I1734" s="56" t="str">
        <f t="shared" si="330"/>
        <v>Q07, Central/South Arm confluence</v>
      </c>
      <c r="J1734" s="56" t="str">
        <f t="shared" si="331"/>
        <v>San Juan Estuary</v>
      </c>
      <c r="K1734" s="49">
        <v>1</v>
      </c>
      <c r="L1734" s="51" t="s">
        <v>146</v>
      </c>
      <c r="M1734" s="53" t="s">
        <v>138</v>
      </c>
      <c r="N1734" s="51" t="s">
        <v>144</v>
      </c>
      <c r="O1734" s="47">
        <f t="shared" si="323"/>
        <v>3</v>
      </c>
      <c r="P1734" s="47">
        <f t="shared" si="324"/>
        <v>1</v>
      </c>
      <c r="Q1734" s="47">
        <f t="shared" si="325"/>
        <v>2</v>
      </c>
      <c r="R1734" s="54">
        <v>3</v>
      </c>
      <c r="S1734" s="49" t="s">
        <v>168</v>
      </c>
      <c r="T1734" s="53" t="s">
        <v>163</v>
      </c>
    </row>
    <row r="1735" spans="1:20" x14ac:dyDescent="0.2">
      <c r="A1735" s="79">
        <f t="shared" si="332"/>
        <v>24</v>
      </c>
      <c r="B1735" s="47">
        <f t="shared" si="333"/>
        <v>2021</v>
      </c>
      <c r="C1735" s="47">
        <f t="shared" si="334"/>
        <v>6</v>
      </c>
      <c r="D1735" s="47" t="str">
        <f t="shared" si="335"/>
        <v>Jun</v>
      </c>
      <c r="E1735" s="47">
        <f t="shared" si="336"/>
        <v>10</v>
      </c>
      <c r="F1735" s="90">
        <v>44357</v>
      </c>
      <c r="G1735" s="75">
        <v>0.57291666666666663</v>
      </c>
      <c r="H1735" s="49" t="s">
        <v>46</v>
      </c>
      <c r="I1735" s="56" t="str">
        <f t="shared" ref="I1735:I1740" si="337">VLOOKUP(H1735,SiteCodes,2,FALSE)</f>
        <v>Q4, u/s of Tanis's template site</v>
      </c>
      <c r="J1735" s="56" t="str">
        <f t="shared" ref="J1735:J1740" si="338">VLOOKUP(H1735,SiteCodes,3,FALSE)</f>
        <v>San Juan Estuary</v>
      </c>
      <c r="K1735" s="49">
        <v>1</v>
      </c>
      <c r="L1735" s="51" t="s">
        <v>146</v>
      </c>
      <c r="M1735" s="53" t="s">
        <v>138</v>
      </c>
      <c r="N1735" s="51" t="s">
        <v>144</v>
      </c>
      <c r="O1735" s="47">
        <f t="shared" si="323"/>
        <v>3</v>
      </c>
      <c r="P1735" s="47">
        <f t="shared" si="324"/>
        <v>1</v>
      </c>
      <c r="Q1735" s="47">
        <f t="shared" si="325"/>
        <v>2</v>
      </c>
      <c r="R1735" s="54">
        <v>22</v>
      </c>
      <c r="S1735" s="49" t="s">
        <v>168</v>
      </c>
      <c r="T1735" s="53" t="s">
        <v>163</v>
      </c>
    </row>
    <row r="1736" spans="1:20" x14ac:dyDescent="0.2">
      <c r="A1736" s="79">
        <f t="shared" si="332"/>
        <v>24</v>
      </c>
      <c r="B1736" s="47">
        <f t="shared" si="333"/>
        <v>2021</v>
      </c>
      <c r="C1736" s="47">
        <f t="shared" si="334"/>
        <v>6</v>
      </c>
      <c r="D1736" s="47" t="str">
        <f t="shared" si="335"/>
        <v>Jun</v>
      </c>
      <c r="E1736" s="47">
        <f t="shared" si="336"/>
        <v>10</v>
      </c>
      <c r="F1736" s="90">
        <v>44357</v>
      </c>
      <c r="G1736" s="75">
        <v>0.57291666666666663</v>
      </c>
      <c r="H1736" s="49" t="s">
        <v>46</v>
      </c>
      <c r="I1736" s="56" t="str">
        <f t="shared" si="337"/>
        <v>Q4, u/s of Tanis's template site</v>
      </c>
      <c r="J1736" s="56" t="str">
        <f t="shared" si="338"/>
        <v>San Juan Estuary</v>
      </c>
      <c r="K1736" s="49">
        <v>1</v>
      </c>
      <c r="L1736" s="51" t="s">
        <v>157</v>
      </c>
      <c r="M1736" s="53" t="s">
        <v>138</v>
      </c>
      <c r="N1736" s="51" t="s">
        <v>153</v>
      </c>
      <c r="O1736" s="47">
        <f t="shared" si="323"/>
        <v>8</v>
      </c>
      <c r="P1736" s="47">
        <f t="shared" si="324"/>
        <v>1</v>
      </c>
      <c r="Q1736" s="47">
        <f t="shared" si="325"/>
        <v>5</v>
      </c>
      <c r="R1736" s="54">
        <v>8</v>
      </c>
      <c r="S1736" s="49" t="s">
        <v>168</v>
      </c>
      <c r="T1736" s="53" t="s">
        <v>163</v>
      </c>
    </row>
    <row r="1737" spans="1:20" x14ac:dyDescent="0.2">
      <c r="A1737" s="79">
        <f t="shared" si="332"/>
        <v>24</v>
      </c>
      <c r="B1737" s="47">
        <f t="shared" si="333"/>
        <v>2021</v>
      </c>
      <c r="C1737" s="47">
        <f t="shared" si="334"/>
        <v>6</v>
      </c>
      <c r="D1737" s="47" t="str">
        <f t="shared" si="335"/>
        <v>Jun</v>
      </c>
      <c r="E1737" s="47">
        <f t="shared" si="336"/>
        <v>10</v>
      </c>
      <c r="F1737" s="90">
        <v>44357</v>
      </c>
      <c r="G1737" s="75">
        <v>0.57291666666666663</v>
      </c>
      <c r="H1737" s="49" t="s">
        <v>46</v>
      </c>
      <c r="I1737" s="56" t="str">
        <f t="shared" si="337"/>
        <v>Q4, u/s of Tanis's template site</v>
      </c>
      <c r="J1737" s="56" t="str">
        <f t="shared" si="338"/>
        <v>San Juan Estuary</v>
      </c>
      <c r="K1737" s="49">
        <v>1</v>
      </c>
      <c r="L1737" s="51" t="s">
        <v>181</v>
      </c>
      <c r="M1737" s="53" t="s">
        <v>138</v>
      </c>
      <c r="N1737" s="51" t="s">
        <v>150</v>
      </c>
      <c r="O1737" s="47">
        <f t="shared" si="323"/>
        <v>15</v>
      </c>
      <c r="P1737" s="47">
        <f t="shared" si="324"/>
        <v>1</v>
      </c>
      <c r="Q1737" s="47">
        <f t="shared" si="325"/>
        <v>4</v>
      </c>
      <c r="R1737" s="54">
        <v>2</v>
      </c>
      <c r="S1737" s="49" t="s">
        <v>168</v>
      </c>
      <c r="T1737" s="53" t="s">
        <v>163</v>
      </c>
    </row>
    <row r="1738" spans="1:20" x14ac:dyDescent="0.2">
      <c r="A1738" s="79">
        <f t="shared" si="332"/>
        <v>24</v>
      </c>
      <c r="B1738" s="47">
        <f t="shared" si="333"/>
        <v>2021</v>
      </c>
      <c r="C1738" s="47">
        <f t="shared" si="334"/>
        <v>6</v>
      </c>
      <c r="D1738" s="47" t="str">
        <f t="shared" si="335"/>
        <v>Jun</v>
      </c>
      <c r="E1738" s="47">
        <f t="shared" si="336"/>
        <v>10</v>
      </c>
      <c r="F1738" s="90">
        <v>44357</v>
      </c>
      <c r="G1738" s="75">
        <v>0.57291666666666663</v>
      </c>
      <c r="H1738" s="49" t="s">
        <v>46</v>
      </c>
      <c r="I1738" s="56" t="str">
        <f t="shared" si="337"/>
        <v>Q4, u/s of Tanis's template site</v>
      </c>
      <c r="J1738" s="56" t="str">
        <f t="shared" si="338"/>
        <v>San Juan Estuary</v>
      </c>
      <c r="K1738" s="49">
        <v>1</v>
      </c>
      <c r="L1738" s="51" t="s">
        <v>166</v>
      </c>
      <c r="M1738" s="53" t="s">
        <v>138</v>
      </c>
      <c r="N1738" s="51" t="s">
        <v>150</v>
      </c>
      <c r="O1738" s="47">
        <f t="shared" si="323"/>
        <v>11</v>
      </c>
      <c r="P1738" s="47">
        <f t="shared" si="324"/>
        <v>1</v>
      </c>
      <c r="Q1738" s="47">
        <f t="shared" si="325"/>
        <v>4</v>
      </c>
      <c r="R1738" s="54">
        <v>2</v>
      </c>
      <c r="S1738" s="49" t="s">
        <v>168</v>
      </c>
      <c r="T1738" s="53" t="s">
        <v>163</v>
      </c>
    </row>
    <row r="1739" spans="1:20" x14ac:dyDescent="0.2">
      <c r="A1739" s="79">
        <f t="shared" si="332"/>
        <v>24</v>
      </c>
      <c r="B1739" s="47">
        <f t="shared" si="333"/>
        <v>2021</v>
      </c>
      <c r="C1739" s="47">
        <f t="shared" si="334"/>
        <v>6</v>
      </c>
      <c r="D1739" s="47" t="str">
        <f t="shared" si="335"/>
        <v>Jun</v>
      </c>
      <c r="E1739" s="47">
        <f t="shared" si="336"/>
        <v>10</v>
      </c>
      <c r="F1739" s="90">
        <v>44357</v>
      </c>
      <c r="G1739" s="75">
        <v>0.57291666666666663</v>
      </c>
      <c r="H1739" s="49" t="s">
        <v>46</v>
      </c>
      <c r="I1739" s="56" t="str">
        <f t="shared" si="337"/>
        <v>Q4, u/s of Tanis's template site</v>
      </c>
      <c r="J1739" s="56" t="str">
        <f t="shared" si="338"/>
        <v>San Juan Estuary</v>
      </c>
      <c r="K1739" s="49">
        <v>1</v>
      </c>
      <c r="L1739" s="51" t="s">
        <v>173</v>
      </c>
      <c r="M1739" s="53" t="s">
        <v>138</v>
      </c>
      <c r="N1739" s="51" t="s">
        <v>150</v>
      </c>
      <c r="O1739" s="47">
        <f t="shared" si="323"/>
        <v>13</v>
      </c>
      <c r="P1739" s="47">
        <f t="shared" si="324"/>
        <v>1</v>
      </c>
      <c r="Q1739" s="47">
        <f t="shared" si="325"/>
        <v>4</v>
      </c>
      <c r="R1739" s="54">
        <v>7</v>
      </c>
      <c r="S1739" s="49" t="s">
        <v>168</v>
      </c>
      <c r="T1739" s="53" t="s">
        <v>163</v>
      </c>
    </row>
    <row r="1740" spans="1:20" x14ac:dyDescent="0.2">
      <c r="A1740" s="79">
        <f t="shared" si="332"/>
        <v>24</v>
      </c>
      <c r="B1740" s="47">
        <f t="shared" si="333"/>
        <v>2021</v>
      </c>
      <c r="C1740" s="47">
        <f t="shared" si="334"/>
        <v>6</v>
      </c>
      <c r="D1740" s="47" t="str">
        <f t="shared" si="335"/>
        <v>Jun</v>
      </c>
      <c r="E1740" s="47">
        <f t="shared" si="336"/>
        <v>10</v>
      </c>
      <c r="F1740" s="90">
        <v>44357</v>
      </c>
      <c r="G1740" s="75">
        <v>0.59722222222222221</v>
      </c>
      <c r="H1740" s="49" t="s">
        <v>34</v>
      </c>
      <c r="I1740" s="56" t="str">
        <f t="shared" si="337"/>
        <v>South Arm SJ (Old Mill)</v>
      </c>
      <c r="J1740" s="56" t="str">
        <f t="shared" si="338"/>
        <v>San Juan Estuary</v>
      </c>
      <c r="K1740" s="49">
        <v>1</v>
      </c>
      <c r="L1740" s="51" t="s">
        <v>142</v>
      </c>
      <c r="M1740" s="53" t="s">
        <v>138</v>
      </c>
      <c r="N1740" s="51" t="s">
        <v>144</v>
      </c>
      <c r="O1740" s="47">
        <f t="shared" si="323"/>
        <v>2</v>
      </c>
      <c r="P1740" s="47">
        <f t="shared" si="324"/>
        <v>1</v>
      </c>
      <c r="Q1740" s="47">
        <f t="shared" si="325"/>
        <v>2</v>
      </c>
      <c r="R1740" s="54">
        <v>1</v>
      </c>
      <c r="S1740" s="49" t="s">
        <v>168</v>
      </c>
      <c r="T1740" s="53" t="s">
        <v>163</v>
      </c>
    </row>
    <row r="1741" spans="1:20" x14ac:dyDescent="0.2">
      <c r="A1741" s="79">
        <f t="shared" si="332"/>
        <v>24</v>
      </c>
      <c r="B1741" s="47">
        <f t="shared" si="333"/>
        <v>2021</v>
      </c>
      <c r="C1741" s="47">
        <f t="shared" si="334"/>
        <v>6</v>
      </c>
      <c r="D1741" s="47" t="str">
        <f t="shared" si="335"/>
        <v>Jun</v>
      </c>
      <c r="E1741" s="47">
        <f t="shared" si="336"/>
        <v>10</v>
      </c>
      <c r="F1741" s="90">
        <v>44357</v>
      </c>
      <c r="G1741" s="75">
        <v>0.59722222222222221</v>
      </c>
      <c r="H1741" s="49" t="s">
        <v>34</v>
      </c>
      <c r="I1741" s="56" t="str">
        <f t="shared" ref="I1741:I1747" si="339">VLOOKUP(H1741,SiteCodes,2,FALSE)</f>
        <v>South Arm SJ (Old Mill)</v>
      </c>
      <c r="J1741" s="56" t="str">
        <f t="shared" ref="J1741:J1747" si="340">VLOOKUP(H1741,SiteCodes,3,FALSE)</f>
        <v>San Juan Estuary</v>
      </c>
      <c r="K1741" s="49">
        <v>1</v>
      </c>
      <c r="L1741" s="51" t="s">
        <v>146</v>
      </c>
      <c r="M1741" s="53" t="s">
        <v>138</v>
      </c>
      <c r="N1741" s="51" t="s">
        <v>144</v>
      </c>
      <c r="O1741" s="47">
        <f t="shared" si="323"/>
        <v>3</v>
      </c>
      <c r="P1741" s="47">
        <f t="shared" si="324"/>
        <v>1</v>
      </c>
      <c r="Q1741" s="47">
        <f t="shared" si="325"/>
        <v>2</v>
      </c>
      <c r="R1741" s="54">
        <v>3</v>
      </c>
      <c r="S1741" s="49" t="s">
        <v>168</v>
      </c>
      <c r="T1741" s="53" t="s">
        <v>163</v>
      </c>
    </row>
    <row r="1742" spans="1:20" x14ac:dyDescent="0.2">
      <c r="A1742" s="79">
        <f t="shared" si="332"/>
        <v>24</v>
      </c>
      <c r="B1742" s="47">
        <f t="shared" si="333"/>
        <v>2021</v>
      </c>
      <c r="C1742" s="47">
        <f t="shared" si="334"/>
        <v>6</v>
      </c>
      <c r="D1742" s="47" t="str">
        <f t="shared" si="335"/>
        <v>Jun</v>
      </c>
      <c r="E1742" s="47">
        <f t="shared" si="336"/>
        <v>10</v>
      </c>
      <c r="F1742" s="90">
        <v>44357</v>
      </c>
      <c r="G1742" s="75">
        <v>0.59722222222222221</v>
      </c>
      <c r="H1742" s="49" t="s">
        <v>34</v>
      </c>
      <c r="I1742" s="56" t="str">
        <f t="shared" si="339"/>
        <v>South Arm SJ (Old Mill)</v>
      </c>
      <c r="J1742" s="56" t="str">
        <f t="shared" si="340"/>
        <v>San Juan Estuary</v>
      </c>
      <c r="K1742" s="49">
        <v>1</v>
      </c>
      <c r="L1742" s="51" t="s">
        <v>152</v>
      </c>
      <c r="M1742" s="53" t="s">
        <v>138</v>
      </c>
      <c r="N1742" s="51" t="s">
        <v>144</v>
      </c>
      <c r="O1742" s="47">
        <f t="shared" si="323"/>
        <v>5</v>
      </c>
      <c r="P1742" s="47">
        <f t="shared" si="324"/>
        <v>1</v>
      </c>
      <c r="Q1742" s="47">
        <f t="shared" si="325"/>
        <v>2</v>
      </c>
      <c r="R1742" s="54">
        <v>7</v>
      </c>
      <c r="S1742" s="49" t="s">
        <v>168</v>
      </c>
      <c r="T1742" s="53" t="s">
        <v>163</v>
      </c>
    </row>
    <row r="1743" spans="1:20" x14ac:dyDescent="0.2">
      <c r="A1743" s="79">
        <f t="shared" si="332"/>
        <v>24</v>
      </c>
      <c r="B1743" s="47">
        <f t="shared" si="333"/>
        <v>2021</v>
      </c>
      <c r="C1743" s="47">
        <f t="shared" si="334"/>
        <v>6</v>
      </c>
      <c r="D1743" s="47" t="str">
        <f t="shared" si="335"/>
        <v>Jun</v>
      </c>
      <c r="E1743" s="47">
        <f t="shared" si="336"/>
        <v>10</v>
      </c>
      <c r="F1743" s="90">
        <v>44357</v>
      </c>
      <c r="G1743" s="75">
        <v>0.59722222222222221</v>
      </c>
      <c r="H1743" s="49" t="s">
        <v>34</v>
      </c>
      <c r="I1743" s="56" t="str">
        <f t="shared" si="339"/>
        <v>South Arm SJ (Old Mill)</v>
      </c>
      <c r="J1743" s="56" t="str">
        <f t="shared" si="340"/>
        <v>San Juan Estuary</v>
      </c>
      <c r="K1743" s="49">
        <v>1</v>
      </c>
      <c r="L1743" s="51" t="s">
        <v>157</v>
      </c>
      <c r="M1743" s="53" t="s">
        <v>138</v>
      </c>
      <c r="N1743" s="51" t="s">
        <v>153</v>
      </c>
      <c r="O1743" s="47">
        <f t="shared" si="323"/>
        <v>8</v>
      </c>
      <c r="P1743" s="47">
        <f t="shared" si="324"/>
        <v>1</v>
      </c>
      <c r="Q1743" s="47">
        <f t="shared" si="325"/>
        <v>5</v>
      </c>
      <c r="R1743" s="54">
        <v>15</v>
      </c>
      <c r="S1743" s="49" t="s">
        <v>168</v>
      </c>
      <c r="T1743" s="53" t="s">
        <v>163</v>
      </c>
    </row>
    <row r="1744" spans="1:20" x14ac:dyDescent="0.2">
      <c r="A1744" s="79">
        <f t="shared" si="332"/>
        <v>24</v>
      </c>
      <c r="B1744" s="47">
        <f t="shared" si="333"/>
        <v>2021</v>
      </c>
      <c r="C1744" s="47">
        <f t="shared" si="334"/>
        <v>6</v>
      </c>
      <c r="D1744" s="47" t="str">
        <f t="shared" si="335"/>
        <v>Jun</v>
      </c>
      <c r="E1744" s="47">
        <f t="shared" si="336"/>
        <v>10</v>
      </c>
      <c r="F1744" s="90">
        <v>44357</v>
      </c>
      <c r="G1744" s="75">
        <v>0.59722222222222221</v>
      </c>
      <c r="H1744" s="49" t="s">
        <v>34</v>
      </c>
      <c r="I1744" s="56" t="str">
        <f t="shared" si="339"/>
        <v>South Arm SJ (Old Mill)</v>
      </c>
      <c r="J1744" s="56" t="str">
        <f t="shared" si="340"/>
        <v>San Juan Estuary</v>
      </c>
      <c r="K1744" s="49">
        <v>1</v>
      </c>
      <c r="L1744" s="51" t="s">
        <v>158</v>
      </c>
      <c r="M1744" s="53" t="s">
        <v>138</v>
      </c>
      <c r="N1744" s="51" t="s">
        <v>153</v>
      </c>
      <c r="O1744" s="47">
        <f t="shared" si="323"/>
        <v>9</v>
      </c>
      <c r="P1744" s="47">
        <f t="shared" si="324"/>
        <v>1</v>
      </c>
      <c r="Q1744" s="47">
        <f t="shared" si="325"/>
        <v>5</v>
      </c>
      <c r="R1744" s="54">
        <v>9</v>
      </c>
      <c r="S1744" s="49" t="s">
        <v>168</v>
      </c>
      <c r="T1744" s="53" t="s">
        <v>163</v>
      </c>
    </row>
    <row r="1745" spans="1:20" x14ac:dyDescent="0.2">
      <c r="A1745" s="79">
        <f t="shared" si="332"/>
        <v>24</v>
      </c>
      <c r="B1745" s="47">
        <f t="shared" si="333"/>
        <v>2021</v>
      </c>
      <c r="C1745" s="47">
        <f t="shared" si="334"/>
        <v>6</v>
      </c>
      <c r="D1745" s="47" t="str">
        <f t="shared" si="335"/>
        <v>Jun</v>
      </c>
      <c r="E1745" s="47">
        <f t="shared" si="336"/>
        <v>10</v>
      </c>
      <c r="F1745" s="90">
        <v>44357</v>
      </c>
      <c r="G1745" s="75">
        <v>0.59722222222222221</v>
      </c>
      <c r="H1745" s="49" t="s">
        <v>34</v>
      </c>
      <c r="I1745" s="56" t="str">
        <f t="shared" si="339"/>
        <v>South Arm SJ (Old Mill)</v>
      </c>
      <c r="J1745" s="56" t="str">
        <f t="shared" si="340"/>
        <v>San Juan Estuary</v>
      </c>
      <c r="K1745" s="49">
        <v>1</v>
      </c>
      <c r="L1745" s="51" t="s">
        <v>181</v>
      </c>
      <c r="M1745" s="53" t="s">
        <v>138</v>
      </c>
      <c r="N1745" s="51" t="s">
        <v>150</v>
      </c>
      <c r="O1745" s="47">
        <f t="shared" si="323"/>
        <v>15</v>
      </c>
      <c r="P1745" s="47">
        <f t="shared" si="324"/>
        <v>1</v>
      </c>
      <c r="Q1745" s="47">
        <f t="shared" si="325"/>
        <v>4</v>
      </c>
      <c r="R1745" s="54">
        <v>10</v>
      </c>
      <c r="S1745" s="49" t="s">
        <v>168</v>
      </c>
      <c r="T1745" s="53" t="s">
        <v>163</v>
      </c>
    </row>
    <row r="1746" spans="1:20" x14ac:dyDescent="0.2">
      <c r="A1746" s="79">
        <f t="shared" si="332"/>
        <v>24</v>
      </c>
      <c r="B1746" s="47">
        <f t="shared" si="333"/>
        <v>2021</v>
      </c>
      <c r="C1746" s="47">
        <f t="shared" si="334"/>
        <v>6</v>
      </c>
      <c r="D1746" s="47" t="str">
        <f t="shared" si="335"/>
        <v>Jun</v>
      </c>
      <c r="E1746" s="47">
        <f t="shared" si="336"/>
        <v>10</v>
      </c>
      <c r="F1746" s="90">
        <v>44357</v>
      </c>
      <c r="G1746" s="75">
        <v>0.59722222222222221</v>
      </c>
      <c r="H1746" s="49" t="s">
        <v>34</v>
      </c>
      <c r="I1746" s="56" t="str">
        <f t="shared" si="339"/>
        <v>South Arm SJ (Old Mill)</v>
      </c>
      <c r="J1746" s="56" t="str">
        <f t="shared" si="340"/>
        <v>San Juan Estuary</v>
      </c>
      <c r="K1746" s="49">
        <v>1</v>
      </c>
      <c r="L1746" s="51" t="s">
        <v>173</v>
      </c>
      <c r="M1746" s="53" t="s">
        <v>138</v>
      </c>
      <c r="N1746" s="51" t="s">
        <v>150</v>
      </c>
      <c r="O1746" s="47">
        <f t="shared" si="323"/>
        <v>13</v>
      </c>
      <c r="P1746" s="47">
        <f t="shared" si="324"/>
        <v>1</v>
      </c>
      <c r="Q1746" s="47">
        <f t="shared" si="325"/>
        <v>4</v>
      </c>
      <c r="R1746" s="54">
        <v>59</v>
      </c>
      <c r="S1746" s="49" t="s">
        <v>168</v>
      </c>
      <c r="T1746" s="53" t="s">
        <v>163</v>
      </c>
    </row>
    <row r="1747" spans="1:20" x14ac:dyDescent="0.2">
      <c r="A1747" s="79">
        <f t="shared" si="332"/>
        <v>24</v>
      </c>
      <c r="B1747" s="47">
        <f t="shared" si="333"/>
        <v>2021</v>
      </c>
      <c r="C1747" s="47">
        <f t="shared" si="334"/>
        <v>6</v>
      </c>
      <c r="D1747" s="47" t="str">
        <f t="shared" si="335"/>
        <v>Jun</v>
      </c>
      <c r="E1747" s="47">
        <f t="shared" si="336"/>
        <v>10</v>
      </c>
      <c r="F1747" s="90">
        <v>44357</v>
      </c>
      <c r="G1747" s="75">
        <v>0.59722222222222221</v>
      </c>
      <c r="H1747" s="49" t="s">
        <v>34</v>
      </c>
      <c r="I1747" s="56" t="str">
        <f t="shared" si="339"/>
        <v>South Arm SJ (Old Mill)</v>
      </c>
      <c r="J1747" s="56" t="str">
        <f t="shared" si="340"/>
        <v>San Juan Estuary</v>
      </c>
      <c r="K1747" s="49">
        <v>1</v>
      </c>
      <c r="L1747" s="51" t="s">
        <v>177</v>
      </c>
      <c r="M1747" s="53" t="s">
        <v>138</v>
      </c>
      <c r="N1747" s="51" t="s">
        <v>153</v>
      </c>
      <c r="O1747" s="47">
        <f t="shared" si="323"/>
        <v>14</v>
      </c>
      <c r="P1747" s="47">
        <f t="shared" si="324"/>
        <v>1</v>
      </c>
      <c r="Q1747" s="47">
        <f t="shared" si="325"/>
        <v>5</v>
      </c>
      <c r="R1747" s="54">
        <v>122</v>
      </c>
      <c r="S1747" s="49" t="s">
        <v>168</v>
      </c>
      <c r="T1747" s="53" t="s">
        <v>163</v>
      </c>
    </row>
    <row r="1748" spans="1:20" x14ac:dyDescent="0.2">
      <c r="A1748" s="79">
        <f t="shared" si="332"/>
        <v>24</v>
      </c>
      <c r="B1748" s="47">
        <f t="shared" si="333"/>
        <v>2021</v>
      </c>
      <c r="C1748" s="47">
        <f t="shared" si="334"/>
        <v>6</v>
      </c>
      <c r="D1748" s="47" t="str">
        <f t="shared" si="335"/>
        <v>Jun</v>
      </c>
      <c r="E1748" s="47">
        <f t="shared" si="336"/>
        <v>10</v>
      </c>
      <c r="F1748" s="90">
        <v>44357</v>
      </c>
      <c r="G1748" s="75">
        <v>0.62986111111111109</v>
      </c>
      <c r="H1748" s="49" t="s">
        <v>54</v>
      </c>
      <c r="I1748" s="56" t="str">
        <f t="shared" ref="I1748:I1769" si="341">VLOOKUP(H1748,SiteCodes,2,FALSE)</f>
        <v>Q09, San Juan mouth</v>
      </c>
      <c r="J1748" s="56" t="str">
        <f t="shared" ref="J1748:J1769" si="342">VLOOKUP(H1748,SiteCodes,3,FALSE)</f>
        <v>San Juan Estuary</v>
      </c>
      <c r="K1748" s="49">
        <v>1</v>
      </c>
      <c r="L1748" s="51" t="s">
        <v>146</v>
      </c>
      <c r="M1748" s="53" t="s">
        <v>138</v>
      </c>
      <c r="N1748" s="51" t="s">
        <v>144</v>
      </c>
      <c r="O1748" s="47">
        <f t="shared" si="323"/>
        <v>3</v>
      </c>
      <c r="P1748" s="47">
        <f t="shared" si="324"/>
        <v>1</v>
      </c>
      <c r="Q1748" s="47">
        <f t="shared" si="325"/>
        <v>2</v>
      </c>
      <c r="R1748" s="54">
        <v>20</v>
      </c>
      <c r="S1748" s="49" t="s">
        <v>168</v>
      </c>
      <c r="T1748" s="53" t="s">
        <v>163</v>
      </c>
    </row>
    <row r="1749" spans="1:20" x14ac:dyDescent="0.2">
      <c r="A1749" s="79">
        <f t="shared" si="332"/>
        <v>24</v>
      </c>
      <c r="B1749" s="47">
        <f t="shared" si="333"/>
        <v>2021</v>
      </c>
      <c r="C1749" s="47">
        <f t="shared" si="334"/>
        <v>6</v>
      </c>
      <c r="D1749" s="47" t="str">
        <f t="shared" si="335"/>
        <v>Jun</v>
      </c>
      <c r="E1749" s="47">
        <f t="shared" si="336"/>
        <v>10</v>
      </c>
      <c r="F1749" s="90">
        <v>44357</v>
      </c>
      <c r="G1749" s="75">
        <v>0.62986111111111109</v>
      </c>
      <c r="H1749" s="49" t="s">
        <v>54</v>
      </c>
      <c r="I1749" s="56" t="str">
        <f t="shared" si="341"/>
        <v>Q09, San Juan mouth</v>
      </c>
      <c r="J1749" s="56" t="str">
        <f t="shared" si="342"/>
        <v>San Juan Estuary</v>
      </c>
      <c r="K1749" s="49">
        <v>1</v>
      </c>
      <c r="L1749" s="51" t="s">
        <v>157</v>
      </c>
      <c r="M1749" s="53" t="s">
        <v>138</v>
      </c>
      <c r="N1749" s="51" t="s">
        <v>153</v>
      </c>
      <c r="O1749" s="47">
        <f t="shared" si="323"/>
        <v>8</v>
      </c>
      <c r="P1749" s="47">
        <f t="shared" si="324"/>
        <v>1</v>
      </c>
      <c r="Q1749" s="47">
        <f t="shared" si="325"/>
        <v>5</v>
      </c>
      <c r="R1749" s="54">
        <v>13</v>
      </c>
      <c r="S1749" s="49" t="s">
        <v>168</v>
      </c>
      <c r="T1749" s="53" t="s">
        <v>163</v>
      </c>
    </row>
    <row r="1750" spans="1:20" x14ac:dyDescent="0.2">
      <c r="A1750" s="79">
        <f t="shared" si="332"/>
        <v>24</v>
      </c>
      <c r="B1750" s="47">
        <f t="shared" si="333"/>
        <v>2021</v>
      </c>
      <c r="C1750" s="47">
        <f t="shared" si="334"/>
        <v>6</v>
      </c>
      <c r="D1750" s="47" t="str">
        <f t="shared" si="335"/>
        <v>Jun</v>
      </c>
      <c r="E1750" s="47">
        <f t="shared" si="336"/>
        <v>10</v>
      </c>
      <c r="F1750" s="90">
        <v>44357</v>
      </c>
      <c r="G1750" s="75">
        <v>0.62986111111111109</v>
      </c>
      <c r="H1750" s="49" t="s">
        <v>54</v>
      </c>
      <c r="I1750" s="56" t="str">
        <f t="shared" si="341"/>
        <v>Q09, San Juan mouth</v>
      </c>
      <c r="J1750" s="56" t="str">
        <f t="shared" si="342"/>
        <v>San Juan Estuary</v>
      </c>
      <c r="K1750" s="49">
        <v>1</v>
      </c>
      <c r="L1750" s="51" t="s">
        <v>158</v>
      </c>
      <c r="M1750" s="53" t="s">
        <v>138</v>
      </c>
      <c r="N1750" s="51" t="s">
        <v>153</v>
      </c>
      <c r="O1750" s="47">
        <f t="shared" si="323"/>
        <v>9</v>
      </c>
      <c r="P1750" s="47">
        <f t="shared" si="324"/>
        <v>1</v>
      </c>
      <c r="Q1750" s="47">
        <f t="shared" si="325"/>
        <v>5</v>
      </c>
      <c r="R1750" s="54">
        <v>3</v>
      </c>
      <c r="S1750" s="49" t="s">
        <v>168</v>
      </c>
      <c r="T1750" s="53" t="s">
        <v>163</v>
      </c>
    </row>
    <row r="1751" spans="1:20" x14ac:dyDescent="0.2">
      <c r="A1751" s="79">
        <f t="shared" si="332"/>
        <v>24</v>
      </c>
      <c r="B1751" s="47">
        <f t="shared" si="333"/>
        <v>2021</v>
      </c>
      <c r="C1751" s="47">
        <f t="shared" si="334"/>
        <v>6</v>
      </c>
      <c r="D1751" s="47" t="str">
        <f t="shared" si="335"/>
        <v>Jun</v>
      </c>
      <c r="E1751" s="47">
        <f t="shared" si="336"/>
        <v>10</v>
      </c>
      <c r="F1751" s="90">
        <v>44357</v>
      </c>
      <c r="G1751" s="75">
        <v>0.62986111111111109</v>
      </c>
      <c r="H1751" s="49" t="s">
        <v>54</v>
      </c>
      <c r="I1751" s="56" t="str">
        <f t="shared" si="341"/>
        <v>Q09, San Juan mouth</v>
      </c>
      <c r="J1751" s="56" t="str">
        <f t="shared" si="342"/>
        <v>San Juan Estuary</v>
      </c>
      <c r="K1751" s="49">
        <v>1</v>
      </c>
      <c r="L1751" s="51" t="s">
        <v>185</v>
      </c>
      <c r="M1751" s="53" t="s">
        <v>138</v>
      </c>
      <c r="N1751" s="51" t="s">
        <v>150</v>
      </c>
      <c r="O1751" s="47">
        <f t="shared" ref="O1751:O1815" si="343">VLOOKUP(L1751,SpeciesCodes,2,FALSE)</f>
        <v>18</v>
      </c>
      <c r="P1751" s="47">
        <f t="shared" ref="P1751:P1815" si="344">VLOOKUP(M1751,OrigCodes,2,FALSE)</f>
        <v>1</v>
      </c>
      <c r="Q1751" s="47">
        <f t="shared" ref="Q1751:Q1815" si="345">VLOOKUP(N1751,StgCodes,2,FALSE)</f>
        <v>4</v>
      </c>
      <c r="R1751" s="54">
        <v>2</v>
      </c>
      <c r="S1751" s="49" t="s">
        <v>168</v>
      </c>
      <c r="T1751" s="53" t="s">
        <v>163</v>
      </c>
    </row>
    <row r="1752" spans="1:20" x14ac:dyDescent="0.2">
      <c r="A1752" s="79">
        <f t="shared" si="332"/>
        <v>24</v>
      </c>
      <c r="B1752" s="47">
        <f t="shared" si="333"/>
        <v>2021</v>
      </c>
      <c r="C1752" s="47">
        <f t="shared" si="334"/>
        <v>6</v>
      </c>
      <c r="D1752" s="47" t="str">
        <f t="shared" si="335"/>
        <v>Jun</v>
      </c>
      <c r="E1752" s="47">
        <f t="shared" si="336"/>
        <v>10</v>
      </c>
      <c r="F1752" s="90">
        <v>44357</v>
      </c>
      <c r="G1752" s="75">
        <v>0.62986111111111109</v>
      </c>
      <c r="H1752" s="49" t="s">
        <v>54</v>
      </c>
      <c r="I1752" s="56" t="str">
        <f t="shared" si="341"/>
        <v>Q09, San Juan mouth</v>
      </c>
      <c r="J1752" s="56" t="str">
        <f t="shared" si="342"/>
        <v>San Juan Estuary</v>
      </c>
      <c r="K1752" s="49">
        <v>1</v>
      </c>
      <c r="L1752" s="51" t="s">
        <v>181</v>
      </c>
      <c r="M1752" s="53" t="s">
        <v>138</v>
      </c>
      <c r="N1752" s="51" t="s">
        <v>150</v>
      </c>
      <c r="O1752" s="47">
        <f t="shared" si="343"/>
        <v>15</v>
      </c>
      <c r="P1752" s="47">
        <f t="shared" si="344"/>
        <v>1</v>
      </c>
      <c r="Q1752" s="47">
        <f t="shared" si="345"/>
        <v>4</v>
      </c>
      <c r="R1752" s="54">
        <v>3</v>
      </c>
      <c r="S1752" s="49" t="s">
        <v>168</v>
      </c>
      <c r="T1752" s="53" t="s">
        <v>163</v>
      </c>
    </row>
    <row r="1753" spans="1:20" x14ac:dyDescent="0.2">
      <c r="A1753" s="79">
        <f t="shared" si="332"/>
        <v>24</v>
      </c>
      <c r="B1753" s="47">
        <f t="shared" si="333"/>
        <v>2021</v>
      </c>
      <c r="C1753" s="47">
        <f t="shared" si="334"/>
        <v>6</v>
      </c>
      <c r="D1753" s="47" t="str">
        <f t="shared" si="335"/>
        <v>Jun</v>
      </c>
      <c r="E1753" s="47">
        <f t="shared" si="336"/>
        <v>10</v>
      </c>
      <c r="F1753" s="90">
        <v>44357</v>
      </c>
      <c r="G1753" s="75">
        <v>0.62986111111111109</v>
      </c>
      <c r="H1753" s="49" t="s">
        <v>54</v>
      </c>
      <c r="I1753" s="56" t="str">
        <f t="shared" si="341"/>
        <v>Q09, San Juan mouth</v>
      </c>
      <c r="J1753" s="56" t="str">
        <f t="shared" si="342"/>
        <v>San Juan Estuary</v>
      </c>
      <c r="K1753" s="49">
        <v>1</v>
      </c>
      <c r="L1753" s="51" t="s">
        <v>173</v>
      </c>
      <c r="M1753" s="53" t="s">
        <v>138</v>
      </c>
      <c r="N1753" s="51" t="s">
        <v>150</v>
      </c>
      <c r="O1753" s="47">
        <f t="shared" si="343"/>
        <v>13</v>
      </c>
      <c r="P1753" s="47">
        <f t="shared" si="344"/>
        <v>1</v>
      </c>
      <c r="Q1753" s="47">
        <f t="shared" si="345"/>
        <v>4</v>
      </c>
      <c r="R1753" s="54">
        <v>200</v>
      </c>
      <c r="S1753" s="49" t="s">
        <v>168</v>
      </c>
      <c r="T1753" s="53" t="s">
        <v>163</v>
      </c>
    </row>
    <row r="1754" spans="1:20" x14ac:dyDescent="0.2">
      <c r="A1754" s="79">
        <f t="shared" si="332"/>
        <v>25</v>
      </c>
      <c r="B1754" s="47">
        <f t="shared" si="333"/>
        <v>2021</v>
      </c>
      <c r="C1754" s="47">
        <f t="shared" si="334"/>
        <v>6</v>
      </c>
      <c r="D1754" s="47" t="str">
        <f t="shared" si="335"/>
        <v>Jun</v>
      </c>
      <c r="E1754" s="47">
        <f t="shared" si="336"/>
        <v>17</v>
      </c>
      <c r="F1754" s="90">
        <v>44364</v>
      </c>
      <c r="G1754" s="75">
        <v>0.36527777777777781</v>
      </c>
      <c r="H1754" s="49" t="s">
        <v>38</v>
      </c>
      <c r="I1754" s="56" t="str">
        <f t="shared" si="341"/>
        <v>Q07, Central/South Arm confluence</v>
      </c>
      <c r="J1754" s="56" t="str">
        <f t="shared" si="342"/>
        <v>San Juan Estuary</v>
      </c>
      <c r="K1754" s="49">
        <v>1</v>
      </c>
      <c r="L1754" s="51" t="s">
        <v>146</v>
      </c>
      <c r="M1754" s="53" t="s">
        <v>138</v>
      </c>
      <c r="N1754" s="51" t="s">
        <v>144</v>
      </c>
      <c r="O1754" s="47">
        <f t="shared" si="343"/>
        <v>3</v>
      </c>
      <c r="P1754" s="47">
        <f t="shared" si="344"/>
        <v>1</v>
      </c>
      <c r="Q1754" s="47">
        <f t="shared" si="345"/>
        <v>2</v>
      </c>
      <c r="R1754" s="54">
        <v>9</v>
      </c>
      <c r="S1754" s="49" t="s">
        <v>168</v>
      </c>
      <c r="T1754" s="53" t="s">
        <v>163</v>
      </c>
    </row>
    <row r="1755" spans="1:20" x14ac:dyDescent="0.2">
      <c r="A1755" s="79">
        <f t="shared" si="332"/>
        <v>25</v>
      </c>
      <c r="B1755" s="47">
        <f t="shared" si="333"/>
        <v>2021</v>
      </c>
      <c r="C1755" s="47">
        <f t="shared" si="334"/>
        <v>6</v>
      </c>
      <c r="D1755" s="47" t="str">
        <f t="shared" si="335"/>
        <v>Jun</v>
      </c>
      <c r="E1755" s="47">
        <f t="shared" si="336"/>
        <v>17</v>
      </c>
      <c r="F1755" s="90">
        <v>44364</v>
      </c>
      <c r="G1755" s="75">
        <v>0.36527777777777781</v>
      </c>
      <c r="H1755" s="49" t="s">
        <v>38</v>
      </c>
      <c r="I1755" s="56" t="str">
        <f t="shared" si="341"/>
        <v>Q07, Central/South Arm confluence</v>
      </c>
      <c r="J1755" s="56" t="str">
        <f t="shared" si="342"/>
        <v>San Juan Estuary</v>
      </c>
      <c r="K1755" s="49">
        <v>1</v>
      </c>
      <c r="L1755" s="51" t="s">
        <v>152</v>
      </c>
      <c r="M1755" s="53" t="s">
        <v>138</v>
      </c>
      <c r="N1755" s="51" t="s">
        <v>144</v>
      </c>
      <c r="O1755" s="47">
        <f t="shared" si="343"/>
        <v>5</v>
      </c>
      <c r="P1755" s="47">
        <f t="shared" si="344"/>
        <v>1</v>
      </c>
      <c r="Q1755" s="47">
        <f t="shared" si="345"/>
        <v>2</v>
      </c>
      <c r="R1755" s="54">
        <v>3</v>
      </c>
      <c r="S1755" s="49" t="s">
        <v>168</v>
      </c>
      <c r="T1755" s="53" t="s">
        <v>163</v>
      </c>
    </row>
    <row r="1756" spans="1:20" x14ac:dyDescent="0.2">
      <c r="A1756" s="79">
        <f t="shared" si="332"/>
        <v>25</v>
      </c>
      <c r="B1756" s="47">
        <f t="shared" si="333"/>
        <v>2021</v>
      </c>
      <c r="C1756" s="47">
        <f t="shared" si="334"/>
        <v>6</v>
      </c>
      <c r="D1756" s="47" t="str">
        <f t="shared" si="335"/>
        <v>Jun</v>
      </c>
      <c r="E1756" s="47">
        <f t="shared" si="336"/>
        <v>17</v>
      </c>
      <c r="F1756" s="90">
        <v>44364</v>
      </c>
      <c r="G1756" s="75">
        <v>0.36527777777777781</v>
      </c>
      <c r="H1756" s="49" t="s">
        <v>38</v>
      </c>
      <c r="I1756" s="56" t="str">
        <f t="shared" si="341"/>
        <v>Q07, Central/South Arm confluence</v>
      </c>
      <c r="J1756" s="56" t="str">
        <f t="shared" si="342"/>
        <v>San Juan Estuary</v>
      </c>
      <c r="K1756" s="49">
        <v>1</v>
      </c>
      <c r="L1756" s="51" t="s">
        <v>157</v>
      </c>
      <c r="M1756" s="53" t="s">
        <v>138</v>
      </c>
      <c r="N1756" s="51" t="s">
        <v>153</v>
      </c>
      <c r="O1756" s="47">
        <f t="shared" si="343"/>
        <v>8</v>
      </c>
      <c r="P1756" s="47">
        <f t="shared" si="344"/>
        <v>1</v>
      </c>
      <c r="Q1756" s="47">
        <f t="shared" si="345"/>
        <v>5</v>
      </c>
      <c r="R1756" s="54">
        <v>13</v>
      </c>
      <c r="S1756" s="49" t="s">
        <v>168</v>
      </c>
      <c r="T1756" s="53" t="s">
        <v>163</v>
      </c>
    </row>
    <row r="1757" spans="1:20" x14ac:dyDescent="0.2">
      <c r="A1757" s="79">
        <f t="shared" si="332"/>
        <v>25</v>
      </c>
      <c r="B1757" s="47">
        <f t="shared" si="333"/>
        <v>2021</v>
      </c>
      <c r="C1757" s="47">
        <f t="shared" si="334"/>
        <v>6</v>
      </c>
      <c r="D1757" s="47" t="str">
        <f t="shared" si="335"/>
        <v>Jun</v>
      </c>
      <c r="E1757" s="47">
        <f t="shared" si="336"/>
        <v>17</v>
      </c>
      <c r="F1757" s="90">
        <v>44364</v>
      </c>
      <c r="G1757" s="75">
        <v>0.36527777777777781</v>
      </c>
      <c r="H1757" s="49" t="s">
        <v>38</v>
      </c>
      <c r="I1757" s="56" t="str">
        <f t="shared" si="341"/>
        <v>Q07, Central/South Arm confluence</v>
      </c>
      <c r="J1757" s="56" t="str">
        <f t="shared" si="342"/>
        <v>San Juan Estuary</v>
      </c>
      <c r="K1757" s="49">
        <v>1</v>
      </c>
      <c r="L1757" s="51" t="s">
        <v>173</v>
      </c>
      <c r="M1757" s="53" t="s">
        <v>138</v>
      </c>
      <c r="N1757" s="51" t="s">
        <v>150</v>
      </c>
      <c r="O1757" s="47">
        <f t="shared" si="343"/>
        <v>13</v>
      </c>
      <c r="P1757" s="47">
        <f t="shared" si="344"/>
        <v>1</v>
      </c>
      <c r="Q1757" s="47">
        <f t="shared" si="345"/>
        <v>4</v>
      </c>
      <c r="R1757" s="54">
        <v>19</v>
      </c>
      <c r="S1757" s="49" t="s">
        <v>168</v>
      </c>
      <c r="T1757" s="53" t="s">
        <v>163</v>
      </c>
    </row>
    <row r="1758" spans="1:20" x14ac:dyDescent="0.2">
      <c r="A1758" s="79">
        <f t="shared" si="332"/>
        <v>25</v>
      </c>
      <c r="B1758" s="47">
        <f t="shared" si="333"/>
        <v>2021</v>
      </c>
      <c r="C1758" s="47">
        <f t="shared" si="334"/>
        <v>6</v>
      </c>
      <c r="D1758" s="47" t="str">
        <f t="shared" si="335"/>
        <v>Jun</v>
      </c>
      <c r="E1758" s="47">
        <f t="shared" si="336"/>
        <v>17</v>
      </c>
      <c r="F1758" s="90">
        <v>44364</v>
      </c>
      <c r="G1758" s="75">
        <v>0.375</v>
      </c>
      <c r="H1758" s="49" t="s">
        <v>217</v>
      </c>
      <c r="I1758" s="56" t="str">
        <f t="shared" si="341"/>
        <v>Site 6, just upstream of bridge</v>
      </c>
      <c r="J1758" s="56" t="str">
        <f t="shared" si="342"/>
        <v>Gordon Estuary</v>
      </c>
      <c r="K1758" s="49">
        <v>1</v>
      </c>
      <c r="L1758" s="51" t="s">
        <v>146</v>
      </c>
      <c r="M1758" s="53" t="s">
        <v>138</v>
      </c>
      <c r="N1758" s="51" t="s">
        <v>144</v>
      </c>
      <c r="O1758" s="47">
        <f t="shared" si="343"/>
        <v>3</v>
      </c>
      <c r="P1758" s="47">
        <f t="shared" si="344"/>
        <v>1</v>
      </c>
      <c r="Q1758" s="47">
        <f t="shared" si="345"/>
        <v>2</v>
      </c>
      <c r="R1758" s="54">
        <v>24</v>
      </c>
      <c r="S1758" s="49" t="s">
        <v>171</v>
      </c>
      <c r="T1758" s="53" t="s">
        <v>163</v>
      </c>
    </row>
    <row r="1759" spans="1:20" x14ac:dyDescent="0.2">
      <c r="A1759" s="79">
        <f t="shared" si="332"/>
        <v>25</v>
      </c>
      <c r="B1759" s="47">
        <f t="shared" si="333"/>
        <v>2021</v>
      </c>
      <c r="C1759" s="47">
        <f t="shared" si="334"/>
        <v>6</v>
      </c>
      <c r="D1759" s="47" t="str">
        <f t="shared" si="335"/>
        <v>Jun</v>
      </c>
      <c r="E1759" s="47">
        <f t="shared" si="336"/>
        <v>17</v>
      </c>
      <c r="F1759" s="90">
        <v>44364</v>
      </c>
      <c r="G1759" s="75">
        <v>0.375</v>
      </c>
      <c r="H1759" s="49" t="s">
        <v>217</v>
      </c>
      <c r="I1759" s="56" t="str">
        <f t="shared" si="341"/>
        <v>Site 6, just upstream of bridge</v>
      </c>
      <c r="J1759" s="56" t="str">
        <f t="shared" si="342"/>
        <v>Gordon Estuary</v>
      </c>
      <c r="K1759" s="49">
        <v>1</v>
      </c>
      <c r="L1759" s="51" t="s">
        <v>157</v>
      </c>
      <c r="M1759" s="53" t="s">
        <v>138</v>
      </c>
      <c r="N1759" s="51" t="s">
        <v>153</v>
      </c>
      <c r="O1759" s="47">
        <f t="shared" si="343"/>
        <v>8</v>
      </c>
      <c r="P1759" s="47">
        <f t="shared" si="344"/>
        <v>1</v>
      </c>
      <c r="Q1759" s="47">
        <f t="shared" si="345"/>
        <v>5</v>
      </c>
      <c r="R1759" s="54">
        <v>63</v>
      </c>
      <c r="S1759" s="49" t="s">
        <v>171</v>
      </c>
      <c r="T1759" s="53" t="s">
        <v>163</v>
      </c>
    </row>
    <row r="1760" spans="1:20" x14ac:dyDescent="0.2">
      <c r="A1760" s="79">
        <f t="shared" si="332"/>
        <v>25</v>
      </c>
      <c r="B1760" s="47">
        <f t="shared" si="333"/>
        <v>2021</v>
      </c>
      <c r="C1760" s="47">
        <f t="shared" si="334"/>
        <v>6</v>
      </c>
      <c r="D1760" s="47" t="str">
        <f t="shared" si="335"/>
        <v>Jun</v>
      </c>
      <c r="E1760" s="47">
        <f t="shared" si="336"/>
        <v>17</v>
      </c>
      <c r="F1760" s="90">
        <v>44364</v>
      </c>
      <c r="G1760" s="75">
        <v>0.375</v>
      </c>
      <c r="H1760" s="49" t="s">
        <v>217</v>
      </c>
      <c r="I1760" s="56" t="str">
        <f t="shared" si="341"/>
        <v>Site 6, just upstream of bridge</v>
      </c>
      <c r="J1760" s="56" t="str">
        <f t="shared" si="342"/>
        <v>Gordon Estuary</v>
      </c>
      <c r="K1760" s="49">
        <v>1</v>
      </c>
      <c r="L1760" s="51" t="s">
        <v>158</v>
      </c>
      <c r="M1760" s="53" t="s">
        <v>138</v>
      </c>
      <c r="N1760" s="51" t="s">
        <v>153</v>
      </c>
      <c r="O1760" s="47">
        <f t="shared" si="343"/>
        <v>9</v>
      </c>
      <c r="P1760" s="47">
        <f t="shared" si="344"/>
        <v>1</v>
      </c>
      <c r="Q1760" s="47">
        <f t="shared" si="345"/>
        <v>5</v>
      </c>
      <c r="R1760" s="54">
        <v>302</v>
      </c>
      <c r="S1760" s="49" t="s">
        <v>171</v>
      </c>
      <c r="T1760" s="53" t="s">
        <v>163</v>
      </c>
    </row>
    <row r="1761" spans="1:20" x14ac:dyDescent="0.2">
      <c r="A1761" s="79">
        <f t="shared" si="332"/>
        <v>25</v>
      </c>
      <c r="B1761" s="47">
        <f t="shared" si="333"/>
        <v>2021</v>
      </c>
      <c r="C1761" s="47">
        <f t="shared" si="334"/>
        <v>6</v>
      </c>
      <c r="D1761" s="47" t="str">
        <f t="shared" si="335"/>
        <v>Jun</v>
      </c>
      <c r="E1761" s="47">
        <f t="shared" si="336"/>
        <v>17</v>
      </c>
      <c r="F1761" s="90">
        <v>44364</v>
      </c>
      <c r="G1761" s="75">
        <v>0.39374999999999999</v>
      </c>
      <c r="H1761" s="49" t="s">
        <v>34</v>
      </c>
      <c r="I1761" s="56" t="str">
        <f t="shared" si="341"/>
        <v>South Arm SJ (Old Mill)</v>
      </c>
      <c r="J1761" s="56" t="str">
        <f t="shared" si="342"/>
        <v>San Juan Estuary</v>
      </c>
      <c r="K1761" s="49">
        <v>1</v>
      </c>
      <c r="L1761" s="51" t="s">
        <v>146</v>
      </c>
      <c r="M1761" s="53" t="s">
        <v>138</v>
      </c>
      <c r="N1761" s="51" t="s">
        <v>144</v>
      </c>
      <c r="O1761" s="47">
        <f t="shared" si="343"/>
        <v>3</v>
      </c>
      <c r="P1761" s="47">
        <f t="shared" si="344"/>
        <v>1</v>
      </c>
      <c r="Q1761" s="47">
        <f t="shared" si="345"/>
        <v>2</v>
      </c>
      <c r="R1761" s="54">
        <v>7</v>
      </c>
      <c r="S1761" s="49" t="s">
        <v>168</v>
      </c>
      <c r="T1761" s="53" t="s">
        <v>163</v>
      </c>
    </row>
    <row r="1762" spans="1:20" x14ac:dyDescent="0.2">
      <c r="A1762" s="79">
        <f t="shared" si="332"/>
        <v>25</v>
      </c>
      <c r="B1762" s="47">
        <f t="shared" si="333"/>
        <v>2021</v>
      </c>
      <c r="C1762" s="47">
        <f t="shared" si="334"/>
        <v>6</v>
      </c>
      <c r="D1762" s="47" t="str">
        <f t="shared" si="335"/>
        <v>Jun</v>
      </c>
      <c r="E1762" s="47">
        <f t="shared" si="336"/>
        <v>17</v>
      </c>
      <c r="F1762" s="90">
        <v>44364</v>
      </c>
      <c r="G1762" s="75">
        <v>0.39374999999999999</v>
      </c>
      <c r="H1762" s="49" t="s">
        <v>34</v>
      </c>
      <c r="I1762" s="56" t="str">
        <f t="shared" si="341"/>
        <v>South Arm SJ (Old Mill)</v>
      </c>
      <c r="J1762" s="56" t="str">
        <f t="shared" si="342"/>
        <v>San Juan Estuary</v>
      </c>
      <c r="K1762" s="49">
        <v>1</v>
      </c>
      <c r="L1762" s="51" t="s">
        <v>142</v>
      </c>
      <c r="M1762" s="53" t="s">
        <v>138</v>
      </c>
      <c r="N1762" s="51" t="s">
        <v>144</v>
      </c>
      <c r="O1762" s="47">
        <f t="shared" si="343"/>
        <v>2</v>
      </c>
      <c r="P1762" s="47">
        <f t="shared" si="344"/>
        <v>1</v>
      </c>
      <c r="Q1762" s="47">
        <f t="shared" si="345"/>
        <v>2</v>
      </c>
      <c r="R1762" s="54">
        <v>1</v>
      </c>
      <c r="S1762" s="49" t="s">
        <v>168</v>
      </c>
      <c r="T1762" s="53" t="s">
        <v>163</v>
      </c>
    </row>
    <row r="1763" spans="1:20" x14ac:dyDescent="0.2">
      <c r="A1763" s="79">
        <f t="shared" si="332"/>
        <v>25</v>
      </c>
      <c r="B1763" s="47">
        <f t="shared" si="333"/>
        <v>2021</v>
      </c>
      <c r="C1763" s="47">
        <f t="shared" si="334"/>
        <v>6</v>
      </c>
      <c r="D1763" s="47" t="str">
        <f t="shared" si="335"/>
        <v>Jun</v>
      </c>
      <c r="E1763" s="47">
        <f t="shared" si="336"/>
        <v>17</v>
      </c>
      <c r="F1763" s="90">
        <v>44364</v>
      </c>
      <c r="G1763" s="75">
        <v>0.39374999999999999</v>
      </c>
      <c r="H1763" s="49" t="s">
        <v>34</v>
      </c>
      <c r="I1763" s="56" t="str">
        <f t="shared" si="341"/>
        <v>South Arm SJ (Old Mill)</v>
      </c>
      <c r="J1763" s="56" t="str">
        <f t="shared" si="342"/>
        <v>San Juan Estuary</v>
      </c>
      <c r="K1763" s="49">
        <v>1</v>
      </c>
      <c r="L1763" s="51" t="s">
        <v>185</v>
      </c>
      <c r="M1763" s="53" t="s">
        <v>138</v>
      </c>
      <c r="N1763" s="51" t="s">
        <v>150</v>
      </c>
      <c r="O1763" s="47">
        <f t="shared" si="343"/>
        <v>18</v>
      </c>
      <c r="P1763" s="47">
        <f t="shared" si="344"/>
        <v>1</v>
      </c>
      <c r="Q1763" s="47">
        <f t="shared" si="345"/>
        <v>4</v>
      </c>
      <c r="R1763" s="54">
        <v>3</v>
      </c>
      <c r="S1763" s="49" t="s">
        <v>168</v>
      </c>
      <c r="T1763" s="53" t="s">
        <v>163</v>
      </c>
    </row>
    <row r="1764" spans="1:20" x14ac:dyDescent="0.2">
      <c r="A1764" s="79">
        <f t="shared" si="332"/>
        <v>25</v>
      </c>
      <c r="B1764" s="47">
        <f t="shared" si="333"/>
        <v>2021</v>
      </c>
      <c r="C1764" s="47">
        <f t="shared" si="334"/>
        <v>6</v>
      </c>
      <c r="D1764" s="47" t="str">
        <f t="shared" si="335"/>
        <v>Jun</v>
      </c>
      <c r="E1764" s="47">
        <f t="shared" si="336"/>
        <v>17</v>
      </c>
      <c r="F1764" s="90">
        <v>44364</v>
      </c>
      <c r="G1764" s="75">
        <v>0.39374999999999999</v>
      </c>
      <c r="H1764" s="49" t="s">
        <v>34</v>
      </c>
      <c r="I1764" s="56" t="str">
        <f t="shared" si="341"/>
        <v>South Arm SJ (Old Mill)</v>
      </c>
      <c r="J1764" s="56" t="str">
        <f t="shared" si="342"/>
        <v>San Juan Estuary</v>
      </c>
      <c r="K1764" s="49">
        <v>1</v>
      </c>
      <c r="L1764" s="51" t="s">
        <v>166</v>
      </c>
      <c r="M1764" s="53" t="s">
        <v>138</v>
      </c>
      <c r="N1764" s="51" t="s">
        <v>150</v>
      </c>
      <c r="O1764" s="47">
        <f t="shared" si="343"/>
        <v>11</v>
      </c>
      <c r="P1764" s="47">
        <f t="shared" si="344"/>
        <v>1</v>
      </c>
      <c r="Q1764" s="47">
        <f t="shared" si="345"/>
        <v>4</v>
      </c>
      <c r="R1764" s="54">
        <v>4</v>
      </c>
      <c r="S1764" s="49" t="s">
        <v>168</v>
      </c>
      <c r="T1764" s="53" t="s">
        <v>163</v>
      </c>
    </row>
    <row r="1765" spans="1:20" x14ac:dyDescent="0.2">
      <c r="A1765" s="79">
        <f t="shared" si="332"/>
        <v>25</v>
      </c>
      <c r="B1765" s="47">
        <f t="shared" si="333"/>
        <v>2021</v>
      </c>
      <c r="C1765" s="47">
        <f t="shared" si="334"/>
        <v>6</v>
      </c>
      <c r="D1765" s="47" t="str">
        <f t="shared" si="335"/>
        <v>Jun</v>
      </c>
      <c r="E1765" s="47">
        <f t="shared" si="336"/>
        <v>17</v>
      </c>
      <c r="F1765" s="90">
        <v>44364</v>
      </c>
      <c r="G1765" s="75">
        <v>0.39374999999999999</v>
      </c>
      <c r="H1765" s="49" t="s">
        <v>34</v>
      </c>
      <c r="I1765" s="56" t="str">
        <f t="shared" si="341"/>
        <v>South Arm SJ (Old Mill)</v>
      </c>
      <c r="J1765" s="56" t="str">
        <f t="shared" si="342"/>
        <v>San Juan Estuary</v>
      </c>
      <c r="K1765" s="49">
        <v>1</v>
      </c>
      <c r="L1765" s="51" t="s">
        <v>173</v>
      </c>
      <c r="M1765" s="53" t="s">
        <v>138</v>
      </c>
      <c r="N1765" s="51" t="s">
        <v>150</v>
      </c>
      <c r="O1765" s="47">
        <f t="shared" si="343"/>
        <v>13</v>
      </c>
      <c r="P1765" s="47">
        <f t="shared" si="344"/>
        <v>1</v>
      </c>
      <c r="Q1765" s="47">
        <f t="shared" si="345"/>
        <v>4</v>
      </c>
      <c r="R1765" s="54">
        <v>21</v>
      </c>
      <c r="S1765" s="49" t="s">
        <v>168</v>
      </c>
      <c r="T1765" s="53" t="s">
        <v>163</v>
      </c>
    </row>
    <row r="1766" spans="1:20" x14ac:dyDescent="0.2">
      <c r="A1766" s="79">
        <f t="shared" si="332"/>
        <v>25</v>
      </c>
      <c r="B1766" s="47">
        <f t="shared" si="333"/>
        <v>2021</v>
      </c>
      <c r="C1766" s="47">
        <f t="shared" si="334"/>
        <v>6</v>
      </c>
      <c r="D1766" s="47" t="str">
        <f t="shared" si="335"/>
        <v>Jun</v>
      </c>
      <c r="E1766" s="47">
        <f t="shared" si="336"/>
        <v>17</v>
      </c>
      <c r="F1766" s="90">
        <v>44364</v>
      </c>
      <c r="G1766" s="75">
        <v>0.41180555555555554</v>
      </c>
      <c r="H1766" s="49" t="s">
        <v>46</v>
      </c>
      <c r="I1766" s="56" t="str">
        <f t="shared" si="341"/>
        <v>Q4, u/s of Tanis's template site</v>
      </c>
      <c r="J1766" s="56" t="str">
        <f t="shared" si="342"/>
        <v>San Juan Estuary</v>
      </c>
      <c r="K1766" s="49">
        <v>1</v>
      </c>
      <c r="L1766" s="51" t="s">
        <v>146</v>
      </c>
      <c r="M1766" s="53" t="s">
        <v>138</v>
      </c>
      <c r="N1766" s="51" t="s">
        <v>144</v>
      </c>
      <c r="O1766" s="47">
        <f t="shared" si="343"/>
        <v>3</v>
      </c>
      <c r="P1766" s="47">
        <f t="shared" si="344"/>
        <v>1</v>
      </c>
      <c r="Q1766" s="47">
        <f t="shared" si="345"/>
        <v>2</v>
      </c>
      <c r="R1766" s="54">
        <v>19</v>
      </c>
      <c r="S1766" s="49" t="s">
        <v>168</v>
      </c>
      <c r="T1766" s="53" t="s">
        <v>163</v>
      </c>
    </row>
    <row r="1767" spans="1:20" x14ac:dyDescent="0.2">
      <c r="A1767" s="79">
        <f t="shared" si="332"/>
        <v>25</v>
      </c>
      <c r="B1767" s="47">
        <f t="shared" si="333"/>
        <v>2021</v>
      </c>
      <c r="C1767" s="47">
        <f t="shared" si="334"/>
        <v>6</v>
      </c>
      <c r="D1767" s="47" t="str">
        <f t="shared" si="335"/>
        <v>Jun</v>
      </c>
      <c r="E1767" s="47">
        <f t="shared" si="336"/>
        <v>17</v>
      </c>
      <c r="F1767" s="90">
        <v>44364</v>
      </c>
      <c r="G1767" s="75">
        <v>0.41180555555555554</v>
      </c>
      <c r="H1767" s="49" t="s">
        <v>46</v>
      </c>
      <c r="I1767" s="56" t="str">
        <f t="shared" si="341"/>
        <v>Q4, u/s of Tanis's template site</v>
      </c>
      <c r="J1767" s="56" t="str">
        <f t="shared" si="342"/>
        <v>San Juan Estuary</v>
      </c>
      <c r="K1767" s="49">
        <v>1</v>
      </c>
      <c r="L1767" s="51" t="s">
        <v>157</v>
      </c>
      <c r="M1767" s="53" t="s">
        <v>138</v>
      </c>
      <c r="N1767" s="51" t="s">
        <v>153</v>
      </c>
      <c r="O1767" s="47">
        <f t="shared" si="343"/>
        <v>8</v>
      </c>
      <c r="P1767" s="47">
        <f t="shared" si="344"/>
        <v>1</v>
      </c>
      <c r="Q1767" s="47">
        <f t="shared" si="345"/>
        <v>5</v>
      </c>
      <c r="R1767" s="54">
        <v>1</v>
      </c>
      <c r="S1767" s="49" t="s">
        <v>168</v>
      </c>
      <c r="T1767" s="53" t="s">
        <v>163</v>
      </c>
    </row>
    <row r="1768" spans="1:20" x14ac:dyDescent="0.2">
      <c r="A1768" s="79">
        <f t="shared" si="332"/>
        <v>25</v>
      </c>
      <c r="B1768" s="47">
        <f t="shared" si="333"/>
        <v>2021</v>
      </c>
      <c r="C1768" s="47">
        <f t="shared" si="334"/>
        <v>6</v>
      </c>
      <c r="D1768" s="47" t="str">
        <f t="shared" si="335"/>
        <v>Jun</v>
      </c>
      <c r="E1768" s="47">
        <f t="shared" si="336"/>
        <v>17</v>
      </c>
      <c r="F1768" s="90">
        <v>44364</v>
      </c>
      <c r="G1768" s="75">
        <v>0.41180555555555554</v>
      </c>
      <c r="H1768" s="49" t="s">
        <v>46</v>
      </c>
      <c r="I1768" s="56" t="str">
        <f t="shared" si="341"/>
        <v>Q4, u/s of Tanis's template site</v>
      </c>
      <c r="J1768" s="56" t="str">
        <f t="shared" si="342"/>
        <v>San Juan Estuary</v>
      </c>
      <c r="K1768" s="49">
        <v>1</v>
      </c>
      <c r="L1768" s="51" t="s">
        <v>166</v>
      </c>
      <c r="M1768" s="53" t="s">
        <v>138</v>
      </c>
      <c r="N1768" s="51" t="s">
        <v>150</v>
      </c>
      <c r="O1768" s="47">
        <f t="shared" si="343"/>
        <v>11</v>
      </c>
      <c r="P1768" s="47">
        <f t="shared" si="344"/>
        <v>1</v>
      </c>
      <c r="Q1768" s="47">
        <f t="shared" si="345"/>
        <v>4</v>
      </c>
      <c r="R1768" s="54">
        <v>4</v>
      </c>
      <c r="S1768" s="49" t="s">
        <v>168</v>
      </c>
      <c r="T1768" s="53" t="s">
        <v>163</v>
      </c>
    </row>
    <row r="1769" spans="1:20" x14ac:dyDescent="0.2">
      <c r="A1769" s="79">
        <f t="shared" si="332"/>
        <v>25</v>
      </c>
      <c r="B1769" s="47">
        <f t="shared" si="333"/>
        <v>2021</v>
      </c>
      <c r="C1769" s="47">
        <f t="shared" si="334"/>
        <v>6</v>
      </c>
      <c r="D1769" s="47" t="str">
        <f t="shared" si="335"/>
        <v>Jun</v>
      </c>
      <c r="E1769" s="47">
        <f t="shared" si="336"/>
        <v>17</v>
      </c>
      <c r="F1769" s="90">
        <v>44364</v>
      </c>
      <c r="G1769" s="75">
        <v>0.43263888888888885</v>
      </c>
      <c r="H1769" s="49" t="s">
        <v>54</v>
      </c>
      <c r="I1769" s="56" t="str">
        <f t="shared" si="341"/>
        <v>Q09, San Juan mouth</v>
      </c>
      <c r="J1769" s="56" t="str">
        <f t="shared" si="342"/>
        <v>San Juan Estuary</v>
      </c>
      <c r="K1769" s="49">
        <v>1</v>
      </c>
      <c r="L1769" s="51" t="s">
        <v>146</v>
      </c>
      <c r="M1769" s="53" t="s">
        <v>138</v>
      </c>
      <c r="N1769" s="51" t="s">
        <v>144</v>
      </c>
      <c r="O1769" s="47">
        <f t="shared" si="343"/>
        <v>3</v>
      </c>
      <c r="P1769" s="47">
        <f t="shared" si="344"/>
        <v>1</v>
      </c>
      <c r="Q1769" s="47">
        <f t="shared" si="345"/>
        <v>2</v>
      </c>
      <c r="R1769" s="54">
        <v>29</v>
      </c>
      <c r="S1769" s="49" t="s">
        <v>168</v>
      </c>
      <c r="T1769" s="53" t="s">
        <v>163</v>
      </c>
    </row>
    <row r="1770" spans="1:20" x14ac:dyDescent="0.2">
      <c r="A1770" s="79">
        <f t="shared" si="332"/>
        <v>25</v>
      </c>
      <c r="B1770" s="47">
        <f t="shared" si="333"/>
        <v>2021</v>
      </c>
      <c r="C1770" s="47">
        <f t="shared" si="334"/>
        <v>6</v>
      </c>
      <c r="D1770" s="47" t="str">
        <f t="shared" si="335"/>
        <v>Jun</v>
      </c>
      <c r="E1770" s="47">
        <f t="shared" si="336"/>
        <v>17</v>
      </c>
      <c r="F1770" s="90">
        <v>44364</v>
      </c>
      <c r="G1770" s="75">
        <v>0.43263888888888885</v>
      </c>
      <c r="H1770" s="49" t="s">
        <v>54</v>
      </c>
      <c r="I1770" s="56" t="str">
        <f t="shared" ref="I1770:I1777" si="346">VLOOKUP(H1770,SiteCodes,2,FALSE)</f>
        <v>Q09, San Juan mouth</v>
      </c>
      <c r="J1770" s="56" t="str">
        <f t="shared" ref="J1770:J1777" si="347">VLOOKUP(H1770,SiteCodes,3,FALSE)</f>
        <v>San Juan Estuary</v>
      </c>
      <c r="K1770" s="49">
        <v>1</v>
      </c>
      <c r="L1770" s="51" t="s">
        <v>152</v>
      </c>
      <c r="M1770" s="53" t="s">
        <v>138</v>
      </c>
      <c r="N1770" s="51" t="s">
        <v>144</v>
      </c>
      <c r="O1770" s="47">
        <f t="shared" si="343"/>
        <v>5</v>
      </c>
      <c r="P1770" s="47">
        <f t="shared" si="344"/>
        <v>1</v>
      </c>
      <c r="Q1770" s="47">
        <f t="shared" si="345"/>
        <v>2</v>
      </c>
      <c r="R1770" s="54">
        <v>1</v>
      </c>
      <c r="S1770" s="49" t="s">
        <v>168</v>
      </c>
      <c r="T1770" s="53" t="s">
        <v>163</v>
      </c>
    </row>
    <row r="1771" spans="1:20" x14ac:dyDescent="0.2">
      <c r="A1771" s="79">
        <f t="shared" si="332"/>
        <v>25</v>
      </c>
      <c r="B1771" s="47">
        <f t="shared" si="333"/>
        <v>2021</v>
      </c>
      <c r="C1771" s="47">
        <f t="shared" si="334"/>
        <v>6</v>
      </c>
      <c r="D1771" s="47" t="str">
        <f t="shared" si="335"/>
        <v>Jun</v>
      </c>
      <c r="E1771" s="47">
        <f t="shared" si="336"/>
        <v>17</v>
      </c>
      <c r="F1771" s="90">
        <v>44364</v>
      </c>
      <c r="G1771" s="75">
        <v>0.43263888888888885</v>
      </c>
      <c r="H1771" s="49" t="s">
        <v>54</v>
      </c>
      <c r="I1771" s="56" t="str">
        <f t="shared" si="346"/>
        <v>Q09, San Juan mouth</v>
      </c>
      <c r="J1771" s="56" t="str">
        <f t="shared" si="347"/>
        <v>San Juan Estuary</v>
      </c>
      <c r="K1771" s="49">
        <v>1</v>
      </c>
      <c r="L1771" s="51" t="s">
        <v>152</v>
      </c>
      <c r="M1771" s="53" t="s">
        <v>138</v>
      </c>
      <c r="N1771" s="51" t="s">
        <v>148</v>
      </c>
      <c r="O1771" s="47">
        <f t="shared" si="343"/>
        <v>5</v>
      </c>
      <c r="P1771" s="47">
        <f t="shared" si="344"/>
        <v>1</v>
      </c>
      <c r="Q1771" s="47">
        <f t="shared" si="345"/>
        <v>3</v>
      </c>
      <c r="R1771" s="54">
        <v>1</v>
      </c>
      <c r="S1771" s="49" t="s">
        <v>168</v>
      </c>
      <c r="T1771" s="53" t="s">
        <v>163</v>
      </c>
    </row>
    <row r="1772" spans="1:20" x14ac:dyDescent="0.2">
      <c r="A1772" s="79">
        <f t="shared" si="332"/>
        <v>25</v>
      </c>
      <c r="B1772" s="47">
        <f t="shared" si="333"/>
        <v>2021</v>
      </c>
      <c r="C1772" s="47">
        <f t="shared" si="334"/>
        <v>6</v>
      </c>
      <c r="D1772" s="47" t="str">
        <f t="shared" si="335"/>
        <v>Jun</v>
      </c>
      <c r="E1772" s="47">
        <f t="shared" si="336"/>
        <v>17</v>
      </c>
      <c r="F1772" s="90">
        <v>44364</v>
      </c>
      <c r="G1772" s="75">
        <v>0.43263888888888885</v>
      </c>
      <c r="H1772" s="49" t="s">
        <v>54</v>
      </c>
      <c r="I1772" s="56" t="str">
        <f t="shared" si="346"/>
        <v>Q09, San Juan mouth</v>
      </c>
      <c r="J1772" s="56" t="str">
        <f t="shared" si="347"/>
        <v>San Juan Estuary</v>
      </c>
      <c r="K1772" s="49">
        <v>1</v>
      </c>
      <c r="L1772" s="51" t="s">
        <v>157</v>
      </c>
      <c r="M1772" s="53" t="s">
        <v>138</v>
      </c>
      <c r="N1772" s="51" t="s">
        <v>153</v>
      </c>
      <c r="O1772" s="47">
        <f t="shared" si="343"/>
        <v>8</v>
      </c>
      <c r="P1772" s="47">
        <f t="shared" si="344"/>
        <v>1</v>
      </c>
      <c r="Q1772" s="47">
        <f t="shared" si="345"/>
        <v>5</v>
      </c>
      <c r="R1772" s="54">
        <v>13</v>
      </c>
      <c r="S1772" s="49" t="s">
        <v>168</v>
      </c>
      <c r="T1772" s="53" t="s">
        <v>163</v>
      </c>
    </row>
    <row r="1773" spans="1:20" x14ac:dyDescent="0.2">
      <c r="A1773" s="79">
        <f t="shared" si="332"/>
        <v>25</v>
      </c>
      <c r="B1773" s="47">
        <f t="shared" si="333"/>
        <v>2021</v>
      </c>
      <c r="C1773" s="47">
        <f t="shared" si="334"/>
        <v>6</v>
      </c>
      <c r="D1773" s="47" t="str">
        <f t="shared" si="335"/>
        <v>Jun</v>
      </c>
      <c r="E1773" s="47">
        <f t="shared" si="336"/>
        <v>17</v>
      </c>
      <c r="F1773" s="90">
        <v>44364</v>
      </c>
      <c r="G1773" s="75">
        <v>0.43263888888888885</v>
      </c>
      <c r="H1773" s="49" t="s">
        <v>54</v>
      </c>
      <c r="I1773" s="56" t="str">
        <f t="shared" si="346"/>
        <v>Q09, San Juan mouth</v>
      </c>
      <c r="J1773" s="56" t="str">
        <f t="shared" si="347"/>
        <v>San Juan Estuary</v>
      </c>
      <c r="K1773" s="49">
        <v>1</v>
      </c>
      <c r="L1773" s="51" t="s">
        <v>158</v>
      </c>
      <c r="M1773" s="53" t="s">
        <v>138</v>
      </c>
      <c r="N1773" s="51" t="s">
        <v>153</v>
      </c>
      <c r="O1773" s="47">
        <f t="shared" si="343"/>
        <v>9</v>
      </c>
      <c r="P1773" s="47">
        <f t="shared" si="344"/>
        <v>1</v>
      </c>
      <c r="Q1773" s="47">
        <f t="shared" si="345"/>
        <v>5</v>
      </c>
      <c r="R1773" s="54">
        <v>22</v>
      </c>
      <c r="S1773" s="49" t="s">
        <v>168</v>
      </c>
      <c r="T1773" s="53" t="s">
        <v>163</v>
      </c>
    </row>
    <row r="1774" spans="1:20" x14ac:dyDescent="0.2">
      <c r="A1774" s="79">
        <f t="shared" si="332"/>
        <v>25</v>
      </c>
      <c r="B1774" s="47">
        <f t="shared" si="333"/>
        <v>2021</v>
      </c>
      <c r="C1774" s="47">
        <f t="shared" si="334"/>
        <v>6</v>
      </c>
      <c r="D1774" s="47" t="str">
        <f t="shared" si="335"/>
        <v>Jun</v>
      </c>
      <c r="E1774" s="47">
        <f t="shared" si="336"/>
        <v>17</v>
      </c>
      <c r="F1774" s="90">
        <v>44364</v>
      </c>
      <c r="G1774" s="75">
        <v>0.43263888888888885</v>
      </c>
      <c r="H1774" s="49" t="s">
        <v>54</v>
      </c>
      <c r="I1774" s="56" t="str">
        <f t="shared" si="346"/>
        <v>Q09, San Juan mouth</v>
      </c>
      <c r="J1774" s="56" t="str">
        <f t="shared" si="347"/>
        <v>San Juan Estuary</v>
      </c>
      <c r="K1774" s="49">
        <v>1</v>
      </c>
      <c r="L1774" s="51" t="s">
        <v>185</v>
      </c>
      <c r="M1774" s="53" t="s">
        <v>138</v>
      </c>
      <c r="N1774" s="51" t="s">
        <v>150</v>
      </c>
      <c r="O1774" s="47">
        <f t="shared" si="343"/>
        <v>18</v>
      </c>
      <c r="P1774" s="47">
        <f t="shared" si="344"/>
        <v>1</v>
      </c>
      <c r="Q1774" s="47">
        <f t="shared" si="345"/>
        <v>4</v>
      </c>
      <c r="R1774" s="54">
        <v>3</v>
      </c>
      <c r="S1774" s="49" t="s">
        <v>168</v>
      </c>
      <c r="T1774" s="53" t="s">
        <v>163</v>
      </c>
    </row>
    <row r="1775" spans="1:20" x14ac:dyDescent="0.2">
      <c r="A1775" s="79">
        <f t="shared" si="332"/>
        <v>25</v>
      </c>
      <c r="B1775" s="47">
        <f t="shared" si="333"/>
        <v>2021</v>
      </c>
      <c r="C1775" s="47">
        <f t="shared" si="334"/>
        <v>6</v>
      </c>
      <c r="D1775" s="47" t="str">
        <f t="shared" si="335"/>
        <v>Jun</v>
      </c>
      <c r="E1775" s="47">
        <f t="shared" si="336"/>
        <v>17</v>
      </c>
      <c r="F1775" s="90">
        <v>44364</v>
      </c>
      <c r="G1775" s="75">
        <v>0.43263888888888885</v>
      </c>
      <c r="H1775" s="49" t="s">
        <v>54</v>
      </c>
      <c r="I1775" s="56" t="str">
        <f t="shared" si="346"/>
        <v>Q09, San Juan mouth</v>
      </c>
      <c r="J1775" s="56" t="str">
        <f t="shared" si="347"/>
        <v>San Juan Estuary</v>
      </c>
      <c r="K1775" s="49">
        <v>1</v>
      </c>
      <c r="L1775" s="51" t="s">
        <v>181</v>
      </c>
      <c r="M1775" s="53" t="s">
        <v>138</v>
      </c>
      <c r="N1775" s="51" t="s">
        <v>150</v>
      </c>
      <c r="O1775" s="47">
        <f t="shared" si="343"/>
        <v>15</v>
      </c>
      <c r="P1775" s="47">
        <f t="shared" si="344"/>
        <v>1</v>
      </c>
      <c r="Q1775" s="47">
        <f t="shared" si="345"/>
        <v>4</v>
      </c>
      <c r="R1775" s="54">
        <v>23</v>
      </c>
      <c r="S1775" s="49" t="s">
        <v>168</v>
      </c>
      <c r="T1775" s="53" t="s">
        <v>163</v>
      </c>
    </row>
    <row r="1776" spans="1:20" x14ac:dyDescent="0.2">
      <c r="A1776" s="79">
        <f t="shared" si="332"/>
        <v>25</v>
      </c>
      <c r="B1776" s="47">
        <f t="shared" si="333"/>
        <v>2021</v>
      </c>
      <c r="C1776" s="47">
        <f t="shared" si="334"/>
        <v>6</v>
      </c>
      <c r="D1776" s="47" t="str">
        <f t="shared" si="335"/>
        <v>Jun</v>
      </c>
      <c r="E1776" s="47">
        <f t="shared" si="336"/>
        <v>17</v>
      </c>
      <c r="F1776" s="90">
        <v>44364</v>
      </c>
      <c r="G1776" s="75">
        <v>0.43263888888888885</v>
      </c>
      <c r="H1776" s="49" t="s">
        <v>54</v>
      </c>
      <c r="I1776" s="56" t="str">
        <f t="shared" si="346"/>
        <v>Q09, San Juan mouth</v>
      </c>
      <c r="J1776" s="56" t="str">
        <f t="shared" si="347"/>
        <v>San Juan Estuary</v>
      </c>
      <c r="K1776" s="49">
        <v>1</v>
      </c>
      <c r="L1776" s="51" t="s">
        <v>166</v>
      </c>
      <c r="M1776" s="53" t="s">
        <v>138</v>
      </c>
      <c r="N1776" s="51" t="s">
        <v>150</v>
      </c>
      <c r="O1776" s="47">
        <f t="shared" si="343"/>
        <v>11</v>
      </c>
      <c r="P1776" s="47">
        <f t="shared" si="344"/>
        <v>1</v>
      </c>
      <c r="Q1776" s="47">
        <f t="shared" si="345"/>
        <v>4</v>
      </c>
      <c r="R1776" s="54">
        <v>3</v>
      </c>
      <c r="S1776" s="49" t="s">
        <v>168</v>
      </c>
      <c r="T1776" s="53" t="s">
        <v>163</v>
      </c>
    </row>
    <row r="1777" spans="1:20" x14ac:dyDescent="0.2">
      <c r="A1777" s="79">
        <f t="shared" si="332"/>
        <v>25</v>
      </c>
      <c r="B1777" s="47">
        <f t="shared" si="333"/>
        <v>2021</v>
      </c>
      <c r="C1777" s="47">
        <f t="shared" si="334"/>
        <v>6</v>
      </c>
      <c r="D1777" s="47" t="str">
        <f t="shared" si="335"/>
        <v>Jun</v>
      </c>
      <c r="E1777" s="47">
        <f t="shared" si="336"/>
        <v>17</v>
      </c>
      <c r="F1777" s="90">
        <v>44364</v>
      </c>
      <c r="G1777" s="75">
        <v>0.43263888888888885</v>
      </c>
      <c r="H1777" s="49" t="s">
        <v>54</v>
      </c>
      <c r="I1777" s="56" t="str">
        <f t="shared" si="346"/>
        <v>Q09, San Juan mouth</v>
      </c>
      <c r="J1777" s="56" t="str">
        <f t="shared" si="347"/>
        <v>San Juan Estuary</v>
      </c>
      <c r="K1777" s="49">
        <v>1</v>
      </c>
      <c r="L1777" s="51" t="s">
        <v>173</v>
      </c>
      <c r="M1777" s="53" t="s">
        <v>138</v>
      </c>
      <c r="N1777" s="51" t="s">
        <v>150</v>
      </c>
      <c r="O1777" s="47">
        <f t="shared" si="343"/>
        <v>13</v>
      </c>
      <c r="P1777" s="47">
        <f t="shared" si="344"/>
        <v>1</v>
      </c>
      <c r="Q1777" s="47">
        <f t="shared" si="345"/>
        <v>4</v>
      </c>
      <c r="R1777" s="54">
        <v>120</v>
      </c>
      <c r="S1777" s="49" t="s">
        <v>168</v>
      </c>
      <c r="T1777" s="53" t="s">
        <v>163</v>
      </c>
    </row>
    <row r="1778" spans="1:20" x14ac:dyDescent="0.2">
      <c r="A1778" s="79">
        <f t="shared" si="332"/>
        <v>26</v>
      </c>
      <c r="B1778" s="47">
        <f t="shared" si="333"/>
        <v>2021</v>
      </c>
      <c r="C1778" s="47">
        <f t="shared" si="334"/>
        <v>6</v>
      </c>
      <c r="D1778" s="47" t="str">
        <f t="shared" si="335"/>
        <v>Jun</v>
      </c>
      <c r="E1778" s="47">
        <f t="shared" si="336"/>
        <v>24</v>
      </c>
      <c r="F1778" s="90">
        <v>44371</v>
      </c>
      <c r="G1778" s="75">
        <v>0.45208333333333334</v>
      </c>
      <c r="H1778" s="49" t="s">
        <v>30</v>
      </c>
      <c r="I1778" s="56" t="str">
        <f>VLOOKUP(H1778,SiteCodes,2,FALSE)</f>
        <v>Butch's (Gordon R.)</v>
      </c>
      <c r="J1778" s="56" t="str">
        <f>VLOOKUP(H1778,SiteCodes,3,FALSE)</f>
        <v>Gordon Estuary</v>
      </c>
      <c r="K1778" s="49">
        <v>1</v>
      </c>
      <c r="L1778" s="51" t="s">
        <v>157</v>
      </c>
      <c r="M1778" s="53" t="s">
        <v>138</v>
      </c>
      <c r="N1778" s="51" t="s">
        <v>153</v>
      </c>
      <c r="O1778" s="47">
        <f t="shared" si="343"/>
        <v>8</v>
      </c>
      <c r="P1778" s="47">
        <f t="shared" si="344"/>
        <v>1</v>
      </c>
      <c r="Q1778" s="47">
        <f t="shared" si="345"/>
        <v>5</v>
      </c>
      <c r="R1778" s="54">
        <v>2</v>
      </c>
      <c r="S1778" s="49" t="s">
        <v>168</v>
      </c>
      <c r="T1778" s="53" t="s">
        <v>163</v>
      </c>
    </row>
    <row r="1779" spans="1:20" x14ac:dyDescent="0.2">
      <c r="A1779" s="79">
        <f t="shared" si="332"/>
        <v>26</v>
      </c>
      <c r="B1779" s="47">
        <f t="shared" si="333"/>
        <v>2021</v>
      </c>
      <c r="C1779" s="47">
        <f t="shared" si="334"/>
        <v>6</v>
      </c>
      <c r="D1779" s="47" t="str">
        <f t="shared" si="335"/>
        <v>Jun</v>
      </c>
      <c r="E1779" s="47">
        <f t="shared" si="336"/>
        <v>24</v>
      </c>
      <c r="F1779" s="90">
        <v>44371</v>
      </c>
      <c r="G1779" s="75">
        <v>0.45208333333333334</v>
      </c>
      <c r="H1779" s="49" t="s">
        <v>30</v>
      </c>
      <c r="I1779" s="56" t="str">
        <f t="shared" ref="I1779:I1784" si="348">VLOOKUP(H1779,SiteCodes,2,FALSE)</f>
        <v>Butch's (Gordon R.)</v>
      </c>
      <c r="J1779" s="56" t="str">
        <f t="shared" ref="J1779:J1784" si="349">VLOOKUP(H1779,SiteCodes,3,FALSE)</f>
        <v>Gordon Estuary</v>
      </c>
      <c r="K1779" s="49">
        <v>1</v>
      </c>
      <c r="L1779" s="51" t="s">
        <v>185</v>
      </c>
      <c r="M1779" s="53" t="s">
        <v>138</v>
      </c>
      <c r="N1779" s="51" t="s">
        <v>150</v>
      </c>
      <c r="O1779" s="47">
        <f t="shared" si="343"/>
        <v>18</v>
      </c>
      <c r="P1779" s="47">
        <f t="shared" si="344"/>
        <v>1</v>
      </c>
      <c r="Q1779" s="47">
        <f t="shared" si="345"/>
        <v>4</v>
      </c>
      <c r="R1779" s="54">
        <v>2</v>
      </c>
      <c r="S1779" s="49" t="s">
        <v>168</v>
      </c>
      <c r="T1779" s="53" t="s">
        <v>163</v>
      </c>
    </row>
    <row r="1780" spans="1:20" x14ac:dyDescent="0.2">
      <c r="A1780" s="79">
        <f t="shared" si="332"/>
        <v>26</v>
      </c>
      <c r="B1780" s="47">
        <f t="shared" si="333"/>
        <v>2021</v>
      </c>
      <c r="C1780" s="47">
        <f t="shared" si="334"/>
        <v>6</v>
      </c>
      <c r="D1780" s="47" t="str">
        <f t="shared" si="335"/>
        <v>Jun</v>
      </c>
      <c r="E1780" s="47">
        <f t="shared" si="336"/>
        <v>24</v>
      </c>
      <c r="F1780" s="90">
        <v>44371</v>
      </c>
      <c r="G1780" s="75">
        <v>0.45208333333333334</v>
      </c>
      <c r="H1780" s="49" t="s">
        <v>30</v>
      </c>
      <c r="I1780" s="56" t="str">
        <f t="shared" si="348"/>
        <v>Butch's (Gordon R.)</v>
      </c>
      <c r="J1780" s="56" t="str">
        <f t="shared" si="349"/>
        <v>Gordon Estuary</v>
      </c>
      <c r="K1780" s="49">
        <v>1</v>
      </c>
      <c r="L1780" s="51" t="s">
        <v>181</v>
      </c>
      <c r="M1780" s="53" t="s">
        <v>138</v>
      </c>
      <c r="N1780" s="51" t="s">
        <v>150</v>
      </c>
      <c r="O1780" s="47">
        <f t="shared" si="343"/>
        <v>15</v>
      </c>
      <c r="P1780" s="47">
        <f t="shared" si="344"/>
        <v>1</v>
      </c>
      <c r="Q1780" s="47">
        <f t="shared" si="345"/>
        <v>4</v>
      </c>
      <c r="R1780" s="54">
        <v>5</v>
      </c>
      <c r="S1780" s="49" t="s">
        <v>168</v>
      </c>
      <c r="T1780" s="53" t="s">
        <v>163</v>
      </c>
    </row>
    <row r="1781" spans="1:20" x14ac:dyDescent="0.2">
      <c r="A1781" s="79">
        <f t="shared" si="332"/>
        <v>26</v>
      </c>
      <c r="B1781" s="47">
        <f t="shared" si="333"/>
        <v>2021</v>
      </c>
      <c r="C1781" s="47">
        <f t="shared" si="334"/>
        <v>6</v>
      </c>
      <c r="D1781" s="47" t="str">
        <f t="shared" si="335"/>
        <v>Jun</v>
      </c>
      <c r="E1781" s="47">
        <f t="shared" si="336"/>
        <v>24</v>
      </c>
      <c r="F1781" s="90">
        <v>44371</v>
      </c>
      <c r="G1781" s="75">
        <v>0.45208333333333334</v>
      </c>
      <c r="H1781" s="49" t="s">
        <v>30</v>
      </c>
      <c r="I1781" s="56" t="str">
        <f t="shared" si="348"/>
        <v>Butch's (Gordon R.)</v>
      </c>
      <c r="J1781" s="56" t="str">
        <f t="shared" si="349"/>
        <v>Gordon Estuary</v>
      </c>
      <c r="K1781" s="49">
        <v>1</v>
      </c>
      <c r="L1781" s="51" t="s">
        <v>173</v>
      </c>
      <c r="M1781" s="53" t="s">
        <v>138</v>
      </c>
      <c r="N1781" s="51" t="s">
        <v>150</v>
      </c>
      <c r="O1781" s="47">
        <f t="shared" si="343"/>
        <v>13</v>
      </c>
      <c r="P1781" s="47">
        <f t="shared" si="344"/>
        <v>1</v>
      </c>
      <c r="Q1781" s="47">
        <f t="shared" si="345"/>
        <v>4</v>
      </c>
      <c r="R1781" s="54">
        <v>1</v>
      </c>
      <c r="S1781" s="49" t="s">
        <v>168</v>
      </c>
      <c r="T1781" s="53" t="s">
        <v>163</v>
      </c>
    </row>
    <row r="1782" spans="1:20" x14ac:dyDescent="0.2">
      <c r="A1782" s="79">
        <f t="shared" si="332"/>
        <v>26</v>
      </c>
      <c r="B1782" s="47">
        <f t="shared" si="333"/>
        <v>2021</v>
      </c>
      <c r="C1782" s="47">
        <f t="shared" si="334"/>
        <v>6</v>
      </c>
      <c r="D1782" s="47" t="str">
        <f t="shared" si="335"/>
        <v>Jun</v>
      </c>
      <c r="E1782" s="47">
        <f t="shared" si="336"/>
        <v>24</v>
      </c>
      <c r="F1782" s="90">
        <v>44371</v>
      </c>
      <c r="G1782" s="75">
        <v>0.45208333333333334</v>
      </c>
      <c r="H1782" s="49" t="s">
        <v>30</v>
      </c>
      <c r="I1782" s="56" t="str">
        <f t="shared" si="348"/>
        <v>Butch's (Gordon R.)</v>
      </c>
      <c r="J1782" s="56" t="str">
        <f t="shared" si="349"/>
        <v>Gordon Estuary</v>
      </c>
      <c r="K1782" s="49">
        <v>1</v>
      </c>
      <c r="L1782" s="51" t="s">
        <v>177</v>
      </c>
      <c r="M1782" s="53" t="s">
        <v>138</v>
      </c>
      <c r="N1782" s="51" t="s">
        <v>153</v>
      </c>
      <c r="O1782" s="47">
        <f t="shared" si="343"/>
        <v>14</v>
      </c>
      <c r="P1782" s="47">
        <f t="shared" si="344"/>
        <v>1</v>
      </c>
      <c r="Q1782" s="47">
        <f t="shared" si="345"/>
        <v>5</v>
      </c>
      <c r="R1782" s="54">
        <v>4</v>
      </c>
      <c r="S1782" s="49" t="s">
        <v>168</v>
      </c>
      <c r="T1782" s="53" t="s">
        <v>163</v>
      </c>
    </row>
    <row r="1783" spans="1:20" x14ac:dyDescent="0.2">
      <c r="A1783" s="79">
        <f t="shared" si="332"/>
        <v>26</v>
      </c>
      <c r="B1783" s="47">
        <f t="shared" si="333"/>
        <v>2021</v>
      </c>
      <c r="C1783" s="47">
        <f t="shared" si="334"/>
        <v>6</v>
      </c>
      <c r="D1783" s="47" t="str">
        <f t="shared" si="335"/>
        <v>Jun</v>
      </c>
      <c r="E1783" s="47">
        <f t="shared" si="336"/>
        <v>24</v>
      </c>
      <c r="F1783" s="90">
        <v>44371</v>
      </c>
      <c r="G1783" s="75">
        <v>0.45208333333333334</v>
      </c>
      <c r="H1783" s="49" t="s">
        <v>30</v>
      </c>
      <c r="I1783" s="56" t="str">
        <f t="shared" si="348"/>
        <v>Butch's (Gordon R.)</v>
      </c>
      <c r="J1783" s="56" t="str">
        <f t="shared" si="349"/>
        <v>Gordon Estuary</v>
      </c>
      <c r="K1783" s="49">
        <v>1</v>
      </c>
      <c r="L1783" s="51" t="s">
        <v>142</v>
      </c>
      <c r="M1783" s="53" t="s">
        <v>138</v>
      </c>
      <c r="N1783" s="51" t="s">
        <v>148</v>
      </c>
      <c r="O1783" s="47">
        <f t="shared" si="343"/>
        <v>2</v>
      </c>
      <c r="P1783" s="47">
        <f t="shared" si="344"/>
        <v>1</v>
      </c>
      <c r="Q1783" s="47">
        <f t="shared" si="345"/>
        <v>3</v>
      </c>
      <c r="R1783" s="54">
        <v>1</v>
      </c>
      <c r="S1783" s="49" t="s">
        <v>168</v>
      </c>
      <c r="T1783" s="53" t="s">
        <v>163</v>
      </c>
    </row>
    <row r="1784" spans="1:20" x14ac:dyDescent="0.2">
      <c r="A1784" s="79">
        <f t="shared" si="332"/>
        <v>26</v>
      </c>
      <c r="B1784" s="47">
        <f t="shared" si="333"/>
        <v>2021</v>
      </c>
      <c r="C1784" s="47">
        <f t="shared" si="334"/>
        <v>6</v>
      </c>
      <c r="D1784" s="47" t="str">
        <f t="shared" si="335"/>
        <v>Jun</v>
      </c>
      <c r="E1784" s="47">
        <f t="shared" si="336"/>
        <v>24</v>
      </c>
      <c r="F1784" s="90">
        <v>44371</v>
      </c>
      <c r="G1784" s="75">
        <v>0.45208333333333334</v>
      </c>
      <c r="H1784" s="49" t="s">
        <v>30</v>
      </c>
      <c r="I1784" s="56" t="str">
        <f t="shared" si="348"/>
        <v>Butch's (Gordon R.)</v>
      </c>
      <c r="J1784" s="56" t="str">
        <f t="shared" si="349"/>
        <v>Gordon Estuary</v>
      </c>
      <c r="K1784" s="49">
        <v>1</v>
      </c>
      <c r="L1784" s="51" t="s">
        <v>152</v>
      </c>
      <c r="M1784" s="53" t="s">
        <v>138</v>
      </c>
      <c r="N1784" s="51" t="s">
        <v>148</v>
      </c>
      <c r="O1784" s="47">
        <f t="shared" si="343"/>
        <v>5</v>
      </c>
      <c r="P1784" s="47">
        <f t="shared" si="344"/>
        <v>1</v>
      </c>
      <c r="Q1784" s="47">
        <f t="shared" si="345"/>
        <v>3</v>
      </c>
      <c r="R1784" s="54">
        <v>18</v>
      </c>
      <c r="S1784" s="49" t="s">
        <v>168</v>
      </c>
      <c r="T1784" s="53" t="s">
        <v>163</v>
      </c>
    </row>
    <row r="1785" spans="1:20" x14ac:dyDescent="0.2">
      <c r="A1785" s="79">
        <f t="shared" si="332"/>
        <v>26</v>
      </c>
      <c r="B1785" s="47">
        <f t="shared" si="333"/>
        <v>2021</v>
      </c>
      <c r="C1785" s="47">
        <f t="shared" si="334"/>
        <v>6</v>
      </c>
      <c r="D1785" s="47" t="str">
        <f t="shared" si="335"/>
        <v>Jun</v>
      </c>
      <c r="E1785" s="47">
        <f t="shared" si="336"/>
        <v>24</v>
      </c>
      <c r="F1785" s="90">
        <v>44371</v>
      </c>
      <c r="G1785" s="75">
        <v>0.45208333333333334</v>
      </c>
      <c r="H1785" s="49" t="s">
        <v>30</v>
      </c>
      <c r="I1785" s="56" t="str">
        <f t="shared" ref="I1785:I1809" si="350">VLOOKUP(H1785,SiteCodes,2,FALSE)</f>
        <v>Butch's (Gordon R.)</v>
      </c>
      <c r="J1785" s="56" t="str">
        <f t="shared" ref="J1785:J1809" si="351">VLOOKUP(H1785,SiteCodes,3,FALSE)</f>
        <v>Gordon Estuary</v>
      </c>
      <c r="K1785" s="49">
        <v>1</v>
      </c>
      <c r="L1785" s="51" t="s">
        <v>152</v>
      </c>
      <c r="M1785" s="53" t="s">
        <v>138</v>
      </c>
      <c r="N1785" s="51" t="s">
        <v>144</v>
      </c>
      <c r="O1785" s="47">
        <f t="shared" si="343"/>
        <v>5</v>
      </c>
      <c r="P1785" s="47">
        <f t="shared" si="344"/>
        <v>1</v>
      </c>
      <c r="Q1785" s="47">
        <f t="shared" si="345"/>
        <v>2</v>
      </c>
      <c r="R1785" s="54">
        <v>3</v>
      </c>
      <c r="S1785" s="49" t="s">
        <v>168</v>
      </c>
      <c r="T1785" s="53" t="s">
        <v>163</v>
      </c>
    </row>
    <row r="1786" spans="1:20" x14ac:dyDescent="0.2">
      <c r="A1786" s="79">
        <f t="shared" si="332"/>
        <v>26</v>
      </c>
      <c r="B1786" s="47">
        <f t="shared" si="333"/>
        <v>2021</v>
      </c>
      <c r="C1786" s="47">
        <f t="shared" si="334"/>
        <v>6</v>
      </c>
      <c r="D1786" s="47" t="str">
        <f t="shared" si="335"/>
        <v>Jun</v>
      </c>
      <c r="E1786" s="47">
        <f t="shared" si="336"/>
        <v>24</v>
      </c>
      <c r="F1786" s="90">
        <v>44371</v>
      </c>
      <c r="G1786" s="75">
        <v>0.4777777777777778</v>
      </c>
      <c r="H1786" s="49" t="s">
        <v>25</v>
      </c>
      <c r="I1786" s="56" t="str">
        <f t="shared" si="350"/>
        <v>Q01, left bank Gordon up from confluence</v>
      </c>
      <c r="J1786" s="56" t="str">
        <f t="shared" si="351"/>
        <v>Gordon Estuary</v>
      </c>
      <c r="K1786" s="49">
        <v>1</v>
      </c>
      <c r="L1786" s="51" t="s">
        <v>152</v>
      </c>
      <c r="M1786" s="53" t="s">
        <v>138</v>
      </c>
      <c r="N1786" s="51" t="s">
        <v>144</v>
      </c>
      <c r="O1786" s="47">
        <f t="shared" si="343"/>
        <v>5</v>
      </c>
      <c r="P1786" s="47">
        <f t="shared" si="344"/>
        <v>1</v>
      </c>
      <c r="Q1786" s="47">
        <f t="shared" si="345"/>
        <v>2</v>
      </c>
      <c r="R1786" s="54">
        <v>4</v>
      </c>
      <c r="S1786" s="49" t="s">
        <v>168</v>
      </c>
      <c r="T1786" s="53" t="s">
        <v>163</v>
      </c>
    </row>
    <row r="1787" spans="1:20" x14ac:dyDescent="0.2">
      <c r="A1787" s="79">
        <f t="shared" si="332"/>
        <v>26</v>
      </c>
      <c r="B1787" s="47">
        <f t="shared" si="333"/>
        <v>2021</v>
      </c>
      <c r="C1787" s="47">
        <f t="shared" si="334"/>
        <v>6</v>
      </c>
      <c r="D1787" s="47" t="str">
        <f t="shared" si="335"/>
        <v>Jun</v>
      </c>
      <c r="E1787" s="47">
        <f t="shared" si="336"/>
        <v>24</v>
      </c>
      <c r="F1787" s="90">
        <v>44371</v>
      </c>
      <c r="G1787" s="75">
        <v>0.4777777777777778</v>
      </c>
      <c r="H1787" s="49" t="s">
        <v>25</v>
      </c>
      <c r="I1787" s="56" t="str">
        <f t="shared" si="350"/>
        <v>Q01, left bank Gordon up from confluence</v>
      </c>
      <c r="J1787" s="56" t="str">
        <f t="shared" si="351"/>
        <v>Gordon Estuary</v>
      </c>
      <c r="K1787" s="49">
        <v>1</v>
      </c>
      <c r="L1787" s="51" t="s">
        <v>152</v>
      </c>
      <c r="M1787" s="53" t="s">
        <v>138</v>
      </c>
      <c r="N1787" s="51" t="s">
        <v>148</v>
      </c>
      <c r="O1787" s="47">
        <f t="shared" si="343"/>
        <v>5</v>
      </c>
      <c r="P1787" s="47">
        <f t="shared" si="344"/>
        <v>1</v>
      </c>
      <c r="Q1787" s="47">
        <f t="shared" si="345"/>
        <v>3</v>
      </c>
      <c r="R1787" s="54">
        <v>8</v>
      </c>
      <c r="S1787" s="49" t="s">
        <v>168</v>
      </c>
      <c r="T1787" s="53" t="s">
        <v>163</v>
      </c>
    </row>
    <row r="1788" spans="1:20" x14ac:dyDescent="0.2">
      <c r="A1788" s="79">
        <f t="shared" si="332"/>
        <v>26</v>
      </c>
      <c r="B1788" s="47">
        <f t="shared" si="333"/>
        <v>2021</v>
      </c>
      <c r="C1788" s="47">
        <f t="shared" si="334"/>
        <v>6</v>
      </c>
      <c r="D1788" s="47" t="str">
        <f t="shared" si="335"/>
        <v>Jun</v>
      </c>
      <c r="E1788" s="47">
        <f t="shared" si="336"/>
        <v>24</v>
      </c>
      <c r="F1788" s="90">
        <v>44371</v>
      </c>
      <c r="G1788" s="75">
        <v>0.4777777777777778</v>
      </c>
      <c r="H1788" s="49" t="s">
        <v>25</v>
      </c>
      <c r="I1788" s="56" t="str">
        <f t="shared" si="350"/>
        <v>Q01, left bank Gordon up from confluence</v>
      </c>
      <c r="J1788" s="56" t="str">
        <f t="shared" si="351"/>
        <v>Gordon Estuary</v>
      </c>
      <c r="K1788" s="49">
        <v>1</v>
      </c>
      <c r="L1788" s="51" t="s">
        <v>146</v>
      </c>
      <c r="M1788" s="53" t="s">
        <v>138</v>
      </c>
      <c r="N1788" s="51" t="s">
        <v>144</v>
      </c>
      <c r="O1788" s="47">
        <f t="shared" si="343"/>
        <v>3</v>
      </c>
      <c r="P1788" s="47">
        <f t="shared" si="344"/>
        <v>1</v>
      </c>
      <c r="Q1788" s="47">
        <f t="shared" si="345"/>
        <v>2</v>
      </c>
      <c r="R1788" s="54">
        <v>1</v>
      </c>
      <c r="S1788" s="49" t="s">
        <v>168</v>
      </c>
      <c r="T1788" s="53" t="s">
        <v>163</v>
      </c>
    </row>
    <row r="1789" spans="1:20" x14ac:dyDescent="0.2">
      <c r="A1789" s="79">
        <f t="shared" si="332"/>
        <v>26</v>
      </c>
      <c r="B1789" s="47">
        <f t="shared" si="333"/>
        <v>2021</v>
      </c>
      <c r="C1789" s="47">
        <f t="shared" si="334"/>
        <v>6</v>
      </c>
      <c r="D1789" s="47" t="str">
        <f t="shared" si="335"/>
        <v>Jun</v>
      </c>
      <c r="E1789" s="47">
        <f t="shared" si="336"/>
        <v>24</v>
      </c>
      <c r="F1789" s="90">
        <v>44371</v>
      </c>
      <c r="G1789" s="75">
        <v>0.53611111111111109</v>
      </c>
      <c r="H1789" s="49" t="s">
        <v>66</v>
      </c>
      <c r="I1789" s="56" t="str">
        <f t="shared" si="350"/>
        <v>Gravel bar on Gordon at Site 1</v>
      </c>
      <c r="J1789" s="56" t="str">
        <f t="shared" si="351"/>
        <v>Gordon Estuary</v>
      </c>
      <c r="K1789" s="49">
        <v>1</v>
      </c>
      <c r="L1789" s="51" t="s">
        <v>146</v>
      </c>
      <c r="M1789" s="53" t="s">
        <v>138</v>
      </c>
      <c r="N1789" s="51" t="s">
        <v>144</v>
      </c>
      <c r="O1789" s="47">
        <f t="shared" si="343"/>
        <v>3</v>
      </c>
      <c r="P1789" s="47">
        <f t="shared" si="344"/>
        <v>1</v>
      </c>
      <c r="Q1789" s="47">
        <f t="shared" si="345"/>
        <v>2</v>
      </c>
      <c r="R1789" s="54">
        <v>24</v>
      </c>
      <c r="S1789" s="49" t="s">
        <v>168</v>
      </c>
      <c r="T1789" s="53" t="s">
        <v>163</v>
      </c>
    </row>
    <row r="1790" spans="1:20" x14ac:dyDescent="0.2">
      <c r="A1790" s="79">
        <f t="shared" si="332"/>
        <v>26</v>
      </c>
      <c r="B1790" s="47">
        <f t="shared" si="333"/>
        <v>2021</v>
      </c>
      <c r="C1790" s="47">
        <f t="shared" si="334"/>
        <v>6</v>
      </c>
      <c r="D1790" s="47" t="str">
        <f t="shared" si="335"/>
        <v>Jun</v>
      </c>
      <c r="E1790" s="47">
        <f t="shared" si="336"/>
        <v>24</v>
      </c>
      <c r="F1790" s="90">
        <v>44371</v>
      </c>
      <c r="G1790" s="75">
        <v>0.53611111111111109</v>
      </c>
      <c r="H1790" s="49" t="s">
        <v>66</v>
      </c>
      <c r="I1790" s="56" t="str">
        <f t="shared" si="350"/>
        <v>Gravel bar on Gordon at Site 1</v>
      </c>
      <c r="J1790" s="56" t="str">
        <f t="shared" si="351"/>
        <v>Gordon Estuary</v>
      </c>
      <c r="K1790" s="49">
        <v>1</v>
      </c>
      <c r="L1790" s="51" t="s">
        <v>152</v>
      </c>
      <c r="M1790" s="53" t="s">
        <v>138</v>
      </c>
      <c r="N1790" s="51" t="s">
        <v>144</v>
      </c>
      <c r="O1790" s="47">
        <f t="shared" si="343"/>
        <v>5</v>
      </c>
      <c r="P1790" s="47">
        <f t="shared" si="344"/>
        <v>1</v>
      </c>
      <c r="Q1790" s="47">
        <f t="shared" si="345"/>
        <v>2</v>
      </c>
      <c r="R1790" s="54">
        <v>1</v>
      </c>
      <c r="S1790" s="49" t="s">
        <v>168</v>
      </c>
      <c r="T1790" s="53" t="s">
        <v>163</v>
      </c>
    </row>
    <row r="1791" spans="1:20" x14ac:dyDescent="0.2">
      <c r="A1791" s="79">
        <f t="shared" si="332"/>
        <v>26</v>
      </c>
      <c r="B1791" s="47">
        <f t="shared" si="333"/>
        <v>2021</v>
      </c>
      <c r="C1791" s="47">
        <f t="shared" si="334"/>
        <v>6</v>
      </c>
      <c r="D1791" s="47" t="str">
        <f t="shared" si="335"/>
        <v>Jun</v>
      </c>
      <c r="E1791" s="47">
        <f t="shared" si="336"/>
        <v>24</v>
      </c>
      <c r="F1791" s="90">
        <v>44371</v>
      </c>
      <c r="G1791" s="75">
        <v>0.53611111111111109</v>
      </c>
      <c r="H1791" s="49" t="s">
        <v>66</v>
      </c>
      <c r="I1791" s="56" t="str">
        <f t="shared" si="350"/>
        <v>Gravel bar on Gordon at Site 1</v>
      </c>
      <c r="J1791" s="56" t="str">
        <f t="shared" si="351"/>
        <v>Gordon Estuary</v>
      </c>
      <c r="K1791" s="49">
        <v>1</v>
      </c>
      <c r="L1791" s="51" t="s">
        <v>157</v>
      </c>
      <c r="M1791" s="53" t="s">
        <v>138</v>
      </c>
      <c r="N1791" s="51" t="s">
        <v>153</v>
      </c>
      <c r="O1791" s="47">
        <f t="shared" si="343"/>
        <v>8</v>
      </c>
      <c r="P1791" s="47">
        <f t="shared" si="344"/>
        <v>1</v>
      </c>
      <c r="Q1791" s="47">
        <f t="shared" si="345"/>
        <v>5</v>
      </c>
      <c r="R1791" s="54">
        <v>10</v>
      </c>
      <c r="S1791" s="49" t="s">
        <v>168</v>
      </c>
      <c r="T1791" s="53" t="s">
        <v>163</v>
      </c>
    </row>
    <row r="1792" spans="1:20" x14ac:dyDescent="0.2">
      <c r="A1792" s="79">
        <f t="shared" si="332"/>
        <v>26</v>
      </c>
      <c r="B1792" s="47">
        <f t="shared" si="333"/>
        <v>2021</v>
      </c>
      <c r="C1792" s="47">
        <f t="shared" si="334"/>
        <v>6</v>
      </c>
      <c r="D1792" s="47" t="str">
        <f t="shared" si="335"/>
        <v>Jun</v>
      </c>
      <c r="E1792" s="47">
        <f t="shared" si="336"/>
        <v>24</v>
      </c>
      <c r="F1792" s="90">
        <v>44371</v>
      </c>
      <c r="G1792" s="75">
        <v>0.53611111111111109</v>
      </c>
      <c r="H1792" s="49" t="s">
        <v>66</v>
      </c>
      <c r="I1792" s="56" t="str">
        <f t="shared" si="350"/>
        <v>Gravel bar on Gordon at Site 1</v>
      </c>
      <c r="J1792" s="56" t="str">
        <f t="shared" si="351"/>
        <v>Gordon Estuary</v>
      </c>
      <c r="K1792" s="49">
        <v>1</v>
      </c>
      <c r="L1792" s="51" t="s">
        <v>158</v>
      </c>
      <c r="M1792" s="53" t="s">
        <v>138</v>
      </c>
      <c r="N1792" s="51" t="s">
        <v>153</v>
      </c>
      <c r="O1792" s="47">
        <f t="shared" si="343"/>
        <v>9</v>
      </c>
      <c r="P1792" s="47">
        <f t="shared" si="344"/>
        <v>1</v>
      </c>
      <c r="Q1792" s="47">
        <f t="shared" si="345"/>
        <v>5</v>
      </c>
      <c r="R1792" s="54">
        <v>6</v>
      </c>
      <c r="S1792" s="49" t="s">
        <v>168</v>
      </c>
      <c r="T1792" s="53" t="s">
        <v>163</v>
      </c>
    </row>
    <row r="1793" spans="1:20" x14ac:dyDescent="0.2">
      <c r="A1793" s="79">
        <f t="shared" si="332"/>
        <v>26</v>
      </c>
      <c r="B1793" s="47">
        <f t="shared" si="333"/>
        <v>2021</v>
      </c>
      <c r="C1793" s="47">
        <f t="shared" si="334"/>
        <v>6</v>
      </c>
      <c r="D1793" s="47" t="str">
        <f t="shared" si="335"/>
        <v>Jun</v>
      </c>
      <c r="E1793" s="47">
        <f t="shared" si="336"/>
        <v>24</v>
      </c>
      <c r="F1793" s="90">
        <v>44371</v>
      </c>
      <c r="G1793" s="75">
        <v>0.53611111111111109</v>
      </c>
      <c r="H1793" s="49" t="s">
        <v>66</v>
      </c>
      <c r="I1793" s="56" t="str">
        <f t="shared" si="350"/>
        <v>Gravel bar on Gordon at Site 1</v>
      </c>
      <c r="J1793" s="56" t="str">
        <f t="shared" si="351"/>
        <v>Gordon Estuary</v>
      </c>
      <c r="K1793" s="49">
        <v>1</v>
      </c>
      <c r="L1793" s="51" t="s">
        <v>177</v>
      </c>
      <c r="M1793" s="53" t="s">
        <v>138</v>
      </c>
      <c r="N1793" s="51" t="s">
        <v>153</v>
      </c>
      <c r="O1793" s="47">
        <f t="shared" si="343"/>
        <v>14</v>
      </c>
      <c r="P1793" s="47">
        <f t="shared" si="344"/>
        <v>1</v>
      </c>
      <c r="Q1793" s="47">
        <f t="shared" si="345"/>
        <v>5</v>
      </c>
      <c r="R1793" s="54">
        <v>1</v>
      </c>
      <c r="S1793" s="49" t="s">
        <v>168</v>
      </c>
      <c r="T1793" s="53" t="s">
        <v>163</v>
      </c>
    </row>
    <row r="1794" spans="1:20" x14ac:dyDescent="0.2">
      <c r="A1794" s="79">
        <f t="shared" si="332"/>
        <v>26</v>
      </c>
      <c r="B1794" s="47">
        <f t="shared" si="333"/>
        <v>2021</v>
      </c>
      <c r="C1794" s="47">
        <f t="shared" si="334"/>
        <v>6</v>
      </c>
      <c r="D1794" s="47" t="str">
        <f t="shared" si="335"/>
        <v>Jun</v>
      </c>
      <c r="E1794" s="47">
        <f t="shared" si="336"/>
        <v>24</v>
      </c>
      <c r="F1794" s="90">
        <v>44371</v>
      </c>
      <c r="G1794" s="75">
        <v>0.57638888888888895</v>
      </c>
      <c r="H1794" s="49" t="s">
        <v>206</v>
      </c>
      <c r="I1794" s="56" t="str">
        <f t="shared" si="350"/>
        <v>Site 5 main channel half way up</v>
      </c>
      <c r="J1794" s="56" t="str">
        <f t="shared" si="351"/>
        <v>Gordon Estuary</v>
      </c>
      <c r="K1794" s="49">
        <v>1</v>
      </c>
      <c r="L1794" s="51" t="s">
        <v>146</v>
      </c>
      <c r="M1794" s="53" t="s">
        <v>138</v>
      </c>
      <c r="N1794" s="51" t="s">
        <v>144</v>
      </c>
      <c r="O1794" s="47">
        <f t="shared" si="343"/>
        <v>3</v>
      </c>
      <c r="P1794" s="47">
        <f t="shared" si="344"/>
        <v>1</v>
      </c>
      <c r="Q1794" s="47">
        <f t="shared" si="345"/>
        <v>2</v>
      </c>
      <c r="R1794" s="54">
        <v>30</v>
      </c>
      <c r="S1794" s="49" t="s">
        <v>171</v>
      </c>
      <c r="T1794" s="53" t="s">
        <v>163</v>
      </c>
    </row>
    <row r="1795" spans="1:20" x14ac:dyDescent="0.2">
      <c r="A1795" s="79">
        <f t="shared" si="332"/>
        <v>26</v>
      </c>
      <c r="B1795" s="47">
        <f t="shared" si="333"/>
        <v>2021</v>
      </c>
      <c r="C1795" s="47">
        <f t="shared" si="334"/>
        <v>6</v>
      </c>
      <c r="D1795" s="47" t="str">
        <f t="shared" si="335"/>
        <v>Jun</v>
      </c>
      <c r="E1795" s="47">
        <f t="shared" si="336"/>
        <v>24</v>
      </c>
      <c r="F1795" s="90">
        <v>44371</v>
      </c>
      <c r="G1795" s="75">
        <v>0.57638888888888895</v>
      </c>
      <c r="H1795" s="49" t="s">
        <v>206</v>
      </c>
      <c r="I1795" s="56" t="str">
        <f t="shared" si="350"/>
        <v>Site 5 main channel half way up</v>
      </c>
      <c r="J1795" s="56" t="str">
        <f t="shared" si="351"/>
        <v>Gordon Estuary</v>
      </c>
      <c r="K1795" s="49">
        <v>1</v>
      </c>
      <c r="L1795" s="51" t="s">
        <v>157</v>
      </c>
      <c r="M1795" s="53" t="s">
        <v>138</v>
      </c>
      <c r="N1795" s="51" t="s">
        <v>153</v>
      </c>
      <c r="O1795" s="47">
        <f t="shared" si="343"/>
        <v>8</v>
      </c>
      <c r="P1795" s="47">
        <f t="shared" si="344"/>
        <v>1</v>
      </c>
      <c r="Q1795" s="47">
        <f t="shared" si="345"/>
        <v>5</v>
      </c>
      <c r="R1795" s="54">
        <v>6</v>
      </c>
      <c r="S1795" s="49" t="s">
        <v>171</v>
      </c>
      <c r="T1795" s="53" t="s">
        <v>163</v>
      </c>
    </row>
    <row r="1796" spans="1:20" x14ac:dyDescent="0.2">
      <c r="A1796" s="79">
        <f t="shared" si="332"/>
        <v>26</v>
      </c>
      <c r="B1796" s="47">
        <f t="shared" si="333"/>
        <v>2021</v>
      </c>
      <c r="C1796" s="47">
        <f t="shared" si="334"/>
        <v>6</v>
      </c>
      <c r="D1796" s="47" t="str">
        <f t="shared" si="335"/>
        <v>Jun</v>
      </c>
      <c r="E1796" s="47">
        <f t="shared" si="336"/>
        <v>24</v>
      </c>
      <c r="F1796" s="90">
        <v>44371</v>
      </c>
      <c r="G1796" s="75">
        <v>0.57638888888888895</v>
      </c>
      <c r="H1796" s="49" t="s">
        <v>206</v>
      </c>
      <c r="I1796" s="56" t="str">
        <f t="shared" si="350"/>
        <v>Site 5 main channel half way up</v>
      </c>
      <c r="J1796" s="56" t="str">
        <f t="shared" si="351"/>
        <v>Gordon Estuary</v>
      </c>
      <c r="K1796" s="49">
        <v>1</v>
      </c>
      <c r="L1796" s="51" t="s">
        <v>158</v>
      </c>
      <c r="M1796" s="53" t="s">
        <v>138</v>
      </c>
      <c r="N1796" s="51" t="s">
        <v>153</v>
      </c>
      <c r="O1796" s="47">
        <f t="shared" si="343"/>
        <v>9</v>
      </c>
      <c r="P1796" s="47">
        <f t="shared" si="344"/>
        <v>1</v>
      </c>
      <c r="Q1796" s="47">
        <f t="shared" si="345"/>
        <v>5</v>
      </c>
      <c r="R1796" s="54">
        <v>105</v>
      </c>
      <c r="S1796" s="49" t="s">
        <v>171</v>
      </c>
      <c r="T1796" s="53" t="s">
        <v>163</v>
      </c>
    </row>
    <row r="1797" spans="1:20" x14ac:dyDescent="0.2">
      <c r="A1797" s="79">
        <f t="shared" ref="A1797:A1860" si="352">WEEKNUM(F1797)</f>
        <v>26</v>
      </c>
      <c r="B1797" s="47">
        <f t="shared" ref="B1797:B1860" si="353">YEAR(F1797)</f>
        <v>2021</v>
      </c>
      <c r="C1797" s="47">
        <f t="shared" ref="C1797:C1860" si="354">MONTH(F1797)</f>
        <v>6</v>
      </c>
      <c r="D1797" s="47" t="str">
        <f t="shared" ref="D1797:D1860" si="355">TEXT(F1797,"mmm")</f>
        <v>Jun</v>
      </c>
      <c r="E1797" s="47">
        <f t="shared" ref="E1797:E1860" si="356">DAY(F1797)</f>
        <v>24</v>
      </c>
      <c r="F1797" s="90">
        <v>44371</v>
      </c>
      <c r="G1797" s="75">
        <v>0.6020833333333333</v>
      </c>
      <c r="H1797" s="49" t="s">
        <v>209</v>
      </c>
      <c r="I1797" s="56" t="str">
        <f t="shared" si="350"/>
        <v>Site 5 main channel where stump sland channel comes in</v>
      </c>
      <c r="J1797" s="56" t="str">
        <f t="shared" si="351"/>
        <v>Gordon Estuary</v>
      </c>
      <c r="K1797" s="49">
        <v>1</v>
      </c>
      <c r="L1797" s="51" t="s">
        <v>146</v>
      </c>
      <c r="M1797" s="53" t="s">
        <v>138</v>
      </c>
      <c r="N1797" s="51" t="s">
        <v>144</v>
      </c>
      <c r="O1797" s="47">
        <f t="shared" si="343"/>
        <v>3</v>
      </c>
      <c r="P1797" s="47">
        <f t="shared" si="344"/>
        <v>1</v>
      </c>
      <c r="Q1797" s="47">
        <f t="shared" si="345"/>
        <v>2</v>
      </c>
      <c r="R1797" s="54">
        <v>45</v>
      </c>
      <c r="S1797" s="49" t="s">
        <v>171</v>
      </c>
      <c r="T1797" s="53" t="s">
        <v>163</v>
      </c>
    </row>
    <row r="1798" spans="1:20" x14ac:dyDescent="0.2">
      <c r="A1798" s="79">
        <f t="shared" si="352"/>
        <v>26</v>
      </c>
      <c r="B1798" s="47">
        <f t="shared" si="353"/>
        <v>2021</v>
      </c>
      <c r="C1798" s="47">
        <f t="shared" si="354"/>
        <v>6</v>
      </c>
      <c r="D1798" s="47" t="str">
        <f t="shared" si="355"/>
        <v>Jun</v>
      </c>
      <c r="E1798" s="47">
        <f t="shared" si="356"/>
        <v>24</v>
      </c>
      <c r="F1798" s="90">
        <v>44371</v>
      </c>
      <c r="G1798" s="75">
        <v>0.6020833333333333</v>
      </c>
      <c r="H1798" s="49" t="s">
        <v>209</v>
      </c>
      <c r="I1798" s="56" t="str">
        <f t="shared" si="350"/>
        <v>Site 5 main channel where stump sland channel comes in</v>
      </c>
      <c r="J1798" s="56" t="str">
        <f t="shared" si="351"/>
        <v>Gordon Estuary</v>
      </c>
      <c r="K1798" s="49">
        <v>1</v>
      </c>
      <c r="L1798" s="51" t="s">
        <v>157</v>
      </c>
      <c r="M1798" s="53" t="s">
        <v>138</v>
      </c>
      <c r="N1798" s="51" t="s">
        <v>153</v>
      </c>
      <c r="O1798" s="47">
        <f t="shared" si="343"/>
        <v>8</v>
      </c>
      <c r="P1798" s="47">
        <f t="shared" si="344"/>
        <v>1</v>
      </c>
      <c r="Q1798" s="47">
        <f t="shared" si="345"/>
        <v>5</v>
      </c>
      <c r="R1798" s="54">
        <v>8</v>
      </c>
      <c r="S1798" s="49" t="s">
        <v>171</v>
      </c>
      <c r="T1798" s="53" t="s">
        <v>163</v>
      </c>
    </row>
    <row r="1799" spans="1:20" x14ac:dyDescent="0.2">
      <c r="A1799" s="79">
        <f t="shared" si="352"/>
        <v>26</v>
      </c>
      <c r="B1799" s="47">
        <f t="shared" si="353"/>
        <v>2021</v>
      </c>
      <c r="C1799" s="47">
        <f t="shared" si="354"/>
        <v>6</v>
      </c>
      <c r="D1799" s="47" t="str">
        <f t="shared" si="355"/>
        <v>Jun</v>
      </c>
      <c r="E1799" s="47">
        <f t="shared" si="356"/>
        <v>24</v>
      </c>
      <c r="F1799" s="90">
        <v>44371</v>
      </c>
      <c r="G1799" s="75">
        <v>0.6020833333333333</v>
      </c>
      <c r="H1799" s="49" t="s">
        <v>209</v>
      </c>
      <c r="I1799" s="56" t="str">
        <f t="shared" si="350"/>
        <v>Site 5 main channel where stump sland channel comes in</v>
      </c>
      <c r="J1799" s="56" t="str">
        <f t="shared" si="351"/>
        <v>Gordon Estuary</v>
      </c>
      <c r="K1799" s="49">
        <v>1</v>
      </c>
      <c r="L1799" s="51" t="s">
        <v>158</v>
      </c>
      <c r="M1799" s="53" t="s">
        <v>138</v>
      </c>
      <c r="N1799" s="51" t="s">
        <v>153</v>
      </c>
      <c r="O1799" s="47">
        <f t="shared" si="343"/>
        <v>9</v>
      </c>
      <c r="P1799" s="47">
        <f t="shared" si="344"/>
        <v>1</v>
      </c>
      <c r="Q1799" s="47">
        <f t="shared" si="345"/>
        <v>5</v>
      </c>
      <c r="R1799" s="54">
        <v>72</v>
      </c>
      <c r="S1799" s="49" t="s">
        <v>171</v>
      </c>
      <c r="T1799" s="53" t="s">
        <v>163</v>
      </c>
    </row>
    <row r="1800" spans="1:20" x14ac:dyDescent="0.2">
      <c r="A1800" s="79">
        <f t="shared" si="352"/>
        <v>26</v>
      </c>
      <c r="B1800" s="47">
        <f t="shared" si="353"/>
        <v>2021</v>
      </c>
      <c r="C1800" s="47">
        <f t="shared" si="354"/>
        <v>6</v>
      </c>
      <c r="D1800" s="47" t="str">
        <f t="shared" si="355"/>
        <v>Jun</v>
      </c>
      <c r="E1800" s="47">
        <f t="shared" si="356"/>
        <v>24</v>
      </c>
      <c r="F1800" s="90">
        <v>44371</v>
      </c>
      <c r="G1800" s="75">
        <v>0.62083333333333335</v>
      </c>
      <c r="H1800" s="49" t="s">
        <v>64</v>
      </c>
      <c r="I1800" s="56" t="str">
        <f t="shared" si="350"/>
        <v>On point at confluence of N. Arm and Brown's Slough</v>
      </c>
      <c r="J1800" s="56" t="str">
        <f t="shared" si="351"/>
        <v>Gordon Estuary</v>
      </c>
      <c r="K1800" s="49">
        <v>1</v>
      </c>
      <c r="L1800" s="51" t="s">
        <v>152</v>
      </c>
      <c r="M1800" s="53" t="s">
        <v>138</v>
      </c>
      <c r="N1800" s="51" t="s">
        <v>148</v>
      </c>
      <c r="O1800" s="47">
        <f t="shared" si="343"/>
        <v>5</v>
      </c>
      <c r="P1800" s="47">
        <f t="shared" si="344"/>
        <v>1</v>
      </c>
      <c r="Q1800" s="47">
        <f t="shared" si="345"/>
        <v>3</v>
      </c>
      <c r="R1800" s="54">
        <v>21</v>
      </c>
      <c r="S1800" s="49" t="s">
        <v>168</v>
      </c>
      <c r="T1800" s="53" t="s">
        <v>163</v>
      </c>
    </row>
    <row r="1801" spans="1:20" x14ac:dyDescent="0.2">
      <c r="A1801" s="79">
        <f t="shared" si="352"/>
        <v>26</v>
      </c>
      <c r="B1801" s="47">
        <f t="shared" si="353"/>
        <v>2021</v>
      </c>
      <c r="C1801" s="47">
        <f t="shared" si="354"/>
        <v>6</v>
      </c>
      <c r="D1801" s="47" t="str">
        <f t="shared" si="355"/>
        <v>Jun</v>
      </c>
      <c r="E1801" s="47">
        <f t="shared" si="356"/>
        <v>24</v>
      </c>
      <c r="F1801" s="90">
        <v>44371</v>
      </c>
      <c r="G1801" s="75">
        <v>0.62083333333333335</v>
      </c>
      <c r="H1801" s="49" t="s">
        <v>64</v>
      </c>
      <c r="I1801" s="56" t="str">
        <f t="shared" si="350"/>
        <v>On point at confluence of N. Arm and Brown's Slough</v>
      </c>
      <c r="J1801" s="56" t="str">
        <f t="shared" si="351"/>
        <v>Gordon Estuary</v>
      </c>
      <c r="K1801" s="49"/>
      <c r="L1801" s="51" t="s">
        <v>152</v>
      </c>
      <c r="M1801" s="53" t="s">
        <v>138</v>
      </c>
      <c r="N1801" s="51" t="s">
        <v>144</v>
      </c>
      <c r="O1801" s="47"/>
      <c r="P1801" s="47"/>
      <c r="Q1801" s="47"/>
      <c r="R1801" s="54">
        <v>7</v>
      </c>
      <c r="S1801" s="49" t="s">
        <v>168</v>
      </c>
      <c r="T1801" s="53" t="s">
        <v>163</v>
      </c>
    </row>
    <row r="1802" spans="1:20" x14ac:dyDescent="0.2">
      <c r="A1802" s="79">
        <f t="shared" si="352"/>
        <v>26</v>
      </c>
      <c r="B1802" s="47">
        <f t="shared" si="353"/>
        <v>2021</v>
      </c>
      <c r="C1802" s="47">
        <f t="shared" si="354"/>
        <v>6</v>
      </c>
      <c r="D1802" s="47" t="str">
        <f t="shared" si="355"/>
        <v>Jun</v>
      </c>
      <c r="E1802" s="47">
        <f t="shared" si="356"/>
        <v>24</v>
      </c>
      <c r="F1802" s="90">
        <v>44371</v>
      </c>
      <c r="G1802" s="75">
        <v>0.62083333333333335</v>
      </c>
      <c r="H1802" s="49" t="s">
        <v>64</v>
      </c>
      <c r="I1802" s="56" t="str">
        <f t="shared" si="350"/>
        <v>On point at confluence of N. Arm and Brown's Slough</v>
      </c>
      <c r="J1802" s="56" t="str">
        <f t="shared" si="351"/>
        <v>Gordon Estuary</v>
      </c>
      <c r="K1802" s="49">
        <v>1</v>
      </c>
      <c r="L1802" s="51" t="s">
        <v>146</v>
      </c>
      <c r="M1802" s="53" t="s">
        <v>138</v>
      </c>
      <c r="N1802" s="51" t="s">
        <v>144</v>
      </c>
      <c r="O1802" s="47">
        <f t="shared" si="343"/>
        <v>3</v>
      </c>
      <c r="P1802" s="47">
        <f t="shared" si="344"/>
        <v>1</v>
      </c>
      <c r="Q1802" s="47">
        <f t="shared" si="345"/>
        <v>2</v>
      </c>
      <c r="R1802" s="54">
        <v>28</v>
      </c>
      <c r="S1802" s="49" t="s">
        <v>168</v>
      </c>
      <c r="T1802" s="53" t="s">
        <v>163</v>
      </c>
    </row>
    <row r="1803" spans="1:20" x14ac:dyDescent="0.2">
      <c r="A1803" s="79">
        <f t="shared" si="352"/>
        <v>26</v>
      </c>
      <c r="B1803" s="47">
        <f t="shared" si="353"/>
        <v>2021</v>
      </c>
      <c r="C1803" s="47">
        <f t="shared" si="354"/>
        <v>6</v>
      </c>
      <c r="D1803" s="47" t="str">
        <f t="shared" si="355"/>
        <v>Jun</v>
      </c>
      <c r="E1803" s="47">
        <f t="shared" si="356"/>
        <v>24</v>
      </c>
      <c r="F1803" s="90">
        <v>44371</v>
      </c>
      <c r="G1803" s="75">
        <v>0.62083333333333335</v>
      </c>
      <c r="H1803" s="49" t="s">
        <v>64</v>
      </c>
      <c r="I1803" s="56" t="str">
        <f t="shared" si="350"/>
        <v>On point at confluence of N. Arm and Brown's Slough</v>
      </c>
      <c r="J1803" s="56" t="str">
        <f t="shared" si="351"/>
        <v>Gordon Estuary</v>
      </c>
      <c r="K1803" s="49">
        <v>1</v>
      </c>
      <c r="L1803" s="51" t="s">
        <v>185</v>
      </c>
      <c r="M1803" s="53" t="s">
        <v>138</v>
      </c>
      <c r="N1803" s="51" t="s">
        <v>150</v>
      </c>
      <c r="O1803" s="47">
        <f t="shared" si="343"/>
        <v>18</v>
      </c>
      <c r="P1803" s="47">
        <f t="shared" si="344"/>
        <v>1</v>
      </c>
      <c r="Q1803" s="47">
        <f t="shared" si="345"/>
        <v>4</v>
      </c>
      <c r="R1803" s="54">
        <v>1</v>
      </c>
      <c r="S1803" s="49" t="s">
        <v>168</v>
      </c>
      <c r="T1803" s="53" t="s">
        <v>163</v>
      </c>
    </row>
    <row r="1804" spans="1:20" x14ac:dyDescent="0.2">
      <c r="A1804" s="79">
        <f t="shared" si="352"/>
        <v>26</v>
      </c>
      <c r="B1804" s="47">
        <f t="shared" si="353"/>
        <v>2021</v>
      </c>
      <c r="C1804" s="47">
        <f t="shared" si="354"/>
        <v>6</v>
      </c>
      <c r="D1804" s="47" t="str">
        <f t="shared" si="355"/>
        <v>Jun</v>
      </c>
      <c r="E1804" s="47">
        <f t="shared" si="356"/>
        <v>24</v>
      </c>
      <c r="F1804" s="90">
        <v>44371</v>
      </c>
      <c r="G1804" s="75">
        <v>0.62083333333333335</v>
      </c>
      <c r="H1804" s="49" t="s">
        <v>64</v>
      </c>
      <c r="I1804" s="56" t="str">
        <f t="shared" si="350"/>
        <v>On point at confluence of N. Arm and Brown's Slough</v>
      </c>
      <c r="J1804" s="56" t="str">
        <f t="shared" si="351"/>
        <v>Gordon Estuary</v>
      </c>
      <c r="K1804" s="49">
        <v>1</v>
      </c>
      <c r="L1804" s="51" t="s">
        <v>181</v>
      </c>
      <c r="M1804" s="53" t="s">
        <v>138</v>
      </c>
      <c r="N1804" s="51" t="s">
        <v>150</v>
      </c>
      <c r="O1804" s="47">
        <f t="shared" si="343"/>
        <v>15</v>
      </c>
      <c r="P1804" s="47">
        <f t="shared" si="344"/>
        <v>1</v>
      </c>
      <c r="Q1804" s="47">
        <f t="shared" si="345"/>
        <v>4</v>
      </c>
      <c r="R1804" s="54">
        <v>10</v>
      </c>
      <c r="S1804" s="49" t="s">
        <v>168</v>
      </c>
      <c r="T1804" s="53" t="s">
        <v>163</v>
      </c>
    </row>
    <row r="1805" spans="1:20" x14ac:dyDescent="0.2">
      <c r="A1805" s="79">
        <f t="shared" si="352"/>
        <v>26</v>
      </c>
      <c r="B1805" s="47">
        <f t="shared" si="353"/>
        <v>2021</v>
      </c>
      <c r="C1805" s="47">
        <f t="shared" si="354"/>
        <v>6</v>
      </c>
      <c r="D1805" s="47" t="str">
        <f t="shared" si="355"/>
        <v>Jun</v>
      </c>
      <c r="E1805" s="47">
        <f t="shared" si="356"/>
        <v>24</v>
      </c>
      <c r="F1805" s="90">
        <v>44371</v>
      </c>
      <c r="G1805" s="75">
        <v>0.62083333333333335</v>
      </c>
      <c r="H1805" s="49" t="s">
        <v>64</v>
      </c>
      <c r="I1805" s="56" t="str">
        <f t="shared" si="350"/>
        <v>On point at confluence of N. Arm and Brown's Slough</v>
      </c>
      <c r="J1805" s="56" t="str">
        <f t="shared" si="351"/>
        <v>Gordon Estuary</v>
      </c>
      <c r="K1805" s="49">
        <v>1</v>
      </c>
      <c r="L1805" s="51" t="s">
        <v>173</v>
      </c>
      <c r="M1805" s="53" t="s">
        <v>138</v>
      </c>
      <c r="N1805" s="51" t="s">
        <v>150</v>
      </c>
      <c r="O1805" s="47">
        <f t="shared" si="343"/>
        <v>13</v>
      </c>
      <c r="P1805" s="47">
        <f t="shared" si="344"/>
        <v>1</v>
      </c>
      <c r="Q1805" s="47">
        <f t="shared" si="345"/>
        <v>4</v>
      </c>
      <c r="R1805" s="54">
        <v>2</v>
      </c>
      <c r="S1805" s="49" t="s">
        <v>168</v>
      </c>
      <c r="T1805" s="53" t="s">
        <v>163</v>
      </c>
    </row>
    <row r="1806" spans="1:20" x14ac:dyDescent="0.2">
      <c r="A1806" s="79">
        <f t="shared" si="352"/>
        <v>26</v>
      </c>
      <c r="B1806" s="47">
        <f t="shared" si="353"/>
        <v>2021</v>
      </c>
      <c r="C1806" s="47">
        <f t="shared" si="354"/>
        <v>6</v>
      </c>
      <c r="D1806" s="47" t="str">
        <f t="shared" si="355"/>
        <v>Jun</v>
      </c>
      <c r="E1806" s="47">
        <f t="shared" si="356"/>
        <v>24</v>
      </c>
      <c r="F1806" s="90">
        <v>44371</v>
      </c>
      <c r="G1806" s="75">
        <v>0.64236111111111105</v>
      </c>
      <c r="H1806" s="49" t="s">
        <v>19</v>
      </c>
      <c r="I1806" s="56" t="str">
        <f t="shared" si="350"/>
        <v>Q Jeff (right bank opposite N. Arm confl.)</v>
      </c>
      <c r="J1806" s="56" t="str">
        <f t="shared" si="351"/>
        <v>Gordon Estuary</v>
      </c>
      <c r="K1806" s="49">
        <v>1</v>
      </c>
      <c r="L1806" s="51" t="s">
        <v>152</v>
      </c>
      <c r="M1806" s="53" t="s">
        <v>138</v>
      </c>
      <c r="N1806" s="51" t="s">
        <v>144</v>
      </c>
      <c r="O1806" s="47">
        <f t="shared" si="343"/>
        <v>5</v>
      </c>
      <c r="P1806" s="47">
        <f t="shared" si="344"/>
        <v>1</v>
      </c>
      <c r="Q1806" s="47">
        <f t="shared" si="345"/>
        <v>2</v>
      </c>
      <c r="R1806" s="54">
        <v>2</v>
      </c>
      <c r="S1806" s="49" t="s">
        <v>168</v>
      </c>
      <c r="T1806" s="53" t="s">
        <v>163</v>
      </c>
    </row>
    <row r="1807" spans="1:20" x14ac:dyDescent="0.2">
      <c r="A1807" s="79">
        <f t="shared" si="352"/>
        <v>26</v>
      </c>
      <c r="B1807" s="47">
        <f t="shared" si="353"/>
        <v>2021</v>
      </c>
      <c r="C1807" s="47">
        <f t="shared" si="354"/>
        <v>6</v>
      </c>
      <c r="D1807" s="47" t="str">
        <f t="shared" si="355"/>
        <v>Jun</v>
      </c>
      <c r="E1807" s="47">
        <f t="shared" si="356"/>
        <v>24</v>
      </c>
      <c r="F1807" s="90">
        <v>44371</v>
      </c>
      <c r="G1807" s="75">
        <v>0.64236111111111105</v>
      </c>
      <c r="H1807" s="49" t="s">
        <v>19</v>
      </c>
      <c r="I1807" s="56" t="str">
        <f t="shared" si="350"/>
        <v>Q Jeff (right bank opposite N. Arm confl.)</v>
      </c>
      <c r="J1807" s="56" t="str">
        <f t="shared" si="351"/>
        <v>Gordon Estuary</v>
      </c>
      <c r="K1807" s="49">
        <v>1</v>
      </c>
      <c r="L1807" s="51" t="s">
        <v>152</v>
      </c>
      <c r="M1807" s="53" t="s">
        <v>138</v>
      </c>
      <c r="N1807" s="51" t="s">
        <v>148</v>
      </c>
      <c r="O1807" s="47">
        <f t="shared" si="343"/>
        <v>5</v>
      </c>
      <c r="P1807" s="47">
        <f t="shared" si="344"/>
        <v>1</v>
      </c>
      <c r="Q1807" s="47">
        <f t="shared" si="345"/>
        <v>3</v>
      </c>
      <c r="R1807" s="54">
        <v>7</v>
      </c>
      <c r="S1807" s="49" t="s">
        <v>168</v>
      </c>
      <c r="T1807" s="53" t="s">
        <v>163</v>
      </c>
    </row>
    <row r="1808" spans="1:20" x14ac:dyDescent="0.2">
      <c r="A1808" s="79">
        <f t="shared" si="352"/>
        <v>26</v>
      </c>
      <c r="B1808" s="47">
        <f t="shared" si="353"/>
        <v>2021</v>
      </c>
      <c r="C1808" s="47">
        <f t="shared" si="354"/>
        <v>6</v>
      </c>
      <c r="D1808" s="47" t="str">
        <f t="shared" si="355"/>
        <v>Jun</v>
      </c>
      <c r="E1808" s="47">
        <f t="shared" si="356"/>
        <v>24</v>
      </c>
      <c r="F1808" s="90">
        <v>44371</v>
      </c>
      <c r="G1808" s="75">
        <v>0.64236111111111105</v>
      </c>
      <c r="H1808" s="49" t="s">
        <v>19</v>
      </c>
      <c r="I1808" s="56" t="str">
        <f t="shared" si="350"/>
        <v>Q Jeff (right bank opposite N. Arm confl.)</v>
      </c>
      <c r="J1808" s="56" t="str">
        <f t="shared" si="351"/>
        <v>Gordon Estuary</v>
      </c>
      <c r="K1808" s="49">
        <v>1</v>
      </c>
      <c r="L1808" s="51" t="s">
        <v>181</v>
      </c>
      <c r="M1808" s="53" t="s">
        <v>138</v>
      </c>
      <c r="N1808" s="51" t="s">
        <v>150</v>
      </c>
      <c r="O1808" s="47">
        <f t="shared" si="343"/>
        <v>15</v>
      </c>
      <c r="P1808" s="47">
        <f t="shared" si="344"/>
        <v>1</v>
      </c>
      <c r="Q1808" s="47">
        <f t="shared" si="345"/>
        <v>4</v>
      </c>
      <c r="R1808" s="54">
        <v>3</v>
      </c>
      <c r="S1808" s="49" t="s">
        <v>168</v>
      </c>
      <c r="T1808" s="53" t="s">
        <v>163</v>
      </c>
    </row>
    <row r="1809" spans="1:20" x14ac:dyDescent="0.2">
      <c r="A1809" s="79">
        <f t="shared" si="352"/>
        <v>26</v>
      </c>
      <c r="B1809" s="47">
        <f t="shared" si="353"/>
        <v>2021</v>
      </c>
      <c r="C1809" s="47">
        <f t="shared" si="354"/>
        <v>6</v>
      </c>
      <c r="D1809" s="47" t="str">
        <f t="shared" si="355"/>
        <v>Jun</v>
      </c>
      <c r="E1809" s="47">
        <f t="shared" si="356"/>
        <v>25</v>
      </c>
      <c r="F1809" s="90">
        <v>44372</v>
      </c>
      <c r="G1809" s="75">
        <v>0.4770833333333333</v>
      </c>
      <c r="H1809" s="49" t="s">
        <v>19</v>
      </c>
      <c r="I1809" s="56" t="str">
        <f t="shared" si="350"/>
        <v>Q Jeff (right bank opposite N. Arm confl.)</v>
      </c>
      <c r="J1809" s="56" t="str">
        <f t="shared" si="351"/>
        <v>Gordon Estuary</v>
      </c>
      <c r="K1809" s="49">
        <v>1</v>
      </c>
      <c r="L1809" s="51" t="s">
        <v>146</v>
      </c>
      <c r="M1809" s="53" t="s">
        <v>138</v>
      </c>
      <c r="N1809" s="51" t="s">
        <v>144</v>
      </c>
      <c r="O1809" s="47">
        <f t="shared" si="343"/>
        <v>3</v>
      </c>
      <c r="P1809" s="47">
        <f t="shared" si="344"/>
        <v>1</v>
      </c>
      <c r="Q1809" s="47">
        <f t="shared" si="345"/>
        <v>2</v>
      </c>
      <c r="R1809" s="54">
        <v>23</v>
      </c>
      <c r="S1809" s="49" t="s">
        <v>168</v>
      </c>
      <c r="T1809" s="53" t="s">
        <v>163</v>
      </c>
    </row>
    <row r="1810" spans="1:20" x14ac:dyDescent="0.2">
      <c r="A1810" s="79">
        <f t="shared" si="352"/>
        <v>26</v>
      </c>
      <c r="B1810" s="47">
        <f t="shared" si="353"/>
        <v>2021</v>
      </c>
      <c r="C1810" s="47">
        <f t="shared" si="354"/>
        <v>6</v>
      </c>
      <c r="D1810" s="47" t="str">
        <f t="shared" si="355"/>
        <v>Jun</v>
      </c>
      <c r="E1810" s="47">
        <f t="shared" si="356"/>
        <v>25</v>
      </c>
      <c r="F1810" s="90">
        <v>44372</v>
      </c>
      <c r="G1810" s="75">
        <v>0.4770833333333333</v>
      </c>
      <c r="H1810" s="49" t="s">
        <v>19</v>
      </c>
      <c r="I1810" s="56" t="str">
        <f t="shared" ref="I1810:I1816" si="357">VLOOKUP(H1810,SiteCodes,2,FALSE)</f>
        <v>Q Jeff (right bank opposite N. Arm confl.)</v>
      </c>
      <c r="J1810" s="56" t="str">
        <f t="shared" ref="J1810:J1816" si="358">VLOOKUP(H1810,SiteCodes,3,FALSE)</f>
        <v>Gordon Estuary</v>
      </c>
      <c r="K1810" s="49">
        <v>1</v>
      </c>
      <c r="L1810" s="51" t="s">
        <v>146</v>
      </c>
      <c r="M1810" s="53" t="s">
        <v>138</v>
      </c>
      <c r="N1810" s="51" t="s">
        <v>148</v>
      </c>
      <c r="O1810" s="47">
        <f t="shared" si="343"/>
        <v>3</v>
      </c>
      <c r="P1810" s="47">
        <f t="shared" si="344"/>
        <v>1</v>
      </c>
      <c r="Q1810" s="47">
        <f t="shared" si="345"/>
        <v>3</v>
      </c>
      <c r="R1810" s="54">
        <v>1</v>
      </c>
      <c r="S1810" s="49" t="s">
        <v>168</v>
      </c>
      <c r="T1810" s="53" t="s">
        <v>163</v>
      </c>
    </row>
    <row r="1811" spans="1:20" x14ac:dyDescent="0.2">
      <c r="A1811" s="79">
        <f t="shared" si="352"/>
        <v>26</v>
      </c>
      <c r="B1811" s="47">
        <f t="shared" si="353"/>
        <v>2021</v>
      </c>
      <c r="C1811" s="47">
        <f t="shared" si="354"/>
        <v>6</v>
      </c>
      <c r="D1811" s="47" t="str">
        <f t="shared" si="355"/>
        <v>Jun</v>
      </c>
      <c r="E1811" s="47">
        <f t="shared" si="356"/>
        <v>25</v>
      </c>
      <c r="F1811" s="90">
        <v>44372</v>
      </c>
      <c r="G1811" s="75">
        <v>0.4770833333333333</v>
      </c>
      <c r="H1811" s="49" t="s">
        <v>19</v>
      </c>
      <c r="I1811" s="56" t="str">
        <f t="shared" si="357"/>
        <v>Q Jeff (right bank opposite N. Arm confl.)</v>
      </c>
      <c r="J1811" s="56" t="str">
        <f t="shared" si="358"/>
        <v>Gordon Estuary</v>
      </c>
      <c r="K1811" s="49">
        <v>1</v>
      </c>
      <c r="L1811" s="51" t="s">
        <v>152</v>
      </c>
      <c r="M1811" s="53" t="s">
        <v>138</v>
      </c>
      <c r="N1811" s="51" t="s">
        <v>148</v>
      </c>
      <c r="O1811" s="47">
        <f t="shared" si="343"/>
        <v>5</v>
      </c>
      <c r="P1811" s="47">
        <f t="shared" si="344"/>
        <v>1</v>
      </c>
      <c r="Q1811" s="47">
        <f t="shared" si="345"/>
        <v>3</v>
      </c>
      <c r="R1811" s="54">
        <v>1</v>
      </c>
      <c r="S1811" s="49" t="s">
        <v>168</v>
      </c>
      <c r="T1811" s="53" t="s">
        <v>163</v>
      </c>
    </row>
    <row r="1812" spans="1:20" x14ac:dyDescent="0.2">
      <c r="A1812" s="79">
        <f t="shared" si="352"/>
        <v>26</v>
      </c>
      <c r="B1812" s="47">
        <f t="shared" si="353"/>
        <v>2021</v>
      </c>
      <c r="C1812" s="47">
        <f t="shared" si="354"/>
        <v>6</v>
      </c>
      <c r="D1812" s="47" t="str">
        <f t="shared" si="355"/>
        <v>Jun</v>
      </c>
      <c r="E1812" s="47">
        <f t="shared" si="356"/>
        <v>25</v>
      </c>
      <c r="F1812" s="90">
        <v>44372</v>
      </c>
      <c r="G1812" s="75">
        <v>0.4770833333333333</v>
      </c>
      <c r="H1812" s="49" t="s">
        <v>19</v>
      </c>
      <c r="I1812" s="56" t="str">
        <f t="shared" si="357"/>
        <v>Q Jeff (right bank opposite N. Arm confl.)</v>
      </c>
      <c r="J1812" s="56" t="str">
        <f t="shared" si="358"/>
        <v>Gordon Estuary</v>
      </c>
      <c r="K1812" s="49">
        <v>1</v>
      </c>
      <c r="L1812" s="51" t="s">
        <v>157</v>
      </c>
      <c r="M1812" s="53" t="s">
        <v>138</v>
      </c>
      <c r="N1812" s="51" t="s">
        <v>153</v>
      </c>
      <c r="O1812" s="47">
        <f t="shared" si="343"/>
        <v>8</v>
      </c>
      <c r="P1812" s="47">
        <f t="shared" si="344"/>
        <v>1</v>
      </c>
      <c r="Q1812" s="47">
        <f t="shared" si="345"/>
        <v>5</v>
      </c>
      <c r="R1812" s="54">
        <v>4</v>
      </c>
      <c r="S1812" s="49" t="s">
        <v>168</v>
      </c>
      <c r="T1812" s="53" t="s">
        <v>163</v>
      </c>
    </row>
    <row r="1813" spans="1:20" x14ac:dyDescent="0.2">
      <c r="A1813" s="79">
        <f t="shared" si="352"/>
        <v>26</v>
      </c>
      <c r="B1813" s="47">
        <f t="shared" si="353"/>
        <v>2021</v>
      </c>
      <c r="C1813" s="47">
        <f t="shared" si="354"/>
        <v>6</v>
      </c>
      <c r="D1813" s="47" t="str">
        <f t="shared" si="355"/>
        <v>Jun</v>
      </c>
      <c r="E1813" s="47">
        <f t="shared" si="356"/>
        <v>25</v>
      </c>
      <c r="F1813" s="90">
        <v>44372</v>
      </c>
      <c r="G1813" s="75">
        <v>0.4770833333333333</v>
      </c>
      <c r="H1813" s="49" t="s">
        <v>19</v>
      </c>
      <c r="I1813" s="56" t="str">
        <f t="shared" si="357"/>
        <v>Q Jeff (right bank opposite N. Arm confl.)</v>
      </c>
      <c r="J1813" s="56" t="str">
        <f t="shared" si="358"/>
        <v>Gordon Estuary</v>
      </c>
      <c r="K1813" s="49">
        <v>1</v>
      </c>
      <c r="L1813" s="51" t="s">
        <v>185</v>
      </c>
      <c r="M1813" s="53" t="s">
        <v>138</v>
      </c>
      <c r="N1813" s="51" t="s">
        <v>150</v>
      </c>
      <c r="O1813" s="47">
        <f t="shared" si="343"/>
        <v>18</v>
      </c>
      <c r="P1813" s="47">
        <f t="shared" si="344"/>
        <v>1</v>
      </c>
      <c r="Q1813" s="47">
        <f t="shared" si="345"/>
        <v>4</v>
      </c>
      <c r="R1813" s="54">
        <v>12</v>
      </c>
      <c r="S1813" s="49" t="s">
        <v>168</v>
      </c>
      <c r="T1813" s="53" t="s">
        <v>163</v>
      </c>
    </row>
    <row r="1814" spans="1:20" x14ac:dyDescent="0.2">
      <c r="A1814" s="79">
        <f t="shared" si="352"/>
        <v>26</v>
      </c>
      <c r="B1814" s="47">
        <f t="shared" si="353"/>
        <v>2021</v>
      </c>
      <c r="C1814" s="47">
        <f t="shared" si="354"/>
        <v>6</v>
      </c>
      <c r="D1814" s="47" t="str">
        <f t="shared" si="355"/>
        <v>Jun</v>
      </c>
      <c r="E1814" s="47">
        <f t="shared" si="356"/>
        <v>25</v>
      </c>
      <c r="F1814" s="90">
        <v>44372</v>
      </c>
      <c r="G1814" s="75">
        <v>0.4770833333333333</v>
      </c>
      <c r="H1814" s="49" t="s">
        <v>19</v>
      </c>
      <c r="I1814" s="56" t="str">
        <f t="shared" si="357"/>
        <v>Q Jeff (right bank opposite N. Arm confl.)</v>
      </c>
      <c r="J1814" s="56" t="str">
        <f t="shared" si="358"/>
        <v>Gordon Estuary</v>
      </c>
      <c r="K1814" s="49">
        <v>1</v>
      </c>
      <c r="L1814" s="51" t="s">
        <v>181</v>
      </c>
      <c r="M1814" s="53" t="s">
        <v>138</v>
      </c>
      <c r="N1814" s="51" t="s">
        <v>150</v>
      </c>
      <c r="O1814" s="47">
        <f t="shared" si="343"/>
        <v>15</v>
      </c>
      <c r="P1814" s="47">
        <f t="shared" si="344"/>
        <v>1</v>
      </c>
      <c r="Q1814" s="47">
        <f t="shared" si="345"/>
        <v>4</v>
      </c>
      <c r="R1814" s="54">
        <v>19</v>
      </c>
      <c r="S1814" s="49" t="s">
        <v>168</v>
      </c>
      <c r="T1814" s="53" t="s">
        <v>163</v>
      </c>
    </row>
    <row r="1815" spans="1:20" x14ac:dyDescent="0.2">
      <c r="A1815" s="79">
        <f t="shared" si="352"/>
        <v>26</v>
      </c>
      <c r="B1815" s="47">
        <f t="shared" si="353"/>
        <v>2021</v>
      </c>
      <c r="C1815" s="47">
        <f t="shared" si="354"/>
        <v>6</v>
      </c>
      <c r="D1815" s="47" t="str">
        <f t="shared" si="355"/>
        <v>Jun</v>
      </c>
      <c r="E1815" s="47">
        <f t="shared" si="356"/>
        <v>25</v>
      </c>
      <c r="F1815" s="90">
        <v>44372</v>
      </c>
      <c r="G1815" s="75">
        <v>0.4770833333333333</v>
      </c>
      <c r="H1815" s="49" t="s">
        <v>19</v>
      </c>
      <c r="I1815" s="56" t="str">
        <f t="shared" si="357"/>
        <v>Q Jeff (right bank opposite N. Arm confl.)</v>
      </c>
      <c r="J1815" s="56" t="str">
        <f t="shared" si="358"/>
        <v>Gordon Estuary</v>
      </c>
      <c r="K1815" s="49">
        <v>1</v>
      </c>
      <c r="L1815" s="51" t="s">
        <v>166</v>
      </c>
      <c r="M1815" s="53" t="s">
        <v>138</v>
      </c>
      <c r="N1815" s="51" t="s">
        <v>150</v>
      </c>
      <c r="O1815" s="47">
        <f t="shared" si="343"/>
        <v>11</v>
      </c>
      <c r="P1815" s="47">
        <f t="shared" si="344"/>
        <v>1</v>
      </c>
      <c r="Q1815" s="47">
        <f t="shared" si="345"/>
        <v>4</v>
      </c>
      <c r="R1815" s="54">
        <v>2</v>
      </c>
      <c r="S1815" s="49" t="s">
        <v>168</v>
      </c>
      <c r="T1815" s="53" t="s">
        <v>163</v>
      </c>
    </row>
    <row r="1816" spans="1:20" x14ac:dyDescent="0.2">
      <c r="A1816" s="79">
        <f t="shared" si="352"/>
        <v>26</v>
      </c>
      <c r="B1816" s="47">
        <f t="shared" si="353"/>
        <v>2021</v>
      </c>
      <c r="C1816" s="47">
        <f t="shared" si="354"/>
        <v>6</v>
      </c>
      <c r="D1816" s="47" t="str">
        <f t="shared" si="355"/>
        <v>Jun</v>
      </c>
      <c r="E1816" s="47">
        <f t="shared" si="356"/>
        <v>25</v>
      </c>
      <c r="F1816" s="90">
        <v>44372</v>
      </c>
      <c r="G1816" s="75">
        <v>0.4770833333333333</v>
      </c>
      <c r="H1816" s="49" t="s">
        <v>19</v>
      </c>
      <c r="I1816" s="56" t="str">
        <f t="shared" si="357"/>
        <v>Q Jeff (right bank opposite N. Arm confl.)</v>
      </c>
      <c r="J1816" s="56" t="str">
        <f t="shared" si="358"/>
        <v>Gordon Estuary</v>
      </c>
      <c r="K1816" s="49">
        <v>1</v>
      </c>
      <c r="L1816" s="51" t="s">
        <v>173</v>
      </c>
      <c r="M1816" s="53" t="s">
        <v>138</v>
      </c>
      <c r="N1816" s="51" t="s">
        <v>150</v>
      </c>
      <c r="O1816" s="47">
        <f t="shared" ref="O1816:O1879" si="359">VLOOKUP(L1816,SpeciesCodes,2,FALSE)</f>
        <v>13</v>
      </c>
      <c r="P1816" s="47">
        <f t="shared" ref="P1816:P1879" si="360">VLOOKUP(M1816,OrigCodes,2,FALSE)</f>
        <v>1</v>
      </c>
      <c r="Q1816" s="47">
        <f t="shared" ref="Q1816:Q1879" si="361">VLOOKUP(N1816,StgCodes,2,FALSE)</f>
        <v>4</v>
      </c>
      <c r="R1816" s="54">
        <v>7</v>
      </c>
      <c r="S1816" s="49" t="s">
        <v>168</v>
      </c>
      <c r="T1816" s="53" t="s">
        <v>163</v>
      </c>
    </row>
    <row r="1817" spans="1:20" x14ac:dyDescent="0.2">
      <c r="A1817" s="79">
        <f t="shared" si="352"/>
        <v>26</v>
      </c>
      <c r="B1817" s="47">
        <f t="shared" si="353"/>
        <v>2021</v>
      </c>
      <c r="C1817" s="47">
        <f t="shared" si="354"/>
        <v>6</v>
      </c>
      <c r="D1817" s="47" t="str">
        <f t="shared" si="355"/>
        <v>Jun</v>
      </c>
      <c r="E1817" s="47">
        <f t="shared" si="356"/>
        <v>25</v>
      </c>
      <c r="F1817" s="90">
        <v>44372</v>
      </c>
      <c r="G1817" s="75">
        <v>0.50416666666666665</v>
      </c>
      <c r="H1817" s="49" t="s">
        <v>15</v>
      </c>
      <c r="I1817" s="56" t="str">
        <f>VLOOKUP(H1817,SiteCodes,2,FALSE)</f>
        <v>Pacheedah Shores Boat Ramp</v>
      </c>
      <c r="J1817" s="56" t="str">
        <f>VLOOKUP(H1817,SiteCodes,3,FALSE)</f>
        <v>Gordon Estuary</v>
      </c>
      <c r="K1817" s="49">
        <v>1</v>
      </c>
      <c r="L1817" s="51" t="s">
        <v>146</v>
      </c>
      <c r="M1817" s="53" t="s">
        <v>138</v>
      </c>
      <c r="N1817" s="51" t="s">
        <v>144</v>
      </c>
      <c r="O1817" s="47">
        <f t="shared" si="359"/>
        <v>3</v>
      </c>
      <c r="P1817" s="47">
        <f t="shared" si="360"/>
        <v>1</v>
      </c>
      <c r="Q1817" s="47">
        <f t="shared" si="361"/>
        <v>2</v>
      </c>
      <c r="R1817" s="54">
        <v>2</v>
      </c>
      <c r="S1817" s="49" t="s">
        <v>168</v>
      </c>
      <c r="T1817" s="53" t="s">
        <v>163</v>
      </c>
    </row>
    <row r="1818" spans="1:20" x14ac:dyDescent="0.2">
      <c r="A1818" s="79">
        <f t="shared" si="352"/>
        <v>26</v>
      </c>
      <c r="B1818" s="47">
        <f t="shared" si="353"/>
        <v>2021</v>
      </c>
      <c r="C1818" s="47">
        <f t="shared" si="354"/>
        <v>6</v>
      </c>
      <c r="D1818" s="47" t="str">
        <f t="shared" si="355"/>
        <v>Jun</v>
      </c>
      <c r="E1818" s="47">
        <f t="shared" si="356"/>
        <v>25</v>
      </c>
      <c r="F1818" s="90">
        <v>44372</v>
      </c>
      <c r="G1818" s="75">
        <v>0.50416666666666665</v>
      </c>
      <c r="H1818" s="49" t="s">
        <v>15</v>
      </c>
      <c r="I1818" s="56" t="str">
        <f t="shared" ref="I1818:I1824" si="362">VLOOKUP(H1818,SiteCodes,2,FALSE)</f>
        <v>Pacheedah Shores Boat Ramp</v>
      </c>
      <c r="J1818" s="56" t="str">
        <f t="shared" ref="J1818:J1824" si="363">VLOOKUP(H1818,SiteCodes,3,FALSE)</f>
        <v>Gordon Estuary</v>
      </c>
      <c r="K1818" s="49">
        <v>1</v>
      </c>
      <c r="L1818" s="51" t="s">
        <v>152</v>
      </c>
      <c r="M1818" s="53" t="s">
        <v>138</v>
      </c>
      <c r="N1818" s="51" t="s">
        <v>148</v>
      </c>
      <c r="O1818" s="47">
        <f t="shared" si="359"/>
        <v>5</v>
      </c>
      <c r="P1818" s="47">
        <f t="shared" si="360"/>
        <v>1</v>
      </c>
      <c r="Q1818" s="47">
        <f t="shared" si="361"/>
        <v>3</v>
      </c>
      <c r="R1818" s="54">
        <v>2</v>
      </c>
      <c r="S1818" s="49" t="s">
        <v>168</v>
      </c>
      <c r="T1818" s="53" t="s">
        <v>163</v>
      </c>
    </row>
    <row r="1819" spans="1:20" x14ac:dyDescent="0.2">
      <c r="A1819" s="79">
        <f t="shared" si="352"/>
        <v>26</v>
      </c>
      <c r="B1819" s="47">
        <f t="shared" si="353"/>
        <v>2021</v>
      </c>
      <c r="C1819" s="47">
        <f t="shared" si="354"/>
        <v>6</v>
      </c>
      <c r="D1819" s="47" t="str">
        <f t="shared" si="355"/>
        <v>Jun</v>
      </c>
      <c r="E1819" s="47">
        <f t="shared" si="356"/>
        <v>25</v>
      </c>
      <c r="F1819" s="90">
        <v>44372</v>
      </c>
      <c r="G1819" s="75">
        <v>0.50416666666666665</v>
      </c>
      <c r="H1819" s="49" t="s">
        <v>15</v>
      </c>
      <c r="I1819" s="56" t="str">
        <f t="shared" si="362"/>
        <v>Pacheedah Shores Boat Ramp</v>
      </c>
      <c r="J1819" s="56" t="str">
        <f t="shared" si="363"/>
        <v>Gordon Estuary</v>
      </c>
      <c r="K1819" s="49">
        <v>1</v>
      </c>
      <c r="L1819" s="51" t="s">
        <v>157</v>
      </c>
      <c r="M1819" s="53" t="s">
        <v>138</v>
      </c>
      <c r="N1819" s="51" t="s">
        <v>153</v>
      </c>
      <c r="O1819" s="47">
        <f t="shared" si="359"/>
        <v>8</v>
      </c>
      <c r="P1819" s="47">
        <f t="shared" si="360"/>
        <v>1</v>
      </c>
      <c r="Q1819" s="47">
        <f t="shared" si="361"/>
        <v>5</v>
      </c>
      <c r="R1819" s="54">
        <v>8</v>
      </c>
      <c r="S1819" s="49" t="s">
        <v>168</v>
      </c>
      <c r="T1819" s="53" t="s">
        <v>163</v>
      </c>
    </row>
    <row r="1820" spans="1:20" x14ac:dyDescent="0.2">
      <c r="A1820" s="79">
        <f t="shared" si="352"/>
        <v>26</v>
      </c>
      <c r="B1820" s="47">
        <f t="shared" si="353"/>
        <v>2021</v>
      </c>
      <c r="C1820" s="47">
        <f t="shared" si="354"/>
        <v>6</v>
      </c>
      <c r="D1820" s="47" t="str">
        <f t="shared" si="355"/>
        <v>Jun</v>
      </c>
      <c r="E1820" s="47">
        <f t="shared" si="356"/>
        <v>25</v>
      </c>
      <c r="F1820" s="90">
        <v>44372</v>
      </c>
      <c r="G1820" s="75">
        <v>0.50416666666666665</v>
      </c>
      <c r="H1820" s="49" t="s">
        <v>15</v>
      </c>
      <c r="I1820" s="56" t="str">
        <f t="shared" si="362"/>
        <v>Pacheedah Shores Boat Ramp</v>
      </c>
      <c r="J1820" s="56" t="str">
        <f t="shared" si="363"/>
        <v>Gordon Estuary</v>
      </c>
      <c r="K1820" s="49">
        <v>1</v>
      </c>
      <c r="L1820" s="51" t="s">
        <v>158</v>
      </c>
      <c r="M1820" s="53" t="s">
        <v>138</v>
      </c>
      <c r="N1820" s="52" t="s">
        <v>153</v>
      </c>
      <c r="O1820" s="47">
        <f t="shared" si="359"/>
        <v>9</v>
      </c>
      <c r="P1820" s="47">
        <f t="shared" si="360"/>
        <v>1</v>
      </c>
      <c r="Q1820" s="47">
        <f t="shared" si="361"/>
        <v>5</v>
      </c>
      <c r="R1820" s="54">
        <v>2</v>
      </c>
      <c r="S1820" s="49" t="s">
        <v>168</v>
      </c>
      <c r="T1820" s="53" t="s">
        <v>163</v>
      </c>
    </row>
    <row r="1821" spans="1:20" x14ac:dyDescent="0.2">
      <c r="A1821" s="79">
        <f t="shared" si="352"/>
        <v>26</v>
      </c>
      <c r="B1821" s="47">
        <f t="shared" si="353"/>
        <v>2021</v>
      </c>
      <c r="C1821" s="47">
        <f t="shared" si="354"/>
        <v>6</v>
      </c>
      <c r="D1821" s="47" t="str">
        <f t="shared" si="355"/>
        <v>Jun</v>
      </c>
      <c r="E1821" s="47">
        <f t="shared" si="356"/>
        <v>25</v>
      </c>
      <c r="F1821" s="90">
        <v>44372</v>
      </c>
      <c r="G1821" s="75">
        <v>0.50416666666666665</v>
      </c>
      <c r="H1821" s="49" t="s">
        <v>15</v>
      </c>
      <c r="I1821" s="56" t="str">
        <f t="shared" si="362"/>
        <v>Pacheedah Shores Boat Ramp</v>
      </c>
      <c r="J1821" s="56" t="str">
        <f t="shared" si="363"/>
        <v>Gordon Estuary</v>
      </c>
      <c r="K1821" s="49">
        <v>1</v>
      </c>
      <c r="L1821" s="51" t="s">
        <v>185</v>
      </c>
      <c r="M1821" s="53" t="s">
        <v>138</v>
      </c>
      <c r="N1821" s="51" t="s">
        <v>150</v>
      </c>
      <c r="O1821" s="47">
        <f t="shared" si="359"/>
        <v>18</v>
      </c>
      <c r="P1821" s="47">
        <f t="shared" si="360"/>
        <v>1</v>
      </c>
      <c r="Q1821" s="47">
        <f t="shared" si="361"/>
        <v>4</v>
      </c>
      <c r="R1821" s="54">
        <v>7</v>
      </c>
      <c r="S1821" s="49" t="s">
        <v>168</v>
      </c>
      <c r="T1821" s="53" t="s">
        <v>163</v>
      </c>
    </row>
    <row r="1822" spans="1:20" x14ac:dyDescent="0.2">
      <c r="A1822" s="79">
        <f t="shared" si="352"/>
        <v>26</v>
      </c>
      <c r="B1822" s="47">
        <f t="shared" si="353"/>
        <v>2021</v>
      </c>
      <c r="C1822" s="47">
        <f t="shared" si="354"/>
        <v>6</v>
      </c>
      <c r="D1822" s="47" t="str">
        <f t="shared" si="355"/>
        <v>Jun</v>
      </c>
      <c r="E1822" s="47">
        <f t="shared" si="356"/>
        <v>25</v>
      </c>
      <c r="F1822" s="90">
        <v>44372</v>
      </c>
      <c r="G1822" s="75">
        <v>0.50416666666666665</v>
      </c>
      <c r="H1822" s="49" t="s">
        <v>15</v>
      </c>
      <c r="I1822" s="56" t="str">
        <f t="shared" si="362"/>
        <v>Pacheedah Shores Boat Ramp</v>
      </c>
      <c r="J1822" s="56" t="str">
        <f t="shared" si="363"/>
        <v>Gordon Estuary</v>
      </c>
      <c r="K1822" s="49">
        <v>1</v>
      </c>
      <c r="L1822" s="51" t="s">
        <v>181</v>
      </c>
      <c r="M1822" s="53" t="s">
        <v>138</v>
      </c>
      <c r="N1822" s="51" t="s">
        <v>150</v>
      </c>
      <c r="O1822" s="47">
        <f t="shared" si="359"/>
        <v>15</v>
      </c>
      <c r="P1822" s="47">
        <f t="shared" si="360"/>
        <v>1</v>
      </c>
      <c r="Q1822" s="47">
        <f t="shared" si="361"/>
        <v>4</v>
      </c>
      <c r="R1822" s="54">
        <v>38</v>
      </c>
      <c r="S1822" s="49" t="s">
        <v>168</v>
      </c>
      <c r="T1822" s="53" t="s">
        <v>163</v>
      </c>
    </row>
    <row r="1823" spans="1:20" x14ac:dyDescent="0.2">
      <c r="A1823" s="79">
        <f t="shared" si="352"/>
        <v>26</v>
      </c>
      <c r="B1823" s="47">
        <f t="shared" si="353"/>
        <v>2021</v>
      </c>
      <c r="C1823" s="47">
        <f t="shared" si="354"/>
        <v>6</v>
      </c>
      <c r="D1823" s="47" t="str">
        <f t="shared" si="355"/>
        <v>Jun</v>
      </c>
      <c r="E1823" s="47">
        <f t="shared" si="356"/>
        <v>25</v>
      </c>
      <c r="F1823" s="90">
        <v>44372</v>
      </c>
      <c r="G1823" s="75">
        <v>0.50416666666666665</v>
      </c>
      <c r="H1823" s="49" t="s">
        <v>15</v>
      </c>
      <c r="I1823" s="56" t="str">
        <f t="shared" si="362"/>
        <v>Pacheedah Shores Boat Ramp</v>
      </c>
      <c r="J1823" s="56" t="str">
        <f t="shared" si="363"/>
        <v>Gordon Estuary</v>
      </c>
      <c r="K1823" s="49">
        <v>1</v>
      </c>
      <c r="L1823" s="51" t="s">
        <v>166</v>
      </c>
      <c r="M1823" s="53" t="s">
        <v>138</v>
      </c>
      <c r="N1823" s="51" t="s">
        <v>150</v>
      </c>
      <c r="O1823" s="47">
        <f t="shared" si="359"/>
        <v>11</v>
      </c>
      <c r="P1823" s="47">
        <f t="shared" si="360"/>
        <v>1</v>
      </c>
      <c r="Q1823" s="47">
        <f t="shared" si="361"/>
        <v>4</v>
      </c>
      <c r="R1823" s="54">
        <v>3</v>
      </c>
      <c r="S1823" s="49" t="s">
        <v>168</v>
      </c>
      <c r="T1823" s="53" t="s">
        <v>163</v>
      </c>
    </row>
    <row r="1824" spans="1:20" x14ac:dyDescent="0.2">
      <c r="A1824" s="79">
        <f t="shared" si="352"/>
        <v>26</v>
      </c>
      <c r="B1824" s="47">
        <f t="shared" si="353"/>
        <v>2021</v>
      </c>
      <c r="C1824" s="47">
        <f t="shared" si="354"/>
        <v>6</v>
      </c>
      <c r="D1824" s="47" t="str">
        <f t="shared" si="355"/>
        <v>Jun</v>
      </c>
      <c r="E1824" s="47">
        <f t="shared" si="356"/>
        <v>25</v>
      </c>
      <c r="F1824" s="90">
        <v>44372</v>
      </c>
      <c r="G1824" s="75">
        <v>0.50416666666666665</v>
      </c>
      <c r="H1824" s="49" t="s">
        <v>15</v>
      </c>
      <c r="I1824" s="56" t="str">
        <f t="shared" si="362"/>
        <v>Pacheedah Shores Boat Ramp</v>
      </c>
      <c r="J1824" s="56" t="str">
        <f t="shared" si="363"/>
        <v>Gordon Estuary</v>
      </c>
      <c r="K1824" s="49">
        <v>1</v>
      </c>
      <c r="L1824" s="51" t="s">
        <v>173</v>
      </c>
      <c r="M1824" s="53" t="s">
        <v>138</v>
      </c>
      <c r="N1824" s="51" t="s">
        <v>150</v>
      </c>
      <c r="O1824" s="47">
        <f t="shared" si="359"/>
        <v>13</v>
      </c>
      <c r="P1824" s="47">
        <f t="shared" si="360"/>
        <v>1</v>
      </c>
      <c r="Q1824" s="47">
        <f t="shared" si="361"/>
        <v>4</v>
      </c>
      <c r="R1824" s="54">
        <v>6</v>
      </c>
      <c r="S1824" s="49" t="s">
        <v>168</v>
      </c>
      <c r="T1824" s="53" t="s">
        <v>163</v>
      </c>
    </row>
    <row r="1825" spans="1:20" x14ac:dyDescent="0.2">
      <c r="A1825" s="79">
        <f t="shared" si="352"/>
        <v>26</v>
      </c>
      <c r="B1825" s="47">
        <f t="shared" si="353"/>
        <v>2021</v>
      </c>
      <c r="C1825" s="47">
        <f t="shared" si="354"/>
        <v>6</v>
      </c>
      <c r="D1825" s="47" t="str">
        <f t="shared" si="355"/>
        <v>Jun</v>
      </c>
      <c r="E1825" s="47">
        <f t="shared" si="356"/>
        <v>25</v>
      </c>
      <c r="F1825" s="90">
        <v>44372</v>
      </c>
      <c r="G1825" s="75">
        <v>0.54999999999999993</v>
      </c>
      <c r="H1825" s="49" t="s">
        <v>38</v>
      </c>
      <c r="I1825" s="56" t="str">
        <f>VLOOKUP(H1825,SiteCodes,2,FALSE)</f>
        <v>Q07, Central/South Arm confluence</v>
      </c>
      <c r="J1825" s="56" t="str">
        <f>VLOOKUP(H1825,SiteCodes,3,FALSE)</f>
        <v>San Juan Estuary</v>
      </c>
      <c r="K1825" s="49">
        <v>1</v>
      </c>
      <c r="L1825" s="51" t="s">
        <v>146</v>
      </c>
      <c r="M1825" s="53" t="s">
        <v>138</v>
      </c>
      <c r="N1825" s="51" t="s">
        <v>144</v>
      </c>
      <c r="O1825" s="47">
        <f t="shared" si="359"/>
        <v>3</v>
      </c>
      <c r="P1825" s="47">
        <f t="shared" si="360"/>
        <v>1</v>
      </c>
      <c r="Q1825" s="47">
        <f t="shared" si="361"/>
        <v>2</v>
      </c>
      <c r="R1825" s="54">
        <v>4</v>
      </c>
      <c r="S1825" s="49" t="s">
        <v>168</v>
      </c>
      <c r="T1825" s="53" t="s">
        <v>163</v>
      </c>
    </row>
    <row r="1826" spans="1:20" x14ac:dyDescent="0.2">
      <c r="A1826" s="79">
        <f t="shared" si="352"/>
        <v>26</v>
      </c>
      <c r="B1826" s="47">
        <f t="shared" si="353"/>
        <v>2021</v>
      </c>
      <c r="C1826" s="47">
        <f t="shared" si="354"/>
        <v>6</v>
      </c>
      <c r="D1826" s="47" t="str">
        <f t="shared" si="355"/>
        <v>Jun</v>
      </c>
      <c r="E1826" s="47">
        <f t="shared" si="356"/>
        <v>25</v>
      </c>
      <c r="F1826" s="90">
        <v>44372</v>
      </c>
      <c r="G1826" s="75">
        <v>0.54999999999999993</v>
      </c>
      <c r="H1826" s="49" t="s">
        <v>38</v>
      </c>
      <c r="I1826" s="56" t="str">
        <f t="shared" ref="I1826:I1834" si="364">VLOOKUP(H1826,SiteCodes,2,FALSE)</f>
        <v>Q07, Central/South Arm confluence</v>
      </c>
      <c r="J1826" s="56" t="str">
        <f t="shared" ref="J1826:J1834" si="365">VLOOKUP(H1826,SiteCodes,3,FALSE)</f>
        <v>San Juan Estuary</v>
      </c>
      <c r="K1826" s="49">
        <v>1</v>
      </c>
      <c r="L1826" s="51" t="s">
        <v>146</v>
      </c>
      <c r="M1826" s="53" t="s">
        <v>138</v>
      </c>
      <c r="N1826" s="51" t="s">
        <v>148</v>
      </c>
      <c r="O1826" s="47">
        <f t="shared" si="359"/>
        <v>3</v>
      </c>
      <c r="P1826" s="47">
        <f t="shared" si="360"/>
        <v>1</v>
      </c>
      <c r="Q1826" s="47">
        <f t="shared" si="361"/>
        <v>3</v>
      </c>
      <c r="R1826" s="54">
        <v>1</v>
      </c>
      <c r="S1826" s="49" t="s">
        <v>168</v>
      </c>
      <c r="T1826" s="53" t="s">
        <v>163</v>
      </c>
    </row>
    <row r="1827" spans="1:20" x14ac:dyDescent="0.2">
      <c r="A1827" s="79">
        <f t="shared" si="352"/>
        <v>26</v>
      </c>
      <c r="B1827" s="47">
        <f t="shared" si="353"/>
        <v>2021</v>
      </c>
      <c r="C1827" s="47">
        <f t="shared" si="354"/>
        <v>6</v>
      </c>
      <c r="D1827" s="47" t="str">
        <f t="shared" si="355"/>
        <v>Jun</v>
      </c>
      <c r="E1827" s="47">
        <f t="shared" si="356"/>
        <v>25</v>
      </c>
      <c r="F1827" s="90">
        <v>44372</v>
      </c>
      <c r="G1827" s="75">
        <v>0.54999999999999993</v>
      </c>
      <c r="H1827" s="49" t="s">
        <v>38</v>
      </c>
      <c r="I1827" s="56" t="str">
        <f t="shared" si="364"/>
        <v>Q07, Central/South Arm confluence</v>
      </c>
      <c r="J1827" s="56" t="str">
        <f t="shared" si="365"/>
        <v>San Juan Estuary</v>
      </c>
      <c r="K1827" s="49">
        <v>1</v>
      </c>
      <c r="L1827" s="51" t="s">
        <v>152</v>
      </c>
      <c r="M1827" s="53" t="s">
        <v>138</v>
      </c>
      <c r="N1827" s="51" t="s">
        <v>144</v>
      </c>
      <c r="O1827" s="47">
        <f t="shared" si="359"/>
        <v>5</v>
      </c>
      <c r="P1827" s="47">
        <f t="shared" si="360"/>
        <v>1</v>
      </c>
      <c r="Q1827" s="47">
        <f t="shared" si="361"/>
        <v>2</v>
      </c>
      <c r="R1827" s="54">
        <v>3</v>
      </c>
      <c r="S1827" s="49" t="s">
        <v>168</v>
      </c>
      <c r="T1827" s="53" t="s">
        <v>163</v>
      </c>
    </row>
    <row r="1828" spans="1:20" x14ac:dyDescent="0.2">
      <c r="A1828" s="79">
        <f t="shared" si="352"/>
        <v>26</v>
      </c>
      <c r="B1828" s="47">
        <f t="shared" si="353"/>
        <v>2021</v>
      </c>
      <c r="C1828" s="47">
        <f t="shared" si="354"/>
        <v>6</v>
      </c>
      <c r="D1828" s="47" t="str">
        <f t="shared" si="355"/>
        <v>Jun</v>
      </c>
      <c r="E1828" s="47">
        <f t="shared" si="356"/>
        <v>25</v>
      </c>
      <c r="F1828" s="90">
        <v>44372</v>
      </c>
      <c r="G1828" s="75">
        <v>0.54999999999999993</v>
      </c>
      <c r="H1828" s="49" t="s">
        <v>38</v>
      </c>
      <c r="I1828" s="56" t="str">
        <f t="shared" si="364"/>
        <v>Q07, Central/South Arm confluence</v>
      </c>
      <c r="J1828" s="56" t="str">
        <f t="shared" si="365"/>
        <v>San Juan Estuary</v>
      </c>
      <c r="K1828" s="49">
        <v>1</v>
      </c>
      <c r="L1828" s="51" t="s">
        <v>152</v>
      </c>
      <c r="M1828" s="53" t="s">
        <v>138</v>
      </c>
      <c r="N1828" s="51" t="s">
        <v>148</v>
      </c>
      <c r="O1828" s="47">
        <f t="shared" si="359"/>
        <v>5</v>
      </c>
      <c r="P1828" s="47">
        <f t="shared" si="360"/>
        <v>1</v>
      </c>
      <c r="Q1828" s="47">
        <f t="shared" si="361"/>
        <v>3</v>
      </c>
      <c r="R1828" s="54">
        <v>7</v>
      </c>
      <c r="S1828" s="49" t="s">
        <v>168</v>
      </c>
      <c r="T1828" s="53" t="s">
        <v>163</v>
      </c>
    </row>
    <row r="1829" spans="1:20" x14ac:dyDescent="0.2">
      <c r="A1829" s="79">
        <f t="shared" si="352"/>
        <v>26</v>
      </c>
      <c r="B1829" s="47">
        <f t="shared" si="353"/>
        <v>2021</v>
      </c>
      <c r="C1829" s="47">
        <f t="shared" si="354"/>
        <v>6</v>
      </c>
      <c r="D1829" s="47" t="str">
        <f t="shared" si="355"/>
        <v>Jun</v>
      </c>
      <c r="E1829" s="47">
        <f t="shared" si="356"/>
        <v>25</v>
      </c>
      <c r="F1829" s="90">
        <v>44372</v>
      </c>
      <c r="G1829" s="75">
        <v>0.54999999999999993</v>
      </c>
      <c r="H1829" s="49" t="s">
        <v>38</v>
      </c>
      <c r="I1829" s="56" t="str">
        <f t="shared" si="364"/>
        <v>Q07, Central/South Arm confluence</v>
      </c>
      <c r="J1829" s="56" t="str">
        <f t="shared" si="365"/>
        <v>San Juan Estuary</v>
      </c>
      <c r="K1829" s="49">
        <v>1</v>
      </c>
      <c r="L1829" s="51" t="s">
        <v>157</v>
      </c>
      <c r="M1829" s="53" t="s">
        <v>138</v>
      </c>
      <c r="N1829" s="51" t="s">
        <v>153</v>
      </c>
      <c r="O1829" s="47">
        <f t="shared" si="359"/>
        <v>8</v>
      </c>
      <c r="P1829" s="47">
        <f t="shared" si="360"/>
        <v>1</v>
      </c>
      <c r="Q1829" s="47">
        <f t="shared" si="361"/>
        <v>5</v>
      </c>
      <c r="R1829" s="54">
        <v>3</v>
      </c>
      <c r="S1829" s="49" t="s">
        <v>168</v>
      </c>
      <c r="T1829" s="53" t="s">
        <v>163</v>
      </c>
    </row>
    <row r="1830" spans="1:20" x14ac:dyDescent="0.2">
      <c r="A1830" s="79">
        <f t="shared" si="352"/>
        <v>26</v>
      </c>
      <c r="B1830" s="47">
        <f t="shared" si="353"/>
        <v>2021</v>
      </c>
      <c r="C1830" s="47">
        <f t="shared" si="354"/>
        <v>6</v>
      </c>
      <c r="D1830" s="47" t="str">
        <f t="shared" si="355"/>
        <v>Jun</v>
      </c>
      <c r="E1830" s="47">
        <f t="shared" si="356"/>
        <v>25</v>
      </c>
      <c r="F1830" s="90">
        <v>44372</v>
      </c>
      <c r="G1830" s="75">
        <v>0.54999999999999993</v>
      </c>
      <c r="H1830" s="49" t="s">
        <v>38</v>
      </c>
      <c r="I1830" s="56" t="str">
        <f t="shared" si="364"/>
        <v>Q07, Central/South Arm confluence</v>
      </c>
      <c r="J1830" s="56" t="str">
        <f t="shared" si="365"/>
        <v>San Juan Estuary</v>
      </c>
      <c r="K1830" s="49">
        <v>1</v>
      </c>
      <c r="L1830" s="51" t="s">
        <v>158</v>
      </c>
      <c r="M1830" s="53" t="s">
        <v>138</v>
      </c>
      <c r="N1830" s="51" t="s">
        <v>153</v>
      </c>
      <c r="O1830" s="47">
        <f t="shared" si="359"/>
        <v>9</v>
      </c>
      <c r="P1830" s="47">
        <f t="shared" si="360"/>
        <v>1</v>
      </c>
      <c r="Q1830" s="47">
        <f t="shared" si="361"/>
        <v>5</v>
      </c>
      <c r="R1830" s="54">
        <v>1</v>
      </c>
      <c r="S1830" s="49" t="s">
        <v>168</v>
      </c>
      <c r="T1830" s="53" t="s">
        <v>163</v>
      </c>
    </row>
    <row r="1831" spans="1:20" x14ac:dyDescent="0.2">
      <c r="A1831" s="79">
        <f t="shared" si="352"/>
        <v>26</v>
      </c>
      <c r="B1831" s="47">
        <f t="shared" si="353"/>
        <v>2021</v>
      </c>
      <c r="C1831" s="47">
        <f t="shared" si="354"/>
        <v>6</v>
      </c>
      <c r="D1831" s="47" t="str">
        <f t="shared" si="355"/>
        <v>Jun</v>
      </c>
      <c r="E1831" s="47">
        <f t="shared" si="356"/>
        <v>25</v>
      </c>
      <c r="F1831" s="90">
        <v>44372</v>
      </c>
      <c r="G1831" s="75">
        <v>0.54999999999999993</v>
      </c>
      <c r="H1831" s="49" t="s">
        <v>38</v>
      </c>
      <c r="I1831" s="56" t="str">
        <f t="shared" si="364"/>
        <v>Q07, Central/South Arm confluence</v>
      </c>
      <c r="J1831" s="56" t="str">
        <f t="shared" si="365"/>
        <v>San Juan Estuary</v>
      </c>
      <c r="K1831" s="49">
        <v>1</v>
      </c>
      <c r="L1831" s="51" t="s">
        <v>185</v>
      </c>
      <c r="M1831" s="53" t="s">
        <v>138</v>
      </c>
      <c r="N1831" s="51" t="s">
        <v>150</v>
      </c>
      <c r="O1831" s="47">
        <f t="shared" si="359"/>
        <v>18</v>
      </c>
      <c r="P1831" s="47">
        <f t="shared" si="360"/>
        <v>1</v>
      </c>
      <c r="Q1831" s="47">
        <f t="shared" si="361"/>
        <v>4</v>
      </c>
      <c r="R1831" s="54">
        <v>1</v>
      </c>
      <c r="S1831" s="49" t="s">
        <v>168</v>
      </c>
      <c r="T1831" s="53" t="s">
        <v>163</v>
      </c>
    </row>
    <row r="1832" spans="1:20" x14ac:dyDescent="0.2">
      <c r="A1832" s="79">
        <f t="shared" si="352"/>
        <v>26</v>
      </c>
      <c r="B1832" s="47">
        <f t="shared" si="353"/>
        <v>2021</v>
      </c>
      <c r="C1832" s="47">
        <f t="shared" si="354"/>
        <v>6</v>
      </c>
      <c r="D1832" s="47" t="str">
        <f t="shared" si="355"/>
        <v>Jun</v>
      </c>
      <c r="E1832" s="47">
        <f t="shared" si="356"/>
        <v>25</v>
      </c>
      <c r="F1832" s="90">
        <v>44372</v>
      </c>
      <c r="G1832" s="75">
        <v>0.54999999999999993</v>
      </c>
      <c r="H1832" s="49" t="s">
        <v>38</v>
      </c>
      <c r="I1832" s="56" t="str">
        <f t="shared" si="364"/>
        <v>Q07, Central/South Arm confluence</v>
      </c>
      <c r="J1832" s="56" t="str">
        <f t="shared" si="365"/>
        <v>San Juan Estuary</v>
      </c>
      <c r="K1832" s="49">
        <v>1</v>
      </c>
      <c r="L1832" s="51" t="s">
        <v>181</v>
      </c>
      <c r="M1832" s="53" t="s">
        <v>138</v>
      </c>
      <c r="N1832" s="51" t="s">
        <v>150</v>
      </c>
      <c r="O1832" s="47">
        <f t="shared" si="359"/>
        <v>15</v>
      </c>
      <c r="P1832" s="47">
        <f t="shared" si="360"/>
        <v>1</v>
      </c>
      <c r="Q1832" s="47">
        <f t="shared" si="361"/>
        <v>4</v>
      </c>
      <c r="R1832" s="54">
        <v>11</v>
      </c>
      <c r="S1832" s="49" t="s">
        <v>168</v>
      </c>
      <c r="T1832" s="53" t="s">
        <v>163</v>
      </c>
    </row>
    <row r="1833" spans="1:20" x14ac:dyDescent="0.2">
      <c r="A1833" s="79">
        <f t="shared" si="352"/>
        <v>26</v>
      </c>
      <c r="B1833" s="47">
        <f t="shared" si="353"/>
        <v>2021</v>
      </c>
      <c r="C1833" s="47">
        <f t="shared" si="354"/>
        <v>6</v>
      </c>
      <c r="D1833" s="47" t="str">
        <f t="shared" si="355"/>
        <v>Jun</v>
      </c>
      <c r="E1833" s="47">
        <f t="shared" si="356"/>
        <v>25</v>
      </c>
      <c r="F1833" s="90">
        <v>44372</v>
      </c>
      <c r="G1833" s="75">
        <v>0.54999999999999993</v>
      </c>
      <c r="H1833" s="49" t="s">
        <v>38</v>
      </c>
      <c r="I1833" s="56" t="str">
        <f t="shared" si="364"/>
        <v>Q07, Central/South Arm confluence</v>
      </c>
      <c r="J1833" s="56" t="str">
        <f t="shared" si="365"/>
        <v>San Juan Estuary</v>
      </c>
      <c r="K1833" s="49">
        <v>1</v>
      </c>
      <c r="L1833" s="51" t="s">
        <v>173</v>
      </c>
      <c r="M1833" s="53" t="s">
        <v>138</v>
      </c>
      <c r="N1833" s="51" t="s">
        <v>150</v>
      </c>
      <c r="O1833" s="47">
        <f t="shared" si="359"/>
        <v>13</v>
      </c>
      <c r="P1833" s="47">
        <f t="shared" si="360"/>
        <v>1</v>
      </c>
      <c r="Q1833" s="47">
        <f t="shared" si="361"/>
        <v>4</v>
      </c>
      <c r="R1833" s="54">
        <v>10</v>
      </c>
      <c r="S1833" s="49" t="s">
        <v>168</v>
      </c>
      <c r="T1833" s="53" t="s">
        <v>163</v>
      </c>
    </row>
    <row r="1834" spans="1:20" x14ac:dyDescent="0.2">
      <c r="A1834" s="79">
        <f t="shared" si="352"/>
        <v>26</v>
      </c>
      <c r="B1834" s="47">
        <f t="shared" si="353"/>
        <v>2021</v>
      </c>
      <c r="C1834" s="47">
        <f t="shared" si="354"/>
        <v>6</v>
      </c>
      <c r="D1834" s="47" t="str">
        <f t="shared" si="355"/>
        <v>Jun</v>
      </c>
      <c r="E1834" s="47">
        <f t="shared" si="356"/>
        <v>25</v>
      </c>
      <c r="F1834" s="90">
        <v>44372</v>
      </c>
      <c r="G1834" s="75">
        <v>0.54999999999999993</v>
      </c>
      <c r="H1834" s="49" t="s">
        <v>38</v>
      </c>
      <c r="I1834" s="56" t="str">
        <f t="shared" si="364"/>
        <v>Q07, Central/South Arm confluence</v>
      </c>
      <c r="J1834" s="56" t="str">
        <f t="shared" si="365"/>
        <v>San Juan Estuary</v>
      </c>
      <c r="K1834" s="49">
        <v>1</v>
      </c>
      <c r="L1834" s="51" t="s">
        <v>177</v>
      </c>
      <c r="M1834" s="53" t="s">
        <v>138</v>
      </c>
      <c r="N1834" s="51" t="s">
        <v>153</v>
      </c>
      <c r="O1834" s="47">
        <f t="shared" si="359"/>
        <v>14</v>
      </c>
      <c r="P1834" s="47">
        <f t="shared" si="360"/>
        <v>1</v>
      </c>
      <c r="Q1834" s="47">
        <f t="shared" si="361"/>
        <v>5</v>
      </c>
      <c r="R1834" s="54">
        <v>1</v>
      </c>
      <c r="S1834" s="49" t="s">
        <v>168</v>
      </c>
      <c r="T1834" s="53" t="s">
        <v>163</v>
      </c>
    </row>
    <row r="1835" spans="1:20" x14ac:dyDescent="0.2">
      <c r="A1835" s="79">
        <f t="shared" si="352"/>
        <v>26</v>
      </c>
      <c r="B1835" s="47">
        <f t="shared" si="353"/>
        <v>2021</v>
      </c>
      <c r="C1835" s="47">
        <f t="shared" si="354"/>
        <v>6</v>
      </c>
      <c r="D1835" s="47" t="str">
        <f t="shared" si="355"/>
        <v>Jun</v>
      </c>
      <c r="E1835" s="47">
        <f t="shared" si="356"/>
        <v>25</v>
      </c>
      <c r="F1835" s="90">
        <v>44372</v>
      </c>
      <c r="G1835" s="75">
        <v>0.56527777777777777</v>
      </c>
      <c r="H1835" s="49" t="s">
        <v>46</v>
      </c>
      <c r="I1835" s="56" t="str">
        <f t="shared" ref="I1835:I1858" si="366">VLOOKUP(H1835,SiteCodes,2,FALSE)</f>
        <v>Q4, u/s of Tanis's template site</v>
      </c>
      <c r="J1835" s="56" t="str">
        <f t="shared" ref="J1835:J1858" si="367">VLOOKUP(H1835,SiteCodes,3,FALSE)</f>
        <v>San Juan Estuary</v>
      </c>
      <c r="K1835" s="49">
        <v>1</v>
      </c>
      <c r="L1835" s="51" t="s">
        <v>157</v>
      </c>
      <c r="M1835" s="53" t="s">
        <v>138</v>
      </c>
      <c r="N1835" s="51" t="s">
        <v>153</v>
      </c>
      <c r="O1835" s="47">
        <f t="shared" si="359"/>
        <v>8</v>
      </c>
      <c r="P1835" s="47">
        <f t="shared" si="360"/>
        <v>1</v>
      </c>
      <c r="Q1835" s="47">
        <f t="shared" si="361"/>
        <v>5</v>
      </c>
      <c r="R1835" s="54">
        <v>4</v>
      </c>
      <c r="S1835" s="49" t="s">
        <v>168</v>
      </c>
      <c r="T1835" s="53" t="s">
        <v>163</v>
      </c>
    </row>
    <row r="1836" spans="1:20" x14ac:dyDescent="0.2">
      <c r="A1836" s="79">
        <f t="shared" si="352"/>
        <v>26</v>
      </c>
      <c r="B1836" s="47">
        <f t="shared" si="353"/>
        <v>2021</v>
      </c>
      <c r="C1836" s="47">
        <f t="shared" si="354"/>
        <v>6</v>
      </c>
      <c r="D1836" s="47" t="str">
        <f t="shared" si="355"/>
        <v>Jun</v>
      </c>
      <c r="E1836" s="47">
        <f t="shared" si="356"/>
        <v>25</v>
      </c>
      <c r="F1836" s="90">
        <v>44372</v>
      </c>
      <c r="G1836" s="75">
        <v>0.56527777777777777</v>
      </c>
      <c r="H1836" s="49" t="s">
        <v>46</v>
      </c>
      <c r="I1836" s="56" t="str">
        <f t="shared" si="366"/>
        <v>Q4, u/s of Tanis's template site</v>
      </c>
      <c r="J1836" s="56" t="str">
        <f t="shared" si="367"/>
        <v>San Juan Estuary</v>
      </c>
      <c r="K1836" s="49">
        <v>1</v>
      </c>
      <c r="L1836" s="51" t="s">
        <v>181</v>
      </c>
      <c r="M1836" s="53" t="s">
        <v>138</v>
      </c>
      <c r="N1836" s="51" t="s">
        <v>150</v>
      </c>
      <c r="O1836" s="47">
        <f t="shared" si="359"/>
        <v>15</v>
      </c>
      <c r="P1836" s="47">
        <f t="shared" si="360"/>
        <v>1</v>
      </c>
      <c r="Q1836" s="47">
        <f t="shared" si="361"/>
        <v>4</v>
      </c>
      <c r="R1836" s="54">
        <v>1</v>
      </c>
      <c r="S1836" s="49" t="s">
        <v>168</v>
      </c>
      <c r="T1836" s="53" t="s">
        <v>163</v>
      </c>
    </row>
    <row r="1837" spans="1:20" x14ac:dyDescent="0.2">
      <c r="A1837" s="79">
        <f t="shared" si="352"/>
        <v>26</v>
      </c>
      <c r="B1837" s="47">
        <f t="shared" si="353"/>
        <v>2021</v>
      </c>
      <c r="C1837" s="47">
        <f t="shared" si="354"/>
        <v>6</v>
      </c>
      <c r="D1837" s="47" t="str">
        <f t="shared" si="355"/>
        <v>Jun</v>
      </c>
      <c r="E1837" s="47">
        <f t="shared" si="356"/>
        <v>25</v>
      </c>
      <c r="F1837" s="90">
        <v>44372</v>
      </c>
      <c r="G1837" s="75">
        <v>0.56527777777777777</v>
      </c>
      <c r="H1837" s="49" t="s">
        <v>46</v>
      </c>
      <c r="I1837" s="56" t="str">
        <f t="shared" si="366"/>
        <v>Q4, u/s of Tanis's template site</v>
      </c>
      <c r="J1837" s="56" t="str">
        <f t="shared" si="367"/>
        <v>San Juan Estuary</v>
      </c>
      <c r="K1837" s="49">
        <v>1</v>
      </c>
      <c r="L1837" s="51" t="s">
        <v>166</v>
      </c>
      <c r="M1837" s="53" t="s">
        <v>138</v>
      </c>
      <c r="N1837" s="51" t="s">
        <v>150</v>
      </c>
      <c r="O1837" s="47">
        <f t="shared" si="359"/>
        <v>11</v>
      </c>
      <c r="P1837" s="47">
        <f t="shared" si="360"/>
        <v>1</v>
      </c>
      <c r="Q1837" s="47">
        <f t="shared" si="361"/>
        <v>4</v>
      </c>
      <c r="R1837" s="54">
        <v>7</v>
      </c>
      <c r="S1837" s="49" t="s">
        <v>168</v>
      </c>
      <c r="T1837" s="53" t="s">
        <v>163</v>
      </c>
    </row>
    <row r="1838" spans="1:20" x14ac:dyDescent="0.2">
      <c r="A1838" s="79">
        <f t="shared" si="352"/>
        <v>26</v>
      </c>
      <c r="B1838" s="47">
        <f t="shared" si="353"/>
        <v>2021</v>
      </c>
      <c r="C1838" s="47">
        <f t="shared" si="354"/>
        <v>6</v>
      </c>
      <c r="D1838" s="47" t="str">
        <f t="shared" si="355"/>
        <v>Jun</v>
      </c>
      <c r="E1838" s="47">
        <f t="shared" si="356"/>
        <v>25</v>
      </c>
      <c r="F1838" s="90">
        <v>44372</v>
      </c>
      <c r="G1838" s="75">
        <v>0.56527777777777777</v>
      </c>
      <c r="H1838" s="49" t="s">
        <v>46</v>
      </c>
      <c r="I1838" s="56" t="str">
        <f t="shared" si="366"/>
        <v>Q4, u/s of Tanis's template site</v>
      </c>
      <c r="J1838" s="56" t="str">
        <f t="shared" si="367"/>
        <v>San Juan Estuary</v>
      </c>
      <c r="K1838" s="49">
        <v>1</v>
      </c>
      <c r="L1838" s="51" t="s">
        <v>173</v>
      </c>
      <c r="M1838" s="53" t="s">
        <v>138</v>
      </c>
      <c r="N1838" s="51" t="s">
        <v>150</v>
      </c>
      <c r="O1838" s="47">
        <f t="shared" si="359"/>
        <v>13</v>
      </c>
      <c r="P1838" s="47">
        <f t="shared" si="360"/>
        <v>1</v>
      </c>
      <c r="Q1838" s="47">
        <f t="shared" si="361"/>
        <v>4</v>
      </c>
      <c r="R1838" s="54">
        <v>5</v>
      </c>
      <c r="S1838" s="49" t="s">
        <v>168</v>
      </c>
      <c r="T1838" s="53" t="s">
        <v>163</v>
      </c>
    </row>
    <row r="1839" spans="1:20" x14ac:dyDescent="0.2">
      <c r="A1839" s="79">
        <f t="shared" si="352"/>
        <v>28</v>
      </c>
      <c r="B1839" s="47">
        <f t="shared" si="353"/>
        <v>2021</v>
      </c>
      <c r="C1839" s="47">
        <f t="shared" si="354"/>
        <v>7</v>
      </c>
      <c r="D1839" s="47" t="str">
        <f t="shared" si="355"/>
        <v>Jul</v>
      </c>
      <c r="E1839" s="47">
        <f t="shared" si="356"/>
        <v>7</v>
      </c>
      <c r="F1839" s="90">
        <v>44384</v>
      </c>
      <c r="G1839" s="75">
        <v>0.35902777777777778</v>
      </c>
      <c r="H1839" s="49" t="s">
        <v>21</v>
      </c>
      <c r="I1839" s="56" t="str">
        <f t="shared" si="366"/>
        <v>Gallaugher's</v>
      </c>
      <c r="J1839" s="56" t="str">
        <f t="shared" si="367"/>
        <v>Gordon Estuary</v>
      </c>
      <c r="K1839" s="49">
        <v>1</v>
      </c>
      <c r="L1839" s="51" t="s">
        <v>152</v>
      </c>
      <c r="M1839" s="53" t="s">
        <v>138</v>
      </c>
      <c r="N1839" s="51" t="s">
        <v>148</v>
      </c>
      <c r="O1839" s="47">
        <f t="shared" si="359"/>
        <v>5</v>
      </c>
      <c r="P1839" s="47">
        <f t="shared" si="360"/>
        <v>1</v>
      </c>
      <c r="Q1839" s="47">
        <f t="shared" si="361"/>
        <v>3</v>
      </c>
      <c r="R1839" s="54">
        <v>13</v>
      </c>
      <c r="S1839" s="49" t="s">
        <v>168</v>
      </c>
      <c r="T1839" s="53" t="s">
        <v>163</v>
      </c>
    </row>
    <row r="1840" spans="1:20" x14ac:dyDescent="0.2">
      <c r="A1840" s="79">
        <f t="shared" si="352"/>
        <v>28</v>
      </c>
      <c r="B1840" s="47">
        <f t="shared" si="353"/>
        <v>2021</v>
      </c>
      <c r="C1840" s="47">
        <f t="shared" si="354"/>
        <v>7</v>
      </c>
      <c r="D1840" s="47" t="str">
        <f t="shared" si="355"/>
        <v>Jul</v>
      </c>
      <c r="E1840" s="47">
        <f t="shared" si="356"/>
        <v>7</v>
      </c>
      <c r="F1840" s="90">
        <v>44384</v>
      </c>
      <c r="G1840" s="75">
        <v>0.35902777777777778</v>
      </c>
      <c r="H1840" s="49" t="s">
        <v>21</v>
      </c>
      <c r="I1840" s="56" t="str">
        <f t="shared" si="366"/>
        <v>Gallaugher's</v>
      </c>
      <c r="J1840" s="56" t="str">
        <f t="shared" si="367"/>
        <v>Gordon Estuary</v>
      </c>
      <c r="K1840" s="49">
        <v>1</v>
      </c>
      <c r="L1840" s="51" t="s">
        <v>152</v>
      </c>
      <c r="M1840" s="53" t="s">
        <v>138</v>
      </c>
      <c r="N1840" s="51" t="s">
        <v>144</v>
      </c>
      <c r="O1840" s="47">
        <f t="shared" si="359"/>
        <v>5</v>
      </c>
      <c r="P1840" s="47">
        <f t="shared" si="360"/>
        <v>1</v>
      </c>
      <c r="Q1840" s="47">
        <f t="shared" si="361"/>
        <v>2</v>
      </c>
      <c r="R1840" s="54">
        <v>1</v>
      </c>
      <c r="S1840" s="49" t="s">
        <v>168</v>
      </c>
      <c r="T1840" s="53" t="s">
        <v>163</v>
      </c>
    </row>
    <row r="1841" spans="1:20" x14ac:dyDescent="0.2">
      <c r="A1841" s="79">
        <f t="shared" si="352"/>
        <v>28</v>
      </c>
      <c r="B1841" s="47">
        <f t="shared" si="353"/>
        <v>2021</v>
      </c>
      <c r="C1841" s="47">
        <f t="shared" si="354"/>
        <v>7</v>
      </c>
      <c r="D1841" s="47" t="str">
        <f t="shared" si="355"/>
        <v>Jul</v>
      </c>
      <c r="E1841" s="47">
        <f t="shared" si="356"/>
        <v>7</v>
      </c>
      <c r="F1841" s="90">
        <v>44384</v>
      </c>
      <c r="G1841" s="75">
        <v>0.35902777777777778</v>
      </c>
      <c r="H1841" s="49" t="s">
        <v>21</v>
      </c>
      <c r="I1841" s="56" t="str">
        <f t="shared" si="366"/>
        <v>Gallaugher's</v>
      </c>
      <c r="J1841" s="56" t="str">
        <f t="shared" si="367"/>
        <v>Gordon Estuary</v>
      </c>
      <c r="K1841" s="49">
        <v>1</v>
      </c>
      <c r="L1841" s="51" t="s">
        <v>157</v>
      </c>
      <c r="M1841" s="53" t="s">
        <v>138</v>
      </c>
      <c r="N1841" s="51" t="s">
        <v>153</v>
      </c>
      <c r="O1841" s="47">
        <f t="shared" si="359"/>
        <v>8</v>
      </c>
      <c r="P1841" s="47">
        <f t="shared" si="360"/>
        <v>1</v>
      </c>
      <c r="Q1841" s="47">
        <f t="shared" si="361"/>
        <v>5</v>
      </c>
      <c r="R1841" s="54">
        <v>6</v>
      </c>
      <c r="S1841" s="49" t="s">
        <v>168</v>
      </c>
      <c r="T1841" s="53" t="s">
        <v>163</v>
      </c>
    </row>
    <row r="1842" spans="1:20" x14ac:dyDescent="0.2">
      <c r="A1842" s="79">
        <f t="shared" si="352"/>
        <v>28</v>
      </c>
      <c r="B1842" s="47">
        <f t="shared" si="353"/>
        <v>2021</v>
      </c>
      <c r="C1842" s="47">
        <f t="shared" si="354"/>
        <v>7</v>
      </c>
      <c r="D1842" s="47" t="str">
        <f t="shared" si="355"/>
        <v>Jul</v>
      </c>
      <c r="E1842" s="47">
        <f t="shared" si="356"/>
        <v>7</v>
      </c>
      <c r="F1842" s="90">
        <v>44384</v>
      </c>
      <c r="G1842" s="75">
        <v>0.35902777777777778</v>
      </c>
      <c r="H1842" s="49" t="s">
        <v>21</v>
      </c>
      <c r="I1842" s="56" t="str">
        <f t="shared" si="366"/>
        <v>Gallaugher's</v>
      </c>
      <c r="J1842" s="56" t="str">
        <f t="shared" si="367"/>
        <v>Gordon Estuary</v>
      </c>
      <c r="K1842" s="49">
        <v>1</v>
      </c>
      <c r="L1842" s="51" t="s">
        <v>158</v>
      </c>
      <c r="M1842" s="53" t="s">
        <v>138</v>
      </c>
      <c r="N1842" s="51" t="s">
        <v>153</v>
      </c>
      <c r="O1842" s="47">
        <f t="shared" si="359"/>
        <v>9</v>
      </c>
      <c r="P1842" s="47">
        <f t="shared" si="360"/>
        <v>1</v>
      </c>
      <c r="Q1842" s="47">
        <f t="shared" si="361"/>
        <v>5</v>
      </c>
      <c r="R1842" s="54">
        <v>38</v>
      </c>
      <c r="S1842" s="49" t="s">
        <v>168</v>
      </c>
      <c r="T1842" s="53" t="s">
        <v>163</v>
      </c>
    </row>
    <row r="1843" spans="1:20" x14ac:dyDescent="0.2">
      <c r="A1843" s="79">
        <f t="shared" si="352"/>
        <v>28</v>
      </c>
      <c r="B1843" s="47">
        <f t="shared" si="353"/>
        <v>2021</v>
      </c>
      <c r="C1843" s="47">
        <f t="shared" si="354"/>
        <v>7</v>
      </c>
      <c r="D1843" s="47" t="str">
        <f t="shared" si="355"/>
        <v>Jul</v>
      </c>
      <c r="E1843" s="47">
        <f t="shared" si="356"/>
        <v>7</v>
      </c>
      <c r="F1843" s="90">
        <v>44384</v>
      </c>
      <c r="G1843" s="75">
        <v>0.35902777777777778</v>
      </c>
      <c r="H1843" s="49" t="s">
        <v>21</v>
      </c>
      <c r="I1843" s="56" t="str">
        <f t="shared" si="366"/>
        <v>Gallaugher's</v>
      </c>
      <c r="J1843" s="56" t="str">
        <f t="shared" si="367"/>
        <v>Gordon Estuary</v>
      </c>
      <c r="K1843" s="49">
        <v>1</v>
      </c>
      <c r="L1843" s="51" t="s">
        <v>181</v>
      </c>
      <c r="M1843" s="53" t="s">
        <v>138</v>
      </c>
      <c r="N1843" s="51" t="s">
        <v>150</v>
      </c>
      <c r="O1843" s="47">
        <f t="shared" si="359"/>
        <v>15</v>
      </c>
      <c r="P1843" s="47">
        <f t="shared" si="360"/>
        <v>1</v>
      </c>
      <c r="Q1843" s="47">
        <f t="shared" si="361"/>
        <v>4</v>
      </c>
      <c r="R1843" s="54">
        <v>9</v>
      </c>
      <c r="S1843" s="49" t="s">
        <v>168</v>
      </c>
      <c r="T1843" s="53" t="s">
        <v>163</v>
      </c>
    </row>
    <row r="1844" spans="1:20" x14ac:dyDescent="0.2">
      <c r="A1844" s="79">
        <f t="shared" si="352"/>
        <v>28</v>
      </c>
      <c r="B1844" s="47">
        <f t="shared" si="353"/>
        <v>2021</v>
      </c>
      <c r="C1844" s="47">
        <f t="shared" si="354"/>
        <v>7</v>
      </c>
      <c r="D1844" s="47" t="str">
        <f t="shared" si="355"/>
        <v>Jul</v>
      </c>
      <c r="E1844" s="47">
        <f t="shared" si="356"/>
        <v>7</v>
      </c>
      <c r="F1844" s="90">
        <v>44384</v>
      </c>
      <c r="G1844" s="75">
        <v>0.40277777777777773</v>
      </c>
      <c r="H1844" s="49" t="s">
        <v>209</v>
      </c>
      <c r="I1844" s="56" t="str">
        <f t="shared" si="366"/>
        <v>Site 5 main channel where stump sland channel comes in</v>
      </c>
      <c r="J1844" s="56" t="str">
        <f t="shared" si="367"/>
        <v>Gordon Estuary</v>
      </c>
      <c r="K1844" s="49">
        <v>1</v>
      </c>
      <c r="L1844" s="51" t="s">
        <v>146</v>
      </c>
      <c r="M1844" s="53" t="s">
        <v>138</v>
      </c>
      <c r="N1844" s="51" t="s">
        <v>144</v>
      </c>
      <c r="O1844" s="47">
        <f t="shared" si="359"/>
        <v>3</v>
      </c>
      <c r="P1844" s="47">
        <f t="shared" si="360"/>
        <v>1</v>
      </c>
      <c r="Q1844" s="47">
        <f t="shared" si="361"/>
        <v>2</v>
      </c>
      <c r="R1844" s="54">
        <v>58</v>
      </c>
      <c r="S1844" s="49" t="s">
        <v>171</v>
      </c>
      <c r="T1844" s="53" t="s">
        <v>163</v>
      </c>
    </row>
    <row r="1845" spans="1:20" x14ac:dyDescent="0.2">
      <c r="A1845" s="79">
        <f t="shared" si="352"/>
        <v>28</v>
      </c>
      <c r="B1845" s="47">
        <f t="shared" si="353"/>
        <v>2021</v>
      </c>
      <c r="C1845" s="47">
        <f t="shared" si="354"/>
        <v>7</v>
      </c>
      <c r="D1845" s="47" t="str">
        <f t="shared" si="355"/>
        <v>Jul</v>
      </c>
      <c r="E1845" s="47">
        <f t="shared" si="356"/>
        <v>7</v>
      </c>
      <c r="F1845" s="90">
        <v>44384</v>
      </c>
      <c r="G1845" s="75">
        <v>0.40277777777777773</v>
      </c>
      <c r="H1845" s="49" t="s">
        <v>209</v>
      </c>
      <c r="I1845" s="56" t="str">
        <f t="shared" si="366"/>
        <v>Site 5 main channel where stump sland channel comes in</v>
      </c>
      <c r="J1845" s="56" t="str">
        <f t="shared" si="367"/>
        <v>Gordon Estuary</v>
      </c>
      <c r="K1845" s="49">
        <v>1</v>
      </c>
      <c r="L1845" s="51" t="s">
        <v>157</v>
      </c>
      <c r="M1845" s="53" t="s">
        <v>138</v>
      </c>
      <c r="N1845" s="51" t="s">
        <v>153</v>
      </c>
      <c r="O1845" s="47">
        <f t="shared" si="359"/>
        <v>8</v>
      </c>
      <c r="P1845" s="47">
        <f t="shared" si="360"/>
        <v>1</v>
      </c>
      <c r="Q1845" s="47">
        <f t="shared" si="361"/>
        <v>5</v>
      </c>
      <c r="R1845" s="54">
        <v>27</v>
      </c>
      <c r="S1845" s="49" t="s">
        <v>171</v>
      </c>
      <c r="T1845" s="53" t="s">
        <v>163</v>
      </c>
    </row>
    <row r="1846" spans="1:20" x14ac:dyDescent="0.2">
      <c r="A1846" s="79">
        <f t="shared" si="352"/>
        <v>28</v>
      </c>
      <c r="B1846" s="47">
        <f t="shared" si="353"/>
        <v>2021</v>
      </c>
      <c r="C1846" s="47">
        <f t="shared" si="354"/>
        <v>7</v>
      </c>
      <c r="D1846" s="47" t="str">
        <f t="shared" si="355"/>
        <v>Jul</v>
      </c>
      <c r="E1846" s="47">
        <f t="shared" si="356"/>
        <v>7</v>
      </c>
      <c r="F1846" s="90">
        <v>44384</v>
      </c>
      <c r="G1846" s="75">
        <v>0.40277777777777773</v>
      </c>
      <c r="H1846" s="49" t="s">
        <v>209</v>
      </c>
      <c r="I1846" s="56" t="str">
        <f t="shared" si="366"/>
        <v>Site 5 main channel where stump sland channel comes in</v>
      </c>
      <c r="J1846" s="56" t="str">
        <f t="shared" si="367"/>
        <v>Gordon Estuary</v>
      </c>
      <c r="K1846" s="49">
        <v>1</v>
      </c>
      <c r="L1846" s="51" t="s">
        <v>158</v>
      </c>
      <c r="M1846" s="53" t="s">
        <v>138</v>
      </c>
      <c r="N1846" s="51" t="s">
        <v>153</v>
      </c>
      <c r="O1846" s="47">
        <f t="shared" si="359"/>
        <v>9</v>
      </c>
      <c r="P1846" s="47">
        <f t="shared" si="360"/>
        <v>1</v>
      </c>
      <c r="Q1846" s="47">
        <f t="shared" si="361"/>
        <v>5</v>
      </c>
      <c r="R1846" s="54">
        <v>180</v>
      </c>
      <c r="S1846" s="49" t="s">
        <v>171</v>
      </c>
      <c r="T1846" s="53" t="s">
        <v>163</v>
      </c>
    </row>
    <row r="1847" spans="1:20" x14ac:dyDescent="0.2">
      <c r="A1847" s="79">
        <f t="shared" si="352"/>
        <v>28</v>
      </c>
      <c r="B1847" s="47">
        <f t="shared" si="353"/>
        <v>2021</v>
      </c>
      <c r="C1847" s="47">
        <f t="shared" si="354"/>
        <v>7</v>
      </c>
      <c r="D1847" s="47" t="str">
        <f t="shared" si="355"/>
        <v>Jul</v>
      </c>
      <c r="E1847" s="47">
        <f t="shared" si="356"/>
        <v>7</v>
      </c>
      <c r="F1847" s="90">
        <v>44384</v>
      </c>
      <c r="G1847" s="75">
        <v>0.40277777777777773</v>
      </c>
      <c r="H1847" s="49" t="s">
        <v>209</v>
      </c>
      <c r="I1847" s="56" t="str">
        <f t="shared" si="366"/>
        <v>Site 5 main channel where stump sland channel comes in</v>
      </c>
      <c r="J1847" s="56" t="str">
        <f t="shared" si="367"/>
        <v>Gordon Estuary</v>
      </c>
      <c r="K1847" s="49">
        <v>1</v>
      </c>
      <c r="L1847" s="51" t="s">
        <v>181</v>
      </c>
      <c r="M1847" s="53" t="s">
        <v>138</v>
      </c>
      <c r="N1847" s="51" t="s">
        <v>150</v>
      </c>
      <c r="O1847" s="47">
        <f t="shared" si="359"/>
        <v>15</v>
      </c>
      <c r="P1847" s="47">
        <f t="shared" si="360"/>
        <v>1</v>
      </c>
      <c r="Q1847" s="47">
        <f t="shared" si="361"/>
        <v>4</v>
      </c>
      <c r="R1847" s="54">
        <v>1</v>
      </c>
      <c r="S1847" s="49" t="s">
        <v>171</v>
      </c>
      <c r="T1847" s="53" t="s">
        <v>163</v>
      </c>
    </row>
    <row r="1848" spans="1:20" x14ac:dyDescent="0.2">
      <c r="A1848" s="79">
        <f t="shared" si="352"/>
        <v>28</v>
      </c>
      <c r="B1848" s="47">
        <f t="shared" si="353"/>
        <v>2021</v>
      </c>
      <c r="C1848" s="47">
        <f t="shared" si="354"/>
        <v>7</v>
      </c>
      <c r="D1848" s="47" t="str">
        <f t="shared" si="355"/>
        <v>Jul</v>
      </c>
      <c r="E1848" s="47">
        <f t="shared" si="356"/>
        <v>7</v>
      </c>
      <c r="F1848" s="90">
        <v>44384</v>
      </c>
      <c r="G1848" s="75">
        <v>0.42569444444444443</v>
      </c>
      <c r="H1848" s="49" t="s">
        <v>30</v>
      </c>
      <c r="I1848" s="56" t="str">
        <f t="shared" si="366"/>
        <v>Butch's (Gordon R.)</v>
      </c>
      <c r="J1848" s="56" t="str">
        <f t="shared" si="367"/>
        <v>Gordon Estuary</v>
      </c>
      <c r="K1848" s="49">
        <v>1</v>
      </c>
      <c r="L1848" s="51" t="s">
        <v>146</v>
      </c>
      <c r="M1848" s="53" t="s">
        <v>138</v>
      </c>
      <c r="N1848" s="51" t="s">
        <v>144</v>
      </c>
      <c r="O1848" s="47">
        <f t="shared" si="359"/>
        <v>3</v>
      </c>
      <c r="P1848" s="47">
        <f t="shared" si="360"/>
        <v>1</v>
      </c>
      <c r="Q1848" s="47">
        <f t="shared" si="361"/>
        <v>2</v>
      </c>
      <c r="R1848" s="54">
        <v>1</v>
      </c>
      <c r="S1848" s="49" t="s">
        <v>168</v>
      </c>
      <c r="T1848" s="53" t="s">
        <v>163</v>
      </c>
    </row>
    <row r="1849" spans="1:20" x14ac:dyDescent="0.2">
      <c r="A1849" s="79">
        <f t="shared" si="352"/>
        <v>28</v>
      </c>
      <c r="B1849" s="47">
        <f t="shared" si="353"/>
        <v>2021</v>
      </c>
      <c r="C1849" s="47">
        <f t="shared" si="354"/>
        <v>7</v>
      </c>
      <c r="D1849" s="47" t="str">
        <f t="shared" si="355"/>
        <v>Jul</v>
      </c>
      <c r="E1849" s="47">
        <f t="shared" si="356"/>
        <v>7</v>
      </c>
      <c r="F1849" s="90">
        <v>44384</v>
      </c>
      <c r="G1849" s="75">
        <v>0.42569444444444443</v>
      </c>
      <c r="H1849" s="49" t="s">
        <v>30</v>
      </c>
      <c r="I1849" s="56" t="str">
        <f t="shared" si="366"/>
        <v>Butch's (Gordon R.)</v>
      </c>
      <c r="J1849" s="56" t="str">
        <f t="shared" si="367"/>
        <v>Gordon Estuary</v>
      </c>
      <c r="K1849" s="49">
        <v>1</v>
      </c>
      <c r="L1849" s="51" t="s">
        <v>152</v>
      </c>
      <c r="M1849" s="53" t="s">
        <v>138</v>
      </c>
      <c r="N1849" s="51" t="s">
        <v>144</v>
      </c>
      <c r="O1849" s="47">
        <f t="shared" si="359"/>
        <v>5</v>
      </c>
      <c r="P1849" s="47">
        <f t="shared" si="360"/>
        <v>1</v>
      </c>
      <c r="Q1849" s="47">
        <f t="shared" si="361"/>
        <v>2</v>
      </c>
      <c r="R1849" s="54">
        <v>2</v>
      </c>
      <c r="S1849" s="49" t="s">
        <v>168</v>
      </c>
      <c r="T1849" s="53" t="s">
        <v>163</v>
      </c>
    </row>
    <row r="1850" spans="1:20" x14ac:dyDescent="0.2">
      <c r="A1850" s="79">
        <f t="shared" si="352"/>
        <v>28</v>
      </c>
      <c r="B1850" s="47">
        <f t="shared" si="353"/>
        <v>2021</v>
      </c>
      <c r="C1850" s="47">
        <f t="shared" si="354"/>
        <v>7</v>
      </c>
      <c r="D1850" s="47" t="str">
        <f t="shared" si="355"/>
        <v>Jul</v>
      </c>
      <c r="E1850" s="47">
        <f t="shared" si="356"/>
        <v>7</v>
      </c>
      <c r="F1850" s="90">
        <v>44384</v>
      </c>
      <c r="G1850" s="75">
        <v>0.42569444444444443</v>
      </c>
      <c r="H1850" s="49" t="s">
        <v>30</v>
      </c>
      <c r="I1850" s="56" t="str">
        <f t="shared" si="366"/>
        <v>Butch's (Gordon R.)</v>
      </c>
      <c r="J1850" s="56" t="str">
        <f t="shared" si="367"/>
        <v>Gordon Estuary</v>
      </c>
      <c r="K1850" s="49">
        <v>1</v>
      </c>
      <c r="L1850" s="51" t="s">
        <v>152</v>
      </c>
      <c r="M1850" s="53" t="s">
        <v>138</v>
      </c>
      <c r="N1850" s="51" t="s">
        <v>148</v>
      </c>
      <c r="O1850" s="47">
        <f t="shared" si="359"/>
        <v>5</v>
      </c>
      <c r="P1850" s="47">
        <f t="shared" si="360"/>
        <v>1</v>
      </c>
      <c r="Q1850" s="47">
        <f t="shared" si="361"/>
        <v>3</v>
      </c>
      <c r="R1850" s="54">
        <v>13</v>
      </c>
      <c r="S1850" s="49" t="s">
        <v>168</v>
      </c>
      <c r="T1850" s="53" t="s">
        <v>163</v>
      </c>
    </row>
    <row r="1851" spans="1:20" x14ac:dyDescent="0.2">
      <c r="A1851" s="79">
        <f t="shared" si="352"/>
        <v>28</v>
      </c>
      <c r="B1851" s="47">
        <f t="shared" si="353"/>
        <v>2021</v>
      </c>
      <c r="C1851" s="47">
        <f t="shared" si="354"/>
        <v>7</v>
      </c>
      <c r="D1851" s="47" t="str">
        <f t="shared" si="355"/>
        <v>Jul</v>
      </c>
      <c r="E1851" s="47">
        <f t="shared" si="356"/>
        <v>7</v>
      </c>
      <c r="F1851" s="90">
        <v>44384</v>
      </c>
      <c r="G1851" s="75">
        <v>0.42569444444444443</v>
      </c>
      <c r="H1851" s="49" t="s">
        <v>30</v>
      </c>
      <c r="I1851" s="56" t="str">
        <f t="shared" si="366"/>
        <v>Butch's (Gordon R.)</v>
      </c>
      <c r="J1851" s="56" t="str">
        <f t="shared" si="367"/>
        <v>Gordon Estuary</v>
      </c>
      <c r="K1851" s="49">
        <v>1</v>
      </c>
      <c r="L1851" s="51" t="s">
        <v>166</v>
      </c>
      <c r="M1851" s="53" t="s">
        <v>138</v>
      </c>
      <c r="N1851" s="51" t="s">
        <v>150</v>
      </c>
      <c r="O1851" s="47">
        <f t="shared" si="359"/>
        <v>11</v>
      </c>
      <c r="P1851" s="47">
        <f t="shared" si="360"/>
        <v>1</v>
      </c>
      <c r="Q1851" s="47">
        <f t="shared" si="361"/>
        <v>4</v>
      </c>
      <c r="R1851" s="54">
        <v>1</v>
      </c>
      <c r="S1851" s="49" t="s">
        <v>168</v>
      </c>
      <c r="T1851" s="53" t="s">
        <v>163</v>
      </c>
    </row>
    <row r="1852" spans="1:20" x14ac:dyDescent="0.2">
      <c r="A1852" s="79">
        <f t="shared" si="352"/>
        <v>28</v>
      </c>
      <c r="B1852" s="47">
        <f t="shared" si="353"/>
        <v>2021</v>
      </c>
      <c r="C1852" s="47">
        <f t="shared" si="354"/>
        <v>7</v>
      </c>
      <c r="D1852" s="47" t="str">
        <f t="shared" si="355"/>
        <v>Jul</v>
      </c>
      <c r="E1852" s="47">
        <f t="shared" si="356"/>
        <v>7</v>
      </c>
      <c r="F1852" s="90">
        <v>44384</v>
      </c>
      <c r="G1852" s="75">
        <v>0.42569444444444443</v>
      </c>
      <c r="H1852" s="49" t="s">
        <v>30</v>
      </c>
      <c r="I1852" s="56" t="str">
        <f t="shared" si="366"/>
        <v>Butch's (Gordon R.)</v>
      </c>
      <c r="J1852" s="56" t="str">
        <f t="shared" si="367"/>
        <v>Gordon Estuary</v>
      </c>
      <c r="K1852" s="49">
        <v>1</v>
      </c>
      <c r="L1852" s="51" t="s">
        <v>177</v>
      </c>
      <c r="M1852" s="53" t="s">
        <v>138</v>
      </c>
      <c r="N1852" s="51" t="s">
        <v>153</v>
      </c>
      <c r="O1852" s="47">
        <f t="shared" si="359"/>
        <v>14</v>
      </c>
      <c r="P1852" s="47">
        <f t="shared" si="360"/>
        <v>1</v>
      </c>
      <c r="Q1852" s="47">
        <f t="shared" si="361"/>
        <v>5</v>
      </c>
      <c r="R1852" s="54">
        <v>85</v>
      </c>
      <c r="S1852" s="49" t="s">
        <v>168</v>
      </c>
      <c r="T1852" s="53" t="s">
        <v>163</v>
      </c>
    </row>
    <row r="1853" spans="1:20" x14ac:dyDescent="0.2">
      <c r="A1853" s="79">
        <f t="shared" si="352"/>
        <v>28</v>
      </c>
      <c r="B1853" s="47">
        <f t="shared" si="353"/>
        <v>2021</v>
      </c>
      <c r="C1853" s="47">
        <f t="shared" si="354"/>
        <v>7</v>
      </c>
      <c r="D1853" s="47" t="str">
        <f t="shared" si="355"/>
        <v>Jul</v>
      </c>
      <c r="E1853" s="47">
        <f t="shared" si="356"/>
        <v>7</v>
      </c>
      <c r="F1853" s="90">
        <v>44384</v>
      </c>
      <c r="G1853" s="75">
        <v>0.48194444444444445</v>
      </c>
      <c r="H1853" s="49" t="s">
        <v>46</v>
      </c>
      <c r="I1853" s="56" t="str">
        <f t="shared" si="366"/>
        <v>Q4, u/s of Tanis's template site</v>
      </c>
      <c r="J1853" s="56" t="str">
        <f t="shared" si="367"/>
        <v>San Juan Estuary</v>
      </c>
      <c r="K1853" s="49">
        <v>1</v>
      </c>
      <c r="L1853" s="51" t="s">
        <v>146</v>
      </c>
      <c r="M1853" s="53" t="s">
        <v>138</v>
      </c>
      <c r="N1853" s="51" t="s">
        <v>144</v>
      </c>
      <c r="O1853" s="47">
        <f t="shared" si="359"/>
        <v>3</v>
      </c>
      <c r="P1853" s="47">
        <f t="shared" si="360"/>
        <v>1</v>
      </c>
      <c r="Q1853" s="47">
        <f t="shared" si="361"/>
        <v>2</v>
      </c>
      <c r="R1853" s="54">
        <v>25</v>
      </c>
      <c r="S1853" s="49" t="s">
        <v>168</v>
      </c>
      <c r="T1853" s="53" t="s">
        <v>163</v>
      </c>
    </row>
    <row r="1854" spans="1:20" x14ac:dyDescent="0.2">
      <c r="A1854" s="79">
        <f t="shared" si="352"/>
        <v>28</v>
      </c>
      <c r="B1854" s="47">
        <f t="shared" si="353"/>
        <v>2021</v>
      </c>
      <c r="C1854" s="47">
        <f t="shared" si="354"/>
        <v>7</v>
      </c>
      <c r="D1854" s="47" t="str">
        <f t="shared" si="355"/>
        <v>Jul</v>
      </c>
      <c r="E1854" s="47">
        <f t="shared" si="356"/>
        <v>7</v>
      </c>
      <c r="F1854" s="90">
        <v>44384</v>
      </c>
      <c r="G1854" s="75">
        <v>0.48194444444444445</v>
      </c>
      <c r="H1854" s="49" t="s">
        <v>46</v>
      </c>
      <c r="I1854" s="56" t="str">
        <f t="shared" si="366"/>
        <v>Q4, u/s of Tanis's template site</v>
      </c>
      <c r="J1854" s="56" t="str">
        <f t="shared" si="367"/>
        <v>San Juan Estuary</v>
      </c>
      <c r="K1854" s="49">
        <v>1</v>
      </c>
      <c r="L1854" s="51" t="s">
        <v>157</v>
      </c>
      <c r="M1854" s="53" t="s">
        <v>138</v>
      </c>
      <c r="N1854" s="51" t="s">
        <v>153</v>
      </c>
      <c r="O1854" s="47">
        <f t="shared" si="359"/>
        <v>8</v>
      </c>
      <c r="P1854" s="47">
        <f t="shared" si="360"/>
        <v>1</v>
      </c>
      <c r="Q1854" s="47">
        <f t="shared" si="361"/>
        <v>5</v>
      </c>
      <c r="R1854" s="54">
        <v>142</v>
      </c>
      <c r="S1854" s="49" t="s">
        <v>168</v>
      </c>
      <c r="T1854" s="53" t="s">
        <v>163</v>
      </c>
    </row>
    <row r="1855" spans="1:20" x14ac:dyDescent="0.2">
      <c r="A1855" s="79">
        <f t="shared" si="352"/>
        <v>28</v>
      </c>
      <c r="B1855" s="47">
        <f t="shared" si="353"/>
        <v>2021</v>
      </c>
      <c r="C1855" s="47">
        <f t="shared" si="354"/>
        <v>7</v>
      </c>
      <c r="D1855" s="47" t="str">
        <f t="shared" si="355"/>
        <v>Jul</v>
      </c>
      <c r="E1855" s="47">
        <f t="shared" si="356"/>
        <v>7</v>
      </c>
      <c r="F1855" s="90">
        <v>44384</v>
      </c>
      <c r="G1855" s="75">
        <v>0.48194444444444445</v>
      </c>
      <c r="H1855" s="49" t="s">
        <v>46</v>
      </c>
      <c r="I1855" s="56" t="str">
        <f t="shared" si="366"/>
        <v>Q4, u/s of Tanis's template site</v>
      </c>
      <c r="J1855" s="56" t="str">
        <f t="shared" si="367"/>
        <v>San Juan Estuary</v>
      </c>
      <c r="K1855" s="49">
        <v>1</v>
      </c>
      <c r="L1855" s="51" t="s">
        <v>158</v>
      </c>
      <c r="M1855" s="53" t="s">
        <v>138</v>
      </c>
      <c r="N1855" s="51" t="s">
        <v>153</v>
      </c>
      <c r="O1855" s="47">
        <f t="shared" si="359"/>
        <v>9</v>
      </c>
      <c r="P1855" s="47">
        <f t="shared" si="360"/>
        <v>1</v>
      </c>
      <c r="Q1855" s="47">
        <f t="shared" si="361"/>
        <v>5</v>
      </c>
      <c r="R1855" s="54">
        <v>15</v>
      </c>
      <c r="S1855" s="49" t="s">
        <v>168</v>
      </c>
      <c r="T1855" s="53" t="s">
        <v>163</v>
      </c>
    </row>
    <row r="1856" spans="1:20" x14ac:dyDescent="0.2">
      <c r="A1856" s="79">
        <f t="shared" si="352"/>
        <v>28</v>
      </c>
      <c r="B1856" s="47">
        <f t="shared" si="353"/>
        <v>2021</v>
      </c>
      <c r="C1856" s="47">
        <f t="shared" si="354"/>
        <v>7</v>
      </c>
      <c r="D1856" s="47" t="str">
        <f t="shared" si="355"/>
        <v>Jul</v>
      </c>
      <c r="E1856" s="47">
        <f t="shared" si="356"/>
        <v>7</v>
      </c>
      <c r="F1856" s="90">
        <v>44384</v>
      </c>
      <c r="G1856" s="75">
        <v>0.48194444444444445</v>
      </c>
      <c r="H1856" s="49" t="s">
        <v>46</v>
      </c>
      <c r="I1856" s="56" t="str">
        <f t="shared" si="366"/>
        <v>Q4, u/s of Tanis's template site</v>
      </c>
      <c r="J1856" s="56" t="str">
        <f t="shared" si="367"/>
        <v>San Juan Estuary</v>
      </c>
      <c r="K1856" s="49">
        <v>1</v>
      </c>
      <c r="L1856" s="51" t="s">
        <v>181</v>
      </c>
      <c r="M1856" s="53" t="s">
        <v>138</v>
      </c>
      <c r="N1856" s="51" t="s">
        <v>150</v>
      </c>
      <c r="O1856" s="47">
        <f t="shared" si="359"/>
        <v>15</v>
      </c>
      <c r="P1856" s="47">
        <f t="shared" si="360"/>
        <v>1</v>
      </c>
      <c r="Q1856" s="47">
        <f t="shared" si="361"/>
        <v>4</v>
      </c>
      <c r="R1856" s="54">
        <v>8</v>
      </c>
      <c r="S1856" s="49" t="s">
        <v>168</v>
      </c>
      <c r="T1856" s="53" t="s">
        <v>163</v>
      </c>
    </row>
    <row r="1857" spans="1:20" x14ac:dyDescent="0.2">
      <c r="A1857" s="79">
        <f t="shared" si="352"/>
        <v>28</v>
      </c>
      <c r="B1857" s="47">
        <f t="shared" si="353"/>
        <v>2021</v>
      </c>
      <c r="C1857" s="47">
        <f t="shared" si="354"/>
        <v>7</v>
      </c>
      <c r="D1857" s="47" t="str">
        <f t="shared" si="355"/>
        <v>Jul</v>
      </c>
      <c r="E1857" s="47">
        <f t="shared" si="356"/>
        <v>7</v>
      </c>
      <c r="F1857" s="90">
        <v>44384</v>
      </c>
      <c r="G1857" s="75">
        <v>0.48194444444444445</v>
      </c>
      <c r="H1857" s="49" t="s">
        <v>46</v>
      </c>
      <c r="I1857" s="56" t="str">
        <f t="shared" si="366"/>
        <v>Q4, u/s of Tanis's template site</v>
      </c>
      <c r="J1857" s="56" t="str">
        <f t="shared" si="367"/>
        <v>San Juan Estuary</v>
      </c>
      <c r="K1857" s="49">
        <v>1</v>
      </c>
      <c r="L1857" s="51" t="s">
        <v>173</v>
      </c>
      <c r="M1857" s="53" t="s">
        <v>138</v>
      </c>
      <c r="N1857" s="51" t="s">
        <v>150</v>
      </c>
      <c r="O1857" s="47">
        <f t="shared" si="359"/>
        <v>13</v>
      </c>
      <c r="P1857" s="47">
        <f t="shared" si="360"/>
        <v>1</v>
      </c>
      <c r="Q1857" s="47">
        <f t="shared" si="361"/>
        <v>4</v>
      </c>
      <c r="R1857" s="54">
        <v>1</v>
      </c>
      <c r="S1857" s="49" t="s">
        <v>168</v>
      </c>
      <c r="T1857" s="53" t="s">
        <v>163</v>
      </c>
    </row>
    <row r="1858" spans="1:20" x14ac:dyDescent="0.2">
      <c r="A1858" s="79">
        <f t="shared" si="352"/>
        <v>28</v>
      </c>
      <c r="B1858" s="47">
        <f t="shared" si="353"/>
        <v>2021</v>
      </c>
      <c r="C1858" s="47">
        <f t="shared" si="354"/>
        <v>7</v>
      </c>
      <c r="D1858" s="47" t="str">
        <f t="shared" si="355"/>
        <v>Jul</v>
      </c>
      <c r="E1858" s="47">
        <f t="shared" si="356"/>
        <v>7</v>
      </c>
      <c r="F1858" s="90">
        <v>44384</v>
      </c>
      <c r="G1858" s="75">
        <v>0.51736111111111105</v>
      </c>
      <c r="H1858" s="49" t="s">
        <v>64</v>
      </c>
      <c r="I1858" s="56" t="str">
        <f t="shared" si="366"/>
        <v>On point at confluence of N. Arm and Brown's Slough</v>
      </c>
      <c r="J1858" s="56" t="str">
        <f t="shared" si="367"/>
        <v>Gordon Estuary</v>
      </c>
      <c r="K1858" s="49">
        <v>1</v>
      </c>
      <c r="L1858" s="51" t="s">
        <v>146</v>
      </c>
      <c r="M1858" s="53" t="s">
        <v>138</v>
      </c>
      <c r="N1858" s="51" t="s">
        <v>144</v>
      </c>
      <c r="O1858" s="47">
        <f t="shared" si="359"/>
        <v>3</v>
      </c>
      <c r="P1858" s="47">
        <f t="shared" si="360"/>
        <v>1</v>
      </c>
      <c r="Q1858" s="47">
        <f t="shared" si="361"/>
        <v>2</v>
      </c>
      <c r="R1858" s="54">
        <v>3</v>
      </c>
      <c r="S1858" s="49" t="s">
        <v>168</v>
      </c>
      <c r="T1858" s="53" t="s">
        <v>163</v>
      </c>
    </row>
    <row r="1859" spans="1:20" x14ac:dyDescent="0.2">
      <c r="A1859" s="79">
        <f t="shared" si="352"/>
        <v>28</v>
      </c>
      <c r="B1859" s="47">
        <f t="shared" si="353"/>
        <v>2021</v>
      </c>
      <c r="C1859" s="47">
        <f t="shared" si="354"/>
        <v>7</v>
      </c>
      <c r="D1859" s="47" t="str">
        <f t="shared" si="355"/>
        <v>Jul</v>
      </c>
      <c r="E1859" s="47">
        <f t="shared" si="356"/>
        <v>7</v>
      </c>
      <c r="F1859" s="90">
        <v>44384</v>
      </c>
      <c r="G1859" s="75">
        <v>0.51736111111111105</v>
      </c>
      <c r="H1859" s="49" t="s">
        <v>64</v>
      </c>
      <c r="I1859" s="56" t="str">
        <f t="shared" ref="I1859:I1864" si="368">VLOOKUP(H1859,SiteCodes,2,FALSE)</f>
        <v>On point at confluence of N. Arm and Brown's Slough</v>
      </c>
      <c r="J1859" s="56" t="str">
        <f t="shared" ref="J1859:J1864" si="369">VLOOKUP(H1859,SiteCodes,3,FALSE)</f>
        <v>Gordon Estuary</v>
      </c>
      <c r="K1859" s="49">
        <v>1</v>
      </c>
      <c r="L1859" s="51" t="s">
        <v>152</v>
      </c>
      <c r="M1859" s="53" t="s">
        <v>138</v>
      </c>
      <c r="N1859" s="51" t="s">
        <v>148</v>
      </c>
      <c r="O1859" s="47">
        <f t="shared" si="359"/>
        <v>5</v>
      </c>
      <c r="P1859" s="47">
        <f t="shared" si="360"/>
        <v>1</v>
      </c>
      <c r="Q1859" s="47">
        <f t="shared" si="361"/>
        <v>3</v>
      </c>
      <c r="R1859" s="54">
        <v>4</v>
      </c>
      <c r="S1859" s="49" t="s">
        <v>168</v>
      </c>
      <c r="T1859" s="53" t="s">
        <v>163</v>
      </c>
    </row>
    <row r="1860" spans="1:20" x14ac:dyDescent="0.2">
      <c r="A1860" s="79">
        <f t="shared" si="352"/>
        <v>28</v>
      </c>
      <c r="B1860" s="47">
        <f t="shared" si="353"/>
        <v>2021</v>
      </c>
      <c r="C1860" s="47">
        <f t="shared" si="354"/>
        <v>7</v>
      </c>
      <c r="D1860" s="47" t="str">
        <f t="shared" si="355"/>
        <v>Jul</v>
      </c>
      <c r="E1860" s="47">
        <f t="shared" si="356"/>
        <v>7</v>
      </c>
      <c r="F1860" s="90">
        <v>44384</v>
      </c>
      <c r="G1860" s="75">
        <v>0.51736111111111105</v>
      </c>
      <c r="H1860" s="49" t="s">
        <v>64</v>
      </c>
      <c r="I1860" s="56" t="str">
        <f t="shared" si="368"/>
        <v>On point at confluence of N. Arm and Brown's Slough</v>
      </c>
      <c r="J1860" s="56" t="str">
        <f t="shared" si="369"/>
        <v>Gordon Estuary</v>
      </c>
      <c r="K1860" s="49">
        <v>1</v>
      </c>
      <c r="L1860" s="51" t="s">
        <v>157</v>
      </c>
      <c r="M1860" s="53" t="s">
        <v>138</v>
      </c>
      <c r="N1860" s="51" t="s">
        <v>153</v>
      </c>
      <c r="O1860" s="47">
        <f t="shared" si="359"/>
        <v>8</v>
      </c>
      <c r="P1860" s="47">
        <f t="shared" si="360"/>
        <v>1</v>
      </c>
      <c r="Q1860" s="47">
        <f t="shared" si="361"/>
        <v>5</v>
      </c>
      <c r="R1860" s="54">
        <v>3</v>
      </c>
      <c r="S1860" s="49" t="s">
        <v>168</v>
      </c>
      <c r="T1860" s="53" t="s">
        <v>163</v>
      </c>
    </row>
    <row r="1861" spans="1:20" x14ac:dyDescent="0.2">
      <c r="A1861" s="79">
        <f t="shared" ref="A1861:A1924" si="370">WEEKNUM(F1861)</f>
        <v>28</v>
      </c>
      <c r="B1861" s="47">
        <f t="shared" ref="B1861:B1924" si="371">YEAR(F1861)</f>
        <v>2021</v>
      </c>
      <c r="C1861" s="47">
        <f t="shared" ref="C1861:C1924" si="372">MONTH(F1861)</f>
        <v>7</v>
      </c>
      <c r="D1861" s="47" t="str">
        <f t="shared" ref="D1861:D1924" si="373">TEXT(F1861,"mmm")</f>
        <v>Jul</v>
      </c>
      <c r="E1861" s="47">
        <f t="shared" ref="E1861:E1924" si="374">DAY(F1861)</f>
        <v>7</v>
      </c>
      <c r="F1861" s="90">
        <v>44384</v>
      </c>
      <c r="G1861" s="75">
        <v>0.51736111111111105</v>
      </c>
      <c r="H1861" s="49" t="s">
        <v>64</v>
      </c>
      <c r="I1861" s="56" t="str">
        <f t="shared" si="368"/>
        <v>On point at confluence of N. Arm and Brown's Slough</v>
      </c>
      <c r="J1861" s="56" t="str">
        <f t="shared" si="369"/>
        <v>Gordon Estuary</v>
      </c>
      <c r="K1861" s="49">
        <v>1</v>
      </c>
      <c r="L1861" s="51" t="s">
        <v>158</v>
      </c>
      <c r="M1861" s="53" t="s">
        <v>138</v>
      </c>
      <c r="N1861" s="51" t="s">
        <v>153</v>
      </c>
      <c r="O1861" s="47">
        <f t="shared" si="359"/>
        <v>9</v>
      </c>
      <c r="P1861" s="47">
        <f t="shared" si="360"/>
        <v>1</v>
      </c>
      <c r="Q1861" s="47">
        <f t="shared" si="361"/>
        <v>5</v>
      </c>
      <c r="R1861" s="54">
        <v>4</v>
      </c>
      <c r="S1861" s="49" t="s">
        <v>168</v>
      </c>
      <c r="T1861" s="53" t="s">
        <v>163</v>
      </c>
    </row>
    <row r="1862" spans="1:20" x14ac:dyDescent="0.2">
      <c r="A1862" s="79">
        <f t="shared" si="370"/>
        <v>28</v>
      </c>
      <c r="B1862" s="47">
        <f t="shared" si="371"/>
        <v>2021</v>
      </c>
      <c r="C1862" s="47">
        <f t="shared" si="372"/>
        <v>7</v>
      </c>
      <c r="D1862" s="47" t="str">
        <f t="shared" si="373"/>
        <v>Jul</v>
      </c>
      <c r="E1862" s="47">
        <f t="shared" si="374"/>
        <v>7</v>
      </c>
      <c r="F1862" s="90">
        <v>44384</v>
      </c>
      <c r="G1862" s="75">
        <v>0.51736111111111105</v>
      </c>
      <c r="H1862" s="49" t="s">
        <v>64</v>
      </c>
      <c r="I1862" s="56" t="str">
        <f t="shared" si="368"/>
        <v>On point at confluence of N. Arm and Brown's Slough</v>
      </c>
      <c r="J1862" s="56" t="str">
        <f t="shared" si="369"/>
        <v>Gordon Estuary</v>
      </c>
      <c r="K1862" s="49">
        <v>1</v>
      </c>
      <c r="L1862" s="51" t="s">
        <v>185</v>
      </c>
      <c r="M1862" s="53" t="s">
        <v>138</v>
      </c>
      <c r="N1862" s="51" t="s">
        <v>150</v>
      </c>
      <c r="O1862" s="47">
        <f t="shared" si="359"/>
        <v>18</v>
      </c>
      <c r="P1862" s="47">
        <f t="shared" si="360"/>
        <v>1</v>
      </c>
      <c r="Q1862" s="47">
        <f t="shared" si="361"/>
        <v>4</v>
      </c>
      <c r="R1862" s="54">
        <v>3</v>
      </c>
      <c r="S1862" s="49" t="s">
        <v>168</v>
      </c>
      <c r="T1862" s="53" t="s">
        <v>163</v>
      </c>
    </row>
    <row r="1863" spans="1:20" x14ac:dyDescent="0.2">
      <c r="A1863" s="79">
        <f t="shared" si="370"/>
        <v>28</v>
      </c>
      <c r="B1863" s="47">
        <f t="shared" si="371"/>
        <v>2021</v>
      </c>
      <c r="C1863" s="47">
        <f t="shared" si="372"/>
        <v>7</v>
      </c>
      <c r="D1863" s="47" t="str">
        <f t="shared" si="373"/>
        <v>Jul</v>
      </c>
      <c r="E1863" s="47">
        <f t="shared" si="374"/>
        <v>7</v>
      </c>
      <c r="F1863" s="90">
        <v>44384</v>
      </c>
      <c r="G1863" s="75">
        <v>0.51736111111111105</v>
      </c>
      <c r="H1863" s="49" t="s">
        <v>64</v>
      </c>
      <c r="I1863" s="56" t="str">
        <f t="shared" si="368"/>
        <v>On point at confluence of N. Arm and Brown's Slough</v>
      </c>
      <c r="J1863" s="56" t="str">
        <f t="shared" si="369"/>
        <v>Gordon Estuary</v>
      </c>
      <c r="K1863" s="49">
        <v>1</v>
      </c>
      <c r="L1863" s="51" t="s">
        <v>181</v>
      </c>
      <c r="M1863" s="53" t="s">
        <v>138</v>
      </c>
      <c r="N1863" s="51" t="s">
        <v>150</v>
      </c>
      <c r="O1863" s="47">
        <f t="shared" si="359"/>
        <v>15</v>
      </c>
      <c r="P1863" s="47">
        <f t="shared" si="360"/>
        <v>1</v>
      </c>
      <c r="Q1863" s="47">
        <f t="shared" si="361"/>
        <v>4</v>
      </c>
      <c r="R1863" s="54">
        <v>7</v>
      </c>
      <c r="S1863" s="49" t="s">
        <v>168</v>
      </c>
      <c r="T1863" s="53" t="s">
        <v>163</v>
      </c>
    </row>
    <row r="1864" spans="1:20" x14ac:dyDescent="0.2">
      <c r="A1864" s="79">
        <f t="shared" si="370"/>
        <v>28</v>
      </c>
      <c r="B1864" s="47">
        <f t="shared" si="371"/>
        <v>2021</v>
      </c>
      <c r="C1864" s="47">
        <f t="shared" si="372"/>
        <v>7</v>
      </c>
      <c r="D1864" s="47" t="str">
        <f t="shared" si="373"/>
        <v>Jul</v>
      </c>
      <c r="E1864" s="47">
        <f t="shared" si="374"/>
        <v>7</v>
      </c>
      <c r="F1864" s="90">
        <v>44384</v>
      </c>
      <c r="G1864" s="75">
        <v>0.51736111111111105</v>
      </c>
      <c r="H1864" s="49" t="s">
        <v>64</v>
      </c>
      <c r="I1864" s="56" t="str">
        <f t="shared" si="368"/>
        <v>On point at confluence of N. Arm and Brown's Slough</v>
      </c>
      <c r="J1864" s="56" t="str">
        <f t="shared" si="369"/>
        <v>Gordon Estuary</v>
      </c>
      <c r="K1864" s="49">
        <v>1</v>
      </c>
      <c r="L1864" s="51" t="s">
        <v>166</v>
      </c>
      <c r="M1864" s="53" t="s">
        <v>138</v>
      </c>
      <c r="N1864" s="51" t="s">
        <v>150</v>
      </c>
      <c r="O1864" s="47">
        <f t="shared" si="359"/>
        <v>11</v>
      </c>
      <c r="P1864" s="47">
        <f t="shared" si="360"/>
        <v>1</v>
      </c>
      <c r="Q1864" s="47">
        <f t="shared" si="361"/>
        <v>4</v>
      </c>
      <c r="R1864" s="54">
        <v>1</v>
      </c>
      <c r="S1864" s="49" t="s">
        <v>168</v>
      </c>
      <c r="T1864" s="53" t="s">
        <v>163</v>
      </c>
    </row>
    <row r="1865" spans="1:20" x14ac:dyDescent="0.2">
      <c r="A1865" s="79">
        <f t="shared" si="370"/>
        <v>28</v>
      </c>
      <c r="B1865" s="47">
        <f t="shared" si="371"/>
        <v>2021</v>
      </c>
      <c r="C1865" s="47">
        <f t="shared" si="372"/>
        <v>7</v>
      </c>
      <c r="D1865" s="47" t="str">
        <f t="shared" si="373"/>
        <v>Jul</v>
      </c>
      <c r="E1865" s="47">
        <f t="shared" si="374"/>
        <v>7</v>
      </c>
      <c r="F1865" s="90">
        <v>44384</v>
      </c>
      <c r="G1865" s="75">
        <v>0.53125</v>
      </c>
      <c r="H1865" s="49" t="s">
        <v>19</v>
      </c>
      <c r="I1865" s="56" t="str">
        <f>VLOOKUP(H1865,SiteCodes,2,FALSE)</f>
        <v>Q Jeff (right bank opposite N. Arm confl.)</v>
      </c>
      <c r="J1865" s="56" t="str">
        <f>VLOOKUP(H1865,SiteCodes,3,FALSE)</f>
        <v>Gordon Estuary</v>
      </c>
      <c r="K1865" s="49">
        <v>1</v>
      </c>
      <c r="L1865" s="51" t="s">
        <v>152</v>
      </c>
      <c r="M1865" s="53" t="s">
        <v>143</v>
      </c>
      <c r="N1865" s="51" t="s">
        <v>148</v>
      </c>
      <c r="O1865" s="47">
        <f t="shared" si="359"/>
        <v>5</v>
      </c>
      <c r="P1865" s="47">
        <f t="shared" si="360"/>
        <v>2</v>
      </c>
      <c r="Q1865" s="47">
        <f t="shared" si="361"/>
        <v>3</v>
      </c>
      <c r="R1865" s="54">
        <v>8</v>
      </c>
      <c r="S1865" s="49" t="s">
        <v>168</v>
      </c>
      <c r="T1865" s="53" t="s">
        <v>163</v>
      </c>
    </row>
    <row r="1866" spans="1:20" x14ac:dyDescent="0.2">
      <c r="A1866" s="79">
        <f t="shared" si="370"/>
        <v>28</v>
      </c>
      <c r="B1866" s="47">
        <f t="shared" si="371"/>
        <v>2021</v>
      </c>
      <c r="C1866" s="47">
        <f t="shared" si="372"/>
        <v>7</v>
      </c>
      <c r="D1866" s="47" t="str">
        <f t="shared" si="373"/>
        <v>Jul</v>
      </c>
      <c r="E1866" s="47">
        <f t="shared" si="374"/>
        <v>7</v>
      </c>
      <c r="F1866" s="90">
        <v>44384</v>
      </c>
      <c r="G1866" s="75">
        <v>0.53125</v>
      </c>
      <c r="H1866" s="49" t="s">
        <v>19</v>
      </c>
      <c r="I1866" s="56" t="str">
        <f t="shared" ref="I1866:I1872" si="375">VLOOKUP(H1866,SiteCodes,2,FALSE)</f>
        <v>Q Jeff (right bank opposite N. Arm confl.)</v>
      </c>
      <c r="J1866" s="56" t="str">
        <f t="shared" ref="J1866:J1872" si="376">VLOOKUP(H1866,SiteCodes,3,FALSE)</f>
        <v>Gordon Estuary</v>
      </c>
      <c r="K1866" s="49">
        <v>1</v>
      </c>
      <c r="L1866" s="51" t="s">
        <v>146</v>
      </c>
      <c r="M1866" s="53" t="s">
        <v>138</v>
      </c>
      <c r="N1866" s="51" t="s">
        <v>148</v>
      </c>
      <c r="O1866" s="47">
        <f t="shared" si="359"/>
        <v>3</v>
      </c>
      <c r="P1866" s="47">
        <f t="shared" si="360"/>
        <v>1</v>
      </c>
      <c r="Q1866" s="47">
        <f t="shared" si="361"/>
        <v>3</v>
      </c>
      <c r="R1866" s="54">
        <v>4</v>
      </c>
      <c r="S1866" s="49" t="s">
        <v>168</v>
      </c>
      <c r="T1866" s="53" t="s">
        <v>163</v>
      </c>
    </row>
    <row r="1867" spans="1:20" x14ac:dyDescent="0.2">
      <c r="A1867" s="79">
        <f t="shared" si="370"/>
        <v>28</v>
      </c>
      <c r="B1867" s="47">
        <f t="shared" si="371"/>
        <v>2021</v>
      </c>
      <c r="C1867" s="47">
        <f t="shared" si="372"/>
        <v>7</v>
      </c>
      <c r="D1867" s="47" t="str">
        <f t="shared" si="373"/>
        <v>Jul</v>
      </c>
      <c r="E1867" s="47">
        <f t="shared" si="374"/>
        <v>7</v>
      </c>
      <c r="F1867" s="90">
        <v>44384</v>
      </c>
      <c r="G1867" s="75">
        <v>0.53125</v>
      </c>
      <c r="H1867" s="49" t="s">
        <v>19</v>
      </c>
      <c r="I1867" s="56" t="str">
        <f t="shared" si="375"/>
        <v>Q Jeff (right bank opposite N. Arm confl.)</v>
      </c>
      <c r="J1867" s="56" t="str">
        <f t="shared" si="376"/>
        <v>Gordon Estuary</v>
      </c>
      <c r="K1867" s="49">
        <v>1</v>
      </c>
      <c r="L1867" s="51" t="s">
        <v>146</v>
      </c>
      <c r="M1867" s="53" t="s">
        <v>138</v>
      </c>
      <c r="N1867" s="51" t="s">
        <v>144</v>
      </c>
      <c r="O1867" s="47">
        <f t="shared" si="359"/>
        <v>3</v>
      </c>
      <c r="P1867" s="47">
        <f t="shared" si="360"/>
        <v>1</v>
      </c>
      <c r="Q1867" s="47">
        <f t="shared" si="361"/>
        <v>2</v>
      </c>
      <c r="R1867" s="54">
        <v>4</v>
      </c>
      <c r="S1867" s="49" t="s">
        <v>168</v>
      </c>
      <c r="T1867" s="53" t="s">
        <v>163</v>
      </c>
    </row>
    <row r="1868" spans="1:20" x14ac:dyDescent="0.2">
      <c r="A1868" s="79">
        <f t="shared" si="370"/>
        <v>28</v>
      </c>
      <c r="B1868" s="47">
        <f t="shared" si="371"/>
        <v>2021</v>
      </c>
      <c r="C1868" s="47">
        <f t="shared" si="372"/>
        <v>7</v>
      </c>
      <c r="D1868" s="47" t="str">
        <f t="shared" si="373"/>
        <v>Jul</v>
      </c>
      <c r="E1868" s="47">
        <f t="shared" si="374"/>
        <v>7</v>
      </c>
      <c r="F1868" s="90">
        <v>44384</v>
      </c>
      <c r="G1868" s="75">
        <v>0.53125</v>
      </c>
      <c r="H1868" s="49" t="s">
        <v>19</v>
      </c>
      <c r="I1868" s="56" t="str">
        <f t="shared" si="375"/>
        <v>Q Jeff (right bank opposite N. Arm confl.)</v>
      </c>
      <c r="J1868" s="56" t="str">
        <f t="shared" si="376"/>
        <v>Gordon Estuary</v>
      </c>
      <c r="K1868" s="49">
        <v>1</v>
      </c>
      <c r="L1868" s="51" t="s">
        <v>157</v>
      </c>
      <c r="M1868" s="53" t="s">
        <v>138</v>
      </c>
      <c r="N1868" s="51" t="s">
        <v>153</v>
      </c>
      <c r="O1868" s="47">
        <f t="shared" si="359"/>
        <v>8</v>
      </c>
      <c r="P1868" s="47">
        <f t="shared" si="360"/>
        <v>1</v>
      </c>
      <c r="Q1868" s="47">
        <f t="shared" si="361"/>
        <v>5</v>
      </c>
      <c r="R1868" s="54">
        <v>6</v>
      </c>
      <c r="S1868" s="49" t="s">
        <v>168</v>
      </c>
      <c r="T1868" s="53" t="s">
        <v>163</v>
      </c>
    </row>
    <row r="1869" spans="1:20" x14ac:dyDescent="0.2">
      <c r="A1869" s="79">
        <f t="shared" si="370"/>
        <v>28</v>
      </c>
      <c r="B1869" s="47">
        <f t="shared" si="371"/>
        <v>2021</v>
      </c>
      <c r="C1869" s="47">
        <f t="shared" si="372"/>
        <v>7</v>
      </c>
      <c r="D1869" s="47" t="str">
        <f t="shared" si="373"/>
        <v>Jul</v>
      </c>
      <c r="E1869" s="47">
        <f t="shared" si="374"/>
        <v>7</v>
      </c>
      <c r="F1869" s="90">
        <v>44384</v>
      </c>
      <c r="G1869" s="75">
        <v>0.53125</v>
      </c>
      <c r="H1869" s="49" t="s">
        <v>19</v>
      </c>
      <c r="I1869" s="56" t="str">
        <f t="shared" si="375"/>
        <v>Q Jeff (right bank opposite N. Arm confl.)</v>
      </c>
      <c r="J1869" s="56" t="str">
        <f t="shared" si="376"/>
        <v>Gordon Estuary</v>
      </c>
      <c r="K1869" s="49">
        <v>1</v>
      </c>
      <c r="L1869" s="51" t="s">
        <v>158</v>
      </c>
      <c r="M1869" s="53" t="s">
        <v>138</v>
      </c>
      <c r="N1869" s="51" t="s">
        <v>153</v>
      </c>
      <c r="O1869" s="47">
        <f t="shared" si="359"/>
        <v>9</v>
      </c>
      <c r="P1869" s="47">
        <f t="shared" si="360"/>
        <v>1</v>
      </c>
      <c r="Q1869" s="47">
        <f t="shared" si="361"/>
        <v>5</v>
      </c>
      <c r="R1869" s="54">
        <v>10</v>
      </c>
      <c r="S1869" s="49" t="s">
        <v>168</v>
      </c>
      <c r="T1869" s="53" t="s">
        <v>163</v>
      </c>
    </row>
    <row r="1870" spans="1:20" x14ac:dyDescent="0.2">
      <c r="A1870" s="79">
        <f t="shared" si="370"/>
        <v>28</v>
      </c>
      <c r="B1870" s="47">
        <f t="shared" si="371"/>
        <v>2021</v>
      </c>
      <c r="C1870" s="47">
        <f t="shared" si="372"/>
        <v>7</v>
      </c>
      <c r="D1870" s="47" t="str">
        <f t="shared" si="373"/>
        <v>Jul</v>
      </c>
      <c r="E1870" s="47">
        <f t="shared" si="374"/>
        <v>7</v>
      </c>
      <c r="F1870" s="90">
        <v>44384</v>
      </c>
      <c r="G1870" s="75">
        <v>0.53125</v>
      </c>
      <c r="H1870" s="49" t="s">
        <v>19</v>
      </c>
      <c r="I1870" s="56" t="str">
        <f t="shared" si="375"/>
        <v>Q Jeff (right bank opposite N. Arm confl.)</v>
      </c>
      <c r="J1870" s="56" t="str">
        <f t="shared" si="376"/>
        <v>Gordon Estuary</v>
      </c>
      <c r="K1870" s="49">
        <v>1</v>
      </c>
      <c r="L1870" s="51" t="s">
        <v>185</v>
      </c>
      <c r="M1870" s="53" t="s">
        <v>138</v>
      </c>
      <c r="N1870" s="51" t="s">
        <v>150</v>
      </c>
      <c r="O1870" s="47">
        <f t="shared" si="359"/>
        <v>18</v>
      </c>
      <c r="P1870" s="47">
        <f t="shared" si="360"/>
        <v>1</v>
      </c>
      <c r="Q1870" s="47">
        <f t="shared" si="361"/>
        <v>4</v>
      </c>
      <c r="R1870" s="54">
        <v>6</v>
      </c>
      <c r="S1870" s="49" t="s">
        <v>168</v>
      </c>
      <c r="T1870" s="53" t="s">
        <v>163</v>
      </c>
    </row>
    <row r="1871" spans="1:20" x14ac:dyDescent="0.2">
      <c r="A1871" s="79">
        <f t="shared" si="370"/>
        <v>28</v>
      </c>
      <c r="B1871" s="47">
        <f t="shared" si="371"/>
        <v>2021</v>
      </c>
      <c r="C1871" s="47">
        <f t="shared" si="372"/>
        <v>7</v>
      </c>
      <c r="D1871" s="47" t="str">
        <f t="shared" si="373"/>
        <v>Jul</v>
      </c>
      <c r="E1871" s="47">
        <f t="shared" si="374"/>
        <v>7</v>
      </c>
      <c r="F1871" s="90">
        <v>44384</v>
      </c>
      <c r="G1871" s="75">
        <v>0.53125</v>
      </c>
      <c r="H1871" s="49" t="s">
        <v>19</v>
      </c>
      <c r="I1871" s="56" t="str">
        <f t="shared" si="375"/>
        <v>Q Jeff (right bank opposite N. Arm confl.)</v>
      </c>
      <c r="J1871" s="56" t="str">
        <f t="shared" si="376"/>
        <v>Gordon Estuary</v>
      </c>
      <c r="K1871" s="49">
        <v>1</v>
      </c>
      <c r="L1871" s="51" t="s">
        <v>181</v>
      </c>
      <c r="M1871" s="53" t="s">
        <v>138</v>
      </c>
      <c r="N1871" s="51" t="s">
        <v>150</v>
      </c>
      <c r="O1871" s="47">
        <f t="shared" si="359"/>
        <v>15</v>
      </c>
      <c r="P1871" s="47">
        <f t="shared" si="360"/>
        <v>1</v>
      </c>
      <c r="Q1871" s="47">
        <f t="shared" si="361"/>
        <v>4</v>
      </c>
      <c r="R1871" s="54">
        <v>7</v>
      </c>
      <c r="S1871" s="49" t="s">
        <v>168</v>
      </c>
      <c r="T1871" s="53" t="s">
        <v>163</v>
      </c>
    </row>
    <row r="1872" spans="1:20" x14ac:dyDescent="0.2">
      <c r="A1872" s="79">
        <f t="shared" si="370"/>
        <v>28</v>
      </c>
      <c r="B1872" s="47">
        <f t="shared" si="371"/>
        <v>2021</v>
      </c>
      <c r="C1872" s="47">
        <f t="shared" si="372"/>
        <v>7</v>
      </c>
      <c r="D1872" s="47" t="str">
        <f t="shared" si="373"/>
        <v>Jul</v>
      </c>
      <c r="E1872" s="47">
        <f t="shared" si="374"/>
        <v>7</v>
      </c>
      <c r="F1872" s="90">
        <v>44384</v>
      </c>
      <c r="G1872" s="75">
        <v>0.53125</v>
      </c>
      <c r="H1872" s="49" t="s">
        <v>19</v>
      </c>
      <c r="I1872" s="56" t="str">
        <f t="shared" si="375"/>
        <v>Q Jeff (right bank opposite N. Arm confl.)</v>
      </c>
      <c r="J1872" s="56" t="str">
        <f t="shared" si="376"/>
        <v>Gordon Estuary</v>
      </c>
      <c r="K1872" s="49">
        <v>1</v>
      </c>
      <c r="L1872" s="51" t="s">
        <v>173</v>
      </c>
      <c r="M1872" s="53" t="s">
        <v>138</v>
      </c>
      <c r="N1872" s="51" t="s">
        <v>150</v>
      </c>
      <c r="O1872" s="47">
        <f t="shared" si="359"/>
        <v>13</v>
      </c>
      <c r="P1872" s="47">
        <f t="shared" si="360"/>
        <v>1</v>
      </c>
      <c r="Q1872" s="47">
        <f t="shared" si="361"/>
        <v>4</v>
      </c>
      <c r="R1872" s="54">
        <v>29</v>
      </c>
      <c r="S1872" s="49" t="s">
        <v>168</v>
      </c>
      <c r="T1872" s="53" t="s">
        <v>163</v>
      </c>
    </row>
    <row r="1873" spans="1:20" x14ac:dyDescent="0.2">
      <c r="A1873" s="79">
        <f t="shared" si="370"/>
        <v>28</v>
      </c>
      <c r="B1873" s="47">
        <f t="shared" si="371"/>
        <v>2021</v>
      </c>
      <c r="C1873" s="47">
        <f t="shared" si="372"/>
        <v>7</v>
      </c>
      <c r="D1873" s="47" t="str">
        <f t="shared" si="373"/>
        <v>Jul</v>
      </c>
      <c r="E1873" s="47">
        <f t="shared" si="374"/>
        <v>7</v>
      </c>
      <c r="F1873" s="90">
        <v>44384</v>
      </c>
      <c r="G1873" s="75">
        <v>0.55208333333333337</v>
      </c>
      <c r="H1873" s="49" t="s">
        <v>60</v>
      </c>
      <c r="I1873" s="56" t="str">
        <f>VLOOKUP(H1873,SiteCodes,2,FALSE)</f>
        <v>Inside Site 7 inlet on south side</v>
      </c>
      <c r="J1873" s="56" t="str">
        <f>VLOOKUP(H1873,SiteCodes,3,FALSE)</f>
        <v>Gordon Estuary</v>
      </c>
      <c r="K1873" s="49">
        <v>1</v>
      </c>
      <c r="L1873" s="51" t="s">
        <v>152</v>
      </c>
      <c r="M1873" s="53" t="s">
        <v>138</v>
      </c>
      <c r="N1873" s="51" t="s">
        <v>148</v>
      </c>
      <c r="O1873" s="47">
        <f t="shared" si="359"/>
        <v>5</v>
      </c>
      <c r="P1873" s="47">
        <f t="shared" si="360"/>
        <v>1</v>
      </c>
      <c r="Q1873" s="47">
        <f t="shared" si="361"/>
        <v>3</v>
      </c>
      <c r="R1873" s="54">
        <v>1</v>
      </c>
      <c r="S1873" s="49" t="s">
        <v>168</v>
      </c>
      <c r="T1873" s="53" t="s">
        <v>163</v>
      </c>
    </row>
    <row r="1874" spans="1:20" x14ac:dyDescent="0.2">
      <c r="A1874" s="79">
        <f t="shared" si="370"/>
        <v>28</v>
      </c>
      <c r="B1874" s="47">
        <f t="shared" si="371"/>
        <v>2021</v>
      </c>
      <c r="C1874" s="47">
        <f t="shared" si="372"/>
        <v>7</v>
      </c>
      <c r="D1874" s="47" t="str">
        <f t="shared" si="373"/>
        <v>Jul</v>
      </c>
      <c r="E1874" s="47">
        <f t="shared" si="374"/>
        <v>7</v>
      </c>
      <c r="F1874" s="90">
        <v>44384</v>
      </c>
      <c r="G1874" s="75">
        <v>0.55208333333333337</v>
      </c>
      <c r="H1874" s="49" t="s">
        <v>60</v>
      </c>
      <c r="I1874" s="56" t="str">
        <f t="shared" ref="I1874:I1880" si="377">VLOOKUP(H1874,SiteCodes,2,FALSE)</f>
        <v>Inside Site 7 inlet on south side</v>
      </c>
      <c r="J1874" s="56" t="str">
        <f t="shared" ref="J1874:J1880" si="378">VLOOKUP(H1874,SiteCodes,3,FALSE)</f>
        <v>Gordon Estuary</v>
      </c>
      <c r="K1874" s="49">
        <v>1</v>
      </c>
      <c r="L1874" s="51" t="s">
        <v>146</v>
      </c>
      <c r="M1874" s="53" t="s">
        <v>138</v>
      </c>
      <c r="N1874" s="51" t="s">
        <v>148</v>
      </c>
      <c r="O1874" s="47">
        <f t="shared" si="359"/>
        <v>3</v>
      </c>
      <c r="P1874" s="47">
        <f t="shared" si="360"/>
        <v>1</v>
      </c>
      <c r="Q1874" s="47">
        <f t="shared" si="361"/>
        <v>3</v>
      </c>
      <c r="R1874" s="54">
        <v>5</v>
      </c>
      <c r="S1874" s="49" t="s">
        <v>168</v>
      </c>
      <c r="T1874" s="53" t="s">
        <v>163</v>
      </c>
    </row>
    <row r="1875" spans="1:20" x14ac:dyDescent="0.2">
      <c r="A1875" s="79">
        <f t="shared" si="370"/>
        <v>28</v>
      </c>
      <c r="B1875" s="47">
        <f t="shared" si="371"/>
        <v>2021</v>
      </c>
      <c r="C1875" s="47">
        <f t="shared" si="372"/>
        <v>7</v>
      </c>
      <c r="D1875" s="47" t="str">
        <f t="shared" si="373"/>
        <v>Jul</v>
      </c>
      <c r="E1875" s="47">
        <f t="shared" si="374"/>
        <v>7</v>
      </c>
      <c r="F1875" s="90">
        <v>44384</v>
      </c>
      <c r="G1875" s="75">
        <v>0.55208333333333337</v>
      </c>
      <c r="H1875" s="49" t="s">
        <v>60</v>
      </c>
      <c r="I1875" s="56" t="str">
        <f t="shared" si="377"/>
        <v>Inside Site 7 inlet on south side</v>
      </c>
      <c r="J1875" s="56" t="str">
        <f t="shared" si="378"/>
        <v>Gordon Estuary</v>
      </c>
      <c r="K1875" s="49">
        <v>1</v>
      </c>
      <c r="L1875" s="51" t="s">
        <v>146</v>
      </c>
      <c r="M1875" s="53" t="s">
        <v>138</v>
      </c>
      <c r="N1875" s="51" t="s">
        <v>144</v>
      </c>
      <c r="O1875" s="47">
        <f t="shared" si="359"/>
        <v>3</v>
      </c>
      <c r="P1875" s="47">
        <f t="shared" si="360"/>
        <v>1</v>
      </c>
      <c r="Q1875" s="47">
        <f t="shared" si="361"/>
        <v>2</v>
      </c>
      <c r="R1875" s="54">
        <v>9</v>
      </c>
      <c r="S1875" s="49" t="s">
        <v>168</v>
      </c>
      <c r="T1875" s="53" t="s">
        <v>163</v>
      </c>
    </row>
    <row r="1876" spans="1:20" x14ac:dyDescent="0.2">
      <c r="A1876" s="79">
        <f t="shared" si="370"/>
        <v>28</v>
      </c>
      <c r="B1876" s="47">
        <f t="shared" si="371"/>
        <v>2021</v>
      </c>
      <c r="C1876" s="47">
        <f t="shared" si="372"/>
        <v>7</v>
      </c>
      <c r="D1876" s="47" t="str">
        <f t="shared" si="373"/>
        <v>Jul</v>
      </c>
      <c r="E1876" s="47">
        <f t="shared" si="374"/>
        <v>7</v>
      </c>
      <c r="F1876" s="90">
        <v>44384</v>
      </c>
      <c r="G1876" s="75">
        <v>0.55208333333333337</v>
      </c>
      <c r="H1876" s="49" t="s">
        <v>60</v>
      </c>
      <c r="I1876" s="56" t="str">
        <f t="shared" si="377"/>
        <v>Inside Site 7 inlet on south side</v>
      </c>
      <c r="J1876" s="56" t="str">
        <f t="shared" si="378"/>
        <v>Gordon Estuary</v>
      </c>
      <c r="K1876" s="49">
        <v>1</v>
      </c>
      <c r="L1876" s="51" t="s">
        <v>158</v>
      </c>
      <c r="M1876" s="53" t="s">
        <v>138</v>
      </c>
      <c r="N1876" s="51" t="s">
        <v>153</v>
      </c>
      <c r="O1876" s="47">
        <f t="shared" si="359"/>
        <v>9</v>
      </c>
      <c r="P1876" s="47">
        <f t="shared" si="360"/>
        <v>1</v>
      </c>
      <c r="Q1876" s="47">
        <f t="shared" si="361"/>
        <v>5</v>
      </c>
      <c r="R1876" s="54">
        <v>26</v>
      </c>
      <c r="S1876" s="49" t="s">
        <v>168</v>
      </c>
      <c r="T1876" s="53" t="s">
        <v>163</v>
      </c>
    </row>
    <row r="1877" spans="1:20" x14ac:dyDescent="0.2">
      <c r="A1877" s="79">
        <f t="shared" si="370"/>
        <v>28</v>
      </c>
      <c r="B1877" s="47">
        <f t="shared" si="371"/>
        <v>2021</v>
      </c>
      <c r="C1877" s="47">
        <f t="shared" si="372"/>
        <v>7</v>
      </c>
      <c r="D1877" s="47" t="str">
        <f t="shared" si="373"/>
        <v>Jul</v>
      </c>
      <c r="E1877" s="47">
        <f t="shared" si="374"/>
        <v>7</v>
      </c>
      <c r="F1877" s="90">
        <v>44384</v>
      </c>
      <c r="G1877" s="75">
        <v>0.55208333333333337</v>
      </c>
      <c r="H1877" s="49" t="s">
        <v>60</v>
      </c>
      <c r="I1877" s="56" t="str">
        <f t="shared" si="377"/>
        <v>Inside Site 7 inlet on south side</v>
      </c>
      <c r="J1877" s="56" t="str">
        <f t="shared" si="378"/>
        <v>Gordon Estuary</v>
      </c>
      <c r="K1877" s="49">
        <v>1</v>
      </c>
      <c r="L1877" s="51" t="s">
        <v>185</v>
      </c>
      <c r="M1877" s="53" t="s">
        <v>138</v>
      </c>
      <c r="N1877" s="51" t="s">
        <v>150</v>
      </c>
      <c r="O1877" s="47">
        <f t="shared" si="359"/>
        <v>18</v>
      </c>
      <c r="P1877" s="47">
        <f t="shared" si="360"/>
        <v>1</v>
      </c>
      <c r="Q1877" s="47">
        <f t="shared" si="361"/>
        <v>4</v>
      </c>
      <c r="R1877" s="54">
        <v>22</v>
      </c>
      <c r="S1877" s="49" t="s">
        <v>168</v>
      </c>
      <c r="T1877" s="53" t="s">
        <v>163</v>
      </c>
    </row>
    <row r="1878" spans="1:20" x14ac:dyDescent="0.2">
      <c r="A1878" s="79">
        <f t="shared" si="370"/>
        <v>28</v>
      </c>
      <c r="B1878" s="47">
        <f t="shared" si="371"/>
        <v>2021</v>
      </c>
      <c r="C1878" s="47">
        <f t="shared" si="372"/>
        <v>7</v>
      </c>
      <c r="D1878" s="47" t="str">
        <f t="shared" si="373"/>
        <v>Jul</v>
      </c>
      <c r="E1878" s="47">
        <f t="shared" si="374"/>
        <v>7</v>
      </c>
      <c r="F1878" s="90">
        <v>44384</v>
      </c>
      <c r="G1878" s="75">
        <v>0.55208333333333337</v>
      </c>
      <c r="H1878" s="49" t="s">
        <v>60</v>
      </c>
      <c r="I1878" s="56" t="str">
        <f t="shared" si="377"/>
        <v>Inside Site 7 inlet on south side</v>
      </c>
      <c r="J1878" s="56" t="str">
        <f t="shared" si="378"/>
        <v>Gordon Estuary</v>
      </c>
      <c r="K1878" s="49">
        <v>1</v>
      </c>
      <c r="L1878" s="51" t="s">
        <v>181</v>
      </c>
      <c r="M1878" s="53" t="s">
        <v>138</v>
      </c>
      <c r="N1878" s="51" t="s">
        <v>150</v>
      </c>
      <c r="O1878" s="47">
        <f t="shared" si="359"/>
        <v>15</v>
      </c>
      <c r="P1878" s="47">
        <f t="shared" si="360"/>
        <v>1</v>
      </c>
      <c r="Q1878" s="47">
        <f t="shared" si="361"/>
        <v>4</v>
      </c>
      <c r="R1878" s="54">
        <v>3</v>
      </c>
      <c r="S1878" s="49" t="s">
        <v>168</v>
      </c>
      <c r="T1878" s="53" t="s">
        <v>163</v>
      </c>
    </row>
    <row r="1879" spans="1:20" x14ac:dyDescent="0.2">
      <c r="A1879" s="79">
        <f t="shared" si="370"/>
        <v>28</v>
      </c>
      <c r="B1879" s="47">
        <f t="shared" si="371"/>
        <v>2021</v>
      </c>
      <c r="C1879" s="47">
        <f t="shared" si="372"/>
        <v>7</v>
      </c>
      <c r="D1879" s="47" t="str">
        <f t="shared" si="373"/>
        <v>Jul</v>
      </c>
      <c r="E1879" s="47">
        <f t="shared" si="374"/>
        <v>7</v>
      </c>
      <c r="F1879" s="90">
        <v>44384</v>
      </c>
      <c r="G1879" s="75">
        <v>0.55208333333333337</v>
      </c>
      <c r="H1879" s="49" t="s">
        <v>60</v>
      </c>
      <c r="I1879" s="56" t="str">
        <f t="shared" si="377"/>
        <v>Inside Site 7 inlet on south side</v>
      </c>
      <c r="J1879" s="56" t="str">
        <f t="shared" si="378"/>
        <v>Gordon Estuary</v>
      </c>
      <c r="K1879" s="49">
        <v>1</v>
      </c>
      <c r="L1879" s="51" t="s">
        <v>166</v>
      </c>
      <c r="M1879" s="53" t="s">
        <v>138</v>
      </c>
      <c r="N1879" s="51" t="s">
        <v>150</v>
      </c>
      <c r="O1879" s="47">
        <f t="shared" si="359"/>
        <v>11</v>
      </c>
      <c r="P1879" s="47">
        <f t="shared" si="360"/>
        <v>1</v>
      </c>
      <c r="Q1879" s="47">
        <f t="shared" si="361"/>
        <v>4</v>
      </c>
      <c r="R1879" s="54">
        <v>1</v>
      </c>
      <c r="S1879" s="49" t="s">
        <v>168</v>
      </c>
      <c r="T1879" s="53" t="s">
        <v>163</v>
      </c>
    </row>
    <row r="1880" spans="1:20" x14ac:dyDescent="0.2">
      <c r="A1880" s="79">
        <f t="shared" si="370"/>
        <v>28</v>
      </c>
      <c r="B1880" s="47">
        <f t="shared" si="371"/>
        <v>2021</v>
      </c>
      <c r="C1880" s="47">
        <f t="shared" si="372"/>
        <v>7</v>
      </c>
      <c r="D1880" s="47" t="str">
        <f t="shared" si="373"/>
        <v>Jul</v>
      </c>
      <c r="E1880" s="47">
        <f t="shared" si="374"/>
        <v>7</v>
      </c>
      <c r="F1880" s="90">
        <v>44384</v>
      </c>
      <c r="G1880" s="75">
        <v>0.55208333333333337</v>
      </c>
      <c r="H1880" s="49" t="s">
        <v>60</v>
      </c>
      <c r="I1880" s="56" t="str">
        <f t="shared" si="377"/>
        <v>Inside Site 7 inlet on south side</v>
      </c>
      <c r="J1880" s="56" t="str">
        <f t="shared" si="378"/>
        <v>Gordon Estuary</v>
      </c>
      <c r="K1880" s="49">
        <v>1</v>
      </c>
      <c r="L1880" s="51" t="s">
        <v>173</v>
      </c>
      <c r="M1880" s="53" t="s">
        <v>138</v>
      </c>
      <c r="N1880" s="51" t="s">
        <v>150</v>
      </c>
      <c r="O1880" s="47">
        <f t="shared" ref="O1880:O1943" si="379">VLOOKUP(L1880,SpeciesCodes,2,FALSE)</f>
        <v>13</v>
      </c>
      <c r="P1880" s="47">
        <f t="shared" ref="P1880:P1943" si="380">VLOOKUP(M1880,OrigCodes,2,FALSE)</f>
        <v>1</v>
      </c>
      <c r="Q1880" s="47">
        <f t="shared" ref="Q1880:Q1943" si="381">VLOOKUP(N1880,StgCodes,2,FALSE)</f>
        <v>4</v>
      </c>
      <c r="R1880" s="54">
        <v>600</v>
      </c>
      <c r="S1880" s="49" t="s">
        <v>168</v>
      </c>
      <c r="T1880" s="53" t="s">
        <v>163</v>
      </c>
    </row>
    <row r="1881" spans="1:20" x14ac:dyDescent="0.2">
      <c r="A1881" s="79">
        <f t="shared" si="370"/>
        <v>28</v>
      </c>
      <c r="B1881" s="47">
        <f t="shared" si="371"/>
        <v>2021</v>
      </c>
      <c r="C1881" s="47">
        <f t="shared" si="372"/>
        <v>7</v>
      </c>
      <c r="D1881" s="47" t="str">
        <f t="shared" si="373"/>
        <v>Jul</v>
      </c>
      <c r="E1881" s="47">
        <f t="shared" si="374"/>
        <v>7</v>
      </c>
      <c r="F1881" s="90">
        <v>44384</v>
      </c>
      <c r="G1881" s="75">
        <v>0.57638888888888895</v>
      </c>
      <c r="H1881" s="49" t="s">
        <v>15</v>
      </c>
      <c r="I1881" s="56" t="str">
        <f>VLOOKUP(H1881,SiteCodes,2,FALSE)</f>
        <v>Pacheedah Shores Boat Ramp</v>
      </c>
      <c r="J1881" s="56" t="str">
        <f>VLOOKUP(H1881,SiteCodes,3,FALSE)</f>
        <v>Gordon Estuary</v>
      </c>
      <c r="K1881" s="49">
        <v>1</v>
      </c>
      <c r="L1881" s="51" t="s">
        <v>152</v>
      </c>
      <c r="M1881" s="53" t="s">
        <v>138</v>
      </c>
      <c r="N1881" s="51" t="s">
        <v>144</v>
      </c>
      <c r="O1881" s="47">
        <f t="shared" si="379"/>
        <v>5</v>
      </c>
      <c r="P1881" s="47">
        <f t="shared" si="380"/>
        <v>1</v>
      </c>
      <c r="Q1881" s="47">
        <f t="shared" si="381"/>
        <v>2</v>
      </c>
      <c r="R1881" s="54">
        <v>1</v>
      </c>
      <c r="S1881" s="49" t="s">
        <v>168</v>
      </c>
      <c r="T1881" s="53" t="s">
        <v>163</v>
      </c>
    </row>
    <row r="1882" spans="1:20" x14ac:dyDescent="0.2">
      <c r="A1882" s="79">
        <f t="shared" si="370"/>
        <v>28</v>
      </c>
      <c r="B1882" s="47">
        <f t="shared" si="371"/>
        <v>2021</v>
      </c>
      <c r="C1882" s="47">
        <f t="shared" si="372"/>
        <v>7</v>
      </c>
      <c r="D1882" s="47" t="str">
        <f t="shared" si="373"/>
        <v>Jul</v>
      </c>
      <c r="E1882" s="47">
        <f t="shared" si="374"/>
        <v>7</v>
      </c>
      <c r="F1882" s="90">
        <v>44384</v>
      </c>
      <c r="G1882" s="75">
        <v>0.57638888888888895</v>
      </c>
      <c r="H1882" s="49" t="s">
        <v>15</v>
      </c>
      <c r="I1882" s="56" t="str">
        <f t="shared" ref="I1882:I1888" si="382">VLOOKUP(H1882,SiteCodes,2,FALSE)</f>
        <v>Pacheedah Shores Boat Ramp</v>
      </c>
      <c r="J1882" s="56" t="str">
        <f t="shared" ref="J1882:J1888" si="383">VLOOKUP(H1882,SiteCodes,3,FALSE)</f>
        <v>Gordon Estuary</v>
      </c>
      <c r="K1882" s="49">
        <v>1</v>
      </c>
      <c r="L1882" s="51" t="s">
        <v>152</v>
      </c>
      <c r="M1882" s="53" t="s">
        <v>143</v>
      </c>
      <c r="N1882" s="51" t="s">
        <v>148</v>
      </c>
      <c r="O1882" s="47">
        <f t="shared" si="379"/>
        <v>5</v>
      </c>
      <c r="P1882" s="47">
        <f t="shared" si="380"/>
        <v>2</v>
      </c>
      <c r="Q1882" s="47">
        <f t="shared" si="381"/>
        <v>3</v>
      </c>
      <c r="R1882" s="54">
        <v>1</v>
      </c>
      <c r="S1882" s="49" t="s">
        <v>168</v>
      </c>
      <c r="T1882" s="53" t="s">
        <v>163</v>
      </c>
    </row>
    <row r="1883" spans="1:20" x14ac:dyDescent="0.2">
      <c r="A1883" s="79">
        <f t="shared" si="370"/>
        <v>28</v>
      </c>
      <c r="B1883" s="47">
        <f t="shared" si="371"/>
        <v>2021</v>
      </c>
      <c r="C1883" s="47">
        <f t="shared" si="372"/>
        <v>7</v>
      </c>
      <c r="D1883" s="47" t="str">
        <f t="shared" si="373"/>
        <v>Jul</v>
      </c>
      <c r="E1883" s="47">
        <f t="shared" si="374"/>
        <v>7</v>
      </c>
      <c r="F1883" s="90">
        <v>44384</v>
      </c>
      <c r="G1883" s="75">
        <v>0.57638888888888895</v>
      </c>
      <c r="H1883" s="49" t="s">
        <v>15</v>
      </c>
      <c r="I1883" s="56" t="str">
        <f t="shared" si="382"/>
        <v>Pacheedah Shores Boat Ramp</v>
      </c>
      <c r="J1883" s="56" t="str">
        <f t="shared" si="383"/>
        <v>Gordon Estuary</v>
      </c>
      <c r="K1883" s="49">
        <v>1</v>
      </c>
      <c r="L1883" s="51" t="s">
        <v>157</v>
      </c>
      <c r="M1883" s="53" t="s">
        <v>138</v>
      </c>
      <c r="N1883" s="51" t="s">
        <v>153</v>
      </c>
      <c r="O1883" s="47">
        <f t="shared" si="379"/>
        <v>8</v>
      </c>
      <c r="P1883" s="47">
        <f t="shared" si="380"/>
        <v>1</v>
      </c>
      <c r="Q1883" s="47">
        <f t="shared" si="381"/>
        <v>5</v>
      </c>
      <c r="R1883" s="54">
        <v>3</v>
      </c>
      <c r="S1883" s="49" t="s">
        <v>168</v>
      </c>
      <c r="T1883" s="53" t="s">
        <v>163</v>
      </c>
    </row>
    <row r="1884" spans="1:20" x14ac:dyDescent="0.2">
      <c r="A1884" s="79">
        <f t="shared" si="370"/>
        <v>28</v>
      </c>
      <c r="B1884" s="47">
        <f t="shared" si="371"/>
        <v>2021</v>
      </c>
      <c r="C1884" s="47">
        <f t="shared" si="372"/>
        <v>7</v>
      </c>
      <c r="D1884" s="47" t="str">
        <f t="shared" si="373"/>
        <v>Jul</v>
      </c>
      <c r="E1884" s="47">
        <f t="shared" si="374"/>
        <v>7</v>
      </c>
      <c r="F1884" s="90">
        <v>44384</v>
      </c>
      <c r="G1884" s="75">
        <v>0.57638888888888895</v>
      </c>
      <c r="H1884" s="49" t="s">
        <v>15</v>
      </c>
      <c r="I1884" s="56" t="str">
        <f t="shared" si="382"/>
        <v>Pacheedah Shores Boat Ramp</v>
      </c>
      <c r="J1884" s="56" t="str">
        <f t="shared" si="383"/>
        <v>Gordon Estuary</v>
      </c>
      <c r="K1884" s="49">
        <v>1</v>
      </c>
      <c r="L1884" s="51" t="s">
        <v>158</v>
      </c>
      <c r="M1884" s="53" t="s">
        <v>138</v>
      </c>
      <c r="N1884" s="51" t="s">
        <v>153</v>
      </c>
      <c r="O1884" s="47">
        <f t="shared" si="379"/>
        <v>9</v>
      </c>
      <c r="P1884" s="47">
        <f t="shared" si="380"/>
        <v>1</v>
      </c>
      <c r="Q1884" s="47">
        <f t="shared" si="381"/>
        <v>5</v>
      </c>
      <c r="R1884" s="54">
        <v>3</v>
      </c>
      <c r="S1884" s="49" t="s">
        <v>168</v>
      </c>
      <c r="T1884" s="53" t="s">
        <v>163</v>
      </c>
    </row>
    <row r="1885" spans="1:20" x14ac:dyDescent="0.2">
      <c r="A1885" s="79">
        <f t="shared" si="370"/>
        <v>28</v>
      </c>
      <c r="B1885" s="47">
        <f t="shared" si="371"/>
        <v>2021</v>
      </c>
      <c r="C1885" s="47">
        <f t="shared" si="372"/>
        <v>7</v>
      </c>
      <c r="D1885" s="47" t="str">
        <f t="shared" si="373"/>
        <v>Jul</v>
      </c>
      <c r="E1885" s="47">
        <f t="shared" si="374"/>
        <v>7</v>
      </c>
      <c r="F1885" s="90">
        <v>44384</v>
      </c>
      <c r="G1885" s="75">
        <v>0.57638888888888895</v>
      </c>
      <c r="H1885" s="49" t="s">
        <v>15</v>
      </c>
      <c r="I1885" s="56" t="str">
        <f t="shared" si="382"/>
        <v>Pacheedah Shores Boat Ramp</v>
      </c>
      <c r="J1885" s="56" t="str">
        <f t="shared" si="383"/>
        <v>Gordon Estuary</v>
      </c>
      <c r="K1885" s="49">
        <v>1</v>
      </c>
      <c r="L1885" s="51" t="s">
        <v>185</v>
      </c>
      <c r="M1885" s="53" t="s">
        <v>138</v>
      </c>
      <c r="N1885" s="51" t="s">
        <v>150</v>
      </c>
      <c r="O1885" s="47">
        <f t="shared" si="379"/>
        <v>18</v>
      </c>
      <c r="P1885" s="47">
        <f t="shared" si="380"/>
        <v>1</v>
      </c>
      <c r="Q1885" s="47">
        <f t="shared" si="381"/>
        <v>4</v>
      </c>
      <c r="R1885" s="54">
        <v>2</v>
      </c>
      <c r="S1885" s="49" t="s">
        <v>168</v>
      </c>
      <c r="T1885" s="53" t="s">
        <v>163</v>
      </c>
    </row>
    <row r="1886" spans="1:20" x14ac:dyDescent="0.2">
      <c r="A1886" s="79">
        <f t="shared" si="370"/>
        <v>28</v>
      </c>
      <c r="B1886" s="47">
        <f t="shared" si="371"/>
        <v>2021</v>
      </c>
      <c r="C1886" s="47">
        <f t="shared" si="372"/>
        <v>7</v>
      </c>
      <c r="D1886" s="47" t="str">
        <f t="shared" si="373"/>
        <v>Jul</v>
      </c>
      <c r="E1886" s="47">
        <f t="shared" si="374"/>
        <v>7</v>
      </c>
      <c r="F1886" s="90">
        <v>44384</v>
      </c>
      <c r="G1886" s="75">
        <v>0.57638888888888895</v>
      </c>
      <c r="H1886" s="49" t="s">
        <v>15</v>
      </c>
      <c r="I1886" s="56" t="str">
        <f t="shared" si="382"/>
        <v>Pacheedah Shores Boat Ramp</v>
      </c>
      <c r="J1886" s="56" t="str">
        <f t="shared" si="383"/>
        <v>Gordon Estuary</v>
      </c>
      <c r="K1886" s="49">
        <v>1</v>
      </c>
      <c r="L1886" s="51" t="s">
        <v>181</v>
      </c>
      <c r="M1886" s="53" t="s">
        <v>138</v>
      </c>
      <c r="N1886" s="51" t="s">
        <v>150</v>
      </c>
      <c r="O1886" s="47">
        <f t="shared" si="379"/>
        <v>15</v>
      </c>
      <c r="P1886" s="47">
        <f t="shared" si="380"/>
        <v>1</v>
      </c>
      <c r="Q1886" s="47">
        <f t="shared" si="381"/>
        <v>4</v>
      </c>
      <c r="R1886" s="54">
        <v>9</v>
      </c>
      <c r="S1886" s="49" t="s">
        <v>168</v>
      </c>
      <c r="T1886" s="53" t="s">
        <v>163</v>
      </c>
    </row>
    <row r="1887" spans="1:20" x14ac:dyDescent="0.2">
      <c r="A1887" s="79">
        <f t="shared" si="370"/>
        <v>28</v>
      </c>
      <c r="B1887" s="47">
        <f t="shared" si="371"/>
        <v>2021</v>
      </c>
      <c r="C1887" s="47">
        <f t="shared" si="372"/>
        <v>7</v>
      </c>
      <c r="D1887" s="47" t="str">
        <f t="shared" si="373"/>
        <v>Jul</v>
      </c>
      <c r="E1887" s="47">
        <f t="shared" si="374"/>
        <v>7</v>
      </c>
      <c r="F1887" s="90">
        <v>44384</v>
      </c>
      <c r="G1887" s="75">
        <v>0.57638888888888895</v>
      </c>
      <c r="H1887" s="49" t="s">
        <v>15</v>
      </c>
      <c r="I1887" s="56" t="str">
        <f t="shared" si="382"/>
        <v>Pacheedah Shores Boat Ramp</v>
      </c>
      <c r="J1887" s="56" t="str">
        <f t="shared" si="383"/>
        <v>Gordon Estuary</v>
      </c>
      <c r="K1887" s="49">
        <v>1</v>
      </c>
      <c r="L1887" s="51" t="s">
        <v>166</v>
      </c>
      <c r="M1887" s="53" t="s">
        <v>138</v>
      </c>
      <c r="N1887" s="51" t="s">
        <v>150</v>
      </c>
      <c r="O1887" s="47">
        <f t="shared" si="379"/>
        <v>11</v>
      </c>
      <c r="P1887" s="47">
        <f t="shared" si="380"/>
        <v>1</v>
      </c>
      <c r="Q1887" s="47">
        <f t="shared" si="381"/>
        <v>4</v>
      </c>
      <c r="R1887" s="54">
        <v>3</v>
      </c>
      <c r="S1887" s="49" t="s">
        <v>168</v>
      </c>
      <c r="T1887" s="53" t="s">
        <v>163</v>
      </c>
    </row>
    <row r="1888" spans="1:20" x14ac:dyDescent="0.2">
      <c r="A1888" s="79">
        <f t="shared" si="370"/>
        <v>28</v>
      </c>
      <c r="B1888" s="47">
        <f t="shared" si="371"/>
        <v>2021</v>
      </c>
      <c r="C1888" s="47">
        <f t="shared" si="372"/>
        <v>7</v>
      </c>
      <c r="D1888" s="47" t="str">
        <f t="shared" si="373"/>
        <v>Jul</v>
      </c>
      <c r="E1888" s="47">
        <f t="shared" si="374"/>
        <v>7</v>
      </c>
      <c r="F1888" s="90">
        <v>44384</v>
      </c>
      <c r="G1888" s="75">
        <v>0.57638888888888895</v>
      </c>
      <c r="H1888" s="49" t="s">
        <v>15</v>
      </c>
      <c r="I1888" s="56" t="str">
        <f t="shared" si="382"/>
        <v>Pacheedah Shores Boat Ramp</v>
      </c>
      <c r="J1888" s="56" t="str">
        <f t="shared" si="383"/>
        <v>Gordon Estuary</v>
      </c>
      <c r="K1888" s="49">
        <v>1</v>
      </c>
      <c r="L1888" s="51" t="s">
        <v>173</v>
      </c>
      <c r="M1888" s="53" t="s">
        <v>138</v>
      </c>
      <c r="N1888" s="51" t="s">
        <v>150</v>
      </c>
      <c r="O1888" s="47">
        <f t="shared" si="379"/>
        <v>13</v>
      </c>
      <c r="P1888" s="47">
        <f t="shared" si="380"/>
        <v>1</v>
      </c>
      <c r="Q1888" s="47">
        <f t="shared" si="381"/>
        <v>4</v>
      </c>
      <c r="R1888" s="54">
        <v>9</v>
      </c>
      <c r="S1888" s="49" t="s">
        <v>168</v>
      </c>
      <c r="T1888" s="53" t="s">
        <v>163</v>
      </c>
    </row>
    <row r="1889" spans="1:20" x14ac:dyDescent="0.2">
      <c r="A1889" s="79">
        <f t="shared" si="370"/>
        <v>28</v>
      </c>
      <c r="B1889" s="47">
        <f t="shared" si="371"/>
        <v>2021</v>
      </c>
      <c r="C1889" s="47">
        <f t="shared" si="372"/>
        <v>7</v>
      </c>
      <c r="D1889" s="47" t="str">
        <f t="shared" si="373"/>
        <v>Jul</v>
      </c>
      <c r="E1889" s="47">
        <f t="shared" si="374"/>
        <v>8</v>
      </c>
      <c r="F1889" s="90">
        <v>44385</v>
      </c>
      <c r="G1889" s="75">
        <v>0.5</v>
      </c>
      <c r="H1889" s="49" t="s">
        <v>38</v>
      </c>
      <c r="I1889" s="56" t="str">
        <f>VLOOKUP(H1889,SiteCodes,2,FALSE)</f>
        <v>Q07, Central/South Arm confluence</v>
      </c>
      <c r="J1889" s="56" t="str">
        <f>VLOOKUP(H1889,SiteCodes,3,FALSE)</f>
        <v>San Juan Estuary</v>
      </c>
      <c r="K1889" s="49">
        <v>1</v>
      </c>
      <c r="L1889" s="51" t="s">
        <v>146</v>
      </c>
      <c r="M1889" s="53" t="s">
        <v>138</v>
      </c>
      <c r="N1889" s="51" t="s">
        <v>144</v>
      </c>
      <c r="O1889" s="47">
        <f t="shared" si="379"/>
        <v>3</v>
      </c>
      <c r="P1889" s="47">
        <f t="shared" si="380"/>
        <v>1</v>
      </c>
      <c r="Q1889" s="47">
        <f t="shared" si="381"/>
        <v>2</v>
      </c>
      <c r="R1889" s="54">
        <v>15</v>
      </c>
      <c r="S1889" s="49" t="s">
        <v>168</v>
      </c>
      <c r="T1889" s="53" t="s">
        <v>163</v>
      </c>
    </row>
    <row r="1890" spans="1:20" x14ac:dyDescent="0.2">
      <c r="A1890" s="79">
        <f t="shared" si="370"/>
        <v>28</v>
      </c>
      <c r="B1890" s="47">
        <f t="shared" si="371"/>
        <v>2021</v>
      </c>
      <c r="C1890" s="47">
        <f t="shared" si="372"/>
        <v>7</v>
      </c>
      <c r="D1890" s="47" t="str">
        <f t="shared" si="373"/>
        <v>Jul</v>
      </c>
      <c r="E1890" s="47">
        <f t="shared" si="374"/>
        <v>8</v>
      </c>
      <c r="F1890" s="90">
        <v>44385</v>
      </c>
      <c r="G1890" s="75">
        <v>0.5</v>
      </c>
      <c r="H1890" s="49" t="s">
        <v>38</v>
      </c>
      <c r="I1890" s="56" t="str">
        <f t="shared" ref="I1890:I1897" si="384">VLOOKUP(H1890,SiteCodes,2,FALSE)</f>
        <v>Q07, Central/South Arm confluence</v>
      </c>
      <c r="J1890" s="56" t="str">
        <f t="shared" ref="J1890:J1897" si="385">VLOOKUP(H1890,SiteCodes,3,FALSE)</f>
        <v>San Juan Estuary</v>
      </c>
      <c r="K1890" s="49">
        <v>1</v>
      </c>
      <c r="L1890" s="51" t="s">
        <v>146</v>
      </c>
      <c r="M1890" s="53" t="s">
        <v>138</v>
      </c>
      <c r="N1890" s="51" t="s">
        <v>148</v>
      </c>
      <c r="O1890" s="47">
        <f t="shared" si="379"/>
        <v>3</v>
      </c>
      <c r="P1890" s="47">
        <f t="shared" si="380"/>
        <v>1</v>
      </c>
      <c r="Q1890" s="47">
        <f t="shared" si="381"/>
        <v>3</v>
      </c>
      <c r="R1890" s="54">
        <v>9</v>
      </c>
      <c r="S1890" s="49" t="s">
        <v>168</v>
      </c>
      <c r="T1890" s="53" t="s">
        <v>163</v>
      </c>
    </row>
    <row r="1891" spans="1:20" x14ac:dyDescent="0.2">
      <c r="A1891" s="79">
        <f t="shared" si="370"/>
        <v>28</v>
      </c>
      <c r="B1891" s="47">
        <f t="shared" si="371"/>
        <v>2021</v>
      </c>
      <c r="C1891" s="47">
        <f t="shared" si="372"/>
        <v>7</v>
      </c>
      <c r="D1891" s="47" t="str">
        <f t="shared" si="373"/>
        <v>Jul</v>
      </c>
      <c r="E1891" s="47">
        <f t="shared" si="374"/>
        <v>8</v>
      </c>
      <c r="F1891" s="90">
        <v>44385</v>
      </c>
      <c r="G1891" s="75">
        <v>0.5</v>
      </c>
      <c r="H1891" s="49" t="s">
        <v>38</v>
      </c>
      <c r="I1891" s="56" t="str">
        <f t="shared" si="384"/>
        <v>Q07, Central/South Arm confluence</v>
      </c>
      <c r="J1891" s="56" t="str">
        <f t="shared" si="385"/>
        <v>San Juan Estuary</v>
      </c>
      <c r="K1891" s="49">
        <v>1</v>
      </c>
      <c r="L1891" s="51" t="s">
        <v>152</v>
      </c>
      <c r="M1891" s="53" t="s">
        <v>138</v>
      </c>
      <c r="N1891" s="51" t="s">
        <v>144</v>
      </c>
      <c r="O1891" s="47">
        <f t="shared" si="379"/>
        <v>5</v>
      </c>
      <c r="P1891" s="47">
        <f t="shared" si="380"/>
        <v>1</v>
      </c>
      <c r="Q1891" s="47">
        <f t="shared" si="381"/>
        <v>2</v>
      </c>
      <c r="R1891" s="54">
        <v>2</v>
      </c>
      <c r="S1891" s="49" t="s">
        <v>168</v>
      </c>
      <c r="T1891" s="53" t="s">
        <v>163</v>
      </c>
    </row>
    <row r="1892" spans="1:20" x14ac:dyDescent="0.2">
      <c r="A1892" s="79">
        <f t="shared" si="370"/>
        <v>28</v>
      </c>
      <c r="B1892" s="47">
        <f t="shared" si="371"/>
        <v>2021</v>
      </c>
      <c r="C1892" s="47">
        <f t="shared" si="372"/>
        <v>7</v>
      </c>
      <c r="D1892" s="47" t="str">
        <f t="shared" si="373"/>
        <v>Jul</v>
      </c>
      <c r="E1892" s="47">
        <f t="shared" si="374"/>
        <v>8</v>
      </c>
      <c r="F1892" s="90">
        <v>44385</v>
      </c>
      <c r="G1892" s="75">
        <v>0.5</v>
      </c>
      <c r="H1892" s="49" t="s">
        <v>38</v>
      </c>
      <c r="I1892" s="56" t="str">
        <f t="shared" si="384"/>
        <v>Q07, Central/South Arm confluence</v>
      </c>
      <c r="J1892" s="56" t="str">
        <f t="shared" si="385"/>
        <v>San Juan Estuary</v>
      </c>
      <c r="K1892" s="49">
        <v>1</v>
      </c>
      <c r="L1892" s="51" t="s">
        <v>152</v>
      </c>
      <c r="M1892" s="53" t="s">
        <v>143</v>
      </c>
      <c r="N1892" s="51" t="s">
        <v>148</v>
      </c>
      <c r="O1892" s="47">
        <f t="shared" si="379"/>
        <v>5</v>
      </c>
      <c r="P1892" s="47">
        <f t="shared" si="380"/>
        <v>2</v>
      </c>
      <c r="Q1892" s="47">
        <f t="shared" si="381"/>
        <v>3</v>
      </c>
      <c r="R1892" s="54">
        <v>9</v>
      </c>
      <c r="S1892" s="49" t="s">
        <v>168</v>
      </c>
      <c r="T1892" s="53" t="s">
        <v>163</v>
      </c>
    </row>
    <row r="1893" spans="1:20" x14ac:dyDescent="0.2">
      <c r="A1893" s="79">
        <f t="shared" si="370"/>
        <v>28</v>
      </c>
      <c r="B1893" s="47">
        <f t="shared" si="371"/>
        <v>2021</v>
      </c>
      <c r="C1893" s="47">
        <f t="shared" si="372"/>
        <v>7</v>
      </c>
      <c r="D1893" s="47" t="str">
        <f t="shared" si="373"/>
        <v>Jul</v>
      </c>
      <c r="E1893" s="47">
        <f t="shared" si="374"/>
        <v>8</v>
      </c>
      <c r="F1893" s="90">
        <v>44385</v>
      </c>
      <c r="G1893" s="75">
        <v>0.5</v>
      </c>
      <c r="H1893" s="49" t="s">
        <v>38</v>
      </c>
      <c r="I1893" s="56" t="str">
        <f t="shared" si="384"/>
        <v>Q07, Central/South Arm confluence</v>
      </c>
      <c r="J1893" s="56" t="str">
        <f t="shared" si="385"/>
        <v>San Juan Estuary</v>
      </c>
      <c r="K1893" s="49">
        <v>1</v>
      </c>
      <c r="L1893" s="51" t="s">
        <v>157</v>
      </c>
      <c r="M1893" s="53" t="s">
        <v>138</v>
      </c>
      <c r="N1893" s="51" t="s">
        <v>153</v>
      </c>
      <c r="O1893" s="47">
        <f t="shared" si="379"/>
        <v>8</v>
      </c>
      <c r="P1893" s="47">
        <f t="shared" si="380"/>
        <v>1</v>
      </c>
      <c r="Q1893" s="47">
        <f t="shared" si="381"/>
        <v>5</v>
      </c>
      <c r="R1893" s="54">
        <v>3</v>
      </c>
      <c r="S1893" s="49" t="s">
        <v>168</v>
      </c>
      <c r="T1893" s="53" t="s">
        <v>163</v>
      </c>
    </row>
    <row r="1894" spans="1:20" x14ac:dyDescent="0.2">
      <c r="A1894" s="79">
        <f t="shared" si="370"/>
        <v>28</v>
      </c>
      <c r="B1894" s="47">
        <f t="shared" si="371"/>
        <v>2021</v>
      </c>
      <c r="C1894" s="47">
        <f t="shared" si="372"/>
        <v>7</v>
      </c>
      <c r="D1894" s="47" t="str">
        <f t="shared" si="373"/>
        <v>Jul</v>
      </c>
      <c r="E1894" s="47">
        <f t="shared" si="374"/>
        <v>8</v>
      </c>
      <c r="F1894" s="90">
        <v>44385</v>
      </c>
      <c r="G1894" s="75">
        <v>0.5</v>
      </c>
      <c r="H1894" s="49" t="s">
        <v>38</v>
      </c>
      <c r="I1894" s="56" t="str">
        <f t="shared" si="384"/>
        <v>Q07, Central/South Arm confluence</v>
      </c>
      <c r="J1894" s="56" t="str">
        <f t="shared" si="385"/>
        <v>San Juan Estuary</v>
      </c>
      <c r="K1894" s="49">
        <v>1</v>
      </c>
      <c r="L1894" s="51" t="s">
        <v>158</v>
      </c>
      <c r="M1894" s="53" t="s">
        <v>138</v>
      </c>
      <c r="N1894" s="51" t="s">
        <v>153</v>
      </c>
      <c r="O1894" s="47">
        <f t="shared" si="379"/>
        <v>9</v>
      </c>
      <c r="P1894" s="47">
        <f t="shared" si="380"/>
        <v>1</v>
      </c>
      <c r="Q1894" s="47">
        <f t="shared" si="381"/>
        <v>5</v>
      </c>
      <c r="R1894" s="54">
        <v>2</v>
      </c>
      <c r="S1894" s="49" t="s">
        <v>168</v>
      </c>
      <c r="T1894" s="53" t="s">
        <v>163</v>
      </c>
    </row>
    <row r="1895" spans="1:20" x14ac:dyDescent="0.2">
      <c r="A1895" s="79">
        <f t="shared" si="370"/>
        <v>28</v>
      </c>
      <c r="B1895" s="47">
        <f t="shared" si="371"/>
        <v>2021</v>
      </c>
      <c r="C1895" s="47">
        <f t="shared" si="372"/>
        <v>7</v>
      </c>
      <c r="D1895" s="47" t="str">
        <f t="shared" si="373"/>
        <v>Jul</v>
      </c>
      <c r="E1895" s="47">
        <f t="shared" si="374"/>
        <v>8</v>
      </c>
      <c r="F1895" s="90">
        <v>44385</v>
      </c>
      <c r="G1895" s="75">
        <v>0.5</v>
      </c>
      <c r="H1895" s="49" t="s">
        <v>38</v>
      </c>
      <c r="I1895" s="56" t="str">
        <f t="shared" si="384"/>
        <v>Q07, Central/South Arm confluence</v>
      </c>
      <c r="J1895" s="56" t="str">
        <f t="shared" si="385"/>
        <v>San Juan Estuary</v>
      </c>
      <c r="K1895" s="49">
        <v>1</v>
      </c>
      <c r="L1895" s="51" t="s">
        <v>185</v>
      </c>
      <c r="M1895" s="53" t="s">
        <v>138</v>
      </c>
      <c r="N1895" s="51" t="s">
        <v>150</v>
      </c>
      <c r="O1895" s="47">
        <f t="shared" si="379"/>
        <v>18</v>
      </c>
      <c r="P1895" s="47">
        <f t="shared" si="380"/>
        <v>1</v>
      </c>
      <c r="Q1895" s="47">
        <f t="shared" si="381"/>
        <v>4</v>
      </c>
      <c r="R1895" s="54">
        <v>1</v>
      </c>
      <c r="S1895" s="49" t="s">
        <v>168</v>
      </c>
      <c r="T1895" s="53" t="s">
        <v>163</v>
      </c>
    </row>
    <row r="1896" spans="1:20" x14ac:dyDescent="0.2">
      <c r="A1896" s="79">
        <f t="shared" si="370"/>
        <v>28</v>
      </c>
      <c r="B1896" s="47">
        <f t="shared" si="371"/>
        <v>2021</v>
      </c>
      <c r="C1896" s="47">
        <f t="shared" si="372"/>
        <v>7</v>
      </c>
      <c r="D1896" s="47" t="str">
        <f t="shared" si="373"/>
        <v>Jul</v>
      </c>
      <c r="E1896" s="47">
        <f t="shared" si="374"/>
        <v>8</v>
      </c>
      <c r="F1896" s="90">
        <v>44385</v>
      </c>
      <c r="G1896" s="75">
        <v>0.5</v>
      </c>
      <c r="H1896" s="49" t="s">
        <v>38</v>
      </c>
      <c r="I1896" s="56" t="str">
        <f t="shared" si="384"/>
        <v>Q07, Central/South Arm confluence</v>
      </c>
      <c r="J1896" s="56" t="str">
        <f t="shared" si="385"/>
        <v>San Juan Estuary</v>
      </c>
      <c r="K1896" s="49">
        <v>1</v>
      </c>
      <c r="L1896" s="51" t="s">
        <v>181</v>
      </c>
      <c r="M1896" s="53" t="s">
        <v>138</v>
      </c>
      <c r="N1896" s="51" t="s">
        <v>150</v>
      </c>
      <c r="O1896" s="47">
        <f t="shared" si="379"/>
        <v>15</v>
      </c>
      <c r="P1896" s="47">
        <f t="shared" si="380"/>
        <v>1</v>
      </c>
      <c r="Q1896" s="47">
        <f t="shared" si="381"/>
        <v>4</v>
      </c>
      <c r="R1896" s="54">
        <v>3</v>
      </c>
      <c r="S1896" s="49" t="s">
        <v>168</v>
      </c>
      <c r="T1896" s="53" t="s">
        <v>163</v>
      </c>
    </row>
    <row r="1897" spans="1:20" x14ac:dyDescent="0.2">
      <c r="A1897" s="79">
        <f t="shared" si="370"/>
        <v>28</v>
      </c>
      <c r="B1897" s="47">
        <f t="shared" si="371"/>
        <v>2021</v>
      </c>
      <c r="C1897" s="47">
        <f t="shared" si="372"/>
        <v>7</v>
      </c>
      <c r="D1897" s="47" t="str">
        <f t="shared" si="373"/>
        <v>Jul</v>
      </c>
      <c r="E1897" s="47">
        <f t="shared" si="374"/>
        <v>8</v>
      </c>
      <c r="F1897" s="90">
        <v>44385</v>
      </c>
      <c r="G1897" s="75">
        <v>0.5</v>
      </c>
      <c r="H1897" s="49" t="s">
        <v>38</v>
      </c>
      <c r="I1897" s="56" t="str">
        <f t="shared" si="384"/>
        <v>Q07, Central/South Arm confluence</v>
      </c>
      <c r="J1897" s="56" t="str">
        <f t="shared" si="385"/>
        <v>San Juan Estuary</v>
      </c>
      <c r="K1897" s="49">
        <v>1</v>
      </c>
      <c r="L1897" s="51" t="s">
        <v>173</v>
      </c>
      <c r="M1897" s="53" t="s">
        <v>138</v>
      </c>
      <c r="N1897" s="51" t="s">
        <v>150</v>
      </c>
      <c r="O1897" s="47">
        <f t="shared" si="379"/>
        <v>13</v>
      </c>
      <c r="P1897" s="47">
        <f t="shared" si="380"/>
        <v>1</v>
      </c>
      <c r="Q1897" s="47">
        <f t="shared" si="381"/>
        <v>4</v>
      </c>
      <c r="R1897" s="54">
        <v>297</v>
      </c>
      <c r="S1897" s="49" t="s">
        <v>168</v>
      </c>
      <c r="T1897" s="53" t="s">
        <v>163</v>
      </c>
    </row>
    <row r="1898" spans="1:20" x14ac:dyDescent="0.2">
      <c r="A1898" s="79">
        <f t="shared" si="370"/>
        <v>28</v>
      </c>
      <c r="B1898" s="47">
        <f t="shared" si="371"/>
        <v>2021</v>
      </c>
      <c r="C1898" s="47">
        <f t="shared" si="372"/>
        <v>7</v>
      </c>
      <c r="D1898" s="47" t="str">
        <f t="shared" si="373"/>
        <v>Jul</v>
      </c>
      <c r="E1898" s="47">
        <f t="shared" si="374"/>
        <v>8</v>
      </c>
      <c r="F1898" s="90">
        <v>44385</v>
      </c>
      <c r="G1898" s="75">
        <v>0.54166666666666663</v>
      </c>
      <c r="H1898" s="49" t="s">
        <v>34</v>
      </c>
      <c r="I1898" s="56" t="str">
        <f t="shared" ref="I1898:I1910" si="386">VLOOKUP(H1898,SiteCodes,2,FALSE)</f>
        <v>South Arm SJ (Old Mill)</v>
      </c>
      <c r="J1898" s="56" t="str">
        <f t="shared" ref="J1898:J1910" si="387">VLOOKUP(H1898,SiteCodes,3,FALSE)</f>
        <v>San Juan Estuary</v>
      </c>
      <c r="K1898" s="49">
        <v>1</v>
      </c>
      <c r="L1898" s="51" t="s">
        <v>146</v>
      </c>
      <c r="M1898" s="53" t="s">
        <v>138</v>
      </c>
      <c r="N1898" s="51" t="s">
        <v>144</v>
      </c>
      <c r="O1898" s="47">
        <f t="shared" si="379"/>
        <v>3</v>
      </c>
      <c r="P1898" s="47">
        <f t="shared" si="380"/>
        <v>1</v>
      </c>
      <c r="Q1898" s="47">
        <f t="shared" si="381"/>
        <v>2</v>
      </c>
      <c r="R1898" s="54">
        <v>3</v>
      </c>
      <c r="S1898" s="49" t="s">
        <v>168</v>
      </c>
      <c r="T1898" s="53" t="s">
        <v>163</v>
      </c>
    </row>
    <row r="1899" spans="1:20" x14ac:dyDescent="0.2">
      <c r="A1899" s="79">
        <f t="shared" si="370"/>
        <v>28</v>
      </c>
      <c r="B1899" s="47">
        <f t="shared" si="371"/>
        <v>2021</v>
      </c>
      <c r="C1899" s="47">
        <f t="shared" si="372"/>
        <v>7</v>
      </c>
      <c r="D1899" s="47" t="str">
        <f t="shared" si="373"/>
        <v>Jul</v>
      </c>
      <c r="E1899" s="47">
        <f t="shared" si="374"/>
        <v>8</v>
      </c>
      <c r="F1899" s="90">
        <v>44385</v>
      </c>
      <c r="G1899" s="75">
        <v>0.54166666666666663</v>
      </c>
      <c r="H1899" s="49" t="s">
        <v>34</v>
      </c>
      <c r="I1899" s="56" t="str">
        <f t="shared" si="386"/>
        <v>South Arm SJ (Old Mill)</v>
      </c>
      <c r="J1899" s="56" t="str">
        <f t="shared" si="387"/>
        <v>San Juan Estuary</v>
      </c>
      <c r="K1899" s="49">
        <v>1</v>
      </c>
      <c r="L1899" s="51" t="s">
        <v>146</v>
      </c>
      <c r="M1899" s="53" t="s">
        <v>138</v>
      </c>
      <c r="N1899" s="51" t="s">
        <v>148</v>
      </c>
      <c r="O1899" s="47">
        <f t="shared" si="379"/>
        <v>3</v>
      </c>
      <c r="P1899" s="47">
        <f t="shared" si="380"/>
        <v>1</v>
      </c>
      <c r="Q1899" s="47">
        <f t="shared" si="381"/>
        <v>3</v>
      </c>
      <c r="R1899" s="54">
        <v>1</v>
      </c>
      <c r="S1899" s="49" t="s">
        <v>168</v>
      </c>
      <c r="T1899" s="53" t="s">
        <v>163</v>
      </c>
    </row>
    <row r="1900" spans="1:20" x14ac:dyDescent="0.2">
      <c r="A1900" s="79">
        <f t="shared" si="370"/>
        <v>28</v>
      </c>
      <c r="B1900" s="47">
        <f t="shared" si="371"/>
        <v>2021</v>
      </c>
      <c r="C1900" s="47">
        <f t="shared" si="372"/>
        <v>7</v>
      </c>
      <c r="D1900" s="47" t="str">
        <f t="shared" si="373"/>
        <v>Jul</v>
      </c>
      <c r="E1900" s="47">
        <f t="shared" si="374"/>
        <v>8</v>
      </c>
      <c r="F1900" s="90">
        <v>44385</v>
      </c>
      <c r="G1900" s="75">
        <v>0.54166666666666663</v>
      </c>
      <c r="H1900" s="49" t="s">
        <v>34</v>
      </c>
      <c r="I1900" s="56" t="str">
        <f t="shared" si="386"/>
        <v>South Arm SJ (Old Mill)</v>
      </c>
      <c r="J1900" s="56" t="str">
        <f t="shared" si="387"/>
        <v>San Juan Estuary</v>
      </c>
      <c r="K1900" s="49">
        <v>1</v>
      </c>
      <c r="L1900" s="51" t="s">
        <v>152</v>
      </c>
      <c r="M1900" s="53" t="s">
        <v>143</v>
      </c>
      <c r="N1900" s="51" t="s">
        <v>148</v>
      </c>
      <c r="O1900" s="47">
        <f t="shared" si="379"/>
        <v>5</v>
      </c>
      <c r="P1900" s="47">
        <f t="shared" si="380"/>
        <v>2</v>
      </c>
      <c r="Q1900" s="47">
        <f t="shared" si="381"/>
        <v>3</v>
      </c>
      <c r="R1900" s="54">
        <v>2</v>
      </c>
      <c r="S1900" s="49" t="s">
        <v>168</v>
      </c>
      <c r="T1900" s="53" t="s">
        <v>163</v>
      </c>
    </row>
    <row r="1901" spans="1:20" x14ac:dyDescent="0.2">
      <c r="A1901" s="79">
        <f t="shared" si="370"/>
        <v>28</v>
      </c>
      <c r="B1901" s="47">
        <f t="shared" si="371"/>
        <v>2021</v>
      </c>
      <c r="C1901" s="47">
        <f t="shared" si="372"/>
        <v>7</v>
      </c>
      <c r="D1901" s="47" t="str">
        <f t="shared" si="373"/>
        <v>Jul</v>
      </c>
      <c r="E1901" s="47">
        <f t="shared" si="374"/>
        <v>8</v>
      </c>
      <c r="F1901" s="90">
        <v>44385</v>
      </c>
      <c r="G1901" s="75">
        <v>0.54166666666666663</v>
      </c>
      <c r="H1901" s="49" t="s">
        <v>34</v>
      </c>
      <c r="I1901" s="56" t="str">
        <f t="shared" si="386"/>
        <v>South Arm SJ (Old Mill)</v>
      </c>
      <c r="J1901" s="56" t="str">
        <f t="shared" si="387"/>
        <v>San Juan Estuary</v>
      </c>
      <c r="K1901" s="49">
        <v>1</v>
      </c>
      <c r="L1901" s="51" t="s">
        <v>185</v>
      </c>
      <c r="M1901" s="53" t="s">
        <v>138</v>
      </c>
      <c r="N1901" s="51" t="s">
        <v>150</v>
      </c>
      <c r="O1901" s="47">
        <f t="shared" si="379"/>
        <v>18</v>
      </c>
      <c r="P1901" s="47">
        <f t="shared" si="380"/>
        <v>1</v>
      </c>
      <c r="Q1901" s="47">
        <f t="shared" si="381"/>
        <v>4</v>
      </c>
      <c r="R1901" s="54">
        <v>3</v>
      </c>
      <c r="S1901" s="49" t="s">
        <v>168</v>
      </c>
      <c r="T1901" s="53" t="s">
        <v>163</v>
      </c>
    </row>
    <row r="1902" spans="1:20" x14ac:dyDescent="0.2">
      <c r="A1902" s="79">
        <f t="shared" si="370"/>
        <v>28</v>
      </c>
      <c r="B1902" s="47">
        <f t="shared" si="371"/>
        <v>2021</v>
      </c>
      <c r="C1902" s="47">
        <f t="shared" si="372"/>
        <v>7</v>
      </c>
      <c r="D1902" s="47" t="str">
        <f t="shared" si="373"/>
        <v>Jul</v>
      </c>
      <c r="E1902" s="47">
        <f t="shared" si="374"/>
        <v>8</v>
      </c>
      <c r="F1902" s="90">
        <v>44385</v>
      </c>
      <c r="G1902" s="75">
        <v>0.56111111111111112</v>
      </c>
      <c r="H1902" s="49" t="s">
        <v>46</v>
      </c>
      <c r="I1902" s="56" t="str">
        <f t="shared" si="386"/>
        <v>Q4, u/s of Tanis's template site</v>
      </c>
      <c r="J1902" s="56" t="str">
        <f t="shared" si="387"/>
        <v>San Juan Estuary</v>
      </c>
      <c r="K1902" s="49">
        <v>1</v>
      </c>
      <c r="L1902" s="51" t="s">
        <v>152</v>
      </c>
      <c r="M1902" s="53" t="s">
        <v>138</v>
      </c>
      <c r="N1902" s="51" t="s">
        <v>144</v>
      </c>
      <c r="O1902" s="47">
        <f t="shared" si="379"/>
        <v>5</v>
      </c>
      <c r="P1902" s="47">
        <f t="shared" si="380"/>
        <v>1</v>
      </c>
      <c r="Q1902" s="47">
        <f t="shared" si="381"/>
        <v>2</v>
      </c>
      <c r="R1902" s="54">
        <v>1</v>
      </c>
      <c r="S1902" s="49" t="s">
        <v>168</v>
      </c>
      <c r="T1902" s="53" t="s">
        <v>163</v>
      </c>
    </row>
    <row r="1903" spans="1:20" x14ac:dyDescent="0.2">
      <c r="A1903" s="79">
        <f t="shared" si="370"/>
        <v>28</v>
      </c>
      <c r="B1903" s="47">
        <f t="shared" si="371"/>
        <v>2021</v>
      </c>
      <c r="C1903" s="47">
        <f t="shared" si="372"/>
        <v>7</v>
      </c>
      <c r="D1903" s="47" t="str">
        <f t="shared" si="373"/>
        <v>Jul</v>
      </c>
      <c r="E1903" s="47">
        <f t="shared" si="374"/>
        <v>8</v>
      </c>
      <c r="F1903" s="90">
        <v>44385</v>
      </c>
      <c r="G1903" s="75">
        <v>0.56111111111111112</v>
      </c>
      <c r="H1903" s="49" t="s">
        <v>46</v>
      </c>
      <c r="I1903" s="56" t="str">
        <f t="shared" si="386"/>
        <v>Q4, u/s of Tanis's template site</v>
      </c>
      <c r="J1903" s="56" t="str">
        <f t="shared" si="387"/>
        <v>San Juan Estuary</v>
      </c>
      <c r="K1903" s="49">
        <v>1</v>
      </c>
      <c r="L1903" s="51" t="s">
        <v>146</v>
      </c>
      <c r="M1903" s="53" t="s">
        <v>138</v>
      </c>
      <c r="N1903" s="51" t="s">
        <v>144</v>
      </c>
      <c r="O1903" s="47">
        <f t="shared" si="379"/>
        <v>3</v>
      </c>
      <c r="P1903" s="47">
        <f t="shared" si="380"/>
        <v>1</v>
      </c>
      <c r="Q1903" s="47">
        <f t="shared" si="381"/>
        <v>2</v>
      </c>
      <c r="R1903" s="54">
        <v>15</v>
      </c>
      <c r="S1903" s="49" t="s">
        <v>168</v>
      </c>
      <c r="T1903" s="53" t="s">
        <v>163</v>
      </c>
    </row>
    <row r="1904" spans="1:20" x14ac:dyDescent="0.2">
      <c r="A1904" s="79">
        <f t="shared" si="370"/>
        <v>28</v>
      </c>
      <c r="B1904" s="47">
        <f t="shared" si="371"/>
        <v>2021</v>
      </c>
      <c r="C1904" s="47">
        <f t="shared" si="372"/>
        <v>7</v>
      </c>
      <c r="D1904" s="47" t="str">
        <f t="shared" si="373"/>
        <v>Jul</v>
      </c>
      <c r="E1904" s="47">
        <f t="shared" si="374"/>
        <v>8</v>
      </c>
      <c r="F1904" s="90">
        <v>44385</v>
      </c>
      <c r="G1904" s="75">
        <v>0.56111111111111112</v>
      </c>
      <c r="H1904" s="49" t="s">
        <v>46</v>
      </c>
      <c r="I1904" s="56" t="str">
        <f t="shared" si="386"/>
        <v>Q4, u/s of Tanis's template site</v>
      </c>
      <c r="J1904" s="56" t="str">
        <f t="shared" si="387"/>
        <v>San Juan Estuary</v>
      </c>
      <c r="K1904" s="49">
        <v>1</v>
      </c>
      <c r="L1904" s="51" t="s">
        <v>157</v>
      </c>
      <c r="M1904" s="53" t="s">
        <v>138</v>
      </c>
      <c r="N1904" s="51" t="s">
        <v>153</v>
      </c>
      <c r="O1904" s="47">
        <f t="shared" si="379"/>
        <v>8</v>
      </c>
      <c r="P1904" s="47">
        <f t="shared" si="380"/>
        <v>1</v>
      </c>
      <c r="Q1904" s="47">
        <f t="shared" si="381"/>
        <v>5</v>
      </c>
      <c r="R1904" s="54">
        <v>2</v>
      </c>
      <c r="S1904" s="49" t="s">
        <v>168</v>
      </c>
      <c r="T1904" s="53" t="s">
        <v>163</v>
      </c>
    </row>
    <row r="1905" spans="1:20" x14ac:dyDescent="0.2">
      <c r="A1905" s="79">
        <f t="shared" si="370"/>
        <v>28</v>
      </c>
      <c r="B1905" s="47">
        <f t="shared" si="371"/>
        <v>2021</v>
      </c>
      <c r="C1905" s="47">
        <f t="shared" si="372"/>
        <v>7</v>
      </c>
      <c r="D1905" s="47" t="str">
        <f t="shared" si="373"/>
        <v>Jul</v>
      </c>
      <c r="E1905" s="47">
        <f t="shared" si="374"/>
        <v>8</v>
      </c>
      <c r="F1905" s="90">
        <v>44385</v>
      </c>
      <c r="G1905" s="75">
        <v>0.56111111111111112</v>
      </c>
      <c r="H1905" s="49" t="s">
        <v>46</v>
      </c>
      <c r="I1905" s="56" t="str">
        <f t="shared" si="386"/>
        <v>Q4, u/s of Tanis's template site</v>
      </c>
      <c r="J1905" s="56" t="str">
        <f t="shared" si="387"/>
        <v>San Juan Estuary</v>
      </c>
      <c r="K1905" s="49">
        <v>1</v>
      </c>
      <c r="L1905" s="51" t="s">
        <v>166</v>
      </c>
      <c r="M1905" s="53" t="s">
        <v>138</v>
      </c>
      <c r="N1905" s="51" t="s">
        <v>150</v>
      </c>
      <c r="O1905" s="47">
        <f t="shared" si="379"/>
        <v>11</v>
      </c>
      <c r="P1905" s="47">
        <f t="shared" si="380"/>
        <v>1</v>
      </c>
      <c r="Q1905" s="47">
        <f t="shared" si="381"/>
        <v>4</v>
      </c>
      <c r="R1905" s="54">
        <v>6</v>
      </c>
      <c r="S1905" s="49" t="s">
        <v>168</v>
      </c>
      <c r="T1905" s="53" t="s">
        <v>163</v>
      </c>
    </row>
    <row r="1906" spans="1:20" x14ac:dyDescent="0.2">
      <c r="A1906" s="79">
        <f t="shared" si="370"/>
        <v>28</v>
      </c>
      <c r="B1906" s="47">
        <f t="shared" si="371"/>
        <v>2021</v>
      </c>
      <c r="C1906" s="47">
        <f t="shared" si="372"/>
        <v>7</v>
      </c>
      <c r="D1906" s="47" t="str">
        <f t="shared" si="373"/>
        <v>Jul</v>
      </c>
      <c r="E1906" s="47">
        <f t="shared" si="374"/>
        <v>8</v>
      </c>
      <c r="F1906" s="90">
        <v>44385</v>
      </c>
      <c r="G1906" s="75">
        <v>0.56111111111111112</v>
      </c>
      <c r="H1906" s="49" t="s">
        <v>46</v>
      </c>
      <c r="I1906" s="56" t="str">
        <f t="shared" si="386"/>
        <v>Q4, u/s of Tanis's template site</v>
      </c>
      <c r="J1906" s="56" t="str">
        <f t="shared" si="387"/>
        <v>San Juan Estuary</v>
      </c>
      <c r="K1906" s="49">
        <v>1</v>
      </c>
      <c r="L1906" s="51" t="s">
        <v>173</v>
      </c>
      <c r="M1906" s="53" t="s">
        <v>138</v>
      </c>
      <c r="N1906" s="51" t="s">
        <v>150</v>
      </c>
      <c r="O1906" s="47">
        <f t="shared" si="379"/>
        <v>13</v>
      </c>
      <c r="P1906" s="47">
        <f t="shared" si="380"/>
        <v>1</v>
      </c>
      <c r="Q1906" s="47">
        <f t="shared" si="381"/>
        <v>4</v>
      </c>
      <c r="R1906" s="54">
        <v>23</v>
      </c>
      <c r="S1906" s="49" t="s">
        <v>168</v>
      </c>
      <c r="T1906" s="53" t="s">
        <v>163</v>
      </c>
    </row>
    <row r="1907" spans="1:20" x14ac:dyDescent="0.2">
      <c r="A1907" s="79">
        <f t="shared" si="370"/>
        <v>28</v>
      </c>
      <c r="B1907" s="47">
        <f t="shared" si="371"/>
        <v>2021</v>
      </c>
      <c r="C1907" s="47">
        <f t="shared" si="372"/>
        <v>7</v>
      </c>
      <c r="D1907" s="47" t="str">
        <f t="shared" si="373"/>
        <v>Jul</v>
      </c>
      <c r="E1907" s="47">
        <f t="shared" si="374"/>
        <v>8</v>
      </c>
      <c r="F1907" s="90">
        <v>44385</v>
      </c>
      <c r="G1907" s="75">
        <v>0.58333333333333337</v>
      </c>
      <c r="H1907" s="49" t="s">
        <v>38</v>
      </c>
      <c r="I1907" s="56" t="str">
        <f t="shared" si="386"/>
        <v>Q07, Central/South Arm confluence</v>
      </c>
      <c r="J1907" s="56" t="str">
        <f t="shared" si="387"/>
        <v>San Juan Estuary</v>
      </c>
      <c r="K1907" s="49">
        <v>1</v>
      </c>
      <c r="L1907" s="51" t="s">
        <v>146</v>
      </c>
      <c r="M1907" s="53" t="s">
        <v>138</v>
      </c>
      <c r="N1907" s="51" t="s">
        <v>144</v>
      </c>
      <c r="O1907" s="47">
        <f t="shared" si="379"/>
        <v>3</v>
      </c>
      <c r="P1907" s="47">
        <f t="shared" si="380"/>
        <v>1</v>
      </c>
      <c r="Q1907" s="47">
        <f t="shared" si="381"/>
        <v>2</v>
      </c>
      <c r="R1907" s="54">
        <v>28</v>
      </c>
      <c r="S1907" s="49" t="s">
        <v>168</v>
      </c>
      <c r="T1907" s="53" t="s">
        <v>163</v>
      </c>
    </row>
    <row r="1908" spans="1:20" x14ac:dyDescent="0.2">
      <c r="A1908" s="79">
        <f t="shared" si="370"/>
        <v>28</v>
      </c>
      <c r="B1908" s="47">
        <f t="shared" si="371"/>
        <v>2021</v>
      </c>
      <c r="C1908" s="47">
        <f t="shared" si="372"/>
        <v>7</v>
      </c>
      <c r="D1908" s="47" t="str">
        <f t="shared" si="373"/>
        <v>Jul</v>
      </c>
      <c r="E1908" s="47">
        <f t="shared" si="374"/>
        <v>8</v>
      </c>
      <c r="F1908" s="90">
        <v>44385</v>
      </c>
      <c r="G1908" s="75">
        <v>0.58333333333333337</v>
      </c>
      <c r="H1908" s="49" t="s">
        <v>38</v>
      </c>
      <c r="I1908" s="56" t="str">
        <f t="shared" si="386"/>
        <v>Q07, Central/South Arm confluence</v>
      </c>
      <c r="J1908" s="56" t="str">
        <f t="shared" si="387"/>
        <v>San Juan Estuary</v>
      </c>
      <c r="K1908" s="49">
        <v>1</v>
      </c>
      <c r="L1908" s="51" t="s">
        <v>157</v>
      </c>
      <c r="M1908" s="53" t="s">
        <v>138</v>
      </c>
      <c r="N1908" s="51" t="s">
        <v>153</v>
      </c>
      <c r="O1908" s="47">
        <f t="shared" si="379"/>
        <v>8</v>
      </c>
      <c r="P1908" s="47">
        <f t="shared" si="380"/>
        <v>1</v>
      </c>
      <c r="Q1908" s="47">
        <f t="shared" si="381"/>
        <v>5</v>
      </c>
      <c r="R1908" s="54">
        <v>5</v>
      </c>
      <c r="S1908" s="49" t="s">
        <v>168</v>
      </c>
      <c r="T1908" s="53" t="s">
        <v>163</v>
      </c>
    </row>
    <row r="1909" spans="1:20" x14ac:dyDescent="0.2">
      <c r="A1909" s="79">
        <f t="shared" si="370"/>
        <v>28</v>
      </c>
      <c r="B1909" s="47">
        <f t="shared" si="371"/>
        <v>2021</v>
      </c>
      <c r="C1909" s="47">
        <f t="shared" si="372"/>
        <v>7</v>
      </c>
      <c r="D1909" s="47" t="str">
        <f t="shared" si="373"/>
        <v>Jul</v>
      </c>
      <c r="E1909" s="47">
        <f t="shared" si="374"/>
        <v>8</v>
      </c>
      <c r="F1909" s="90">
        <v>44385</v>
      </c>
      <c r="G1909" s="75">
        <v>0.58333333333333337</v>
      </c>
      <c r="H1909" s="49" t="s">
        <v>38</v>
      </c>
      <c r="I1909" s="56" t="str">
        <f t="shared" si="386"/>
        <v>Q07, Central/South Arm confluence</v>
      </c>
      <c r="J1909" s="56" t="str">
        <f t="shared" si="387"/>
        <v>San Juan Estuary</v>
      </c>
      <c r="K1909" s="49">
        <v>1</v>
      </c>
      <c r="L1909" s="51" t="s">
        <v>158</v>
      </c>
      <c r="M1909" s="53" t="s">
        <v>138</v>
      </c>
      <c r="N1909" s="51" t="s">
        <v>153</v>
      </c>
      <c r="O1909" s="47">
        <f t="shared" si="379"/>
        <v>9</v>
      </c>
      <c r="P1909" s="47">
        <f t="shared" si="380"/>
        <v>1</v>
      </c>
      <c r="Q1909" s="47">
        <f t="shared" si="381"/>
        <v>5</v>
      </c>
      <c r="R1909" s="54">
        <v>2</v>
      </c>
      <c r="S1909" s="49" t="s">
        <v>168</v>
      </c>
      <c r="T1909" s="53" t="s">
        <v>163</v>
      </c>
    </row>
    <row r="1910" spans="1:20" x14ac:dyDescent="0.2">
      <c r="A1910" s="79">
        <f t="shared" si="370"/>
        <v>28</v>
      </c>
      <c r="B1910" s="47">
        <f t="shared" si="371"/>
        <v>2021</v>
      </c>
      <c r="C1910" s="47">
        <f t="shared" si="372"/>
        <v>7</v>
      </c>
      <c r="D1910" s="47" t="str">
        <f t="shared" si="373"/>
        <v>Jul</v>
      </c>
      <c r="E1910" s="47">
        <f t="shared" si="374"/>
        <v>8</v>
      </c>
      <c r="F1910" s="90">
        <v>44385</v>
      </c>
      <c r="G1910" s="75">
        <v>0.58819444444444446</v>
      </c>
      <c r="H1910" s="49" t="s">
        <v>54</v>
      </c>
      <c r="I1910" s="56" t="str">
        <f t="shared" si="386"/>
        <v>Q09, San Juan mouth</v>
      </c>
      <c r="J1910" s="56" t="str">
        <f t="shared" si="387"/>
        <v>San Juan Estuary</v>
      </c>
      <c r="K1910" s="49">
        <v>1</v>
      </c>
      <c r="L1910" s="51" t="s">
        <v>146</v>
      </c>
      <c r="M1910" s="53" t="s">
        <v>138</v>
      </c>
      <c r="N1910" s="51" t="s">
        <v>144</v>
      </c>
      <c r="O1910" s="47">
        <f t="shared" si="379"/>
        <v>3</v>
      </c>
      <c r="P1910" s="47">
        <f t="shared" si="380"/>
        <v>1</v>
      </c>
      <c r="Q1910" s="47">
        <f t="shared" si="381"/>
        <v>2</v>
      </c>
      <c r="R1910" s="54">
        <v>17</v>
      </c>
      <c r="S1910" s="49" t="s">
        <v>168</v>
      </c>
      <c r="T1910" s="53" t="s">
        <v>163</v>
      </c>
    </row>
    <row r="1911" spans="1:20" x14ac:dyDescent="0.2">
      <c r="A1911" s="79">
        <f t="shared" si="370"/>
        <v>28</v>
      </c>
      <c r="B1911" s="47">
        <f t="shared" si="371"/>
        <v>2021</v>
      </c>
      <c r="C1911" s="47">
        <f t="shared" si="372"/>
        <v>7</v>
      </c>
      <c r="D1911" s="47" t="str">
        <f t="shared" si="373"/>
        <v>Jul</v>
      </c>
      <c r="E1911" s="47">
        <f t="shared" si="374"/>
        <v>8</v>
      </c>
      <c r="F1911" s="90">
        <v>44385</v>
      </c>
      <c r="G1911" s="75">
        <v>0.58819444444444446</v>
      </c>
      <c r="H1911" s="49" t="s">
        <v>54</v>
      </c>
      <c r="I1911" s="56" t="str">
        <f t="shared" ref="I1911:I1916" si="388">VLOOKUP(H1911,SiteCodes,2,FALSE)</f>
        <v>Q09, San Juan mouth</v>
      </c>
      <c r="J1911" s="56" t="str">
        <f t="shared" ref="J1911:J1916" si="389">VLOOKUP(H1911,SiteCodes,3,FALSE)</f>
        <v>San Juan Estuary</v>
      </c>
      <c r="K1911" s="49">
        <v>1</v>
      </c>
      <c r="L1911" s="51" t="s">
        <v>146</v>
      </c>
      <c r="M1911" s="53" t="s">
        <v>138</v>
      </c>
      <c r="N1911" s="51" t="s">
        <v>148</v>
      </c>
      <c r="O1911" s="47">
        <f t="shared" si="379"/>
        <v>3</v>
      </c>
      <c r="P1911" s="47">
        <f t="shared" si="380"/>
        <v>1</v>
      </c>
      <c r="Q1911" s="47">
        <f t="shared" si="381"/>
        <v>3</v>
      </c>
      <c r="R1911" s="54">
        <v>1</v>
      </c>
      <c r="S1911" s="49" t="s">
        <v>168</v>
      </c>
      <c r="T1911" s="53" t="s">
        <v>163</v>
      </c>
    </row>
    <row r="1912" spans="1:20" x14ac:dyDescent="0.2">
      <c r="A1912" s="79">
        <f t="shared" si="370"/>
        <v>28</v>
      </c>
      <c r="B1912" s="47">
        <f t="shared" si="371"/>
        <v>2021</v>
      </c>
      <c r="C1912" s="47">
        <f t="shared" si="372"/>
        <v>7</v>
      </c>
      <c r="D1912" s="47" t="str">
        <f t="shared" si="373"/>
        <v>Jul</v>
      </c>
      <c r="E1912" s="47">
        <f t="shared" si="374"/>
        <v>8</v>
      </c>
      <c r="F1912" s="90">
        <v>44385</v>
      </c>
      <c r="G1912" s="75">
        <v>0.58819444444444446</v>
      </c>
      <c r="H1912" s="49" t="s">
        <v>54</v>
      </c>
      <c r="I1912" s="56" t="str">
        <f t="shared" si="388"/>
        <v>Q09, San Juan mouth</v>
      </c>
      <c r="J1912" s="56" t="str">
        <f t="shared" si="389"/>
        <v>San Juan Estuary</v>
      </c>
      <c r="K1912" s="49">
        <v>1</v>
      </c>
      <c r="L1912" s="51" t="s">
        <v>157</v>
      </c>
      <c r="M1912" s="53" t="s">
        <v>138</v>
      </c>
      <c r="N1912" s="51" t="s">
        <v>153</v>
      </c>
      <c r="O1912" s="47">
        <f t="shared" si="379"/>
        <v>8</v>
      </c>
      <c r="P1912" s="47">
        <f t="shared" si="380"/>
        <v>1</v>
      </c>
      <c r="Q1912" s="47">
        <f t="shared" si="381"/>
        <v>5</v>
      </c>
      <c r="R1912" s="54">
        <v>7</v>
      </c>
      <c r="S1912" s="49" t="s">
        <v>168</v>
      </c>
      <c r="T1912" s="53" t="s">
        <v>163</v>
      </c>
    </row>
    <row r="1913" spans="1:20" x14ac:dyDescent="0.2">
      <c r="A1913" s="79">
        <f t="shared" si="370"/>
        <v>28</v>
      </c>
      <c r="B1913" s="47">
        <f t="shared" si="371"/>
        <v>2021</v>
      </c>
      <c r="C1913" s="47">
        <f t="shared" si="372"/>
        <v>7</v>
      </c>
      <c r="D1913" s="47" t="str">
        <f t="shared" si="373"/>
        <v>Jul</v>
      </c>
      <c r="E1913" s="47">
        <f t="shared" si="374"/>
        <v>8</v>
      </c>
      <c r="F1913" s="90">
        <v>44385</v>
      </c>
      <c r="G1913" s="75">
        <v>0.58819444444444446</v>
      </c>
      <c r="H1913" s="49" t="s">
        <v>54</v>
      </c>
      <c r="I1913" s="56" t="str">
        <f t="shared" si="388"/>
        <v>Q09, San Juan mouth</v>
      </c>
      <c r="J1913" s="56" t="str">
        <f t="shared" si="389"/>
        <v>San Juan Estuary</v>
      </c>
      <c r="K1913" s="49">
        <v>1</v>
      </c>
      <c r="L1913" s="51" t="s">
        <v>158</v>
      </c>
      <c r="M1913" s="53" t="s">
        <v>138</v>
      </c>
      <c r="N1913" s="51" t="s">
        <v>153</v>
      </c>
      <c r="O1913" s="47">
        <f t="shared" si="379"/>
        <v>9</v>
      </c>
      <c r="P1913" s="47">
        <f t="shared" si="380"/>
        <v>1</v>
      </c>
      <c r="Q1913" s="47">
        <f t="shared" si="381"/>
        <v>5</v>
      </c>
      <c r="R1913" s="54">
        <v>5</v>
      </c>
      <c r="S1913" s="49" t="s">
        <v>168</v>
      </c>
      <c r="T1913" s="53" t="s">
        <v>163</v>
      </c>
    </row>
    <row r="1914" spans="1:20" x14ac:dyDescent="0.2">
      <c r="A1914" s="79">
        <f t="shared" si="370"/>
        <v>28</v>
      </c>
      <c r="B1914" s="47">
        <f t="shared" si="371"/>
        <v>2021</v>
      </c>
      <c r="C1914" s="47">
        <f t="shared" si="372"/>
        <v>7</v>
      </c>
      <c r="D1914" s="47" t="str">
        <f t="shared" si="373"/>
        <v>Jul</v>
      </c>
      <c r="E1914" s="47">
        <f t="shared" si="374"/>
        <v>8</v>
      </c>
      <c r="F1914" s="90">
        <v>44385</v>
      </c>
      <c r="G1914" s="75">
        <v>0.58819444444444446</v>
      </c>
      <c r="H1914" s="49" t="s">
        <v>54</v>
      </c>
      <c r="I1914" s="56" t="str">
        <f t="shared" si="388"/>
        <v>Q09, San Juan mouth</v>
      </c>
      <c r="J1914" s="56" t="str">
        <f t="shared" si="389"/>
        <v>San Juan Estuary</v>
      </c>
      <c r="K1914" s="49">
        <v>1</v>
      </c>
      <c r="L1914" s="51" t="s">
        <v>185</v>
      </c>
      <c r="M1914" s="53" t="s">
        <v>138</v>
      </c>
      <c r="N1914" s="51" t="s">
        <v>150</v>
      </c>
      <c r="O1914" s="47">
        <f t="shared" si="379"/>
        <v>18</v>
      </c>
      <c r="P1914" s="47">
        <f t="shared" si="380"/>
        <v>1</v>
      </c>
      <c r="Q1914" s="47">
        <f t="shared" si="381"/>
        <v>4</v>
      </c>
      <c r="R1914" s="54">
        <v>6</v>
      </c>
      <c r="S1914" s="49" t="s">
        <v>168</v>
      </c>
      <c r="T1914" s="53" t="s">
        <v>163</v>
      </c>
    </row>
    <row r="1915" spans="1:20" x14ac:dyDescent="0.2">
      <c r="A1915" s="79">
        <f t="shared" si="370"/>
        <v>28</v>
      </c>
      <c r="B1915" s="47">
        <f t="shared" si="371"/>
        <v>2021</v>
      </c>
      <c r="C1915" s="47">
        <f t="shared" si="372"/>
        <v>7</v>
      </c>
      <c r="D1915" s="47" t="str">
        <f t="shared" si="373"/>
        <v>Jul</v>
      </c>
      <c r="E1915" s="47">
        <f t="shared" si="374"/>
        <v>8</v>
      </c>
      <c r="F1915" s="90">
        <v>44385</v>
      </c>
      <c r="G1915" s="75">
        <v>0.58819444444444446</v>
      </c>
      <c r="H1915" s="49" t="s">
        <v>54</v>
      </c>
      <c r="I1915" s="56" t="str">
        <f t="shared" si="388"/>
        <v>Q09, San Juan mouth</v>
      </c>
      <c r="J1915" s="56" t="str">
        <f t="shared" si="389"/>
        <v>San Juan Estuary</v>
      </c>
      <c r="K1915" s="49">
        <v>1</v>
      </c>
      <c r="L1915" s="51" t="s">
        <v>181</v>
      </c>
      <c r="M1915" s="53" t="s">
        <v>138</v>
      </c>
      <c r="N1915" s="51" t="s">
        <v>150</v>
      </c>
      <c r="O1915" s="47">
        <f t="shared" si="379"/>
        <v>15</v>
      </c>
      <c r="P1915" s="47">
        <f t="shared" si="380"/>
        <v>1</v>
      </c>
      <c r="Q1915" s="47">
        <f t="shared" si="381"/>
        <v>4</v>
      </c>
      <c r="R1915" s="54">
        <v>3</v>
      </c>
      <c r="S1915" s="49" t="s">
        <v>168</v>
      </c>
      <c r="T1915" s="53" t="s">
        <v>163</v>
      </c>
    </row>
    <row r="1916" spans="1:20" x14ac:dyDescent="0.2">
      <c r="A1916" s="79">
        <f t="shared" si="370"/>
        <v>28</v>
      </c>
      <c r="B1916" s="47">
        <f t="shared" si="371"/>
        <v>2021</v>
      </c>
      <c r="C1916" s="47">
        <f t="shared" si="372"/>
        <v>7</v>
      </c>
      <c r="D1916" s="47" t="str">
        <f t="shared" si="373"/>
        <v>Jul</v>
      </c>
      <c r="E1916" s="47">
        <f t="shared" si="374"/>
        <v>8</v>
      </c>
      <c r="F1916" s="90">
        <v>44385</v>
      </c>
      <c r="G1916" s="75">
        <v>0.58819444444444446</v>
      </c>
      <c r="H1916" s="49" t="s">
        <v>54</v>
      </c>
      <c r="I1916" s="56" t="str">
        <f t="shared" si="388"/>
        <v>Q09, San Juan mouth</v>
      </c>
      <c r="J1916" s="56" t="str">
        <f t="shared" si="389"/>
        <v>San Juan Estuary</v>
      </c>
      <c r="K1916" s="49">
        <v>1</v>
      </c>
      <c r="L1916" s="51" t="s">
        <v>173</v>
      </c>
      <c r="M1916" s="53" t="s">
        <v>138</v>
      </c>
      <c r="N1916" s="51" t="s">
        <v>150</v>
      </c>
      <c r="O1916" s="47">
        <f t="shared" si="379"/>
        <v>13</v>
      </c>
      <c r="P1916" s="47">
        <f t="shared" si="380"/>
        <v>1</v>
      </c>
      <c r="Q1916" s="47">
        <f t="shared" si="381"/>
        <v>4</v>
      </c>
      <c r="R1916" s="54">
        <v>630</v>
      </c>
      <c r="S1916" s="49" t="s">
        <v>168</v>
      </c>
      <c r="T1916" s="53" t="s">
        <v>163</v>
      </c>
    </row>
    <row r="1917" spans="1:20" x14ac:dyDescent="0.2">
      <c r="A1917" s="79">
        <f t="shared" si="370"/>
        <v>28</v>
      </c>
      <c r="B1917" s="47">
        <f t="shared" si="371"/>
        <v>2021</v>
      </c>
      <c r="C1917" s="47">
        <f t="shared" si="372"/>
        <v>7</v>
      </c>
      <c r="D1917" s="47" t="str">
        <f t="shared" si="373"/>
        <v>Jul</v>
      </c>
      <c r="E1917" s="47">
        <f t="shared" si="374"/>
        <v>8</v>
      </c>
      <c r="F1917" s="90">
        <v>44385</v>
      </c>
      <c r="G1917" s="75">
        <v>0.64930555555555558</v>
      </c>
      <c r="H1917" s="49" t="s">
        <v>38</v>
      </c>
      <c r="I1917" s="56" t="str">
        <f t="shared" ref="I1917:I1943" si="390">VLOOKUP(H1917,SiteCodes,2,FALSE)</f>
        <v>Q07, Central/South Arm confluence</v>
      </c>
      <c r="J1917" s="56" t="str">
        <f t="shared" ref="J1917:J1943" si="391">VLOOKUP(H1917,SiteCodes,3,FALSE)</f>
        <v>San Juan Estuary</v>
      </c>
      <c r="K1917" s="49">
        <v>1</v>
      </c>
      <c r="L1917" s="51" t="s">
        <v>158</v>
      </c>
      <c r="M1917" s="53" t="s">
        <v>138</v>
      </c>
      <c r="N1917" s="51" t="s">
        <v>153</v>
      </c>
      <c r="O1917" s="47">
        <f t="shared" si="379"/>
        <v>9</v>
      </c>
      <c r="P1917" s="47">
        <f t="shared" si="380"/>
        <v>1</v>
      </c>
      <c r="Q1917" s="47">
        <f t="shared" si="381"/>
        <v>5</v>
      </c>
      <c r="R1917" s="54"/>
      <c r="S1917" s="49" t="s">
        <v>168</v>
      </c>
      <c r="T1917" s="53" t="s">
        <v>163</v>
      </c>
    </row>
    <row r="1918" spans="1:20" x14ac:dyDescent="0.2">
      <c r="A1918" s="79">
        <f t="shared" si="370"/>
        <v>29</v>
      </c>
      <c r="B1918" s="47">
        <f t="shared" si="371"/>
        <v>2021</v>
      </c>
      <c r="C1918" s="47">
        <f t="shared" si="372"/>
        <v>7</v>
      </c>
      <c r="D1918" s="47" t="str">
        <f t="shared" si="373"/>
        <v>Jul</v>
      </c>
      <c r="E1918" s="47">
        <f t="shared" si="374"/>
        <v>15</v>
      </c>
      <c r="F1918" s="90">
        <v>44392</v>
      </c>
      <c r="G1918" s="75">
        <v>0.39097222222222222</v>
      </c>
      <c r="H1918" s="49" t="s">
        <v>30</v>
      </c>
      <c r="I1918" s="56" t="str">
        <f t="shared" si="390"/>
        <v>Butch's (Gordon R.)</v>
      </c>
      <c r="J1918" s="56" t="str">
        <f t="shared" si="391"/>
        <v>Gordon Estuary</v>
      </c>
      <c r="K1918" s="49">
        <v>1</v>
      </c>
      <c r="L1918" s="51" t="s">
        <v>152</v>
      </c>
      <c r="M1918" s="53" t="s">
        <v>143</v>
      </c>
      <c r="N1918" s="51" t="s">
        <v>148</v>
      </c>
      <c r="O1918" s="47">
        <f t="shared" si="379"/>
        <v>5</v>
      </c>
      <c r="P1918" s="47">
        <f t="shared" si="380"/>
        <v>2</v>
      </c>
      <c r="Q1918" s="47">
        <f t="shared" si="381"/>
        <v>3</v>
      </c>
      <c r="R1918" s="54">
        <v>4</v>
      </c>
      <c r="S1918" s="49" t="s">
        <v>168</v>
      </c>
      <c r="T1918" s="53" t="s">
        <v>163</v>
      </c>
    </row>
    <row r="1919" spans="1:20" x14ac:dyDescent="0.2">
      <c r="A1919" s="79">
        <f t="shared" si="370"/>
        <v>29</v>
      </c>
      <c r="B1919" s="47">
        <f t="shared" si="371"/>
        <v>2021</v>
      </c>
      <c r="C1919" s="47">
        <f t="shared" si="372"/>
        <v>7</v>
      </c>
      <c r="D1919" s="47" t="str">
        <f t="shared" si="373"/>
        <v>Jul</v>
      </c>
      <c r="E1919" s="47">
        <f t="shared" si="374"/>
        <v>15</v>
      </c>
      <c r="F1919" s="90">
        <v>44392</v>
      </c>
      <c r="G1919" s="75">
        <v>0.40972222222222227</v>
      </c>
      <c r="H1919" s="49" t="s">
        <v>25</v>
      </c>
      <c r="I1919" s="56" t="str">
        <f t="shared" si="390"/>
        <v>Q01, left bank Gordon up from confluence</v>
      </c>
      <c r="J1919" s="56" t="str">
        <f t="shared" si="391"/>
        <v>Gordon Estuary</v>
      </c>
      <c r="K1919" s="49">
        <v>1</v>
      </c>
      <c r="L1919" s="51" t="s">
        <v>157</v>
      </c>
      <c r="M1919" s="53" t="s">
        <v>138</v>
      </c>
      <c r="N1919" s="51" t="s">
        <v>153</v>
      </c>
      <c r="O1919" s="47">
        <f t="shared" si="379"/>
        <v>8</v>
      </c>
      <c r="P1919" s="47">
        <f t="shared" si="380"/>
        <v>1</v>
      </c>
      <c r="Q1919" s="47">
        <f t="shared" si="381"/>
        <v>5</v>
      </c>
      <c r="R1919" s="54">
        <v>6</v>
      </c>
      <c r="S1919" s="49" t="s">
        <v>168</v>
      </c>
      <c r="T1919" s="53" t="s">
        <v>163</v>
      </c>
    </row>
    <row r="1920" spans="1:20" x14ac:dyDescent="0.2">
      <c r="A1920" s="79">
        <f t="shared" si="370"/>
        <v>29</v>
      </c>
      <c r="B1920" s="47">
        <f t="shared" si="371"/>
        <v>2021</v>
      </c>
      <c r="C1920" s="47">
        <f t="shared" si="372"/>
        <v>7</v>
      </c>
      <c r="D1920" s="47" t="str">
        <f t="shared" si="373"/>
        <v>Jul</v>
      </c>
      <c r="E1920" s="47">
        <f t="shared" si="374"/>
        <v>15</v>
      </c>
      <c r="F1920" s="90">
        <v>44392</v>
      </c>
      <c r="G1920" s="75">
        <v>0.40972222222222227</v>
      </c>
      <c r="H1920" s="49" t="s">
        <v>25</v>
      </c>
      <c r="I1920" s="56" t="str">
        <f t="shared" si="390"/>
        <v>Q01, left bank Gordon up from confluence</v>
      </c>
      <c r="J1920" s="56" t="str">
        <f t="shared" si="391"/>
        <v>Gordon Estuary</v>
      </c>
      <c r="K1920" s="49">
        <v>1</v>
      </c>
      <c r="L1920" s="51" t="s">
        <v>185</v>
      </c>
      <c r="M1920" s="53" t="s">
        <v>138</v>
      </c>
      <c r="N1920" s="51" t="s">
        <v>150</v>
      </c>
      <c r="O1920" s="47">
        <f t="shared" si="379"/>
        <v>18</v>
      </c>
      <c r="P1920" s="47">
        <f t="shared" si="380"/>
        <v>1</v>
      </c>
      <c r="Q1920" s="47">
        <f t="shared" si="381"/>
        <v>4</v>
      </c>
      <c r="R1920" s="54">
        <v>1</v>
      </c>
      <c r="S1920" s="49" t="s">
        <v>168</v>
      </c>
      <c r="T1920" s="53" t="s">
        <v>163</v>
      </c>
    </row>
    <row r="1921" spans="1:20" x14ac:dyDescent="0.2">
      <c r="A1921" s="79">
        <f t="shared" si="370"/>
        <v>29</v>
      </c>
      <c r="B1921" s="47">
        <f t="shared" si="371"/>
        <v>2021</v>
      </c>
      <c r="C1921" s="47">
        <f t="shared" si="372"/>
        <v>7</v>
      </c>
      <c r="D1921" s="47" t="str">
        <f t="shared" si="373"/>
        <v>Jul</v>
      </c>
      <c r="E1921" s="47">
        <f t="shared" si="374"/>
        <v>15</v>
      </c>
      <c r="F1921" s="90">
        <v>44392</v>
      </c>
      <c r="G1921" s="75">
        <v>0.40972222222222227</v>
      </c>
      <c r="H1921" s="49" t="s">
        <v>25</v>
      </c>
      <c r="I1921" s="56" t="str">
        <f t="shared" si="390"/>
        <v>Q01, left bank Gordon up from confluence</v>
      </c>
      <c r="J1921" s="56" t="str">
        <f t="shared" si="391"/>
        <v>Gordon Estuary</v>
      </c>
      <c r="K1921" s="49">
        <v>1</v>
      </c>
      <c r="L1921" s="51" t="s">
        <v>181</v>
      </c>
      <c r="M1921" s="53" t="s">
        <v>138</v>
      </c>
      <c r="N1921" s="51" t="s">
        <v>150</v>
      </c>
      <c r="O1921" s="47">
        <f t="shared" si="379"/>
        <v>15</v>
      </c>
      <c r="P1921" s="47">
        <f t="shared" si="380"/>
        <v>1</v>
      </c>
      <c r="Q1921" s="47">
        <f t="shared" si="381"/>
        <v>4</v>
      </c>
      <c r="R1921" s="54">
        <v>17</v>
      </c>
      <c r="S1921" s="49" t="s">
        <v>168</v>
      </c>
      <c r="T1921" s="53" t="s">
        <v>163</v>
      </c>
    </row>
    <row r="1922" spans="1:20" x14ac:dyDescent="0.2">
      <c r="A1922" s="79">
        <f t="shared" si="370"/>
        <v>29</v>
      </c>
      <c r="B1922" s="47">
        <f t="shared" si="371"/>
        <v>2021</v>
      </c>
      <c r="C1922" s="47">
        <f t="shared" si="372"/>
        <v>7</v>
      </c>
      <c r="D1922" s="47" t="str">
        <f t="shared" si="373"/>
        <v>Jul</v>
      </c>
      <c r="E1922" s="47">
        <f t="shared" si="374"/>
        <v>15</v>
      </c>
      <c r="F1922" s="90">
        <v>44392</v>
      </c>
      <c r="G1922" s="75">
        <v>0.40972222222222227</v>
      </c>
      <c r="H1922" s="49" t="s">
        <v>25</v>
      </c>
      <c r="I1922" s="56" t="str">
        <f t="shared" si="390"/>
        <v>Q01, left bank Gordon up from confluence</v>
      </c>
      <c r="J1922" s="56" t="str">
        <f t="shared" si="391"/>
        <v>Gordon Estuary</v>
      </c>
      <c r="K1922" s="49">
        <v>1</v>
      </c>
      <c r="L1922" s="51" t="s">
        <v>166</v>
      </c>
      <c r="M1922" s="53" t="s">
        <v>138</v>
      </c>
      <c r="N1922" s="51" t="s">
        <v>150</v>
      </c>
      <c r="O1922" s="47">
        <f t="shared" si="379"/>
        <v>11</v>
      </c>
      <c r="P1922" s="47">
        <f t="shared" si="380"/>
        <v>1</v>
      </c>
      <c r="Q1922" s="47">
        <f t="shared" si="381"/>
        <v>4</v>
      </c>
      <c r="R1922" s="54">
        <v>1</v>
      </c>
      <c r="S1922" s="49" t="s">
        <v>168</v>
      </c>
      <c r="T1922" s="53" t="s">
        <v>163</v>
      </c>
    </row>
    <row r="1923" spans="1:20" x14ac:dyDescent="0.2">
      <c r="A1923" s="79">
        <f t="shared" si="370"/>
        <v>29</v>
      </c>
      <c r="B1923" s="47">
        <f t="shared" si="371"/>
        <v>2021</v>
      </c>
      <c r="C1923" s="47">
        <f t="shared" si="372"/>
        <v>7</v>
      </c>
      <c r="D1923" s="47" t="str">
        <f t="shared" si="373"/>
        <v>Jul</v>
      </c>
      <c r="E1923" s="47">
        <f t="shared" si="374"/>
        <v>15</v>
      </c>
      <c r="F1923" s="90">
        <v>44392</v>
      </c>
      <c r="G1923" s="75">
        <v>0.40972222222222227</v>
      </c>
      <c r="H1923" s="49" t="s">
        <v>25</v>
      </c>
      <c r="I1923" s="56" t="str">
        <f t="shared" si="390"/>
        <v>Q01, left bank Gordon up from confluence</v>
      </c>
      <c r="J1923" s="56" t="str">
        <f t="shared" si="391"/>
        <v>Gordon Estuary</v>
      </c>
      <c r="K1923" s="49">
        <v>1</v>
      </c>
      <c r="L1923" s="51" t="s">
        <v>152</v>
      </c>
      <c r="M1923" s="53" t="s">
        <v>138</v>
      </c>
      <c r="N1923" s="51" t="s">
        <v>148</v>
      </c>
      <c r="O1923" s="47">
        <f t="shared" si="379"/>
        <v>5</v>
      </c>
      <c r="P1923" s="47">
        <f t="shared" si="380"/>
        <v>1</v>
      </c>
      <c r="Q1923" s="47">
        <f t="shared" si="381"/>
        <v>3</v>
      </c>
      <c r="R1923" s="54">
        <v>1</v>
      </c>
      <c r="S1923" s="49" t="s">
        <v>168</v>
      </c>
      <c r="T1923" s="53" t="s">
        <v>163</v>
      </c>
    </row>
    <row r="1924" spans="1:20" x14ac:dyDescent="0.2">
      <c r="A1924" s="79">
        <f t="shared" si="370"/>
        <v>29</v>
      </c>
      <c r="B1924" s="47">
        <f t="shared" si="371"/>
        <v>2021</v>
      </c>
      <c r="C1924" s="47">
        <f t="shared" si="372"/>
        <v>7</v>
      </c>
      <c r="D1924" s="47" t="str">
        <f t="shared" si="373"/>
        <v>Jul</v>
      </c>
      <c r="E1924" s="47">
        <f t="shared" si="374"/>
        <v>15</v>
      </c>
      <c r="F1924" s="90">
        <v>44392</v>
      </c>
      <c r="G1924" s="75">
        <v>0.4236111111111111</v>
      </c>
      <c r="H1924" s="49" t="s">
        <v>19</v>
      </c>
      <c r="I1924" s="56" t="str">
        <f t="shared" si="390"/>
        <v>Q Jeff (right bank opposite N. Arm confl.)</v>
      </c>
      <c r="J1924" s="56" t="str">
        <f t="shared" si="391"/>
        <v>Gordon Estuary</v>
      </c>
      <c r="K1924" s="49">
        <v>1</v>
      </c>
      <c r="L1924" s="51" t="s">
        <v>146</v>
      </c>
      <c r="M1924" s="53" t="s">
        <v>138</v>
      </c>
      <c r="N1924" s="51" t="s">
        <v>144</v>
      </c>
      <c r="O1924" s="47">
        <f t="shared" si="379"/>
        <v>3</v>
      </c>
      <c r="P1924" s="47">
        <f t="shared" si="380"/>
        <v>1</v>
      </c>
      <c r="Q1924" s="47">
        <f t="shared" si="381"/>
        <v>2</v>
      </c>
      <c r="R1924" s="54">
        <v>2</v>
      </c>
      <c r="S1924" s="49" t="s">
        <v>168</v>
      </c>
      <c r="T1924" s="53" t="s">
        <v>163</v>
      </c>
    </row>
    <row r="1925" spans="1:20" x14ac:dyDescent="0.2">
      <c r="A1925" s="79">
        <f t="shared" ref="A1925:A1988" si="392">WEEKNUM(F1925)</f>
        <v>29</v>
      </c>
      <c r="B1925" s="47">
        <f t="shared" ref="B1925:B1988" si="393">YEAR(F1925)</f>
        <v>2021</v>
      </c>
      <c r="C1925" s="47">
        <f t="shared" ref="C1925:C1988" si="394">MONTH(F1925)</f>
        <v>7</v>
      </c>
      <c r="D1925" s="47" t="str">
        <f t="shared" ref="D1925:D1988" si="395">TEXT(F1925,"mmm")</f>
        <v>Jul</v>
      </c>
      <c r="E1925" s="47">
        <f t="shared" ref="E1925:E1988" si="396">DAY(F1925)</f>
        <v>15</v>
      </c>
      <c r="F1925" s="90">
        <v>44392</v>
      </c>
      <c r="G1925" s="75">
        <v>0.4236111111111111</v>
      </c>
      <c r="H1925" s="49" t="s">
        <v>19</v>
      </c>
      <c r="I1925" s="56" t="str">
        <f t="shared" si="390"/>
        <v>Q Jeff (right bank opposite N. Arm confl.)</v>
      </c>
      <c r="J1925" s="56" t="str">
        <f t="shared" si="391"/>
        <v>Gordon Estuary</v>
      </c>
      <c r="K1925" s="49">
        <v>1</v>
      </c>
      <c r="L1925" s="51" t="s">
        <v>152</v>
      </c>
      <c r="M1925" s="53" t="s">
        <v>138</v>
      </c>
      <c r="N1925" s="51" t="s">
        <v>148</v>
      </c>
      <c r="O1925" s="47">
        <f t="shared" si="379"/>
        <v>5</v>
      </c>
      <c r="P1925" s="47">
        <f t="shared" si="380"/>
        <v>1</v>
      </c>
      <c r="Q1925" s="47">
        <f t="shared" si="381"/>
        <v>3</v>
      </c>
      <c r="R1925" s="54">
        <v>2</v>
      </c>
      <c r="S1925" s="49" t="s">
        <v>168</v>
      </c>
      <c r="T1925" s="53" t="s">
        <v>163</v>
      </c>
    </row>
    <row r="1926" spans="1:20" x14ac:dyDescent="0.2">
      <c r="A1926" s="79">
        <f t="shared" si="392"/>
        <v>29</v>
      </c>
      <c r="B1926" s="47">
        <f t="shared" si="393"/>
        <v>2021</v>
      </c>
      <c r="C1926" s="47">
        <f t="shared" si="394"/>
        <v>7</v>
      </c>
      <c r="D1926" s="47" t="str">
        <f t="shared" si="395"/>
        <v>Jul</v>
      </c>
      <c r="E1926" s="47">
        <f t="shared" si="396"/>
        <v>15</v>
      </c>
      <c r="F1926" s="90">
        <v>44392</v>
      </c>
      <c r="G1926" s="75">
        <v>0.4236111111111111</v>
      </c>
      <c r="H1926" s="49" t="s">
        <v>19</v>
      </c>
      <c r="I1926" s="56" t="str">
        <f t="shared" si="390"/>
        <v>Q Jeff (right bank opposite N. Arm confl.)</v>
      </c>
      <c r="J1926" s="56" t="str">
        <f t="shared" si="391"/>
        <v>Gordon Estuary</v>
      </c>
      <c r="K1926" s="49">
        <v>1</v>
      </c>
      <c r="L1926" s="51" t="s">
        <v>157</v>
      </c>
      <c r="M1926" s="53" t="s">
        <v>138</v>
      </c>
      <c r="N1926" s="51" t="s">
        <v>153</v>
      </c>
      <c r="O1926" s="47">
        <f t="shared" si="379"/>
        <v>8</v>
      </c>
      <c r="P1926" s="47">
        <f t="shared" si="380"/>
        <v>1</v>
      </c>
      <c r="Q1926" s="47">
        <f t="shared" si="381"/>
        <v>5</v>
      </c>
      <c r="R1926" s="54">
        <v>18</v>
      </c>
      <c r="S1926" s="49" t="s">
        <v>168</v>
      </c>
      <c r="T1926" s="53" t="s">
        <v>163</v>
      </c>
    </row>
    <row r="1927" spans="1:20" x14ac:dyDescent="0.2">
      <c r="A1927" s="79">
        <f t="shared" si="392"/>
        <v>29</v>
      </c>
      <c r="B1927" s="47">
        <f t="shared" si="393"/>
        <v>2021</v>
      </c>
      <c r="C1927" s="47">
        <f t="shared" si="394"/>
        <v>7</v>
      </c>
      <c r="D1927" s="47" t="str">
        <f t="shared" si="395"/>
        <v>Jul</v>
      </c>
      <c r="E1927" s="47">
        <f t="shared" si="396"/>
        <v>15</v>
      </c>
      <c r="F1927" s="90">
        <v>44392</v>
      </c>
      <c r="G1927" s="75">
        <v>0.4236111111111111</v>
      </c>
      <c r="H1927" s="49" t="s">
        <v>19</v>
      </c>
      <c r="I1927" s="56" t="str">
        <f t="shared" si="390"/>
        <v>Q Jeff (right bank opposite N. Arm confl.)</v>
      </c>
      <c r="J1927" s="56" t="str">
        <f t="shared" si="391"/>
        <v>Gordon Estuary</v>
      </c>
      <c r="K1927" s="49">
        <v>1</v>
      </c>
      <c r="L1927" s="51" t="s">
        <v>158</v>
      </c>
      <c r="M1927" s="53" t="s">
        <v>138</v>
      </c>
      <c r="N1927" s="51" t="s">
        <v>153</v>
      </c>
      <c r="O1927" s="47">
        <f t="shared" si="379"/>
        <v>9</v>
      </c>
      <c r="P1927" s="47">
        <f t="shared" si="380"/>
        <v>1</v>
      </c>
      <c r="Q1927" s="47">
        <f t="shared" si="381"/>
        <v>5</v>
      </c>
      <c r="R1927" s="54">
        <v>6</v>
      </c>
      <c r="S1927" s="49" t="s">
        <v>168</v>
      </c>
      <c r="T1927" s="53" t="s">
        <v>163</v>
      </c>
    </row>
    <row r="1928" spans="1:20" x14ac:dyDescent="0.2">
      <c r="A1928" s="79">
        <f t="shared" si="392"/>
        <v>29</v>
      </c>
      <c r="B1928" s="47">
        <f t="shared" si="393"/>
        <v>2021</v>
      </c>
      <c r="C1928" s="47">
        <f t="shared" si="394"/>
        <v>7</v>
      </c>
      <c r="D1928" s="47" t="str">
        <f t="shared" si="395"/>
        <v>Jul</v>
      </c>
      <c r="E1928" s="47">
        <f t="shared" si="396"/>
        <v>15</v>
      </c>
      <c r="F1928" s="90">
        <v>44392</v>
      </c>
      <c r="G1928" s="75">
        <v>0.4236111111111111</v>
      </c>
      <c r="H1928" s="49" t="s">
        <v>19</v>
      </c>
      <c r="I1928" s="56" t="str">
        <f t="shared" si="390"/>
        <v>Q Jeff (right bank opposite N. Arm confl.)</v>
      </c>
      <c r="J1928" s="56" t="str">
        <f t="shared" si="391"/>
        <v>Gordon Estuary</v>
      </c>
      <c r="K1928" s="49">
        <v>1</v>
      </c>
      <c r="L1928" s="51" t="s">
        <v>185</v>
      </c>
      <c r="M1928" s="53" t="s">
        <v>138</v>
      </c>
      <c r="N1928" s="51" t="s">
        <v>150</v>
      </c>
      <c r="O1928" s="47">
        <f t="shared" si="379"/>
        <v>18</v>
      </c>
      <c r="P1928" s="47">
        <f t="shared" si="380"/>
        <v>1</v>
      </c>
      <c r="Q1928" s="47">
        <f t="shared" si="381"/>
        <v>4</v>
      </c>
      <c r="R1928" s="54">
        <v>3</v>
      </c>
      <c r="S1928" s="49" t="s">
        <v>168</v>
      </c>
      <c r="T1928" s="53" t="s">
        <v>163</v>
      </c>
    </row>
    <row r="1929" spans="1:20" x14ac:dyDescent="0.2">
      <c r="A1929" s="79">
        <f t="shared" si="392"/>
        <v>29</v>
      </c>
      <c r="B1929" s="47">
        <f t="shared" si="393"/>
        <v>2021</v>
      </c>
      <c r="C1929" s="47">
        <f t="shared" si="394"/>
        <v>7</v>
      </c>
      <c r="D1929" s="47" t="str">
        <f t="shared" si="395"/>
        <v>Jul</v>
      </c>
      <c r="E1929" s="47">
        <f t="shared" si="396"/>
        <v>15</v>
      </c>
      <c r="F1929" s="90">
        <v>44392</v>
      </c>
      <c r="G1929" s="75">
        <v>0.4236111111111111</v>
      </c>
      <c r="H1929" s="49" t="s">
        <v>19</v>
      </c>
      <c r="I1929" s="56" t="str">
        <f t="shared" si="390"/>
        <v>Q Jeff (right bank opposite N. Arm confl.)</v>
      </c>
      <c r="J1929" s="56" t="str">
        <f t="shared" si="391"/>
        <v>Gordon Estuary</v>
      </c>
      <c r="K1929" s="49">
        <v>1</v>
      </c>
      <c r="L1929" s="51" t="s">
        <v>181</v>
      </c>
      <c r="M1929" s="53" t="s">
        <v>138</v>
      </c>
      <c r="N1929" s="51" t="s">
        <v>150</v>
      </c>
      <c r="O1929" s="47">
        <f t="shared" si="379"/>
        <v>15</v>
      </c>
      <c r="P1929" s="47">
        <f t="shared" si="380"/>
        <v>1</v>
      </c>
      <c r="Q1929" s="47">
        <f t="shared" si="381"/>
        <v>4</v>
      </c>
      <c r="R1929" s="54">
        <v>56</v>
      </c>
      <c r="S1929" s="49" t="s">
        <v>168</v>
      </c>
      <c r="T1929" s="53" t="s">
        <v>163</v>
      </c>
    </row>
    <row r="1930" spans="1:20" x14ac:dyDescent="0.2">
      <c r="A1930" s="79">
        <f t="shared" si="392"/>
        <v>29</v>
      </c>
      <c r="B1930" s="47">
        <f t="shared" si="393"/>
        <v>2021</v>
      </c>
      <c r="C1930" s="47">
        <f t="shared" si="394"/>
        <v>7</v>
      </c>
      <c r="D1930" s="47" t="str">
        <f t="shared" si="395"/>
        <v>Jul</v>
      </c>
      <c r="E1930" s="47">
        <f t="shared" si="396"/>
        <v>15</v>
      </c>
      <c r="F1930" s="90">
        <v>44392</v>
      </c>
      <c r="G1930" s="75">
        <v>0.45833333333333331</v>
      </c>
      <c r="H1930" s="49" t="s">
        <v>15</v>
      </c>
      <c r="I1930" s="56" t="str">
        <f t="shared" si="390"/>
        <v>Pacheedah Shores Boat Ramp</v>
      </c>
      <c r="J1930" s="56" t="str">
        <f t="shared" si="391"/>
        <v>Gordon Estuary</v>
      </c>
      <c r="K1930" s="49">
        <v>1</v>
      </c>
      <c r="L1930" s="51" t="s">
        <v>146</v>
      </c>
      <c r="M1930" s="53" t="s">
        <v>138</v>
      </c>
      <c r="N1930" s="51" t="s">
        <v>144</v>
      </c>
      <c r="O1930" s="47">
        <f t="shared" si="379"/>
        <v>3</v>
      </c>
      <c r="P1930" s="47">
        <f t="shared" si="380"/>
        <v>1</v>
      </c>
      <c r="Q1930" s="47">
        <f t="shared" si="381"/>
        <v>2</v>
      </c>
      <c r="R1930" s="54">
        <v>1</v>
      </c>
      <c r="S1930" s="49" t="s">
        <v>168</v>
      </c>
      <c r="T1930" s="53" t="s">
        <v>163</v>
      </c>
    </row>
    <row r="1931" spans="1:20" x14ac:dyDescent="0.2">
      <c r="A1931" s="79">
        <f t="shared" si="392"/>
        <v>29</v>
      </c>
      <c r="B1931" s="47">
        <f t="shared" si="393"/>
        <v>2021</v>
      </c>
      <c r="C1931" s="47">
        <f t="shared" si="394"/>
        <v>7</v>
      </c>
      <c r="D1931" s="47" t="str">
        <f t="shared" si="395"/>
        <v>Jul</v>
      </c>
      <c r="E1931" s="47">
        <f t="shared" si="396"/>
        <v>15</v>
      </c>
      <c r="F1931" s="90">
        <v>44392</v>
      </c>
      <c r="G1931" s="75">
        <v>0.45833333333333331</v>
      </c>
      <c r="H1931" s="49" t="s">
        <v>15</v>
      </c>
      <c r="I1931" s="56" t="str">
        <f t="shared" si="390"/>
        <v>Pacheedah Shores Boat Ramp</v>
      </c>
      <c r="J1931" s="56" t="str">
        <f t="shared" si="391"/>
        <v>Gordon Estuary</v>
      </c>
      <c r="K1931" s="49">
        <v>1</v>
      </c>
      <c r="L1931" s="51" t="s">
        <v>152</v>
      </c>
      <c r="M1931" s="53" t="s">
        <v>138</v>
      </c>
      <c r="N1931" s="51" t="s">
        <v>148</v>
      </c>
      <c r="O1931" s="47">
        <f t="shared" si="379"/>
        <v>5</v>
      </c>
      <c r="P1931" s="47">
        <f t="shared" si="380"/>
        <v>1</v>
      </c>
      <c r="Q1931" s="47">
        <f t="shared" si="381"/>
        <v>3</v>
      </c>
      <c r="R1931" s="54">
        <v>1</v>
      </c>
      <c r="S1931" s="49" t="s">
        <v>168</v>
      </c>
      <c r="T1931" s="53" t="s">
        <v>163</v>
      </c>
    </row>
    <row r="1932" spans="1:20" x14ac:dyDescent="0.2">
      <c r="A1932" s="79">
        <f t="shared" si="392"/>
        <v>29</v>
      </c>
      <c r="B1932" s="47">
        <f t="shared" si="393"/>
        <v>2021</v>
      </c>
      <c r="C1932" s="47">
        <f t="shared" si="394"/>
        <v>7</v>
      </c>
      <c r="D1932" s="47" t="str">
        <f t="shared" si="395"/>
        <v>Jul</v>
      </c>
      <c r="E1932" s="47">
        <f t="shared" si="396"/>
        <v>15</v>
      </c>
      <c r="F1932" s="90">
        <v>44392</v>
      </c>
      <c r="G1932" s="75">
        <v>0.45833333333333331</v>
      </c>
      <c r="H1932" s="49" t="s">
        <v>15</v>
      </c>
      <c r="I1932" s="56" t="str">
        <f t="shared" si="390"/>
        <v>Pacheedah Shores Boat Ramp</v>
      </c>
      <c r="J1932" s="56" t="str">
        <f t="shared" si="391"/>
        <v>Gordon Estuary</v>
      </c>
      <c r="K1932" s="49">
        <v>1</v>
      </c>
      <c r="L1932" s="51" t="s">
        <v>173</v>
      </c>
      <c r="M1932" s="53" t="s">
        <v>138</v>
      </c>
      <c r="N1932" s="51" t="s">
        <v>150</v>
      </c>
      <c r="O1932" s="47">
        <f t="shared" si="379"/>
        <v>13</v>
      </c>
      <c r="P1932" s="47">
        <f t="shared" si="380"/>
        <v>1</v>
      </c>
      <c r="Q1932" s="47">
        <f t="shared" si="381"/>
        <v>4</v>
      </c>
      <c r="R1932" s="54">
        <v>1000</v>
      </c>
      <c r="S1932" s="49" t="s">
        <v>168</v>
      </c>
      <c r="T1932" s="53" t="s">
        <v>163</v>
      </c>
    </row>
    <row r="1933" spans="1:20" x14ac:dyDescent="0.2">
      <c r="A1933" s="79">
        <f t="shared" si="392"/>
        <v>29</v>
      </c>
      <c r="B1933" s="47">
        <f t="shared" si="393"/>
        <v>2021</v>
      </c>
      <c r="C1933" s="47">
        <f t="shared" si="394"/>
        <v>7</v>
      </c>
      <c r="D1933" s="47" t="str">
        <f t="shared" si="395"/>
        <v>Jul</v>
      </c>
      <c r="E1933" s="47">
        <f t="shared" si="396"/>
        <v>16</v>
      </c>
      <c r="F1933" s="90">
        <v>44393</v>
      </c>
      <c r="G1933" s="75">
        <v>0.38194444444444442</v>
      </c>
      <c r="H1933" s="49" t="s">
        <v>38</v>
      </c>
      <c r="I1933" s="56" t="str">
        <f t="shared" si="390"/>
        <v>Q07, Central/South Arm confluence</v>
      </c>
      <c r="J1933" s="56" t="str">
        <f t="shared" si="391"/>
        <v>San Juan Estuary</v>
      </c>
      <c r="K1933" s="49">
        <v>1</v>
      </c>
      <c r="L1933" s="51" t="s">
        <v>146</v>
      </c>
      <c r="M1933" s="53" t="s">
        <v>138</v>
      </c>
      <c r="N1933" s="51" t="s">
        <v>144</v>
      </c>
      <c r="O1933" s="47">
        <f t="shared" si="379"/>
        <v>3</v>
      </c>
      <c r="P1933" s="47">
        <f t="shared" si="380"/>
        <v>1</v>
      </c>
      <c r="Q1933" s="47">
        <f t="shared" si="381"/>
        <v>2</v>
      </c>
      <c r="R1933" s="54">
        <v>10</v>
      </c>
      <c r="S1933" s="49" t="s">
        <v>168</v>
      </c>
      <c r="T1933" s="53" t="s">
        <v>163</v>
      </c>
    </row>
    <row r="1934" spans="1:20" x14ac:dyDescent="0.2">
      <c r="A1934" s="79">
        <f t="shared" si="392"/>
        <v>29</v>
      </c>
      <c r="B1934" s="47">
        <f t="shared" si="393"/>
        <v>2021</v>
      </c>
      <c r="C1934" s="47">
        <f t="shared" si="394"/>
        <v>7</v>
      </c>
      <c r="D1934" s="47" t="str">
        <f t="shared" si="395"/>
        <v>Jul</v>
      </c>
      <c r="E1934" s="47">
        <f t="shared" si="396"/>
        <v>16</v>
      </c>
      <c r="F1934" s="90">
        <v>44393</v>
      </c>
      <c r="G1934" s="75">
        <v>0.38194444444444442</v>
      </c>
      <c r="H1934" s="49" t="s">
        <v>38</v>
      </c>
      <c r="I1934" s="56" t="str">
        <f t="shared" si="390"/>
        <v>Q07, Central/South Arm confluence</v>
      </c>
      <c r="J1934" s="56" t="str">
        <f t="shared" si="391"/>
        <v>San Juan Estuary</v>
      </c>
      <c r="K1934" s="49">
        <v>1</v>
      </c>
      <c r="L1934" s="51" t="s">
        <v>146</v>
      </c>
      <c r="M1934" s="53" t="s">
        <v>138</v>
      </c>
      <c r="N1934" s="51" t="s">
        <v>148</v>
      </c>
      <c r="O1934" s="47">
        <f t="shared" si="379"/>
        <v>3</v>
      </c>
      <c r="P1934" s="47">
        <f t="shared" si="380"/>
        <v>1</v>
      </c>
      <c r="Q1934" s="47">
        <f t="shared" si="381"/>
        <v>3</v>
      </c>
      <c r="R1934" s="54">
        <v>4</v>
      </c>
      <c r="S1934" s="49" t="s">
        <v>168</v>
      </c>
      <c r="T1934" s="53" t="s">
        <v>163</v>
      </c>
    </row>
    <row r="1935" spans="1:20" x14ac:dyDescent="0.2">
      <c r="A1935" s="79">
        <f t="shared" si="392"/>
        <v>29</v>
      </c>
      <c r="B1935" s="47">
        <f t="shared" si="393"/>
        <v>2021</v>
      </c>
      <c r="C1935" s="47">
        <f t="shared" si="394"/>
        <v>7</v>
      </c>
      <c r="D1935" s="47" t="str">
        <f t="shared" si="395"/>
        <v>Jul</v>
      </c>
      <c r="E1935" s="47">
        <f t="shared" si="396"/>
        <v>16</v>
      </c>
      <c r="F1935" s="90">
        <v>44393</v>
      </c>
      <c r="G1935" s="75">
        <v>0.38194444444444442</v>
      </c>
      <c r="H1935" s="49" t="s">
        <v>38</v>
      </c>
      <c r="I1935" s="56" t="str">
        <f t="shared" si="390"/>
        <v>Q07, Central/South Arm confluence</v>
      </c>
      <c r="J1935" s="56" t="str">
        <f t="shared" si="391"/>
        <v>San Juan Estuary</v>
      </c>
      <c r="K1935" s="49">
        <v>1</v>
      </c>
      <c r="L1935" s="51" t="s">
        <v>181</v>
      </c>
      <c r="M1935" s="53" t="s">
        <v>138</v>
      </c>
      <c r="N1935" s="51" t="s">
        <v>150</v>
      </c>
      <c r="O1935" s="47">
        <f t="shared" si="379"/>
        <v>15</v>
      </c>
      <c r="P1935" s="47">
        <f t="shared" si="380"/>
        <v>1</v>
      </c>
      <c r="Q1935" s="47">
        <f t="shared" si="381"/>
        <v>4</v>
      </c>
      <c r="R1935" s="54">
        <v>6</v>
      </c>
      <c r="S1935" s="49" t="s">
        <v>168</v>
      </c>
      <c r="T1935" s="53" t="s">
        <v>163</v>
      </c>
    </row>
    <row r="1936" spans="1:20" x14ac:dyDescent="0.2">
      <c r="A1936" s="79">
        <f t="shared" si="392"/>
        <v>29</v>
      </c>
      <c r="B1936" s="47">
        <f t="shared" si="393"/>
        <v>2021</v>
      </c>
      <c r="C1936" s="47">
        <f t="shared" si="394"/>
        <v>7</v>
      </c>
      <c r="D1936" s="47" t="str">
        <f t="shared" si="395"/>
        <v>Jul</v>
      </c>
      <c r="E1936" s="47">
        <f t="shared" si="396"/>
        <v>16</v>
      </c>
      <c r="F1936" s="90">
        <v>44393</v>
      </c>
      <c r="G1936" s="75">
        <v>0.38194444444444442</v>
      </c>
      <c r="H1936" s="49" t="s">
        <v>38</v>
      </c>
      <c r="I1936" s="56" t="str">
        <f t="shared" si="390"/>
        <v>Q07, Central/South Arm confluence</v>
      </c>
      <c r="J1936" s="56" t="str">
        <f t="shared" si="391"/>
        <v>San Juan Estuary</v>
      </c>
      <c r="K1936" s="49">
        <v>1</v>
      </c>
      <c r="L1936" s="51" t="s">
        <v>157</v>
      </c>
      <c r="M1936" s="53" t="s">
        <v>138</v>
      </c>
      <c r="N1936" s="51" t="s">
        <v>153</v>
      </c>
      <c r="O1936" s="47">
        <f t="shared" si="379"/>
        <v>8</v>
      </c>
      <c r="P1936" s="47">
        <f t="shared" si="380"/>
        <v>1</v>
      </c>
      <c r="Q1936" s="47">
        <f t="shared" si="381"/>
        <v>5</v>
      </c>
      <c r="R1936" s="54">
        <v>6</v>
      </c>
      <c r="S1936" s="49" t="s">
        <v>168</v>
      </c>
      <c r="T1936" s="53" t="s">
        <v>163</v>
      </c>
    </row>
    <row r="1937" spans="1:20" x14ac:dyDescent="0.2">
      <c r="A1937" s="79">
        <f t="shared" si="392"/>
        <v>29</v>
      </c>
      <c r="B1937" s="47">
        <f t="shared" si="393"/>
        <v>2021</v>
      </c>
      <c r="C1937" s="47">
        <f t="shared" si="394"/>
        <v>7</v>
      </c>
      <c r="D1937" s="47" t="str">
        <f t="shared" si="395"/>
        <v>Jul</v>
      </c>
      <c r="E1937" s="47">
        <f t="shared" si="396"/>
        <v>16</v>
      </c>
      <c r="F1937" s="90">
        <v>44393</v>
      </c>
      <c r="G1937" s="75">
        <v>0.38194444444444442</v>
      </c>
      <c r="H1937" s="49" t="s">
        <v>38</v>
      </c>
      <c r="I1937" s="56" t="str">
        <f t="shared" si="390"/>
        <v>Q07, Central/South Arm confluence</v>
      </c>
      <c r="J1937" s="56" t="str">
        <f t="shared" si="391"/>
        <v>San Juan Estuary</v>
      </c>
      <c r="K1937" s="49">
        <v>1</v>
      </c>
      <c r="L1937" s="51" t="s">
        <v>158</v>
      </c>
      <c r="M1937" s="53" t="s">
        <v>138</v>
      </c>
      <c r="N1937" s="51" t="s">
        <v>153</v>
      </c>
      <c r="O1937" s="47">
        <f t="shared" si="379"/>
        <v>9</v>
      </c>
      <c r="P1937" s="47">
        <f t="shared" si="380"/>
        <v>1</v>
      </c>
      <c r="Q1937" s="47">
        <f t="shared" si="381"/>
        <v>5</v>
      </c>
      <c r="R1937" s="54">
        <v>2</v>
      </c>
      <c r="S1937" s="49" t="s">
        <v>168</v>
      </c>
      <c r="T1937" s="53" t="s">
        <v>163</v>
      </c>
    </row>
    <row r="1938" spans="1:20" x14ac:dyDescent="0.2">
      <c r="A1938" s="79">
        <f t="shared" si="392"/>
        <v>29</v>
      </c>
      <c r="B1938" s="47">
        <f t="shared" si="393"/>
        <v>2021</v>
      </c>
      <c r="C1938" s="47">
        <f t="shared" si="394"/>
        <v>7</v>
      </c>
      <c r="D1938" s="47" t="str">
        <f t="shared" si="395"/>
        <v>Jul</v>
      </c>
      <c r="E1938" s="47">
        <f t="shared" si="396"/>
        <v>16</v>
      </c>
      <c r="F1938" s="90">
        <v>44393</v>
      </c>
      <c r="G1938" s="75">
        <v>0.40625</v>
      </c>
      <c r="H1938" s="49" t="s">
        <v>34</v>
      </c>
      <c r="I1938" s="56" t="str">
        <f t="shared" si="390"/>
        <v>South Arm SJ (Old Mill)</v>
      </c>
      <c r="J1938" s="56" t="str">
        <f t="shared" si="391"/>
        <v>San Juan Estuary</v>
      </c>
      <c r="K1938" s="49">
        <v>1</v>
      </c>
      <c r="L1938" s="51" t="s">
        <v>146</v>
      </c>
      <c r="M1938" s="53" t="s">
        <v>138</v>
      </c>
      <c r="N1938" s="51" t="s">
        <v>144</v>
      </c>
      <c r="O1938" s="47">
        <f t="shared" si="379"/>
        <v>3</v>
      </c>
      <c r="P1938" s="47">
        <f t="shared" si="380"/>
        <v>1</v>
      </c>
      <c r="Q1938" s="47">
        <f t="shared" si="381"/>
        <v>2</v>
      </c>
      <c r="R1938" s="54">
        <v>2</v>
      </c>
      <c r="S1938" s="49" t="s">
        <v>168</v>
      </c>
      <c r="T1938" s="53" t="s">
        <v>163</v>
      </c>
    </row>
    <row r="1939" spans="1:20" x14ac:dyDescent="0.2">
      <c r="A1939" s="79">
        <f t="shared" si="392"/>
        <v>29</v>
      </c>
      <c r="B1939" s="47">
        <f t="shared" si="393"/>
        <v>2021</v>
      </c>
      <c r="C1939" s="47">
        <f t="shared" si="394"/>
        <v>7</v>
      </c>
      <c r="D1939" s="47" t="str">
        <f t="shared" si="395"/>
        <v>Jul</v>
      </c>
      <c r="E1939" s="47">
        <f t="shared" si="396"/>
        <v>16</v>
      </c>
      <c r="F1939" s="90">
        <v>44393</v>
      </c>
      <c r="G1939" s="75">
        <v>0.4236111111111111</v>
      </c>
      <c r="H1939" s="49" t="s">
        <v>46</v>
      </c>
      <c r="I1939" s="56" t="str">
        <f t="shared" si="390"/>
        <v>Q4, u/s of Tanis's template site</v>
      </c>
      <c r="J1939" s="56" t="str">
        <f t="shared" si="391"/>
        <v>San Juan Estuary</v>
      </c>
      <c r="K1939" s="49">
        <v>1</v>
      </c>
      <c r="L1939" s="51" t="s">
        <v>146</v>
      </c>
      <c r="M1939" s="53" t="s">
        <v>138</v>
      </c>
      <c r="N1939" s="51" t="s">
        <v>144</v>
      </c>
      <c r="O1939" s="47">
        <f t="shared" si="379"/>
        <v>3</v>
      </c>
      <c r="P1939" s="47">
        <f t="shared" si="380"/>
        <v>1</v>
      </c>
      <c r="Q1939" s="47">
        <f t="shared" si="381"/>
        <v>2</v>
      </c>
      <c r="R1939" s="54">
        <v>15</v>
      </c>
      <c r="S1939" s="49" t="s">
        <v>168</v>
      </c>
      <c r="T1939" s="53" t="s">
        <v>163</v>
      </c>
    </row>
    <row r="1940" spans="1:20" x14ac:dyDescent="0.2">
      <c r="A1940" s="79">
        <f t="shared" si="392"/>
        <v>29</v>
      </c>
      <c r="B1940" s="47">
        <f t="shared" si="393"/>
        <v>2021</v>
      </c>
      <c r="C1940" s="47">
        <f t="shared" si="394"/>
        <v>7</v>
      </c>
      <c r="D1940" s="47" t="str">
        <f t="shared" si="395"/>
        <v>Jul</v>
      </c>
      <c r="E1940" s="47">
        <f t="shared" si="396"/>
        <v>16</v>
      </c>
      <c r="F1940" s="90">
        <v>44393</v>
      </c>
      <c r="G1940" s="75">
        <v>0.4236111111111111</v>
      </c>
      <c r="H1940" s="49" t="s">
        <v>46</v>
      </c>
      <c r="I1940" s="56" t="str">
        <f t="shared" si="390"/>
        <v>Q4, u/s of Tanis's template site</v>
      </c>
      <c r="J1940" s="56" t="str">
        <f t="shared" si="391"/>
        <v>San Juan Estuary</v>
      </c>
      <c r="K1940" s="49">
        <v>1</v>
      </c>
      <c r="L1940" s="51" t="s">
        <v>157</v>
      </c>
      <c r="M1940" s="53" t="s">
        <v>138</v>
      </c>
      <c r="N1940" s="51" t="s">
        <v>153</v>
      </c>
      <c r="O1940" s="47">
        <f t="shared" si="379"/>
        <v>8</v>
      </c>
      <c r="P1940" s="47">
        <f t="shared" si="380"/>
        <v>1</v>
      </c>
      <c r="Q1940" s="47">
        <f t="shared" si="381"/>
        <v>5</v>
      </c>
      <c r="R1940" s="54">
        <v>7</v>
      </c>
      <c r="S1940" s="49" t="s">
        <v>168</v>
      </c>
      <c r="T1940" s="53" t="s">
        <v>163</v>
      </c>
    </row>
    <row r="1941" spans="1:20" x14ac:dyDescent="0.2">
      <c r="A1941" s="79">
        <f t="shared" si="392"/>
        <v>29</v>
      </c>
      <c r="B1941" s="47">
        <f t="shared" si="393"/>
        <v>2021</v>
      </c>
      <c r="C1941" s="47">
        <f t="shared" si="394"/>
        <v>7</v>
      </c>
      <c r="D1941" s="47" t="str">
        <f t="shared" si="395"/>
        <v>Jul</v>
      </c>
      <c r="E1941" s="47">
        <f t="shared" si="396"/>
        <v>16</v>
      </c>
      <c r="F1941" s="90">
        <v>44393</v>
      </c>
      <c r="G1941" s="75">
        <v>0.4236111111111111</v>
      </c>
      <c r="H1941" s="49" t="s">
        <v>46</v>
      </c>
      <c r="I1941" s="56" t="str">
        <f t="shared" si="390"/>
        <v>Q4, u/s of Tanis's template site</v>
      </c>
      <c r="J1941" s="56" t="str">
        <f t="shared" si="391"/>
        <v>San Juan Estuary</v>
      </c>
      <c r="K1941" s="49">
        <v>1</v>
      </c>
      <c r="L1941" s="51" t="s">
        <v>181</v>
      </c>
      <c r="M1941" s="53" t="s">
        <v>138</v>
      </c>
      <c r="N1941" s="51" t="s">
        <v>150</v>
      </c>
      <c r="O1941" s="47">
        <f t="shared" si="379"/>
        <v>15</v>
      </c>
      <c r="P1941" s="47">
        <f t="shared" si="380"/>
        <v>1</v>
      </c>
      <c r="Q1941" s="47">
        <f t="shared" si="381"/>
        <v>4</v>
      </c>
      <c r="R1941" s="54">
        <v>1</v>
      </c>
      <c r="S1941" s="49" t="s">
        <v>168</v>
      </c>
      <c r="T1941" s="53" t="s">
        <v>163</v>
      </c>
    </row>
    <row r="1942" spans="1:20" x14ac:dyDescent="0.2">
      <c r="A1942" s="79">
        <f t="shared" si="392"/>
        <v>29</v>
      </c>
      <c r="B1942" s="47">
        <f t="shared" si="393"/>
        <v>2021</v>
      </c>
      <c r="C1942" s="47">
        <f t="shared" si="394"/>
        <v>7</v>
      </c>
      <c r="D1942" s="47" t="str">
        <f t="shared" si="395"/>
        <v>Jul</v>
      </c>
      <c r="E1942" s="47">
        <f t="shared" si="396"/>
        <v>16</v>
      </c>
      <c r="F1942" s="90">
        <v>44393</v>
      </c>
      <c r="G1942" s="75">
        <v>0.4236111111111111</v>
      </c>
      <c r="H1942" s="49" t="s">
        <v>46</v>
      </c>
      <c r="I1942" s="56" t="str">
        <f t="shared" si="390"/>
        <v>Q4, u/s of Tanis's template site</v>
      </c>
      <c r="J1942" s="56" t="str">
        <f t="shared" si="391"/>
        <v>San Juan Estuary</v>
      </c>
      <c r="K1942" s="49">
        <v>1</v>
      </c>
      <c r="L1942" s="51" t="s">
        <v>166</v>
      </c>
      <c r="M1942" s="53" t="s">
        <v>138</v>
      </c>
      <c r="N1942" s="51" t="s">
        <v>150</v>
      </c>
      <c r="O1942" s="47">
        <f t="shared" si="379"/>
        <v>11</v>
      </c>
      <c r="P1942" s="47">
        <f t="shared" si="380"/>
        <v>1</v>
      </c>
      <c r="Q1942" s="47">
        <f t="shared" si="381"/>
        <v>4</v>
      </c>
      <c r="R1942" s="54">
        <v>7</v>
      </c>
      <c r="S1942" s="49" t="s">
        <v>168</v>
      </c>
      <c r="T1942" s="53" t="s">
        <v>163</v>
      </c>
    </row>
    <row r="1943" spans="1:20" x14ac:dyDescent="0.2">
      <c r="A1943" s="79">
        <f t="shared" si="392"/>
        <v>29</v>
      </c>
      <c r="B1943" s="47">
        <f t="shared" si="393"/>
        <v>2021</v>
      </c>
      <c r="C1943" s="47">
        <f t="shared" si="394"/>
        <v>7</v>
      </c>
      <c r="D1943" s="47" t="str">
        <f t="shared" si="395"/>
        <v>Jul</v>
      </c>
      <c r="E1943" s="47">
        <f t="shared" si="396"/>
        <v>16</v>
      </c>
      <c r="F1943" s="90">
        <v>44393</v>
      </c>
      <c r="G1943" s="75">
        <v>0.4513888888888889</v>
      </c>
      <c r="H1943" s="49" t="s">
        <v>54</v>
      </c>
      <c r="I1943" s="56" t="str">
        <f t="shared" si="390"/>
        <v>Q09, San Juan mouth</v>
      </c>
      <c r="J1943" s="56" t="str">
        <f t="shared" si="391"/>
        <v>San Juan Estuary</v>
      </c>
      <c r="K1943" s="49">
        <v>1</v>
      </c>
      <c r="L1943" s="51" t="s">
        <v>152</v>
      </c>
      <c r="M1943" s="53" t="s">
        <v>138</v>
      </c>
      <c r="N1943" s="51" t="s">
        <v>148</v>
      </c>
      <c r="O1943" s="47">
        <f t="shared" si="379"/>
        <v>5</v>
      </c>
      <c r="P1943" s="47">
        <f t="shared" si="380"/>
        <v>1</v>
      </c>
      <c r="Q1943" s="47">
        <f t="shared" si="381"/>
        <v>3</v>
      </c>
      <c r="R1943" s="54">
        <v>2</v>
      </c>
      <c r="S1943" s="49" t="s">
        <v>168</v>
      </c>
      <c r="T1943" s="53" t="s">
        <v>163</v>
      </c>
    </row>
    <row r="1944" spans="1:20" x14ac:dyDescent="0.2">
      <c r="A1944" s="79">
        <f t="shared" si="392"/>
        <v>29</v>
      </c>
      <c r="B1944" s="47">
        <f t="shared" si="393"/>
        <v>2021</v>
      </c>
      <c r="C1944" s="47">
        <f t="shared" si="394"/>
        <v>7</v>
      </c>
      <c r="D1944" s="47" t="str">
        <f t="shared" si="395"/>
        <v>Jul</v>
      </c>
      <c r="E1944" s="47">
        <f t="shared" si="396"/>
        <v>16</v>
      </c>
      <c r="F1944" s="90">
        <v>44393</v>
      </c>
      <c r="G1944" s="75">
        <v>0.4513888888888889</v>
      </c>
      <c r="H1944" s="49" t="s">
        <v>54</v>
      </c>
      <c r="I1944" s="56" t="str">
        <f t="shared" ref="I1944:I1951" si="397">VLOOKUP(H1944,SiteCodes,2,FALSE)</f>
        <v>Q09, San Juan mouth</v>
      </c>
      <c r="J1944" s="56" t="str">
        <f t="shared" ref="J1944:J1951" si="398">VLOOKUP(H1944,SiteCodes,3,FALSE)</f>
        <v>San Juan Estuary</v>
      </c>
      <c r="K1944" s="49">
        <v>1</v>
      </c>
      <c r="L1944" s="51" t="s">
        <v>146</v>
      </c>
      <c r="M1944" s="53" t="s">
        <v>138</v>
      </c>
      <c r="N1944" s="51" t="s">
        <v>144</v>
      </c>
      <c r="O1944" s="47">
        <f t="shared" ref="O1944:O2007" si="399">VLOOKUP(L1944,SpeciesCodes,2,FALSE)</f>
        <v>3</v>
      </c>
      <c r="P1944" s="47">
        <f t="shared" ref="P1944:P2007" si="400">VLOOKUP(M1944,OrigCodes,2,FALSE)</f>
        <v>1</v>
      </c>
      <c r="Q1944" s="47">
        <f t="shared" ref="Q1944:Q2007" si="401">VLOOKUP(N1944,StgCodes,2,FALSE)</f>
        <v>2</v>
      </c>
      <c r="R1944" s="54">
        <v>2</v>
      </c>
      <c r="S1944" s="49" t="s">
        <v>168</v>
      </c>
      <c r="T1944" s="53" t="s">
        <v>163</v>
      </c>
    </row>
    <row r="1945" spans="1:20" x14ac:dyDescent="0.2">
      <c r="A1945" s="79">
        <f t="shared" si="392"/>
        <v>29</v>
      </c>
      <c r="B1945" s="47">
        <f t="shared" si="393"/>
        <v>2021</v>
      </c>
      <c r="C1945" s="47">
        <f t="shared" si="394"/>
        <v>7</v>
      </c>
      <c r="D1945" s="47" t="str">
        <f t="shared" si="395"/>
        <v>Jul</v>
      </c>
      <c r="E1945" s="47">
        <f t="shared" si="396"/>
        <v>16</v>
      </c>
      <c r="F1945" s="90">
        <v>44393</v>
      </c>
      <c r="G1945" s="75">
        <v>0.4513888888888889</v>
      </c>
      <c r="H1945" s="49" t="s">
        <v>54</v>
      </c>
      <c r="I1945" s="56" t="str">
        <f t="shared" si="397"/>
        <v>Q09, San Juan mouth</v>
      </c>
      <c r="J1945" s="56" t="str">
        <f t="shared" si="398"/>
        <v>San Juan Estuary</v>
      </c>
      <c r="K1945" s="49">
        <v>1</v>
      </c>
      <c r="L1945" s="51" t="s">
        <v>146</v>
      </c>
      <c r="M1945" s="53" t="s">
        <v>138</v>
      </c>
      <c r="N1945" s="51" t="s">
        <v>148</v>
      </c>
      <c r="O1945" s="47">
        <f t="shared" si="399"/>
        <v>3</v>
      </c>
      <c r="P1945" s="47">
        <f t="shared" si="400"/>
        <v>1</v>
      </c>
      <c r="Q1945" s="47">
        <f t="shared" si="401"/>
        <v>3</v>
      </c>
      <c r="R1945" s="54">
        <v>82</v>
      </c>
      <c r="S1945" s="49" t="s">
        <v>168</v>
      </c>
      <c r="T1945" s="53" t="s">
        <v>163</v>
      </c>
    </row>
    <row r="1946" spans="1:20" x14ac:dyDescent="0.2">
      <c r="A1946" s="79">
        <f t="shared" si="392"/>
        <v>29</v>
      </c>
      <c r="B1946" s="47">
        <f t="shared" si="393"/>
        <v>2021</v>
      </c>
      <c r="C1946" s="47">
        <f t="shared" si="394"/>
        <v>7</v>
      </c>
      <c r="D1946" s="47" t="str">
        <f t="shared" si="395"/>
        <v>Jul</v>
      </c>
      <c r="E1946" s="47">
        <f t="shared" si="396"/>
        <v>16</v>
      </c>
      <c r="F1946" s="90">
        <v>44393</v>
      </c>
      <c r="G1946" s="75">
        <v>0.4513888888888889</v>
      </c>
      <c r="H1946" s="49" t="s">
        <v>54</v>
      </c>
      <c r="I1946" s="56" t="str">
        <f t="shared" si="397"/>
        <v>Q09, San Juan mouth</v>
      </c>
      <c r="J1946" s="56" t="str">
        <f t="shared" si="398"/>
        <v>San Juan Estuary</v>
      </c>
      <c r="K1946" s="49">
        <v>1</v>
      </c>
      <c r="L1946" s="51" t="s">
        <v>157</v>
      </c>
      <c r="M1946" s="53" t="s">
        <v>138</v>
      </c>
      <c r="N1946" s="51" t="s">
        <v>153</v>
      </c>
      <c r="O1946" s="47">
        <f t="shared" si="399"/>
        <v>8</v>
      </c>
      <c r="P1946" s="47">
        <f t="shared" si="400"/>
        <v>1</v>
      </c>
      <c r="Q1946" s="47">
        <f t="shared" si="401"/>
        <v>5</v>
      </c>
      <c r="R1946" s="54">
        <v>25</v>
      </c>
      <c r="S1946" s="49" t="s">
        <v>168</v>
      </c>
      <c r="T1946" s="53" t="s">
        <v>163</v>
      </c>
    </row>
    <row r="1947" spans="1:20" x14ac:dyDescent="0.2">
      <c r="A1947" s="79">
        <f t="shared" si="392"/>
        <v>29</v>
      </c>
      <c r="B1947" s="47">
        <f t="shared" si="393"/>
        <v>2021</v>
      </c>
      <c r="C1947" s="47">
        <f t="shared" si="394"/>
        <v>7</v>
      </c>
      <c r="D1947" s="47" t="str">
        <f t="shared" si="395"/>
        <v>Jul</v>
      </c>
      <c r="E1947" s="47">
        <f t="shared" si="396"/>
        <v>16</v>
      </c>
      <c r="F1947" s="90">
        <v>44393</v>
      </c>
      <c r="G1947" s="75">
        <v>0.4513888888888889</v>
      </c>
      <c r="H1947" s="49" t="s">
        <v>54</v>
      </c>
      <c r="I1947" s="56" t="str">
        <f t="shared" si="397"/>
        <v>Q09, San Juan mouth</v>
      </c>
      <c r="J1947" s="56" t="str">
        <f t="shared" si="398"/>
        <v>San Juan Estuary</v>
      </c>
      <c r="K1947" s="49">
        <v>1</v>
      </c>
      <c r="L1947" s="51" t="s">
        <v>158</v>
      </c>
      <c r="M1947" s="53" t="s">
        <v>138</v>
      </c>
      <c r="N1947" s="51" t="s">
        <v>153</v>
      </c>
      <c r="O1947" s="47">
        <f t="shared" si="399"/>
        <v>9</v>
      </c>
      <c r="P1947" s="47">
        <f t="shared" si="400"/>
        <v>1</v>
      </c>
      <c r="Q1947" s="47">
        <f t="shared" si="401"/>
        <v>5</v>
      </c>
      <c r="R1947" s="54">
        <v>10</v>
      </c>
      <c r="S1947" s="49" t="s">
        <v>168</v>
      </c>
      <c r="T1947" s="53" t="s">
        <v>163</v>
      </c>
    </row>
    <row r="1948" spans="1:20" x14ac:dyDescent="0.2">
      <c r="A1948" s="79">
        <f t="shared" si="392"/>
        <v>29</v>
      </c>
      <c r="B1948" s="47">
        <f t="shared" si="393"/>
        <v>2021</v>
      </c>
      <c r="C1948" s="47">
        <f t="shared" si="394"/>
        <v>7</v>
      </c>
      <c r="D1948" s="47" t="str">
        <f t="shared" si="395"/>
        <v>Jul</v>
      </c>
      <c r="E1948" s="47">
        <f t="shared" si="396"/>
        <v>16</v>
      </c>
      <c r="F1948" s="90">
        <v>44393</v>
      </c>
      <c r="G1948" s="75">
        <v>0.4513888888888889</v>
      </c>
      <c r="H1948" s="49" t="s">
        <v>54</v>
      </c>
      <c r="I1948" s="56" t="str">
        <f t="shared" si="397"/>
        <v>Q09, San Juan mouth</v>
      </c>
      <c r="J1948" s="56" t="str">
        <f t="shared" si="398"/>
        <v>San Juan Estuary</v>
      </c>
      <c r="K1948" s="49">
        <v>1</v>
      </c>
      <c r="L1948" s="51" t="s">
        <v>185</v>
      </c>
      <c r="M1948" s="53" t="s">
        <v>138</v>
      </c>
      <c r="N1948" s="51" t="s">
        <v>150</v>
      </c>
      <c r="O1948" s="47">
        <f t="shared" si="399"/>
        <v>18</v>
      </c>
      <c r="P1948" s="47">
        <f t="shared" si="400"/>
        <v>1</v>
      </c>
      <c r="Q1948" s="47">
        <f t="shared" si="401"/>
        <v>4</v>
      </c>
      <c r="R1948" s="54">
        <v>15</v>
      </c>
      <c r="S1948" s="49" t="s">
        <v>168</v>
      </c>
      <c r="T1948" s="53" t="s">
        <v>163</v>
      </c>
    </row>
    <row r="1949" spans="1:20" x14ac:dyDescent="0.2">
      <c r="A1949" s="79">
        <f t="shared" si="392"/>
        <v>29</v>
      </c>
      <c r="B1949" s="47">
        <f t="shared" si="393"/>
        <v>2021</v>
      </c>
      <c r="C1949" s="47">
        <f t="shared" si="394"/>
        <v>7</v>
      </c>
      <c r="D1949" s="47" t="str">
        <f t="shared" si="395"/>
        <v>Jul</v>
      </c>
      <c r="E1949" s="47">
        <f t="shared" si="396"/>
        <v>16</v>
      </c>
      <c r="F1949" s="90">
        <v>44393</v>
      </c>
      <c r="G1949" s="75">
        <v>0.4513888888888889</v>
      </c>
      <c r="H1949" s="49" t="s">
        <v>54</v>
      </c>
      <c r="I1949" s="56" t="str">
        <f t="shared" si="397"/>
        <v>Q09, San Juan mouth</v>
      </c>
      <c r="J1949" s="56" t="str">
        <f t="shared" si="398"/>
        <v>San Juan Estuary</v>
      </c>
      <c r="K1949" s="49">
        <v>1</v>
      </c>
      <c r="L1949" s="51" t="s">
        <v>181</v>
      </c>
      <c r="M1949" s="53" t="s">
        <v>138</v>
      </c>
      <c r="N1949" s="51" t="s">
        <v>150</v>
      </c>
      <c r="O1949" s="47">
        <f t="shared" si="399"/>
        <v>15</v>
      </c>
      <c r="P1949" s="47">
        <f t="shared" si="400"/>
        <v>1</v>
      </c>
      <c r="Q1949" s="47">
        <f t="shared" si="401"/>
        <v>4</v>
      </c>
      <c r="R1949" s="54">
        <v>10</v>
      </c>
      <c r="S1949" s="49" t="s">
        <v>168</v>
      </c>
      <c r="T1949" s="53" t="s">
        <v>163</v>
      </c>
    </row>
    <row r="1950" spans="1:20" x14ac:dyDescent="0.2">
      <c r="A1950" s="79">
        <f t="shared" si="392"/>
        <v>29</v>
      </c>
      <c r="B1950" s="47">
        <f t="shared" si="393"/>
        <v>2021</v>
      </c>
      <c r="C1950" s="47">
        <f t="shared" si="394"/>
        <v>7</v>
      </c>
      <c r="D1950" s="47" t="str">
        <f t="shared" si="395"/>
        <v>Jul</v>
      </c>
      <c r="E1950" s="47">
        <f t="shared" si="396"/>
        <v>16</v>
      </c>
      <c r="F1950" s="90">
        <v>44393</v>
      </c>
      <c r="G1950" s="75">
        <v>0.4513888888888889</v>
      </c>
      <c r="H1950" s="49" t="s">
        <v>54</v>
      </c>
      <c r="I1950" s="56" t="str">
        <f t="shared" si="397"/>
        <v>Q09, San Juan mouth</v>
      </c>
      <c r="J1950" s="56" t="str">
        <f t="shared" si="398"/>
        <v>San Juan Estuary</v>
      </c>
      <c r="K1950" s="49">
        <v>1</v>
      </c>
      <c r="L1950" s="51" t="s">
        <v>166</v>
      </c>
      <c r="M1950" s="53" t="s">
        <v>138</v>
      </c>
      <c r="N1950" s="51" t="s">
        <v>150</v>
      </c>
      <c r="O1950" s="47">
        <f t="shared" si="399"/>
        <v>11</v>
      </c>
      <c r="P1950" s="47">
        <f t="shared" si="400"/>
        <v>1</v>
      </c>
      <c r="Q1950" s="47">
        <f t="shared" si="401"/>
        <v>4</v>
      </c>
      <c r="R1950" s="54">
        <v>6</v>
      </c>
      <c r="S1950" s="49" t="s">
        <v>168</v>
      </c>
      <c r="T1950" s="53" t="s">
        <v>163</v>
      </c>
    </row>
    <row r="1951" spans="1:20" x14ac:dyDescent="0.2">
      <c r="A1951" s="79">
        <f t="shared" si="392"/>
        <v>29</v>
      </c>
      <c r="B1951" s="47">
        <f t="shared" si="393"/>
        <v>2021</v>
      </c>
      <c r="C1951" s="47">
        <f t="shared" si="394"/>
        <v>7</v>
      </c>
      <c r="D1951" s="47" t="str">
        <f t="shared" si="395"/>
        <v>Jul</v>
      </c>
      <c r="E1951" s="47">
        <f t="shared" si="396"/>
        <v>16</v>
      </c>
      <c r="F1951" s="90">
        <v>44393</v>
      </c>
      <c r="G1951" s="75">
        <v>0.4513888888888889</v>
      </c>
      <c r="H1951" s="49" t="s">
        <v>54</v>
      </c>
      <c r="I1951" s="56" t="str">
        <f t="shared" si="397"/>
        <v>Q09, San Juan mouth</v>
      </c>
      <c r="J1951" s="56" t="str">
        <f t="shared" si="398"/>
        <v>San Juan Estuary</v>
      </c>
      <c r="K1951" s="49">
        <v>1</v>
      </c>
      <c r="L1951" s="51" t="s">
        <v>173</v>
      </c>
      <c r="M1951" s="53" t="s">
        <v>138</v>
      </c>
      <c r="N1951" s="51" t="s">
        <v>150</v>
      </c>
      <c r="O1951" s="47">
        <f t="shared" si="399"/>
        <v>13</v>
      </c>
      <c r="P1951" s="47">
        <f t="shared" si="400"/>
        <v>1</v>
      </c>
      <c r="Q1951" s="47">
        <f t="shared" si="401"/>
        <v>4</v>
      </c>
      <c r="R1951" s="54">
        <v>800</v>
      </c>
      <c r="S1951" s="49" t="s">
        <v>168</v>
      </c>
      <c r="T1951" s="53" t="s">
        <v>163</v>
      </c>
    </row>
    <row r="1952" spans="1:20" x14ac:dyDescent="0.2">
      <c r="A1952" s="79">
        <f t="shared" si="392"/>
        <v>29</v>
      </c>
      <c r="B1952" s="47">
        <f t="shared" si="393"/>
        <v>2021</v>
      </c>
      <c r="C1952" s="47">
        <f t="shared" si="394"/>
        <v>7</v>
      </c>
      <c r="D1952" s="47" t="str">
        <f t="shared" si="395"/>
        <v>Jul</v>
      </c>
      <c r="E1952" s="47">
        <f t="shared" si="396"/>
        <v>16</v>
      </c>
      <c r="F1952" s="90">
        <v>44393</v>
      </c>
      <c r="G1952" s="75">
        <v>0.55625000000000002</v>
      </c>
      <c r="H1952" s="49" t="s">
        <v>217</v>
      </c>
      <c r="I1952" s="56" t="str">
        <f t="shared" ref="I1952:I1983" si="402">VLOOKUP(H1952,SiteCodes,2,FALSE)</f>
        <v>Site 6, just upstream of bridge</v>
      </c>
      <c r="J1952" s="56" t="str">
        <f t="shared" ref="J1952:J1983" si="403">VLOOKUP(H1952,SiteCodes,3,FALSE)</f>
        <v>Gordon Estuary</v>
      </c>
      <c r="K1952" s="49">
        <v>1</v>
      </c>
      <c r="L1952" s="51" t="s">
        <v>146</v>
      </c>
      <c r="M1952" s="53" t="s">
        <v>138</v>
      </c>
      <c r="N1952" s="51" t="s">
        <v>144</v>
      </c>
      <c r="O1952" s="47">
        <f t="shared" si="399"/>
        <v>3</v>
      </c>
      <c r="P1952" s="47">
        <f t="shared" si="400"/>
        <v>1</v>
      </c>
      <c r="Q1952" s="47">
        <f t="shared" si="401"/>
        <v>2</v>
      </c>
      <c r="R1952" s="54">
        <v>35</v>
      </c>
      <c r="S1952" s="49" t="s">
        <v>171</v>
      </c>
      <c r="T1952" s="53" t="s">
        <v>163</v>
      </c>
    </row>
    <row r="1953" spans="1:20" x14ac:dyDescent="0.2">
      <c r="A1953" s="79">
        <f t="shared" si="392"/>
        <v>29</v>
      </c>
      <c r="B1953" s="47">
        <f t="shared" si="393"/>
        <v>2021</v>
      </c>
      <c r="C1953" s="47">
        <f t="shared" si="394"/>
        <v>7</v>
      </c>
      <c r="D1953" s="47" t="str">
        <f t="shared" si="395"/>
        <v>Jul</v>
      </c>
      <c r="E1953" s="47">
        <f t="shared" si="396"/>
        <v>16</v>
      </c>
      <c r="F1953" s="90">
        <v>44393</v>
      </c>
      <c r="G1953" s="75">
        <v>0.55625000000000002</v>
      </c>
      <c r="H1953" s="49" t="s">
        <v>217</v>
      </c>
      <c r="I1953" s="56" t="str">
        <f t="shared" si="402"/>
        <v>Site 6, just upstream of bridge</v>
      </c>
      <c r="J1953" s="56" t="str">
        <f t="shared" si="403"/>
        <v>Gordon Estuary</v>
      </c>
      <c r="K1953" s="49">
        <v>1</v>
      </c>
      <c r="L1953" s="51" t="s">
        <v>157</v>
      </c>
      <c r="M1953" s="53" t="s">
        <v>138</v>
      </c>
      <c r="N1953" s="51" t="s">
        <v>153</v>
      </c>
      <c r="O1953" s="47">
        <f t="shared" si="399"/>
        <v>8</v>
      </c>
      <c r="P1953" s="47">
        <f t="shared" si="400"/>
        <v>1</v>
      </c>
      <c r="Q1953" s="47">
        <f t="shared" si="401"/>
        <v>5</v>
      </c>
      <c r="R1953" s="54">
        <v>1</v>
      </c>
      <c r="S1953" s="49" t="s">
        <v>171</v>
      </c>
      <c r="T1953" s="53" t="s">
        <v>163</v>
      </c>
    </row>
    <row r="1954" spans="1:20" x14ac:dyDescent="0.2">
      <c r="A1954" s="79">
        <f t="shared" si="392"/>
        <v>29</v>
      </c>
      <c r="B1954" s="47">
        <f t="shared" si="393"/>
        <v>2021</v>
      </c>
      <c r="C1954" s="47">
        <f t="shared" si="394"/>
        <v>7</v>
      </c>
      <c r="D1954" s="47" t="str">
        <f t="shared" si="395"/>
        <v>Jul</v>
      </c>
      <c r="E1954" s="47">
        <f t="shared" si="396"/>
        <v>16</v>
      </c>
      <c r="F1954" s="90">
        <v>44393</v>
      </c>
      <c r="G1954" s="75">
        <v>0.55625000000000002</v>
      </c>
      <c r="H1954" s="49" t="s">
        <v>217</v>
      </c>
      <c r="I1954" s="56" t="str">
        <f t="shared" si="402"/>
        <v>Site 6, just upstream of bridge</v>
      </c>
      <c r="J1954" s="56" t="str">
        <f t="shared" si="403"/>
        <v>Gordon Estuary</v>
      </c>
      <c r="K1954" s="49">
        <v>1</v>
      </c>
      <c r="L1954" s="51" t="s">
        <v>158</v>
      </c>
      <c r="M1954" s="53" t="s">
        <v>138</v>
      </c>
      <c r="N1954" s="51" t="s">
        <v>153</v>
      </c>
      <c r="O1954" s="47">
        <f t="shared" si="399"/>
        <v>9</v>
      </c>
      <c r="P1954" s="47">
        <f t="shared" si="400"/>
        <v>1</v>
      </c>
      <c r="Q1954" s="47">
        <f t="shared" si="401"/>
        <v>5</v>
      </c>
      <c r="R1954" s="54">
        <v>60</v>
      </c>
      <c r="S1954" s="49" t="s">
        <v>171</v>
      </c>
      <c r="T1954" s="53" t="s">
        <v>163</v>
      </c>
    </row>
    <row r="1955" spans="1:20" x14ac:dyDescent="0.2">
      <c r="A1955" s="79">
        <f t="shared" si="392"/>
        <v>29</v>
      </c>
      <c r="B1955" s="47">
        <f t="shared" si="393"/>
        <v>2021</v>
      </c>
      <c r="C1955" s="47">
        <f t="shared" si="394"/>
        <v>7</v>
      </c>
      <c r="D1955" s="47" t="str">
        <f t="shared" si="395"/>
        <v>Jul</v>
      </c>
      <c r="E1955" s="47">
        <f t="shared" si="396"/>
        <v>16</v>
      </c>
      <c r="F1955" s="90">
        <v>44393</v>
      </c>
      <c r="G1955" s="75">
        <v>0.59166666666666667</v>
      </c>
      <c r="H1955" s="49" t="s">
        <v>58</v>
      </c>
      <c r="I1955" s="56" t="str">
        <f t="shared" si="402"/>
        <v>Mouth of Site 7 inlet, north side</v>
      </c>
      <c r="J1955" s="56" t="str">
        <f t="shared" si="403"/>
        <v>Gordon Estuary</v>
      </c>
      <c r="K1955" s="49">
        <v>1</v>
      </c>
      <c r="L1955" s="51" t="s">
        <v>146</v>
      </c>
      <c r="M1955" s="53" t="s">
        <v>138</v>
      </c>
      <c r="N1955" s="51" t="s">
        <v>144</v>
      </c>
      <c r="O1955" s="47">
        <f t="shared" si="399"/>
        <v>3</v>
      </c>
      <c r="P1955" s="47">
        <f t="shared" si="400"/>
        <v>1</v>
      </c>
      <c r="Q1955" s="47">
        <f t="shared" si="401"/>
        <v>2</v>
      </c>
      <c r="R1955" s="54">
        <v>2</v>
      </c>
      <c r="S1955" s="49" t="s">
        <v>168</v>
      </c>
      <c r="T1955" s="53" t="s">
        <v>163</v>
      </c>
    </row>
    <row r="1956" spans="1:20" x14ac:dyDescent="0.2">
      <c r="A1956" s="79">
        <f t="shared" si="392"/>
        <v>29</v>
      </c>
      <c r="B1956" s="47">
        <f t="shared" si="393"/>
        <v>2021</v>
      </c>
      <c r="C1956" s="47">
        <f t="shared" si="394"/>
        <v>7</v>
      </c>
      <c r="D1956" s="47" t="str">
        <f t="shared" si="395"/>
        <v>Jul</v>
      </c>
      <c r="E1956" s="47">
        <f t="shared" si="396"/>
        <v>16</v>
      </c>
      <c r="F1956" s="90">
        <v>44393</v>
      </c>
      <c r="G1956" s="75">
        <v>0.59166666666666667</v>
      </c>
      <c r="H1956" s="49" t="s">
        <v>58</v>
      </c>
      <c r="I1956" s="56" t="str">
        <f t="shared" si="402"/>
        <v>Mouth of Site 7 inlet, north side</v>
      </c>
      <c r="J1956" s="56" t="str">
        <f t="shared" si="403"/>
        <v>Gordon Estuary</v>
      </c>
      <c r="K1956" s="49">
        <v>1</v>
      </c>
      <c r="L1956" s="51" t="s">
        <v>152</v>
      </c>
      <c r="M1956" s="53" t="s">
        <v>138</v>
      </c>
      <c r="N1956" s="51" t="s">
        <v>148</v>
      </c>
      <c r="O1956" s="47">
        <f t="shared" si="399"/>
        <v>5</v>
      </c>
      <c r="P1956" s="47">
        <f t="shared" si="400"/>
        <v>1</v>
      </c>
      <c r="Q1956" s="47">
        <f t="shared" si="401"/>
        <v>3</v>
      </c>
      <c r="R1956" s="54">
        <v>1</v>
      </c>
      <c r="S1956" s="49" t="s">
        <v>168</v>
      </c>
      <c r="T1956" s="53" t="s">
        <v>163</v>
      </c>
    </row>
    <row r="1957" spans="1:20" x14ac:dyDescent="0.2">
      <c r="A1957" s="79">
        <f t="shared" si="392"/>
        <v>29</v>
      </c>
      <c r="B1957" s="47">
        <f t="shared" si="393"/>
        <v>2021</v>
      </c>
      <c r="C1957" s="47">
        <f t="shared" si="394"/>
        <v>7</v>
      </c>
      <c r="D1957" s="47" t="str">
        <f t="shared" si="395"/>
        <v>Jul</v>
      </c>
      <c r="E1957" s="47">
        <f t="shared" si="396"/>
        <v>16</v>
      </c>
      <c r="F1957" s="90">
        <v>44393</v>
      </c>
      <c r="G1957" s="75">
        <v>0.59166666666666667</v>
      </c>
      <c r="H1957" s="49" t="s">
        <v>58</v>
      </c>
      <c r="I1957" s="56" t="str">
        <f t="shared" si="402"/>
        <v>Mouth of Site 7 inlet, north side</v>
      </c>
      <c r="J1957" s="56" t="str">
        <f t="shared" si="403"/>
        <v>Gordon Estuary</v>
      </c>
      <c r="K1957" s="49">
        <v>1</v>
      </c>
      <c r="L1957" s="51" t="s">
        <v>157</v>
      </c>
      <c r="M1957" s="53" t="s">
        <v>138</v>
      </c>
      <c r="N1957" s="51" t="s">
        <v>153</v>
      </c>
      <c r="O1957" s="47">
        <f t="shared" si="399"/>
        <v>8</v>
      </c>
      <c r="P1957" s="47">
        <f t="shared" si="400"/>
        <v>1</v>
      </c>
      <c r="Q1957" s="47">
        <f t="shared" si="401"/>
        <v>5</v>
      </c>
      <c r="R1957" s="54">
        <v>4</v>
      </c>
      <c r="S1957" s="49" t="s">
        <v>168</v>
      </c>
      <c r="T1957" s="53" t="s">
        <v>163</v>
      </c>
    </row>
    <row r="1958" spans="1:20" x14ac:dyDescent="0.2">
      <c r="A1958" s="79">
        <f t="shared" si="392"/>
        <v>29</v>
      </c>
      <c r="B1958" s="47">
        <f t="shared" si="393"/>
        <v>2021</v>
      </c>
      <c r="C1958" s="47">
        <f t="shared" si="394"/>
        <v>7</v>
      </c>
      <c r="D1958" s="47" t="str">
        <f t="shared" si="395"/>
        <v>Jul</v>
      </c>
      <c r="E1958" s="47">
        <f t="shared" si="396"/>
        <v>16</v>
      </c>
      <c r="F1958" s="90">
        <v>44393</v>
      </c>
      <c r="G1958" s="75">
        <v>0.59166666666666667</v>
      </c>
      <c r="H1958" s="49" t="s">
        <v>58</v>
      </c>
      <c r="I1958" s="56" t="str">
        <f t="shared" si="402"/>
        <v>Mouth of Site 7 inlet, north side</v>
      </c>
      <c r="J1958" s="56" t="str">
        <f t="shared" si="403"/>
        <v>Gordon Estuary</v>
      </c>
      <c r="K1958" s="49">
        <v>1</v>
      </c>
      <c r="L1958" s="51" t="s">
        <v>185</v>
      </c>
      <c r="M1958" s="53" t="s">
        <v>138</v>
      </c>
      <c r="N1958" s="51" t="s">
        <v>150</v>
      </c>
      <c r="O1958" s="47">
        <f t="shared" si="399"/>
        <v>18</v>
      </c>
      <c r="P1958" s="47">
        <f t="shared" si="400"/>
        <v>1</v>
      </c>
      <c r="Q1958" s="47">
        <f t="shared" si="401"/>
        <v>4</v>
      </c>
      <c r="R1958" s="54">
        <v>3</v>
      </c>
      <c r="S1958" s="49" t="s">
        <v>168</v>
      </c>
      <c r="T1958" s="53" t="s">
        <v>163</v>
      </c>
    </row>
    <row r="1959" spans="1:20" x14ac:dyDescent="0.2">
      <c r="A1959" s="79">
        <f t="shared" si="392"/>
        <v>29</v>
      </c>
      <c r="B1959" s="47">
        <f t="shared" si="393"/>
        <v>2021</v>
      </c>
      <c r="C1959" s="47">
        <f t="shared" si="394"/>
        <v>7</v>
      </c>
      <c r="D1959" s="47" t="str">
        <f t="shared" si="395"/>
        <v>Jul</v>
      </c>
      <c r="E1959" s="47">
        <f t="shared" si="396"/>
        <v>16</v>
      </c>
      <c r="F1959" s="90">
        <v>44393</v>
      </c>
      <c r="G1959" s="75">
        <v>0.59166666666666667</v>
      </c>
      <c r="H1959" s="49" t="s">
        <v>58</v>
      </c>
      <c r="I1959" s="56" t="str">
        <f t="shared" si="402"/>
        <v>Mouth of Site 7 inlet, north side</v>
      </c>
      <c r="J1959" s="56" t="str">
        <f t="shared" si="403"/>
        <v>Gordon Estuary</v>
      </c>
      <c r="K1959" s="49">
        <v>1</v>
      </c>
      <c r="L1959" s="51" t="s">
        <v>181</v>
      </c>
      <c r="M1959" s="53" t="s">
        <v>138</v>
      </c>
      <c r="N1959" s="51" t="s">
        <v>150</v>
      </c>
      <c r="O1959" s="47">
        <f t="shared" si="399"/>
        <v>15</v>
      </c>
      <c r="P1959" s="47">
        <f t="shared" si="400"/>
        <v>1</v>
      </c>
      <c r="Q1959" s="47">
        <f t="shared" si="401"/>
        <v>4</v>
      </c>
      <c r="R1959" s="54">
        <v>4</v>
      </c>
      <c r="S1959" s="49" t="s">
        <v>168</v>
      </c>
      <c r="T1959" s="53" t="s">
        <v>163</v>
      </c>
    </row>
    <row r="1960" spans="1:20" x14ac:dyDescent="0.2">
      <c r="A1960" s="79">
        <f t="shared" si="392"/>
        <v>29</v>
      </c>
      <c r="B1960" s="47">
        <f t="shared" si="393"/>
        <v>2021</v>
      </c>
      <c r="C1960" s="47">
        <f t="shared" si="394"/>
        <v>7</v>
      </c>
      <c r="D1960" s="47" t="str">
        <f t="shared" si="395"/>
        <v>Jul</v>
      </c>
      <c r="E1960" s="47">
        <f t="shared" si="396"/>
        <v>16</v>
      </c>
      <c r="F1960" s="90">
        <v>44393</v>
      </c>
      <c r="G1960" s="75">
        <v>0.59166666666666667</v>
      </c>
      <c r="H1960" s="49" t="s">
        <v>58</v>
      </c>
      <c r="I1960" s="56" t="str">
        <f t="shared" si="402"/>
        <v>Mouth of Site 7 inlet, north side</v>
      </c>
      <c r="J1960" s="56" t="str">
        <f t="shared" si="403"/>
        <v>Gordon Estuary</v>
      </c>
      <c r="K1960" s="49">
        <v>1</v>
      </c>
      <c r="L1960" s="51" t="s">
        <v>173</v>
      </c>
      <c r="M1960" s="53" t="s">
        <v>138</v>
      </c>
      <c r="N1960" s="51" t="s">
        <v>150</v>
      </c>
      <c r="O1960" s="47">
        <f t="shared" si="399"/>
        <v>13</v>
      </c>
      <c r="P1960" s="47">
        <f t="shared" si="400"/>
        <v>1</v>
      </c>
      <c r="Q1960" s="47">
        <f t="shared" si="401"/>
        <v>4</v>
      </c>
      <c r="R1960" s="54">
        <v>35</v>
      </c>
      <c r="S1960" s="49" t="s">
        <v>168</v>
      </c>
      <c r="T1960" s="53" t="s">
        <v>163</v>
      </c>
    </row>
    <row r="1961" spans="1:20" x14ac:dyDescent="0.2">
      <c r="A1961" s="79">
        <f t="shared" si="392"/>
        <v>29</v>
      </c>
      <c r="B1961" s="47">
        <f t="shared" si="393"/>
        <v>2021</v>
      </c>
      <c r="C1961" s="47">
        <f t="shared" si="394"/>
        <v>7</v>
      </c>
      <c r="D1961" s="47" t="str">
        <f t="shared" si="395"/>
        <v>Jul</v>
      </c>
      <c r="E1961" s="47">
        <f t="shared" si="396"/>
        <v>16</v>
      </c>
      <c r="F1961" s="90">
        <v>44393</v>
      </c>
      <c r="G1961" s="75">
        <v>0.61111111111111105</v>
      </c>
      <c r="H1961" s="49" t="s">
        <v>64</v>
      </c>
      <c r="I1961" s="56" t="str">
        <f t="shared" si="402"/>
        <v>On point at confluence of N. Arm and Brown's Slough</v>
      </c>
      <c r="J1961" s="56" t="str">
        <f t="shared" si="403"/>
        <v>Gordon Estuary</v>
      </c>
      <c r="K1961" s="49">
        <v>1</v>
      </c>
      <c r="L1961" s="51" t="s">
        <v>157</v>
      </c>
      <c r="M1961" s="53" t="s">
        <v>138</v>
      </c>
      <c r="N1961" s="51" t="s">
        <v>153</v>
      </c>
      <c r="O1961" s="47">
        <f t="shared" si="399"/>
        <v>8</v>
      </c>
      <c r="P1961" s="47">
        <f t="shared" si="400"/>
        <v>1</v>
      </c>
      <c r="Q1961" s="47">
        <f t="shared" si="401"/>
        <v>5</v>
      </c>
      <c r="R1961" s="54">
        <v>6</v>
      </c>
      <c r="S1961" s="49" t="s">
        <v>168</v>
      </c>
      <c r="T1961" s="53" t="s">
        <v>163</v>
      </c>
    </row>
    <row r="1962" spans="1:20" x14ac:dyDescent="0.2">
      <c r="A1962" s="79">
        <f t="shared" si="392"/>
        <v>29</v>
      </c>
      <c r="B1962" s="47">
        <f t="shared" si="393"/>
        <v>2021</v>
      </c>
      <c r="C1962" s="47">
        <f t="shared" si="394"/>
        <v>7</v>
      </c>
      <c r="D1962" s="47" t="str">
        <f t="shared" si="395"/>
        <v>Jul</v>
      </c>
      <c r="E1962" s="47">
        <f t="shared" si="396"/>
        <v>16</v>
      </c>
      <c r="F1962" s="90">
        <v>44393</v>
      </c>
      <c r="G1962" s="75">
        <v>0.61111111111111105</v>
      </c>
      <c r="H1962" s="49" t="s">
        <v>64</v>
      </c>
      <c r="I1962" s="56" t="str">
        <f t="shared" si="402"/>
        <v>On point at confluence of N. Arm and Brown's Slough</v>
      </c>
      <c r="J1962" s="56" t="str">
        <f t="shared" si="403"/>
        <v>Gordon Estuary</v>
      </c>
      <c r="K1962" s="49">
        <v>1</v>
      </c>
      <c r="L1962" s="51" t="s">
        <v>181</v>
      </c>
      <c r="M1962" s="53" t="s">
        <v>138</v>
      </c>
      <c r="N1962" s="51" t="s">
        <v>150</v>
      </c>
      <c r="O1962" s="47">
        <f t="shared" si="399"/>
        <v>15</v>
      </c>
      <c r="P1962" s="47">
        <f t="shared" si="400"/>
        <v>1</v>
      </c>
      <c r="Q1962" s="47">
        <f t="shared" si="401"/>
        <v>4</v>
      </c>
      <c r="R1962" s="54">
        <v>7</v>
      </c>
      <c r="S1962" s="49" t="s">
        <v>168</v>
      </c>
      <c r="T1962" s="53" t="s">
        <v>163</v>
      </c>
    </row>
    <row r="1963" spans="1:20" x14ac:dyDescent="0.2">
      <c r="A1963" s="79">
        <f t="shared" si="392"/>
        <v>29</v>
      </c>
      <c r="B1963" s="47">
        <f t="shared" si="393"/>
        <v>2021</v>
      </c>
      <c r="C1963" s="47">
        <f t="shared" si="394"/>
        <v>7</v>
      </c>
      <c r="D1963" s="47" t="str">
        <f t="shared" si="395"/>
        <v>Jul</v>
      </c>
      <c r="E1963" s="47">
        <f t="shared" si="396"/>
        <v>16</v>
      </c>
      <c r="F1963" s="90">
        <v>44393</v>
      </c>
      <c r="G1963" s="75">
        <v>0.61111111111111105</v>
      </c>
      <c r="H1963" s="49" t="s">
        <v>64</v>
      </c>
      <c r="I1963" s="56" t="str">
        <f t="shared" si="402"/>
        <v>On point at confluence of N. Arm and Brown's Slough</v>
      </c>
      <c r="J1963" s="56" t="str">
        <f t="shared" si="403"/>
        <v>Gordon Estuary</v>
      </c>
      <c r="K1963" s="49">
        <v>1</v>
      </c>
      <c r="L1963" s="51" t="s">
        <v>166</v>
      </c>
      <c r="M1963" s="53" t="s">
        <v>138</v>
      </c>
      <c r="N1963" s="51" t="s">
        <v>150</v>
      </c>
      <c r="O1963" s="47">
        <f t="shared" si="399"/>
        <v>11</v>
      </c>
      <c r="P1963" s="47">
        <f t="shared" si="400"/>
        <v>1</v>
      </c>
      <c r="Q1963" s="47">
        <f t="shared" si="401"/>
        <v>4</v>
      </c>
      <c r="R1963" s="54">
        <v>6</v>
      </c>
      <c r="S1963" s="49" t="s">
        <v>168</v>
      </c>
      <c r="T1963" s="53" t="s">
        <v>163</v>
      </c>
    </row>
    <row r="1964" spans="1:20" x14ac:dyDescent="0.2">
      <c r="A1964" s="79">
        <f t="shared" si="392"/>
        <v>29</v>
      </c>
      <c r="B1964" s="47">
        <f t="shared" si="393"/>
        <v>2021</v>
      </c>
      <c r="C1964" s="47">
        <f t="shared" si="394"/>
        <v>7</v>
      </c>
      <c r="D1964" s="47" t="str">
        <f t="shared" si="395"/>
        <v>Jul</v>
      </c>
      <c r="E1964" s="47">
        <f t="shared" si="396"/>
        <v>16</v>
      </c>
      <c r="F1964" s="90">
        <v>44393</v>
      </c>
      <c r="G1964" s="75">
        <v>0.61111111111111105</v>
      </c>
      <c r="H1964" s="49" t="s">
        <v>64</v>
      </c>
      <c r="I1964" s="56" t="str">
        <f t="shared" si="402"/>
        <v>On point at confluence of N. Arm and Brown's Slough</v>
      </c>
      <c r="J1964" s="56" t="str">
        <f t="shared" si="403"/>
        <v>Gordon Estuary</v>
      </c>
      <c r="K1964" s="49">
        <v>1</v>
      </c>
      <c r="L1964" s="51" t="s">
        <v>173</v>
      </c>
      <c r="M1964" s="53" t="s">
        <v>138</v>
      </c>
      <c r="N1964" s="51" t="s">
        <v>150</v>
      </c>
      <c r="O1964" s="47">
        <f t="shared" si="399"/>
        <v>13</v>
      </c>
      <c r="P1964" s="47">
        <f t="shared" si="400"/>
        <v>1</v>
      </c>
      <c r="Q1964" s="47">
        <f t="shared" si="401"/>
        <v>4</v>
      </c>
      <c r="R1964" s="54">
        <v>20</v>
      </c>
      <c r="S1964" s="49" t="s">
        <v>168</v>
      </c>
      <c r="T1964" s="53" t="s">
        <v>163</v>
      </c>
    </row>
    <row r="1965" spans="1:20" x14ac:dyDescent="0.2">
      <c r="A1965" s="79">
        <f t="shared" si="392"/>
        <v>29</v>
      </c>
      <c r="B1965" s="47">
        <f t="shared" si="393"/>
        <v>2021</v>
      </c>
      <c r="C1965" s="47">
        <f t="shared" si="394"/>
        <v>7</v>
      </c>
      <c r="D1965" s="47" t="str">
        <f t="shared" si="395"/>
        <v>Jul</v>
      </c>
      <c r="E1965" s="47">
        <f t="shared" si="396"/>
        <v>16</v>
      </c>
      <c r="F1965" s="90">
        <v>44393</v>
      </c>
      <c r="G1965" s="75">
        <v>0.61111111111111105</v>
      </c>
      <c r="H1965" s="49" t="s">
        <v>64</v>
      </c>
      <c r="I1965" s="56" t="str">
        <f t="shared" si="402"/>
        <v>On point at confluence of N. Arm and Brown's Slough</v>
      </c>
      <c r="J1965" s="56" t="str">
        <f t="shared" si="403"/>
        <v>Gordon Estuary</v>
      </c>
      <c r="K1965" s="49">
        <v>1</v>
      </c>
      <c r="L1965" s="51" t="s">
        <v>177</v>
      </c>
      <c r="M1965" s="53" t="s">
        <v>138</v>
      </c>
      <c r="N1965" s="51" t="s">
        <v>153</v>
      </c>
      <c r="O1965" s="47">
        <f t="shared" si="399"/>
        <v>14</v>
      </c>
      <c r="P1965" s="47">
        <f t="shared" si="400"/>
        <v>1</v>
      </c>
      <c r="Q1965" s="47">
        <f t="shared" si="401"/>
        <v>5</v>
      </c>
      <c r="R1965" s="54">
        <v>2</v>
      </c>
      <c r="S1965" s="49" t="s">
        <v>168</v>
      </c>
      <c r="T1965" s="53" t="s">
        <v>163</v>
      </c>
    </row>
    <row r="1966" spans="1:20" x14ac:dyDescent="0.2">
      <c r="A1966" s="79">
        <f t="shared" si="392"/>
        <v>29</v>
      </c>
      <c r="B1966" s="47">
        <f t="shared" si="393"/>
        <v>2021</v>
      </c>
      <c r="C1966" s="47">
        <f t="shared" si="394"/>
        <v>7</v>
      </c>
      <c r="D1966" s="47" t="str">
        <f t="shared" si="395"/>
        <v>Jul</v>
      </c>
      <c r="E1966" s="47">
        <f t="shared" si="396"/>
        <v>16</v>
      </c>
      <c r="F1966" s="90">
        <v>44393</v>
      </c>
      <c r="G1966" s="75">
        <v>0.625</v>
      </c>
      <c r="H1966" s="49" t="s">
        <v>209</v>
      </c>
      <c r="I1966" s="56" t="str">
        <f t="shared" si="402"/>
        <v>Site 5 main channel where stump sland channel comes in</v>
      </c>
      <c r="J1966" s="56" t="str">
        <f t="shared" si="403"/>
        <v>Gordon Estuary</v>
      </c>
      <c r="K1966" s="49">
        <v>1</v>
      </c>
      <c r="L1966" s="51" t="s">
        <v>146</v>
      </c>
      <c r="M1966" s="53" t="s">
        <v>138</v>
      </c>
      <c r="N1966" s="51" t="s">
        <v>144</v>
      </c>
      <c r="O1966" s="47">
        <f t="shared" si="399"/>
        <v>3</v>
      </c>
      <c r="P1966" s="47">
        <f t="shared" si="400"/>
        <v>1</v>
      </c>
      <c r="Q1966" s="47">
        <f t="shared" si="401"/>
        <v>2</v>
      </c>
      <c r="R1966" s="54">
        <v>45</v>
      </c>
      <c r="S1966" s="49" t="s">
        <v>171</v>
      </c>
      <c r="T1966" s="53" t="s">
        <v>163</v>
      </c>
    </row>
    <row r="1967" spans="1:20" x14ac:dyDescent="0.2">
      <c r="A1967" s="79">
        <f t="shared" si="392"/>
        <v>29</v>
      </c>
      <c r="B1967" s="47">
        <f t="shared" si="393"/>
        <v>2021</v>
      </c>
      <c r="C1967" s="47">
        <f t="shared" si="394"/>
        <v>7</v>
      </c>
      <c r="D1967" s="47" t="str">
        <f t="shared" si="395"/>
        <v>Jul</v>
      </c>
      <c r="E1967" s="47">
        <f t="shared" si="396"/>
        <v>16</v>
      </c>
      <c r="F1967" s="90">
        <v>44393</v>
      </c>
      <c r="G1967" s="75">
        <v>0.625</v>
      </c>
      <c r="H1967" s="49" t="s">
        <v>209</v>
      </c>
      <c r="I1967" s="56" t="str">
        <f t="shared" si="402"/>
        <v>Site 5 main channel where stump sland channel comes in</v>
      </c>
      <c r="J1967" s="56" t="str">
        <f t="shared" si="403"/>
        <v>Gordon Estuary</v>
      </c>
      <c r="K1967" s="49">
        <v>1</v>
      </c>
      <c r="L1967" s="51" t="s">
        <v>146</v>
      </c>
      <c r="M1967" s="53" t="s">
        <v>138</v>
      </c>
      <c r="N1967" s="51" t="s">
        <v>148</v>
      </c>
      <c r="O1967" s="47">
        <f t="shared" si="399"/>
        <v>3</v>
      </c>
      <c r="P1967" s="47">
        <f t="shared" si="400"/>
        <v>1</v>
      </c>
      <c r="Q1967" s="47">
        <f t="shared" si="401"/>
        <v>3</v>
      </c>
      <c r="R1967" s="54">
        <v>4</v>
      </c>
      <c r="S1967" s="49" t="s">
        <v>171</v>
      </c>
      <c r="T1967" s="53" t="s">
        <v>163</v>
      </c>
    </row>
    <row r="1968" spans="1:20" x14ac:dyDescent="0.2">
      <c r="A1968" s="79">
        <f t="shared" si="392"/>
        <v>29</v>
      </c>
      <c r="B1968" s="47">
        <f t="shared" si="393"/>
        <v>2021</v>
      </c>
      <c r="C1968" s="47">
        <f t="shared" si="394"/>
        <v>7</v>
      </c>
      <c r="D1968" s="47" t="str">
        <f t="shared" si="395"/>
        <v>Jul</v>
      </c>
      <c r="E1968" s="47">
        <f t="shared" si="396"/>
        <v>16</v>
      </c>
      <c r="F1968" s="90">
        <v>44393</v>
      </c>
      <c r="G1968" s="75">
        <v>0.625</v>
      </c>
      <c r="H1968" s="49" t="s">
        <v>209</v>
      </c>
      <c r="I1968" s="56" t="str">
        <f t="shared" si="402"/>
        <v>Site 5 main channel where stump sland channel comes in</v>
      </c>
      <c r="J1968" s="56" t="str">
        <f t="shared" si="403"/>
        <v>Gordon Estuary</v>
      </c>
      <c r="K1968" s="49">
        <v>1</v>
      </c>
      <c r="L1968" s="51" t="s">
        <v>157</v>
      </c>
      <c r="M1968" s="53" t="s">
        <v>138</v>
      </c>
      <c r="N1968" s="51" t="s">
        <v>153</v>
      </c>
      <c r="O1968" s="47">
        <f t="shared" si="399"/>
        <v>8</v>
      </c>
      <c r="P1968" s="47">
        <f t="shared" si="400"/>
        <v>1</v>
      </c>
      <c r="Q1968" s="47">
        <f t="shared" si="401"/>
        <v>5</v>
      </c>
      <c r="R1968" s="54">
        <v>10</v>
      </c>
      <c r="S1968" s="49" t="s">
        <v>171</v>
      </c>
      <c r="T1968" s="53" t="s">
        <v>163</v>
      </c>
    </row>
    <row r="1969" spans="1:20" x14ac:dyDescent="0.2">
      <c r="A1969" s="79">
        <f t="shared" si="392"/>
        <v>29</v>
      </c>
      <c r="B1969" s="47">
        <f t="shared" si="393"/>
        <v>2021</v>
      </c>
      <c r="C1969" s="47">
        <f t="shared" si="394"/>
        <v>7</v>
      </c>
      <c r="D1969" s="47" t="str">
        <f t="shared" si="395"/>
        <v>Jul</v>
      </c>
      <c r="E1969" s="47">
        <f t="shared" si="396"/>
        <v>16</v>
      </c>
      <c r="F1969" s="90">
        <v>44393</v>
      </c>
      <c r="G1969" s="75">
        <v>0.625</v>
      </c>
      <c r="H1969" s="49" t="s">
        <v>209</v>
      </c>
      <c r="I1969" s="56" t="str">
        <f t="shared" si="402"/>
        <v>Site 5 main channel where stump sland channel comes in</v>
      </c>
      <c r="J1969" s="56" t="str">
        <f t="shared" si="403"/>
        <v>Gordon Estuary</v>
      </c>
      <c r="K1969" s="49">
        <v>1</v>
      </c>
      <c r="L1969" s="51" t="s">
        <v>158</v>
      </c>
      <c r="M1969" s="53" t="s">
        <v>138</v>
      </c>
      <c r="N1969" s="51" t="s">
        <v>153</v>
      </c>
      <c r="O1969" s="47">
        <f t="shared" si="399"/>
        <v>9</v>
      </c>
      <c r="P1969" s="47">
        <f t="shared" si="400"/>
        <v>1</v>
      </c>
      <c r="Q1969" s="47">
        <f t="shared" si="401"/>
        <v>5</v>
      </c>
      <c r="R1969" s="54">
        <v>200</v>
      </c>
      <c r="S1969" s="49" t="s">
        <v>171</v>
      </c>
      <c r="T1969" s="53" t="s">
        <v>163</v>
      </c>
    </row>
    <row r="1970" spans="1:20" x14ac:dyDescent="0.2">
      <c r="A1970" s="79">
        <f t="shared" si="392"/>
        <v>29</v>
      </c>
      <c r="B1970" s="47">
        <f t="shared" si="393"/>
        <v>2021</v>
      </c>
      <c r="C1970" s="47">
        <f t="shared" si="394"/>
        <v>7</v>
      </c>
      <c r="D1970" s="47" t="str">
        <f t="shared" si="395"/>
        <v>Jul</v>
      </c>
      <c r="E1970" s="47">
        <f t="shared" si="396"/>
        <v>16</v>
      </c>
      <c r="F1970" s="90">
        <v>44393</v>
      </c>
      <c r="G1970" s="75">
        <v>0.65694444444444444</v>
      </c>
      <c r="H1970" s="49" t="s">
        <v>66</v>
      </c>
      <c r="I1970" s="56" t="str">
        <f t="shared" si="402"/>
        <v>Gravel bar on Gordon at Site 1</v>
      </c>
      <c r="J1970" s="56" t="str">
        <f t="shared" si="403"/>
        <v>Gordon Estuary</v>
      </c>
      <c r="K1970" s="49">
        <v>1</v>
      </c>
      <c r="L1970" s="51" t="s">
        <v>146</v>
      </c>
      <c r="M1970" s="53" t="s">
        <v>138</v>
      </c>
      <c r="N1970" s="51" t="s">
        <v>144</v>
      </c>
      <c r="O1970" s="47">
        <f t="shared" si="399"/>
        <v>3</v>
      </c>
      <c r="P1970" s="47">
        <f t="shared" si="400"/>
        <v>1</v>
      </c>
      <c r="Q1970" s="47">
        <f t="shared" si="401"/>
        <v>2</v>
      </c>
      <c r="R1970" s="54">
        <v>89</v>
      </c>
      <c r="S1970" s="49" t="s">
        <v>168</v>
      </c>
      <c r="T1970" s="53" t="s">
        <v>163</v>
      </c>
    </row>
    <row r="1971" spans="1:20" x14ac:dyDescent="0.2">
      <c r="A1971" s="79">
        <f t="shared" si="392"/>
        <v>29</v>
      </c>
      <c r="B1971" s="47">
        <f t="shared" si="393"/>
        <v>2021</v>
      </c>
      <c r="C1971" s="47">
        <f t="shared" si="394"/>
        <v>7</v>
      </c>
      <c r="D1971" s="47" t="str">
        <f t="shared" si="395"/>
        <v>Jul</v>
      </c>
      <c r="E1971" s="47">
        <f t="shared" si="396"/>
        <v>16</v>
      </c>
      <c r="F1971" s="90">
        <v>44393</v>
      </c>
      <c r="G1971" s="75">
        <v>0.65694444444444444</v>
      </c>
      <c r="H1971" s="49" t="s">
        <v>66</v>
      </c>
      <c r="I1971" s="56" t="str">
        <f t="shared" si="402"/>
        <v>Gravel bar on Gordon at Site 1</v>
      </c>
      <c r="J1971" s="56" t="str">
        <f t="shared" si="403"/>
        <v>Gordon Estuary</v>
      </c>
      <c r="K1971" s="49">
        <v>1</v>
      </c>
      <c r="L1971" s="51" t="s">
        <v>146</v>
      </c>
      <c r="M1971" s="53" t="s">
        <v>138</v>
      </c>
      <c r="N1971" s="51" t="s">
        <v>148</v>
      </c>
      <c r="O1971" s="47">
        <f t="shared" si="399"/>
        <v>3</v>
      </c>
      <c r="P1971" s="47">
        <f t="shared" si="400"/>
        <v>1</v>
      </c>
      <c r="Q1971" s="47">
        <f t="shared" si="401"/>
        <v>3</v>
      </c>
      <c r="R1971" s="54">
        <v>24</v>
      </c>
      <c r="S1971" s="49" t="s">
        <v>168</v>
      </c>
      <c r="T1971" s="53" t="s">
        <v>163</v>
      </c>
    </row>
    <row r="1972" spans="1:20" x14ac:dyDescent="0.2">
      <c r="A1972" s="79">
        <f t="shared" si="392"/>
        <v>29</v>
      </c>
      <c r="B1972" s="47">
        <f t="shared" si="393"/>
        <v>2021</v>
      </c>
      <c r="C1972" s="47">
        <f t="shared" si="394"/>
        <v>7</v>
      </c>
      <c r="D1972" s="47" t="str">
        <f t="shared" si="395"/>
        <v>Jul</v>
      </c>
      <c r="E1972" s="47">
        <f t="shared" si="396"/>
        <v>16</v>
      </c>
      <c r="F1972" s="90">
        <v>44393</v>
      </c>
      <c r="G1972" s="75">
        <v>0.65694444444444444</v>
      </c>
      <c r="H1972" s="49" t="s">
        <v>66</v>
      </c>
      <c r="I1972" s="56" t="str">
        <f t="shared" si="402"/>
        <v>Gravel bar on Gordon at Site 1</v>
      </c>
      <c r="J1972" s="56" t="str">
        <f t="shared" si="403"/>
        <v>Gordon Estuary</v>
      </c>
      <c r="K1972" s="49">
        <v>1</v>
      </c>
      <c r="L1972" s="51" t="s">
        <v>157</v>
      </c>
      <c r="M1972" s="53" t="s">
        <v>138</v>
      </c>
      <c r="N1972" s="51" t="s">
        <v>153</v>
      </c>
      <c r="O1972" s="47">
        <f t="shared" si="399"/>
        <v>8</v>
      </c>
      <c r="P1972" s="47">
        <f t="shared" si="400"/>
        <v>1</v>
      </c>
      <c r="Q1972" s="47">
        <f t="shared" si="401"/>
        <v>5</v>
      </c>
      <c r="R1972" s="54">
        <v>40</v>
      </c>
      <c r="S1972" s="49" t="s">
        <v>168</v>
      </c>
      <c r="T1972" s="53" t="s">
        <v>163</v>
      </c>
    </row>
    <row r="1973" spans="1:20" x14ac:dyDescent="0.2">
      <c r="A1973" s="79">
        <f t="shared" si="392"/>
        <v>29</v>
      </c>
      <c r="B1973" s="47">
        <f t="shared" si="393"/>
        <v>2021</v>
      </c>
      <c r="C1973" s="47">
        <f t="shared" si="394"/>
        <v>7</v>
      </c>
      <c r="D1973" s="47" t="str">
        <f t="shared" si="395"/>
        <v>Jul</v>
      </c>
      <c r="E1973" s="47">
        <f t="shared" si="396"/>
        <v>16</v>
      </c>
      <c r="F1973" s="90">
        <v>44393</v>
      </c>
      <c r="G1973" s="75">
        <v>0.65694444444444444</v>
      </c>
      <c r="H1973" s="49" t="s">
        <v>66</v>
      </c>
      <c r="I1973" s="56" t="str">
        <f t="shared" si="402"/>
        <v>Gravel bar on Gordon at Site 1</v>
      </c>
      <c r="J1973" s="56" t="str">
        <f t="shared" si="403"/>
        <v>Gordon Estuary</v>
      </c>
      <c r="K1973" s="49">
        <v>1</v>
      </c>
      <c r="L1973" s="51" t="s">
        <v>181</v>
      </c>
      <c r="M1973" s="53" t="s">
        <v>138</v>
      </c>
      <c r="N1973" s="51" t="s">
        <v>150</v>
      </c>
      <c r="O1973" s="47">
        <f t="shared" si="399"/>
        <v>15</v>
      </c>
      <c r="P1973" s="47">
        <f t="shared" si="400"/>
        <v>1</v>
      </c>
      <c r="Q1973" s="47">
        <f t="shared" si="401"/>
        <v>4</v>
      </c>
      <c r="R1973" s="54">
        <v>10</v>
      </c>
      <c r="S1973" s="49" t="s">
        <v>168</v>
      </c>
      <c r="T1973" s="53" t="s">
        <v>163</v>
      </c>
    </row>
    <row r="1974" spans="1:20" x14ac:dyDescent="0.2">
      <c r="A1974" s="79">
        <f t="shared" si="392"/>
        <v>29</v>
      </c>
      <c r="B1974" s="47">
        <f t="shared" si="393"/>
        <v>2021</v>
      </c>
      <c r="C1974" s="47">
        <f t="shared" si="394"/>
        <v>7</v>
      </c>
      <c r="D1974" s="47" t="str">
        <f t="shared" si="395"/>
        <v>Jul</v>
      </c>
      <c r="E1974" s="47">
        <f t="shared" si="396"/>
        <v>16</v>
      </c>
      <c r="F1974" s="90">
        <v>44393</v>
      </c>
      <c r="G1974" s="75">
        <v>0.65694444444444444</v>
      </c>
      <c r="H1974" s="49" t="s">
        <v>66</v>
      </c>
      <c r="I1974" s="56" t="str">
        <f t="shared" si="402"/>
        <v>Gravel bar on Gordon at Site 1</v>
      </c>
      <c r="J1974" s="56" t="str">
        <f t="shared" si="403"/>
        <v>Gordon Estuary</v>
      </c>
      <c r="K1974" s="49">
        <v>1</v>
      </c>
      <c r="L1974" s="51" t="s">
        <v>173</v>
      </c>
      <c r="M1974" s="53" t="s">
        <v>138</v>
      </c>
      <c r="N1974" s="51" t="s">
        <v>150</v>
      </c>
      <c r="O1974" s="47">
        <f t="shared" si="399"/>
        <v>13</v>
      </c>
      <c r="P1974" s="47">
        <f t="shared" si="400"/>
        <v>1</v>
      </c>
      <c r="Q1974" s="47">
        <f t="shared" si="401"/>
        <v>4</v>
      </c>
      <c r="R1974" s="54">
        <v>5</v>
      </c>
      <c r="S1974" s="49" t="s">
        <v>168</v>
      </c>
      <c r="T1974" s="53" t="s">
        <v>163</v>
      </c>
    </row>
    <row r="1975" spans="1:20" x14ac:dyDescent="0.2">
      <c r="A1975" s="79">
        <f t="shared" si="392"/>
        <v>30</v>
      </c>
      <c r="B1975" s="47">
        <f t="shared" si="393"/>
        <v>2021</v>
      </c>
      <c r="C1975" s="47">
        <f t="shared" si="394"/>
        <v>7</v>
      </c>
      <c r="D1975" s="47" t="str">
        <f t="shared" si="395"/>
        <v>Jul</v>
      </c>
      <c r="E1975" s="47">
        <f t="shared" si="396"/>
        <v>22</v>
      </c>
      <c r="F1975" s="90">
        <v>44399</v>
      </c>
      <c r="G1975" s="75">
        <v>0.35069444444444442</v>
      </c>
      <c r="H1975" s="49" t="s">
        <v>217</v>
      </c>
      <c r="I1975" s="56" t="str">
        <f t="shared" si="402"/>
        <v>Site 6, just upstream of bridge</v>
      </c>
      <c r="J1975" s="56" t="str">
        <f t="shared" si="403"/>
        <v>Gordon Estuary</v>
      </c>
      <c r="K1975" s="49">
        <v>1</v>
      </c>
      <c r="L1975" s="51" t="s">
        <v>146</v>
      </c>
      <c r="M1975" s="53" t="s">
        <v>138</v>
      </c>
      <c r="N1975" s="51" t="s">
        <v>144</v>
      </c>
      <c r="O1975" s="47">
        <f t="shared" si="399"/>
        <v>3</v>
      </c>
      <c r="P1975" s="47">
        <f t="shared" si="400"/>
        <v>1</v>
      </c>
      <c r="Q1975" s="47">
        <f t="shared" si="401"/>
        <v>2</v>
      </c>
      <c r="R1975" s="54">
        <v>24</v>
      </c>
      <c r="S1975" s="49" t="s">
        <v>171</v>
      </c>
      <c r="T1975" s="53" t="s">
        <v>163</v>
      </c>
    </row>
    <row r="1976" spans="1:20" x14ac:dyDescent="0.2">
      <c r="A1976" s="79">
        <f t="shared" si="392"/>
        <v>30</v>
      </c>
      <c r="B1976" s="47">
        <f t="shared" si="393"/>
        <v>2021</v>
      </c>
      <c r="C1976" s="47">
        <f t="shared" si="394"/>
        <v>7</v>
      </c>
      <c r="D1976" s="47" t="str">
        <f t="shared" si="395"/>
        <v>Jul</v>
      </c>
      <c r="E1976" s="47">
        <f t="shared" si="396"/>
        <v>22</v>
      </c>
      <c r="F1976" s="90">
        <v>44399</v>
      </c>
      <c r="G1976" s="75">
        <v>0.35069444444444442</v>
      </c>
      <c r="H1976" s="49" t="s">
        <v>217</v>
      </c>
      <c r="I1976" s="56" t="str">
        <f t="shared" si="402"/>
        <v>Site 6, just upstream of bridge</v>
      </c>
      <c r="J1976" s="56" t="str">
        <f t="shared" si="403"/>
        <v>Gordon Estuary</v>
      </c>
      <c r="K1976" s="49">
        <v>1</v>
      </c>
      <c r="L1976" s="51" t="s">
        <v>146</v>
      </c>
      <c r="M1976" s="53" t="s">
        <v>138</v>
      </c>
      <c r="N1976" s="51" t="s">
        <v>148</v>
      </c>
      <c r="O1976" s="47">
        <f t="shared" si="399"/>
        <v>3</v>
      </c>
      <c r="P1976" s="47">
        <f t="shared" si="400"/>
        <v>1</v>
      </c>
      <c r="Q1976" s="47">
        <f t="shared" si="401"/>
        <v>3</v>
      </c>
      <c r="R1976" s="54">
        <v>5</v>
      </c>
      <c r="S1976" s="49" t="s">
        <v>171</v>
      </c>
      <c r="T1976" s="53" t="s">
        <v>163</v>
      </c>
    </row>
    <row r="1977" spans="1:20" x14ac:dyDescent="0.2">
      <c r="A1977" s="79">
        <f t="shared" si="392"/>
        <v>30</v>
      </c>
      <c r="B1977" s="47">
        <f t="shared" si="393"/>
        <v>2021</v>
      </c>
      <c r="C1977" s="47">
        <f t="shared" si="394"/>
        <v>7</v>
      </c>
      <c r="D1977" s="47" t="str">
        <f t="shared" si="395"/>
        <v>Jul</v>
      </c>
      <c r="E1977" s="47">
        <f t="shared" si="396"/>
        <v>22</v>
      </c>
      <c r="F1977" s="90">
        <v>44399</v>
      </c>
      <c r="G1977" s="75">
        <v>0.35069444444444442</v>
      </c>
      <c r="H1977" s="49" t="s">
        <v>217</v>
      </c>
      <c r="I1977" s="56" t="str">
        <f t="shared" si="402"/>
        <v>Site 6, just upstream of bridge</v>
      </c>
      <c r="J1977" s="56" t="str">
        <f t="shared" si="403"/>
        <v>Gordon Estuary</v>
      </c>
      <c r="K1977" s="49">
        <v>1</v>
      </c>
      <c r="L1977" s="51" t="s">
        <v>157</v>
      </c>
      <c r="M1977" s="53" t="s">
        <v>138</v>
      </c>
      <c r="N1977" s="51" t="s">
        <v>153</v>
      </c>
      <c r="O1977" s="47">
        <f t="shared" si="399"/>
        <v>8</v>
      </c>
      <c r="P1977" s="47">
        <f t="shared" si="400"/>
        <v>1</v>
      </c>
      <c r="Q1977" s="47">
        <f t="shared" si="401"/>
        <v>5</v>
      </c>
      <c r="R1977" s="54">
        <v>6</v>
      </c>
      <c r="S1977" s="49" t="s">
        <v>171</v>
      </c>
      <c r="T1977" s="53" t="s">
        <v>163</v>
      </c>
    </row>
    <row r="1978" spans="1:20" x14ac:dyDescent="0.2">
      <c r="A1978" s="79">
        <f t="shared" si="392"/>
        <v>30</v>
      </c>
      <c r="B1978" s="47">
        <f t="shared" si="393"/>
        <v>2021</v>
      </c>
      <c r="C1978" s="47">
        <f t="shared" si="394"/>
        <v>7</v>
      </c>
      <c r="D1978" s="47" t="str">
        <f t="shared" si="395"/>
        <v>Jul</v>
      </c>
      <c r="E1978" s="47">
        <f t="shared" si="396"/>
        <v>22</v>
      </c>
      <c r="F1978" s="90">
        <v>44399</v>
      </c>
      <c r="G1978" s="75">
        <v>0.35069444444444442</v>
      </c>
      <c r="H1978" s="49" t="s">
        <v>217</v>
      </c>
      <c r="I1978" s="56" t="str">
        <f t="shared" si="402"/>
        <v>Site 6, just upstream of bridge</v>
      </c>
      <c r="J1978" s="56" t="str">
        <f t="shared" si="403"/>
        <v>Gordon Estuary</v>
      </c>
      <c r="K1978" s="49">
        <v>1</v>
      </c>
      <c r="L1978" s="51" t="s">
        <v>158</v>
      </c>
      <c r="M1978" s="53" t="s">
        <v>138</v>
      </c>
      <c r="N1978" s="51" t="s">
        <v>153</v>
      </c>
      <c r="O1978" s="47">
        <f t="shared" si="399"/>
        <v>9</v>
      </c>
      <c r="P1978" s="47">
        <f t="shared" si="400"/>
        <v>1</v>
      </c>
      <c r="Q1978" s="47">
        <f t="shared" si="401"/>
        <v>5</v>
      </c>
      <c r="R1978" s="54">
        <v>75</v>
      </c>
      <c r="S1978" s="49" t="s">
        <v>171</v>
      </c>
      <c r="T1978" s="53" t="s">
        <v>163</v>
      </c>
    </row>
    <row r="1979" spans="1:20" x14ac:dyDescent="0.2">
      <c r="A1979" s="79">
        <f t="shared" si="392"/>
        <v>30</v>
      </c>
      <c r="B1979" s="47">
        <f t="shared" si="393"/>
        <v>2021</v>
      </c>
      <c r="C1979" s="47">
        <f t="shared" si="394"/>
        <v>7</v>
      </c>
      <c r="D1979" s="47" t="str">
        <f t="shared" si="395"/>
        <v>Jul</v>
      </c>
      <c r="E1979" s="47">
        <f t="shared" si="396"/>
        <v>22</v>
      </c>
      <c r="F1979" s="90">
        <v>44399</v>
      </c>
      <c r="G1979" s="75">
        <v>0.375</v>
      </c>
      <c r="H1979" s="49" t="s">
        <v>219</v>
      </c>
      <c r="I1979" s="56" t="str">
        <f t="shared" si="402"/>
        <v>Site 6, straight channel</v>
      </c>
      <c r="J1979" s="56" t="str">
        <f t="shared" si="403"/>
        <v>Gordon Estuary</v>
      </c>
      <c r="K1979" s="49">
        <v>1</v>
      </c>
      <c r="L1979" s="51" t="s">
        <v>146</v>
      </c>
      <c r="M1979" s="53" t="s">
        <v>138</v>
      </c>
      <c r="N1979" s="51" t="s">
        <v>144</v>
      </c>
      <c r="O1979" s="47">
        <f t="shared" si="399"/>
        <v>3</v>
      </c>
      <c r="P1979" s="47">
        <f t="shared" si="400"/>
        <v>1</v>
      </c>
      <c r="Q1979" s="47">
        <f t="shared" si="401"/>
        <v>2</v>
      </c>
      <c r="R1979" s="54">
        <v>5</v>
      </c>
      <c r="S1979" s="49" t="s">
        <v>171</v>
      </c>
      <c r="T1979" s="53" t="s">
        <v>163</v>
      </c>
    </row>
    <row r="1980" spans="1:20" x14ac:dyDescent="0.2">
      <c r="A1980" s="79">
        <f t="shared" si="392"/>
        <v>30</v>
      </c>
      <c r="B1980" s="47">
        <f t="shared" si="393"/>
        <v>2021</v>
      </c>
      <c r="C1980" s="47">
        <f t="shared" si="394"/>
        <v>7</v>
      </c>
      <c r="D1980" s="47" t="str">
        <f t="shared" si="395"/>
        <v>Jul</v>
      </c>
      <c r="E1980" s="47">
        <f t="shared" si="396"/>
        <v>22</v>
      </c>
      <c r="F1980" s="90">
        <v>44399</v>
      </c>
      <c r="G1980" s="75">
        <v>0.375</v>
      </c>
      <c r="H1980" s="49" t="s">
        <v>219</v>
      </c>
      <c r="I1980" s="56" t="str">
        <f t="shared" si="402"/>
        <v>Site 6, straight channel</v>
      </c>
      <c r="J1980" s="56" t="str">
        <f t="shared" si="403"/>
        <v>Gordon Estuary</v>
      </c>
      <c r="K1980" s="49">
        <v>1</v>
      </c>
      <c r="L1980" s="51" t="s">
        <v>158</v>
      </c>
      <c r="M1980" s="53" t="s">
        <v>138</v>
      </c>
      <c r="N1980" s="51" t="s">
        <v>153</v>
      </c>
      <c r="O1980" s="47">
        <f t="shared" si="399"/>
        <v>9</v>
      </c>
      <c r="P1980" s="47">
        <f t="shared" si="400"/>
        <v>1</v>
      </c>
      <c r="Q1980" s="47">
        <f t="shared" si="401"/>
        <v>5</v>
      </c>
      <c r="R1980" s="54">
        <v>20</v>
      </c>
      <c r="S1980" s="49" t="s">
        <v>171</v>
      </c>
      <c r="T1980" s="53" t="s">
        <v>163</v>
      </c>
    </row>
    <row r="1981" spans="1:20" x14ac:dyDescent="0.2">
      <c r="A1981" s="79">
        <f t="shared" si="392"/>
        <v>30</v>
      </c>
      <c r="B1981" s="47">
        <f t="shared" si="393"/>
        <v>2021</v>
      </c>
      <c r="C1981" s="47">
        <f t="shared" si="394"/>
        <v>7</v>
      </c>
      <c r="D1981" s="47" t="str">
        <f t="shared" si="395"/>
        <v>Jul</v>
      </c>
      <c r="E1981" s="47">
        <f t="shared" si="396"/>
        <v>22</v>
      </c>
      <c r="F1981" s="90">
        <v>44399</v>
      </c>
      <c r="G1981" s="75">
        <v>0.41736111111111113</v>
      </c>
      <c r="H1981" s="49" t="s">
        <v>25</v>
      </c>
      <c r="I1981" s="56" t="str">
        <f t="shared" si="402"/>
        <v>Q01, left bank Gordon up from confluence</v>
      </c>
      <c r="J1981" s="56" t="str">
        <f t="shared" si="403"/>
        <v>Gordon Estuary</v>
      </c>
      <c r="K1981" s="49">
        <v>1</v>
      </c>
      <c r="L1981" s="51" t="s">
        <v>146</v>
      </c>
      <c r="M1981" s="53" t="s">
        <v>138</v>
      </c>
      <c r="N1981" s="51" t="s">
        <v>144</v>
      </c>
      <c r="O1981" s="47">
        <f t="shared" si="399"/>
        <v>3</v>
      </c>
      <c r="P1981" s="47">
        <f t="shared" si="400"/>
        <v>1</v>
      </c>
      <c r="Q1981" s="47">
        <f t="shared" si="401"/>
        <v>2</v>
      </c>
      <c r="R1981" s="54">
        <v>4</v>
      </c>
      <c r="S1981" s="49" t="s">
        <v>168</v>
      </c>
      <c r="T1981" s="53" t="s">
        <v>163</v>
      </c>
    </row>
    <row r="1982" spans="1:20" x14ac:dyDescent="0.2">
      <c r="A1982" s="79">
        <f t="shared" si="392"/>
        <v>30</v>
      </c>
      <c r="B1982" s="47">
        <f t="shared" si="393"/>
        <v>2021</v>
      </c>
      <c r="C1982" s="47">
        <f t="shared" si="394"/>
        <v>7</v>
      </c>
      <c r="D1982" s="47" t="str">
        <f t="shared" si="395"/>
        <v>Jul</v>
      </c>
      <c r="E1982" s="47">
        <f t="shared" si="396"/>
        <v>22</v>
      </c>
      <c r="F1982" s="90">
        <v>44399</v>
      </c>
      <c r="G1982" s="75">
        <v>0.41736111111111113</v>
      </c>
      <c r="H1982" s="49" t="s">
        <v>25</v>
      </c>
      <c r="I1982" s="56" t="str">
        <f t="shared" si="402"/>
        <v>Q01, left bank Gordon up from confluence</v>
      </c>
      <c r="J1982" s="56" t="str">
        <f t="shared" si="403"/>
        <v>Gordon Estuary</v>
      </c>
      <c r="K1982" s="49">
        <v>1</v>
      </c>
      <c r="L1982" s="51" t="s">
        <v>146</v>
      </c>
      <c r="M1982" s="53" t="s">
        <v>138</v>
      </c>
      <c r="N1982" s="51" t="s">
        <v>148</v>
      </c>
      <c r="O1982" s="47">
        <f t="shared" si="399"/>
        <v>3</v>
      </c>
      <c r="P1982" s="47">
        <f t="shared" si="400"/>
        <v>1</v>
      </c>
      <c r="Q1982" s="47">
        <f t="shared" si="401"/>
        <v>3</v>
      </c>
      <c r="R1982" s="54">
        <v>3</v>
      </c>
      <c r="S1982" s="49" t="s">
        <v>168</v>
      </c>
      <c r="T1982" s="53" t="s">
        <v>163</v>
      </c>
    </row>
    <row r="1983" spans="1:20" x14ac:dyDescent="0.2">
      <c r="A1983" s="79">
        <f t="shared" si="392"/>
        <v>30</v>
      </c>
      <c r="B1983" s="47">
        <f t="shared" si="393"/>
        <v>2021</v>
      </c>
      <c r="C1983" s="47">
        <f t="shared" si="394"/>
        <v>7</v>
      </c>
      <c r="D1983" s="47" t="str">
        <f t="shared" si="395"/>
        <v>Jul</v>
      </c>
      <c r="E1983" s="47">
        <f t="shared" si="396"/>
        <v>22</v>
      </c>
      <c r="F1983" s="90">
        <v>44399</v>
      </c>
      <c r="G1983" s="75">
        <v>0.41736111111111113</v>
      </c>
      <c r="H1983" s="49" t="s">
        <v>25</v>
      </c>
      <c r="I1983" s="56" t="str">
        <f t="shared" si="402"/>
        <v>Q01, left bank Gordon up from confluence</v>
      </c>
      <c r="J1983" s="56" t="str">
        <f t="shared" si="403"/>
        <v>Gordon Estuary</v>
      </c>
      <c r="K1983" s="49">
        <v>1</v>
      </c>
      <c r="L1983" s="51" t="s">
        <v>157</v>
      </c>
      <c r="M1983" s="53" t="s">
        <v>138</v>
      </c>
      <c r="N1983" s="51" t="s">
        <v>153</v>
      </c>
      <c r="O1983" s="47">
        <f t="shared" si="399"/>
        <v>8</v>
      </c>
      <c r="P1983" s="47">
        <f t="shared" si="400"/>
        <v>1</v>
      </c>
      <c r="Q1983" s="47">
        <f t="shared" si="401"/>
        <v>5</v>
      </c>
      <c r="R1983" s="54">
        <v>6</v>
      </c>
      <c r="S1983" s="49" t="s">
        <v>168</v>
      </c>
      <c r="T1983" s="53" t="s">
        <v>163</v>
      </c>
    </row>
    <row r="1984" spans="1:20" x14ac:dyDescent="0.2">
      <c r="A1984" s="79">
        <f t="shared" si="392"/>
        <v>30</v>
      </c>
      <c r="B1984" s="47">
        <f t="shared" si="393"/>
        <v>2021</v>
      </c>
      <c r="C1984" s="47">
        <f t="shared" si="394"/>
        <v>7</v>
      </c>
      <c r="D1984" s="47" t="str">
        <f t="shared" si="395"/>
        <v>Jul</v>
      </c>
      <c r="E1984" s="47">
        <f t="shared" si="396"/>
        <v>22</v>
      </c>
      <c r="F1984" s="90">
        <v>44399</v>
      </c>
      <c r="G1984" s="75">
        <v>0.41736111111111113</v>
      </c>
      <c r="H1984" s="49" t="s">
        <v>25</v>
      </c>
      <c r="I1984" s="56" t="str">
        <f t="shared" ref="I1984:I2000" si="404">VLOOKUP(H1984,SiteCodes,2,FALSE)</f>
        <v>Q01, left bank Gordon up from confluence</v>
      </c>
      <c r="J1984" s="56" t="str">
        <f t="shared" ref="J1984:J2000" si="405">VLOOKUP(H1984,SiteCodes,3,FALSE)</f>
        <v>Gordon Estuary</v>
      </c>
      <c r="K1984" s="49">
        <v>1</v>
      </c>
      <c r="L1984" s="51" t="s">
        <v>185</v>
      </c>
      <c r="M1984" s="53" t="s">
        <v>138</v>
      </c>
      <c r="N1984" s="51" t="s">
        <v>150</v>
      </c>
      <c r="O1984" s="47">
        <f t="shared" si="399"/>
        <v>18</v>
      </c>
      <c r="P1984" s="47">
        <f t="shared" si="400"/>
        <v>1</v>
      </c>
      <c r="Q1984" s="47">
        <f t="shared" si="401"/>
        <v>4</v>
      </c>
      <c r="R1984" s="54">
        <v>1</v>
      </c>
      <c r="S1984" s="49" t="s">
        <v>168</v>
      </c>
      <c r="T1984" s="53" t="s">
        <v>163</v>
      </c>
    </row>
    <row r="1985" spans="1:20" x14ac:dyDescent="0.2">
      <c r="A1985" s="79">
        <f t="shared" si="392"/>
        <v>30</v>
      </c>
      <c r="B1985" s="47">
        <f t="shared" si="393"/>
        <v>2021</v>
      </c>
      <c r="C1985" s="47">
        <f t="shared" si="394"/>
        <v>7</v>
      </c>
      <c r="D1985" s="47" t="str">
        <f t="shared" si="395"/>
        <v>Jul</v>
      </c>
      <c r="E1985" s="47">
        <f t="shared" si="396"/>
        <v>22</v>
      </c>
      <c r="F1985" s="90">
        <v>44399</v>
      </c>
      <c r="G1985" s="75">
        <v>0.41736111111111113</v>
      </c>
      <c r="H1985" s="49" t="s">
        <v>25</v>
      </c>
      <c r="I1985" s="56" t="str">
        <f t="shared" si="404"/>
        <v>Q01, left bank Gordon up from confluence</v>
      </c>
      <c r="J1985" s="56" t="str">
        <f t="shared" si="405"/>
        <v>Gordon Estuary</v>
      </c>
      <c r="K1985" s="49">
        <v>1</v>
      </c>
      <c r="L1985" s="51" t="s">
        <v>181</v>
      </c>
      <c r="M1985" s="53" t="s">
        <v>138</v>
      </c>
      <c r="N1985" s="51" t="s">
        <v>150</v>
      </c>
      <c r="O1985" s="47">
        <f t="shared" si="399"/>
        <v>15</v>
      </c>
      <c r="P1985" s="47">
        <f t="shared" si="400"/>
        <v>1</v>
      </c>
      <c r="Q1985" s="47">
        <f t="shared" si="401"/>
        <v>4</v>
      </c>
      <c r="R1985" s="54">
        <v>7</v>
      </c>
      <c r="S1985" s="49" t="s">
        <v>168</v>
      </c>
      <c r="T1985" s="53" t="s">
        <v>163</v>
      </c>
    </row>
    <row r="1986" spans="1:20" x14ac:dyDescent="0.2">
      <c r="A1986" s="79">
        <f t="shared" si="392"/>
        <v>30</v>
      </c>
      <c r="B1986" s="47">
        <f t="shared" si="393"/>
        <v>2021</v>
      </c>
      <c r="C1986" s="47">
        <f t="shared" si="394"/>
        <v>7</v>
      </c>
      <c r="D1986" s="47" t="str">
        <f t="shared" si="395"/>
        <v>Jul</v>
      </c>
      <c r="E1986" s="47">
        <f t="shared" si="396"/>
        <v>22</v>
      </c>
      <c r="F1986" s="90">
        <v>44399</v>
      </c>
      <c r="G1986" s="75">
        <v>0.4375</v>
      </c>
      <c r="H1986" s="49" t="s">
        <v>206</v>
      </c>
      <c r="I1986" s="56" t="str">
        <f t="shared" si="404"/>
        <v>Site 5 main channel half way up</v>
      </c>
      <c r="J1986" s="56" t="str">
        <f t="shared" si="405"/>
        <v>Gordon Estuary</v>
      </c>
      <c r="K1986" s="49">
        <v>1</v>
      </c>
      <c r="L1986" s="51" t="s">
        <v>146</v>
      </c>
      <c r="M1986" s="53" t="s">
        <v>138</v>
      </c>
      <c r="N1986" s="51" t="s">
        <v>144</v>
      </c>
      <c r="O1986" s="47">
        <f t="shared" si="399"/>
        <v>3</v>
      </c>
      <c r="P1986" s="47">
        <f t="shared" si="400"/>
        <v>1</v>
      </c>
      <c r="Q1986" s="47">
        <f t="shared" si="401"/>
        <v>2</v>
      </c>
      <c r="R1986" s="54">
        <v>47</v>
      </c>
      <c r="S1986" s="49" t="s">
        <v>171</v>
      </c>
      <c r="T1986" s="53" t="s">
        <v>163</v>
      </c>
    </row>
    <row r="1987" spans="1:20" x14ac:dyDescent="0.2">
      <c r="A1987" s="79">
        <f t="shared" si="392"/>
        <v>30</v>
      </c>
      <c r="B1987" s="47">
        <f t="shared" si="393"/>
        <v>2021</v>
      </c>
      <c r="C1987" s="47">
        <f t="shared" si="394"/>
        <v>7</v>
      </c>
      <c r="D1987" s="47" t="str">
        <f t="shared" si="395"/>
        <v>Jul</v>
      </c>
      <c r="E1987" s="47">
        <f t="shared" si="396"/>
        <v>22</v>
      </c>
      <c r="F1987" s="90">
        <v>44399</v>
      </c>
      <c r="G1987" s="75">
        <v>0.4375</v>
      </c>
      <c r="H1987" s="49" t="s">
        <v>206</v>
      </c>
      <c r="I1987" s="56" t="str">
        <f t="shared" si="404"/>
        <v>Site 5 main channel half way up</v>
      </c>
      <c r="J1987" s="56" t="str">
        <f t="shared" si="405"/>
        <v>Gordon Estuary</v>
      </c>
      <c r="K1987" s="49">
        <v>1</v>
      </c>
      <c r="L1987" s="51" t="s">
        <v>146</v>
      </c>
      <c r="M1987" s="53" t="s">
        <v>138</v>
      </c>
      <c r="N1987" s="51" t="s">
        <v>148</v>
      </c>
      <c r="O1987" s="47">
        <f t="shared" si="399"/>
        <v>3</v>
      </c>
      <c r="P1987" s="47">
        <f t="shared" si="400"/>
        <v>1</v>
      </c>
      <c r="Q1987" s="47">
        <f t="shared" si="401"/>
        <v>3</v>
      </c>
      <c r="R1987" s="54">
        <v>3</v>
      </c>
      <c r="S1987" s="49" t="s">
        <v>171</v>
      </c>
      <c r="T1987" s="53" t="s">
        <v>163</v>
      </c>
    </row>
    <row r="1988" spans="1:20" x14ac:dyDescent="0.2">
      <c r="A1988" s="79">
        <f t="shared" si="392"/>
        <v>30</v>
      </c>
      <c r="B1988" s="47">
        <f t="shared" si="393"/>
        <v>2021</v>
      </c>
      <c r="C1988" s="47">
        <f t="shared" si="394"/>
        <v>7</v>
      </c>
      <c r="D1988" s="47" t="str">
        <f t="shared" si="395"/>
        <v>Jul</v>
      </c>
      <c r="E1988" s="47">
        <f t="shared" si="396"/>
        <v>22</v>
      </c>
      <c r="F1988" s="90">
        <v>44399</v>
      </c>
      <c r="G1988" s="75">
        <v>0.4375</v>
      </c>
      <c r="H1988" s="49" t="s">
        <v>206</v>
      </c>
      <c r="I1988" s="56" t="str">
        <f t="shared" si="404"/>
        <v>Site 5 main channel half way up</v>
      </c>
      <c r="J1988" s="56" t="str">
        <f t="shared" si="405"/>
        <v>Gordon Estuary</v>
      </c>
      <c r="K1988" s="49">
        <v>1</v>
      </c>
      <c r="L1988" s="51" t="s">
        <v>157</v>
      </c>
      <c r="M1988" s="53" t="s">
        <v>138</v>
      </c>
      <c r="N1988" s="51" t="s">
        <v>153</v>
      </c>
      <c r="O1988" s="47">
        <f t="shared" si="399"/>
        <v>8</v>
      </c>
      <c r="P1988" s="47">
        <f t="shared" si="400"/>
        <v>1</v>
      </c>
      <c r="Q1988" s="47">
        <f t="shared" si="401"/>
        <v>5</v>
      </c>
      <c r="R1988" s="54">
        <v>6</v>
      </c>
      <c r="S1988" s="49" t="s">
        <v>171</v>
      </c>
      <c r="T1988" s="53" t="s">
        <v>163</v>
      </c>
    </row>
    <row r="1989" spans="1:20" x14ac:dyDescent="0.2">
      <c r="A1989" s="79">
        <f t="shared" ref="A1989:A2052" si="406">WEEKNUM(F1989)</f>
        <v>30</v>
      </c>
      <c r="B1989" s="47">
        <f t="shared" ref="B1989:B2052" si="407">YEAR(F1989)</f>
        <v>2021</v>
      </c>
      <c r="C1989" s="47">
        <f t="shared" ref="C1989:C2052" si="408">MONTH(F1989)</f>
        <v>7</v>
      </c>
      <c r="D1989" s="47" t="str">
        <f t="shared" ref="D1989:D2052" si="409">TEXT(F1989,"mmm")</f>
        <v>Jul</v>
      </c>
      <c r="E1989" s="47">
        <f t="shared" ref="E1989:E2052" si="410">DAY(F1989)</f>
        <v>22</v>
      </c>
      <c r="F1989" s="90">
        <v>44399</v>
      </c>
      <c r="G1989" s="75">
        <v>0.4375</v>
      </c>
      <c r="H1989" s="49" t="s">
        <v>206</v>
      </c>
      <c r="I1989" s="56" t="str">
        <f t="shared" si="404"/>
        <v>Site 5 main channel half way up</v>
      </c>
      <c r="J1989" s="56" t="str">
        <f t="shared" si="405"/>
        <v>Gordon Estuary</v>
      </c>
      <c r="K1989" s="49">
        <v>1</v>
      </c>
      <c r="L1989" s="51" t="s">
        <v>158</v>
      </c>
      <c r="M1989" s="53" t="s">
        <v>138</v>
      </c>
      <c r="N1989" s="51" t="s">
        <v>153</v>
      </c>
      <c r="O1989" s="47">
        <f t="shared" si="399"/>
        <v>9</v>
      </c>
      <c r="P1989" s="47">
        <f t="shared" si="400"/>
        <v>1</v>
      </c>
      <c r="Q1989" s="47">
        <f t="shared" si="401"/>
        <v>5</v>
      </c>
      <c r="R1989" s="54">
        <v>150</v>
      </c>
      <c r="S1989" s="49" t="s">
        <v>171</v>
      </c>
      <c r="T1989" s="53" t="s">
        <v>163</v>
      </c>
    </row>
    <row r="1990" spans="1:20" x14ac:dyDescent="0.2">
      <c r="A1990" s="79">
        <f t="shared" si="406"/>
        <v>30</v>
      </c>
      <c r="B1990" s="47">
        <f t="shared" si="407"/>
        <v>2021</v>
      </c>
      <c r="C1990" s="47">
        <f t="shared" si="408"/>
        <v>7</v>
      </c>
      <c r="D1990" s="47" t="str">
        <f t="shared" si="409"/>
        <v>Jul</v>
      </c>
      <c r="E1990" s="47">
        <f t="shared" si="410"/>
        <v>22</v>
      </c>
      <c r="F1990" s="90">
        <v>44399</v>
      </c>
      <c r="G1990" s="75">
        <v>0.52708333333333335</v>
      </c>
      <c r="H1990" s="49" t="s">
        <v>30</v>
      </c>
      <c r="I1990" s="56" t="str">
        <f t="shared" si="404"/>
        <v>Butch's (Gordon R.)</v>
      </c>
      <c r="J1990" s="56" t="str">
        <f t="shared" si="405"/>
        <v>Gordon Estuary</v>
      </c>
      <c r="K1990" s="49">
        <v>1</v>
      </c>
      <c r="L1990" s="51" t="s">
        <v>152</v>
      </c>
      <c r="M1990" s="53" t="s">
        <v>138</v>
      </c>
      <c r="N1990" s="51" t="s">
        <v>148</v>
      </c>
      <c r="O1990" s="47">
        <f t="shared" si="399"/>
        <v>5</v>
      </c>
      <c r="P1990" s="47">
        <f t="shared" si="400"/>
        <v>1</v>
      </c>
      <c r="Q1990" s="47">
        <f t="shared" si="401"/>
        <v>3</v>
      </c>
      <c r="R1990" s="54">
        <v>6</v>
      </c>
      <c r="S1990" s="49" t="s">
        <v>168</v>
      </c>
      <c r="T1990" s="53" t="s">
        <v>163</v>
      </c>
    </row>
    <row r="1991" spans="1:20" x14ac:dyDescent="0.2">
      <c r="A1991" s="79">
        <f t="shared" si="406"/>
        <v>30</v>
      </c>
      <c r="B1991" s="47">
        <f t="shared" si="407"/>
        <v>2021</v>
      </c>
      <c r="C1991" s="47">
        <f t="shared" si="408"/>
        <v>7</v>
      </c>
      <c r="D1991" s="47" t="str">
        <f t="shared" si="409"/>
        <v>Jul</v>
      </c>
      <c r="E1991" s="47">
        <f t="shared" si="410"/>
        <v>22</v>
      </c>
      <c r="F1991" s="90">
        <v>44399</v>
      </c>
      <c r="G1991" s="75">
        <v>0.52708333333333335</v>
      </c>
      <c r="H1991" s="49" t="s">
        <v>30</v>
      </c>
      <c r="I1991" s="56" t="str">
        <f t="shared" si="404"/>
        <v>Butch's (Gordon R.)</v>
      </c>
      <c r="J1991" s="56" t="str">
        <f t="shared" si="405"/>
        <v>Gordon Estuary</v>
      </c>
      <c r="K1991" s="49">
        <v>1</v>
      </c>
      <c r="L1991" s="51" t="s">
        <v>157</v>
      </c>
      <c r="M1991" s="53" t="s">
        <v>138</v>
      </c>
      <c r="N1991" s="51" t="s">
        <v>153</v>
      </c>
      <c r="O1991" s="47">
        <f t="shared" si="399"/>
        <v>8</v>
      </c>
      <c r="P1991" s="47">
        <f t="shared" si="400"/>
        <v>1</v>
      </c>
      <c r="Q1991" s="47">
        <f t="shared" si="401"/>
        <v>5</v>
      </c>
      <c r="R1991" s="54">
        <v>2</v>
      </c>
      <c r="S1991" s="49" t="s">
        <v>168</v>
      </c>
      <c r="T1991" s="53" t="s">
        <v>163</v>
      </c>
    </row>
    <row r="1992" spans="1:20" x14ac:dyDescent="0.2">
      <c r="A1992" s="79">
        <f t="shared" si="406"/>
        <v>30</v>
      </c>
      <c r="B1992" s="47">
        <f t="shared" si="407"/>
        <v>2021</v>
      </c>
      <c r="C1992" s="47">
        <f t="shared" si="408"/>
        <v>7</v>
      </c>
      <c r="D1992" s="47" t="str">
        <f t="shared" si="409"/>
        <v>Jul</v>
      </c>
      <c r="E1992" s="47">
        <f t="shared" si="410"/>
        <v>22</v>
      </c>
      <c r="F1992" s="90">
        <v>44399</v>
      </c>
      <c r="G1992" s="75">
        <v>0.52708333333333335</v>
      </c>
      <c r="H1992" s="49" t="s">
        <v>30</v>
      </c>
      <c r="I1992" s="56" t="str">
        <f t="shared" si="404"/>
        <v>Butch's (Gordon R.)</v>
      </c>
      <c r="J1992" s="56" t="str">
        <f t="shared" si="405"/>
        <v>Gordon Estuary</v>
      </c>
      <c r="K1992" s="49">
        <v>1</v>
      </c>
      <c r="L1992" s="51" t="s">
        <v>185</v>
      </c>
      <c r="M1992" s="53" t="s">
        <v>138</v>
      </c>
      <c r="N1992" s="51" t="s">
        <v>150</v>
      </c>
      <c r="O1992" s="47">
        <f t="shared" si="399"/>
        <v>18</v>
      </c>
      <c r="P1992" s="47">
        <f t="shared" si="400"/>
        <v>1</v>
      </c>
      <c r="Q1992" s="47">
        <f t="shared" si="401"/>
        <v>4</v>
      </c>
      <c r="R1992" s="54">
        <v>2</v>
      </c>
      <c r="S1992" s="49" t="s">
        <v>168</v>
      </c>
      <c r="T1992" s="53" t="s">
        <v>163</v>
      </c>
    </row>
    <row r="1993" spans="1:20" x14ac:dyDescent="0.2">
      <c r="A1993" s="79">
        <f t="shared" si="406"/>
        <v>30</v>
      </c>
      <c r="B1993" s="47">
        <f t="shared" si="407"/>
        <v>2021</v>
      </c>
      <c r="C1993" s="47">
        <f t="shared" si="408"/>
        <v>7</v>
      </c>
      <c r="D1993" s="47" t="str">
        <f t="shared" si="409"/>
        <v>Jul</v>
      </c>
      <c r="E1993" s="47">
        <f t="shared" si="410"/>
        <v>22</v>
      </c>
      <c r="F1993" s="90">
        <v>44399</v>
      </c>
      <c r="G1993" s="75">
        <v>0.55069444444444449</v>
      </c>
      <c r="H1993" s="49" t="s">
        <v>66</v>
      </c>
      <c r="I1993" s="56" t="str">
        <f t="shared" si="404"/>
        <v>Gravel bar on Gordon at Site 1</v>
      </c>
      <c r="J1993" s="56" t="str">
        <f t="shared" si="405"/>
        <v>Gordon Estuary</v>
      </c>
      <c r="K1993" s="49">
        <v>1</v>
      </c>
      <c r="L1993" s="51" t="s">
        <v>146</v>
      </c>
      <c r="M1993" s="53" t="s">
        <v>138</v>
      </c>
      <c r="N1993" s="51" t="s">
        <v>144</v>
      </c>
      <c r="O1993" s="47">
        <f t="shared" si="399"/>
        <v>3</v>
      </c>
      <c r="P1993" s="47">
        <f t="shared" si="400"/>
        <v>1</v>
      </c>
      <c r="Q1993" s="47">
        <f t="shared" si="401"/>
        <v>2</v>
      </c>
      <c r="R1993" s="54">
        <v>18</v>
      </c>
      <c r="S1993" s="68" t="s">
        <v>168</v>
      </c>
      <c r="T1993" s="53" t="s">
        <v>163</v>
      </c>
    </row>
    <row r="1994" spans="1:20" x14ac:dyDescent="0.2">
      <c r="A1994" s="79">
        <f t="shared" si="406"/>
        <v>30</v>
      </c>
      <c r="B1994" s="47">
        <f t="shared" si="407"/>
        <v>2021</v>
      </c>
      <c r="C1994" s="47">
        <f t="shared" si="408"/>
        <v>7</v>
      </c>
      <c r="D1994" s="47" t="str">
        <f t="shared" si="409"/>
        <v>Jul</v>
      </c>
      <c r="E1994" s="47">
        <f t="shared" si="410"/>
        <v>22</v>
      </c>
      <c r="F1994" s="90">
        <v>44399</v>
      </c>
      <c r="G1994" s="75">
        <v>0.55069444444444449</v>
      </c>
      <c r="H1994" s="49" t="s">
        <v>66</v>
      </c>
      <c r="I1994" s="56" t="str">
        <f t="shared" si="404"/>
        <v>Gravel bar on Gordon at Site 1</v>
      </c>
      <c r="J1994" s="56" t="str">
        <f t="shared" si="405"/>
        <v>Gordon Estuary</v>
      </c>
      <c r="K1994" s="49">
        <v>1</v>
      </c>
      <c r="L1994" s="51" t="s">
        <v>157</v>
      </c>
      <c r="M1994" s="53" t="s">
        <v>138</v>
      </c>
      <c r="N1994" s="51" t="s">
        <v>153</v>
      </c>
      <c r="O1994" s="47">
        <f t="shared" si="399"/>
        <v>8</v>
      </c>
      <c r="P1994" s="47">
        <f t="shared" si="400"/>
        <v>1</v>
      </c>
      <c r="Q1994" s="47">
        <f t="shared" si="401"/>
        <v>5</v>
      </c>
      <c r="R1994" s="54">
        <v>12</v>
      </c>
      <c r="S1994" s="68" t="s">
        <v>168</v>
      </c>
      <c r="T1994" s="53" t="s">
        <v>163</v>
      </c>
    </row>
    <row r="1995" spans="1:20" x14ac:dyDescent="0.2">
      <c r="A1995" s="79">
        <f t="shared" si="406"/>
        <v>30</v>
      </c>
      <c r="B1995" s="47">
        <f t="shared" si="407"/>
        <v>2021</v>
      </c>
      <c r="C1995" s="47">
        <f t="shared" si="408"/>
        <v>7</v>
      </c>
      <c r="D1995" s="47" t="str">
        <f t="shared" si="409"/>
        <v>Jul</v>
      </c>
      <c r="E1995" s="47">
        <f t="shared" si="410"/>
        <v>22</v>
      </c>
      <c r="F1995" s="90">
        <v>44399</v>
      </c>
      <c r="G1995" s="75">
        <v>0.55069444444444449</v>
      </c>
      <c r="H1995" s="49" t="s">
        <v>66</v>
      </c>
      <c r="I1995" s="56" t="str">
        <f t="shared" si="404"/>
        <v>Gravel bar on Gordon at Site 1</v>
      </c>
      <c r="J1995" s="56" t="str">
        <f t="shared" si="405"/>
        <v>Gordon Estuary</v>
      </c>
      <c r="K1995" s="49">
        <v>1</v>
      </c>
      <c r="L1995" s="51" t="s">
        <v>158</v>
      </c>
      <c r="M1995" s="53" t="s">
        <v>138</v>
      </c>
      <c r="N1995" s="51" t="s">
        <v>153</v>
      </c>
      <c r="O1995" s="47">
        <f t="shared" si="399"/>
        <v>9</v>
      </c>
      <c r="P1995" s="47">
        <f t="shared" si="400"/>
        <v>1</v>
      </c>
      <c r="Q1995" s="47">
        <f t="shared" si="401"/>
        <v>5</v>
      </c>
      <c r="R1995" s="54">
        <v>75</v>
      </c>
      <c r="S1995" s="68" t="s">
        <v>168</v>
      </c>
      <c r="T1995" s="53" t="s">
        <v>163</v>
      </c>
    </row>
    <row r="1996" spans="1:20" x14ac:dyDescent="0.2">
      <c r="A1996" s="79">
        <f t="shared" si="406"/>
        <v>30</v>
      </c>
      <c r="B1996" s="47">
        <f t="shared" si="407"/>
        <v>2021</v>
      </c>
      <c r="C1996" s="47">
        <f t="shared" si="408"/>
        <v>7</v>
      </c>
      <c r="D1996" s="47" t="str">
        <f t="shared" si="409"/>
        <v>Jul</v>
      </c>
      <c r="E1996" s="47">
        <f t="shared" si="410"/>
        <v>22</v>
      </c>
      <c r="F1996" s="90">
        <v>44399</v>
      </c>
      <c r="G1996" s="75">
        <v>0.55069444444444449</v>
      </c>
      <c r="H1996" s="49" t="s">
        <v>66</v>
      </c>
      <c r="I1996" s="56" t="str">
        <f t="shared" si="404"/>
        <v>Gravel bar on Gordon at Site 1</v>
      </c>
      <c r="J1996" s="56" t="str">
        <f t="shared" si="405"/>
        <v>Gordon Estuary</v>
      </c>
      <c r="K1996" s="49">
        <v>1</v>
      </c>
      <c r="L1996" s="51" t="s">
        <v>181</v>
      </c>
      <c r="M1996" s="53" t="s">
        <v>138</v>
      </c>
      <c r="N1996" s="51" t="s">
        <v>150</v>
      </c>
      <c r="O1996" s="47">
        <f t="shared" si="399"/>
        <v>15</v>
      </c>
      <c r="P1996" s="47">
        <f t="shared" si="400"/>
        <v>1</v>
      </c>
      <c r="Q1996" s="47">
        <f t="shared" si="401"/>
        <v>4</v>
      </c>
      <c r="R1996" s="54">
        <v>5</v>
      </c>
      <c r="S1996" s="68" t="s">
        <v>168</v>
      </c>
      <c r="T1996" s="53" t="s">
        <v>163</v>
      </c>
    </row>
    <row r="1997" spans="1:20" x14ac:dyDescent="0.2">
      <c r="A1997" s="79">
        <f t="shared" si="406"/>
        <v>30</v>
      </c>
      <c r="B1997" s="47">
        <f t="shared" si="407"/>
        <v>2021</v>
      </c>
      <c r="C1997" s="47">
        <f t="shared" si="408"/>
        <v>7</v>
      </c>
      <c r="D1997" s="47" t="str">
        <f t="shared" si="409"/>
        <v>Jul</v>
      </c>
      <c r="E1997" s="47">
        <f t="shared" si="410"/>
        <v>22</v>
      </c>
      <c r="F1997" s="90">
        <v>44399</v>
      </c>
      <c r="G1997" s="75">
        <v>0.58333333333333337</v>
      </c>
      <c r="H1997" s="49" t="s">
        <v>217</v>
      </c>
      <c r="I1997" s="56" t="str">
        <f t="shared" si="404"/>
        <v>Site 6, just upstream of bridge</v>
      </c>
      <c r="J1997" s="56" t="str">
        <f t="shared" si="405"/>
        <v>Gordon Estuary</v>
      </c>
      <c r="K1997" s="49">
        <v>1</v>
      </c>
      <c r="L1997" s="51" t="s">
        <v>146</v>
      </c>
      <c r="M1997" s="53" t="s">
        <v>138</v>
      </c>
      <c r="N1997" s="51" t="s">
        <v>144</v>
      </c>
      <c r="O1997" s="47">
        <f t="shared" si="399"/>
        <v>3</v>
      </c>
      <c r="P1997" s="47">
        <f t="shared" si="400"/>
        <v>1</v>
      </c>
      <c r="Q1997" s="47">
        <f t="shared" si="401"/>
        <v>2</v>
      </c>
      <c r="R1997" s="54">
        <v>32</v>
      </c>
      <c r="S1997" s="49" t="s">
        <v>171</v>
      </c>
      <c r="T1997" s="53" t="s">
        <v>163</v>
      </c>
    </row>
    <row r="1998" spans="1:20" x14ac:dyDescent="0.2">
      <c r="A1998" s="79">
        <f t="shared" si="406"/>
        <v>30</v>
      </c>
      <c r="B1998" s="47">
        <f t="shared" si="407"/>
        <v>2021</v>
      </c>
      <c r="C1998" s="47">
        <f t="shared" si="408"/>
        <v>7</v>
      </c>
      <c r="D1998" s="47" t="str">
        <f t="shared" si="409"/>
        <v>Jul</v>
      </c>
      <c r="E1998" s="47">
        <f t="shared" si="410"/>
        <v>22</v>
      </c>
      <c r="F1998" s="90">
        <v>44399</v>
      </c>
      <c r="G1998" s="75">
        <v>0.58333333333333337</v>
      </c>
      <c r="H1998" s="49" t="s">
        <v>217</v>
      </c>
      <c r="I1998" s="56" t="str">
        <f t="shared" si="404"/>
        <v>Site 6, just upstream of bridge</v>
      </c>
      <c r="J1998" s="56" t="str">
        <f t="shared" si="405"/>
        <v>Gordon Estuary</v>
      </c>
      <c r="K1998" s="49">
        <v>1</v>
      </c>
      <c r="L1998" s="51" t="s">
        <v>146</v>
      </c>
      <c r="M1998" s="53" t="s">
        <v>138</v>
      </c>
      <c r="N1998" s="51" t="s">
        <v>148</v>
      </c>
      <c r="O1998" s="47">
        <f t="shared" si="399"/>
        <v>3</v>
      </c>
      <c r="P1998" s="47">
        <f t="shared" si="400"/>
        <v>1</v>
      </c>
      <c r="Q1998" s="47">
        <f t="shared" si="401"/>
        <v>3</v>
      </c>
      <c r="R1998" s="54">
        <v>1</v>
      </c>
      <c r="S1998" s="49" t="s">
        <v>171</v>
      </c>
      <c r="T1998" s="53" t="s">
        <v>163</v>
      </c>
    </row>
    <row r="1999" spans="1:20" x14ac:dyDescent="0.2">
      <c r="A1999" s="79">
        <f t="shared" si="406"/>
        <v>30</v>
      </c>
      <c r="B1999" s="47">
        <f t="shared" si="407"/>
        <v>2021</v>
      </c>
      <c r="C1999" s="47">
        <f t="shared" si="408"/>
        <v>7</v>
      </c>
      <c r="D1999" s="47" t="str">
        <f t="shared" si="409"/>
        <v>Jul</v>
      </c>
      <c r="E1999" s="47">
        <f t="shared" si="410"/>
        <v>22</v>
      </c>
      <c r="F1999" s="90">
        <v>44399</v>
      </c>
      <c r="G1999" s="75">
        <v>0.58333333333333337</v>
      </c>
      <c r="H1999" s="49" t="s">
        <v>217</v>
      </c>
      <c r="I1999" s="56" t="str">
        <f t="shared" si="404"/>
        <v>Site 6, just upstream of bridge</v>
      </c>
      <c r="J1999" s="56" t="str">
        <f t="shared" si="405"/>
        <v>Gordon Estuary</v>
      </c>
      <c r="K1999" s="49">
        <v>1</v>
      </c>
      <c r="L1999" s="51" t="s">
        <v>157</v>
      </c>
      <c r="M1999" s="53" t="s">
        <v>138</v>
      </c>
      <c r="N1999" s="51" t="s">
        <v>153</v>
      </c>
      <c r="O1999" s="47">
        <f t="shared" si="399"/>
        <v>8</v>
      </c>
      <c r="P1999" s="47">
        <f t="shared" si="400"/>
        <v>1</v>
      </c>
      <c r="Q1999" s="47">
        <f t="shared" si="401"/>
        <v>5</v>
      </c>
      <c r="R1999" s="54">
        <v>3</v>
      </c>
      <c r="S1999" s="49" t="s">
        <v>171</v>
      </c>
      <c r="T1999" s="53" t="s">
        <v>163</v>
      </c>
    </row>
    <row r="2000" spans="1:20" x14ac:dyDescent="0.2">
      <c r="A2000" s="79">
        <f t="shared" si="406"/>
        <v>30</v>
      </c>
      <c r="B2000" s="47">
        <f t="shared" si="407"/>
        <v>2021</v>
      </c>
      <c r="C2000" s="47">
        <f t="shared" si="408"/>
        <v>7</v>
      </c>
      <c r="D2000" s="47" t="str">
        <f t="shared" si="409"/>
        <v>Jul</v>
      </c>
      <c r="E2000" s="47">
        <f t="shared" si="410"/>
        <v>22</v>
      </c>
      <c r="F2000" s="90">
        <v>44399</v>
      </c>
      <c r="G2000" s="75">
        <v>0.60625000000000007</v>
      </c>
      <c r="H2000" s="49" t="s">
        <v>64</v>
      </c>
      <c r="I2000" s="56" t="str">
        <f t="shared" si="404"/>
        <v>On point at confluence of N. Arm and Brown's Slough</v>
      </c>
      <c r="J2000" s="56" t="str">
        <f t="shared" si="405"/>
        <v>Gordon Estuary</v>
      </c>
      <c r="K2000" s="49">
        <v>1</v>
      </c>
      <c r="L2000" s="51" t="s">
        <v>152</v>
      </c>
      <c r="M2000" s="53" t="s">
        <v>138</v>
      </c>
      <c r="N2000" s="51" t="s">
        <v>148</v>
      </c>
      <c r="O2000" s="47">
        <f t="shared" si="399"/>
        <v>5</v>
      </c>
      <c r="P2000" s="47">
        <f t="shared" si="400"/>
        <v>1</v>
      </c>
      <c r="Q2000" s="47">
        <f t="shared" si="401"/>
        <v>3</v>
      </c>
      <c r="R2000" s="54">
        <v>5</v>
      </c>
      <c r="S2000" s="49" t="s">
        <v>168</v>
      </c>
      <c r="T2000" s="53" t="s">
        <v>163</v>
      </c>
    </row>
    <row r="2001" spans="1:20" x14ac:dyDescent="0.2">
      <c r="A2001" s="79">
        <f t="shared" si="406"/>
        <v>30</v>
      </c>
      <c r="B2001" s="47">
        <f t="shared" si="407"/>
        <v>2021</v>
      </c>
      <c r="C2001" s="47">
        <f t="shared" si="408"/>
        <v>7</v>
      </c>
      <c r="D2001" s="47" t="str">
        <f t="shared" si="409"/>
        <v>Jul</v>
      </c>
      <c r="E2001" s="47">
        <f t="shared" si="410"/>
        <v>22</v>
      </c>
      <c r="F2001" s="90">
        <v>44399</v>
      </c>
      <c r="G2001" s="75">
        <v>0.60625000000000007</v>
      </c>
      <c r="H2001" s="49" t="s">
        <v>64</v>
      </c>
      <c r="I2001" s="56" t="str">
        <f t="shared" ref="I2001:I2006" si="411">VLOOKUP(H2001,SiteCodes,2,FALSE)</f>
        <v>On point at confluence of N. Arm and Brown's Slough</v>
      </c>
      <c r="J2001" s="56" t="str">
        <f t="shared" ref="J2001:J2006" si="412">VLOOKUP(H2001,SiteCodes,3,FALSE)</f>
        <v>Gordon Estuary</v>
      </c>
      <c r="K2001" s="49">
        <v>1</v>
      </c>
      <c r="L2001" s="51" t="s">
        <v>157</v>
      </c>
      <c r="M2001" s="53" t="s">
        <v>138</v>
      </c>
      <c r="N2001" s="51" t="s">
        <v>153</v>
      </c>
      <c r="O2001" s="47">
        <f t="shared" si="399"/>
        <v>8</v>
      </c>
      <c r="P2001" s="47">
        <f t="shared" si="400"/>
        <v>1</v>
      </c>
      <c r="Q2001" s="47">
        <f t="shared" si="401"/>
        <v>5</v>
      </c>
      <c r="R2001" s="54">
        <v>3</v>
      </c>
      <c r="S2001" s="49" t="s">
        <v>168</v>
      </c>
      <c r="T2001" s="53" t="s">
        <v>163</v>
      </c>
    </row>
    <row r="2002" spans="1:20" x14ac:dyDescent="0.2">
      <c r="A2002" s="79">
        <f t="shared" si="406"/>
        <v>30</v>
      </c>
      <c r="B2002" s="47">
        <f t="shared" si="407"/>
        <v>2021</v>
      </c>
      <c r="C2002" s="47">
        <f t="shared" si="408"/>
        <v>7</v>
      </c>
      <c r="D2002" s="47" t="str">
        <f t="shared" si="409"/>
        <v>Jul</v>
      </c>
      <c r="E2002" s="47">
        <f t="shared" si="410"/>
        <v>22</v>
      </c>
      <c r="F2002" s="90">
        <v>44399</v>
      </c>
      <c r="G2002" s="75">
        <v>0.60625000000000007</v>
      </c>
      <c r="H2002" s="49" t="s">
        <v>64</v>
      </c>
      <c r="I2002" s="56" t="str">
        <f t="shared" si="411"/>
        <v>On point at confluence of N. Arm and Brown's Slough</v>
      </c>
      <c r="J2002" s="56" t="str">
        <f t="shared" si="412"/>
        <v>Gordon Estuary</v>
      </c>
      <c r="K2002" s="49">
        <v>1</v>
      </c>
      <c r="L2002" s="51" t="s">
        <v>158</v>
      </c>
      <c r="M2002" s="53" t="s">
        <v>138</v>
      </c>
      <c r="N2002" s="51" t="s">
        <v>153</v>
      </c>
      <c r="O2002" s="47">
        <f t="shared" si="399"/>
        <v>9</v>
      </c>
      <c r="P2002" s="47">
        <f t="shared" si="400"/>
        <v>1</v>
      </c>
      <c r="Q2002" s="47">
        <f t="shared" si="401"/>
        <v>5</v>
      </c>
      <c r="R2002" s="54">
        <v>1</v>
      </c>
      <c r="S2002" s="49" t="s">
        <v>168</v>
      </c>
      <c r="T2002" s="53" t="s">
        <v>163</v>
      </c>
    </row>
    <row r="2003" spans="1:20" x14ac:dyDescent="0.2">
      <c r="A2003" s="79">
        <f t="shared" si="406"/>
        <v>30</v>
      </c>
      <c r="B2003" s="47">
        <f t="shared" si="407"/>
        <v>2021</v>
      </c>
      <c r="C2003" s="47">
        <f t="shared" si="408"/>
        <v>7</v>
      </c>
      <c r="D2003" s="47" t="str">
        <f t="shared" si="409"/>
        <v>Jul</v>
      </c>
      <c r="E2003" s="47">
        <f t="shared" si="410"/>
        <v>22</v>
      </c>
      <c r="F2003" s="90">
        <v>44399</v>
      </c>
      <c r="G2003" s="75">
        <v>0.60625000000000007</v>
      </c>
      <c r="H2003" s="49" t="s">
        <v>64</v>
      </c>
      <c r="I2003" s="56" t="str">
        <f t="shared" si="411"/>
        <v>On point at confluence of N. Arm and Brown's Slough</v>
      </c>
      <c r="J2003" s="56" t="str">
        <f t="shared" si="412"/>
        <v>Gordon Estuary</v>
      </c>
      <c r="K2003" s="49">
        <v>1</v>
      </c>
      <c r="L2003" s="51" t="s">
        <v>185</v>
      </c>
      <c r="M2003" s="53" t="s">
        <v>138</v>
      </c>
      <c r="N2003" s="51" t="s">
        <v>150</v>
      </c>
      <c r="O2003" s="47">
        <f t="shared" si="399"/>
        <v>18</v>
      </c>
      <c r="P2003" s="47">
        <f t="shared" si="400"/>
        <v>1</v>
      </c>
      <c r="Q2003" s="47">
        <f t="shared" si="401"/>
        <v>4</v>
      </c>
      <c r="R2003" s="54">
        <v>4</v>
      </c>
      <c r="S2003" s="49" t="s">
        <v>168</v>
      </c>
      <c r="T2003" s="53" t="s">
        <v>163</v>
      </c>
    </row>
    <row r="2004" spans="1:20" x14ac:dyDescent="0.2">
      <c r="A2004" s="79">
        <f t="shared" si="406"/>
        <v>30</v>
      </c>
      <c r="B2004" s="47">
        <f t="shared" si="407"/>
        <v>2021</v>
      </c>
      <c r="C2004" s="47">
        <f t="shared" si="408"/>
        <v>7</v>
      </c>
      <c r="D2004" s="47" t="str">
        <f t="shared" si="409"/>
        <v>Jul</v>
      </c>
      <c r="E2004" s="47">
        <f t="shared" si="410"/>
        <v>22</v>
      </c>
      <c r="F2004" s="90">
        <v>44399</v>
      </c>
      <c r="G2004" s="75">
        <v>0.60625000000000007</v>
      </c>
      <c r="H2004" s="49" t="s">
        <v>64</v>
      </c>
      <c r="I2004" s="56" t="str">
        <f t="shared" si="411"/>
        <v>On point at confluence of N. Arm and Brown's Slough</v>
      </c>
      <c r="J2004" s="56" t="str">
        <f t="shared" si="412"/>
        <v>Gordon Estuary</v>
      </c>
      <c r="K2004" s="49">
        <v>1</v>
      </c>
      <c r="L2004" s="51" t="s">
        <v>181</v>
      </c>
      <c r="M2004" s="53" t="s">
        <v>138</v>
      </c>
      <c r="N2004" s="51" t="s">
        <v>150</v>
      </c>
      <c r="O2004" s="47">
        <f t="shared" si="399"/>
        <v>15</v>
      </c>
      <c r="P2004" s="47">
        <f t="shared" si="400"/>
        <v>1</v>
      </c>
      <c r="Q2004" s="47">
        <f t="shared" si="401"/>
        <v>4</v>
      </c>
      <c r="R2004" s="54">
        <v>6</v>
      </c>
      <c r="S2004" s="49" t="s">
        <v>168</v>
      </c>
      <c r="T2004" s="53" t="s">
        <v>163</v>
      </c>
    </row>
    <row r="2005" spans="1:20" x14ac:dyDescent="0.2">
      <c r="A2005" s="79">
        <f t="shared" si="406"/>
        <v>30</v>
      </c>
      <c r="B2005" s="47">
        <f t="shared" si="407"/>
        <v>2021</v>
      </c>
      <c r="C2005" s="47">
        <f t="shared" si="408"/>
        <v>7</v>
      </c>
      <c r="D2005" s="47" t="str">
        <f t="shared" si="409"/>
        <v>Jul</v>
      </c>
      <c r="E2005" s="47">
        <f t="shared" si="410"/>
        <v>22</v>
      </c>
      <c r="F2005" s="90">
        <v>44399</v>
      </c>
      <c r="G2005" s="75">
        <v>0.60625000000000007</v>
      </c>
      <c r="H2005" s="49" t="s">
        <v>64</v>
      </c>
      <c r="I2005" s="56" t="str">
        <f t="shared" si="411"/>
        <v>On point at confluence of N. Arm and Brown's Slough</v>
      </c>
      <c r="J2005" s="56" t="str">
        <f t="shared" si="412"/>
        <v>Gordon Estuary</v>
      </c>
      <c r="K2005" s="49">
        <v>1</v>
      </c>
      <c r="L2005" s="51" t="s">
        <v>166</v>
      </c>
      <c r="M2005" s="53" t="s">
        <v>138</v>
      </c>
      <c r="N2005" s="51" t="s">
        <v>150</v>
      </c>
      <c r="O2005" s="47">
        <f t="shared" si="399"/>
        <v>11</v>
      </c>
      <c r="P2005" s="47">
        <f t="shared" si="400"/>
        <v>1</v>
      </c>
      <c r="Q2005" s="47">
        <f t="shared" si="401"/>
        <v>4</v>
      </c>
      <c r="R2005" s="54">
        <v>2</v>
      </c>
      <c r="S2005" s="49" t="s">
        <v>168</v>
      </c>
      <c r="T2005" s="53" t="s">
        <v>163</v>
      </c>
    </row>
    <row r="2006" spans="1:20" x14ac:dyDescent="0.2">
      <c r="A2006" s="79">
        <f t="shared" si="406"/>
        <v>30</v>
      </c>
      <c r="B2006" s="47">
        <f t="shared" si="407"/>
        <v>2021</v>
      </c>
      <c r="C2006" s="47">
        <f t="shared" si="408"/>
        <v>7</v>
      </c>
      <c r="D2006" s="47" t="str">
        <f t="shared" si="409"/>
        <v>Jul</v>
      </c>
      <c r="E2006" s="47">
        <f t="shared" si="410"/>
        <v>22</v>
      </c>
      <c r="F2006" s="90">
        <v>44399</v>
      </c>
      <c r="G2006" s="75">
        <v>0.60625000000000007</v>
      </c>
      <c r="H2006" s="49" t="s">
        <v>64</v>
      </c>
      <c r="I2006" s="56" t="str">
        <f t="shared" si="411"/>
        <v>On point at confluence of N. Arm and Brown's Slough</v>
      </c>
      <c r="J2006" s="56" t="str">
        <f t="shared" si="412"/>
        <v>Gordon Estuary</v>
      </c>
      <c r="K2006" s="49">
        <v>1</v>
      </c>
      <c r="L2006" s="51" t="s">
        <v>191</v>
      </c>
      <c r="M2006" s="53" t="s">
        <v>138</v>
      </c>
      <c r="N2006" s="51" t="s">
        <v>150</v>
      </c>
      <c r="O2006" s="47">
        <f t="shared" si="399"/>
        <v>20</v>
      </c>
      <c r="P2006" s="47">
        <f t="shared" si="400"/>
        <v>1</v>
      </c>
      <c r="Q2006" s="47">
        <f t="shared" si="401"/>
        <v>4</v>
      </c>
      <c r="R2006" s="54">
        <v>18</v>
      </c>
      <c r="S2006" s="49" t="s">
        <v>168</v>
      </c>
      <c r="T2006" s="53" t="s">
        <v>163</v>
      </c>
    </row>
    <row r="2007" spans="1:20" x14ac:dyDescent="0.2">
      <c r="A2007" s="79">
        <f t="shared" si="406"/>
        <v>30</v>
      </c>
      <c r="B2007" s="47">
        <f t="shared" si="407"/>
        <v>2021</v>
      </c>
      <c r="C2007" s="47">
        <f t="shared" si="408"/>
        <v>7</v>
      </c>
      <c r="D2007" s="47" t="str">
        <f t="shared" si="409"/>
        <v>Jul</v>
      </c>
      <c r="E2007" s="47">
        <f t="shared" si="410"/>
        <v>22</v>
      </c>
      <c r="F2007" s="90">
        <v>44399</v>
      </c>
      <c r="G2007" s="75">
        <v>0.625</v>
      </c>
      <c r="H2007" s="49" t="s">
        <v>58</v>
      </c>
      <c r="I2007" s="56" t="str">
        <f>VLOOKUP(H2007,SiteCodes,2,FALSE)</f>
        <v>Mouth of Site 7 inlet, north side</v>
      </c>
      <c r="J2007" s="56" t="str">
        <f>VLOOKUP(H2007,SiteCodes,3,FALSE)</f>
        <v>Gordon Estuary</v>
      </c>
      <c r="K2007" s="49">
        <v>1</v>
      </c>
      <c r="L2007" s="51" t="s">
        <v>146</v>
      </c>
      <c r="M2007" s="53" t="s">
        <v>138</v>
      </c>
      <c r="N2007" s="51" t="s">
        <v>144</v>
      </c>
      <c r="O2007" s="47">
        <f t="shared" si="399"/>
        <v>3</v>
      </c>
      <c r="P2007" s="47">
        <f t="shared" si="400"/>
        <v>1</v>
      </c>
      <c r="Q2007" s="47">
        <f t="shared" si="401"/>
        <v>2</v>
      </c>
      <c r="R2007" s="54">
        <v>2</v>
      </c>
      <c r="S2007" s="49" t="s">
        <v>168</v>
      </c>
      <c r="T2007" s="53" t="s">
        <v>163</v>
      </c>
    </row>
    <row r="2008" spans="1:20" x14ac:dyDescent="0.2">
      <c r="A2008" s="79">
        <f t="shared" si="406"/>
        <v>30</v>
      </c>
      <c r="B2008" s="47">
        <f t="shared" si="407"/>
        <v>2021</v>
      </c>
      <c r="C2008" s="47">
        <f t="shared" si="408"/>
        <v>7</v>
      </c>
      <c r="D2008" s="47" t="str">
        <f t="shared" si="409"/>
        <v>Jul</v>
      </c>
      <c r="E2008" s="47">
        <f t="shared" si="410"/>
        <v>22</v>
      </c>
      <c r="F2008" s="90">
        <v>44399</v>
      </c>
      <c r="G2008" s="75">
        <v>0.625</v>
      </c>
      <c r="H2008" s="49" t="s">
        <v>58</v>
      </c>
      <c r="I2008" s="56" t="str">
        <f t="shared" ref="I2008:I2016" si="413">VLOOKUP(H2008,SiteCodes,2,FALSE)</f>
        <v>Mouth of Site 7 inlet, north side</v>
      </c>
      <c r="J2008" s="56" t="str">
        <f t="shared" ref="J2008:J2016" si="414">VLOOKUP(H2008,SiteCodes,3,FALSE)</f>
        <v>Gordon Estuary</v>
      </c>
      <c r="K2008" s="49">
        <v>1</v>
      </c>
      <c r="L2008" s="51" t="s">
        <v>146</v>
      </c>
      <c r="M2008" s="53" t="s">
        <v>138</v>
      </c>
      <c r="N2008" s="51" t="s">
        <v>148</v>
      </c>
      <c r="O2008" s="47">
        <f t="shared" ref="O2008:O2071" si="415">VLOOKUP(L2008,SpeciesCodes,2,FALSE)</f>
        <v>3</v>
      </c>
      <c r="P2008" s="47">
        <f t="shared" ref="P2008:P2071" si="416">VLOOKUP(M2008,OrigCodes,2,FALSE)</f>
        <v>1</v>
      </c>
      <c r="Q2008" s="47">
        <f t="shared" ref="Q2008:Q2071" si="417">VLOOKUP(N2008,StgCodes,2,FALSE)</f>
        <v>3</v>
      </c>
      <c r="R2008" s="54">
        <v>8</v>
      </c>
      <c r="S2008" s="49" t="s">
        <v>168</v>
      </c>
      <c r="T2008" s="53" t="s">
        <v>163</v>
      </c>
    </row>
    <row r="2009" spans="1:20" x14ac:dyDescent="0.2">
      <c r="A2009" s="79">
        <f t="shared" si="406"/>
        <v>30</v>
      </c>
      <c r="B2009" s="47">
        <f t="shared" si="407"/>
        <v>2021</v>
      </c>
      <c r="C2009" s="47">
        <f t="shared" si="408"/>
        <v>7</v>
      </c>
      <c r="D2009" s="47" t="str">
        <f t="shared" si="409"/>
        <v>Jul</v>
      </c>
      <c r="E2009" s="47">
        <f t="shared" si="410"/>
        <v>22</v>
      </c>
      <c r="F2009" s="90">
        <v>44399</v>
      </c>
      <c r="G2009" s="75">
        <v>0.625</v>
      </c>
      <c r="H2009" s="49" t="s">
        <v>58</v>
      </c>
      <c r="I2009" s="56" t="str">
        <f t="shared" si="413"/>
        <v>Mouth of Site 7 inlet, north side</v>
      </c>
      <c r="J2009" s="56" t="str">
        <f t="shared" si="414"/>
        <v>Gordon Estuary</v>
      </c>
      <c r="K2009" s="49">
        <v>1</v>
      </c>
      <c r="L2009" s="51" t="s">
        <v>157</v>
      </c>
      <c r="M2009" s="53" t="s">
        <v>138</v>
      </c>
      <c r="N2009" s="51" t="s">
        <v>153</v>
      </c>
      <c r="O2009" s="47">
        <f t="shared" si="415"/>
        <v>8</v>
      </c>
      <c r="P2009" s="47">
        <f t="shared" si="416"/>
        <v>1</v>
      </c>
      <c r="Q2009" s="47">
        <f t="shared" si="417"/>
        <v>5</v>
      </c>
      <c r="R2009" s="54">
        <v>3</v>
      </c>
      <c r="S2009" s="49" t="s">
        <v>168</v>
      </c>
      <c r="T2009" s="53" t="s">
        <v>163</v>
      </c>
    </row>
    <row r="2010" spans="1:20" x14ac:dyDescent="0.2">
      <c r="A2010" s="79">
        <f t="shared" si="406"/>
        <v>30</v>
      </c>
      <c r="B2010" s="47">
        <f t="shared" si="407"/>
        <v>2021</v>
      </c>
      <c r="C2010" s="47">
        <f t="shared" si="408"/>
        <v>7</v>
      </c>
      <c r="D2010" s="47" t="str">
        <f t="shared" si="409"/>
        <v>Jul</v>
      </c>
      <c r="E2010" s="47">
        <f t="shared" si="410"/>
        <v>22</v>
      </c>
      <c r="F2010" s="90">
        <v>44399</v>
      </c>
      <c r="G2010" s="75">
        <v>0.625</v>
      </c>
      <c r="H2010" s="49" t="s">
        <v>58</v>
      </c>
      <c r="I2010" s="56" t="str">
        <f t="shared" si="413"/>
        <v>Mouth of Site 7 inlet, north side</v>
      </c>
      <c r="J2010" s="56" t="str">
        <f t="shared" si="414"/>
        <v>Gordon Estuary</v>
      </c>
      <c r="K2010" s="49">
        <v>1</v>
      </c>
      <c r="L2010" s="51" t="s">
        <v>185</v>
      </c>
      <c r="M2010" s="53" t="s">
        <v>138</v>
      </c>
      <c r="N2010" s="51" t="s">
        <v>150</v>
      </c>
      <c r="O2010" s="47">
        <f t="shared" si="415"/>
        <v>18</v>
      </c>
      <c r="P2010" s="47">
        <f t="shared" si="416"/>
        <v>1</v>
      </c>
      <c r="Q2010" s="47">
        <f t="shared" si="417"/>
        <v>4</v>
      </c>
      <c r="R2010" s="54">
        <v>6</v>
      </c>
      <c r="S2010" s="49" t="s">
        <v>168</v>
      </c>
      <c r="T2010" s="53" t="s">
        <v>163</v>
      </c>
    </row>
    <row r="2011" spans="1:20" x14ac:dyDescent="0.2">
      <c r="A2011" s="79">
        <f t="shared" si="406"/>
        <v>30</v>
      </c>
      <c r="B2011" s="47">
        <f t="shared" si="407"/>
        <v>2021</v>
      </c>
      <c r="C2011" s="47">
        <f t="shared" si="408"/>
        <v>7</v>
      </c>
      <c r="D2011" s="47" t="str">
        <f t="shared" si="409"/>
        <v>Jul</v>
      </c>
      <c r="E2011" s="47">
        <f t="shared" si="410"/>
        <v>22</v>
      </c>
      <c r="F2011" s="90">
        <v>44399</v>
      </c>
      <c r="G2011" s="75">
        <v>0.625</v>
      </c>
      <c r="H2011" s="49" t="s">
        <v>58</v>
      </c>
      <c r="I2011" s="56" t="str">
        <f t="shared" si="413"/>
        <v>Mouth of Site 7 inlet, north side</v>
      </c>
      <c r="J2011" s="56" t="str">
        <f t="shared" si="414"/>
        <v>Gordon Estuary</v>
      </c>
      <c r="K2011" s="49">
        <v>1</v>
      </c>
      <c r="L2011" s="51" t="s">
        <v>181</v>
      </c>
      <c r="M2011" s="53" t="s">
        <v>138</v>
      </c>
      <c r="N2011" s="51" t="s">
        <v>150</v>
      </c>
      <c r="O2011" s="47">
        <f t="shared" si="415"/>
        <v>15</v>
      </c>
      <c r="P2011" s="47">
        <f t="shared" si="416"/>
        <v>1</v>
      </c>
      <c r="Q2011" s="47">
        <f t="shared" si="417"/>
        <v>4</v>
      </c>
      <c r="R2011" s="54">
        <v>12</v>
      </c>
      <c r="S2011" s="49" t="s">
        <v>168</v>
      </c>
      <c r="T2011" s="53" t="s">
        <v>163</v>
      </c>
    </row>
    <row r="2012" spans="1:20" x14ac:dyDescent="0.2">
      <c r="A2012" s="79">
        <f t="shared" si="406"/>
        <v>30</v>
      </c>
      <c r="B2012" s="47">
        <f t="shared" si="407"/>
        <v>2021</v>
      </c>
      <c r="C2012" s="47">
        <f t="shared" si="408"/>
        <v>7</v>
      </c>
      <c r="D2012" s="47" t="str">
        <f t="shared" si="409"/>
        <v>Jul</v>
      </c>
      <c r="E2012" s="47">
        <f t="shared" si="410"/>
        <v>22</v>
      </c>
      <c r="F2012" s="90">
        <v>44399</v>
      </c>
      <c r="G2012" s="75">
        <v>0.625</v>
      </c>
      <c r="H2012" s="49" t="s">
        <v>58</v>
      </c>
      <c r="I2012" s="56" t="str">
        <f t="shared" si="413"/>
        <v>Mouth of Site 7 inlet, north side</v>
      </c>
      <c r="J2012" s="56" t="str">
        <f t="shared" si="414"/>
        <v>Gordon Estuary</v>
      </c>
      <c r="K2012" s="49">
        <v>1</v>
      </c>
      <c r="L2012" s="51" t="s">
        <v>166</v>
      </c>
      <c r="M2012" s="53" t="s">
        <v>138</v>
      </c>
      <c r="N2012" s="51" t="s">
        <v>150</v>
      </c>
      <c r="O2012" s="47">
        <f t="shared" si="415"/>
        <v>11</v>
      </c>
      <c r="P2012" s="47">
        <f t="shared" si="416"/>
        <v>1</v>
      </c>
      <c r="Q2012" s="47">
        <f t="shared" si="417"/>
        <v>4</v>
      </c>
      <c r="R2012" s="54">
        <v>1</v>
      </c>
      <c r="S2012" s="49" t="s">
        <v>168</v>
      </c>
      <c r="T2012" s="53" t="s">
        <v>163</v>
      </c>
    </row>
    <row r="2013" spans="1:20" x14ac:dyDescent="0.2">
      <c r="A2013" s="79">
        <f t="shared" si="406"/>
        <v>30</v>
      </c>
      <c r="B2013" s="47">
        <f t="shared" si="407"/>
        <v>2021</v>
      </c>
      <c r="C2013" s="47">
        <f t="shared" si="408"/>
        <v>7</v>
      </c>
      <c r="D2013" s="47" t="str">
        <f t="shared" si="409"/>
        <v>Jul</v>
      </c>
      <c r="E2013" s="47">
        <f t="shared" si="410"/>
        <v>22</v>
      </c>
      <c r="F2013" s="90">
        <v>44399</v>
      </c>
      <c r="G2013" s="75">
        <v>0.625</v>
      </c>
      <c r="H2013" s="49" t="s">
        <v>58</v>
      </c>
      <c r="I2013" s="56" t="str">
        <f t="shared" si="413"/>
        <v>Mouth of Site 7 inlet, north side</v>
      </c>
      <c r="J2013" s="56" t="str">
        <f t="shared" si="414"/>
        <v>Gordon Estuary</v>
      </c>
      <c r="K2013" s="49">
        <v>1</v>
      </c>
      <c r="L2013" s="51" t="s">
        <v>173</v>
      </c>
      <c r="M2013" s="53" t="s">
        <v>138</v>
      </c>
      <c r="N2013" s="51" t="s">
        <v>150</v>
      </c>
      <c r="O2013" s="47">
        <f t="shared" si="415"/>
        <v>13</v>
      </c>
      <c r="P2013" s="47">
        <f t="shared" si="416"/>
        <v>1</v>
      </c>
      <c r="Q2013" s="47">
        <f t="shared" si="417"/>
        <v>4</v>
      </c>
      <c r="R2013" s="54">
        <v>90</v>
      </c>
      <c r="S2013" s="49" t="s">
        <v>168</v>
      </c>
      <c r="T2013" s="53" t="s">
        <v>163</v>
      </c>
    </row>
    <row r="2014" spans="1:20" x14ac:dyDescent="0.2">
      <c r="A2014" s="79">
        <f t="shared" si="406"/>
        <v>30</v>
      </c>
      <c r="B2014" s="47">
        <f t="shared" si="407"/>
        <v>2021</v>
      </c>
      <c r="C2014" s="47">
        <f t="shared" si="408"/>
        <v>7</v>
      </c>
      <c r="D2014" s="47" t="str">
        <f t="shared" si="409"/>
        <v>Jul</v>
      </c>
      <c r="E2014" s="47">
        <f t="shared" si="410"/>
        <v>22</v>
      </c>
      <c r="F2014" s="90">
        <v>44399</v>
      </c>
      <c r="G2014" s="75">
        <v>0.625</v>
      </c>
      <c r="H2014" s="49" t="s">
        <v>58</v>
      </c>
      <c r="I2014" s="56" t="str">
        <f t="shared" si="413"/>
        <v>Mouth of Site 7 inlet, north side</v>
      </c>
      <c r="J2014" s="56" t="str">
        <f t="shared" si="414"/>
        <v>Gordon Estuary</v>
      </c>
      <c r="K2014" s="49">
        <v>1</v>
      </c>
      <c r="L2014" s="51" t="s">
        <v>191</v>
      </c>
      <c r="M2014" s="53" t="s">
        <v>138</v>
      </c>
      <c r="N2014" s="51" t="s">
        <v>150</v>
      </c>
      <c r="O2014" s="47">
        <f t="shared" si="415"/>
        <v>20</v>
      </c>
      <c r="P2014" s="47">
        <f t="shared" si="416"/>
        <v>1</v>
      </c>
      <c r="Q2014" s="47">
        <f t="shared" si="417"/>
        <v>4</v>
      </c>
      <c r="R2014" s="54">
        <v>1</v>
      </c>
      <c r="S2014" s="49" t="s">
        <v>168</v>
      </c>
      <c r="T2014" s="53" t="s">
        <v>163</v>
      </c>
    </row>
    <row r="2015" spans="1:20" x14ac:dyDescent="0.2">
      <c r="A2015" s="79">
        <f t="shared" si="406"/>
        <v>30</v>
      </c>
      <c r="B2015" s="47">
        <f t="shared" si="407"/>
        <v>2021</v>
      </c>
      <c r="C2015" s="47">
        <f t="shared" si="408"/>
        <v>7</v>
      </c>
      <c r="D2015" s="47" t="str">
        <f t="shared" si="409"/>
        <v>Jul</v>
      </c>
      <c r="E2015" s="47">
        <f t="shared" si="410"/>
        <v>22</v>
      </c>
      <c r="F2015" s="90">
        <v>44399</v>
      </c>
      <c r="G2015" s="75">
        <v>0.625</v>
      </c>
      <c r="H2015" s="49" t="s">
        <v>58</v>
      </c>
      <c r="I2015" s="56" t="str">
        <f t="shared" si="413"/>
        <v>Mouth of Site 7 inlet, north side</v>
      </c>
      <c r="J2015" s="56" t="str">
        <f t="shared" si="414"/>
        <v>Gordon Estuary</v>
      </c>
      <c r="K2015" s="49">
        <v>1</v>
      </c>
      <c r="L2015" s="51" t="s">
        <v>192</v>
      </c>
      <c r="M2015" s="53" t="s">
        <v>138</v>
      </c>
      <c r="N2015" s="51" t="s">
        <v>150</v>
      </c>
      <c r="O2015" s="47">
        <f t="shared" si="415"/>
        <v>21</v>
      </c>
      <c r="P2015" s="47">
        <f t="shared" si="416"/>
        <v>1</v>
      </c>
      <c r="Q2015" s="47">
        <f t="shared" si="417"/>
        <v>4</v>
      </c>
      <c r="R2015" s="54">
        <v>2</v>
      </c>
      <c r="S2015" s="49" t="s">
        <v>168</v>
      </c>
      <c r="T2015" s="53" t="s">
        <v>163</v>
      </c>
    </row>
    <row r="2016" spans="1:20" x14ac:dyDescent="0.2">
      <c r="A2016" s="79">
        <f t="shared" si="406"/>
        <v>30</v>
      </c>
      <c r="B2016" s="47">
        <f t="shared" si="407"/>
        <v>2021</v>
      </c>
      <c r="C2016" s="47">
        <f t="shared" si="408"/>
        <v>7</v>
      </c>
      <c r="D2016" s="47" t="str">
        <f t="shared" si="409"/>
        <v>Jul</v>
      </c>
      <c r="E2016" s="47">
        <f t="shared" si="410"/>
        <v>22</v>
      </c>
      <c r="F2016" s="90">
        <v>44399</v>
      </c>
      <c r="G2016" s="75">
        <v>0.625</v>
      </c>
      <c r="H2016" s="49" t="s">
        <v>58</v>
      </c>
      <c r="I2016" s="56" t="str">
        <f t="shared" si="413"/>
        <v>Mouth of Site 7 inlet, north side</v>
      </c>
      <c r="J2016" s="56" t="str">
        <f t="shared" si="414"/>
        <v>Gordon Estuary</v>
      </c>
      <c r="K2016" s="49">
        <v>1</v>
      </c>
      <c r="L2016" s="51" t="s">
        <v>196</v>
      </c>
      <c r="M2016" s="53" t="s">
        <v>138</v>
      </c>
      <c r="N2016" s="51" t="s">
        <v>150</v>
      </c>
      <c r="O2016" s="47">
        <f t="shared" si="415"/>
        <v>25</v>
      </c>
      <c r="P2016" s="47">
        <f t="shared" si="416"/>
        <v>1</v>
      </c>
      <c r="Q2016" s="47">
        <f t="shared" si="417"/>
        <v>4</v>
      </c>
      <c r="R2016" s="54">
        <v>44</v>
      </c>
      <c r="S2016" s="49" t="s">
        <v>168</v>
      </c>
      <c r="T2016" s="53" t="s">
        <v>163</v>
      </c>
    </row>
    <row r="2017" spans="1:20" x14ac:dyDescent="0.2">
      <c r="A2017" s="79">
        <f t="shared" si="406"/>
        <v>30</v>
      </c>
      <c r="B2017" s="47">
        <f t="shared" si="407"/>
        <v>2021</v>
      </c>
      <c r="C2017" s="47">
        <f t="shared" si="408"/>
        <v>7</v>
      </c>
      <c r="D2017" s="47" t="str">
        <f t="shared" si="409"/>
        <v>Jul</v>
      </c>
      <c r="E2017" s="47">
        <f t="shared" si="410"/>
        <v>23</v>
      </c>
      <c r="F2017" s="90">
        <v>44400</v>
      </c>
      <c r="G2017" s="75">
        <v>0.4597222222222222</v>
      </c>
      <c r="H2017" s="49" t="s">
        <v>19</v>
      </c>
      <c r="I2017" s="56" t="str">
        <f>VLOOKUP(H2017,SiteCodes,2,FALSE)</f>
        <v>Q Jeff (right bank opposite N. Arm confl.)</v>
      </c>
      <c r="J2017" s="56" t="str">
        <f>VLOOKUP(H2017,SiteCodes,3,FALSE)</f>
        <v>Gordon Estuary</v>
      </c>
      <c r="K2017" s="49">
        <v>1</v>
      </c>
      <c r="L2017" s="51" t="s">
        <v>146</v>
      </c>
      <c r="M2017" s="53" t="s">
        <v>138</v>
      </c>
      <c r="N2017" s="51" t="s">
        <v>144</v>
      </c>
      <c r="O2017" s="47">
        <f t="shared" si="415"/>
        <v>3</v>
      </c>
      <c r="P2017" s="47">
        <f t="shared" si="416"/>
        <v>1</v>
      </c>
      <c r="Q2017" s="47">
        <f t="shared" si="417"/>
        <v>2</v>
      </c>
      <c r="R2017" s="54">
        <v>4</v>
      </c>
      <c r="S2017" s="49" t="s">
        <v>168</v>
      </c>
      <c r="T2017" s="53" t="s">
        <v>163</v>
      </c>
    </row>
    <row r="2018" spans="1:20" x14ac:dyDescent="0.2">
      <c r="A2018" s="79">
        <f t="shared" si="406"/>
        <v>30</v>
      </c>
      <c r="B2018" s="47">
        <f t="shared" si="407"/>
        <v>2021</v>
      </c>
      <c r="C2018" s="47">
        <f t="shared" si="408"/>
        <v>7</v>
      </c>
      <c r="D2018" s="47" t="str">
        <f t="shared" si="409"/>
        <v>Jul</v>
      </c>
      <c r="E2018" s="47">
        <f t="shared" si="410"/>
        <v>23</v>
      </c>
      <c r="F2018" s="90">
        <v>44400</v>
      </c>
      <c r="G2018" s="75">
        <v>0.4597222222222222</v>
      </c>
      <c r="H2018" s="49" t="s">
        <v>19</v>
      </c>
      <c r="I2018" s="56" t="str">
        <f t="shared" ref="I2018:I2023" si="418">VLOOKUP(H2018,SiteCodes,2,FALSE)</f>
        <v>Q Jeff (right bank opposite N. Arm confl.)</v>
      </c>
      <c r="J2018" s="56" t="str">
        <f t="shared" ref="J2018:J2023" si="419">VLOOKUP(H2018,SiteCodes,3,FALSE)</f>
        <v>Gordon Estuary</v>
      </c>
      <c r="K2018" s="49">
        <v>1</v>
      </c>
      <c r="L2018" s="51" t="s">
        <v>146</v>
      </c>
      <c r="M2018" s="53" t="s">
        <v>138</v>
      </c>
      <c r="N2018" s="51" t="s">
        <v>148</v>
      </c>
      <c r="O2018" s="47">
        <f t="shared" si="415"/>
        <v>3</v>
      </c>
      <c r="P2018" s="47">
        <f t="shared" si="416"/>
        <v>1</v>
      </c>
      <c r="Q2018" s="47">
        <f t="shared" si="417"/>
        <v>3</v>
      </c>
      <c r="R2018" s="54">
        <v>1</v>
      </c>
      <c r="S2018" s="49" t="s">
        <v>168</v>
      </c>
      <c r="T2018" s="53" t="s">
        <v>163</v>
      </c>
    </row>
    <row r="2019" spans="1:20" x14ac:dyDescent="0.2">
      <c r="A2019" s="79">
        <f t="shared" si="406"/>
        <v>30</v>
      </c>
      <c r="B2019" s="47">
        <f t="shared" si="407"/>
        <v>2021</v>
      </c>
      <c r="C2019" s="47">
        <f t="shared" si="408"/>
        <v>7</v>
      </c>
      <c r="D2019" s="47" t="str">
        <f t="shared" si="409"/>
        <v>Jul</v>
      </c>
      <c r="E2019" s="47">
        <f t="shared" si="410"/>
        <v>23</v>
      </c>
      <c r="F2019" s="90">
        <v>44400</v>
      </c>
      <c r="G2019" s="75">
        <v>0.4597222222222222</v>
      </c>
      <c r="H2019" s="49" t="s">
        <v>19</v>
      </c>
      <c r="I2019" s="56" t="str">
        <f t="shared" si="418"/>
        <v>Q Jeff (right bank opposite N. Arm confl.)</v>
      </c>
      <c r="J2019" s="56" t="str">
        <f t="shared" si="419"/>
        <v>Gordon Estuary</v>
      </c>
      <c r="K2019" s="49">
        <v>1</v>
      </c>
      <c r="L2019" s="51" t="s">
        <v>157</v>
      </c>
      <c r="M2019" s="53" t="s">
        <v>138</v>
      </c>
      <c r="N2019" s="51" t="s">
        <v>153</v>
      </c>
      <c r="O2019" s="47">
        <f t="shared" si="415"/>
        <v>8</v>
      </c>
      <c r="P2019" s="47">
        <f t="shared" si="416"/>
        <v>1</v>
      </c>
      <c r="Q2019" s="47">
        <f t="shared" si="417"/>
        <v>5</v>
      </c>
      <c r="R2019" s="54">
        <v>5</v>
      </c>
      <c r="S2019" s="49" t="s">
        <v>168</v>
      </c>
      <c r="T2019" s="53" t="s">
        <v>163</v>
      </c>
    </row>
    <row r="2020" spans="1:20" x14ac:dyDescent="0.2">
      <c r="A2020" s="79">
        <f t="shared" si="406"/>
        <v>30</v>
      </c>
      <c r="B2020" s="47">
        <f t="shared" si="407"/>
        <v>2021</v>
      </c>
      <c r="C2020" s="47">
        <f t="shared" si="408"/>
        <v>7</v>
      </c>
      <c r="D2020" s="47" t="str">
        <f t="shared" si="409"/>
        <v>Jul</v>
      </c>
      <c r="E2020" s="47">
        <f t="shared" si="410"/>
        <v>23</v>
      </c>
      <c r="F2020" s="90">
        <v>44400</v>
      </c>
      <c r="G2020" s="75">
        <v>0.4597222222222222</v>
      </c>
      <c r="H2020" s="49" t="s">
        <v>19</v>
      </c>
      <c r="I2020" s="56" t="str">
        <f t="shared" si="418"/>
        <v>Q Jeff (right bank opposite N. Arm confl.)</v>
      </c>
      <c r="J2020" s="56" t="str">
        <f t="shared" si="419"/>
        <v>Gordon Estuary</v>
      </c>
      <c r="K2020" s="49">
        <v>1</v>
      </c>
      <c r="L2020" s="51" t="s">
        <v>158</v>
      </c>
      <c r="M2020" s="53" t="s">
        <v>138</v>
      </c>
      <c r="N2020" s="51" t="s">
        <v>153</v>
      </c>
      <c r="O2020" s="47">
        <f t="shared" si="415"/>
        <v>9</v>
      </c>
      <c r="P2020" s="47">
        <f t="shared" si="416"/>
        <v>1</v>
      </c>
      <c r="Q2020" s="47">
        <f t="shared" si="417"/>
        <v>5</v>
      </c>
      <c r="R2020" s="54">
        <v>3</v>
      </c>
      <c r="S2020" s="49" t="s">
        <v>168</v>
      </c>
      <c r="T2020" s="53" t="s">
        <v>163</v>
      </c>
    </row>
    <row r="2021" spans="1:20" x14ac:dyDescent="0.2">
      <c r="A2021" s="79">
        <f t="shared" si="406"/>
        <v>30</v>
      </c>
      <c r="B2021" s="47">
        <f t="shared" si="407"/>
        <v>2021</v>
      </c>
      <c r="C2021" s="47">
        <f t="shared" si="408"/>
        <v>7</v>
      </c>
      <c r="D2021" s="47" t="str">
        <f t="shared" si="409"/>
        <v>Jul</v>
      </c>
      <c r="E2021" s="47">
        <f t="shared" si="410"/>
        <v>23</v>
      </c>
      <c r="F2021" s="90">
        <v>44400</v>
      </c>
      <c r="G2021" s="75">
        <v>0.4597222222222222</v>
      </c>
      <c r="H2021" s="49" t="s">
        <v>19</v>
      </c>
      <c r="I2021" s="56" t="str">
        <f t="shared" si="418"/>
        <v>Q Jeff (right bank opposite N. Arm confl.)</v>
      </c>
      <c r="J2021" s="56" t="str">
        <f t="shared" si="419"/>
        <v>Gordon Estuary</v>
      </c>
      <c r="K2021" s="49">
        <v>1</v>
      </c>
      <c r="L2021" s="51" t="s">
        <v>185</v>
      </c>
      <c r="M2021" s="53" t="s">
        <v>138</v>
      </c>
      <c r="N2021" s="51" t="s">
        <v>150</v>
      </c>
      <c r="O2021" s="47">
        <f t="shared" si="415"/>
        <v>18</v>
      </c>
      <c r="P2021" s="47">
        <f t="shared" si="416"/>
        <v>1</v>
      </c>
      <c r="Q2021" s="47">
        <f t="shared" si="417"/>
        <v>4</v>
      </c>
      <c r="R2021" s="54">
        <v>5</v>
      </c>
      <c r="S2021" s="49" t="s">
        <v>168</v>
      </c>
      <c r="T2021" s="53" t="s">
        <v>163</v>
      </c>
    </row>
    <row r="2022" spans="1:20" x14ac:dyDescent="0.2">
      <c r="A2022" s="79">
        <f t="shared" si="406"/>
        <v>30</v>
      </c>
      <c r="B2022" s="47">
        <f t="shared" si="407"/>
        <v>2021</v>
      </c>
      <c r="C2022" s="47">
        <f t="shared" si="408"/>
        <v>7</v>
      </c>
      <c r="D2022" s="47" t="str">
        <f t="shared" si="409"/>
        <v>Jul</v>
      </c>
      <c r="E2022" s="47">
        <f t="shared" si="410"/>
        <v>23</v>
      </c>
      <c r="F2022" s="90">
        <v>44400</v>
      </c>
      <c r="G2022" s="75">
        <v>0.4597222222222222</v>
      </c>
      <c r="H2022" s="49" t="s">
        <v>19</v>
      </c>
      <c r="I2022" s="56" t="str">
        <f t="shared" si="418"/>
        <v>Q Jeff (right bank opposite N. Arm confl.)</v>
      </c>
      <c r="J2022" s="56" t="str">
        <f t="shared" si="419"/>
        <v>Gordon Estuary</v>
      </c>
      <c r="K2022" s="49">
        <v>1</v>
      </c>
      <c r="L2022" s="51" t="s">
        <v>181</v>
      </c>
      <c r="M2022" s="53" t="s">
        <v>138</v>
      </c>
      <c r="N2022" s="51" t="s">
        <v>150</v>
      </c>
      <c r="O2022" s="47">
        <f t="shared" si="415"/>
        <v>15</v>
      </c>
      <c r="P2022" s="47">
        <f t="shared" si="416"/>
        <v>1</v>
      </c>
      <c r="Q2022" s="47">
        <f t="shared" si="417"/>
        <v>4</v>
      </c>
      <c r="R2022" s="54">
        <v>5</v>
      </c>
      <c r="S2022" s="49" t="s">
        <v>168</v>
      </c>
      <c r="T2022" s="53" t="s">
        <v>163</v>
      </c>
    </row>
    <row r="2023" spans="1:20" x14ac:dyDescent="0.2">
      <c r="A2023" s="79">
        <f t="shared" si="406"/>
        <v>30</v>
      </c>
      <c r="B2023" s="47">
        <f t="shared" si="407"/>
        <v>2021</v>
      </c>
      <c r="C2023" s="47">
        <f t="shared" si="408"/>
        <v>7</v>
      </c>
      <c r="D2023" s="47" t="str">
        <f t="shared" si="409"/>
        <v>Jul</v>
      </c>
      <c r="E2023" s="47">
        <f t="shared" si="410"/>
        <v>23</v>
      </c>
      <c r="F2023" s="90">
        <v>44400</v>
      </c>
      <c r="G2023" s="75">
        <v>0.4597222222222222</v>
      </c>
      <c r="H2023" s="49" t="s">
        <v>19</v>
      </c>
      <c r="I2023" s="56" t="str">
        <f t="shared" si="418"/>
        <v>Q Jeff (right bank opposite N. Arm confl.)</v>
      </c>
      <c r="J2023" s="56" t="str">
        <f t="shared" si="419"/>
        <v>Gordon Estuary</v>
      </c>
      <c r="K2023" s="49">
        <v>1</v>
      </c>
      <c r="L2023" s="51" t="s">
        <v>173</v>
      </c>
      <c r="M2023" s="53" t="s">
        <v>138</v>
      </c>
      <c r="N2023" s="51" t="s">
        <v>150</v>
      </c>
      <c r="O2023" s="47">
        <f t="shared" si="415"/>
        <v>13</v>
      </c>
      <c r="P2023" s="47">
        <f t="shared" si="416"/>
        <v>1</v>
      </c>
      <c r="Q2023" s="47">
        <f t="shared" si="417"/>
        <v>4</v>
      </c>
      <c r="R2023" s="54">
        <v>24</v>
      </c>
      <c r="S2023" s="49" t="s">
        <v>168</v>
      </c>
      <c r="T2023" s="53" t="s">
        <v>163</v>
      </c>
    </row>
    <row r="2024" spans="1:20" x14ac:dyDescent="0.2">
      <c r="A2024" s="79">
        <f t="shared" si="406"/>
        <v>30</v>
      </c>
      <c r="B2024" s="47">
        <f t="shared" si="407"/>
        <v>2021</v>
      </c>
      <c r="C2024" s="47">
        <f t="shared" si="408"/>
        <v>7</v>
      </c>
      <c r="D2024" s="47" t="str">
        <f t="shared" si="409"/>
        <v>Jul</v>
      </c>
      <c r="E2024" s="47">
        <f t="shared" si="410"/>
        <v>23</v>
      </c>
      <c r="F2024" s="90">
        <v>44400</v>
      </c>
      <c r="G2024" s="75">
        <v>0.4597222222222222</v>
      </c>
      <c r="H2024" s="49" t="s">
        <v>19</v>
      </c>
      <c r="I2024" s="56" t="str">
        <f t="shared" ref="I2024:I2031" si="420">VLOOKUP(H2024,SiteCodes,2,FALSE)</f>
        <v>Q Jeff (right bank opposite N. Arm confl.)</v>
      </c>
      <c r="J2024" s="56" t="str">
        <f t="shared" ref="J2024:J2031" si="421">VLOOKUP(H2024,SiteCodes,3,FALSE)</f>
        <v>Gordon Estuary</v>
      </c>
      <c r="K2024" s="49">
        <v>1</v>
      </c>
      <c r="L2024" s="51" t="s">
        <v>191</v>
      </c>
      <c r="M2024" s="53" t="s">
        <v>138</v>
      </c>
      <c r="N2024" s="51" t="s">
        <v>150</v>
      </c>
      <c r="O2024" s="47">
        <f t="shared" si="415"/>
        <v>20</v>
      </c>
      <c r="P2024" s="47">
        <f t="shared" si="416"/>
        <v>1</v>
      </c>
      <c r="Q2024" s="47">
        <f t="shared" si="417"/>
        <v>4</v>
      </c>
      <c r="R2024" s="54">
        <v>1</v>
      </c>
      <c r="S2024" s="49" t="s">
        <v>168</v>
      </c>
      <c r="T2024" s="53" t="s">
        <v>163</v>
      </c>
    </row>
    <row r="2025" spans="1:20" x14ac:dyDescent="0.2">
      <c r="A2025" s="79">
        <f t="shared" si="406"/>
        <v>30</v>
      </c>
      <c r="B2025" s="47">
        <f t="shared" si="407"/>
        <v>2021</v>
      </c>
      <c r="C2025" s="47">
        <f t="shared" si="408"/>
        <v>7</v>
      </c>
      <c r="D2025" s="47" t="str">
        <f t="shared" si="409"/>
        <v>Jul</v>
      </c>
      <c r="E2025" s="47">
        <f t="shared" si="410"/>
        <v>23</v>
      </c>
      <c r="F2025" s="90">
        <v>44400</v>
      </c>
      <c r="G2025" s="75" t="s">
        <v>328</v>
      </c>
      <c r="H2025" s="49" t="s">
        <v>15</v>
      </c>
      <c r="I2025" s="56" t="str">
        <f t="shared" si="420"/>
        <v>Pacheedah Shores Boat Ramp</v>
      </c>
      <c r="J2025" s="56" t="str">
        <f t="shared" si="421"/>
        <v>Gordon Estuary</v>
      </c>
      <c r="K2025" s="49">
        <v>1</v>
      </c>
      <c r="L2025" s="51" t="s">
        <v>152</v>
      </c>
      <c r="M2025" s="53" t="s">
        <v>138</v>
      </c>
      <c r="N2025" s="51" t="s">
        <v>148</v>
      </c>
      <c r="O2025" s="47">
        <f t="shared" si="415"/>
        <v>5</v>
      </c>
      <c r="P2025" s="47">
        <f t="shared" si="416"/>
        <v>1</v>
      </c>
      <c r="Q2025" s="47">
        <f t="shared" si="417"/>
        <v>3</v>
      </c>
      <c r="R2025" s="54">
        <v>22</v>
      </c>
      <c r="S2025" s="49" t="s">
        <v>168</v>
      </c>
      <c r="T2025" s="53" t="s">
        <v>163</v>
      </c>
    </row>
    <row r="2026" spans="1:20" x14ac:dyDescent="0.2">
      <c r="A2026" s="79">
        <f t="shared" si="406"/>
        <v>30</v>
      </c>
      <c r="B2026" s="47">
        <f t="shared" si="407"/>
        <v>2021</v>
      </c>
      <c r="C2026" s="47">
        <f t="shared" si="408"/>
        <v>7</v>
      </c>
      <c r="D2026" s="47" t="str">
        <f t="shared" si="409"/>
        <v>Jul</v>
      </c>
      <c r="E2026" s="47">
        <f t="shared" si="410"/>
        <v>23</v>
      </c>
      <c r="F2026" s="90">
        <v>44400</v>
      </c>
      <c r="G2026" s="75" t="s">
        <v>328</v>
      </c>
      <c r="H2026" s="49" t="s">
        <v>15</v>
      </c>
      <c r="I2026" s="56" t="str">
        <f t="shared" si="420"/>
        <v>Pacheedah Shores Boat Ramp</v>
      </c>
      <c r="J2026" s="56" t="str">
        <f t="shared" si="421"/>
        <v>Gordon Estuary</v>
      </c>
      <c r="K2026" s="49">
        <v>1</v>
      </c>
      <c r="L2026" s="51" t="s">
        <v>157</v>
      </c>
      <c r="M2026" s="53" t="s">
        <v>138</v>
      </c>
      <c r="N2026" s="51" t="s">
        <v>153</v>
      </c>
      <c r="O2026" s="47">
        <f t="shared" si="415"/>
        <v>8</v>
      </c>
      <c r="P2026" s="47">
        <f t="shared" si="416"/>
        <v>1</v>
      </c>
      <c r="Q2026" s="47">
        <f t="shared" si="417"/>
        <v>5</v>
      </c>
      <c r="R2026" s="54">
        <v>2</v>
      </c>
      <c r="S2026" s="49" t="s">
        <v>168</v>
      </c>
      <c r="T2026" s="53" t="s">
        <v>163</v>
      </c>
    </row>
    <row r="2027" spans="1:20" x14ac:dyDescent="0.2">
      <c r="A2027" s="79">
        <f t="shared" si="406"/>
        <v>30</v>
      </c>
      <c r="B2027" s="47">
        <f t="shared" si="407"/>
        <v>2021</v>
      </c>
      <c r="C2027" s="47">
        <f t="shared" si="408"/>
        <v>7</v>
      </c>
      <c r="D2027" s="47" t="str">
        <f t="shared" si="409"/>
        <v>Jul</v>
      </c>
      <c r="E2027" s="47">
        <f t="shared" si="410"/>
        <v>23</v>
      </c>
      <c r="F2027" s="90">
        <v>44400</v>
      </c>
      <c r="G2027" s="75" t="s">
        <v>328</v>
      </c>
      <c r="H2027" s="49" t="s">
        <v>15</v>
      </c>
      <c r="I2027" s="56" t="str">
        <f t="shared" si="420"/>
        <v>Pacheedah Shores Boat Ramp</v>
      </c>
      <c r="J2027" s="56" t="str">
        <f t="shared" si="421"/>
        <v>Gordon Estuary</v>
      </c>
      <c r="K2027" s="49">
        <v>1</v>
      </c>
      <c r="L2027" s="51" t="s">
        <v>185</v>
      </c>
      <c r="M2027" s="53" t="s">
        <v>138</v>
      </c>
      <c r="N2027" s="51" t="s">
        <v>150</v>
      </c>
      <c r="O2027" s="47">
        <f t="shared" si="415"/>
        <v>18</v>
      </c>
      <c r="P2027" s="47">
        <f t="shared" si="416"/>
        <v>1</v>
      </c>
      <c r="Q2027" s="47">
        <f t="shared" si="417"/>
        <v>4</v>
      </c>
      <c r="R2027" s="54">
        <v>8</v>
      </c>
      <c r="S2027" s="49" t="s">
        <v>168</v>
      </c>
      <c r="T2027" s="53" t="s">
        <v>163</v>
      </c>
    </row>
    <row r="2028" spans="1:20" x14ac:dyDescent="0.2">
      <c r="A2028" s="79">
        <f t="shared" si="406"/>
        <v>30</v>
      </c>
      <c r="B2028" s="47">
        <f t="shared" si="407"/>
        <v>2021</v>
      </c>
      <c r="C2028" s="47">
        <f t="shared" si="408"/>
        <v>7</v>
      </c>
      <c r="D2028" s="47" t="str">
        <f t="shared" si="409"/>
        <v>Jul</v>
      </c>
      <c r="E2028" s="47">
        <f t="shared" si="410"/>
        <v>23</v>
      </c>
      <c r="F2028" s="90">
        <v>44400</v>
      </c>
      <c r="G2028" s="75" t="s">
        <v>328</v>
      </c>
      <c r="H2028" s="49" t="s">
        <v>15</v>
      </c>
      <c r="I2028" s="56" t="str">
        <f t="shared" si="420"/>
        <v>Pacheedah Shores Boat Ramp</v>
      </c>
      <c r="J2028" s="56" t="str">
        <f t="shared" si="421"/>
        <v>Gordon Estuary</v>
      </c>
      <c r="K2028" s="49">
        <v>1</v>
      </c>
      <c r="L2028" s="51" t="s">
        <v>181</v>
      </c>
      <c r="M2028" s="53" t="s">
        <v>138</v>
      </c>
      <c r="N2028" s="51" t="s">
        <v>150</v>
      </c>
      <c r="O2028" s="47">
        <f t="shared" si="415"/>
        <v>15</v>
      </c>
      <c r="P2028" s="47">
        <f t="shared" si="416"/>
        <v>1</v>
      </c>
      <c r="Q2028" s="47">
        <f t="shared" si="417"/>
        <v>4</v>
      </c>
      <c r="R2028" s="54">
        <v>2</v>
      </c>
      <c r="S2028" s="49" t="s">
        <v>168</v>
      </c>
      <c r="T2028" s="53" t="s">
        <v>163</v>
      </c>
    </row>
    <row r="2029" spans="1:20" x14ac:dyDescent="0.2">
      <c r="A2029" s="79">
        <f t="shared" si="406"/>
        <v>30</v>
      </c>
      <c r="B2029" s="47">
        <f t="shared" si="407"/>
        <v>2021</v>
      </c>
      <c r="C2029" s="47">
        <f t="shared" si="408"/>
        <v>7</v>
      </c>
      <c r="D2029" s="47" t="str">
        <f t="shared" si="409"/>
        <v>Jul</v>
      </c>
      <c r="E2029" s="47">
        <f t="shared" si="410"/>
        <v>23</v>
      </c>
      <c r="F2029" s="90">
        <v>44400</v>
      </c>
      <c r="G2029" s="75" t="s">
        <v>328</v>
      </c>
      <c r="H2029" s="49" t="s">
        <v>15</v>
      </c>
      <c r="I2029" s="56" t="str">
        <f t="shared" si="420"/>
        <v>Pacheedah Shores Boat Ramp</v>
      </c>
      <c r="J2029" s="56" t="str">
        <f t="shared" si="421"/>
        <v>Gordon Estuary</v>
      </c>
      <c r="K2029" s="49">
        <v>1</v>
      </c>
      <c r="L2029" s="51" t="s">
        <v>173</v>
      </c>
      <c r="M2029" s="53" t="s">
        <v>138</v>
      </c>
      <c r="N2029" s="51" t="s">
        <v>150</v>
      </c>
      <c r="O2029" s="47">
        <f t="shared" si="415"/>
        <v>13</v>
      </c>
      <c r="P2029" s="47">
        <f t="shared" si="416"/>
        <v>1</v>
      </c>
      <c r="Q2029" s="47">
        <f t="shared" si="417"/>
        <v>4</v>
      </c>
      <c r="R2029" s="54">
        <v>10</v>
      </c>
      <c r="S2029" s="49" t="s">
        <v>168</v>
      </c>
      <c r="T2029" s="53" t="s">
        <v>163</v>
      </c>
    </row>
    <row r="2030" spans="1:20" x14ac:dyDescent="0.2">
      <c r="A2030" s="79">
        <f t="shared" si="406"/>
        <v>30</v>
      </c>
      <c r="B2030" s="47">
        <f t="shared" si="407"/>
        <v>2021</v>
      </c>
      <c r="C2030" s="47">
        <f t="shared" si="408"/>
        <v>7</v>
      </c>
      <c r="D2030" s="47" t="str">
        <f t="shared" si="409"/>
        <v>Jul</v>
      </c>
      <c r="E2030" s="47">
        <f t="shared" si="410"/>
        <v>23</v>
      </c>
      <c r="F2030" s="90">
        <v>44400</v>
      </c>
      <c r="G2030" s="75" t="s">
        <v>328</v>
      </c>
      <c r="H2030" s="49" t="s">
        <v>15</v>
      </c>
      <c r="I2030" s="56" t="str">
        <f t="shared" si="420"/>
        <v>Pacheedah Shores Boat Ramp</v>
      </c>
      <c r="J2030" s="56" t="str">
        <f t="shared" si="421"/>
        <v>Gordon Estuary</v>
      </c>
      <c r="K2030" s="49">
        <v>1</v>
      </c>
      <c r="L2030" s="51" t="s">
        <v>191</v>
      </c>
      <c r="M2030" s="53" t="s">
        <v>138</v>
      </c>
      <c r="N2030" s="51" t="s">
        <v>150</v>
      </c>
      <c r="O2030" s="47">
        <f t="shared" si="415"/>
        <v>20</v>
      </c>
      <c r="P2030" s="47">
        <f t="shared" si="416"/>
        <v>1</v>
      </c>
      <c r="Q2030" s="47">
        <f t="shared" si="417"/>
        <v>4</v>
      </c>
      <c r="R2030" s="54">
        <v>1</v>
      </c>
      <c r="S2030" s="49" t="s">
        <v>168</v>
      </c>
      <c r="T2030" s="53" t="s">
        <v>163</v>
      </c>
    </row>
    <row r="2031" spans="1:20" x14ac:dyDescent="0.2">
      <c r="A2031" s="79">
        <f t="shared" si="406"/>
        <v>30</v>
      </c>
      <c r="B2031" s="47">
        <f t="shared" si="407"/>
        <v>2021</v>
      </c>
      <c r="C2031" s="47">
        <f t="shared" si="408"/>
        <v>7</v>
      </c>
      <c r="D2031" s="47" t="str">
        <f t="shared" si="409"/>
        <v>Jul</v>
      </c>
      <c r="E2031" s="47">
        <f t="shared" si="410"/>
        <v>23</v>
      </c>
      <c r="F2031" s="90">
        <v>44400</v>
      </c>
      <c r="G2031" s="75">
        <v>0.54166666666666663</v>
      </c>
      <c r="H2031" s="49" t="s">
        <v>38</v>
      </c>
      <c r="I2031" s="56" t="str">
        <f t="shared" si="420"/>
        <v>Q07, Central/South Arm confluence</v>
      </c>
      <c r="J2031" s="56" t="str">
        <f t="shared" si="421"/>
        <v>San Juan Estuary</v>
      </c>
      <c r="K2031" s="49">
        <v>1</v>
      </c>
      <c r="L2031" s="51" t="s">
        <v>152</v>
      </c>
      <c r="M2031" s="53" t="s">
        <v>138</v>
      </c>
      <c r="N2031" s="51" t="s">
        <v>148</v>
      </c>
      <c r="O2031" s="47">
        <f t="shared" si="415"/>
        <v>5</v>
      </c>
      <c r="P2031" s="47">
        <f t="shared" si="416"/>
        <v>1</v>
      </c>
      <c r="Q2031" s="47">
        <f t="shared" si="417"/>
        <v>3</v>
      </c>
      <c r="R2031" s="54">
        <v>2</v>
      </c>
      <c r="S2031" s="49" t="s">
        <v>168</v>
      </c>
      <c r="T2031" s="53" t="s">
        <v>163</v>
      </c>
    </row>
    <row r="2032" spans="1:20" x14ac:dyDescent="0.2">
      <c r="A2032" s="79">
        <f t="shared" si="406"/>
        <v>30</v>
      </c>
      <c r="B2032" s="47">
        <f t="shared" si="407"/>
        <v>2021</v>
      </c>
      <c r="C2032" s="47">
        <f t="shared" si="408"/>
        <v>7</v>
      </c>
      <c r="D2032" s="47" t="str">
        <f t="shared" si="409"/>
        <v>Jul</v>
      </c>
      <c r="E2032" s="47">
        <f t="shared" si="410"/>
        <v>23</v>
      </c>
      <c r="F2032" s="90">
        <v>44400</v>
      </c>
      <c r="G2032" s="75">
        <v>0.54166666666666663</v>
      </c>
      <c r="H2032" s="49" t="s">
        <v>38</v>
      </c>
      <c r="I2032" s="56" t="str">
        <f t="shared" ref="I2032:I2037" si="422">VLOOKUP(H2032,SiteCodes,2,FALSE)</f>
        <v>Q07, Central/South Arm confluence</v>
      </c>
      <c r="J2032" s="56" t="str">
        <f t="shared" ref="J2032:J2037" si="423">VLOOKUP(H2032,SiteCodes,3,FALSE)</f>
        <v>San Juan Estuary</v>
      </c>
      <c r="K2032" s="49">
        <v>1</v>
      </c>
      <c r="L2032" s="51" t="s">
        <v>146</v>
      </c>
      <c r="M2032" s="53" t="s">
        <v>138</v>
      </c>
      <c r="N2032" s="51" t="s">
        <v>148</v>
      </c>
      <c r="O2032" s="47">
        <f t="shared" si="415"/>
        <v>3</v>
      </c>
      <c r="P2032" s="47">
        <f t="shared" si="416"/>
        <v>1</v>
      </c>
      <c r="Q2032" s="47">
        <f t="shared" si="417"/>
        <v>3</v>
      </c>
      <c r="R2032" s="54">
        <v>3</v>
      </c>
      <c r="S2032" s="49" t="s">
        <v>168</v>
      </c>
      <c r="T2032" s="53" t="s">
        <v>163</v>
      </c>
    </row>
    <row r="2033" spans="1:20" x14ac:dyDescent="0.2">
      <c r="A2033" s="79">
        <f t="shared" si="406"/>
        <v>30</v>
      </c>
      <c r="B2033" s="47">
        <f t="shared" si="407"/>
        <v>2021</v>
      </c>
      <c r="C2033" s="47">
        <f t="shared" si="408"/>
        <v>7</v>
      </c>
      <c r="D2033" s="47" t="str">
        <f t="shared" si="409"/>
        <v>Jul</v>
      </c>
      <c r="E2033" s="47">
        <f t="shared" si="410"/>
        <v>23</v>
      </c>
      <c r="F2033" s="90">
        <v>44400</v>
      </c>
      <c r="G2033" s="75">
        <v>0.54166666666666663</v>
      </c>
      <c r="H2033" s="49" t="s">
        <v>38</v>
      </c>
      <c r="I2033" s="56" t="str">
        <f t="shared" si="422"/>
        <v>Q07, Central/South Arm confluence</v>
      </c>
      <c r="J2033" s="56" t="str">
        <f t="shared" si="423"/>
        <v>San Juan Estuary</v>
      </c>
      <c r="K2033" s="49">
        <v>1</v>
      </c>
      <c r="L2033" s="51" t="s">
        <v>146</v>
      </c>
      <c r="M2033" s="53" t="s">
        <v>138</v>
      </c>
      <c r="N2033" s="51" t="s">
        <v>144</v>
      </c>
      <c r="O2033" s="47">
        <f t="shared" si="415"/>
        <v>3</v>
      </c>
      <c r="P2033" s="47">
        <f t="shared" si="416"/>
        <v>1</v>
      </c>
      <c r="Q2033" s="47">
        <f t="shared" si="417"/>
        <v>2</v>
      </c>
      <c r="R2033" s="54">
        <v>1</v>
      </c>
      <c r="S2033" s="49" t="s">
        <v>168</v>
      </c>
      <c r="T2033" s="53" t="s">
        <v>163</v>
      </c>
    </row>
    <row r="2034" spans="1:20" x14ac:dyDescent="0.2">
      <c r="A2034" s="79">
        <f t="shared" si="406"/>
        <v>30</v>
      </c>
      <c r="B2034" s="47">
        <f t="shared" si="407"/>
        <v>2021</v>
      </c>
      <c r="C2034" s="47">
        <f t="shared" si="408"/>
        <v>7</v>
      </c>
      <c r="D2034" s="47" t="str">
        <f t="shared" si="409"/>
        <v>Jul</v>
      </c>
      <c r="E2034" s="47">
        <f t="shared" si="410"/>
        <v>23</v>
      </c>
      <c r="F2034" s="90">
        <v>44400</v>
      </c>
      <c r="G2034" s="75">
        <v>0.54166666666666663</v>
      </c>
      <c r="H2034" s="49" t="s">
        <v>38</v>
      </c>
      <c r="I2034" s="56" t="str">
        <f t="shared" si="422"/>
        <v>Q07, Central/South Arm confluence</v>
      </c>
      <c r="J2034" s="56" t="str">
        <f t="shared" si="423"/>
        <v>San Juan Estuary</v>
      </c>
      <c r="K2034" s="49">
        <v>1</v>
      </c>
      <c r="L2034" s="51" t="s">
        <v>158</v>
      </c>
      <c r="M2034" s="53" t="s">
        <v>138</v>
      </c>
      <c r="N2034" s="51" t="s">
        <v>153</v>
      </c>
      <c r="O2034" s="47">
        <f t="shared" si="415"/>
        <v>9</v>
      </c>
      <c r="P2034" s="47">
        <f t="shared" si="416"/>
        <v>1</v>
      </c>
      <c r="Q2034" s="47">
        <f t="shared" si="417"/>
        <v>5</v>
      </c>
      <c r="R2034" s="54">
        <v>1</v>
      </c>
      <c r="S2034" s="49" t="s">
        <v>168</v>
      </c>
      <c r="T2034" s="53" t="s">
        <v>163</v>
      </c>
    </row>
    <row r="2035" spans="1:20" x14ac:dyDescent="0.2">
      <c r="A2035" s="79">
        <f t="shared" si="406"/>
        <v>30</v>
      </c>
      <c r="B2035" s="47">
        <f t="shared" si="407"/>
        <v>2021</v>
      </c>
      <c r="C2035" s="47">
        <f t="shared" si="408"/>
        <v>7</v>
      </c>
      <c r="D2035" s="47" t="str">
        <f t="shared" si="409"/>
        <v>Jul</v>
      </c>
      <c r="E2035" s="47">
        <f t="shared" si="410"/>
        <v>23</v>
      </c>
      <c r="F2035" s="90">
        <v>44400</v>
      </c>
      <c r="G2035" s="75">
        <v>0.54166666666666663</v>
      </c>
      <c r="H2035" s="49" t="s">
        <v>38</v>
      </c>
      <c r="I2035" s="56" t="str">
        <f t="shared" si="422"/>
        <v>Q07, Central/South Arm confluence</v>
      </c>
      <c r="J2035" s="56" t="str">
        <f t="shared" si="423"/>
        <v>San Juan Estuary</v>
      </c>
      <c r="K2035" s="49">
        <v>1</v>
      </c>
      <c r="L2035" s="51" t="s">
        <v>185</v>
      </c>
      <c r="M2035" s="53" t="s">
        <v>138</v>
      </c>
      <c r="N2035" s="51" t="s">
        <v>150</v>
      </c>
      <c r="O2035" s="47">
        <f t="shared" si="415"/>
        <v>18</v>
      </c>
      <c r="P2035" s="47">
        <f t="shared" si="416"/>
        <v>1</v>
      </c>
      <c r="Q2035" s="47">
        <f t="shared" si="417"/>
        <v>4</v>
      </c>
      <c r="R2035" s="54">
        <v>2</v>
      </c>
      <c r="S2035" s="49" t="s">
        <v>168</v>
      </c>
      <c r="T2035" s="53" t="s">
        <v>163</v>
      </c>
    </row>
    <row r="2036" spans="1:20" x14ac:dyDescent="0.2">
      <c r="A2036" s="79">
        <f t="shared" si="406"/>
        <v>30</v>
      </c>
      <c r="B2036" s="47">
        <f t="shared" si="407"/>
        <v>2021</v>
      </c>
      <c r="C2036" s="47">
        <f t="shared" si="408"/>
        <v>7</v>
      </c>
      <c r="D2036" s="47" t="str">
        <f t="shared" si="409"/>
        <v>Jul</v>
      </c>
      <c r="E2036" s="47">
        <f t="shared" si="410"/>
        <v>23</v>
      </c>
      <c r="F2036" s="90">
        <v>44400</v>
      </c>
      <c r="G2036" s="75">
        <v>0.54166666666666663</v>
      </c>
      <c r="H2036" s="49" t="s">
        <v>38</v>
      </c>
      <c r="I2036" s="56" t="str">
        <f t="shared" si="422"/>
        <v>Q07, Central/South Arm confluence</v>
      </c>
      <c r="J2036" s="56" t="str">
        <f t="shared" si="423"/>
        <v>San Juan Estuary</v>
      </c>
      <c r="K2036" s="49">
        <v>1</v>
      </c>
      <c r="L2036" s="51" t="s">
        <v>181</v>
      </c>
      <c r="M2036" s="53" t="s">
        <v>138</v>
      </c>
      <c r="N2036" s="51" t="s">
        <v>150</v>
      </c>
      <c r="O2036" s="47">
        <f t="shared" si="415"/>
        <v>15</v>
      </c>
      <c r="P2036" s="47">
        <f t="shared" si="416"/>
        <v>1</v>
      </c>
      <c r="Q2036" s="47">
        <f t="shared" si="417"/>
        <v>4</v>
      </c>
      <c r="R2036" s="54">
        <v>3</v>
      </c>
      <c r="S2036" s="49" t="s">
        <v>168</v>
      </c>
      <c r="T2036" s="53" t="s">
        <v>163</v>
      </c>
    </row>
    <row r="2037" spans="1:20" x14ac:dyDescent="0.2">
      <c r="A2037" s="79">
        <f t="shared" si="406"/>
        <v>30</v>
      </c>
      <c r="B2037" s="47">
        <f t="shared" si="407"/>
        <v>2021</v>
      </c>
      <c r="C2037" s="47">
        <f t="shared" si="408"/>
        <v>7</v>
      </c>
      <c r="D2037" s="47" t="str">
        <f t="shared" si="409"/>
        <v>Jul</v>
      </c>
      <c r="E2037" s="47">
        <f t="shared" si="410"/>
        <v>23</v>
      </c>
      <c r="F2037" s="90">
        <v>44400</v>
      </c>
      <c r="G2037" s="75">
        <v>0.54166666666666663</v>
      </c>
      <c r="H2037" s="49" t="s">
        <v>38</v>
      </c>
      <c r="I2037" s="56" t="str">
        <f t="shared" si="422"/>
        <v>Q07, Central/South Arm confluence</v>
      </c>
      <c r="J2037" s="56" t="str">
        <f t="shared" si="423"/>
        <v>San Juan Estuary</v>
      </c>
      <c r="K2037" s="49">
        <v>1</v>
      </c>
      <c r="L2037" s="51" t="s">
        <v>173</v>
      </c>
      <c r="M2037" s="53" t="s">
        <v>138</v>
      </c>
      <c r="N2037" s="51" t="s">
        <v>150</v>
      </c>
      <c r="O2037" s="47">
        <f t="shared" si="415"/>
        <v>13</v>
      </c>
      <c r="P2037" s="47">
        <f t="shared" si="416"/>
        <v>1</v>
      </c>
      <c r="Q2037" s="47">
        <f t="shared" si="417"/>
        <v>4</v>
      </c>
      <c r="R2037" s="54">
        <v>500</v>
      </c>
      <c r="S2037" s="49" t="s">
        <v>168</v>
      </c>
      <c r="T2037" s="53" t="s">
        <v>163</v>
      </c>
    </row>
    <row r="2038" spans="1:20" x14ac:dyDescent="0.2">
      <c r="A2038" s="79">
        <f t="shared" si="406"/>
        <v>30</v>
      </c>
      <c r="B2038" s="47">
        <f t="shared" si="407"/>
        <v>2021</v>
      </c>
      <c r="C2038" s="47">
        <f t="shared" si="408"/>
        <v>7</v>
      </c>
      <c r="D2038" s="47" t="str">
        <f t="shared" si="409"/>
        <v>Jul</v>
      </c>
      <c r="E2038" s="47">
        <f t="shared" si="410"/>
        <v>23</v>
      </c>
      <c r="F2038" s="90">
        <v>44400</v>
      </c>
      <c r="G2038" s="75">
        <v>0.55138888888888882</v>
      </c>
      <c r="H2038" s="49" t="s">
        <v>34</v>
      </c>
      <c r="I2038" s="56" t="str">
        <f t="shared" ref="I2038:I2044" si="424">VLOOKUP(H2038,SiteCodes,2,FALSE)</f>
        <v>South Arm SJ (Old Mill)</v>
      </c>
      <c r="J2038" s="56" t="str">
        <f t="shared" ref="J2038:J2044" si="425">VLOOKUP(H2038,SiteCodes,3,FALSE)</f>
        <v>San Juan Estuary</v>
      </c>
      <c r="K2038" s="49">
        <v>1</v>
      </c>
      <c r="L2038" s="51" t="s">
        <v>157</v>
      </c>
      <c r="M2038" s="53" t="s">
        <v>138</v>
      </c>
      <c r="N2038" s="51" t="s">
        <v>153</v>
      </c>
      <c r="O2038" s="47">
        <f t="shared" si="415"/>
        <v>8</v>
      </c>
      <c r="P2038" s="47">
        <f t="shared" si="416"/>
        <v>1</v>
      </c>
      <c r="Q2038" s="47">
        <f t="shared" si="417"/>
        <v>5</v>
      </c>
      <c r="R2038" s="54">
        <v>2</v>
      </c>
      <c r="S2038" s="49" t="s">
        <v>168</v>
      </c>
      <c r="T2038" s="53" t="s">
        <v>163</v>
      </c>
    </row>
    <row r="2039" spans="1:20" x14ac:dyDescent="0.2">
      <c r="A2039" s="79">
        <f t="shared" si="406"/>
        <v>30</v>
      </c>
      <c r="B2039" s="47">
        <f t="shared" si="407"/>
        <v>2021</v>
      </c>
      <c r="C2039" s="47">
        <f t="shared" si="408"/>
        <v>7</v>
      </c>
      <c r="D2039" s="47" t="str">
        <f t="shared" si="409"/>
        <v>Jul</v>
      </c>
      <c r="E2039" s="47">
        <f t="shared" si="410"/>
        <v>23</v>
      </c>
      <c r="F2039" s="90">
        <v>44400</v>
      </c>
      <c r="G2039" s="75">
        <v>0.55138888888888882</v>
      </c>
      <c r="H2039" s="49" t="s">
        <v>34</v>
      </c>
      <c r="I2039" s="56" t="str">
        <f t="shared" si="424"/>
        <v>South Arm SJ (Old Mill)</v>
      </c>
      <c r="J2039" s="56" t="str">
        <f t="shared" si="425"/>
        <v>San Juan Estuary</v>
      </c>
      <c r="K2039" s="49">
        <v>1</v>
      </c>
      <c r="L2039" s="51" t="s">
        <v>158</v>
      </c>
      <c r="M2039" s="53" t="s">
        <v>138</v>
      </c>
      <c r="N2039" s="51" t="s">
        <v>153</v>
      </c>
      <c r="O2039" s="47">
        <f t="shared" si="415"/>
        <v>9</v>
      </c>
      <c r="P2039" s="47">
        <f t="shared" si="416"/>
        <v>1</v>
      </c>
      <c r="Q2039" s="47">
        <f t="shared" si="417"/>
        <v>5</v>
      </c>
      <c r="R2039" s="54">
        <v>10</v>
      </c>
      <c r="S2039" s="49" t="s">
        <v>168</v>
      </c>
      <c r="T2039" s="53" t="s">
        <v>163</v>
      </c>
    </row>
    <row r="2040" spans="1:20" x14ac:dyDescent="0.2">
      <c r="A2040" s="79">
        <f t="shared" si="406"/>
        <v>30</v>
      </c>
      <c r="B2040" s="47">
        <f t="shared" si="407"/>
        <v>2021</v>
      </c>
      <c r="C2040" s="47">
        <f t="shared" si="408"/>
        <v>7</v>
      </c>
      <c r="D2040" s="47" t="str">
        <f t="shared" si="409"/>
        <v>Jul</v>
      </c>
      <c r="E2040" s="47">
        <f t="shared" si="410"/>
        <v>23</v>
      </c>
      <c r="F2040" s="90">
        <v>44400</v>
      </c>
      <c r="G2040" s="75">
        <v>0.55138888888888882</v>
      </c>
      <c r="H2040" s="49" t="s">
        <v>34</v>
      </c>
      <c r="I2040" s="56" t="str">
        <f t="shared" si="424"/>
        <v>South Arm SJ (Old Mill)</v>
      </c>
      <c r="J2040" s="56" t="str">
        <f t="shared" si="425"/>
        <v>San Juan Estuary</v>
      </c>
      <c r="K2040" s="49">
        <v>1</v>
      </c>
      <c r="L2040" s="51" t="s">
        <v>185</v>
      </c>
      <c r="M2040" s="53" t="s">
        <v>138</v>
      </c>
      <c r="N2040" s="51" t="s">
        <v>150</v>
      </c>
      <c r="O2040" s="47">
        <f t="shared" si="415"/>
        <v>18</v>
      </c>
      <c r="P2040" s="47">
        <f t="shared" si="416"/>
        <v>1</v>
      </c>
      <c r="Q2040" s="47">
        <f t="shared" si="417"/>
        <v>4</v>
      </c>
      <c r="R2040" s="54">
        <v>4</v>
      </c>
      <c r="S2040" s="49" t="s">
        <v>168</v>
      </c>
      <c r="T2040" s="53" t="s">
        <v>163</v>
      </c>
    </row>
    <row r="2041" spans="1:20" x14ac:dyDescent="0.2">
      <c r="A2041" s="79">
        <f t="shared" si="406"/>
        <v>30</v>
      </c>
      <c r="B2041" s="47">
        <f t="shared" si="407"/>
        <v>2021</v>
      </c>
      <c r="C2041" s="47">
        <f t="shared" si="408"/>
        <v>7</v>
      </c>
      <c r="D2041" s="47" t="str">
        <f t="shared" si="409"/>
        <v>Jul</v>
      </c>
      <c r="E2041" s="47">
        <f t="shared" si="410"/>
        <v>23</v>
      </c>
      <c r="F2041" s="90">
        <v>44400</v>
      </c>
      <c r="G2041" s="75">
        <v>0.55138888888888882</v>
      </c>
      <c r="H2041" s="49" t="s">
        <v>34</v>
      </c>
      <c r="I2041" s="56" t="str">
        <f t="shared" si="424"/>
        <v>South Arm SJ (Old Mill)</v>
      </c>
      <c r="J2041" s="56" t="str">
        <f t="shared" si="425"/>
        <v>San Juan Estuary</v>
      </c>
      <c r="K2041" s="49">
        <v>1</v>
      </c>
      <c r="L2041" s="51" t="s">
        <v>181</v>
      </c>
      <c r="M2041" s="53" t="s">
        <v>138</v>
      </c>
      <c r="N2041" s="51" t="s">
        <v>150</v>
      </c>
      <c r="O2041" s="47">
        <f t="shared" si="415"/>
        <v>15</v>
      </c>
      <c r="P2041" s="47">
        <f t="shared" si="416"/>
        <v>1</v>
      </c>
      <c r="Q2041" s="47">
        <f t="shared" si="417"/>
        <v>4</v>
      </c>
      <c r="R2041" s="54">
        <v>4</v>
      </c>
      <c r="S2041" s="49" t="s">
        <v>168</v>
      </c>
      <c r="T2041" s="53" t="s">
        <v>163</v>
      </c>
    </row>
    <row r="2042" spans="1:20" x14ac:dyDescent="0.2">
      <c r="A2042" s="79">
        <f t="shared" si="406"/>
        <v>30</v>
      </c>
      <c r="B2042" s="47">
        <f t="shared" si="407"/>
        <v>2021</v>
      </c>
      <c r="C2042" s="47">
        <f t="shared" si="408"/>
        <v>7</v>
      </c>
      <c r="D2042" s="47" t="str">
        <f t="shared" si="409"/>
        <v>Jul</v>
      </c>
      <c r="E2042" s="47">
        <f t="shared" si="410"/>
        <v>23</v>
      </c>
      <c r="F2042" s="90">
        <v>44400</v>
      </c>
      <c r="G2042" s="75">
        <v>0.55138888888888882</v>
      </c>
      <c r="H2042" s="49" t="s">
        <v>34</v>
      </c>
      <c r="I2042" s="56" t="str">
        <f t="shared" si="424"/>
        <v>South Arm SJ (Old Mill)</v>
      </c>
      <c r="J2042" s="56" t="str">
        <f t="shared" si="425"/>
        <v>San Juan Estuary</v>
      </c>
      <c r="K2042" s="49">
        <v>1</v>
      </c>
      <c r="L2042" s="51" t="s">
        <v>166</v>
      </c>
      <c r="M2042" s="53" t="s">
        <v>138</v>
      </c>
      <c r="N2042" s="51" t="s">
        <v>150</v>
      </c>
      <c r="O2042" s="47">
        <f t="shared" si="415"/>
        <v>11</v>
      </c>
      <c r="P2042" s="47">
        <f t="shared" si="416"/>
        <v>1</v>
      </c>
      <c r="Q2042" s="47">
        <f t="shared" si="417"/>
        <v>4</v>
      </c>
      <c r="R2042" s="54">
        <v>2</v>
      </c>
      <c r="S2042" s="49" t="s">
        <v>168</v>
      </c>
      <c r="T2042" s="53" t="s">
        <v>163</v>
      </c>
    </row>
    <row r="2043" spans="1:20" x14ac:dyDescent="0.2">
      <c r="A2043" s="79">
        <f t="shared" si="406"/>
        <v>30</v>
      </c>
      <c r="B2043" s="47">
        <f t="shared" si="407"/>
        <v>2021</v>
      </c>
      <c r="C2043" s="47">
        <f t="shared" si="408"/>
        <v>7</v>
      </c>
      <c r="D2043" s="47" t="str">
        <f t="shared" si="409"/>
        <v>Jul</v>
      </c>
      <c r="E2043" s="47">
        <f t="shared" si="410"/>
        <v>23</v>
      </c>
      <c r="F2043" s="90">
        <v>44400</v>
      </c>
      <c r="G2043" s="75">
        <v>0.55138888888888882</v>
      </c>
      <c r="H2043" s="49" t="s">
        <v>34</v>
      </c>
      <c r="I2043" s="56" t="str">
        <f t="shared" si="424"/>
        <v>South Arm SJ (Old Mill)</v>
      </c>
      <c r="J2043" s="56" t="str">
        <f t="shared" si="425"/>
        <v>San Juan Estuary</v>
      </c>
      <c r="K2043" s="49">
        <v>1</v>
      </c>
      <c r="L2043" s="51" t="s">
        <v>173</v>
      </c>
      <c r="M2043" s="53" t="s">
        <v>138</v>
      </c>
      <c r="N2043" s="51" t="s">
        <v>150</v>
      </c>
      <c r="O2043" s="47">
        <f t="shared" si="415"/>
        <v>13</v>
      </c>
      <c r="P2043" s="47">
        <f t="shared" si="416"/>
        <v>1</v>
      </c>
      <c r="Q2043" s="47">
        <f t="shared" si="417"/>
        <v>4</v>
      </c>
      <c r="R2043" s="54">
        <v>50</v>
      </c>
      <c r="S2043" s="49" t="s">
        <v>168</v>
      </c>
      <c r="T2043" s="53" t="s">
        <v>163</v>
      </c>
    </row>
    <row r="2044" spans="1:20" x14ac:dyDescent="0.2">
      <c r="A2044" s="79">
        <f t="shared" si="406"/>
        <v>30</v>
      </c>
      <c r="B2044" s="47">
        <f t="shared" si="407"/>
        <v>2021</v>
      </c>
      <c r="C2044" s="47">
        <f t="shared" si="408"/>
        <v>7</v>
      </c>
      <c r="D2044" s="47" t="str">
        <f t="shared" si="409"/>
        <v>Jul</v>
      </c>
      <c r="E2044" s="47">
        <f t="shared" si="410"/>
        <v>23</v>
      </c>
      <c r="F2044" s="90">
        <v>44400</v>
      </c>
      <c r="G2044" s="75">
        <v>0.5756944444444444</v>
      </c>
      <c r="H2044" s="49" t="s">
        <v>46</v>
      </c>
      <c r="I2044" s="56" t="str">
        <f t="shared" si="424"/>
        <v>Q4, u/s of Tanis's template site</v>
      </c>
      <c r="J2044" s="56" t="str">
        <f t="shared" si="425"/>
        <v>San Juan Estuary</v>
      </c>
      <c r="K2044" s="49">
        <v>1</v>
      </c>
      <c r="L2044" s="51" t="s">
        <v>146</v>
      </c>
      <c r="M2044" s="53" t="s">
        <v>138</v>
      </c>
      <c r="N2044" s="51" t="s">
        <v>144</v>
      </c>
      <c r="O2044" s="47">
        <f t="shared" si="415"/>
        <v>3</v>
      </c>
      <c r="P2044" s="47">
        <f t="shared" si="416"/>
        <v>1</v>
      </c>
      <c r="Q2044" s="47">
        <f t="shared" si="417"/>
        <v>2</v>
      </c>
      <c r="R2044" s="54">
        <v>24</v>
      </c>
      <c r="S2044" s="49" t="s">
        <v>168</v>
      </c>
      <c r="T2044" s="53" t="s">
        <v>163</v>
      </c>
    </row>
    <row r="2045" spans="1:20" x14ac:dyDescent="0.2">
      <c r="A2045" s="79">
        <f t="shared" si="406"/>
        <v>30</v>
      </c>
      <c r="B2045" s="47">
        <f t="shared" si="407"/>
        <v>2021</v>
      </c>
      <c r="C2045" s="47">
        <f t="shared" si="408"/>
        <v>7</v>
      </c>
      <c r="D2045" s="47" t="str">
        <f t="shared" si="409"/>
        <v>Jul</v>
      </c>
      <c r="E2045" s="47">
        <f t="shared" si="410"/>
        <v>23</v>
      </c>
      <c r="F2045" s="90">
        <v>44400</v>
      </c>
      <c r="G2045" s="75">
        <v>0.5756944444444444</v>
      </c>
      <c r="H2045" s="49" t="s">
        <v>46</v>
      </c>
      <c r="I2045" s="56" t="str">
        <f t="shared" ref="I2045:I2050" si="426">VLOOKUP(H2045,SiteCodes,2,FALSE)</f>
        <v>Q4, u/s of Tanis's template site</v>
      </c>
      <c r="J2045" s="56" t="str">
        <f t="shared" ref="J2045:J2050" si="427">VLOOKUP(H2045,SiteCodes,3,FALSE)</f>
        <v>San Juan Estuary</v>
      </c>
      <c r="K2045" s="49">
        <v>1</v>
      </c>
      <c r="L2045" s="51" t="s">
        <v>146</v>
      </c>
      <c r="M2045" s="53" t="s">
        <v>138</v>
      </c>
      <c r="N2045" s="51" t="s">
        <v>148</v>
      </c>
      <c r="O2045" s="47">
        <f t="shared" si="415"/>
        <v>3</v>
      </c>
      <c r="P2045" s="47">
        <f t="shared" si="416"/>
        <v>1</v>
      </c>
      <c r="Q2045" s="47">
        <f t="shared" si="417"/>
        <v>3</v>
      </c>
      <c r="R2045" s="54">
        <v>6</v>
      </c>
      <c r="S2045" s="49" t="s">
        <v>168</v>
      </c>
      <c r="T2045" s="53" t="s">
        <v>163</v>
      </c>
    </row>
    <row r="2046" spans="1:20" x14ac:dyDescent="0.2">
      <c r="A2046" s="79">
        <f t="shared" si="406"/>
        <v>30</v>
      </c>
      <c r="B2046" s="47">
        <f t="shared" si="407"/>
        <v>2021</v>
      </c>
      <c r="C2046" s="47">
        <f t="shared" si="408"/>
        <v>7</v>
      </c>
      <c r="D2046" s="47" t="str">
        <f t="shared" si="409"/>
        <v>Jul</v>
      </c>
      <c r="E2046" s="47">
        <f t="shared" si="410"/>
        <v>23</v>
      </c>
      <c r="F2046" s="90">
        <v>44400</v>
      </c>
      <c r="G2046" s="75">
        <v>0.5756944444444444</v>
      </c>
      <c r="H2046" s="49" t="s">
        <v>46</v>
      </c>
      <c r="I2046" s="56" t="str">
        <f t="shared" si="426"/>
        <v>Q4, u/s of Tanis's template site</v>
      </c>
      <c r="J2046" s="56" t="str">
        <f t="shared" si="427"/>
        <v>San Juan Estuary</v>
      </c>
      <c r="K2046" s="49">
        <v>1</v>
      </c>
      <c r="L2046" s="51" t="s">
        <v>157</v>
      </c>
      <c r="M2046" s="53" t="s">
        <v>138</v>
      </c>
      <c r="N2046" s="51" t="s">
        <v>153</v>
      </c>
      <c r="O2046" s="47">
        <f t="shared" si="415"/>
        <v>8</v>
      </c>
      <c r="P2046" s="47">
        <f t="shared" si="416"/>
        <v>1</v>
      </c>
      <c r="Q2046" s="47">
        <f t="shared" si="417"/>
        <v>5</v>
      </c>
      <c r="R2046" s="54">
        <v>6</v>
      </c>
      <c r="S2046" s="49" t="s">
        <v>168</v>
      </c>
      <c r="T2046" s="53" t="s">
        <v>163</v>
      </c>
    </row>
    <row r="2047" spans="1:20" x14ac:dyDescent="0.2">
      <c r="A2047" s="79">
        <f t="shared" si="406"/>
        <v>30</v>
      </c>
      <c r="B2047" s="47">
        <f t="shared" si="407"/>
        <v>2021</v>
      </c>
      <c r="C2047" s="47">
        <f t="shared" si="408"/>
        <v>7</v>
      </c>
      <c r="D2047" s="47" t="str">
        <f t="shared" si="409"/>
        <v>Jul</v>
      </c>
      <c r="E2047" s="47">
        <f t="shared" si="410"/>
        <v>23</v>
      </c>
      <c r="F2047" s="90">
        <v>44400</v>
      </c>
      <c r="G2047" s="75">
        <v>0.5756944444444444</v>
      </c>
      <c r="H2047" s="49" t="s">
        <v>46</v>
      </c>
      <c r="I2047" s="56" t="str">
        <f t="shared" si="426"/>
        <v>Q4, u/s of Tanis's template site</v>
      </c>
      <c r="J2047" s="56" t="str">
        <f t="shared" si="427"/>
        <v>San Juan Estuary</v>
      </c>
      <c r="K2047" s="49">
        <v>1</v>
      </c>
      <c r="L2047" s="51" t="s">
        <v>158</v>
      </c>
      <c r="M2047" s="53" t="s">
        <v>138</v>
      </c>
      <c r="N2047" s="51" t="s">
        <v>153</v>
      </c>
      <c r="O2047" s="47">
        <f t="shared" si="415"/>
        <v>9</v>
      </c>
      <c r="P2047" s="47">
        <f t="shared" si="416"/>
        <v>1</v>
      </c>
      <c r="Q2047" s="47">
        <f t="shared" si="417"/>
        <v>5</v>
      </c>
      <c r="R2047" s="54">
        <v>1</v>
      </c>
      <c r="S2047" s="49" t="s">
        <v>168</v>
      </c>
      <c r="T2047" s="53" t="s">
        <v>163</v>
      </c>
    </row>
    <row r="2048" spans="1:20" x14ac:dyDescent="0.2">
      <c r="A2048" s="79">
        <f t="shared" si="406"/>
        <v>30</v>
      </c>
      <c r="B2048" s="47">
        <f t="shared" si="407"/>
        <v>2021</v>
      </c>
      <c r="C2048" s="47">
        <f t="shared" si="408"/>
        <v>7</v>
      </c>
      <c r="D2048" s="47" t="str">
        <f t="shared" si="409"/>
        <v>Jul</v>
      </c>
      <c r="E2048" s="47">
        <f t="shared" si="410"/>
        <v>23</v>
      </c>
      <c r="F2048" s="90">
        <v>44400</v>
      </c>
      <c r="G2048" s="75">
        <v>0.5756944444444444</v>
      </c>
      <c r="H2048" s="49" t="s">
        <v>46</v>
      </c>
      <c r="I2048" s="56" t="str">
        <f t="shared" si="426"/>
        <v>Q4, u/s of Tanis's template site</v>
      </c>
      <c r="J2048" s="56" t="str">
        <f t="shared" si="427"/>
        <v>San Juan Estuary</v>
      </c>
      <c r="K2048" s="49">
        <v>1</v>
      </c>
      <c r="L2048" s="51" t="s">
        <v>181</v>
      </c>
      <c r="M2048" s="53" t="s">
        <v>138</v>
      </c>
      <c r="N2048" s="51" t="s">
        <v>150</v>
      </c>
      <c r="O2048" s="47">
        <f t="shared" si="415"/>
        <v>15</v>
      </c>
      <c r="P2048" s="47">
        <f t="shared" si="416"/>
        <v>1</v>
      </c>
      <c r="Q2048" s="47">
        <f t="shared" si="417"/>
        <v>4</v>
      </c>
      <c r="R2048" s="54">
        <v>2</v>
      </c>
      <c r="S2048" s="49" t="s">
        <v>168</v>
      </c>
      <c r="T2048" s="53" t="s">
        <v>163</v>
      </c>
    </row>
    <row r="2049" spans="1:20" x14ac:dyDescent="0.2">
      <c r="A2049" s="79">
        <f t="shared" si="406"/>
        <v>30</v>
      </c>
      <c r="B2049" s="47">
        <f t="shared" si="407"/>
        <v>2021</v>
      </c>
      <c r="C2049" s="47">
        <f t="shared" si="408"/>
        <v>7</v>
      </c>
      <c r="D2049" s="47" t="str">
        <f t="shared" si="409"/>
        <v>Jul</v>
      </c>
      <c r="E2049" s="47">
        <f t="shared" si="410"/>
        <v>23</v>
      </c>
      <c r="F2049" s="90">
        <v>44400</v>
      </c>
      <c r="G2049" s="75">
        <v>0.5756944444444444</v>
      </c>
      <c r="H2049" s="49" t="s">
        <v>46</v>
      </c>
      <c r="I2049" s="56" t="str">
        <f t="shared" si="426"/>
        <v>Q4, u/s of Tanis's template site</v>
      </c>
      <c r="J2049" s="56" t="str">
        <f t="shared" si="427"/>
        <v>San Juan Estuary</v>
      </c>
      <c r="K2049" s="49">
        <v>1</v>
      </c>
      <c r="L2049" s="51" t="s">
        <v>166</v>
      </c>
      <c r="M2049" s="53" t="s">
        <v>138</v>
      </c>
      <c r="N2049" s="51" t="s">
        <v>150</v>
      </c>
      <c r="O2049" s="47">
        <f t="shared" si="415"/>
        <v>11</v>
      </c>
      <c r="P2049" s="47">
        <f t="shared" si="416"/>
        <v>1</v>
      </c>
      <c r="Q2049" s="47">
        <f t="shared" si="417"/>
        <v>4</v>
      </c>
      <c r="R2049" s="54">
        <v>6</v>
      </c>
      <c r="S2049" s="49" t="s">
        <v>168</v>
      </c>
      <c r="T2049" s="53" t="s">
        <v>163</v>
      </c>
    </row>
    <row r="2050" spans="1:20" x14ac:dyDescent="0.2">
      <c r="A2050" s="79">
        <f t="shared" si="406"/>
        <v>30</v>
      </c>
      <c r="B2050" s="47">
        <f t="shared" si="407"/>
        <v>2021</v>
      </c>
      <c r="C2050" s="47">
        <f t="shared" si="408"/>
        <v>7</v>
      </c>
      <c r="D2050" s="47" t="str">
        <f t="shared" si="409"/>
        <v>Jul</v>
      </c>
      <c r="E2050" s="47">
        <f t="shared" si="410"/>
        <v>23</v>
      </c>
      <c r="F2050" s="90">
        <v>44400</v>
      </c>
      <c r="G2050" s="75">
        <v>0.5756944444444444</v>
      </c>
      <c r="H2050" s="49" t="s">
        <v>46</v>
      </c>
      <c r="I2050" s="56" t="str">
        <f t="shared" si="426"/>
        <v>Q4, u/s of Tanis's template site</v>
      </c>
      <c r="J2050" s="56" t="str">
        <f t="shared" si="427"/>
        <v>San Juan Estuary</v>
      </c>
      <c r="K2050" s="49">
        <v>1</v>
      </c>
      <c r="L2050" s="51" t="s">
        <v>173</v>
      </c>
      <c r="M2050" s="53" t="s">
        <v>138</v>
      </c>
      <c r="N2050" s="51" t="s">
        <v>150</v>
      </c>
      <c r="O2050" s="47">
        <f t="shared" si="415"/>
        <v>13</v>
      </c>
      <c r="P2050" s="47">
        <f t="shared" si="416"/>
        <v>1</v>
      </c>
      <c r="Q2050" s="47">
        <f t="shared" si="417"/>
        <v>4</v>
      </c>
      <c r="R2050" s="54">
        <v>2</v>
      </c>
      <c r="S2050" s="49" t="s">
        <v>168</v>
      </c>
      <c r="T2050" s="53" t="s">
        <v>163</v>
      </c>
    </row>
    <row r="2051" spans="1:20" x14ac:dyDescent="0.2">
      <c r="A2051" s="79">
        <f t="shared" si="406"/>
        <v>30</v>
      </c>
      <c r="B2051" s="47">
        <f t="shared" si="407"/>
        <v>2021</v>
      </c>
      <c r="C2051" s="47">
        <f t="shared" si="408"/>
        <v>7</v>
      </c>
      <c r="D2051" s="47" t="str">
        <f t="shared" si="409"/>
        <v>Jul</v>
      </c>
      <c r="E2051" s="47">
        <f t="shared" si="410"/>
        <v>23</v>
      </c>
      <c r="F2051" s="90">
        <v>44400</v>
      </c>
      <c r="G2051" s="75">
        <v>0.59444444444444444</v>
      </c>
      <c r="H2051" s="49" t="s">
        <v>54</v>
      </c>
      <c r="I2051" s="56" t="str">
        <f>VLOOKUP(H2051,SiteCodes,2,FALSE)</f>
        <v>Q09, San Juan mouth</v>
      </c>
      <c r="J2051" s="56" t="str">
        <f>VLOOKUP(H2051,SiteCodes,3,FALSE)</f>
        <v>San Juan Estuary</v>
      </c>
      <c r="K2051" s="49">
        <v>1</v>
      </c>
      <c r="L2051" s="51" t="s">
        <v>152</v>
      </c>
      <c r="M2051" s="53" t="s">
        <v>138</v>
      </c>
      <c r="N2051" s="51" t="s">
        <v>148</v>
      </c>
      <c r="O2051" s="47">
        <f t="shared" si="415"/>
        <v>5</v>
      </c>
      <c r="P2051" s="47">
        <f t="shared" si="416"/>
        <v>1</v>
      </c>
      <c r="Q2051" s="47">
        <f t="shared" si="417"/>
        <v>3</v>
      </c>
      <c r="R2051" s="54">
        <v>2</v>
      </c>
      <c r="S2051" s="49" t="s">
        <v>168</v>
      </c>
      <c r="T2051" s="53" t="s">
        <v>163</v>
      </c>
    </row>
    <row r="2052" spans="1:20" x14ac:dyDescent="0.2">
      <c r="A2052" s="79">
        <f t="shared" si="406"/>
        <v>30</v>
      </c>
      <c r="B2052" s="47">
        <f t="shared" si="407"/>
        <v>2021</v>
      </c>
      <c r="C2052" s="47">
        <f t="shared" si="408"/>
        <v>7</v>
      </c>
      <c r="D2052" s="47" t="str">
        <f t="shared" si="409"/>
        <v>Jul</v>
      </c>
      <c r="E2052" s="47">
        <f t="shared" si="410"/>
        <v>23</v>
      </c>
      <c r="F2052" s="90">
        <v>44400</v>
      </c>
      <c r="G2052" s="75">
        <v>0.59444444444444444</v>
      </c>
      <c r="H2052" s="49" t="s">
        <v>54</v>
      </c>
      <c r="I2052" s="56" t="str">
        <f t="shared" ref="I2052:I2058" si="428">VLOOKUP(H2052,SiteCodes,2,FALSE)</f>
        <v>Q09, San Juan mouth</v>
      </c>
      <c r="J2052" s="56" t="str">
        <f t="shared" ref="J2052:J2058" si="429">VLOOKUP(H2052,SiteCodes,3,FALSE)</f>
        <v>San Juan Estuary</v>
      </c>
      <c r="K2052" s="49">
        <v>1</v>
      </c>
      <c r="L2052" s="51" t="s">
        <v>146</v>
      </c>
      <c r="M2052" s="53" t="s">
        <v>138</v>
      </c>
      <c r="N2052" s="51" t="s">
        <v>148</v>
      </c>
      <c r="O2052" s="47">
        <f t="shared" si="415"/>
        <v>3</v>
      </c>
      <c r="P2052" s="47">
        <f t="shared" si="416"/>
        <v>1</v>
      </c>
      <c r="Q2052" s="47">
        <f t="shared" si="417"/>
        <v>3</v>
      </c>
      <c r="R2052" s="54">
        <v>10</v>
      </c>
      <c r="S2052" s="49" t="s">
        <v>168</v>
      </c>
      <c r="T2052" s="53" t="s">
        <v>163</v>
      </c>
    </row>
    <row r="2053" spans="1:20" x14ac:dyDescent="0.2">
      <c r="A2053" s="79">
        <f t="shared" ref="A2053:A2116" si="430">WEEKNUM(F2053)</f>
        <v>30</v>
      </c>
      <c r="B2053" s="47">
        <f t="shared" ref="B2053:B2116" si="431">YEAR(F2053)</f>
        <v>2021</v>
      </c>
      <c r="C2053" s="47">
        <f t="shared" ref="C2053:C2116" si="432">MONTH(F2053)</f>
        <v>7</v>
      </c>
      <c r="D2053" s="47" t="str">
        <f t="shared" ref="D2053:D2116" si="433">TEXT(F2053,"mmm")</f>
        <v>Jul</v>
      </c>
      <c r="E2053" s="47">
        <f t="shared" ref="E2053:E2116" si="434">DAY(F2053)</f>
        <v>23</v>
      </c>
      <c r="F2053" s="90">
        <v>44400</v>
      </c>
      <c r="G2053" s="75">
        <v>0.59444444444444444</v>
      </c>
      <c r="H2053" s="49" t="s">
        <v>54</v>
      </c>
      <c r="I2053" s="56" t="str">
        <f t="shared" si="428"/>
        <v>Q09, San Juan mouth</v>
      </c>
      <c r="J2053" s="56" t="str">
        <f t="shared" si="429"/>
        <v>San Juan Estuary</v>
      </c>
      <c r="K2053" s="49">
        <v>1</v>
      </c>
      <c r="L2053" s="51" t="s">
        <v>146</v>
      </c>
      <c r="M2053" s="53" t="s">
        <v>138</v>
      </c>
      <c r="N2053" s="51" t="s">
        <v>144</v>
      </c>
      <c r="O2053" s="47">
        <f t="shared" si="415"/>
        <v>3</v>
      </c>
      <c r="P2053" s="47">
        <f t="shared" si="416"/>
        <v>1</v>
      </c>
      <c r="Q2053" s="47">
        <f t="shared" si="417"/>
        <v>2</v>
      </c>
      <c r="R2053" s="54">
        <v>8</v>
      </c>
      <c r="S2053" s="49" t="s">
        <v>168</v>
      </c>
      <c r="T2053" s="53" t="s">
        <v>163</v>
      </c>
    </row>
    <row r="2054" spans="1:20" x14ac:dyDescent="0.2">
      <c r="A2054" s="79">
        <f t="shared" si="430"/>
        <v>30</v>
      </c>
      <c r="B2054" s="47">
        <f t="shared" si="431"/>
        <v>2021</v>
      </c>
      <c r="C2054" s="47">
        <f t="shared" si="432"/>
        <v>7</v>
      </c>
      <c r="D2054" s="47" t="str">
        <f t="shared" si="433"/>
        <v>Jul</v>
      </c>
      <c r="E2054" s="47">
        <f t="shared" si="434"/>
        <v>23</v>
      </c>
      <c r="F2054" s="90">
        <v>44400</v>
      </c>
      <c r="G2054" s="75">
        <v>0.59444444444444444</v>
      </c>
      <c r="H2054" s="49" t="s">
        <v>54</v>
      </c>
      <c r="I2054" s="56" t="str">
        <f t="shared" si="428"/>
        <v>Q09, San Juan mouth</v>
      </c>
      <c r="J2054" s="56" t="str">
        <f t="shared" si="429"/>
        <v>San Juan Estuary</v>
      </c>
      <c r="K2054" s="49">
        <v>1</v>
      </c>
      <c r="L2054" s="51" t="s">
        <v>157</v>
      </c>
      <c r="M2054" s="53" t="s">
        <v>138</v>
      </c>
      <c r="N2054" s="51" t="s">
        <v>153</v>
      </c>
      <c r="O2054" s="47">
        <f t="shared" si="415"/>
        <v>8</v>
      </c>
      <c r="P2054" s="47">
        <f t="shared" si="416"/>
        <v>1</v>
      </c>
      <c r="Q2054" s="47">
        <f t="shared" si="417"/>
        <v>5</v>
      </c>
      <c r="R2054" s="54">
        <v>3</v>
      </c>
      <c r="S2054" s="49" t="s">
        <v>168</v>
      </c>
      <c r="T2054" s="53" t="s">
        <v>163</v>
      </c>
    </row>
    <row r="2055" spans="1:20" x14ac:dyDescent="0.2">
      <c r="A2055" s="79">
        <f t="shared" si="430"/>
        <v>30</v>
      </c>
      <c r="B2055" s="47">
        <f t="shared" si="431"/>
        <v>2021</v>
      </c>
      <c r="C2055" s="47">
        <f t="shared" si="432"/>
        <v>7</v>
      </c>
      <c r="D2055" s="47" t="str">
        <f t="shared" si="433"/>
        <v>Jul</v>
      </c>
      <c r="E2055" s="47">
        <f t="shared" si="434"/>
        <v>23</v>
      </c>
      <c r="F2055" s="90">
        <v>44400</v>
      </c>
      <c r="G2055" s="75">
        <v>0.59444444444444444</v>
      </c>
      <c r="H2055" s="49" t="s">
        <v>54</v>
      </c>
      <c r="I2055" s="56" t="str">
        <f t="shared" si="428"/>
        <v>Q09, San Juan mouth</v>
      </c>
      <c r="J2055" s="56" t="str">
        <f t="shared" si="429"/>
        <v>San Juan Estuary</v>
      </c>
      <c r="K2055" s="49">
        <v>1</v>
      </c>
      <c r="L2055" s="51" t="s">
        <v>158</v>
      </c>
      <c r="M2055" s="53" t="s">
        <v>138</v>
      </c>
      <c r="N2055" s="51" t="s">
        <v>153</v>
      </c>
      <c r="O2055" s="47">
        <f t="shared" si="415"/>
        <v>9</v>
      </c>
      <c r="P2055" s="47">
        <f t="shared" si="416"/>
        <v>1</v>
      </c>
      <c r="Q2055" s="47">
        <f t="shared" si="417"/>
        <v>5</v>
      </c>
      <c r="R2055" s="54">
        <v>35</v>
      </c>
      <c r="S2055" s="49" t="s">
        <v>168</v>
      </c>
      <c r="T2055" s="53" t="s">
        <v>163</v>
      </c>
    </row>
    <row r="2056" spans="1:20" x14ac:dyDescent="0.2">
      <c r="A2056" s="79">
        <f t="shared" si="430"/>
        <v>30</v>
      </c>
      <c r="B2056" s="47">
        <f t="shared" si="431"/>
        <v>2021</v>
      </c>
      <c r="C2056" s="47">
        <f t="shared" si="432"/>
        <v>7</v>
      </c>
      <c r="D2056" s="47" t="str">
        <f t="shared" si="433"/>
        <v>Jul</v>
      </c>
      <c r="E2056" s="47">
        <f t="shared" si="434"/>
        <v>23</v>
      </c>
      <c r="F2056" s="90">
        <v>44400</v>
      </c>
      <c r="G2056" s="75">
        <v>0.59444444444444444</v>
      </c>
      <c r="H2056" s="49" t="s">
        <v>54</v>
      </c>
      <c r="I2056" s="56" t="str">
        <f t="shared" si="428"/>
        <v>Q09, San Juan mouth</v>
      </c>
      <c r="J2056" s="56" t="str">
        <f t="shared" si="429"/>
        <v>San Juan Estuary</v>
      </c>
      <c r="K2056" s="49">
        <v>1</v>
      </c>
      <c r="L2056" s="51" t="s">
        <v>185</v>
      </c>
      <c r="M2056" s="53" t="s">
        <v>138</v>
      </c>
      <c r="N2056" s="51" t="s">
        <v>150</v>
      </c>
      <c r="O2056" s="47">
        <f t="shared" si="415"/>
        <v>18</v>
      </c>
      <c r="P2056" s="47">
        <f t="shared" si="416"/>
        <v>1</v>
      </c>
      <c r="Q2056" s="47">
        <f t="shared" si="417"/>
        <v>4</v>
      </c>
      <c r="R2056" s="54">
        <v>4</v>
      </c>
      <c r="S2056" s="49" t="s">
        <v>168</v>
      </c>
      <c r="T2056" s="53" t="s">
        <v>163</v>
      </c>
    </row>
    <row r="2057" spans="1:20" x14ac:dyDescent="0.2">
      <c r="A2057" s="79">
        <f t="shared" si="430"/>
        <v>30</v>
      </c>
      <c r="B2057" s="47">
        <f t="shared" si="431"/>
        <v>2021</v>
      </c>
      <c r="C2057" s="47">
        <f t="shared" si="432"/>
        <v>7</v>
      </c>
      <c r="D2057" s="47" t="str">
        <f t="shared" si="433"/>
        <v>Jul</v>
      </c>
      <c r="E2057" s="47">
        <f t="shared" si="434"/>
        <v>23</v>
      </c>
      <c r="F2057" s="90">
        <v>44400</v>
      </c>
      <c r="G2057" s="75">
        <v>0.59444444444444444</v>
      </c>
      <c r="H2057" s="49" t="s">
        <v>54</v>
      </c>
      <c r="I2057" s="56" t="str">
        <f t="shared" si="428"/>
        <v>Q09, San Juan mouth</v>
      </c>
      <c r="J2057" s="56" t="str">
        <f t="shared" si="429"/>
        <v>San Juan Estuary</v>
      </c>
      <c r="K2057" s="49">
        <v>1</v>
      </c>
      <c r="L2057" s="51" t="s">
        <v>173</v>
      </c>
      <c r="M2057" s="53" t="s">
        <v>138</v>
      </c>
      <c r="N2057" s="51" t="s">
        <v>150</v>
      </c>
      <c r="O2057" s="47">
        <f t="shared" si="415"/>
        <v>13</v>
      </c>
      <c r="P2057" s="47">
        <f t="shared" si="416"/>
        <v>1</v>
      </c>
      <c r="Q2057" s="47">
        <f t="shared" si="417"/>
        <v>4</v>
      </c>
      <c r="R2057" s="54">
        <v>100</v>
      </c>
      <c r="S2057" s="49" t="s">
        <v>168</v>
      </c>
      <c r="T2057" s="53" t="s">
        <v>163</v>
      </c>
    </row>
    <row r="2058" spans="1:20" x14ac:dyDescent="0.2">
      <c r="A2058" s="79">
        <f t="shared" si="430"/>
        <v>30</v>
      </c>
      <c r="B2058" s="47">
        <f t="shared" si="431"/>
        <v>2021</v>
      </c>
      <c r="C2058" s="47">
        <f t="shared" si="432"/>
        <v>7</v>
      </c>
      <c r="D2058" s="47" t="str">
        <f t="shared" si="433"/>
        <v>Jul</v>
      </c>
      <c r="E2058" s="47">
        <f t="shared" si="434"/>
        <v>23</v>
      </c>
      <c r="F2058" s="90">
        <v>44400</v>
      </c>
      <c r="G2058" s="75">
        <v>0.59444444444444444</v>
      </c>
      <c r="H2058" s="49" t="s">
        <v>54</v>
      </c>
      <c r="I2058" s="56" t="str">
        <f t="shared" si="428"/>
        <v>Q09, San Juan mouth</v>
      </c>
      <c r="J2058" s="56" t="str">
        <f t="shared" si="429"/>
        <v>San Juan Estuary</v>
      </c>
      <c r="K2058" s="49">
        <v>1</v>
      </c>
      <c r="L2058" s="51" t="s">
        <v>191</v>
      </c>
      <c r="M2058" s="53" t="s">
        <v>138</v>
      </c>
      <c r="N2058" s="51" t="s">
        <v>150</v>
      </c>
      <c r="O2058" s="47">
        <f t="shared" si="415"/>
        <v>20</v>
      </c>
      <c r="P2058" s="47">
        <f t="shared" si="416"/>
        <v>1</v>
      </c>
      <c r="Q2058" s="47">
        <f t="shared" si="417"/>
        <v>4</v>
      </c>
      <c r="R2058" s="54">
        <v>7</v>
      </c>
      <c r="S2058" s="49" t="s">
        <v>168</v>
      </c>
      <c r="T2058" s="53" t="s">
        <v>163</v>
      </c>
    </row>
    <row r="2059" spans="1:20" x14ac:dyDescent="0.2">
      <c r="A2059" s="79">
        <f t="shared" si="430"/>
        <v>31</v>
      </c>
      <c r="B2059" s="47">
        <f t="shared" si="431"/>
        <v>2021</v>
      </c>
      <c r="C2059" s="47">
        <f t="shared" si="432"/>
        <v>7</v>
      </c>
      <c r="D2059" s="47" t="str">
        <f t="shared" si="433"/>
        <v>Jul</v>
      </c>
      <c r="E2059" s="47">
        <f t="shared" si="434"/>
        <v>28</v>
      </c>
      <c r="F2059" s="90">
        <v>44405</v>
      </c>
      <c r="G2059" s="75">
        <v>0.3611111111111111</v>
      </c>
      <c r="H2059" s="49" t="s">
        <v>217</v>
      </c>
      <c r="I2059" s="56" t="str">
        <f t="shared" ref="I2059:I2075" si="435">VLOOKUP(H2059,SiteCodes,2,FALSE)</f>
        <v>Site 6, just upstream of bridge</v>
      </c>
      <c r="J2059" s="56" t="str">
        <f t="shared" ref="J2059:J2075" si="436">VLOOKUP(H2059,SiteCodes,3,FALSE)</f>
        <v>Gordon Estuary</v>
      </c>
      <c r="K2059" s="49">
        <v>1</v>
      </c>
      <c r="L2059" s="51" t="s">
        <v>146</v>
      </c>
      <c r="M2059" s="53" t="s">
        <v>138</v>
      </c>
      <c r="N2059" s="51" t="s">
        <v>144</v>
      </c>
      <c r="O2059" s="47">
        <f t="shared" si="415"/>
        <v>3</v>
      </c>
      <c r="P2059" s="47">
        <f t="shared" si="416"/>
        <v>1</v>
      </c>
      <c r="Q2059" s="47">
        <f t="shared" si="417"/>
        <v>2</v>
      </c>
      <c r="R2059" s="54">
        <v>25</v>
      </c>
      <c r="S2059" s="49" t="s">
        <v>171</v>
      </c>
      <c r="T2059" s="53" t="s">
        <v>163</v>
      </c>
    </row>
    <row r="2060" spans="1:20" x14ac:dyDescent="0.2">
      <c r="A2060" s="79">
        <f t="shared" si="430"/>
        <v>31</v>
      </c>
      <c r="B2060" s="47">
        <f t="shared" si="431"/>
        <v>2021</v>
      </c>
      <c r="C2060" s="47">
        <f t="shared" si="432"/>
        <v>7</v>
      </c>
      <c r="D2060" s="47" t="str">
        <f t="shared" si="433"/>
        <v>Jul</v>
      </c>
      <c r="E2060" s="47">
        <f t="shared" si="434"/>
        <v>28</v>
      </c>
      <c r="F2060" s="90">
        <v>44405</v>
      </c>
      <c r="G2060" s="75">
        <v>0.3611111111111111</v>
      </c>
      <c r="H2060" s="49" t="s">
        <v>217</v>
      </c>
      <c r="I2060" s="56" t="str">
        <f t="shared" si="435"/>
        <v>Site 6, just upstream of bridge</v>
      </c>
      <c r="J2060" s="56" t="str">
        <f t="shared" si="436"/>
        <v>Gordon Estuary</v>
      </c>
      <c r="K2060" s="49">
        <v>1</v>
      </c>
      <c r="L2060" s="51" t="s">
        <v>146</v>
      </c>
      <c r="M2060" s="53" t="s">
        <v>138</v>
      </c>
      <c r="N2060" s="51" t="s">
        <v>148</v>
      </c>
      <c r="O2060" s="47">
        <f t="shared" si="415"/>
        <v>3</v>
      </c>
      <c r="P2060" s="47">
        <f t="shared" si="416"/>
        <v>1</v>
      </c>
      <c r="Q2060" s="47">
        <f t="shared" si="417"/>
        <v>3</v>
      </c>
      <c r="R2060" s="54">
        <v>14</v>
      </c>
      <c r="S2060" s="49" t="s">
        <v>171</v>
      </c>
      <c r="T2060" s="53" t="s">
        <v>163</v>
      </c>
    </row>
    <row r="2061" spans="1:20" x14ac:dyDescent="0.2">
      <c r="A2061" s="79">
        <f t="shared" si="430"/>
        <v>31</v>
      </c>
      <c r="B2061" s="47">
        <f t="shared" si="431"/>
        <v>2021</v>
      </c>
      <c r="C2061" s="47">
        <f t="shared" si="432"/>
        <v>7</v>
      </c>
      <c r="D2061" s="47" t="str">
        <f t="shared" si="433"/>
        <v>Jul</v>
      </c>
      <c r="E2061" s="47">
        <f t="shared" si="434"/>
        <v>28</v>
      </c>
      <c r="F2061" s="90">
        <v>44405</v>
      </c>
      <c r="G2061" s="75">
        <v>0.3611111111111111</v>
      </c>
      <c r="H2061" s="49" t="s">
        <v>217</v>
      </c>
      <c r="I2061" s="56" t="str">
        <f t="shared" si="435"/>
        <v>Site 6, just upstream of bridge</v>
      </c>
      <c r="J2061" s="56" t="str">
        <f t="shared" si="436"/>
        <v>Gordon Estuary</v>
      </c>
      <c r="K2061" s="49">
        <v>1</v>
      </c>
      <c r="L2061" s="51" t="s">
        <v>157</v>
      </c>
      <c r="M2061" s="53" t="s">
        <v>138</v>
      </c>
      <c r="N2061" s="51" t="s">
        <v>153</v>
      </c>
      <c r="O2061" s="47">
        <f t="shared" si="415"/>
        <v>8</v>
      </c>
      <c r="P2061" s="47">
        <f t="shared" si="416"/>
        <v>1</v>
      </c>
      <c r="Q2061" s="47">
        <f t="shared" si="417"/>
        <v>5</v>
      </c>
      <c r="R2061" s="54">
        <v>2</v>
      </c>
      <c r="S2061" s="49" t="s">
        <v>171</v>
      </c>
      <c r="T2061" s="53" t="s">
        <v>163</v>
      </c>
    </row>
    <row r="2062" spans="1:20" x14ac:dyDescent="0.2">
      <c r="A2062" s="79">
        <f t="shared" si="430"/>
        <v>31</v>
      </c>
      <c r="B2062" s="47">
        <f t="shared" si="431"/>
        <v>2021</v>
      </c>
      <c r="C2062" s="47">
        <f t="shared" si="432"/>
        <v>7</v>
      </c>
      <c r="D2062" s="47" t="str">
        <f t="shared" si="433"/>
        <v>Jul</v>
      </c>
      <c r="E2062" s="47">
        <f t="shared" si="434"/>
        <v>28</v>
      </c>
      <c r="F2062" s="90">
        <v>44405</v>
      </c>
      <c r="G2062" s="75">
        <v>0.3611111111111111</v>
      </c>
      <c r="H2062" s="49" t="s">
        <v>217</v>
      </c>
      <c r="I2062" s="56" t="str">
        <f t="shared" si="435"/>
        <v>Site 6, just upstream of bridge</v>
      </c>
      <c r="J2062" s="56" t="str">
        <f t="shared" si="436"/>
        <v>Gordon Estuary</v>
      </c>
      <c r="K2062" s="49">
        <v>1</v>
      </c>
      <c r="L2062" s="51" t="s">
        <v>173</v>
      </c>
      <c r="M2062" s="53" t="s">
        <v>138</v>
      </c>
      <c r="N2062" s="51" t="s">
        <v>150</v>
      </c>
      <c r="O2062" s="47">
        <f t="shared" si="415"/>
        <v>13</v>
      </c>
      <c r="P2062" s="47">
        <f t="shared" si="416"/>
        <v>1</v>
      </c>
      <c r="Q2062" s="47">
        <f t="shared" si="417"/>
        <v>4</v>
      </c>
      <c r="R2062" s="54">
        <v>17</v>
      </c>
      <c r="S2062" s="49" t="s">
        <v>171</v>
      </c>
      <c r="T2062" s="53" t="s">
        <v>163</v>
      </c>
    </row>
    <row r="2063" spans="1:20" x14ac:dyDescent="0.2">
      <c r="A2063" s="79">
        <f t="shared" si="430"/>
        <v>31</v>
      </c>
      <c r="B2063" s="47">
        <f t="shared" si="431"/>
        <v>2021</v>
      </c>
      <c r="C2063" s="47">
        <f t="shared" si="432"/>
        <v>7</v>
      </c>
      <c r="D2063" s="47" t="str">
        <f t="shared" si="433"/>
        <v>Jul</v>
      </c>
      <c r="E2063" s="47">
        <f t="shared" si="434"/>
        <v>28</v>
      </c>
      <c r="F2063" s="90">
        <v>44405</v>
      </c>
      <c r="G2063" s="75">
        <v>0.39583333333333331</v>
      </c>
      <c r="H2063" s="49" t="s">
        <v>219</v>
      </c>
      <c r="I2063" s="56" t="str">
        <f t="shared" si="435"/>
        <v>Site 6, straight channel</v>
      </c>
      <c r="J2063" s="56" t="str">
        <f t="shared" si="436"/>
        <v>Gordon Estuary</v>
      </c>
      <c r="K2063" s="49">
        <v>1</v>
      </c>
      <c r="L2063" s="51" t="s">
        <v>158</v>
      </c>
      <c r="M2063" s="53" t="s">
        <v>138</v>
      </c>
      <c r="N2063" s="51" t="s">
        <v>153</v>
      </c>
      <c r="O2063" s="47">
        <f t="shared" si="415"/>
        <v>9</v>
      </c>
      <c r="P2063" s="47">
        <f t="shared" si="416"/>
        <v>1</v>
      </c>
      <c r="Q2063" s="47">
        <f t="shared" si="417"/>
        <v>5</v>
      </c>
      <c r="R2063" s="54">
        <v>2</v>
      </c>
      <c r="S2063" s="49" t="s">
        <v>171</v>
      </c>
      <c r="T2063" s="53" t="s">
        <v>163</v>
      </c>
    </row>
    <row r="2064" spans="1:20" x14ac:dyDescent="0.2">
      <c r="A2064" s="79">
        <f t="shared" si="430"/>
        <v>31</v>
      </c>
      <c r="B2064" s="47">
        <f t="shared" si="431"/>
        <v>2021</v>
      </c>
      <c r="C2064" s="47">
        <f t="shared" si="432"/>
        <v>7</v>
      </c>
      <c r="D2064" s="47" t="str">
        <f t="shared" si="433"/>
        <v>Jul</v>
      </c>
      <c r="E2064" s="47">
        <f t="shared" si="434"/>
        <v>28</v>
      </c>
      <c r="F2064" s="90">
        <v>44405</v>
      </c>
      <c r="G2064" s="75">
        <v>0.43402777777777773</v>
      </c>
      <c r="H2064" s="49" t="s">
        <v>30</v>
      </c>
      <c r="I2064" s="56" t="str">
        <f t="shared" si="435"/>
        <v>Butch's (Gordon R.)</v>
      </c>
      <c r="J2064" s="56" t="str">
        <f t="shared" si="436"/>
        <v>Gordon Estuary</v>
      </c>
      <c r="K2064" s="49">
        <v>1</v>
      </c>
      <c r="L2064" s="51" t="s">
        <v>152</v>
      </c>
      <c r="M2064" s="53" t="s">
        <v>138</v>
      </c>
      <c r="N2064" s="51" t="s">
        <v>148</v>
      </c>
      <c r="O2064" s="47">
        <f t="shared" si="415"/>
        <v>5</v>
      </c>
      <c r="P2064" s="47">
        <f t="shared" si="416"/>
        <v>1</v>
      </c>
      <c r="Q2064" s="47">
        <f t="shared" si="417"/>
        <v>3</v>
      </c>
      <c r="R2064" s="54">
        <v>13</v>
      </c>
      <c r="S2064" s="49" t="s">
        <v>168</v>
      </c>
      <c r="T2064" s="53" t="s">
        <v>163</v>
      </c>
    </row>
    <row r="2065" spans="1:20" x14ac:dyDescent="0.2">
      <c r="A2065" s="79">
        <f t="shared" si="430"/>
        <v>31</v>
      </c>
      <c r="B2065" s="47">
        <f t="shared" si="431"/>
        <v>2021</v>
      </c>
      <c r="C2065" s="47">
        <f t="shared" si="432"/>
        <v>7</v>
      </c>
      <c r="D2065" s="47" t="str">
        <f t="shared" si="433"/>
        <v>Jul</v>
      </c>
      <c r="E2065" s="47">
        <f t="shared" si="434"/>
        <v>28</v>
      </c>
      <c r="F2065" s="90">
        <v>44405</v>
      </c>
      <c r="G2065" s="75">
        <v>0.43402777777777773</v>
      </c>
      <c r="H2065" s="49" t="s">
        <v>30</v>
      </c>
      <c r="I2065" s="56" t="str">
        <f t="shared" si="435"/>
        <v>Butch's (Gordon R.)</v>
      </c>
      <c r="J2065" s="56" t="str">
        <f t="shared" si="436"/>
        <v>Gordon Estuary</v>
      </c>
      <c r="K2065" s="49">
        <v>1</v>
      </c>
      <c r="L2065" s="51" t="s">
        <v>157</v>
      </c>
      <c r="M2065" s="53" t="s">
        <v>138</v>
      </c>
      <c r="N2065" s="51" t="s">
        <v>153</v>
      </c>
      <c r="O2065" s="47">
        <f t="shared" si="415"/>
        <v>8</v>
      </c>
      <c r="P2065" s="47">
        <f t="shared" si="416"/>
        <v>1</v>
      </c>
      <c r="Q2065" s="47">
        <f t="shared" si="417"/>
        <v>5</v>
      </c>
      <c r="R2065" s="54">
        <v>2</v>
      </c>
      <c r="S2065" s="49" t="s">
        <v>168</v>
      </c>
      <c r="T2065" s="53" t="s">
        <v>163</v>
      </c>
    </row>
    <row r="2066" spans="1:20" x14ac:dyDescent="0.2">
      <c r="A2066" s="79">
        <f t="shared" si="430"/>
        <v>31</v>
      </c>
      <c r="B2066" s="47">
        <f t="shared" si="431"/>
        <v>2021</v>
      </c>
      <c r="C2066" s="47">
        <f t="shared" si="432"/>
        <v>7</v>
      </c>
      <c r="D2066" s="47" t="str">
        <f t="shared" si="433"/>
        <v>Jul</v>
      </c>
      <c r="E2066" s="47">
        <f t="shared" si="434"/>
        <v>28</v>
      </c>
      <c r="F2066" s="90">
        <v>44405</v>
      </c>
      <c r="G2066" s="75">
        <v>0.43402777777777773</v>
      </c>
      <c r="H2066" s="49" t="s">
        <v>30</v>
      </c>
      <c r="I2066" s="56" t="str">
        <f t="shared" si="435"/>
        <v>Butch's (Gordon R.)</v>
      </c>
      <c r="J2066" s="56" t="str">
        <f t="shared" si="436"/>
        <v>Gordon Estuary</v>
      </c>
      <c r="K2066" s="49">
        <v>1</v>
      </c>
      <c r="L2066" s="51" t="s">
        <v>185</v>
      </c>
      <c r="M2066" s="53" t="s">
        <v>138</v>
      </c>
      <c r="N2066" s="51" t="s">
        <v>150</v>
      </c>
      <c r="O2066" s="47">
        <f t="shared" si="415"/>
        <v>18</v>
      </c>
      <c r="P2066" s="47">
        <f t="shared" si="416"/>
        <v>1</v>
      </c>
      <c r="Q2066" s="47">
        <f t="shared" si="417"/>
        <v>4</v>
      </c>
      <c r="R2066" s="54">
        <v>1</v>
      </c>
      <c r="S2066" s="49" t="s">
        <v>168</v>
      </c>
      <c r="T2066" s="53" t="s">
        <v>163</v>
      </c>
    </row>
    <row r="2067" spans="1:20" x14ac:dyDescent="0.2">
      <c r="A2067" s="79">
        <f t="shared" si="430"/>
        <v>31</v>
      </c>
      <c r="B2067" s="47">
        <f t="shared" si="431"/>
        <v>2021</v>
      </c>
      <c r="C2067" s="47">
        <f t="shared" si="432"/>
        <v>7</v>
      </c>
      <c r="D2067" s="47" t="str">
        <f t="shared" si="433"/>
        <v>Jul</v>
      </c>
      <c r="E2067" s="47">
        <f t="shared" si="434"/>
        <v>28</v>
      </c>
      <c r="F2067" s="90">
        <v>44405</v>
      </c>
      <c r="G2067" s="75">
        <v>0.43402777777777773</v>
      </c>
      <c r="H2067" s="49" t="s">
        <v>30</v>
      </c>
      <c r="I2067" s="56" t="str">
        <f t="shared" si="435"/>
        <v>Butch's (Gordon R.)</v>
      </c>
      <c r="J2067" s="56" t="str">
        <f t="shared" si="436"/>
        <v>Gordon Estuary</v>
      </c>
      <c r="K2067" s="49">
        <v>1</v>
      </c>
      <c r="L2067" s="51" t="s">
        <v>181</v>
      </c>
      <c r="M2067" s="53" t="s">
        <v>138</v>
      </c>
      <c r="N2067" s="51" t="s">
        <v>150</v>
      </c>
      <c r="O2067" s="47">
        <f t="shared" si="415"/>
        <v>15</v>
      </c>
      <c r="P2067" s="47">
        <f t="shared" si="416"/>
        <v>1</v>
      </c>
      <c r="Q2067" s="47">
        <f t="shared" si="417"/>
        <v>4</v>
      </c>
      <c r="R2067" s="54">
        <v>1</v>
      </c>
      <c r="S2067" s="49" t="s">
        <v>168</v>
      </c>
      <c r="T2067" s="53" t="s">
        <v>163</v>
      </c>
    </row>
    <row r="2068" spans="1:20" x14ac:dyDescent="0.2">
      <c r="A2068" s="79">
        <f t="shared" si="430"/>
        <v>31</v>
      </c>
      <c r="B2068" s="47">
        <f t="shared" si="431"/>
        <v>2021</v>
      </c>
      <c r="C2068" s="47">
        <f t="shared" si="432"/>
        <v>7</v>
      </c>
      <c r="D2068" s="47" t="str">
        <f t="shared" si="433"/>
        <v>Jul</v>
      </c>
      <c r="E2068" s="47">
        <f t="shared" si="434"/>
        <v>28</v>
      </c>
      <c r="F2068" s="90">
        <v>44405</v>
      </c>
      <c r="G2068" s="75">
        <v>0.43402777777777773</v>
      </c>
      <c r="H2068" s="49" t="s">
        <v>30</v>
      </c>
      <c r="I2068" s="56" t="str">
        <f t="shared" si="435"/>
        <v>Butch's (Gordon R.)</v>
      </c>
      <c r="J2068" s="56" t="str">
        <f t="shared" si="436"/>
        <v>Gordon Estuary</v>
      </c>
      <c r="K2068" s="49">
        <v>1</v>
      </c>
      <c r="L2068" s="51" t="s">
        <v>191</v>
      </c>
      <c r="M2068" s="53" t="s">
        <v>138</v>
      </c>
      <c r="N2068" s="51" t="s">
        <v>150</v>
      </c>
      <c r="O2068" s="47">
        <f t="shared" si="415"/>
        <v>20</v>
      </c>
      <c r="P2068" s="47">
        <f t="shared" si="416"/>
        <v>1</v>
      </c>
      <c r="Q2068" s="47">
        <f t="shared" si="417"/>
        <v>4</v>
      </c>
      <c r="R2068" s="54">
        <v>2</v>
      </c>
      <c r="S2068" s="49" t="s">
        <v>168</v>
      </c>
      <c r="T2068" s="53" t="s">
        <v>163</v>
      </c>
    </row>
    <row r="2069" spans="1:20" x14ac:dyDescent="0.2">
      <c r="A2069" s="79">
        <f t="shared" si="430"/>
        <v>31</v>
      </c>
      <c r="B2069" s="47">
        <f t="shared" si="431"/>
        <v>2021</v>
      </c>
      <c r="C2069" s="47">
        <f t="shared" si="432"/>
        <v>7</v>
      </c>
      <c r="D2069" s="47" t="str">
        <f t="shared" si="433"/>
        <v>Jul</v>
      </c>
      <c r="E2069" s="47">
        <f t="shared" si="434"/>
        <v>28</v>
      </c>
      <c r="F2069" s="90">
        <v>44405</v>
      </c>
      <c r="G2069" s="75">
        <v>0.4513888888888889</v>
      </c>
      <c r="H2069" s="49" t="s">
        <v>25</v>
      </c>
      <c r="I2069" s="56" t="str">
        <f t="shared" si="435"/>
        <v>Q01, left bank Gordon up from confluence</v>
      </c>
      <c r="J2069" s="56" t="str">
        <f t="shared" si="436"/>
        <v>Gordon Estuary</v>
      </c>
      <c r="K2069" s="49">
        <v>1</v>
      </c>
      <c r="L2069" s="51" t="s">
        <v>157</v>
      </c>
      <c r="M2069" s="53" t="s">
        <v>138</v>
      </c>
      <c r="N2069" s="51" t="s">
        <v>153</v>
      </c>
      <c r="O2069" s="47">
        <f t="shared" si="415"/>
        <v>8</v>
      </c>
      <c r="P2069" s="47">
        <f t="shared" si="416"/>
        <v>1</v>
      </c>
      <c r="Q2069" s="47">
        <f t="shared" si="417"/>
        <v>5</v>
      </c>
      <c r="R2069" s="54">
        <v>3</v>
      </c>
      <c r="S2069" s="49" t="s">
        <v>168</v>
      </c>
      <c r="T2069" s="53" t="s">
        <v>163</v>
      </c>
    </row>
    <row r="2070" spans="1:20" x14ac:dyDescent="0.2">
      <c r="A2070" s="79">
        <f t="shared" si="430"/>
        <v>31</v>
      </c>
      <c r="B2070" s="47">
        <f t="shared" si="431"/>
        <v>2021</v>
      </c>
      <c r="C2070" s="47">
        <f t="shared" si="432"/>
        <v>7</v>
      </c>
      <c r="D2070" s="47" t="str">
        <f t="shared" si="433"/>
        <v>Jul</v>
      </c>
      <c r="E2070" s="47">
        <f t="shared" si="434"/>
        <v>28</v>
      </c>
      <c r="F2070" s="90">
        <v>44405</v>
      </c>
      <c r="G2070" s="75">
        <v>0.4513888888888889</v>
      </c>
      <c r="H2070" s="49" t="s">
        <v>25</v>
      </c>
      <c r="I2070" s="56" t="str">
        <f t="shared" si="435"/>
        <v>Q01, left bank Gordon up from confluence</v>
      </c>
      <c r="J2070" s="56" t="str">
        <f t="shared" si="436"/>
        <v>Gordon Estuary</v>
      </c>
      <c r="K2070" s="49">
        <v>1</v>
      </c>
      <c r="L2070" s="51" t="s">
        <v>158</v>
      </c>
      <c r="M2070" s="53" t="s">
        <v>138</v>
      </c>
      <c r="N2070" s="51" t="s">
        <v>153</v>
      </c>
      <c r="O2070" s="47">
        <f t="shared" si="415"/>
        <v>9</v>
      </c>
      <c r="P2070" s="47">
        <f t="shared" si="416"/>
        <v>1</v>
      </c>
      <c r="Q2070" s="47">
        <f t="shared" si="417"/>
        <v>5</v>
      </c>
      <c r="R2070" s="54">
        <v>2</v>
      </c>
      <c r="S2070" s="49" t="s">
        <v>168</v>
      </c>
      <c r="T2070" s="53" t="s">
        <v>163</v>
      </c>
    </row>
    <row r="2071" spans="1:20" x14ac:dyDescent="0.2">
      <c r="A2071" s="79">
        <f t="shared" si="430"/>
        <v>31</v>
      </c>
      <c r="B2071" s="47">
        <f t="shared" si="431"/>
        <v>2021</v>
      </c>
      <c r="C2071" s="47">
        <f t="shared" si="432"/>
        <v>7</v>
      </c>
      <c r="D2071" s="47" t="str">
        <f t="shared" si="433"/>
        <v>Jul</v>
      </c>
      <c r="E2071" s="47">
        <f t="shared" si="434"/>
        <v>28</v>
      </c>
      <c r="F2071" s="90">
        <v>44405</v>
      </c>
      <c r="G2071" s="75">
        <v>0.4513888888888889</v>
      </c>
      <c r="H2071" s="49" t="s">
        <v>25</v>
      </c>
      <c r="I2071" s="56" t="str">
        <f t="shared" si="435"/>
        <v>Q01, left bank Gordon up from confluence</v>
      </c>
      <c r="J2071" s="56" t="str">
        <f t="shared" si="436"/>
        <v>Gordon Estuary</v>
      </c>
      <c r="K2071" s="49">
        <v>1</v>
      </c>
      <c r="L2071" s="51" t="s">
        <v>185</v>
      </c>
      <c r="M2071" s="53" t="s">
        <v>138</v>
      </c>
      <c r="N2071" s="51" t="s">
        <v>150</v>
      </c>
      <c r="O2071" s="47">
        <f t="shared" si="415"/>
        <v>18</v>
      </c>
      <c r="P2071" s="47">
        <f t="shared" si="416"/>
        <v>1</v>
      </c>
      <c r="Q2071" s="47">
        <f t="shared" si="417"/>
        <v>4</v>
      </c>
      <c r="R2071" s="54">
        <v>1</v>
      </c>
      <c r="S2071" s="49" t="s">
        <v>168</v>
      </c>
      <c r="T2071" s="53" t="s">
        <v>163</v>
      </c>
    </row>
    <row r="2072" spans="1:20" x14ac:dyDescent="0.2">
      <c r="A2072" s="79">
        <f t="shared" si="430"/>
        <v>31</v>
      </c>
      <c r="B2072" s="47">
        <f t="shared" si="431"/>
        <v>2021</v>
      </c>
      <c r="C2072" s="47">
        <f t="shared" si="432"/>
        <v>7</v>
      </c>
      <c r="D2072" s="47" t="str">
        <f t="shared" si="433"/>
        <v>Jul</v>
      </c>
      <c r="E2072" s="47">
        <f t="shared" si="434"/>
        <v>28</v>
      </c>
      <c r="F2072" s="90">
        <v>44405</v>
      </c>
      <c r="G2072" s="75">
        <v>0.4513888888888889</v>
      </c>
      <c r="H2072" s="49" t="s">
        <v>25</v>
      </c>
      <c r="I2072" s="56" t="str">
        <f t="shared" si="435"/>
        <v>Q01, left bank Gordon up from confluence</v>
      </c>
      <c r="J2072" s="56" t="str">
        <f t="shared" si="436"/>
        <v>Gordon Estuary</v>
      </c>
      <c r="K2072" s="49">
        <v>1</v>
      </c>
      <c r="L2072" s="51" t="s">
        <v>181</v>
      </c>
      <c r="M2072" s="53" t="s">
        <v>138</v>
      </c>
      <c r="N2072" s="51" t="s">
        <v>150</v>
      </c>
      <c r="O2072" s="47">
        <f t="shared" ref="O2072:O2135" si="437">VLOOKUP(L2072,SpeciesCodes,2,FALSE)</f>
        <v>15</v>
      </c>
      <c r="P2072" s="47">
        <f t="shared" ref="P2072:P2135" si="438">VLOOKUP(M2072,OrigCodes,2,FALSE)</f>
        <v>1</v>
      </c>
      <c r="Q2072" s="47">
        <f t="shared" ref="Q2072:Q2135" si="439">VLOOKUP(N2072,StgCodes,2,FALSE)</f>
        <v>4</v>
      </c>
      <c r="R2072" s="54">
        <v>1</v>
      </c>
      <c r="S2072" s="49" t="s">
        <v>168</v>
      </c>
      <c r="T2072" s="53" t="s">
        <v>163</v>
      </c>
    </row>
    <row r="2073" spans="1:20" x14ac:dyDescent="0.2">
      <c r="A2073" s="79">
        <f t="shared" si="430"/>
        <v>31</v>
      </c>
      <c r="B2073" s="47">
        <f t="shared" si="431"/>
        <v>2021</v>
      </c>
      <c r="C2073" s="47">
        <f t="shared" si="432"/>
        <v>7</v>
      </c>
      <c r="D2073" s="47" t="str">
        <f t="shared" si="433"/>
        <v>Jul</v>
      </c>
      <c r="E2073" s="47">
        <f t="shared" si="434"/>
        <v>28</v>
      </c>
      <c r="F2073" s="90">
        <v>44405</v>
      </c>
      <c r="G2073" s="75">
        <v>0.4513888888888889</v>
      </c>
      <c r="H2073" s="49" t="s">
        <v>25</v>
      </c>
      <c r="I2073" s="56" t="str">
        <f t="shared" si="435"/>
        <v>Q01, left bank Gordon up from confluence</v>
      </c>
      <c r="J2073" s="56" t="str">
        <f t="shared" si="436"/>
        <v>Gordon Estuary</v>
      </c>
      <c r="K2073" s="49">
        <v>1</v>
      </c>
      <c r="L2073" s="51" t="s">
        <v>191</v>
      </c>
      <c r="M2073" s="53" t="s">
        <v>138</v>
      </c>
      <c r="N2073" s="51" t="s">
        <v>150</v>
      </c>
      <c r="O2073" s="47">
        <f t="shared" si="437"/>
        <v>20</v>
      </c>
      <c r="P2073" s="47">
        <f t="shared" si="438"/>
        <v>1</v>
      </c>
      <c r="Q2073" s="47">
        <f t="shared" si="439"/>
        <v>4</v>
      </c>
      <c r="R2073" s="54">
        <v>1</v>
      </c>
      <c r="S2073" s="49" t="s">
        <v>168</v>
      </c>
      <c r="T2073" s="53" t="s">
        <v>163</v>
      </c>
    </row>
    <row r="2074" spans="1:20" x14ac:dyDescent="0.2">
      <c r="A2074" s="79">
        <f t="shared" si="430"/>
        <v>31</v>
      </c>
      <c r="B2074" s="47">
        <f t="shared" si="431"/>
        <v>2021</v>
      </c>
      <c r="C2074" s="47">
        <f t="shared" si="432"/>
        <v>7</v>
      </c>
      <c r="D2074" s="47" t="str">
        <f t="shared" si="433"/>
        <v>Jul</v>
      </c>
      <c r="E2074" s="47">
        <f t="shared" si="434"/>
        <v>28</v>
      </c>
      <c r="F2074" s="90">
        <v>44405</v>
      </c>
      <c r="G2074" s="75">
        <v>0.46875</v>
      </c>
      <c r="H2074" s="49" t="s">
        <v>12</v>
      </c>
      <c r="I2074" s="56" t="str">
        <f t="shared" si="435"/>
        <v>Opposite Port Renfrew Marina</v>
      </c>
      <c r="J2074" s="56" t="str">
        <f t="shared" si="436"/>
        <v>Gordon Estuary</v>
      </c>
      <c r="K2074" s="49">
        <v>1</v>
      </c>
      <c r="L2074" s="51" t="s">
        <v>158</v>
      </c>
      <c r="M2074" s="53" t="s">
        <v>138</v>
      </c>
      <c r="N2074" s="51" t="s">
        <v>153</v>
      </c>
      <c r="O2074" s="47">
        <f t="shared" si="437"/>
        <v>9</v>
      </c>
      <c r="P2074" s="47">
        <f t="shared" si="438"/>
        <v>1</v>
      </c>
      <c r="Q2074" s="47">
        <f t="shared" si="439"/>
        <v>5</v>
      </c>
      <c r="R2074" s="54">
        <v>50</v>
      </c>
      <c r="S2074" s="49" t="s">
        <v>168</v>
      </c>
      <c r="T2074" s="53" t="s">
        <v>163</v>
      </c>
    </row>
    <row r="2075" spans="1:20" x14ac:dyDescent="0.2">
      <c r="A2075" s="79">
        <f t="shared" si="430"/>
        <v>31</v>
      </c>
      <c r="B2075" s="47">
        <f t="shared" si="431"/>
        <v>2021</v>
      </c>
      <c r="C2075" s="47">
        <f t="shared" si="432"/>
        <v>7</v>
      </c>
      <c r="D2075" s="47" t="str">
        <f t="shared" si="433"/>
        <v>Jul</v>
      </c>
      <c r="E2075" s="47">
        <f t="shared" si="434"/>
        <v>28</v>
      </c>
      <c r="F2075" s="90">
        <v>44405</v>
      </c>
      <c r="G2075" s="75">
        <v>0.49444444444444446</v>
      </c>
      <c r="H2075" s="49" t="s">
        <v>19</v>
      </c>
      <c r="I2075" s="56" t="str">
        <f t="shared" si="435"/>
        <v>Q Jeff (right bank opposite N. Arm confl.)</v>
      </c>
      <c r="J2075" s="56" t="str">
        <f t="shared" si="436"/>
        <v>Gordon Estuary</v>
      </c>
      <c r="K2075" s="49">
        <v>1</v>
      </c>
      <c r="L2075" s="51" t="s">
        <v>146</v>
      </c>
      <c r="M2075" s="53" t="s">
        <v>138</v>
      </c>
      <c r="N2075" s="51" t="s">
        <v>148</v>
      </c>
      <c r="O2075" s="47">
        <f t="shared" si="437"/>
        <v>3</v>
      </c>
      <c r="P2075" s="47">
        <f t="shared" si="438"/>
        <v>1</v>
      </c>
      <c r="Q2075" s="47">
        <f t="shared" si="439"/>
        <v>3</v>
      </c>
      <c r="R2075" s="54">
        <v>4</v>
      </c>
      <c r="S2075" s="49" t="s">
        <v>168</v>
      </c>
      <c r="T2075" s="53" t="s">
        <v>163</v>
      </c>
    </row>
    <row r="2076" spans="1:20" x14ac:dyDescent="0.2">
      <c r="A2076" s="79">
        <f t="shared" si="430"/>
        <v>31</v>
      </c>
      <c r="B2076" s="47">
        <f t="shared" si="431"/>
        <v>2021</v>
      </c>
      <c r="C2076" s="47">
        <f t="shared" si="432"/>
        <v>7</v>
      </c>
      <c r="D2076" s="47" t="str">
        <f t="shared" si="433"/>
        <v>Jul</v>
      </c>
      <c r="E2076" s="47">
        <f t="shared" si="434"/>
        <v>28</v>
      </c>
      <c r="F2076" s="90">
        <v>44405</v>
      </c>
      <c r="G2076" s="75">
        <v>0.49444444444444446</v>
      </c>
      <c r="H2076" s="49" t="s">
        <v>19</v>
      </c>
      <c r="I2076" s="56" t="str">
        <f t="shared" ref="I2076:I2083" si="440">VLOOKUP(H2076,SiteCodes,2,FALSE)</f>
        <v>Q Jeff (right bank opposite N. Arm confl.)</v>
      </c>
      <c r="J2076" s="56" t="str">
        <f t="shared" ref="J2076:J2083" si="441">VLOOKUP(H2076,SiteCodes,3,FALSE)</f>
        <v>Gordon Estuary</v>
      </c>
      <c r="K2076" s="49">
        <v>1</v>
      </c>
      <c r="L2076" s="51" t="s">
        <v>152</v>
      </c>
      <c r="M2076" s="53" t="s">
        <v>138</v>
      </c>
      <c r="N2076" s="51" t="s">
        <v>148</v>
      </c>
      <c r="O2076" s="47">
        <f t="shared" si="437"/>
        <v>5</v>
      </c>
      <c r="P2076" s="47">
        <f t="shared" si="438"/>
        <v>1</v>
      </c>
      <c r="Q2076" s="47">
        <f t="shared" si="439"/>
        <v>3</v>
      </c>
      <c r="R2076" s="54">
        <v>5</v>
      </c>
      <c r="S2076" s="49" t="s">
        <v>168</v>
      </c>
      <c r="T2076" s="53" t="s">
        <v>163</v>
      </c>
    </row>
    <row r="2077" spans="1:20" x14ac:dyDescent="0.2">
      <c r="A2077" s="79">
        <f t="shared" si="430"/>
        <v>31</v>
      </c>
      <c r="B2077" s="47">
        <f t="shared" si="431"/>
        <v>2021</v>
      </c>
      <c r="C2077" s="47">
        <f t="shared" si="432"/>
        <v>7</v>
      </c>
      <c r="D2077" s="47" t="str">
        <f t="shared" si="433"/>
        <v>Jul</v>
      </c>
      <c r="E2077" s="47">
        <f t="shared" si="434"/>
        <v>28</v>
      </c>
      <c r="F2077" s="90">
        <v>44405</v>
      </c>
      <c r="G2077" s="75">
        <v>0.49444444444444446</v>
      </c>
      <c r="H2077" s="49" t="s">
        <v>19</v>
      </c>
      <c r="I2077" s="56" t="str">
        <f t="shared" si="440"/>
        <v>Q Jeff (right bank opposite N. Arm confl.)</v>
      </c>
      <c r="J2077" s="56" t="str">
        <f t="shared" si="441"/>
        <v>Gordon Estuary</v>
      </c>
      <c r="K2077" s="49">
        <v>1</v>
      </c>
      <c r="L2077" s="51" t="s">
        <v>157</v>
      </c>
      <c r="M2077" s="53" t="s">
        <v>138</v>
      </c>
      <c r="N2077" s="51" t="s">
        <v>153</v>
      </c>
      <c r="O2077" s="47">
        <f t="shared" si="437"/>
        <v>8</v>
      </c>
      <c r="P2077" s="47">
        <f t="shared" si="438"/>
        <v>1</v>
      </c>
      <c r="Q2077" s="47">
        <f t="shared" si="439"/>
        <v>5</v>
      </c>
      <c r="R2077" s="54">
        <v>12</v>
      </c>
      <c r="S2077" s="49" t="s">
        <v>168</v>
      </c>
      <c r="T2077" s="53" t="s">
        <v>163</v>
      </c>
    </row>
    <row r="2078" spans="1:20" x14ac:dyDescent="0.2">
      <c r="A2078" s="79">
        <f t="shared" si="430"/>
        <v>31</v>
      </c>
      <c r="B2078" s="47">
        <f t="shared" si="431"/>
        <v>2021</v>
      </c>
      <c r="C2078" s="47">
        <f t="shared" si="432"/>
        <v>7</v>
      </c>
      <c r="D2078" s="47" t="str">
        <f t="shared" si="433"/>
        <v>Jul</v>
      </c>
      <c r="E2078" s="47">
        <f t="shared" si="434"/>
        <v>28</v>
      </c>
      <c r="F2078" s="90">
        <v>44405</v>
      </c>
      <c r="G2078" s="75">
        <v>0.49444444444444446</v>
      </c>
      <c r="H2078" s="49" t="s">
        <v>19</v>
      </c>
      <c r="I2078" s="56" t="str">
        <f t="shared" si="440"/>
        <v>Q Jeff (right bank opposite N. Arm confl.)</v>
      </c>
      <c r="J2078" s="56" t="str">
        <f t="shared" si="441"/>
        <v>Gordon Estuary</v>
      </c>
      <c r="K2078" s="49">
        <v>1</v>
      </c>
      <c r="L2078" s="51" t="s">
        <v>158</v>
      </c>
      <c r="M2078" s="53" t="s">
        <v>138</v>
      </c>
      <c r="N2078" s="51" t="s">
        <v>153</v>
      </c>
      <c r="O2078" s="47">
        <f t="shared" si="437"/>
        <v>9</v>
      </c>
      <c r="P2078" s="47">
        <f t="shared" si="438"/>
        <v>1</v>
      </c>
      <c r="Q2078" s="47">
        <f t="shared" si="439"/>
        <v>5</v>
      </c>
      <c r="R2078" s="54">
        <v>1</v>
      </c>
      <c r="S2078" s="49" t="s">
        <v>168</v>
      </c>
      <c r="T2078" s="53" t="s">
        <v>163</v>
      </c>
    </row>
    <row r="2079" spans="1:20" x14ac:dyDescent="0.2">
      <c r="A2079" s="79">
        <f t="shared" si="430"/>
        <v>31</v>
      </c>
      <c r="B2079" s="47">
        <f t="shared" si="431"/>
        <v>2021</v>
      </c>
      <c r="C2079" s="47">
        <f t="shared" si="432"/>
        <v>7</v>
      </c>
      <c r="D2079" s="47" t="str">
        <f t="shared" si="433"/>
        <v>Jul</v>
      </c>
      <c r="E2079" s="47">
        <f t="shared" si="434"/>
        <v>28</v>
      </c>
      <c r="F2079" s="90">
        <v>44405</v>
      </c>
      <c r="G2079" s="75">
        <v>0.49444444444444446</v>
      </c>
      <c r="H2079" s="49" t="s">
        <v>19</v>
      </c>
      <c r="I2079" s="56" t="str">
        <f t="shared" si="440"/>
        <v>Q Jeff (right bank opposite N. Arm confl.)</v>
      </c>
      <c r="J2079" s="56" t="str">
        <f t="shared" si="441"/>
        <v>Gordon Estuary</v>
      </c>
      <c r="K2079" s="49">
        <v>1</v>
      </c>
      <c r="L2079" s="51" t="s">
        <v>185</v>
      </c>
      <c r="M2079" s="53" t="s">
        <v>138</v>
      </c>
      <c r="N2079" s="51" t="s">
        <v>150</v>
      </c>
      <c r="O2079" s="47">
        <f t="shared" si="437"/>
        <v>18</v>
      </c>
      <c r="P2079" s="47">
        <f t="shared" si="438"/>
        <v>1</v>
      </c>
      <c r="Q2079" s="47">
        <f t="shared" si="439"/>
        <v>4</v>
      </c>
      <c r="R2079" s="54">
        <v>4</v>
      </c>
      <c r="S2079" s="49" t="s">
        <v>168</v>
      </c>
      <c r="T2079" s="53" t="s">
        <v>163</v>
      </c>
    </row>
    <row r="2080" spans="1:20" x14ac:dyDescent="0.2">
      <c r="A2080" s="79">
        <f t="shared" si="430"/>
        <v>31</v>
      </c>
      <c r="B2080" s="47">
        <f t="shared" si="431"/>
        <v>2021</v>
      </c>
      <c r="C2080" s="47">
        <f t="shared" si="432"/>
        <v>7</v>
      </c>
      <c r="D2080" s="47" t="str">
        <f t="shared" si="433"/>
        <v>Jul</v>
      </c>
      <c r="E2080" s="47">
        <f t="shared" si="434"/>
        <v>28</v>
      </c>
      <c r="F2080" s="90">
        <v>44405</v>
      </c>
      <c r="G2080" s="75">
        <v>0.49444444444444446</v>
      </c>
      <c r="H2080" s="49" t="s">
        <v>19</v>
      </c>
      <c r="I2080" s="56" t="str">
        <f t="shared" si="440"/>
        <v>Q Jeff (right bank opposite N. Arm confl.)</v>
      </c>
      <c r="J2080" s="56" t="str">
        <f t="shared" si="441"/>
        <v>Gordon Estuary</v>
      </c>
      <c r="K2080" s="49">
        <v>1</v>
      </c>
      <c r="L2080" s="51" t="s">
        <v>181</v>
      </c>
      <c r="M2080" s="53" t="s">
        <v>138</v>
      </c>
      <c r="N2080" s="51" t="s">
        <v>150</v>
      </c>
      <c r="O2080" s="47">
        <f t="shared" si="437"/>
        <v>15</v>
      </c>
      <c r="P2080" s="47">
        <f t="shared" si="438"/>
        <v>1</v>
      </c>
      <c r="Q2080" s="47">
        <f t="shared" si="439"/>
        <v>4</v>
      </c>
      <c r="R2080" s="54">
        <v>25</v>
      </c>
      <c r="S2080" s="49" t="s">
        <v>168</v>
      </c>
      <c r="T2080" s="53" t="s">
        <v>163</v>
      </c>
    </row>
    <row r="2081" spans="1:20" x14ac:dyDescent="0.2">
      <c r="A2081" s="79">
        <f t="shared" si="430"/>
        <v>31</v>
      </c>
      <c r="B2081" s="47">
        <f t="shared" si="431"/>
        <v>2021</v>
      </c>
      <c r="C2081" s="47">
        <f t="shared" si="432"/>
        <v>7</v>
      </c>
      <c r="D2081" s="47" t="str">
        <f t="shared" si="433"/>
        <v>Jul</v>
      </c>
      <c r="E2081" s="47">
        <f t="shared" si="434"/>
        <v>28</v>
      </c>
      <c r="F2081" s="90">
        <v>44405</v>
      </c>
      <c r="G2081" s="75">
        <v>0.49444444444444446</v>
      </c>
      <c r="H2081" s="49" t="s">
        <v>19</v>
      </c>
      <c r="I2081" s="56" t="str">
        <f t="shared" si="440"/>
        <v>Q Jeff (right bank opposite N. Arm confl.)</v>
      </c>
      <c r="J2081" s="56" t="str">
        <f t="shared" si="441"/>
        <v>Gordon Estuary</v>
      </c>
      <c r="K2081" s="49">
        <v>1</v>
      </c>
      <c r="L2081" s="51" t="s">
        <v>166</v>
      </c>
      <c r="M2081" s="53" t="s">
        <v>138</v>
      </c>
      <c r="N2081" s="51" t="s">
        <v>150</v>
      </c>
      <c r="O2081" s="47">
        <f t="shared" si="437"/>
        <v>11</v>
      </c>
      <c r="P2081" s="47">
        <f t="shared" si="438"/>
        <v>1</v>
      </c>
      <c r="Q2081" s="47">
        <f t="shared" si="439"/>
        <v>4</v>
      </c>
      <c r="R2081" s="54">
        <v>2</v>
      </c>
      <c r="S2081" s="49" t="s">
        <v>168</v>
      </c>
      <c r="T2081" s="53" t="s">
        <v>163</v>
      </c>
    </row>
    <row r="2082" spans="1:20" x14ac:dyDescent="0.2">
      <c r="A2082" s="79">
        <f t="shared" si="430"/>
        <v>31</v>
      </c>
      <c r="B2082" s="47">
        <f t="shared" si="431"/>
        <v>2021</v>
      </c>
      <c r="C2082" s="47">
        <f t="shared" si="432"/>
        <v>7</v>
      </c>
      <c r="D2082" s="47" t="str">
        <f t="shared" si="433"/>
        <v>Jul</v>
      </c>
      <c r="E2082" s="47">
        <f t="shared" si="434"/>
        <v>28</v>
      </c>
      <c r="F2082" s="90">
        <v>44405</v>
      </c>
      <c r="G2082" s="75">
        <v>0.49444444444444446</v>
      </c>
      <c r="H2082" s="49" t="s">
        <v>19</v>
      </c>
      <c r="I2082" s="56" t="str">
        <f t="shared" si="440"/>
        <v>Q Jeff (right bank opposite N. Arm confl.)</v>
      </c>
      <c r="J2082" s="56" t="str">
        <f t="shared" si="441"/>
        <v>Gordon Estuary</v>
      </c>
      <c r="K2082" s="49">
        <v>1</v>
      </c>
      <c r="L2082" s="51" t="s">
        <v>173</v>
      </c>
      <c r="M2082" s="53" t="s">
        <v>138</v>
      </c>
      <c r="N2082" s="51" t="s">
        <v>150</v>
      </c>
      <c r="O2082" s="47">
        <f t="shared" si="437"/>
        <v>13</v>
      </c>
      <c r="P2082" s="47">
        <f t="shared" si="438"/>
        <v>1</v>
      </c>
      <c r="Q2082" s="47">
        <f t="shared" si="439"/>
        <v>4</v>
      </c>
      <c r="R2082" s="54">
        <v>2</v>
      </c>
      <c r="S2082" s="49" t="s">
        <v>168</v>
      </c>
      <c r="T2082" s="53" t="s">
        <v>163</v>
      </c>
    </row>
    <row r="2083" spans="1:20" x14ac:dyDescent="0.2">
      <c r="A2083" s="79">
        <f t="shared" si="430"/>
        <v>31</v>
      </c>
      <c r="B2083" s="47">
        <f t="shared" si="431"/>
        <v>2021</v>
      </c>
      <c r="C2083" s="47">
        <f t="shared" si="432"/>
        <v>7</v>
      </c>
      <c r="D2083" s="47" t="str">
        <f t="shared" si="433"/>
        <v>Jul</v>
      </c>
      <c r="E2083" s="47">
        <f t="shared" si="434"/>
        <v>28</v>
      </c>
      <c r="F2083" s="90">
        <v>44405</v>
      </c>
      <c r="G2083" s="75">
        <v>0.49444444444444446</v>
      </c>
      <c r="H2083" s="49" t="s">
        <v>19</v>
      </c>
      <c r="I2083" s="56" t="str">
        <f t="shared" si="440"/>
        <v>Q Jeff (right bank opposite N. Arm confl.)</v>
      </c>
      <c r="J2083" s="56" t="str">
        <f t="shared" si="441"/>
        <v>Gordon Estuary</v>
      </c>
      <c r="K2083" s="49">
        <v>1</v>
      </c>
      <c r="L2083" s="51" t="s">
        <v>191</v>
      </c>
      <c r="M2083" s="53" t="s">
        <v>138</v>
      </c>
      <c r="N2083" s="51" t="s">
        <v>150</v>
      </c>
      <c r="O2083" s="47">
        <f t="shared" si="437"/>
        <v>20</v>
      </c>
      <c r="P2083" s="47">
        <f t="shared" si="438"/>
        <v>1</v>
      </c>
      <c r="Q2083" s="47">
        <f t="shared" si="439"/>
        <v>4</v>
      </c>
      <c r="R2083" s="54">
        <v>17</v>
      </c>
      <c r="S2083" s="49" t="s">
        <v>168</v>
      </c>
      <c r="T2083" s="53" t="s">
        <v>163</v>
      </c>
    </row>
    <row r="2084" spans="1:20" x14ac:dyDescent="0.2">
      <c r="A2084" s="79">
        <f t="shared" si="430"/>
        <v>31</v>
      </c>
      <c r="B2084" s="47">
        <f t="shared" si="431"/>
        <v>2021</v>
      </c>
      <c r="C2084" s="47">
        <f t="shared" si="432"/>
        <v>7</v>
      </c>
      <c r="D2084" s="47" t="str">
        <f t="shared" si="433"/>
        <v>Jul</v>
      </c>
      <c r="E2084" s="47">
        <f t="shared" si="434"/>
        <v>28</v>
      </c>
      <c r="F2084" s="90">
        <v>44405</v>
      </c>
      <c r="G2084" s="75">
        <v>0.51250000000000007</v>
      </c>
      <c r="H2084" s="49" t="s">
        <v>15</v>
      </c>
      <c r="I2084" s="56" t="str">
        <f t="shared" ref="I2084:I2115" si="442">VLOOKUP(H2084,SiteCodes,2,FALSE)</f>
        <v>Pacheedah Shores Boat Ramp</v>
      </c>
      <c r="J2084" s="56" t="str">
        <f t="shared" ref="J2084:J2115" si="443">VLOOKUP(H2084,SiteCodes,3,FALSE)</f>
        <v>Gordon Estuary</v>
      </c>
      <c r="K2084" s="49">
        <v>1</v>
      </c>
      <c r="L2084" s="51" t="s">
        <v>146</v>
      </c>
      <c r="M2084" s="53" t="s">
        <v>138</v>
      </c>
      <c r="N2084" s="51" t="s">
        <v>144</v>
      </c>
      <c r="O2084" s="47">
        <f t="shared" si="437"/>
        <v>3</v>
      </c>
      <c r="P2084" s="47">
        <f t="shared" si="438"/>
        <v>1</v>
      </c>
      <c r="Q2084" s="47">
        <f t="shared" si="439"/>
        <v>2</v>
      </c>
      <c r="R2084" s="54">
        <v>1</v>
      </c>
      <c r="S2084" s="49" t="s">
        <v>168</v>
      </c>
      <c r="T2084" s="53" t="s">
        <v>163</v>
      </c>
    </row>
    <row r="2085" spans="1:20" x14ac:dyDescent="0.2">
      <c r="A2085" s="79">
        <f t="shared" si="430"/>
        <v>31</v>
      </c>
      <c r="B2085" s="47">
        <f t="shared" si="431"/>
        <v>2021</v>
      </c>
      <c r="C2085" s="47">
        <f t="shared" si="432"/>
        <v>7</v>
      </c>
      <c r="D2085" s="47" t="str">
        <f t="shared" si="433"/>
        <v>Jul</v>
      </c>
      <c r="E2085" s="47">
        <f t="shared" si="434"/>
        <v>28</v>
      </c>
      <c r="F2085" s="90">
        <v>44405</v>
      </c>
      <c r="G2085" s="75">
        <v>0.51250000000000007</v>
      </c>
      <c r="H2085" s="49" t="s">
        <v>15</v>
      </c>
      <c r="I2085" s="56" t="str">
        <f t="shared" si="442"/>
        <v>Pacheedah Shores Boat Ramp</v>
      </c>
      <c r="J2085" s="56" t="str">
        <f t="shared" si="443"/>
        <v>Gordon Estuary</v>
      </c>
      <c r="K2085" s="49">
        <v>1</v>
      </c>
      <c r="L2085" s="51" t="s">
        <v>146</v>
      </c>
      <c r="M2085" s="53" t="s">
        <v>138</v>
      </c>
      <c r="N2085" s="51" t="s">
        <v>148</v>
      </c>
      <c r="O2085" s="47">
        <f t="shared" si="437"/>
        <v>3</v>
      </c>
      <c r="P2085" s="47">
        <f t="shared" si="438"/>
        <v>1</v>
      </c>
      <c r="Q2085" s="47">
        <f t="shared" si="439"/>
        <v>3</v>
      </c>
      <c r="R2085" s="54">
        <v>1</v>
      </c>
      <c r="S2085" s="49" t="s">
        <v>168</v>
      </c>
      <c r="T2085" s="53" t="s">
        <v>163</v>
      </c>
    </row>
    <row r="2086" spans="1:20" x14ac:dyDescent="0.2">
      <c r="A2086" s="79">
        <f t="shared" si="430"/>
        <v>31</v>
      </c>
      <c r="B2086" s="47">
        <f t="shared" si="431"/>
        <v>2021</v>
      </c>
      <c r="C2086" s="47">
        <f t="shared" si="432"/>
        <v>7</v>
      </c>
      <c r="D2086" s="47" t="str">
        <f t="shared" si="433"/>
        <v>Jul</v>
      </c>
      <c r="E2086" s="47">
        <f t="shared" si="434"/>
        <v>28</v>
      </c>
      <c r="F2086" s="90">
        <v>44405</v>
      </c>
      <c r="G2086" s="75">
        <v>0.51250000000000007</v>
      </c>
      <c r="H2086" s="49" t="s">
        <v>15</v>
      </c>
      <c r="I2086" s="56" t="str">
        <f t="shared" si="442"/>
        <v>Pacheedah Shores Boat Ramp</v>
      </c>
      <c r="J2086" s="56" t="str">
        <f t="shared" si="443"/>
        <v>Gordon Estuary</v>
      </c>
      <c r="K2086" s="49">
        <v>1</v>
      </c>
      <c r="L2086" s="51" t="s">
        <v>152</v>
      </c>
      <c r="M2086" s="53" t="s">
        <v>138</v>
      </c>
      <c r="N2086" s="51" t="s">
        <v>148</v>
      </c>
      <c r="O2086" s="47">
        <f t="shared" si="437"/>
        <v>5</v>
      </c>
      <c r="P2086" s="47">
        <f t="shared" si="438"/>
        <v>1</v>
      </c>
      <c r="Q2086" s="47">
        <f t="shared" si="439"/>
        <v>3</v>
      </c>
      <c r="R2086" s="54">
        <v>2</v>
      </c>
      <c r="S2086" s="49" t="s">
        <v>168</v>
      </c>
      <c r="T2086" s="53" t="s">
        <v>163</v>
      </c>
    </row>
    <row r="2087" spans="1:20" x14ac:dyDescent="0.2">
      <c r="A2087" s="79">
        <f t="shared" si="430"/>
        <v>31</v>
      </c>
      <c r="B2087" s="47">
        <f t="shared" si="431"/>
        <v>2021</v>
      </c>
      <c r="C2087" s="47">
        <f t="shared" si="432"/>
        <v>7</v>
      </c>
      <c r="D2087" s="47" t="str">
        <f t="shared" si="433"/>
        <v>Jul</v>
      </c>
      <c r="E2087" s="47">
        <f t="shared" si="434"/>
        <v>28</v>
      </c>
      <c r="F2087" s="90">
        <v>44405</v>
      </c>
      <c r="G2087" s="75">
        <v>0.51250000000000007</v>
      </c>
      <c r="H2087" s="49" t="s">
        <v>15</v>
      </c>
      <c r="I2087" s="56" t="str">
        <f t="shared" si="442"/>
        <v>Pacheedah Shores Boat Ramp</v>
      </c>
      <c r="J2087" s="56" t="str">
        <f t="shared" si="443"/>
        <v>Gordon Estuary</v>
      </c>
      <c r="K2087" s="49">
        <v>1</v>
      </c>
      <c r="L2087" s="51" t="s">
        <v>185</v>
      </c>
      <c r="M2087" s="53" t="s">
        <v>138</v>
      </c>
      <c r="N2087" s="51" t="s">
        <v>150</v>
      </c>
      <c r="O2087" s="47">
        <f t="shared" si="437"/>
        <v>18</v>
      </c>
      <c r="P2087" s="47">
        <f t="shared" si="438"/>
        <v>1</v>
      </c>
      <c r="Q2087" s="47">
        <f t="shared" si="439"/>
        <v>4</v>
      </c>
      <c r="R2087" s="54">
        <v>2</v>
      </c>
      <c r="S2087" s="49" t="s">
        <v>168</v>
      </c>
      <c r="T2087" s="53" t="s">
        <v>163</v>
      </c>
    </row>
    <row r="2088" spans="1:20" x14ac:dyDescent="0.2">
      <c r="A2088" s="79">
        <f t="shared" si="430"/>
        <v>31</v>
      </c>
      <c r="B2088" s="47">
        <f t="shared" si="431"/>
        <v>2021</v>
      </c>
      <c r="C2088" s="47">
        <f t="shared" si="432"/>
        <v>7</v>
      </c>
      <c r="D2088" s="47" t="str">
        <f t="shared" si="433"/>
        <v>Jul</v>
      </c>
      <c r="E2088" s="47">
        <f t="shared" si="434"/>
        <v>28</v>
      </c>
      <c r="F2088" s="90">
        <v>44405</v>
      </c>
      <c r="G2088" s="75">
        <v>0.51250000000000007</v>
      </c>
      <c r="H2088" s="49" t="s">
        <v>15</v>
      </c>
      <c r="I2088" s="56" t="str">
        <f t="shared" si="442"/>
        <v>Pacheedah Shores Boat Ramp</v>
      </c>
      <c r="J2088" s="56" t="str">
        <f t="shared" si="443"/>
        <v>Gordon Estuary</v>
      </c>
      <c r="K2088" s="49">
        <v>1</v>
      </c>
      <c r="L2088" s="51" t="s">
        <v>166</v>
      </c>
      <c r="M2088" s="53" t="s">
        <v>138</v>
      </c>
      <c r="N2088" s="51" t="s">
        <v>150</v>
      </c>
      <c r="O2088" s="47">
        <f t="shared" si="437"/>
        <v>11</v>
      </c>
      <c r="P2088" s="47">
        <f t="shared" si="438"/>
        <v>1</v>
      </c>
      <c r="Q2088" s="47">
        <f t="shared" si="439"/>
        <v>4</v>
      </c>
      <c r="R2088" s="54">
        <v>6</v>
      </c>
      <c r="S2088" s="49" t="s">
        <v>168</v>
      </c>
      <c r="T2088" s="53" t="s">
        <v>163</v>
      </c>
    </row>
    <row r="2089" spans="1:20" x14ac:dyDescent="0.2">
      <c r="A2089" s="79">
        <f t="shared" si="430"/>
        <v>31</v>
      </c>
      <c r="B2089" s="47">
        <f t="shared" si="431"/>
        <v>2021</v>
      </c>
      <c r="C2089" s="47">
        <f t="shared" si="432"/>
        <v>7</v>
      </c>
      <c r="D2089" s="47" t="str">
        <f t="shared" si="433"/>
        <v>Jul</v>
      </c>
      <c r="E2089" s="47">
        <f t="shared" si="434"/>
        <v>28</v>
      </c>
      <c r="F2089" s="90">
        <v>44405</v>
      </c>
      <c r="G2089" s="75">
        <v>0.51250000000000007</v>
      </c>
      <c r="H2089" s="49" t="s">
        <v>15</v>
      </c>
      <c r="I2089" s="56" t="str">
        <f t="shared" si="442"/>
        <v>Pacheedah Shores Boat Ramp</v>
      </c>
      <c r="J2089" s="56" t="str">
        <f t="shared" si="443"/>
        <v>Gordon Estuary</v>
      </c>
      <c r="K2089" s="49">
        <v>1</v>
      </c>
      <c r="L2089" s="51" t="s">
        <v>173</v>
      </c>
      <c r="M2089" s="53" t="s">
        <v>138</v>
      </c>
      <c r="N2089" s="51" t="s">
        <v>150</v>
      </c>
      <c r="O2089" s="47">
        <f t="shared" si="437"/>
        <v>13</v>
      </c>
      <c r="P2089" s="47">
        <f t="shared" si="438"/>
        <v>1</v>
      </c>
      <c r="Q2089" s="47">
        <f t="shared" si="439"/>
        <v>4</v>
      </c>
      <c r="R2089" s="54">
        <v>24</v>
      </c>
      <c r="S2089" s="49" t="s">
        <v>168</v>
      </c>
      <c r="T2089" s="53" t="s">
        <v>163</v>
      </c>
    </row>
    <row r="2090" spans="1:20" x14ac:dyDescent="0.2">
      <c r="A2090" s="79">
        <f t="shared" si="430"/>
        <v>31</v>
      </c>
      <c r="B2090" s="47">
        <f t="shared" si="431"/>
        <v>2021</v>
      </c>
      <c r="C2090" s="47">
        <f t="shared" si="432"/>
        <v>7</v>
      </c>
      <c r="D2090" s="47" t="str">
        <f t="shared" si="433"/>
        <v>Jul</v>
      </c>
      <c r="E2090" s="47">
        <f t="shared" si="434"/>
        <v>28</v>
      </c>
      <c r="F2090" s="90">
        <v>44405</v>
      </c>
      <c r="G2090" s="75">
        <v>0.57291666666666663</v>
      </c>
      <c r="H2090" s="49" t="s">
        <v>58</v>
      </c>
      <c r="I2090" s="56" t="str">
        <f t="shared" si="442"/>
        <v>Mouth of Site 7 inlet, north side</v>
      </c>
      <c r="J2090" s="56" t="str">
        <f t="shared" si="443"/>
        <v>Gordon Estuary</v>
      </c>
      <c r="K2090" s="49">
        <v>1</v>
      </c>
      <c r="L2090" s="51" t="s">
        <v>158</v>
      </c>
      <c r="M2090" s="53" t="s">
        <v>138</v>
      </c>
      <c r="N2090" s="51" t="s">
        <v>153</v>
      </c>
      <c r="O2090" s="47">
        <f t="shared" si="437"/>
        <v>9</v>
      </c>
      <c r="P2090" s="47">
        <f t="shared" si="438"/>
        <v>1</v>
      </c>
      <c r="Q2090" s="47">
        <f t="shared" si="439"/>
        <v>5</v>
      </c>
      <c r="R2090" s="54">
        <v>160</v>
      </c>
      <c r="S2090" s="49" t="s">
        <v>168</v>
      </c>
      <c r="T2090" s="53" t="s">
        <v>163</v>
      </c>
    </row>
    <row r="2091" spans="1:20" x14ac:dyDescent="0.2">
      <c r="A2091" s="79">
        <f t="shared" si="430"/>
        <v>31</v>
      </c>
      <c r="B2091" s="47">
        <f t="shared" si="431"/>
        <v>2021</v>
      </c>
      <c r="C2091" s="47">
        <f t="shared" si="432"/>
        <v>7</v>
      </c>
      <c r="D2091" s="47" t="str">
        <f t="shared" si="433"/>
        <v>Jul</v>
      </c>
      <c r="E2091" s="47">
        <f t="shared" si="434"/>
        <v>28</v>
      </c>
      <c r="F2091" s="90">
        <v>44405</v>
      </c>
      <c r="G2091" s="75">
        <v>0.57291666666666663</v>
      </c>
      <c r="H2091" s="49" t="s">
        <v>58</v>
      </c>
      <c r="I2091" s="56" t="str">
        <f t="shared" si="442"/>
        <v>Mouth of Site 7 inlet, north side</v>
      </c>
      <c r="J2091" s="56" t="str">
        <f t="shared" si="443"/>
        <v>Gordon Estuary</v>
      </c>
      <c r="K2091" s="49">
        <v>1</v>
      </c>
      <c r="L2091" s="51" t="s">
        <v>185</v>
      </c>
      <c r="M2091" s="53" t="s">
        <v>138</v>
      </c>
      <c r="N2091" s="51" t="s">
        <v>150</v>
      </c>
      <c r="O2091" s="47">
        <f t="shared" si="437"/>
        <v>18</v>
      </c>
      <c r="P2091" s="47">
        <f t="shared" si="438"/>
        <v>1</v>
      </c>
      <c r="Q2091" s="47">
        <f t="shared" si="439"/>
        <v>4</v>
      </c>
      <c r="R2091" s="54">
        <v>6</v>
      </c>
      <c r="S2091" s="49" t="s">
        <v>168</v>
      </c>
      <c r="T2091" s="53" t="s">
        <v>163</v>
      </c>
    </row>
    <row r="2092" spans="1:20" x14ac:dyDescent="0.2">
      <c r="A2092" s="79">
        <f t="shared" si="430"/>
        <v>31</v>
      </c>
      <c r="B2092" s="47">
        <f t="shared" si="431"/>
        <v>2021</v>
      </c>
      <c r="C2092" s="47">
        <f t="shared" si="432"/>
        <v>7</v>
      </c>
      <c r="D2092" s="47" t="str">
        <f t="shared" si="433"/>
        <v>Jul</v>
      </c>
      <c r="E2092" s="47">
        <f t="shared" si="434"/>
        <v>28</v>
      </c>
      <c r="F2092" s="90">
        <v>44405</v>
      </c>
      <c r="G2092" s="75">
        <v>0.57291666666666663</v>
      </c>
      <c r="H2092" s="49" t="s">
        <v>58</v>
      </c>
      <c r="I2092" s="56" t="str">
        <f t="shared" si="442"/>
        <v>Mouth of Site 7 inlet, north side</v>
      </c>
      <c r="J2092" s="56" t="str">
        <f t="shared" si="443"/>
        <v>Gordon Estuary</v>
      </c>
      <c r="K2092" s="49">
        <v>1</v>
      </c>
      <c r="L2092" s="51" t="s">
        <v>181</v>
      </c>
      <c r="M2092" s="53" t="s">
        <v>138</v>
      </c>
      <c r="N2092" s="51" t="s">
        <v>150</v>
      </c>
      <c r="O2092" s="47">
        <f t="shared" si="437"/>
        <v>15</v>
      </c>
      <c r="P2092" s="47">
        <f t="shared" si="438"/>
        <v>1</v>
      </c>
      <c r="Q2092" s="47">
        <f t="shared" si="439"/>
        <v>4</v>
      </c>
      <c r="R2092" s="54">
        <v>15</v>
      </c>
      <c r="S2092" s="49" t="s">
        <v>168</v>
      </c>
      <c r="T2092" s="53" t="s">
        <v>163</v>
      </c>
    </row>
    <row r="2093" spans="1:20" x14ac:dyDescent="0.2">
      <c r="A2093" s="79">
        <f t="shared" si="430"/>
        <v>31</v>
      </c>
      <c r="B2093" s="47">
        <f t="shared" si="431"/>
        <v>2021</v>
      </c>
      <c r="C2093" s="47">
        <f t="shared" si="432"/>
        <v>7</v>
      </c>
      <c r="D2093" s="47" t="str">
        <f t="shared" si="433"/>
        <v>Jul</v>
      </c>
      <c r="E2093" s="47">
        <f t="shared" si="434"/>
        <v>28</v>
      </c>
      <c r="F2093" s="90">
        <v>44405</v>
      </c>
      <c r="G2093" s="75">
        <v>0.57291666666666663</v>
      </c>
      <c r="H2093" s="49" t="s">
        <v>58</v>
      </c>
      <c r="I2093" s="56" t="str">
        <f t="shared" si="442"/>
        <v>Mouth of Site 7 inlet, north side</v>
      </c>
      <c r="J2093" s="56" t="str">
        <f t="shared" si="443"/>
        <v>Gordon Estuary</v>
      </c>
      <c r="K2093" s="49">
        <v>1</v>
      </c>
      <c r="L2093" s="51" t="s">
        <v>173</v>
      </c>
      <c r="M2093" s="53" t="s">
        <v>138</v>
      </c>
      <c r="N2093" s="51" t="s">
        <v>150</v>
      </c>
      <c r="O2093" s="47">
        <f t="shared" si="437"/>
        <v>13</v>
      </c>
      <c r="P2093" s="47">
        <f t="shared" si="438"/>
        <v>1</v>
      </c>
      <c r="Q2093" s="47">
        <f t="shared" si="439"/>
        <v>4</v>
      </c>
      <c r="R2093" s="54">
        <v>200</v>
      </c>
      <c r="S2093" s="49" t="s">
        <v>168</v>
      </c>
      <c r="T2093" s="53" t="s">
        <v>163</v>
      </c>
    </row>
    <row r="2094" spans="1:20" x14ac:dyDescent="0.2">
      <c r="A2094" s="79">
        <f t="shared" si="430"/>
        <v>31</v>
      </c>
      <c r="B2094" s="47">
        <f t="shared" si="431"/>
        <v>2021</v>
      </c>
      <c r="C2094" s="47">
        <f t="shared" si="432"/>
        <v>7</v>
      </c>
      <c r="D2094" s="47" t="str">
        <f t="shared" si="433"/>
        <v>Jul</v>
      </c>
      <c r="E2094" s="47">
        <f t="shared" si="434"/>
        <v>28</v>
      </c>
      <c r="F2094" s="90">
        <v>44405</v>
      </c>
      <c r="G2094" s="75">
        <v>0.60416666666666663</v>
      </c>
      <c r="H2094" s="49" t="s">
        <v>66</v>
      </c>
      <c r="I2094" s="56" t="str">
        <f t="shared" si="442"/>
        <v>Gravel bar on Gordon at Site 1</v>
      </c>
      <c r="J2094" s="56" t="str">
        <f t="shared" si="443"/>
        <v>Gordon Estuary</v>
      </c>
      <c r="K2094" s="49">
        <v>1</v>
      </c>
      <c r="L2094" s="51" t="s">
        <v>146</v>
      </c>
      <c r="M2094" s="53" t="s">
        <v>138</v>
      </c>
      <c r="N2094" s="51" t="s">
        <v>144</v>
      </c>
      <c r="O2094" s="47">
        <f t="shared" si="437"/>
        <v>3</v>
      </c>
      <c r="P2094" s="47">
        <f t="shared" si="438"/>
        <v>1</v>
      </c>
      <c r="Q2094" s="47">
        <f t="shared" si="439"/>
        <v>2</v>
      </c>
      <c r="R2094" s="54">
        <v>29</v>
      </c>
      <c r="S2094" s="49" t="s">
        <v>168</v>
      </c>
      <c r="T2094" s="53" t="s">
        <v>163</v>
      </c>
    </row>
    <row r="2095" spans="1:20" x14ac:dyDescent="0.2">
      <c r="A2095" s="79">
        <f t="shared" si="430"/>
        <v>31</v>
      </c>
      <c r="B2095" s="47">
        <f t="shared" si="431"/>
        <v>2021</v>
      </c>
      <c r="C2095" s="47">
        <f t="shared" si="432"/>
        <v>7</v>
      </c>
      <c r="D2095" s="47" t="str">
        <f t="shared" si="433"/>
        <v>Jul</v>
      </c>
      <c r="E2095" s="47">
        <f t="shared" si="434"/>
        <v>28</v>
      </c>
      <c r="F2095" s="90">
        <v>44405</v>
      </c>
      <c r="G2095" s="75">
        <v>0.60416666666666663</v>
      </c>
      <c r="H2095" s="49" t="s">
        <v>66</v>
      </c>
      <c r="I2095" s="56" t="str">
        <f t="shared" si="442"/>
        <v>Gravel bar on Gordon at Site 1</v>
      </c>
      <c r="J2095" s="56" t="str">
        <f t="shared" si="443"/>
        <v>Gordon Estuary</v>
      </c>
      <c r="K2095" s="49">
        <v>1</v>
      </c>
      <c r="L2095" s="51" t="s">
        <v>146</v>
      </c>
      <c r="M2095" s="53" t="s">
        <v>138</v>
      </c>
      <c r="N2095" s="51" t="s">
        <v>148</v>
      </c>
      <c r="O2095" s="47">
        <f t="shared" si="437"/>
        <v>3</v>
      </c>
      <c r="P2095" s="47">
        <f t="shared" si="438"/>
        <v>1</v>
      </c>
      <c r="Q2095" s="47">
        <f t="shared" si="439"/>
        <v>3</v>
      </c>
      <c r="R2095" s="54">
        <v>24</v>
      </c>
      <c r="S2095" s="49" t="s">
        <v>168</v>
      </c>
      <c r="T2095" s="53" t="s">
        <v>163</v>
      </c>
    </row>
    <row r="2096" spans="1:20" x14ac:dyDescent="0.2">
      <c r="A2096" s="79">
        <f t="shared" si="430"/>
        <v>31</v>
      </c>
      <c r="B2096" s="47">
        <f t="shared" si="431"/>
        <v>2021</v>
      </c>
      <c r="C2096" s="47">
        <f t="shared" si="432"/>
        <v>7</v>
      </c>
      <c r="D2096" s="47" t="str">
        <f t="shared" si="433"/>
        <v>Jul</v>
      </c>
      <c r="E2096" s="47">
        <f t="shared" si="434"/>
        <v>28</v>
      </c>
      <c r="F2096" s="90">
        <v>44405</v>
      </c>
      <c r="G2096" s="75">
        <v>0.60416666666666663</v>
      </c>
      <c r="H2096" s="49" t="s">
        <v>66</v>
      </c>
      <c r="I2096" s="56" t="str">
        <f t="shared" si="442"/>
        <v>Gravel bar on Gordon at Site 1</v>
      </c>
      <c r="J2096" s="56" t="str">
        <f t="shared" si="443"/>
        <v>Gordon Estuary</v>
      </c>
      <c r="K2096" s="49">
        <v>1</v>
      </c>
      <c r="L2096" s="51" t="s">
        <v>157</v>
      </c>
      <c r="M2096" s="53" t="s">
        <v>138</v>
      </c>
      <c r="N2096" s="51" t="s">
        <v>153</v>
      </c>
      <c r="O2096" s="47">
        <f t="shared" si="437"/>
        <v>8</v>
      </c>
      <c r="P2096" s="47">
        <f t="shared" si="438"/>
        <v>1</v>
      </c>
      <c r="Q2096" s="47">
        <f t="shared" si="439"/>
        <v>5</v>
      </c>
      <c r="R2096" s="54">
        <v>46</v>
      </c>
      <c r="S2096" s="49" t="s">
        <v>168</v>
      </c>
      <c r="T2096" s="53" t="s">
        <v>163</v>
      </c>
    </row>
    <row r="2097" spans="1:20" x14ac:dyDescent="0.2">
      <c r="A2097" s="79">
        <f t="shared" si="430"/>
        <v>31</v>
      </c>
      <c r="B2097" s="47">
        <f t="shared" si="431"/>
        <v>2021</v>
      </c>
      <c r="C2097" s="47">
        <f t="shared" si="432"/>
        <v>7</v>
      </c>
      <c r="D2097" s="47" t="str">
        <f t="shared" si="433"/>
        <v>Jul</v>
      </c>
      <c r="E2097" s="47">
        <f t="shared" si="434"/>
        <v>28</v>
      </c>
      <c r="F2097" s="90">
        <v>44405</v>
      </c>
      <c r="G2097" s="75">
        <v>0.60416666666666663</v>
      </c>
      <c r="H2097" s="49" t="s">
        <v>66</v>
      </c>
      <c r="I2097" s="56" t="str">
        <f t="shared" si="442"/>
        <v>Gravel bar on Gordon at Site 1</v>
      </c>
      <c r="J2097" s="56" t="str">
        <f t="shared" si="443"/>
        <v>Gordon Estuary</v>
      </c>
      <c r="K2097" s="49">
        <v>1</v>
      </c>
      <c r="L2097" s="51" t="s">
        <v>158</v>
      </c>
      <c r="M2097" s="53" t="s">
        <v>138</v>
      </c>
      <c r="N2097" s="51" t="s">
        <v>153</v>
      </c>
      <c r="O2097" s="47">
        <f t="shared" si="437"/>
        <v>9</v>
      </c>
      <c r="P2097" s="47">
        <f t="shared" si="438"/>
        <v>1</v>
      </c>
      <c r="Q2097" s="47">
        <f t="shared" si="439"/>
        <v>5</v>
      </c>
      <c r="R2097" s="54">
        <v>33</v>
      </c>
      <c r="S2097" s="49" t="s">
        <v>168</v>
      </c>
      <c r="T2097" s="53" t="s">
        <v>163</v>
      </c>
    </row>
    <row r="2098" spans="1:20" x14ac:dyDescent="0.2">
      <c r="A2098" s="79">
        <f t="shared" si="430"/>
        <v>31</v>
      </c>
      <c r="B2098" s="47">
        <f t="shared" si="431"/>
        <v>2021</v>
      </c>
      <c r="C2098" s="47">
        <f t="shared" si="432"/>
        <v>7</v>
      </c>
      <c r="D2098" s="47" t="str">
        <f t="shared" si="433"/>
        <v>Jul</v>
      </c>
      <c r="E2098" s="47">
        <f t="shared" si="434"/>
        <v>28</v>
      </c>
      <c r="F2098" s="90">
        <v>44405</v>
      </c>
      <c r="G2098" s="75">
        <v>0.60416666666666663</v>
      </c>
      <c r="H2098" s="49" t="s">
        <v>66</v>
      </c>
      <c r="I2098" s="56" t="str">
        <f t="shared" si="442"/>
        <v>Gravel bar on Gordon at Site 1</v>
      </c>
      <c r="J2098" s="56" t="str">
        <f t="shared" si="443"/>
        <v>Gordon Estuary</v>
      </c>
      <c r="K2098" s="49">
        <v>1</v>
      </c>
      <c r="L2098" s="51" t="s">
        <v>181</v>
      </c>
      <c r="M2098" s="53" t="s">
        <v>138</v>
      </c>
      <c r="N2098" s="51" t="s">
        <v>150</v>
      </c>
      <c r="O2098" s="47">
        <f t="shared" si="437"/>
        <v>15</v>
      </c>
      <c r="P2098" s="47">
        <f t="shared" si="438"/>
        <v>1</v>
      </c>
      <c r="Q2098" s="47">
        <f t="shared" si="439"/>
        <v>4</v>
      </c>
      <c r="R2098" s="54">
        <v>10</v>
      </c>
      <c r="S2098" s="49" t="s">
        <v>168</v>
      </c>
      <c r="T2098" s="53" t="s">
        <v>163</v>
      </c>
    </row>
    <row r="2099" spans="1:20" x14ac:dyDescent="0.2">
      <c r="A2099" s="79">
        <f t="shared" si="430"/>
        <v>31</v>
      </c>
      <c r="B2099" s="47">
        <f t="shared" si="431"/>
        <v>2021</v>
      </c>
      <c r="C2099" s="47">
        <f t="shared" si="432"/>
        <v>7</v>
      </c>
      <c r="D2099" s="47" t="str">
        <f t="shared" si="433"/>
        <v>Jul</v>
      </c>
      <c r="E2099" s="47">
        <f t="shared" si="434"/>
        <v>28</v>
      </c>
      <c r="F2099" s="90">
        <v>44405</v>
      </c>
      <c r="G2099" s="75">
        <v>0.60416666666666663</v>
      </c>
      <c r="H2099" s="49" t="s">
        <v>66</v>
      </c>
      <c r="I2099" s="56" t="str">
        <f t="shared" si="442"/>
        <v>Gravel bar on Gordon at Site 1</v>
      </c>
      <c r="J2099" s="56" t="str">
        <f t="shared" si="443"/>
        <v>Gordon Estuary</v>
      </c>
      <c r="K2099" s="49">
        <v>1</v>
      </c>
      <c r="L2099" s="51" t="s">
        <v>173</v>
      </c>
      <c r="M2099" s="53" t="s">
        <v>138</v>
      </c>
      <c r="N2099" s="51" t="s">
        <v>150</v>
      </c>
      <c r="O2099" s="47">
        <f t="shared" si="437"/>
        <v>13</v>
      </c>
      <c r="P2099" s="47">
        <f t="shared" si="438"/>
        <v>1</v>
      </c>
      <c r="Q2099" s="47">
        <f t="shared" si="439"/>
        <v>4</v>
      </c>
      <c r="R2099" s="54">
        <v>20</v>
      </c>
      <c r="S2099" s="49" t="s">
        <v>168</v>
      </c>
      <c r="T2099" s="53" t="s">
        <v>163</v>
      </c>
    </row>
    <row r="2100" spans="1:20" x14ac:dyDescent="0.2">
      <c r="A2100" s="79">
        <f t="shared" si="430"/>
        <v>31</v>
      </c>
      <c r="B2100" s="47">
        <f t="shared" si="431"/>
        <v>2021</v>
      </c>
      <c r="C2100" s="47">
        <f t="shared" si="432"/>
        <v>7</v>
      </c>
      <c r="D2100" s="47" t="str">
        <f t="shared" si="433"/>
        <v>Jul</v>
      </c>
      <c r="E2100" s="47">
        <f t="shared" si="434"/>
        <v>28</v>
      </c>
      <c r="F2100" s="90">
        <v>44405</v>
      </c>
      <c r="G2100" s="75">
        <v>0.64583333333333337</v>
      </c>
      <c r="H2100" s="49" t="s">
        <v>200</v>
      </c>
      <c r="I2100" s="56" t="str">
        <f t="shared" si="442"/>
        <v>Site 1 salt marsh</v>
      </c>
      <c r="J2100" s="56" t="str">
        <f t="shared" si="443"/>
        <v>Gordon Estuary</v>
      </c>
      <c r="K2100" s="49">
        <v>1</v>
      </c>
      <c r="L2100" s="51" t="s">
        <v>146</v>
      </c>
      <c r="M2100" s="53" t="s">
        <v>138</v>
      </c>
      <c r="N2100" s="51" t="s">
        <v>144</v>
      </c>
      <c r="O2100" s="47">
        <f t="shared" si="437"/>
        <v>3</v>
      </c>
      <c r="P2100" s="47">
        <f t="shared" si="438"/>
        <v>1</v>
      </c>
      <c r="Q2100" s="47">
        <f t="shared" si="439"/>
        <v>2</v>
      </c>
      <c r="R2100" s="54">
        <v>24</v>
      </c>
      <c r="S2100" s="49" t="s">
        <v>171</v>
      </c>
      <c r="T2100" s="53" t="s">
        <v>163</v>
      </c>
    </row>
    <row r="2101" spans="1:20" x14ac:dyDescent="0.2">
      <c r="A2101" s="79">
        <f t="shared" si="430"/>
        <v>31</v>
      </c>
      <c r="B2101" s="47">
        <f t="shared" si="431"/>
        <v>2021</v>
      </c>
      <c r="C2101" s="47">
        <f t="shared" si="432"/>
        <v>7</v>
      </c>
      <c r="D2101" s="47" t="str">
        <f t="shared" si="433"/>
        <v>Jul</v>
      </c>
      <c r="E2101" s="47">
        <f t="shared" si="434"/>
        <v>28</v>
      </c>
      <c r="F2101" s="90">
        <v>44405</v>
      </c>
      <c r="G2101" s="75">
        <v>0.64583333333333337</v>
      </c>
      <c r="H2101" s="49" t="s">
        <v>200</v>
      </c>
      <c r="I2101" s="56" t="str">
        <f t="shared" si="442"/>
        <v>Site 1 salt marsh</v>
      </c>
      <c r="J2101" s="56" t="str">
        <f t="shared" si="443"/>
        <v>Gordon Estuary</v>
      </c>
      <c r="K2101" s="49">
        <v>1</v>
      </c>
      <c r="L2101" s="51" t="s">
        <v>146</v>
      </c>
      <c r="M2101" s="53" t="s">
        <v>138</v>
      </c>
      <c r="N2101" s="51" t="s">
        <v>148</v>
      </c>
      <c r="O2101" s="47">
        <f t="shared" si="437"/>
        <v>3</v>
      </c>
      <c r="P2101" s="47">
        <f t="shared" si="438"/>
        <v>1</v>
      </c>
      <c r="Q2101" s="47">
        <f t="shared" si="439"/>
        <v>3</v>
      </c>
      <c r="R2101" s="54">
        <v>21</v>
      </c>
      <c r="S2101" s="49" t="s">
        <v>171</v>
      </c>
      <c r="T2101" s="53" t="s">
        <v>163</v>
      </c>
    </row>
    <row r="2102" spans="1:20" x14ac:dyDescent="0.2">
      <c r="A2102" s="79">
        <f t="shared" si="430"/>
        <v>31</v>
      </c>
      <c r="B2102" s="47">
        <f t="shared" si="431"/>
        <v>2021</v>
      </c>
      <c r="C2102" s="47">
        <f t="shared" si="432"/>
        <v>7</v>
      </c>
      <c r="D2102" s="47" t="str">
        <f t="shared" si="433"/>
        <v>Jul</v>
      </c>
      <c r="E2102" s="47">
        <f t="shared" si="434"/>
        <v>28</v>
      </c>
      <c r="F2102" s="90">
        <v>44405</v>
      </c>
      <c r="G2102" s="75">
        <v>0.64583333333333337</v>
      </c>
      <c r="H2102" s="49" t="s">
        <v>200</v>
      </c>
      <c r="I2102" s="56" t="str">
        <f t="shared" si="442"/>
        <v>Site 1 salt marsh</v>
      </c>
      <c r="J2102" s="56" t="str">
        <f t="shared" si="443"/>
        <v>Gordon Estuary</v>
      </c>
      <c r="K2102" s="49">
        <v>1</v>
      </c>
      <c r="L2102" s="51" t="s">
        <v>158</v>
      </c>
      <c r="M2102" s="53" t="s">
        <v>138</v>
      </c>
      <c r="N2102" s="51" t="s">
        <v>153</v>
      </c>
      <c r="O2102" s="47">
        <f t="shared" si="437"/>
        <v>9</v>
      </c>
      <c r="P2102" s="47">
        <f t="shared" si="438"/>
        <v>1</v>
      </c>
      <c r="Q2102" s="47">
        <f t="shared" si="439"/>
        <v>5</v>
      </c>
      <c r="R2102" s="54">
        <v>50</v>
      </c>
      <c r="S2102" s="49" t="s">
        <v>171</v>
      </c>
      <c r="T2102" s="53" t="s">
        <v>163</v>
      </c>
    </row>
    <row r="2103" spans="1:20" x14ac:dyDescent="0.2">
      <c r="A2103" s="79">
        <f t="shared" si="430"/>
        <v>31</v>
      </c>
      <c r="B2103" s="47">
        <f t="shared" si="431"/>
        <v>2021</v>
      </c>
      <c r="C2103" s="47">
        <f t="shared" si="432"/>
        <v>7</v>
      </c>
      <c r="D2103" s="47" t="str">
        <f t="shared" si="433"/>
        <v>Jul</v>
      </c>
      <c r="E2103" s="47">
        <f t="shared" si="434"/>
        <v>28</v>
      </c>
      <c r="F2103" s="90">
        <v>44405</v>
      </c>
      <c r="G2103" s="75">
        <v>0.64583333333333337</v>
      </c>
      <c r="H2103" s="49" t="s">
        <v>200</v>
      </c>
      <c r="I2103" s="56" t="str">
        <f t="shared" si="442"/>
        <v>Site 1 salt marsh</v>
      </c>
      <c r="J2103" s="56" t="str">
        <f t="shared" si="443"/>
        <v>Gordon Estuary</v>
      </c>
      <c r="K2103" s="49">
        <v>1</v>
      </c>
      <c r="L2103" s="51" t="s">
        <v>181</v>
      </c>
      <c r="M2103" s="53" t="s">
        <v>138</v>
      </c>
      <c r="N2103" s="51" t="s">
        <v>150</v>
      </c>
      <c r="O2103" s="47">
        <f t="shared" si="437"/>
        <v>15</v>
      </c>
      <c r="P2103" s="47">
        <f t="shared" si="438"/>
        <v>1</v>
      </c>
      <c r="Q2103" s="47">
        <f t="shared" si="439"/>
        <v>4</v>
      </c>
      <c r="R2103" s="54">
        <v>1</v>
      </c>
      <c r="S2103" s="49" t="s">
        <v>171</v>
      </c>
      <c r="T2103" s="53" t="s">
        <v>163</v>
      </c>
    </row>
    <row r="2104" spans="1:20" x14ac:dyDescent="0.2">
      <c r="A2104" s="79">
        <f t="shared" si="430"/>
        <v>31</v>
      </c>
      <c r="B2104" s="47">
        <f t="shared" si="431"/>
        <v>2021</v>
      </c>
      <c r="C2104" s="47">
        <f t="shared" si="432"/>
        <v>7</v>
      </c>
      <c r="D2104" s="47" t="str">
        <f t="shared" si="433"/>
        <v>Jul</v>
      </c>
      <c r="E2104" s="47">
        <f t="shared" si="434"/>
        <v>28</v>
      </c>
      <c r="F2104" s="90">
        <v>44405</v>
      </c>
      <c r="G2104" s="75">
        <v>0.64583333333333337</v>
      </c>
      <c r="H2104" s="49" t="s">
        <v>200</v>
      </c>
      <c r="I2104" s="56" t="str">
        <f t="shared" si="442"/>
        <v>Site 1 salt marsh</v>
      </c>
      <c r="J2104" s="56" t="str">
        <f t="shared" si="443"/>
        <v>Gordon Estuary</v>
      </c>
      <c r="K2104" s="49">
        <v>1</v>
      </c>
      <c r="L2104" s="51" t="s">
        <v>173</v>
      </c>
      <c r="M2104" s="53" t="s">
        <v>138</v>
      </c>
      <c r="N2104" s="51" t="s">
        <v>150</v>
      </c>
      <c r="O2104" s="47">
        <f t="shared" si="437"/>
        <v>13</v>
      </c>
      <c r="P2104" s="47">
        <f t="shared" si="438"/>
        <v>1</v>
      </c>
      <c r="Q2104" s="47">
        <f t="shared" si="439"/>
        <v>4</v>
      </c>
      <c r="R2104" s="54">
        <v>1</v>
      </c>
      <c r="S2104" s="49" t="s">
        <v>171</v>
      </c>
      <c r="T2104" s="53" t="s">
        <v>163</v>
      </c>
    </row>
    <row r="2105" spans="1:20" x14ac:dyDescent="0.2">
      <c r="A2105" s="79">
        <f t="shared" si="430"/>
        <v>31</v>
      </c>
      <c r="B2105" s="47">
        <f t="shared" si="431"/>
        <v>2021</v>
      </c>
      <c r="C2105" s="47">
        <f t="shared" si="432"/>
        <v>7</v>
      </c>
      <c r="D2105" s="47" t="str">
        <f t="shared" si="433"/>
        <v>Jul</v>
      </c>
      <c r="E2105" s="47">
        <f t="shared" si="434"/>
        <v>29</v>
      </c>
      <c r="F2105" s="90">
        <v>44406</v>
      </c>
      <c r="G2105" s="75">
        <v>0.58333333333333337</v>
      </c>
      <c r="H2105" s="49" t="s">
        <v>34</v>
      </c>
      <c r="I2105" s="56" t="str">
        <f t="shared" si="442"/>
        <v>South Arm SJ (Old Mill)</v>
      </c>
      <c r="J2105" s="56" t="str">
        <f t="shared" si="443"/>
        <v>San Juan Estuary</v>
      </c>
      <c r="K2105" s="49">
        <v>1</v>
      </c>
      <c r="L2105" s="51" t="s">
        <v>146</v>
      </c>
      <c r="M2105" s="53" t="s">
        <v>138</v>
      </c>
      <c r="N2105" s="51" t="s">
        <v>144</v>
      </c>
      <c r="O2105" s="47">
        <f t="shared" si="437"/>
        <v>3</v>
      </c>
      <c r="P2105" s="47">
        <f t="shared" si="438"/>
        <v>1</v>
      </c>
      <c r="Q2105" s="47">
        <f t="shared" si="439"/>
        <v>2</v>
      </c>
      <c r="R2105" s="54">
        <v>8</v>
      </c>
      <c r="S2105" s="49" t="s">
        <v>168</v>
      </c>
      <c r="T2105" s="53" t="s">
        <v>163</v>
      </c>
    </row>
    <row r="2106" spans="1:20" x14ac:dyDescent="0.2">
      <c r="A2106" s="79">
        <f t="shared" si="430"/>
        <v>31</v>
      </c>
      <c r="B2106" s="47">
        <f t="shared" si="431"/>
        <v>2021</v>
      </c>
      <c r="C2106" s="47">
        <f t="shared" si="432"/>
        <v>7</v>
      </c>
      <c r="D2106" s="47" t="str">
        <f t="shared" si="433"/>
        <v>Jul</v>
      </c>
      <c r="E2106" s="47">
        <f t="shared" si="434"/>
        <v>29</v>
      </c>
      <c r="F2106" s="90">
        <v>44406</v>
      </c>
      <c r="G2106" s="75">
        <v>0.58333333333333337</v>
      </c>
      <c r="H2106" s="49" t="s">
        <v>34</v>
      </c>
      <c r="I2106" s="56" t="str">
        <f t="shared" si="442"/>
        <v>South Arm SJ (Old Mill)</v>
      </c>
      <c r="J2106" s="56" t="str">
        <f t="shared" si="443"/>
        <v>San Juan Estuary</v>
      </c>
      <c r="K2106" s="49">
        <v>1</v>
      </c>
      <c r="L2106" s="51" t="s">
        <v>146</v>
      </c>
      <c r="M2106" s="53" t="s">
        <v>138</v>
      </c>
      <c r="N2106" s="51" t="s">
        <v>148</v>
      </c>
      <c r="O2106" s="47">
        <f t="shared" si="437"/>
        <v>3</v>
      </c>
      <c r="P2106" s="47">
        <f t="shared" si="438"/>
        <v>1</v>
      </c>
      <c r="Q2106" s="47">
        <f t="shared" si="439"/>
        <v>3</v>
      </c>
      <c r="R2106" s="54">
        <v>18</v>
      </c>
      <c r="S2106" s="49" t="s">
        <v>168</v>
      </c>
      <c r="T2106" s="53" t="s">
        <v>163</v>
      </c>
    </row>
    <row r="2107" spans="1:20" x14ac:dyDescent="0.2">
      <c r="A2107" s="79">
        <f t="shared" si="430"/>
        <v>31</v>
      </c>
      <c r="B2107" s="47">
        <f t="shared" si="431"/>
        <v>2021</v>
      </c>
      <c r="C2107" s="47">
        <f t="shared" si="432"/>
        <v>7</v>
      </c>
      <c r="D2107" s="47" t="str">
        <f t="shared" si="433"/>
        <v>Jul</v>
      </c>
      <c r="E2107" s="47">
        <f t="shared" si="434"/>
        <v>29</v>
      </c>
      <c r="F2107" s="90">
        <v>44406</v>
      </c>
      <c r="G2107" s="75">
        <v>0.58333333333333337</v>
      </c>
      <c r="H2107" s="49" t="s">
        <v>34</v>
      </c>
      <c r="I2107" s="56" t="str">
        <f t="shared" si="442"/>
        <v>South Arm SJ (Old Mill)</v>
      </c>
      <c r="J2107" s="56" t="str">
        <f t="shared" si="443"/>
        <v>San Juan Estuary</v>
      </c>
      <c r="K2107" s="49">
        <v>1</v>
      </c>
      <c r="L2107" s="51" t="s">
        <v>157</v>
      </c>
      <c r="M2107" s="53" t="s">
        <v>138</v>
      </c>
      <c r="N2107" s="51" t="s">
        <v>153</v>
      </c>
      <c r="O2107" s="47">
        <f t="shared" si="437"/>
        <v>8</v>
      </c>
      <c r="P2107" s="47">
        <f t="shared" si="438"/>
        <v>1</v>
      </c>
      <c r="Q2107" s="47">
        <f t="shared" si="439"/>
        <v>5</v>
      </c>
      <c r="R2107" s="54">
        <v>11</v>
      </c>
      <c r="S2107" s="49" t="s">
        <v>168</v>
      </c>
      <c r="T2107" s="53" t="s">
        <v>163</v>
      </c>
    </row>
    <row r="2108" spans="1:20" x14ac:dyDescent="0.2">
      <c r="A2108" s="79">
        <f t="shared" si="430"/>
        <v>31</v>
      </c>
      <c r="B2108" s="47">
        <f t="shared" si="431"/>
        <v>2021</v>
      </c>
      <c r="C2108" s="47">
        <f t="shared" si="432"/>
        <v>7</v>
      </c>
      <c r="D2108" s="47" t="str">
        <f t="shared" si="433"/>
        <v>Jul</v>
      </c>
      <c r="E2108" s="47">
        <f t="shared" si="434"/>
        <v>29</v>
      </c>
      <c r="F2108" s="90">
        <v>44406</v>
      </c>
      <c r="G2108" s="75">
        <v>0.58333333333333337</v>
      </c>
      <c r="H2108" s="49" t="s">
        <v>34</v>
      </c>
      <c r="I2108" s="56" t="str">
        <f t="shared" si="442"/>
        <v>South Arm SJ (Old Mill)</v>
      </c>
      <c r="J2108" s="56" t="str">
        <f t="shared" si="443"/>
        <v>San Juan Estuary</v>
      </c>
      <c r="K2108" s="49">
        <v>1</v>
      </c>
      <c r="L2108" s="51" t="s">
        <v>185</v>
      </c>
      <c r="M2108" s="53" t="s">
        <v>138</v>
      </c>
      <c r="N2108" s="51" t="s">
        <v>150</v>
      </c>
      <c r="O2108" s="47">
        <f t="shared" si="437"/>
        <v>18</v>
      </c>
      <c r="P2108" s="47">
        <f t="shared" si="438"/>
        <v>1</v>
      </c>
      <c r="Q2108" s="47">
        <f t="shared" si="439"/>
        <v>4</v>
      </c>
      <c r="R2108" s="54">
        <v>23</v>
      </c>
      <c r="S2108" s="49" t="s">
        <v>168</v>
      </c>
      <c r="T2108" s="53" t="s">
        <v>163</v>
      </c>
    </row>
    <row r="2109" spans="1:20" x14ac:dyDescent="0.2">
      <c r="A2109" s="79">
        <f t="shared" si="430"/>
        <v>31</v>
      </c>
      <c r="B2109" s="47">
        <f t="shared" si="431"/>
        <v>2021</v>
      </c>
      <c r="C2109" s="47">
        <f t="shared" si="432"/>
        <v>7</v>
      </c>
      <c r="D2109" s="47" t="str">
        <f t="shared" si="433"/>
        <v>Jul</v>
      </c>
      <c r="E2109" s="47">
        <f t="shared" si="434"/>
        <v>29</v>
      </c>
      <c r="F2109" s="90">
        <v>44406</v>
      </c>
      <c r="G2109" s="75">
        <v>0.58333333333333337</v>
      </c>
      <c r="H2109" s="49" t="s">
        <v>34</v>
      </c>
      <c r="I2109" s="56" t="str">
        <f t="shared" si="442"/>
        <v>South Arm SJ (Old Mill)</v>
      </c>
      <c r="J2109" s="56" t="str">
        <f t="shared" si="443"/>
        <v>San Juan Estuary</v>
      </c>
      <c r="K2109" s="49">
        <v>1</v>
      </c>
      <c r="L2109" s="51" t="s">
        <v>181</v>
      </c>
      <c r="M2109" s="53" t="s">
        <v>138</v>
      </c>
      <c r="N2109" s="51" t="s">
        <v>150</v>
      </c>
      <c r="O2109" s="47">
        <f t="shared" si="437"/>
        <v>15</v>
      </c>
      <c r="P2109" s="47">
        <f t="shared" si="438"/>
        <v>1</v>
      </c>
      <c r="Q2109" s="47">
        <f t="shared" si="439"/>
        <v>4</v>
      </c>
      <c r="R2109" s="54">
        <v>1</v>
      </c>
      <c r="S2109" s="49" t="s">
        <v>168</v>
      </c>
      <c r="T2109" s="53" t="s">
        <v>163</v>
      </c>
    </row>
    <row r="2110" spans="1:20" x14ac:dyDescent="0.2">
      <c r="A2110" s="79">
        <f t="shared" si="430"/>
        <v>31</v>
      </c>
      <c r="B2110" s="47">
        <f t="shared" si="431"/>
        <v>2021</v>
      </c>
      <c r="C2110" s="47">
        <f t="shared" si="432"/>
        <v>7</v>
      </c>
      <c r="D2110" s="47" t="str">
        <f t="shared" si="433"/>
        <v>Jul</v>
      </c>
      <c r="E2110" s="47">
        <f t="shared" si="434"/>
        <v>29</v>
      </c>
      <c r="F2110" s="90">
        <v>44406</v>
      </c>
      <c r="G2110" s="75">
        <v>0.58333333333333337</v>
      </c>
      <c r="H2110" s="49" t="s">
        <v>34</v>
      </c>
      <c r="I2110" s="56" t="str">
        <f t="shared" si="442"/>
        <v>South Arm SJ (Old Mill)</v>
      </c>
      <c r="J2110" s="56" t="str">
        <f t="shared" si="443"/>
        <v>San Juan Estuary</v>
      </c>
      <c r="K2110" s="49">
        <v>1</v>
      </c>
      <c r="L2110" s="51" t="s">
        <v>166</v>
      </c>
      <c r="M2110" s="53" t="s">
        <v>138</v>
      </c>
      <c r="N2110" s="51" t="s">
        <v>150</v>
      </c>
      <c r="O2110" s="47">
        <f t="shared" si="437"/>
        <v>11</v>
      </c>
      <c r="P2110" s="47">
        <f t="shared" si="438"/>
        <v>1</v>
      </c>
      <c r="Q2110" s="47">
        <f t="shared" si="439"/>
        <v>4</v>
      </c>
      <c r="R2110" s="54">
        <v>1</v>
      </c>
      <c r="S2110" s="49" t="s">
        <v>168</v>
      </c>
      <c r="T2110" s="53" t="s">
        <v>163</v>
      </c>
    </row>
    <row r="2111" spans="1:20" x14ac:dyDescent="0.2">
      <c r="A2111" s="79">
        <f t="shared" si="430"/>
        <v>31</v>
      </c>
      <c r="B2111" s="47">
        <f t="shared" si="431"/>
        <v>2021</v>
      </c>
      <c r="C2111" s="47">
        <f t="shared" si="432"/>
        <v>7</v>
      </c>
      <c r="D2111" s="47" t="str">
        <f t="shared" si="433"/>
        <v>Jul</v>
      </c>
      <c r="E2111" s="47">
        <f t="shared" si="434"/>
        <v>29</v>
      </c>
      <c r="F2111" s="90">
        <v>44406</v>
      </c>
      <c r="G2111" s="75">
        <v>0.60416666666666663</v>
      </c>
      <c r="H2111" s="49" t="s">
        <v>38</v>
      </c>
      <c r="I2111" s="56" t="str">
        <f t="shared" si="442"/>
        <v>Q07, Central/South Arm confluence</v>
      </c>
      <c r="J2111" s="56" t="str">
        <f t="shared" si="443"/>
        <v>San Juan Estuary</v>
      </c>
      <c r="K2111" s="49">
        <v>1</v>
      </c>
      <c r="L2111" s="51" t="s">
        <v>146</v>
      </c>
      <c r="M2111" s="53" t="s">
        <v>138</v>
      </c>
      <c r="N2111" s="51" t="s">
        <v>144</v>
      </c>
      <c r="O2111" s="47">
        <f t="shared" si="437"/>
        <v>3</v>
      </c>
      <c r="P2111" s="47">
        <f t="shared" si="438"/>
        <v>1</v>
      </c>
      <c r="Q2111" s="47">
        <f t="shared" si="439"/>
        <v>2</v>
      </c>
      <c r="R2111" s="54">
        <v>1</v>
      </c>
      <c r="S2111" s="49" t="s">
        <v>168</v>
      </c>
      <c r="T2111" s="53" t="s">
        <v>163</v>
      </c>
    </row>
    <row r="2112" spans="1:20" x14ac:dyDescent="0.2">
      <c r="A2112" s="79">
        <f t="shared" si="430"/>
        <v>31</v>
      </c>
      <c r="B2112" s="47">
        <f t="shared" si="431"/>
        <v>2021</v>
      </c>
      <c r="C2112" s="47">
        <f t="shared" si="432"/>
        <v>7</v>
      </c>
      <c r="D2112" s="47" t="str">
        <f t="shared" si="433"/>
        <v>Jul</v>
      </c>
      <c r="E2112" s="47">
        <f t="shared" si="434"/>
        <v>29</v>
      </c>
      <c r="F2112" s="90">
        <v>44406</v>
      </c>
      <c r="G2112" s="75">
        <v>0.60416666666666663</v>
      </c>
      <c r="H2112" s="49" t="s">
        <v>38</v>
      </c>
      <c r="I2112" s="56" t="str">
        <f t="shared" si="442"/>
        <v>Q07, Central/South Arm confluence</v>
      </c>
      <c r="J2112" s="56" t="str">
        <f t="shared" si="443"/>
        <v>San Juan Estuary</v>
      </c>
      <c r="K2112" s="49">
        <v>1</v>
      </c>
      <c r="L2112" s="51" t="s">
        <v>146</v>
      </c>
      <c r="M2112" s="53" t="s">
        <v>138</v>
      </c>
      <c r="N2112" s="51" t="s">
        <v>148</v>
      </c>
      <c r="O2112" s="47">
        <f t="shared" si="437"/>
        <v>3</v>
      </c>
      <c r="P2112" s="47">
        <f t="shared" si="438"/>
        <v>1</v>
      </c>
      <c r="Q2112" s="47">
        <f t="shared" si="439"/>
        <v>3</v>
      </c>
      <c r="R2112" s="54">
        <v>6</v>
      </c>
      <c r="S2112" s="49" t="s">
        <v>168</v>
      </c>
      <c r="T2112" s="53" t="s">
        <v>163</v>
      </c>
    </row>
    <row r="2113" spans="1:20" x14ac:dyDescent="0.2">
      <c r="A2113" s="79">
        <f t="shared" si="430"/>
        <v>31</v>
      </c>
      <c r="B2113" s="47">
        <f t="shared" si="431"/>
        <v>2021</v>
      </c>
      <c r="C2113" s="47">
        <f t="shared" si="432"/>
        <v>7</v>
      </c>
      <c r="D2113" s="47" t="str">
        <f t="shared" si="433"/>
        <v>Jul</v>
      </c>
      <c r="E2113" s="47">
        <f t="shared" si="434"/>
        <v>29</v>
      </c>
      <c r="F2113" s="90">
        <v>44406</v>
      </c>
      <c r="G2113" s="75">
        <v>0.60416666666666663</v>
      </c>
      <c r="H2113" s="49" t="s">
        <v>38</v>
      </c>
      <c r="I2113" s="56" t="str">
        <f t="shared" si="442"/>
        <v>Q07, Central/South Arm confluence</v>
      </c>
      <c r="J2113" s="56" t="str">
        <f t="shared" si="443"/>
        <v>San Juan Estuary</v>
      </c>
      <c r="K2113" s="49">
        <v>1</v>
      </c>
      <c r="L2113" s="51" t="s">
        <v>152</v>
      </c>
      <c r="M2113" s="53" t="s">
        <v>138</v>
      </c>
      <c r="N2113" s="51" t="s">
        <v>148</v>
      </c>
      <c r="O2113" s="47">
        <f t="shared" si="437"/>
        <v>5</v>
      </c>
      <c r="P2113" s="47">
        <f t="shared" si="438"/>
        <v>1</v>
      </c>
      <c r="Q2113" s="47">
        <f t="shared" si="439"/>
        <v>3</v>
      </c>
      <c r="R2113" s="54">
        <v>1</v>
      </c>
      <c r="S2113" s="49" t="s">
        <v>168</v>
      </c>
      <c r="T2113" s="53" t="s">
        <v>163</v>
      </c>
    </row>
    <row r="2114" spans="1:20" x14ac:dyDescent="0.2">
      <c r="A2114" s="79">
        <f t="shared" si="430"/>
        <v>31</v>
      </c>
      <c r="B2114" s="47">
        <f t="shared" si="431"/>
        <v>2021</v>
      </c>
      <c r="C2114" s="47">
        <f t="shared" si="432"/>
        <v>7</v>
      </c>
      <c r="D2114" s="47" t="str">
        <f t="shared" si="433"/>
        <v>Jul</v>
      </c>
      <c r="E2114" s="47">
        <f t="shared" si="434"/>
        <v>29</v>
      </c>
      <c r="F2114" s="90">
        <v>44406</v>
      </c>
      <c r="G2114" s="75">
        <v>0.60416666666666663</v>
      </c>
      <c r="H2114" s="49" t="s">
        <v>38</v>
      </c>
      <c r="I2114" s="56" t="str">
        <f t="shared" si="442"/>
        <v>Q07, Central/South Arm confluence</v>
      </c>
      <c r="J2114" s="56" t="str">
        <f t="shared" si="443"/>
        <v>San Juan Estuary</v>
      </c>
      <c r="K2114" s="49">
        <v>1</v>
      </c>
      <c r="L2114" s="51" t="s">
        <v>185</v>
      </c>
      <c r="M2114" s="53" t="s">
        <v>138</v>
      </c>
      <c r="N2114" s="51" t="s">
        <v>150</v>
      </c>
      <c r="O2114" s="47">
        <f t="shared" si="437"/>
        <v>18</v>
      </c>
      <c r="P2114" s="47">
        <f t="shared" si="438"/>
        <v>1</v>
      </c>
      <c r="Q2114" s="47">
        <f t="shared" si="439"/>
        <v>4</v>
      </c>
      <c r="R2114" s="54">
        <v>3</v>
      </c>
      <c r="S2114" s="49" t="s">
        <v>168</v>
      </c>
      <c r="T2114" s="53" t="s">
        <v>163</v>
      </c>
    </row>
    <row r="2115" spans="1:20" x14ac:dyDescent="0.2">
      <c r="A2115" s="79">
        <f t="shared" si="430"/>
        <v>31</v>
      </c>
      <c r="B2115" s="47">
        <f t="shared" si="431"/>
        <v>2021</v>
      </c>
      <c r="C2115" s="47">
        <f t="shared" si="432"/>
        <v>7</v>
      </c>
      <c r="D2115" s="47" t="str">
        <f t="shared" si="433"/>
        <v>Jul</v>
      </c>
      <c r="E2115" s="47">
        <f t="shared" si="434"/>
        <v>29</v>
      </c>
      <c r="F2115" s="90">
        <v>44406</v>
      </c>
      <c r="G2115" s="75">
        <v>0.60416666666666663</v>
      </c>
      <c r="H2115" s="49" t="s">
        <v>38</v>
      </c>
      <c r="I2115" s="56" t="str">
        <f t="shared" si="442"/>
        <v>Q07, Central/South Arm confluence</v>
      </c>
      <c r="J2115" s="56" t="str">
        <f t="shared" si="443"/>
        <v>San Juan Estuary</v>
      </c>
      <c r="K2115" s="49">
        <v>1</v>
      </c>
      <c r="L2115" s="51" t="s">
        <v>181</v>
      </c>
      <c r="M2115" s="53" t="s">
        <v>138</v>
      </c>
      <c r="N2115" s="51" t="s">
        <v>150</v>
      </c>
      <c r="O2115" s="47">
        <f t="shared" si="437"/>
        <v>15</v>
      </c>
      <c r="P2115" s="47">
        <f t="shared" si="438"/>
        <v>1</v>
      </c>
      <c r="Q2115" s="47">
        <f t="shared" si="439"/>
        <v>4</v>
      </c>
      <c r="R2115" s="54">
        <v>1</v>
      </c>
      <c r="S2115" s="49" t="s">
        <v>168</v>
      </c>
      <c r="T2115" s="53" t="s">
        <v>163</v>
      </c>
    </row>
    <row r="2116" spans="1:20" x14ac:dyDescent="0.2">
      <c r="A2116" s="79">
        <f t="shared" si="430"/>
        <v>31</v>
      </c>
      <c r="B2116" s="47">
        <f t="shared" si="431"/>
        <v>2021</v>
      </c>
      <c r="C2116" s="47">
        <f t="shared" si="432"/>
        <v>7</v>
      </c>
      <c r="D2116" s="47" t="str">
        <f t="shared" si="433"/>
        <v>Jul</v>
      </c>
      <c r="E2116" s="47">
        <f t="shared" si="434"/>
        <v>29</v>
      </c>
      <c r="F2116" s="90">
        <v>44406</v>
      </c>
      <c r="G2116" s="75">
        <v>0.625</v>
      </c>
      <c r="H2116" s="49" t="s">
        <v>46</v>
      </c>
      <c r="I2116" s="56" t="str">
        <f t="shared" ref="I2116:I2145" si="444">VLOOKUP(H2116,SiteCodes,2,FALSE)</f>
        <v>Q4, u/s of Tanis's template site</v>
      </c>
      <c r="J2116" s="56" t="str">
        <f t="shared" ref="J2116:J2145" si="445">VLOOKUP(H2116,SiteCodes,3,FALSE)</f>
        <v>San Juan Estuary</v>
      </c>
      <c r="K2116" s="49">
        <v>1</v>
      </c>
      <c r="L2116" s="51" t="s">
        <v>146</v>
      </c>
      <c r="M2116" s="53" t="s">
        <v>138</v>
      </c>
      <c r="N2116" s="51" t="s">
        <v>144</v>
      </c>
      <c r="O2116" s="47">
        <f t="shared" si="437"/>
        <v>3</v>
      </c>
      <c r="P2116" s="47">
        <f t="shared" si="438"/>
        <v>1</v>
      </c>
      <c r="Q2116" s="47">
        <f t="shared" si="439"/>
        <v>2</v>
      </c>
      <c r="R2116" s="54">
        <v>13</v>
      </c>
      <c r="S2116" s="49" t="s">
        <v>168</v>
      </c>
      <c r="T2116" s="53" t="s">
        <v>163</v>
      </c>
    </row>
    <row r="2117" spans="1:20" x14ac:dyDescent="0.2">
      <c r="A2117" s="79">
        <f t="shared" ref="A2117:A2180" si="446">WEEKNUM(F2117)</f>
        <v>31</v>
      </c>
      <c r="B2117" s="47">
        <f t="shared" ref="B2117:B2180" si="447">YEAR(F2117)</f>
        <v>2021</v>
      </c>
      <c r="C2117" s="47">
        <f t="shared" ref="C2117:C2180" si="448">MONTH(F2117)</f>
        <v>7</v>
      </c>
      <c r="D2117" s="47" t="str">
        <f t="shared" ref="D2117:D2180" si="449">TEXT(F2117,"mmm")</f>
        <v>Jul</v>
      </c>
      <c r="E2117" s="47">
        <f t="shared" ref="E2117:E2180" si="450">DAY(F2117)</f>
        <v>29</v>
      </c>
      <c r="F2117" s="90">
        <v>44406</v>
      </c>
      <c r="G2117" s="75">
        <v>0.625</v>
      </c>
      <c r="H2117" s="49" t="s">
        <v>46</v>
      </c>
      <c r="I2117" s="56" t="str">
        <f t="shared" si="444"/>
        <v>Q4, u/s of Tanis's template site</v>
      </c>
      <c r="J2117" s="56" t="str">
        <f t="shared" si="445"/>
        <v>San Juan Estuary</v>
      </c>
      <c r="K2117" s="49">
        <v>1</v>
      </c>
      <c r="L2117" s="51" t="s">
        <v>157</v>
      </c>
      <c r="M2117" s="53" t="s">
        <v>138</v>
      </c>
      <c r="N2117" s="51" t="s">
        <v>153</v>
      </c>
      <c r="O2117" s="47">
        <f t="shared" si="437"/>
        <v>8</v>
      </c>
      <c r="P2117" s="47">
        <f t="shared" si="438"/>
        <v>1</v>
      </c>
      <c r="Q2117" s="47">
        <f t="shared" si="439"/>
        <v>5</v>
      </c>
      <c r="R2117" s="54">
        <v>8</v>
      </c>
      <c r="S2117" s="49" t="s">
        <v>168</v>
      </c>
      <c r="T2117" s="53" t="s">
        <v>163</v>
      </c>
    </row>
    <row r="2118" spans="1:20" x14ac:dyDescent="0.2">
      <c r="A2118" s="79">
        <f t="shared" si="446"/>
        <v>31</v>
      </c>
      <c r="B2118" s="47">
        <f t="shared" si="447"/>
        <v>2021</v>
      </c>
      <c r="C2118" s="47">
        <f t="shared" si="448"/>
        <v>7</v>
      </c>
      <c r="D2118" s="47" t="str">
        <f t="shared" si="449"/>
        <v>Jul</v>
      </c>
      <c r="E2118" s="47">
        <f t="shared" si="450"/>
        <v>29</v>
      </c>
      <c r="F2118" s="90">
        <v>44406</v>
      </c>
      <c r="G2118" s="75">
        <v>0.625</v>
      </c>
      <c r="H2118" s="49" t="s">
        <v>46</v>
      </c>
      <c r="I2118" s="56" t="str">
        <f t="shared" si="444"/>
        <v>Q4, u/s of Tanis's template site</v>
      </c>
      <c r="J2118" s="56" t="str">
        <f t="shared" si="445"/>
        <v>San Juan Estuary</v>
      </c>
      <c r="K2118" s="49">
        <v>1</v>
      </c>
      <c r="L2118" s="51" t="s">
        <v>185</v>
      </c>
      <c r="M2118" s="53" t="s">
        <v>138</v>
      </c>
      <c r="N2118" s="51" t="s">
        <v>150</v>
      </c>
      <c r="O2118" s="47">
        <f t="shared" si="437"/>
        <v>18</v>
      </c>
      <c r="P2118" s="47">
        <f t="shared" si="438"/>
        <v>1</v>
      </c>
      <c r="Q2118" s="47">
        <f t="shared" si="439"/>
        <v>4</v>
      </c>
      <c r="R2118" s="54">
        <v>2</v>
      </c>
      <c r="S2118" s="49" t="s">
        <v>168</v>
      </c>
      <c r="T2118" s="53" t="s">
        <v>163</v>
      </c>
    </row>
    <row r="2119" spans="1:20" x14ac:dyDescent="0.2">
      <c r="A2119" s="79">
        <f t="shared" si="446"/>
        <v>31</v>
      </c>
      <c r="B2119" s="47">
        <f t="shared" si="447"/>
        <v>2021</v>
      </c>
      <c r="C2119" s="47">
        <f t="shared" si="448"/>
        <v>7</v>
      </c>
      <c r="D2119" s="47" t="str">
        <f t="shared" si="449"/>
        <v>Jul</v>
      </c>
      <c r="E2119" s="47">
        <f t="shared" si="450"/>
        <v>29</v>
      </c>
      <c r="F2119" s="90">
        <v>44406</v>
      </c>
      <c r="G2119" s="75">
        <v>0.625</v>
      </c>
      <c r="H2119" s="49" t="s">
        <v>46</v>
      </c>
      <c r="I2119" s="56" t="str">
        <f t="shared" si="444"/>
        <v>Q4, u/s of Tanis's template site</v>
      </c>
      <c r="J2119" s="56" t="str">
        <f t="shared" si="445"/>
        <v>San Juan Estuary</v>
      </c>
      <c r="K2119" s="49">
        <v>1</v>
      </c>
      <c r="L2119" s="51" t="s">
        <v>181</v>
      </c>
      <c r="M2119" s="53" t="s">
        <v>138</v>
      </c>
      <c r="N2119" s="51" t="s">
        <v>150</v>
      </c>
      <c r="O2119" s="47">
        <f t="shared" si="437"/>
        <v>15</v>
      </c>
      <c r="P2119" s="47">
        <f t="shared" si="438"/>
        <v>1</v>
      </c>
      <c r="Q2119" s="47">
        <f t="shared" si="439"/>
        <v>4</v>
      </c>
      <c r="R2119" s="54">
        <v>6</v>
      </c>
      <c r="S2119" s="49" t="s">
        <v>168</v>
      </c>
      <c r="T2119" s="53" t="s">
        <v>163</v>
      </c>
    </row>
    <row r="2120" spans="1:20" x14ac:dyDescent="0.2">
      <c r="A2120" s="79">
        <f t="shared" si="446"/>
        <v>31</v>
      </c>
      <c r="B2120" s="47">
        <f t="shared" si="447"/>
        <v>2021</v>
      </c>
      <c r="C2120" s="47">
        <f t="shared" si="448"/>
        <v>7</v>
      </c>
      <c r="D2120" s="47" t="str">
        <f t="shared" si="449"/>
        <v>Jul</v>
      </c>
      <c r="E2120" s="47">
        <f t="shared" si="450"/>
        <v>29</v>
      </c>
      <c r="F2120" s="90">
        <v>44406</v>
      </c>
      <c r="G2120" s="75">
        <v>0.625</v>
      </c>
      <c r="H2120" s="49" t="s">
        <v>46</v>
      </c>
      <c r="I2120" s="56" t="str">
        <f t="shared" si="444"/>
        <v>Q4, u/s of Tanis's template site</v>
      </c>
      <c r="J2120" s="56" t="str">
        <f t="shared" si="445"/>
        <v>San Juan Estuary</v>
      </c>
      <c r="K2120" s="49">
        <v>1</v>
      </c>
      <c r="L2120" s="51" t="s">
        <v>166</v>
      </c>
      <c r="M2120" s="53" t="s">
        <v>138</v>
      </c>
      <c r="N2120" s="51" t="s">
        <v>150</v>
      </c>
      <c r="O2120" s="47">
        <f t="shared" si="437"/>
        <v>11</v>
      </c>
      <c r="P2120" s="47">
        <f t="shared" si="438"/>
        <v>1</v>
      </c>
      <c r="Q2120" s="47">
        <f t="shared" si="439"/>
        <v>4</v>
      </c>
      <c r="R2120" s="54">
        <v>5</v>
      </c>
      <c r="S2120" s="49" t="s">
        <v>168</v>
      </c>
      <c r="T2120" s="53" t="s">
        <v>163</v>
      </c>
    </row>
    <row r="2121" spans="1:20" x14ac:dyDescent="0.2">
      <c r="A2121" s="79">
        <f t="shared" si="446"/>
        <v>31</v>
      </c>
      <c r="B2121" s="47">
        <f t="shared" si="447"/>
        <v>2021</v>
      </c>
      <c r="C2121" s="47">
        <f t="shared" si="448"/>
        <v>7</v>
      </c>
      <c r="D2121" s="47" t="str">
        <f t="shared" si="449"/>
        <v>Jul</v>
      </c>
      <c r="E2121" s="47">
        <f t="shared" si="450"/>
        <v>29</v>
      </c>
      <c r="F2121" s="90">
        <v>44406</v>
      </c>
      <c r="G2121" s="75">
        <v>0.625</v>
      </c>
      <c r="H2121" s="49" t="s">
        <v>46</v>
      </c>
      <c r="I2121" s="56" t="str">
        <f t="shared" si="444"/>
        <v>Q4, u/s of Tanis's template site</v>
      </c>
      <c r="J2121" s="56" t="str">
        <f t="shared" si="445"/>
        <v>San Juan Estuary</v>
      </c>
      <c r="K2121" s="49">
        <v>1</v>
      </c>
      <c r="L2121" s="51" t="s">
        <v>173</v>
      </c>
      <c r="M2121" s="53" t="s">
        <v>138</v>
      </c>
      <c r="N2121" s="51" t="s">
        <v>150</v>
      </c>
      <c r="O2121" s="47">
        <f t="shared" si="437"/>
        <v>13</v>
      </c>
      <c r="P2121" s="47">
        <f t="shared" si="438"/>
        <v>1</v>
      </c>
      <c r="Q2121" s="47">
        <f t="shared" si="439"/>
        <v>4</v>
      </c>
      <c r="R2121" s="54">
        <v>170</v>
      </c>
      <c r="S2121" s="49" t="s">
        <v>168</v>
      </c>
      <c r="T2121" s="53" t="s">
        <v>163</v>
      </c>
    </row>
    <row r="2122" spans="1:20" x14ac:dyDescent="0.2">
      <c r="A2122" s="79">
        <f t="shared" si="446"/>
        <v>34</v>
      </c>
      <c r="B2122" s="47">
        <f t="shared" si="447"/>
        <v>2021</v>
      </c>
      <c r="C2122" s="47">
        <f t="shared" si="448"/>
        <v>8</v>
      </c>
      <c r="D2122" s="47" t="str">
        <f t="shared" si="449"/>
        <v>Aug</v>
      </c>
      <c r="E2122" s="47">
        <f t="shared" si="450"/>
        <v>19</v>
      </c>
      <c r="F2122" s="90">
        <v>44427</v>
      </c>
      <c r="G2122" s="75">
        <v>0.3611111111111111</v>
      </c>
      <c r="H2122" s="49" t="s">
        <v>217</v>
      </c>
      <c r="I2122" s="56" t="str">
        <f t="shared" si="444"/>
        <v>Site 6, just upstream of bridge</v>
      </c>
      <c r="J2122" s="56" t="str">
        <f t="shared" si="445"/>
        <v>Gordon Estuary</v>
      </c>
      <c r="K2122" s="49">
        <v>1</v>
      </c>
      <c r="L2122" s="51" t="s">
        <v>146</v>
      </c>
      <c r="M2122" s="53" t="s">
        <v>138</v>
      </c>
      <c r="N2122" s="51" t="s">
        <v>144</v>
      </c>
      <c r="O2122" s="47">
        <f t="shared" si="437"/>
        <v>3</v>
      </c>
      <c r="P2122" s="47">
        <f t="shared" si="438"/>
        <v>1</v>
      </c>
      <c r="Q2122" s="47">
        <f t="shared" si="439"/>
        <v>2</v>
      </c>
      <c r="R2122" s="54">
        <v>5</v>
      </c>
      <c r="S2122" s="49" t="s">
        <v>171</v>
      </c>
      <c r="T2122" s="53" t="s">
        <v>163</v>
      </c>
    </row>
    <row r="2123" spans="1:20" x14ac:dyDescent="0.2">
      <c r="A2123" s="79">
        <f t="shared" si="446"/>
        <v>34</v>
      </c>
      <c r="B2123" s="47">
        <f t="shared" si="447"/>
        <v>2021</v>
      </c>
      <c r="C2123" s="47">
        <f t="shared" si="448"/>
        <v>8</v>
      </c>
      <c r="D2123" s="47" t="str">
        <f t="shared" si="449"/>
        <v>Aug</v>
      </c>
      <c r="E2123" s="47">
        <f t="shared" si="450"/>
        <v>19</v>
      </c>
      <c r="F2123" s="90">
        <v>44427</v>
      </c>
      <c r="G2123" s="75">
        <v>0.3611111111111111</v>
      </c>
      <c r="H2123" s="49" t="s">
        <v>217</v>
      </c>
      <c r="I2123" s="56" t="str">
        <f t="shared" si="444"/>
        <v>Site 6, just upstream of bridge</v>
      </c>
      <c r="J2123" s="56" t="str">
        <f t="shared" si="445"/>
        <v>Gordon Estuary</v>
      </c>
      <c r="K2123" s="49">
        <v>1</v>
      </c>
      <c r="L2123" s="51" t="s">
        <v>146</v>
      </c>
      <c r="M2123" s="53" t="s">
        <v>138</v>
      </c>
      <c r="N2123" s="51" t="s">
        <v>148</v>
      </c>
      <c r="O2123" s="47">
        <f t="shared" si="437"/>
        <v>3</v>
      </c>
      <c r="P2123" s="47">
        <f t="shared" si="438"/>
        <v>1</v>
      </c>
      <c r="Q2123" s="47">
        <f t="shared" si="439"/>
        <v>3</v>
      </c>
      <c r="R2123" s="54">
        <v>9</v>
      </c>
      <c r="S2123" s="49" t="s">
        <v>171</v>
      </c>
      <c r="T2123" s="53" t="s">
        <v>163</v>
      </c>
    </row>
    <row r="2124" spans="1:20" x14ac:dyDescent="0.2">
      <c r="A2124" s="79">
        <f t="shared" si="446"/>
        <v>34</v>
      </c>
      <c r="B2124" s="47">
        <f t="shared" si="447"/>
        <v>2021</v>
      </c>
      <c r="C2124" s="47">
        <f t="shared" si="448"/>
        <v>8</v>
      </c>
      <c r="D2124" s="47" t="str">
        <f t="shared" si="449"/>
        <v>Aug</v>
      </c>
      <c r="E2124" s="47">
        <f t="shared" si="450"/>
        <v>19</v>
      </c>
      <c r="F2124" s="90">
        <v>44427</v>
      </c>
      <c r="G2124" s="75">
        <v>0.3611111111111111</v>
      </c>
      <c r="H2124" s="49" t="s">
        <v>217</v>
      </c>
      <c r="I2124" s="56" t="str">
        <f t="shared" si="444"/>
        <v>Site 6, just upstream of bridge</v>
      </c>
      <c r="J2124" s="56" t="str">
        <f t="shared" si="445"/>
        <v>Gordon Estuary</v>
      </c>
      <c r="K2124" s="49">
        <v>1</v>
      </c>
      <c r="L2124" s="51" t="s">
        <v>157</v>
      </c>
      <c r="M2124" s="53" t="s">
        <v>138</v>
      </c>
      <c r="N2124" s="51" t="s">
        <v>153</v>
      </c>
      <c r="O2124" s="47">
        <f t="shared" si="437"/>
        <v>8</v>
      </c>
      <c r="P2124" s="47">
        <f t="shared" si="438"/>
        <v>1</v>
      </c>
      <c r="Q2124" s="47">
        <f t="shared" si="439"/>
        <v>5</v>
      </c>
      <c r="R2124" s="54">
        <v>4</v>
      </c>
      <c r="S2124" s="49" t="s">
        <v>171</v>
      </c>
      <c r="T2124" s="53" t="s">
        <v>163</v>
      </c>
    </row>
    <row r="2125" spans="1:20" x14ac:dyDescent="0.2">
      <c r="A2125" s="79">
        <f t="shared" si="446"/>
        <v>34</v>
      </c>
      <c r="B2125" s="47">
        <f t="shared" si="447"/>
        <v>2021</v>
      </c>
      <c r="C2125" s="47">
        <f t="shared" si="448"/>
        <v>8</v>
      </c>
      <c r="D2125" s="47" t="str">
        <f t="shared" si="449"/>
        <v>Aug</v>
      </c>
      <c r="E2125" s="47">
        <f t="shared" si="450"/>
        <v>19</v>
      </c>
      <c r="F2125" s="90">
        <v>44427</v>
      </c>
      <c r="G2125" s="75">
        <v>0.3611111111111111</v>
      </c>
      <c r="H2125" s="49" t="s">
        <v>217</v>
      </c>
      <c r="I2125" s="56" t="str">
        <f t="shared" si="444"/>
        <v>Site 6, just upstream of bridge</v>
      </c>
      <c r="J2125" s="56" t="str">
        <f t="shared" si="445"/>
        <v>Gordon Estuary</v>
      </c>
      <c r="K2125" s="49">
        <v>1</v>
      </c>
      <c r="L2125" s="51" t="s">
        <v>158</v>
      </c>
      <c r="M2125" s="53" t="s">
        <v>138</v>
      </c>
      <c r="N2125" s="51" t="s">
        <v>153</v>
      </c>
      <c r="O2125" s="47">
        <f t="shared" si="437"/>
        <v>9</v>
      </c>
      <c r="P2125" s="47">
        <f t="shared" si="438"/>
        <v>1</v>
      </c>
      <c r="Q2125" s="47">
        <f t="shared" si="439"/>
        <v>5</v>
      </c>
      <c r="R2125" s="54">
        <v>150</v>
      </c>
      <c r="S2125" s="49" t="s">
        <v>171</v>
      </c>
      <c r="T2125" s="53" t="s">
        <v>163</v>
      </c>
    </row>
    <row r="2126" spans="1:20" x14ac:dyDescent="0.2">
      <c r="A2126" s="79">
        <f t="shared" si="446"/>
        <v>34</v>
      </c>
      <c r="B2126" s="47">
        <f t="shared" si="447"/>
        <v>2021</v>
      </c>
      <c r="C2126" s="47">
        <f t="shared" si="448"/>
        <v>8</v>
      </c>
      <c r="D2126" s="47" t="str">
        <f t="shared" si="449"/>
        <v>Aug</v>
      </c>
      <c r="E2126" s="47">
        <f t="shared" si="450"/>
        <v>19</v>
      </c>
      <c r="F2126" s="90">
        <v>44427</v>
      </c>
      <c r="G2126" s="75">
        <v>0.3611111111111111</v>
      </c>
      <c r="H2126" s="49" t="s">
        <v>217</v>
      </c>
      <c r="I2126" s="56" t="str">
        <f t="shared" si="444"/>
        <v>Site 6, just upstream of bridge</v>
      </c>
      <c r="J2126" s="56" t="str">
        <f t="shared" si="445"/>
        <v>Gordon Estuary</v>
      </c>
      <c r="K2126" s="49">
        <v>1</v>
      </c>
      <c r="L2126" s="51" t="s">
        <v>173</v>
      </c>
      <c r="M2126" s="53" t="s">
        <v>138</v>
      </c>
      <c r="N2126" s="51" t="s">
        <v>150</v>
      </c>
      <c r="O2126" s="47">
        <f t="shared" si="437"/>
        <v>13</v>
      </c>
      <c r="P2126" s="47">
        <f t="shared" si="438"/>
        <v>1</v>
      </c>
      <c r="Q2126" s="47">
        <f t="shared" si="439"/>
        <v>4</v>
      </c>
      <c r="R2126" s="54">
        <v>30</v>
      </c>
      <c r="S2126" s="49" t="s">
        <v>171</v>
      </c>
      <c r="T2126" s="53" t="s">
        <v>163</v>
      </c>
    </row>
    <row r="2127" spans="1:20" x14ac:dyDescent="0.2">
      <c r="A2127" s="79">
        <f t="shared" si="446"/>
        <v>34</v>
      </c>
      <c r="B2127" s="47">
        <f t="shared" si="447"/>
        <v>2021</v>
      </c>
      <c r="C2127" s="47">
        <f t="shared" si="448"/>
        <v>8</v>
      </c>
      <c r="D2127" s="47" t="str">
        <f t="shared" si="449"/>
        <v>Aug</v>
      </c>
      <c r="E2127" s="47">
        <f t="shared" si="450"/>
        <v>19</v>
      </c>
      <c r="F2127" s="90">
        <v>44427</v>
      </c>
      <c r="G2127" s="75">
        <v>0.45069444444444445</v>
      </c>
      <c r="H2127" s="49" t="s">
        <v>30</v>
      </c>
      <c r="I2127" s="56" t="str">
        <f t="shared" si="444"/>
        <v>Butch's (Gordon R.)</v>
      </c>
      <c r="J2127" s="56" t="str">
        <f t="shared" si="445"/>
        <v>Gordon Estuary</v>
      </c>
      <c r="K2127" s="49">
        <v>1</v>
      </c>
      <c r="L2127" s="51" t="s">
        <v>152</v>
      </c>
      <c r="M2127" s="53" t="s">
        <v>138</v>
      </c>
      <c r="N2127" s="51" t="s">
        <v>148</v>
      </c>
      <c r="O2127" s="47">
        <f t="shared" si="437"/>
        <v>5</v>
      </c>
      <c r="P2127" s="47">
        <f t="shared" si="438"/>
        <v>1</v>
      </c>
      <c r="Q2127" s="47">
        <f t="shared" si="439"/>
        <v>3</v>
      </c>
      <c r="R2127" s="54">
        <v>4</v>
      </c>
      <c r="S2127" s="49" t="s">
        <v>168</v>
      </c>
      <c r="T2127" s="53" t="s">
        <v>163</v>
      </c>
    </row>
    <row r="2128" spans="1:20" x14ac:dyDescent="0.2">
      <c r="A2128" s="79">
        <f t="shared" si="446"/>
        <v>34</v>
      </c>
      <c r="B2128" s="47">
        <f t="shared" si="447"/>
        <v>2021</v>
      </c>
      <c r="C2128" s="47">
        <f t="shared" si="448"/>
        <v>8</v>
      </c>
      <c r="D2128" s="47" t="str">
        <f t="shared" si="449"/>
        <v>Aug</v>
      </c>
      <c r="E2128" s="47">
        <f t="shared" si="450"/>
        <v>19</v>
      </c>
      <c r="F2128" s="90">
        <v>44427</v>
      </c>
      <c r="G2128" s="75">
        <v>0.45069444444444445</v>
      </c>
      <c r="H2128" s="49" t="s">
        <v>30</v>
      </c>
      <c r="I2128" s="56" t="str">
        <f t="shared" si="444"/>
        <v>Butch's (Gordon R.)</v>
      </c>
      <c r="J2128" s="56" t="str">
        <f t="shared" si="445"/>
        <v>Gordon Estuary</v>
      </c>
      <c r="K2128" s="49">
        <v>1</v>
      </c>
      <c r="L2128" s="51" t="s">
        <v>158</v>
      </c>
      <c r="M2128" s="53" t="s">
        <v>138</v>
      </c>
      <c r="N2128" s="51" t="s">
        <v>153</v>
      </c>
      <c r="O2128" s="47">
        <f t="shared" si="437"/>
        <v>9</v>
      </c>
      <c r="P2128" s="47">
        <f t="shared" si="438"/>
        <v>1</v>
      </c>
      <c r="Q2128" s="47">
        <f t="shared" si="439"/>
        <v>5</v>
      </c>
      <c r="R2128" s="54">
        <v>12</v>
      </c>
      <c r="S2128" s="49" t="s">
        <v>168</v>
      </c>
      <c r="T2128" s="53" t="s">
        <v>163</v>
      </c>
    </row>
    <row r="2129" spans="1:20" x14ac:dyDescent="0.2">
      <c r="A2129" s="79">
        <f t="shared" si="446"/>
        <v>34</v>
      </c>
      <c r="B2129" s="47">
        <f t="shared" si="447"/>
        <v>2021</v>
      </c>
      <c r="C2129" s="47">
        <f t="shared" si="448"/>
        <v>8</v>
      </c>
      <c r="D2129" s="47" t="str">
        <f t="shared" si="449"/>
        <v>Aug</v>
      </c>
      <c r="E2129" s="47">
        <f t="shared" si="450"/>
        <v>19</v>
      </c>
      <c r="F2129" s="90">
        <v>44427</v>
      </c>
      <c r="G2129" s="75">
        <v>0.45069444444444445</v>
      </c>
      <c r="H2129" s="49" t="s">
        <v>30</v>
      </c>
      <c r="I2129" s="56" t="str">
        <f t="shared" si="444"/>
        <v>Butch's (Gordon R.)</v>
      </c>
      <c r="J2129" s="56" t="str">
        <f t="shared" si="445"/>
        <v>Gordon Estuary</v>
      </c>
      <c r="K2129" s="49">
        <v>1</v>
      </c>
      <c r="L2129" s="51" t="s">
        <v>191</v>
      </c>
      <c r="M2129" s="53" t="s">
        <v>138</v>
      </c>
      <c r="N2129" s="51" t="s">
        <v>150</v>
      </c>
      <c r="O2129" s="47">
        <f t="shared" si="437"/>
        <v>20</v>
      </c>
      <c r="P2129" s="47">
        <f t="shared" si="438"/>
        <v>1</v>
      </c>
      <c r="Q2129" s="47">
        <f t="shared" si="439"/>
        <v>4</v>
      </c>
      <c r="R2129" s="54">
        <v>2</v>
      </c>
      <c r="S2129" s="49" t="s">
        <v>168</v>
      </c>
      <c r="T2129" s="53" t="s">
        <v>163</v>
      </c>
    </row>
    <row r="2130" spans="1:20" x14ac:dyDescent="0.2">
      <c r="A2130" s="79">
        <f t="shared" si="446"/>
        <v>34</v>
      </c>
      <c r="B2130" s="47">
        <f t="shared" si="447"/>
        <v>2021</v>
      </c>
      <c r="C2130" s="47">
        <f t="shared" si="448"/>
        <v>8</v>
      </c>
      <c r="D2130" s="47" t="str">
        <f t="shared" si="449"/>
        <v>Aug</v>
      </c>
      <c r="E2130" s="47">
        <f t="shared" si="450"/>
        <v>19</v>
      </c>
      <c r="F2130" s="90">
        <v>44427</v>
      </c>
      <c r="G2130" s="75">
        <v>0.46875</v>
      </c>
      <c r="H2130" s="49" t="s">
        <v>19</v>
      </c>
      <c r="I2130" s="56" t="str">
        <f t="shared" si="444"/>
        <v>Q Jeff (right bank opposite N. Arm confl.)</v>
      </c>
      <c r="J2130" s="56" t="str">
        <f t="shared" si="445"/>
        <v>Gordon Estuary</v>
      </c>
      <c r="K2130" s="49">
        <v>1</v>
      </c>
      <c r="L2130" s="51" t="s">
        <v>152</v>
      </c>
      <c r="M2130" s="53" t="s">
        <v>138</v>
      </c>
      <c r="N2130" s="51" t="s">
        <v>148</v>
      </c>
      <c r="O2130" s="47">
        <f t="shared" si="437"/>
        <v>5</v>
      </c>
      <c r="P2130" s="47">
        <f t="shared" si="438"/>
        <v>1</v>
      </c>
      <c r="Q2130" s="47">
        <f t="shared" si="439"/>
        <v>3</v>
      </c>
      <c r="R2130" s="54">
        <v>4</v>
      </c>
      <c r="S2130" s="49" t="s">
        <v>168</v>
      </c>
      <c r="T2130" s="53" t="s">
        <v>163</v>
      </c>
    </row>
    <row r="2131" spans="1:20" x14ac:dyDescent="0.2">
      <c r="A2131" s="79">
        <f t="shared" si="446"/>
        <v>34</v>
      </c>
      <c r="B2131" s="47">
        <f t="shared" si="447"/>
        <v>2021</v>
      </c>
      <c r="C2131" s="47">
        <f t="shared" si="448"/>
        <v>8</v>
      </c>
      <c r="D2131" s="47" t="str">
        <f t="shared" si="449"/>
        <v>Aug</v>
      </c>
      <c r="E2131" s="47">
        <f t="shared" si="450"/>
        <v>19</v>
      </c>
      <c r="F2131" s="90">
        <v>44427</v>
      </c>
      <c r="G2131" s="75">
        <v>0.46875</v>
      </c>
      <c r="H2131" s="49" t="s">
        <v>19</v>
      </c>
      <c r="I2131" s="56" t="str">
        <f t="shared" si="444"/>
        <v>Q Jeff (right bank opposite N. Arm confl.)</v>
      </c>
      <c r="J2131" s="56" t="str">
        <f t="shared" si="445"/>
        <v>Gordon Estuary</v>
      </c>
      <c r="K2131" s="49">
        <v>1</v>
      </c>
      <c r="L2131" s="51" t="s">
        <v>157</v>
      </c>
      <c r="M2131" s="53" t="s">
        <v>138</v>
      </c>
      <c r="N2131" s="51" t="s">
        <v>153</v>
      </c>
      <c r="O2131" s="47">
        <f t="shared" si="437"/>
        <v>8</v>
      </c>
      <c r="P2131" s="47">
        <f t="shared" si="438"/>
        <v>1</v>
      </c>
      <c r="Q2131" s="47">
        <f t="shared" si="439"/>
        <v>5</v>
      </c>
      <c r="R2131" s="54">
        <v>14</v>
      </c>
      <c r="S2131" s="49" t="s">
        <v>168</v>
      </c>
      <c r="T2131" s="53" t="s">
        <v>163</v>
      </c>
    </row>
    <row r="2132" spans="1:20" x14ac:dyDescent="0.2">
      <c r="A2132" s="79">
        <f t="shared" si="446"/>
        <v>34</v>
      </c>
      <c r="B2132" s="47">
        <f t="shared" si="447"/>
        <v>2021</v>
      </c>
      <c r="C2132" s="47">
        <f t="shared" si="448"/>
        <v>8</v>
      </c>
      <c r="D2132" s="47" t="str">
        <f t="shared" si="449"/>
        <v>Aug</v>
      </c>
      <c r="E2132" s="47">
        <f t="shared" si="450"/>
        <v>19</v>
      </c>
      <c r="F2132" s="90">
        <v>44427</v>
      </c>
      <c r="G2132" s="75">
        <v>0.46875</v>
      </c>
      <c r="H2132" s="49" t="s">
        <v>19</v>
      </c>
      <c r="I2132" s="56" t="str">
        <f t="shared" si="444"/>
        <v>Q Jeff (right bank opposite N. Arm confl.)</v>
      </c>
      <c r="J2132" s="56" t="str">
        <f t="shared" si="445"/>
        <v>Gordon Estuary</v>
      </c>
      <c r="K2132" s="49">
        <v>1</v>
      </c>
      <c r="L2132" s="51" t="s">
        <v>158</v>
      </c>
      <c r="M2132" s="53" t="s">
        <v>138</v>
      </c>
      <c r="N2132" s="51" t="s">
        <v>153</v>
      </c>
      <c r="O2132" s="47">
        <f t="shared" si="437"/>
        <v>9</v>
      </c>
      <c r="P2132" s="47">
        <f t="shared" si="438"/>
        <v>1</v>
      </c>
      <c r="Q2132" s="47">
        <f t="shared" si="439"/>
        <v>5</v>
      </c>
      <c r="R2132" s="54">
        <v>12</v>
      </c>
      <c r="S2132" s="49" t="s">
        <v>168</v>
      </c>
      <c r="T2132" s="53" t="s">
        <v>163</v>
      </c>
    </row>
    <row r="2133" spans="1:20" x14ac:dyDescent="0.2">
      <c r="A2133" s="79">
        <f t="shared" si="446"/>
        <v>34</v>
      </c>
      <c r="B2133" s="47">
        <f t="shared" si="447"/>
        <v>2021</v>
      </c>
      <c r="C2133" s="47">
        <f t="shared" si="448"/>
        <v>8</v>
      </c>
      <c r="D2133" s="47" t="str">
        <f t="shared" si="449"/>
        <v>Aug</v>
      </c>
      <c r="E2133" s="47">
        <f t="shared" si="450"/>
        <v>19</v>
      </c>
      <c r="F2133" s="90">
        <v>44427</v>
      </c>
      <c r="G2133" s="75">
        <v>0.46875</v>
      </c>
      <c r="H2133" s="49" t="s">
        <v>19</v>
      </c>
      <c r="I2133" s="56" t="str">
        <f t="shared" si="444"/>
        <v>Q Jeff (right bank opposite N. Arm confl.)</v>
      </c>
      <c r="J2133" s="56" t="str">
        <f t="shared" si="445"/>
        <v>Gordon Estuary</v>
      </c>
      <c r="K2133" s="49">
        <v>1</v>
      </c>
      <c r="L2133" s="51" t="s">
        <v>181</v>
      </c>
      <c r="M2133" s="53" t="s">
        <v>138</v>
      </c>
      <c r="N2133" s="51" t="s">
        <v>150</v>
      </c>
      <c r="O2133" s="47">
        <f t="shared" si="437"/>
        <v>15</v>
      </c>
      <c r="P2133" s="47">
        <f t="shared" si="438"/>
        <v>1</v>
      </c>
      <c r="Q2133" s="47">
        <f t="shared" si="439"/>
        <v>4</v>
      </c>
      <c r="R2133" s="54">
        <v>9</v>
      </c>
      <c r="S2133" s="49" t="s">
        <v>168</v>
      </c>
      <c r="T2133" s="53" t="s">
        <v>163</v>
      </c>
    </row>
    <row r="2134" spans="1:20" x14ac:dyDescent="0.2">
      <c r="A2134" s="79">
        <f t="shared" si="446"/>
        <v>34</v>
      </c>
      <c r="B2134" s="47">
        <f t="shared" si="447"/>
        <v>2021</v>
      </c>
      <c r="C2134" s="47">
        <f t="shared" si="448"/>
        <v>8</v>
      </c>
      <c r="D2134" s="47" t="str">
        <f t="shared" si="449"/>
        <v>Aug</v>
      </c>
      <c r="E2134" s="47">
        <f t="shared" si="450"/>
        <v>19</v>
      </c>
      <c r="F2134" s="90">
        <v>44427</v>
      </c>
      <c r="G2134" s="75">
        <v>0.46875</v>
      </c>
      <c r="H2134" s="49" t="s">
        <v>19</v>
      </c>
      <c r="I2134" s="56" t="str">
        <f t="shared" si="444"/>
        <v>Q Jeff (right bank opposite N. Arm confl.)</v>
      </c>
      <c r="J2134" s="56" t="str">
        <f t="shared" si="445"/>
        <v>Gordon Estuary</v>
      </c>
      <c r="K2134" s="49">
        <v>1</v>
      </c>
      <c r="L2134" s="51" t="s">
        <v>173</v>
      </c>
      <c r="M2134" s="53" t="s">
        <v>138</v>
      </c>
      <c r="N2134" s="51" t="s">
        <v>150</v>
      </c>
      <c r="O2134" s="47">
        <f t="shared" si="437"/>
        <v>13</v>
      </c>
      <c r="P2134" s="47">
        <f t="shared" si="438"/>
        <v>1</v>
      </c>
      <c r="Q2134" s="47">
        <f t="shared" si="439"/>
        <v>4</v>
      </c>
      <c r="R2134" s="54">
        <v>18</v>
      </c>
      <c r="S2134" s="49" t="s">
        <v>168</v>
      </c>
      <c r="T2134" s="53" t="s">
        <v>163</v>
      </c>
    </row>
    <row r="2135" spans="1:20" x14ac:dyDescent="0.2">
      <c r="A2135" s="79">
        <f t="shared" si="446"/>
        <v>34</v>
      </c>
      <c r="B2135" s="47">
        <f t="shared" si="447"/>
        <v>2021</v>
      </c>
      <c r="C2135" s="47">
        <f t="shared" si="448"/>
        <v>8</v>
      </c>
      <c r="D2135" s="47" t="str">
        <f t="shared" si="449"/>
        <v>Aug</v>
      </c>
      <c r="E2135" s="47">
        <f t="shared" si="450"/>
        <v>19</v>
      </c>
      <c r="F2135" s="90">
        <v>44427</v>
      </c>
      <c r="G2135" s="75">
        <v>0.46875</v>
      </c>
      <c r="H2135" s="49" t="s">
        <v>19</v>
      </c>
      <c r="I2135" s="56" t="str">
        <f t="shared" si="444"/>
        <v>Q Jeff (right bank opposite N. Arm confl.)</v>
      </c>
      <c r="J2135" s="56" t="str">
        <f t="shared" si="445"/>
        <v>Gordon Estuary</v>
      </c>
      <c r="K2135" s="49">
        <v>1</v>
      </c>
      <c r="L2135" s="51" t="s">
        <v>191</v>
      </c>
      <c r="M2135" s="53" t="s">
        <v>138</v>
      </c>
      <c r="N2135" s="51" t="s">
        <v>150</v>
      </c>
      <c r="O2135" s="47">
        <f t="shared" si="437"/>
        <v>20</v>
      </c>
      <c r="P2135" s="47">
        <f t="shared" si="438"/>
        <v>1</v>
      </c>
      <c r="Q2135" s="47">
        <f t="shared" si="439"/>
        <v>4</v>
      </c>
      <c r="R2135" s="54">
        <v>1</v>
      </c>
      <c r="S2135" s="49" t="s">
        <v>168</v>
      </c>
      <c r="T2135" s="53" t="s">
        <v>163</v>
      </c>
    </row>
    <row r="2136" spans="1:20" x14ac:dyDescent="0.2">
      <c r="A2136" s="79">
        <f t="shared" si="446"/>
        <v>34</v>
      </c>
      <c r="B2136" s="47">
        <f t="shared" si="447"/>
        <v>2021</v>
      </c>
      <c r="C2136" s="47">
        <f t="shared" si="448"/>
        <v>8</v>
      </c>
      <c r="D2136" s="47" t="str">
        <f t="shared" si="449"/>
        <v>Aug</v>
      </c>
      <c r="E2136" s="47">
        <f t="shared" si="450"/>
        <v>19</v>
      </c>
      <c r="F2136" s="90">
        <v>44427</v>
      </c>
      <c r="G2136" s="75">
        <v>0.4826388888888889</v>
      </c>
      <c r="H2136" s="49" t="s">
        <v>21</v>
      </c>
      <c r="I2136" s="56" t="str">
        <f t="shared" si="444"/>
        <v>Gallaugher's</v>
      </c>
      <c r="J2136" s="56" t="str">
        <f t="shared" si="445"/>
        <v>Gordon Estuary</v>
      </c>
      <c r="K2136" s="49">
        <v>1</v>
      </c>
      <c r="L2136" s="51" t="s">
        <v>158</v>
      </c>
      <c r="M2136" s="53" t="s">
        <v>138</v>
      </c>
      <c r="N2136" s="51" t="s">
        <v>153</v>
      </c>
      <c r="O2136" s="47">
        <f t="shared" ref="O2136:O2199" si="451">VLOOKUP(L2136,SpeciesCodes,2,FALSE)</f>
        <v>9</v>
      </c>
      <c r="P2136" s="47">
        <f t="shared" ref="P2136:P2199" si="452">VLOOKUP(M2136,OrigCodes,2,FALSE)</f>
        <v>1</v>
      </c>
      <c r="Q2136" s="47">
        <f t="shared" ref="Q2136:Q2199" si="453">VLOOKUP(N2136,StgCodes,2,FALSE)</f>
        <v>5</v>
      </c>
      <c r="R2136" s="54">
        <v>1</v>
      </c>
      <c r="S2136" s="49" t="s">
        <v>168</v>
      </c>
      <c r="T2136" s="53" t="s">
        <v>163</v>
      </c>
    </row>
    <row r="2137" spans="1:20" x14ac:dyDescent="0.2">
      <c r="A2137" s="79">
        <f t="shared" si="446"/>
        <v>34</v>
      </c>
      <c r="B2137" s="47">
        <f t="shared" si="447"/>
        <v>2021</v>
      </c>
      <c r="C2137" s="47">
        <f t="shared" si="448"/>
        <v>8</v>
      </c>
      <c r="D2137" s="47" t="str">
        <f t="shared" si="449"/>
        <v>Aug</v>
      </c>
      <c r="E2137" s="47">
        <f t="shared" si="450"/>
        <v>19</v>
      </c>
      <c r="F2137" s="90">
        <v>44427</v>
      </c>
      <c r="G2137" s="75">
        <v>0.4826388888888889</v>
      </c>
      <c r="H2137" s="49" t="s">
        <v>21</v>
      </c>
      <c r="I2137" s="56" t="str">
        <f t="shared" si="444"/>
        <v>Gallaugher's</v>
      </c>
      <c r="J2137" s="56" t="str">
        <f t="shared" si="445"/>
        <v>Gordon Estuary</v>
      </c>
      <c r="K2137" s="49">
        <v>1</v>
      </c>
      <c r="L2137" s="51" t="s">
        <v>166</v>
      </c>
      <c r="M2137" s="53" t="s">
        <v>138</v>
      </c>
      <c r="N2137" s="51" t="s">
        <v>150</v>
      </c>
      <c r="O2137" s="47">
        <f t="shared" si="451"/>
        <v>11</v>
      </c>
      <c r="P2137" s="47">
        <f t="shared" si="452"/>
        <v>1</v>
      </c>
      <c r="Q2137" s="47">
        <f t="shared" si="453"/>
        <v>4</v>
      </c>
      <c r="R2137" s="54">
        <v>3</v>
      </c>
      <c r="S2137" s="49" t="s">
        <v>168</v>
      </c>
      <c r="T2137" s="53" t="s">
        <v>163</v>
      </c>
    </row>
    <row r="2138" spans="1:20" x14ac:dyDescent="0.2">
      <c r="A2138" s="79">
        <f t="shared" si="446"/>
        <v>34</v>
      </c>
      <c r="B2138" s="47">
        <f t="shared" si="447"/>
        <v>2021</v>
      </c>
      <c r="C2138" s="47">
        <f t="shared" si="448"/>
        <v>8</v>
      </c>
      <c r="D2138" s="47" t="str">
        <f t="shared" si="449"/>
        <v>Aug</v>
      </c>
      <c r="E2138" s="47">
        <f t="shared" si="450"/>
        <v>19</v>
      </c>
      <c r="F2138" s="90">
        <v>44427</v>
      </c>
      <c r="G2138" s="75">
        <v>0.4826388888888889</v>
      </c>
      <c r="H2138" s="49" t="s">
        <v>21</v>
      </c>
      <c r="I2138" s="56" t="str">
        <f t="shared" si="444"/>
        <v>Gallaugher's</v>
      </c>
      <c r="J2138" s="56" t="str">
        <f t="shared" si="445"/>
        <v>Gordon Estuary</v>
      </c>
      <c r="K2138" s="49">
        <v>1</v>
      </c>
      <c r="L2138" s="51" t="s">
        <v>173</v>
      </c>
      <c r="M2138" s="53" t="s">
        <v>138</v>
      </c>
      <c r="N2138" s="51" t="s">
        <v>150</v>
      </c>
      <c r="O2138" s="47">
        <f t="shared" si="451"/>
        <v>13</v>
      </c>
      <c r="P2138" s="47">
        <f t="shared" si="452"/>
        <v>1</v>
      </c>
      <c r="Q2138" s="47">
        <f t="shared" si="453"/>
        <v>4</v>
      </c>
      <c r="R2138" s="54">
        <v>1</v>
      </c>
      <c r="S2138" s="49" t="s">
        <v>168</v>
      </c>
      <c r="T2138" s="53" t="s">
        <v>163</v>
      </c>
    </row>
    <row r="2139" spans="1:20" x14ac:dyDescent="0.2">
      <c r="A2139" s="79">
        <f t="shared" si="446"/>
        <v>34</v>
      </c>
      <c r="B2139" s="47">
        <f t="shared" si="447"/>
        <v>2021</v>
      </c>
      <c r="C2139" s="47">
        <f t="shared" si="448"/>
        <v>8</v>
      </c>
      <c r="D2139" s="47" t="str">
        <f t="shared" si="449"/>
        <v>Aug</v>
      </c>
      <c r="E2139" s="47">
        <f t="shared" si="450"/>
        <v>19</v>
      </c>
      <c r="F2139" s="90">
        <v>44427</v>
      </c>
      <c r="G2139" s="75">
        <v>0.49791666666666662</v>
      </c>
      <c r="H2139" s="49" t="s">
        <v>15</v>
      </c>
      <c r="I2139" s="56" t="str">
        <f t="shared" si="444"/>
        <v>Pacheedah Shores Boat Ramp</v>
      </c>
      <c r="J2139" s="56" t="str">
        <f t="shared" si="445"/>
        <v>Gordon Estuary</v>
      </c>
      <c r="K2139" s="49">
        <v>1</v>
      </c>
      <c r="L2139" s="51" t="s">
        <v>157</v>
      </c>
      <c r="M2139" s="53" t="s">
        <v>138</v>
      </c>
      <c r="N2139" s="51" t="s">
        <v>153</v>
      </c>
      <c r="O2139" s="47">
        <f t="shared" si="451"/>
        <v>8</v>
      </c>
      <c r="P2139" s="47">
        <f t="shared" si="452"/>
        <v>1</v>
      </c>
      <c r="Q2139" s="47">
        <f t="shared" si="453"/>
        <v>5</v>
      </c>
      <c r="R2139" s="54">
        <v>5</v>
      </c>
      <c r="S2139" s="49" t="s">
        <v>168</v>
      </c>
      <c r="T2139" s="53" t="s">
        <v>163</v>
      </c>
    </row>
    <row r="2140" spans="1:20" x14ac:dyDescent="0.2">
      <c r="A2140" s="79">
        <f t="shared" si="446"/>
        <v>34</v>
      </c>
      <c r="B2140" s="47">
        <f t="shared" si="447"/>
        <v>2021</v>
      </c>
      <c r="C2140" s="47">
        <f t="shared" si="448"/>
        <v>8</v>
      </c>
      <c r="D2140" s="47" t="str">
        <f t="shared" si="449"/>
        <v>Aug</v>
      </c>
      <c r="E2140" s="47">
        <f t="shared" si="450"/>
        <v>19</v>
      </c>
      <c r="F2140" s="90">
        <v>44427</v>
      </c>
      <c r="G2140" s="75">
        <v>0.49791666666666662</v>
      </c>
      <c r="H2140" s="49" t="s">
        <v>15</v>
      </c>
      <c r="I2140" s="56" t="str">
        <f t="shared" si="444"/>
        <v>Pacheedah Shores Boat Ramp</v>
      </c>
      <c r="J2140" s="56" t="str">
        <f t="shared" si="445"/>
        <v>Gordon Estuary</v>
      </c>
      <c r="K2140" s="49">
        <v>1</v>
      </c>
      <c r="L2140" s="51" t="s">
        <v>158</v>
      </c>
      <c r="M2140" s="53" t="s">
        <v>138</v>
      </c>
      <c r="N2140" s="51" t="s">
        <v>153</v>
      </c>
      <c r="O2140" s="47">
        <f t="shared" si="451"/>
        <v>9</v>
      </c>
      <c r="P2140" s="47">
        <f t="shared" si="452"/>
        <v>1</v>
      </c>
      <c r="Q2140" s="47">
        <f t="shared" si="453"/>
        <v>5</v>
      </c>
      <c r="R2140" s="54">
        <v>40</v>
      </c>
      <c r="S2140" s="49" t="s">
        <v>168</v>
      </c>
      <c r="T2140" s="53" t="s">
        <v>163</v>
      </c>
    </row>
    <row r="2141" spans="1:20" x14ac:dyDescent="0.2">
      <c r="A2141" s="79">
        <f t="shared" si="446"/>
        <v>34</v>
      </c>
      <c r="B2141" s="47">
        <f t="shared" si="447"/>
        <v>2021</v>
      </c>
      <c r="C2141" s="47">
        <f t="shared" si="448"/>
        <v>8</v>
      </c>
      <c r="D2141" s="47" t="str">
        <f t="shared" si="449"/>
        <v>Aug</v>
      </c>
      <c r="E2141" s="47">
        <f t="shared" si="450"/>
        <v>19</v>
      </c>
      <c r="F2141" s="90">
        <v>44427</v>
      </c>
      <c r="G2141" s="75">
        <v>0.49791666666666662</v>
      </c>
      <c r="H2141" s="49" t="s">
        <v>15</v>
      </c>
      <c r="I2141" s="56" t="str">
        <f t="shared" si="444"/>
        <v>Pacheedah Shores Boat Ramp</v>
      </c>
      <c r="J2141" s="56" t="str">
        <f t="shared" si="445"/>
        <v>Gordon Estuary</v>
      </c>
      <c r="K2141" s="49">
        <v>1</v>
      </c>
      <c r="L2141" s="51" t="s">
        <v>185</v>
      </c>
      <c r="M2141" s="53" t="s">
        <v>138</v>
      </c>
      <c r="N2141" s="51" t="s">
        <v>150</v>
      </c>
      <c r="O2141" s="47">
        <f t="shared" si="451"/>
        <v>18</v>
      </c>
      <c r="P2141" s="47">
        <f t="shared" si="452"/>
        <v>1</v>
      </c>
      <c r="Q2141" s="47">
        <f t="shared" si="453"/>
        <v>4</v>
      </c>
      <c r="R2141" s="54">
        <v>12</v>
      </c>
      <c r="S2141" s="49" t="s">
        <v>168</v>
      </c>
      <c r="T2141" s="53" t="s">
        <v>163</v>
      </c>
    </row>
    <row r="2142" spans="1:20" x14ac:dyDescent="0.2">
      <c r="A2142" s="79">
        <f t="shared" si="446"/>
        <v>34</v>
      </c>
      <c r="B2142" s="47">
        <f t="shared" si="447"/>
        <v>2021</v>
      </c>
      <c r="C2142" s="47">
        <f t="shared" si="448"/>
        <v>8</v>
      </c>
      <c r="D2142" s="47" t="str">
        <f t="shared" si="449"/>
        <v>Aug</v>
      </c>
      <c r="E2142" s="47">
        <f t="shared" si="450"/>
        <v>19</v>
      </c>
      <c r="F2142" s="90">
        <v>44427</v>
      </c>
      <c r="G2142" s="75">
        <v>0.49791666666666662</v>
      </c>
      <c r="H2142" s="49" t="s">
        <v>15</v>
      </c>
      <c r="I2142" s="56" t="str">
        <f t="shared" si="444"/>
        <v>Pacheedah Shores Boat Ramp</v>
      </c>
      <c r="J2142" s="56" t="str">
        <f t="shared" si="445"/>
        <v>Gordon Estuary</v>
      </c>
      <c r="K2142" s="49">
        <v>1</v>
      </c>
      <c r="L2142" s="51" t="s">
        <v>181</v>
      </c>
      <c r="M2142" s="53" t="s">
        <v>138</v>
      </c>
      <c r="N2142" s="51" t="s">
        <v>150</v>
      </c>
      <c r="O2142" s="47">
        <f t="shared" si="451"/>
        <v>15</v>
      </c>
      <c r="P2142" s="47">
        <f t="shared" si="452"/>
        <v>1</v>
      </c>
      <c r="Q2142" s="47">
        <f t="shared" si="453"/>
        <v>4</v>
      </c>
      <c r="R2142" s="54">
        <v>7</v>
      </c>
      <c r="S2142" s="49" t="s">
        <v>168</v>
      </c>
      <c r="T2142" s="53" t="s">
        <v>163</v>
      </c>
    </row>
    <row r="2143" spans="1:20" x14ac:dyDescent="0.2">
      <c r="A2143" s="79">
        <f t="shared" si="446"/>
        <v>34</v>
      </c>
      <c r="B2143" s="47">
        <f t="shared" si="447"/>
        <v>2021</v>
      </c>
      <c r="C2143" s="47">
        <f t="shared" si="448"/>
        <v>8</v>
      </c>
      <c r="D2143" s="47" t="str">
        <f t="shared" si="449"/>
        <v>Aug</v>
      </c>
      <c r="E2143" s="47">
        <f t="shared" si="450"/>
        <v>19</v>
      </c>
      <c r="F2143" s="90">
        <v>44427</v>
      </c>
      <c r="G2143" s="75">
        <v>0.49791666666666662</v>
      </c>
      <c r="H2143" s="49" t="s">
        <v>15</v>
      </c>
      <c r="I2143" s="56" t="str">
        <f t="shared" si="444"/>
        <v>Pacheedah Shores Boat Ramp</v>
      </c>
      <c r="J2143" s="56" t="str">
        <f t="shared" si="445"/>
        <v>Gordon Estuary</v>
      </c>
      <c r="K2143" s="49">
        <v>1</v>
      </c>
      <c r="L2143" s="51" t="s">
        <v>166</v>
      </c>
      <c r="M2143" s="53" t="s">
        <v>138</v>
      </c>
      <c r="N2143" s="51" t="s">
        <v>150</v>
      </c>
      <c r="O2143" s="47">
        <f t="shared" si="451"/>
        <v>11</v>
      </c>
      <c r="P2143" s="47">
        <f t="shared" si="452"/>
        <v>1</v>
      </c>
      <c r="Q2143" s="47">
        <f t="shared" si="453"/>
        <v>4</v>
      </c>
      <c r="R2143" s="54">
        <v>4</v>
      </c>
      <c r="S2143" s="49" t="s">
        <v>168</v>
      </c>
      <c r="T2143" s="53" t="s">
        <v>163</v>
      </c>
    </row>
    <row r="2144" spans="1:20" x14ac:dyDescent="0.2">
      <c r="A2144" s="79">
        <f t="shared" si="446"/>
        <v>34</v>
      </c>
      <c r="B2144" s="47">
        <f t="shared" si="447"/>
        <v>2021</v>
      </c>
      <c r="C2144" s="47">
        <f t="shared" si="448"/>
        <v>8</v>
      </c>
      <c r="D2144" s="47" t="str">
        <f t="shared" si="449"/>
        <v>Aug</v>
      </c>
      <c r="E2144" s="47">
        <f t="shared" si="450"/>
        <v>19</v>
      </c>
      <c r="F2144" s="90">
        <v>44427</v>
      </c>
      <c r="G2144" s="75">
        <v>0.49791666666666662</v>
      </c>
      <c r="H2144" s="49" t="s">
        <v>15</v>
      </c>
      <c r="I2144" s="56" t="str">
        <f t="shared" si="444"/>
        <v>Pacheedah Shores Boat Ramp</v>
      </c>
      <c r="J2144" s="56" t="str">
        <f t="shared" si="445"/>
        <v>Gordon Estuary</v>
      </c>
      <c r="K2144" s="49">
        <v>1</v>
      </c>
      <c r="L2144" s="51" t="s">
        <v>173</v>
      </c>
      <c r="M2144" s="53" t="s">
        <v>138</v>
      </c>
      <c r="N2144" s="51" t="s">
        <v>150</v>
      </c>
      <c r="O2144" s="47">
        <f t="shared" si="451"/>
        <v>13</v>
      </c>
      <c r="P2144" s="47">
        <f t="shared" si="452"/>
        <v>1</v>
      </c>
      <c r="Q2144" s="47">
        <f t="shared" si="453"/>
        <v>4</v>
      </c>
      <c r="R2144" s="54">
        <v>200</v>
      </c>
      <c r="S2144" s="49" t="s">
        <v>168</v>
      </c>
      <c r="T2144" s="53" t="s">
        <v>163</v>
      </c>
    </row>
    <row r="2145" spans="1:20" x14ac:dyDescent="0.2">
      <c r="A2145" s="79">
        <f t="shared" si="446"/>
        <v>34</v>
      </c>
      <c r="B2145" s="47">
        <f t="shared" si="447"/>
        <v>2021</v>
      </c>
      <c r="C2145" s="47">
        <f t="shared" si="448"/>
        <v>8</v>
      </c>
      <c r="D2145" s="47" t="str">
        <f t="shared" si="449"/>
        <v>Aug</v>
      </c>
      <c r="E2145" s="47">
        <f t="shared" si="450"/>
        <v>19</v>
      </c>
      <c r="F2145" s="90">
        <v>44427</v>
      </c>
      <c r="G2145" s="75">
        <v>0.5083333333333333</v>
      </c>
      <c r="H2145" s="49" t="s">
        <v>8</v>
      </c>
      <c r="I2145" s="56" t="str">
        <f t="shared" si="444"/>
        <v>Smokies</v>
      </c>
      <c r="J2145" s="56" t="str">
        <f t="shared" si="445"/>
        <v>Gordon Estuary</v>
      </c>
      <c r="K2145" s="49">
        <v>1</v>
      </c>
      <c r="L2145" s="51" t="s">
        <v>146</v>
      </c>
      <c r="M2145" s="53" t="s">
        <v>138</v>
      </c>
      <c r="N2145" s="51" t="s">
        <v>148</v>
      </c>
      <c r="O2145" s="47">
        <f t="shared" si="451"/>
        <v>3</v>
      </c>
      <c r="P2145" s="47">
        <f t="shared" si="452"/>
        <v>1</v>
      </c>
      <c r="Q2145" s="47">
        <f t="shared" si="453"/>
        <v>3</v>
      </c>
      <c r="R2145" s="54">
        <v>1</v>
      </c>
      <c r="S2145" s="49" t="s">
        <v>168</v>
      </c>
      <c r="T2145" s="53" t="s">
        <v>163</v>
      </c>
    </row>
    <row r="2146" spans="1:20" x14ac:dyDescent="0.2">
      <c r="A2146" s="79">
        <f t="shared" si="446"/>
        <v>34</v>
      </c>
      <c r="B2146" s="47">
        <f t="shared" si="447"/>
        <v>2021</v>
      </c>
      <c r="C2146" s="47">
        <f t="shared" si="448"/>
        <v>8</v>
      </c>
      <c r="D2146" s="47" t="str">
        <f t="shared" si="449"/>
        <v>Aug</v>
      </c>
      <c r="E2146" s="47">
        <f t="shared" si="450"/>
        <v>19</v>
      </c>
      <c r="F2146" s="90">
        <v>44427</v>
      </c>
      <c r="G2146" s="75">
        <v>0.5083333333333333</v>
      </c>
      <c r="H2146" s="49" t="s">
        <v>8</v>
      </c>
      <c r="I2146" s="56" t="str">
        <f t="shared" ref="I2146:I2151" si="454">VLOOKUP(H2146,SiteCodes,2,FALSE)</f>
        <v>Smokies</v>
      </c>
      <c r="J2146" s="56" t="str">
        <f t="shared" ref="J2146:J2151" si="455">VLOOKUP(H2146,SiteCodes,3,FALSE)</f>
        <v>Gordon Estuary</v>
      </c>
      <c r="K2146" s="49">
        <v>1</v>
      </c>
      <c r="L2146" s="51" t="s">
        <v>152</v>
      </c>
      <c r="M2146" s="53" t="s">
        <v>138</v>
      </c>
      <c r="N2146" s="51" t="s">
        <v>148</v>
      </c>
      <c r="O2146" s="47">
        <f t="shared" si="451"/>
        <v>5</v>
      </c>
      <c r="P2146" s="47">
        <f t="shared" si="452"/>
        <v>1</v>
      </c>
      <c r="Q2146" s="47">
        <f t="shared" si="453"/>
        <v>3</v>
      </c>
      <c r="R2146" s="54">
        <v>2</v>
      </c>
      <c r="S2146" s="49" t="s">
        <v>168</v>
      </c>
      <c r="T2146" s="53" t="s">
        <v>163</v>
      </c>
    </row>
    <row r="2147" spans="1:20" x14ac:dyDescent="0.2">
      <c r="A2147" s="79">
        <f t="shared" si="446"/>
        <v>34</v>
      </c>
      <c r="B2147" s="47">
        <f t="shared" si="447"/>
        <v>2021</v>
      </c>
      <c r="C2147" s="47">
        <f t="shared" si="448"/>
        <v>8</v>
      </c>
      <c r="D2147" s="47" t="str">
        <f t="shared" si="449"/>
        <v>Aug</v>
      </c>
      <c r="E2147" s="47">
        <f t="shared" si="450"/>
        <v>19</v>
      </c>
      <c r="F2147" s="90">
        <v>44427</v>
      </c>
      <c r="G2147" s="75">
        <v>0.5083333333333333</v>
      </c>
      <c r="H2147" s="49" t="s">
        <v>8</v>
      </c>
      <c r="I2147" s="56" t="str">
        <f t="shared" si="454"/>
        <v>Smokies</v>
      </c>
      <c r="J2147" s="56" t="str">
        <f t="shared" si="455"/>
        <v>Gordon Estuary</v>
      </c>
      <c r="K2147" s="49">
        <v>1</v>
      </c>
      <c r="L2147" s="51" t="s">
        <v>157</v>
      </c>
      <c r="M2147" s="53" t="s">
        <v>138</v>
      </c>
      <c r="N2147" s="51" t="s">
        <v>153</v>
      </c>
      <c r="O2147" s="47">
        <f t="shared" si="451"/>
        <v>8</v>
      </c>
      <c r="P2147" s="47">
        <f t="shared" si="452"/>
        <v>1</v>
      </c>
      <c r="Q2147" s="47">
        <f t="shared" si="453"/>
        <v>5</v>
      </c>
      <c r="R2147" s="54">
        <v>1</v>
      </c>
      <c r="S2147" s="49" t="s">
        <v>168</v>
      </c>
      <c r="T2147" s="53" t="s">
        <v>163</v>
      </c>
    </row>
    <row r="2148" spans="1:20" x14ac:dyDescent="0.2">
      <c r="A2148" s="79">
        <f t="shared" si="446"/>
        <v>34</v>
      </c>
      <c r="B2148" s="47">
        <f t="shared" si="447"/>
        <v>2021</v>
      </c>
      <c r="C2148" s="47">
        <f t="shared" si="448"/>
        <v>8</v>
      </c>
      <c r="D2148" s="47" t="str">
        <f t="shared" si="449"/>
        <v>Aug</v>
      </c>
      <c r="E2148" s="47">
        <f t="shared" si="450"/>
        <v>19</v>
      </c>
      <c r="F2148" s="90">
        <v>44427</v>
      </c>
      <c r="G2148" s="75">
        <v>0.5083333333333333</v>
      </c>
      <c r="H2148" s="49" t="s">
        <v>8</v>
      </c>
      <c r="I2148" s="56" t="str">
        <f t="shared" si="454"/>
        <v>Smokies</v>
      </c>
      <c r="J2148" s="56" t="str">
        <f t="shared" si="455"/>
        <v>Gordon Estuary</v>
      </c>
      <c r="K2148" s="49">
        <v>1</v>
      </c>
      <c r="L2148" s="51" t="s">
        <v>158</v>
      </c>
      <c r="M2148" s="53" t="s">
        <v>138</v>
      </c>
      <c r="N2148" s="51" t="s">
        <v>153</v>
      </c>
      <c r="O2148" s="47">
        <f t="shared" si="451"/>
        <v>9</v>
      </c>
      <c r="P2148" s="47">
        <f t="shared" si="452"/>
        <v>1</v>
      </c>
      <c r="Q2148" s="47">
        <f t="shared" si="453"/>
        <v>5</v>
      </c>
      <c r="R2148" s="54">
        <v>6</v>
      </c>
      <c r="S2148" s="49" t="s">
        <v>168</v>
      </c>
      <c r="T2148" s="53" t="s">
        <v>163</v>
      </c>
    </row>
    <row r="2149" spans="1:20" x14ac:dyDescent="0.2">
      <c r="A2149" s="79">
        <f t="shared" si="446"/>
        <v>34</v>
      </c>
      <c r="B2149" s="47">
        <f t="shared" si="447"/>
        <v>2021</v>
      </c>
      <c r="C2149" s="47">
        <f t="shared" si="448"/>
        <v>8</v>
      </c>
      <c r="D2149" s="47" t="str">
        <f t="shared" si="449"/>
        <v>Aug</v>
      </c>
      <c r="E2149" s="47">
        <f t="shared" si="450"/>
        <v>19</v>
      </c>
      <c r="F2149" s="90">
        <v>44427</v>
      </c>
      <c r="G2149" s="75">
        <v>0.5083333333333333</v>
      </c>
      <c r="H2149" s="49" t="s">
        <v>8</v>
      </c>
      <c r="I2149" s="56" t="str">
        <f t="shared" si="454"/>
        <v>Smokies</v>
      </c>
      <c r="J2149" s="56" t="str">
        <f t="shared" si="455"/>
        <v>Gordon Estuary</v>
      </c>
      <c r="K2149" s="49">
        <v>1</v>
      </c>
      <c r="L2149" s="51" t="s">
        <v>185</v>
      </c>
      <c r="M2149" s="53" t="s">
        <v>138</v>
      </c>
      <c r="N2149" s="51" t="s">
        <v>150</v>
      </c>
      <c r="O2149" s="47">
        <f t="shared" si="451"/>
        <v>18</v>
      </c>
      <c r="P2149" s="47">
        <f t="shared" si="452"/>
        <v>1</v>
      </c>
      <c r="Q2149" s="47">
        <f t="shared" si="453"/>
        <v>4</v>
      </c>
      <c r="R2149" s="54">
        <v>2</v>
      </c>
      <c r="S2149" s="49" t="s">
        <v>168</v>
      </c>
      <c r="T2149" s="53" t="s">
        <v>163</v>
      </c>
    </row>
    <row r="2150" spans="1:20" x14ac:dyDescent="0.2">
      <c r="A2150" s="79">
        <f t="shared" si="446"/>
        <v>34</v>
      </c>
      <c r="B2150" s="47">
        <f t="shared" si="447"/>
        <v>2021</v>
      </c>
      <c r="C2150" s="47">
        <f t="shared" si="448"/>
        <v>8</v>
      </c>
      <c r="D2150" s="47" t="str">
        <f t="shared" si="449"/>
        <v>Aug</v>
      </c>
      <c r="E2150" s="47">
        <f t="shared" si="450"/>
        <v>19</v>
      </c>
      <c r="F2150" s="90">
        <v>44427</v>
      </c>
      <c r="G2150" s="75">
        <v>0.5083333333333333</v>
      </c>
      <c r="H2150" s="49" t="s">
        <v>8</v>
      </c>
      <c r="I2150" s="56" t="str">
        <f t="shared" si="454"/>
        <v>Smokies</v>
      </c>
      <c r="J2150" s="56" t="str">
        <f t="shared" si="455"/>
        <v>Gordon Estuary</v>
      </c>
      <c r="K2150" s="49">
        <v>1</v>
      </c>
      <c r="L2150" s="51" t="s">
        <v>166</v>
      </c>
      <c r="M2150" s="53" t="s">
        <v>138</v>
      </c>
      <c r="N2150" s="51" t="s">
        <v>150</v>
      </c>
      <c r="O2150" s="47">
        <f t="shared" si="451"/>
        <v>11</v>
      </c>
      <c r="P2150" s="47">
        <f t="shared" si="452"/>
        <v>1</v>
      </c>
      <c r="Q2150" s="47">
        <f t="shared" si="453"/>
        <v>4</v>
      </c>
      <c r="R2150" s="54">
        <v>1</v>
      </c>
      <c r="S2150" s="49" t="s">
        <v>168</v>
      </c>
      <c r="T2150" s="53" t="s">
        <v>163</v>
      </c>
    </row>
    <row r="2151" spans="1:20" x14ac:dyDescent="0.2">
      <c r="A2151" s="79">
        <f t="shared" si="446"/>
        <v>34</v>
      </c>
      <c r="B2151" s="47">
        <f t="shared" si="447"/>
        <v>2021</v>
      </c>
      <c r="C2151" s="47">
        <f t="shared" si="448"/>
        <v>8</v>
      </c>
      <c r="D2151" s="47" t="str">
        <f t="shared" si="449"/>
        <v>Aug</v>
      </c>
      <c r="E2151" s="47">
        <f t="shared" si="450"/>
        <v>19</v>
      </c>
      <c r="F2151" s="90">
        <v>44427</v>
      </c>
      <c r="G2151" s="75">
        <v>0.5083333333333333</v>
      </c>
      <c r="H2151" s="49" t="s">
        <v>8</v>
      </c>
      <c r="I2151" s="56" t="str">
        <f t="shared" si="454"/>
        <v>Smokies</v>
      </c>
      <c r="J2151" s="56" t="str">
        <f t="shared" si="455"/>
        <v>Gordon Estuary</v>
      </c>
      <c r="K2151" s="49">
        <v>1</v>
      </c>
      <c r="L2151" s="51" t="s">
        <v>173</v>
      </c>
      <c r="M2151" s="53" t="s">
        <v>138</v>
      </c>
      <c r="N2151" s="51" t="s">
        <v>150</v>
      </c>
      <c r="O2151" s="47">
        <f t="shared" si="451"/>
        <v>13</v>
      </c>
      <c r="P2151" s="47">
        <f t="shared" si="452"/>
        <v>1</v>
      </c>
      <c r="Q2151" s="47">
        <f t="shared" si="453"/>
        <v>4</v>
      </c>
      <c r="R2151" s="54">
        <v>1</v>
      </c>
      <c r="S2151" s="49" t="s">
        <v>168</v>
      </c>
      <c r="T2151" s="53" t="s">
        <v>163</v>
      </c>
    </row>
    <row r="2152" spans="1:20" x14ac:dyDescent="0.2">
      <c r="A2152" s="79">
        <f t="shared" si="446"/>
        <v>34</v>
      </c>
      <c r="B2152" s="47">
        <f t="shared" si="447"/>
        <v>2021</v>
      </c>
      <c r="C2152" s="47">
        <f t="shared" si="448"/>
        <v>8</v>
      </c>
      <c r="D2152" s="47" t="str">
        <f t="shared" si="449"/>
        <v>Aug</v>
      </c>
      <c r="E2152" s="47">
        <f t="shared" si="450"/>
        <v>19</v>
      </c>
      <c r="F2152" s="90">
        <v>44427</v>
      </c>
      <c r="G2152" s="75">
        <v>0.58333333333333337</v>
      </c>
      <c r="H2152" s="49" t="s">
        <v>66</v>
      </c>
      <c r="I2152" s="56" t="str">
        <f t="shared" ref="I2152:I2171" si="456">VLOOKUP(H2152,SiteCodes,2,FALSE)</f>
        <v>Gravel bar on Gordon at Site 1</v>
      </c>
      <c r="J2152" s="56" t="str">
        <f t="shared" ref="J2152:J2171" si="457">VLOOKUP(H2152,SiteCodes,3,FALSE)</f>
        <v>Gordon Estuary</v>
      </c>
      <c r="K2152" s="49">
        <v>1</v>
      </c>
      <c r="L2152" s="51" t="s">
        <v>146</v>
      </c>
      <c r="M2152" s="53" t="s">
        <v>138</v>
      </c>
      <c r="N2152" s="51" t="s">
        <v>144</v>
      </c>
      <c r="O2152" s="47">
        <f t="shared" si="451"/>
        <v>3</v>
      </c>
      <c r="P2152" s="47">
        <f t="shared" si="452"/>
        <v>1</v>
      </c>
      <c r="Q2152" s="47">
        <f t="shared" si="453"/>
        <v>2</v>
      </c>
      <c r="R2152" s="54">
        <v>24</v>
      </c>
      <c r="S2152" s="49" t="s">
        <v>168</v>
      </c>
      <c r="T2152" s="53" t="s">
        <v>163</v>
      </c>
    </row>
    <row r="2153" spans="1:20" x14ac:dyDescent="0.2">
      <c r="A2153" s="79">
        <f t="shared" si="446"/>
        <v>34</v>
      </c>
      <c r="B2153" s="47">
        <f t="shared" si="447"/>
        <v>2021</v>
      </c>
      <c r="C2153" s="47">
        <f t="shared" si="448"/>
        <v>8</v>
      </c>
      <c r="D2153" s="47" t="str">
        <f t="shared" si="449"/>
        <v>Aug</v>
      </c>
      <c r="E2153" s="47">
        <f t="shared" si="450"/>
        <v>19</v>
      </c>
      <c r="F2153" s="90">
        <v>44427</v>
      </c>
      <c r="G2153" s="75">
        <v>0.58333333333333337</v>
      </c>
      <c r="H2153" s="49" t="s">
        <v>66</v>
      </c>
      <c r="I2153" s="56" t="str">
        <f t="shared" si="456"/>
        <v>Gravel bar on Gordon at Site 1</v>
      </c>
      <c r="J2153" s="56" t="str">
        <f t="shared" si="457"/>
        <v>Gordon Estuary</v>
      </c>
      <c r="K2153" s="49">
        <v>1</v>
      </c>
      <c r="L2153" s="51" t="s">
        <v>146</v>
      </c>
      <c r="M2153" s="53" t="s">
        <v>138</v>
      </c>
      <c r="N2153" s="51" t="s">
        <v>148</v>
      </c>
      <c r="O2153" s="47">
        <f t="shared" si="451"/>
        <v>3</v>
      </c>
      <c r="P2153" s="47">
        <f t="shared" si="452"/>
        <v>1</v>
      </c>
      <c r="Q2153" s="47">
        <f t="shared" si="453"/>
        <v>3</v>
      </c>
      <c r="R2153" s="54">
        <v>12</v>
      </c>
      <c r="S2153" s="49" t="s">
        <v>168</v>
      </c>
      <c r="T2153" s="53" t="s">
        <v>163</v>
      </c>
    </row>
    <row r="2154" spans="1:20" x14ac:dyDescent="0.2">
      <c r="A2154" s="79">
        <f t="shared" si="446"/>
        <v>34</v>
      </c>
      <c r="B2154" s="47">
        <f t="shared" si="447"/>
        <v>2021</v>
      </c>
      <c r="C2154" s="47">
        <f t="shared" si="448"/>
        <v>8</v>
      </c>
      <c r="D2154" s="47" t="str">
        <f t="shared" si="449"/>
        <v>Aug</v>
      </c>
      <c r="E2154" s="47">
        <f t="shared" si="450"/>
        <v>19</v>
      </c>
      <c r="F2154" s="90">
        <v>44427</v>
      </c>
      <c r="G2154" s="75">
        <v>0.58333333333333337</v>
      </c>
      <c r="H2154" s="49" t="s">
        <v>66</v>
      </c>
      <c r="I2154" s="56" t="str">
        <f t="shared" si="456"/>
        <v>Gravel bar on Gordon at Site 1</v>
      </c>
      <c r="J2154" s="56" t="str">
        <f t="shared" si="457"/>
        <v>Gordon Estuary</v>
      </c>
      <c r="K2154" s="49">
        <v>1</v>
      </c>
      <c r="L2154" s="51" t="s">
        <v>157</v>
      </c>
      <c r="M2154" s="53" t="s">
        <v>138</v>
      </c>
      <c r="N2154" s="51" t="s">
        <v>153</v>
      </c>
      <c r="O2154" s="47">
        <f t="shared" si="451"/>
        <v>8</v>
      </c>
      <c r="P2154" s="47">
        <f t="shared" si="452"/>
        <v>1</v>
      </c>
      <c r="Q2154" s="47">
        <f t="shared" si="453"/>
        <v>5</v>
      </c>
      <c r="R2154" s="54">
        <v>43</v>
      </c>
      <c r="S2154" s="49" t="s">
        <v>168</v>
      </c>
      <c r="T2154" s="53" t="s">
        <v>163</v>
      </c>
    </row>
    <row r="2155" spans="1:20" x14ac:dyDescent="0.2">
      <c r="A2155" s="79">
        <f t="shared" si="446"/>
        <v>34</v>
      </c>
      <c r="B2155" s="47">
        <f t="shared" si="447"/>
        <v>2021</v>
      </c>
      <c r="C2155" s="47">
        <f t="shared" si="448"/>
        <v>8</v>
      </c>
      <c r="D2155" s="47" t="str">
        <f t="shared" si="449"/>
        <v>Aug</v>
      </c>
      <c r="E2155" s="47">
        <f t="shared" si="450"/>
        <v>19</v>
      </c>
      <c r="F2155" s="90">
        <v>44427</v>
      </c>
      <c r="G2155" s="75">
        <v>0.58333333333333337</v>
      </c>
      <c r="H2155" s="49" t="s">
        <v>66</v>
      </c>
      <c r="I2155" s="56" t="str">
        <f t="shared" si="456"/>
        <v>Gravel bar on Gordon at Site 1</v>
      </c>
      <c r="J2155" s="56" t="str">
        <f t="shared" si="457"/>
        <v>Gordon Estuary</v>
      </c>
      <c r="K2155" s="49">
        <v>1</v>
      </c>
      <c r="L2155" s="51" t="s">
        <v>181</v>
      </c>
      <c r="M2155" s="53" t="s">
        <v>138</v>
      </c>
      <c r="N2155" s="51" t="s">
        <v>150</v>
      </c>
      <c r="O2155" s="47">
        <f t="shared" si="451"/>
        <v>15</v>
      </c>
      <c r="P2155" s="47">
        <f t="shared" si="452"/>
        <v>1</v>
      </c>
      <c r="Q2155" s="47">
        <f t="shared" si="453"/>
        <v>4</v>
      </c>
      <c r="R2155" s="54">
        <v>2</v>
      </c>
      <c r="S2155" s="49" t="s">
        <v>168</v>
      </c>
      <c r="T2155" s="53" t="s">
        <v>163</v>
      </c>
    </row>
    <row r="2156" spans="1:20" x14ac:dyDescent="0.2">
      <c r="A2156" s="79">
        <f t="shared" si="446"/>
        <v>34</v>
      </c>
      <c r="B2156" s="47">
        <f t="shared" si="447"/>
        <v>2021</v>
      </c>
      <c r="C2156" s="47">
        <f t="shared" si="448"/>
        <v>8</v>
      </c>
      <c r="D2156" s="47" t="str">
        <f t="shared" si="449"/>
        <v>Aug</v>
      </c>
      <c r="E2156" s="47">
        <f t="shared" si="450"/>
        <v>19</v>
      </c>
      <c r="F2156" s="90">
        <v>44427</v>
      </c>
      <c r="G2156" s="75">
        <v>0.58333333333333337</v>
      </c>
      <c r="H2156" s="49" t="s">
        <v>66</v>
      </c>
      <c r="I2156" s="56" t="str">
        <f t="shared" si="456"/>
        <v>Gravel bar on Gordon at Site 1</v>
      </c>
      <c r="J2156" s="56" t="str">
        <f t="shared" si="457"/>
        <v>Gordon Estuary</v>
      </c>
      <c r="K2156" s="49">
        <v>1</v>
      </c>
      <c r="L2156" s="51" t="s">
        <v>173</v>
      </c>
      <c r="M2156" s="53" t="s">
        <v>138</v>
      </c>
      <c r="N2156" s="51" t="s">
        <v>150</v>
      </c>
      <c r="O2156" s="47">
        <f t="shared" si="451"/>
        <v>13</v>
      </c>
      <c r="P2156" s="47">
        <f t="shared" si="452"/>
        <v>1</v>
      </c>
      <c r="Q2156" s="47">
        <f t="shared" si="453"/>
        <v>4</v>
      </c>
      <c r="R2156" s="54">
        <v>2</v>
      </c>
      <c r="S2156" s="49" t="s">
        <v>168</v>
      </c>
      <c r="T2156" s="53" t="s">
        <v>163</v>
      </c>
    </row>
    <row r="2157" spans="1:20" x14ac:dyDescent="0.2">
      <c r="A2157" s="79">
        <f t="shared" si="446"/>
        <v>34</v>
      </c>
      <c r="B2157" s="47">
        <f t="shared" si="447"/>
        <v>2021</v>
      </c>
      <c r="C2157" s="47">
        <f t="shared" si="448"/>
        <v>8</v>
      </c>
      <c r="D2157" s="47" t="str">
        <f t="shared" si="449"/>
        <v>Aug</v>
      </c>
      <c r="E2157" s="47">
        <f t="shared" si="450"/>
        <v>19</v>
      </c>
      <c r="F2157" s="90">
        <v>44427</v>
      </c>
      <c r="G2157" s="75">
        <v>0.61388888888888882</v>
      </c>
      <c r="H2157" s="49" t="s">
        <v>38</v>
      </c>
      <c r="I2157" s="56" t="str">
        <f t="shared" si="456"/>
        <v>Q07, Central/South Arm confluence</v>
      </c>
      <c r="J2157" s="56" t="str">
        <f t="shared" si="457"/>
        <v>San Juan Estuary</v>
      </c>
      <c r="K2157" s="49">
        <v>1</v>
      </c>
      <c r="L2157" s="51" t="s">
        <v>146</v>
      </c>
      <c r="M2157" s="53" t="s">
        <v>138</v>
      </c>
      <c r="N2157" s="51" t="s">
        <v>144</v>
      </c>
      <c r="O2157" s="47">
        <f t="shared" si="451"/>
        <v>3</v>
      </c>
      <c r="P2157" s="47">
        <f t="shared" si="452"/>
        <v>1</v>
      </c>
      <c r="Q2157" s="47">
        <f t="shared" si="453"/>
        <v>2</v>
      </c>
      <c r="R2157" s="54">
        <v>17</v>
      </c>
      <c r="S2157" s="49" t="s">
        <v>168</v>
      </c>
      <c r="T2157" s="53" t="s">
        <v>163</v>
      </c>
    </row>
    <row r="2158" spans="1:20" x14ac:dyDescent="0.2">
      <c r="A2158" s="79">
        <f t="shared" si="446"/>
        <v>34</v>
      </c>
      <c r="B2158" s="47">
        <f t="shared" si="447"/>
        <v>2021</v>
      </c>
      <c r="C2158" s="47">
        <f t="shared" si="448"/>
        <v>8</v>
      </c>
      <c r="D2158" s="47" t="str">
        <f t="shared" si="449"/>
        <v>Aug</v>
      </c>
      <c r="E2158" s="47">
        <f t="shared" si="450"/>
        <v>19</v>
      </c>
      <c r="F2158" s="90">
        <v>44427</v>
      </c>
      <c r="G2158" s="75">
        <v>0.61388888888888882</v>
      </c>
      <c r="H2158" s="49" t="s">
        <v>38</v>
      </c>
      <c r="I2158" s="56" t="str">
        <f t="shared" si="456"/>
        <v>Q07, Central/South Arm confluence</v>
      </c>
      <c r="J2158" s="56" t="str">
        <f t="shared" si="457"/>
        <v>San Juan Estuary</v>
      </c>
      <c r="K2158" s="49">
        <v>1</v>
      </c>
      <c r="L2158" s="51" t="s">
        <v>146</v>
      </c>
      <c r="M2158" s="53" t="s">
        <v>138</v>
      </c>
      <c r="N2158" s="51" t="s">
        <v>148</v>
      </c>
      <c r="O2158" s="47">
        <f t="shared" si="451"/>
        <v>3</v>
      </c>
      <c r="P2158" s="47">
        <f t="shared" si="452"/>
        <v>1</v>
      </c>
      <c r="Q2158" s="47">
        <f t="shared" si="453"/>
        <v>3</v>
      </c>
      <c r="R2158" s="54">
        <v>7</v>
      </c>
      <c r="S2158" s="49" t="s">
        <v>168</v>
      </c>
      <c r="T2158" s="53" t="s">
        <v>163</v>
      </c>
    </row>
    <row r="2159" spans="1:20" x14ac:dyDescent="0.2">
      <c r="A2159" s="79">
        <f t="shared" si="446"/>
        <v>34</v>
      </c>
      <c r="B2159" s="47">
        <f t="shared" si="447"/>
        <v>2021</v>
      </c>
      <c r="C2159" s="47">
        <f t="shared" si="448"/>
        <v>8</v>
      </c>
      <c r="D2159" s="47" t="str">
        <f t="shared" si="449"/>
        <v>Aug</v>
      </c>
      <c r="E2159" s="47">
        <f t="shared" si="450"/>
        <v>19</v>
      </c>
      <c r="F2159" s="90">
        <v>44427</v>
      </c>
      <c r="G2159" s="75">
        <v>0.61388888888888882</v>
      </c>
      <c r="H2159" s="49" t="s">
        <v>38</v>
      </c>
      <c r="I2159" s="56" t="str">
        <f t="shared" si="456"/>
        <v>Q07, Central/South Arm confluence</v>
      </c>
      <c r="J2159" s="56" t="str">
        <f t="shared" si="457"/>
        <v>San Juan Estuary</v>
      </c>
      <c r="K2159" s="49">
        <v>1</v>
      </c>
      <c r="L2159" s="51" t="s">
        <v>157</v>
      </c>
      <c r="M2159" s="53" t="s">
        <v>138</v>
      </c>
      <c r="N2159" s="51" t="s">
        <v>153</v>
      </c>
      <c r="O2159" s="47">
        <f t="shared" si="451"/>
        <v>8</v>
      </c>
      <c r="P2159" s="47">
        <f t="shared" si="452"/>
        <v>1</v>
      </c>
      <c r="Q2159" s="47">
        <f t="shared" si="453"/>
        <v>5</v>
      </c>
      <c r="R2159" s="54">
        <v>12</v>
      </c>
      <c r="S2159" s="49" t="s">
        <v>168</v>
      </c>
      <c r="T2159" s="53" t="s">
        <v>163</v>
      </c>
    </row>
    <row r="2160" spans="1:20" x14ac:dyDescent="0.2">
      <c r="A2160" s="79">
        <f t="shared" si="446"/>
        <v>34</v>
      </c>
      <c r="B2160" s="47">
        <f t="shared" si="447"/>
        <v>2021</v>
      </c>
      <c r="C2160" s="47">
        <f t="shared" si="448"/>
        <v>8</v>
      </c>
      <c r="D2160" s="47" t="str">
        <f t="shared" si="449"/>
        <v>Aug</v>
      </c>
      <c r="E2160" s="47">
        <f t="shared" si="450"/>
        <v>19</v>
      </c>
      <c r="F2160" s="90">
        <v>44427</v>
      </c>
      <c r="G2160" s="75">
        <v>0.61388888888888882</v>
      </c>
      <c r="H2160" s="49" t="s">
        <v>38</v>
      </c>
      <c r="I2160" s="56" t="str">
        <f t="shared" si="456"/>
        <v>Q07, Central/South Arm confluence</v>
      </c>
      <c r="J2160" s="56" t="str">
        <f t="shared" si="457"/>
        <v>San Juan Estuary</v>
      </c>
      <c r="K2160" s="49">
        <v>1</v>
      </c>
      <c r="L2160" s="51" t="s">
        <v>158</v>
      </c>
      <c r="M2160" s="53" t="s">
        <v>138</v>
      </c>
      <c r="N2160" s="51" t="s">
        <v>153</v>
      </c>
      <c r="O2160" s="47">
        <f t="shared" si="451"/>
        <v>9</v>
      </c>
      <c r="P2160" s="47">
        <f t="shared" si="452"/>
        <v>1</v>
      </c>
      <c r="Q2160" s="47">
        <f t="shared" si="453"/>
        <v>5</v>
      </c>
      <c r="R2160" s="54">
        <v>150</v>
      </c>
      <c r="S2160" s="49" t="s">
        <v>168</v>
      </c>
      <c r="T2160" s="53" t="s">
        <v>163</v>
      </c>
    </row>
    <row r="2161" spans="1:20" x14ac:dyDescent="0.2">
      <c r="A2161" s="79">
        <f t="shared" si="446"/>
        <v>35</v>
      </c>
      <c r="B2161" s="47">
        <f t="shared" si="447"/>
        <v>2021</v>
      </c>
      <c r="C2161" s="47">
        <f t="shared" si="448"/>
        <v>8</v>
      </c>
      <c r="D2161" s="47" t="str">
        <f t="shared" si="449"/>
        <v>Aug</v>
      </c>
      <c r="E2161" s="47">
        <f t="shared" si="450"/>
        <v>25</v>
      </c>
      <c r="F2161" s="90">
        <v>44433</v>
      </c>
      <c r="G2161" s="75">
        <v>0.36458333333333331</v>
      </c>
      <c r="H2161" s="49" t="s">
        <v>217</v>
      </c>
      <c r="I2161" s="56" t="str">
        <f t="shared" si="456"/>
        <v>Site 6, just upstream of bridge</v>
      </c>
      <c r="J2161" s="56" t="str">
        <f t="shared" si="457"/>
        <v>Gordon Estuary</v>
      </c>
      <c r="K2161" s="49">
        <v>1</v>
      </c>
      <c r="L2161" s="51" t="s">
        <v>158</v>
      </c>
      <c r="M2161" s="53" t="s">
        <v>138</v>
      </c>
      <c r="N2161" s="51" t="s">
        <v>153</v>
      </c>
      <c r="O2161" s="47">
        <f t="shared" si="451"/>
        <v>9</v>
      </c>
      <c r="P2161" s="47">
        <f t="shared" si="452"/>
        <v>1</v>
      </c>
      <c r="Q2161" s="47">
        <f t="shared" si="453"/>
        <v>5</v>
      </c>
      <c r="R2161" s="54">
        <v>50</v>
      </c>
      <c r="S2161" s="49" t="s">
        <v>168</v>
      </c>
      <c r="T2161" s="53" t="s">
        <v>163</v>
      </c>
    </row>
    <row r="2162" spans="1:20" x14ac:dyDescent="0.2">
      <c r="A2162" s="79">
        <f t="shared" si="446"/>
        <v>35</v>
      </c>
      <c r="B2162" s="47">
        <f t="shared" si="447"/>
        <v>2021</v>
      </c>
      <c r="C2162" s="47">
        <f t="shared" si="448"/>
        <v>8</v>
      </c>
      <c r="D2162" s="47" t="str">
        <f t="shared" si="449"/>
        <v>Aug</v>
      </c>
      <c r="E2162" s="47">
        <f t="shared" si="450"/>
        <v>25</v>
      </c>
      <c r="F2162" s="90">
        <v>44433</v>
      </c>
      <c r="G2162" s="75">
        <v>0.42569444444444443</v>
      </c>
      <c r="H2162" s="49" t="s">
        <v>30</v>
      </c>
      <c r="I2162" s="56" t="str">
        <f t="shared" si="456"/>
        <v>Butch's (Gordon R.)</v>
      </c>
      <c r="J2162" s="56" t="str">
        <f t="shared" si="457"/>
        <v>Gordon Estuary</v>
      </c>
      <c r="K2162" s="49">
        <v>1</v>
      </c>
      <c r="L2162" s="51" t="s">
        <v>152</v>
      </c>
      <c r="M2162" s="53" t="s">
        <v>138</v>
      </c>
      <c r="N2162" s="51" t="s">
        <v>148</v>
      </c>
      <c r="O2162" s="47">
        <f t="shared" si="451"/>
        <v>5</v>
      </c>
      <c r="P2162" s="47">
        <f t="shared" si="452"/>
        <v>1</v>
      </c>
      <c r="Q2162" s="47">
        <f t="shared" si="453"/>
        <v>3</v>
      </c>
      <c r="R2162" s="54">
        <v>1</v>
      </c>
      <c r="S2162" s="49" t="s">
        <v>168</v>
      </c>
      <c r="T2162" s="53" t="s">
        <v>163</v>
      </c>
    </row>
    <row r="2163" spans="1:20" x14ac:dyDescent="0.2">
      <c r="A2163" s="79">
        <f t="shared" si="446"/>
        <v>35</v>
      </c>
      <c r="B2163" s="47">
        <f t="shared" si="447"/>
        <v>2021</v>
      </c>
      <c r="C2163" s="47">
        <f t="shared" si="448"/>
        <v>8</v>
      </c>
      <c r="D2163" s="47" t="str">
        <f t="shared" si="449"/>
        <v>Aug</v>
      </c>
      <c r="E2163" s="47">
        <f t="shared" si="450"/>
        <v>25</v>
      </c>
      <c r="F2163" s="90">
        <v>44433</v>
      </c>
      <c r="G2163" s="75">
        <v>0.42569444444444443</v>
      </c>
      <c r="H2163" s="49" t="s">
        <v>30</v>
      </c>
      <c r="I2163" s="56" t="str">
        <f t="shared" si="456"/>
        <v>Butch's (Gordon R.)</v>
      </c>
      <c r="J2163" s="56" t="str">
        <f t="shared" si="457"/>
        <v>Gordon Estuary</v>
      </c>
      <c r="K2163" s="49">
        <v>1</v>
      </c>
      <c r="L2163" s="51" t="s">
        <v>196</v>
      </c>
      <c r="M2163" s="53" t="s">
        <v>138</v>
      </c>
      <c r="N2163" s="51" t="s">
        <v>150</v>
      </c>
      <c r="O2163" s="47">
        <f t="shared" si="451"/>
        <v>25</v>
      </c>
      <c r="P2163" s="47">
        <f t="shared" si="452"/>
        <v>1</v>
      </c>
      <c r="Q2163" s="47">
        <f t="shared" si="453"/>
        <v>4</v>
      </c>
      <c r="R2163" s="54">
        <v>1</v>
      </c>
      <c r="S2163" s="49" t="s">
        <v>168</v>
      </c>
      <c r="T2163" s="53" t="s">
        <v>163</v>
      </c>
    </row>
    <row r="2164" spans="1:20" x14ac:dyDescent="0.2">
      <c r="A2164" s="79">
        <f t="shared" si="446"/>
        <v>35</v>
      </c>
      <c r="B2164" s="47">
        <f t="shared" si="447"/>
        <v>2021</v>
      </c>
      <c r="C2164" s="47">
        <f t="shared" si="448"/>
        <v>8</v>
      </c>
      <c r="D2164" s="47" t="str">
        <f t="shared" si="449"/>
        <v>Aug</v>
      </c>
      <c r="E2164" s="47">
        <f t="shared" si="450"/>
        <v>25</v>
      </c>
      <c r="F2164" s="90">
        <v>44433</v>
      </c>
      <c r="G2164" s="75">
        <v>0.44027777777777777</v>
      </c>
      <c r="H2164" s="49" t="s">
        <v>25</v>
      </c>
      <c r="I2164" s="56" t="str">
        <f t="shared" si="456"/>
        <v>Q01, left bank Gordon up from confluence</v>
      </c>
      <c r="J2164" s="56" t="str">
        <f t="shared" si="457"/>
        <v>Gordon Estuary</v>
      </c>
      <c r="K2164" s="49">
        <v>1</v>
      </c>
      <c r="L2164" s="51" t="s">
        <v>157</v>
      </c>
      <c r="M2164" s="53" t="s">
        <v>138</v>
      </c>
      <c r="N2164" s="51" t="s">
        <v>153</v>
      </c>
      <c r="O2164" s="47">
        <f t="shared" si="451"/>
        <v>8</v>
      </c>
      <c r="P2164" s="47">
        <f t="shared" si="452"/>
        <v>1</v>
      </c>
      <c r="Q2164" s="47">
        <f t="shared" si="453"/>
        <v>5</v>
      </c>
      <c r="R2164" s="54">
        <v>1</v>
      </c>
      <c r="S2164" s="49" t="s">
        <v>168</v>
      </c>
      <c r="T2164" s="53" t="s">
        <v>163</v>
      </c>
    </row>
    <row r="2165" spans="1:20" x14ac:dyDescent="0.2">
      <c r="A2165" s="79">
        <f t="shared" si="446"/>
        <v>35</v>
      </c>
      <c r="B2165" s="47">
        <f t="shared" si="447"/>
        <v>2021</v>
      </c>
      <c r="C2165" s="47">
        <f t="shared" si="448"/>
        <v>8</v>
      </c>
      <c r="D2165" s="47" t="str">
        <f t="shared" si="449"/>
        <v>Aug</v>
      </c>
      <c r="E2165" s="47">
        <f t="shared" si="450"/>
        <v>25</v>
      </c>
      <c r="F2165" s="90">
        <v>44433</v>
      </c>
      <c r="G2165" s="75">
        <v>0.44027777777777777</v>
      </c>
      <c r="H2165" s="49" t="s">
        <v>25</v>
      </c>
      <c r="I2165" s="56" t="str">
        <f t="shared" si="456"/>
        <v>Q01, left bank Gordon up from confluence</v>
      </c>
      <c r="J2165" s="56" t="str">
        <f t="shared" si="457"/>
        <v>Gordon Estuary</v>
      </c>
      <c r="K2165" s="49">
        <v>1</v>
      </c>
      <c r="L2165" s="51" t="s">
        <v>158</v>
      </c>
      <c r="M2165" s="53" t="s">
        <v>138</v>
      </c>
      <c r="N2165" s="51" t="s">
        <v>153</v>
      </c>
      <c r="O2165" s="47">
        <f t="shared" si="451"/>
        <v>9</v>
      </c>
      <c r="P2165" s="47">
        <f t="shared" si="452"/>
        <v>1</v>
      </c>
      <c r="Q2165" s="47">
        <f t="shared" si="453"/>
        <v>5</v>
      </c>
      <c r="R2165" s="54">
        <v>1</v>
      </c>
      <c r="S2165" s="49" t="s">
        <v>168</v>
      </c>
      <c r="T2165" s="53" t="s">
        <v>163</v>
      </c>
    </row>
    <row r="2166" spans="1:20" x14ac:dyDescent="0.2">
      <c r="A2166" s="79">
        <f t="shared" si="446"/>
        <v>35</v>
      </c>
      <c r="B2166" s="47">
        <f t="shared" si="447"/>
        <v>2021</v>
      </c>
      <c r="C2166" s="47">
        <f t="shared" si="448"/>
        <v>8</v>
      </c>
      <c r="D2166" s="47" t="str">
        <f t="shared" si="449"/>
        <v>Aug</v>
      </c>
      <c r="E2166" s="47">
        <f t="shared" si="450"/>
        <v>25</v>
      </c>
      <c r="F2166" s="90">
        <v>44433</v>
      </c>
      <c r="G2166" s="75">
        <v>0.44027777777777777</v>
      </c>
      <c r="H2166" s="49" t="s">
        <v>25</v>
      </c>
      <c r="I2166" s="56" t="str">
        <f t="shared" si="456"/>
        <v>Q01, left bank Gordon up from confluence</v>
      </c>
      <c r="J2166" s="56" t="str">
        <f t="shared" si="457"/>
        <v>Gordon Estuary</v>
      </c>
      <c r="K2166" s="49">
        <v>1</v>
      </c>
      <c r="L2166" s="51" t="s">
        <v>185</v>
      </c>
      <c r="M2166" s="53" t="s">
        <v>138</v>
      </c>
      <c r="N2166" s="51" t="s">
        <v>150</v>
      </c>
      <c r="O2166" s="47">
        <f t="shared" si="451"/>
        <v>18</v>
      </c>
      <c r="P2166" s="47">
        <f t="shared" si="452"/>
        <v>1</v>
      </c>
      <c r="Q2166" s="47">
        <f t="shared" si="453"/>
        <v>4</v>
      </c>
      <c r="R2166" s="54">
        <v>1</v>
      </c>
      <c r="S2166" s="49" t="s">
        <v>168</v>
      </c>
      <c r="T2166" s="53" t="s">
        <v>163</v>
      </c>
    </row>
    <row r="2167" spans="1:20" x14ac:dyDescent="0.2">
      <c r="A2167" s="79">
        <f t="shared" si="446"/>
        <v>35</v>
      </c>
      <c r="B2167" s="47">
        <f t="shared" si="447"/>
        <v>2021</v>
      </c>
      <c r="C2167" s="47">
        <f t="shared" si="448"/>
        <v>8</v>
      </c>
      <c r="D2167" s="47" t="str">
        <f t="shared" si="449"/>
        <v>Aug</v>
      </c>
      <c r="E2167" s="47">
        <f t="shared" si="450"/>
        <v>25</v>
      </c>
      <c r="F2167" s="90">
        <v>44433</v>
      </c>
      <c r="G2167" s="75">
        <v>0.44027777777777777</v>
      </c>
      <c r="H2167" s="49" t="s">
        <v>25</v>
      </c>
      <c r="I2167" s="56" t="str">
        <f t="shared" si="456"/>
        <v>Q01, left bank Gordon up from confluence</v>
      </c>
      <c r="J2167" s="56" t="str">
        <f t="shared" si="457"/>
        <v>Gordon Estuary</v>
      </c>
      <c r="K2167" s="49">
        <v>1</v>
      </c>
      <c r="L2167" s="51" t="s">
        <v>181</v>
      </c>
      <c r="M2167" s="53" t="s">
        <v>138</v>
      </c>
      <c r="N2167" s="51" t="s">
        <v>150</v>
      </c>
      <c r="O2167" s="47">
        <f t="shared" si="451"/>
        <v>15</v>
      </c>
      <c r="P2167" s="47">
        <f t="shared" si="452"/>
        <v>1</v>
      </c>
      <c r="Q2167" s="47">
        <f t="shared" si="453"/>
        <v>4</v>
      </c>
      <c r="R2167" s="54">
        <v>2</v>
      </c>
      <c r="S2167" s="49" t="s">
        <v>168</v>
      </c>
      <c r="T2167" s="53" t="s">
        <v>163</v>
      </c>
    </row>
    <row r="2168" spans="1:20" x14ac:dyDescent="0.2">
      <c r="A2168" s="79">
        <f t="shared" si="446"/>
        <v>35</v>
      </c>
      <c r="B2168" s="47">
        <f t="shared" si="447"/>
        <v>2021</v>
      </c>
      <c r="C2168" s="47">
        <f t="shared" si="448"/>
        <v>8</v>
      </c>
      <c r="D2168" s="47" t="str">
        <f t="shared" si="449"/>
        <v>Aug</v>
      </c>
      <c r="E2168" s="47">
        <f t="shared" si="450"/>
        <v>25</v>
      </c>
      <c r="F2168" s="90">
        <v>44433</v>
      </c>
      <c r="G2168" s="75">
        <v>0.5</v>
      </c>
      <c r="H2168" s="49" t="s">
        <v>19</v>
      </c>
      <c r="I2168" s="56" t="str">
        <f t="shared" si="456"/>
        <v>Q Jeff (right bank opposite N. Arm confl.)</v>
      </c>
      <c r="J2168" s="56" t="str">
        <f t="shared" si="457"/>
        <v>Gordon Estuary</v>
      </c>
      <c r="K2168" s="49">
        <v>1</v>
      </c>
      <c r="L2168" s="51" t="s">
        <v>181</v>
      </c>
      <c r="M2168" s="53" t="s">
        <v>138</v>
      </c>
      <c r="N2168" s="51" t="s">
        <v>150</v>
      </c>
      <c r="O2168" s="47">
        <f t="shared" si="451"/>
        <v>15</v>
      </c>
      <c r="P2168" s="47">
        <f t="shared" si="452"/>
        <v>1</v>
      </c>
      <c r="Q2168" s="47">
        <f t="shared" si="453"/>
        <v>4</v>
      </c>
      <c r="R2168" s="54">
        <v>7</v>
      </c>
      <c r="S2168" s="49" t="s">
        <v>168</v>
      </c>
      <c r="T2168" s="53" t="s">
        <v>163</v>
      </c>
    </row>
    <row r="2169" spans="1:20" x14ac:dyDescent="0.2">
      <c r="A2169" s="79">
        <f t="shared" si="446"/>
        <v>35</v>
      </c>
      <c r="B2169" s="47">
        <f t="shared" si="447"/>
        <v>2021</v>
      </c>
      <c r="C2169" s="47">
        <f t="shared" si="448"/>
        <v>8</v>
      </c>
      <c r="D2169" s="47" t="str">
        <f t="shared" si="449"/>
        <v>Aug</v>
      </c>
      <c r="E2169" s="47">
        <f t="shared" si="450"/>
        <v>25</v>
      </c>
      <c r="F2169" s="90">
        <v>44433</v>
      </c>
      <c r="G2169" s="75">
        <v>0.5</v>
      </c>
      <c r="H2169" s="49" t="s">
        <v>19</v>
      </c>
      <c r="I2169" s="56" t="str">
        <f t="shared" si="456"/>
        <v>Q Jeff (right bank opposite N. Arm confl.)</v>
      </c>
      <c r="J2169" s="56" t="str">
        <f t="shared" si="457"/>
        <v>Gordon Estuary</v>
      </c>
      <c r="K2169" s="49">
        <v>1</v>
      </c>
      <c r="L2169" s="51" t="s">
        <v>173</v>
      </c>
      <c r="M2169" s="53" t="s">
        <v>138</v>
      </c>
      <c r="N2169" s="51" t="s">
        <v>150</v>
      </c>
      <c r="O2169" s="47">
        <f t="shared" si="451"/>
        <v>13</v>
      </c>
      <c r="P2169" s="47">
        <f t="shared" si="452"/>
        <v>1</v>
      </c>
      <c r="Q2169" s="47">
        <f t="shared" si="453"/>
        <v>4</v>
      </c>
      <c r="R2169" s="54">
        <v>32</v>
      </c>
      <c r="S2169" s="49" t="s">
        <v>168</v>
      </c>
      <c r="T2169" s="53" t="s">
        <v>163</v>
      </c>
    </row>
    <row r="2170" spans="1:20" x14ac:dyDescent="0.2">
      <c r="A2170" s="79">
        <f t="shared" si="446"/>
        <v>35</v>
      </c>
      <c r="B2170" s="47">
        <f t="shared" si="447"/>
        <v>2021</v>
      </c>
      <c r="C2170" s="47">
        <f t="shared" si="448"/>
        <v>8</v>
      </c>
      <c r="D2170" s="47" t="str">
        <f t="shared" si="449"/>
        <v>Aug</v>
      </c>
      <c r="E2170" s="47">
        <f t="shared" si="450"/>
        <v>25</v>
      </c>
      <c r="F2170" s="90">
        <v>44433</v>
      </c>
      <c r="G2170" s="75">
        <v>0.5</v>
      </c>
      <c r="H2170" s="49" t="s">
        <v>19</v>
      </c>
      <c r="I2170" s="56" t="str">
        <f t="shared" si="456"/>
        <v>Q Jeff (right bank opposite N. Arm confl.)</v>
      </c>
      <c r="J2170" s="56" t="str">
        <f t="shared" si="457"/>
        <v>Gordon Estuary</v>
      </c>
      <c r="K2170" s="49">
        <v>1</v>
      </c>
      <c r="L2170" s="51" t="s">
        <v>152</v>
      </c>
      <c r="M2170" s="53" t="s">
        <v>138</v>
      </c>
      <c r="N2170" s="51" t="s">
        <v>148</v>
      </c>
      <c r="O2170" s="47">
        <f t="shared" si="451"/>
        <v>5</v>
      </c>
      <c r="P2170" s="47">
        <f t="shared" si="452"/>
        <v>1</v>
      </c>
      <c r="Q2170" s="47">
        <f t="shared" si="453"/>
        <v>3</v>
      </c>
      <c r="R2170" s="54">
        <v>1</v>
      </c>
      <c r="S2170" s="49" t="s">
        <v>168</v>
      </c>
      <c r="T2170" s="53" t="s">
        <v>163</v>
      </c>
    </row>
    <row r="2171" spans="1:20" x14ac:dyDescent="0.2">
      <c r="A2171" s="79">
        <f t="shared" si="446"/>
        <v>35</v>
      </c>
      <c r="B2171" s="47">
        <f t="shared" si="447"/>
        <v>2021</v>
      </c>
      <c r="C2171" s="47">
        <f t="shared" si="448"/>
        <v>8</v>
      </c>
      <c r="D2171" s="47" t="str">
        <f t="shared" si="449"/>
        <v>Aug</v>
      </c>
      <c r="E2171" s="47">
        <f t="shared" si="450"/>
        <v>25</v>
      </c>
      <c r="F2171" s="90">
        <v>44433</v>
      </c>
      <c r="G2171" s="75">
        <v>0.51597222222222217</v>
      </c>
      <c r="H2171" s="49" t="s">
        <v>8</v>
      </c>
      <c r="I2171" s="56" t="str">
        <f t="shared" si="456"/>
        <v>Smokies</v>
      </c>
      <c r="J2171" s="56" t="str">
        <f t="shared" si="457"/>
        <v>Gordon Estuary</v>
      </c>
      <c r="K2171" s="49">
        <v>1</v>
      </c>
      <c r="L2171" s="51" t="s">
        <v>157</v>
      </c>
      <c r="M2171" s="53" t="s">
        <v>138</v>
      </c>
      <c r="N2171" s="51" t="s">
        <v>153</v>
      </c>
      <c r="O2171" s="47">
        <f t="shared" si="451"/>
        <v>8</v>
      </c>
      <c r="P2171" s="47">
        <f t="shared" si="452"/>
        <v>1</v>
      </c>
      <c r="Q2171" s="47">
        <f t="shared" si="453"/>
        <v>5</v>
      </c>
      <c r="R2171" s="54">
        <v>1</v>
      </c>
      <c r="S2171" s="49" t="s">
        <v>168</v>
      </c>
      <c r="T2171" s="53" t="s">
        <v>163</v>
      </c>
    </row>
    <row r="2172" spans="1:20" x14ac:dyDescent="0.2">
      <c r="A2172" s="79">
        <f t="shared" si="446"/>
        <v>35</v>
      </c>
      <c r="B2172" s="47">
        <f t="shared" si="447"/>
        <v>2021</v>
      </c>
      <c r="C2172" s="47">
        <f t="shared" si="448"/>
        <v>8</v>
      </c>
      <c r="D2172" s="47" t="str">
        <f t="shared" si="449"/>
        <v>Aug</v>
      </c>
      <c r="E2172" s="47">
        <f t="shared" si="450"/>
        <v>25</v>
      </c>
      <c r="F2172" s="90">
        <v>44433</v>
      </c>
      <c r="G2172" s="75">
        <v>0.51597222222222217</v>
      </c>
      <c r="H2172" s="49" t="s">
        <v>8</v>
      </c>
      <c r="I2172" s="56" t="str">
        <f t="shared" ref="I2172:I2177" si="458">VLOOKUP(H2172,SiteCodes,2,FALSE)</f>
        <v>Smokies</v>
      </c>
      <c r="J2172" s="56" t="str">
        <f t="shared" ref="J2172:J2177" si="459">VLOOKUP(H2172,SiteCodes,3,FALSE)</f>
        <v>Gordon Estuary</v>
      </c>
      <c r="K2172" s="49">
        <v>1</v>
      </c>
      <c r="L2172" s="51" t="s">
        <v>158</v>
      </c>
      <c r="M2172" s="53" t="s">
        <v>138</v>
      </c>
      <c r="N2172" s="51" t="s">
        <v>153</v>
      </c>
      <c r="O2172" s="47">
        <f t="shared" si="451"/>
        <v>9</v>
      </c>
      <c r="P2172" s="47">
        <f t="shared" si="452"/>
        <v>1</v>
      </c>
      <c r="Q2172" s="47">
        <f t="shared" si="453"/>
        <v>5</v>
      </c>
      <c r="R2172" s="54">
        <v>1</v>
      </c>
      <c r="S2172" s="49" t="s">
        <v>168</v>
      </c>
      <c r="T2172" s="53" t="s">
        <v>163</v>
      </c>
    </row>
    <row r="2173" spans="1:20" x14ac:dyDescent="0.2">
      <c r="A2173" s="79">
        <f t="shared" si="446"/>
        <v>35</v>
      </c>
      <c r="B2173" s="47">
        <f t="shared" si="447"/>
        <v>2021</v>
      </c>
      <c r="C2173" s="47">
        <f t="shared" si="448"/>
        <v>8</v>
      </c>
      <c r="D2173" s="47" t="str">
        <f t="shared" si="449"/>
        <v>Aug</v>
      </c>
      <c r="E2173" s="47">
        <f t="shared" si="450"/>
        <v>25</v>
      </c>
      <c r="F2173" s="90">
        <v>44433</v>
      </c>
      <c r="G2173" s="75">
        <v>0.51597222222222217</v>
      </c>
      <c r="H2173" s="49" t="s">
        <v>8</v>
      </c>
      <c r="I2173" s="56" t="str">
        <f t="shared" si="458"/>
        <v>Smokies</v>
      </c>
      <c r="J2173" s="56" t="str">
        <f t="shared" si="459"/>
        <v>Gordon Estuary</v>
      </c>
      <c r="K2173" s="49">
        <v>1</v>
      </c>
      <c r="L2173" s="51" t="s">
        <v>185</v>
      </c>
      <c r="M2173" s="53" t="s">
        <v>138</v>
      </c>
      <c r="N2173" s="51" t="s">
        <v>150</v>
      </c>
      <c r="O2173" s="47">
        <f t="shared" si="451"/>
        <v>18</v>
      </c>
      <c r="P2173" s="47">
        <f t="shared" si="452"/>
        <v>1</v>
      </c>
      <c r="Q2173" s="47">
        <f t="shared" si="453"/>
        <v>4</v>
      </c>
      <c r="R2173" s="54">
        <v>3</v>
      </c>
      <c r="S2173" s="49" t="s">
        <v>168</v>
      </c>
      <c r="T2173" s="53" t="s">
        <v>163</v>
      </c>
    </row>
    <row r="2174" spans="1:20" x14ac:dyDescent="0.2">
      <c r="A2174" s="79">
        <f t="shared" si="446"/>
        <v>35</v>
      </c>
      <c r="B2174" s="47">
        <f t="shared" si="447"/>
        <v>2021</v>
      </c>
      <c r="C2174" s="47">
        <f t="shared" si="448"/>
        <v>8</v>
      </c>
      <c r="D2174" s="47" t="str">
        <f t="shared" si="449"/>
        <v>Aug</v>
      </c>
      <c r="E2174" s="47">
        <f t="shared" si="450"/>
        <v>25</v>
      </c>
      <c r="F2174" s="90">
        <v>44433</v>
      </c>
      <c r="G2174" s="75">
        <v>0.51597222222222217</v>
      </c>
      <c r="H2174" s="49" t="s">
        <v>8</v>
      </c>
      <c r="I2174" s="56" t="str">
        <f t="shared" si="458"/>
        <v>Smokies</v>
      </c>
      <c r="J2174" s="56" t="str">
        <f t="shared" si="459"/>
        <v>Gordon Estuary</v>
      </c>
      <c r="K2174" s="49">
        <v>1</v>
      </c>
      <c r="L2174" s="51" t="s">
        <v>166</v>
      </c>
      <c r="M2174" s="53" t="s">
        <v>138</v>
      </c>
      <c r="N2174" s="51" t="s">
        <v>150</v>
      </c>
      <c r="O2174" s="47">
        <f t="shared" si="451"/>
        <v>11</v>
      </c>
      <c r="P2174" s="47">
        <f t="shared" si="452"/>
        <v>1</v>
      </c>
      <c r="Q2174" s="47">
        <f t="shared" si="453"/>
        <v>4</v>
      </c>
      <c r="R2174" s="54">
        <v>2</v>
      </c>
      <c r="S2174" s="49" t="s">
        <v>168</v>
      </c>
      <c r="T2174" s="53" t="s">
        <v>163</v>
      </c>
    </row>
    <row r="2175" spans="1:20" x14ac:dyDescent="0.2">
      <c r="A2175" s="79">
        <f t="shared" si="446"/>
        <v>35</v>
      </c>
      <c r="B2175" s="47">
        <f t="shared" si="447"/>
        <v>2021</v>
      </c>
      <c r="C2175" s="47">
        <f t="shared" si="448"/>
        <v>8</v>
      </c>
      <c r="D2175" s="47" t="str">
        <f t="shared" si="449"/>
        <v>Aug</v>
      </c>
      <c r="E2175" s="47">
        <f t="shared" si="450"/>
        <v>25</v>
      </c>
      <c r="F2175" s="90">
        <v>44433</v>
      </c>
      <c r="G2175" s="75">
        <v>0.51597222222222217</v>
      </c>
      <c r="H2175" s="49" t="s">
        <v>8</v>
      </c>
      <c r="I2175" s="56" t="str">
        <f t="shared" si="458"/>
        <v>Smokies</v>
      </c>
      <c r="J2175" s="56" t="str">
        <f t="shared" si="459"/>
        <v>Gordon Estuary</v>
      </c>
      <c r="K2175" s="49">
        <v>1</v>
      </c>
      <c r="L2175" s="51" t="s">
        <v>173</v>
      </c>
      <c r="M2175" s="53" t="s">
        <v>138</v>
      </c>
      <c r="N2175" s="51" t="s">
        <v>150</v>
      </c>
      <c r="O2175" s="47">
        <f t="shared" si="451"/>
        <v>13</v>
      </c>
      <c r="P2175" s="47">
        <f t="shared" si="452"/>
        <v>1</v>
      </c>
      <c r="Q2175" s="47">
        <f t="shared" si="453"/>
        <v>4</v>
      </c>
      <c r="R2175" s="54">
        <v>147</v>
      </c>
      <c r="S2175" s="49" t="s">
        <v>168</v>
      </c>
      <c r="T2175" s="53" t="s">
        <v>163</v>
      </c>
    </row>
    <row r="2176" spans="1:20" x14ac:dyDescent="0.2">
      <c r="A2176" s="79">
        <f t="shared" si="446"/>
        <v>35</v>
      </c>
      <c r="B2176" s="47">
        <f t="shared" si="447"/>
        <v>2021</v>
      </c>
      <c r="C2176" s="47">
        <f t="shared" si="448"/>
        <v>8</v>
      </c>
      <c r="D2176" s="47" t="str">
        <f t="shared" si="449"/>
        <v>Aug</v>
      </c>
      <c r="E2176" s="47">
        <f t="shared" si="450"/>
        <v>25</v>
      </c>
      <c r="F2176" s="90">
        <v>44433</v>
      </c>
      <c r="G2176" s="75">
        <v>0.51597222222222217</v>
      </c>
      <c r="H2176" s="49" t="s">
        <v>8</v>
      </c>
      <c r="I2176" s="56" t="str">
        <f t="shared" si="458"/>
        <v>Smokies</v>
      </c>
      <c r="J2176" s="56" t="str">
        <f t="shared" si="459"/>
        <v>Gordon Estuary</v>
      </c>
      <c r="K2176" s="49">
        <v>1</v>
      </c>
      <c r="L2176" s="51" t="s">
        <v>146</v>
      </c>
      <c r="M2176" s="53" t="s">
        <v>138</v>
      </c>
      <c r="N2176" s="51" t="s">
        <v>148</v>
      </c>
      <c r="O2176" s="47">
        <f t="shared" si="451"/>
        <v>3</v>
      </c>
      <c r="P2176" s="47">
        <f t="shared" si="452"/>
        <v>1</v>
      </c>
      <c r="Q2176" s="47">
        <f t="shared" si="453"/>
        <v>3</v>
      </c>
      <c r="R2176" s="54">
        <v>2</v>
      </c>
      <c r="S2176" s="49" t="s">
        <v>168</v>
      </c>
      <c r="T2176" s="53" t="s">
        <v>163</v>
      </c>
    </row>
    <row r="2177" spans="1:20" x14ac:dyDescent="0.2">
      <c r="A2177" s="79">
        <f t="shared" si="446"/>
        <v>35</v>
      </c>
      <c r="B2177" s="47">
        <f t="shared" si="447"/>
        <v>2021</v>
      </c>
      <c r="C2177" s="47">
        <f t="shared" si="448"/>
        <v>8</v>
      </c>
      <c r="D2177" s="47" t="str">
        <f t="shared" si="449"/>
        <v>Aug</v>
      </c>
      <c r="E2177" s="47">
        <f t="shared" si="450"/>
        <v>25</v>
      </c>
      <c r="F2177" s="90">
        <v>44433</v>
      </c>
      <c r="G2177" s="75">
        <v>0.51597222222222217</v>
      </c>
      <c r="H2177" s="49" t="s">
        <v>8</v>
      </c>
      <c r="I2177" s="56" t="str">
        <f t="shared" si="458"/>
        <v>Smokies</v>
      </c>
      <c r="J2177" s="56" t="str">
        <f t="shared" si="459"/>
        <v>Gordon Estuary</v>
      </c>
      <c r="K2177" s="49">
        <v>1</v>
      </c>
      <c r="L2177" s="51" t="s">
        <v>152</v>
      </c>
      <c r="M2177" s="53" t="s">
        <v>138</v>
      </c>
      <c r="N2177" s="51" t="s">
        <v>148</v>
      </c>
      <c r="O2177" s="47">
        <f t="shared" si="451"/>
        <v>5</v>
      </c>
      <c r="P2177" s="47">
        <f t="shared" si="452"/>
        <v>1</v>
      </c>
      <c r="Q2177" s="47">
        <f t="shared" si="453"/>
        <v>3</v>
      </c>
      <c r="R2177" s="54">
        <v>4</v>
      </c>
      <c r="S2177" s="49" t="s">
        <v>168</v>
      </c>
      <c r="T2177" s="53" t="s">
        <v>163</v>
      </c>
    </row>
    <row r="2178" spans="1:20" x14ac:dyDescent="0.2">
      <c r="A2178" s="79">
        <f t="shared" si="446"/>
        <v>35</v>
      </c>
      <c r="B2178" s="47">
        <f t="shared" si="447"/>
        <v>2021</v>
      </c>
      <c r="C2178" s="47">
        <f t="shared" si="448"/>
        <v>8</v>
      </c>
      <c r="D2178" s="47" t="str">
        <f t="shared" si="449"/>
        <v>Aug</v>
      </c>
      <c r="E2178" s="47">
        <f t="shared" si="450"/>
        <v>25</v>
      </c>
      <c r="F2178" s="90">
        <v>44433</v>
      </c>
      <c r="G2178" s="75">
        <v>0.53472222222222221</v>
      </c>
      <c r="H2178" s="49" t="s">
        <v>58</v>
      </c>
      <c r="I2178" s="56" t="str">
        <f>VLOOKUP(H2178,SiteCodes,2,FALSE)</f>
        <v>Mouth of Site 7 inlet, north side</v>
      </c>
      <c r="J2178" s="56" t="str">
        <f>VLOOKUP(H2178,SiteCodes,3,FALSE)</f>
        <v>Gordon Estuary</v>
      </c>
      <c r="K2178" s="49">
        <v>1</v>
      </c>
      <c r="L2178" s="51" t="s">
        <v>157</v>
      </c>
      <c r="M2178" s="53" t="s">
        <v>138</v>
      </c>
      <c r="N2178" s="51" t="s">
        <v>153</v>
      </c>
      <c r="O2178" s="47">
        <f t="shared" si="451"/>
        <v>8</v>
      </c>
      <c r="P2178" s="47">
        <f t="shared" si="452"/>
        <v>1</v>
      </c>
      <c r="Q2178" s="47">
        <f t="shared" si="453"/>
        <v>5</v>
      </c>
      <c r="R2178" s="54">
        <v>7</v>
      </c>
      <c r="S2178" s="49" t="s">
        <v>168</v>
      </c>
      <c r="T2178" s="53" t="s">
        <v>163</v>
      </c>
    </row>
    <row r="2179" spans="1:20" x14ac:dyDescent="0.2">
      <c r="A2179" s="79">
        <f t="shared" si="446"/>
        <v>35</v>
      </c>
      <c r="B2179" s="47">
        <f t="shared" si="447"/>
        <v>2021</v>
      </c>
      <c r="C2179" s="47">
        <f t="shared" si="448"/>
        <v>8</v>
      </c>
      <c r="D2179" s="47" t="str">
        <f t="shared" si="449"/>
        <v>Aug</v>
      </c>
      <c r="E2179" s="47">
        <f t="shared" si="450"/>
        <v>25</v>
      </c>
      <c r="F2179" s="90">
        <v>44433</v>
      </c>
      <c r="G2179" s="75">
        <v>0.53472222222222221</v>
      </c>
      <c r="H2179" s="49" t="s">
        <v>58</v>
      </c>
      <c r="I2179" s="56" t="str">
        <f t="shared" ref="I2179:I2184" si="460">VLOOKUP(H2179,SiteCodes,2,FALSE)</f>
        <v>Mouth of Site 7 inlet, north side</v>
      </c>
      <c r="J2179" s="56" t="str">
        <f t="shared" ref="J2179:J2184" si="461">VLOOKUP(H2179,SiteCodes,3,FALSE)</f>
        <v>Gordon Estuary</v>
      </c>
      <c r="K2179" s="49">
        <v>1</v>
      </c>
      <c r="L2179" s="51" t="s">
        <v>158</v>
      </c>
      <c r="M2179" s="53" t="s">
        <v>138</v>
      </c>
      <c r="N2179" s="51" t="s">
        <v>153</v>
      </c>
      <c r="O2179" s="47">
        <f t="shared" si="451"/>
        <v>9</v>
      </c>
      <c r="P2179" s="47">
        <f t="shared" si="452"/>
        <v>1</v>
      </c>
      <c r="Q2179" s="47">
        <f t="shared" si="453"/>
        <v>5</v>
      </c>
      <c r="R2179" s="54">
        <v>50</v>
      </c>
      <c r="S2179" s="49" t="s">
        <v>168</v>
      </c>
      <c r="T2179" s="53" t="s">
        <v>163</v>
      </c>
    </row>
    <row r="2180" spans="1:20" x14ac:dyDescent="0.2">
      <c r="A2180" s="79">
        <f t="shared" si="446"/>
        <v>35</v>
      </c>
      <c r="B2180" s="47">
        <f t="shared" si="447"/>
        <v>2021</v>
      </c>
      <c r="C2180" s="47">
        <f t="shared" si="448"/>
        <v>8</v>
      </c>
      <c r="D2180" s="47" t="str">
        <f t="shared" si="449"/>
        <v>Aug</v>
      </c>
      <c r="E2180" s="47">
        <f t="shared" si="450"/>
        <v>25</v>
      </c>
      <c r="F2180" s="90">
        <v>44433</v>
      </c>
      <c r="G2180" s="75">
        <v>0.53472222222222221</v>
      </c>
      <c r="H2180" s="49" t="s">
        <v>58</v>
      </c>
      <c r="I2180" s="56" t="str">
        <f t="shared" si="460"/>
        <v>Mouth of Site 7 inlet, north side</v>
      </c>
      <c r="J2180" s="56" t="str">
        <f t="shared" si="461"/>
        <v>Gordon Estuary</v>
      </c>
      <c r="K2180" s="49">
        <v>1</v>
      </c>
      <c r="L2180" s="51" t="s">
        <v>185</v>
      </c>
      <c r="M2180" s="53" t="s">
        <v>138</v>
      </c>
      <c r="N2180" s="51" t="s">
        <v>150</v>
      </c>
      <c r="O2180" s="47">
        <f t="shared" si="451"/>
        <v>18</v>
      </c>
      <c r="P2180" s="47">
        <f t="shared" si="452"/>
        <v>1</v>
      </c>
      <c r="Q2180" s="47">
        <f t="shared" si="453"/>
        <v>4</v>
      </c>
      <c r="R2180" s="54">
        <v>3</v>
      </c>
      <c r="S2180" s="49" t="s">
        <v>168</v>
      </c>
      <c r="T2180" s="53" t="s">
        <v>163</v>
      </c>
    </row>
    <row r="2181" spans="1:20" x14ac:dyDescent="0.2">
      <c r="A2181" s="79">
        <f t="shared" ref="A2181:A2244" si="462">WEEKNUM(F2181)</f>
        <v>35</v>
      </c>
      <c r="B2181" s="47">
        <f t="shared" ref="B2181:B2244" si="463">YEAR(F2181)</f>
        <v>2021</v>
      </c>
      <c r="C2181" s="47">
        <f t="shared" ref="C2181:C2244" si="464">MONTH(F2181)</f>
        <v>8</v>
      </c>
      <c r="D2181" s="47" t="str">
        <f t="shared" ref="D2181:D2244" si="465">TEXT(F2181,"mmm")</f>
        <v>Aug</v>
      </c>
      <c r="E2181" s="47">
        <f t="shared" ref="E2181:E2244" si="466">DAY(F2181)</f>
        <v>25</v>
      </c>
      <c r="F2181" s="90">
        <v>44433</v>
      </c>
      <c r="G2181" s="75">
        <v>0.53472222222222221</v>
      </c>
      <c r="H2181" s="49" t="s">
        <v>58</v>
      </c>
      <c r="I2181" s="56" t="str">
        <f t="shared" si="460"/>
        <v>Mouth of Site 7 inlet, north side</v>
      </c>
      <c r="J2181" s="56" t="str">
        <f t="shared" si="461"/>
        <v>Gordon Estuary</v>
      </c>
      <c r="K2181" s="49">
        <v>1</v>
      </c>
      <c r="L2181" s="51" t="s">
        <v>181</v>
      </c>
      <c r="M2181" s="53" t="s">
        <v>138</v>
      </c>
      <c r="N2181" s="51" t="s">
        <v>150</v>
      </c>
      <c r="O2181" s="47">
        <f t="shared" si="451"/>
        <v>15</v>
      </c>
      <c r="P2181" s="47">
        <f t="shared" si="452"/>
        <v>1</v>
      </c>
      <c r="Q2181" s="47">
        <f t="shared" si="453"/>
        <v>4</v>
      </c>
      <c r="R2181" s="54">
        <v>1</v>
      </c>
      <c r="S2181" s="49" t="s">
        <v>168</v>
      </c>
      <c r="T2181" s="53" t="s">
        <v>163</v>
      </c>
    </row>
    <row r="2182" spans="1:20" x14ac:dyDescent="0.2">
      <c r="A2182" s="79">
        <f t="shared" si="462"/>
        <v>35</v>
      </c>
      <c r="B2182" s="47">
        <f t="shared" si="463"/>
        <v>2021</v>
      </c>
      <c r="C2182" s="47">
        <f t="shared" si="464"/>
        <v>8</v>
      </c>
      <c r="D2182" s="47" t="str">
        <f t="shared" si="465"/>
        <v>Aug</v>
      </c>
      <c r="E2182" s="47">
        <f t="shared" si="466"/>
        <v>25</v>
      </c>
      <c r="F2182" s="90">
        <v>44433</v>
      </c>
      <c r="G2182" s="75">
        <v>0.53472222222222221</v>
      </c>
      <c r="H2182" s="49" t="s">
        <v>58</v>
      </c>
      <c r="I2182" s="56" t="str">
        <f t="shared" si="460"/>
        <v>Mouth of Site 7 inlet, north side</v>
      </c>
      <c r="J2182" s="56" t="str">
        <f t="shared" si="461"/>
        <v>Gordon Estuary</v>
      </c>
      <c r="K2182" s="49">
        <v>1</v>
      </c>
      <c r="L2182" s="51" t="s">
        <v>173</v>
      </c>
      <c r="M2182" s="53" t="s">
        <v>138</v>
      </c>
      <c r="N2182" s="51" t="s">
        <v>150</v>
      </c>
      <c r="O2182" s="47">
        <f t="shared" si="451"/>
        <v>13</v>
      </c>
      <c r="P2182" s="47">
        <f t="shared" si="452"/>
        <v>1</v>
      </c>
      <c r="Q2182" s="47">
        <f t="shared" si="453"/>
        <v>4</v>
      </c>
      <c r="R2182" s="54">
        <v>120</v>
      </c>
      <c r="S2182" s="49" t="s">
        <v>168</v>
      </c>
      <c r="T2182" s="53" t="s">
        <v>163</v>
      </c>
    </row>
    <row r="2183" spans="1:20" x14ac:dyDescent="0.2">
      <c r="A2183" s="79">
        <f t="shared" si="462"/>
        <v>35</v>
      </c>
      <c r="B2183" s="47">
        <f t="shared" si="463"/>
        <v>2021</v>
      </c>
      <c r="C2183" s="47">
        <f t="shared" si="464"/>
        <v>8</v>
      </c>
      <c r="D2183" s="47" t="str">
        <f t="shared" si="465"/>
        <v>Aug</v>
      </c>
      <c r="E2183" s="47">
        <f t="shared" si="466"/>
        <v>25</v>
      </c>
      <c r="F2183" s="90">
        <v>44433</v>
      </c>
      <c r="G2183" s="75">
        <v>0.53472222222222221</v>
      </c>
      <c r="H2183" s="49" t="s">
        <v>58</v>
      </c>
      <c r="I2183" s="56" t="str">
        <f t="shared" si="460"/>
        <v>Mouth of Site 7 inlet, north side</v>
      </c>
      <c r="J2183" s="56" t="str">
        <f t="shared" si="461"/>
        <v>Gordon Estuary</v>
      </c>
      <c r="K2183" s="49">
        <v>1</v>
      </c>
      <c r="L2183" s="51" t="s">
        <v>146</v>
      </c>
      <c r="M2183" s="53" t="s">
        <v>138</v>
      </c>
      <c r="N2183" s="51" t="s">
        <v>148</v>
      </c>
      <c r="O2183" s="47">
        <f t="shared" si="451"/>
        <v>3</v>
      </c>
      <c r="P2183" s="47">
        <f t="shared" si="452"/>
        <v>1</v>
      </c>
      <c r="Q2183" s="47">
        <f t="shared" si="453"/>
        <v>3</v>
      </c>
      <c r="R2183" s="54">
        <v>5</v>
      </c>
      <c r="S2183" s="49" t="s">
        <v>168</v>
      </c>
      <c r="T2183" s="53" t="s">
        <v>163</v>
      </c>
    </row>
    <row r="2184" spans="1:20" x14ac:dyDescent="0.2">
      <c r="A2184" s="79">
        <f t="shared" si="462"/>
        <v>35</v>
      </c>
      <c r="B2184" s="47">
        <f t="shared" si="463"/>
        <v>2021</v>
      </c>
      <c r="C2184" s="47">
        <f t="shared" si="464"/>
        <v>8</v>
      </c>
      <c r="D2184" s="47" t="str">
        <f t="shared" si="465"/>
        <v>Aug</v>
      </c>
      <c r="E2184" s="47">
        <f t="shared" si="466"/>
        <v>25</v>
      </c>
      <c r="F2184" s="90">
        <v>44433</v>
      </c>
      <c r="G2184" s="75">
        <v>0.53472222222222221</v>
      </c>
      <c r="H2184" s="49" t="s">
        <v>58</v>
      </c>
      <c r="I2184" s="56" t="str">
        <f t="shared" si="460"/>
        <v>Mouth of Site 7 inlet, north side</v>
      </c>
      <c r="J2184" s="56" t="str">
        <f t="shared" si="461"/>
        <v>Gordon Estuary</v>
      </c>
      <c r="K2184" s="49">
        <v>1</v>
      </c>
      <c r="L2184" s="51" t="s">
        <v>152</v>
      </c>
      <c r="M2184" s="53" t="s">
        <v>138</v>
      </c>
      <c r="N2184" s="51" t="s">
        <v>148</v>
      </c>
      <c r="O2184" s="47">
        <f t="shared" si="451"/>
        <v>5</v>
      </c>
      <c r="P2184" s="47">
        <f t="shared" si="452"/>
        <v>1</v>
      </c>
      <c r="Q2184" s="47">
        <f t="shared" si="453"/>
        <v>3</v>
      </c>
      <c r="R2184" s="54">
        <v>1</v>
      </c>
      <c r="S2184" s="49" t="s">
        <v>168</v>
      </c>
      <c r="T2184" s="53" t="s">
        <v>163</v>
      </c>
    </row>
    <row r="2185" spans="1:20" x14ac:dyDescent="0.2">
      <c r="A2185" s="79">
        <f t="shared" si="462"/>
        <v>35</v>
      </c>
      <c r="B2185" s="47">
        <f t="shared" si="463"/>
        <v>2021</v>
      </c>
      <c r="C2185" s="47">
        <f t="shared" si="464"/>
        <v>8</v>
      </c>
      <c r="D2185" s="47" t="str">
        <f t="shared" si="465"/>
        <v>Aug</v>
      </c>
      <c r="E2185" s="47">
        <f t="shared" si="466"/>
        <v>25</v>
      </c>
      <c r="F2185" s="90">
        <v>44433</v>
      </c>
      <c r="G2185" s="75">
        <v>0.54583333333333328</v>
      </c>
      <c r="H2185" s="49" t="s">
        <v>64</v>
      </c>
      <c r="I2185" s="56" t="str">
        <f t="shared" ref="I2185:I2228" si="467">VLOOKUP(H2185,SiteCodes,2,FALSE)</f>
        <v>On point at confluence of N. Arm and Brown's Slough</v>
      </c>
      <c r="J2185" s="56" t="str">
        <f t="shared" ref="J2185:J2228" si="468">VLOOKUP(H2185,SiteCodes,3,FALSE)</f>
        <v>Gordon Estuary</v>
      </c>
      <c r="K2185" s="49">
        <v>1</v>
      </c>
      <c r="L2185" s="51" t="s">
        <v>157</v>
      </c>
      <c r="M2185" s="53" t="s">
        <v>138</v>
      </c>
      <c r="N2185" s="51" t="s">
        <v>153</v>
      </c>
      <c r="O2185" s="47">
        <f t="shared" si="451"/>
        <v>8</v>
      </c>
      <c r="P2185" s="47">
        <f t="shared" si="452"/>
        <v>1</v>
      </c>
      <c r="Q2185" s="47">
        <f t="shared" si="453"/>
        <v>5</v>
      </c>
      <c r="R2185" s="54">
        <v>5</v>
      </c>
      <c r="S2185" s="49" t="s">
        <v>168</v>
      </c>
      <c r="T2185" s="53" t="s">
        <v>163</v>
      </c>
    </row>
    <row r="2186" spans="1:20" x14ac:dyDescent="0.2">
      <c r="A2186" s="79">
        <f t="shared" si="462"/>
        <v>35</v>
      </c>
      <c r="B2186" s="47">
        <f t="shared" si="463"/>
        <v>2021</v>
      </c>
      <c r="C2186" s="47">
        <f t="shared" si="464"/>
        <v>8</v>
      </c>
      <c r="D2186" s="47" t="str">
        <f t="shared" si="465"/>
        <v>Aug</v>
      </c>
      <c r="E2186" s="47">
        <f t="shared" si="466"/>
        <v>25</v>
      </c>
      <c r="F2186" s="90">
        <v>44433</v>
      </c>
      <c r="G2186" s="75">
        <v>0.54583333333333328</v>
      </c>
      <c r="H2186" s="49" t="s">
        <v>64</v>
      </c>
      <c r="I2186" s="56" t="str">
        <f t="shared" si="467"/>
        <v>On point at confluence of N. Arm and Brown's Slough</v>
      </c>
      <c r="J2186" s="56" t="str">
        <f t="shared" si="468"/>
        <v>Gordon Estuary</v>
      </c>
      <c r="K2186" s="49">
        <v>1</v>
      </c>
      <c r="L2186" s="51" t="s">
        <v>158</v>
      </c>
      <c r="M2186" s="53" t="s">
        <v>138</v>
      </c>
      <c r="N2186" s="51" t="s">
        <v>153</v>
      </c>
      <c r="O2186" s="47">
        <f t="shared" si="451"/>
        <v>9</v>
      </c>
      <c r="P2186" s="47">
        <f t="shared" si="452"/>
        <v>1</v>
      </c>
      <c r="Q2186" s="47">
        <f t="shared" si="453"/>
        <v>5</v>
      </c>
      <c r="R2186" s="54">
        <v>5</v>
      </c>
      <c r="S2186" s="49" t="s">
        <v>168</v>
      </c>
      <c r="T2186" s="53" t="s">
        <v>163</v>
      </c>
    </row>
    <row r="2187" spans="1:20" x14ac:dyDescent="0.2">
      <c r="A2187" s="79">
        <f t="shared" si="462"/>
        <v>35</v>
      </c>
      <c r="B2187" s="47">
        <f t="shared" si="463"/>
        <v>2021</v>
      </c>
      <c r="C2187" s="47">
        <f t="shared" si="464"/>
        <v>8</v>
      </c>
      <c r="D2187" s="47" t="str">
        <f t="shared" si="465"/>
        <v>Aug</v>
      </c>
      <c r="E2187" s="47">
        <f t="shared" si="466"/>
        <v>25</v>
      </c>
      <c r="F2187" s="90">
        <v>44433</v>
      </c>
      <c r="G2187" s="75">
        <v>0.54583333333333328</v>
      </c>
      <c r="H2187" s="49" t="s">
        <v>64</v>
      </c>
      <c r="I2187" s="56" t="str">
        <f t="shared" si="467"/>
        <v>On point at confluence of N. Arm and Brown's Slough</v>
      </c>
      <c r="J2187" s="56" t="str">
        <f t="shared" si="468"/>
        <v>Gordon Estuary</v>
      </c>
      <c r="K2187" s="49">
        <v>1</v>
      </c>
      <c r="L2187" s="51" t="s">
        <v>185</v>
      </c>
      <c r="M2187" s="53" t="s">
        <v>138</v>
      </c>
      <c r="N2187" s="51" t="s">
        <v>150</v>
      </c>
      <c r="O2187" s="47">
        <f t="shared" si="451"/>
        <v>18</v>
      </c>
      <c r="P2187" s="47">
        <f t="shared" si="452"/>
        <v>1</v>
      </c>
      <c r="Q2187" s="47">
        <f t="shared" si="453"/>
        <v>4</v>
      </c>
      <c r="R2187" s="54">
        <v>1</v>
      </c>
      <c r="S2187" s="49" t="s">
        <v>168</v>
      </c>
      <c r="T2187" s="53" t="s">
        <v>163</v>
      </c>
    </row>
    <row r="2188" spans="1:20" x14ac:dyDescent="0.2">
      <c r="A2188" s="79">
        <f t="shared" si="462"/>
        <v>35</v>
      </c>
      <c r="B2188" s="47">
        <f t="shared" si="463"/>
        <v>2021</v>
      </c>
      <c r="C2188" s="47">
        <f t="shared" si="464"/>
        <v>8</v>
      </c>
      <c r="D2188" s="47" t="str">
        <f t="shared" si="465"/>
        <v>Aug</v>
      </c>
      <c r="E2188" s="47">
        <f t="shared" si="466"/>
        <v>25</v>
      </c>
      <c r="F2188" s="90">
        <v>44433</v>
      </c>
      <c r="G2188" s="75">
        <v>0.54583333333333328</v>
      </c>
      <c r="H2188" s="49" t="s">
        <v>64</v>
      </c>
      <c r="I2188" s="56" t="str">
        <f t="shared" si="467"/>
        <v>On point at confluence of N. Arm and Brown's Slough</v>
      </c>
      <c r="J2188" s="56" t="str">
        <f t="shared" si="468"/>
        <v>Gordon Estuary</v>
      </c>
      <c r="K2188" s="49">
        <v>1</v>
      </c>
      <c r="L2188" s="51" t="s">
        <v>181</v>
      </c>
      <c r="M2188" s="53" t="s">
        <v>138</v>
      </c>
      <c r="N2188" s="51" t="s">
        <v>150</v>
      </c>
      <c r="O2188" s="47">
        <f t="shared" si="451"/>
        <v>15</v>
      </c>
      <c r="P2188" s="47">
        <f t="shared" si="452"/>
        <v>1</v>
      </c>
      <c r="Q2188" s="47">
        <f t="shared" si="453"/>
        <v>4</v>
      </c>
      <c r="R2188" s="54">
        <v>1</v>
      </c>
      <c r="S2188" s="49" t="s">
        <v>168</v>
      </c>
      <c r="T2188" s="53" t="s">
        <v>163</v>
      </c>
    </row>
    <row r="2189" spans="1:20" x14ac:dyDescent="0.2">
      <c r="A2189" s="79">
        <f t="shared" si="462"/>
        <v>35</v>
      </c>
      <c r="B2189" s="47">
        <f t="shared" si="463"/>
        <v>2021</v>
      </c>
      <c r="C2189" s="47">
        <f t="shared" si="464"/>
        <v>8</v>
      </c>
      <c r="D2189" s="47" t="str">
        <f t="shared" si="465"/>
        <v>Aug</v>
      </c>
      <c r="E2189" s="47">
        <f t="shared" si="466"/>
        <v>25</v>
      </c>
      <c r="F2189" s="90">
        <v>44433</v>
      </c>
      <c r="G2189" s="75">
        <v>0.54583333333333328</v>
      </c>
      <c r="H2189" s="49" t="s">
        <v>64</v>
      </c>
      <c r="I2189" s="56" t="str">
        <f t="shared" si="467"/>
        <v>On point at confluence of N. Arm and Brown's Slough</v>
      </c>
      <c r="J2189" s="56" t="str">
        <f t="shared" si="468"/>
        <v>Gordon Estuary</v>
      </c>
      <c r="K2189" s="49">
        <v>1</v>
      </c>
      <c r="L2189" s="51" t="s">
        <v>166</v>
      </c>
      <c r="M2189" s="53" t="s">
        <v>138</v>
      </c>
      <c r="N2189" s="51" t="s">
        <v>150</v>
      </c>
      <c r="O2189" s="47">
        <f t="shared" si="451"/>
        <v>11</v>
      </c>
      <c r="P2189" s="47">
        <f t="shared" si="452"/>
        <v>1</v>
      </c>
      <c r="Q2189" s="47">
        <f t="shared" si="453"/>
        <v>4</v>
      </c>
      <c r="R2189" s="54">
        <v>6</v>
      </c>
      <c r="S2189" s="49" t="s">
        <v>168</v>
      </c>
      <c r="T2189" s="53" t="s">
        <v>163</v>
      </c>
    </row>
    <row r="2190" spans="1:20" x14ac:dyDescent="0.2">
      <c r="A2190" s="79">
        <f t="shared" si="462"/>
        <v>35</v>
      </c>
      <c r="B2190" s="47">
        <f t="shared" si="463"/>
        <v>2021</v>
      </c>
      <c r="C2190" s="47">
        <f t="shared" si="464"/>
        <v>8</v>
      </c>
      <c r="D2190" s="47" t="str">
        <f t="shared" si="465"/>
        <v>Aug</v>
      </c>
      <c r="E2190" s="47">
        <f t="shared" si="466"/>
        <v>25</v>
      </c>
      <c r="F2190" s="90">
        <v>44433</v>
      </c>
      <c r="G2190" s="75">
        <v>0.57291666666666663</v>
      </c>
      <c r="H2190" s="49" t="s">
        <v>66</v>
      </c>
      <c r="I2190" s="56" t="str">
        <f t="shared" si="467"/>
        <v>Gravel bar on Gordon at Site 1</v>
      </c>
      <c r="J2190" s="56" t="str">
        <f t="shared" si="468"/>
        <v>Gordon Estuary</v>
      </c>
      <c r="K2190" s="49">
        <v>1</v>
      </c>
      <c r="L2190" s="51" t="s">
        <v>146</v>
      </c>
      <c r="M2190" s="53" t="s">
        <v>138</v>
      </c>
      <c r="N2190" s="51" t="s">
        <v>144</v>
      </c>
      <c r="O2190" s="47">
        <f t="shared" si="451"/>
        <v>3</v>
      </c>
      <c r="P2190" s="47">
        <f t="shared" si="452"/>
        <v>1</v>
      </c>
      <c r="Q2190" s="47">
        <f t="shared" si="453"/>
        <v>2</v>
      </c>
      <c r="R2190" s="54">
        <v>39</v>
      </c>
      <c r="S2190" s="49" t="s">
        <v>168</v>
      </c>
      <c r="T2190" s="53" t="s">
        <v>163</v>
      </c>
    </row>
    <row r="2191" spans="1:20" x14ac:dyDescent="0.2">
      <c r="A2191" s="79">
        <f t="shared" si="462"/>
        <v>35</v>
      </c>
      <c r="B2191" s="47">
        <f t="shared" si="463"/>
        <v>2021</v>
      </c>
      <c r="C2191" s="47">
        <f t="shared" si="464"/>
        <v>8</v>
      </c>
      <c r="D2191" s="47" t="str">
        <f t="shared" si="465"/>
        <v>Aug</v>
      </c>
      <c r="E2191" s="47">
        <f t="shared" si="466"/>
        <v>25</v>
      </c>
      <c r="F2191" s="90">
        <v>44433</v>
      </c>
      <c r="G2191" s="75">
        <v>0.57291666666666663</v>
      </c>
      <c r="H2191" s="49" t="s">
        <v>66</v>
      </c>
      <c r="I2191" s="56" t="str">
        <f t="shared" si="467"/>
        <v>Gravel bar on Gordon at Site 1</v>
      </c>
      <c r="J2191" s="56" t="str">
        <f t="shared" si="468"/>
        <v>Gordon Estuary</v>
      </c>
      <c r="K2191" s="49">
        <v>1</v>
      </c>
      <c r="L2191" s="51" t="s">
        <v>146</v>
      </c>
      <c r="M2191" s="53" t="s">
        <v>138</v>
      </c>
      <c r="N2191" s="51" t="s">
        <v>148</v>
      </c>
      <c r="O2191" s="47">
        <f t="shared" si="451"/>
        <v>3</v>
      </c>
      <c r="P2191" s="47">
        <f t="shared" si="452"/>
        <v>1</v>
      </c>
      <c r="Q2191" s="47">
        <f t="shared" si="453"/>
        <v>3</v>
      </c>
      <c r="R2191" s="54">
        <v>24</v>
      </c>
      <c r="S2191" s="49" t="s">
        <v>168</v>
      </c>
      <c r="T2191" s="53" t="s">
        <v>163</v>
      </c>
    </row>
    <row r="2192" spans="1:20" x14ac:dyDescent="0.2">
      <c r="A2192" s="79">
        <f t="shared" si="462"/>
        <v>35</v>
      </c>
      <c r="B2192" s="47">
        <f t="shared" si="463"/>
        <v>2021</v>
      </c>
      <c r="C2192" s="47">
        <f t="shared" si="464"/>
        <v>8</v>
      </c>
      <c r="D2192" s="47" t="str">
        <f t="shared" si="465"/>
        <v>Aug</v>
      </c>
      <c r="E2192" s="47">
        <f t="shared" si="466"/>
        <v>25</v>
      </c>
      <c r="F2192" s="90">
        <v>44433</v>
      </c>
      <c r="G2192" s="75">
        <v>0.57291666666666663</v>
      </c>
      <c r="H2192" s="49" t="s">
        <v>66</v>
      </c>
      <c r="I2192" s="56" t="str">
        <f t="shared" si="467"/>
        <v>Gravel bar on Gordon at Site 1</v>
      </c>
      <c r="J2192" s="56" t="str">
        <f t="shared" si="468"/>
        <v>Gordon Estuary</v>
      </c>
      <c r="K2192" s="49">
        <v>1</v>
      </c>
      <c r="L2192" s="51" t="s">
        <v>157</v>
      </c>
      <c r="M2192" s="53" t="s">
        <v>138</v>
      </c>
      <c r="N2192" s="51" t="s">
        <v>153</v>
      </c>
      <c r="O2192" s="47">
        <f t="shared" si="451"/>
        <v>8</v>
      </c>
      <c r="P2192" s="47">
        <f t="shared" si="452"/>
        <v>1</v>
      </c>
      <c r="Q2192" s="47">
        <f t="shared" si="453"/>
        <v>5</v>
      </c>
      <c r="R2192" s="54">
        <v>26</v>
      </c>
      <c r="S2192" s="49" t="s">
        <v>168</v>
      </c>
      <c r="T2192" s="53" t="s">
        <v>163</v>
      </c>
    </row>
    <row r="2193" spans="1:20" x14ac:dyDescent="0.2">
      <c r="A2193" s="79">
        <f t="shared" si="462"/>
        <v>35</v>
      </c>
      <c r="B2193" s="47">
        <f t="shared" si="463"/>
        <v>2021</v>
      </c>
      <c r="C2193" s="47">
        <f t="shared" si="464"/>
        <v>8</v>
      </c>
      <c r="D2193" s="47" t="str">
        <f t="shared" si="465"/>
        <v>Aug</v>
      </c>
      <c r="E2193" s="47">
        <f t="shared" si="466"/>
        <v>25</v>
      </c>
      <c r="F2193" s="90">
        <v>44433</v>
      </c>
      <c r="G2193" s="75">
        <v>0.57291666666666663</v>
      </c>
      <c r="H2193" s="49" t="s">
        <v>66</v>
      </c>
      <c r="I2193" s="56" t="str">
        <f t="shared" si="467"/>
        <v>Gravel bar on Gordon at Site 1</v>
      </c>
      <c r="J2193" s="56" t="str">
        <f t="shared" si="468"/>
        <v>Gordon Estuary</v>
      </c>
      <c r="K2193" s="49">
        <v>1</v>
      </c>
      <c r="L2193" s="51" t="s">
        <v>158</v>
      </c>
      <c r="M2193" s="53" t="s">
        <v>138</v>
      </c>
      <c r="N2193" s="51" t="s">
        <v>153</v>
      </c>
      <c r="O2193" s="47">
        <f t="shared" si="451"/>
        <v>9</v>
      </c>
      <c r="P2193" s="47">
        <f t="shared" si="452"/>
        <v>1</v>
      </c>
      <c r="Q2193" s="47">
        <f t="shared" si="453"/>
        <v>5</v>
      </c>
      <c r="R2193" s="54">
        <v>1</v>
      </c>
      <c r="S2193" s="49" t="s">
        <v>168</v>
      </c>
      <c r="T2193" s="53" t="s">
        <v>163</v>
      </c>
    </row>
    <row r="2194" spans="1:20" x14ac:dyDescent="0.2">
      <c r="A2194" s="79">
        <f t="shared" si="462"/>
        <v>35</v>
      </c>
      <c r="B2194" s="47">
        <f t="shared" si="463"/>
        <v>2021</v>
      </c>
      <c r="C2194" s="47">
        <f t="shared" si="464"/>
        <v>8</v>
      </c>
      <c r="D2194" s="47" t="str">
        <f t="shared" si="465"/>
        <v>Aug</v>
      </c>
      <c r="E2194" s="47">
        <f t="shared" si="466"/>
        <v>25</v>
      </c>
      <c r="F2194" s="90">
        <v>44433</v>
      </c>
      <c r="G2194" s="75">
        <v>0.57291666666666663</v>
      </c>
      <c r="H2194" s="49" t="s">
        <v>66</v>
      </c>
      <c r="I2194" s="56" t="str">
        <f t="shared" si="467"/>
        <v>Gravel bar on Gordon at Site 1</v>
      </c>
      <c r="J2194" s="56" t="str">
        <f t="shared" si="468"/>
        <v>Gordon Estuary</v>
      </c>
      <c r="K2194" s="49">
        <v>1</v>
      </c>
      <c r="L2194" s="51" t="s">
        <v>181</v>
      </c>
      <c r="M2194" s="53" t="s">
        <v>138</v>
      </c>
      <c r="N2194" s="51" t="s">
        <v>150</v>
      </c>
      <c r="O2194" s="47">
        <f t="shared" si="451"/>
        <v>15</v>
      </c>
      <c r="P2194" s="47">
        <f t="shared" si="452"/>
        <v>1</v>
      </c>
      <c r="Q2194" s="47">
        <f t="shared" si="453"/>
        <v>4</v>
      </c>
      <c r="R2194" s="54">
        <v>3</v>
      </c>
      <c r="S2194" s="49" t="s">
        <v>168</v>
      </c>
      <c r="T2194" s="53" t="s">
        <v>163</v>
      </c>
    </row>
    <row r="2195" spans="1:20" x14ac:dyDescent="0.2">
      <c r="A2195" s="79">
        <f t="shared" si="462"/>
        <v>35</v>
      </c>
      <c r="B2195" s="47">
        <f t="shared" si="463"/>
        <v>2021</v>
      </c>
      <c r="C2195" s="47">
        <f t="shared" si="464"/>
        <v>8</v>
      </c>
      <c r="D2195" s="47" t="str">
        <f t="shared" si="465"/>
        <v>Aug</v>
      </c>
      <c r="E2195" s="47">
        <f t="shared" si="466"/>
        <v>25</v>
      </c>
      <c r="F2195" s="90">
        <v>44433</v>
      </c>
      <c r="G2195" s="75">
        <v>0.57291666666666663</v>
      </c>
      <c r="H2195" s="49" t="s">
        <v>66</v>
      </c>
      <c r="I2195" s="56" t="str">
        <f t="shared" si="467"/>
        <v>Gravel bar on Gordon at Site 1</v>
      </c>
      <c r="J2195" s="56" t="str">
        <f t="shared" si="468"/>
        <v>Gordon Estuary</v>
      </c>
      <c r="K2195" s="49">
        <v>1</v>
      </c>
      <c r="L2195" s="51" t="s">
        <v>173</v>
      </c>
      <c r="M2195" s="53" t="s">
        <v>138</v>
      </c>
      <c r="N2195" s="51" t="s">
        <v>150</v>
      </c>
      <c r="O2195" s="47">
        <f t="shared" si="451"/>
        <v>13</v>
      </c>
      <c r="P2195" s="47">
        <f t="shared" si="452"/>
        <v>1</v>
      </c>
      <c r="Q2195" s="47">
        <f t="shared" si="453"/>
        <v>4</v>
      </c>
      <c r="R2195" s="54">
        <v>7</v>
      </c>
      <c r="S2195" s="49" t="s">
        <v>168</v>
      </c>
      <c r="T2195" s="53" t="s">
        <v>163</v>
      </c>
    </row>
    <row r="2196" spans="1:20" x14ac:dyDescent="0.2">
      <c r="A2196" s="79">
        <f t="shared" si="462"/>
        <v>35</v>
      </c>
      <c r="B2196" s="47">
        <f t="shared" si="463"/>
        <v>2021</v>
      </c>
      <c r="C2196" s="47">
        <f t="shared" si="464"/>
        <v>8</v>
      </c>
      <c r="D2196" s="47" t="str">
        <f t="shared" si="465"/>
        <v>Aug</v>
      </c>
      <c r="E2196" s="47">
        <f t="shared" si="466"/>
        <v>25</v>
      </c>
      <c r="F2196" s="90">
        <v>44433</v>
      </c>
      <c r="G2196" s="75">
        <v>0.60416666666666663</v>
      </c>
      <c r="H2196" s="49" t="s">
        <v>54</v>
      </c>
      <c r="I2196" s="56" t="str">
        <f t="shared" si="467"/>
        <v>Q09, San Juan mouth</v>
      </c>
      <c r="J2196" s="56" t="str">
        <f t="shared" si="468"/>
        <v>San Juan Estuary</v>
      </c>
      <c r="K2196" s="49">
        <v>1</v>
      </c>
      <c r="L2196" s="51" t="s">
        <v>146</v>
      </c>
      <c r="M2196" s="53" t="s">
        <v>138</v>
      </c>
      <c r="N2196" s="51" t="s">
        <v>148</v>
      </c>
      <c r="O2196" s="47">
        <f t="shared" si="451"/>
        <v>3</v>
      </c>
      <c r="P2196" s="47">
        <f t="shared" si="452"/>
        <v>1</v>
      </c>
      <c r="Q2196" s="47">
        <f t="shared" si="453"/>
        <v>3</v>
      </c>
      <c r="R2196" s="54">
        <v>9</v>
      </c>
      <c r="S2196" s="49" t="s">
        <v>168</v>
      </c>
      <c r="T2196" s="53" t="s">
        <v>163</v>
      </c>
    </row>
    <row r="2197" spans="1:20" x14ac:dyDescent="0.2">
      <c r="A2197" s="79">
        <f t="shared" si="462"/>
        <v>35</v>
      </c>
      <c r="B2197" s="47">
        <f t="shared" si="463"/>
        <v>2021</v>
      </c>
      <c r="C2197" s="47">
        <f t="shared" si="464"/>
        <v>8</v>
      </c>
      <c r="D2197" s="47" t="str">
        <f t="shared" si="465"/>
        <v>Aug</v>
      </c>
      <c r="E2197" s="47">
        <f t="shared" si="466"/>
        <v>25</v>
      </c>
      <c r="F2197" s="90">
        <v>44433</v>
      </c>
      <c r="G2197" s="75">
        <v>0.60416666666666663</v>
      </c>
      <c r="H2197" s="49" t="s">
        <v>54</v>
      </c>
      <c r="I2197" s="56" t="str">
        <f t="shared" si="467"/>
        <v>Q09, San Juan mouth</v>
      </c>
      <c r="J2197" s="56" t="str">
        <f t="shared" si="468"/>
        <v>San Juan Estuary</v>
      </c>
      <c r="K2197" s="49">
        <v>1</v>
      </c>
      <c r="L2197" s="51" t="s">
        <v>157</v>
      </c>
      <c r="M2197" s="53" t="s">
        <v>138</v>
      </c>
      <c r="N2197" s="51" t="s">
        <v>153</v>
      </c>
      <c r="O2197" s="47">
        <f t="shared" si="451"/>
        <v>8</v>
      </c>
      <c r="P2197" s="47">
        <f t="shared" si="452"/>
        <v>1</v>
      </c>
      <c r="Q2197" s="47">
        <f t="shared" si="453"/>
        <v>5</v>
      </c>
      <c r="R2197" s="54">
        <v>1</v>
      </c>
      <c r="S2197" s="49" t="s">
        <v>168</v>
      </c>
      <c r="T2197" s="53" t="s">
        <v>163</v>
      </c>
    </row>
    <row r="2198" spans="1:20" x14ac:dyDescent="0.2">
      <c r="A2198" s="79">
        <f t="shared" si="462"/>
        <v>35</v>
      </c>
      <c r="B2198" s="47">
        <f t="shared" si="463"/>
        <v>2021</v>
      </c>
      <c r="C2198" s="47">
        <f t="shared" si="464"/>
        <v>8</v>
      </c>
      <c r="D2198" s="47" t="str">
        <f t="shared" si="465"/>
        <v>Aug</v>
      </c>
      <c r="E2198" s="47">
        <f t="shared" si="466"/>
        <v>25</v>
      </c>
      <c r="F2198" s="90">
        <v>44433</v>
      </c>
      <c r="G2198" s="75">
        <v>0.60416666666666663</v>
      </c>
      <c r="H2198" s="49" t="s">
        <v>54</v>
      </c>
      <c r="I2198" s="56" t="str">
        <f t="shared" si="467"/>
        <v>Q09, San Juan mouth</v>
      </c>
      <c r="J2198" s="56" t="str">
        <f t="shared" si="468"/>
        <v>San Juan Estuary</v>
      </c>
      <c r="K2198" s="49">
        <v>1</v>
      </c>
      <c r="L2198" s="51" t="s">
        <v>158</v>
      </c>
      <c r="M2198" s="53" t="s">
        <v>138</v>
      </c>
      <c r="N2198" s="51" t="s">
        <v>153</v>
      </c>
      <c r="O2198" s="47">
        <f t="shared" si="451"/>
        <v>9</v>
      </c>
      <c r="P2198" s="47">
        <f t="shared" si="452"/>
        <v>1</v>
      </c>
      <c r="Q2198" s="47">
        <f t="shared" si="453"/>
        <v>5</v>
      </c>
      <c r="R2198" s="54">
        <v>247</v>
      </c>
      <c r="S2198" s="49" t="s">
        <v>168</v>
      </c>
      <c r="T2198" s="53" t="s">
        <v>163</v>
      </c>
    </row>
    <row r="2199" spans="1:20" x14ac:dyDescent="0.2">
      <c r="A2199" s="79">
        <f t="shared" si="462"/>
        <v>35</v>
      </c>
      <c r="B2199" s="47">
        <f t="shared" si="463"/>
        <v>2021</v>
      </c>
      <c r="C2199" s="47">
        <f t="shared" si="464"/>
        <v>8</v>
      </c>
      <c r="D2199" s="47" t="str">
        <f t="shared" si="465"/>
        <v>Aug</v>
      </c>
      <c r="E2199" s="47">
        <f t="shared" si="466"/>
        <v>25</v>
      </c>
      <c r="F2199" s="90">
        <v>44433</v>
      </c>
      <c r="G2199" s="75">
        <v>0.60416666666666663</v>
      </c>
      <c r="H2199" s="49" t="s">
        <v>54</v>
      </c>
      <c r="I2199" s="56" t="str">
        <f t="shared" si="467"/>
        <v>Q09, San Juan mouth</v>
      </c>
      <c r="J2199" s="56" t="str">
        <f t="shared" si="468"/>
        <v>San Juan Estuary</v>
      </c>
      <c r="K2199" s="49">
        <v>1</v>
      </c>
      <c r="L2199" s="51" t="s">
        <v>181</v>
      </c>
      <c r="M2199" s="53" t="s">
        <v>138</v>
      </c>
      <c r="N2199" s="51" t="s">
        <v>150</v>
      </c>
      <c r="O2199" s="47">
        <f t="shared" si="451"/>
        <v>15</v>
      </c>
      <c r="P2199" s="47">
        <f t="shared" si="452"/>
        <v>1</v>
      </c>
      <c r="Q2199" s="47">
        <f t="shared" si="453"/>
        <v>4</v>
      </c>
      <c r="R2199" s="54">
        <v>6</v>
      </c>
      <c r="S2199" s="49" t="s">
        <v>168</v>
      </c>
      <c r="T2199" s="53" t="s">
        <v>163</v>
      </c>
    </row>
    <row r="2200" spans="1:20" x14ac:dyDescent="0.2">
      <c r="A2200" s="79">
        <f t="shared" si="462"/>
        <v>35</v>
      </c>
      <c r="B2200" s="47">
        <f t="shared" si="463"/>
        <v>2021</v>
      </c>
      <c r="C2200" s="47">
        <f t="shared" si="464"/>
        <v>8</v>
      </c>
      <c r="D2200" s="47" t="str">
        <f t="shared" si="465"/>
        <v>Aug</v>
      </c>
      <c r="E2200" s="47">
        <f t="shared" si="466"/>
        <v>25</v>
      </c>
      <c r="F2200" s="90">
        <v>44433</v>
      </c>
      <c r="G2200" s="75">
        <v>0.60416666666666663</v>
      </c>
      <c r="H2200" s="49" t="s">
        <v>54</v>
      </c>
      <c r="I2200" s="56" t="str">
        <f t="shared" si="467"/>
        <v>Q09, San Juan mouth</v>
      </c>
      <c r="J2200" s="56" t="str">
        <f t="shared" si="468"/>
        <v>San Juan Estuary</v>
      </c>
      <c r="K2200" s="49">
        <v>1</v>
      </c>
      <c r="L2200" s="51" t="s">
        <v>173</v>
      </c>
      <c r="M2200" s="53" t="s">
        <v>138</v>
      </c>
      <c r="N2200" s="51" t="s">
        <v>150</v>
      </c>
      <c r="O2200" s="47">
        <f t="shared" ref="O2200:O2263" si="469">VLOOKUP(L2200,SpeciesCodes,2,FALSE)</f>
        <v>13</v>
      </c>
      <c r="P2200" s="47">
        <f t="shared" ref="P2200:P2263" si="470">VLOOKUP(M2200,OrigCodes,2,FALSE)</f>
        <v>1</v>
      </c>
      <c r="Q2200" s="47">
        <f t="shared" ref="Q2200:Q2263" si="471">VLOOKUP(N2200,StgCodes,2,FALSE)</f>
        <v>4</v>
      </c>
      <c r="R2200" s="54">
        <v>251</v>
      </c>
      <c r="S2200" s="49" t="s">
        <v>168</v>
      </c>
      <c r="T2200" s="53" t="s">
        <v>163</v>
      </c>
    </row>
    <row r="2201" spans="1:20" x14ac:dyDescent="0.2">
      <c r="A2201" s="79">
        <f t="shared" si="462"/>
        <v>35</v>
      </c>
      <c r="B2201" s="47">
        <f t="shared" si="463"/>
        <v>2021</v>
      </c>
      <c r="C2201" s="47">
        <f t="shared" si="464"/>
        <v>8</v>
      </c>
      <c r="D2201" s="47" t="str">
        <f t="shared" si="465"/>
        <v>Aug</v>
      </c>
      <c r="E2201" s="47">
        <f t="shared" si="466"/>
        <v>26</v>
      </c>
      <c r="F2201" s="90">
        <v>44434</v>
      </c>
      <c r="G2201" s="75">
        <v>0.53472222222222221</v>
      </c>
      <c r="H2201" s="49" t="s">
        <v>38</v>
      </c>
      <c r="I2201" s="56" t="str">
        <f t="shared" si="467"/>
        <v>Q07, Central/South Arm confluence</v>
      </c>
      <c r="J2201" s="56" t="str">
        <f t="shared" si="468"/>
        <v>San Juan Estuary</v>
      </c>
      <c r="K2201" s="49">
        <v>1</v>
      </c>
      <c r="L2201" s="51" t="s">
        <v>146</v>
      </c>
      <c r="M2201" s="53" t="s">
        <v>138</v>
      </c>
      <c r="N2201" s="51" t="s">
        <v>144</v>
      </c>
      <c r="O2201" s="47">
        <f t="shared" si="469"/>
        <v>3</v>
      </c>
      <c r="P2201" s="47">
        <f t="shared" si="470"/>
        <v>1</v>
      </c>
      <c r="Q2201" s="47">
        <f t="shared" si="471"/>
        <v>2</v>
      </c>
      <c r="R2201" s="54">
        <v>1</v>
      </c>
      <c r="S2201" s="49" t="s">
        <v>168</v>
      </c>
      <c r="T2201" s="53" t="s">
        <v>163</v>
      </c>
    </row>
    <row r="2202" spans="1:20" x14ac:dyDescent="0.2">
      <c r="A2202" s="79">
        <f t="shared" si="462"/>
        <v>35</v>
      </c>
      <c r="B2202" s="47">
        <f t="shared" si="463"/>
        <v>2021</v>
      </c>
      <c r="C2202" s="47">
        <f t="shared" si="464"/>
        <v>8</v>
      </c>
      <c r="D2202" s="47" t="str">
        <f t="shared" si="465"/>
        <v>Aug</v>
      </c>
      <c r="E2202" s="47">
        <f t="shared" si="466"/>
        <v>26</v>
      </c>
      <c r="F2202" s="90">
        <v>44434</v>
      </c>
      <c r="G2202" s="75">
        <v>0.53472222222222221</v>
      </c>
      <c r="H2202" s="49" t="s">
        <v>38</v>
      </c>
      <c r="I2202" s="56" t="str">
        <f t="shared" si="467"/>
        <v>Q07, Central/South Arm confluence</v>
      </c>
      <c r="J2202" s="56" t="str">
        <f t="shared" si="468"/>
        <v>San Juan Estuary</v>
      </c>
      <c r="K2202" s="49">
        <v>1</v>
      </c>
      <c r="L2202" s="51" t="s">
        <v>146</v>
      </c>
      <c r="M2202" s="53" t="s">
        <v>138</v>
      </c>
      <c r="N2202" s="51" t="s">
        <v>148</v>
      </c>
      <c r="O2202" s="47">
        <f t="shared" si="469"/>
        <v>3</v>
      </c>
      <c r="P2202" s="47">
        <f t="shared" si="470"/>
        <v>1</v>
      </c>
      <c r="Q2202" s="47">
        <f t="shared" si="471"/>
        <v>3</v>
      </c>
      <c r="R2202" s="54">
        <v>10</v>
      </c>
      <c r="S2202" s="49" t="s">
        <v>168</v>
      </c>
      <c r="T2202" s="53" t="s">
        <v>163</v>
      </c>
    </row>
    <row r="2203" spans="1:20" x14ac:dyDescent="0.2">
      <c r="A2203" s="79">
        <f t="shared" si="462"/>
        <v>35</v>
      </c>
      <c r="B2203" s="47">
        <f t="shared" si="463"/>
        <v>2021</v>
      </c>
      <c r="C2203" s="47">
        <f t="shared" si="464"/>
        <v>8</v>
      </c>
      <c r="D2203" s="47" t="str">
        <f t="shared" si="465"/>
        <v>Aug</v>
      </c>
      <c r="E2203" s="47">
        <f t="shared" si="466"/>
        <v>26</v>
      </c>
      <c r="F2203" s="90">
        <v>44434</v>
      </c>
      <c r="G2203" s="75">
        <v>0.53472222222222221</v>
      </c>
      <c r="H2203" s="49" t="s">
        <v>38</v>
      </c>
      <c r="I2203" s="56" t="str">
        <f t="shared" si="467"/>
        <v>Q07, Central/South Arm confluence</v>
      </c>
      <c r="J2203" s="56" t="str">
        <f t="shared" si="468"/>
        <v>San Juan Estuary</v>
      </c>
      <c r="K2203" s="49">
        <v>1</v>
      </c>
      <c r="L2203" s="51" t="s">
        <v>157</v>
      </c>
      <c r="M2203" s="53" t="s">
        <v>138</v>
      </c>
      <c r="N2203" s="51" t="s">
        <v>153</v>
      </c>
      <c r="O2203" s="47">
        <f t="shared" si="469"/>
        <v>8</v>
      </c>
      <c r="P2203" s="47">
        <f t="shared" si="470"/>
        <v>1</v>
      </c>
      <c r="Q2203" s="47">
        <f t="shared" si="471"/>
        <v>5</v>
      </c>
      <c r="R2203" s="54">
        <v>7</v>
      </c>
      <c r="S2203" s="49" t="s">
        <v>168</v>
      </c>
      <c r="T2203" s="53" t="s">
        <v>163</v>
      </c>
    </row>
    <row r="2204" spans="1:20" x14ac:dyDescent="0.2">
      <c r="A2204" s="79">
        <f t="shared" si="462"/>
        <v>35</v>
      </c>
      <c r="B2204" s="47">
        <f t="shared" si="463"/>
        <v>2021</v>
      </c>
      <c r="C2204" s="47">
        <f t="shared" si="464"/>
        <v>8</v>
      </c>
      <c r="D2204" s="47" t="str">
        <f t="shared" si="465"/>
        <v>Aug</v>
      </c>
      <c r="E2204" s="47">
        <f t="shared" si="466"/>
        <v>26</v>
      </c>
      <c r="F2204" s="90">
        <v>44434</v>
      </c>
      <c r="G2204" s="75">
        <v>0.53472222222222221</v>
      </c>
      <c r="H2204" s="49" t="s">
        <v>38</v>
      </c>
      <c r="I2204" s="56" t="str">
        <f t="shared" si="467"/>
        <v>Q07, Central/South Arm confluence</v>
      </c>
      <c r="J2204" s="56" t="str">
        <f t="shared" si="468"/>
        <v>San Juan Estuary</v>
      </c>
      <c r="K2204" s="49">
        <v>1</v>
      </c>
      <c r="L2204" s="51" t="s">
        <v>158</v>
      </c>
      <c r="M2204" s="53" t="s">
        <v>138</v>
      </c>
      <c r="N2204" s="51" t="s">
        <v>153</v>
      </c>
      <c r="O2204" s="47">
        <f t="shared" si="469"/>
        <v>9</v>
      </c>
      <c r="P2204" s="47">
        <f t="shared" si="470"/>
        <v>1</v>
      </c>
      <c r="Q2204" s="47">
        <f t="shared" si="471"/>
        <v>5</v>
      </c>
      <c r="R2204" s="54">
        <v>6</v>
      </c>
      <c r="S2204" s="49" t="s">
        <v>168</v>
      </c>
      <c r="T2204" s="53" t="s">
        <v>163</v>
      </c>
    </row>
    <row r="2205" spans="1:20" x14ac:dyDescent="0.2">
      <c r="A2205" s="79">
        <f t="shared" si="462"/>
        <v>35</v>
      </c>
      <c r="B2205" s="47">
        <f t="shared" si="463"/>
        <v>2021</v>
      </c>
      <c r="C2205" s="47">
        <f t="shared" si="464"/>
        <v>8</v>
      </c>
      <c r="D2205" s="47" t="str">
        <f t="shared" si="465"/>
        <v>Aug</v>
      </c>
      <c r="E2205" s="47">
        <f t="shared" si="466"/>
        <v>26</v>
      </c>
      <c r="F2205" s="90">
        <v>44434</v>
      </c>
      <c r="G2205" s="75">
        <v>0.53472222222222221</v>
      </c>
      <c r="H2205" s="49" t="s">
        <v>38</v>
      </c>
      <c r="I2205" s="56" t="str">
        <f t="shared" si="467"/>
        <v>Q07, Central/South Arm confluence</v>
      </c>
      <c r="J2205" s="56" t="str">
        <f t="shared" si="468"/>
        <v>San Juan Estuary</v>
      </c>
      <c r="K2205" s="49">
        <v>1</v>
      </c>
      <c r="L2205" s="51" t="s">
        <v>185</v>
      </c>
      <c r="M2205" s="53" t="s">
        <v>138</v>
      </c>
      <c r="N2205" s="51" t="s">
        <v>150</v>
      </c>
      <c r="O2205" s="47">
        <f t="shared" si="469"/>
        <v>18</v>
      </c>
      <c r="P2205" s="47">
        <f t="shared" si="470"/>
        <v>1</v>
      </c>
      <c r="Q2205" s="47">
        <f t="shared" si="471"/>
        <v>4</v>
      </c>
      <c r="R2205" s="54">
        <v>2</v>
      </c>
      <c r="S2205" s="49" t="s">
        <v>168</v>
      </c>
      <c r="T2205" s="53" t="s">
        <v>163</v>
      </c>
    </row>
    <row r="2206" spans="1:20" x14ac:dyDescent="0.2">
      <c r="A2206" s="79">
        <f t="shared" si="462"/>
        <v>35</v>
      </c>
      <c r="B2206" s="47">
        <f t="shared" si="463"/>
        <v>2021</v>
      </c>
      <c r="C2206" s="47">
        <f t="shared" si="464"/>
        <v>8</v>
      </c>
      <c r="D2206" s="47" t="str">
        <f t="shared" si="465"/>
        <v>Aug</v>
      </c>
      <c r="E2206" s="47">
        <f t="shared" si="466"/>
        <v>26</v>
      </c>
      <c r="F2206" s="90">
        <v>44434</v>
      </c>
      <c r="G2206" s="75">
        <v>0.53472222222222221</v>
      </c>
      <c r="H2206" s="49" t="s">
        <v>38</v>
      </c>
      <c r="I2206" s="56" t="str">
        <f t="shared" si="467"/>
        <v>Q07, Central/South Arm confluence</v>
      </c>
      <c r="J2206" s="56" t="str">
        <f t="shared" si="468"/>
        <v>San Juan Estuary</v>
      </c>
      <c r="K2206" s="49">
        <v>1</v>
      </c>
      <c r="L2206" s="51" t="s">
        <v>173</v>
      </c>
      <c r="M2206" s="53" t="s">
        <v>138</v>
      </c>
      <c r="N2206" s="51" t="s">
        <v>150</v>
      </c>
      <c r="O2206" s="47">
        <f t="shared" si="469"/>
        <v>13</v>
      </c>
      <c r="P2206" s="47">
        <f t="shared" si="470"/>
        <v>1</v>
      </c>
      <c r="Q2206" s="47">
        <f t="shared" si="471"/>
        <v>4</v>
      </c>
      <c r="R2206" s="54">
        <v>133</v>
      </c>
      <c r="S2206" s="49" t="s">
        <v>168</v>
      </c>
      <c r="T2206" s="53" t="s">
        <v>163</v>
      </c>
    </row>
    <row r="2207" spans="1:20" x14ac:dyDescent="0.2">
      <c r="A2207" s="79">
        <f t="shared" si="462"/>
        <v>35</v>
      </c>
      <c r="B2207" s="47">
        <f t="shared" si="463"/>
        <v>2021</v>
      </c>
      <c r="C2207" s="47">
        <f t="shared" si="464"/>
        <v>8</v>
      </c>
      <c r="D2207" s="47" t="str">
        <f t="shared" si="465"/>
        <v>Aug</v>
      </c>
      <c r="E2207" s="47">
        <f t="shared" si="466"/>
        <v>26</v>
      </c>
      <c r="F2207" s="90">
        <v>44434</v>
      </c>
      <c r="G2207" s="75">
        <v>0.55138888888888882</v>
      </c>
      <c r="H2207" s="49" t="s">
        <v>34</v>
      </c>
      <c r="I2207" s="56" t="str">
        <f t="shared" si="467"/>
        <v>South Arm SJ (Old Mill)</v>
      </c>
      <c r="J2207" s="56" t="str">
        <f t="shared" si="468"/>
        <v>San Juan Estuary</v>
      </c>
      <c r="K2207" s="49">
        <v>1</v>
      </c>
      <c r="L2207" s="51" t="s">
        <v>157</v>
      </c>
      <c r="M2207" s="53" t="s">
        <v>138</v>
      </c>
      <c r="N2207" s="51" t="s">
        <v>153</v>
      </c>
      <c r="O2207" s="47">
        <f t="shared" si="469"/>
        <v>8</v>
      </c>
      <c r="P2207" s="47">
        <f t="shared" si="470"/>
        <v>1</v>
      </c>
      <c r="Q2207" s="47">
        <f t="shared" si="471"/>
        <v>5</v>
      </c>
      <c r="R2207" s="54">
        <v>2</v>
      </c>
      <c r="S2207" s="49" t="s">
        <v>168</v>
      </c>
      <c r="T2207" s="53" t="s">
        <v>163</v>
      </c>
    </row>
    <row r="2208" spans="1:20" x14ac:dyDescent="0.2">
      <c r="A2208" s="79">
        <f t="shared" si="462"/>
        <v>35</v>
      </c>
      <c r="B2208" s="47">
        <f t="shared" si="463"/>
        <v>2021</v>
      </c>
      <c r="C2208" s="47">
        <f t="shared" si="464"/>
        <v>8</v>
      </c>
      <c r="D2208" s="47" t="str">
        <f t="shared" si="465"/>
        <v>Aug</v>
      </c>
      <c r="E2208" s="47">
        <f t="shared" si="466"/>
        <v>26</v>
      </c>
      <c r="F2208" s="90">
        <v>44434</v>
      </c>
      <c r="G2208" s="75">
        <v>0.55138888888888882</v>
      </c>
      <c r="H2208" s="49" t="s">
        <v>34</v>
      </c>
      <c r="I2208" s="56" t="str">
        <f t="shared" si="467"/>
        <v>South Arm SJ (Old Mill)</v>
      </c>
      <c r="J2208" s="56" t="str">
        <f t="shared" si="468"/>
        <v>San Juan Estuary</v>
      </c>
      <c r="K2208" s="49">
        <v>1</v>
      </c>
      <c r="L2208" s="51" t="s">
        <v>158</v>
      </c>
      <c r="M2208" s="53" t="s">
        <v>138</v>
      </c>
      <c r="N2208" s="51" t="s">
        <v>153</v>
      </c>
      <c r="O2208" s="47">
        <f t="shared" si="469"/>
        <v>9</v>
      </c>
      <c r="P2208" s="47">
        <f t="shared" si="470"/>
        <v>1</v>
      </c>
      <c r="Q2208" s="47">
        <f t="shared" si="471"/>
        <v>5</v>
      </c>
      <c r="R2208" s="54">
        <v>40</v>
      </c>
      <c r="S2208" s="49" t="s">
        <v>168</v>
      </c>
      <c r="T2208" s="53" t="s">
        <v>163</v>
      </c>
    </row>
    <row r="2209" spans="1:20" x14ac:dyDescent="0.2">
      <c r="A2209" s="79">
        <f t="shared" si="462"/>
        <v>35</v>
      </c>
      <c r="B2209" s="47">
        <f t="shared" si="463"/>
        <v>2021</v>
      </c>
      <c r="C2209" s="47">
        <f t="shared" si="464"/>
        <v>8</v>
      </c>
      <c r="D2209" s="47" t="str">
        <f t="shared" si="465"/>
        <v>Aug</v>
      </c>
      <c r="E2209" s="47">
        <f t="shared" si="466"/>
        <v>26</v>
      </c>
      <c r="F2209" s="90">
        <v>44434</v>
      </c>
      <c r="G2209" s="75">
        <v>0.55138888888888882</v>
      </c>
      <c r="H2209" s="49" t="s">
        <v>34</v>
      </c>
      <c r="I2209" s="56" t="str">
        <f t="shared" si="467"/>
        <v>South Arm SJ (Old Mill)</v>
      </c>
      <c r="J2209" s="56" t="str">
        <f t="shared" si="468"/>
        <v>San Juan Estuary</v>
      </c>
      <c r="K2209" s="49">
        <v>1</v>
      </c>
      <c r="L2209" s="51" t="s">
        <v>185</v>
      </c>
      <c r="M2209" s="53" t="s">
        <v>138</v>
      </c>
      <c r="N2209" s="51" t="s">
        <v>150</v>
      </c>
      <c r="O2209" s="47">
        <f t="shared" si="469"/>
        <v>18</v>
      </c>
      <c r="P2209" s="47">
        <f t="shared" si="470"/>
        <v>1</v>
      </c>
      <c r="Q2209" s="47">
        <f t="shared" si="471"/>
        <v>4</v>
      </c>
      <c r="R2209" s="54">
        <v>4</v>
      </c>
      <c r="S2209" s="49" t="s">
        <v>168</v>
      </c>
      <c r="T2209" s="53" t="s">
        <v>163</v>
      </c>
    </row>
    <row r="2210" spans="1:20" x14ac:dyDescent="0.2">
      <c r="A2210" s="79">
        <f t="shared" si="462"/>
        <v>35</v>
      </c>
      <c r="B2210" s="47">
        <f t="shared" si="463"/>
        <v>2021</v>
      </c>
      <c r="C2210" s="47">
        <f t="shared" si="464"/>
        <v>8</v>
      </c>
      <c r="D2210" s="47" t="str">
        <f t="shared" si="465"/>
        <v>Aug</v>
      </c>
      <c r="E2210" s="47">
        <f t="shared" si="466"/>
        <v>26</v>
      </c>
      <c r="F2210" s="90">
        <v>44434</v>
      </c>
      <c r="G2210" s="75">
        <v>0.55138888888888882</v>
      </c>
      <c r="H2210" s="49" t="s">
        <v>34</v>
      </c>
      <c r="I2210" s="56" t="str">
        <f t="shared" si="467"/>
        <v>South Arm SJ (Old Mill)</v>
      </c>
      <c r="J2210" s="56" t="str">
        <f t="shared" si="468"/>
        <v>San Juan Estuary</v>
      </c>
      <c r="K2210" s="49">
        <v>1</v>
      </c>
      <c r="L2210" s="51" t="s">
        <v>181</v>
      </c>
      <c r="M2210" s="53" t="s">
        <v>138</v>
      </c>
      <c r="N2210" s="51" t="s">
        <v>150</v>
      </c>
      <c r="O2210" s="47">
        <f t="shared" si="469"/>
        <v>15</v>
      </c>
      <c r="P2210" s="47">
        <f t="shared" si="470"/>
        <v>1</v>
      </c>
      <c r="Q2210" s="47">
        <f t="shared" si="471"/>
        <v>4</v>
      </c>
      <c r="R2210" s="54">
        <v>1</v>
      </c>
      <c r="S2210" s="49" t="s">
        <v>168</v>
      </c>
      <c r="T2210" s="53" t="s">
        <v>163</v>
      </c>
    </row>
    <row r="2211" spans="1:20" x14ac:dyDescent="0.2">
      <c r="A2211" s="79">
        <f t="shared" si="462"/>
        <v>35</v>
      </c>
      <c r="B2211" s="47">
        <f t="shared" si="463"/>
        <v>2021</v>
      </c>
      <c r="C2211" s="47">
        <f t="shared" si="464"/>
        <v>8</v>
      </c>
      <c r="D2211" s="47" t="str">
        <f t="shared" si="465"/>
        <v>Aug</v>
      </c>
      <c r="E2211" s="47">
        <f t="shared" si="466"/>
        <v>26</v>
      </c>
      <c r="F2211" s="90">
        <v>44434</v>
      </c>
      <c r="G2211" s="75">
        <v>0.57986111111111105</v>
      </c>
      <c r="H2211" s="49" t="s">
        <v>40</v>
      </c>
      <c r="I2211" s="56" t="str">
        <f t="shared" si="467"/>
        <v>Central Arm SJ at Island Rd Bridge</v>
      </c>
      <c r="J2211" s="56" t="str">
        <f t="shared" si="468"/>
        <v>San Juan Estuary</v>
      </c>
      <c r="K2211" s="49">
        <v>1</v>
      </c>
      <c r="L2211" s="51" t="s">
        <v>157</v>
      </c>
      <c r="M2211" s="53" t="s">
        <v>138</v>
      </c>
      <c r="N2211" s="51" t="s">
        <v>153</v>
      </c>
      <c r="O2211" s="47">
        <f t="shared" si="469"/>
        <v>8</v>
      </c>
      <c r="P2211" s="47">
        <f t="shared" si="470"/>
        <v>1</v>
      </c>
      <c r="Q2211" s="47">
        <f t="shared" si="471"/>
        <v>5</v>
      </c>
      <c r="R2211" s="54">
        <v>4</v>
      </c>
      <c r="S2211" s="49" t="s">
        <v>168</v>
      </c>
      <c r="T2211" s="53" t="s">
        <v>163</v>
      </c>
    </row>
    <row r="2212" spans="1:20" x14ac:dyDescent="0.2">
      <c r="A2212" s="79">
        <f t="shared" si="462"/>
        <v>35</v>
      </c>
      <c r="B2212" s="47">
        <f t="shared" si="463"/>
        <v>2021</v>
      </c>
      <c r="C2212" s="47">
        <f t="shared" si="464"/>
        <v>8</v>
      </c>
      <c r="D2212" s="47" t="str">
        <f t="shared" si="465"/>
        <v>Aug</v>
      </c>
      <c r="E2212" s="47">
        <f t="shared" si="466"/>
        <v>26</v>
      </c>
      <c r="F2212" s="90">
        <v>44434</v>
      </c>
      <c r="G2212" s="75">
        <v>0.57986111111111105</v>
      </c>
      <c r="H2212" s="49" t="s">
        <v>40</v>
      </c>
      <c r="I2212" s="56" t="str">
        <f t="shared" si="467"/>
        <v>Central Arm SJ at Island Rd Bridge</v>
      </c>
      <c r="J2212" s="56" t="str">
        <f t="shared" si="468"/>
        <v>San Juan Estuary</v>
      </c>
      <c r="K2212" s="49">
        <v>1</v>
      </c>
      <c r="L2212" s="51" t="s">
        <v>158</v>
      </c>
      <c r="M2212" s="53" t="s">
        <v>138</v>
      </c>
      <c r="N2212" s="51" t="s">
        <v>153</v>
      </c>
      <c r="O2212" s="47">
        <f t="shared" si="469"/>
        <v>9</v>
      </c>
      <c r="P2212" s="47">
        <f t="shared" si="470"/>
        <v>1</v>
      </c>
      <c r="Q2212" s="47">
        <f t="shared" si="471"/>
        <v>5</v>
      </c>
      <c r="R2212" s="54">
        <v>2</v>
      </c>
      <c r="S2212" s="49" t="s">
        <v>168</v>
      </c>
      <c r="T2212" s="53" t="s">
        <v>163</v>
      </c>
    </row>
    <row r="2213" spans="1:20" x14ac:dyDescent="0.2">
      <c r="A2213" s="79">
        <f t="shared" si="462"/>
        <v>35</v>
      </c>
      <c r="B2213" s="47">
        <f t="shared" si="463"/>
        <v>2021</v>
      </c>
      <c r="C2213" s="47">
        <f t="shared" si="464"/>
        <v>8</v>
      </c>
      <c r="D2213" s="47" t="str">
        <f t="shared" si="465"/>
        <v>Aug</v>
      </c>
      <c r="E2213" s="47">
        <f t="shared" si="466"/>
        <v>26</v>
      </c>
      <c r="F2213" s="90">
        <v>44434</v>
      </c>
      <c r="G2213" s="75">
        <v>0.57986111111111105</v>
      </c>
      <c r="H2213" s="49" t="s">
        <v>40</v>
      </c>
      <c r="I2213" s="56" t="str">
        <f t="shared" si="467"/>
        <v>Central Arm SJ at Island Rd Bridge</v>
      </c>
      <c r="J2213" s="56" t="str">
        <f t="shared" si="468"/>
        <v>San Juan Estuary</v>
      </c>
      <c r="K2213" s="49">
        <v>1</v>
      </c>
      <c r="L2213" s="51" t="s">
        <v>185</v>
      </c>
      <c r="M2213" s="53" t="s">
        <v>138</v>
      </c>
      <c r="N2213" s="51" t="s">
        <v>150</v>
      </c>
      <c r="O2213" s="47">
        <f t="shared" si="469"/>
        <v>18</v>
      </c>
      <c r="P2213" s="47">
        <f t="shared" si="470"/>
        <v>1</v>
      </c>
      <c r="Q2213" s="47">
        <f t="shared" si="471"/>
        <v>4</v>
      </c>
      <c r="R2213" s="54">
        <v>2</v>
      </c>
      <c r="S2213" s="49" t="s">
        <v>168</v>
      </c>
      <c r="T2213" s="53" t="s">
        <v>163</v>
      </c>
    </row>
    <row r="2214" spans="1:20" x14ac:dyDescent="0.2">
      <c r="A2214" s="79">
        <f t="shared" si="462"/>
        <v>35</v>
      </c>
      <c r="B2214" s="47">
        <f t="shared" si="463"/>
        <v>2021</v>
      </c>
      <c r="C2214" s="47">
        <f t="shared" si="464"/>
        <v>8</v>
      </c>
      <c r="D2214" s="47" t="str">
        <f t="shared" si="465"/>
        <v>Aug</v>
      </c>
      <c r="E2214" s="47">
        <f t="shared" si="466"/>
        <v>26</v>
      </c>
      <c r="F2214" s="90">
        <v>44434</v>
      </c>
      <c r="G2214" s="75">
        <v>0.57986111111111105</v>
      </c>
      <c r="H2214" s="49" t="s">
        <v>40</v>
      </c>
      <c r="I2214" s="56" t="str">
        <f t="shared" si="467"/>
        <v>Central Arm SJ at Island Rd Bridge</v>
      </c>
      <c r="J2214" s="56" t="str">
        <f t="shared" si="468"/>
        <v>San Juan Estuary</v>
      </c>
      <c r="K2214" s="49">
        <v>1</v>
      </c>
      <c r="L2214" s="51" t="s">
        <v>166</v>
      </c>
      <c r="M2214" s="53" t="s">
        <v>138</v>
      </c>
      <c r="N2214" s="51" t="s">
        <v>150</v>
      </c>
      <c r="O2214" s="47">
        <f t="shared" si="469"/>
        <v>11</v>
      </c>
      <c r="P2214" s="47">
        <f t="shared" si="470"/>
        <v>1</v>
      </c>
      <c r="Q2214" s="47">
        <f t="shared" si="471"/>
        <v>4</v>
      </c>
      <c r="R2214" s="54">
        <v>2</v>
      </c>
      <c r="S2214" s="49" t="s">
        <v>168</v>
      </c>
      <c r="T2214" s="53" t="s">
        <v>163</v>
      </c>
    </row>
    <row r="2215" spans="1:20" x14ac:dyDescent="0.2">
      <c r="A2215" s="79">
        <f t="shared" si="462"/>
        <v>35</v>
      </c>
      <c r="B2215" s="47">
        <f t="shared" si="463"/>
        <v>2021</v>
      </c>
      <c r="C2215" s="47">
        <f t="shared" si="464"/>
        <v>8</v>
      </c>
      <c r="D2215" s="47" t="str">
        <f t="shared" si="465"/>
        <v>Aug</v>
      </c>
      <c r="E2215" s="47">
        <f t="shared" si="466"/>
        <v>26</v>
      </c>
      <c r="F2215" s="90">
        <v>44434</v>
      </c>
      <c r="G2215" s="75">
        <v>0.57986111111111105</v>
      </c>
      <c r="H2215" s="49" t="s">
        <v>40</v>
      </c>
      <c r="I2215" s="56" t="str">
        <f t="shared" si="467"/>
        <v>Central Arm SJ at Island Rd Bridge</v>
      </c>
      <c r="J2215" s="56" t="str">
        <f t="shared" si="468"/>
        <v>San Juan Estuary</v>
      </c>
      <c r="K2215" s="49">
        <v>1</v>
      </c>
      <c r="L2215" s="51" t="s">
        <v>173</v>
      </c>
      <c r="M2215" s="53" t="s">
        <v>138</v>
      </c>
      <c r="N2215" s="51" t="s">
        <v>150</v>
      </c>
      <c r="O2215" s="47">
        <f t="shared" si="469"/>
        <v>13</v>
      </c>
      <c r="P2215" s="47">
        <f t="shared" si="470"/>
        <v>1</v>
      </c>
      <c r="Q2215" s="47">
        <f t="shared" si="471"/>
        <v>4</v>
      </c>
      <c r="R2215" s="54">
        <v>1</v>
      </c>
      <c r="S2215" s="49" t="s">
        <v>168</v>
      </c>
      <c r="T2215" s="53" t="s">
        <v>163</v>
      </c>
    </row>
    <row r="2216" spans="1:20" x14ac:dyDescent="0.2">
      <c r="A2216" s="79">
        <f t="shared" si="462"/>
        <v>35</v>
      </c>
      <c r="B2216" s="47">
        <f t="shared" si="463"/>
        <v>2021</v>
      </c>
      <c r="C2216" s="47">
        <f t="shared" si="464"/>
        <v>8</v>
      </c>
      <c r="D2216" s="47" t="str">
        <f t="shared" si="465"/>
        <v>Aug</v>
      </c>
      <c r="E2216" s="47">
        <f t="shared" si="466"/>
        <v>26</v>
      </c>
      <c r="F2216" s="90">
        <v>44434</v>
      </c>
      <c r="G2216" s="75">
        <v>0.60416666666666663</v>
      </c>
      <c r="H2216" s="49" t="s">
        <v>44</v>
      </c>
      <c r="I2216" s="56" t="str">
        <f t="shared" si="467"/>
        <v>Q Helen, top of Island Road</v>
      </c>
      <c r="J2216" s="56" t="str">
        <f t="shared" si="468"/>
        <v>San Juan Estuary</v>
      </c>
      <c r="K2216" s="49">
        <v>1</v>
      </c>
      <c r="L2216" s="51" t="s">
        <v>158</v>
      </c>
      <c r="M2216" s="53" t="s">
        <v>138</v>
      </c>
      <c r="N2216" s="51" t="s">
        <v>153</v>
      </c>
      <c r="O2216" s="47">
        <f t="shared" si="469"/>
        <v>9</v>
      </c>
      <c r="P2216" s="47">
        <f t="shared" si="470"/>
        <v>1</v>
      </c>
      <c r="Q2216" s="47">
        <f t="shared" si="471"/>
        <v>5</v>
      </c>
      <c r="R2216" s="54">
        <v>1</v>
      </c>
      <c r="S2216" s="49" t="s">
        <v>168</v>
      </c>
      <c r="T2216" s="53" t="s">
        <v>163</v>
      </c>
    </row>
    <row r="2217" spans="1:20" x14ac:dyDescent="0.2">
      <c r="A2217" s="79">
        <f t="shared" si="462"/>
        <v>35</v>
      </c>
      <c r="B2217" s="47">
        <f t="shared" si="463"/>
        <v>2021</v>
      </c>
      <c r="C2217" s="47">
        <f t="shared" si="464"/>
        <v>8</v>
      </c>
      <c r="D2217" s="47" t="str">
        <f t="shared" si="465"/>
        <v>Aug</v>
      </c>
      <c r="E2217" s="47">
        <f t="shared" si="466"/>
        <v>26</v>
      </c>
      <c r="F2217" s="90">
        <v>44434</v>
      </c>
      <c r="G2217" s="75">
        <v>0.60416666666666663</v>
      </c>
      <c r="H2217" s="49" t="s">
        <v>44</v>
      </c>
      <c r="I2217" s="56" t="str">
        <f t="shared" si="467"/>
        <v>Q Helen, top of Island Road</v>
      </c>
      <c r="J2217" s="56" t="str">
        <f t="shared" si="468"/>
        <v>San Juan Estuary</v>
      </c>
      <c r="K2217" s="49">
        <v>1</v>
      </c>
      <c r="L2217" s="51" t="s">
        <v>166</v>
      </c>
      <c r="M2217" s="53" t="s">
        <v>138</v>
      </c>
      <c r="N2217" s="51" t="s">
        <v>150</v>
      </c>
      <c r="O2217" s="47">
        <f t="shared" si="469"/>
        <v>11</v>
      </c>
      <c r="P2217" s="47">
        <f t="shared" si="470"/>
        <v>1</v>
      </c>
      <c r="Q2217" s="47">
        <f t="shared" si="471"/>
        <v>4</v>
      </c>
      <c r="R2217" s="54">
        <v>5</v>
      </c>
      <c r="S2217" s="49" t="s">
        <v>168</v>
      </c>
      <c r="T2217" s="53" t="s">
        <v>163</v>
      </c>
    </row>
    <row r="2218" spans="1:20" x14ac:dyDescent="0.2">
      <c r="A2218" s="79">
        <f t="shared" si="462"/>
        <v>36</v>
      </c>
      <c r="B2218" s="47">
        <f t="shared" si="463"/>
        <v>2021</v>
      </c>
      <c r="C2218" s="47">
        <f t="shared" si="464"/>
        <v>8</v>
      </c>
      <c r="D2218" s="47" t="str">
        <f t="shared" si="465"/>
        <v>Aug</v>
      </c>
      <c r="E2218" s="47">
        <f t="shared" si="466"/>
        <v>31</v>
      </c>
      <c r="F2218" s="90">
        <v>44439</v>
      </c>
      <c r="G2218" s="75">
        <v>0.35416666666666669</v>
      </c>
      <c r="H2218" s="49" t="s">
        <v>30</v>
      </c>
      <c r="I2218" s="56" t="str">
        <f t="shared" si="467"/>
        <v>Butch's (Gordon R.)</v>
      </c>
      <c r="J2218" s="56" t="str">
        <f t="shared" si="468"/>
        <v>Gordon Estuary</v>
      </c>
      <c r="K2218" s="49">
        <v>1</v>
      </c>
      <c r="L2218" s="51" t="s">
        <v>157</v>
      </c>
      <c r="M2218" s="53" t="s">
        <v>138</v>
      </c>
      <c r="N2218" s="51" t="s">
        <v>153</v>
      </c>
      <c r="O2218" s="47">
        <f t="shared" si="469"/>
        <v>8</v>
      </c>
      <c r="P2218" s="47">
        <f t="shared" si="470"/>
        <v>1</v>
      </c>
      <c r="Q2218" s="47">
        <f t="shared" si="471"/>
        <v>5</v>
      </c>
      <c r="R2218" s="54">
        <v>3</v>
      </c>
      <c r="S2218" s="49" t="s">
        <v>168</v>
      </c>
      <c r="T2218" s="53" t="s">
        <v>163</v>
      </c>
    </row>
    <row r="2219" spans="1:20" x14ac:dyDescent="0.2">
      <c r="A2219" s="79">
        <f t="shared" si="462"/>
        <v>36</v>
      </c>
      <c r="B2219" s="47">
        <f t="shared" si="463"/>
        <v>2021</v>
      </c>
      <c r="C2219" s="47">
        <f t="shared" si="464"/>
        <v>8</v>
      </c>
      <c r="D2219" s="47" t="str">
        <f t="shared" si="465"/>
        <v>Aug</v>
      </c>
      <c r="E2219" s="47">
        <f t="shared" si="466"/>
        <v>31</v>
      </c>
      <c r="F2219" s="90">
        <v>44439</v>
      </c>
      <c r="G2219" s="75">
        <v>0.35416666666666669</v>
      </c>
      <c r="H2219" s="49" t="s">
        <v>30</v>
      </c>
      <c r="I2219" s="56" t="str">
        <f t="shared" si="467"/>
        <v>Butch's (Gordon R.)</v>
      </c>
      <c r="J2219" s="56" t="str">
        <f t="shared" si="468"/>
        <v>Gordon Estuary</v>
      </c>
      <c r="K2219" s="49">
        <v>1</v>
      </c>
      <c r="L2219" s="51" t="s">
        <v>166</v>
      </c>
      <c r="M2219" s="53" t="s">
        <v>138</v>
      </c>
      <c r="N2219" s="51" t="s">
        <v>150</v>
      </c>
      <c r="O2219" s="47">
        <f t="shared" si="469"/>
        <v>11</v>
      </c>
      <c r="P2219" s="47">
        <f t="shared" si="470"/>
        <v>1</v>
      </c>
      <c r="Q2219" s="47">
        <f t="shared" si="471"/>
        <v>4</v>
      </c>
      <c r="R2219" s="54">
        <v>3</v>
      </c>
      <c r="S2219" s="49" t="s">
        <v>168</v>
      </c>
      <c r="T2219" s="53" t="s">
        <v>163</v>
      </c>
    </row>
    <row r="2220" spans="1:20" x14ac:dyDescent="0.2">
      <c r="A2220" s="79">
        <f t="shared" si="462"/>
        <v>36</v>
      </c>
      <c r="B2220" s="47">
        <f t="shared" si="463"/>
        <v>2021</v>
      </c>
      <c r="C2220" s="47">
        <f t="shared" si="464"/>
        <v>8</v>
      </c>
      <c r="D2220" s="47" t="str">
        <f t="shared" si="465"/>
        <v>Aug</v>
      </c>
      <c r="E2220" s="47">
        <f t="shared" si="466"/>
        <v>31</v>
      </c>
      <c r="F2220" s="90">
        <v>44439</v>
      </c>
      <c r="G2220" s="75">
        <v>0.35416666666666669</v>
      </c>
      <c r="H2220" s="49" t="s">
        <v>30</v>
      </c>
      <c r="I2220" s="56" t="str">
        <f t="shared" si="467"/>
        <v>Butch's (Gordon R.)</v>
      </c>
      <c r="J2220" s="56" t="str">
        <f t="shared" si="468"/>
        <v>Gordon Estuary</v>
      </c>
      <c r="K2220" s="49">
        <v>1</v>
      </c>
      <c r="L2220" s="51" t="s">
        <v>177</v>
      </c>
      <c r="M2220" s="53" t="s">
        <v>138</v>
      </c>
      <c r="N2220" s="51" t="s">
        <v>153</v>
      </c>
      <c r="O2220" s="47">
        <f t="shared" si="469"/>
        <v>14</v>
      </c>
      <c r="P2220" s="47">
        <f t="shared" si="470"/>
        <v>1</v>
      </c>
      <c r="Q2220" s="47">
        <f t="shared" si="471"/>
        <v>5</v>
      </c>
      <c r="R2220" s="54">
        <v>81</v>
      </c>
      <c r="S2220" s="49" t="s">
        <v>168</v>
      </c>
      <c r="T2220" s="53" t="s">
        <v>163</v>
      </c>
    </row>
    <row r="2221" spans="1:20" x14ac:dyDescent="0.2">
      <c r="A2221" s="79">
        <f t="shared" si="462"/>
        <v>36</v>
      </c>
      <c r="B2221" s="47">
        <f t="shared" si="463"/>
        <v>2021</v>
      </c>
      <c r="C2221" s="47">
        <f t="shared" si="464"/>
        <v>8</v>
      </c>
      <c r="D2221" s="47" t="str">
        <f t="shared" si="465"/>
        <v>Aug</v>
      </c>
      <c r="E2221" s="47">
        <f t="shared" si="466"/>
        <v>31</v>
      </c>
      <c r="F2221" s="90">
        <v>44439</v>
      </c>
      <c r="G2221" s="75">
        <v>0.35416666666666669</v>
      </c>
      <c r="H2221" s="49" t="s">
        <v>30</v>
      </c>
      <c r="I2221" s="56" t="str">
        <f t="shared" si="467"/>
        <v>Butch's (Gordon R.)</v>
      </c>
      <c r="J2221" s="56" t="str">
        <f t="shared" si="468"/>
        <v>Gordon Estuary</v>
      </c>
      <c r="K2221" s="49">
        <v>1</v>
      </c>
      <c r="L2221" s="51" t="s">
        <v>152</v>
      </c>
      <c r="M2221" s="53" t="s">
        <v>138</v>
      </c>
      <c r="N2221" s="51" t="s">
        <v>148</v>
      </c>
      <c r="O2221" s="47">
        <f t="shared" si="469"/>
        <v>5</v>
      </c>
      <c r="P2221" s="47">
        <f t="shared" si="470"/>
        <v>1</v>
      </c>
      <c r="Q2221" s="47">
        <f t="shared" si="471"/>
        <v>3</v>
      </c>
      <c r="R2221" s="54">
        <v>3</v>
      </c>
      <c r="S2221" s="49" t="s">
        <v>168</v>
      </c>
      <c r="T2221" s="53" t="s">
        <v>163</v>
      </c>
    </row>
    <row r="2222" spans="1:20" x14ac:dyDescent="0.2">
      <c r="A2222" s="79">
        <f t="shared" si="462"/>
        <v>36</v>
      </c>
      <c r="B2222" s="47">
        <f t="shared" si="463"/>
        <v>2021</v>
      </c>
      <c r="C2222" s="47">
        <f t="shared" si="464"/>
        <v>8</v>
      </c>
      <c r="D2222" s="47" t="str">
        <f t="shared" si="465"/>
        <v>Aug</v>
      </c>
      <c r="E2222" s="47">
        <f t="shared" si="466"/>
        <v>31</v>
      </c>
      <c r="F2222" s="90">
        <v>44439</v>
      </c>
      <c r="G2222" s="75">
        <v>0.37152777777777773</v>
      </c>
      <c r="H2222" s="49" t="s">
        <v>25</v>
      </c>
      <c r="I2222" s="56" t="str">
        <f t="shared" si="467"/>
        <v>Q01, left bank Gordon up from confluence</v>
      </c>
      <c r="J2222" s="56" t="str">
        <f t="shared" si="468"/>
        <v>Gordon Estuary</v>
      </c>
      <c r="K2222" s="49">
        <v>1</v>
      </c>
      <c r="L2222" s="51" t="s">
        <v>152</v>
      </c>
      <c r="M2222" s="53" t="s">
        <v>138</v>
      </c>
      <c r="N2222" s="51" t="s">
        <v>148</v>
      </c>
      <c r="O2222" s="47">
        <f t="shared" si="469"/>
        <v>5</v>
      </c>
      <c r="P2222" s="47">
        <f t="shared" si="470"/>
        <v>1</v>
      </c>
      <c r="Q2222" s="47">
        <f t="shared" si="471"/>
        <v>3</v>
      </c>
      <c r="R2222" s="54">
        <v>103</v>
      </c>
      <c r="S2222" s="49" t="s">
        <v>168</v>
      </c>
      <c r="T2222" s="53" t="s">
        <v>163</v>
      </c>
    </row>
    <row r="2223" spans="1:20" x14ac:dyDescent="0.2">
      <c r="A2223" s="79">
        <f t="shared" si="462"/>
        <v>36</v>
      </c>
      <c r="B2223" s="47">
        <f t="shared" si="463"/>
        <v>2021</v>
      </c>
      <c r="C2223" s="47">
        <f t="shared" si="464"/>
        <v>8</v>
      </c>
      <c r="D2223" s="47" t="str">
        <f t="shared" si="465"/>
        <v>Aug</v>
      </c>
      <c r="E2223" s="47">
        <f t="shared" si="466"/>
        <v>31</v>
      </c>
      <c r="F2223" s="90">
        <v>44439</v>
      </c>
      <c r="G2223" s="75">
        <v>0.37152777777777773</v>
      </c>
      <c r="H2223" s="49" t="s">
        <v>25</v>
      </c>
      <c r="I2223" s="56" t="str">
        <f t="shared" si="467"/>
        <v>Q01, left bank Gordon up from confluence</v>
      </c>
      <c r="J2223" s="56" t="str">
        <f t="shared" si="468"/>
        <v>Gordon Estuary</v>
      </c>
      <c r="K2223" s="49">
        <v>1</v>
      </c>
      <c r="L2223" s="51" t="s">
        <v>191</v>
      </c>
      <c r="M2223" s="53" t="s">
        <v>138</v>
      </c>
      <c r="N2223" s="51" t="s">
        <v>150</v>
      </c>
      <c r="O2223" s="47">
        <f t="shared" si="469"/>
        <v>20</v>
      </c>
      <c r="P2223" s="47">
        <f t="shared" si="470"/>
        <v>1</v>
      </c>
      <c r="Q2223" s="47">
        <f t="shared" si="471"/>
        <v>4</v>
      </c>
      <c r="R2223" s="54">
        <v>12</v>
      </c>
      <c r="S2223" s="49" t="s">
        <v>168</v>
      </c>
      <c r="T2223" s="53" t="s">
        <v>163</v>
      </c>
    </row>
    <row r="2224" spans="1:20" x14ac:dyDescent="0.2">
      <c r="A2224" s="79">
        <f t="shared" si="462"/>
        <v>36</v>
      </c>
      <c r="B2224" s="47">
        <f t="shared" si="463"/>
        <v>2021</v>
      </c>
      <c r="C2224" s="47">
        <f t="shared" si="464"/>
        <v>8</v>
      </c>
      <c r="D2224" s="47" t="str">
        <f t="shared" si="465"/>
        <v>Aug</v>
      </c>
      <c r="E2224" s="47">
        <f t="shared" si="466"/>
        <v>31</v>
      </c>
      <c r="F2224" s="90">
        <v>44439</v>
      </c>
      <c r="G2224" s="75">
        <v>0.40902777777777777</v>
      </c>
      <c r="H2224" s="49" t="s">
        <v>19</v>
      </c>
      <c r="I2224" s="56" t="str">
        <f t="shared" si="467"/>
        <v>Q Jeff (right bank opposite N. Arm confl.)</v>
      </c>
      <c r="J2224" s="56" t="str">
        <f t="shared" si="468"/>
        <v>Gordon Estuary</v>
      </c>
      <c r="K2224" s="49">
        <v>1</v>
      </c>
      <c r="L2224" s="51" t="s">
        <v>157</v>
      </c>
      <c r="M2224" s="53" t="s">
        <v>138</v>
      </c>
      <c r="N2224" s="51" t="s">
        <v>153</v>
      </c>
      <c r="O2224" s="47">
        <f t="shared" si="469"/>
        <v>8</v>
      </c>
      <c r="P2224" s="47">
        <f t="shared" si="470"/>
        <v>1</v>
      </c>
      <c r="Q2224" s="47">
        <f t="shared" si="471"/>
        <v>5</v>
      </c>
      <c r="R2224" s="54">
        <v>3</v>
      </c>
      <c r="S2224" s="49" t="s">
        <v>168</v>
      </c>
      <c r="T2224" s="53" t="s">
        <v>163</v>
      </c>
    </row>
    <row r="2225" spans="1:20" x14ac:dyDescent="0.2">
      <c r="A2225" s="79">
        <f t="shared" si="462"/>
        <v>36</v>
      </c>
      <c r="B2225" s="47">
        <f t="shared" si="463"/>
        <v>2021</v>
      </c>
      <c r="C2225" s="47">
        <f t="shared" si="464"/>
        <v>8</v>
      </c>
      <c r="D2225" s="47" t="str">
        <f t="shared" si="465"/>
        <v>Aug</v>
      </c>
      <c r="E2225" s="47">
        <f t="shared" si="466"/>
        <v>31</v>
      </c>
      <c r="F2225" s="90">
        <v>44439</v>
      </c>
      <c r="G2225" s="75">
        <v>0.40902777777777777</v>
      </c>
      <c r="H2225" s="49" t="s">
        <v>19</v>
      </c>
      <c r="I2225" s="56" t="str">
        <f t="shared" si="467"/>
        <v>Q Jeff (right bank opposite N. Arm confl.)</v>
      </c>
      <c r="J2225" s="56" t="str">
        <f t="shared" si="468"/>
        <v>Gordon Estuary</v>
      </c>
      <c r="K2225" s="49">
        <v>1</v>
      </c>
      <c r="L2225" s="51" t="s">
        <v>181</v>
      </c>
      <c r="M2225" s="53" t="s">
        <v>138</v>
      </c>
      <c r="N2225" s="51" t="s">
        <v>150</v>
      </c>
      <c r="O2225" s="47">
        <f t="shared" si="469"/>
        <v>15</v>
      </c>
      <c r="P2225" s="47">
        <f t="shared" si="470"/>
        <v>1</v>
      </c>
      <c r="Q2225" s="47">
        <f t="shared" si="471"/>
        <v>4</v>
      </c>
      <c r="R2225" s="54">
        <v>10</v>
      </c>
      <c r="S2225" s="49" t="s">
        <v>168</v>
      </c>
      <c r="T2225" s="53" t="s">
        <v>163</v>
      </c>
    </row>
    <row r="2226" spans="1:20" x14ac:dyDescent="0.2">
      <c r="A2226" s="79">
        <f t="shared" si="462"/>
        <v>36</v>
      </c>
      <c r="B2226" s="47">
        <f t="shared" si="463"/>
        <v>2021</v>
      </c>
      <c r="C2226" s="47">
        <f t="shared" si="464"/>
        <v>8</v>
      </c>
      <c r="D2226" s="47" t="str">
        <f t="shared" si="465"/>
        <v>Aug</v>
      </c>
      <c r="E2226" s="47">
        <f t="shared" si="466"/>
        <v>31</v>
      </c>
      <c r="F2226" s="90">
        <v>44439</v>
      </c>
      <c r="G2226" s="75">
        <v>0.40902777777777777</v>
      </c>
      <c r="H2226" s="49" t="s">
        <v>19</v>
      </c>
      <c r="I2226" s="56" t="str">
        <f t="shared" si="467"/>
        <v>Q Jeff (right bank opposite N. Arm confl.)</v>
      </c>
      <c r="J2226" s="56" t="str">
        <f t="shared" si="468"/>
        <v>Gordon Estuary</v>
      </c>
      <c r="K2226" s="49">
        <v>1</v>
      </c>
      <c r="L2226" s="51" t="s">
        <v>166</v>
      </c>
      <c r="M2226" s="53" t="s">
        <v>138</v>
      </c>
      <c r="N2226" s="51" t="s">
        <v>150</v>
      </c>
      <c r="O2226" s="47">
        <f t="shared" si="469"/>
        <v>11</v>
      </c>
      <c r="P2226" s="47">
        <f t="shared" si="470"/>
        <v>1</v>
      </c>
      <c r="Q2226" s="47">
        <f t="shared" si="471"/>
        <v>4</v>
      </c>
      <c r="R2226" s="54">
        <v>2</v>
      </c>
      <c r="S2226" s="49" t="s">
        <v>168</v>
      </c>
      <c r="T2226" s="53" t="s">
        <v>163</v>
      </c>
    </row>
    <row r="2227" spans="1:20" x14ac:dyDescent="0.2">
      <c r="A2227" s="79">
        <f t="shared" si="462"/>
        <v>36</v>
      </c>
      <c r="B2227" s="47">
        <f t="shared" si="463"/>
        <v>2021</v>
      </c>
      <c r="C2227" s="47">
        <f t="shared" si="464"/>
        <v>8</v>
      </c>
      <c r="D2227" s="47" t="str">
        <f t="shared" si="465"/>
        <v>Aug</v>
      </c>
      <c r="E2227" s="47">
        <f t="shared" si="466"/>
        <v>31</v>
      </c>
      <c r="F2227" s="90">
        <v>44439</v>
      </c>
      <c r="G2227" s="75">
        <v>0.40902777777777777</v>
      </c>
      <c r="H2227" s="49" t="s">
        <v>19</v>
      </c>
      <c r="I2227" s="56" t="str">
        <f t="shared" si="467"/>
        <v>Q Jeff (right bank opposite N. Arm confl.)</v>
      </c>
      <c r="J2227" s="56" t="str">
        <f t="shared" si="468"/>
        <v>Gordon Estuary</v>
      </c>
      <c r="K2227" s="49">
        <v>1</v>
      </c>
      <c r="L2227" s="51" t="s">
        <v>173</v>
      </c>
      <c r="M2227" s="53" t="s">
        <v>138</v>
      </c>
      <c r="N2227" s="51" t="s">
        <v>150</v>
      </c>
      <c r="O2227" s="47">
        <f t="shared" si="469"/>
        <v>13</v>
      </c>
      <c r="P2227" s="47">
        <f t="shared" si="470"/>
        <v>1</v>
      </c>
      <c r="Q2227" s="47">
        <f t="shared" si="471"/>
        <v>4</v>
      </c>
      <c r="R2227" s="54">
        <v>32</v>
      </c>
      <c r="S2227" s="49" t="s">
        <v>168</v>
      </c>
      <c r="T2227" s="53" t="s">
        <v>163</v>
      </c>
    </row>
    <row r="2228" spans="1:20" x14ac:dyDescent="0.2">
      <c r="A2228" s="79">
        <f t="shared" si="462"/>
        <v>36</v>
      </c>
      <c r="B2228" s="47">
        <f t="shared" si="463"/>
        <v>2021</v>
      </c>
      <c r="C2228" s="47">
        <f t="shared" si="464"/>
        <v>8</v>
      </c>
      <c r="D2228" s="47" t="str">
        <f t="shared" si="465"/>
        <v>Aug</v>
      </c>
      <c r="E2228" s="47">
        <f t="shared" si="466"/>
        <v>31</v>
      </c>
      <c r="F2228" s="90">
        <v>44439</v>
      </c>
      <c r="G2228" s="75">
        <v>0.4236111111111111</v>
      </c>
      <c r="H2228" s="49" t="s">
        <v>8</v>
      </c>
      <c r="I2228" s="56" t="str">
        <f t="shared" si="467"/>
        <v>Smokies</v>
      </c>
      <c r="J2228" s="56" t="str">
        <f t="shared" si="468"/>
        <v>Gordon Estuary</v>
      </c>
      <c r="K2228" s="49">
        <v>1</v>
      </c>
      <c r="L2228" s="51" t="s">
        <v>152</v>
      </c>
      <c r="M2228" s="53" t="s">
        <v>138</v>
      </c>
      <c r="N2228" s="51" t="s">
        <v>148</v>
      </c>
      <c r="O2228" s="47">
        <f t="shared" si="469"/>
        <v>5</v>
      </c>
      <c r="P2228" s="47">
        <f t="shared" si="470"/>
        <v>1</v>
      </c>
      <c r="Q2228" s="47">
        <f t="shared" si="471"/>
        <v>3</v>
      </c>
      <c r="R2228" s="54">
        <v>1</v>
      </c>
      <c r="S2228" s="49" t="s">
        <v>168</v>
      </c>
      <c r="T2228" s="53" t="s">
        <v>163</v>
      </c>
    </row>
    <row r="2229" spans="1:20" x14ac:dyDescent="0.2">
      <c r="A2229" s="79">
        <f t="shared" si="462"/>
        <v>36</v>
      </c>
      <c r="B2229" s="47">
        <f t="shared" si="463"/>
        <v>2021</v>
      </c>
      <c r="C2229" s="47">
        <f t="shared" si="464"/>
        <v>8</v>
      </c>
      <c r="D2229" s="47" t="str">
        <f t="shared" si="465"/>
        <v>Aug</v>
      </c>
      <c r="E2229" s="47">
        <f t="shared" si="466"/>
        <v>31</v>
      </c>
      <c r="F2229" s="90">
        <v>44439</v>
      </c>
      <c r="G2229" s="75">
        <v>0.4236111111111111</v>
      </c>
      <c r="H2229" s="49" t="s">
        <v>8</v>
      </c>
      <c r="I2229" s="56" t="str">
        <f t="shared" ref="I2229:I2234" si="472">VLOOKUP(H2229,SiteCodes,2,FALSE)</f>
        <v>Smokies</v>
      </c>
      <c r="J2229" s="56" t="str">
        <f t="shared" ref="J2229:J2234" si="473">VLOOKUP(H2229,SiteCodes,3,FALSE)</f>
        <v>Gordon Estuary</v>
      </c>
      <c r="K2229" s="49">
        <v>1</v>
      </c>
      <c r="L2229" s="51" t="s">
        <v>146</v>
      </c>
      <c r="M2229" s="53" t="s">
        <v>138</v>
      </c>
      <c r="N2229" s="51" t="s">
        <v>148</v>
      </c>
      <c r="O2229" s="47">
        <f t="shared" si="469"/>
        <v>3</v>
      </c>
      <c r="P2229" s="47">
        <f t="shared" si="470"/>
        <v>1</v>
      </c>
      <c r="Q2229" s="47">
        <f t="shared" si="471"/>
        <v>3</v>
      </c>
      <c r="R2229" s="54">
        <v>1</v>
      </c>
      <c r="S2229" s="49" t="s">
        <v>168</v>
      </c>
      <c r="T2229" s="53" t="s">
        <v>163</v>
      </c>
    </row>
    <row r="2230" spans="1:20" x14ac:dyDescent="0.2">
      <c r="A2230" s="79">
        <f t="shared" si="462"/>
        <v>36</v>
      </c>
      <c r="B2230" s="47">
        <f t="shared" si="463"/>
        <v>2021</v>
      </c>
      <c r="C2230" s="47">
        <f t="shared" si="464"/>
        <v>8</v>
      </c>
      <c r="D2230" s="47" t="str">
        <f t="shared" si="465"/>
        <v>Aug</v>
      </c>
      <c r="E2230" s="47">
        <f t="shared" si="466"/>
        <v>31</v>
      </c>
      <c r="F2230" s="90">
        <v>44439</v>
      </c>
      <c r="G2230" s="75">
        <v>0.4236111111111111</v>
      </c>
      <c r="H2230" s="49" t="s">
        <v>8</v>
      </c>
      <c r="I2230" s="56" t="str">
        <f t="shared" si="472"/>
        <v>Smokies</v>
      </c>
      <c r="J2230" s="56" t="str">
        <f t="shared" si="473"/>
        <v>Gordon Estuary</v>
      </c>
      <c r="K2230" s="49">
        <v>1</v>
      </c>
      <c r="L2230" s="51" t="s">
        <v>157</v>
      </c>
      <c r="M2230" s="53" t="s">
        <v>138</v>
      </c>
      <c r="N2230" s="51" t="s">
        <v>153</v>
      </c>
      <c r="O2230" s="47">
        <f t="shared" si="469"/>
        <v>8</v>
      </c>
      <c r="P2230" s="47">
        <f t="shared" si="470"/>
        <v>1</v>
      </c>
      <c r="Q2230" s="47">
        <f t="shared" si="471"/>
        <v>5</v>
      </c>
      <c r="R2230" s="54">
        <v>1</v>
      </c>
      <c r="S2230" s="49" t="s">
        <v>168</v>
      </c>
      <c r="T2230" s="53" t="s">
        <v>163</v>
      </c>
    </row>
    <row r="2231" spans="1:20" x14ac:dyDescent="0.2">
      <c r="A2231" s="79">
        <f t="shared" si="462"/>
        <v>36</v>
      </c>
      <c r="B2231" s="47">
        <f t="shared" si="463"/>
        <v>2021</v>
      </c>
      <c r="C2231" s="47">
        <f t="shared" si="464"/>
        <v>8</v>
      </c>
      <c r="D2231" s="47" t="str">
        <f t="shared" si="465"/>
        <v>Aug</v>
      </c>
      <c r="E2231" s="47">
        <f t="shared" si="466"/>
        <v>31</v>
      </c>
      <c r="F2231" s="90">
        <v>44439</v>
      </c>
      <c r="G2231" s="75">
        <v>0.4236111111111111</v>
      </c>
      <c r="H2231" s="49" t="s">
        <v>8</v>
      </c>
      <c r="I2231" s="56" t="str">
        <f t="shared" si="472"/>
        <v>Smokies</v>
      </c>
      <c r="J2231" s="56" t="str">
        <f t="shared" si="473"/>
        <v>Gordon Estuary</v>
      </c>
      <c r="K2231" s="49">
        <v>1</v>
      </c>
      <c r="L2231" s="51" t="s">
        <v>185</v>
      </c>
      <c r="M2231" s="53" t="s">
        <v>138</v>
      </c>
      <c r="N2231" s="51" t="s">
        <v>150</v>
      </c>
      <c r="O2231" s="47">
        <f t="shared" si="469"/>
        <v>18</v>
      </c>
      <c r="P2231" s="47">
        <f t="shared" si="470"/>
        <v>1</v>
      </c>
      <c r="Q2231" s="47">
        <f t="shared" si="471"/>
        <v>4</v>
      </c>
      <c r="R2231" s="54">
        <v>1</v>
      </c>
      <c r="S2231" s="49" t="s">
        <v>168</v>
      </c>
      <c r="T2231" s="53" t="s">
        <v>163</v>
      </c>
    </row>
    <row r="2232" spans="1:20" x14ac:dyDescent="0.2">
      <c r="A2232" s="79">
        <f t="shared" si="462"/>
        <v>36</v>
      </c>
      <c r="B2232" s="47">
        <f t="shared" si="463"/>
        <v>2021</v>
      </c>
      <c r="C2232" s="47">
        <f t="shared" si="464"/>
        <v>8</v>
      </c>
      <c r="D2232" s="47" t="str">
        <f t="shared" si="465"/>
        <v>Aug</v>
      </c>
      <c r="E2232" s="47">
        <f t="shared" si="466"/>
        <v>31</v>
      </c>
      <c r="F2232" s="90">
        <v>44439</v>
      </c>
      <c r="G2232" s="75">
        <v>0.4236111111111111</v>
      </c>
      <c r="H2232" s="49" t="s">
        <v>8</v>
      </c>
      <c r="I2232" s="56" t="str">
        <f t="shared" si="472"/>
        <v>Smokies</v>
      </c>
      <c r="J2232" s="56" t="str">
        <f t="shared" si="473"/>
        <v>Gordon Estuary</v>
      </c>
      <c r="K2232" s="49">
        <v>1</v>
      </c>
      <c r="L2232" s="51" t="s">
        <v>166</v>
      </c>
      <c r="M2232" s="53" t="s">
        <v>138</v>
      </c>
      <c r="N2232" s="51" t="s">
        <v>150</v>
      </c>
      <c r="O2232" s="47">
        <f t="shared" si="469"/>
        <v>11</v>
      </c>
      <c r="P2232" s="47">
        <f t="shared" si="470"/>
        <v>1</v>
      </c>
      <c r="Q2232" s="47">
        <f t="shared" si="471"/>
        <v>4</v>
      </c>
      <c r="R2232" s="54">
        <v>1</v>
      </c>
      <c r="S2232" s="49" t="s">
        <v>168</v>
      </c>
      <c r="T2232" s="53" t="s">
        <v>163</v>
      </c>
    </row>
    <row r="2233" spans="1:20" x14ac:dyDescent="0.2">
      <c r="A2233" s="79">
        <f t="shared" si="462"/>
        <v>36</v>
      </c>
      <c r="B2233" s="47">
        <f t="shared" si="463"/>
        <v>2021</v>
      </c>
      <c r="C2233" s="47">
        <f t="shared" si="464"/>
        <v>8</v>
      </c>
      <c r="D2233" s="47" t="str">
        <f t="shared" si="465"/>
        <v>Aug</v>
      </c>
      <c r="E2233" s="47">
        <f t="shared" si="466"/>
        <v>31</v>
      </c>
      <c r="F2233" s="90">
        <v>44439</v>
      </c>
      <c r="G2233" s="75">
        <v>0.4236111111111111</v>
      </c>
      <c r="H2233" s="49" t="s">
        <v>8</v>
      </c>
      <c r="I2233" s="56" t="str">
        <f t="shared" si="472"/>
        <v>Smokies</v>
      </c>
      <c r="J2233" s="56" t="str">
        <f t="shared" si="473"/>
        <v>Gordon Estuary</v>
      </c>
      <c r="K2233" s="49">
        <v>1</v>
      </c>
      <c r="L2233" s="51" t="s">
        <v>173</v>
      </c>
      <c r="M2233" s="53" t="s">
        <v>138</v>
      </c>
      <c r="N2233" s="51" t="s">
        <v>150</v>
      </c>
      <c r="O2233" s="47">
        <f t="shared" si="469"/>
        <v>13</v>
      </c>
      <c r="P2233" s="47">
        <f t="shared" si="470"/>
        <v>1</v>
      </c>
      <c r="Q2233" s="47">
        <f t="shared" si="471"/>
        <v>4</v>
      </c>
      <c r="R2233" s="54">
        <v>7</v>
      </c>
      <c r="S2233" s="49" t="s">
        <v>168</v>
      </c>
      <c r="T2233" s="53" t="s">
        <v>163</v>
      </c>
    </row>
    <row r="2234" spans="1:20" x14ac:dyDescent="0.2">
      <c r="A2234" s="79">
        <f t="shared" si="462"/>
        <v>36</v>
      </c>
      <c r="B2234" s="47">
        <f t="shared" si="463"/>
        <v>2021</v>
      </c>
      <c r="C2234" s="47">
        <f t="shared" si="464"/>
        <v>8</v>
      </c>
      <c r="D2234" s="47" t="str">
        <f t="shared" si="465"/>
        <v>Aug</v>
      </c>
      <c r="E2234" s="47">
        <f t="shared" si="466"/>
        <v>31</v>
      </c>
      <c r="F2234" s="90">
        <v>44439</v>
      </c>
      <c r="G2234" s="75">
        <v>0.4236111111111111</v>
      </c>
      <c r="H2234" s="49" t="s">
        <v>8</v>
      </c>
      <c r="I2234" s="56" t="str">
        <f t="shared" si="472"/>
        <v>Smokies</v>
      </c>
      <c r="J2234" s="56" t="str">
        <f t="shared" si="473"/>
        <v>Gordon Estuary</v>
      </c>
      <c r="K2234" s="49">
        <v>1</v>
      </c>
      <c r="L2234" s="51" t="s">
        <v>196</v>
      </c>
      <c r="M2234" s="53" t="s">
        <v>138</v>
      </c>
      <c r="N2234" s="51" t="s">
        <v>150</v>
      </c>
      <c r="O2234" s="47">
        <f t="shared" si="469"/>
        <v>25</v>
      </c>
      <c r="P2234" s="47">
        <f t="shared" si="470"/>
        <v>1</v>
      </c>
      <c r="Q2234" s="47">
        <f t="shared" si="471"/>
        <v>4</v>
      </c>
      <c r="R2234" s="54">
        <v>2</v>
      </c>
      <c r="S2234" s="49" t="s">
        <v>168</v>
      </c>
      <c r="T2234" s="53" t="s">
        <v>163</v>
      </c>
    </row>
    <row r="2235" spans="1:20" x14ac:dyDescent="0.2">
      <c r="A2235" s="79">
        <f t="shared" si="462"/>
        <v>36</v>
      </c>
      <c r="B2235" s="47">
        <f t="shared" si="463"/>
        <v>2021</v>
      </c>
      <c r="C2235" s="47">
        <f t="shared" si="464"/>
        <v>8</v>
      </c>
      <c r="D2235" s="47" t="str">
        <f t="shared" si="465"/>
        <v>Aug</v>
      </c>
      <c r="E2235" s="47">
        <f t="shared" si="466"/>
        <v>31</v>
      </c>
      <c r="F2235" s="90">
        <v>44439</v>
      </c>
      <c r="G2235" s="75">
        <v>0.4375</v>
      </c>
      <c r="H2235" s="49" t="s">
        <v>58</v>
      </c>
      <c r="I2235" s="56" t="str">
        <f>VLOOKUP(H2235,SiteCodes,2,FALSE)</f>
        <v>Mouth of Site 7 inlet, north side</v>
      </c>
      <c r="J2235" s="56" t="str">
        <f>VLOOKUP(H2235,SiteCodes,3,FALSE)</f>
        <v>Gordon Estuary</v>
      </c>
      <c r="K2235" s="49">
        <v>1</v>
      </c>
      <c r="L2235" s="51" t="s">
        <v>157</v>
      </c>
      <c r="M2235" s="53" t="s">
        <v>138</v>
      </c>
      <c r="N2235" s="51" t="s">
        <v>153</v>
      </c>
      <c r="O2235" s="47">
        <f t="shared" si="469"/>
        <v>8</v>
      </c>
      <c r="P2235" s="47">
        <f t="shared" si="470"/>
        <v>1</v>
      </c>
      <c r="Q2235" s="47">
        <f t="shared" si="471"/>
        <v>5</v>
      </c>
      <c r="R2235" s="54">
        <v>1</v>
      </c>
      <c r="S2235" s="49" t="s">
        <v>168</v>
      </c>
      <c r="T2235" s="53" t="s">
        <v>163</v>
      </c>
    </row>
    <row r="2236" spans="1:20" x14ac:dyDescent="0.2">
      <c r="A2236" s="79">
        <f t="shared" si="462"/>
        <v>36</v>
      </c>
      <c r="B2236" s="47">
        <f t="shared" si="463"/>
        <v>2021</v>
      </c>
      <c r="C2236" s="47">
        <f t="shared" si="464"/>
        <v>8</v>
      </c>
      <c r="D2236" s="47" t="str">
        <f t="shared" si="465"/>
        <v>Aug</v>
      </c>
      <c r="E2236" s="47">
        <f t="shared" si="466"/>
        <v>31</v>
      </c>
      <c r="F2236" s="90">
        <v>44439</v>
      </c>
      <c r="G2236" s="75">
        <v>0.4375</v>
      </c>
      <c r="H2236" s="49" t="s">
        <v>58</v>
      </c>
      <c r="I2236" s="56" t="str">
        <f t="shared" ref="I2236:I2243" si="474">VLOOKUP(H2236,SiteCodes,2,FALSE)</f>
        <v>Mouth of Site 7 inlet, north side</v>
      </c>
      <c r="J2236" s="56" t="str">
        <f t="shared" ref="J2236:J2243" si="475">VLOOKUP(H2236,SiteCodes,3,FALSE)</f>
        <v>Gordon Estuary</v>
      </c>
      <c r="K2236" s="49">
        <v>1</v>
      </c>
      <c r="L2236" s="51" t="s">
        <v>158</v>
      </c>
      <c r="M2236" s="53" t="s">
        <v>138</v>
      </c>
      <c r="N2236" s="51" t="s">
        <v>153</v>
      </c>
      <c r="O2236" s="47">
        <f t="shared" si="469"/>
        <v>9</v>
      </c>
      <c r="P2236" s="47">
        <f t="shared" si="470"/>
        <v>1</v>
      </c>
      <c r="Q2236" s="47">
        <f t="shared" si="471"/>
        <v>5</v>
      </c>
      <c r="R2236" s="54">
        <v>28</v>
      </c>
      <c r="S2236" s="49" t="s">
        <v>168</v>
      </c>
      <c r="T2236" s="53" t="s">
        <v>163</v>
      </c>
    </row>
    <row r="2237" spans="1:20" x14ac:dyDescent="0.2">
      <c r="A2237" s="79">
        <f t="shared" si="462"/>
        <v>36</v>
      </c>
      <c r="B2237" s="47">
        <f t="shared" si="463"/>
        <v>2021</v>
      </c>
      <c r="C2237" s="47">
        <f t="shared" si="464"/>
        <v>8</v>
      </c>
      <c r="D2237" s="47" t="str">
        <f t="shared" si="465"/>
        <v>Aug</v>
      </c>
      <c r="E2237" s="47">
        <f t="shared" si="466"/>
        <v>31</v>
      </c>
      <c r="F2237" s="90">
        <v>44439</v>
      </c>
      <c r="G2237" s="75">
        <v>0.4375</v>
      </c>
      <c r="H2237" s="49" t="s">
        <v>58</v>
      </c>
      <c r="I2237" s="56" t="str">
        <f t="shared" si="474"/>
        <v>Mouth of Site 7 inlet, north side</v>
      </c>
      <c r="J2237" s="56" t="str">
        <f t="shared" si="475"/>
        <v>Gordon Estuary</v>
      </c>
      <c r="K2237" s="49">
        <v>1</v>
      </c>
      <c r="L2237" s="51" t="s">
        <v>185</v>
      </c>
      <c r="M2237" s="53" t="s">
        <v>138</v>
      </c>
      <c r="N2237" s="51" t="s">
        <v>150</v>
      </c>
      <c r="O2237" s="47">
        <f t="shared" si="469"/>
        <v>18</v>
      </c>
      <c r="P2237" s="47">
        <f t="shared" si="470"/>
        <v>1</v>
      </c>
      <c r="Q2237" s="47">
        <f t="shared" si="471"/>
        <v>4</v>
      </c>
      <c r="R2237" s="54">
        <v>15</v>
      </c>
      <c r="S2237" s="49" t="s">
        <v>168</v>
      </c>
      <c r="T2237" s="53" t="s">
        <v>163</v>
      </c>
    </row>
    <row r="2238" spans="1:20" x14ac:dyDescent="0.2">
      <c r="A2238" s="79">
        <f t="shared" si="462"/>
        <v>36</v>
      </c>
      <c r="B2238" s="47">
        <f t="shared" si="463"/>
        <v>2021</v>
      </c>
      <c r="C2238" s="47">
        <f t="shared" si="464"/>
        <v>8</v>
      </c>
      <c r="D2238" s="47" t="str">
        <f t="shared" si="465"/>
        <v>Aug</v>
      </c>
      <c r="E2238" s="47">
        <f t="shared" si="466"/>
        <v>31</v>
      </c>
      <c r="F2238" s="90">
        <v>44439</v>
      </c>
      <c r="G2238" s="75">
        <v>0.4375</v>
      </c>
      <c r="H2238" s="49" t="s">
        <v>58</v>
      </c>
      <c r="I2238" s="56" t="str">
        <f t="shared" si="474"/>
        <v>Mouth of Site 7 inlet, north side</v>
      </c>
      <c r="J2238" s="56" t="str">
        <f t="shared" si="475"/>
        <v>Gordon Estuary</v>
      </c>
      <c r="K2238" s="49">
        <v>1</v>
      </c>
      <c r="L2238" s="51" t="s">
        <v>181</v>
      </c>
      <c r="M2238" s="53" t="s">
        <v>138</v>
      </c>
      <c r="N2238" s="51" t="s">
        <v>150</v>
      </c>
      <c r="O2238" s="47">
        <f t="shared" si="469"/>
        <v>15</v>
      </c>
      <c r="P2238" s="47">
        <f t="shared" si="470"/>
        <v>1</v>
      </c>
      <c r="Q2238" s="47">
        <f t="shared" si="471"/>
        <v>4</v>
      </c>
      <c r="R2238" s="54">
        <v>16</v>
      </c>
      <c r="S2238" s="49" t="s">
        <v>168</v>
      </c>
      <c r="T2238" s="53" t="s">
        <v>163</v>
      </c>
    </row>
    <row r="2239" spans="1:20" x14ac:dyDescent="0.2">
      <c r="A2239" s="79">
        <f t="shared" si="462"/>
        <v>36</v>
      </c>
      <c r="B2239" s="47">
        <f t="shared" si="463"/>
        <v>2021</v>
      </c>
      <c r="C2239" s="47">
        <f t="shared" si="464"/>
        <v>8</v>
      </c>
      <c r="D2239" s="47" t="str">
        <f t="shared" si="465"/>
        <v>Aug</v>
      </c>
      <c r="E2239" s="47">
        <f t="shared" si="466"/>
        <v>31</v>
      </c>
      <c r="F2239" s="90">
        <v>44439</v>
      </c>
      <c r="G2239" s="75">
        <v>0.4375</v>
      </c>
      <c r="H2239" s="49" t="s">
        <v>58</v>
      </c>
      <c r="I2239" s="56" t="str">
        <f t="shared" si="474"/>
        <v>Mouth of Site 7 inlet, north side</v>
      </c>
      <c r="J2239" s="56" t="str">
        <f t="shared" si="475"/>
        <v>Gordon Estuary</v>
      </c>
      <c r="K2239" s="49">
        <v>1</v>
      </c>
      <c r="L2239" s="51" t="s">
        <v>166</v>
      </c>
      <c r="M2239" s="53" t="s">
        <v>138</v>
      </c>
      <c r="N2239" s="51" t="s">
        <v>150</v>
      </c>
      <c r="O2239" s="47">
        <f t="shared" si="469"/>
        <v>11</v>
      </c>
      <c r="P2239" s="47">
        <f t="shared" si="470"/>
        <v>1</v>
      </c>
      <c r="Q2239" s="47">
        <f t="shared" si="471"/>
        <v>4</v>
      </c>
      <c r="R2239" s="54">
        <v>2</v>
      </c>
      <c r="S2239" s="49" t="s">
        <v>168</v>
      </c>
      <c r="T2239" s="53" t="s">
        <v>163</v>
      </c>
    </row>
    <row r="2240" spans="1:20" x14ac:dyDescent="0.2">
      <c r="A2240" s="79">
        <f t="shared" si="462"/>
        <v>36</v>
      </c>
      <c r="B2240" s="47">
        <f t="shared" si="463"/>
        <v>2021</v>
      </c>
      <c r="C2240" s="47">
        <f t="shared" si="464"/>
        <v>8</v>
      </c>
      <c r="D2240" s="47" t="str">
        <f t="shared" si="465"/>
        <v>Aug</v>
      </c>
      <c r="E2240" s="47">
        <f t="shared" si="466"/>
        <v>31</v>
      </c>
      <c r="F2240" s="90">
        <v>44439</v>
      </c>
      <c r="G2240" s="75">
        <v>0.4375</v>
      </c>
      <c r="H2240" s="49" t="s">
        <v>58</v>
      </c>
      <c r="I2240" s="56" t="str">
        <f t="shared" si="474"/>
        <v>Mouth of Site 7 inlet, north side</v>
      </c>
      <c r="J2240" s="56" t="str">
        <f t="shared" si="475"/>
        <v>Gordon Estuary</v>
      </c>
      <c r="K2240" s="49">
        <v>1</v>
      </c>
      <c r="L2240" s="51" t="s">
        <v>173</v>
      </c>
      <c r="M2240" s="53" t="s">
        <v>138</v>
      </c>
      <c r="N2240" s="51" t="s">
        <v>150</v>
      </c>
      <c r="O2240" s="47">
        <f t="shared" si="469"/>
        <v>13</v>
      </c>
      <c r="P2240" s="47">
        <f t="shared" si="470"/>
        <v>1</v>
      </c>
      <c r="Q2240" s="47">
        <f t="shared" si="471"/>
        <v>4</v>
      </c>
      <c r="R2240" s="54">
        <v>44</v>
      </c>
      <c r="S2240" s="49" t="s">
        <v>168</v>
      </c>
      <c r="T2240" s="53" t="s">
        <v>163</v>
      </c>
    </row>
    <row r="2241" spans="1:20" x14ac:dyDescent="0.2">
      <c r="A2241" s="79">
        <f t="shared" si="462"/>
        <v>36</v>
      </c>
      <c r="B2241" s="47">
        <f t="shared" si="463"/>
        <v>2021</v>
      </c>
      <c r="C2241" s="47">
        <f t="shared" si="464"/>
        <v>8</v>
      </c>
      <c r="D2241" s="47" t="str">
        <f t="shared" si="465"/>
        <v>Aug</v>
      </c>
      <c r="E2241" s="47">
        <f t="shared" si="466"/>
        <v>31</v>
      </c>
      <c r="F2241" s="90">
        <v>44439</v>
      </c>
      <c r="G2241" s="75">
        <v>0.4375</v>
      </c>
      <c r="H2241" s="49" t="s">
        <v>58</v>
      </c>
      <c r="I2241" s="56" t="str">
        <f t="shared" si="474"/>
        <v>Mouth of Site 7 inlet, north side</v>
      </c>
      <c r="J2241" s="56" t="str">
        <f t="shared" si="475"/>
        <v>Gordon Estuary</v>
      </c>
      <c r="K2241" s="49">
        <v>1</v>
      </c>
      <c r="L2241" s="51" t="s">
        <v>196</v>
      </c>
      <c r="M2241" s="53" t="s">
        <v>138</v>
      </c>
      <c r="N2241" s="51" t="s">
        <v>150</v>
      </c>
      <c r="O2241" s="47">
        <f t="shared" si="469"/>
        <v>25</v>
      </c>
      <c r="P2241" s="47">
        <f t="shared" si="470"/>
        <v>1</v>
      </c>
      <c r="Q2241" s="47">
        <f t="shared" si="471"/>
        <v>4</v>
      </c>
      <c r="R2241" s="54">
        <v>6</v>
      </c>
      <c r="S2241" s="49" t="s">
        <v>168</v>
      </c>
      <c r="T2241" s="53" t="s">
        <v>163</v>
      </c>
    </row>
    <row r="2242" spans="1:20" x14ac:dyDescent="0.2">
      <c r="A2242" s="79">
        <f t="shared" si="462"/>
        <v>36</v>
      </c>
      <c r="B2242" s="47">
        <f t="shared" si="463"/>
        <v>2021</v>
      </c>
      <c r="C2242" s="47">
        <f t="shared" si="464"/>
        <v>8</v>
      </c>
      <c r="D2242" s="47" t="str">
        <f t="shared" si="465"/>
        <v>Aug</v>
      </c>
      <c r="E2242" s="47">
        <f t="shared" si="466"/>
        <v>31</v>
      </c>
      <c r="F2242" s="90">
        <v>44439</v>
      </c>
      <c r="G2242" s="75">
        <v>0.4375</v>
      </c>
      <c r="H2242" s="49" t="s">
        <v>58</v>
      </c>
      <c r="I2242" s="56" t="str">
        <f t="shared" si="474"/>
        <v>Mouth of Site 7 inlet, north side</v>
      </c>
      <c r="J2242" s="56" t="str">
        <f t="shared" si="475"/>
        <v>Gordon Estuary</v>
      </c>
      <c r="K2242" s="49">
        <v>1</v>
      </c>
      <c r="L2242" s="51" t="s">
        <v>192</v>
      </c>
      <c r="M2242" s="53" t="s">
        <v>138</v>
      </c>
      <c r="N2242" s="51" t="s">
        <v>150</v>
      </c>
      <c r="O2242" s="47">
        <f t="shared" si="469"/>
        <v>21</v>
      </c>
      <c r="P2242" s="47">
        <f t="shared" si="470"/>
        <v>1</v>
      </c>
      <c r="Q2242" s="47">
        <f t="shared" si="471"/>
        <v>4</v>
      </c>
      <c r="R2242" s="54">
        <v>1</v>
      </c>
      <c r="S2242" s="49" t="s">
        <v>168</v>
      </c>
      <c r="T2242" s="53" t="s">
        <v>163</v>
      </c>
    </row>
    <row r="2243" spans="1:20" x14ac:dyDescent="0.2">
      <c r="A2243" s="79">
        <f t="shared" si="462"/>
        <v>36</v>
      </c>
      <c r="B2243" s="47">
        <f t="shared" si="463"/>
        <v>2021</v>
      </c>
      <c r="C2243" s="47">
        <f t="shared" si="464"/>
        <v>8</v>
      </c>
      <c r="D2243" s="47" t="str">
        <f t="shared" si="465"/>
        <v>Aug</v>
      </c>
      <c r="E2243" s="47">
        <f t="shared" si="466"/>
        <v>31</v>
      </c>
      <c r="F2243" s="90">
        <v>44439</v>
      </c>
      <c r="G2243" s="75">
        <v>0.4375</v>
      </c>
      <c r="H2243" s="49" t="s">
        <v>58</v>
      </c>
      <c r="I2243" s="56" t="str">
        <f t="shared" si="474"/>
        <v>Mouth of Site 7 inlet, north side</v>
      </c>
      <c r="J2243" s="56" t="str">
        <f t="shared" si="475"/>
        <v>Gordon Estuary</v>
      </c>
      <c r="K2243" s="49">
        <v>1</v>
      </c>
      <c r="L2243" s="51" t="s">
        <v>191</v>
      </c>
      <c r="M2243" s="53" t="s">
        <v>138</v>
      </c>
      <c r="N2243" s="51" t="s">
        <v>150</v>
      </c>
      <c r="O2243" s="47">
        <f t="shared" si="469"/>
        <v>20</v>
      </c>
      <c r="P2243" s="47">
        <f t="shared" si="470"/>
        <v>1</v>
      </c>
      <c r="Q2243" s="47">
        <f t="shared" si="471"/>
        <v>4</v>
      </c>
      <c r="R2243" s="54">
        <v>2</v>
      </c>
      <c r="S2243" s="49" t="s">
        <v>168</v>
      </c>
      <c r="T2243" s="53" t="s">
        <v>163</v>
      </c>
    </row>
    <row r="2244" spans="1:20" x14ac:dyDescent="0.2">
      <c r="A2244" s="79">
        <f t="shared" si="462"/>
        <v>36</v>
      </c>
      <c r="B2244" s="47">
        <f t="shared" si="463"/>
        <v>2021</v>
      </c>
      <c r="C2244" s="47">
        <f t="shared" si="464"/>
        <v>9</v>
      </c>
      <c r="D2244" s="47" t="str">
        <f t="shared" si="465"/>
        <v>Sep</v>
      </c>
      <c r="E2244" s="47">
        <f t="shared" si="466"/>
        <v>1</v>
      </c>
      <c r="F2244" s="90">
        <v>44440</v>
      </c>
      <c r="G2244" s="75">
        <v>0.39583333333333331</v>
      </c>
      <c r="H2244" s="49" t="s">
        <v>64</v>
      </c>
      <c r="I2244" s="56" t="str">
        <f t="shared" ref="I2244:I2255" si="476">VLOOKUP(H2244,SiteCodes,2,FALSE)</f>
        <v>On point at confluence of N. Arm and Brown's Slough</v>
      </c>
      <c r="J2244" s="56" t="str">
        <f t="shared" ref="J2244:J2255" si="477">VLOOKUP(H2244,SiteCodes,3,FALSE)</f>
        <v>Gordon Estuary</v>
      </c>
      <c r="K2244" s="49">
        <v>1</v>
      </c>
      <c r="L2244" s="51" t="s">
        <v>185</v>
      </c>
      <c r="M2244" s="53" t="s">
        <v>138</v>
      </c>
      <c r="N2244" s="51" t="s">
        <v>150</v>
      </c>
      <c r="O2244" s="47">
        <f t="shared" si="469"/>
        <v>18</v>
      </c>
      <c r="P2244" s="47">
        <f t="shared" si="470"/>
        <v>1</v>
      </c>
      <c r="Q2244" s="47">
        <f t="shared" si="471"/>
        <v>4</v>
      </c>
      <c r="R2244" s="54">
        <v>1</v>
      </c>
      <c r="S2244" s="49" t="s">
        <v>168</v>
      </c>
      <c r="T2244" s="53" t="s">
        <v>163</v>
      </c>
    </row>
    <row r="2245" spans="1:20" x14ac:dyDescent="0.2">
      <c r="A2245" s="79">
        <f t="shared" ref="A2245:A2308" si="478">WEEKNUM(F2245)</f>
        <v>36</v>
      </c>
      <c r="B2245" s="47">
        <f t="shared" ref="B2245:B2308" si="479">YEAR(F2245)</f>
        <v>2021</v>
      </c>
      <c r="C2245" s="47">
        <f t="shared" ref="C2245:C2308" si="480">MONTH(F2245)</f>
        <v>9</v>
      </c>
      <c r="D2245" s="47" t="str">
        <f t="shared" ref="D2245:D2308" si="481">TEXT(F2245,"mmm")</f>
        <v>Sep</v>
      </c>
      <c r="E2245" s="47">
        <f t="shared" ref="E2245:E2308" si="482">DAY(F2245)</f>
        <v>1</v>
      </c>
      <c r="F2245" s="90">
        <v>44440</v>
      </c>
      <c r="G2245" s="75">
        <v>0.39583333333333331</v>
      </c>
      <c r="H2245" s="49" t="s">
        <v>64</v>
      </c>
      <c r="I2245" s="56" t="str">
        <f t="shared" si="476"/>
        <v>On point at confluence of N. Arm and Brown's Slough</v>
      </c>
      <c r="J2245" s="56" t="str">
        <f t="shared" si="477"/>
        <v>Gordon Estuary</v>
      </c>
      <c r="K2245" s="49">
        <v>1</v>
      </c>
      <c r="L2245" s="51" t="s">
        <v>166</v>
      </c>
      <c r="M2245" s="53" t="s">
        <v>138</v>
      </c>
      <c r="N2245" s="51" t="s">
        <v>150</v>
      </c>
      <c r="O2245" s="47">
        <f t="shared" si="469"/>
        <v>11</v>
      </c>
      <c r="P2245" s="47">
        <f t="shared" si="470"/>
        <v>1</v>
      </c>
      <c r="Q2245" s="47">
        <f t="shared" si="471"/>
        <v>4</v>
      </c>
      <c r="R2245" s="54">
        <v>5</v>
      </c>
      <c r="S2245" s="49" t="s">
        <v>168</v>
      </c>
      <c r="T2245" s="53" t="s">
        <v>163</v>
      </c>
    </row>
    <row r="2246" spans="1:20" x14ac:dyDescent="0.2">
      <c r="A2246" s="79">
        <f t="shared" si="478"/>
        <v>36</v>
      </c>
      <c r="B2246" s="47">
        <f t="shared" si="479"/>
        <v>2021</v>
      </c>
      <c r="C2246" s="47">
        <f t="shared" si="480"/>
        <v>9</v>
      </c>
      <c r="D2246" s="47" t="str">
        <f t="shared" si="481"/>
        <v>Sep</v>
      </c>
      <c r="E2246" s="47">
        <f t="shared" si="482"/>
        <v>1</v>
      </c>
      <c r="F2246" s="90">
        <v>44440</v>
      </c>
      <c r="G2246" s="75">
        <v>0.39583333333333331</v>
      </c>
      <c r="H2246" s="49" t="s">
        <v>64</v>
      </c>
      <c r="I2246" s="56" t="str">
        <f t="shared" si="476"/>
        <v>On point at confluence of N. Arm and Brown's Slough</v>
      </c>
      <c r="J2246" s="56" t="str">
        <f t="shared" si="477"/>
        <v>Gordon Estuary</v>
      </c>
      <c r="K2246" s="49">
        <v>1</v>
      </c>
      <c r="L2246" s="51" t="s">
        <v>177</v>
      </c>
      <c r="M2246" s="53" t="s">
        <v>138</v>
      </c>
      <c r="N2246" s="51" t="s">
        <v>153</v>
      </c>
      <c r="O2246" s="47">
        <f t="shared" si="469"/>
        <v>14</v>
      </c>
      <c r="P2246" s="47">
        <f t="shared" si="470"/>
        <v>1</v>
      </c>
      <c r="Q2246" s="47">
        <f t="shared" si="471"/>
        <v>5</v>
      </c>
      <c r="R2246" s="54">
        <v>4</v>
      </c>
      <c r="S2246" s="49" t="s">
        <v>168</v>
      </c>
      <c r="T2246" s="53" t="s">
        <v>163</v>
      </c>
    </row>
    <row r="2247" spans="1:20" x14ac:dyDescent="0.2">
      <c r="A2247" s="79">
        <f t="shared" si="478"/>
        <v>36</v>
      </c>
      <c r="B2247" s="47">
        <f t="shared" si="479"/>
        <v>2021</v>
      </c>
      <c r="C2247" s="47">
        <f t="shared" si="480"/>
        <v>9</v>
      </c>
      <c r="D2247" s="47" t="str">
        <f t="shared" si="481"/>
        <v>Sep</v>
      </c>
      <c r="E2247" s="47">
        <f t="shared" si="482"/>
        <v>1</v>
      </c>
      <c r="F2247" s="90">
        <v>44440</v>
      </c>
      <c r="G2247" s="75">
        <v>0.54166666666666663</v>
      </c>
      <c r="H2247" s="49" t="s">
        <v>217</v>
      </c>
      <c r="I2247" s="56" t="str">
        <f t="shared" si="476"/>
        <v>Site 6, just upstream of bridge</v>
      </c>
      <c r="J2247" s="56" t="str">
        <f t="shared" si="477"/>
        <v>Gordon Estuary</v>
      </c>
      <c r="K2247" s="49">
        <v>1</v>
      </c>
      <c r="L2247" s="51" t="s">
        <v>146</v>
      </c>
      <c r="M2247" s="53" t="s">
        <v>138</v>
      </c>
      <c r="N2247" s="51" t="s">
        <v>144</v>
      </c>
      <c r="O2247" s="47">
        <f t="shared" si="469"/>
        <v>3</v>
      </c>
      <c r="P2247" s="47">
        <f t="shared" si="470"/>
        <v>1</v>
      </c>
      <c r="Q2247" s="47">
        <f t="shared" si="471"/>
        <v>2</v>
      </c>
      <c r="R2247" s="54">
        <v>3</v>
      </c>
      <c r="S2247" s="49" t="s">
        <v>171</v>
      </c>
      <c r="T2247" s="53" t="s">
        <v>163</v>
      </c>
    </row>
    <row r="2248" spans="1:20" x14ac:dyDescent="0.2">
      <c r="A2248" s="79">
        <f t="shared" si="478"/>
        <v>36</v>
      </c>
      <c r="B2248" s="47">
        <f t="shared" si="479"/>
        <v>2021</v>
      </c>
      <c r="C2248" s="47">
        <f t="shared" si="480"/>
        <v>9</v>
      </c>
      <c r="D2248" s="47" t="str">
        <f t="shared" si="481"/>
        <v>Sep</v>
      </c>
      <c r="E2248" s="47">
        <f t="shared" si="482"/>
        <v>1</v>
      </c>
      <c r="F2248" s="90">
        <v>44440</v>
      </c>
      <c r="G2248" s="75">
        <v>0.54166666666666663</v>
      </c>
      <c r="H2248" s="49" t="s">
        <v>217</v>
      </c>
      <c r="I2248" s="56" t="str">
        <f t="shared" si="476"/>
        <v>Site 6, just upstream of bridge</v>
      </c>
      <c r="J2248" s="56" t="str">
        <f t="shared" si="477"/>
        <v>Gordon Estuary</v>
      </c>
      <c r="K2248" s="49">
        <v>1</v>
      </c>
      <c r="L2248" s="51" t="s">
        <v>146</v>
      </c>
      <c r="M2248" s="53" t="s">
        <v>138</v>
      </c>
      <c r="N2248" s="51" t="s">
        <v>148</v>
      </c>
      <c r="O2248" s="47">
        <f t="shared" si="469"/>
        <v>3</v>
      </c>
      <c r="P2248" s="47">
        <f t="shared" si="470"/>
        <v>1</v>
      </c>
      <c r="Q2248" s="47">
        <f t="shared" si="471"/>
        <v>3</v>
      </c>
      <c r="R2248" s="54">
        <v>13</v>
      </c>
      <c r="S2248" s="49" t="s">
        <v>171</v>
      </c>
      <c r="T2248" s="53" t="s">
        <v>163</v>
      </c>
    </row>
    <row r="2249" spans="1:20" x14ac:dyDescent="0.2">
      <c r="A2249" s="79">
        <f t="shared" si="478"/>
        <v>36</v>
      </c>
      <c r="B2249" s="47">
        <f t="shared" si="479"/>
        <v>2021</v>
      </c>
      <c r="C2249" s="47">
        <f t="shared" si="480"/>
        <v>9</v>
      </c>
      <c r="D2249" s="47" t="str">
        <f t="shared" si="481"/>
        <v>Sep</v>
      </c>
      <c r="E2249" s="47">
        <f t="shared" si="482"/>
        <v>1</v>
      </c>
      <c r="F2249" s="90">
        <v>44440</v>
      </c>
      <c r="G2249" s="75">
        <v>0.54166666666666663</v>
      </c>
      <c r="H2249" s="49" t="s">
        <v>217</v>
      </c>
      <c r="I2249" s="56" t="str">
        <f t="shared" si="476"/>
        <v>Site 6, just upstream of bridge</v>
      </c>
      <c r="J2249" s="56" t="str">
        <f t="shared" si="477"/>
        <v>Gordon Estuary</v>
      </c>
      <c r="K2249" s="49">
        <v>1</v>
      </c>
      <c r="L2249" s="51" t="s">
        <v>157</v>
      </c>
      <c r="M2249" s="53" t="s">
        <v>138</v>
      </c>
      <c r="N2249" s="51" t="s">
        <v>153</v>
      </c>
      <c r="O2249" s="47">
        <f t="shared" si="469"/>
        <v>8</v>
      </c>
      <c r="P2249" s="47">
        <f t="shared" si="470"/>
        <v>1</v>
      </c>
      <c r="Q2249" s="47">
        <f t="shared" si="471"/>
        <v>5</v>
      </c>
      <c r="R2249" s="54">
        <v>3</v>
      </c>
      <c r="S2249" s="49" t="s">
        <v>171</v>
      </c>
      <c r="T2249" s="53" t="s">
        <v>163</v>
      </c>
    </row>
    <row r="2250" spans="1:20" x14ac:dyDescent="0.2">
      <c r="A2250" s="79">
        <f t="shared" si="478"/>
        <v>36</v>
      </c>
      <c r="B2250" s="47">
        <f t="shared" si="479"/>
        <v>2021</v>
      </c>
      <c r="C2250" s="47">
        <f t="shared" si="480"/>
        <v>9</v>
      </c>
      <c r="D2250" s="47" t="str">
        <f t="shared" si="481"/>
        <v>Sep</v>
      </c>
      <c r="E2250" s="47">
        <f t="shared" si="482"/>
        <v>1</v>
      </c>
      <c r="F2250" s="90">
        <v>44440</v>
      </c>
      <c r="G2250" s="75">
        <v>0.54166666666666663</v>
      </c>
      <c r="H2250" s="49" t="s">
        <v>217</v>
      </c>
      <c r="I2250" s="56" t="str">
        <f t="shared" si="476"/>
        <v>Site 6, just upstream of bridge</v>
      </c>
      <c r="J2250" s="56" t="str">
        <f t="shared" si="477"/>
        <v>Gordon Estuary</v>
      </c>
      <c r="K2250" s="49">
        <v>1</v>
      </c>
      <c r="L2250" s="51" t="s">
        <v>158</v>
      </c>
      <c r="M2250" s="53" t="s">
        <v>138</v>
      </c>
      <c r="N2250" s="51" t="s">
        <v>153</v>
      </c>
      <c r="O2250" s="47">
        <f t="shared" si="469"/>
        <v>9</v>
      </c>
      <c r="P2250" s="47">
        <f t="shared" si="470"/>
        <v>1</v>
      </c>
      <c r="Q2250" s="47">
        <f t="shared" si="471"/>
        <v>5</v>
      </c>
      <c r="R2250" s="54">
        <v>55</v>
      </c>
      <c r="S2250" s="49" t="s">
        <v>171</v>
      </c>
      <c r="T2250" s="53" t="s">
        <v>163</v>
      </c>
    </row>
    <row r="2251" spans="1:20" x14ac:dyDescent="0.2">
      <c r="A2251" s="79">
        <f t="shared" si="478"/>
        <v>36</v>
      </c>
      <c r="B2251" s="47">
        <f t="shared" si="479"/>
        <v>2021</v>
      </c>
      <c r="C2251" s="47">
        <f t="shared" si="480"/>
        <v>9</v>
      </c>
      <c r="D2251" s="47" t="str">
        <f t="shared" si="481"/>
        <v>Sep</v>
      </c>
      <c r="E2251" s="47">
        <f t="shared" si="482"/>
        <v>1</v>
      </c>
      <c r="F2251" s="90">
        <v>44440</v>
      </c>
      <c r="G2251" s="75">
        <v>0.58333333333333337</v>
      </c>
      <c r="H2251" s="49" t="s">
        <v>200</v>
      </c>
      <c r="I2251" s="56" t="str">
        <f t="shared" si="476"/>
        <v>Site 1 salt marsh</v>
      </c>
      <c r="J2251" s="56" t="str">
        <f t="shared" si="477"/>
        <v>Gordon Estuary</v>
      </c>
      <c r="K2251" s="49">
        <v>1</v>
      </c>
      <c r="L2251" s="51" t="s">
        <v>146</v>
      </c>
      <c r="M2251" s="53" t="s">
        <v>138</v>
      </c>
      <c r="N2251" s="51" t="s">
        <v>144</v>
      </c>
      <c r="O2251" s="47">
        <f t="shared" si="469"/>
        <v>3</v>
      </c>
      <c r="P2251" s="47">
        <f t="shared" si="470"/>
        <v>1</v>
      </c>
      <c r="Q2251" s="47">
        <f t="shared" si="471"/>
        <v>2</v>
      </c>
      <c r="R2251" s="54">
        <v>32</v>
      </c>
      <c r="S2251" s="49" t="s">
        <v>171</v>
      </c>
      <c r="T2251" s="53" t="s">
        <v>163</v>
      </c>
    </row>
    <row r="2252" spans="1:20" x14ac:dyDescent="0.2">
      <c r="A2252" s="79">
        <f t="shared" si="478"/>
        <v>36</v>
      </c>
      <c r="B2252" s="47">
        <f t="shared" si="479"/>
        <v>2021</v>
      </c>
      <c r="C2252" s="47">
        <f t="shared" si="480"/>
        <v>9</v>
      </c>
      <c r="D2252" s="47" t="str">
        <f t="shared" si="481"/>
        <v>Sep</v>
      </c>
      <c r="E2252" s="47">
        <f t="shared" si="482"/>
        <v>1</v>
      </c>
      <c r="F2252" s="90">
        <v>44440</v>
      </c>
      <c r="G2252" s="75">
        <v>0.58333333333333337</v>
      </c>
      <c r="H2252" s="49" t="s">
        <v>200</v>
      </c>
      <c r="I2252" s="56" t="str">
        <f t="shared" si="476"/>
        <v>Site 1 salt marsh</v>
      </c>
      <c r="J2252" s="56" t="str">
        <f t="shared" si="477"/>
        <v>Gordon Estuary</v>
      </c>
      <c r="K2252" s="49">
        <v>1</v>
      </c>
      <c r="L2252" s="51" t="s">
        <v>146</v>
      </c>
      <c r="M2252" s="53" t="s">
        <v>138</v>
      </c>
      <c r="N2252" s="51" t="s">
        <v>148</v>
      </c>
      <c r="O2252" s="47">
        <f t="shared" si="469"/>
        <v>3</v>
      </c>
      <c r="P2252" s="47">
        <f t="shared" si="470"/>
        <v>1</v>
      </c>
      <c r="Q2252" s="47">
        <f t="shared" si="471"/>
        <v>3</v>
      </c>
      <c r="R2252" s="54">
        <v>22</v>
      </c>
      <c r="S2252" s="49" t="s">
        <v>171</v>
      </c>
      <c r="T2252" s="53" t="s">
        <v>163</v>
      </c>
    </row>
    <row r="2253" spans="1:20" x14ac:dyDescent="0.2">
      <c r="A2253" s="79">
        <f t="shared" si="478"/>
        <v>36</v>
      </c>
      <c r="B2253" s="47">
        <f t="shared" si="479"/>
        <v>2021</v>
      </c>
      <c r="C2253" s="47">
        <f t="shared" si="480"/>
        <v>9</v>
      </c>
      <c r="D2253" s="47" t="str">
        <f t="shared" si="481"/>
        <v>Sep</v>
      </c>
      <c r="E2253" s="47">
        <f t="shared" si="482"/>
        <v>1</v>
      </c>
      <c r="F2253" s="90">
        <v>44440</v>
      </c>
      <c r="G2253" s="75">
        <v>0.58333333333333337</v>
      </c>
      <c r="H2253" s="49" t="s">
        <v>200</v>
      </c>
      <c r="I2253" s="56" t="str">
        <f t="shared" si="476"/>
        <v>Site 1 salt marsh</v>
      </c>
      <c r="J2253" s="56" t="str">
        <f t="shared" si="477"/>
        <v>Gordon Estuary</v>
      </c>
      <c r="K2253" s="49">
        <v>1</v>
      </c>
      <c r="L2253" s="51" t="s">
        <v>157</v>
      </c>
      <c r="M2253" s="53" t="s">
        <v>138</v>
      </c>
      <c r="N2253" s="51" t="s">
        <v>153</v>
      </c>
      <c r="O2253" s="47">
        <f t="shared" si="469"/>
        <v>8</v>
      </c>
      <c r="P2253" s="47">
        <f t="shared" si="470"/>
        <v>1</v>
      </c>
      <c r="Q2253" s="47">
        <f t="shared" si="471"/>
        <v>5</v>
      </c>
      <c r="R2253" s="54">
        <v>1</v>
      </c>
      <c r="S2253" s="49" t="s">
        <v>171</v>
      </c>
      <c r="T2253" s="53" t="s">
        <v>163</v>
      </c>
    </row>
    <row r="2254" spans="1:20" x14ac:dyDescent="0.2">
      <c r="A2254" s="79">
        <f t="shared" si="478"/>
        <v>36</v>
      </c>
      <c r="B2254" s="47">
        <f t="shared" si="479"/>
        <v>2021</v>
      </c>
      <c r="C2254" s="47">
        <f t="shared" si="480"/>
        <v>9</v>
      </c>
      <c r="D2254" s="47" t="str">
        <f t="shared" si="481"/>
        <v>Sep</v>
      </c>
      <c r="E2254" s="47">
        <f t="shared" si="482"/>
        <v>1</v>
      </c>
      <c r="F2254" s="90">
        <v>44440</v>
      </c>
      <c r="G2254" s="75">
        <v>0.58333333333333337</v>
      </c>
      <c r="H2254" s="49" t="s">
        <v>200</v>
      </c>
      <c r="I2254" s="56" t="str">
        <f t="shared" si="476"/>
        <v>Site 1 salt marsh</v>
      </c>
      <c r="J2254" s="56" t="str">
        <f t="shared" si="477"/>
        <v>Gordon Estuary</v>
      </c>
      <c r="K2254" s="49">
        <v>1</v>
      </c>
      <c r="L2254" s="51" t="s">
        <v>158</v>
      </c>
      <c r="M2254" s="53" t="s">
        <v>138</v>
      </c>
      <c r="N2254" s="51" t="s">
        <v>153</v>
      </c>
      <c r="O2254" s="47">
        <f t="shared" si="469"/>
        <v>9</v>
      </c>
      <c r="P2254" s="47">
        <f t="shared" si="470"/>
        <v>1</v>
      </c>
      <c r="Q2254" s="47">
        <f t="shared" si="471"/>
        <v>5</v>
      </c>
      <c r="R2254" s="54">
        <v>90</v>
      </c>
      <c r="S2254" s="49" t="s">
        <v>171</v>
      </c>
      <c r="T2254" s="53" t="s">
        <v>163</v>
      </c>
    </row>
    <row r="2255" spans="1:20" x14ac:dyDescent="0.2">
      <c r="A2255" s="79">
        <f t="shared" si="478"/>
        <v>36</v>
      </c>
      <c r="B2255" s="47">
        <f t="shared" si="479"/>
        <v>2021</v>
      </c>
      <c r="C2255" s="47">
        <f t="shared" si="480"/>
        <v>9</v>
      </c>
      <c r="D2255" s="47" t="str">
        <f t="shared" si="481"/>
        <v>Sep</v>
      </c>
      <c r="E2255" s="47">
        <f t="shared" si="482"/>
        <v>2</v>
      </c>
      <c r="F2255" s="90">
        <v>44441</v>
      </c>
      <c r="G2255" s="75">
        <v>0.375</v>
      </c>
      <c r="H2255" s="49" t="s">
        <v>38</v>
      </c>
      <c r="I2255" s="56" t="str">
        <f t="shared" si="476"/>
        <v>Q07, Central/South Arm confluence</v>
      </c>
      <c r="J2255" s="56" t="str">
        <f t="shared" si="477"/>
        <v>San Juan Estuary</v>
      </c>
      <c r="K2255" s="49">
        <v>1</v>
      </c>
      <c r="L2255" s="51" t="s">
        <v>152</v>
      </c>
      <c r="M2255" s="53" t="s">
        <v>138</v>
      </c>
      <c r="N2255" s="51" t="s">
        <v>148</v>
      </c>
      <c r="O2255" s="47">
        <f t="shared" si="469"/>
        <v>5</v>
      </c>
      <c r="P2255" s="47">
        <f t="shared" si="470"/>
        <v>1</v>
      </c>
      <c r="Q2255" s="47">
        <f t="shared" si="471"/>
        <v>3</v>
      </c>
      <c r="R2255" s="54">
        <v>1</v>
      </c>
      <c r="S2255" s="49" t="s">
        <v>168</v>
      </c>
      <c r="T2255" s="53" t="s">
        <v>163</v>
      </c>
    </row>
    <row r="2256" spans="1:20" x14ac:dyDescent="0.2">
      <c r="A2256" s="79">
        <f t="shared" si="478"/>
        <v>36</v>
      </c>
      <c r="B2256" s="47">
        <f t="shared" si="479"/>
        <v>2021</v>
      </c>
      <c r="C2256" s="47">
        <f t="shared" si="480"/>
        <v>9</v>
      </c>
      <c r="D2256" s="47" t="str">
        <f t="shared" si="481"/>
        <v>Sep</v>
      </c>
      <c r="E2256" s="47">
        <f t="shared" si="482"/>
        <v>2</v>
      </c>
      <c r="F2256" s="90">
        <v>44441</v>
      </c>
      <c r="G2256" s="75">
        <v>0.375</v>
      </c>
      <c r="H2256" s="49" t="s">
        <v>38</v>
      </c>
      <c r="I2256" s="56" t="str">
        <f t="shared" ref="I2256:I2261" si="483">VLOOKUP(H2256,SiteCodes,2,FALSE)</f>
        <v>Q07, Central/South Arm confluence</v>
      </c>
      <c r="J2256" s="56" t="str">
        <f t="shared" ref="J2256:J2261" si="484">VLOOKUP(H2256,SiteCodes,3,FALSE)</f>
        <v>San Juan Estuary</v>
      </c>
      <c r="K2256" s="49">
        <v>1</v>
      </c>
      <c r="L2256" s="51" t="s">
        <v>146</v>
      </c>
      <c r="M2256" s="53" t="s">
        <v>138</v>
      </c>
      <c r="N2256" s="51" t="s">
        <v>148</v>
      </c>
      <c r="O2256" s="47">
        <f t="shared" si="469"/>
        <v>3</v>
      </c>
      <c r="P2256" s="47">
        <f t="shared" si="470"/>
        <v>1</v>
      </c>
      <c r="Q2256" s="47">
        <f t="shared" si="471"/>
        <v>3</v>
      </c>
      <c r="R2256" s="54">
        <v>50</v>
      </c>
      <c r="S2256" s="49" t="s">
        <v>168</v>
      </c>
      <c r="T2256" s="53" t="s">
        <v>163</v>
      </c>
    </row>
    <row r="2257" spans="1:20" x14ac:dyDescent="0.2">
      <c r="A2257" s="79">
        <f t="shared" si="478"/>
        <v>36</v>
      </c>
      <c r="B2257" s="47">
        <f t="shared" si="479"/>
        <v>2021</v>
      </c>
      <c r="C2257" s="47">
        <f t="shared" si="480"/>
        <v>9</v>
      </c>
      <c r="D2257" s="47" t="str">
        <f t="shared" si="481"/>
        <v>Sep</v>
      </c>
      <c r="E2257" s="47">
        <f t="shared" si="482"/>
        <v>2</v>
      </c>
      <c r="F2257" s="90">
        <v>44441</v>
      </c>
      <c r="G2257" s="75">
        <v>0.375</v>
      </c>
      <c r="H2257" s="49" t="s">
        <v>38</v>
      </c>
      <c r="I2257" s="56" t="str">
        <f t="shared" si="483"/>
        <v>Q07, Central/South Arm confluence</v>
      </c>
      <c r="J2257" s="56" t="str">
        <f t="shared" si="484"/>
        <v>San Juan Estuary</v>
      </c>
      <c r="K2257" s="49">
        <v>1</v>
      </c>
      <c r="L2257" s="51" t="s">
        <v>157</v>
      </c>
      <c r="M2257" s="53" t="s">
        <v>138</v>
      </c>
      <c r="N2257" s="51" t="s">
        <v>153</v>
      </c>
      <c r="O2257" s="47">
        <f t="shared" si="469"/>
        <v>8</v>
      </c>
      <c r="P2257" s="47">
        <f t="shared" si="470"/>
        <v>1</v>
      </c>
      <c r="Q2257" s="47">
        <f t="shared" si="471"/>
        <v>5</v>
      </c>
      <c r="R2257" s="54">
        <v>19</v>
      </c>
      <c r="S2257" s="49" t="s">
        <v>168</v>
      </c>
      <c r="T2257" s="53" t="s">
        <v>163</v>
      </c>
    </row>
    <row r="2258" spans="1:20" x14ac:dyDescent="0.2">
      <c r="A2258" s="79">
        <f t="shared" si="478"/>
        <v>36</v>
      </c>
      <c r="B2258" s="47">
        <f t="shared" si="479"/>
        <v>2021</v>
      </c>
      <c r="C2258" s="47">
        <f t="shared" si="480"/>
        <v>9</v>
      </c>
      <c r="D2258" s="47" t="str">
        <f t="shared" si="481"/>
        <v>Sep</v>
      </c>
      <c r="E2258" s="47">
        <f t="shared" si="482"/>
        <v>2</v>
      </c>
      <c r="F2258" s="90">
        <v>44441</v>
      </c>
      <c r="G2258" s="75">
        <v>0.375</v>
      </c>
      <c r="H2258" s="49" t="s">
        <v>38</v>
      </c>
      <c r="I2258" s="56" t="str">
        <f t="shared" si="483"/>
        <v>Q07, Central/South Arm confluence</v>
      </c>
      <c r="J2258" s="56" t="str">
        <f t="shared" si="484"/>
        <v>San Juan Estuary</v>
      </c>
      <c r="K2258" s="49">
        <v>1</v>
      </c>
      <c r="L2258" s="51" t="s">
        <v>158</v>
      </c>
      <c r="M2258" s="53" t="s">
        <v>138</v>
      </c>
      <c r="N2258" s="51" t="s">
        <v>153</v>
      </c>
      <c r="O2258" s="47">
        <f t="shared" si="469"/>
        <v>9</v>
      </c>
      <c r="P2258" s="47">
        <f t="shared" si="470"/>
        <v>1</v>
      </c>
      <c r="Q2258" s="47">
        <f t="shared" si="471"/>
        <v>5</v>
      </c>
      <c r="R2258" s="54">
        <v>19</v>
      </c>
      <c r="S2258" s="49" t="s">
        <v>168</v>
      </c>
      <c r="T2258" s="53" t="s">
        <v>163</v>
      </c>
    </row>
    <row r="2259" spans="1:20" x14ac:dyDescent="0.2">
      <c r="A2259" s="79">
        <f t="shared" si="478"/>
        <v>36</v>
      </c>
      <c r="B2259" s="47">
        <f t="shared" si="479"/>
        <v>2021</v>
      </c>
      <c r="C2259" s="47">
        <f t="shared" si="480"/>
        <v>9</v>
      </c>
      <c r="D2259" s="47" t="str">
        <f t="shared" si="481"/>
        <v>Sep</v>
      </c>
      <c r="E2259" s="47">
        <f t="shared" si="482"/>
        <v>2</v>
      </c>
      <c r="F2259" s="90">
        <v>44441</v>
      </c>
      <c r="G2259" s="75">
        <v>0.375</v>
      </c>
      <c r="H2259" s="49" t="s">
        <v>38</v>
      </c>
      <c r="I2259" s="56" t="str">
        <f t="shared" si="483"/>
        <v>Q07, Central/South Arm confluence</v>
      </c>
      <c r="J2259" s="56" t="str">
        <f t="shared" si="484"/>
        <v>San Juan Estuary</v>
      </c>
      <c r="K2259" s="49">
        <v>1</v>
      </c>
      <c r="L2259" s="51" t="s">
        <v>185</v>
      </c>
      <c r="M2259" s="53" t="s">
        <v>138</v>
      </c>
      <c r="N2259" s="51" t="s">
        <v>150</v>
      </c>
      <c r="O2259" s="47">
        <f t="shared" si="469"/>
        <v>18</v>
      </c>
      <c r="P2259" s="47">
        <f t="shared" si="470"/>
        <v>1</v>
      </c>
      <c r="Q2259" s="47">
        <f t="shared" si="471"/>
        <v>4</v>
      </c>
      <c r="R2259" s="54">
        <v>2</v>
      </c>
      <c r="S2259" s="49" t="s">
        <v>168</v>
      </c>
      <c r="T2259" s="53" t="s">
        <v>163</v>
      </c>
    </row>
    <row r="2260" spans="1:20" x14ac:dyDescent="0.2">
      <c r="A2260" s="79">
        <f t="shared" si="478"/>
        <v>36</v>
      </c>
      <c r="B2260" s="47">
        <f t="shared" si="479"/>
        <v>2021</v>
      </c>
      <c r="C2260" s="47">
        <f t="shared" si="480"/>
        <v>9</v>
      </c>
      <c r="D2260" s="47" t="str">
        <f t="shared" si="481"/>
        <v>Sep</v>
      </c>
      <c r="E2260" s="47">
        <f t="shared" si="482"/>
        <v>2</v>
      </c>
      <c r="F2260" s="90">
        <v>44441</v>
      </c>
      <c r="G2260" s="75">
        <v>0.375</v>
      </c>
      <c r="H2260" s="49" t="s">
        <v>38</v>
      </c>
      <c r="I2260" s="56" t="str">
        <f t="shared" si="483"/>
        <v>Q07, Central/South Arm confluence</v>
      </c>
      <c r="J2260" s="56" t="str">
        <f t="shared" si="484"/>
        <v>San Juan Estuary</v>
      </c>
      <c r="K2260" s="49">
        <v>1</v>
      </c>
      <c r="L2260" s="51" t="s">
        <v>181</v>
      </c>
      <c r="M2260" s="53" t="s">
        <v>138</v>
      </c>
      <c r="N2260" s="51" t="s">
        <v>150</v>
      </c>
      <c r="O2260" s="47">
        <f t="shared" si="469"/>
        <v>15</v>
      </c>
      <c r="P2260" s="47">
        <f t="shared" si="470"/>
        <v>1</v>
      </c>
      <c r="Q2260" s="47">
        <f t="shared" si="471"/>
        <v>4</v>
      </c>
      <c r="R2260" s="54">
        <v>4</v>
      </c>
      <c r="S2260" s="49" t="s">
        <v>168</v>
      </c>
      <c r="T2260" s="53" t="s">
        <v>163</v>
      </c>
    </row>
    <row r="2261" spans="1:20" x14ac:dyDescent="0.2">
      <c r="A2261" s="79">
        <f t="shared" si="478"/>
        <v>36</v>
      </c>
      <c r="B2261" s="47">
        <f t="shared" si="479"/>
        <v>2021</v>
      </c>
      <c r="C2261" s="47">
        <f t="shared" si="480"/>
        <v>9</v>
      </c>
      <c r="D2261" s="47" t="str">
        <f t="shared" si="481"/>
        <v>Sep</v>
      </c>
      <c r="E2261" s="47">
        <f t="shared" si="482"/>
        <v>2</v>
      </c>
      <c r="F2261" s="90">
        <v>44441</v>
      </c>
      <c r="G2261" s="75">
        <v>0.375</v>
      </c>
      <c r="H2261" s="49" t="s">
        <v>38</v>
      </c>
      <c r="I2261" s="56" t="str">
        <f t="shared" si="483"/>
        <v>Q07, Central/South Arm confluence</v>
      </c>
      <c r="J2261" s="56" t="str">
        <f t="shared" si="484"/>
        <v>San Juan Estuary</v>
      </c>
      <c r="K2261" s="49">
        <v>1</v>
      </c>
      <c r="L2261" s="51" t="s">
        <v>173</v>
      </c>
      <c r="M2261" s="53" t="s">
        <v>138</v>
      </c>
      <c r="N2261" s="51" t="s">
        <v>150</v>
      </c>
      <c r="O2261" s="47">
        <f t="shared" si="469"/>
        <v>13</v>
      </c>
      <c r="P2261" s="47">
        <f t="shared" si="470"/>
        <v>1</v>
      </c>
      <c r="Q2261" s="47">
        <f t="shared" si="471"/>
        <v>4</v>
      </c>
      <c r="R2261" s="54">
        <v>120</v>
      </c>
      <c r="S2261" s="49" t="s">
        <v>168</v>
      </c>
      <c r="T2261" s="53" t="s">
        <v>163</v>
      </c>
    </row>
    <row r="2262" spans="1:20" x14ac:dyDescent="0.2">
      <c r="A2262" s="79">
        <f t="shared" si="478"/>
        <v>36</v>
      </c>
      <c r="B2262" s="47">
        <f t="shared" si="479"/>
        <v>2021</v>
      </c>
      <c r="C2262" s="47">
        <f t="shared" si="480"/>
        <v>9</v>
      </c>
      <c r="D2262" s="47" t="str">
        <f t="shared" si="481"/>
        <v>Sep</v>
      </c>
      <c r="E2262" s="47">
        <f t="shared" si="482"/>
        <v>2</v>
      </c>
      <c r="F2262" s="90">
        <v>44441</v>
      </c>
      <c r="G2262" s="75">
        <v>0.40277777777777773</v>
      </c>
      <c r="H2262" s="49" t="s">
        <v>46</v>
      </c>
      <c r="I2262" s="56" t="str">
        <f t="shared" ref="I2262:I2276" si="485">VLOOKUP(H2262,SiteCodes,2,FALSE)</f>
        <v>Q4, u/s of Tanis's template site</v>
      </c>
      <c r="J2262" s="56" t="str">
        <f t="shared" ref="J2262:J2276" si="486">VLOOKUP(H2262,SiteCodes,3,FALSE)</f>
        <v>San Juan Estuary</v>
      </c>
      <c r="K2262" s="49">
        <v>1</v>
      </c>
      <c r="L2262" s="51" t="s">
        <v>157</v>
      </c>
      <c r="M2262" s="53" t="s">
        <v>138</v>
      </c>
      <c r="N2262" s="51" t="s">
        <v>153</v>
      </c>
      <c r="O2262" s="47">
        <f t="shared" si="469"/>
        <v>8</v>
      </c>
      <c r="P2262" s="47">
        <f t="shared" si="470"/>
        <v>1</v>
      </c>
      <c r="Q2262" s="47">
        <f t="shared" si="471"/>
        <v>5</v>
      </c>
      <c r="R2262" s="54">
        <v>9</v>
      </c>
      <c r="S2262" s="49" t="s">
        <v>168</v>
      </c>
      <c r="T2262" s="53" t="s">
        <v>163</v>
      </c>
    </row>
    <row r="2263" spans="1:20" x14ac:dyDescent="0.2">
      <c r="A2263" s="79">
        <f t="shared" si="478"/>
        <v>36</v>
      </c>
      <c r="B2263" s="47">
        <f t="shared" si="479"/>
        <v>2021</v>
      </c>
      <c r="C2263" s="47">
        <f t="shared" si="480"/>
        <v>9</v>
      </c>
      <c r="D2263" s="47" t="str">
        <f t="shared" si="481"/>
        <v>Sep</v>
      </c>
      <c r="E2263" s="47">
        <f t="shared" si="482"/>
        <v>2</v>
      </c>
      <c r="F2263" s="90">
        <v>44441</v>
      </c>
      <c r="G2263" s="75">
        <v>0.40277777777777773</v>
      </c>
      <c r="H2263" s="49" t="s">
        <v>46</v>
      </c>
      <c r="I2263" s="56" t="str">
        <f t="shared" si="485"/>
        <v>Q4, u/s of Tanis's template site</v>
      </c>
      <c r="J2263" s="56" t="str">
        <f t="shared" si="486"/>
        <v>San Juan Estuary</v>
      </c>
      <c r="K2263" s="49">
        <v>1</v>
      </c>
      <c r="L2263" s="51" t="s">
        <v>158</v>
      </c>
      <c r="M2263" s="53" t="s">
        <v>138</v>
      </c>
      <c r="N2263" s="51" t="s">
        <v>153</v>
      </c>
      <c r="O2263" s="47">
        <f t="shared" si="469"/>
        <v>9</v>
      </c>
      <c r="P2263" s="47">
        <f t="shared" si="470"/>
        <v>1</v>
      </c>
      <c r="Q2263" s="47">
        <f t="shared" si="471"/>
        <v>5</v>
      </c>
      <c r="R2263" s="54">
        <v>3</v>
      </c>
      <c r="S2263" s="49" t="s">
        <v>168</v>
      </c>
      <c r="T2263" s="53" t="s">
        <v>163</v>
      </c>
    </row>
    <row r="2264" spans="1:20" x14ac:dyDescent="0.2">
      <c r="A2264" s="79">
        <f t="shared" si="478"/>
        <v>36</v>
      </c>
      <c r="B2264" s="47">
        <f t="shared" si="479"/>
        <v>2021</v>
      </c>
      <c r="C2264" s="47">
        <f t="shared" si="480"/>
        <v>9</v>
      </c>
      <c r="D2264" s="47" t="str">
        <f t="shared" si="481"/>
        <v>Sep</v>
      </c>
      <c r="E2264" s="47">
        <f t="shared" si="482"/>
        <v>2</v>
      </c>
      <c r="F2264" s="90">
        <v>44441</v>
      </c>
      <c r="G2264" s="75">
        <v>0.40277777777777773</v>
      </c>
      <c r="H2264" s="49" t="s">
        <v>46</v>
      </c>
      <c r="I2264" s="56" t="str">
        <f t="shared" si="485"/>
        <v>Q4, u/s of Tanis's template site</v>
      </c>
      <c r="J2264" s="56" t="str">
        <f t="shared" si="486"/>
        <v>San Juan Estuary</v>
      </c>
      <c r="K2264" s="49">
        <v>1</v>
      </c>
      <c r="L2264" s="51" t="s">
        <v>181</v>
      </c>
      <c r="M2264" s="53" t="s">
        <v>138</v>
      </c>
      <c r="N2264" s="51" t="s">
        <v>150</v>
      </c>
      <c r="O2264" s="47">
        <f t="shared" ref="O2264:O2326" si="487">VLOOKUP(L2264,SpeciesCodes,2,FALSE)</f>
        <v>15</v>
      </c>
      <c r="P2264" s="47">
        <f t="shared" ref="P2264:P2326" si="488">VLOOKUP(M2264,OrigCodes,2,FALSE)</f>
        <v>1</v>
      </c>
      <c r="Q2264" s="47">
        <f t="shared" ref="Q2264:Q2326" si="489">VLOOKUP(N2264,StgCodes,2,FALSE)</f>
        <v>4</v>
      </c>
      <c r="R2264" s="54">
        <v>5</v>
      </c>
      <c r="S2264" s="49" t="s">
        <v>168</v>
      </c>
      <c r="T2264" s="53" t="s">
        <v>163</v>
      </c>
    </row>
    <row r="2265" spans="1:20" x14ac:dyDescent="0.2">
      <c r="A2265" s="79">
        <f t="shared" si="478"/>
        <v>36</v>
      </c>
      <c r="B2265" s="47">
        <f t="shared" si="479"/>
        <v>2021</v>
      </c>
      <c r="C2265" s="47">
        <f t="shared" si="480"/>
        <v>9</v>
      </c>
      <c r="D2265" s="47" t="str">
        <f t="shared" si="481"/>
        <v>Sep</v>
      </c>
      <c r="E2265" s="47">
        <f t="shared" si="482"/>
        <v>2</v>
      </c>
      <c r="F2265" s="90">
        <v>44441</v>
      </c>
      <c r="G2265" s="75">
        <v>0.40277777777777773</v>
      </c>
      <c r="H2265" s="49" t="s">
        <v>46</v>
      </c>
      <c r="I2265" s="56" t="str">
        <f t="shared" si="485"/>
        <v>Q4, u/s of Tanis's template site</v>
      </c>
      <c r="J2265" s="56" t="str">
        <f t="shared" si="486"/>
        <v>San Juan Estuary</v>
      </c>
      <c r="K2265" s="49">
        <v>1</v>
      </c>
      <c r="L2265" s="51" t="s">
        <v>191</v>
      </c>
      <c r="M2265" s="53" t="s">
        <v>138</v>
      </c>
      <c r="N2265" s="51" t="s">
        <v>150</v>
      </c>
      <c r="O2265" s="47">
        <f t="shared" si="487"/>
        <v>20</v>
      </c>
      <c r="P2265" s="47">
        <f t="shared" si="488"/>
        <v>1</v>
      </c>
      <c r="Q2265" s="47">
        <f t="shared" si="489"/>
        <v>4</v>
      </c>
      <c r="R2265" s="54">
        <v>7</v>
      </c>
      <c r="S2265" s="49" t="s">
        <v>168</v>
      </c>
      <c r="T2265" s="53" t="s">
        <v>163</v>
      </c>
    </row>
    <row r="2266" spans="1:20" x14ac:dyDescent="0.2">
      <c r="A2266" s="79">
        <f t="shared" si="478"/>
        <v>36</v>
      </c>
      <c r="B2266" s="47">
        <f t="shared" si="479"/>
        <v>2021</v>
      </c>
      <c r="C2266" s="47">
        <f t="shared" si="480"/>
        <v>9</v>
      </c>
      <c r="D2266" s="47" t="str">
        <f t="shared" si="481"/>
        <v>Sep</v>
      </c>
      <c r="E2266" s="47">
        <f t="shared" si="482"/>
        <v>2</v>
      </c>
      <c r="F2266" s="90">
        <v>44441</v>
      </c>
      <c r="G2266" s="75">
        <v>0.4236111111111111</v>
      </c>
      <c r="H2266" s="49" t="s">
        <v>34</v>
      </c>
      <c r="I2266" s="56" t="str">
        <f t="shared" si="485"/>
        <v>South Arm SJ (Old Mill)</v>
      </c>
      <c r="J2266" s="56" t="str">
        <f t="shared" si="486"/>
        <v>San Juan Estuary</v>
      </c>
      <c r="K2266" s="49">
        <v>1</v>
      </c>
      <c r="L2266" s="51" t="s">
        <v>146</v>
      </c>
      <c r="M2266" s="53" t="s">
        <v>138</v>
      </c>
      <c r="N2266" s="51" t="s">
        <v>148</v>
      </c>
      <c r="O2266" s="47">
        <f t="shared" si="487"/>
        <v>3</v>
      </c>
      <c r="P2266" s="47">
        <f t="shared" si="488"/>
        <v>1</v>
      </c>
      <c r="Q2266" s="47">
        <f t="shared" si="489"/>
        <v>3</v>
      </c>
      <c r="R2266" s="54">
        <v>18</v>
      </c>
      <c r="S2266" s="49" t="s">
        <v>168</v>
      </c>
      <c r="T2266" s="53" t="s">
        <v>163</v>
      </c>
    </row>
    <row r="2267" spans="1:20" x14ac:dyDescent="0.2">
      <c r="A2267" s="79">
        <f t="shared" si="478"/>
        <v>36</v>
      </c>
      <c r="B2267" s="47">
        <f t="shared" si="479"/>
        <v>2021</v>
      </c>
      <c r="C2267" s="47">
        <f t="shared" si="480"/>
        <v>9</v>
      </c>
      <c r="D2267" s="47" t="str">
        <f t="shared" si="481"/>
        <v>Sep</v>
      </c>
      <c r="E2267" s="47">
        <f t="shared" si="482"/>
        <v>2</v>
      </c>
      <c r="F2267" s="90">
        <v>44441</v>
      </c>
      <c r="G2267" s="75">
        <v>0.4236111111111111</v>
      </c>
      <c r="H2267" s="49" t="s">
        <v>34</v>
      </c>
      <c r="I2267" s="56" t="str">
        <f t="shared" si="485"/>
        <v>South Arm SJ (Old Mill)</v>
      </c>
      <c r="J2267" s="56" t="str">
        <f t="shared" si="486"/>
        <v>San Juan Estuary</v>
      </c>
      <c r="K2267" s="49">
        <v>1</v>
      </c>
      <c r="L2267" s="51" t="s">
        <v>157</v>
      </c>
      <c r="M2267" s="53" t="s">
        <v>138</v>
      </c>
      <c r="N2267" s="51" t="s">
        <v>153</v>
      </c>
      <c r="O2267" s="47">
        <f t="shared" si="487"/>
        <v>8</v>
      </c>
      <c r="P2267" s="47">
        <f t="shared" si="488"/>
        <v>1</v>
      </c>
      <c r="Q2267" s="47">
        <f t="shared" si="489"/>
        <v>5</v>
      </c>
      <c r="R2267" s="54">
        <v>11</v>
      </c>
      <c r="S2267" s="49" t="s">
        <v>168</v>
      </c>
      <c r="T2267" s="53" t="s">
        <v>163</v>
      </c>
    </row>
    <row r="2268" spans="1:20" x14ac:dyDescent="0.2">
      <c r="A2268" s="79">
        <f t="shared" si="478"/>
        <v>36</v>
      </c>
      <c r="B2268" s="47">
        <f t="shared" si="479"/>
        <v>2021</v>
      </c>
      <c r="C2268" s="47">
        <f t="shared" si="480"/>
        <v>9</v>
      </c>
      <c r="D2268" s="47" t="str">
        <f t="shared" si="481"/>
        <v>Sep</v>
      </c>
      <c r="E2268" s="47">
        <f t="shared" si="482"/>
        <v>2</v>
      </c>
      <c r="F2268" s="90">
        <v>44441</v>
      </c>
      <c r="G2268" s="75">
        <v>0.4236111111111111</v>
      </c>
      <c r="H2268" s="49" t="s">
        <v>34</v>
      </c>
      <c r="I2268" s="56" t="str">
        <f t="shared" si="485"/>
        <v>South Arm SJ (Old Mill)</v>
      </c>
      <c r="J2268" s="56" t="str">
        <f t="shared" si="486"/>
        <v>San Juan Estuary</v>
      </c>
      <c r="K2268" s="49">
        <v>1</v>
      </c>
      <c r="L2268" s="51" t="s">
        <v>158</v>
      </c>
      <c r="M2268" s="53" t="s">
        <v>138</v>
      </c>
      <c r="N2268" s="51" t="s">
        <v>153</v>
      </c>
      <c r="O2268" s="47">
        <f t="shared" si="487"/>
        <v>9</v>
      </c>
      <c r="P2268" s="47">
        <f t="shared" si="488"/>
        <v>1</v>
      </c>
      <c r="Q2268" s="47">
        <f t="shared" si="489"/>
        <v>5</v>
      </c>
      <c r="R2268" s="54">
        <v>95</v>
      </c>
      <c r="S2268" s="49" t="s">
        <v>168</v>
      </c>
      <c r="T2268" s="53" t="s">
        <v>163</v>
      </c>
    </row>
    <row r="2269" spans="1:20" x14ac:dyDescent="0.2">
      <c r="A2269" s="79">
        <f t="shared" si="478"/>
        <v>36</v>
      </c>
      <c r="B2269" s="47">
        <f t="shared" si="479"/>
        <v>2021</v>
      </c>
      <c r="C2269" s="47">
        <f t="shared" si="480"/>
        <v>9</v>
      </c>
      <c r="D2269" s="47" t="str">
        <f t="shared" si="481"/>
        <v>Sep</v>
      </c>
      <c r="E2269" s="47">
        <f t="shared" si="482"/>
        <v>2</v>
      </c>
      <c r="F2269" s="90">
        <v>44441</v>
      </c>
      <c r="G2269" s="75">
        <v>0.4236111111111111</v>
      </c>
      <c r="H2269" s="49" t="s">
        <v>34</v>
      </c>
      <c r="I2269" s="56" t="str">
        <f t="shared" si="485"/>
        <v>South Arm SJ (Old Mill)</v>
      </c>
      <c r="J2269" s="56" t="str">
        <f t="shared" si="486"/>
        <v>San Juan Estuary</v>
      </c>
      <c r="K2269" s="49">
        <v>1</v>
      </c>
      <c r="L2269" s="51" t="s">
        <v>185</v>
      </c>
      <c r="M2269" s="53" t="s">
        <v>138</v>
      </c>
      <c r="N2269" s="51" t="s">
        <v>150</v>
      </c>
      <c r="O2269" s="47">
        <f t="shared" si="487"/>
        <v>18</v>
      </c>
      <c r="P2269" s="47">
        <f t="shared" si="488"/>
        <v>1</v>
      </c>
      <c r="Q2269" s="47">
        <f t="shared" si="489"/>
        <v>4</v>
      </c>
      <c r="R2269" s="54">
        <v>10</v>
      </c>
      <c r="S2269" s="49" t="s">
        <v>168</v>
      </c>
      <c r="T2269" s="53" t="s">
        <v>163</v>
      </c>
    </row>
    <row r="2270" spans="1:20" x14ac:dyDescent="0.2">
      <c r="A2270" s="79">
        <f t="shared" si="478"/>
        <v>36</v>
      </c>
      <c r="B2270" s="47">
        <f t="shared" si="479"/>
        <v>2021</v>
      </c>
      <c r="C2270" s="47">
        <f t="shared" si="480"/>
        <v>9</v>
      </c>
      <c r="D2270" s="47" t="str">
        <f t="shared" si="481"/>
        <v>Sep</v>
      </c>
      <c r="E2270" s="47">
        <f t="shared" si="482"/>
        <v>2</v>
      </c>
      <c r="F2270" s="90">
        <v>44441</v>
      </c>
      <c r="G2270" s="75">
        <v>0.4236111111111111</v>
      </c>
      <c r="H2270" s="49" t="s">
        <v>34</v>
      </c>
      <c r="I2270" s="56" t="str">
        <f t="shared" si="485"/>
        <v>South Arm SJ (Old Mill)</v>
      </c>
      <c r="J2270" s="56" t="str">
        <f t="shared" si="486"/>
        <v>San Juan Estuary</v>
      </c>
      <c r="K2270" s="49">
        <v>1</v>
      </c>
      <c r="L2270" s="51" t="s">
        <v>181</v>
      </c>
      <c r="M2270" s="53" t="s">
        <v>138</v>
      </c>
      <c r="N2270" s="51" t="s">
        <v>150</v>
      </c>
      <c r="O2270" s="47">
        <f t="shared" si="487"/>
        <v>15</v>
      </c>
      <c r="P2270" s="47">
        <f t="shared" si="488"/>
        <v>1</v>
      </c>
      <c r="Q2270" s="47">
        <f t="shared" si="489"/>
        <v>4</v>
      </c>
      <c r="R2270" s="54">
        <v>1</v>
      </c>
      <c r="S2270" s="49" t="s">
        <v>168</v>
      </c>
      <c r="T2270" s="53" t="s">
        <v>163</v>
      </c>
    </row>
    <row r="2271" spans="1:20" x14ac:dyDescent="0.2">
      <c r="A2271" s="79">
        <f t="shared" si="478"/>
        <v>36</v>
      </c>
      <c r="B2271" s="47">
        <f t="shared" si="479"/>
        <v>2021</v>
      </c>
      <c r="C2271" s="47">
        <f t="shared" si="480"/>
        <v>9</v>
      </c>
      <c r="D2271" s="47" t="str">
        <f t="shared" si="481"/>
        <v>Sep</v>
      </c>
      <c r="E2271" s="47">
        <f t="shared" si="482"/>
        <v>2</v>
      </c>
      <c r="F2271" s="90">
        <v>44441</v>
      </c>
      <c r="G2271" s="75">
        <v>0.4236111111111111</v>
      </c>
      <c r="H2271" s="49" t="s">
        <v>34</v>
      </c>
      <c r="I2271" s="56" t="str">
        <f t="shared" si="485"/>
        <v>South Arm SJ (Old Mill)</v>
      </c>
      <c r="J2271" s="56" t="str">
        <f t="shared" si="486"/>
        <v>San Juan Estuary</v>
      </c>
      <c r="K2271" s="49">
        <v>1</v>
      </c>
      <c r="L2271" s="51" t="s">
        <v>173</v>
      </c>
      <c r="M2271" s="53" t="s">
        <v>138</v>
      </c>
      <c r="N2271" s="51" t="s">
        <v>150</v>
      </c>
      <c r="O2271" s="47">
        <f t="shared" si="487"/>
        <v>13</v>
      </c>
      <c r="P2271" s="47">
        <f t="shared" si="488"/>
        <v>1</v>
      </c>
      <c r="Q2271" s="47">
        <f t="shared" si="489"/>
        <v>4</v>
      </c>
      <c r="R2271" s="54">
        <v>110</v>
      </c>
      <c r="S2271" s="49" t="s">
        <v>168</v>
      </c>
      <c r="T2271" s="53" t="s">
        <v>163</v>
      </c>
    </row>
    <row r="2272" spans="1:20" x14ac:dyDescent="0.2">
      <c r="A2272" s="79">
        <f t="shared" si="478"/>
        <v>36</v>
      </c>
      <c r="B2272" s="47">
        <f t="shared" si="479"/>
        <v>2021</v>
      </c>
      <c r="C2272" s="47">
        <f t="shared" si="480"/>
        <v>9</v>
      </c>
      <c r="D2272" s="47" t="str">
        <f t="shared" si="481"/>
        <v>Sep</v>
      </c>
      <c r="E2272" s="47">
        <f t="shared" si="482"/>
        <v>2</v>
      </c>
      <c r="F2272" s="90">
        <v>44441</v>
      </c>
      <c r="G2272" s="75">
        <v>0.44722222222222219</v>
      </c>
      <c r="H2272" s="49" t="s">
        <v>40</v>
      </c>
      <c r="I2272" s="56" t="str">
        <f t="shared" si="485"/>
        <v>Central Arm SJ at Island Rd Bridge</v>
      </c>
      <c r="J2272" s="56" t="str">
        <f t="shared" si="486"/>
        <v>San Juan Estuary</v>
      </c>
      <c r="K2272" s="49">
        <v>1</v>
      </c>
      <c r="L2272" s="51" t="s">
        <v>157</v>
      </c>
      <c r="M2272" s="53" t="s">
        <v>138</v>
      </c>
      <c r="N2272" s="51" t="s">
        <v>153</v>
      </c>
      <c r="O2272" s="47">
        <f t="shared" si="487"/>
        <v>8</v>
      </c>
      <c r="P2272" s="47">
        <f t="shared" si="488"/>
        <v>1</v>
      </c>
      <c r="Q2272" s="47">
        <f t="shared" si="489"/>
        <v>5</v>
      </c>
      <c r="R2272" s="54">
        <v>9</v>
      </c>
      <c r="S2272" s="49" t="s">
        <v>168</v>
      </c>
      <c r="T2272" s="53" t="s">
        <v>163</v>
      </c>
    </row>
    <row r="2273" spans="1:22" x14ac:dyDescent="0.2">
      <c r="A2273" s="79">
        <f t="shared" si="478"/>
        <v>36</v>
      </c>
      <c r="B2273" s="47">
        <f t="shared" si="479"/>
        <v>2021</v>
      </c>
      <c r="C2273" s="47">
        <f t="shared" si="480"/>
        <v>9</v>
      </c>
      <c r="D2273" s="47" t="str">
        <f t="shared" si="481"/>
        <v>Sep</v>
      </c>
      <c r="E2273" s="47">
        <f t="shared" si="482"/>
        <v>2</v>
      </c>
      <c r="F2273" s="90">
        <v>44441</v>
      </c>
      <c r="G2273" s="75">
        <v>0.44722222222222219</v>
      </c>
      <c r="H2273" s="49" t="s">
        <v>40</v>
      </c>
      <c r="I2273" s="56" t="str">
        <f t="shared" si="485"/>
        <v>Central Arm SJ at Island Rd Bridge</v>
      </c>
      <c r="J2273" s="56" t="str">
        <f t="shared" si="486"/>
        <v>San Juan Estuary</v>
      </c>
      <c r="K2273" s="49">
        <v>1</v>
      </c>
      <c r="L2273" s="51" t="s">
        <v>158</v>
      </c>
      <c r="M2273" s="53" t="s">
        <v>138</v>
      </c>
      <c r="N2273" s="51" t="s">
        <v>153</v>
      </c>
      <c r="O2273" s="47">
        <f t="shared" si="487"/>
        <v>9</v>
      </c>
      <c r="P2273" s="47">
        <f t="shared" si="488"/>
        <v>1</v>
      </c>
      <c r="Q2273" s="47">
        <f t="shared" si="489"/>
        <v>5</v>
      </c>
      <c r="R2273" s="54">
        <v>2</v>
      </c>
      <c r="S2273" s="49" t="s">
        <v>168</v>
      </c>
      <c r="T2273" s="53" t="s">
        <v>163</v>
      </c>
    </row>
    <row r="2274" spans="1:22" x14ac:dyDescent="0.2">
      <c r="A2274" s="79">
        <f t="shared" si="478"/>
        <v>36</v>
      </c>
      <c r="B2274" s="47">
        <f t="shared" si="479"/>
        <v>2021</v>
      </c>
      <c r="C2274" s="47">
        <f t="shared" si="480"/>
        <v>9</v>
      </c>
      <c r="D2274" s="47" t="str">
        <f t="shared" si="481"/>
        <v>Sep</v>
      </c>
      <c r="E2274" s="47">
        <f t="shared" si="482"/>
        <v>2</v>
      </c>
      <c r="F2274" s="90">
        <v>44441</v>
      </c>
      <c r="G2274" s="75">
        <v>0.45763888888888887</v>
      </c>
      <c r="H2274" s="49" t="s">
        <v>44</v>
      </c>
      <c r="I2274" s="56" t="str">
        <f t="shared" si="485"/>
        <v>Q Helen, top of Island Road</v>
      </c>
      <c r="J2274" s="56" t="str">
        <f t="shared" si="486"/>
        <v>San Juan Estuary</v>
      </c>
      <c r="K2274" s="49">
        <v>1</v>
      </c>
      <c r="L2274" s="51" t="s">
        <v>157</v>
      </c>
      <c r="M2274" s="53" t="s">
        <v>138</v>
      </c>
      <c r="N2274" s="51" t="s">
        <v>153</v>
      </c>
      <c r="O2274" s="47">
        <f t="shared" si="487"/>
        <v>8</v>
      </c>
      <c r="P2274" s="47">
        <f t="shared" si="488"/>
        <v>1</v>
      </c>
      <c r="Q2274" s="47">
        <f t="shared" si="489"/>
        <v>5</v>
      </c>
      <c r="R2274" s="54">
        <v>4</v>
      </c>
      <c r="S2274" s="49" t="s">
        <v>168</v>
      </c>
      <c r="T2274" s="53" t="s">
        <v>163</v>
      </c>
    </row>
    <row r="2275" spans="1:22" x14ac:dyDescent="0.2">
      <c r="A2275" s="79">
        <f t="shared" si="478"/>
        <v>36</v>
      </c>
      <c r="B2275" s="47">
        <f t="shared" si="479"/>
        <v>2021</v>
      </c>
      <c r="C2275" s="47">
        <f t="shared" si="480"/>
        <v>9</v>
      </c>
      <c r="D2275" s="47" t="str">
        <f t="shared" si="481"/>
        <v>Sep</v>
      </c>
      <c r="E2275" s="47">
        <f t="shared" si="482"/>
        <v>2</v>
      </c>
      <c r="F2275" s="90">
        <v>44441</v>
      </c>
      <c r="G2275" s="75">
        <v>0.45763888888888887</v>
      </c>
      <c r="H2275" s="49" t="s">
        <v>44</v>
      </c>
      <c r="I2275" s="56" t="str">
        <f t="shared" si="485"/>
        <v>Q Helen, top of Island Road</v>
      </c>
      <c r="J2275" s="56" t="str">
        <f t="shared" si="486"/>
        <v>San Juan Estuary</v>
      </c>
      <c r="K2275" s="49">
        <v>1</v>
      </c>
      <c r="L2275" s="51" t="s">
        <v>166</v>
      </c>
      <c r="M2275" s="53" t="s">
        <v>138</v>
      </c>
      <c r="N2275" s="51" t="s">
        <v>150</v>
      </c>
      <c r="O2275" s="47">
        <f t="shared" si="487"/>
        <v>11</v>
      </c>
      <c r="P2275" s="47">
        <f t="shared" si="488"/>
        <v>1</v>
      </c>
      <c r="Q2275" s="47">
        <f t="shared" si="489"/>
        <v>4</v>
      </c>
      <c r="R2275" s="54">
        <v>11</v>
      </c>
      <c r="S2275" s="49" t="s">
        <v>168</v>
      </c>
      <c r="T2275" s="53" t="s">
        <v>163</v>
      </c>
    </row>
    <row r="2276" spans="1:22" x14ac:dyDescent="0.2">
      <c r="A2276" s="79">
        <f t="shared" si="478"/>
        <v>36</v>
      </c>
      <c r="B2276" s="47">
        <f t="shared" si="479"/>
        <v>2021</v>
      </c>
      <c r="C2276" s="47">
        <f t="shared" si="480"/>
        <v>9</v>
      </c>
      <c r="D2276" s="47" t="str">
        <f t="shared" si="481"/>
        <v>Sep</v>
      </c>
      <c r="E2276" s="47">
        <f t="shared" si="482"/>
        <v>2</v>
      </c>
      <c r="F2276" s="90">
        <v>44441</v>
      </c>
      <c r="G2276" s="75">
        <v>0.48749999999999999</v>
      </c>
      <c r="H2276" s="49" t="s">
        <v>54</v>
      </c>
      <c r="I2276" s="56" t="str">
        <f t="shared" si="485"/>
        <v>Q09, San Juan mouth</v>
      </c>
      <c r="J2276" s="56" t="str">
        <f t="shared" si="486"/>
        <v>San Juan Estuary</v>
      </c>
      <c r="K2276" s="49">
        <v>1</v>
      </c>
      <c r="L2276" s="51" t="s">
        <v>146</v>
      </c>
      <c r="M2276" s="53" t="s">
        <v>138</v>
      </c>
      <c r="N2276" s="51" t="s">
        <v>144</v>
      </c>
      <c r="O2276" s="47">
        <f t="shared" si="487"/>
        <v>3</v>
      </c>
      <c r="P2276" s="47">
        <f t="shared" si="488"/>
        <v>1</v>
      </c>
      <c r="Q2276" s="47">
        <f t="shared" si="489"/>
        <v>2</v>
      </c>
      <c r="R2276" s="54">
        <v>1</v>
      </c>
      <c r="S2276" s="49" t="s">
        <v>168</v>
      </c>
      <c r="T2276" s="53" t="s">
        <v>163</v>
      </c>
    </row>
    <row r="2277" spans="1:22" x14ac:dyDescent="0.2">
      <c r="A2277" s="79">
        <f t="shared" si="478"/>
        <v>36</v>
      </c>
      <c r="B2277" s="47">
        <f t="shared" si="479"/>
        <v>2021</v>
      </c>
      <c r="C2277" s="47">
        <f t="shared" si="480"/>
        <v>9</v>
      </c>
      <c r="D2277" s="47" t="str">
        <f t="shared" si="481"/>
        <v>Sep</v>
      </c>
      <c r="E2277" s="47">
        <f t="shared" si="482"/>
        <v>2</v>
      </c>
      <c r="F2277" s="90">
        <v>44441</v>
      </c>
      <c r="G2277" s="75">
        <v>0.48749999999999999</v>
      </c>
      <c r="H2277" s="49" t="s">
        <v>54</v>
      </c>
      <c r="I2277" s="56" t="str">
        <f t="shared" ref="I2277:I2284" si="490">VLOOKUP(H2277,SiteCodes,2,FALSE)</f>
        <v>Q09, San Juan mouth</v>
      </c>
      <c r="J2277" s="56" t="str">
        <f t="shared" ref="J2277:J2284" si="491">VLOOKUP(H2277,SiteCodes,3,FALSE)</f>
        <v>San Juan Estuary</v>
      </c>
      <c r="K2277" s="49">
        <v>1</v>
      </c>
      <c r="L2277" s="51" t="s">
        <v>146</v>
      </c>
      <c r="M2277" s="53" t="s">
        <v>138</v>
      </c>
      <c r="N2277" s="51" t="s">
        <v>148</v>
      </c>
      <c r="O2277" s="47">
        <f t="shared" si="487"/>
        <v>3</v>
      </c>
      <c r="P2277" s="47">
        <f t="shared" si="488"/>
        <v>1</v>
      </c>
      <c r="Q2277" s="47">
        <f t="shared" si="489"/>
        <v>3</v>
      </c>
      <c r="R2277" s="54">
        <v>5</v>
      </c>
      <c r="S2277" s="49" t="s">
        <v>168</v>
      </c>
      <c r="T2277" s="53" t="s">
        <v>163</v>
      </c>
    </row>
    <row r="2278" spans="1:22" x14ac:dyDescent="0.2">
      <c r="A2278" s="79">
        <f t="shared" si="478"/>
        <v>36</v>
      </c>
      <c r="B2278" s="47">
        <f t="shared" si="479"/>
        <v>2021</v>
      </c>
      <c r="C2278" s="47">
        <f t="shared" si="480"/>
        <v>9</v>
      </c>
      <c r="D2278" s="47" t="str">
        <f t="shared" si="481"/>
        <v>Sep</v>
      </c>
      <c r="E2278" s="47">
        <f t="shared" si="482"/>
        <v>2</v>
      </c>
      <c r="F2278" s="90">
        <v>44441</v>
      </c>
      <c r="G2278" s="75">
        <v>0.48749999999999999</v>
      </c>
      <c r="H2278" s="49" t="s">
        <v>54</v>
      </c>
      <c r="I2278" s="56" t="str">
        <f t="shared" si="490"/>
        <v>Q09, San Juan mouth</v>
      </c>
      <c r="J2278" s="56" t="str">
        <f t="shared" si="491"/>
        <v>San Juan Estuary</v>
      </c>
      <c r="K2278" s="49">
        <v>1</v>
      </c>
      <c r="L2278" s="51" t="s">
        <v>157</v>
      </c>
      <c r="M2278" s="53" t="s">
        <v>138</v>
      </c>
      <c r="N2278" s="51" t="s">
        <v>153</v>
      </c>
      <c r="O2278" s="47">
        <f t="shared" si="487"/>
        <v>8</v>
      </c>
      <c r="P2278" s="47">
        <f t="shared" si="488"/>
        <v>1</v>
      </c>
      <c r="Q2278" s="47">
        <f t="shared" si="489"/>
        <v>5</v>
      </c>
      <c r="R2278" s="54">
        <v>24</v>
      </c>
      <c r="S2278" s="49" t="s">
        <v>168</v>
      </c>
      <c r="T2278" s="53" t="s">
        <v>163</v>
      </c>
    </row>
    <row r="2279" spans="1:22" x14ac:dyDescent="0.2">
      <c r="A2279" s="79">
        <f t="shared" si="478"/>
        <v>36</v>
      </c>
      <c r="B2279" s="47">
        <f t="shared" si="479"/>
        <v>2021</v>
      </c>
      <c r="C2279" s="47">
        <f t="shared" si="480"/>
        <v>9</v>
      </c>
      <c r="D2279" s="47" t="str">
        <f t="shared" si="481"/>
        <v>Sep</v>
      </c>
      <c r="E2279" s="47">
        <f t="shared" si="482"/>
        <v>2</v>
      </c>
      <c r="F2279" s="90">
        <v>44441</v>
      </c>
      <c r="G2279" s="75">
        <v>0.48749999999999999</v>
      </c>
      <c r="H2279" s="49" t="s">
        <v>54</v>
      </c>
      <c r="I2279" s="56" t="str">
        <f t="shared" si="490"/>
        <v>Q09, San Juan mouth</v>
      </c>
      <c r="J2279" s="56" t="str">
        <f t="shared" si="491"/>
        <v>San Juan Estuary</v>
      </c>
      <c r="K2279" s="49">
        <v>1</v>
      </c>
      <c r="L2279" s="51" t="s">
        <v>158</v>
      </c>
      <c r="M2279" s="53" t="s">
        <v>138</v>
      </c>
      <c r="N2279" s="51" t="s">
        <v>153</v>
      </c>
      <c r="O2279" s="47">
        <f t="shared" si="487"/>
        <v>9</v>
      </c>
      <c r="P2279" s="47">
        <f t="shared" si="488"/>
        <v>1</v>
      </c>
      <c r="Q2279" s="47">
        <f t="shared" si="489"/>
        <v>5</v>
      </c>
      <c r="R2279" s="54">
        <v>230</v>
      </c>
      <c r="S2279" s="49" t="s">
        <v>168</v>
      </c>
      <c r="T2279" s="53" t="s">
        <v>163</v>
      </c>
    </row>
    <row r="2280" spans="1:22" x14ac:dyDescent="0.2">
      <c r="A2280" s="79">
        <f t="shared" si="478"/>
        <v>36</v>
      </c>
      <c r="B2280" s="47">
        <f t="shared" si="479"/>
        <v>2021</v>
      </c>
      <c r="C2280" s="47">
        <f t="shared" si="480"/>
        <v>9</v>
      </c>
      <c r="D2280" s="47" t="str">
        <f t="shared" si="481"/>
        <v>Sep</v>
      </c>
      <c r="E2280" s="47">
        <f t="shared" si="482"/>
        <v>2</v>
      </c>
      <c r="F2280" s="90">
        <v>44441</v>
      </c>
      <c r="G2280" s="75">
        <v>0.48749999999999999</v>
      </c>
      <c r="H2280" s="49" t="s">
        <v>54</v>
      </c>
      <c r="I2280" s="56" t="str">
        <f t="shared" si="490"/>
        <v>Q09, San Juan mouth</v>
      </c>
      <c r="J2280" s="56" t="str">
        <f t="shared" si="491"/>
        <v>San Juan Estuary</v>
      </c>
      <c r="K2280" s="49">
        <v>1</v>
      </c>
      <c r="L2280" s="51" t="s">
        <v>185</v>
      </c>
      <c r="M2280" s="53" t="s">
        <v>138</v>
      </c>
      <c r="N2280" s="51" t="s">
        <v>150</v>
      </c>
      <c r="O2280" s="47">
        <f t="shared" si="487"/>
        <v>18</v>
      </c>
      <c r="P2280" s="47">
        <f t="shared" si="488"/>
        <v>1</v>
      </c>
      <c r="Q2280" s="47">
        <f t="shared" si="489"/>
        <v>4</v>
      </c>
      <c r="R2280" s="54">
        <v>6</v>
      </c>
      <c r="S2280" s="49" t="s">
        <v>168</v>
      </c>
      <c r="T2280" s="53" t="s">
        <v>163</v>
      </c>
    </row>
    <row r="2281" spans="1:22" x14ac:dyDescent="0.2">
      <c r="A2281" s="79">
        <f t="shared" si="478"/>
        <v>36</v>
      </c>
      <c r="B2281" s="47">
        <f t="shared" si="479"/>
        <v>2021</v>
      </c>
      <c r="C2281" s="47">
        <f t="shared" si="480"/>
        <v>9</v>
      </c>
      <c r="D2281" s="47" t="str">
        <f t="shared" si="481"/>
        <v>Sep</v>
      </c>
      <c r="E2281" s="47">
        <f t="shared" si="482"/>
        <v>2</v>
      </c>
      <c r="F2281" s="90">
        <v>44441</v>
      </c>
      <c r="G2281" s="75">
        <v>0.48749999999999999</v>
      </c>
      <c r="H2281" s="49" t="s">
        <v>54</v>
      </c>
      <c r="I2281" s="56" t="str">
        <f t="shared" si="490"/>
        <v>Q09, San Juan mouth</v>
      </c>
      <c r="J2281" s="56" t="str">
        <f t="shared" si="491"/>
        <v>San Juan Estuary</v>
      </c>
      <c r="K2281" s="49">
        <v>1</v>
      </c>
      <c r="L2281" s="51" t="s">
        <v>181</v>
      </c>
      <c r="M2281" s="53" t="s">
        <v>138</v>
      </c>
      <c r="N2281" s="51" t="s">
        <v>150</v>
      </c>
      <c r="O2281" s="47">
        <f t="shared" si="487"/>
        <v>15</v>
      </c>
      <c r="P2281" s="47">
        <f t="shared" si="488"/>
        <v>1</v>
      </c>
      <c r="Q2281" s="47">
        <f t="shared" si="489"/>
        <v>4</v>
      </c>
      <c r="R2281" s="54">
        <v>2</v>
      </c>
      <c r="S2281" s="49" t="s">
        <v>168</v>
      </c>
      <c r="T2281" s="53" t="s">
        <v>163</v>
      </c>
    </row>
    <row r="2282" spans="1:22" x14ac:dyDescent="0.2">
      <c r="A2282" s="79">
        <f t="shared" si="478"/>
        <v>36</v>
      </c>
      <c r="B2282" s="47">
        <f t="shared" si="479"/>
        <v>2021</v>
      </c>
      <c r="C2282" s="47">
        <f t="shared" si="480"/>
        <v>9</v>
      </c>
      <c r="D2282" s="47" t="str">
        <f t="shared" si="481"/>
        <v>Sep</v>
      </c>
      <c r="E2282" s="47">
        <f t="shared" si="482"/>
        <v>2</v>
      </c>
      <c r="F2282" s="90">
        <v>44441</v>
      </c>
      <c r="G2282" s="75">
        <v>0.48749999999999999</v>
      </c>
      <c r="H2282" s="49" t="s">
        <v>54</v>
      </c>
      <c r="I2282" s="56" t="str">
        <f t="shared" si="490"/>
        <v>Q09, San Juan mouth</v>
      </c>
      <c r="J2282" s="56" t="str">
        <f t="shared" si="491"/>
        <v>San Juan Estuary</v>
      </c>
      <c r="K2282" s="49">
        <v>1</v>
      </c>
      <c r="L2282" s="51" t="s">
        <v>166</v>
      </c>
      <c r="M2282" s="53" t="s">
        <v>138</v>
      </c>
      <c r="N2282" s="51" t="s">
        <v>150</v>
      </c>
      <c r="O2282" s="47">
        <f t="shared" si="487"/>
        <v>11</v>
      </c>
      <c r="P2282" s="47">
        <f t="shared" si="488"/>
        <v>1</v>
      </c>
      <c r="Q2282" s="47">
        <f t="shared" si="489"/>
        <v>4</v>
      </c>
      <c r="R2282" s="54">
        <v>2</v>
      </c>
      <c r="S2282" s="49" t="s">
        <v>168</v>
      </c>
      <c r="T2282" s="53" t="s">
        <v>163</v>
      </c>
    </row>
    <row r="2283" spans="1:22" x14ac:dyDescent="0.2">
      <c r="A2283" s="79">
        <f t="shared" si="478"/>
        <v>36</v>
      </c>
      <c r="B2283" s="47">
        <f t="shared" si="479"/>
        <v>2021</v>
      </c>
      <c r="C2283" s="47">
        <f t="shared" si="480"/>
        <v>9</v>
      </c>
      <c r="D2283" s="47" t="str">
        <f t="shared" si="481"/>
        <v>Sep</v>
      </c>
      <c r="E2283" s="47">
        <f t="shared" si="482"/>
        <v>2</v>
      </c>
      <c r="F2283" s="90">
        <v>44441</v>
      </c>
      <c r="G2283" s="75">
        <v>0.48749999999999999</v>
      </c>
      <c r="H2283" s="49" t="s">
        <v>54</v>
      </c>
      <c r="I2283" s="56" t="str">
        <f t="shared" si="490"/>
        <v>Q09, San Juan mouth</v>
      </c>
      <c r="J2283" s="56" t="str">
        <f t="shared" si="491"/>
        <v>San Juan Estuary</v>
      </c>
      <c r="K2283" s="49">
        <v>1</v>
      </c>
      <c r="L2283" s="51" t="s">
        <v>173</v>
      </c>
      <c r="M2283" s="53" t="s">
        <v>138</v>
      </c>
      <c r="N2283" s="51" t="s">
        <v>150</v>
      </c>
      <c r="O2283" s="47">
        <f t="shared" si="487"/>
        <v>13</v>
      </c>
      <c r="P2283" s="47">
        <f t="shared" si="488"/>
        <v>1</v>
      </c>
      <c r="Q2283" s="47">
        <f t="shared" si="489"/>
        <v>4</v>
      </c>
      <c r="R2283" s="54">
        <v>140</v>
      </c>
      <c r="S2283" s="49" t="s">
        <v>168</v>
      </c>
      <c r="T2283" s="53" t="s">
        <v>163</v>
      </c>
    </row>
    <row r="2284" spans="1:22" x14ac:dyDescent="0.2">
      <c r="A2284" s="79">
        <f t="shared" si="478"/>
        <v>36</v>
      </c>
      <c r="B2284" s="47">
        <f t="shared" si="479"/>
        <v>2021</v>
      </c>
      <c r="C2284" s="47">
        <f t="shared" si="480"/>
        <v>9</v>
      </c>
      <c r="D2284" s="47" t="str">
        <f t="shared" si="481"/>
        <v>Sep</v>
      </c>
      <c r="E2284" s="47">
        <f t="shared" si="482"/>
        <v>2</v>
      </c>
      <c r="F2284" s="90">
        <v>44441</v>
      </c>
      <c r="G2284" s="75">
        <v>0.48749999999999999</v>
      </c>
      <c r="H2284" s="49" t="s">
        <v>54</v>
      </c>
      <c r="I2284" s="56" t="str">
        <f t="shared" si="490"/>
        <v>Q09, San Juan mouth</v>
      </c>
      <c r="J2284" s="56" t="str">
        <f t="shared" si="491"/>
        <v>San Juan Estuary</v>
      </c>
      <c r="K2284" s="49">
        <v>1</v>
      </c>
      <c r="L2284" s="51" t="s">
        <v>191</v>
      </c>
      <c r="M2284" s="53" t="s">
        <v>138</v>
      </c>
      <c r="N2284" s="51" t="s">
        <v>150</v>
      </c>
      <c r="O2284" s="47">
        <f t="shared" si="487"/>
        <v>20</v>
      </c>
      <c r="P2284" s="47">
        <f t="shared" si="488"/>
        <v>1</v>
      </c>
      <c r="Q2284" s="47">
        <f t="shared" si="489"/>
        <v>4</v>
      </c>
      <c r="R2284" s="54">
        <v>6</v>
      </c>
      <c r="S2284" s="49" t="s">
        <v>168</v>
      </c>
      <c r="T2284" s="53" t="s">
        <v>163</v>
      </c>
    </row>
    <row r="2285" spans="1:22" x14ac:dyDescent="0.2">
      <c r="A2285" s="79">
        <f t="shared" si="478"/>
        <v>38</v>
      </c>
      <c r="B2285" s="47">
        <f t="shared" si="479"/>
        <v>2021</v>
      </c>
      <c r="C2285" s="47">
        <f t="shared" si="480"/>
        <v>9</v>
      </c>
      <c r="D2285" s="47" t="str">
        <f t="shared" si="481"/>
        <v>Sep</v>
      </c>
      <c r="E2285" s="47">
        <f t="shared" si="482"/>
        <v>12</v>
      </c>
      <c r="F2285" s="90">
        <v>44451</v>
      </c>
      <c r="G2285" s="75">
        <v>0.375</v>
      </c>
      <c r="H2285" s="49" t="s">
        <v>30</v>
      </c>
      <c r="I2285" s="56" t="str">
        <f t="shared" ref="I2285:I2329" si="492">VLOOKUP(H2285,SiteCodes,2,FALSE)</f>
        <v>Butch's (Gordon R.)</v>
      </c>
      <c r="J2285" s="56" t="str">
        <f t="shared" ref="J2285:J2306" si="493">VLOOKUP(H2285,SiteCodes,3,FALSE)</f>
        <v>Gordon Estuary</v>
      </c>
      <c r="K2285" s="49">
        <v>1</v>
      </c>
      <c r="L2285" s="51" t="s">
        <v>157</v>
      </c>
      <c r="M2285" s="53" t="s">
        <v>138</v>
      </c>
      <c r="N2285" s="51" t="s">
        <v>153</v>
      </c>
      <c r="O2285" s="47">
        <f t="shared" si="487"/>
        <v>8</v>
      </c>
      <c r="P2285" s="47">
        <f t="shared" si="488"/>
        <v>1</v>
      </c>
      <c r="Q2285" s="47">
        <f t="shared" si="489"/>
        <v>5</v>
      </c>
      <c r="R2285" s="54">
        <v>1</v>
      </c>
      <c r="S2285" s="49" t="s">
        <v>168</v>
      </c>
      <c r="T2285" s="53" t="s">
        <v>163</v>
      </c>
    </row>
    <row r="2286" spans="1:22" x14ac:dyDescent="0.2">
      <c r="A2286" s="79">
        <f t="shared" si="478"/>
        <v>38</v>
      </c>
      <c r="B2286" s="47">
        <f t="shared" si="479"/>
        <v>2021</v>
      </c>
      <c r="C2286" s="47">
        <f t="shared" si="480"/>
        <v>9</v>
      </c>
      <c r="D2286" s="47" t="str">
        <f t="shared" si="481"/>
        <v>Sep</v>
      </c>
      <c r="E2286" s="47">
        <f t="shared" si="482"/>
        <v>12</v>
      </c>
      <c r="F2286" s="90">
        <v>44451</v>
      </c>
      <c r="G2286" s="75">
        <v>0.39583333333333331</v>
      </c>
      <c r="H2286" s="49" t="s">
        <v>66</v>
      </c>
      <c r="I2286" s="56" t="str">
        <f t="shared" si="492"/>
        <v>Gravel bar on Gordon at Site 1</v>
      </c>
      <c r="J2286" s="56" t="str">
        <f t="shared" si="493"/>
        <v>Gordon Estuary</v>
      </c>
      <c r="K2286" s="49">
        <v>1</v>
      </c>
      <c r="L2286" s="51" t="s">
        <v>157</v>
      </c>
      <c r="M2286" s="53" t="s">
        <v>138</v>
      </c>
      <c r="N2286" s="51" t="s">
        <v>153</v>
      </c>
      <c r="O2286" s="47">
        <f t="shared" si="487"/>
        <v>8</v>
      </c>
      <c r="P2286" s="47">
        <f t="shared" si="488"/>
        <v>1</v>
      </c>
      <c r="Q2286" s="47">
        <f t="shared" si="489"/>
        <v>5</v>
      </c>
      <c r="R2286" s="54">
        <v>4</v>
      </c>
      <c r="S2286" s="49" t="s">
        <v>168</v>
      </c>
      <c r="T2286" s="53" t="s">
        <v>163</v>
      </c>
    </row>
    <row r="2287" spans="1:22" x14ac:dyDescent="0.2">
      <c r="A2287" s="79">
        <f t="shared" si="478"/>
        <v>38</v>
      </c>
      <c r="B2287" s="47">
        <f t="shared" si="479"/>
        <v>2021</v>
      </c>
      <c r="C2287" s="47">
        <f t="shared" si="480"/>
        <v>9</v>
      </c>
      <c r="D2287" s="47" t="str">
        <f t="shared" si="481"/>
        <v>Sep</v>
      </c>
      <c r="E2287" s="47">
        <f t="shared" si="482"/>
        <v>12</v>
      </c>
      <c r="F2287" s="90">
        <v>44451</v>
      </c>
      <c r="G2287" s="75">
        <v>0.44444444444444442</v>
      </c>
      <c r="H2287" s="49" t="s">
        <v>19</v>
      </c>
      <c r="I2287" s="56" t="str">
        <f t="shared" si="492"/>
        <v>Q Jeff (right bank opposite N. Arm confl.)</v>
      </c>
      <c r="J2287" s="56" t="str">
        <f t="shared" si="493"/>
        <v>Gordon Estuary</v>
      </c>
      <c r="K2287" s="49">
        <v>1</v>
      </c>
      <c r="L2287" s="51" t="s">
        <v>157</v>
      </c>
      <c r="M2287" s="53" t="s">
        <v>138</v>
      </c>
      <c r="N2287" s="51" t="s">
        <v>153</v>
      </c>
      <c r="O2287" s="47">
        <f t="shared" si="487"/>
        <v>8</v>
      </c>
      <c r="P2287" s="47">
        <f t="shared" si="488"/>
        <v>1</v>
      </c>
      <c r="Q2287" s="47">
        <f t="shared" si="489"/>
        <v>5</v>
      </c>
      <c r="R2287" s="54">
        <v>1</v>
      </c>
      <c r="S2287" s="49" t="s">
        <v>168</v>
      </c>
      <c r="T2287" s="53" t="s">
        <v>163</v>
      </c>
    </row>
    <row r="2288" spans="1:22" ht="13.5" thickBot="1" x14ac:dyDescent="0.25">
      <c r="A2288" s="118">
        <f t="shared" si="478"/>
        <v>38</v>
      </c>
      <c r="B2288" s="104">
        <f t="shared" si="479"/>
        <v>2021</v>
      </c>
      <c r="C2288" s="104">
        <f t="shared" si="480"/>
        <v>9</v>
      </c>
      <c r="D2288" s="104" t="str">
        <f t="shared" si="481"/>
        <v>Sep</v>
      </c>
      <c r="E2288" s="104">
        <f t="shared" si="482"/>
        <v>12</v>
      </c>
      <c r="F2288" s="158">
        <v>44451</v>
      </c>
      <c r="G2288" s="99">
        <v>0.46180555555555558</v>
      </c>
      <c r="H2288" s="100" t="s">
        <v>15</v>
      </c>
      <c r="I2288" s="101" t="str">
        <f t="shared" si="492"/>
        <v>Pacheedah Shores Boat Ramp</v>
      </c>
      <c r="J2288" s="101" t="str">
        <f t="shared" si="493"/>
        <v>Gordon Estuary</v>
      </c>
      <c r="K2288" s="100">
        <v>1</v>
      </c>
      <c r="L2288" s="102" t="s">
        <v>157</v>
      </c>
      <c r="M2288" s="103" t="s">
        <v>138</v>
      </c>
      <c r="N2288" s="102" t="s">
        <v>153</v>
      </c>
      <c r="O2288" s="104">
        <f t="shared" si="487"/>
        <v>8</v>
      </c>
      <c r="P2288" s="104">
        <f t="shared" si="488"/>
        <v>1</v>
      </c>
      <c r="Q2288" s="104">
        <f t="shared" si="489"/>
        <v>5</v>
      </c>
      <c r="R2288" s="105">
        <v>14</v>
      </c>
      <c r="S2288" s="100" t="s">
        <v>168</v>
      </c>
      <c r="T2288" s="103" t="s">
        <v>163</v>
      </c>
      <c r="U2288" s="30"/>
      <c r="V2288" s="30"/>
    </row>
    <row r="2289" spans="1:20" x14ac:dyDescent="0.2">
      <c r="A2289" s="79">
        <f t="shared" si="478"/>
        <v>4</v>
      </c>
      <c r="B2289" s="47">
        <f t="shared" si="479"/>
        <v>2022</v>
      </c>
      <c r="C2289" s="47">
        <f t="shared" si="480"/>
        <v>1</v>
      </c>
      <c r="D2289" s="47" t="str">
        <f t="shared" si="481"/>
        <v>Jan</v>
      </c>
      <c r="E2289" s="47">
        <f t="shared" si="482"/>
        <v>21</v>
      </c>
      <c r="F2289" s="90">
        <v>44582</v>
      </c>
      <c r="G2289" s="75">
        <v>0.4236111111111111</v>
      </c>
      <c r="H2289" s="49" t="s">
        <v>38</v>
      </c>
      <c r="I2289" s="56" t="str">
        <f t="shared" si="492"/>
        <v>Q07, Central/South Arm confluence</v>
      </c>
      <c r="J2289" s="56" t="str">
        <f t="shared" si="493"/>
        <v>San Juan Estuary</v>
      </c>
      <c r="K2289" s="49">
        <v>1</v>
      </c>
      <c r="L2289" s="51" t="s">
        <v>157</v>
      </c>
      <c r="M2289" s="53" t="s">
        <v>138</v>
      </c>
      <c r="N2289" s="51" t="s">
        <v>153</v>
      </c>
      <c r="O2289" s="47">
        <f t="shared" si="487"/>
        <v>8</v>
      </c>
      <c r="P2289" s="47">
        <f t="shared" si="488"/>
        <v>1</v>
      </c>
      <c r="Q2289" s="47">
        <f t="shared" si="489"/>
        <v>5</v>
      </c>
      <c r="R2289" s="54">
        <v>4</v>
      </c>
      <c r="S2289" s="49" t="s">
        <v>168</v>
      </c>
      <c r="T2289" s="53" t="s">
        <v>163</v>
      </c>
    </row>
    <row r="2290" spans="1:20" x14ac:dyDescent="0.2">
      <c r="A2290" s="79">
        <f t="shared" si="478"/>
        <v>4</v>
      </c>
      <c r="B2290" s="47">
        <f t="shared" si="479"/>
        <v>2022</v>
      </c>
      <c r="C2290" s="47">
        <f t="shared" si="480"/>
        <v>1</v>
      </c>
      <c r="D2290" s="47" t="str">
        <f t="shared" si="481"/>
        <v>Jan</v>
      </c>
      <c r="E2290" s="47">
        <f t="shared" si="482"/>
        <v>21</v>
      </c>
      <c r="F2290" s="90">
        <v>44582</v>
      </c>
      <c r="G2290" s="75">
        <v>0.4236111111111111</v>
      </c>
      <c r="H2290" s="49" t="s">
        <v>38</v>
      </c>
      <c r="I2290" s="56" t="str">
        <f t="shared" si="492"/>
        <v>Q07, Central/South Arm confluence</v>
      </c>
      <c r="J2290" s="56" t="str">
        <f t="shared" si="493"/>
        <v>San Juan Estuary</v>
      </c>
      <c r="K2290" s="49">
        <v>1</v>
      </c>
      <c r="L2290" s="51" t="s">
        <v>158</v>
      </c>
      <c r="M2290" s="53" t="s">
        <v>138</v>
      </c>
      <c r="N2290" s="51" t="s">
        <v>153</v>
      </c>
      <c r="O2290" s="47">
        <f t="shared" si="487"/>
        <v>9</v>
      </c>
      <c r="P2290" s="47">
        <f t="shared" si="488"/>
        <v>1</v>
      </c>
      <c r="Q2290" s="47">
        <f t="shared" si="489"/>
        <v>5</v>
      </c>
      <c r="R2290" s="54">
        <v>4</v>
      </c>
      <c r="S2290" s="49" t="s">
        <v>168</v>
      </c>
      <c r="T2290" s="53" t="s">
        <v>163</v>
      </c>
    </row>
    <row r="2291" spans="1:20" x14ac:dyDescent="0.2">
      <c r="A2291" s="79">
        <f t="shared" si="478"/>
        <v>4</v>
      </c>
      <c r="B2291" s="47">
        <f t="shared" si="479"/>
        <v>2022</v>
      </c>
      <c r="C2291" s="47">
        <f t="shared" si="480"/>
        <v>1</v>
      </c>
      <c r="D2291" s="47" t="str">
        <f t="shared" si="481"/>
        <v>Jan</v>
      </c>
      <c r="E2291" s="47">
        <f t="shared" si="482"/>
        <v>21</v>
      </c>
      <c r="F2291" s="90">
        <v>44582</v>
      </c>
      <c r="G2291" s="75">
        <v>0.43402777777777773</v>
      </c>
      <c r="H2291" s="49" t="s">
        <v>34</v>
      </c>
      <c r="I2291" s="56" t="str">
        <f t="shared" si="492"/>
        <v>South Arm SJ (Old Mill)</v>
      </c>
      <c r="J2291" s="56" t="str">
        <f t="shared" si="493"/>
        <v>San Juan Estuary</v>
      </c>
      <c r="K2291" s="49">
        <v>1</v>
      </c>
      <c r="L2291" s="51" t="s">
        <v>157</v>
      </c>
      <c r="M2291" s="53" t="s">
        <v>138</v>
      </c>
      <c r="N2291" s="51" t="s">
        <v>153</v>
      </c>
      <c r="O2291" s="47">
        <f t="shared" si="487"/>
        <v>8</v>
      </c>
      <c r="P2291" s="47">
        <f t="shared" si="488"/>
        <v>1</v>
      </c>
      <c r="Q2291" s="47">
        <f t="shared" si="489"/>
        <v>5</v>
      </c>
      <c r="R2291" s="54">
        <v>1</v>
      </c>
      <c r="S2291" s="49" t="s">
        <v>168</v>
      </c>
      <c r="T2291" s="53" t="s">
        <v>163</v>
      </c>
    </row>
    <row r="2292" spans="1:20" x14ac:dyDescent="0.2">
      <c r="A2292" s="79">
        <f t="shared" si="478"/>
        <v>4</v>
      </c>
      <c r="B2292" s="47">
        <f t="shared" si="479"/>
        <v>2022</v>
      </c>
      <c r="C2292" s="47">
        <f t="shared" si="480"/>
        <v>1</v>
      </c>
      <c r="D2292" s="47" t="str">
        <f t="shared" si="481"/>
        <v>Jan</v>
      </c>
      <c r="E2292" s="47">
        <f t="shared" si="482"/>
        <v>21</v>
      </c>
      <c r="F2292" s="90">
        <v>44582</v>
      </c>
      <c r="G2292" s="75">
        <v>0.43402777777777773</v>
      </c>
      <c r="H2292" s="49" t="s">
        <v>34</v>
      </c>
      <c r="I2292" s="56" t="str">
        <f t="shared" si="492"/>
        <v>South Arm SJ (Old Mill)</v>
      </c>
      <c r="J2292" s="56" t="str">
        <f t="shared" si="493"/>
        <v>San Juan Estuary</v>
      </c>
      <c r="K2292" s="49">
        <v>1</v>
      </c>
      <c r="L2292" s="51" t="s">
        <v>158</v>
      </c>
      <c r="M2292" s="53" t="s">
        <v>138</v>
      </c>
      <c r="N2292" s="51" t="s">
        <v>153</v>
      </c>
      <c r="O2292" s="47">
        <f t="shared" si="487"/>
        <v>9</v>
      </c>
      <c r="P2292" s="47">
        <f t="shared" si="488"/>
        <v>1</v>
      </c>
      <c r="Q2292" s="47">
        <f t="shared" si="489"/>
        <v>5</v>
      </c>
      <c r="R2292" s="54">
        <v>2</v>
      </c>
      <c r="S2292" s="49" t="s">
        <v>168</v>
      </c>
      <c r="T2292" s="53" t="s">
        <v>163</v>
      </c>
    </row>
    <row r="2293" spans="1:20" x14ac:dyDescent="0.2">
      <c r="A2293" s="79">
        <f t="shared" si="478"/>
        <v>5</v>
      </c>
      <c r="B2293" s="47">
        <f t="shared" si="479"/>
        <v>2022</v>
      </c>
      <c r="C2293" s="47">
        <f t="shared" si="480"/>
        <v>1</v>
      </c>
      <c r="D2293" s="47" t="str">
        <f t="shared" si="481"/>
        <v>Jan</v>
      </c>
      <c r="E2293" s="47">
        <f t="shared" si="482"/>
        <v>26</v>
      </c>
      <c r="F2293" s="90">
        <v>44587</v>
      </c>
      <c r="G2293" s="75">
        <v>0.44444444444444442</v>
      </c>
      <c r="H2293" s="49" t="s">
        <v>64</v>
      </c>
      <c r="I2293" s="56" t="str">
        <f t="shared" si="492"/>
        <v>On point at confluence of N. Arm and Brown's Slough</v>
      </c>
      <c r="J2293" s="56" t="str">
        <f t="shared" si="493"/>
        <v>Gordon Estuary</v>
      </c>
      <c r="K2293" s="49">
        <v>1</v>
      </c>
      <c r="L2293" s="51" t="s">
        <v>158</v>
      </c>
      <c r="M2293" s="53" t="s">
        <v>138</v>
      </c>
      <c r="N2293" s="51" t="s">
        <v>153</v>
      </c>
      <c r="O2293" s="47">
        <f t="shared" si="487"/>
        <v>9</v>
      </c>
      <c r="P2293" s="47">
        <f t="shared" si="488"/>
        <v>1</v>
      </c>
      <c r="Q2293" s="47">
        <f t="shared" si="489"/>
        <v>5</v>
      </c>
      <c r="R2293" s="54">
        <v>1</v>
      </c>
      <c r="S2293" s="49" t="s">
        <v>168</v>
      </c>
      <c r="T2293" s="53" t="s">
        <v>163</v>
      </c>
    </row>
    <row r="2294" spans="1:20" x14ac:dyDescent="0.2">
      <c r="A2294" s="79">
        <f t="shared" si="478"/>
        <v>5</v>
      </c>
      <c r="B2294" s="47">
        <f t="shared" si="479"/>
        <v>2022</v>
      </c>
      <c r="C2294" s="47">
        <f t="shared" si="480"/>
        <v>1</v>
      </c>
      <c r="D2294" s="47" t="str">
        <f t="shared" si="481"/>
        <v>Jan</v>
      </c>
      <c r="E2294" s="47">
        <f t="shared" si="482"/>
        <v>26</v>
      </c>
      <c r="F2294" s="90">
        <v>44587</v>
      </c>
      <c r="G2294" s="75">
        <v>0.45833333333333331</v>
      </c>
      <c r="H2294" s="49" t="s">
        <v>19</v>
      </c>
      <c r="I2294" s="56" t="str">
        <f t="shared" si="492"/>
        <v>Q Jeff (right bank opposite N. Arm confl.)</v>
      </c>
      <c r="J2294" s="56" t="str">
        <f t="shared" si="493"/>
        <v>Gordon Estuary</v>
      </c>
      <c r="K2294" s="49">
        <v>1</v>
      </c>
      <c r="L2294" s="51" t="s">
        <v>157</v>
      </c>
      <c r="M2294" s="53" t="s">
        <v>138</v>
      </c>
      <c r="N2294" s="51" t="s">
        <v>153</v>
      </c>
      <c r="O2294" s="47">
        <f t="shared" si="487"/>
        <v>8</v>
      </c>
      <c r="P2294" s="47">
        <f t="shared" si="488"/>
        <v>1</v>
      </c>
      <c r="Q2294" s="47">
        <f t="shared" si="489"/>
        <v>5</v>
      </c>
      <c r="R2294" s="54">
        <v>1</v>
      </c>
      <c r="S2294" s="49" t="s">
        <v>168</v>
      </c>
      <c r="T2294" s="53" t="s">
        <v>163</v>
      </c>
    </row>
    <row r="2295" spans="1:20" x14ac:dyDescent="0.2">
      <c r="A2295" s="79">
        <f t="shared" si="478"/>
        <v>5</v>
      </c>
      <c r="B2295" s="47">
        <f t="shared" si="479"/>
        <v>2022</v>
      </c>
      <c r="C2295" s="47">
        <f t="shared" si="480"/>
        <v>1</v>
      </c>
      <c r="D2295" s="47" t="str">
        <f t="shared" si="481"/>
        <v>Jan</v>
      </c>
      <c r="E2295" s="47">
        <f t="shared" si="482"/>
        <v>26</v>
      </c>
      <c r="F2295" s="90">
        <v>44587</v>
      </c>
      <c r="G2295" s="75">
        <v>0.45833333333333331</v>
      </c>
      <c r="H2295" s="49" t="s">
        <v>19</v>
      </c>
      <c r="I2295" s="56" t="str">
        <f t="shared" si="492"/>
        <v>Q Jeff (right bank opposite N. Arm confl.)</v>
      </c>
      <c r="J2295" s="56" t="str">
        <f t="shared" si="493"/>
        <v>Gordon Estuary</v>
      </c>
      <c r="K2295" s="49">
        <v>1</v>
      </c>
      <c r="L2295" s="51" t="s">
        <v>158</v>
      </c>
      <c r="M2295" s="53" t="s">
        <v>138</v>
      </c>
      <c r="N2295" s="51" t="s">
        <v>153</v>
      </c>
      <c r="O2295" s="47">
        <f t="shared" si="487"/>
        <v>9</v>
      </c>
      <c r="P2295" s="47">
        <f t="shared" si="488"/>
        <v>1</v>
      </c>
      <c r="Q2295" s="47">
        <f t="shared" si="489"/>
        <v>5</v>
      </c>
      <c r="R2295" s="54">
        <v>1</v>
      </c>
      <c r="S2295" s="49" t="s">
        <v>168</v>
      </c>
      <c r="T2295" s="53" t="s">
        <v>163</v>
      </c>
    </row>
    <row r="2296" spans="1:20" x14ac:dyDescent="0.2">
      <c r="A2296" s="79">
        <f t="shared" si="478"/>
        <v>5</v>
      </c>
      <c r="B2296" s="47">
        <f t="shared" si="479"/>
        <v>2022</v>
      </c>
      <c r="C2296" s="47">
        <f t="shared" si="480"/>
        <v>1</v>
      </c>
      <c r="D2296" s="47" t="str">
        <f t="shared" si="481"/>
        <v>Jan</v>
      </c>
      <c r="E2296" s="47">
        <f t="shared" si="482"/>
        <v>26</v>
      </c>
      <c r="F2296" s="90">
        <v>44587</v>
      </c>
      <c r="G2296" s="75">
        <v>0.49305555555555558</v>
      </c>
      <c r="H2296" s="49" t="s">
        <v>25</v>
      </c>
      <c r="I2296" s="56" t="str">
        <f t="shared" si="492"/>
        <v>Q01, left bank Gordon up from confluence</v>
      </c>
      <c r="J2296" s="56" t="str">
        <f t="shared" si="493"/>
        <v>Gordon Estuary</v>
      </c>
      <c r="K2296" s="49">
        <v>1</v>
      </c>
      <c r="L2296" s="51" t="s">
        <v>158</v>
      </c>
      <c r="M2296" s="53" t="s">
        <v>138</v>
      </c>
      <c r="N2296" s="51" t="s">
        <v>153</v>
      </c>
      <c r="O2296" s="47">
        <f t="shared" si="487"/>
        <v>9</v>
      </c>
      <c r="P2296" s="47">
        <f t="shared" si="488"/>
        <v>1</v>
      </c>
      <c r="Q2296" s="47">
        <f t="shared" si="489"/>
        <v>5</v>
      </c>
      <c r="R2296" s="54">
        <v>50</v>
      </c>
      <c r="S2296" s="49" t="s">
        <v>168</v>
      </c>
      <c r="T2296" s="53" t="s">
        <v>163</v>
      </c>
    </row>
    <row r="2297" spans="1:20" x14ac:dyDescent="0.2">
      <c r="A2297" s="79">
        <f t="shared" si="478"/>
        <v>5</v>
      </c>
      <c r="B2297" s="47">
        <f t="shared" si="479"/>
        <v>2022</v>
      </c>
      <c r="C2297" s="47">
        <f t="shared" si="480"/>
        <v>1</v>
      </c>
      <c r="D2297" s="47" t="str">
        <f t="shared" si="481"/>
        <v>Jan</v>
      </c>
      <c r="E2297" s="47">
        <f t="shared" si="482"/>
        <v>27</v>
      </c>
      <c r="F2297" s="90">
        <v>44588</v>
      </c>
      <c r="G2297" s="75">
        <v>0.44166666666666665</v>
      </c>
      <c r="H2297" s="49" t="s">
        <v>15</v>
      </c>
      <c r="I2297" s="56" t="str">
        <f t="shared" si="492"/>
        <v>Pacheedah Shores Boat Ramp</v>
      </c>
      <c r="J2297" s="56" t="str">
        <f t="shared" si="493"/>
        <v>Gordon Estuary</v>
      </c>
      <c r="K2297" s="49">
        <v>1</v>
      </c>
      <c r="L2297" s="51" t="s">
        <v>157</v>
      </c>
      <c r="M2297" s="53" t="s">
        <v>138</v>
      </c>
      <c r="N2297" s="51" t="s">
        <v>153</v>
      </c>
      <c r="O2297" s="47">
        <f t="shared" si="487"/>
        <v>8</v>
      </c>
      <c r="P2297" s="47">
        <f t="shared" si="488"/>
        <v>1</v>
      </c>
      <c r="Q2297" s="47">
        <f t="shared" si="489"/>
        <v>5</v>
      </c>
      <c r="R2297" s="54">
        <v>6</v>
      </c>
      <c r="S2297" s="49" t="s">
        <v>168</v>
      </c>
      <c r="T2297" s="53" t="s">
        <v>163</v>
      </c>
    </row>
    <row r="2298" spans="1:20" x14ac:dyDescent="0.2">
      <c r="A2298" s="79">
        <f t="shared" si="478"/>
        <v>5</v>
      </c>
      <c r="B2298" s="47">
        <f t="shared" si="479"/>
        <v>2022</v>
      </c>
      <c r="C2298" s="47">
        <f t="shared" si="480"/>
        <v>1</v>
      </c>
      <c r="D2298" s="47" t="str">
        <f t="shared" si="481"/>
        <v>Jan</v>
      </c>
      <c r="E2298" s="47">
        <f t="shared" si="482"/>
        <v>27</v>
      </c>
      <c r="F2298" s="90">
        <v>44588</v>
      </c>
      <c r="G2298" s="75">
        <v>0.44166666666666665</v>
      </c>
      <c r="H2298" s="49" t="s">
        <v>15</v>
      </c>
      <c r="I2298" s="56" t="str">
        <f t="shared" si="492"/>
        <v>Pacheedah Shores Boat Ramp</v>
      </c>
      <c r="J2298" s="56" t="str">
        <f t="shared" si="493"/>
        <v>Gordon Estuary</v>
      </c>
      <c r="K2298" s="49">
        <v>1</v>
      </c>
      <c r="L2298" s="51" t="s">
        <v>166</v>
      </c>
      <c r="M2298" s="53" t="s">
        <v>138</v>
      </c>
      <c r="N2298" s="51" t="s">
        <v>150</v>
      </c>
      <c r="O2298" s="47">
        <f t="shared" si="487"/>
        <v>11</v>
      </c>
      <c r="P2298" s="47">
        <f t="shared" si="488"/>
        <v>1</v>
      </c>
      <c r="Q2298" s="47">
        <f t="shared" si="489"/>
        <v>4</v>
      </c>
      <c r="R2298" s="54">
        <v>1</v>
      </c>
      <c r="S2298" s="49" t="s">
        <v>168</v>
      </c>
      <c r="T2298" s="53" t="s">
        <v>163</v>
      </c>
    </row>
    <row r="2299" spans="1:20" x14ac:dyDescent="0.2">
      <c r="A2299" s="79">
        <f t="shared" si="478"/>
        <v>6</v>
      </c>
      <c r="B2299" s="47">
        <f t="shared" si="479"/>
        <v>2022</v>
      </c>
      <c r="C2299" s="47">
        <f t="shared" si="480"/>
        <v>2</v>
      </c>
      <c r="D2299" s="47" t="str">
        <f t="shared" si="481"/>
        <v>Feb</v>
      </c>
      <c r="E2299" s="47">
        <f t="shared" si="482"/>
        <v>4</v>
      </c>
      <c r="F2299" s="90">
        <v>44596</v>
      </c>
      <c r="G2299" s="75">
        <v>0.37291666666666662</v>
      </c>
      <c r="H2299" s="49" t="s">
        <v>34</v>
      </c>
      <c r="I2299" s="56" t="str">
        <f t="shared" si="492"/>
        <v>South Arm SJ (Old Mill)</v>
      </c>
      <c r="J2299" s="56" t="str">
        <f t="shared" si="493"/>
        <v>San Juan Estuary</v>
      </c>
      <c r="K2299" s="49">
        <v>1</v>
      </c>
      <c r="L2299" s="51" t="s">
        <v>146</v>
      </c>
      <c r="M2299" s="53" t="s">
        <v>138</v>
      </c>
      <c r="N2299" s="51" t="s">
        <v>144</v>
      </c>
      <c r="O2299" s="47">
        <f t="shared" si="487"/>
        <v>3</v>
      </c>
      <c r="P2299" s="47">
        <f t="shared" si="488"/>
        <v>1</v>
      </c>
      <c r="Q2299" s="47">
        <f t="shared" si="489"/>
        <v>2</v>
      </c>
      <c r="R2299" s="54">
        <v>2</v>
      </c>
      <c r="S2299" s="49" t="s">
        <v>168</v>
      </c>
      <c r="T2299" s="53" t="s">
        <v>163</v>
      </c>
    </row>
    <row r="2300" spans="1:20" x14ac:dyDescent="0.2">
      <c r="A2300" s="79">
        <f t="shared" si="478"/>
        <v>6</v>
      </c>
      <c r="B2300" s="47">
        <f t="shared" si="479"/>
        <v>2022</v>
      </c>
      <c r="C2300" s="47">
        <f t="shared" si="480"/>
        <v>2</v>
      </c>
      <c r="D2300" s="47" t="str">
        <f t="shared" si="481"/>
        <v>Feb</v>
      </c>
      <c r="E2300" s="47">
        <f t="shared" si="482"/>
        <v>4</v>
      </c>
      <c r="F2300" s="90">
        <v>44596</v>
      </c>
      <c r="G2300" s="75">
        <v>0.37291666666666662</v>
      </c>
      <c r="H2300" s="49" t="s">
        <v>34</v>
      </c>
      <c r="I2300" s="56" t="str">
        <f t="shared" si="492"/>
        <v>South Arm SJ (Old Mill)</v>
      </c>
      <c r="J2300" s="56" t="str">
        <f t="shared" si="493"/>
        <v>San Juan Estuary</v>
      </c>
      <c r="K2300" s="49">
        <v>1</v>
      </c>
      <c r="L2300" s="51" t="s">
        <v>152</v>
      </c>
      <c r="M2300" s="53" t="s">
        <v>138</v>
      </c>
      <c r="N2300" s="51" t="s">
        <v>144</v>
      </c>
      <c r="O2300" s="47">
        <f t="shared" si="487"/>
        <v>5</v>
      </c>
      <c r="P2300" s="47">
        <f t="shared" si="488"/>
        <v>1</v>
      </c>
      <c r="Q2300" s="47">
        <f t="shared" si="489"/>
        <v>2</v>
      </c>
      <c r="R2300" s="54">
        <v>2</v>
      </c>
      <c r="S2300" s="49" t="s">
        <v>168</v>
      </c>
      <c r="T2300" s="53" t="s">
        <v>163</v>
      </c>
    </row>
    <row r="2301" spans="1:20" x14ac:dyDescent="0.2">
      <c r="A2301" s="79">
        <f t="shared" si="478"/>
        <v>7</v>
      </c>
      <c r="B2301" s="47">
        <f t="shared" si="479"/>
        <v>2022</v>
      </c>
      <c r="C2301" s="47">
        <f t="shared" si="480"/>
        <v>2</v>
      </c>
      <c r="D2301" s="47" t="str">
        <f t="shared" si="481"/>
        <v>Feb</v>
      </c>
      <c r="E2301" s="47">
        <f t="shared" si="482"/>
        <v>7</v>
      </c>
      <c r="F2301" s="90">
        <v>44599</v>
      </c>
      <c r="G2301" s="75">
        <v>0.54861111111111105</v>
      </c>
      <c r="H2301" s="49" t="s">
        <v>66</v>
      </c>
      <c r="I2301" s="56" t="str">
        <f t="shared" si="492"/>
        <v>Gravel bar on Gordon at Site 1</v>
      </c>
      <c r="J2301" s="56" t="str">
        <f t="shared" si="493"/>
        <v>Gordon Estuary</v>
      </c>
      <c r="K2301" s="49">
        <v>1</v>
      </c>
      <c r="L2301" s="51" t="s">
        <v>157</v>
      </c>
      <c r="M2301" s="53" t="s">
        <v>138</v>
      </c>
      <c r="N2301" s="51" t="s">
        <v>153</v>
      </c>
      <c r="O2301" s="47">
        <f t="shared" si="487"/>
        <v>8</v>
      </c>
      <c r="P2301" s="47">
        <f t="shared" si="488"/>
        <v>1</v>
      </c>
      <c r="Q2301" s="47">
        <f t="shared" si="489"/>
        <v>5</v>
      </c>
      <c r="R2301" s="54">
        <v>1</v>
      </c>
      <c r="S2301" s="49" t="s">
        <v>168</v>
      </c>
      <c r="T2301" s="53" t="s">
        <v>163</v>
      </c>
    </row>
    <row r="2302" spans="1:20" x14ac:dyDescent="0.2">
      <c r="A2302" s="79">
        <f t="shared" si="478"/>
        <v>7</v>
      </c>
      <c r="B2302" s="47">
        <f t="shared" si="479"/>
        <v>2022</v>
      </c>
      <c r="C2302" s="47">
        <f t="shared" si="480"/>
        <v>2</v>
      </c>
      <c r="D2302" s="47" t="str">
        <f t="shared" si="481"/>
        <v>Feb</v>
      </c>
      <c r="E2302" s="47">
        <f t="shared" si="482"/>
        <v>7</v>
      </c>
      <c r="F2302" s="90">
        <v>44599</v>
      </c>
      <c r="G2302" s="75">
        <v>0.54861111111111105</v>
      </c>
      <c r="H2302" s="49" t="s">
        <v>66</v>
      </c>
      <c r="I2302" s="56" t="str">
        <f t="shared" si="492"/>
        <v>Gravel bar on Gordon at Site 1</v>
      </c>
      <c r="J2302" s="56" t="str">
        <f t="shared" si="493"/>
        <v>Gordon Estuary</v>
      </c>
      <c r="K2302" s="49">
        <v>1</v>
      </c>
      <c r="L2302" s="51" t="s">
        <v>166</v>
      </c>
      <c r="M2302" s="53" t="s">
        <v>138</v>
      </c>
      <c r="N2302" s="51" t="s">
        <v>150</v>
      </c>
      <c r="O2302" s="47">
        <f t="shared" si="487"/>
        <v>11</v>
      </c>
      <c r="P2302" s="47">
        <f t="shared" si="488"/>
        <v>1</v>
      </c>
      <c r="Q2302" s="47">
        <f t="shared" si="489"/>
        <v>4</v>
      </c>
      <c r="R2302" s="54">
        <v>1</v>
      </c>
      <c r="S2302" s="49" t="s">
        <v>168</v>
      </c>
      <c r="T2302" s="53" t="s">
        <v>163</v>
      </c>
    </row>
    <row r="2303" spans="1:20" x14ac:dyDescent="0.2">
      <c r="A2303" s="79">
        <f t="shared" si="478"/>
        <v>7</v>
      </c>
      <c r="B2303" s="47">
        <f t="shared" si="479"/>
        <v>2022</v>
      </c>
      <c r="C2303" s="47">
        <f t="shared" si="480"/>
        <v>2</v>
      </c>
      <c r="D2303" s="47" t="str">
        <f t="shared" si="481"/>
        <v>Feb</v>
      </c>
      <c r="E2303" s="47">
        <f t="shared" si="482"/>
        <v>7</v>
      </c>
      <c r="F2303" s="90">
        <v>44599</v>
      </c>
      <c r="G2303" s="75">
        <v>0.57361111111111118</v>
      </c>
      <c r="H2303" s="49" t="s">
        <v>25</v>
      </c>
      <c r="I2303" s="56" t="str">
        <f t="shared" si="492"/>
        <v>Q01, left bank Gordon up from confluence</v>
      </c>
      <c r="J2303" s="56" t="str">
        <f t="shared" si="493"/>
        <v>Gordon Estuary</v>
      </c>
      <c r="K2303" s="49">
        <v>1</v>
      </c>
      <c r="L2303" s="51" t="s">
        <v>158</v>
      </c>
      <c r="M2303" s="53" t="s">
        <v>138</v>
      </c>
      <c r="N2303" s="51" t="s">
        <v>153</v>
      </c>
      <c r="O2303" s="47">
        <f t="shared" si="487"/>
        <v>9</v>
      </c>
      <c r="P2303" s="47">
        <f t="shared" si="488"/>
        <v>1</v>
      </c>
      <c r="Q2303" s="47">
        <f t="shared" si="489"/>
        <v>5</v>
      </c>
      <c r="R2303" s="54">
        <v>200</v>
      </c>
      <c r="S2303" s="49" t="s">
        <v>168</v>
      </c>
      <c r="T2303" s="53" t="s">
        <v>163</v>
      </c>
    </row>
    <row r="2304" spans="1:20" x14ac:dyDescent="0.2">
      <c r="A2304" s="79">
        <f t="shared" si="478"/>
        <v>7</v>
      </c>
      <c r="B2304" s="47">
        <f t="shared" si="479"/>
        <v>2022</v>
      </c>
      <c r="C2304" s="47">
        <f t="shared" si="480"/>
        <v>2</v>
      </c>
      <c r="D2304" s="47" t="str">
        <f t="shared" si="481"/>
        <v>Feb</v>
      </c>
      <c r="E2304" s="47">
        <f t="shared" si="482"/>
        <v>7</v>
      </c>
      <c r="F2304" s="90">
        <v>44599</v>
      </c>
      <c r="G2304" s="75">
        <v>0.55208333333333337</v>
      </c>
      <c r="H2304" s="49" t="s">
        <v>30</v>
      </c>
      <c r="I2304" s="56" t="str">
        <f t="shared" si="492"/>
        <v>Butch's (Gordon R.)</v>
      </c>
      <c r="J2304" s="56" t="str">
        <f t="shared" si="493"/>
        <v>Gordon Estuary</v>
      </c>
      <c r="K2304" s="49">
        <v>1</v>
      </c>
      <c r="L2304" s="51" t="s">
        <v>158</v>
      </c>
      <c r="M2304" s="53" t="s">
        <v>138</v>
      </c>
      <c r="N2304" s="51" t="s">
        <v>153</v>
      </c>
      <c r="O2304" s="47">
        <f>VLOOKUP(L2304,SpeciesCodes,2,FALSE)</f>
        <v>9</v>
      </c>
      <c r="P2304" s="47">
        <f>VLOOKUP(M2304,OrigCodes,2,FALSE)</f>
        <v>1</v>
      </c>
      <c r="Q2304" s="47">
        <f>VLOOKUP(N2304,StgCodes,2,FALSE)</f>
        <v>5</v>
      </c>
      <c r="R2304" s="54">
        <v>10</v>
      </c>
      <c r="S2304" s="49" t="s">
        <v>168</v>
      </c>
      <c r="T2304" s="53" t="s">
        <v>163</v>
      </c>
    </row>
    <row r="2305" spans="1:20" x14ac:dyDescent="0.2">
      <c r="A2305" s="79">
        <f t="shared" si="478"/>
        <v>7</v>
      </c>
      <c r="B2305" s="47">
        <f t="shared" si="479"/>
        <v>2022</v>
      </c>
      <c r="C2305" s="47">
        <f t="shared" si="480"/>
        <v>2</v>
      </c>
      <c r="D2305" s="47" t="str">
        <f t="shared" si="481"/>
        <v>Feb</v>
      </c>
      <c r="E2305" s="47">
        <f t="shared" si="482"/>
        <v>7</v>
      </c>
      <c r="F2305" s="90">
        <v>44599</v>
      </c>
      <c r="G2305" s="75">
        <v>0.62777777777777777</v>
      </c>
      <c r="H2305" s="49" t="s">
        <v>15</v>
      </c>
      <c r="I2305" s="56" t="str">
        <f t="shared" si="492"/>
        <v>Pacheedah Shores Boat Ramp</v>
      </c>
      <c r="J2305" s="56" t="str">
        <f t="shared" si="493"/>
        <v>Gordon Estuary</v>
      </c>
      <c r="K2305" s="49">
        <v>1</v>
      </c>
      <c r="L2305" s="51" t="s">
        <v>157</v>
      </c>
      <c r="M2305" s="53" t="s">
        <v>138</v>
      </c>
      <c r="N2305" s="51" t="s">
        <v>153</v>
      </c>
      <c r="O2305" s="47">
        <f>VLOOKUP(L2305,SpeciesCodes,2,FALSE)</f>
        <v>8</v>
      </c>
      <c r="P2305" s="47">
        <f>VLOOKUP(M2305,OrigCodes,2,FALSE)</f>
        <v>1</v>
      </c>
      <c r="Q2305" s="47">
        <f>VLOOKUP(N2305,StgCodes,2,FALSE)</f>
        <v>5</v>
      </c>
      <c r="R2305" s="54">
        <v>2</v>
      </c>
      <c r="S2305" s="49" t="s">
        <v>168</v>
      </c>
      <c r="T2305" s="53" t="s">
        <v>163</v>
      </c>
    </row>
    <row r="2306" spans="1:20" x14ac:dyDescent="0.2">
      <c r="A2306" s="79">
        <f t="shared" si="478"/>
        <v>7</v>
      </c>
      <c r="B2306" s="47">
        <f t="shared" si="479"/>
        <v>2022</v>
      </c>
      <c r="C2306" s="47">
        <f t="shared" si="480"/>
        <v>2</v>
      </c>
      <c r="D2306" s="47" t="str">
        <f t="shared" si="481"/>
        <v>Feb</v>
      </c>
      <c r="E2306" s="47">
        <f t="shared" si="482"/>
        <v>7</v>
      </c>
      <c r="F2306" s="90">
        <v>44599</v>
      </c>
      <c r="G2306" s="75">
        <v>0.62777777777777777</v>
      </c>
      <c r="H2306" s="49" t="s">
        <v>15</v>
      </c>
      <c r="I2306" s="56" t="str">
        <f t="shared" si="492"/>
        <v>Pacheedah Shores Boat Ramp</v>
      </c>
      <c r="J2306" s="56" t="str">
        <f t="shared" si="493"/>
        <v>Gordon Estuary</v>
      </c>
      <c r="K2306" s="49">
        <v>1</v>
      </c>
      <c r="L2306" s="51" t="s">
        <v>158</v>
      </c>
      <c r="M2306" s="53" t="s">
        <v>138</v>
      </c>
      <c r="N2306" s="51" t="s">
        <v>153</v>
      </c>
      <c r="O2306" s="47">
        <f t="shared" si="487"/>
        <v>9</v>
      </c>
      <c r="P2306" s="47">
        <f t="shared" si="488"/>
        <v>1</v>
      </c>
      <c r="Q2306" s="47">
        <f t="shared" si="489"/>
        <v>5</v>
      </c>
      <c r="R2306" s="54">
        <v>5</v>
      </c>
      <c r="S2306" s="49" t="s">
        <v>168</v>
      </c>
      <c r="T2306" s="53" t="s">
        <v>163</v>
      </c>
    </row>
    <row r="2307" spans="1:20" x14ac:dyDescent="0.2">
      <c r="A2307" s="79">
        <f t="shared" ref="A2307" si="494">WEEKNUM(F2307)</f>
        <v>8</v>
      </c>
      <c r="B2307" s="47">
        <f t="shared" ref="B2307" si="495">YEAR(F2307)</f>
        <v>2022</v>
      </c>
      <c r="C2307" s="47">
        <f t="shared" ref="C2307" si="496">MONTH(F2307)</f>
        <v>2</v>
      </c>
      <c r="D2307" s="47" t="str">
        <f t="shared" ref="D2307" si="497">TEXT(F2307,"mmm")</f>
        <v>Feb</v>
      </c>
      <c r="E2307" s="47">
        <f t="shared" ref="E2307" si="498">DAY(F2307)</f>
        <v>14</v>
      </c>
      <c r="F2307" s="90">
        <v>44606</v>
      </c>
      <c r="G2307" s="75">
        <v>0.4375</v>
      </c>
      <c r="H2307" s="49" t="s">
        <v>15</v>
      </c>
      <c r="I2307" s="56" t="str">
        <f t="shared" si="492"/>
        <v>Pacheedah Shores Boat Ramp</v>
      </c>
      <c r="J2307" s="56" t="str">
        <f t="shared" ref="J2307:J2369" si="499">VLOOKUP(H2307,SiteCodes,3,FALSE)</f>
        <v>Gordon Estuary</v>
      </c>
      <c r="K2307" s="49">
        <v>1</v>
      </c>
      <c r="L2307" s="51" t="s">
        <v>157</v>
      </c>
      <c r="M2307" s="53" t="s">
        <v>138</v>
      </c>
      <c r="N2307" s="51" t="s">
        <v>153</v>
      </c>
      <c r="O2307" s="47">
        <f t="shared" si="487"/>
        <v>8</v>
      </c>
      <c r="P2307" s="47">
        <f t="shared" si="488"/>
        <v>1</v>
      </c>
      <c r="Q2307" s="47">
        <f t="shared" si="489"/>
        <v>5</v>
      </c>
      <c r="R2307" s="54">
        <v>1</v>
      </c>
      <c r="S2307" s="49" t="s">
        <v>168</v>
      </c>
      <c r="T2307" s="53" t="s">
        <v>163</v>
      </c>
    </row>
    <row r="2308" spans="1:20" x14ac:dyDescent="0.2">
      <c r="A2308" s="79">
        <f t="shared" si="478"/>
        <v>8</v>
      </c>
      <c r="B2308" s="47">
        <f t="shared" si="479"/>
        <v>2022</v>
      </c>
      <c r="C2308" s="47">
        <f t="shared" si="480"/>
        <v>2</v>
      </c>
      <c r="D2308" s="47" t="str">
        <f t="shared" si="481"/>
        <v>Feb</v>
      </c>
      <c r="E2308" s="47">
        <f t="shared" si="482"/>
        <v>14</v>
      </c>
      <c r="F2308" s="90">
        <v>44606</v>
      </c>
      <c r="G2308" s="75">
        <v>0.55555555555555558</v>
      </c>
      <c r="H2308" s="49" t="s">
        <v>186</v>
      </c>
      <c r="I2308" s="56" t="str">
        <f t="shared" si="492"/>
        <v>Browns Slough Site 7 inlet left tidal channel</v>
      </c>
      <c r="J2308" s="56" t="str">
        <f t="shared" si="499"/>
        <v>Gordon Estuary</v>
      </c>
      <c r="K2308" s="49">
        <v>1</v>
      </c>
      <c r="L2308" s="51" t="s">
        <v>158</v>
      </c>
      <c r="M2308" s="53" t="s">
        <v>138</v>
      </c>
      <c r="N2308" s="51" t="s">
        <v>153</v>
      </c>
      <c r="O2308" s="47">
        <f t="shared" si="487"/>
        <v>9</v>
      </c>
      <c r="P2308" s="47">
        <f t="shared" si="488"/>
        <v>1</v>
      </c>
      <c r="Q2308" s="47">
        <f t="shared" si="489"/>
        <v>5</v>
      </c>
      <c r="R2308" s="54">
        <v>2</v>
      </c>
      <c r="S2308" s="49" t="s">
        <v>171</v>
      </c>
      <c r="T2308" s="53" t="s">
        <v>163</v>
      </c>
    </row>
    <row r="2309" spans="1:20" x14ac:dyDescent="0.2">
      <c r="A2309" s="79">
        <f t="shared" ref="A2309:A2372" si="500">WEEKNUM(F2309)</f>
        <v>8</v>
      </c>
      <c r="B2309" s="47">
        <f t="shared" ref="B2309:B2372" si="501">YEAR(F2309)</f>
        <v>2022</v>
      </c>
      <c r="C2309" s="47">
        <f t="shared" ref="C2309:C2372" si="502">MONTH(F2309)</f>
        <v>2</v>
      </c>
      <c r="D2309" s="47" t="str">
        <f t="shared" ref="D2309:D2338" si="503">TEXT(F2309,"mmm")</f>
        <v>Feb</v>
      </c>
      <c r="E2309" s="47">
        <f t="shared" ref="E2309:E2372" si="504">DAY(F2309)</f>
        <v>14</v>
      </c>
      <c r="F2309" s="90">
        <v>44606</v>
      </c>
      <c r="G2309" s="75">
        <v>0.55555555555555558</v>
      </c>
      <c r="H2309" s="49" t="s">
        <v>186</v>
      </c>
      <c r="I2309" s="56" t="str">
        <f t="shared" si="492"/>
        <v>Browns Slough Site 7 inlet left tidal channel</v>
      </c>
      <c r="J2309" s="56" t="str">
        <f>VLOOKUP(H2309,SiteCodes,3,FALSE)</f>
        <v>Gordon Estuary</v>
      </c>
      <c r="K2309" s="49">
        <v>1</v>
      </c>
      <c r="L2309" s="51" t="s">
        <v>157</v>
      </c>
      <c r="M2309" s="53" t="s">
        <v>138</v>
      </c>
      <c r="N2309" s="51" t="s">
        <v>153</v>
      </c>
      <c r="O2309" s="47">
        <f t="shared" si="487"/>
        <v>8</v>
      </c>
      <c r="P2309" s="47">
        <f t="shared" si="488"/>
        <v>1</v>
      </c>
      <c r="Q2309" s="47">
        <f t="shared" si="489"/>
        <v>5</v>
      </c>
      <c r="R2309" s="54">
        <v>100</v>
      </c>
      <c r="S2309" s="49" t="s">
        <v>171</v>
      </c>
      <c r="T2309" s="53" t="s">
        <v>163</v>
      </c>
    </row>
    <row r="2310" spans="1:20" x14ac:dyDescent="0.2">
      <c r="A2310" s="79">
        <f t="shared" si="500"/>
        <v>8</v>
      </c>
      <c r="B2310" s="47">
        <f t="shared" si="501"/>
        <v>2022</v>
      </c>
      <c r="C2310" s="47">
        <f t="shared" si="502"/>
        <v>2</v>
      </c>
      <c r="D2310" s="47" t="str">
        <f t="shared" si="503"/>
        <v>Feb</v>
      </c>
      <c r="E2310" s="47">
        <f t="shared" si="504"/>
        <v>14</v>
      </c>
      <c r="F2310" s="90">
        <v>44606</v>
      </c>
      <c r="G2310" s="75">
        <v>0.58402777777777781</v>
      </c>
      <c r="H2310" s="49" t="s">
        <v>64</v>
      </c>
      <c r="I2310" s="56" t="str">
        <f t="shared" si="492"/>
        <v>On point at confluence of N. Arm and Brown's Slough</v>
      </c>
      <c r="J2310" s="56" t="str">
        <f t="shared" si="499"/>
        <v>Gordon Estuary</v>
      </c>
      <c r="K2310" s="49">
        <v>1</v>
      </c>
      <c r="L2310" s="51" t="s">
        <v>157</v>
      </c>
      <c r="M2310" s="53" t="s">
        <v>138</v>
      </c>
      <c r="N2310" s="51" t="s">
        <v>153</v>
      </c>
      <c r="O2310" s="47">
        <f t="shared" si="487"/>
        <v>8</v>
      </c>
      <c r="P2310" s="47">
        <f t="shared" si="488"/>
        <v>1</v>
      </c>
      <c r="Q2310" s="47">
        <f t="shared" si="489"/>
        <v>5</v>
      </c>
      <c r="R2310" s="54">
        <v>3</v>
      </c>
      <c r="S2310" s="49" t="s">
        <v>168</v>
      </c>
      <c r="T2310" s="53" t="s">
        <v>163</v>
      </c>
    </row>
    <row r="2311" spans="1:20" x14ac:dyDescent="0.2">
      <c r="A2311" s="79">
        <f t="shared" si="500"/>
        <v>8</v>
      </c>
      <c r="B2311" s="47">
        <f t="shared" si="501"/>
        <v>2022</v>
      </c>
      <c r="C2311" s="47">
        <f t="shared" si="502"/>
        <v>2</v>
      </c>
      <c r="D2311" s="47" t="str">
        <f t="shared" si="503"/>
        <v>Feb</v>
      </c>
      <c r="E2311" s="47">
        <f t="shared" si="504"/>
        <v>14</v>
      </c>
      <c r="F2311" s="90">
        <v>44606</v>
      </c>
      <c r="G2311" s="75">
        <v>0.58402777777777781</v>
      </c>
      <c r="H2311" s="49" t="s">
        <v>64</v>
      </c>
      <c r="I2311" s="56" t="str">
        <f t="shared" si="492"/>
        <v>On point at confluence of N. Arm and Brown's Slough</v>
      </c>
      <c r="J2311" s="56" t="str">
        <f>VLOOKUP(H2311,SiteCodes,3,FALSE)</f>
        <v>Gordon Estuary</v>
      </c>
      <c r="K2311" s="49">
        <v>1</v>
      </c>
      <c r="L2311" s="51" t="s">
        <v>158</v>
      </c>
      <c r="M2311" s="53" t="s">
        <v>138</v>
      </c>
      <c r="N2311" s="51" t="s">
        <v>153</v>
      </c>
      <c r="O2311" s="47">
        <f t="shared" si="487"/>
        <v>9</v>
      </c>
      <c r="P2311" s="47">
        <f t="shared" si="488"/>
        <v>1</v>
      </c>
      <c r="Q2311" s="47">
        <f t="shared" si="489"/>
        <v>5</v>
      </c>
      <c r="R2311" s="54">
        <v>2</v>
      </c>
      <c r="S2311" s="49" t="s">
        <v>168</v>
      </c>
      <c r="T2311" s="53" t="s">
        <v>163</v>
      </c>
    </row>
    <row r="2312" spans="1:20" x14ac:dyDescent="0.2">
      <c r="A2312" s="79">
        <f t="shared" si="500"/>
        <v>8</v>
      </c>
      <c r="B2312" s="47">
        <f t="shared" si="501"/>
        <v>2022</v>
      </c>
      <c r="C2312" s="47">
        <f t="shared" si="502"/>
        <v>2</v>
      </c>
      <c r="D2312" s="47" t="str">
        <f t="shared" si="503"/>
        <v>Feb</v>
      </c>
      <c r="E2312" s="47">
        <f t="shared" si="504"/>
        <v>14</v>
      </c>
      <c r="F2312" s="90">
        <v>44606</v>
      </c>
      <c r="G2312" s="75">
        <v>0.59097222222222223</v>
      </c>
      <c r="H2312" s="49" t="s">
        <v>19</v>
      </c>
      <c r="I2312" s="56" t="str">
        <f t="shared" si="492"/>
        <v>Q Jeff (right bank opposite N. Arm confl.)</v>
      </c>
      <c r="J2312" s="56" t="str">
        <f t="shared" si="499"/>
        <v>Gordon Estuary</v>
      </c>
      <c r="K2312" s="49">
        <v>1</v>
      </c>
      <c r="L2312" s="51" t="s">
        <v>157</v>
      </c>
      <c r="M2312" s="53" t="s">
        <v>138</v>
      </c>
      <c r="N2312" s="51" t="s">
        <v>153</v>
      </c>
      <c r="O2312" s="47">
        <f t="shared" si="487"/>
        <v>8</v>
      </c>
      <c r="P2312" s="47">
        <f t="shared" si="488"/>
        <v>1</v>
      </c>
      <c r="Q2312" s="47">
        <f t="shared" si="489"/>
        <v>5</v>
      </c>
      <c r="R2312" s="54">
        <v>6</v>
      </c>
      <c r="S2312" s="49" t="s">
        <v>168</v>
      </c>
      <c r="T2312" s="53" t="s">
        <v>163</v>
      </c>
    </row>
    <row r="2313" spans="1:20" x14ac:dyDescent="0.2">
      <c r="A2313" s="79">
        <f t="shared" si="500"/>
        <v>8</v>
      </c>
      <c r="B2313" s="47">
        <f t="shared" si="501"/>
        <v>2022</v>
      </c>
      <c r="C2313" s="47">
        <f t="shared" si="502"/>
        <v>2</v>
      </c>
      <c r="D2313" s="47" t="str">
        <f t="shared" si="503"/>
        <v>Feb</v>
      </c>
      <c r="E2313" s="47">
        <f t="shared" si="504"/>
        <v>14</v>
      </c>
      <c r="F2313" s="90">
        <v>44606</v>
      </c>
      <c r="G2313" s="75">
        <v>0.59097222222222223</v>
      </c>
      <c r="H2313" s="49" t="s">
        <v>19</v>
      </c>
      <c r="I2313" s="56" t="str">
        <f t="shared" si="492"/>
        <v>Q Jeff (right bank opposite N. Arm confl.)</v>
      </c>
      <c r="J2313" s="56" t="str">
        <f>VLOOKUP(H2313,SiteCodes,3,FALSE)</f>
        <v>Gordon Estuary</v>
      </c>
      <c r="K2313" s="49">
        <v>1</v>
      </c>
      <c r="L2313" s="51" t="s">
        <v>158</v>
      </c>
      <c r="M2313" s="53" t="s">
        <v>138</v>
      </c>
      <c r="N2313" s="51" t="s">
        <v>153</v>
      </c>
      <c r="O2313" s="47">
        <f t="shared" si="487"/>
        <v>9</v>
      </c>
      <c r="P2313" s="47">
        <f t="shared" si="488"/>
        <v>1</v>
      </c>
      <c r="Q2313" s="47">
        <f t="shared" si="489"/>
        <v>5</v>
      </c>
      <c r="R2313" s="54">
        <v>4</v>
      </c>
      <c r="S2313" s="49" t="s">
        <v>168</v>
      </c>
      <c r="T2313" s="53" t="s">
        <v>163</v>
      </c>
    </row>
    <row r="2314" spans="1:20" x14ac:dyDescent="0.2">
      <c r="A2314" s="79">
        <f t="shared" si="500"/>
        <v>8</v>
      </c>
      <c r="B2314" s="47">
        <f t="shared" si="501"/>
        <v>2022</v>
      </c>
      <c r="C2314" s="47">
        <f t="shared" si="502"/>
        <v>2</v>
      </c>
      <c r="D2314" s="47" t="str">
        <f t="shared" si="503"/>
        <v>Feb</v>
      </c>
      <c r="E2314" s="47">
        <f t="shared" si="504"/>
        <v>14</v>
      </c>
      <c r="F2314" s="90">
        <v>44606</v>
      </c>
      <c r="G2314" s="75">
        <v>0.59097222222222223</v>
      </c>
      <c r="H2314" s="49" t="s">
        <v>19</v>
      </c>
      <c r="I2314" s="56" t="str">
        <f t="shared" si="492"/>
        <v>Q Jeff (right bank opposite N. Arm confl.)</v>
      </c>
      <c r="J2314" s="56" t="str">
        <f>VLOOKUP(H2314,SiteCodes,3,FALSE)</f>
        <v>Gordon Estuary</v>
      </c>
      <c r="K2314" s="49">
        <v>1</v>
      </c>
      <c r="L2314" s="51" t="s">
        <v>181</v>
      </c>
      <c r="M2314" s="53" t="s">
        <v>138</v>
      </c>
      <c r="N2314" s="51" t="s">
        <v>150</v>
      </c>
      <c r="O2314" s="47">
        <f t="shared" si="487"/>
        <v>15</v>
      </c>
      <c r="P2314" s="47">
        <f t="shared" si="488"/>
        <v>1</v>
      </c>
      <c r="Q2314" s="47">
        <f t="shared" si="489"/>
        <v>4</v>
      </c>
      <c r="R2314" s="54">
        <v>11</v>
      </c>
      <c r="S2314" s="49" t="s">
        <v>168</v>
      </c>
      <c r="T2314" s="53" t="s">
        <v>163</v>
      </c>
    </row>
    <row r="2315" spans="1:20" x14ac:dyDescent="0.2">
      <c r="A2315" s="79">
        <f t="shared" si="500"/>
        <v>8</v>
      </c>
      <c r="B2315" s="47">
        <f t="shared" si="501"/>
        <v>2022</v>
      </c>
      <c r="C2315" s="47">
        <f t="shared" si="502"/>
        <v>2</v>
      </c>
      <c r="D2315" s="47" t="str">
        <f t="shared" si="503"/>
        <v>Feb</v>
      </c>
      <c r="E2315" s="47">
        <f t="shared" si="504"/>
        <v>14</v>
      </c>
      <c r="F2315" s="90">
        <v>44606</v>
      </c>
      <c r="G2315" s="75">
        <v>0.59097222222222223</v>
      </c>
      <c r="H2315" s="49" t="s">
        <v>19</v>
      </c>
      <c r="I2315" s="56" t="str">
        <f t="shared" si="492"/>
        <v>Q Jeff (right bank opposite N. Arm confl.)</v>
      </c>
      <c r="J2315" s="56" t="str">
        <f>VLOOKUP(H2315,SiteCodes,3,FALSE)</f>
        <v>Gordon Estuary</v>
      </c>
      <c r="K2315" s="49">
        <v>1</v>
      </c>
      <c r="L2315" s="51" t="s">
        <v>142</v>
      </c>
      <c r="M2315" s="53" t="s">
        <v>138</v>
      </c>
      <c r="N2315" s="51" t="s">
        <v>144</v>
      </c>
      <c r="O2315" s="47">
        <f t="shared" si="487"/>
        <v>2</v>
      </c>
      <c r="P2315" s="47">
        <f t="shared" si="488"/>
        <v>1</v>
      </c>
      <c r="Q2315" s="47">
        <f t="shared" si="489"/>
        <v>2</v>
      </c>
      <c r="R2315" s="54">
        <v>1</v>
      </c>
      <c r="S2315" s="49" t="s">
        <v>168</v>
      </c>
      <c r="T2315" s="53" t="s">
        <v>163</v>
      </c>
    </row>
    <row r="2316" spans="1:20" x14ac:dyDescent="0.2">
      <c r="A2316" s="79">
        <f t="shared" si="500"/>
        <v>8</v>
      </c>
      <c r="B2316" s="47">
        <f t="shared" si="501"/>
        <v>2022</v>
      </c>
      <c r="C2316" s="47">
        <f t="shared" si="502"/>
        <v>2</v>
      </c>
      <c r="D2316" s="47" t="str">
        <f t="shared" si="503"/>
        <v>Feb</v>
      </c>
      <c r="E2316" s="47">
        <f t="shared" si="504"/>
        <v>14</v>
      </c>
      <c r="F2316" s="90">
        <v>44606</v>
      </c>
      <c r="G2316" s="75">
        <v>0.60763888888888895</v>
      </c>
      <c r="H2316" s="49" t="s">
        <v>66</v>
      </c>
      <c r="I2316" s="56" t="str">
        <f t="shared" si="492"/>
        <v>Gravel bar on Gordon at Site 1</v>
      </c>
      <c r="J2316" s="56" t="str">
        <f t="shared" si="499"/>
        <v>Gordon Estuary</v>
      </c>
      <c r="K2316" s="49">
        <v>1</v>
      </c>
      <c r="L2316" s="51" t="s">
        <v>158</v>
      </c>
      <c r="M2316" s="53" t="s">
        <v>138</v>
      </c>
      <c r="N2316" s="51" t="s">
        <v>153</v>
      </c>
      <c r="O2316" s="47">
        <f t="shared" si="487"/>
        <v>9</v>
      </c>
      <c r="P2316" s="47">
        <f t="shared" si="488"/>
        <v>1</v>
      </c>
      <c r="Q2316" s="47">
        <f t="shared" si="489"/>
        <v>5</v>
      </c>
      <c r="R2316" s="54">
        <v>7</v>
      </c>
      <c r="S2316" s="49" t="s">
        <v>168</v>
      </c>
      <c r="T2316" s="53" t="s">
        <v>163</v>
      </c>
    </row>
    <row r="2317" spans="1:20" x14ac:dyDescent="0.2">
      <c r="A2317" s="79">
        <f t="shared" si="500"/>
        <v>8</v>
      </c>
      <c r="B2317" s="47">
        <f t="shared" si="501"/>
        <v>2022</v>
      </c>
      <c r="C2317" s="47">
        <f t="shared" si="502"/>
        <v>2</v>
      </c>
      <c r="D2317" s="47" t="str">
        <f t="shared" si="503"/>
        <v>Feb</v>
      </c>
      <c r="E2317" s="47">
        <f t="shared" si="504"/>
        <v>14</v>
      </c>
      <c r="F2317" s="90">
        <v>44606</v>
      </c>
      <c r="G2317" s="75">
        <v>0.60763888888888895</v>
      </c>
      <c r="H2317" s="49" t="s">
        <v>66</v>
      </c>
      <c r="I2317" s="56" t="str">
        <f t="shared" si="492"/>
        <v>Gravel bar on Gordon at Site 1</v>
      </c>
      <c r="J2317" s="56" t="str">
        <f>VLOOKUP(H2317,SiteCodes,3,FALSE)</f>
        <v>Gordon Estuary</v>
      </c>
      <c r="K2317" s="49">
        <v>1</v>
      </c>
      <c r="L2317" s="51" t="s">
        <v>166</v>
      </c>
      <c r="M2317" s="53" t="s">
        <v>138</v>
      </c>
      <c r="N2317" s="51" t="s">
        <v>150</v>
      </c>
      <c r="O2317" s="47">
        <f t="shared" si="487"/>
        <v>11</v>
      </c>
      <c r="P2317" s="47">
        <f t="shared" si="488"/>
        <v>1</v>
      </c>
      <c r="Q2317" s="47">
        <f t="shared" si="489"/>
        <v>4</v>
      </c>
      <c r="R2317" s="54">
        <v>1</v>
      </c>
      <c r="S2317" s="49" t="s">
        <v>168</v>
      </c>
      <c r="T2317" s="53" t="s">
        <v>163</v>
      </c>
    </row>
    <row r="2318" spans="1:20" x14ac:dyDescent="0.2">
      <c r="A2318" s="79">
        <f t="shared" si="500"/>
        <v>8</v>
      </c>
      <c r="B2318" s="47">
        <f t="shared" si="501"/>
        <v>2022</v>
      </c>
      <c r="C2318" s="47">
        <f t="shared" si="502"/>
        <v>2</v>
      </c>
      <c r="D2318" s="47" t="str">
        <f t="shared" si="503"/>
        <v>Feb</v>
      </c>
      <c r="E2318" s="47">
        <f t="shared" si="504"/>
        <v>14</v>
      </c>
      <c r="F2318" s="90">
        <v>44606</v>
      </c>
      <c r="G2318" s="75">
        <v>0.60763888888888895</v>
      </c>
      <c r="H2318" s="49" t="s">
        <v>66</v>
      </c>
      <c r="I2318" s="56" t="str">
        <f t="shared" si="492"/>
        <v>Gravel bar on Gordon at Site 1</v>
      </c>
      <c r="J2318" s="56" t="str">
        <f>VLOOKUP(H2318,SiteCodes,3,FALSE)</f>
        <v>Gordon Estuary</v>
      </c>
      <c r="K2318" s="49">
        <v>1</v>
      </c>
      <c r="L2318" s="51" t="s">
        <v>142</v>
      </c>
      <c r="M2318" s="53" t="s">
        <v>138</v>
      </c>
      <c r="N2318" s="51" t="s">
        <v>144</v>
      </c>
      <c r="O2318" s="47">
        <f t="shared" si="487"/>
        <v>2</v>
      </c>
      <c r="P2318" s="47">
        <f t="shared" si="488"/>
        <v>1</v>
      </c>
      <c r="Q2318" s="47">
        <f t="shared" si="489"/>
        <v>2</v>
      </c>
      <c r="R2318" s="54">
        <v>2</v>
      </c>
      <c r="S2318" s="49" t="s">
        <v>168</v>
      </c>
      <c r="T2318" s="53" t="s">
        <v>163</v>
      </c>
    </row>
    <row r="2319" spans="1:20" x14ac:dyDescent="0.2">
      <c r="A2319" s="79">
        <f t="shared" si="500"/>
        <v>8</v>
      </c>
      <c r="B2319" s="47">
        <f t="shared" si="501"/>
        <v>2022</v>
      </c>
      <c r="C2319" s="47">
        <f t="shared" si="502"/>
        <v>2</v>
      </c>
      <c r="D2319" s="47" t="str">
        <f t="shared" si="503"/>
        <v>Feb</v>
      </c>
      <c r="E2319" s="47">
        <f t="shared" si="504"/>
        <v>14</v>
      </c>
      <c r="F2319" s="90">
        <v>44606</v>
      </c>
      <c r="G2319" s="75">
        <v>0.61111111111111105</v>
      </c>
      <c r="H2319" s="49" t="s">
        <v>211</v>
      </c>
      <c r="I2319" s="56" t="str">
        <f t="shared" si="492"/>
        <v>Site 5 main channel where treed channel comes in</v>
      </c>
      <c r="J2319" s="56" t="str">
        <f t="shared" si="499"/>
        <v>Gordon Estuary</v>
      </c>
      <c r="K2319" s="49">
        <v>1</v>
      </c>
      <c r="L2319" s="51" t="s">
        <v>158</v>
      </c>
      <c r="M2319" s="53" t="s">
        <v>138</v>
      </c>
      <c r="N2319" s="51" t="s">
        <v>153</v>
      </c>
      <c r="O2319" s="47">
        <f t="shared" si="487"/>
        <v>9</v>
      </c>
      <c r="P2319" s="47">
        <f t="shared" si="488"/>
        <v>1</v>
      </c>
      <c r="Q2319" s="47">
        <f t="shared" si="489"/>
        <v>5</v>
      </c>
      <c r="R2319" s="54">
        <v>100</v>
      </c>
      <c r="S2319" s="49" t="s">
        <v>171</v>
      </c>
      <c r="T2319" s="53" t="s">
        <v>163</v>
      </c>
    </row>
    <row r="2320" spans="1:20" x14ac:dyDescent="0.2">
      <c r="A2320" s="79">
        <f t="shared" si="500"/>
        <v>8</v>
      </c>
      <c r="B2320" s="47">
        <f t="shared" si="501"/>
        <v>2022</v>
      </c>
      <c r="C2320" s="47">
        <f t="shared" si="502"/>
        <v>2</v>
      </c>
      <c r="D2320" s="47" t="str">
        <f t="shared" si="503"/>
        <v>Feb</v>
      </c>
      <c r="E2320" s="47">
        <f t="shared" si="504"/>
        <v>14</v>
      </c>
      <c r="F2320" s="90">
        <v>44606</v>
      </c>
      <c r="G2320" s="75">
        <v>0.59027777777777779</v>
      </c>
      <c r="H2320" s="49" t="s">
        <v>21</v>
      </c>
      <c r="I2320" s="56" t="str">
        <f t="shared" si="492"/>
        <v>Gallaugher's</v>
      </c>
      <c r="J2320" s="56" t="str">
        <f t="shared" si="499"/>
        <v>Gordon Estuary</v>
      </c>
      <c r="K2320" s="49">
        <v>1</v>
      </c>
      <c r="L2320" s="51" t="s">
        <v>157</v>
      </c>
      <c r="M2320" s="53" t="s">
        <v>138</v>
      </c>
      <c r="N2320" s="51" t="s">
        <v>153</v>
      </c>
      <c r="O2320" s="47">
        <f t="shared" si="487"/>
        <v>8</v>
      </c>
      <c r="P2320" s="47">
        <f t="shared" si="488"/>
        <v>1</v>
      </c>
      <c r="Q2320" s="47">
        <f t="shared" si="489"/>
        <v>5</v>
      </c>
      <c r="R2320" s="54">
        <v>2</v>
      </c>
      <c r="S2320" s="49" t="s">
        <v>168</v>
      </c>
      <c r="T2320" s="53" t="s">
        <v>163</v>
      </c>
    </row>
    <row r="2321" spans="1:20" x14ac:dyDescent="0.2">
      <c r="A2321" s="79">
        <f t="shared" si="500"/>
        <v>8</v>
      </c>
      <c r="B2321" s="47">
        <f t="shared" si="501"/>
        <v>2022</v>
      </c>
      <c r="C2321" s="47">
        <f t="shared" si="502"/>
        <v>2</v>
      </c>
      <c r="D2321" s="47" t="str">
        <f t="shared" si="503"/>
        <v>Feb</v>
      </c>
      <c r="E2321" s="47">
        <f t="shared" si="504"/>
        <v>17</v>
      </c>
      <c r="F2321" s="90">
        <v>44609</v>
      </c>
      <c r="G2321" s="75">
        <v>0.4375</v>
      </c>
      <c r="H2321" s="49" t="s">
        <v>40</v>
      </c>
      <c r="I2321" s="56" t="str">
        <f t="shared" si="492"/>
        <v>Central Arm SJ at Island Rd Bridge</v>
      </c>
      <c r="J2321" s="56" t="str">
        <f t="shared" si="499"/>
        <v>San Juan Estuary</v>
      </c>
      <c r="K2321" s="49">
        <v>1</v>
      </c>
      <c r="L2321" s="51" t="s">
        <v>157</v>
      </c>
      <c r="M2321" s="53" t="s">
        <v>138</v>
      </c>
      <c r="N2321" s="51" t="s">
        <v>153</v>
      </c>
      <c r="O2321" s="47">
        <f t="shared" si="487"/>
        <v>8</v>
      </c>
      <c r="P2321" s="47">
        <f t="shared" si="488"/>
        <v>1</v>
      </c>
      <c r="Q2321" s="47">
        <f t="shared" si="489"/>
        <v>5</v>
      </c>
      <c r="R2321" s="54">
        <v>4</v>
      </c>
      <c r="S2321" s="49" t="s">
        <v>168</v>
      </c>
      <c r="T2321" s="53" t="s">
        <v>163</v>
      </c>
    </row>
    <row r="2322" spans="1:20" x14ac:dyDescent="0.2">
      <c r="A2322" s="79">
        <f t="shared" si="500"/>
        <v>8</v>
      </c>
      <c r="B2322" s="47">
        <f t="shared" si="501"/>
        <v>2022</v>
      </c>
      <c r="C2322" s="47">
        <f t="shared" si="502"/>
        <v>2</v>
      </c>
      <c r="D2322" s="47" t="str">
        <f t="shared" si="503"/>
        <v>Feb</v>
      </c>
      <c r="E2322" s="47">
        <f t="shared" si="504"/>
        <v>17</v>
      </c>
      <c r="F2322" s="90">
        <v>44609</v>
      </c>
      <c r="G2322" s="75">
        <v>0.40138888888888885</v>
      </c>
      <c r="H2322" s="49" t="s">
        <v>38</v>
      </c>
      <c r="I2322" s="56" t="str">
        <f t="shared" si="492"/>
        <v>Q07, Central/South Arm confluence</v>
      </c>
      <c r="J2322" s="56" t="str">
        <f t="shared" si="499"/>
        <v>San Juan Estuary</v>
      </c>
      <c r="K2322" s="49">
        <v>1</v>
      </c>
      <c r="L2322" s="51" t="s">
        <v>157</v>
      </c>
      <c r="M2322" s="53" t="s">
        <v>138</v>
      </c>
      <c r="N2322" s="51" t="s">
        <v>153</v>
      </c>
      <c r="O2322" s="47">
        <f t="shared" si="487"/>
        <v>8</v>
      </c>
      <c r="P2322" s="47">
        <f t="shared" si="488"/>
        <v>1</v>
      </c>
      <c r="Q2322" s="47">
        <f t="shared" si="489"/>
        <v>5</v>
      </c>
      <c r="R2322" s="54">
        <v>2</v>
      </c>
      <c r="S2322" s="49" t="s">
        <v>168</v>
      </c>
      <c r="T2322" s="53" t="s">
        <v>163</v>
      </c>
    </row>
    <row r="2323" spans="1:20" x14ac:dyDescent="0.2">
      <c r="A2323" s="79">
        <f t="shared" si="500"/>
        <v>8</v>
      </c>
      <c r="B2323" s="47">
        <f t="shared" si="501"/>
        <v>2022</v>
      </c>
      <c r="C2323" s="47">
        <f t="shared" si="502"/>
        <v>2</v>
      </c>
      <c r="D2323" s="47" t="str">
        <f t="shared" si="503"/>
        <v>Feb</v>
      </c>
      <c r="E2323" s="47">
        <f t="shared" si="504"/>
        <v>17</v>
      </c>
      <c r="F2323" s="90">
        <v>44609</v>
      </c>
      <c r="G2323" s="75">
        <v>0.40138888888888885</v>
      </c>
      <c r="H2323" s="49" t="s">
        <v>38</v>
      </c>
      <c r="I2323" s="56" t="str">
        <f t="shared" si="492"/>
        <v>Q07, Central/South Arm confluence</v>
      </c>
      <c r="J2323" s="56" t="str">
        <f>VLOOKUP(H2323,SiteCodes,3,FALSE)</f>
        <v>San Juan Estuary</v>
      </c>
      <c r="K2323" s="49">
        <v>1</v>
      </c>
      <c r="L2323" s="51" t="s">
        <v>158</v>
      </c>
      <c r="M2323" s="53" t="s">
        <v>138</v>
      </c>
      <c r="N2323" s="51" t="s">
        <v>153</v>
      </c>
      <c r="O2323" s="47">
        <f t="shared" si="487"/>
        <v>9</v>
      </c>
      <c r="P2323" s="47">
        <f t="shared" si="488"/>
        <v>1</v>
      </c>
      <c r="Q2323" s="47">
        <f t="shared" si="489"/>
        <v>5</v>
      </c>
      <c r="R2323" s="54">
        <v>5</v>
      </c>
      <c r="S2323" s="49" t="s">
        <v>168</v>
      </c>
      <c r="T2323" s="53" t="s">
        <v>163</v>
      </c>
    </row>
    <row r="2324" spans="1:20" x14ac:dyDescent="0.2">
      <c r="A2324" s="79">
        <f t="shared" si="500"/>
        <v>9</v>
      </c>
      <c r="B2324" s="47">
        <f t="shared" si="501"/>
        <v>2022</v>
      </c>
      <c r="C2324" s="47">
        <f t="shared" si="502"/>
        <v>2</v>
      </c>
      <c r="D2324" s="47" t="str">
        <f t="shared" si="503"/>
        <v>Feb</v>
      </c>
      <c r="E2324" s="47">
        <f t="shared" si="504"/>
        <v>21</v>
      </c>
      <c r="F2324" s="90">
        <v>44613</v>
      </c>
      <c r="G2324" s="75">
        <v>0.52847222222222223</v>
      </c>
      <c r="H2324" s="49" t="s">
        <v>221</v>
      </c>
      <c r="I2324" s="56" t="str">
        <f t="shared" si="492"/>
        <v>Site 6, at upper logger station</v>
      </c>
      <c r="J2324" s="56" t="str">
        <f t="shared" si="499"/>
        <v>Gordon Estuary</v>
      </c>
      <c r="K2324" s="49">
        <v>1</v>
      </c>
      <c r="L2324" s="51" t="s">
        <v>158</v>
      </c>
      <c r="M2324" s="53" t="s">
        <v>138</v>
      </c>
      <c r="N2324" s="51" t="s">
        <v>153</v>
      </c>
      <c r="O2324" s="47">
        <f t="shared" si="487"/>
        <v>9</v>
      </c>
      <c r="P2324" s="47">
        <f t="shared" si="488"/>
        <v>1</v>
      </c>
      <c r="Q2324" s="47">
        <f t="shared" si="489"/>
        <v>5</v>
      </c>
      <c r="R2324" s="54">
        <v>30</v>
      </c>
      <c r="S2324" s="49" t="s">
        <v>171</v>
      </c>
      <c r="T2324" s="53" t="s">
        <v>163</v>
      </c>
    </row>
    <row r="2325" spans="1:20" x14ac:dyDescent="0.2">
      <c r="A2325" s="79">
        <f t="shared" si="500"/>
        <v>9</v>
      </c>
      <c r="B2325" s="47">
        <f t="shared" si="501"/>
        <v>2022</v>
      </c>
      <c r="C2325" s="47">
        <f t="shared" si="502"/>
        <v>2</v>
      </c>
      <c r="D2325" s="47" t="str">
        <f t="shared" si="503"/>
        <v>Feb</v>
      </c>
      <c r="E2325" s="47">
        <f t="shared" si="504"/>
        <v>21</v>
      </c>
      <c r="F2325" s="90">
        <v>44613</v>
      </c>
      <c r="G2325" s="75">
        <v>0.52847222222222223</v>
      </c>
      <c r="H2325" s="49" t="s">
        <v>221</v>
      </c>
      <c r="I2325" s="56" t="str">
        <f t="shared" si="492"/>
        <v>Site 6, at upper logger station</v>
      </c>
      <c r="J2325" s="56" t="str">
        <f>VLOOKUP(H2325,SiteCodes,3,FALSE)</f>
        <v>Gordon Estuary</v>
      </c>
      <c r="K2325" s="49">
        <v>1</v>
      </c>
      <c r="L2325" s="51" t="s">
        <v>152</v>
      </c>
      <c r="M2325" s="53" t="s">
        <v>138</v>
      </c>
      <c r="N2325" s="51" t="s">
        <v>148</v>
      </c>
      <c r="O2325" s="47">
        <f t="shared" si="487"/>
        <v>5</v>
      </c>
      <c r="P2325" s="47">
        <f t="shared" si="488"/>
        <v>1</v>
      </c>
      <c r="Q2325" s="47">
        <f t="shared" si="489"/>
        <v>3</v>
      </c>
      <c r="R2325" s="54">
        <v>1</v>
      </c>
      <c r="S2325" s="49" t="s">
        <v>171</v>
      </c>
      <c r="T2325" s="53" t="s">
        <v>163</v>
      </c>
    </row>
    <row r="2326" spans="1:20" x14ac:dyDescent="0.2">
      <c r="A2326" s="79">
        <f t="shared" si="500"/>
        <v>9</v>
      </c>
      <c r="B2326" s="47">
        <f t="shared" si="501"/>
        <v>2022</v>
      </c>
      <c r="C2326" s="47">
        <f t="shared" si="502"/>
        <v>2</v>
      </c>
      <c r="D2326" s="47" t="str">
        <f t="shared" si="503"/>
        <v>Feb</v>
      </c>
      <c r="E2326" s="47">
        <f t="shared" si="504"/>
        <v>21</v>
      </c>
      <c r="F2326" s="90">
        <v>44613</v>
      </c>
      <c r="G2326" s="75">
        <v>0.53819444444444442</v>
      </c>
      <c r="H2326" s="49" t="s">
        <v>64</v>
      </c>
      <c r="I2326" s="56" t="str">
        <f t="shared" si="492"/>
        <v>On point at confluence of N. Arm and Brown's Slough</v>
      </c>
      <c r="J2326" s="56" t="str">
        <f t="shared" si="499"/>
        <v>Gordon Estuary</v>
      </c>
      <c r="K2326" s="49">
        <v>1</v>
      </c>
      <c r="L2326" s="51" t="s">
        <v>152</v>
      </c>
      <c r="M2326" s="53" t="s">
        <v>138</v>
      </c>
      <c r="N2326" s="51" t="s">
        <v>144</v>
      </c>
      <c r="O2326" s="47">
        <f t="shared" si="487"/>
        <v>5</v>
      </c>
      <c r="P2326" s="47">
        <f t="shared" si="488"/>
        <v>1</v>
      </c>
      <c r="Q2326" s="47">
        <f t="shared" si="489"/>
        <v>2</v>
      </c>
      <c r="R2326" s="54">
        <v>1</v>
      </c>
      <c r="S2326" s="49" t="s">
        <v>168</v>
      </c>
      <c r="T2326" s="53" t="s">
        <v>163</v>
      </c>
    </row>
    <row r="2327" spans="1:20" x14ac:dyDescent="0.2">
      <c r="A2327" s="79">
        <f t="shared" si="500"/>
        <v>9</v>
      </c>
      <c r="B2327" s="47">
        <f t="shared" si="501"/>
        <v>2022</v>
      </c>
      <c r="C2327" s="47">
        <f t="shared" si="502"/>
        <v>2</v>
      </c>
      <c r="D2327" s="47" t="str">
        <f t="shared" si="503"/>
        <v>Feb</v>
      </c>
      <c r="E2327" s="47">
        <f t="shared" si="504"/>
        <v>21</v>
      </c>
      <c r="F2327" s="90">
        <v>44613</v>
      </c>
      <c r="G2327" s="75">
        <v>0.53819444444444442</v>
      </c>
      <c r="H2327" s="49" t="s">
        <v>64</v>
      </c>
      <c r="I2327" s="56" t="str">
        <f t="shared" si="492"/>
        <v>On point at confluence of N. Arm and Brown's Slough</v>
      </c>
      <c r="J2327" s="56" t="str">
        <f>VLOOKUP(H2327,SiteCodes,3,FALSE)</f>
        <v>Gordon Estuary</v>
      </c>
      <c r="K2327" s="49">
        <v>1</v>
      </c>
      <c r="L2327" s="51" t="s">
        <v>142</v>
      </c>
      <c r="M2327" s="53" t="s">
        <v>138</v>
      </c>
      <c r="N2327" s="51" t="s">
        <v>144</v>
      </c>
      <c r="O2327" s="47">
        <f t="shared" ref="O2327:O2379" si="505">VLOOKUP(L2327,SpeciesCodes,2,FALSE)</f>
        <v>2</v>
      </c>
      <c r="P2327" s="47">
        <f t="shared" ref="P2327:P2379" si="506">VLOOKUP(M2327,OrigCodes,2,FALSE)</f>
        <v>1</v>
      </c>
      <c r="Q2327" s="47">
        <f t="shared" ref="Q2327:Q2379" si="507">VLOOKUP(N2327,StgCodes,2,FALSE)</f>
        <v>2</v>
      </c>
      <c r="R2327" s="54">
        <v>10</v>
      </c>
      <c r="S2327" s="49" t="s">
        <v>168</v>
      </c>
      <c r="T2327" s="53" t="s">
        <v>163</v>
      </c>
    </row>
    <row r="2328" spans="1:20" x14ac:dyDescent="0.2">
      <c r="A2328" s="79">
        <f t="shared" si="500"/>
        <v>9</v>
      </c>
      <c r="B2328" s="47">
        <f t="shared" si="501"/>
        <v>2022</v>
      </c>
      <c r="C2328" s="47">
        <f t="shared" si="502"/>
        <v>2</v>
      </c>
      <c r="D2328" s="47" t="str">
        <f t="shared" si="503"/>
        <v>Feb</v>
      </c>
      <c r="E2328" s="47">
        <f t="shared" si="504"/>
        <v>21</v>
      </c>
      <c r="F2328" s="90">
        <v>44613</v>
      </c>
      <c r="G2328" s="75">
        <v>0.53819444444444442</v>
      </c>
      <c r="H2328" s="49" t="s">
        <v>64</v>
      </c>
      <c r="I2328" s="56" t="str">
        <f t="shared" si="492"/>
        <v>On point at confluence of N. Arm and Brown's Slough</v>
      </c>
      <c r="J2328" s="56" t="str">
        <f>VLOOKUP(H2328,SiteCodes,3,FALSE)</f>
        <v>Gordon Estuary</v>
      </c>
      <c r="K2328" s="49">
        <v>1</v>
      </c>
      <c r="L2328" s="51" t="s">
        <v>181</v>
      </c>
      <c r="M2328" s="53" t="s">
        <v>138</v>
      </c>
      <c r="N2328" s="51" t="s">
        <v>150</v>
      </c>
      <c r="O2328" s="47">
        <f t="shared" si="505"/>
        <v>15</v>
      </c>
      <c r="P2328" s="47">
        <f t="shared" si="506"/>
        <v>1</v>
      </c>
      <c r="Q2328" s="47">
        <f t="shared" si="507"/>
        <v>4</v>
      </c>
      <c r="R2328" s="54">
        <v>1</v>
      </c>
      <c r="S2328" s="49" t="s">
        <v>168</v>
      </c>
      <c r="T2328" s="53" t="s">
        <v>163</v>
      </c>
    </row>
    <row r="2329" spans="1:20" x14ac:dyDescent="0.2">
      <c r="A2329" s="79">
        <f t="shared" si="500"/>
        <v>9</v>
      </c>
      <c r="B2329" s="47">
        <f t="shared" si="501"/>
        <v>2022</v>
      </c>
      <c r="C2329" s="47">
        <f t="shared" si="502"/>
        <v>2</v>
      </c>
      <c r="D2329" s="47" t="str">
        <f t="shared" si="503"/>
        <v>Feb</v>
      </c>
      <c r="E2329" s="47">
        <f t="shared" si="504"/>
        <v>21</v>
      </c>
      <c r="F2329" s="90">
        <v>44613</v>
      </c>
      <c r="G2329" s="75">
        <v>0.53819444444444442</v>
      </c>
      <c r="H2329" s="49" t="s">
        <v>64</v>
      </c>
      <c r="I2329" s="56" t="str">
        <f t="shared" si="492"/>
        <v>On point at confluence of N. Arm and Brown's Slough</v>
      </c>
      <c r="J2329" s="56" t="str">
        <f>VLOOKUP(H2329,SiteCodes,3,FALSE)</f>
        <v>Gordon Estuary</v>
      </c>
      <c r="K2329" s="49">
        <v>1</v>
      </c>
      <c r="L2329" s="51" t="s">
        <v>158</v>
      </c>
      <c r="M2329" s="53" t="s">
        <v>138</v>
      </c>
      <c r="N2329" s="51" t="s">
        <v>153</v>
      </c>
      <c r="O2329" s="47">
        <f t="shared" si="505"/>
        <v>9</v>
      </c>
      <c r="P2329" s="47">
        <f t="shared" si="506"/>
        <v>1</v>
      </c>
      <c r="Q2329" s="47">
        <f t="shared" si="507"/>
        <v>5</v>
      </c>
      <c r="R2329" s="54">
        <v>150</v>
      </c>
      <c r="S2329" s="49" t="s">
        <v>168</v>
      </c>
      <c r="T2329" s="53" t="s">
        <v>163</v>
      </c>
    </row>
    <row r="2330" spans="1:20" x14ac:dyDescent="0.2">
      <c r="A2330" s="79">
        <f t="shared" si="500"/>
        <v>9</v>
      </c>
      <c r="B2330" s="47">
        <f t="shared" si="501"/>
        <v>2022</v>
      </c>
      <c r="C2330" s="47">
        <f t="shared" si="502"/>
        <v>2</v>
      </c>
      <c r="D2330" s="47" t="str">
        <f t="shared" si="503"/>
        <v>Feb</v>
      </c>
      <c r="E2330" s="47">
        <f t="shared" si="504"/>
        <v>21</v>
      </c>
      <c r="F2330" s="90">
        <v>44613</v>
      </c>
      <c r="G2330" s="75">
        <v>0.5</v>
      </c>
      <c r="H2330" s="49" t="s">
        <v>15</v>
      </c>
      <c r="I2330" s="56" t="str">
        <f t="shared" ref="I2330:I2379" si="508">VLOOKUP(H2330,SiteCodes,2,FALSE)</f>
        <v>Pacheedah Shores Boat Ramp</v>
      </c>
      <c r="J2330" s="56" t="str">
        <f t="shared" si="499"/>
        <v>Gordon Estuary</v>
      </c>
      <c r="K2330" s="49">
        <v>1</v>
      </c>
      <c r="L2330" s="51" t="s">
        <v>158</v>
      </c>
      <c r="M2330" s="53" t="s">
        <v>138</v>
      </c>
      <c r="N2330" s="51" t="s">
        <v>153</v>
      </c>
      <c r="O2330" s="47">
        <f t="shared" si="505"/>
        <v>9</v>
      </c>
      <c r="P2330" s="47">
        <f t="shared" si="506"/>
        <v>1</v>
      </c>
      <c r="Q2330" s="47">
        <f t="shared" si="507"/>
        <v>5</v>
      </c>
      <c r="R2330" s="54">
        <v>1</v>
      </c>
      <c r="S2330" s="49" t="s">
        <v>168</v>
      </c>
      <c r="T2330" s="53" t="s">
        <v>163</v>
      </c>
    </row>
    <row r="2331" spans="1:20" x14ac:dyDescent="0.2">
      <c r="A2331" s="79">
        <f t="shared" si="500"/>
        <v>9</v>
      </c>
      <c r="B2331" s="47">
        <f t="shared" si="501"/>
        <v>2022</v>
      </c>
      <c r="C2331" s="47">
        <f t="shared" si="502"/>
        <v>2</v>
      </c>
      <c r="D2331" s="47" t="str">
        <f t="shared" si="503"/>
        <v>Feb</v>
      </c>
      <c r="E2331" s="47">
        <f t="shared" si="504"/>
        <v>21</v>
      </c>
      <c r="F2331" s="90">
        <v>44613</v>
      </c>
      <c r="G2331" s="75">
        <v>0.5</v>
      </c>
      <c r="H2331" s="49" t="s">
        <v>15</v>
      </c>
      <c r="I2331" s="56" t="str">
        <f>VLOOKUP(H2331,SiteCodes,2,FALSE)</f>
        <v>Pacheedah Shores Boat Ramp</v>
      </c>
      <c r="J2331" s="56" t="str">
        <f>VLOOKUP(H2331,SiteCodes,3,FALSE)</f>
        <v>Gordon Estuary</v>
      </c>
      <c r="K2331" s="49">
        <v>1</v>
      </c>
      <c r="L2331" s="51" t="s">
        <v>166</v>
      </c>
      <c r="M2331" s="53" t="s">
        <v>138</v>
      </c>
      <c r="N2331" s="51" t="s">
        <v>150</v>
      </c>
      <c r="O2331" s="47">
        <f t="shared" si="505"/>
        <v>11</v>
      </c>
      <c r="P2331" s="47">
        <f t="shared" si="506"/>
        <v>1</v>
      </c>
      <c r="Q2331" s="47">
        <f t="shared" si="507"/>
        <v>4</v>
      </c>
      <c r="R2331" s="54">
        <v>2</v>
      </c>
      <c r="S2331" s="49" t="s">
        <v>168</v>
      </c>
      <c r="T2331" s="53" t="s">
        <v>163</v>
      </c>
    </row>
    <row r="2332" spans="1:20" x14ac:dyDescent="0.2">
      <c r="A2332" s="79">
        <f t="shared" si="500"/>
        <v>9</v>
      </c>
      <c r="B2332" s="47">
        <f t="shared" si="501"/>
        <v>2022</v>
      </c>
      <c r="C2332" s="47">
        <f t="shared" si="502"/>
        <v>2</v>
      </c>
      <c r="D2332" s="47" t="str">
        <f t="shared" si="503"/>
        <v>Feb</v>
      </c>
      <c r="E2332" s="47">
        <f t="shared" si="504"/>
        <v>21</v>
      </c>
      <c r="F2332" s="90">
        <v>44613</v>
      </c>
      <c r="G2332" s="75">
        <v>0.48402777777777778</v>
      </c>
      <c r="H2332" s="49" t="s">
        <v>19</v>
      </c>
      <c r="I2332" s="56" t="str">
        <f t="shared" si="508"/>
        <v>Q Jeff (right bank opposite N. Arm confl.)</v>
      </c>
      <c r="J2332" s="56" t="str">
        <f t="shared" si="499"/>
        <v>Gordon Estuary</v>
      </c>
      <c r="K2332" s="49">
        <v>1</v>
      </c>
      <c r="L2332" s="51" t="s">
        <v>157</v>
      </c>
      <c r="M2332" s="53" t="s">
        <v>138</v>
      </c>
      <c r="N2332" s="51" t="s">
        <v>153</v>
      </c>
      <c r="O2332" s="47">
        <f t="shared" si="505"/>
        <v>8</v>
      </c>
      <c r="P2332" s="47">
        <f t="shared" si="506"/>
        <v>1</v>
      </c>
      <c r="Q2332" s="47">
        <f t="shared" si="507"/>
        <v>5</v>
      </c>
      <c r="R2332" s="54">
        <v>4</v>
      </c>
      <c r="S2332" s="49" t="s">
        <v>168</v>
      </c>
      <c r="T2332" s="53" t="s">
        <v>163</v>
      </c>
    </row>
    <row r="2333" spans="1:20" x14ac:dyDescent="0.2">
      <c r="A2333" s="79">
        <f t="shared" si="500"/>
        <v>9</v>
      </c>
      <c r="B2333" s="47">
        <f t="shared" si="501"/>
        <v>2022</v>
      </c>
      <c r="C2333" s="47">
        <f t="shared" si="502"/>
        <v>2</v>
      </c>
      <c r="D2333" s="47" t="str">
        <f t="shared" si="503"/>
        <v>Feb</v>
      </c>
      <c r="E2333" s="47">
        <f t="shared" si="504"/>
        <v>21</v>
      </c>
      <c r="F2333" s="90">
        <v>44613</v>
      </c>
      <c r="G2333" s="75">
        <v>0.48402777777777778</v>
      </c>
      <c r="H2333" s="49" t="s">
        <v>19</v>
      </c>
      <c r="I2333" s="56" t="str">
        <f>VLOOKUP(H2333,SiteCodes,2,FALSE)</f>
        <v>Q Jeff (right bank opposite N. Arm confl.)</v>
      </c>
      <c r="J2333" s="56" t="str">
        <f>VLOOKUP(H2333,SiteCodes,3,FALSE)</f>
        <v>Gordon Estuary</v>
      </c>
      <c r="K2333" s="49">
        <v>1</v>
      </c>
      <c r="L2333" s="51" t="s">
        <v>158</v>
      </c>
      <c r="M2333" s="53" t="s">
        <v>138</v>
      </c>
      <c r="N2333" s="51" t="s">
        <v>153</v>
      </c>
      <c r="O2333" s="47">
        <f t="shared" si="505"/>
        <v>9</v>
      </c>
      <c r="P2333" s="47">
        <f t="shared" si="506"/>
        <v>1</v>
      </c>
      <c r="Q2333" s="47">
        <f t="shared" si="507"/>
        <v>5</v>
      </c>
      <c r="R2333" s="54">
        <v>5</v>
      </c>
      <c r="S2333" s="49" t="s">
        <v>168</v>
      </c>
      <c r="T2333" s="53" t="s">
        <v>163</v>
      </c>
    </row>
    <row r="2334" spans="1:20" x14ac:dyDescent="0.2">
      <c r="A2334" s="79">
        <f t="shared" si="500"/>
        <v>9</v>
      </c>
      <c r="B2334" s="47">
        <f t="shared" si="501"/>
        <v>2022</v>
      </c>
      <c r="C2334" s="47">
        <f t="shared" si="502"/>
        <v>2</v>
      </c>
      <c r="D2334" s="47" t="str">
        <f t="shared" si="503"/>
        <v>Feb</v>
      </c>
      <c r="E2334" s="47">
        <f t="shared" si="504"/>
        <v>21</v>
      </c>
      <c r="F2334" s="90">
        <v>44613</v>
      </c>
      <c r="G2334" s="75">
        <v>0.48402777777777778</v>
      </c>
      <c r="H2334" s="49" t="s">
        <v>19</v>
      </c>
      <c r="I2334" s="56" t="str">
        <f>VLOOKUP(H2334,SiteCodes,2,FALSE)</f>
        <v>Q Jeff (right bank opposite N. Arm confl.)</v>
      </c>
      <c r="J2334" s="56" t="str">
        <f>VLOOKUP(H2334,SiteCodes,3,FALSE)</f>
        <v>Gordon Estuary</v>
      </c>
      <c r="K2334" s="49">
        <v>1</v>
      </c>
      <c r="L2334" s="51" t="s">
        <v>181</v>
      </c>
      <c r="M2334" s="53" t="s">
        <v>138</v>
      </c>
      <c r="N2334" s="51" t="s">
        <v>150</v>
      </c>
      <c r="O2334" s="47">
        <f t="shared" si="505"/>
        <v>15</v>
      </c>
      <c r="P2334" s="47">
        <f t="shared" si="506"/>
        <v>1</v>
      </c>
      <c r="Q2334" s="47">
        <f t="shared" si="507"/>
        <v>4</v>
      </c>
      <c r="R2334" s="54">
        <v>2</v>
      </c>
      <c r="S2334" s="49" t="s">
        <v>168</v>
      </c>
      <c r="T2334" s="53" t="s">
        <v>163</v>
      </c>
    </row>
    <row r="2335" spans="1:20" x14ac:dyDescent="0.2">
      <c r="A2335" s="79">
        <f t="shared" si="500"/>
        <v>9</v>
      </c>
      <c r="B2335" s="47">
        <f t="shared" si="501"/>
        <v>2022</v>
      </c>
      <c r="C2335" s="47">
        <f t="shared" si="502"/>
        <v>2</v>
      </c>
      <c r="D2335" s="47" t="str">
        <f t="shared" si="503"/>
        <v>Feb</v>
      </c>
      <c r="E2335" s="47">
        <f t="shared" si="504"/>
        <v>21</v>
      </c>
      <c r="F2335" s="90">
        <v>44613</v>
      </c>
      <c r="G2335" s="75">
        <v>0.49236111111111108</v>
      </c>
      <c r="H2335" s="49" t="s">
        <v>58</v>
      </c>
      <c r="I2335" s="56" t="str">
        <f t="shared" si="508"/>
        <v>Mouth of Site 7 inlet, north side</v>
      </c>
      <c r="J2335" s="56" t="str">
        <f t="shared" si="499"/>
        <v>Gordon Estuary</v>
      </c>
      <c r="K2335" s="49">
        <v>1</v>
      </c>
      <c r="L2335" s="51" t="s">
        <v>157</v>
      </c>
      <c r="M2335" s="53" t="s">
        <v>138</v>
      </c>
      <c r="N2335" s="51" t="s">
        <v>153</v>
      </c>
      <c r="O2335" s="47">
        <f t="shared" si="505"/>
        <v>8</v>
      </c>
      <c r="P2335" s="47">
        <f t="shared" si="506"/>
        <v>1</v>
      </c>
      <c r="Q2335" s="47">
        <f t="shared" si="507"/>
        <v>5</v>
      </c>
      <c r="R2335" s="54">
        <v>3</v>
      </c>
      <c r="S2335" s="49" t="s">
        <v>168</v>
      </c>
      <c r="T2335" s="53" t="s">
        <v>163</v>
      </c>
    </row>
    <row r="2336" spans="1:20" x14ac:dyDescent="0.2">
      <c r="A2336" s="79">
        <f t="shared" si="500"/>
        <v>9</v>
      </c>
      <c r="B2336" s="47">
        <f t="shared" si="501"/>
        <v>2022</v>
      </c>
      <c r="C2336" s="47">
        <f t="shared" si="502"/>
        <v>2</v>
      </c>
      <c r="D2336" s="47" t="str">
        <f t="shared" si="503"/>
        <v>Feb</v>
      </c>
      <c r="E2336" s="47">
        <f t="shared" si="504"/>
        <v>21</v>
      </c>
      <c r="F2336" s="90">
        <v>44613</v>
      </c>
      <c r="G2336" s="75">
        <v>0.49236111111111108</v>
      </c>
      <c r="H2336" s="49" t="s">
        <v>58</v>
      </c>
      <c r="I2336" s="56" t="str">
        <f>VLOOKUP(H2336,SiteCodes,2,FALSE)</f>
        <v>Mouth of Site 7 inlet, north side</v>
      </c>
      <c r="J2336" s="56" t="str">
        <f>VLOOKUP(H2336,SiteCodes,3,FALSE)</f>
        <v>Gordon Estuary</v>
      </c>
      <c r="K2336" s="49">
        <v>1</v>
      </c>
      <c r="L2336" s="51" t="s">
        <v>158</v>
      </c>
      <c r="M2336" s="53" t="s">
        <v>138</v>
      </c>
      <c r="N2336" s="51" t="s">
        <v>153</v>
      </c>
      <c r="O2336" s="47">
        <f t="shared" si="505"/>
        <v>9</v>
      </c>
      <c r="P2336" s="47">
        <f t="shared" si="506"/>
        <v>1</v>
      </c>
      <c r="Q2336" s="47">
        <f t="shared" si="507"/>
        <v>5</v>
      </c>
      <c r="R2336" s="54">
        <v>2</v>
      </c>
      <c r="S2336" s="49" t="s">
        <v>168</v>
      </c>
      <c r="T2336" s="53" t="s">
        <v>163</v>
      </c>
    </row>
    <row r="2337" spans="1:20" x14ac:dyDescent="0.2">
      <c r="A2337" s="79">
        <f t="shared" si="500"/>
        <v>9</v>
      </c>
      <c r="B2337" s="47">
        <f t="shared" si="501"/>
        <v>2022</v>
      </c>
      <c r="C2337" s="47">
        <f t="shared" si="502"/>
        <v>2</v>
      </c>
      <c r="D2337" s="47" t="str">
        <f t="shared" si="503"/>
        <v>Feb</v>
      </c>
      <c r="E2337" s="47">
        <f t="shared" si="504"/>
        <v>21</v>
      </c>
      <c r="F2337" s="90">
        <v>44613</v>
      </c>
      <c r="G2337" s="75">
        <v>0.5</v>
      </c>
      <c r="H2337" s="49" t="s">
        <v>186</v>
      </c>
      <c r="I2337" s="56" t="str">
        <f t="shared" si="508"/>
        <v>Browns Slough Site 7 inlet left tidal channel</v>
      </c>
      <c r="J2337" s="56" t="str">
        <f t="shared" si="499"/>
        <v>Gordon Estuary</v>
      </c>
      <c r="K2337" s="49">
        <v>1</v>
      </c>
      <c r="L2337" s="51" t="s">
        <v>158</v>
      </c>
      <c r="M2337" s="53" t="s">
        <v>138</v>
      </c>
      <c r="N2337" s="51" t="s">
        <v>153</v>
      </c>
      <c r="O2337" s="47">
        <f t="shared" si="505"/>
        <v>9</v>
      </c>
      <c r="P2337" s="47">
        <f t="shared" si="506"/>
        <v>1</v>
      </c>
      <c r="Q2337" s="47">
        <f t="shared" si="507"/>
        <v>5</v>
      </c>
      <c r="R2337" s="54">
        <v>75</v>
      </c>
      <c r="S2337" s="49" t="s">
        <v>171</v>
      </c>
      <c r="T2337" s="53" t="s">
        <v>163</v>
      </c>
    </row>
    <row r="2338" spans="1:20" x14ac:dyDescent="0.2">
      <c r="A2338" s="79">
        <f t="shared" si="500"/>
        <v>9</v>
      </c>
      <c r="B2338" s="47">
        <f t="shared" si="501"/>
        <v>2022</v>
      </c>
      <c r="C2338" s="47">
        <f t="shared" si="502"/>
        <v>2</v>
      </c>
      <c r="D2338" s="47" t="str">
        <f t="shared" si="503"/>
        <v>Feb</v>
      </c>
      <c r="E2338" s="47">
        <f t="shared" si="504"/>
        <v>22</v>
      </c>
      <c r="F2338" s="90">
        <v>44614</v>
      </c>
      <c r="G2338" s="75">
        <v>0.46527777777777773</v>
      </c>
      <c r="H2338" s="49" t="s">
        <v>225</v>
      </c>
      <c r="I2338" s="56" t="str">
        <f>VLOOKUP(H2338,SiteCodes,2,FALSE)</f>
        <v>Gordon R. Site 1, Channel A at Gordon R.</v>
      </c>
      <c r="J2338" s="56" t="str">
        <f>VLOOKUP(H2338,SiteCodes,3,FALSE)</f>
        <v>Gordon Estuary</v>
      </c>
      <c r="K2338" s="49">
        <v>1</v>
      </c>
      <c r="L2338" s="51" t="s">
        <v>158</v>
      </c>
      <c r="M2338" s="53" t="s">
        <v>138</v>
      </c>
      <c r="N2338" s="51" t="s">
        <v>153</v>
      </c>
      <c r="O2338" s="47">
        <f>VLOOKUP(L2338,SpeciesCodes,2,FALSE)</f>
        <v>9</v>
      </c>
      <c r="P2338" s="47">
        <f>VLOOKUP(M2338,OrigCodes,2,FALSE)</f>
        <v>1</v>
      </c>
      <c r="Q2338" s="47">
        <f>VLOOKUP(N2338,StgCodes,2,FALSE)</f>
        <v>5</v>
      </c>
      <c r="R2338" s="54">
        <v>100</v>
      </c>
      <c r="S2338" s="49" t="s">
        <v>171</v>
      </c>
      <c r="T2338" s="53"/>
    </row>
    <row r="2339" spans="1:20" x14ac:dyDescent="0.2">
      <c r="A2339" s="79">
        <f t="shared" si="500"/>
        <v>9</v>
      </c>
      <c r="B2339" s="47">
        <f t="shared" si="501"/>
        <v>2022</v>
      </c>
      <c r="C2339" s="47">
        <f t="shared" si="502"/>
        <v>2</v>
      </c>
      <c r="D2339" s="47" t="str">
        <f t="shared" ref="D2339:D2402" si="509">TEXT(F2339,"mmm")</f>
        <v>Feb</v>
      </c>
      <c r="E2339" s="47">
        <f t="shared" si="504"/>
        <v>22</v>
      </c>
      <c r="F2339" s="90">
        <v>44614</v>
      </c>
      <c r="G2339" s="75">
        <v>0.61944444444444446</v>
      </c>
      <c r="H2339" s="49" t="s">
        <v>203</v>
      </c>
      <c r="I2339" s="56" t="str">
        <f t="shared" si="508"/>
        <v>Site 5 main channel close to mouth</v>
      </c>
      <c r="J2339" s="56" t="str">
        <f t="shared" si="499"/>
        <v>Gordon Estuary</v>
      </c>
      <c r="K2339" s="49">
        <v>1</v>
      </c>
      <c r="L2339" s="51" t="s">
        <v>158</v>
      </c>
      <c r="M2339" s="53" t="s">
        <v>138</v>
      </c>
      <c r="N2339" s="51" t="s">
        <v>153</v>
      </c>
      <c r="O2339" s="47">
        <f t="shared" si="505"/>
        <v>9</v>
      </c>
      <c r="P2339" s="47">
        <f t="shared" si="506"/>
        <v>1</v>
      </c>
      <c r="Q2339" s="47">
        <f t="shared" si="507"/>
        <v>5</v>
      </c>
      <c r="R2339" s="54">
        <v>150</v>
      </c>
      <c r="S2339" s="49" t="s">
        <v>171</v>
      </c>
      <c r="T2339" s="53" t="s">
        <v>163</v>
      </c>
    </row>
    <row r="2340" spans="1:20" x14ac:dyDescent="0.2">
      <c r="A2340" s="79">
        <f t="shared" si="500"/>
        <v>10</v>
      </c>
      <c r="B2340" s="47">
        <f t="shared" si="501"/>
        <v>2022</v>
      </c>
      <c r="C2340" s="47">
        <f t="shared" si="502"/>
        <v>3</v>
      </c>
      <c r="D2340" s="47" t="str">
        <f t="shared" si="509"/>
        <v>Mar</v>
      </c>
      <c r="E2340" s="47">
        <f t="shared" si="504"/>
        <v>3</v>
      </c>
      <c r="F2340" s="90">
        <v>44623</v>
      </c>
      <c r="G2340" s="75">
        <v>0.50208333333333333</v>
      </c>
      <c r="H2340" s="49" t="s">
        <v>19</v>
      </c>
      <c r="I2340" s="56" t="str">
        <f t="shared" si="508"/>
        <v>Q Jeff (right bank opposite N. Arm confl.)</v>
      </c>
      <c r="J2340" s="56" t="str">
        <f t="shared" si="499"/>
        <v>Gordon Estuary</v>
      </c>
      <c r="K2340" s="49">
        <v>1</v>
      </c>
      <c r="L2340" s="51" t="s">
        <v>146</v>
      </c>
      <c r="M2340" s="53" t="s">
        <v>138</v>
      </c>
      <c r="N2340" s="51" t="s">
        <v>144</v>
      </c>
      <c r="O2340" s="47">
        <f t="shared" si="505"/>
        <v>3</v>
      </c>
      <c r="P2340" s="47">
        <f t="shared" si="506"/>
        <v>1</v>
      </c>
      <c r="Q2340" s="47">
        <f t="shared" si="507"/>
        <v>2</v>
      </c>
      <c r="R2340" s="54">
        <v>1</v>
      </c>
      <c r="S2340" s="49" t="s">
        <v>168</v>
      </c>
      <c r="T2340" s="53" t="s">
        <v>163</v>
      </c>
    </row>
    <row r="2341" spans="1:20" x14ac:dyDescent="0.2">
      <c r="A2341" s="79">
        <f t="shared" si="500"/>
        <v>10</v>
      </c>
      <c r="B2341" s="47">
        <f t="shared" si="501"/>
        <v>2022</v>
      </c>
      <c r="C2341" s="47">
        <f t="shared" si="502"/>
        <v>3</v>
      </c>
      <c r="D2341" s="47" t="str">
        <f t="shared" si="509"/>
        <v>Mar</v>
      </c>
      <c r="E2341" s="47">
        <f t="shared" si="504"/>
        <v>4</v>
      </c>
      <c r="F2341" s="90">
        <v>44624</v>
      </c>
      <c r="G2341" s="75">
        <v>0.58402777777777781</v>
      </c>
      <c r="H2341" s="49" t="s">
        <v>64</v>
      </c>
      <c r="I2341" s="56" t="str">
        <f>VLOOKUP(H2341,SiteCodes,2,FALSE)</f>
        <v>On point at confluence of N. Arm and Brown's Slough</v>
      </c>
      <c r="J2341" s="56" t="str">
        <f t="shared" si="499"/>
        <v>Gordon Estuary</v>
      </c>
      <c r="K2341" s="49">
        <v>1</v>
      </c>
      <c r="L2341" s="51" t="s">
        <v>142</v>
      </c>
      <c r="M2341" s="53" t="s">
        <v>138</v>
      </c>
      <c r="N2341" s="51" t="s">
        <v>144</v>
      </c>
      <c r="O2341" s="47">
        <f t="shared" si="505"/>
        <v>2</v>
      </c>
      <c r="P2341" s="47">
        <f t="shared" si="506"/>
        <v>1</v>
      </c>
      <c r="Q2341" s="47">
        <f t="shared" si="507"/>
        <v>2</v>
      </c>
      <c r="R2341" s="54">
        <v>52</v>
      </c>
      <c r="S2341" s="49" t="s">
        <v>168</v>
      </c>
      <c r="T2341" s="53" t="s">
        <v>163</v>
      </c>
    </row>
    <row r="2342" spans="1:20" x14ac:dyDescent="0.2">
      <c r="A2342" s="79">
        <f t="shared" si="500"/>
        <v>10</v>
      </c>
      <c r="B2342" s="47">
        <f t="shared" si="501"/>
        <v>2022</v>
      </c>
      <c r="C2342" s="47">
        <f t="shared" si="502"/>
        <v>3</v>
      </c>
      <c r="D2342" s="47" t="str">
        <f t="shared" si="509"/>
        <v>Mar</v>
      </c>
      <c r="E2342" s="47">
        <f t="shared" si="504"/>
        <v>4</v>
      </c>
      <c r="F2342" s="90">
        <v>44624</v>
      </c>
      <c r="G2342" s="75">
        <v>0.58402777777777781</v>
      </c>
      <c r="H2342" s="49" t="s">
        <v>64</v>
      </c>
      <c r="I2342" s="56" t="str">
        <f>VLOOKUP(H2342,SiteCodes,2,FALSE)</f>
        <v>On point at confluence of N. Arm and Brown's Slough</v>
      </c>
      <c r="J2342" s="56" t="str">
        <f>VLOOKUP(H2342,SiteCodes,3,FALSE)</f>
        <v>Gordon Estuary</v>
      </c>
      <c r="K2342" s="49">
        <v>1</v>
      </c>
      <c r="L2342" s="51" t="s">
        <v>157</v>
      </c>
      <c r="M2342" s="53" t="s">
        <v>138</v>
      </c>
      <c r="N2342" s="51" t="s">
        <v>153</v>
      </c>
      <c r="O2342" s="47">
        <f t="shared" si="505"/>
        <v>8</v>
      </c>
      <c r="P2342" s="47">
        <f t="shared" si="506"/>
        <v>1</v>
      </c>
      <c r="Q2342" s="47">
        <f t="shared" si="507"/>
        <v>5</v>
      </c>
      <c r="R2342" s="54">
        <v>5</v>
      </c>
      <c r="S2342" s="49" t="s">
        <v>168</v>
      </c>
      <c r="T2342" s="53" t="s">
        <v>163</v>
      </c>
    </row>
    <row r="2343" spans="1:20" x14ac:dyDescent="0.2">
      <c r="A2343" s="79">
        <f t="shared" si="500"/>
        <v>10</v>
      </c>
      <c r="B2343" s="47">
        <f t="shared" si="501"/>
        <v>2022</v>
      </c>
      <c r="C2343" s="47">
        <f t="shared" si="502"/>
        <v>3</v>
      </c>
      <c r="D2343" s="47" t="str">
        <f t="shared" si="509"/>
        <v>Mar</v>
      </c>
      <c r="E2343" s="47">
        <f t="shared" si="504"/>
        <v>4</v>
      </c>
      <c r="F2343" s="90">
        <v>44624</v>
      </c>
      <c r="G2343" s="75">
        <v>0.58402777777777781</v>
      </c>
      <c r="H2343" s="49" t="s">
        <v>64</v>
      </c>
      <c r="I2343" s="56" t="str">
        <f>VLOOKUP(H2343,SiteCodes,2,FALSE)</f>
        <v>On point at confluence of N. Arm and Brown's Slough</v>
      </c>
      <c r="J2343" s="56" t="str">
        <f>VLOOKUP(H2343,SiteCodes,3,FALSE)</f>
        <v>Gordon Estuary</v>
      </c>
      <c r="K2343" s="49">
        <v>1</v>
      </c>
      <c r="L2343" s="51" t="s">
        <v>158</v>
      </c>
      <c r="M2343" s="53" t="s">
        <v>138</v>
      </c>
      <c r="N2343" s="51" t="s">
        <v>153</v>
      </c>
      <c r="O2343" s="47">
        <f t="shared" si="505"/>
        <v>9</v>
      </c>
      <c r="P2343" s="47">
        <f t="shared" si="506"/>
        <v>1</v>
      </c>
      <c r="Q2343" s="47">
        <f t="shared" si="507"/>
        <v>5</v>
      </c>
      <c r="R2343" s="54">
        <v>6</v>
      </c>
      <c r="S2343" s="49" t="s">
        <v>168</v>
      </c>
      <c r="T2343" s="53" t="s">
        <v>163</v>
      </c>
    </row>
    <row r="2344" spans="1:20" x14ac:dyDescent="0.2">
      <c r="A2344" s="79">
        <f t="shared" si="500"/>
        <v>11</v>
      </c>
      <c r="B2344" s="47">
        <f t="shared" si="501"/>
        <v>2022</v>
      </c>
      <c r="C2344" s="47">
        <f t="shared" si="502"/>
        <v>3</v>
      </c>
      <c r="D2344" s="47" t="str">
        <f t="shared" si="509"/>
        <v>Mar</v>
      </c>
      <c r="E2344" s="47">
        <f t="shared" si="504"/>
        <v>7</v>
      </c>
      <c r="F2344" s="90">
        <v>44627</v>
      </c>
      <c r="G2344" s="75">
        <v>0.375</v>
      </c>
      <c r="H2344" s="49" t="s">
        <v>225</v>
      </c>
      <c r="I2344" s="56" t="str">
        <f t="shared" si="508"/>
        <v>Gordon R. Site 1, Channel A at Gordon R.</v>
      </c>
      <c r="J2344" s="56" t="str">
        <f t="shared" si="499"/>
        <v>Gordon Estuary</v>
      </c>
      <c r="K2344" s="49">
        <v>1</v>
      </c>
      <c r="L2344" s="51" t="s">
        <v>146</v>
      </c>
      <c r="M2344" s="53" t="s">
        <v>138</v>
      </c>
      <c r="N2344" s="51" t="s">
        <v>144</v>
      </c>
      <c r="O2344" s="47">
        <f t="shared" si="505"/>
        <v>3</v>
      </c>
      <c r="P2344" s="47">
        <f t="shared" si="506"/>
        <v>1</v>
      </c>
      <c r="Q2344" s="47">
        <f t="shared" si="507"/>
        <v>2</v>
      </c>
      <c r="R2344" s="54">
        <v>2</v>
      </c>
      <c r="S2344" s="49" t="s">
        <v>171</v>
      </c>
      <c r="T2344" s="53" t="s">
        <v>163</v>
      </c>
    </row>
    <row r="2345" spans="1:20" x14ac:dyDescent="0.2">
      <c r="A2345" s="79">
        <f t="shared" si="500"/>
        <v>11</v>
      </c>
      <c r="B2345" s="47">
        <f t="shared" si="501"/>
        <v>2022</v>
      </c>
      <c r="C2345" s="47">
        <f t="shared" si="502"/>
        <v>3</v>
      </c>
      <c r="D2345" s="47" t="str">
        <f t="shared" si="509"/>
        <v>Mar</v>
      </c>
      <c r="E2345" s="47">
        <f t="shared" si="504"/>
        <v>7</v>
      </c>
      <c r="F2345" s="90">
        <v>44627</v>
      </c>
      <c r="G2345" s="75">
        <v>0.375</v>
      </c>
      <c r="H2345" s="49" t="s">
        <v>225</v>
      </c>
      <c r="I2345" s="56" t="str">
        <f>VLOOKUP(H2345,SiteCodes,2,FALSE)</f>
        <v>Gordon R. Site 1, Channel A at Gordon R.</v>
      </c>
      <c r="J2345" s="56" t="str">
        <f>VLOOKUP(H2345,SiteCodes,3,FALSE)</f>
        <v>Gordon Estuary</v>
      </c>
      <c r="K2345" s="49">
        <v>1</v>
      </c>
      <c r="L2345" s="51" t="s">
        <v>158</v>
      </c>
      <c r="M2345" s="53" t="s">
        <v>138</v>
      </c>
      <c r="N2345" s="51" t="s">
        <v>153</v>
      </c>
      <c r="O2345" s="47">
        <f t="shared" si="505"/>
        <v>9</v>
      </c>
      <c r="P2345" s="47">
        <f t="shared" si="506"/>
        <v>1</v>
      </c>
      <c r="Q2345" s="47">
        <f t="shared" si="507"/>
        <v>5</v>
      </c>
      <c r="R2345" s="54">
        <v>511</v>
      </c>
      <c r="S2345" s="49" t="s">
        <v>171</v>
      </c>
      <c r="T2345" s="53" t="s">
        <v>163</v>
      </c>
    </row>
    <row r="2346" spans="1:20" x14ac:dyDescent="0.2">
      <c r="A2346" s="79">
        <f t="shared" si="500"/>
        <v>11</v>
      </c>
      <c r="B2346" s="47">
        <f t="shared" si="501"/>
        <v>2022</v>
      </c>
      <c r="C2346" s="47">
        <f t="shared" si="502"/>
        <v>3</v>
      </c>
      <c r="D2346" s="47" t="str">
        <f t="shared" si="509"/>
        <v>Mar</v>
      </c>
      <c r="E2346" s="47">
        <f t="shared" si="504"/>
        <v>7</v>
      </c>
      <c r="F2346" s="90">
        <v>44627</v>
      </c>
      <c r="G2346" s="75">
        <v>0.39583333333333331</v>
      </c>
      <c r="H2346" s="49" t="s">
        <v>30</v>
      </c>
      <c r="I2346" s="56" t="str">
        <f t="shared" si="508"/>
        <v>Butch's (Gordon R.)</v>
      </c>
      <c r="J2346" s="56" t="str">
        <f t="shared" si="499"/>
        <v>Gordon Estuary</v>
      </c>
      <c r="K2346" s="49">
        <v>1</v>
      </c>
      <c r="L2346" s="51" t="s">
        <v>157</v>
      </c>
      <c r="M2346" s="53" t="s">
        <v>138</v>
      </c>
      <c r="N2346" s="51" t="s">
        <v>153</v>
      </c>
      <c r="O2346" s="47">
        <f t="shared" si="505"/>
        <v>8</v>
      </c>
      <c r="P2346" s="47">
        <f t="shared" si="506"/>
        <v>1</v>
      </c>
      <c r="Q2346" s="47">
        <f t="shared" si="507"/>
        <v>5</v>
      </c>
      <c r="R2346" s="54">
        <v>1</v>
      </c>
      <c r="S2346" s="49" t="s">
        <v>168</v>
      </c>
      <c r="T2346" s="53" t="s">
        <v>163</v>
      </c>
    </row>
    <row r="2347" spans="1:20" x14ac:dyDescent="0.2">
      <c r="A2347" s="79">
        <f t="shared" si="500"/>
        <v>11</v>
      </c>
      <c r="B2347" s="47">
        <f t="shared" si="501"/>
        <v>2022</v>
      </c>
      <c r="C2347" s="47">
        <f t="shared" si="502"/>
        <v>3</v>
      </c>
      <c r="D2347" s="47" t="str">
        <f t="shared" si="509"/>
        <v>Mar</v>
      </c>
      <c r="E2347" s="47">
        <f t="shared" si="504"/>
        <v>7</v>
      </c>
      <c r="F2347" s="90">
        <v>44627</v>
      </c>
      <c r="G2347" s="75">
        <v>0.39583333333333331</v>
      </c>
      <c r="H2347" s="49" t="s">
        <v>30</v>
      </c>
      <c r="I2347" s="56" t="str">
        <f>VLOOKUP(H2347,SiteCodes,2,FALSE)</f>
        <v>Butch's (Gordon R.)</v>
      </c>
      <c r="J2347" s="56" t="str">
        <f>VLOOKUP(H2347,SiteCodes,3,FALSE)</f>
        <v>Gordon Estuary</v>
      </c>
      <c r="K2347" s="49">
        <v>1</v>
      </c>
      <c r="L2347" s="51" t="s">
        <v>158</v>
      </c>
      <c r="M2347" s="53" t="s">
        <v>138</v>
      </c>
      <c r="N2347" s="51" t="s">
        <v>153</v>
      </c>
      <c r="O2347" s="47">
        <f t="shared" si="505"/>
        <v>9</v>
      </c>
      <c r="P2347" s="47">
        <f t="shared" si="506"/>
        <v>1</v>
      </c>
      <c r="Q2347" s="47">
        <f t="shared" si="507"/>
        <v>5</v>
      </c>
      <c r="R2347" s="54">
        <v>1</v>
      </c>
      <c r="S2347" s="49" t="s">
        <v>168</v>
      </c>
      <c r="T2347" s="53" t="s">
        <v>163</v>
      </c>
    </row>
    <row r="2348" spans="1:20" x14ac:dyDescent="0.2">
      <c r="A2348" s="79">
        <f t="shared" si="500"/>
        <v>11</v>
      </c>
      <c r="B2348" s="47">
        <f t="shared" si="501"/>
        <v>2022</v>
      </c>
      <c r="C2348" s="47">
        <f t="shared" si="502"/>
        <v>3</v>
      </c>
      <c r="D2348" s="47" t="str">
        <f t="shared" si="509"/>
        <v>Mar</v>
      </c>
      <c r="E2348" s="47">
        <f t="shared" si="504"/>
        <v>7</v>
      </c>
      <c r="F2348" s="90">
        <v>44627</v>
      </c>
      <c r="G2348" s="75">
        <v>0.41180555555555554</v>
      </c>
      <c r="H2348" s="49" t="s">
        <v>203</v>
      </c>
      <c r="I2348" s="56" t="str">
        <f t="shared" si="508"/>
        <v>Site 5 main channel close to mouth</v>
      </c>
      <c r="J2348" s="56" t="str">
        <f t="shared" si="499"/>
        <v>Gordon Estuary</v>
      </c>
      <c r="K2348" s="49">
        <v>1</v>
      </c>
      <c r="L2348" s="51" t="s">
        <v>158</v>
      </c>
      <c r="M2348" s="53" t="s">
        <v>138</v>
      </c>
      <c r="N2348" s="51" t="s">
        <v>153</v>
      </c>
      <c r="O2348" s="47">
        <f t="shared" si="505"/>
        <v>9</v>
      </c>
      <c r="P2348" s="47">
        <f t="shared" si="506"/>
        <v>1</v>
      </c>
      <c r="Q2348" s="47">
        <f t="shared" si="507"/>
        <v>5</v>
      </c>
      <c r="R2348" s="54">
        <v>90</v>
      </c>
      <c r="S2348" s="49" t="s">
        <v>171</v>
      </c>
      <c r="T2348" s="53" t="s">
        <v>163</v>
      </c>
    </row>
    <row r="2349" spans="1:20" x14ac:dyDescent="0.2">
      <c r="A2349" s="79">
        <f t="shared" si="500"/>
        <v>11</v>
      </c>
      <c r="B2349" s="47">
        <f t="shared" si="501"/>
        <v>2022</v>
      </c>
      <c r="C2349" s="47">
        <f t="shared" si="502"/>
        <v>3</v>
      </c>
      <c r="D2349" s="47" t="str">
        <f t="shared" si="509"/>
        <v>Mar</v>
      </c>
      <c r="E2349" s="47">
        <f t="shared" si="504"/>
        <v>7</v>
      </c>
      <c r="F2349" s="90">
        <v>44627</v>
      </c>
      <c r="G2349" s="75">
        <v>0.42986111111111108</v>
      </c>
      <c r="H2349" s="49" t="s">
        <v>217</v>
      </c>
      <c r="I2349" s="56" t="str">
        <f t="shared" si="508"/>
        <v>Site 6, just upstream of bridge</v>
      </c>
      <c r="J2349" s="56" t="str">
        <f t="shared" si="499"/>
        <v>Gordon Estuary</v>
      </c>
      <c r="K2349" s="49">
        <v>1</v>
      </c>
      <c r="L2349" s="51" t="s">
        <v>146</v>
      </c>
      <c r="M2349" s="53" t="s">
        <v>138</v>
      </c>
      <c r="N2349" s="51" t="s">
        <v>144</v>
      </c>
      <c r="O2349" s="47">
        <f t="shared" si="505"/>
        <v>3</v>
      </c>
      <c r="P2349" s="47">
        <f t="shared" si="506"/>
        <v>1</v>
      </c>
      <c r="Q2349" s="47">
        <f t="shared" si="507"/>
        <v>2</v>
      </c>
      <c r="R2349" s="54">
        <v>5</v>
      </c>
      <c r="S2349" s="49" t="s">
        <v>171</v>
      </c>
      <c r="T2349" s="53" t="s">
        <v>163</v>
      </c>
    </row>
    <row r="2350" spans="1:20" x14ac:dyDescent="0.2">
      <c r="A2350" s="79">
        <f t="shared" si="500"/>
        <v>11</v>
      </c>
      <c r="B2350" s="47">
        <f t="shared" si="501"/>
        <v>2022</v>
      </c>
      <c r="C2350" s="47">
        <f t="shared" si="502"/>
        <v>3</v>
      </c>
      <c r="D2350" s="47" t="str">
        <f t="shared" si="509"/>
        <v>Mar</v>
      </c>
      <c r="E2350" s="47">
        <f t="shared" si="504"/>
        <v>7</v>
      </c>
      <c r="F2350" s="90">
        <v>44627</v>
      </c>
      <c r="G2350" s="75">
        <v>0.42986111111111108</v>
      </c>
      <c r="H2350" s="49" t="s">
        <v>217</v>
      </c>
      <c r="I2350" s="56" t="str">
        <f>VLOOKUP(H2350,SiteCodes,2,FALSE)</f>
        <v>Site 6, just upstream of bridge</v>
      </c>
      <c r="J2350" s="56" t="str">
        <f>VLOOKUP(H2350,SiteCodes,3,FALSE)</f>
        <v>Gordon Estuary</v>
      </c>
      <c r="K2350" s="49">
        <v>1</v>
      </c>
      <c r="L2350" s="51" t="s">
        <v>158</v>
      </c>
      <c r="M2350" s="53" t="s">
        <v>138</v>
      </c>
      <c r="N2350" s="51" t="s">
        <v>153</v>
      </c>
      <c r="O2350" s="47">
        <f t="shared" si="505"/>
        <v>9</v>
      </c>
      <c r="P2350" s="47">
        <f t="shared" si="506"/>
        <v>1</v>
      </c>
      <c r="Q2350" s="47">
        <f t="shared" si="507"/>
        <v>5</v>
      </c>
      <c r="R2350" s="54">
        <v>23</v>
      </c>
      <c r="S2350" s="49" t="s">
        <v>171</v>
      </c>
      <c r="T2350" s="53" t="s">
        <v>163</v>
      </c>
    </row>
    <row r="2351" spans="1:20" x14ac:dyDescent="0.2">
      <c r="A2351" s="79">
        <f t="shared" si="500"/>
        <v>11</v>
      </c>
      <c r="B2351" s="47">
        <f t="shared" si="501"/>
        <v>2022</v>
      </c>
      <c r="C2351" s="47">
        <f t="shared" si="502"/>
        <v>3</v>
      </c>
      <c r="D2351" s="47" t="str">
        <f t="shared" si="509"/>
        <v>Mar</v>
      </c>
      <c r="E2351" s="47">
        <f t="shared" si="504"/>
        <v>7</v>
      </c>
      <c r="F2351" s="90">
        <v>44627</v>
      </c>
      <c r="G2351" s="75">
        <v>0.45069444444444445</v>
      </c>
      <c r="H2351" s="49" t="s">
        <v>19</v>
      </c>
      <c r="I2351" s="56" t="str">
        <f t="shared" si="508"/>
        <v>Q Jeff (right bank opposite N. Arm confl.)</v>
      </c>
      <c r="J2351" s="56" t="str">
        <f t="shared" si="499"/>
        <v>Gordon Estuary</v>
      </c>
      <c r="K2351" s="49">
        <v>1</v>
      </c>
      <c r="L2351" s="51" t="s">
        <v>191</v>
      </c>
      <c r="M2351" s="53" t="s">
        <v>138</v>
      </c>
      <c r="N2351" s="51" t="s">
        <v>150</v>
      </c>
      <c r="O2351" s="47">
        <f t="shared" si="505"/>
        <v>20</v>
      </c>
      <c r="P2351" s="47">
        <f t="shared" si="506"/>
        <v>1</v>
      </c>
      <c r="Q2351" s="47">
        <f t="shared" si="507"/>
        <v>4</v>
      </c>
      <c r="R2351" s="54">
        <v>1</v>
      </c>
      <c r="S2351" s="49" t="s">
        <v>168</v>
      </c>
      <c r="T2351" s="53" t="s">
        <v>163</v>
      </c>
    </row>
    <row r="2352" spans="1:20" x14ac:dyDescent="0.2">
      <c r="A2352" s="79">
        <f t="shared" si="500"/>
        <v>11</v>
      </c>
      <c r="B2352" s="47">
        <f t="shared" si="501"/>
        <v>2022</v>
      </c>
      <c r="C2352" s="47">
        <f t="shared" si="502"/>
        <v>3</v>
      </c>
      <c r="D2352" s="47" t="str">
        <f t="shared" si="509"/>
        <v>Mar</v>
      </c>
      <c r="E2352" s="47">
        <f t="shared" si="504"/>
        <v>7</v>
      </c>
      <c r="F2352" s="90">
        <v>44627</v>
      </c>
      <c r="G2352" s="75">
        <v>0.45069444444444445</v>
      </c>
      <c r="H2352" s="49" t="s">
        <v>19</v>
      </c>
      <c r="I2352" s="56" t="str">
        <f>VLOOKUP(H2352,SiteCodes,2,FALSE)</f>
        <v>Q Jeff (right bank opposite N. Arm confl.)</v>
      </c>
      <c r="J2352" s="56" t="str">
        <f>VLOOKUP(H2352,SiteCodes,3,FALSE)</f>
        <v>Gordon Estuary</v>
      </c>
      <c r="K2352" s="49">
        <v>1</v>
      </c>
      <c r="L2352" s="51" t="s">
        <v>157</v>
      </c>
      <c r="M2352" s="53" t="s">
        <v>138</v>
      </c>
      <c r="N2352" s="51" t="s">
        <v>153</v>
      </c>
      <c r="O2352" s="47">
        <f t="shared" si="505"/>
        <v>8</v>
      </c>
      <c r="P2352" s="47">
        <f t="shared" si="506"/>
        <v>1</v>
      </c>
      <c r="Q2352" s="47">
        <f t="shared" si="507"/>
        <v>5</v>
      </c>
      <c r="R2352" s="54">
        <v>7</v>
      </c>
      <c r="S2352" s="49" t="s">
        <v>168</v>
      </c>
      <c r="T2352" s="53" t="s">
        <v>163</v>
      </c>
    </row>
    <row r="2353" spans="1:20" x14ac:dyDescent="0.2">
      <c r="A2353" s="79">
        <f t="shared" si="500"/>
        <v>11</v>
      </c>
      <c r="B2353" s="47">
        <f t="shared" si="501"/>
        <v>2022</v>
      </c>
      <c r="C2353" s="47">
        <f t="shared" si="502"/>
        <v>3</v>
      </c>
      <c r="D2353" s="47" t="str">
        <f t="shared" si="509"/>
        <v>Mar</v>
      </c>
      <c r="E2353" s="47">
        <f t="shared" si="504"/>
        <v>7</v>
      </c>
      <c r="F2353" s="90">
        <v>44627</v>
      </c>
      <c r="G2353" s="75">
        <v>0.45069444444444445</v>
      </c>
      <c r="H2353" s="49" t="s">
        <v>19</v>
      </c>
      <c r="I2353" s="56" t="str">
        <f>VLOOKUP(H2353,SiteCodes,2,FALSE)</f>
        <v>Q Jeff (right bank opposite N. Arm confl.)</v>
      </c>
      <c r="J2353" s="56" t="str">
        <f>VLOOKUP(H2353,SiteCodes,3,FALSE)</f>
        <v>Gordon Estuary</v>
      </c>
      <c r="K2353" s="49">
        <v>1</v>
      </c>
      <c r="L2353" s="51" t="s">
        <v>158</v>
      </c>
      <c r="M2353" s="53" t="s">
        <v>138</v>
      </c>
      <c r="N2353" s="51" t="s">
        <v>153</v>
      </c>
      <c r="O2353" s="47">
        <f t="shared" si="505"/>
        <v>9</v>
      </c>
      <c r="P2353" s="47">
        <f t="shared" si="506"/>
        <v>1</v>
      </c>
      <c r="Q2353" s="47">
        <f t="shared" si="507"/>
        <v>5</v>
      </c>
      <c r="R2353" s="54">
        <v>3</v>
      </c>
      <c r="S2353" s="49" t="s">
        <v>168</v>
      </c>
      <c r="T2353" s="53" t="s">
        <v>163</v>
      </c>
    </row>
    <row r="2354" spans="1:20" x14ac:dyDescent="0.2">
      <c r="A2354" s="79">
        <f t="shared" si="500"/>
        <v>11</v>
      </c>
      <c r="B2354" s="47">
        <f t="shared" si="501"/>
        <v>2022</v>
      </c>
      <c r="C2354" s="47">
        <f t="shared" si="502"/>
        <v>3</v>
      </c>
      <c r="D2354" s="47" t="str">
        <f t="shared" si="509"/>
        <v>Mar</v>
      </c>
      <c r="E2354" s="47">
        <f t="shared" si="504"/>
        <v>7</v>
      </c>
      <c r="F2354" s="90">
        <v>44627</v>
      </c>
      <c r="G2354" s="75">
        <v>0.50694444444444442</v>
      </c>
      <c r="H2354" s="49" t="s">
        <v>8</v>
      </c>
      <c r="I2354" s="56" t="str">
        <f t="shared" si="508"/>
        <v>Smokies</v>
      </c>
      <c r="J2354" s="56" t="str">
        <f t="shared" si="499"/>
        <v>Gordon Estuary</v>
      </c>
      <c r="K2354" s="49">
        <v>1</v>
      </c>
      <c r="L2354" s="51" t="s">
        <v>157</v>
      </c>
      <c r="M2354" s="53" t="s">
        <v>138</v>
      </c>
      <c r="N2354" s="51" t="s">
        <v>153</v>
      </c>
      <c r="O2354" s="47">
        <f t="shared" si="505"/>
        <v>8</v>
      </c>
      <c r="P2354" s="47">
        <f t="shared" si="506"/>
        <v>1</v>
      </c>
      <c r="Q2354" s="47">
        <f t="shared" si="507"/>
        <v>5</v>
      </c>
      <c r="R2354" s="54">
        <v>4</v>
      </c>
      <c r="S2354" s="49" t="s">
        <v>168</v>
      </c>
      <c r="T2354" s="53" t="s">
        <v>163</v>
      </c>
    </row>
    <row r="2355" spans="1:20" x14ac:dyDescent="0.2">
      <c r="A2355" s="79">
        <f t="shared" si="500"/>
        <v>11</v>
      </c>
      <c r="B2355" s="47">
        <f t="shared" si="501"/>
        <v>2022</v>
      </c>
      <c r="C2355" s="47">
        <f t="shared" si="502"/>
        <v>3</v>
      </c>
      <c r="D2355" s="47" t="str">
        <f t="shared" si="509"/>
        <v>Mar</v>
      </c>
      <c r="E2355" s="47">
        <f t="shared" si="504"/>
        <v>7</v>
      </c>
      <c r="F2355" s="90">
        <v>44627</v>
      </c>
      <c r="G2355" s="75">
        <v>0.50694444444444442</v>
      </c>
      <c r="H2355" s="49" t="s">
        <v>8</v>
      </c>
      <c r="I2355" s="56" t="str">
        <f>VLOOKUP(H2355,SiteCodes,2,FALSE)</f>
        <v>Smokies</v>
      </c>
      <c r="J2355" s="56" t="str">
        <f>VLOOKUP(H2355,SiteCodes,3,FALSE)</f>
        <v>Gordon Estuary</v>
      </c>
      <c r="K2355" s="49">
        <v>1</v>
      </c>
      <c r="L2355" s="51" t="s">
        <v>158</v>
      </c>
      <c r="M2355" s="53" t="s">
        <v>138</v>
      </c>
      <c r="N2355" s="51" t="s">
        <v>153</v>
      </c>
      <c r="O2355" s="47">
        <f t="shared" si="505"/>
        <v>9</v>
      </c>
      <c r="P2355" s="47">
        <f t="shared" si="506"/>
        <v>1</v>
      </c>
      <c r="Q2355" s="47">
        <f t="shared" si="507"/>
        <v>5</v>
      </c>
      <c r="R2355" s="54">
        <v>1</v>
      </c>
      <c r="S2355" s="49" t="s">
        <v>168</v>
      </c>
      <c r="T2355" s="53" t="s">
        <v>163</v>
      </c>
    </row>
    <row r="2356" spans="1:20" x14ac:dyDescent="0.2">
      <c r="A2356" s="79">
        <f t="shared" si="500"/>
        <v>11</v>
      </c>
      <c r="B2356" s="47">
        <f t="shared" si="501"/>
        <v>2022</v>
      </c>
      <c r="C2356" s="47">
        <f t="shared" si="502"/>
        <v>3</v>
      </c>
      <c r="D2356" s="47" t="str">
        <f t="shared" si="509"/>
        <v>Mar</v>
      </c>
      <c r="E2356" s="47">
        <f t="shared" si="504"/>
        <v>7</v>
      </c>
      <c r="F2356" s="90">
        <v>44627</v>
      </c>
      <c r="G2356" s="75">
        <v>0.51736111111111105</v>
      </c>
      <c r="H2356" s="49" t="s">
        <v>15</v>
      </c>
      <c r="I2356" s="56" t="str">
        <f t="shared" si="508"/>
        <v>Pacheedah Shores Boat Ramp</v>
      </c>
      <c r="J2356" s="56" t="str">
        <f t="shared" si="499"/>
        <v>Gordon Estuary</v>
      </c>
      <c r="K2356" s="49">
        <v>1</v>
      </c>
      <c r="L2356" s="51" t="s">
        <v>157</v>
      </c>
      <c r="M2356" s="53" t="s">
        <v>138</v>
      </c>
      <c r="N2356" s="51" t="s">
        <v>153</v>
      </c>
      <c r="O2356" s="47">
        <f t="shared" si="505"/>
        <v>8</v>
      </c>
      <c r="P2356" s="47">
        <f t="shared" si="506"/>
        <v>1</v>
      </c>
      <c r="Q2356" s="47">
        <f t="shared" si="507"/>
        <v>5</v>
      </c>
      <c r="R2356" s="54">
        <v>6</v>
      </c>
      <c r="S2356" s="49" t="s">
        <v>168</v>
      </c>
      <c r="T2356" s="53" t="s">
        <v>163</v>
      </c>
    </row>
    <row r="2357" spans="1:20" x14ac:dyDescent="0.2">
      <c r="A2357" s="79">
        <f t="shared" si="500"/>
        <v>11</v>
      </c>
      <c r="B2357" s="47">
        <f t="shared" si="501"/>
        <v>2022</v>
      </c>
      <c r="C2357" s="47">
        <f t="shared" si="502"/>
        <v>3</v>
      </c>
      <c r="D2357" s="47" t="str">
        <f t="shared" si="509"/>
        <v>Mar</v>
      </c>
      <c r="E2357" s="47">
        <f t="shared" si="504"/>
        <v>7</v>
      </c>
      <c r="F2357" s="90">
        <v>44627</v>
      </c>
      <c r="G2357" s="75">
        <v>0.51736111111111105</v>
      </c>
      <c r="H2357" s="49" t="s">
        <v>15</v>
      </c>
      <c r="I2357" s="56" t="str">
        <f>VLOOKUP(H2357,SiteCodes,2,FALSE)</f>
        <v>Pacheedah Shores Boat Ramp</v>
      </c>
      <c r="J2357" s="56" t="str">
        <f>VLOOKUP(H2357,SiteCodes,3,FALSE)</f>
        <v>Gordon Estuary</v>
      </c>
      <c r="K2357" s="49">
        <v>1</v>
      </c>
      <c r="L2357" s="51" t="s">
        <v>158</v>
      </c>
      <c r="M2357" s="53" t="s">
        <v>138</v>
      </c>
      <c r="N2357" s="51" t="s">
        <v>153</v>
      </c>
      <c r="O2357" s="47">
        <f t="shared" si="505"/>
        <v>9</v>
      </c>
      <c r="P2357" s="47">
        <f t="shared" si="506"/>
        <v>1</v>
      </c>
      <c r="Q2357" s="47">
        <f t="shared" si="507"/>
        <v>5</v>
      </c>
      <c r="R2357" s="54">
        <v>7</v>
      </c>
      <c r="S2357" s="49" t="s">
        <v>168</v>
      </c>
      <c r="T2357" s="53" t="s">
        <v>163</v>
      </c>
    </row>
    <row r="2358" spans="1:20" x14ac:dyDescent="0.2">
      <c r="A2358" s="79">
        <f t="shared" si="500"/>
        <v>11</v>
      </c>
      <c r="B2358" s="47">
        <f t="shared" si="501"/>
        <v>2022</v>
      </c>
      <c r="C2358" s="47">
        <f t="shared" si="502"/>
        <v>3</v>
      </c>
      <c r="D2358" s="47" t="str">
        <f t="shared" si="509"/>
        <v>Mar</v>
      </c>
      <c r="E2358" s="47">
        <f t="shared" si="504"/>
        <v>7</v>
      </c>
      <c r="F2358" s="90">
        <v>44627</v>
      </c>
      <c r="G2358" s="75">
        <v>0.54166666666666663</v>
      </c>
      <c r="H2358" s="49" t="s">
        <v>186</v>
      </c>
      <c r="I2358" s="56" t="str">
        <f t="shared" si="508"/>
        <v>Browns Slough Site 7 inlet left tidal channel</v>
      </c>
      <c r="J2358" s="56" t="str">
        <f t="shared" si="499"/>
        <v>Gordon Estuary</v>
      </c>
      <c r="K2358" s="49">
        <v>1</v>
      </c>
      <c r="L2358" s="51" t="s">
        <v>157</v>
      </c>
      <c r="M2358" s="53" t="s">
        <v>138</v>
      </c>
      <c r="N2358" s="51" t="s">
        <v>153</v>
      </c>
      <c r="O2358" s="47">
        <f t="shared" si="505"/>
        <v>8</v>
      </c>
      <c r="P2358" s="47">
        <f t="shared" si="506"/>
        <v>1</v>
      </c>
      <c r="Q2358" s="47">
        <f t="shared" si="507"/>
        <v>5</v>
      </c>
      <c r="R2358" s="54">
        <v>20</v>
      </c>
      <c r="S2358" s="49" t="s">
        <v>171</v>
      </c>
      <c r="T2358" s="53" t="s">
        <v>163</v>
      </c>
    </row>
    <row r="2359" spans="1:20" x14ac:dyDescent="0.2">
      <c r="A2359" s="79">
        <f t="shared" si="500"/>
        <v>11</v>
      </c>
      <c r="B2359" s="47">
        <f t="shared" si="501"/>
        <v>2022</v>
      </c>
      <c r="C2359" s="47">
        <f t="shared" si="502"/>
        <v>3</v>
      </c>
      <c r="D2359" s="47" t="str">
        <f t="shared" si="509"/>
        <v>Mar</v>
      </c>
      <c r="E2359" s="47">
        <f t="shared" si="504"/>
        <v>7</v>
      </c>
      <c r="F2359" s="90">
        <v>44627</v>
      </c>
      <c r="G2359" s="75">
        <v>0.54166666666666663</v>
      </c>
      <c r="H2359" s="49" t="s">
        <v>186</v>
      </c>
      <c r="I2359" s="56" t="str">
        <f t="shared" si="508"/>
        <v>Browns Slough Site 7 inlet left tidal channel</v>
      </c>
      <c r="J2359" s="56" t="str">
        <f t="shared" si="499"/>
        <v>Gordon Estuary</v>
      </c>
      <c r="K2359" s="49">
        <v>1</v>
      </c>
      <c r="L2359" s="51" t="s">
        <v>158</v>
      </c>
      <c r="M2359" s="53" t="s">
        <v>138</v>
      </c>
      <c r="N2359" s="51" t="s">
        <v>153</v>
      </c>
      <c r="O2359" s="47">
        <f t="shared" si="505"/>
        <v>9</v>
      </c>
      <c r="P2359" s="47">
        <f t="shared" si="506"/>
        <v>1</v>
      </c>
      <c r="Q2359" s="47">
        <f t="shared" si="507"/>
        <v>5</v>
      </c>
      <c r="R2359" s="54">
        <v>30</v>
      </c>
      <c r="S2359" s="49" t="s">
        <v>171</v>
      </c>
      <c r="T2359" s="53" t="s">
        <v>163</v>
      </c>
    </row>
    <row r="2360" spans="1:20" x14ac:dyDescent="0.2">
      <c r="A2360" s="79">
        <f t="shared" si="500"/>
        <v>11</v>
      </c>
      <c r="B2360" s="47">
        <f t="shared" si="501"/>
        <v>2022</v>
      </c>
      <c r="C2360" s="47">
        <f t="shared" si="502"/>
        <v>3</v>
      </c>
      <c r="D2360" s="47" t="str">
        <f t="shared" si="509"/>
        <v>Mar</v>
      </c>
      <c r="E2360" s="47">
        <f t="shared" si="504"/>
        <v>7</v>
      </c>
      <c r="F2360" s="90">
        <v>44627</v>
      </c>
      <c r="G2360" s="75">
        <v>0.5625</v>
      </c>
      <c r="H2360" s="49" t="s">
        <v>64</v>
      </c>
      <c r="I2360" s="56" t="str">
        <f t="shared" si="508"/>
        <v>On point at confluence of N. Arm and Brown's Slough</v>
      </c>
      <c r="J2360" s="56" t="str">
        <f t="shared" si="499"/>
        <v>Gordon Estuary</v>
      </c>
      <c r="K2360" s="49">
        <v>1</v>
      </c>
      <c r="L2360" s="51" t="s">
        <v>157</v>
      </c>
      <c r="M2360" s="53" t="s">
        <v>138</v>
      </c>
      <c r="N2360" s="51" t="s">
        <v>153</v>
      </c>
      <c r="O2360" s="47">
        <f t="shared" si="505"/>
        <v>8</v>
      </c>
      <c r="P2360" s="47">
        <f t="shared" si="506"/>
        <v>1</v>
      </c>
      <c r="Q2360" s="47">
        <f t="shared" si="507"/>
        <v>5</v>
      </c>
      <c r="R2360" s="54">
        <v>3</v>
      </c>
      <c r="S2360" s="49" t="s">
        <v>168</v>
      </c>
      <c r="T2360" s="53" t="s">
        <v>163</v>
      </c>
    </row>
    <row r="2361" spans="1:20" x14ac:dyDescent="0.2">
      <c r="A2361" s="79">
        <f t="shared" si="500"/>
        <v>11</v>
      </c>
      <c r="B2361" s="47">
        <f t="shared" si="501"/>
        <v>2022</v>
      </c>
      <c r="C2361" s="47">
        <f t="shared" si="502"/>
        <v>3</v>
      </c>
      <c r="D2361" s="47" t="str">
        <f t="shared" si="509"/>
        <v>Mar</v>
      </c>
      <c r="E2361" s="47">
        <f t="shared" si="504"/>
        <v>8</v>
      </c>
      <c r="F2361" s="90">
        <v>44628</v>
      </c>
      <c r="G2361" s="75">
        <v>0.49652777777777773</v>
      </c>
      <c r="H2361" s="49" t="s">
        <v>34</v>
      </c>
      <c r="I2361" s="56" t="str">
        <f t="shared" si="508"/>
        <v>South Arm SJ (Old Mill)</v>
      </c>
      <c r="J2361" s="56" t="str">
        <f t="shared" si="499"/>
        <v>San Juan Estuary</v>
      </c>
      <c r="K2361" s="49">
        <v>1</v>
      </c>
      <c r="L2361" s="51" t="s">
        <v>146</v>
      </c>
      <c r="M2361" s="53" t="s">
        <v>138</v>
      </c>
      <c r="N2361" s="51" t="s">
        <v>144</v>
      </c>
      <c r="O2361" s="47">
        <f t="shared" si="505"/>
        <v>3</v>
      </c>
      <c r="P2361" s="47">
        <f t="shared" si="506"/>
        <v>1</v>
      </c>
      <c r="Q2361" s="47">
        <f t="shared" si="507"/>
        <v>2</v>
      </c>
      <c r="R2361" s="54">
        <v>2</v>
      </c>
      <c r="S2361" s="49" t="s">
        <v>168</v>
      </c>
      <c r="T2361" s="53" t="s">
        <v>163</v>
      </c>
    </row>
    <row r="2362" spans="1:20" x14ac:dyDescent="0.2">
      <c r="A2362" s="79">
        <f t="shared" si="500"/>
        <v>11</v>
      </c>
      <c r="B2362" s="47">
        <f t="shared" si="501"/>
        <v>2022</v>
      </c>
      <c r="C2362" s="47">
        <f t="shared" si="502"/>
        <v>3</v>
      </c>
      <c r="D2362" s="47" t="str">
        <f t="shared" si="509"/>
        <v>Mar</v>
      </c>
      <c r="E2362" s="47">
        <f t="shared" si="504"/>
        <v>8</v>
      </c>
      <c r="F2362" s="90">
        <v>44628</v>
      </c>
      <c r="G2362" s="75">
        <v>0.49652777777777773</v>
      </c>
      <c r="H2362" s="49" t="s">
        <v>34</v>
      </c>
      <c r="I2362" s="56" t="str">
        <f>VLOOKUP(H2362,SiteCodes,2,FALSE)</f>
        <v>South Arm SJ (Old Mill)</v>
      </c>
      <c r="J2362" s="56" t="str">
        <f>VLOOKUP(H2362,SiteCodes,3,FALSE)</f>
        <v>San Juan Estuary</v>
      </c>
      <c r="K2362" s="49">
        <v>1</v>
      </c>
      <c r="L2362" s="51" t="s">
        <v>157</v>
      </c>
      <c r="M2362" s="53" t="s">
        <v>138</v>
      </c>
      <c r="N2362" s="51" t="s">
        <v>153</v>
      </c>
      <c r="O2362" s="47">
        <f t="shared" si="505"/>
        <v>8</v>
      </c>
      <c r="P2362" s="47">
        <f t="shared" si="506"/>
        <v>1</v>
      </c>
      <c r="Q2362" s="47">
        <f t="shared" si="507"/>
        <v>5</v>
      </c>
      <c r="R2362" s="54">
        <v>6</v>
      </c>
      <c r="S2362" s="49" t="s">
        <v>168</v>
      </c>
      <c r="T2362" s="53" t="s">
        <v>163</v>
      </c>
    </row>
    <row r="2363" spans="1:20" x14ac:dyDescent="0.2">
      <c r="A2363" s="79">
        <f t="shared" si="500"/>
        <v>11</v>
      </c>
      <c r="B2363" s="47">
        <f t="shared" si="501"/>
        <v>2022</v>
      </c>
      <c r="C2363" s="47">
        <f t="shared" si="502"/>
        <v>3</v>
      </c>
      <c r="D2363" s="47" t="str">
        <f t="shared" si="509"/>
        <v>Mar</v>
      </c>
      <c r="E2363" s="47">
        <f t="shared" si="504"/>
        <v>8</v>
      </c>
      <c r="F2363" s="90">
        <v>44628</v>
      </c>
      <c r="G2363" s="75">
        <v>0.49652777777777773</v>
      </c>
      <c r="H2363" s="49" t="s">
        <v>34</v>
      </c>
      <c r="I2363" s="56" t="str">
        <f>VLOOKUP(H2363,SiteCodes,2,FALSE)</f>
        <v>South Arm SJ (Old Mill)</v>
      </c>
      <c r="J2363" s="56" t="str">
        <f>VLOOKUP(H2363,SiteCodes,3,FALSE)</f>
        <v>San Juan Estuary</v>
      </c>
      <c r="K2363" s="49">
        <v>1</v>
      </c>
      <c r="L2363" s="51" t="s">
        <v>158</v>
      </c>
      <c r="M2363" s="53" t="s">
        <v>138</v>
      </c>
      <c r="N2363" s="51" t="s">
        <v>153</v>
      </c>
      <c r="O2363" s="47">
        <f t="shared" si="505"/>
        <v>9</v>
      </c>
      <c r="P2363" s="47">
        <f t="shared" si="506"/>
        <v>1</v>
      </c>
      <c r="Q2363" s="47">
        <f t="shared" si="507"/>
        <v>5</v>
      </c>
      <c r="R2363" s="54">
        <v>1</v>
      </c>
      <c r="S2363" s="49" t="s">
        <v>168</v>
      </c>
      <c r="T2363" s="53" t="s">
        <v>163</v>
      </c>
    </row>
    <row r="2364" spans="1:20" x14ac:dyDescent="0.2">
      <c r="A2364" s="79">
        <f t="shared" si="500"/>
        <v>11</v>
      </c>
      <c r="B2364" s="47">
        <f t="shared" si="501"/>
        <v>2022</v>
      </c>
      <c r="C2364" s="47">
        <f t="shared" si="502"/>
        <v>3</v>
      </c>
      <c r="D2364" s="47" t="str">
        <f t="shared" si="509"/>
        <v>Mar</v>
      </c>
      <c r="E2364" s="47">
        <f t="shared" si="504"/>
        <v>8</v>
      </c>
      <c r="F2364" s="90">
        <v>44628</v>
      </c>
      <c r="G2364" s="75">
        <v>0.57986111111111105</v>
      </c>
      <c r="H2364" s="49" t="s">
        <v>38</v>
      </c>
      <c r="I2364" s="56" t="str">
        <f t="shared" si="508"/>
        <v>Q07, Central/South Arm confluence</v>
      </c>
      <c r="J2364" s="56" t="str">
        <f t="shared" si="499"/>
        <v>San Juan Estuary</v>
      </c>
      <c r="K2364" s="49">
        <v>1</v>
      </c>
      <c r="L2364" s="51" t="s">
        <v>146</v>
      </c>
      <c r="M2364" s="53" t="s">
        <v>138</v>
      </c>
      <c r="N2364" s="51" t="s">
        <v>144</v>
      </c>
      <c r="O2364" s="47">
        <f t="shared" si="505"/>
        <v>3</v>
      </c>
      <c r="P2364" s="47">
        <f t="shared" si="506"/>
        <v>1</v>
      </c>
      <c r="Q2364" s="47">
        <f t="shared" si="507"/>
        <v>2</v>
      </c>
      <c r="R2364" s="54">
        <v>1</v>
      </c>
      <c r="S2364" s="49" t="s">
        <v>168</v>
      </c>
      <c r="T2364" s="53" t="s">
        <v>163</v>
      </c>
    </row>
    <row r="2365" spans="1:20" x14ac:dyDescent="0.2">
      <c r="A2365" s="79">
        <f t="shared" si="500"/>
        <v>11</v>
      </c>
      <c r="B2365" s="47">
        <f t="shared" si="501"/>
        <v>2022</v>
      </c>
      <c r="C2365" s="47">
        <f t="shared" si="502"/>
        <v>3</v>
      </c>
      <c r="D2365" s="47" t="str">
        <f t="shared" si="509"/>
        <v>Mar</v>
      </c>
      <c r="E2365" s="47">
        <f t="shared" si="504"/>
        <v>8</v>
      </c>
      <c r="F2365" s="90">
        <v>44628</v>
      </c>
      <c r="G2365" s="75">
        <v>0.59652777777777777</v>
      </c>
      <c r="H2365" s="49" t="s">
        <v>46</v>
      </c>
      <c r="I2365" s="56" t="str">
        <f t="shared" si="508"/>
        <v>Q4, u/s of Tanis's template site</v>
      </c>
      <c r="J2365" s="56" t="str">
        <f t="shared" si="499"/>
        <v>San Juan Estuary</v>
      </c>
      <c r="K2365" s="49">
        <v>1</v>
      </c>
      <c r="L2365" s="51" t="s">
        <v>157</v>
      </c>
      <c r="M2365" s="53" t="s">
        <v>138</v>
      </c>
      <c r="N2365" s="51" t="s">
        <v>153</v>
      </c>
      <c r="O2365" s="47">
        <f t="shared" si="505"/>
        <v>8</v>
      </c>
      <c r="P2365" s="47">
        <f t="shared" si="506"/>
        <v>1</v>
      </c>
      <c r="Q2365" s="47">
        <f t="shared" si="507"/>
        <v>5</v>
      </c>
      <c r="R2365" s="54">
        <v>2</v>
      </c>
      <c r="S2365" s="49" t="s">
        <v>168</v>
      </c>
      <c r="T2365" s="53" t="s">
        <v>163</v>
      </c>
    </row>
    <row r="2366" spans="1:20" x14ac:dyDescent="0.2">
      <c r="A2366" s="79">
        <f t="shared" si="500"/>
        <v>11</v>
      </c>
      <c r="B2366" s="47">
        <f t="shared" si="501"/>
        <v>2022</v>
      </c>
      <c r="C2366" s="47">
        <f t="shared" si="502"/>
        <v>3</v>
      </c>
      <c r="D2366" s="47" t="str">
        <f t="shared" si="509"/>
        <v>Mar</v>
      </c>
      <c r="E2366" s="47">
        <f t="shared" si="504"/>
        <v>8</v>
      </c>
      <c r="F2366" s="90">
        <v>44628</v>
      </c>
      <c r="G2366" s="75">
        <v>0.61319444444444449</v>
      </c>
      <c r="H2366" s="49" t="s">
        <v>44</v>
      </c>
      <c r="I2366" s="56" t="str">
        <f t="shared" si="508"/>
        <v>Q Helen, top of Island Road</v>
      </c>
      <c r="J2366" s="56" t="str">
        <f t="shared" si="499"/>
        <v>San Juan Estuary</v>
      </c>
      <c r="K2366" s="49">
        <v>1</v>
      </c>
      <c r="L2366" s="51" t="s">
        <v>158</v>
      </c>
      <c r="M2366" s="53" t="s">
        <v>138</v>
      </c>
      <c r="N2366" s="51" t="s">
        <v>153</v>
      </c>
      <c r="O2366" s="47">
        <f t="shared" si="505"/>
        <v>9</v>
      </c>
      <c r="P2366" s="47">
        <f t="shared" si="506"/>
        <v>1</v>
      </c>
      <c r="Q2366" s="47">
        <f t="shared" si="507"/>
        <v>5</v>
      </c>
      <c r="R2366" s="54">
        <v>1</v>
      </c>
      <c r="S2366" s="49" t="s">
        <v>168</v>
      </c>
      <c r="T2366" s="53" t="s">
        <v>163</v>
      </c>
    </row>
    <row r="2367" spans="1:20" x14ac:dyDescent="0.2">
      <c r="A2367" s="79">
        <f t="shared" si="500"/>
        <v>11</v>
      </c>
      <c r="B2367" s="47">
        <f t="shared" si="501"/>
        <v>2022</v>
      </c>
      <c r="C2367" s="47">
        <f t="shared" si="502"/>
        <v>3</v>
      </c>
      <c r="D2367" s="47" t="str">
        <f t="shared" si="509"/>
        <v>Mar</v>
      </c>
      <c r="E2367" s="47">
        <f t="shared" si="504"/>
        <v>8</v>
      </c>
      <c r="F2367" s="90">
        <v>44628</v>
      </c>
      <c r="G2367" s="75">
        <v>0.51666666666666672</v>
      </c>
      <c r="H2367" s="49" t="s">
        <v>231</v>
      </c>
      <c r="I2367" s="56" t="str">
        <f t="shared" si="508"/>
        <v>Gordon R. Site 1, Channel A 250 m in</v>
      </c>
      <c r="J2367" s="56" t="str">
        <f t="shared" si="499"/>
        <v>Gordon Estuary</v>
      </c>
      <c r="K2367" s="49">
        <v>1</v>
      </c>
      <c r="L2367" s="51" t="s">
        <v>146</v>
      </c>
      <c r="M2367" s="53" t="s">
        <v>138</v>
      </c>
      <c r="N2367" s="51" t="s">
        <v>144</v>
      </c>
      <c r="O2367" s="47">
        <f t="shared" si="505"/>
        <v>3</v>
      </c>
      <c r="P2367" s="47">
        <f t="shared" si="506"/>
        <v>1</v>
      </c>
      <c r="Q2367" s="47">
        <f t="shared" si="507"/>
        <v>2</v>
      </c>
      <c r="R2367" s="54">
        <v>10</v>
      </c>
      <c r="S2367" s="49" t="s">
        <v>168</v>
      </c>
      <c r="T2367" s="53" t="s">
        <v>163</v>
      </c>
    </row>
    <row r="2368" spans="1:20" x14ac:dyDescent="0.2">
      <c r="A2368" s="79">
        <f t="shared" si="500"/>
        <v>11</v>
      </c>
      <c r="B2368" s="47">
        <f t="shared" si="501"/>
        <v>2022</v>
      </c>
      <c r="C2368" s="47">
        <f t="shared" si="502"/>
        <v>3</v>
      </c>
      <c r="D2368" s="47" t="str">
        <f t="shared" si="509"/>
        <v>Mar</v>
      </c>
      <c r="E2368" s="47">
        <f t="shared" si="504"/>
        <v>8</v>
      </c>
      <c r="F2368" s="90">
        <v>44628</v>
      </c>
      <c r="G2368" s="75">
        <v>0.51666666666666672</v>
      </c>
      <c r="H2368" s="49" t="s">
        <v>231</v>
      </c>
      <c r="I2368" s="56" t="str">
        <f>VLOOKUP(H2368,SiteCodes,2,FALSE)</f>
        <v>Gordon R. Site 1, Channel A 250 m in</v>
      </c>
      <c r="J2368" s="56" t="str">
        <f>VLOOKUP(H2368,SiteCodes,3,FALSE)</f>
        <v>Gordon Estuary</v>
      </c>
      <c r="K2368" s="49">
        <v>1</v>
      </c>
      <c r="L2368" s="51" t="s">
        <v>142</v>
      </c>
      <c r="M2368" s="53" t="s">
        <v>138</v>
      </c>
      <c r="N2368" s="51" t="s">
        <v>144</v>
      </c>
      <c r="O2368" s="47">
        <f t="shared" si="505"/>
        <v>2</v>
      </c>
      <c r="P2368" s="47">
        <f t="shared" si="506"/>
        <v>1</v>
      </c>
      <c r="Q2368" s="47">
        <f t="shared" si="507"/>
        <v>2</v>
      </c>
      <c r="R2368" s="54">
        <v>4</v>
      </c>
      <c r="S2368" s="49" t="s">
        <v>168</v>
      </c>
      <c r="T2368" s="53" t="s">
        <v>163</v>
      </c>
    </row>
    <row r="2369" spans="1:23" x14ac:dyDescent="0.2">
      <c r="A2369" s="79">
        <f t="shared" si="500"/>
        <v>12</v>
      </c>
      <c r="B2369" s="47">
        <f t="shared" si="501"/>
        <v>2022</v>
      </c>
      <c r="C2369" s="47">
        <f t="shared" si="502"/>
        <v>3</v>
      </c>
      <c r="D2369" s="47" t="str">
        <f t="shared" si="509"/>
        <v>Mar</v>
      </c>
      <c r="E2369" s="47">
        <f t="shared" si="504"/>
        <v>15</v>
      </c>
      <c r="F2369" s="90">
        <v>44635</v>
      </c>
      <c r="G2369" s="75">
        <v>0.37847222222222227</v>
      </c>
      <c r="H2369" s="49" t="s">
        <v>15</v>
      </c>
      <c r="I2369" s="56" t="str">
        <f t="shared" si="508"/>
        <v>Pacheedah Shores Boat Ramp</v>
      </c>
      <c r="J2369" s="56" t="str">
        <f t="shared" si="499"/>
        <v>Gordon Estuary</v>
      </c>
      <c r="K2369" s="49">
        <v>1</v>
      </c>
      <c r="L2369" s="51" t="s">
        <v>157</v>
      </c>
      <c r="M2369" s="53" t="s">
        <v>138</v>
      </c>
      <c r="N2369" s="51" t="s">
        <v>153</v>
      </c>
      <c r="O2369" s="47">
        <f t="shared" si="505"/>
        <v>8</v>
      </c>
      <c r="P2369" s="47">
        <f t="shared" si="506"/>
        <v>1</v>
      </c>
      <c r="Q2369" s="47">
        <f t="shared" si="507"/>
        <v>5</v>
      </c>
      <c r="R2369" s="54">
        <v>7</v>
      </c>
      <c r="S2369" s="49" t="s">
        <v>168</v>
      </c>
      <c r="T2369" s="53" t="s">
        <v>163</v>
      </c>
    </row>
    <row r="2370" spans="1:23" x14ac:dyDescent="0.2">
      <c r="A2370" s="79">
        <f t="shared" si="500"/>
        <v>12</v>
      </c>
      <c r="B2370" s="47">
        <f t="shared" si="501"/>
        <v>2022</v>
      </c>
      <c r="C2370" s="47">
        <f t="shared" si="502"/>
        <v>3</v>
      </c>
      <c r="D2370" s="47" t="str">
        <f t="shared" si="509"/>
        <v>Mar</v>
      </c>
      <c r="E2370" s="47">
        <f t="shared" si="504"/>
        <v>15</v>
      </c>
      <c r="F2370" s="90">
        <v>44635</v>
      </c>
      <c r="G2370" s="75">
        <v>0.37847222222222227</v>
      </c>
      <c r="H2370" s="49" t="s">
        <v>15</v>
      </c>
      <c r="I2370" s="56" t="str">
        <f>VLOOKUP(H2370,SiteCodes,2,FALSE)</f>
        <v>Pacheedah Shores Boat Ramp</v>
      </c>
      <c r="J2370" s="56" t="str">
        <f>VLOOKUP(H2370,SiteCodes,3,FALSE)</f>
        <v>Gordon Estuary</v>
      </c>
      <c r="K2370" s="49">
        <v>1</v>
      </c>
      <c r="L2370" s="51" t="s">
        <v>158</v>
      </c>
      <c r="M2370" s="53" t="s">
        <v>138</v>
      </c>
      <c r="N2370" s="51" t="s">
        <v>153</v>
      </c>
      <c r="O2370" s="47">
        <f t="shared" si="505"/>
        <v>9</v>
      </c>
      <c r="P2370" s="47">
        <f t="shared" si="506"/>
        <v>1</v>
      </c>
      <c r="Q2370" s="47">
        <f t="shared" si="507"/>
        <v>5</v>
      </c>
      <c r="R2370" s="54">
        <v>3</v>
      </c>
      <c r="S2370" s="49" t="s">
        <v>168</v>
      </c>
      <c r="T2370" s="53" t="s">
        <v>163</v>
      </c>
    </row>
    <row r="2371" spans="1:23" x14ac:dyDescent="0.2">
      <c r="A2371" s="79">
        <f t="shared" si="500"/>
        <v>12</v>
      </c>
      <c r="B2371" s="47">
        <f t="shared" si="501"/>
        <v>2022</v>
      </c>
      <c r="C2371" s="47">
        <f t="shared" si="502"/>
        <v>3</v>
      </c>
      <c r="D2371" s="47" t="str">
        <f t="shared" si="509"/>
        <v>Mar</v>
      </c>
      <c r="E2371" s="47">
        <f t="shared" si="504"/>
        <v>15</v>
      </c>
      <c r="F2371" s="90">
        <v>44635</v>
      </c>
      <c r="G2371" s="75">
        <v>0.33611111111111108</v>
      </c>
      <c r="H2371" s="49" t="s">
        <v>227</v>
      </c>
      <c r="I2371" s="56" t="str">
        <f t="shared" si="508"/>
        <v>Gordon R. Site 1, Channel B at Gordon R.</v>
      </c>
      <c r="J2371" s="56" t="str">
        <f t="shared" ref="J2371:J2379" si="510">VLOOKUP(H2371,SiteCodes,3,FALSE)</f>
        <v>Gordon Estuary</v>
      </c>
      <c r="K2371" s="49">
        <v>1</v>
      </c>
      <c r="L2371" s="51" t="s">
        <v>157</v>
      </c>
      <c r="M2371" s="53" t="s">
        <v>138</v>
      </c>
      <c r="N2371" s="51" t="s">
        <v>153</v>
      </c>
      <c r="O2371" s="47">
        <f t="shared" si="505"/>
        <v>8</v>
      </c>
      <c r="P2371" s="47">
        <f t="shared" si="506"/>
        <v>1</v>
      </c>
      <c r="Q2371" s="47">
        <f t="shared" si="507"/>
        <v>5</v>
      </c>
      <c r="R2371" s="54">
        <v>4</v>
      </c>
      <c r="S2371" s="49" t="s">
        <v>171</v>
      </c>
      <c r="T2371" s="53" t="s">
        <v>163</v>
      </c>
    </row>
    <row r="2372" spans="1:23" x14ac:dyDescent="0.2">
      <c r="A2372" s="79">
        <f t="shared" si="500"/>
        <v>12</v>
      </c>
      <c r="B2372" s="47">
        <f t="shared" si="501"/>
        <v>2022</v>
      </c>
      <c r="C2372" s="47">
        <f t="shared" si="502"/>
        <v>3</v>
      </c>
      <c r="D2372" s="47" t="str">
        <f t="shared" si="509"/>
        <v>Mar</v>
      </c>
      <c r="E2372" s="47">
        <f t="shared" si="504"/>
        <v>15</v>
      </c>
      <c r="F2372" s="90">
        <v>44635</v>
      </c>
      <c r="G2372" s="75">
        <v>0.33611111111111108</v>
      </c>
      <c r="H2372" s="49" t="s">
        <v>227</v>
      </c>
      <c r="I2372" s="56" t="str">
        <f>VLOOKUP(H2372,SiteCodes,2,FALSE)</f>
        <v>Gordon R. Site 1, Channel B at Gordon R.</v>
      </c>
      <c r="J2372" s="56" t="str">
        <f>VLOOKUP(H2372,SiteCodes,3,FALSE)</f>
        <v>Gordon Estuary</v>
      </c>
      <c r="K2372" s="49">
        <v>1</v>
      </c>
      <c r="L2372" s="51" t="s">
        <v>158</v>
      </c>
      <c r="M2372" s="53" t="s">
        <v>138</v>
      </c>
      <c r="N2372" s="51" t="s">
        <v>153</v>
      </c>
      <c r="O2372" s="47">
        <f t="shared" si="505"/>
        <v>9</v>
      </c>
      <c r="P2372" s="47">
        <f t="shared" si="506"/>
        <v>1</v>
      </c>
      <c r="Q2372" s="47">
        <f t="shared" si="507"/>
        <v>5</v>
      </c>
      <c r="R2372" s="54">
        <v>5</v>
      </c>
      <c r="S2372" s="49" t="s">
        <v>171</v>
      </c>
      <c r="T2372" s="53" t="s">
        <v>163</v>
      </c>
    </row>
    <row r="2373" spans="1:23" x14ac:dyDescent="0.2">
      <c r="A2373" s="79">
        <f t="shared" ref="A2373:A2436" si="511">WEEKNUM(F2373)</f>
        <v>12</v>
      </c>
      <c r="B2373" s="47">
        <f t="shared" ref="B2373:B2436" si="512">YEAR(F2373)</f>
        <v>2022</v>
      </c>
      <c r="C2373" s="47">
        <f t="shared" ref="C2373:C2436" si="513">MONTH(F2373)</f>
        <v>3</v>
      </c>
      <c r="D2373" s="47" t="str">
        <f t="shared" si="509"/>
        <v>Mar</v>
      </c>
      <c r="E2373" s="47">
        <f t="shared" ref="E2373:E2436" si="514">DAY(F2373)</f>
        <v>15</v>
      </c>
      <c r="F2373" s="90">
        <v>44635</v>
      </c>
      <c r="G2373" s="75">
        <v>0.31041666666666667</v>
      </c>
      <c r="H2373" s="49" t="s">
        <v>19</v>
      </c>
      <c r="I2373" s="56" t="str">
        <f t="shared" si="508"/>
        <v>Q Jeff (right bank opposite N. Arm confl.)</v>
      </c>
      <c r="J2373" s="56" t="str">
        <f t="shared" si="510"/>
        <v>Gordon Estuary</v>
      </c>
      <c r="K2373" s="49">
        <v>1</v>
      </c>
      <c r="L2373" s="51" t="s">
        <v>146</v>
      </c>
      <c r="M2373" s="53" t="s">
        <v>138</v>
      </c>
      <c r="N2373" s="51" t="s">
        <v>144</v>
      </c>
      <c r="O2373" s="47">
        <f t="shared" si="505"/>
        <v>3</v>
      </c>
      <c r="P2373" s="47">
        <f t="shared" si="506"/>
        <v>1</v>
      </c>
      <c r="Q2373" s="47">
        <f t="shared" si="507"/>
        <v>2</v>
      </c>
      <c r="R2373" s="54">
        <v>3</v>
      </c>
      <c r="S2373" s="49" t="s">
        <v>168</v>
      </c>
      <c r="T2373" s="53" t="s">
        <v>163</v>
      </c>
    </row>
    <row r="2374" spans="1:23" x14ac:dyDescent="0.2">
      <c r="A2374" s="79">
        <f t="shared" si="511"/>
        <v>12</v>
      </c>
      <c r="B2374" s="47">
        <f t="shared" si="512"/>
        <v>2022</v>
      </c>
      <c r="C2374" s="47">
        <f t="shared" si="513"/>
        <v>3</v>
      </c>
      <c r="D2374" s="47" t="str">
        <f t="shared" si="509"/>
        <v>Mar</v>
      </c>
      <c r="E2374" s="47">
        <f t="shared" si="514"/>
        <v>15</v>
      </c>
      <c r="F2374" s="90">
        <v>44635</v>
      </c>
      <c r="G2374" s="75">
        <v>0.31041666666666667</v>
      </c>
      <c r="H2374" s="49" t="s">
        <v>19</v>
      </c>
      <c r="I2374" s="56" t="str">
        <f>VLOOKUP(H2374,SiteCodes,2,FALSE)</f>
        <v>Q Jeff (right bank opposite N. Arm confl.)</v>
      </c>
      <c r="J2374" s="56" t="str">
        <f>VLOOKUP(H2374,SiteCodes,3,FALSE)</f>
        <v>Gordon Estuary</v>
      </c>
      <c r="K2374" s="49">
        <v>1</v>
      </c>
      <c r="L2374" s="51" t="s">
        <v>142</v>
      </c>
      <c r="M2374" s="53" t="s">
        <v>138</v>
      </c>
      <c r="N2374" s="51" t="s">
        <v>144</v>
      </c>
      <c r="O2374" s="47">
        <f t="shared" si="505"/>
        <v>2</v>
      </c>
      <c r="P2374" s="47">
        <f t="shared" si="506"/>
        <v>1</v>
      </c>
      <c r="Q2374" s="47">
        <f t="shared" si="507"/>
        <v>2</v>
      </c>
      <c r="R2374" s="54">
        <v>2</v>
      </c>
      <c r="S2374" s="49" t="s">
        <v>168</v>
      </c>
      <c r="T2374" s="53" t="s">
        <v>163</v>
      </c>
    </row>
    <row r="2375" spans="1:23" x14ac:dyDescent="0.2">
      <c r="A2375" s="79">
        <f t="shared" si="511"/>
        <v>12</v>
      </c>
      <c r="B2375" s="47">
        <f t="shared" si="512"/>
        <v>2022</v>
      </c>
      <c r="C2375" s="47">
        <f t="shared" si="513"/>
        <v>3</v>
      </c>
      <c r="D2375" s="47" t="str">
        <f t="shared" si="509"/>
        <v>Mar</v>
      </c>
      <c r="E2375" s="47">
        <f t="shared" si="514"/>
        <v>15</v>
      </c>
      <c r="F2375" s="90">
        <v>44635</v>
      </c>
      <c r="G2375" s="75">
        <v>0.31041666666666667</v>
      </c>
      <c r="H2375" s="49" t="s">
        <v>19</v>
      </c>
      <c r="I2375" s="56" t="str">
        <f>VLOOKUP(H2375,SiteCodes,2,FALSE)</f>
        <v>Q Jeff (right bank opposite N. Arm confl.)</v>
      </c>
      <c r="J2375" s="56" t="str">
        <f>VLOOKUP(H2375,SiteCodes,3,FALSE)</f>
        <v>Gordon Estuary</v>
      </c>
      <c r="K2375" s="49">
        <v>1</v>
      </c>
      <c r="L2375" s="51" t="s">
        <v>157</v>
      </c>
      <c r="M2375" s="53" t="s">
        <v>138</v>
      </c>
      <c r="N2375" s="51" t="s">
        <v>153</v>
      </c>
      <c r="O2375" s="47">
        <f t="shared" si="505"/>
        <v>8</v>
      </c>
      <c r="P2375" s="47">
        <f t="shared" si="506"/>
        <v>1</v>
      </c>
      <c r="Q2375" s="47">
        <f t="shared" si="507"/>
        <v>5</v>
      </c>
      <c r="R2375" s="54">
        <v>4</v>
      </c>
      <c r="S2375" s="49" t="s">
        <v>168</v>
      </c>
      <c r="T2375" s="53" t="s">
        <v>163</v>
      </c>
    </row>
    <row r="2376" spans="1:23" x14ac:dyDescent="0.2">
      <c r="A2376" s="79">
        <f t="shared" si="511"/>
        <v>12</v>
      </c>
      <c r="B2376" s="47">
        <f t="shared" si="512"/>
        <v>2022</v>
      </c>
      <c r="C2376" s="47">
        <f t="shared" si="513"/>
        <v>3</v>
      </c>
      <c r="D2376" s="47" t="str">
        <f t="shared" si="509"/>
        <v>Mar</v>
      </c>
      <c r="E2376" s="47">
        <f t="shared" si="514"/>
        <v>15</v>
      </c>
      <c r="F2376" s="90">
        <v>44635</v>
      </c>
      <c r="G2376" s="75">
        <v>0.31041666666666667</v>
      </c>
      <c r="H2376" s="49" t="s">
        <v>19</v>
      </c>
      <c r="I2376" s="56" t="str">
        <f>VLOOKUP(H2376,SiteCodes,2,FALSE)</f>
        <v>Q Jeff (right bank opposite N. Arm confl.)</v>
      </c>
      <c r="J2376" s="56" t="str">
        <f>VLOOKUP(H2376,SiteCodes,3,FALSE)</f>
        <v>Gordon Estuary</v>
      </c>
      <c r="K2376" s="49">
        <v>1</v>
      </c>
      <c r="L2376" s="51" t="s">
        <v>158</v>
      </c>
      <c r="M2376" s="53" t="s">
        <v>138</v>
      </c>
      <c r="N2376" s="51" t="s">
        <v>153</v>
      </c>
      <c r="O2376" s="47">
        <f t="shared" si="505"/>
        <v>9</v>
      </c>
      <c r="P2376" s="47">
        <f t="shared" si="506"/>
        <v>1</v>
      </c>
      <c r="Q2376" s="47">
        <f t="shared" si="507"/>
        <v>5</v>
      </c>
      <c r="R2376" s="54">
        <v>6</v>
      </c>
      <c r="S2376" s="49" t="s">
        <v>168</v>
      </c>
      <c r="T2376" s="53" t="s">
        <v>163</v>
      </c>
    </row>
    <row r="2377" spans="1:23" x14ac:dyDescent="0.2">
      <c r="A2377" s="79">
        <f t="shared" si="511"/>
        <v>12</v>
      </c>
      <c r="B2377" s="47">
        <f t="shared" si="512"/>
        <v>2022</v>
      </c>
      <c r="C2377" s="47">
        <f t="shared" si="513"/>
        <v>3</v>
      </c>
      <c r="D2377" s="47" t="str">
        <f t="shared" si="509"/>
        <v>Mar</v>
      </c>
      <c r="E2377" s="47">
        <f t="shared" si="514"/>
        <v>15</v>
      </c>
      <c r="F2377" s="90">
        <v>44635</v>
      </c>
      <c r="G2377" s="75">
        <v>0.54305555555555551</v>
      </c>
      <c r="H2377" s="49" t="s">
        <v>8</v>
      </c>
      <c r="I2377" s="56" t="str">
        <f t="shared" si="508"/>
        <v>Smokies</v>
      </c>
      <c r="J2377" s="56" t="str">
        <f t="shared" si="510"/>
        <v>Gordon Estuary</v>
      </c>
      <c r="K2377" s="49">
        <v>1</v>
      </c>
      <c r="L2377" s="51" t="s">
        <v>142</v>
      </c>
      <c r="M2377" s="53" t="s">
        <v>138</v>
      </c>
      <c r="N2377" s="51" t="s">
        <v>144</v>
      </c>
      <c r="O2377" s="47">
        <f t="shared" si="505"/>
        <v>2</v>
      </c>
      <c r="P2377" s="47">
        <f t="shared" si="506"/>
        <v>1</v>
      </c>
      <c r="Q2377" s="47">
        <f t="shared" si="507"/>
        <v>2</v>
      </c>
      <c r="R2377" s="54">
        <v>1</v>
      </c>
      <c r="S2377" s="49" t="s">
        <v>171</v>
      </c>
      <c r="T2377" s="53" t="s">
        <v>163</v>
      </c>
    </row>
    <row r="2378" spans="1:23" x14ac:dyDescent="0.2">
      <c r="A2378" s="79">
        <f t="shared" si="511"/>
        <v>12</v>
      </c>
      <c r="B2378" s="47">
        <f t="shared" si="512"/>
        <v>2022</v>
      </c>
      <c r="C2378" s="47">
        <f t="shared" si="513"/>
        <v>3</v>
      </c>
      <c r="D2378" s="47" t="str">
        <f t="shared" si="509"/>
        <v>Mar</v>
      </c>
      <c r="E2378" s="47">
        <f t="shared" si="514"/>
        <v>15</v>
      </c>
      <c r="F2378" s="90">
        <v>44635</v>
      </c>
      <c r="G2378" s="75">
        <v>0.54305555555555551</v>
      </c>
      <c r="H2378" s="49" t="s">
        <v>8</v>
      </c>
      <c r="I2378" s="56" t="str">
        <f t="shared" ref="I2378" si="515">VLOOKUP(H2378,SiteCodes,2,FALSE)</f>
        <v>Smokies</v>
      </c>
      <c r="J2378" s="56" t="str">
        <f t="shared" ref="J2378" si="516">VLOOKUP(H2378,SiteCodes,3,FALSE)</f>
        <v>Gordon Estuary</v>
      </c>
      <c r="K2378" s="49">
        <v>1</v>
      </c>
      <c r="L2378" s="51" t="s">
        <v>146</v>
      </c>
      <c r="M2378" s="53" t="s">
        <v>138</v>
      </c>
      <c r="N2378" s="51" t="s">
        <v>144</v>
      </c>
      <c r="O2378" s="47">
        <f t="shared" si="505"/>
        <v>3</v>
      </c>
      <c r="P2378" s="47">
        <f t="shared" si="506"/>
        <v>1</v>
      </c>
      <c r="Q2378" s="47">
        <f t="shared" si="507"/>
        <v>2</v>
      </c>
      <c r="R2378" s="54">
        <v>1</v>
      </c>
      <c r="S2378" s="49" t="s">
        <v>171</v>
      </c>
      <c r="T2378" s="53" t="s">
        <v>163</v>
      </c>
      <c r="W2378" t="s">
        <v>383</v>
      </c>
    </row>
    <row r="2379" spans="1:23" x14ac:dyDescent="0.2">
      <c r="A2379" s="79">
        <f t="shared" si="511"/>
        <v>12</v>
      </c>
      <c r="B2379" s="47">
        <f t="shared" si="512"/>
        <v>2022</v>
      </c>
      <c r="C2379" s="47">
        <f t="shared" si="513"/>
        <v>3</v>
      </c>
      <c r="D2379" s="47" t="str">
        <f t="shared" si="509"/>
        <v>Mar</v>
      </c>
      <c r="E2379" s="47">
        <f t="shared" si="514"/>
        <v>15</v>
      </c>
      <c r="F2379" s="90">
        <v>44635</v>
      </c>
      <c r="G2379" s="75">
        <v>0.36805555555555558</v>
      </c>
      <c r="H2379" s="49" t="s">
        <v>189</v>
      </c>
      <c r="I2379" s="56" t="str">
        <f t="shared" si="508"/>
        <v>Browns Slough Site 7 Inlet right tidal channel</v>
      </c>
      <c r="J2379" s="56" t="str">
        <f t="shared" si="510"/>
        <v>Gordon Estuary</v>
      </c>
      <c r="K2379" s="49">
        <v>1</v>
      </c>
      <c r="L2379" s="51" t="s">
        <v>158</v>
      </c>
      <c r="M2379" s="53" t="s">
        <v>138</v>
      </c>
      <c r="N2379" s="51" t="s">
        <v>153</v>
      </c>
      <c r="O2379" s="47">
        <f t="shared" si="505"/>
        <v>9</v>
      </c>
      <c r="P2379" s="47">
        <f t="shared" si="506"/>
        <v>1</v>
      </c>
      <c r="Q2379" s="47">
        <f t="shared" si="507"/>
        <v>5</v>
      </c>
      <c r="R2379" s="54">
        <v>5</v>
      </c>
      <c r="S2379" s="49" t="s">
        <v>171</v>
      </c>
      <c r="T2379" s="53" t="s">
        <v>163</v>
      </c>
      <c r="W2379" t="s">
        <v>383</v>
      </c>
    </row>
    <row r="2380" spans="1:23" x14ac:dyDescent="0.2">
      <c r="A2380" s="79">
        <f t="shared" si="511"/>
        <v>12</v>
      </c>
      <c r="B2380" s="47">
        <f t="shared" si="512"/>
        <v>2022</v>
      </c>
      <c r="C2380" s="47">
        <f t="shared" si="513"/>
        <v>3</v>
      </c>
      <c r="D2380" s="47" t="str">
        <f t="shared" si="509"/>
        <v>Mar</v>
      </c>
      <c r="E2380" s="47">
        <f t="shared" si="514"/>
        <v>16</v>
      </c>
      <c r="F2380" s="90">
        <v>44636</v>
      </c>
      <c r="G2380" s="75">
        <v>0.375</v>
      </c>
      <c r="H2380" s="49" t="s">
        <v>221</v>
      </c>
      <c r="I2380" s="56" t="str">
        <f>VLOOKUP(H2380,SiteCodes,2,FALSE)</f>
        <v>Site 6, at upper logger station</v>
      </c>
      <c r="J2380" s="56" t="str">
        <f>VLOOKUP(H2380,SiteCodes,3,FALSE)</f>
        <v>Gordon Estuary</v>
      </c>
      <c r="K2380" s="49">
        <v>1</v>
      </c>
      <c r="L2380" s="51" t="s">
        <v>146</v>
      </c>
      <c r="M2380" s="53" t="s">
        <v>138</v>
      </c>
      <c r="N2380" s="51" t="s">
        <v>144</v>
      </c>
      <c r="O2380" s="47">
        <f>VLOOKUP(L2380,SpeciesCodes,2,FALSE)</f>
        <v>3</v>
      </c>
      <c r="P2380" s="47">
        <f>VLOOKUP(M2380,OrigCodes,2,FALSE)</f>
        <v>1</v>
      </c>
      <c r="Q2380" s="47">
        <f>VLOOKUP(N2380,StgCodes,2,FALSE)</f>
        <v>2</v>
      </c>
      <c r="R2380" s="54">
        <v>4</v>
      </c>
      <c r="S2380" s="49" t="s">
        <v>171</v>
      </c>
      <c r="T2380" s="53" t="s">
        <v>163</v>
      </c>
    </row>
    <row r="2381" spans="1:23" x14ac:dyDescent="0.2">
      <c r="A2381" s="79">
        <f t="shared" si="511"/>
        <v>12</v>
      </c>
      <c r="B2381" s="47">
        <f t="shared" si="512"/>
        <v>2022</v>
      </c>
      <c r="C2381" s="47">
        <f t="shared" si="513"/>
        <v>3</v>
      </c>
      <c r="D2381" s="47" t="str">
        <f t="shared" si="509"/>
        <v>Mar</v>
      </c>
      <c r="E2381" s="47">
        <f t="shared" si="514"/>
        <v>16</v>
      </c>
      <c r="F2381" s="90">
        <v>44636</v>
      </c>
      <c r="G2381" s="75">
        <v>0.375</v>
      </c>
      <c r="H2381" s="49" t="s">
        <v>221</v>
      </c>
      <c r="I2381" s="56" t="str">
        <f>VLOOKUP(H2381,SiteCodes,2,FALSE)</f>
        <v>Site 6, at upper logger station</v>
      </c>
      <c r="J2381" s="56" t="str">
        <f>VLOOKUP(H2381,SiteCodes,3,FALSE)</f>
        <v>Gordon Estuary</v>
      </c>
      <c r="K2381" s="49">
        <v>1</v>
      </c>
      <c r="L2381" s="51" t="s">
        <v>158</v>
      </c>
      <c r="M2381" s="53" t="s">
        <v>138</v>
      </c>
      <c r="N2381" s="51" t="s">
        <v>153</v>
      </c>
      <c r="O2381" s="47">
        <f t="shared" ref="O2381:O2452" si="517">VLOOKUP(L2381,SpeciesCodes,2,FALSE)</f>
        <v>9</v>
      </c>
      <c r="P2381" s="47">
        <f t="shared" ref="P2381:P2452" si="518">VLOOKUP(M2381,OrigCodes,2,FALSE)</f>
        <v>1</v>
      </c>
      <c r="Q2381" s="47">
        <f t="shared" ref="Q2381:Q2452" si="519">VLOOKUP(N2381,StgCodes,2,FALSE)</f>
        <v>5</v>
      </c>
      <c r="R2381" s="54">
        <v>107</v>
      </c>
      <c r="S2381" s="49" t="s">
        <v>171</v>
      </c>
      <c r="T2381" s="53" t="s">
        <v>163</v>
      </c>
    </row>
    <row r="2382" spans="1:23" x14ac:dyDescent="0.2">
      <c r="A2382" s="79">
        <f t="shared" si="511"/>
        <v>12</v>
      </c>
      <c r="B2382" s="47">
        <f t="shared" si="512"/>
        <v>2022</v>
      </c>
      <c r="C2382" s="47">
        <f t="shared" si="513"/>
        <v>3</v>
      </c>
      <c r="D2382" s="47" t="str">
        <f t="shared" si="509"/>
        <v>Mar</v>
      </c>
      <c r="E2382" s="47">
        <f t="shared" si="514"/>
        <v>16</v>
      </c>
      <c r="F2382" s="90">
        <v>44636</v>
      </c>
      <c r="G2382" s="75">
        <v>0.39583333333333331</v>
      </c>
      <c r="H2382" s="49" t="s">
        <v>223</v>
      </c>
      <c r="I2382" s="56" t="str">
        <f t="shared" ref="I2382:I2452" si="520">VLOOKUP(H2382,SiteCodes,2,FALSE)</f>
        <v>Site 6, at creek inflow (SE corner of marsh)</v>
      </c>
      <c r="J2382" s="56" t="str">
        <f t="shared" ref="J2382:J2452" si="521">VLOOKUP(H2382,SiteCodes,3,FALSE)</f>
        <v>Gordon Estuary</v>
      </c>
      <c r="K2382" s="49">
        <v>1</v>
      </c>
      <c r="L2382" s="51" t="s">
        <v>146</v>
      </c>
      <c r="M2382" s="53" t="s">
        <v>138</v>
      </c>
      <c r="N2382" s="51" t="s">
        <v>144</v>
      </c>
      <c r="O2382" s="47">
        <f t="shared" si="517"/>
        <v>3</v>
      </c>
      <c r="P2382" s="47">
        <f t="shared" si="518"/>
        <v>1</v>
      </c>
      <c r="Q2382" s="47">
        <f t="shared" si="519"/>
        <v>2</v>
      </c>
      <c r="R2382" s="54">
        <v>10</v>
      </c>
      <c r="S2382" s="49" t="s">
        <v>171</v>
      </c>
      <c r="T2382" s="53" t="s">
        <v>163</v>
      </c>
    </row>
    <row r="2383" spans="1:23" x14ac:dyDescent="0.2">
      <c r="A2383" s="79">
        <f t="shared" si="511"/>
        <v>12</v>
      </c>
      <c r="B2383" s="47">
        <f t="shared" si="512"/>
        <v>2022</v>
      </c>
      <c r="C2383" s="47">
        <f t="shared" si="513"/>
        <v>3</v>
      </c>
      <c r="D2383" s="47" t="str">
        <f t="shared" si="509"/>
        <v>Mar</v>
      </c>
      <c r="E2383" s="47">
        <f t="shared" si="514"/>
        <v>16</v>
      </c>
      <c r="F2383" s="90">
        <v>44636</v>
      </c>
      <c r="G2383" s="75">
        <v>0.39583333333333331</v>
      </c>
      <c r="H2383" s="49" t="s">
        <v>223</v>
      </c>
      <c r="I2383" s="56" t="str">
        <f t="shared" ref="I2383" si="522">VLOOKUP(H2383,SiteCodes,2,FALSE)</f>
        <v>Site 6, at creek inflow (SE corner of marsh)</v>
      </c>
      <c r="J2383" s="56" t="str">
        <f t="shared" ref="J2383" si="523">VLOOKUP(H2383,SiteCodes,3,FALSE)</f>
        <v>Gordon Estuary</v>
      </c>
      <c r="K2383" s="49">
        <v>1</v>
      </c>
      <c r="L2383" s="51" t="s">
        <v>158</v>
      </c>
      <c r="M2383" s="53" t="s">
        <v>138</v>
      </c>
      <c r="N2383" s="51" t="s">
        <v>153</v>
      </c>
      <c r="O2383" s="47">
        <f t="shared" si="517"/>
        <v>9</v>
      </c>
      <c r="P2383" s="47">
        <f t="shared" si="518"/>
        <v>1</v>
      </c>
      <c r="Q2383" s="47">
        <f t="shared" si="519"/>
        <v>5</v>
      </c>
      <c r="R2383" s="54">
        <v>21</v>
      </c>
      <c r="S2383" s="49" t="s">
        <v>171</v>
      </c>
      <c r="T2383" s="53" t="s">
        <v>163</v>
      </c>
    </row>
    <row r="2384" spans="1:23" x14ac:dyDescent="0.2">
      <c r="A2384" s="79">
        <f t="shared" si="511"/>
        <v>12</v>
      </c>
      <c r="B2384" s="47">
        <f t="shared" si="512"/>
        <v>2022</v>
      </c>
      <c r="C2384" s="47">
        <f t="shared" si="513"/>
        <v>3</v>
      </c>
      <c r="D2384" s="47" t="str">
        <f t="shared" si="509"/>
        <v>Mar</v>
      </c>
      <c r="E2384" s="47">
        <f t="shared" si="514"/>
        <v>16</v>
      </c>
      <c r="F2384" s="90">
        <v>44636</v>
      </c>
      <c r="G2384" s="75">
        <v>0.5083333333333333</v>
      </c>
      <c r="H2384" s="49" t="s">
        <v>225</v>
      </c>
      <c r="I2384" s="56" t="str">
        <f>VLOOKUP(H2384,SiteCodes,2,FALSE)</f>
        <v>Gordon R. Site 1, Channel A at Gordon R.</v>
      </c>
      <c r="J2384" s="56" t="str">
        <f t="shared" si="521"/>
        <v>Gordon Estuary</v>
      </c>
      <c r="K2384" s="49">
        <v>1</v>
      </c>
      <c r="L2384" s="51" t="s">
        <v>146</v>
      </c>
      <c r="M2384" s="53" t="s">
        <v>138</v>
      </c>
      <c r="N2384" s="51" t="s">
        <v>144</v>
      </c>
      <c r="O2384" s="47">
        <f t="shared" si="517"/>
        <v>3</v>
      </c>
      <c r="P2384" s="47">
        <f t="shared" si="518"/>
        <v>1</v>
      </c>
      <c r="Q2384" s="47">
        <f t="shared" si="519"/>
        <v>2</v>
      </c>
      <c r="R2384" s="54">
        <v>1</v>
      </c>
      <c r="S2384" s="49" t="s">
        <v>171</v>
      </c>
      <c r="T2384" s="53" t="s">
        <v>163</v>
      </c>
    </row>
    <row r="2385" spans="1:20" x14ac:dyDescent="0.2">
      <c r="A2385" s="79">
        <f t="shared" si="511"/>
        <v>12</v>
      </c>
      <c r="B2385" s="47">
        <f t="shared" si="512"/>
        <v>2022</v>
      </c>
      <c r="C2385" s="47">
        <f t="shared" si="513"/>
        <v>3</v>
      </c>
      <c r="D2385" s="47" t="str">
        <f t="shared" si="509"/>
        <v>Mar</v>
      </c>
      <c r="E2385" s="47">
        <f t="shared" si="514"/>
        <v>16</v>
      </c>
      <c r="F2385" s="90">
        <v>44636</v>
      </c>
      <c r="G2385" s="75">
        <v>0.59305555555555556</v>
      </c>
      <c r="H2385" s="49" t="s">
        <v>189</v>
      </c>
      <c r="I2385" s="56" t="str">
        <f t="shared" si="520"/>
        <v>Browns Slough Site 7 Inlet right tidal channel</v>
      </c>
      <c r="J2385" s="56" t="str">
        <f t="shared" si="521"/>
        <v>Gordon Estuary</v>
      </c>
      <c r="K2385" s="49">
        <v>1</v>
      </c>
      <c r="L2385" s="51" t="s">
        <v>146</v>
      </c>
      <c r="M2385" s="53" t="s">
        <v>138</v>
      </c>
      <c r="N2385" s="51" t="s">
        <v>144</v>
      </c>
      <c r="O2385" s="47">
        <f t="shared" si="517"/>
        <v>3</v>
      </c>
      <c r="P2385" s="47">
        <f t="shared" si="518"/>
        <v>1</v>
      </c>
      <c r="Q2385" s="47">
        <f t="shared" si="519"/>
        <v>2</v>
      </c>
      <c r="R2385" s="54">
        <v>1</v>
      </c>
      <c r="S2385" s="49" t="s">
        <v>171</v>
      </c>
      <c r="T2385" s="53" t="s">
        <v>163</v>
      </c>
    </row>
    <row r="2386" spans="1:20" x14ac:dyDescent="0.2">
      <c r="A2386" s="79">
        <f t="shared" si="511"/>
        <v>12</v>
      </c>
      <c r="B2386" s="47">
        <f t="shared" si="512"/>
        <v>2022</v>
      </c>
      <c r="C2386" s="47">
        <f t="shared" si="513"/>
        <v>3</v>
      </c>
      <c r="D2386" s="47" t="str">
        <f t="shared" si="509"/>
        <v>Mar</v>
      </c>
      <c r="E2386" s="47">
        <f t="shared" si="514"/>
        <v>16</v>
      </c>
      <c r="F2386" s="90">
        <v>44636</v>
      </c>
      <c r="G2386" s="75">
        <v>0.59305555555555556</v>
      </c>
      <c r="H2386" s="49" t="s">
        <v>189</v>
      </c>
      <c r="I2386" s="56" t="str">
        <f t="shared" ref="I2386:I2387" si="524">VLOOKUP(H2386,SiteCodes,2,FALSE)</f>
        <v>Browns Slough Site 7 Inlet right tidal channel</v>
      </c>
      <c r="J2386" s="56" t="str">
        <f t="shared" ref="J2386:J2387" si="525">VLOOKUP(H2386,SiteCodes,3,FALSE)</f>
        <v>Gordon Estuary</v>
      </c>
      <c r="K2386" s="49">
        <v>1</v>
      </c>
      <c r="L2386" s="51" t="s">
        <v>157</v>
      </c>
      <c r="M2386" s="53" t="s">
        <v>138</v>
      </c>
      <c r="N2386" s="51" t="s">
        <v>153</v>
      </c>
      <c r="O2386" s="47">
        <f t="shared" si="517"/>
        <v>8</v>
      </c>
      <c r="P2386" s="47">
        <f t="shared" si="518"/>
        <v>1</v>
      </c>
      <c r="Q2386" s="47">
        <f>VLOOKUP(N2386,StgCodes,2,FALSE)</f>
        <v>5</v>
      </c>
      <c r="R2386" s="54"/>
      <c r="S2386" s="49" t="s">
        <v>171</v>
      </c>
      <c r="T2386" s="53" t="s">
        <v>163</v>
      </c>
    </row>
    <row r="2387" spans="1:20" x14ac:dyDescent="0.2">
      <c r="A2387" s="79">
        <f t="shared" si="511"/>
        <v>12</v>
      </c>
      <c r="B2387" s="47">
        <f t="shared" si="512"/>
        <v>2022</v>
      </c>
      <c r="C2387" s="47">
        <f t="shared" si="513"/>
        <v>3</v>
      </c>
      <c r="D2387" s="47" t="str">
        <f t="shared" si="509"/>
        <v>Mar</v>
      </c>
      <c r="E2387" s="47">
        <f t="shared" si="514"/>
        <v>16</v>
      </c>
      <c r="F2387" s="90">
        <v>44636</v>
      </c>
      <c r="G2387" s="75">
        <v>0.59305555555555556</v>
      </c>
      <c r="H2387" s="49" t="s">
        <v>189</v>
      </c>
      <c r="I2387" s="56" t="str">
        <f t="shared" si="524"/>
        <v>Browns Slough Site 7 Inlet right tidal channel</v>
      </c>
      <c r="J2387" s="56" t="str">
        <f t="shared" si="525"/>
        <v>Gordon Estuary</v>
      </c>
      <c r="K2387" s="49">
        <v>1</v>
      </c>
      <c r="L2387" s="51" t="s">
        <v>158</v>
      </c>
      <c r="M2387" s="53" t="s">
        <v>138</v>
      </c>
      <c r="N2387" s="51" t="s">
        <v>153</v>
      </c>
      <c r="O2387" s="47">
        <f t="shared" si="517"/>
        <v>9</v>
      </c>
      <c r="P2387" s="47">
        <f t="shared" si="518"/>
        <v>1</v>
      </c>
      <c r="Q2387" s="47">
        <f t="shared" si="519"/>
        <v>5</v>
      </c>
      <c r="R2387" s="54"/>
      <c r="S2387" s="49" t="s">
        <v>171</v>
      </c>
      <c r="T2387" s="53" t="s">
        <v>163</v>
      </c>
    </row>
    <row r="2388" spans="1:20" x14ac:dyDescent="0.2">
      <c r="A2388" s="79">
        <f t="shared" si="511"/>
        <v>12</v>
      </c>
      <c r="B2388" s="47">
        <f t="shared" si="512"/>
        <v>2022</v>
      </c>
      <c r="C2388" s="47">
        <f t="shared" si="513"/>
        <v>3</v>
      </c>
      <c r="D2388" s="47" t="str">
        <f t="shared" si="509"/>
        <v>Mar</v>
      </c>
      <c r="E2388" s="47">
        <f t="shared" si="514"/>
        <v>16</v>
      </c>
      <c r="F2388" s="90">
        <v>44636</v>
      </c>
      <c r="G2388" s="75">
        <v>0.30833333333333335</v>
      </c>
      <c r="H2388" s="49" t="s">
        <v>19</v>
      </c>
      <c r="I2388" s="56" t="str">
        <f t="shared" si="520"/>
        <v>Q Jeff (right bank opposite N. Arm confl.)</v>
      </c>
      <c r="J2388" s="56" t="str">
        <f t="shared" si="521"/>
        <v>Gordon Estuary</v>
      </c>
      <c r="K2388" s="49">
        <v>1</v>
      </c>
      <c r="L2388" s="51" t="s">
        <v>157</v>
      </c>
      <c r="M2388" s="53" t="s">
        <v>138</v>
      </c>
      <c r="N2388" s="51" t="s">
        <v>153</v>
      </c>
      <c r="O2388" s="47">
        <f t="shared" si="517"/>
        <v>8</v>
      </c>
      <c r="P2388" s="47">
        <f t="shared" si="518"/>
        <v>1</v>
      </c>
      <c r="Q2388" s="47">
        <f t="shared" si="519"/>
        <v>5</v>
      </c>
      <c r="R2388" s="54">
        <v>4</v>
      </c>
      <c r="S2388" s="49" t="s">
        <v>168</v>
      </c>
      <c r="T2388" s="53" t="s">
        <v>163</v>
      </c>
    </row>
    <row r="2389" spans="1:20" x14ac:dyDescent="0.2">
      <c r="A2389" s="79">
        <f t="shared" si="511"/>
        <v>12</v>
      </c>
      <c r="B2389" s="47">
        <f t="shared" si="512"/>
        <v>2022</v>
      </c>
      <c r="C2389" s="47">
        <f t="shared" si="513"/>
        <v>3</v>
      </c>
      <c r="D2389" s="47" t="str">
        <f t="shared" si="509"/>
        <v>Mar</v>
      </c>
      <c r="E2389" s="47">
        <f t="shared" si="514"/>
        <v>16</v>
      </c>
      <c r="F2389" s="90">
        <v>44636</v>
      </c>
      <c r="G2389" s="75">
        <v>0.30833333333333335</v>
      </c>
      <c r="H2389" s="49" t="s">
        <v>19</v>
      </c>
      <c r="I2389" s="56" t="str">
        <f t="shared" ref="I2389:I2391" si="526">VLOOKUP(H2389,SiteCodes,2,FALSE)</f>
        <v>Q Jeff (right bank opposite N. Arm confl.)</v>
      </c>
      <c r="J2389" s="56" t="str">
        <f t="shared" ref="J2389:J2391" si="527">VLOOKUP(H2389,SiteCodes,3,FALSE)</f>
        <v>Gordon Estuary</v>
      </c>
      <c r="K2389" s="49">
        <v>1</v>
      </c>
      <c r="L2389" s="51" t="s">
        <v>158</v>
      </c>
      <c r="M2389" s="53" t="s">
        <v>138</v>
      </c>
      <c r="N2389" s="51" t="s">
        <v>153</v>
      </c>
      <c r="O2389" s="47">
        <f t="shared" si="517"/>
        <v>9</v>
      </c>
      <c r="P2389" s="47">
        <f t="shared" si="518"/>
        <v>1</v>
      </c>
      <c r="Q2389" s="47">
        <f t="shared" si="519"/>
        <v>5</v>
      </c>
      <c r="R2389" s="54">
        <v>15</v>
      </c>
      <c r="S2389" s="49" t="s">
        <v>168</v>
      </c>
      <c r="T2389" s="53" t="s">
        <v>163</v>
      </c>
    </row>
    <row r="2390" spans="1:20" x14ac:dyDescent="0.2">
      <c r="A2390" s="79">
        <f t="shared" si="511"/>
        <v>12</v>
      </c>
      <c r="B2390" s="47">
        <f t="shared" si="512"/>
        <v>2022</v>
      </c>
      <c r="C2390" s="47">
        <f t="shared" si="513"/>
        <v>3</v>
      </c>
      <c r="D2390" s="47" t="str">
        <f t="shared" si="509"/>
        <v>Mar</v>
      </c>
      <c r="E2390" s="47">
        <f t="shared" si="514"/>
        <v>16</v>
      </c>
      <c r="F2390" s="90">
        <v>44636</v>
      </c>
      <c r="G2390" s="75">
        <v>0.30833333333333335</v>
      </c>
      <c r="H2390" s="49" t="s">
        <v>19</v>
      </c>
      <c r="I2390" s="56" t="str">
        <f t="shared" si="526"/>
        <v>Q Jeff (right bank opposite N. Arm confl.)</v>
      </c>
      <c r="J2390" s="56" t="str">
        <f t="shared" si="527"/>
        <v>Gordon Estuary</v>
      </c>
      <c r="K2390" s="49">
        <v>1</v>
      </c>
      <c r="L2390" s="51" t="s">
        <v>166</v>
      </c>
      <c r="M2390" s="53" t="s">
        <v>138</v>
      </c>
      <c r="N2390" s="51" t="s">
        <v>150</v>
      </c>
      <c r="O2390" s="47">
        <f t="shared" si="517"/>
        <v>11</v>
      </c>
      <c r="P2390" s="47">
        <f t="shared" si="518"/>
        <v>1</v>
      </c>
      <c r="Q2390" s="47">
        <f t="shared" si="519"/>
        <v>4</v>
      </c>
      <c r="R2390" s="54">
        <v>1</v>
      </c>
      <c r="S2390" s="49" t="s">
        <v>168</v>
      </c>
      <c r="T2390" s="53" t="s">
        <v>163</v>
      </c>
    </row>
    <row r="2391" spans="1:20" x14ac:dyDescent="0.2">
      <c r="A2391" s="79">
        <f t="shared" si="511"/>
        <v>12</v>
      </c>
      <c r="B2391" s="47">
        <f t="shared" si="512"/>
        <v>2022</v>
      </c>
      <c r="C2391" s="47">
        <f t="shared" si="513"/>
        <v>3</v>
      </c>
      <c r="D2391" s="47" t="str">
        <f t="shared" si="509"/>
        <v>Mar</v>
      </c>
      <c r="E2391" s="47">
        <f t="shared" si="514"/>
        <v>16</v>
      </c>
      <c r="F2391" s="90">
        <v>44636</v>
      </c>
      <c r="G2391" s="75">
        <v>0.30833333333333335</v>
      </c>
      <c r="H2391" s="49" t="s">
        <v>19</v>
      </c>
      <c r="I2391" s="56" t="str">
        <f t="shared" si="526"/>
        <v>Q Jeff (right bank opposite N. Arm confl.)</v>
      </c>
      <c r="J2391" s="56" t="str">
        <f t="shared" si="527"/>
        <v>Gordon Estuary</v>
      </c>
      <c r="K2391" s="49">
        <v>1</v>
      </c>
      <c r="L2391" s="51" t="s">
        <v>146</v>
      </c>
      <c r="M2391" s="53" t="s">
        <v>138</v>
      </c>
      <c r="N2391" s="51" t="s">
        <v>144</v>
      </c>
      <c r="O2391" s="47">
        <f t="shared" si="517"/>
        <v>3</v>
      </c>
      <c r="P2391" s="47">
        <f t="shared" si="518"/>
        <v>1</v>
      </c>
      <c r="Q2391" s="47">
        <f t="shared" si="519"/>
        <v>2</v>
      </c>
      <c r="R2391" s="54">
        <v>2</v>
      </c>
      <c r="S2391" s="49" t="s">
        <v>168</v>
      </c>
      <c r="T2391" s="53" t="s">
        <v>163</v>
      </c>
    </row>
    <row r="2392" spans="1:20" x14ac:dyDescent="0.2">
      <c r="A2392" s="79">
        <f t="shared" si="511"/>
        <v>12</v>
      </c>
      <c r="B2392" s="47">
        <f t="shared" si="512"/>
        <v>2022</v>
      </c>
      <c r="C2392" s="47">
        <f t="shared" si="513"/>
        <v>3</v>
      </c>
      <c r="D2392" s="47" t="str">
        <f t="shared" si="509"/>
        <v>Mar</v>
      </c>
      <c r="E2392" s="47">
        <f t="shared" si="514"/>
        <v>16</v>
      </c>
      <c r="F2392" s="90">
        <v>44636</v>
      </c>
      <c r="G2392" s="75">
        <v>0.5625</v>
      </c>
      <c r="H2392" s="49" t="s">
        <v>186</v>
      </c>
      <c r="I2392" s="56" t="str">
        <f t="shared" si="520"/>
        <v>Browns Slough Site 7 inlet left tidal channel</v>
      </c>
      <c r="J2392" s="56" t="str">
        <f t="shared" si="521"/>
        <v>Gordon Estuary</v>
      </c>
      <c r="K2392" s="49">
        <v>1</v>
      </c>
      <c r="L2392" s="51" t="s">
        <v>146</v>
      </c>
      <c r="M2392" s="53" t="s">
        <v>138</v>
      </c>
      <c r="N2392" s="51" t="s">
        <v>144</v>
      </c>
      <c r="O2392" s="47">
        <f t="shared" si="517"/>
        <v>3</v>
      </c>
      <c r="P2392" s="47">
        <f t="shared" si="518"/>
        <v>1</v>
      </c>
      <c r="Q2392" s="47">
        <f t="shared" si="519"/>
        <v>2</v>
      </c>
      <c r="R2392" s="54">
        <v>5</v>
      </c>
      <c r="S2392" s="49" t="s">
        <v>171</v>
      </c>
      <c r="T2392" s="53" t="s">
        <v>163</v>
      </c>
    </row>
    <row r="2393" spans="1:20" x14ac:dyDescent="0.2">
      <c r="A2393" s="79">
        <f t="shared" si="511"/>
        <v>12</v>
      </c>
      <c r="B2393" s="47">
        <f t="shared" si="512"/>
        <v>2022</v>
      </c>
      <c r="C2393" s="47">
        <f t="shared" si="513"/>
        <v>3</v>
      </c>
      <c r="D2393" s="47" t="str">
        <f t="shared" si="509"/>
        <v>Mar</v>
      </c>
      <c r="E2393" s="47">
        <f t="shared" si="514"/>
        <v>16</v>
      </c>
      <c r="F2393" s="90">
        <v>44636</v>
      </c>
      <c r="G2393" s="75">
        <v>0.5625</v>
      </c>
      <c r="H2393" s="49" t="s">
        <v>186</v>
      </c>
      <c r="I2393" s="56" t="str">
        <f t="shared" ref="I2393:I2395" si="528">VLOOKUP(H2393,SiteCodes,2,FALSE)</f>
        <v>Browns Slough Site 7 inlet left tidal channel</v>
      </c>
      <c r="J2393" s="56" t="str">
        <f t="shared" ref="J2393:J2395" si="529">VLOOKUP(H2393,SiteCodes,3,FALSE)</f>
        <v>Gordon Estuary</v>
      </c>
      <c r="K2393" s="49">
        <v>1</v>
      </c>
      <c r="L2393" s="51" t="s">
        <v>142</v>
      </c>
      <c r="M2393" s="53" t="s">
        <v>138</v>
      </c>
      <c r="N2393" s="51" t="s">
        <v>144</v>
      </c>
      <c r="O2393" s="47">
        <f t="shared" si="517"/>
        <v>2</v>
      </c>
      <c r="P2393" s="47">
        <f t="shared" si="518"/>
        <v>1</v>
      </c>
      <c r="Q2393" s="47">
        <f t="shared" si="519"/>
        <v>2</v>
      </c>
      <c r="R2393" s="54">
        <v>1</v>
      </c>
      <c r="S2393" s="49" t="s">
        <v>171</v>
      </c>
      <c r="T2393" s="53" t="s">
        <v>163</v>
      </c>
    </row>
    <row r="2394" spans="1:20" x14ac:dyDescent="0.2">
      <c r="A2394" s="79">
        <f t="shared" si="511"/>
        <v>12</v>
      </c>
      <c r="B2394" s="47">
        <f t="shared" si="512"/>
        <v>2022</v>
      </c>
      <c r="C2394" s="47">
        <f t="shared" si="513"/>
        <v>3</v>
      </c>
      <c r="D2394" s="47" t="str">
        <f t="shared" si="509"/>
        <v>Mar</v>
      </c>
      <c r="E2394" s="47">
        <f t="shared" si="514"/>
        <v>16</v>
      </c>
      <c r="F2394" s="90">
        <v>44636</v>
      </c>
      <c r="G2394" s="75">
        <v>0.5625</v>
      </c>
      <c r="H2394" s="49" t="s">
        <v>186</v>
      </c>
      <c r="I2394" s="56" t="str">
        <f t="shared" si="528"/>
        <v>Browns Slough Site 7 inlet left tidal channel</v>
      </c>
      <c r="J2394" s="56" t="str">
        <f t="shared" si="529"/>
        <v>Gordon Estuary</v>
      </c>
      <c r="K2394" s="49">
        <v>1</v>
      </c>
      <c r="L2394" s="51" t="s">
        <v>158</v>
      </c>
      <c r="M2394" s="53" t="s">
        <v>138</v>
      </c>
      <c r="N2394" s="51" t="s">
        <v>153</v>
      </c>
      <c r="O2394" s="47">
        <f t="shared" si="517"/>
        <v>9</v>
      </c>
      <c r="P2394" s="47">
        <f t="shared" si="518"/>
        <v>1</v>
      </c>
      <c r="Q2394" s="47">
        <f t="shared" si="519"/>
        <v>5</v>
      </c>
      <c r="R2394" s="54">
        <v>88</v>
      </c>
      <c r="S2394" s="49" t="s">
        <v>171</v>
      </c>
      <c r="T2394" s="53" t="s">
        <v>163</v>
      </c>
    </row>
    <row r="2395" spans="1:20" x14ac:dyDescent="0.2">
      <c r="A2395" s="79">
        <f t="shared" si="511"/>
        <v>12</v>
      </c>
      <c r="B2395" s="47">
        <f t="shared" si="512"/>
        <v>2022</v>
      </c>
      <c r="C2395" s="47">
        <f t="shared" si="513"/>
        <v>3</v>
      </c>
      <c r="D2395" s="47" t="str">
        <f t="shared" si="509"/>
        <v>Mar</v>
      </c>
      <c r="E2395" s="47">
        <f t="shared" si="514"/>
        <v>17</v>
      </c>
      <c r="F2395" s="90">
        <v>44637</v>
      </c>
      <c r="G2395" s="75">
        <v>0.30763888888888891</v>
      </c>
      <c r="H2395" s="49" t="s">
        <v>19</v>
      </c>
      <c r="I2395" s="56" t="str">
        <f t="shared" si="528"/>
        <v>Q Jeff (right bank opposite N. Arm confl.)</v>
      </c>
      <c r="J2395" s="56" t="str">
        <f t="shared" si="529"/>
        <v>Gordon Estuary</v>
      </c>
      <c r="K2395" s="49">
        <v>1</v>
      </c>
      <c r="L2395" s="51" t="s">
        <v>142</v>
      </c>
      <c r="M2395" s="53" t="s">
        <v>138</v>
      </c>
      <c r="N2395" s="51" t="s">
        <v>144</v>
      </c>
      <c r="O2395" s="47">
        <f t="shared" ref="O2395:O2398" si="530">VLOOKUP(L2395,SpeciesCodes,2,FALSE)</f>
        <v>2</v>
      </c>
      <c r="P2395" s="47">
        <f t="shared" ref="P2395:P2398" si="531">VLOOKUP(M2395,OrigCodes,2,FALSE)</f>
        <v>1</v>
      </c>
      <c r="Q2395" s="47">
        <f t="shared" ref="Q2395:Q2398" si="532">VLOOKUP(N2395,StgCodes,2,FALSE)</f>
        <v>2</v>
      </c>
      <c r="R2395" s="54">
        <v>1</v>
      </c>
      <c r="S2395" s="49" t="s">
        <v>168</v>
      </c>
      <c r="T2395" s="53" t="s">
        <v>163</v>
      </c>
    </row>
    <row r="2396" spans="1:20" x14ac:dyDescent="0.2">
      <c r="A2396" s="79">
        <f t="shared" si="511"/>
        <v>12</v>
      </c>
      <c r="B2396" s="47">
        <f t="shared" si="512"/>
        <v>2022</v>
      </c>
      <c r="C2396" s="47">
        <f t="shared" si="513"/>
        <v>3</v>
      </c>
      <c r="D2396" s="47" t="str">
        <f t="shared" si="509"/>
        <v>Mar</v>
      </c>
      <c r="E2396" s="47">
        <f t="shared" si="514"/>
        <v>17</v>
      </c>
      <c r="F2396" s="90">
        <v>44637</v>
      </c>
      <c r="G2396" s="75">
        <v>0.30763888888888891</v>
      </c>
      <c r="H2396" s="49" t="s">
        <v>19</v>
      </c>
      <c r="I2396" s="56" t="str">
        <f t="shared" ref="I2396:I2398" si="533">VLOOKUP(H2396,SiteCodes,2,FALSE)</f>
        <v>Q Jeff (right bank opposite N. Arm confl.)</v>
      </c>
      <c r="J2396" s="56" t="str">
        <f t="shared" ref="J2396:J2398" si="534">VLOOKUP(H2396,SiteCodes,3,FALSE)</f>
        <v>Gordon Estuary</v>
      </c>
      <c r="K2396" s="49">
        <v>1</v>
      </c>
      <c r="L2396" s="51" t="s">
        <v>146</v>
      </c>
      <c r="M2396" s="53" t="s">
        <v>138</v>
      </c>
      <c r="N2396" s="51" t="s">
        <v>144</v>
      </c>
      <c r="O2396" s="47">
        <f t="shared" si="530"/>
        <v>3</v>
      </c>
      <c r="P2396" s="47">
        <f t="shared" si="531"/>
        <v>1</v>
      </c>
      <c r="Q2396" s="47">
        <f t="shared" si="532"/>
        <v>2</v>
      </c>
      <c r="R2396" s="54">
        <v>5</v>
      </c>
      <c r="S2396" s="49" t="s">
        <v>168</v>
      </c>
      <c r="T2396" s="53" t="s">
        <v>163</v>
      </c>
    </row>
    <row r="2397" spans="1:20" x14ac:dyDescent="0.2">
      <c r="A2397" s="79">
        <f t="shared" si="511"/>
        <v>12</v>
      </c>
      <c r="B2397" s="47">
        <f t="shared" si="512"/>
        <v>2022</v>
      </c>
      <c r="C2397" s="47">
        <f t="shared" si="513"/>
        <v>3</v>
      </c>
      <c r="D2397" s="47" t="str">
        <f t="shared" si="509"/>
        <v>Mar</v>
      </c>
      <c r="E2397" s="47">
        <f t="shared" si="514"/>
        <v>17</v>
      </c>
      <c r="F2397" s="90">
        <v>44637</v>
      </c>
      <c r="G2397" s="75">
        <v>0.30763888888888891</v>
      </c>
      <c r="H2397" s="49" t="s">
        <v>19</v>
      </c>
      <c r="I2397" s="56" t="str">
        <f t="shared" si="533"/>
        <v>Q Jeff (right bank opposite N. Arm confl.)</v>
      </c>
      <c r="J2397" s="56" t="str">
        <f t="shared" si="534"/>
        <v>Gordon Estuary</v>
      </c>
      <c r="K2397" s="49">
        <v>1</v>
      </c>
      <c r="L2397" s="51" t="s">
        <v>157</v>
      </c>
      <c r="M2397" s="53" t="s">
        <v>138</v>
      </c>
      <c r="N2397" s="51" t="s">
        <v>153</v>
      </c>
      <c r="O2397" s="47">
        <f t="shared" si="530"/>
        <v>8</v>
      </c>
      <c r="P2397" s="47">
        <f t="shared" si="531"/>
        <v>1</v>
      </c>
      <c r="Q2397" s="47">
        <f t="shared" si="532"/>
        <v>5</v>
      </c>
      <c r="R2397" s="54">
        <v>6</v>
      </c>
      <c r="S2397" s="49" t="s">
        <v>164</v>
      </c>
      <c r="T2397" s="53" t="s">
        <v>163</v>
      </c>
    </row>
    <row r="2398" spans="1:20" x14ac:dyDescent="0.2">
      <c r="A2398" s="79">
        <f t="shared" si="511"/>
        <v>12</v>
      </c>
      <c r="B2398" s="47">
        <f t="shared" si="512"/>
        <v>2022</v>
      </c>
      <c r="C2398" s="47">
        <f t="shared" si="513"/>
        <v>3</v>
      </c>
      <c r="D2398" s="47" t="str">
        <f t="shared" si="509"/>
        <v>Mar</v>
      </c>
      <c r="E2398" s="47">
        <f t="shared" si="514"/>
        <v>17</v>
      </c>
      <c r="F2398" s="90">
        <v>44637</v>
      </c>
      <c r="G2398" s="75">
        <v>0.30763888888888891</v>
      </c>
      <c r="H2398" s="49" t="s">
        <v>19</v>
      </c>
      <c r="I2398" s="56" t="str">
        <f t="shared" si="533"/>
        <v>Q Jeff (right bank opposite N. Arm confl.)</v>
      </c>
      <c r="J2398" s="56" t="str">
        <f t="shared" si="534"/>
        <v>Gordon Estuary</v>
      </c>
      <c r="K2398" s="49">
        <v>1</v>
      </c>
      <c r="L2398" s="51" t="s">
        <v>158</v>
      </c>
      <c r="M2398" s="53" t="s">
        <v>138</v>
      </c>
      <c r="N2398" s="51" t="s">
        <v>153</v>
      </c>
      <c r="O2398" s="47">
        <f t="shared" si="530"/>
        <v>9</v>
      </c>
      <c r="P2398" s="47">
        <f t="shared" si="531"/>
        <v>1</v>
      </c>
      <c r="Q2398" s="47">
        <f t="shared" si="532"/>
        <v>5</v>
      </c>
      <c r="R2398" s="54">
        <v>28</v>
      </c>
      <c r="S2398" s="49" t="s">
        <v>164</v>
      </c>
      <c r="T2398" s="53" t="s">
        <v>163</v>
      </c>
    </row>
    <row r="2399" spans="1:20" x14ac:dyDescent="0.2">
      <c r="A2399" s="79">
        <f t="shared" si="511"/>
        <v>12</v>
      </c>
      <c r="B2399" s="47">
        <f t="shared" si="512"/>
        <v>2022</v>
      </c>
      <c r="C2399" s="47">
        <f t="shared" si="513"/>
        <v>3</v>
      </c>
      <c r="D2399" s="47" t="str">
        <f t="shared" si="509"/>
        <v>Mar</v>
      </c>
      <c r="E2399" s="47">
        <f t="shared" si="514"/>
        <v>17</v>
      </c>
      <c r="F2399" s="90">
        <v>44637</v>
      </c>
      <c r="G2399" s="75">
        <v>0.32500000000000001</v>
      </c>
      <c r="H2399" s="49" t="s">
        <v>225</v>
      </c>
      <c r="I2399" s="56" t="str">
        <f t="shared" si="520"/>
        <v>Gordon R. Site 1, Channel A at Gordon R.</v>
      </c>
      <c r="J2399" s="56" t="str">
        <f t="shared" si="521"/>
        <v>Gordon Estuary</v>
      </c>
      <c r="K2399" s="49">
        <v>1</v>
      </c>
      <c r="L2399" s="51" t="s">
        <v>152</v>
      </c>
      <c r="M2399" s="53" t="s">
        <v>138</v>
      </c>
      <c r="N2399" s="51" t="s">
        <v>144</v>
      </c>
      <c r="O2399" s="47">
        <f t="shared" si="517"/>
        <v>5</v>
      </c>
      <c r="P2399" s="47">
        <f t="shared" si="518"/>
        <v>1</v>
      </c>
      <c r="Q2399" s="47">
        <f t="shared" si="519"/>
        <v>2</v>
      </c>
      <c r="R2399" s="54">
        <v>1</v>
      </c>
      <c r="S2399" s="49" t="s">
        <v>171</v>
      </c>
      <c r="T2399" s="53" t="s">
        <v>163</v>
      </c>
    </row>
    <row r="2400" spans="1:20" x14ac:dyDescent="0.2">
      <c r="A2400" s="79">
        <f t="shared" si="511"/>
        <v>12</v>
      </c>
      <c r="B2400" s="47">
        <f t="shared" si="512"/>
        <v>2022</v>
      </c>
      <c r="C2400" s="47">
        <f t="shared" si="513"/>
        <v>3</v>
      </c>
      <c r="D2400" s="47" t="str">
        <f t="shared" si="509"/>
        <v>Mar</v>
      </c>
      <c r="E2400" s="47">
        <f t="shared" si="514"/>
        <v>17</v>
      </c>
      <c r="F2400" s="90">
        <v>44637</v>
      </c>
      <c r="G2400" s="75">
        <v>0.32500000000000001</v>
      </c>
      <c r="H2400" s="49" t="s">
        <v>225</v>
      </c>
      <c r="I2400" s="56" t="str">
        <f t="shared" ref="I2400:I2406" si="535">VLOOKUP(H2400,SiteCodes,2,FALSE)</f>
        <v>Gordon R. Site 1, Channel A at Gordon R.</v>
      </c>
      <c r="J2400" s="56" t="str">
        <f t="shared" ref="J2400:J2406" si="536">VLOOKUP(H2400,SiteCodes,3,FALSE)</f>
        <v>Gordon Estuary</v>
      </c>
      <c r="K2400" s="49">
        <v>1</v>
      </c>
      <c r="L2400" s="51" t="s">
        <v>157</v>
      </c>
      <c r="M2400" s="53" t="s">
        <v>138</v>
      </c>
      <c r="N2400" s="51" t="s">
        <v>153</v>
      </c>
      <c r="O2400" s="47">
        <f t="shared" si="517"/>
        <v>8</v>
      </c>
      <c r="P2400" s="47">
        <f t="shared" si="518"/>
        <v>1</v>
      </c>
      <c r="Q2400" s="47">
        <f t="shared" si="519"/>
        <v>5</v>
      </c>
      <c r="R2400" s="54">
        <v>10</v>
      </c>
      <c r="S2400" s="49" t="s">
        <v>171</v>
      </c>
      <c r="T2400" s="53" t="s">
        <v>163</v>
      </c>
    </row>
    <row r="2401" spans="1:22" x14ac:dyDescent="0.2">
      <c r="A2401" s="79">
        <f t="shared" si="511"/>
        <v>12</v>
      </c>
      <c r="B2401" s="47">
        <f t="shared" si="512"/>
        <v>2022</v>
      </c>
      <c r="C2401" s="47">
        <f t="shared" si="513"/>
        <v>3</v>
      </c>
      <c r="D2401" s="47" t="str">
        <f t="shared" si="509"/>
        <v>Mar</v>
      </c>
      <c r="E2401" s="47">
        <f t="shared" si="514"/>
        <v>17</v>
      </c>
      <c r="F2401" s="90">
        <v>44637</v>
      </c>
      <c r="G2401" s="75">
        <v>0.32500000000000001</v>
      </c>
      <c r="H2401" s="49" t="s">
        <v>225</v>
      </c>
      <c r="I2401" s="56" t="str">
        <f t="shared" si="535"/>
        <v>Gordon R. Site 1, Channel A at Gordon R.</v>
      </c>
      <c r="J2401" s="56" t="str">
        <f t="shared" si="536"/>
        <v>Gordon Estuary</v>
      </c>
      <c r="K2401" s="49">
        <v>1</v>
      </c>
      <c r="L2401" s="51" t="s">
        <v>158</v>
      </c>
      <c r="M2401" s="53" t="s">
        <v>138</v>
      </c>
      <c r="N2401" s="51" t="s">
        <v>153</v>
      </c>
      <c r="O2401" s="47">
        <f t="shared" si="517"/>
        <v>9</v>
      </c>
      <c r="P2401" s="47">
        <f t="shared" si="518"/>
        <v>1</v>
      </c>
      <c r="Q2401" s="47">
        <f t="shared" si="519"/>
        <v>5</v>
      </c>
      <c r="R2401" s="54">
        <v>9</v>
      </c>
      <c r="S2401" s="49" t="s">
        <v>171</v>
      </c>
      <c r="T2401" s="53" t="s">
        <v>163</v>
      </c>
    </row>
    <row r="2402" spans="1:22" x14ac:dyDescent="0.2">
      <c r="A2402" s="79">
        <f t="shared" si="511"/>
        <v>12</v>
      </c>
      <c r="B2402" s="47">
        <f t="shared" si="512"/>
        <v>2022</v>
      </c>
      <c r="C2402" s="47">
        <f t="shared" si="513"/>
        <v>3</v>
      </c>
      <c r="D2402" s="47" t="str">
        <f t="shared" si="509"/>
        <v>Mar</v>
      </c>
      <c r="E2402" s="47">
        <f t="shared" si="514"/>
        <v>17</v>
      </c>
      <c r="F2402" s="90">
        <v>44637</v>
      </c>
      <c r="G2402" s="75">
        <v>0.32500000000000001</v>
      </c>
      <c r="H2402" s="49" t="s">
        <v>225</v>
      </c>
      <c r="I2402" s="56" t="str">
        <f t="shared" si="535"/>
        <v>Gordon R. Site 1, Channel A at Gordon R.</v>
      </c>
      <c r="J2402" s="56" t="str">
        <f t="shared" si="536"/>
        <v>Gordon Estuary</v>
      </c>
      <c r="K2402" s="49">
        <v>1</v>
      </c>
      <c r="L2402" s="51" t="s">
        <v>181</v>
      </c>
      <c r="M2402" s="53" t="s">
        <v>138</v>
      </c>
      <c r="N2402" s="51" t="s">
        <v>150</v>
      </c>
      <c r="O2402" s="47">
        <f t="shared" si="517"/>
        <v>15</v>
      </c>
      <c r="P2402" s="47">
        <f t="shared" si="518"/>
        <v>1</v>
      </c>
      <c r="Q2402" s="47">
        <f t="shared" si="519"/>
        <v>4</v>
      </c>
      <c r="R2402" s="54">
        <v>2</v>
      </c>
      <c r="S2402" s="49" t="s">
        <v>171</v>
      </c>
      <c r="T2402" s="53" t="s">
        <v>163</v>
      </c>
    </row>
    <row r="2403" spans="1:22" x14ac:dyDescent="0.2">
      <c r="A2403" s="79">
        <f t="shared" si="511"/>
        <v>12</v>
      </c>
      <c r="B2403" s="47">
        <f t="shared" si="512"/>
        <v>2022</v>
      </c>
      <c r="C2403" s="47">
        <f t="shared" si="513"/>
        <v>3</v>
      </c>
      <c r="D2403" s="47" t="str">
        <f t="shared" ref="D2403:D2466" si="537">TEXT(F2403,"mmm")</f>
        <v>Mar</v>
      </c>
      <c r="E2403" s="47">
        <f t="shared" si="514"/>
        <v>18</v>
      </c>
      <c r="F2403" s="90">
        <v>44638</v>
      </c>
      <c r="G2403" s="75">
        <v>0.31041666666666667</v>
      </c>
      <c r="H2403" s="49" t="s">
        <v>8</v>
      </c>
      <c r="I2403" s="56" t="str">
        <f t="shared" si="535"/>
        <v>Smokies</v>
      </c>
      <c r="J2403" s="56" t="str">
        <f t="shared" si="536"/>
        <v>Gordon Estuary</v>
      </c>
      <c r="K2403" s="49">
        <v>1</v>
      </c>
      <c r="L2403" s="51" t="s">
        <v>146</v>
      </c>
      <c r="M2403" s="53" t="s">
        <v>138</v>
      </c>
      <c r="N2403" s="51" t="s">
        <v>144</v>
      </c>
      <c r="O2403" s="47">
        <f t="shared" ref="O2403:O2406" si="538">VLOOKUP(L2403,SpeciesCodes,2,FALSE)</f>
        <v>3</v>
      </c>
      <c r="P2403" s="47">
        <f t="shared" ref="P2403:P2406" si="539">VLOOKUP(M2403,OrigCodes,2,FALSE)</f>
        <v>1</v>
      </c>
      <c r="Q2403" s="47">
        <f t="shared" ref="Q2403:Q2406" si="540">VLOOKUP(N2403,StgCodes,2,FALSE)</f>
        <v>2</v>
      </c>
      <c r="R2403" s="54">
        <v>2</v>
      </c>
      <c r="S2403" s="49" t="s">
        <v>171</v>
      </c>
      <c r="T2403" s="53" t="s">
        <v>163</v>
      </c>
      <c r="V2403" t="s">
        <v>387</v>
      </c>
    </row>
    <row r="2404" spans="1:22" x14ac:dyDescent="0.2">
      <c r="A2404" s="79">
        <f t="shared" si="511"/>
        <v>12</v>
      </c>
      <c r="B2404" s="47">
        <f t="shared" si="512"/>
        <v>2022</v>
      </c>
      <c r="C2404" s="47">
        <f t="shared" si="513"/>
        <v>3</v>
      </c>
      <c r="D2404" s="47" t="str">
        <f t="shared" si="537"/>
        <v>Mar</v>
      </c>
      <c r="E2404" s="47">
        <f t="shared" si="514"/>
        <v>18</v>
      </c>
      <c r="F2404" s="90">
        <v>44638</v>
      </c>
      <c r="G2404" s="75">
        <v>0.31041666666666667</v>
      </c>
      <c r="H2404" s="49" t="s">
        <v>8</v>
      </c>
      <c r="I2404" s="56" t="str">
        <f t="shared" si="535"/>
        <v>Smokies</v>
      </c>
      <c r="J2404" s="56" t="str">
        <f t="shared" si="536"/>
        <v>Gordon Estuary</v>
      </c>
      <c r="K2404" s="49">
        <v>1</v>
      </c>
      <c r="L2404" s="51" t="s">
        <v>157</v>
      </c>
      <c r="M2404" s="53" t="s">
        <v>138</v>
      </c>
      <c r="N2404" s="51" t="s">
        <v>153</v>
      </c>
      <c r="O2404" s="47">
        <f t="shared" si="538"/>
        <v>8</v>
      </c>
      <c r="P2404" s="47">
        <f t="shared" si="539"/>
        <v>1</v>
      </c>
      <c r="Q2404" s="47">
        <f t="shared" si="540"/>
        <v>5</v>
      </c>
      <c r="R2404" s="54">
        <v>5</v>
      </c>
      <c r="S2404" s="49" t="s">
        <v>171</v>
      </c>
      <c r="T2404" s="53" t="s">
        <v>163</v>
      </c>
      <c r="V2404" t="s">
        <v>387</v>
      </c>
    </row>
    <row r="2405" spans="1:22" x14ac:dyDescent="0.2">
      <c r="A2405" s="79">
        <f t="shared" si="511"/>
        <v>12</v>
      </c>
      <c r="B2405" s="47">
        <f t="shared" si="512"/>
        <v>2022</v>
      </c>
      <c r="C2405" s="47">
        <f t="shared" si="513"/>
        <v>3</v>
      </c>
      <c r="D2405" s="47" t="str">
        <f t="shared" si="537"/>
        <v>Mar</v>
      </c>
      <c r="E2405" s="47">
        <f t="shared" si="514"/>
        <v>18</v>
      </c>
      <c r="F2405" s="90">
        <v>44638</v>
      </c>
      <c r="G2405" s="75">
        <v>0.31041666666666667</v>
      </c>
      <c r="H2405" s="49" t="s">
        <v>8</v>
      </c>
      <c r="I2405" s="56" t="str">
        <f t="shared" si="535"/>
        <v>Smokies</v>
      </c>
      <c r="J2405" s="56" t="str">
        <f t="shared" si="536"/>
        <v>Gordon Estuary</v>
      </c>
      <c r="K2405" s="49">
        <v>1</v>
      </c>
      <c r="L2405" s="51" t="s">
        <v>158</v>
      </c>
      <c r="M2405" s="53" t="s">
        <v>138</v>
      </c>
      <c r="N2405" s="51" t="s">
        <v>153</v>
      </c>
      <c r="O2405" s="47">
        <f t="shared" si="538"/>
        <v>9</v>
      </c>
      <c r="P2405" s="47">
        <f t="shared" si="539"/>
        <v>1</v>
      </c>
      <c r="Q2405" s="47">
        <f t="shared" si="540"/>
        <v>5</v>
      </c>
      <c r="R2405" s="54">
        <v>22</v>
      </c>
      <c r="S2405" s="49" t="s">
        <v>171</v>
      </c>
      <c r="T2405" s="53" t="s">
        <v>163</v>
      </c>
      <c r="V2405" t="s">
        <v>387</v>
      </c>
    </row>
    <row r="2406" spans="1:22" x14ac:dyDescent="0.2">
      <c r="A2406" s="79">
        <f t="shared" si="511"/>
        <v>12</v>
      </c>
      <c r="B2406" s="47">
        <f t="shared" si="512"/>
        <v>2022</v>
      </c>
      <c r="C2406" s="47">
        <f t="shared" si="513"/>
        <v>3</v>
      </c>
      <c r="D2406" s="47" t="str">
        <f t="shared" si="537"/>
        <v>Mar</v>
      </c>
      <c r="E2406" s="47">
        <f t="shared" si="514"/>
        <v>18</v>
      </c>
      <c r="F2406" s="90">
        <v>44638</v>
      </c>
      <c r="G2406" s="75">
        <v>0.31041666666666667</v>
      </c>
      <c r="H2406" s="49" t="s">
        <v>8</v>
      </c>
      <c r="I2406" s="56" t="str">
        <f t="shared" si="535"/>
        <v>Smokies</v>
      </c>
      <c r="J2406" s="56" t="str">
        <f t="shared" si="536"/>
        <v>Gordon Estuary</v>
      </c>
      <c r="K2406" s="49">
        <v>1</v>
      </c>
      <c r="L2406" s="51" t="s">
        <v>181</v>
      </c>
      <c r="M2406" s="53" t="s">
        <v>138</v>
      </c>
      <c r="N2406" s="51" t="s">
        <v>150</v>
      </c>
      <c r="O2406" s="47">
        <f t="shared" si="538"/>
        <v>15</v>
      </c>
      <c r="P2406" s="47">
        <f t="shared" si="539"/>
        <v>1</v>
      </c>
      <c r="Q2406" s="47">
        <f t="shared" si="540"/>
        <v>4</v>
      </c>
      <c r="R2406" s="54">
        <v>1</v>
      </c>
      <c r="S2406" s="49" t="s">
        <v>171</v>
      </c>
      <c r="T2406" s="53" t="s">
        <v>163</v>
      </c>
      <c r="V2406" t="s">
        <v>387</v>
      </c>
    </row>
    <row r="2407" spans="1:22" x14ac:dyDescent="0.2">
      <c r="A2407" s="79">
        <f t="shared" si="511"/>
        <v>12</v>
      </c>
      <c r="B2407" s="47">
        <f t="shared" si="512"/>
        <v>2022</v>
      </c>
      <c r="C2407" s="47">
        <f t="shared" si="513"/>
        <v>3</v>
      </c>
      <c r="D2407" s="47" t="str">
        <f t="shared" si="537"/>
        <v>Mar</v>
      </c>
      <c r="E2407" s="47">
        <f t="shared" si="514"/>
        <v>18</v>
      </c>
      <c r="F2407" s="90">
        <v>44638</v>
      </c>
      <c r="G2407" s="75">
        <v>0.32083333333333336</v>
      </c>
      <c r="H2407" s="49" t="s">
        <v>19</v>
      </c>
      <c r="I2407" s="56" t="str">
        <f t="shared" si="520"/>
        <v>Q Jeff (right bank opposite N. Arm confl.)</v>
      </c>
      <c r="J2407" s="56" t="str">
        <f t="shared" si="521"/>
        <v>Gordon Estuary</v>
      </c>
      <c r="K2407" s="49">
        <v>1</v>
      </c>
      <c r="L2407" s="51" t="s">
        <v>158</v>
      </c>
      <c r="M2407" s="53" t="s">
        <v>138</v>
      </c>
      <c r="N2407" s="51" t="s">
        <v>153</v>
      </c>
      <c r="O2407" s="47">
        <f t="shared" si="517"/>
        <v>9</v>
      </c>
      <c r="P2407" s="47">
        <f t="shared" si="518"/>
        <v>1</v>
      </c>
      <c r="Q2407" s="47">
        <f t="shared" si="519"/>
        <v>5</v>
      </c>
      <c r="R2407" s="54">
        <v>1</v>
      </c>
      <c r="S2407" s="49" t="s">
        <v>168</v>
      </c>
      <c r="T2407" s="53" t="s">
        <v>163</v>
      </c>
    </row>
    <row r="2408" spans="1:22" x14ac:dyDescent="0.2">
      <c r="A2408" s="79">
        <f t="shared" si="511"/>
        <v>12</v>
      </c>
      <c r="B2408" s="47">
        <f t="shared" si="512"/>
        <v>2022</v>
      </c>
      <c r="C2408" s="47">
        <f t="shared" si="513"/>
        <v>3</v>
      </c>
      <c r="D2408" s="47" t="str">
        <f t="shared" si="537"/>
        <v>Mar</v>
      </c>
      <c r="E2408" s="47">
        <f t="shared" si="514"/>
        <v>18</v>
      </c>
      <c r="F2408" s="90">
        <v>44638</v>
      </c>
      <c r="G2408" s="75">
        <v>0.32083333333333336</v>
      </c>
      <c r="H2408" s="49" t="s">
        <v>19</v>
      </c>
      <c r="I2408" s="56" t="str">
        <f t="shared" ref="I2408" si="541">VLOOKUP(H2408,SiteCodes,2,FALSE)</f>
        <v>Q Jeff (right bank opposite N. Arm confl.)</v>
      </c>
      <c r="J2408" s="56" t="str">
        <f t="shared" ref="J2408" si="542">VLOOKUP(H2408,SiteCodes,3,FALSE)</f>
        <v>Gordon Estuary</v>
      </c>
      <c r="K2408" s="49">
        <v>1</v>
      </c>
      <c r="L2408" s="51" t="s">
        <v>146</v>
      </c>
      <c r="M2408" s="53" t="s">
        <v>138</v>
      </c>
      <c r="N2408" s="51" t="s">
        <v>144</v>
      </c>
      <c r="O2408" s="47">
        <f t="shared" si="517"/>
        <v>3</v>
      </c>
      <c r="P2408" s="47">
        <f t="shared" si="518"/>
        <v>1</v>
      </c>
      <c r="Q2408" s="47">
        <f t="shared" si="519"/>
        <v>2</v>
      </c>
      <c r="R2408" s="54">
        <v>2</v>
      </c>
      <c r="S2408" s="49" t="s">
        <v>168</v>
      </c>
      <c r="T2408" s="53" t="s">
        <v>163</v>
      </c>
    </row>
    <row r="2409" spans="1:22" x14ac:dyDescent="0.2">
      <c r="A2409" s="79">
        <f t="shared" si="511"/>
        <v>13</v>
      </c>
      <c r="B2409" s="47">
        <f t="shared" si="512"/>
        <v>2022</v>
      </c>
      <c r="C2409" s="47">
        <f t="shared" si="513"/>
        <v>3</v>
      </c>
      <c r="D2409" s="47" t="str">
        <f t="shared" si="537"/>
        <v>Mar</v>
      </c>
      <c r="E2409" s="47">
        <f t="shared" si="514"/>
        <v>21</v>
      </c>
      <c r="F2409" s="90">
        <v>44641</v>
      </c>
      <c r="G2409" s="75">
        <v>0.31666666666666665</v>
      </c>
      <c r="H2409" s="49" t="s">
        <v>19</v>
      </c>
      <c r="I2409" s="56" t="str">
        <f t="shared" si="520"/>
        <v>Q Jeff (right bank opposite N. Arm confl.)</v>
      </c>
      <c r="J2409" s="56" t="str">
        <f t="shared" si="521"/>
        <v>Gordon Estuary</v>
      </c>
      <c r="K2409" s="49">
        <v>1</v>
      </c>
      <c r="L2409" s="51" t="s">
        <v>142</v>
      </c>
      <c r="M2409" s="53" t="s">
        <v>138</v>
      </c>
      <c r="N2409" s="51" t="s">
        <v>144</v>
      </c>
      <c r="O2409" s="47">
        <f t="shared" si="517"/>
        <v>2</v>
      </c>
      <c r="P2409" s="47">
        <f t="shared" si="518"/>
        <v>1</v>
      </c>
      <c r="Q2409" s="47">
        <f t="shared" si="519"/>
        <v>2</v>
      </c>
      <c r="R2409" s="54">
        <v>1</v>
      </c>
      <c r="S2409" s="49" t="s">
        <v>168</v>
      </c>
      <c r="T2409" s="53" t="s">
        <v>163</v>
      </c>
    </row>
    <row r="2410" spans="1:22" x14ac:dyDescent="0.2">
      <c r="A2410" s="79">
        <f t="shared" si="511"/>
        <v>13</v>
      </c>
      <c r="B2410" s="47">
        <f t="shared" si="512"/>
        <v>2022</v>
      </c>
      <c r="C2410" s="47">
        <f t="shared" si="513"/>
        <v>3</v>
      </c>
      <c r="D2410" s="47" t="str">
        <f t="shared" si="537"/>
        <v>Mar</v>
      </c>
      <c r="E2410" s="47">
        <f t="shared" si="514"/>
        <v>21</v>
      </c>
      <c r="F2410" s="90">
        <v>44641</v>
      </c>
      <c r="G2410" s="75">
        <v>0.31666666666666665</v>
      </c>
      <c r="H2410" s="49" t="s">
        <v>19</v>
      </c>
      <c r="I2410" s="56" t="str">
        <f t="shared" ref="I2410:I2412" si="543">VLOOKUP(H2410,SiteCodes,2,FALSE)</f>
        <v>Q Jeff (right bank opposite N. Arm confl.)</v>
      </c>
      <c r="J2410" s="56" t="str">
        <f t="shared" ref="J2410:J2412" si="544">VLOOKUP(H2410,SiteCodes,3,FALSE)</f>
        <v>Gordon Estuary</v>
      </c>
      <c r="K2410" s="49">
        <v>1</v>
      </c>
      <c r="L2410" s="51" t="s">
        <v>146</v>
      </c>
      <c r="M2410" s="53" t="s">
        <v>138</v>
      </c>
      <c r="N2410" s="51" t="s">
        <v>144</v>
      </c>
      <c r="O2410" s="47">
        <f t="shared" si="517"/>
        <v>3</v>
      </c>
      <c r="P2410" s="47">
        <f t="shared" si="518"/>
        <v>1</v>
      </c>
      <c r="Q2410" s="47">
        <f t="shared" si="519"/>
        <v>2</v>
      </c>
      <c r="R2410" s="54">
        <v>1</v>
      </c>
      <c r="S2410" s="49" t="s">
        <v>168</v>
      </c>
      <c r="T2410" s="53" t="s">
        <v>163</v>
      </c>
    </row>
    <row r="2411" spans="1:22" x14ac:dyDescent="0.2">
      <c r="A2411" s="79">
        <f t="shared" si="511"/>
        <v>13</v>
      </c>
      <c r="B2411" s="47">
        <f t="shared" si="512"/>
        <v>2022</v>
      </c>
      <c r="C2411" s="47">
        <f t="shared" si="513"/>
        <v>3</v>
      </c>
      <c r="D2411" s="47" t="str">
        <f t="shared" si="537"/>
        <v>Mar</v>
      </c>
      <c r="E2411" s="47">
        <f t="shared" si="514"/>
        <v>21</v>
      </c>
      <c r="F2411" s="90">
        <v>44641</v>
      </c>
      <c r="G2411" s="75">
        <v>0.31666666666666665</v>
      </c>
      <c r="H2411" s="49" t="s">
        <v>19</v>
      </c>
      <c r="I2411" s="56" t="str">
        <f t="shared" si="543"/>
        <v>Q Jeff (right bank opposite N. Arm confl.)</v>
      </c>
      <c r="J2411" s="56" t="str">
        <f t="shared" si="544"/>
        <v>Gordon Estuary</v>
      </c>
      <c r="K2411" s="49">
        <v>1</v>
      </c>
      <c r="L2411" s="51" t="s">
        <v>157</v>
      </c>
      <c r="M2411" s="53" t="s">
        <v>138</v>
      </c>
      <c r="N2411" s="51" t="s">
        <v>153</v>
      </c>
      <c r="O2411" s="47">
        <f t="shared" si="517"/>
        <v>8</v>
      </c>
      <c r="P2411" s="47">
        <f t="shared" si="518"/>
        <v>1</v>
      </c>
      <c r="Q2411" s="47">
        <f t="shared" si="519"/>
        <v>5</v>
      </c>
      <c r="R2411" s="54">
        <v>1</v>
      </c>
      <c r="S2411" s="49" t="s">
        <v>168</v>
      </c>
      <c r="T2411" s="53" t="s">
        <v>163</v>
      </c>
    </row>
    <row r="2412" spans="1:22" x14ac:dyDescent="0.2">
      <c r="A2412" s="79">
        <f t="shared" si="511"/>
        <v>13</v>
      </c>
      <c r="B2412" s="47">
        <f t="shared" si="512"/>
        <v>2022</v>
      </c>
      <c r="C2412" s="47">
        <f t="shared" si="513"/>
        <v>3</v>
      </c>
      <c r="D2412" s="47" t="str">
        <f t="shared" si="537"/>
        <v>Mar</v>
      </c>
      <c r="E2412" s="47">
        <f t="shared" si="514"/>
        <v>21</v>
      </c>
      <c r="F2412" s="90">
        <v>44641</v>
      </c>
      <c r="G2412" s="75">
        <v>0.31666666666666665</v>
      </c>
      <c r="H2412" s="49" t="s">
        <v>19</v>
      </c>
      <c r="I2412" s="56" t="str">
        <f t="shared" si="543"/>
        <v>Q Jeff (right bank opposite N. Arm confl.)</v>
      </c>
      <c r="J2412" s="56" t="str">
        <f t="shared" si="544"/>
        <v>Gordon Estuary</v>
      </c>
      <c r="K2412" s="49">
        <v>1</v>
      </c>
      <c r="L2412" s="51" t="s">
        <v>158</v>
      </c>
      <c r="M2412" s="53" t="s">
        <v>138</v>
      </c>
      <c r="N2412" s="51" t="s">
        <v>153</v>
      </c>
      <c r="O2412" s="47">
        <f t="shared" si="517"/>
        <v>9</v>
      </c>
      <c r="P2412" s="47">
        <f t="shared" si="518"/>
        <v>1</v>
      </c>
      <c r="Q2412" s="47">
        <f t="shared" si="519"/>
        <v>5</v>
      </c>
      <c r="R2412" s="54">
        <v>3</v>
      </c>
      <c r="S2412" s="49" t="s">
        <v>168</v>
      </c>
      <c r="T2412" s="53" t="s">
        <v>163</v>
      </c>
    </row>
    <row r="2413" spans="1:22" x14ac:dyDescent="0.2">
      <c r="A2413" s="79">
        <f t="shared" si="511"/>
        <v>13</v>
      </c>
      <c r="B2413" s="47">
        <f t="shared" si="512"/>
        <v>2022</v>
      </c>
      <c r="C2413" s="47">
        <f t="shared" si="513"/>
        <v>3</v>
      </c>
      <c r="D2413" s="47" t="str">
        <f t="shared" si="537"/>
        <v>Mar</v>
      </c>
      <c r="E2413" s="47">
        <f t="shared" si="514"/>
        <v>21</v>
      </c>
      <c r="F2413" s="90">
        <v>44641</v>
      </c>
      <c r="G2413" s="75">
        <v>0.32916666666666666</v>
      </c>
      <c r="H2413" s="49" t="s">
        <v>8</v>
      </c>
      <c r="I2413" s="56" t="str">
        <f t="shared" si="520"/>
        <v>Smokies</v>
      </c>
      <c r="J2413" s="56" t="str">
        <f t="shared" si="521"/>
        <v>Gordon Estuary</v>
      </c>
      <c r="K2413" s="49">
        <v>1</v>
      </c>
      <c r="L2413" s="51" t="s">
        <v>158</v>
      </c>
      <c r="M2413" s="53" t="s">
        <v>138</v>
      </c>
      <c r="N2413" s="51" t="s">
        <v>153</v>
      </c>
      <c r="O2413" s="47">
        <f t="shared" si="517"/>
        <v>9</v>
      </c>
      <c r="P2413" s="47">
        <f t="shared" si="518"/>
        <v>1</v>
      </c>
      <c r="Q2413" s="47">
        <f t="shared" si="519"/>
        <v>5</v>
      </c>
      <c r="R2413" s="54">
        <v>2</v>
      </c>
      <c r="S2413" s="49" t="s">
        <v>171</v>
      </c>
      <c r="T2413" s="53" t="s">
        <v>163</v>
      </c>
      <c r="V2413" t="s">
        <v>387</v>
      </c>
    </row>
    <row r="2414" spans="1:22" x14ac:dyDescent="0.2">
      <c r="A2414" s="79">
        <f t="shared" si="511"/>
        <v>13</v>
      </c>
      <c r="B2414" s="47">
        <f t="shared" si="512"/>
        <v>2022</v>
      </c>
      <c r="C2414" s="47">
        <f t="shared" si="513"/>
        <v>3</v>
      </c>
      <c r="D2414" s="47" t="str">
        <f t="shared" si="537"/>
        <v>Mar</v>
      </c>
      <c r="E2414" s="47">
        <f t="shared" si="514"/>
        <v>21</v>
      </c>
      <c r="F2414" s="90">
        <v>44641</v>
      </c>
      <c r="G2414" s="75">
        <v>0.375</v>
      </c>
      <c r="H2414" s="49" t="s">
        <v>15</v>
      </c>
      <c r="I2414" s="56" t="str">
        <f t="shared" si="520"/>
        <v>Pacheedah Shores Boat Ramp</v>
      </c>
      <c r="J2414" s="56" t="str">
        <f t="shared" si="521"/>
        <v>Gordon Estuary</v>
      </c>
      <c r="K2414" s="49">
        <v>1</v>
      </c>
      <c r="L2414" s="51" t="s">
        <v>158</v>
      </c>
      <c r="M2414" s="53" t="s">
        <v>138</v>
      </c>
      <c r="N2414" s="51" t="s">
        <v>153</v>
      </c>
      <c r="O2414" s="47">
        <f t="shared" si="517"/>
        <v>9</v>
      </c>
      <c r="P2414" s="47">
        <f t="shared" si="518"/>
        <v>1</v>
      </c>
      <c r="Q2414" s="47">
        <f t="shared" si="519"/>
        <v>5</v>
      </c>
      <c r="R2414" s="54">
        <v>10</v>
      </c>
      <c r="S2414" s="49" t="s">
        <v>168</v>
      </c>
      <c r="T2414" s="53" t="s">
        <v>163</v>
      </c>
    </row>
    <row r="2415" spans="1:22" x14ac:dyDescent="0.2">
      <c r="A2415" s="79">
        <f t="shared" si="511"/>
        <v>13</v>
      </c>
      <c r="B2415" s="47">
        <f t="shared" si="512"/>
        <v>2022</v>
      </c>
      <c r="C2415" s="47">
        <f t="shared" si="513"/>
        <v>3</v>
      </c>
      <c r="D2415" s="47" t="str">
        <f t="shared" si="537"/>
        <v>Mar</v>
      </c>
      <c r="E2415" s="47">
        <f t="shared" si="514"/>
        <v>21</v>
      </c>
      <c r="F2415" s="90">
        <v>44641</v>
      </c>
      <c r="G2415" s="75">
        <v>0.375</v>
      </c>
      <c r="H2415" s="49" t="s">
        <v>15</v>
      </c>
      <c r="I2415" s="56" t="str">
        <f t="shared" ref="I2415" si="545">VLOOKUP(H2415,SiteCodes,2,FALSE)</f>
        <v>Pacheedah Shores Boat Ramp</v>
      </c>
      <c r="J2415" s="56" t="str">
        <f t="shared" ref="J2415" si="546">VLOOKUP(H2415,SiteCodes,3,FALSE)</f>
        <v>Gordon Estuary</v>
      </c>
      <c r="K2415" s="49">
        <v>1</v>
      </c>
      <c r="L2415" s="51" t="s">
        <v>177</v>
      </c>
      <c r="M2415" s="53" t="s">
        <v>138</v>
      </c>
      <c r="N2415" s="51" t="s">
        <v>150</v>
      </c>
      <c r="O2415" s="47">
        <f t="shared" si="517"/>
        <v>14</v>
      </c>
      <c r="P2415" s="47">
        <f t="shared" si="518"/>
        <v>1</v>
      </c>
      <c r="Q2415" s="47">
        <f t="shared" si="519"/>
        <v>4</v>
      </c>
      <c r="R2415" s="54">
        <v>200</v>
      </c>
      <c r="S2415" s="49" t="s">
        <v>168</v>
      </c>
      <c r="T2415" s="53" t="s">
        <v>163</v>
      </c>
    </row>
    <row r="2416" spans="1:22" x14ac:dyDescent="0.2">
      <c r="A2416" s="79">
        <f t="shared" si="511"/>
        <v>13</v>
      </c>
      <c r="B2416" s="47">
        <f t="shared" si="512"/>
        <v>2022</v>
      </c>
      <c r="C2416" s="47">
        <f t="shared" si="513"/>
        <v>3</v>
      </c>
      <c r="D2416" s="47" t="str">
        <f t="shared" si="537"/>
        <v>Mar</v>
      </c>
      <c r="E2416" s="47">
        <f t="shared" si="514"/>
        <v>21</v>
      </c>
      <c r="F2416" s="90">
        <v>44641</v>
      </c>
      <c r="G2416" s="75">
        <v>0.37847222222222227</v>
      </c>
      <c r="H2416" s="49" t="s">
        <v>8</v>
      </c>
      <c r="I2416" s="56" t="str">
        <f t="shared" si="520"/>
        <v>Smokies</v>
      </c>
      <c r="J2416" s="56" t="str">
        <f t="shared" si="521"/>
        <v>Gordon Estuary</v>
      </c>
      <c r="K2416" s="49">
        <v>1</v>
      </c>
      <c r="L2416" s="51" t="s">
        <v>146</v>
      </c>
      <c r="M2416" s="53" t="s">
        <v>138</v>
      </c>
      <c r="N2416" s="51" t="s">
        <v>144</v>
      </c>
      <c r="O2416" s="47">
        <f t="shared" si="517"/>
        <v>3</v>
      </c>
      <c r="P2416" s="47">
        <f t="shared" si="518"/>
        <v>1</v>
      </c>
      <c r="Q2416" s="47">
        <f t="shared" si="519"/>
        <v>2</v>
      </c>
      <c r="R2416" s="54">
        <v>9</v>
      </c>
      <c r="S2416" s="49" t="s">
        <v>168</v>
      </c>
      <c r="T2416" s="53" t="s">
        <v>163</v>
      </c>
    </row>
    <row r="2417" spans="1:22" x14ac:dyDescent="0.2">
      <c r="A2417" s="79">
        <f t="shared" si="511"/>
        <v>13</v>
      </c>
      <c r="B2417" s="47">
        <f t="shared" si="512"/>
        <v>2022</v>
      </c>
      <c r="C2417" s="47">
        <f t="shared" si="513"/>
        <v>3</v>
      </c>
      <c r="D2417" s="47" t="str">
        <f t="shared" si="537"/>
        <v>Mar</v>
      </c>
      <c r="E2417" s="47">
        <f t="shared" si="514"/>
        <v>21</v>
      </c>
      <c r="F2417" s="90">
        <v>44641</v>
      </c>
      <c r="G2417" s="75">
        <v>0.37847222222222227</v>
      </c>
      <c r="H2417" s="49" t="s">
        <v>8</v>
      </c>
      <c r="I2417" s="56" t="str">
        <f t="shared" ref="I2417:I2420" si="547">VLOOKUP(H2417,SiteCodes,2,FALSE)</f>
        <v>Smokies</v>
      </c>
      <c r="J2417" s="56" t="str">
        <f t="shared" ref="J2417:J2420" si="548">VLOOKUP(H2417,SiteCodes,3,FALSE)</f>
        <v>Gordon Estuary</v>
      </c>
      <c r="K2417" s="49">
        <v>1</v>
      </c>
      <c r="L2417" s="51" t="s">
        <v>142</v>
      </c>
      <c r="M2417" s="53" t="s">
        <v>138</v>
      </c>
      <c r="N2417" s="51" t="s">
        <v>144</v>
      </c>
      <c r="O2417" s="47">
        <f t="shared" si="517"/>
        <v>2</v>
      </c>
      <c r="P2417" s="47">
        <f t="shared" si="518"/>
        <v>1</v>
      </c>
      <c r="Q2417" s="47">
        <f t="shared" si="519"/>
        <v>2</v>
      </c>
      <c r="R2417" s="54">
        <v>1</v>
      </c>
      <c r="S2417" s="49" t="s">
        <v>168</v>
      </c>
      <c r="T2417" s="53" t="s">
        <v>163</v>
      </c>
    </row>
    <row r="2418" spans="1:22" x14ac:dyDescent="0.2">
      <c r="A2418" s="79">
        <f t="shared" si="511"/>
        <v>13</v>
      </c>
      <c r="B2418" s="47">
        <f t="shared" si="512"/>
        <v>2022</v>
      </c>
      <c r="C2418" s="47">
        <f t="shared" si="513"/>
        <v>3</v>
      </c>
      <c r="D2418" s="47" t="str">
        <f t="shared" si="537"/>
        <v>Mar</v>
      </c>
      <c r="E2418" s="47">
        <f t="shared" si="514"/>
        <v>21</v>
      </c>
      <c r="F2418" s="90">
        <v>44641</v>
      </c>
      <c r="G2418" s="75">
        <v>0.37847222222222227</v>
      </c>
      <c r="H2418" s="49" t="s">
        <v>8</v>
      </c>
      <c r="I2418" s="56" t="str">
        <f t="shared" si="547"/>
        <v>Smokies</v>
      </c>
      <c r="J2418" s="56" t="str">
        <f t="shared" si="548"/>
        <v>Gordon Estuary</v>
      </c>
      <c r="K2418" s="49">
        <v>1</v>
      </c>
      <c r="L2418" s="51" t="s">
        <v>157</v>
      </c>
      <c r="M2418" s="53" t="s">
        <v>138</v>
      </c>
      <c r="N2418" s="51" t="s">
        <v>153</v>
      </c>
      <c r="O2418" s="47">
        <f t="shared" si="517"/>
        <v>8</v>
      </c>
      <c r="P2418" s="47">
        <f t="shared" si="518"/>
        <v>1</v>
      </c>
      <c r="Q2418" s="47">
        <f t="shared" si="519"/>
        <v>5</v>
      </c>
      <c r="R2418" s="54">
        <v>4</v>
      </c>
      <c r="S2418" s="49" t="s">
        <v>168</v>
      </c>
      <c r="T2418" s="53" t="s">
        <v>163</v>
      </c>
    </row>
    <row r="2419" spans="1:22" x14ac:dyDescent="0.2">
      <c r="A2419" s="79">
        <f t="shared" si="511"/>
        <v>13</v>
      </c>
      <c r="B2419" s="47">
        <f t="shared" si="512"/>
        <v>2022</v>
      </c>
      <c r="C2419" s="47">
        <f t="shared" si="513"/>
        <v>3</v>
      </c>
      <c r="D2419" s="47" t="str">
        <f t="shared" si="537"/>
        <v>Mar</v>
      </c>
      <c r="E2419" s="47">
        <f t="shared" si="514"/>
        <v>21</v>
      </c>
      <c r="F2419" s="90">
        <v>44641</v>
      </c>
      <c r="G2419" s="75">
        <v>0.37847222222222227</v>
      </c>
      <c r="H2419" s="49" t="s">
        <v>8</v>
      </c>
      <c r="I2419" s="56" t="str">
        <f t="shared" si="547"/>
        <v>Smokies</v>
      </c>
      <c r="J2419" s="56" t="str">
        <f t="shared" si="548"/>
        <v>Gordon Estuary</v>
      </c>
      <c r="K2419" s="49">
        <v>1</v>
      </c>
      <c r="L2419" s="51" t="s">
        <v>158</v>
      </c>
      <c r="M2419" s="53" t="s">
        <v>138</v>
      </c>
      <c r="N2419" s="51" t="s">
        <v>153</v>
      </c>
      <c r="O2419" s="47">
        <f t="shared" si="517"/>
        <v>9</v>
      </c>
      <c r="P2419" s="47">
        <f t="shared" si="518"/>
        <v>1</v>
      </c>
      <c r="Q2419" s="47">
        <f t="shared" si="519"/>
        <v>5</v>
      </c>
      <c r="R2419" s="54">
        <v>1</v>
      </c>
      <c r="S2419" s="49" t="s">
        <v>168</v>
      </c>
      <c r="T2419" s="53" t="s">
        <v>163</v>
      </c>
    </row>
    <row r="2420" spans="1:22" x14ac:dyDescent="0.2">
      <c r="A2420" s="79">
        <f t="shared" si="511"/>
        <v>13</v>
      </c>
      <c r="B2420" s="47">
        <f t="shared" si="512"/>
        <v>2022</v>
      </c>
      <c r="C2420" s="47">
        <f t="shared" si="513"/>
        <v>3</v>
      </c>
      <c r="D2420" s="47" t="str">
        <f t="shared" si="537"/>
        <v>Mar</v>
      </c>
      <c r="E2420" s="47">
        <f t="shared" si="514"/>
        <v>21</v>
      </c>
      <c r="F2420" s="90">
        <v>44641</v>
      </c>
      <c r="G2420" s="75">
        <v>0.37847222222222227</v>
      </c>
      <c r="H2420" s="49" t="s">
        <v>8</v>
      </c>
      <c r="I2420" s="56" t="str">
        <f t="shared" si="547"/>
        <v>Smokies</v>
      </c>
      <c r="J2420" s="56" t="str">
        <f t="shared" si="548"/>
        <v>Gordon Estuary</v>
      </c>
      <c r="K2420" s="49">
        <v>1</v>
      </c>
      <c r="L2420" s="51" t="s">
        <v>191</v>
      </c>
      <c r="M2420" s="53" t="s">
        <v>138</v>
      </c>
      <c r="N2420" s="51" t="s">
        <v>150</v>
      </c>
      <c r="O2420" s="47">
        <f t="shared" si="517"/>
        <v>20</v>
      </c>
      <c r="P2420" s="47">
        <f t="shared" si="518"/>
        <v>1</v>
      </c>
      <c r="Q2420" s="47">
        <f t="shared" si="519"/>
        <v>4</v>
      </c>
      <c r="R2420" s="54">
        <v>1</v>
      </c>
      <c r="S2420" s="49" t="s">
        <v>168</v>
      </c>
      <c r="T2420" s="53" t="s">
        <v>163</v>
      </c>
    </row>
    <row r="2421" spans="1:22" x14ac:dyDescent="0.2">
      <c r="A2421" s="79">
        <f t="shared" si="511"/>
        <v>13</v>
      </c>
      <c r="B2421" s="47">
        <f t="shared" si="512"/>
        <v>2022</v>
      </c>
      <c r="C2421" s="47">
        <f t="shared" si="513"/>
        <v>3</v>
      </c>
      <c r="D2421" s="47" t="str">
        <f t="shared" si="537"/>
        <v>Mar</v>
      </c>
      <c r="E2421" s="47">
        <f t="shared" si="514"/>
        <v>21</v>
      </c>
      <c r="F2421" s="90">
        <v>44641</v>
      </c>
      <c r="G2421" s="75">
        <v>0.43333333333333335</v>
      </c>
      <c r="H2421" s="49" t="s">
        <v>64</v>
      </c>
      <c r="I2421" s="56" t="str">
        <f t="shared" si="520"/>
        <v>On point at confluence of N. Arm and Brown's Slough</v>
      </c>
      <c r="J2421" s="56" t="str">
        <f t="shared" si="521"/>
        <v>Gordon Estuary</v>
      </c>
      <c r="K2421" s="49">
        <v>1</v>
      </c>
      <c r="L2421" s="51" t="s">
        <v>158</v>
      </c>
      <c r="M2421" s="53" t="s">
        <v>138</v>
      </c>
      <c r="N2421" s="51" t="s">
        <v>153</v>
      </c>
      <c r="O2421" s="47">
        <f t="shared" si="517"/>
        <v>9</v>
      </c>
      <c r="P2421" s="47">
        <f t="shared" si="518"/>
        <v>1</v>
      </c>
      <c r="Q2421" s="47">
        <f t="shared" si="519"/>
        <v>5</v>
      </c>
      <c r="R2421" s="54">
        <v>2</v>
      </c>
      <c r="S2421" s="49" t="s">
        <v>168</v>
      </c>
      <c r="T2421" s="53" t="s">
        <v>163</v>
      </c>
    </row>
    <row r="2422" spans="1:22" x14ac:dyDescent="0.2">
      <c r="A2422" s="79">
        <f t="shared" si="511"/>
        <v>13</v>
      </c>
      <c r="B2422" s="47">
        <f t="shared" si="512"/>
        <v>2022</v>
      </c>
      <c r="C2422" s="47">
        <f t="shared" si="513"/>
        <v>3</v>
      </c>
      <c r="D2422" s="47" t="str">
        <f t="shared" si="537"/>
        <v>Mar</v>
      </c>
      <c r="E2422" s="47">
        <f t="shared" si="514"/>
        <v>21</v>
      </c>
      <c r="F2422" s="90">
        <v>44641</v>
      </c>
      <c r="G2422" s="75">
        <v>0.44513888888888892</v>
      </c>
      <c r="H2422" s="49" t="s">
        <v>21</v>
      </c>
      <c r="I2422" s="56" t="str">
        <f t="shared" si="520"/>
        <v>Gallaugher's</v>
      </c>
      <c r="J2422" s="56" t="str">
        <f t="shared" si="521"/>
        <v>Gordon Estuary</v>
      </c>
      <c r="K2422" s="49">
        <v>1</v>
      </c>
      <c r="L2422" s="51" t="s">
        <v>142</v>
      </c>
      <c r="M2422" s="53" t="s">
        <v>138</v>
      </c>
      <c r="N2422" s="51" t="s">
        <v>144</v>
      </c>
      <c r="O2422" s="47">
        <f t="shared" si="517"/>
        <v>2</v>
      </c>
      <c r="P2422" s="47">
        <f t="shared" si="518"/>
        <v>1</v>
      </c>
      <c r="Q2422" s="47">
        <f t="shared" si="519"/>
        <v>2</v>
      </c>
      <c r="R2422" s="54">
        <v>20</v>
      </c>
      <c r="S2422" s="49" t="s">
        <v>168</v>
      </c>
      <c r="T2422" s="53" t="s">
        <v>163</v>
      </c>
    </row>
    <row r="2423" spans="1:22" x14ac:dyDescent="0.2">
      <c r="A2423" s="79">
        <f t="shared" si="511"/>
        <v>13</v>
      </c>
      <c r="B2423" s="47">
        <f t="shared" si="512"/>
        <v>2022</v>
      </c>
      <c r="C2423" s="47">
        <f t="shared" si="513"/>
        <v>3</v>
      </c>
      <c r="D2423" s="47" t="str">
        <f t="shared" si="537"/>
        <v>Mar</v>
      </c>
      <c r="E2423" s="47">
        <f t="shared" si="514"/>
        <v>21</v>
      </c>
      <c r="F2423" s="90">
        <v>44641</v>
      </c>
      <c r="G2423" s="75">
        <v>0.44513888888888892</v>
      </c>
      <c r="H2423" s="49" t="s">
        <v>21</v>
      </c>
      <c r="I2423" s="56" t="str">
        <f t="shared" ref="I2423:I2425" si="549">VLOOKUP(H2423,SiteCodes,2,FALSE)</f>
        <v>Gallaugher's</v>
      </c>
      <c r="J2423" s="56" t="str">
        <f t="shared" ref="J2423:J2425" si="550">VLOOKUP(H2423,SiteCodes,3,FALSE)</f>
        <v>Gordon Estuary</v>
      </c>
      <c r="K2423" s="49">
        <v>1</v>
      </c>
      <c r="L2423" s="51" t="s">
        <v>146</v>
      </c>
      <c r="M2423" s="53" t="s">
        <v>138</v>
      </c>
      <c r="N2423" s="51" t="s">
        <v>144</v>
      </c>
      <c r="O2423" s="47">
        <f t="shared" si="517"/>
        <v>3</v>
      </c>
      <c r="P2423" s="47">
        <f t="shared" si="518"/>
        <v>1</v>
      </c>
      <c r="Q2423" s="47">
        <f t="shared" si="519"/>
        <v>2</v>
      </c>
      <c r="R2423" s="54">
        <v>15</v>
      </c>
      <c r="S2423" s="49" t="s">
        <v>168</v>
      </c>
      <c r="T2423" s="53" t="s">
        <v>163</v>
      </c>
    </row>
    <row r="2424" spans="1:22" x14ac:dyDescent="0.2">
      <c r="A2424" s="79">
        <f t="shared" si="511"/>
        <v>13</v>
      </c>
      <c r="B2424" s="47">
        <f t="shared" si="512"/>
        <v>2022</v>
      </c>
      <c r="C2424" s="47">
        <f t="shared" si="513"/>
        <v>3</v>
      </c>
      <c r="D2424" s="47" t="str">
        <f t="shared" si="537"/>
        <v>Mar</v>
      </c>
      <c r="E2424" s="47">
        <f t="shared" si="514"/>
        <v>21</v>
      </c>
      <c r="F2424" s="90">
        <v>44641</v>
      </c>
      <c r="G2424" s="75">
        <v>0.44513888888888892</v>
      </c>
      <c r="H2424" s="49" t="s">
        <v>21</v>
      </c>
      <c r="I2424" s="56" t="str">
        <f t="shared" si="549"/>
        <v>Gallaugher's</v>
      </c>
      <c r="J2424" s="56" t="str">
        <f t="shared" si="550"/>
        <v>Gordon Estuary</v>
      </c>
      <c r="K2424" s="49">
        <v>1</v>
      </c>
      <c r="L2424" s="51" t="s">
        <v>157</v>
      </c>
      <c r="M2424" s="53" t="s">
        <v>138</v>
      </c>
      <c r="N2424" s="51" t="s">
        <v>153</v>
      </c>
      <c r="O2424" s="47">
        <f t="shared" si="517"/>
        <v>8</v>
      </c>
      <c r="P2424" s="47">
        <f t="shared" si="518"/>
        <v>1</v>
      </c>
      <c r="Q2424" s="47">
        <f t="shared" si="519"/>
        <v>5</v>
      </c>
      <c r="R2424" s="54">
        <v>1</v>
      </c>
      <c r="S2424" s="49" t="s">
        <v>168</v>
      </c>
      <c r="T2424" s="53" t="s">
        <v>163</v>
      </c>
    </row>
    <row r="2425" spans="1:22" x14ac:dyDescent="0.2">
      <c r="A2425" s="79">
        <f t="shared" si="511"/>
        <v>13</v>
      </c>
      <c r="B2425" s="47">
        <f t="shared" si="512"/>
        <v>2022</v>
      </c>
      <c r="C2425" s="47">
        <f t="shared" si="513"/>
        <v>3</v>
      </c>
      <c r="D2425" s="47" t="str">
        <f t="shared" si="537"/>
        <v>Mar</v>
      </c>
      <c r="E2425" s="47">
        <f t="shared" si="514"/>
        <v>21</v>
      </c>
      <c r="F2425" s="90">
        <v>44641</v>
      </c>
      <c r="G2425" s="75">
        <v>0.44513888888888892</v>
      </c>
      <c r="H2425" s="49" t="s">
        <v>21</v>
      </c>
      <c r="I2425" s="56" t="str">
        <f t="shared" si="549"/>
        <v>Gallaugher's</v>
      </c>
      <c r="J2425" s="56" t="str">
        <f t="shared" si="550"/>
        <v>Gordon Estuary</v>
      </c>
      <c r="K2425" s="49">
        <v>1</v>
      </c>
      <c r="L2425" s="51" t="s">
        <v>158</v>
      </c>
      <c r="M2425" s="53" t="s">
        <v>138</v>
      </c>
      <c r="N2425" s="51" t="s">
        <v>153</v>
      </c>
      <c r="O2425" s="47">
        <f t="shared" si="517"/>
        <v>9</v>
      </c>
      <c r="P2425" s="47">
        <f t="shared" si="518"/>
        <v>1</v>
      </c>
      <c r="Q2425" s="47">
        <f t="shared" si="519"/>
        <v>5</v>
      </c>
      <c r="R2425" s="54">
        <v>2</v>
      </c>
      <c r="S2425" s="49" t="s">
        <v>168</v>
      </c>
      <c r="T2425" s="53" t="s">
        <v>163</v>
      </c>
    </row>
    <row r="2426" spans="1:22" x14ac:dyDescent="0.2">
      <c r="A2426" s="79">
        <f t="shared" si="511"/>
        <v>13</v>
      </c>
      <c r="B2426" s="47">
        <f t="shared" si="512"/>
        <v>2022</v>
      </c>
      <c r="C2426" s="47">
        <f t="shared" si="513"/>
        <v>3</v>
      </c>
      <c r="D2426" s="47" t="str">
        <f t="shared" si="537"/>
        <v>Mar</v>
      </c>
      <c r="E2426" s="47">
        <f t="shared" si="514"/>
        <v>21</v>
      </c>
      <c r="F2426" s="90">
        <v>44641</v>
      </c>
      <c r="G2426" s="75">
        <v>0.51944444444444449</v>
      </c>
      <c r="H2426" s="49" t="s">
        <v>221</v>
      </c>
      <c r="I2426" s="56" t="str">
        <f t="shared" si="520"/>
        <v>Site 6, at upper logger station</v>
      </c>
      <c r="J2426" s="56" t="str">
        <f t="shared" si="521"/>
        <v>Gordon Estuary</v>
      </c>
      <c r="K2426" s="49">
        <v>1</v>
      </c>
      <c r="L2426" s="51" t="s">
        <v>146</v>
      </c>
      <c r="M2426" s="53" t="s">
        <v>138</v>
      </c>
      <c r="N2426" s="51" t="s">
        <v>144</v>
      </c>
      <c r="O2426" s="47">
        <f t="shared" si="517"/>
        <v>3</v>
      </c>
      <c r="P2426" s="47">
        <f t="shared" si="518"/>
        <v>1</v>
      </c>
      <c r="Q2426" s="47">
        <f t="shared" si="519"/>
        <v>2</v>
      </c>
      <c r="R2426" s="54">
        <v>2</v>
      </c>
      <c r="S2426" s="49" t="s">
        <v>171</v>
      </c>
      <c r="T2426" s="53" t="s">
        <v>163</v>
      </c>
    </row>
    <row r="2427" spans="1:22" x14ac:dyDescent="0.2">
      <c r="A2427" s="79">
        <f t="shared" si="511"/>
        <v>13</v>
      </c>
      <c r="B2427" s="47">
        <f t="shared" si="512"/>
        <v>2022</v>
      </c>
      <c r="C2427" s="47">
        <f t="shared" si="513"/>
        <v>3</v>
      </c>
      <c r="D2427" s="47" t="str">
        <f t="shared" si="537"/>
        <v>Mar</v>
      </c>
      <c r="E2427" s="47">
        <f t="shared" si="514"/>
        <v>21</v>
      </c>
      <c r="F2427" s="90">
        <v>44641</v>
      </c>
      <c r="G2427" s="75">
        <v>0.51944444444444449</v>
      </c>
      <c r="H2427" s="49" t="s">
        <v>221</v>
      </c>
      <c r="I2427" s="56" t="str">
        <f t="shared" ref="I2427:I2428" si="551">VLOOKUP(H2427,SiteCodes,2,FALSE)</f>
        <v>Site 6, at upper logger station</v>
      </c>
      <c r="J2427" s="56" t="str">
        <f t="shared" ref="J2427:J2428" si="552">VLOOKUP(H2427,SiteCodes,3,FALSE)</f>
        <v>Gordon Estuary</v>
      </c>
      <c r="K2427" s="49">
        <v>1</v>
      </c>
      <c r="L2427" s="51" t="s">
        <v>157</v>
      </c>
      <c r="M2427" s="53" t="s">
        <v>138</v>
      </c>
      <c r="N2427" s="51" t="s">
        <v>153</v>
      </c>
      <c r="O2427" s="47">
        <f t="shared" si="517"/>
        <v>8</v>
      </c>
      <c r="P2427" s="47">
        <f t="shared" si="518"/>
        <v>1</v>
      </c>
      <c r="Q2427" s="47">
        <f t="shared" si="519"/>
        <v>5</v>
      </c>
      <c r="R2427" s="54">
        <v>2</v>
      </c>
      <c r="S2427" s="49" t="s">
        <v>171</v>
      </c>
      <c r="T2427" s="53" t="s">
        <v>163</v>
      </c>
    </row>
    <row r="2428" spans="1:22" x14ac:dyDescent="0.2">
      <c r="A2428" s="79">
        <f t="shared" si="511"/>
        <v>13</v>
      </c>
      <c r="B2428" s="47">
        <f t="shared" si="512"/>
        <v>2022</v>
      </c>
      <c r="C2428" s="47">
        <f t="shared" si="513"/>
        <v>3</v>
      </c>
      <c r="D2428" s="47" t="str">
        <f t="shared" si="537"/>
        <v>Mar</v>
      </c>
      <c r="E2428" s="47">
        <f t="shared" si="514"/>
        <v>21</v>
      </c>
      <c r="F2428" s="90">
        <v>44641</v>
      </c>
      <c r="G2428" s="75">
        <v>0.51944444444444449</v>
      </c>
      <c r="H2428" s="49" t="s">
        <v>221</v>
      </c>
      <c r="I2428" s="56" t="str">
        <f t="shared" si="551"/>
        <v>Site 6, at upper logger station</v>
      </c>
      <c r="J2428" s="56" t="str">
        <f t="shared" si="552"/>
        <v>Gordon Estuary</v>
      </c>
      <c r="K2428" s="49">
        <v>1</v>
      </c>
      <c r="L2428" s="51" t="s">
        <v>158</v>
      </c>
      <c r="M2428" s="53" t="s">
        <v>138</v>
      </c>
      <c r="N2428" s="51" t="s">
        <v>153</v>
      </c>
      <c r="O2428" s="47">
        <f t="shared" si="517"/>
        <v>9</v>
      </c>
      <c r="P2428" s="47">
        <f t="shared" si="518"/>
        <v>1</v>
      </c>
      <c r="Q2428" s="47">
        <f t="shared" si="519"/>
        <v>5</v>
      </c>
      <c r="R2428" s="54">
        <v>8</v>
      </c>
      <c r="S2428" s="49" t="s">
        <v>171</v>
      </c>
      <c r="T2428" s="53" t="s">
        <v>163</v>
      </c>
    </row>
    <row r="2429" spans="1:22" x14ac:dyDescent="0.2">
      <c r="A2429" s="79">
        <f t="shared" si="511"/>
        <v>13</v>
      </c>
      <c r="B2429" s="47">
        <f t="shared" si="512"/>
        <v>2022</v>
      </c>
      <c r="C2429" s="47">
        <f t="shared" si="513"/>
        <v>3</v>
      </c>
      <c r="D2429" s="47" t="str">
        <f t="shared" si="537"/>
        <v>Mar</v>
      </c>
      <c r="E2429" s="47">
        <f t="shared" si="514"/>
        <v>21</v>
      </c>
      <c r="F2429" s="90">
        <v>44641</v>
      </c>
      <c r="G2429" s="75">
        <v>0.53055555555555556</v>
      </c>
      <c r="H2429" s="49" t="s">
        <v>223</v>
      </c>
      <c r="I2429" s="56" t="str">
        <f t="shared" si="520"/>
        <v>Site 6, at creek inflow (SE corner of marsh)</v>
      </c>
      <c r="J2429" s="56" t="str">
        <f t="shared" si="521"/>
        <v>Gordon Estuary</v>
      </c>
      <c r="K2429" s="49">
        <v>1</v>
      </c>
      <c r="L2429" s="238" t="s">
        <v>146</v>
      </c>
      <c r="M2429" s="53" t="s">
        <v>138</v>
      </c>
      <c r="N2429" s="238" t="s">
        <v>144</v>
      </c>
      <c r="O2429" s="47">
        <f t="shared" si="517"/>
        <v>3</v>
      </c>
      <c r="P2429" s="47">
        <f t="shared" si="518"/>
        <v>1</v>
      </c>
      <c r="Q2429" s="47">
        <f t="shared" si="519"/>
        <v>2</v>
      </c>
      <c r="R2429" s="150">
        <v>1</v>
      </c>
      <c r="S2429" s="49" t="s">
        <v>171</v>
      </c>
      <c r="T2429" s="53" t="s">
        <v>163</v>
      </c>
      <c r="V2429" s="153" t="s">
        <v>450</v>
      </c>
    </row>
    <row r="2430" spans="1:22" x14ac:dyDescent="0.2">
      <c r="A2430" s="79">
        <f t="shared" si="511"/>
        <v>13</v>
      </c>
      <c r="B2430" s="47">
        <f t="shared" si="512"/>
        <v>2022</v>
      </c>
      <c r="C2430" s="47">
        <f t="shared" si="513"/>
        <v>3</v>
      </c>
      <c r="D2430" s="47" t="str">
        <f t="shared" si="537"/>
        <v>Mar</v>
      </c>
      <c r="E2430" s="47">
        <f t="shared" si="514"/>
        <v>21</v>
      </c>
      <c r="F2430" s="90">
        <v>44641</v>
      </c>
      <c r="G2430" s="75">
        <v>0.53749999999999998</v>
      </c>
      <c r="H2430" s="49" t="s">
        <v>223</v>
      </c>
      <c r="I2430" s="56" t="str">
        <f t="shared" si="520"/>
        <v>Site 6, at creek inflow (SE corner of marsh)</v>
      </c>
      <c r="J2430" s="56" t="str">
        <f t="shared" si="521"/>
        <v>Gordon Estuary</v>
      </c>
      <c r="K2430" s="49">
        <v>1</v>
      </c>
      <c r="L2430" s="51" t="s">
        <v>146</v>
      </c>
      <c r="M2430" s="53" t="s">
        <v>138</v>
      </c>
      <c r="N2430" s="51" t="s">
        <v>144</v>
      </c>
      <c r="O2430" s="47">
        <f t="shared" si="517"/>
        <v>3</v>
      </c>
      <c r="P2430" s="47">
        <f t="shared" si="518"/>
        <v>1</v>
      </c>
      <c r="Q2430" s="47">
        <f t="shared" si="519"/>
        <v>2</v>
      </c>
      <c r="R2430" s="54">
        <v>29</v>
      </c>
      <c r="S2430" s="49" t="s">
        <v>171</v>
      </c>
      <c r="T2430" s="53" t="s">
        <v>163</v>
      </c>
    </row>
    <row r="2431" spans="1:22" x14ac:dyDescent="0.2">
      <c r="A2431" s="79">
        <f t="shared" si="511"/>
        <v>13</v>
      </c>
      <c r="B2431" s="47">
        <f t="shared" si="512"/>
        <v>2022</v>
      </c>
      <c r="C2431" s="47">
        <f t="shared" si="513"/>
        <v>3</v>
      </c>
      <c r="D2431" s="47" t="str">
        <f t="shared" si="537"/>
        <v>Mar</v>
      </c>
      <c r="E2431" s="47">
        <f t="shared" si="514"/>
        <v>21</v>
      </c>
      <c r="F2431" s="90">
        <v>44641</v>
      </c>
      <c r="G2431" s="75">
        <v>0.53749999999999998</v>
      </c>
      <c r="H2431" s="49" t="s">
        <v>223</v>
      </c>
      <c r="I2431" s="56" t="str">
        <f t="shared" ref="I2431" si="553">VLOOKUP(H2431,SiteCodes,2,FALSE)</f>
        <v>Site 6, at creek inflow (SE corner of marsh)</v>
      </c>
      <c r="J2431" s="56" t="str">
        <f t="shared" ref="J2431" si="554">VLOOKUP(H2431,SiteCodes,3,FALSE)</f>
        <v>Gordon Estuary</v>
      </c>
      <c r="K2431" s="49">
        <v>1</v>
      </c>
      <c r="L2431" s="51" t="s">
        <v>158</v>
      </c>
      <c r="M2431" s="53" t="s">
        <v>138</v>
      </c>
      <c r="N2431" s="51" t="s">
        <v>153</v>
      </c>
      <c r="O2431" s="47">
        <f t="shared" si="517"/>
        <v>9</v>
      </c>
      <c r="P2431" s="47">
        <f t="shared" si="518"/>
        <v>1</v>
      </c>
      <c r="Q2431" s="47">
        <f t="shared" si="519"/>
        <v>5</v>
      </c>
      <c r="R2431" s="54">
        <v>4</v>
      </c>
      <c r="S2431" s="49" t="s">
        <v>171</v>
      </c>
      <c r="T2431" s="53" t="s">
        <v>163</v>
      </c>
    </row>
    <row r="2432" spans="1:22" x14ac:dyDescent="0.2">
      <c r="A2432" s="79">
        <f t="shared" si="511"/>
        <v>13</v>
      </c>
      <c r="B2432" s="47">
        <f t="shared" si="512"/>
        <v>2022</v>
      </c>
      <c r="C2432" s="47">
        <f t="shared" si="513"/>
        <v>3</v>
      </c>
      <c r="D2432" s="47" t="str">
        <f t="shared" si="537"/>
        <v>Mar</v>
      </c>
      <c r="E2432" s="47">
        <f t="shared" si="514"/>
        <v>21</v>
      </c>
      <c r="F2432" s="90">
        <v>44641</v>
      </c>
      <c r="G2432" s="75">
        <v>0.55902777777777779</v>
      </c>
      <c r="H2432" s="49" t="s">
        <v>219</v>
      </c>
      <c r="I2432" s="56" t="str">
        <f t="shared" si="520"/>
        <v>Site 6, straight channel</v>
      </c>
      <c r="J2432" s="56" t="str">
        <f t="shared" si="521"/>
        <v>Gordon Estuary</v>
      </c>
      <c r="K2432" s="49">
        <v>1</v>
      </c>
      <c r="L2432" s="51" t="s">
        <v>157</v>
      </c>
      <c r="M2432" s="53" t="s">
        <v>138</v>
      </c>
      <c r="N2432" s="51" t="s">
        <v>153</v>
      </c>
      <c r="O2432" s="47">
        <f t="shared" si="517"/>
        <v>8</v>
      </c>
      <c r="P2432" s="47">
        <f t="shared" si="518"/>
        <v>1</v>
      </c>
      <c r="Q2432" s="47">
        <f t="shared" si="519"/>
        <v>5</v>
      </c>
      <c r="R2432" s="54">
        <v>3</v>
      </c>
      <c r="S2432" s="49" t="s">
        <v>171</v>
      </c>
      <c r="T2432" s="53" t="s">
        <v>163</v>
      </c>
    </row>
    <row r="2433" spans="1:22" x14ac:dyDescent="0.2">
      <c r="A2433" s="79">
        <f t="shared" si="511"/>
        <v>13</v>
      </c>
      <c r="B2433" s="47">
        <f t="shared" si="512"/>
        <v>2022</v>
      </c>
      <c r="C2433" s="47">
        <f t="shared" si="513"/>
        <v>3</v>
      </c>
      <c r="D2433" s="47" t="str">
        <f t="shared" si="537"/>
        <v>Mar</v>
      </c>
      <c r="E2433" s="47">
        <f t="shared" si="514"/>
        <v>21</v>
      </c>
      <c r="F2433" s="90">
        <v>44641</v>
      </c>
      <c r="G2433" s="75">
        <v>0.55902777777777779</v>
      </c>
      <c r="H2433" s="49" t="s">
        <v>219</v>
      </c>
      <c r="I2433" s="56" t="str">
        <f t="shared" ref="I2433" si="555">VLOOKUP(H2433,SiteCodes,2,FALSE)</f>
        <v>Site 6, straight channel</v>
      </c>
      <c r="J2433" s="56" t="str">
        <f t="shared" ref="J2433" si="556">VLOOKUP(H2433,SiteCodes,3,FALSE)</f>
        <v>Gordon Estuary</v>
      </c>
      <c r="K2433" s="49">
        <v>1</v>
      </c>
      <c r="L2433" s="51" t="s">
        <v>158</v>
      </c>
      <c r="M2433" s="53" t="s">
        <v>138</v>
      </c>
      <c r="N2433" s="51" t="s">
        <v>153</v>
      </c>
      <c r="O2433" s="47">
        <f t="shared" si="517"/>
        <v>9</v>
      </c>
      <c r="P2433" s="47">
        <f t="shared" si="518"/>
        <v>1</v>
      </c>
      <c r="Q2433" s="47">
        <f t="shared" si="519"/>
        <v>5</v>
      </c>
      <c r="R2433" s="54">
        <v>2</v>
      </c>
      <c r="S2433" s="49" t="s">
        <v>171</v>
      </c>
      <c r="T2433" s="53" t="s">
        <v>163</v>
      </c>
    </row>
    <row r="2434" spans="1:22" x14ac:dyDescent="0.2">
      <c r="A2434" s="79">
        <f t="shared" si="511"/>
        <v>13</v>
      </c>
      <c r="B2434" s="47">
        <f t="shared" si="512"/>
        <v>2022</v>
      </c>
      <c r="C2434" s="47">
        <f t="shared" si="513"/>
        <v>3</v>
      </c>
      <c r="D2434" s="47" t="str">
        <f t="shared" si="537"/>
        <v>Mar</v>
      </c>
      <c r="E2434" s="47">
        <f t="shared" si="514"/>
        <v>21</v>
      </c>
      <c r="F2434" s="90">
        <v>44641</v>
      </c>
      <c r="G2434" s="75">
        <v>0.59513888888888888</v>
      </c>
      <c r="H2434" s="49" t="s">
        <v>66</v>
      </c>
      <c r="I2434" s="56" t="str">
        <f t="shared" si="520"/>
        <v>Gravel bar on Gordon at Site 1</v>
      </c>
      <c r="J2434" s="56" t="str">
        <f t="shared" si="521"/>
        <v>Gordon Estuary</v>
      </c>
      <c r="K2434" s="49">
        <v>1</v>
      </c>
      <c r="L2434" s="51" t="s">
        <v>142</v>
      </c>
      <c r="M2434" s="53" t="s">
        <v>138</v>
      </c>
      <c r="N2434" s="51" t="s">
        <v>144</v>
      </c>
      <c r="O2434" s="47">
        <f t="shared" si="517"/>
        <v>2</v>
      </c>
      <c r="P2434" s="47">
        <f t="shared" si="518"/>
        <v>1</v>
      </c>
      <c r="Q2434" s="47">
        <f t="shared" si="519"/>
        <v>2</v>
      </c>
      <c r="R2434" s="54">
        <v>1</v>
      </c>
      <c r="S2434" s="49" t="s">
        <v>168</v>
      </c>
      <c r="T2434" s="53" t="s">
        <v>163</v>
      </c>
    </row>
    <row r="2435" spans="1:22" x14ac:dyDescent="0.2">
      <c r="A2435" s="79">
        <f t="shared" si="511"/>
        <v>13</v>
      </c>
      <c r="B2435" s="47">
        <f t="shared" si="512"/>
        <v>2022</v>
      </c>
      <c r="C2435" s="47">
        <f t="shared" si="513"/>
        <v>3</v>
      </c>
      <c r="D2435" s="47" t="str">
        <f t="shared" si="537"/>
        <v>Mar</v>
      </c>
      <c r="E2435" s="47">
        <f t="shared" si="514"/>
        <v>21</v>
      </c>
      <c r="F2435" s="90">
        <v>44641</v>
      </c>
      <c r="G2435" s="75">
        <v>0.59513888888888888</v>
      </c>
      <c r="H2435" s="49" t="s">
        <v>66</v>
      </c>
      <c r="I2435" s="56" t="str">
        <f t="shared" ref="I2435" si="557">VLOOKUP(H2435,SiteCodes,2,FALSE)</f>
        <v>Gravel bar on Gordon at Site 1</v>
      </c>
      <c r="J2435" s="56" t="str">
        <f t="shared" ref="J2435" si="558">VLOOKUP(H2435,SiteCodes,3,FALSE)</f>
        <v>Gordon Estuary</v>
      </c>
      <c r="K2435" s="49">
        <v>1</v>
      </c>
      <c r="L2435" s="51" t="s">
        <v>146</v>
      </c>
      <c r="M2435" s="53" t="s">
        <v>138</v>
      </c>
      <c r="N2435" s="51" t="s">
        <v>144</v>
      </c>
      <c r="O2435" s="47">
        <f t="shared" si="517"/>
        <v>3</v>
      </c>
      <c r="P2435" s="47">
        <f t="shared" si="518"/>
        <v>1</v>
      </c>
      <c r="Q2435" s="47">
        <f t="shared" si="519"/>
        <v>2</v>
      </c>
      <c r="R2435" s="54">
        <v>1</v>
      </c>
      <c r="S2435" s="49" t="s">
        <v>168</v>
      </c>
      <c r="T2435" s="53" t="s">
        <v>163</v>
      </c>
    </row>
    <row r="2436" spans="1:22" x14ac:dyDescent="0.2">
      <c r="A2436" s="79">
        <f t="shared" si="511"/>
        <v>13</v>
      </c>
      <c r="B2436" s="47">
        <f t="shared" si="512"/>
        <v>2022</v>
      </c>
      <c r="C2436" s="47">
        <f t="shared" si="513"/>
        <v>3</v>
      </c>
      <c r="D2436" s="47" t="str">
        <f t="shared" si="537"/>
        <v>Mar</v>
      </c>
      <c r="E2436" s="47">
        <f t="shared" si="514"/>
        <v>22</v>
      </c>
      <c r="F2436" s="90">
        <v>44642</v>
      </c>
      <c r="G2436" s="75">
        <v>0.2951388888888889</v>
      </c>
      <c r="H2436" s="49" t="s">
        <v>8</v>
      </c>
      <c r="I2436" s="56" t="str">
        <f t="shared" si="520"/>
        <v>Smokies</v>
      </c>
      <c r="J2436" s="56" t="str">
        <f t="shared" si="521"/>
        <v>Gordon Estuary</v>
      </c>
      <c r="K2436" s="49">
        <v>1</v>
      </c>
      <c r="L2436" s="51" t="s">
        <v>146</v>
      </c>
      <c r="M2436" s="53" t="s">
        <v>138</v>
      </c>
      <c r="N2436" s="51" t="s">
        <v>144</v>
      </c>
      <c r="O2436" s="47">
        <f t="shared" si="517"/>
        <v>3</v>
      </c>
      <c r="P2436" s="47">
        <f t="shared" si="518"/>
        <v>1</v>
      </c>
      <c r="Q2436" s="47">
        <f t="shared" si="519"/>
        <v>2</v>
      </c>
      <c r="R2436" s="54">
        <v>7</v>
      </c>
      <c r="S2436" s="49" t="s">
        <v>168</v>
      </c>
      <c r="T2436" s="53" t="s">
        <v>163</v>
      </c>
    </row>
    <row r="2437" spans="1:22" x14ac:dyDescent="0.2">
      <c r="A2437" s="79">
        <f t="shared" ref="A2437:A2500" si="559">WEEKNUM(F2437)</f>
        <v>13</v>
      </c>
      <c r="B2437" s="47">
        <f t="shared" ref="B2437:B2500" si="560">YEAR(F2437)</f>
        <v>2022</v>
      </c>
      <c r="C2437" s="47">
        <f t="shared" ref="C2437:C2500" si="561">MONTH(F2437)</f>
        <v>3</v>
      </c>
      <c r="D2437" s="47" t="str">
        <f t="shared" si="537"/>
        <v>Mar</v>
      </c>
      <c r="E2437" s="47">
        <f t="shared" ref="E2437:E2500" si="562">DAY(F2437)</f>
        <v>22</v>
      </c>
      <c r="F2437" s="90">
        <v>44642</v>
      </c>
      <c r="G2437" s="75">
        <v>0.2951388888888889</v>
      </c>
      <c r="H2437" s="49" t="s">
        <v>8</v>
      </c>
      <c r="I2437" s="56" t="str">
        <f t="shared" ref="I2437:I2438" si="563">VLOOKUP(H2437,SiteCodes,2,FALSE)</f>
        <v>Smokies</v>
      </c>
      <c r="J2437" s="56" t="str">
        <f t="shared" ref="J2437:J2438" si="564">VLOOKUP(H2437,SiteCodes,3,FALSE)</f>
        <v>Gordon Estuary</v>
      </c>
      <c r="K2437" s="49">
        <v>1</v>
      </c>
      <c r="L2437" s="51" t="s">
        <v>142</v>
      </c>
      <c r="M2437" s="53" t="s">
        <v>138</v>
      </c>
      <c r="N2437" s="51" t="s">
        <v>144</v>
      </c>
      <c r="O2437" s="47">
        <f t="shared" si="517"/>
        <v>2</v>
      </c>
      <c r="P2437" s="47">
        <f t="shared" si="518"/>
        <v>1</v>
      </c>
      <c r="Q2437" s="47">
        <f t="shared" si="519"/>
        <v>2</v>
      </c>
      <c r="R2437" s="54">
        <v>3</v>
      </c>
      <c r="S2437" s="49" t="s">
        <v>168</v>
      </c>
      <c r="T2437" s="53" t="s">
        <v>163</v>
      </c>
      <c r="V2437" t="s">
        <v>390</v>
      </c>
    </row>
    <row r="2438" spans="1:22" x14ac:dyDescent="0.2">
      <c r="A2438" s="79">
        <f t="shared" si="559"/>
        <v>13</v>
      </c>
      <c r="B2438" s="47">
        <f t="shared" si="560"/>
        <v>2022</v>
      </c>
      <c r="C2438" s="47">
        <f t="shared" si="561"/>
        <v>3</v>
      </c>
      <c r="D2438" s="47" t="str">
        <f t="shared" si="537"/>
        <v>Mar</v>
      </c>
      <c r="E2438" s="47">
        <f t="shared" si="562"/>
        <v>22</v>
      </c>
      <c r="F2438" s="90">
        <v>44642</v>
      </c>
      <c r="G2438" s="75">
        <v>0.2951388888888889</v>
      </c>
      <c r="H2438" s="49" t="s">
        <v>8</v>
      </c>
      <c r="I2438" s="56" t="str">
        <f t="shared" si="563"/>
        <v>Smokies</v>
      </c>
      <c r="J2438" s="56" t="str">
        <f t="shared" si="564"/>
        <v>Gordon Estuary</v>
      </c>
      <c r="K2438" s="49">
        <v>1</v>
      </c>
      <c r="L2438" s="51" t="s">
        <v>158</v>
      </c>
      <c r="M2438" s="53" t="s">
        <v>138</v>
      </c>
      <c r="N2438" s="51" t="s">
        <v>153</v>
      </c>
      <c r="O2438" s="47">
        <f t="shared" si="517"/>
        <v>9</v>
      </c>
      <c r="P2438" s="47">
        <f t="shared" si="518"/>
        <v>1</v>
      </c>
      <c r="Q2438" s="47">
        <f t="shared" si="519"/>
        <v>5</v>
      </c>
      <c r="R2438" s="54">
        <v>3</v>
      </c>
      <c r="S2438" s="49" t="s">
        <v>168</v>
      </c>
      <c r="T2438" s="53" t="s">
        <v>163</v>
      </c>
      <c r="V2438" t="s">
        <v>390</v>
      </c>
    </row>
    <row r="2439" spans="1:22" x14ac:dyDescent="0.2">
      <c r="A2439" s="79">
        <f t="shared" si="559"/>
        <v>13</v>
      </c>
      <c r="B2439" s="47">
        <f t="shared" si="560"/>
        <v>2022</v>
      </c>
      <c r="C2439" s="47">
        <f t="shared" si="561"/>
        <v>3</v>
      </c>
      <c r="D2439" s="47" t="str">
        <f t="shared" si="537"/>
        <v>Mar</v>
      </c>
      <c r="E2439" s="47">
        <f t="shared" si="562"/>
        <v>22</v>
      </c>
      <c r="F2439" s="90">
        <v>44642</v>
      </c>
      <c r="G2439" s="75">
        <v>0.31458333333333333</v>
      </c>
      <c r="H2439" s="49" t="s">
        <v>19</v>
      </c>
      <c r="I2439" s="56" t="str">
        <f t="shared" si="520"/>
        <v>Q Jeff (right bank opposite N. Arm confl.)</v>
      </c>
      <c r="J2439" s="56" t="str">
        <f t="shared" si="521"/>
        <v>Gordon Estuary</v>
      </c>
      <c r="K2439" s="49">
        <v>1</v>
      </c>
      <c r="L2439" s="51" t="s">
        <v>146</v>
      </c>
      <c r="M2439" s="53" t="s">
        <v>138</v>
      </c>
      <c r="N2439" s="51" t="s">
        <v>144</v>
      </c>
      <c r="O2439" s="47">
        <f t="shared" si="517"/>
        <v>3</v>
      </c>
      <c r="P2439" s="47">
        <f t="shared" si="518"/>
        <v>1</v>
      </c>
      <c r="Q2439" s="47">
        <f t="shared" si="519"/>
        <v>2</v>
      </c>
      <c r="R2439" s="54">
        <v>2</v>
      </c>
      <c r="S2439" s="49" t="s">
        <v>168</v>
      </c>
      <c r="T2439" s="53" t="s">
        <v>163</v>
      </c>
      <c r="V2439" t="s">
        <v>390</v>
      </c>
    </row>
    <row r="2440" spans="1:22" x14ac:dyDescent="0.2">
      <c r="A2440" s="79">
        <f t="shared" si="559"/>
        <v>13</v>
      </c>
      <c r="B2440" s="47">
        <f t="shared" si="560"/>
        <v>2022</v>
      </c>
      <c r="C2440" s="47">
        <f t="shared" si="561"/>
        <v>3</v>
      </c>
      <c r="D2440" s="47" t="str">
        <f t="shared" si="537"/>
        <v>Mar</v>
      </c>
      <c r="E2440" s="47">
        <f t="shared" si="562"/>
        <v>22</v>
      </c>
      <c r="F2440" s="90">
        <v>44642</v>
      </c>
      <c r="G2440" s="75">
        <v>0.31458333333333333</v>
      </c>
      <c r="H2440" s="49" t="s">
        <v>19</v>
      </c>
      <c r="I2440" s="56" t="str">
        <f t="shared" ref="I2440" si="565">VLOOKUP(H2440,SiteCodes,2,FALSE)</f>
        <v>Q Jeff (right bank opposite N. Arm confl.)</v>
      </c>
      <c r="J2440" s="56" t="str">
        <f t="shared" si="521"/>
        <v>Gordon Estuary</v>
      </c>
      <c r="K2440" s="49">
        <v>1</v>
      </c>
      <c r="L2440" s="51" t="s">
        <v>157</v>
      </c>
      <c r="M2440" s="53" t="s">
        <v>138</v>
      </c>
      <c r="N2440" s="51" t="s">
        <v>153</v>
      </c>
      <c r="O2440" s="47">
        <f t="shared" si="517"/>
        <v>8</v>
      </c>
      <c r="P2440" s="47">
        <f t="shared" si="518"/>
        <v>1</v>
      </c>
      <c r="Q2440" s="47">
        <f t="shared" si="519"/>
        <v>5</v>
      </c>
      <c r="R2440" s="54">
        <v>1</v>
      </c>
      <c r="S2440" s="49" t="s">
        <v>168</v>
      </c>
      <c r="T2440" s="53" t="s">
        <v>163</v>
      </c>
    </row>
    <row r="2441" spans="1:22" x14ac:dyDescent="0.2">
      <c r="A2441" s="79">
        <f t="shared" si="559"/>
        <v>13</v>
      </c>
      <c r="B2441" s="47">
        <f t="shared" si="560"/>
        <v>2022</v>
      </c>
      <c r="C2441" s="47">
        <f t="shared" si="561"/>
        <v>3</v>
      </c>
      <c r="D2441" s="47" t="str">
        <f t="shared" si="537"/>
        <v>Mar</v>
      </c>
      <c r="E2441" s="47">
        <f t="shared" si="562"/>
        <v>22</v>
      </c>
      <c r="F2441" s="90">
        <v>44642</v>
      </c>
      <c r="G2441" s="75">
        <v>0.31458333333333333</v>
      </c>
      <c r="H2441" s="49" t="s">
        <v>19</v>
      </c>
      <c r="I2441" s="56" t="str">
        <f t="shared" ref="I2441" si="566">VLOOKUP(H2441,SiteCodes,2,FALSE)</f>
        <v>Q Jeff (right bank opposite N. Arm confl.)</v>
      </c>
      <c r="J2441" s="56" t="str">
        <f t="shared" ref="J2441" si="567">VLOOKUP(H2441,SiteCodes,3,FALSE)</f>
        <v>Gordon Estuary</v>
      </c>
      <c r="K2441" s="49">
        <v>1</v>
      </c>
      <c r="L2441" s="51" t="s">
        <v>158</v>
      </c>
      <c r="M2441" s="53" t="s">
        <v>138</v>
      </c>
      <c r="N2441" s="51" t="s">
        <v>153</v>
      </c>
      <c r="O2441" s="47">
        <f t="shared" si="517"/>
        <v>9</v>
      </c>
      <c r="P2441" s="47">
        <f t="shared" si="518"/>
        <v>1</v>
      </c>
      <c r="Q2441" s="47">
        <f t="shared" si="519"/>
        <v>5</v>
      </c>
      <c r="R2441" s="54">
        <v>13</v>
      </c>
      <c r="S2441" s="49" t="s">
        <v>168</v>
      </c>
      <c r="T2441" s="53" t="s">
        <v>163</v>
      </c>
    </row>
    <row r="2442" spans="1:22" x14ac:dyDescent="0.2">
      <c r="A2442" s="79">
        <f t="shared" si="559"/>
        <v>13</v>
      </c>
      <c r="B2442" s="47">
        <f t="shared" si="560"/>
        <v>2022</v>
      </c>
      <c r="C2442" s="47">
        <f t="shared" si="561"/>
        <v>3</v>
      </c>
      <c r="D2442" s="47" t="str">
        <f t="shared" si="537"/>
        <v>Mar</v>
      </c>
      <c r="E2442" s="47">
        <f t="shared" si="562"/>
        <v>22</v>
      </c>
      <c r="F2442" s="90">
        <v>44642</v>
      </c>
      <c r="G2442" s="75">
        <v>0.40625</v>
      </c>
      <c r="H2442" s="49" t="s">
        <v>186</v>
      </c>
      <c r="I2442" s="56" t="str">
        <f t="shared" si="520"/>
        <v>Browns Slough Site 7 inlet left tidal channel</v>
      </c>
      <c r="J2442" s="56" t="str">
        <f t="shared" si="521"/>
        <v>Gordon Estuary</v>
      </c>
      <c r="K2442" s="49">
        <v>1</v>
      </c>
      <c r="L2442" s="51" t="s">
        <v>192</v>
      </c>
      <c r="M2442" s="53" t="s">
        <v>138</v>
      </c>
      <c r="N2442" s="51" t="s">
        <v>150</v>
      </c>
      <c r="O2442" s="47">
        <f t="shared" si="517"/>
        <v>21</v>
      </c>
      <c r="P2442" s="47">
        <f t="shared" si="518"/>
        <v>1</v>
      </c>
      <c r="Q2442" s="47">
        <f t="shared" si="519"/>
        <v>4</v>
      </c>
      <c r="R2442" s="54">
        <v>175</v>
      </c>
      <c r="S2442" s="49" t="s">
        <v>171</v>
      </c>
      <c r="T2442" s="53" t="s">
        <v>163</v>
      </c>
    </row>
    <row r="2443" spans="1:22" x14ac:dyDescent="0.2">
      <c r="A2443" s="79">
        <f t="shared" si="559"/>
        <v>13</v>
      </c>
      <c r="B2443" s="47">
        <f t="shared" si="560"/>
        <v>2022</v>
      </c>
      <c r="C2443" s="47">
        <f t="shared" si="561"/>
        <v>3</v>
      </c>
      <c r="D2443" s="47" t="str">
        <f t="shared" si="537"/>
        <v>Mar</v>
      </c>
      <c r="E2443" s="47">
        <f t="shared" si="562"/>
        <v>22</v>
      </c>
      <c r="F2443" s="90">
        <v>44642</v>
      </c>
      <c r="G2443" s="75">
        <v>0.40625</v>
      </c>
      <c r="H2443" s="49" t="s">
        <v>186</v>
      </c>
      <c r="I2443" s="56" t="str">
        <f t="shared" ref="I2443:I2444" si="568">VLOOKUP(H2443,SiteCodes,2,FALSE)</f>
        <v>Browns Slough Site 7 inlet left tidal channel</v>
      </c>
      <c r="J2443" s="56" t="str">
        <f t="shared" ref="J2443:J2444" si="569">VLOOKUP(H2443,SiteCodes,3,FALSE)</f>
        <v>Gordon Estuary</v>
      </c>
      <c r="K2443" s="49">
        <v>1</v>
      </c>
      <c r="L2443" s="51" t="s">
        <v>146</v>
      </c>
      <c r="M2443" s="53" t="s">
        <v>138</v>
      </c>
      <c r="N2443" s="51" t="s">
        <v>144</v>
      </c>
      <c r="O2443" s="47">
        <f t="shared" si="517"/>
        <v>3</v>
      </c>
      <c r="P2443" s="47">
        <f t="shared" si="518"/>
        <v>1</v>
      </c>
      <c r="Q2443" s="47">
        <f t="shared" si="519"/>
        <v>2</v>
      </c>
      <c r="R2443" s="54">
        <v>6</v>
      </c>
      <c r="S2443" s="49" t="s">
        <v>171</v>
      </c>
      <c r="T2443" s="53" t="s">
        <v>163</v>
      </c>
    </row>
    <row r="2444" spans="1:22" x14ac:dyDescent="0.2">
      <c r="A2444" s="79">
        <f t="shared" si="559"/>
        <v>13</v>
      </c>
      <c r="B2444" s="47">
        <f t="shared" si="560"/>
        <v>2022</v>
      </c>
      <c r="C2444" s="47">
        <f t="shared" si="561"/>
        <v>3</v>
      </c>
      <c r="D2444" s="47" t="str">
        <f t="shared" si="537"/>
        <v>Mar</v>
      </c>
      <c r="E2444" s="47">
        <f t="shared" si="562"/>
        <v>22</v>
      </c>
      <c r="F2444" s="90">
        <v>44642</v>
      </c>
      <c r="G2444" s="75">
        <v>0.40625</v>
      </c>
      <c r="H2444" s="49" t="s">
        <v>186</v>
      </c>
      <c r="I2444" s="56" t="str">
        <f t="shared" si="568"/>
        <v>Browns Slough Site 7 inlet left tidal channel</v>
      </c>
      <c r="J2444" s="56" t="str">
        <f t="shared" si="569"/>
        <v>Gordon Estuary</v>
      </c>
      <c r="K2444" s="49">
        <v>1</v>
      </c>
      <c r="L2444" s="51" t="s">
        <v>157</v>
      </c>
      <c r="M2444" s="53" t="s">
        <v>138</v>
      </c>
      <c r="N2444" s="51" t="s">
        <v>153</v>
      </c>
      <c r="O2444" s="47">
        <f t="shared" si="517"/>
        <v>8</v>
      </c>
      <c r="P2444" s="47">
        <f t="shared" si="518"/>
        <v>1</v>
      </c>
      <c r="Q2444" s="47">
        <f t="shared" si="519"/>
        <v>5</v>
      </c>
      <c r="R2444" s="54">
        <v>3</v>
      </c>
      <c r="S2444" s="49" t="s">
        <v>171</v>
      </c>
      <c r="T2444" s="53" t="s">
        <v>163</v>
      </c>
    </row>
    <row r="2445" spans="1:22" x14ac:dyDescent="0.2">
      <c r="A2445" s="79">
        <f t="shared" si="559"/>
        <v>13</v>
      </c>
      <c r="B2445" s="47">
        <f t="shared" si="560"/>
        <v>2022</v>
      </c>
      <c r="C2445" s="47">
        <f t="shared" si="561"/>
        <v>3</v>
      </c>
      <c r="D2445" s="47" t="str">
        <f t="shared" si="537"/>
        <v>Mar</v>
      </c>
      <c r="E2445" s="47">
        <f t="shared" si="562"/>
        <v>22</v>
      </c>
      <c r="F2445" s="90">
        <v>44642</v>
      </c>
      <c r="G2445" s="75">
        <v>0.50972222222222219</v>
      </c>
      <c r="H2445" s="49" t="s">
        <v>206</v>
      </c>
      <c r="I2445" s="56" t="str">
        <f t="shared" si="520"/>
        <v>Site 5 main channel half way up</v>
      </c>
      <c r="J2445" s="56" t="str">
        <f t="shared" si="521"/>
        <v>Gordon Estuary</v>
      </c>
      <c r="K2445" s="49">
        <v>1</v>
      </c>
      <c r="L2445" s="51" t="s">
        <v>146</v>
      </c>
      <c r="M2445" s="53" t="s">
        <v>138</v>
      </c>
      <c r="N2445" s="51" t="s">
        <v>144</v>
      </c>
      <c r="O2445" s="47">
        <f t="shared" si="517"/>
        <v>3</v>
      </c>
      <c r="P2445" s="47">
        <f t="shared" si="518"/>
        <v>1</v>
      </c>
      <c r="Q2445" s="47">
        <f t="shared" si="519"/>
        <v>2</v>
      </c>
      <c r="R2445" s="54">
        <v>163</v>
      </c>
      <c r="S2445" s="49" t="s">
        <v>171</v>
      </c>
      <c r="T2445" s="53" t="s">
        <v>163</v>
      </c>
    </row>
    <row r="2446" spans="1:22" x14ac:dyDescent="0.2">
      <c r="A2446" s="79">
        <f t="shared" si="559"/>
        <v>13</v>
      </c>
      <c r="B2446" s="47">
        <f t="shared" si="560"/>
        <v>2022</v>
      </c>
      <c r="C2446" s="47">
        <f t="shared" si="561"/>
        <v>3</v>
      </c>
      <c r="D2446" s="47" t="str">
        <f t="shared" si="537"/>
        <v>Mar</v>
      </c>
      <c r="E2446" s="47">
        <f t="shared" si="562"/>
        <v>22</v>
      </c>
      <c r="F2446" s="90">
        <v>44642</v>
      </c>
      <c r="G2446" s="75">
        <v>0.50972222222222219</v>
      </c>
      <c r="H2446" s="49" t="s">
        <v>206</v>
      </c>
      <c r="I2446" s="56" t="str">
        <f t="shared" ref="I2446" si="570">VLOOKUP(H2446,SiteCodes,2,FALSE)</f>
        <v>Site 5 main channel half way up</v>
      </c>
      <c r="J2446" s="56" t="str">
        <f t="shared" ref="J2446" si="571">VLOOKUP(H2446,SiteCodes,3,FALSE)</f>
        <v>Gordon Estuary</v>
      </c>
      <c r="K2446" s="49">
        <v>1</v>
      </c>
      <c r="L2446" s="51" t="s">
        <v>158</v>
      </c>
      <c r="M2446" s="53" t="s">
        <v>138</v>
      </c>
      <c r="N2446" s="51" t="s">
        <v>153</v>
      </c>
      <c r="O2446" s="47">
        <f t="shared" si="517"/>
        <v>9</v>
      </c>
      <c r="P2446" s="47">
        <f t="shared" si="518"/>
        <v>1</v>
      </c>
      <c r="Q2446" s="47">
        <f t="shared" si="519"/>
        <v>5</v>
      </c>
      <c r="R2446" s="54">
        <v>521</v>
      </c>
      <c r="S2446" s="49" t="s">
        <v>171</v>
      </c>
      <c r="T2446" s="53" t="s">
        <v>163</v>
      </c>
    </row>
    <row r="2447" spans="1:22" x14ac:dyDescent="0.2">
      <c r="A2447" s="79">
        <f t="shared" si="559"/>
        <v>13</v>
      </c>
      <c r="B2447" s="47">
        <f t="shared" si="560"/>
        <v>2022</v>
      </c>
      <c r="C2447" s="47">
        <f t="shared" si="561"/>
        <v>3</v>
      </c>
      <c r="D2447" s="47" t="str">
        <f t="shared" si="537"/>
        <v>Mar</v>
      </c>
      <c r="E2447" s="47">
        <f t="shared" si="562"/>
        <v>22</v>
      </c>
      <c r="F2447" s="90">
        <v>44642</v>
      </c>
      <c r="G2447" s="75">
        <v>0.56527777777777777</v>
      </c>
      <c r="H2447" s="49" t="s">
        <v>209</v>
      </c>
      <c r="I2447" s="56" t="str">
        <f t="shared" si="520"/>
        <v>Site 5 main channel where stump sland channel comes in</v>
      </c>
      <c r="J2447" s="56" t="str">
        <f t="shared" si="521"/>
        <v>Gordon Estuary</v>
      </c>
      <c r="K2447" s="49">
        <v>1</v>
      </c>
      <c r="L2447" s="51" t="s">
        <v>142</v>
      </c>
      <c r="M2447" s="53" t="s">
        <v>138</v>
      </c>
      <c r="N2447" s="51" t="s">
        <v>144</v>
      </c>
      <c r="O2447" s="47">
        <f t="shared" si="517"/>
        <v>2</v>
      </c>
      <c r="P2447" s="47">
        <f t="shared" si="518"/>
        <v>1</v>
      </c>
      <c r="Q2447" s="47">
        <f t="shared" si="519"/>
        <v>2</v>
      </c>
      <c r="R2447" s="54">
        <v>8</v>
      </c>
      <c r="S2447" s="49" t="s">
        <v>171</v>
      </c>
      <c r="T2447" s="53" t="s">
        <v>163</v>
      </c>
    </row>
    <row r="2448" spans="1:22" x14ac:dyDescent="0.2">
      <c r="A2448" s="79">
        <f t="shared" si="559"/>
        <v>13</v>
      </c>
      <c r="B2448" s="47">
        <f t="shared" si="560"/>
        <v>2022</v>
      </c>
      <c r="C2448" s="47">
        <f t="shared" si="561"/>
        <v>3</v>
      </c>
      <c r="D2448" s="47" t="str">
        <f t="shared" si="537"/>
        <v>Mar</v>
      </c>
      <c r="E2448" s="47">
        <f t="shared" si="562"/>
        <v>22</v>
      </c>
      <c r="F2448" s="90">
        <v>44642</v>
      </c>
      <c r="G2448" s="75">
        <v>0.56527777777777777</v>
      </c>
      <c r="H2448" s="49" t="s">
        <v>209</v>
      </c>
      <c r="I2448" s="56" t="str">
        <f t="shared" ref="I2448:I2449" si="572">VLOOKUP(H2448,SiteCodes,2,FALSE)</f>
        <v>Site 5 main channel where stump sland channel comes in</v>
      </c>
      <c r="J2448" s="56" t="str">
        <f t="shared" ref="J2448:J2449" si="573">VLOOKUP(H2448,SiteCodes,3,FALSE)</f>
        <v>Gordon Estuary</v>
      </c>
      <c r="K2448" s="49">
        <v>1</v>
      </c>
      <c r="L2448" s="51" t="s">
        <v>146</v>
      </c>
      <c r="M2448" s="53" t="s">
        <v>138</v>
      </c>
      <c r="N2448" s="51" t="s">
        <v>144</v>
      </c>
      <c r="O2448" s="47">
        <f t="shared" si="517"/>
        <v>3</v>
      </c>
      <c r="P2448" s="47">
        <f t="shared" si="518"/>
        <v>1</v>
      </c>
      <c r="Q2448" s="47">
        <f t="shared" si="519"/>
        <v>2</v>
      </c>
      <c r="R2448" s="54">
        <v>61</v>
      </c>
      <c r="S2448" s="49" t="s">
        <v>171</v>
      </c>
      <c r="T2448" s="53" t="s">
        <v>163</v>
      </c>
    </row>
    <row r="2449" spans="1:20" x14ac:dyDescent="0.2">
      <c r="A2449" s="79">
        <f t="shared" si="559"/>
        <v>13</v>
      </c>
      <c r="B2449" s="47">
        <f t="shared" si="560"/>
        <v>2022</v>
      </c>
      <c r="C2449" s="47">
        <f t="shared" si="561"/>
        <v>3</v>
      </c>
      <c r="D2449" s="47" t="str">
        <f t="shared" si="537"/>
        <v>Mar</v>
      </c>
      <c r="E2449" s="47">
        <f t="shared" si="562"/>
        <v>22</v>
      </c>
      <c r="F2449" s="90">
        <v>44642</v>
      </c>
      <c r="G2449" s="75">
        <v>0.56527777777777777</v>
      </c>
      <c r="H2449" s="49" t="s">
        <v>209</v>
      </c>
      <c r="I2449" s="56" t="str">
        <f t="shared" si="572"/>
        <v>Site 5 main channel where stump sland channel comes in</v>
      </c>
      <c r="J2449" s="56" t="str">
        <f t="shared" si="573"/>
        <v>Gordon Estuary</v>
      </c>
      <c r="K2449" s="49">
        <v>1</v>
      </c>
      <c r="L2449" s="51" t="s">
        <v>158</v>
      </c>
      <c r="M2449" s="53" t="s">
        <v>138</v>
      </c>
      <c r="N2449" s="51" t="s">
        <v>153</v>
      </c>
      <c r="O2449" s="47">
        <f t="shared" si="517"/>
        <v>9</v>
      </c>
      <c r="P2449" s="47">
        <f t="shared" si="518"/>
        <v>1</v>
      </c>
      <c r="Q2449" s="47">
        <f t="shared" si="519"/>
        <v>5</v>
      </c>
      <c r="R2449" s="54">
        <v>766</v>
      </c>
      <c r="S2449" s="49" t="s">
        <v>171</v>
      </c>
      <c r="T2449" s="53" t="s">
        <v>163</v>
      </c>
    </row>
    <row r="2450" spans="1:20" x14ac:dyDescent="0.2">
      <c r="A2450" s="79">
        <f t="shared" si="559"/>
        <v>13</v>
      </c>
      <c r="B2450" s="47">
        <f t="shared" si="560"/>
        <v>2022</v>
      </c>
      <c r="C2450" s="47">
        <f t="shared" si="561"/>
        <v>3</v>
      </c>
      <c r="D2450" s="47" t="str">
        <f t="shared" si="537"/>
        <v>Mar</v>
      </c>
      <c r="E2450" s="47">
        <f t="shared" si="562"/>
        <v>25</v>
      </c>
      <c r="F2450" s="90">
        <v>44645</v>
      </c>
      <c r="G2450" s="75">
        <v>0.34722222222222227</v>
      </c>
      <c r="H2450" s="49" t="s">
        <v>21</v>
      </c>
      <c r="I2450" s="56" t="str">
        <f t="shared" si="520"/>
        <v>Gallaugher's</v>
      </c>
      <c r="J2450" s="56" t="str">
        <f t="shared" si="521"/>
        <v>Gordon Estuary</v>
      </c>
      <c r="K2450" s="49">
        <v>1</v>
      </c>
      <c r="L2450" s="51" t="s">
        <v>157</v>
      </c>
      <c r="M2450" s="53" t="s">
        <v>138</v>
      </c>
      <c r="N2450" s="51" t="s">
        <v>153</v>
      </c>
      <c r="O2450" s="47">
        <f t="shared" si="517"/>
        <v>8</v>
      </c>
      <c r="P2450" s="47">
        <f t="shared" si="518"/>
        <v>1</v>
      </c>
      <c r="Q2450" s="47">
        <f t="shared" si="519"/>
        <v>5</v>
      </c>
      <c r="R2450" s="54">
        <v>2</v>
      </c>
      <c r="S2450" s="49" t="s">
        <v>168</v>
      </c>
      <c r="T2450" s="53" t="s">
        <v>163</v>
      </c>
    </row>
    <row r="2451" spans="1:20" x14ac:dyDescent="0.2">
      <c r="A2451" s="79">
        <f t="shared" si="559"/>
        <v>13</v>
      </c>
      <c r="B2451" s="47">
        <f t="shared" si="560"/>
        <v>2022</v>
      </c>
      <c r="C2451" s="47">
        <f t="shared" si="561"/>
        <v>3</v>
      </c>
      <c r="D2451" s="47" t="str">
        <f t="shared" si="537"/>
        <v>Mar</v>
      </c>
      <c r="E2451" s="47">
        <f t="shared" si="562"/>
        <v>25</v>
      </c>
      <c r="F2451" s="90">
        <v>44645</v>
      </c>
      <c r="G2451" s="75">
        <v>0.34722222222222227</v>
      </c>
      <c r="H2451" s="49" t="s">
        <v>21</v>
      </c>
      <c r="I2451" s="56" t="str">
        <f t="shared" ref="I2451" si="574">VLOOKUP(H2451,SiteCodes,2,FALSE)</f>
        <v>Gallaugher's</v>
      </c>
      <c r="J2451" s="56" t="str">
        <f t="shared" ref="J2451" si="575">VLOOKUP(H2451,SiteCodes,3,FALSE)</f>
        <v>Gordon Estuary</v>
      </c>
      <c r="K2451" s="49">
        <v>1</v>
      </c>
      <c r="L2451" s="51" t="s">
        <v>166</v>
      </c>
      <c r="M2451" s="53" t="s">
        <v>138</v>
      </c>
      <c r="N2451" s="51" t="s">
        <v>150</v>
      </c>
      <c r="O2451" s="47">
        <f t="shared" si="517"/>
        <v>11</v>
      </c>
      <c r="P2451" s="47">
        <f t="shared" si="518"/>
        <v>1</v>
      </c>
      <c r="Q2451" s="47">
        <f t="shared" si="519"/>
        <v>4</v>
      </c>
      <c r="R2451" s="54">
        <v>1</v>
      </c>
      <c r="S2451" s="49" t="s">
        <v>168</v>
      </c>
      <c r="T2451" s="53" t="s">
        <v>163</v>
      </c>
    </row>
    <row r="2452" spans="1:20" x14ac:dyDescent="0.2">
      <c r="A2452" s="79">
        <f t="shared" si="559"/>
        <v>13</v>
      </c>
      <c r="B2452" s="47">
        <f t="shared" si="560"/>
        <v>2022</v>
      </c>
      <c r="C2452" s="47">
        <f t="shared" si="561"/>
        <v>3</v>
      </c>
      <c r="D2452" s="47" t="str">
        <f t="shared" si="537"/>
        <v>Mar</v>
      </c>
      <c r="E2452" s="47">
        <f t="shared" si="562"/>
        <v>25</v>
      </c>
      <c r="F2452" s="90">
        <v>44645</v>
      </c>
      <c r="G2452" s="75">
        <v>0.37708333333333338</v>
      </c>
      <c r="H2452" s="49" t="s">
        <v>64</v>
      </c>
      <c r="I2452" s="56" t="str">
        <f t="shared" si="520"/>
        <v>On point at confluence of N. Arm and Brown's Slough</v>
      </c>
      <c r="J2452" s="56" t="str">
        <f t="shared" si="521"/>
        <v>Gordon Estuary</v>
      </c>
      <c r="K2452" s="49">
        <v>1</v>
      </c>
      <c r="L2452" s="51" t="s">
        <v>157</v>
      </c>
      <c r="M2452" s="53" t="s">
        <v>138</v>
      </c>
      <c r="N2452" s="51" t="s">
        <v>153</v>
      </c>
      <c r="O2452" s="47">
        <f t="shared" si="517"/>
        <v>8</v>
      </c>
      <c r="P2452" s="47">
        <f t="shared" si="518"/>
        <v>1</v>
      </c>
      <c r="Q2452" s="47">
        <f t="shared" si="519"/>
        <v>5</v>
      </c>
      <c r="R2452" s="54">
        <v>4</v>
      </c>
      <c r="S2452" s="49" t="s">
        <v>168</v>
      </c>
      <c r="T2452" s="53" t="s">
        <v>163</v>
      </c>
    </row>
    <row r="2453" spans="1:20" x14ac:dyDescent="0.2">
      <c r="A2453" s="79">
        <f t="shared" si="559"/>
        <v>13</v>
      </c>
      <c r="B2453" s="47">
        <f t="shared" si="560"/>
        <v>2022</v>
      </c>
      <c r="C2453" s="47">
        <f t="shared" si="561"/>
        <v>3</v>
      </c>
      <c r="D2453" s="47" t="str">
        <f t="shared" si="537"/>
        <v>Mar</v>
      </c>
      <c r="E2453" s="47">
        <f t="shared" si="562"/>
        <v>25</v>
      </c>
      <c r="F2453" s="90">
        <v>44645</v>
      </c>
      <c r="G2453" s="75">
        <v>0.37708333333333338</v>
      </c>
      <c r="H2453" s="49" t="s">
        <v>64</v>
      </c>
      <c r="I2453" s="56" t="str">
        <f t="shared" ref="I2453:I2455" si="576">VLOOKUP(H2453,SiteCodes,2,FALSE)</f>
        <v>On point at confluence of N. Arm and Brown's Slough</v>
      </c>
      <c r="J2453" s="56" t="str">
        <f t="shared" ref="J2453:J2455" si="577">VLOOKUP(H2453,SiteCodes,3,FALSE)</f>
        <v>Gordon Estuary</v>
      </c>
      <c r="K2453" s="49">
        <v>1</v>
      </c>
      <c r="L2453" s="51" t="s">
        <v>158</v>
      </c>
      <c r="M2453" s="53" t="s">
        <v>138</v>
      </c>
      <c r="N2453" s="51" t="s">
        <v>153</v>
      </c>
      <c r="O2453" s="47">
        <f>VLOOKUP(L2453,SpeciesCodes,2,FALSE)</f>
        <v>9</v>
      </c>
      <c r="P2453" s="47">
        <f>VLOOKUP(M2453,OrigCodes,2,FALSE)</f>
        <v>1</v>
      </c>
      <c r="Q2453" s="47">
        <f>VLOOKUP(N2453,StgCodes,2,FALSE)</f>
        <v>5</v>
      </c>
      <c r="R2453" s="54">
        <v>3</v>
      </c>
      <c r="S2453" s="49" t="s">
        <v>168</v>
      </c>
      <c r="T2453" s="53" t="s">
        <v>163</v>
      </c>
    </row>
    <row r="2454" spans="1:20" x14ac:dyDescent="0.2">
      <c r="A2454" s="79">
        <f t="shared" si="559"/>
        <v>13</v>
      </c>
      <c r="B2454" s="47">
        <f t="shared" si="560"/>
        <v>2022</v>
      </c>
      <c r="C2454" s="47">
        <f t="shared" si="561"/>
        <v>3</v>
      </c>
      <c r="D2454" s="47" t="str">
        <f t="shared" si="537"/>
        <v>Mar</v>
      </c>
      <c r="E2454" s="47">
        <f t="shared" si="562"/>
        <v>25</v>
      </c>
      <c r="F2454" s="90">
        <v>44645</v>
      </c>
      <c r="G2454" s="75">
        <v>0.37708333333333338</v>
      </c>
      <c r="H2454" s="49" t="s">
        <v>64</v>
      </c>
      <c r="I2454" s="56" t="str">
        <f t="shared" si="576"/>
        <v>On point at confluence of N. Arm and Brown's Slough</v>
      </c>
      <c r="J2454" s="56" t="str">
        <f t="shared" si="577"/>
        <v>Gordon Estuary</v>
      </c>
      <c r="K2454" s="49">
        <v>1</v>
      </c>
      <c r="L2454" s="51" t="s">
        <v>185</v>
      </c>
      <c r="M2454" s="53" t="s">
        <v>138</v>
      </c>
      <c r="N2454" s="51" t="s">
        <v>150</v>
      </c>
      <c r="O2454" s="47">
        <f>VLOOKUP(L2454,SpeciesCodes,2,FALSE)</f>
        <v>18</v>
      </c>
      <c r="P2454" s="47">
        <f>VLOOKUP(M2454,OrigCodes,2,FALSE)</f>
        <v>1</v>
      </c>
      <c r="Q2454" s="47">
        <f>VLOOKUP(N2454,StgCodes,2,FALSE)</f>
        <v>4</v>
      </c>
      <c r="R2454" s="54">
        <v>1</v>
      </c>
      <c r="S2454" s="49" t="s">
        <v>168</v>
      </c>
      <c r="T2454" s="53" t="s">
        <v>163</v>
      </c>
    </row>
    <row r="2455" spans="1:20" x14ac:dyDescent="0.2">
      <c r="A2455" s="79">
        <f t="shared" si="559"/>
        <v>13</v>
      </c>
      <c r="B2455" s="47">
        <f t="shared" si="560"/>
        <v>2022</v>
      </c>
      <c r="C2455" s="47">
        <f t="shared" si="561"/>
        <v>3</v>
      </c>
      <c r="D2455" s="47" t="str">
        <f t="shared" si="537"/>
        <v>Mar</v>
      </c>
      <c r="E2455" s="47">
        <f t="shared" si="562"/>
        <v>25</v>
      </c>
      <c r="F2455" s="90">
        <v>44645</v>
      </c>
      <c r="G2455" s="75">
        <v>0.37708333333333338</v>
      </c>
      <c r="H2455" s="49" t="s">
        <v>64</v>
      </c>
      <c r="I2455" s="56" t="str">
        <f t="shared" si="576"/>
        <v>On point at confluence of N. Arm and Brown's Slough</v>
      </c>
      <c r="J2455" s="56" t="str">
        <f t="shared" si="577"/>
        <v>Gordon Estuary</v>
      </c>
      <c r="K2455" s="49">
        <v>1</v>
      </c>
      <c r="L2455" s="51" t="s">
        <v>166</v>
      </c>
      <c r="M2455" s="53" t="s">
        <v>138</v>
      </c>
      <c r="N2455" s="51" t="s">
        <v>150</v>
      </c>
      <c r="O2455" s="47">
        <f>VLOOKUP(L2455,SpeciesCodes,2,FALSE)</f>
        <v>11</v>
      </c>
      <c r="P2455" s="47">
        <f>VLOOKUP(M2455,OrigCodes,2,FALSE)</f>
        <v>1</v>
      </c>
      <c r="Q2455" s="47">
        <f>VLOOKUP(N2455,StgCodes,2,FALSE)</f>
        <v>4</v>
      </c>
      <c r="R2455" s="54">
        <v>2</v>
      </c>
      <c r="S2455" s="49" t="s">
        <v>168</v>
      </c>
      <c r="T2455" s="53" t="s">
        <v>163</v>
      </c>
    </row>
    <row r="2456" spans="1:20" x14ac:dyDescent="0.2">
      <c r="A2456" s="79">
        <f t="shared" si="559"/>
        <v>13</v>
      </c>
      <c r="B2456" s="47">
        <f t="shared" si="560"/>
        <v>2022</v>
      </c>
      <c r="C2456" s="47">
        <f t="shared" si="561"/>
        <v>3</v>
      </c>
      <c r="D2456" s="47" t="str">
        <f t="shared" si="537"/>
        <v>Mar</v>
      </c>
      <c r="E2456" s="47">
        <f t="shared" si="562"/>
        <v>25</v>
      </c>
      <c r="F2456" s="90">
        <v>44645</v>
      </c>
      <c r="G2456" s="75">
        <v>0.41666666666666669</v>
      </c>
      <c r="H2456" s="49" t="s">
        <v>8</v>
      </c>
      <c r="I2456" s="56" t="str">
        <f>VLOOKUP(H2456,SiteCodes,2,FALSE)</f>
        <v>Smokies</v>
      </c>
      <c r="J2456" s="56" t="str">
        <f>VLOOKUP(H2456,SiteCodes,3,FALSE)</f>
        <v>Gordon Estuary</v>
      </c>
      <c r="K2456" s="49">
        <v>1</v>
      </c>
      <c r="L2456" s="51" t="s">
        <v>157</v>
      </c>
      <c r="M2456" s="53" t="s">
        <v>138</v>
      </c>
      <c r="N2456" s="51" t="s">
        <v>153</v>
      </c>
      <c r="O2456" s="47">
        <f>VLOOKUP(L2456,SpeciesCodes,2,FALSE)</f>
        <v>8</v>
      </c>
      <c r="P2456" s="47">
        <f>VLOOKUP(M2456,OrigCodes,2,FALSE)</f>
        <v>1</v>
      </c>
      <c r="Q2456" s="47">
        <f>VLOOKUP(N2456,StgCodes,2,FALSE)</f>
        <v>5</v>
      </c>
      <c r="R2456" s="54">
        <v>1</v>
      </c>
      <c r="S2456" s="49" t="s">
        <v>168</v>
      </c>
      <c r="T2456" s="53" t="s">
        <v>163</v>
      </c>
    </row>
    <row r="2457" spans="1:20" x14ac:dyDescent="0.2">
      <c r="A2457" s="79">
        <f t="shared" si="559"/>
        <v>13</v>
      </c>
      <c r="B2457" s="47">
        <f t="shared" si="560"/>
        <v>2022</v>
      </c>
      <c r="C2457" s="47">
        <f t="shared" si="561"/>
        <v>3</v>
      </c>
      <c r="D2457" s="47" t="str">
        <f t="shared" si="537"/>
        <v>Mar</v>
      </c>
      <c r="E2457" s="47">
        <f t="shared" si="562"/>
        <v>25</v>
      </c>
      <c r="F2457" s="90">
        <v>44645</v>
      </c>
      <c r="G2457" s="75">
        <v>0.43055555555555558</v>
      </c>
      <c r="H2457" s="49" t="s">
        <v>15</v>
      </c>
      <c r="I2457" s="56" t="str">
        <f t="shared" ref="I2457" si="578">VLOOKUP(H2457,SiteCodes,2,FALSE)</f>
        <v>Pacheedah Shores Boat Ramp</v>
      </c>
      <c r="J2457" s="56" t="str">
        <f t="shared" ref="J2457" si="579">VLOOKUP(H2457,SiteCodes,3,FALSE)</f>
        <v>Gordon Estuary</v>
      </c>
      <c r="K2457" s="49">
        <v>1</v>
      </c>
      <c r="L2457" s="51" t="s">
        <v>185</v>
      </c>
      <c r="M2457" s="53" t="s">
        <v>138</v>
      </c>
      <c r="N2457" s="51" t="s">
        <v>150</v>
      </c>
      <c r="O2457" s="47">
        <f t="shared" ref="O2457:O2459" si="580">VLOOKUP(L2457,SpeciesCodes,2,FALSE)</f>
        <v>18</v>
      </c>
      <c r="P2457" s="47">
        <f t="shared" ref="P2457:P2459" si="581">VLOOKUP(M2457,OrigCodes,2,FALSE)</f>
        <v>1</v>
      </c>
      <c r="Q2457" s="47">
        <f t="shared" ref="Q2457:Q2459" si="582">VLOOKUP(N2457,StgCodes,2,FALSE)</f>
        <v>4</v>
      </c>
      <c r="R2457" s="54">
        <v>2</v>
      </c>
      <c r="S2457" s="49" t="s">
        <v>168</v>
      </c>
      <c r="T2457" s="53" t="s">
        <v>163</v>
      </c>
    </row>
    <row r="2458" spans="1:20" x14ac:dyDescent="0.2">
      <c r="A2458" s="79">
        <f t="shared" si="559"/>
        <v>13</v>
      </c>
      <c r="B2458" s="47">
        <f t="shared" si="560"/>
        <v>2022</v>
      </c>
      <c r="C2458" s="47">
        <f t="shared" si="561"/>
        <v>3</v>
      </c>
      <c r="D2458" s="47" t="str">
        <f t="shared" si="537"/>
        <v>Mar</v>
      </c>
      <c r="E2458" s="47">
        <f t="shared" si="562"/>
        <v>25</v>
      </c>
      <c r="F2458" s="90">
        <v>44645</v>
      </c>
      <c r="G2458" s="75">
        <v>0.43055555555555558</v>
      </c>
      <c r="H2458" s="49" t="s">
        <v>15</v>
      </c>
      <c r="I2458" s="56" t="str">
        <f t="shared" ref="I2458:I2459" si="583">VLOOKUP(H2458,SiteCodes,2,FALSE)</f>
        <v>Pacheedah Shores Boat Ramp</v>
      </c>
      <c r="J2458" s="56" t="str">
        <f t="shared" ref="J2458:J2459" si="584">VLOOKUP(H2458,SiteCodes,3,FALSE)</f>
        <v>Gordon Estuary</v>
      </c>
      <c r="K2458" s="49">
        <v>1</v>
      </c>
      <c r="L2458" s="51" t="s">
        <v>157</v>
      </c>
      <c r="M2458" s="53" t="s">
        <v>138</v>
      </c>
      <c r="N2458" s="51" t="s">
        <v>153</v>
      </c>
      <c r="O2458" s="47">
        <f t="shared" si="580"/>
        <v>8</v>
      </c>
      <c r="P2458" s="47">
        <f t="shared" si="581"/>
        <v>1</v>
      </c>
      <c r="Q2458" s="47">
        <f t="shared" si="582"/>
        <v>5</v>
      </c>
      <c r="R2458" s="54">
        <v>5</v>
      </c>
      <c r="S2458" s="49" t="s">
        <v>168</v>
      </c>
      <c r="T2458" s="53" t="s">
        <v>163</v>
      </c>
    </row>
    <row r="2459" spans="1:20" x14ac:dyDescent="0.2">
      <c r="A2459" s="79">
        <f t="shared" si="559"/>
        <v>13</v>
      </c>
      <c r="B2459" s="47">
        <f t="shared" si="560"/>
        <v>2022</v>
      </c>
      <c r="C2459" s="47">
        <f t="shared" si="561"/>
        <v>3</v>
      </c>
      <c r="D2459" s="47" t="str">
        <f t="shared" si="537"/>
        <v>Mar</v>
      </c>
      <c r="E2459" s="47">
        <f t="shared" si="562"/>
        <v>25</v>
      </c>
      <c r="F2459" s="90">
        <v>44645</v>
      </c>
      <c r="G2459" s="75">
        <v>0.43055555555555558</v>
      </c>
      <c r="H2459" s="49" t="s">
        <v>15</v>
      </c>
      <c r="I2459" s="56" t="str">
        <f t="shared" si="583"/>
        <v>Pacheedah Shores Boat Ramp</v>
      </c>
      <c r="J2459" s="56" t="str">
        <f t="shared" si="584"/>
        <v>Gordon Estuary</v>
      </c>
      <c r="K2459" s="49">
        <v>1</v>
      </c>
      <c r="L2459" s="51" t="s">
        <v>166</v>
      </c>
      <c r="M2459" s="53" t="s">
        <v>138</v>
      </c>
      <c r="N2459" s="51" t="s">
        <v>150</v>
      </c>
      <c r="O2459" s="47">
        <f t="shared" si="580"/>
        <v>11</v>
      </c>
      <c r="P2459" s="47">
        <f t="shared" si="581"/>
        <v>1</v>
      </c>
      <c r="Q2459" s="47">
        <f t="shared" si="582"/>
        <v>4</v>
      </c>
      <c r="R2459" s="54">
        <v>1</v>
      </c>
      <c r="S2459" s="49" t="s">
        <v>168</v>
      </c>
      <c r="T2459" s="53" t="s">
        <v>163</v>
      </c>
    </row>
    <row r="2460" spans="1:20" x14ac:dyDescent="0.2">
      <c r="A2460" s="79">
        <f t="shared" si="559"/>
        <v>14</v>
      </c>
      <c r="B2460" s="47">
        <f t="shared" si="560"/>
        <v>2022</v>
      </c>
      <c r="C2460" s="47">
        <f t="shared" si="561"/>
        <v>3</v>
      </c>
      <c r="D2460" s="47" t="str">
        <f t="shared" si="537"/>
        <v>Mar</v>
      </c>
      <c r="E2460" s="47">
        <f t="shared" si="562"/>
        <v>31</v>
      </c>
      <c r="F2460" s="90">
        <v>44651</v>
      </c>
      <c r="G2460" s="75">
        <v>0.34513888888888888</v>
      </c>
      <c r="H2460" s="49" t="s">
        <v>30</v>
      </c>
      <c r="I2460" s="56" t="str">
        <f t="shared" ref="I2460:I2470" si="585">VLOOKUP(H2460,SiteCodes,2,FALSE)</f>
        <v>Butch's (Gordon R.)</v>
      </c>
      <c r="J2460" s="56" t="str">
        <f t="shared" ref="J2460:J2470" si="586">VLOOKUP(H2460,SiteCodes,3,FALSE)</f>
        <v>Gordon Estuary</v>
      </c>
      <c r="K2460" s="49">
        <v>1</v>
      </c>
      <c r="L2460" s="51" t="s">
        <v>157</v>
      </c>
      <c r="M2460" s="53" t="s">
        <v>138</v>
      </c>
      <c r="N2460" s="51" t="s">
        <v>153</v>
      </c>
      <c r="O2460" s="47">
        <f>VLOOKUP(L2460,SpeciesCodes,2,FALSE)</f>
        <v>8</v>
      </c>
      <c r="P2460" s="47">
        <f>VLOOKUP(M2460,OrigCodes,2,FALSE)</f>
        <v>1</v>
      </c>
      <c r="Q2460" s="47">
        <f>VLOOKUP(N2460,StgCodes,2,FALSE)</f>
        <v>5</v>
      </c>
      <c r="R2460" s="54">
        <v>6</v>
      </c>
      <c r="S2460" s="49" t="s">
        <v>168</v>
      </c>
      <c r="T2460" s="53" t="s">
        <v>163</v>
      </c>
    </row>
    <row r="2461" spans="1:20" x14ac:dyDescent="0.2">
      <c r="A2461" s="79">
        <f t="shared" si="559"/>
        <v>14</v>
      </c>
      <c r="B2461" s="47">
        <f t="shared" si="560"/>
        <v>2022</v>
      </c>
      <c r="C2461" s="47">
        <f t="shared" si="561"/>
        <v>3</v>
      </c>
      <c r="D2461" s="47" t="str">
        <f t="shared" si="537"/>
        <v>Mar</v>
      </c>
      <c r="E2461" s="47">
        <f t="shared" si="562"/>
        <v>31</v>
      </c>
      <c r="F2461" s="90">
        <v>44651</v>
      </c>
      <c r="G2461" s="75">
        <v>0.37013888888888885</v>
      </c>
      <c r="H2461" s="49" t="s">
        <v>19</v>
      </c>
      <c r="I2461" s="56" t="str">
        <f t="shared" si="585"/>
        <v>Q Jeff (right bank opposite N. Arm confl.)</v>
      </c>
      <c r="J2461" s="56" t="str">
        <f t="shared" si="586"/>
        <v>Gordon Estuary</v>
      </c>
      <c r="K2461" s="49">
        <v>1</v>
      </c>
      <c r="L2461" s="51" t="s">
        <v>146</v>
      </c>
      <c r="M2461" s="53" t="s">
        <v>138</v>
      </c>
      <c r="N2461" s="51" t="s">
        <v>144</v>
      </c>
      <c r="O2461" s="47">
        <f>VLOOKUP(L2461,SpeciesCodes,2,FALSE)</f>
        <v>3</v>
      </c>
      <c r="P2461" s="47">
        <f>VLOOKUP(M2461,OrigCodes,2,FALSE)</f>
        <v>1</v>
      </c>
      <c r="Q2461" s="47">
        <f>VLOOKUP(N2461,StgCodes,2,FALSE)</f>
        <v>2</v>
      </c>
      <c r="R2461" s="54">
        <v>5</v>
      </c>
      <c r="S2461" s="49" t="s">
        <v>168</v>
      </c>
      <c r="T2461" s="53" t="s">
        <v>163</v>
      </c>
    </row>
    <row r="2462" spans="1:20" x14ac:dyDescent="0.2">
      <c r="A2462" s="79">
        <f t="shared" si="559"/>
        <v>14</v>
      </c>
      <c r="B2462" s="47">
        <f t="shared" si="560"/>
        <v>2022</v>
      </c>
      <c r="C2462" s="47">
        <f t="shared" si="561"/>
        <v>3</v>
      </c>
      <c r="D2462" s="47" t="str">
        <f t="shared" si="537"/>
        <v>Mar</v>
      </c>
      <c r="E2462" s="47">
        <f t="shared" si="562"/>
        <v>31</v>
      </c>
      <c r="F2462" s="90">
        <v>44651</v>
      </c>
      <c r="G2462" s="75">
        <v>0.37013888888888885</v>
      </c>
      <c r="H2462" s="49" t="s">
        <v>19</v>
      </c>
      <c r="I2462" s="56" t="str">
        <f t="shared" si="585"/>
        <v>Q Jeff (right bank opposite N. Arm confl.)</v>
      </c>
      <c r="J2462" s="56" t="str">
        <f t="shared" si="586"/>
        <v>Gordon Estuary</v>
      </c>
      <c r="K2462" s="49">
        <v>1</v>
      </c>
      <c r="L2462" s="51" t="s">
        <v>142</v>
      </c>
      <c r="M2462" s="53" t="s">
        <v>138</v>
      </c>
      <c r="N2462" s="51" t="s">
        <v>144</v>
      </c>
      <c r="O2462" s="47">
        <f>VLOOKUP(L2462,SpeciesCodes,2,FALSE)</f>
        <v>2</v>
      </c>
      <c r="P2462" s="47">
        <f>VLOOKUP(M2462,OrigCodes,2,FALSE)</f>
        <v>1</v>
      </c>
      <c r="Q2462" s="47">
        <f>VLOOKUP(N2462,StgCodes,2,FALSE)</f>
        <v>2</v>
      </c>
      <c r="R2462" s="54">
        <v>2</v>
      </c>
      <c r="S2462" s="49" t="s">
        <v>168</v>
      </c>
      <c r="T2462" s="53" t="s">
        <v>163</v>
      </c>
    </row>
    <row r="2463" spans="1:20" x14ac:dyDescent="0.2">
      <c r="A2463" s="79">
        <f t="shared" si="559"/>
        <v>14</v>
      </c>
      <c r="B2463" s="47">
        <f t="shared" si="560"/>
        <v>2022</v>
      </c>
      <c r="C2463" s="47">
        <f t="shared" si="561"/>
        <v>3</v>
      </c>
      <c r="D2463" s="47" t="str">
        <f t="shared" si="537"/>
        <v>Mar</v>
      </c>
      <c r="E2463" s="47">
        <f t="shared" si="562"/>
        <v>31</v>
      </c>
      <c r="F2463" s="90">
        <v>44651</v>
      </c>
      <c r="G2463" s="75">
        <v>0.37013888888888885</v>
      </c>
      <c r="H2463" s="49" t="s">
        <v>19</v>
      </c>
      <c r="I2463" s="56" t="str">
        <f t="shared" si="585"/>
        <v>Q Jeff (right bank opposite N. Arm confl.)</v>
      </c>
      <c r="J2463" s="56" t="str">
        <f t="shared" si="586"/>
        <v>Gordon Estuary</v>
      </c>
      <c r="K2463" s="49">
        <v>1</v>
      </c>
      <c r="L2463" s="51" t="s">
        <v>157</v>
      </c>
      <c r="M2463" s="53" t="s">
        <v>138</v>
      </c>
      <c r="N2463" s="51" t="s">
        <v>153</v>
      </c>
      <c r="O2463" s="47">
        <f>VLOOKUP(L2463,SpeciesCodes,2,FALSE)</f>
        <v>8</v>
      </c>
      <c r="P2463" s="47">
        <f>VLOOKUP(M2463,OrigCodes,2,FALSE)</f>
        <v>1</v>
      </c>
      <c r="Q2463" s="47">
        <f>VLOOKUP(N2463,StgCodes,2,FALSE)</f>
        <v>5</v>
      </c>
      <c r="R2463" s="54">
        <v>28</v>
      </c>
      <c r="S2463" s="49" t="s">
        <v>168</v>
      </c>
      <c r="T2463" s="53" t="s">
        <v>163</v>
      </c>
    </row>
    <row r="2464" spans="1:20" x14ac:dyDescent="0.2">
      <c r="A2464" s="79">
        <f t="shared" si="559"/>
        <v>14</v>
      </c>
      <c r="B2464" s="47">
        <f t="shared" si="560"/>
        <v>2022</v>
      </c>
      <c r="C2464" s="47">
        <f t="shared" si="561"/>
        <v>3</v>
      </c>
      <c r="D2464" s="47" t="str">
        <f t="shared" si="537"/>
        <v>Mar</v>
      </c>
      <c r="E2464" s="47">
        <f t="shared" si="562"/>
        <v>31</v>
      </c>
      <c r="F2464" s="90">
        <v>44651</v>
      </c>
      <c r="G2464" s="75">
        <v>0.37013888888888885</v>
      </c>
      <c r="H2464" s="49" t="s">
        <v>19</v>
      </c>
      <c r="I2464" s="56" t="str">
        <f t="shared" si="585"/>
        <v>Q Jeff (right bank opposite N. Arm confl.)</v>
      </c>
      <c r="J2464" s="56" t="str">
        <f t="shared" si="586"/>
        <v>Gordon Estuary</v>
      </c>
      <c r="K2464" s="49">
        <v>1</v>
      </c>
      <c r="L2464" s="51" t="s">
        <v>158</v>
      </c>
      <c r="M2464" s="53" t="s">
        <v>138</v>
      </c>
      <c r="N2464" s="51" t="s">
        <v>153</v>
      </c>
      <c r="O2464" s="47">
        <f t="shared" ref="O2464:O2466" si="587">VLOOKUP(L2464,SpeciesCodes,2,FALSE)</f>
        <v>9</v>
      </c>
      <c r="P2464" s="47">
        <f t="shared" ref="P2464:P2466" si="588">VLOOKUP(M2464,OrigCodes,2,FALSE)</f>
        <v>1</v>
      </c>
      <c r="Q2464" s="47">
        <f t="shared" ref="Q2464:Q2466" si="589">VLOOKUP(N2464,StgCodes,2,FALSE)</f>
        <v>5</v>
      </c>
      <c r="R2464" s="54">
        <v>31</v>
      </c>
      <c r="S2464" s="49" t="s">
        <v>168</v>
      </c>
      <c r="T2464" s="53" t="s">
        <v>163</v>
      </c>
    </row>
    <row r="2465" spans="1:20" x14ac:dyDescent="0.2">
      <c r="A2465" s="79">
        <f t="shared" si="559"/>
        <v>14</v>
      </c>
      <c r="B2465" s="47">
        <f t="shared" si="560"/>
        <v>2022</v>
      </c>
      <c r="C2465" s="47">
        <f t="shared" si="561"/>
        <v>3</v>
      </c>
      <c r="D2465" s="47" t="str">
        <f t="shared" si="537"/>
        <v>Mar</v>
      </c>
      <c r="E2465" s="47">
        <f t="shared" si="562"/>
        <v>31</v>
      </c>
      <c r="F2465" s="90">
        <v>44651</v>
      </c>
      <c r="G2465" s="75">
        <v>0.37013888888888885</v>
      </c>
      <c r="H2465" s="49" t="s">
        <v>19</v>
      </c>
      <c r="I2465" s="56" t="str">
        <f t="shared" si="585"/>
        <v>Q Jeff (right bank opposite N. Arm confl.)</v>
      </c>
      <c r="J2465" s="56" t="str">
        <f t="shared" si="586"/>
        <v>Gordon Estuary</v>
      </c>
      <c r="K2465" s="49">
        <v>1</v>
      </c>
      <c r="L2465" s="51" t="s">
        <v>185</v>
      </c>
      <c r="M2465" s="53" t="s">
        <v>138</v>
      </c>
      <c r="N2465" s="51" t="s">
        <v>150</v>
      </c>
      <c r="O2465" s="47">
        <f t="shared" si="587"/>
        <v>18</v>
      </c>
      <c r="P2465" s="47">
        <f t="shared" si="588"/>
        <v>1</v>
      </c>
      <c r="Q2465" s="47">
        <f t="shared" si="589"/>
        <v>4</v>
      </c>
      <c r="R2465" s="54">
        <v>2</v>
      </c>
      <c r="S2465" s="49" t="s">
        <v>168</v>
      </c>
      <c r="T2465" s="53" t="s">
        <v>163</v>
      </c>
    </row>
    <row r="2466" spans="1:20" x14ac:dyDescent="0.2">
      <c r="A2466" s="79">
        <f t="shared" si="559"/>
        <v>14</v>
      </c>
      <c r="B2466" s="47">
        <f t="shared" si="560"/>
        <v>2022</v>
      </c>
      <c r="C2466" s="47">
        <f t="shared" si="561"/>
        <v>3</v>
      </c>
      <c r="D2466" s="47" t="str">
        <f t="shared" si="537"/>
        <v>Mar</v>
      </c>
      <c r="E2466" s="47">
        <f t="shared" si="562"/>
        <v>31</v>
      </c>
      <c r="F2466" s="90">
        <v>44651</v>
      </c>
      <c r="G2466" s="75">
        <v>0.37013888888888885</v>
      </c>
      <c r="H2466" s="49" t="s">
        <v>19</v>
      </c>
      <c r="I2466" s="56" t="str">
        <f t="shared" si="585"/>
        <v>Q Jeff (right bank opposite N. Arm confl.)</v>
      </c>
      <c r="J2466" s="56" t="str">
        <f t="shared" si="586"/>
        <v>Gordon Estuary</v>
      </c>
      <c r="K2466" s="49">
        <v>1</v>
      </c>
      <c r="L2466" s="51" t="s">
        <v>181</v>
      </c>
      <c r="M2466" s="53" t="s">
        <v>138</v>
      </c>
      <c r="N2466" s="51" t="s">
        <v>150</v>
      </c>
      <c r="O2466" s="47">
        <f t="shared" si="587"/>
        <v>15</v>
      </c>
      <c r="P2466" s="47">
        <f t="shared" si="588"/>
        <v>1</v>
      </c>
      <c r="Q2466" s="47">
        <f t="shared" si="589"/>
        <v>4</v>
      </c>
      <c r="R2466" s="54">
        <v>7</v>
      </c>
      <c r="S2466" s="49" t="s">
        <v>168</v>
      </c>
      <c r="T2466" s="53" t="s">
        <v>163</v>
      </c>
    </row>
    <row r="2467" spans="1:20" x14ac:dyDescent="0.2">
      <c r="A2467" s="79">
        <f t="shared" si="559"/>
        <v>14</v>
      </c>
      <c r="B2467" s="47">
        <f t="shared" si="560"/>
        <v>2022</v>
      </c>
      <c r="C2467" s="47">
        <f t="shared" si="561"/>
        <v>3</v>
      </c>
      <c r="D2467" s="47" t="str">
        <f t="shared" ref="D2467:D2530" si="590">TEXT(F2467,"mmm")</f>
        <v>Mar</v>
      </c>
      <c r="E2467" s="47">
        <f t="shared" si="562"/>
        <v>31</v>
      </c>
      <c r="F2467" s="90">
        <v>44651</v>
      </c>
      <c r="G2467" s="75">
        <v>0.37013888888888885</v>
      </c>
      <c r="H2467" s="49" t="s">
        <v>19</v>
      </c>
      <c r="I2467" s="56" t="str">
        <f t="shared" si="585"/>
        <v>Q Jeff (right bank opposite N. Arm confl.)</v>
      </c>
      <c r="J2467" s="56" t="str">
        <f t="shared" si="586"/>
        <v>Gordon Estuary</v>
      </c>
      <c r="K2467" s="49">
        <v>1</v>
      </c>
      <c r="L2467" s="51" t="s">
        <v>177</v>
      </c>
      <c r="M2467" s="53" t="s">
        <v>138</v>
      </c>
      <c r="N2467" s="51" t="s">
        <v>150</v>
      </c>
      <c r="O2467" s="47">
        <f>VLOOKUP(L2467,SpeciesCodes,2,FALSE)</f>
        <v>14</v>
      </c>
      <c r="P2467" s="47">
        <f>VLOOKUP(M2467,OrigCodes,2,FALSE)</f>
        <v>1</v>
      </c>
      <c r="Q2467" s="47">
        <f>VLOOKUP(N2467,StgCodes,2,FALSE)</f>
        <v>4</v>
      </c>
      <c r="R2467" s="54">
        <v>75</v>
      </c>
      <c r="S2467" s="49" t="s">
        <v>168</v>
      </c>
      <c r="T2467" s="53" t="s">
        <v>163</v>
      </c>
    </row>
    <row r="2468" spans="1:20" x14ac:dyDescent="0.2">
      <c r="A2468" s="79">
        <f t="shared" si="559"/>
        <v>14</v>
      </c>
      <c r="B2468" s="47">
        <f t="shared" si="560"/>
        <v>2022</v>
      </c>
      <c r="C2468" s="47">
        <f t="shared" si="561"/>
        <v>3</v>
      </c>
      <c r="D2468" s="47" t="str">
        <f t="shared" si="590"/>
        <v>Mar</v>
      </c>
      <c r="E2468" s="47">
        <f t="shared" si="562"/>
        <v>31</v>
      </c>
      <c r="F2468" s="90">
        <v>44651</v>
      </c>
      <c r="G2468" s="75">
        <v>0.39374999999999999</v>
      </c>
      <c r="H2468" s="49" t="s">
        <v>217</v>
      </c>
      <c r="I2468" s="56" t="str">
        <f t="shared" si="585"/>
        <v>Site 6, just upstream of bridge</v>
      </c>
      <c r="J2468" s="56" t="str">
        <f t="shared" si="586"/>
        <v>Gordon Estuary</v>
      </c>
      <c r="K2468" s="49">
        <v>1</v>
      </c>
      <c r="L2468" s="51" t="s">
        <v>146</v>
      </c>
      <c r="M2468" s="53" t="s">
        <v>138</v>
      </c>
      <c r="N2468" s="51" t="s">
        <v>144</v>
      </c>
      <c r="O2468" s="47">
        <f>VLOOKUP(L2468,SpeciesCodes,2,FALSE)</f>
        <v>3</v>
      </c>
      <c r="P2468" s="47">
        <f>VLOOKUP(M2468,OrigCodes,2,FALSE)</f>
        <v>1</v>
      </c>
      <c r="Q2468" s="47">
        <f>VLOOKUP(N2468,StgCodes,2,FALSE)</f>
        <v>2</v>
      </c>
      <c r="R2468" s="54">
        <v>3</v>
      </c>
      <c r="S2468" s="49" t="s">
        <v>171</v>
      </c>
      <c r="T2468" s="53" t="s">
        <v>163</v>
      </c>
    </row>
    <row r="2469" spans="1:20" x14ac:dyDescent="0.2">
      <c r="A2469" s="79">
        <f t="shared" si="559"/>
        <v>14</v>
      </c>
      <c r="B2469" s="47">
        <f t="shared" si="560"/>
        <v>2022</v>
      </c>
      <c r="C2469" s="47">
        <f t="shared" si="561"/>
        <v>3</v>
      </c>
      <c r="D2469" s="47" t="str">
        <f t="shared" si="590"/>
        <v>Mar</v>
      </c>
      <c r="E2469" s="47">
        <f t="shared" si="562"/>
        <v>31</v>
      </c>
      <c r="F2469" s="90">
        <v>44651</v>
      </c>
      <c r="G2469" s="75">
        <v>0.39374999999999999</v>
      </c>
      <c r="H2469" s="49" t="s">
        <v>217</v>
      </c>
      <c r="I2469" s="56" t="str">
        <f t="shared" si="585"/>
        <v>Site 6, just upstream of bridge</v>
      </c>
      <c r="J2469" s="56" t="str">
        <f t="shared" si="586"/>
        <v>Gordon Estuary</v>
      </c>
      <c r="K2469" s="49">
        <v>1</v>
      </c>
      <c r="L2469" s="51" t="s">
        <v>142</v>
      </c>
      <c r="M2469" s="53" t="s">
        <v>138</v>
      </c>
      <c r="N2469" s="51" t="s">
        <v>144</v>
      </c>
      <c r="O2469" s="47">
        <f>VLOOKUP(L2469,SpeciesCodes,2,FALSE)</f>
        <v>2</v>
      </c>
      <c r="P2469" s="47">
        <f>VLOOKUP(M2469,OrigCodes,2,FALSE)</f>
        <v>1</v>
      </c>
      <c r="Q2469" s="47">
        <f>VLOOKUP(N2469,StgCodes,2,FALSE)</f>
        <v>2</v>
      </c>
      <c r="R2469" s="54">
        <v>1</v>
      </c>
      <c r="S2469" s="49" t="s">
        <v>171</v>
      </c>
      <c r="T2469" s="53" t="s">
        <v>163</v>
      </c>
    </row>
    <row r="2470" spans="1:20" x14ac:dyDescent="0.2">
      <c r="A2470" s="79">
        <f t="shared" si="559"/>
        <v>14</v>
      </c>
      <c r="B2470" s="47">
        <f t="shared" si="560"/>
        <v>2022</v>
      </c>
      <c r="C2470" s="47">
        <f t="shared" si="561"/>
        <v>3</v>
      </c>
      <c r="D2470" s="47" t="str">
        <f t="shared" si="590"/>
        <v>Mar</v>
      </c>
      <c r="E2470" s="47">
        <f t="shared" si="562"/>
        <v>31</v>
      </c>
      <c r="F2470" s="90">
        <v>44651</v>
      </c>
      <c r="G2470" s="75">
        <v>0.39374999999999999</v>
      </c>
      <c r="H2470" s="49" t="s">
        <v>217</v>
      </c>
      <c r="I2470" s="56" t="str">
        <f t="shared" si="585"/>
        <v>Site 6, just upstream of bridge</v>
      </c>
      <c r="J2470" s="56" t="str">
        <f t="shared" si="586"/>
        <v>Gordon Estuary</v>
      </c>
      <c r="K2470" s="49">
        <v>1</v>
      </c>
      <c r="L2470" s="51" t="s">
        <v>158</v>
      </c>
      <c r="M2470" s="53" t="s">
        <v>138</v>
      </c>
      <c r="N2470" s="51" t="s">
        <v>153</v>
      </c>
      <c r="O2470" s="47">
        <f>VLOOKUP(L2470,SpeciesCodes,2,FALSE)</f>
        <v>9</v>
      </c>
      <c r="P2470" s="47">
        <f>VLOOKUP(M2470,OrigCodes,2,FALSE)</f>
        <v>1</v>
      </c>
      <c r="Q2470" s="47">
        <f>VLOOKUP(N2470,StgCodes,2,FALSE)</f>
        <v>5</v>
      </c>
      <c r="R2470" s="54">
        <v>1</v>
      </c>
      <c r="S2470" s="49" t="s">
        <v>171</v>
      </c>
      <c r="T2470" s="53" t="s">
        <v>163</v>
      </c>
    </row>
    <row r="2471" spans="1:20" x14ac:dyDescent="0.2">
      <c r="A2471" s="79">
        <f t="shared" si="559"/>
        <v>14</v>
      </c>
      <c r="B2471" s="47">
        <f t="shared" si="560"/>
        <v>2022</v>
      </c>
      <c r="C2471" s="47">
        <f t="shared" si="561"/>
        <v>3</v>
      </c>
      <c r="D2471" s="47" t="str">
        <f t="shared" si="590"/>
        <v>Mar</v>
      </c>
      <c r="E2471" s="47">
        <f t="shared" si="562"/>
        <v>31</v>
      </c>
      <c r="F2471" s="90">
        <v>44651</v>
      </c>
      <c r="G2471" s="75">
        <v>0.41111111111111115</v>
      </c>
      <c r="H2471" s="49" t="s">
        <v>221</v>
      </c>
      <c r="I2471" s="56" t="str">
        <f t="shared" ref="I2471:I2473" si="591">VLOOKUP(H2471,SiteCodes,2,FALSE)</f>
        <v>Site 6, at upper logger station</v>
      </c>
      <c r="J2471" s="56" t="str">
        <f t="shared" ref="J2471:J2473" si="592">VLOOKUP(H2471,SiteCodes,3,FALSE)</f>
        <v>Gordon Estuary</v>
      </c>
      <c r="K2471" s="49">
        <v>1</v>
      </c>
      <c r="L2471" s="51" t="s">
        <v>146</v>
      </c>
      <c r="M2471" s="53" t="s">
        <v>138</v>
      </c>
      <c r="N2471" s="51" t="s">
        <v>144</v>
      </c>
      <c r="O2471" s="47">
        <f t="shared" ref="O2471:O2473" si="593">VLOOKUP(L2471,SpeciesCodes,2,FALSE)</f>
        <v>3</v>
      </c>
      <c r="P2471" s="47">
        <f t="shared" ref="P2471:P2473" si="594">VLOOKUP(M2471,OrigCodes,2,FALSE)</f>
        <v>1</v>
      </c>
      <c r="Q2471" s="47">
        <f t="shared" ref="Q2471:Q2473" si="595">VLOOKUP(N2471,StgCodes,2,FALSE)</f>
        <v>2</v>
      </c>
      <c r="R2471" s="54">
        <v>56</v>
      </c>
      <c r="S2471" s="49" t="s">
        <v>171</v>
      </c>
      <c r="T2471" s="53" t="s">
        <v>163</v>
      </c>
    </row>
    <row r="2472" spans="1:20" x14ac:dyDescent="0.2">
      <c r="A2472" s="79">
        <f t="shared" si="559"/>
        <v>14</v>
      </c>
      <c r="B2472" s="47">
        <f t="shared" si="560"/>
        <v>2022</v>
      </c>
      <c r="C2472" s="47">
        <f t="shared" si="561"/>
        <v>3</v>
      </c>
      <c r="D2472" s="47" t="str">
        <f t="shared" si="590"/>
        <v>Mar</v>
      </c>
      <c r="E2472" s="47">
        <f t="shared" si="562"/>
        <v>31</v>
      </c>
      <c r="F2472" s="90">
        <v>44651</v>
      </c>
      <c r="G2472" s="75">
        <v>0.41111111111111115</v>
      </c>
      <c r="H2472" s="49" t="s">
        <v>221</v>
      </c>
      <c r="I2472" s="56" t="str">
        <f t="shared" ref="I2472" si="596">VLOOKUP(H2472,SiteCodes,2,FALSE)</f>
        <v>Site 6, at upper logger station</v>
      </c>
      <c r="J2472" s="56" t="str">
        <f t="shared" ref="J2472" si="597">VLOOKUP(H2472,SiteCodes,3,FALSE)</f>
        <v>Gordon Estuary</v>
      </c>
      <c r="K2472" s="49">
        <v>1</v>
      </c>
      <c r="L2472" s="51" t="s">
        <v>158</v>
      </c>
      <c r="M2472" s="53" t="s">
        <v>138</v>
      </c>
      <c r="N2472" s="51" t="s">
        <v>153</v>
      </c>
      <c r="O2472" s="47">
        <f t="shared" si="593"/>
        <v>9</v>
      </c>
      <c r="P2472" s="47">
        <f t="shared" si="594"/>
        <v>1</v>
      </c>
      <c r="Q2472" s="47">
        <f t="shared" si="595"/>
        <v>5</v>
      </c>
      <c r="R2472" s="54">
        <v>25</v>
      </c>
      <c r="S2472" s="49" t="s">
        <v>171</v>
      </c>
      <c r="T2472" s="53" t="s">
        <v>163</v>
      </c>
    </row>
    <row r="2473" spans="1:20" x14ac:dyDescent="0.2">
      <c r="A2473" s="79">
        <f t="shared" si="559"/>
        <v>14</v>
      </c>
      <c r="B2473" s="47">
        <f t="shared" si="560"/>
        <v>2022</v>
      </c>
      <c r="C2473" s="47">
        <f t="shared" si="561"/>
        <v>3</v>
      </c>
      <c r="D2473" s="47" t="str">
        <f t="shared" si="590"/>
        <v>Mar</v>
      </c>
      <c r="E2473" s="47">
        <f t="shared" si="562"/>
        <v>31</v>
      </c>
      <c r="F2473" s="90">
        <v>44651</v>
      </c>
      <c r="G2473" s="75">
        <v>0.43402777777777773</v>
      </c>
      <c r="H2473" s="49" t="s">
        <v>223</v>
      </c>
      <c r="I2473" s="56" t="str">
        <f t="shared" si="591"/>
        <v>Site 6, at creek inflow (SE corner of marsh)</v>
      </c>
      <c r="J2473" s="56" t="str">
        <f t="shared" si="592"/>
        <v>Gordon Estuary</v>
      </c>
      <c r="K2473" s="49">
        <v>1</v>
      </c>
      <c r="L2473" s="51" t="s">
        <v>142</v>
      </c>
      <c r="M2473" s="53" t="s">
        <v>138</v>
      </c>
      <c r="N2473" s="51" t="s">
        <v>144</v>
      </c>
      <c r="O2473" s="47">
        <f t="shared" si="593"/>
        <v>2</v>
      </c>
      <c r="P2473" s="47">
        <f t="shared" si="594"/>
        <v>1</v>
      </c>
      <c r="Q2473" s="47">
        <f t="shared" si="595"/>
        <v>2</v>
      </c>
      <c r="R2473" s="54">
        <v>1</v>
      </c>
      <c r="S2473" s="49" t="s">
        <v>171</v>
      </c>
      <c r="T2473" s="53" t="s">
        <v>163</v>
      </c>
    </row>
    <row r="2474" spans="1:20" x14ac:dyDescent="0.2">
      <c r="A2474" s="79">
        <f t="shared" si="559"/>
        <v>14</v>
      </c>
      <c r="B2474" s="47">
        <f t="shared" si="560"/>
        <v>2022</v>
      </c>
      <c r="C2474" s="47">
        <f t="shared" si="561"/>
        <v>3</v>
      </c>
      <c r="D2474" s="47" t="str">
        <f t="shared" si="590"/>
        <v>Mar</v>
      </c>
      <c r="E2474" s="47">
        <f t="shared" si="562"/>
        <v>31</v>
      </c>
      <c r="F2474" s="90">
        <v>44651</v>
      </c>
      <c r="G2474" s="75">
        <v>0.43402777777777773</v>
      </c>
      <c r="H2474" s="49" t="s">
        <v>223</v>
      </c>
      <c r="I2474" s="56" t="str">
        <f t="shared" ref="I2474:I2476" si="598">VLOOKUP(H2474,SiteCodes,2,FALSE)</f>
        <v>Site 6, at creek inflow (SE corner of marsh)</v>
      </c>
      <c r="J2474" s="56" t="str">
        <f t="shared" ref="J2474:J2476" si="599">VLOOKUP(H2474,SiteCodes,3,FALSE)</f>
        <v>Gordon Estuary</v>
      </c>
      <c r="K2474" s="49">
        <v>1</v>
      </c>
      <c r="L2474" s="51" t="s">
        <v>146</v>
      </c>
      <c r="M2474" s="53" t="s">
        <v>138</v>
      </c>
      <c r="N2474" s="51" t="s">
        <v>144</v>
      </c>
      <c r="O2474" s="47">
        <f>VLOOKUP(L2474,SpeciesCodes,2,FALSE)</f>
        <v>3</v>
      </c>
      <c r="P2474" s="47">
        <f>VLOOKUP(M2474,OrigCodes,2,FALSE)</f>
        <v>1</v>
      </c>
      <c r="Q2474" s="47">
        <f>VLOOKUP(N2474,StgCodes,2,FALSE)</f>
        <v>2</v>
      </c>
      <c r="R2474" s="54">
        <v>87</v>
      </c>
      <c r="S2474" s="49" t="s">
        <v>171</v>
      </c>
      <c r="T2474" s="53" t="s">
        <v>163</v>
      </c>
    </row>
    <row r="2475" spans="1:20" x14ac:dyDescent="0.2">
      <c r="A2475" s="79">
        <f t="shared" si="559"/>
        <v>14</v>
      </c>
      <c r="B2475" s="47">
        <f t="shared" si="560"/>
        <v>2022</v>
      </c>
      <c r="C2475" s="47">
        <f t="shared" si="561"/>
        <v>3</v>
      </c>
      <c r="D2475" s="47" t="str">
        <f t="shared" si="590"/>
        <v>Mar</v>
      </c>
      <c r="E2475" s="47">
        <f t="shared" si="562"/>
        <v>31</v>
      </c>
      <c r="F2475" s="90">
        <v>44651</v>
      </c>
      <c r="G2475" s="75">
        <v>0.43402777777777773</v>
      </c>
      <c r="H2475" s="49" t="s">
        <v>223</v>
      </c>
      <c r="I2475" s="56" t="str">
        <f t="shared" si="598"/>
        <v>Site 6, at creek inflow (SE corner of marsh)</v>
      </c>
      <c r="J2475" s="56" t="str">
        <f t="shared" si="599"/>
        <v>Gordon Estuary</v>
      </c>
      <c r="K2475" s="49">
        <v>1</v>
      </c>
      <c r="L2475" s="51" t="s">
        <v>157</v>
      </c>
      <c r="M2475" s="53" t="s">
        <v>138</v>
      </c>
      <c r="N2475" s="51" t="s">
        <v>153</v>
      </c>
      <c r="O2475" s="47">
        <f>VLOOKUP(L2475,SpeciesCodes,2,FALSE)</f>
        <v>8</v>
      </c>
      <c r="P2475" s="47">
        <f>VLOOKUP(M2475,OrigCodes,2,FALSE)</f>
        <v>1</v>
      </c>
      <c r="Q2475" s="47">
        <f>VLOOKUP(N2475,StgCodes,2,FALSE)</f>
        <v>5</v>
      </c>
      <c r="R2475" s="54">
        <v>5</v>
      </c>
      <c r="S2475" s="49" t="s">
        <v>171</v>
      </c>
      <c r="T2475" s="53" t="s">
        <v>163</v>
      </c>
    </row>
    <row r="2476" spans="1:20" x14ac:dyDescent="0.2">
      <c r="A2476" s="79">
        <f t="shared" si="559"/>
        <v>14</v>
      </c>
      <c r="B2476" s="47">
        <f t="shared" si="560"/>
        <v>2022</v>
      </c>
      <c r="C2476" s="47">
        <f t="shared" si="561"/>
        <v>3</v>
      </c>
      <c r="D2476" s="47" t="str">
        <f t="shared" si="590"/>
        <v>Mar</v>
      </c>
      <c r="E2476" s="47">
        <f t="shared" si="562"/>
        <v>31</v>
      </c>
      <c r="F2476" s="90">
        <v>44651</v>
      </c>
      <c r="G2476" s="75">
        <v>0.43402777777777773</v>
      </c>
      <c r="H2476" s="49" t="s">
        <v>223</v>
      </c>
      <c r="I2476" s="56" t="str">
        <f t="shared" si="598"/>
        <v>Site 6, at creek inflow (SE corner of marsh)</v>
      </c>
      <c r="J2476" s="56" t="str">
        <f t="shared" si="599"/>
        <v>Gordon Estuary</v>
      </c>
      <c r="K2476" s="49">
        <v>1</v>
      </c>
      <c r="L2476" s="51" t="s">
        <v>158</v>
      </c>
      <c r="M2476" s="53" t="s">
        <v>138</v>
      </c>
      <c r="N2476" s="51" t="s">
        <v>153</v>
      </c>
      <c r="O2476" s="47">
        <f>VLOOKUP(L2476,SpeciesCodes,2,FALSE)</f>
        <v>9</v>
      </c>
      <c r="P2476" s="47">
        <f>VLOOKUP(M2476,OrigCodes,2,FALSE)</f>
        <v>1</v>
      </c>
      <c r="Q2476" s="47">
        <f>VLOOKUP(N2476,StgCodes,2,FALSE)</f>
        <v>5</v>
      </c>
      <c r="R2476" s="54">
        <v>20</v>
      </c>
      <c r="S2476" s="49" t="s">
        <v>171</v>
      </c>
      <c r="T2476" s="53" t="s">
        <v>163</v>
      </c>
    </row>
    <row r="2477" spans="1:20" x14ac:dyDescent="0.2">
      <c r="A2477" s="79">
        <f t="shared" si="559"/>
        <v>14</v>
      </c>
      <c r="B2477" s="47">
        <f t="shared" si="560"/>
        <v>2022</v>
      </c>
      <c r="C2477" s="47">
        <f t="shared" si="561"/>
        <v>3</v>
      </c>
      <c r="D2477" s="47" t="str">
        <f t="shared" si="590"/>
        <v>Mar</v>
      </c>
      <c r="E2477" s="47">
        <f t="shared" si="562"/>
        <v>31</v>
      </c>
      <c r="F2477" s="90">
        <v>44651</v>
      </c>
      <c r="G2477" s="75">
        <v>0.45833333333333331</v>
      </c>
      <c r="H2477" s="49" t="s">
        <v>8</v>
      </c>
      <c r="I2477" s="56" t="str">
        <f t="shared" ref="I2477:I2486" si="600">VLOOKUP(H2477,SiteCodes,2,FALSE)</f>
        <v>Smokies</v>
      </c>
      <c r="J2477" s="56" t="str">
        <f t="shared" ref="J2477:J2486" si="601">VLOOKUP(H2477,SiteCodes,3,FALSE)</f>
        <v>Gordon Estuary</v>
      </c>
      <c r="K2477" s="49">
        <v>1</v>
      </c>
      <c r="L2477" s="51" t="s">
        <v>146</v>
      </c>
      <c r="M2477" s="53" t="s">
        <v>138</v>
      </c>
      <c r="N2477" s="51" t="s">
        <v>144</v>
      </c>
      <c r="O2477" s="47">
        <f>VLOOKUP(L2477,SpeciesCodes,2,FALSE)</f>
        <v>3</v>
      </c>
      <c r="P2477" s="47">
        <f>VLOOKUP(M2477,OrigCodes,2,FALSE)</f>
        <v>1</v>
      </c>
      <c r="Q2477" s="47">
        <f>VLOOKUP(N2477,StgCodes,2,FALSE)</f>
        <v>2</v>
      </c>
      <c r="R2477" s="54">
        <v>7</v>
      </c>
      <c r="S2477" s="49" t="s">
        <v>168</v>
      </c>
      <c r="T2477" s="53" t="s">
        <v>163</v>
      </c>
    </row>
    <row r="2478" spans="1:20" x14ac:dyDescent="0.2">
      <c r="A2478" s="79">
        <f t="shared" si="559"/>
        <v>14</v>
      </c>
      <c r="B2478" s="47">
        <f t="shared" si="560"/>
        <v>2022</v>
      </c>
      <c r="C2478" s="47">
        <f t="shared" si="561"/>
        <v>3</v>
      </c>
      <c r="D2478" s="47" t="str">
        <f t="shared" si="590"/>
        <v>Mar</v>
      </c>
      <c r="E2478" s="47">
        <f t="shared" si="562"/>
        <v>31</v>
      </c>
      <c r="F2478" s="90">
        <v>44651</v>
      </c>
      <c r="G2478" s="75">
        <v>0.45833333333333331</v>
      </c>
      <c r="H2478" s="49" t="s">
        <v>8</v>
      </c>
      <c r="I2478" s="56" t="str">
        <f t="shared" si="600"/>
        <v>Smokies</v>
      </c>
      <c r="J2478" s="56" t="str">
        <f t="shared" si="601"/>
        <v>Gordon Estuary</v>
      </c>
      <c r="K2478" s="49">
        <v>1</v>
      </c>
      <c r="L2478" s="51" t="s">
        <v>142</v>
      </c>
      <c r="M2478" s="53" t="s">
        <v>138</v>
      </c>
      <c r="N2478" s="51" t="s">
        <v>144</v>
      </c>
      <c r="O2478" s="47">
        <f t="shared" ref="O2478:O2480" si="602">VLOOKUP(L2478,SpeciesCodes,2,FALSE)</f>
        <v>2</v>
      </c>
      <c r="P2478" s="47">
        <f t="shared" ref="P2478:P2480" si="603">VLOOKUP(M2478,OrigCodes,2,FALSE)</f>
        <v>1</v>
      </c>
      <c r="Q2478" s="47">
        <f t="shared" ref="Q2478:Q2480" si="604">VLOOKUP(N2478,StgCodes,2,FALSE)</f>
        <v>2</v>
      </c>
      <c r="R2478" s="54">
        <v>3</v>
      </c>
      <c r="S2478" s="49" t="s">
        <v>168</v>
      </c>
      <c r="T2478" s="53" t="s">
        <v>163</v>
      </c>
    </row>
    <row r="2479" spans="1:20" x14ac:dyDescent="0.2">
      <c r="A2479" s="79">
        <f t="shared" si="559"/>
        <v>14</v>
      </c>
      <c r="B2479" s="47">
        <f t="shared" si="560"/>
        <v>2022</v>
      </c>
      <c r="C2479" s="47">
        <f t="shared" si="561"/>
        <v>3</v>
      </c>
      <c r="D2479" s="47" t="str">
        <f t="shared" si="590"/>
        <v>Mar</v>
      </c>
      <c r="E2479" s="47">
        <f t="shared" si="562"/>
        <v>31</v>
      </c>
      <c r="F2479" s="90">
        <v>44651</v>
      </c>
      <c r="G2479" s="75">
        <v>0.45833333333333331</v>
      </c>
      <c r="H2479" s="49" t="s">
        <v>8</v>
      </c>
      <c r="I2479" s="56" t="str">
        <f t="shared" si="600"/>
        <v>Smokies</v>
      </c>
      <c r="J2479" s="56" t="str">
        <f t="shared" si="601"/>
        <v>Gordon Estuary</v>
      </c>
      <c r="K2479" s="49">
        <v>1</v>
      </c>
      <c r="L2479" s="51" t="s">
        <v>157</v>
      </c>
      <c r="M2479" s="53" t="s">
        <v>138</v>
      </c>
      <c r="N2479" s="51" t="s">
        <v>153</v>
      </c>
      <c r="O2479" s="47">
        <f t="shared" si="602"/>
        <v>8</v>
      </c>
      <c r="P2479" s="47">
        <f t="shared" si="603"/>
        <v>1</v>
      </c>
      <c r="Q2479" s="47">
        <f t="shared" si="604"/>
        <v>5</v>
      </c>
      <c r="R2479" s="54">
        <v>1</v>
      </c>
      <c r="S2479" s="49" t="s">
        <v>168</v>
      </c>
      <c r="T2479" s="53" t="s">
        <v>163</v>
      </c>
    </row>
    <row r="2480" spans="1:20" x14ac:dyDescent="0.2">
      <c r="A2480" s="79">
        <f t="shared" si="559"/>
        <v>14</v>
      </c>
      <c r="B2480" s="47">
        <f t="shared" si="560"/>
        <v>2022</v>
      </c>
      <c r="C2480" s="47">
        <f t="shared" si="561"/>
        <v>3</v>
      </c>
      <c r="D2480" s="47" t="str">
        <f t="shared" si="590"/>
        <v>Mar</v>
      </c>
      <c r="E2480" s="47">
        <f t="shared" si="562"/>
        <v>31</v>
      </c>
      <c r="F2480" s="90">
        <v>44651</v>
      </c>
      <c r="G2480" s="75">
        <v>0.45833333333333331</v>
      </c>
      <c r="H2480" s="49" t="s">
        <v>8</v>
      </c>
      <c r="I2480" s="56" t="str">
        <f t="shared" si="600"/>
        <v>Smokies</v>
      </c>
      <c r="J2480" s="56" t="str">
        <f t="shared" si="601"/>
        <v>Gordon Estuary</v>
      </c>
      <c r="K2480" s="49">
        <v>1</v>
      </c>
      <c r="L2480" s="51" t="s">
        <v>158</v>
      </c>
      <c r="M2480" s="53" t="s">
        <v>138</v>
      </c>
      <c r="N2480" s="51" t="s">
        <v>153</v>
      </c>
      <c r="O2480" s="47">
        <f t="shared" si="602"/>
        <v>9</v>
      </c>
      <c r="P2480" s="47">
        <f t="shared" si="603"/>
        <v>1</v>
      </c>
      <c r="Q2480" s="47">
        <f t="shared" si="604"/>
        <v>5</v>
      </c>
      <c r="R2480" s="54">
        <v>5</v>
      </c>
      <c r="S2480" s="49" t="s">
        <v>168</v>
      </c>
      <c r="T2480" s="53" t="s">
        <v>163</v>
      </c>
    </row>
    <row r="2481" spans="1:21" x14ac:dyDescent="0.2">
      <c r="A2481" s="79">
        <f t="shared" si="559"/>
        <v>14</v>
      </c>
      <c r="B2481" s="47">
        <f t="shared" si="560"/>
        <v>2022</v>
      </c>
      <c r="C2481" s="47">
        <f t="shared" si="561"/>
        <v>3</v>
      </c>
      <c r="D2481" s="47" t="str">
        <f t="shared" si="590"/>
        <v>Mar</v>
      </c>
      <c r="E2481" s="47">
        <f t="shared" si="562"/>
        <v>31</v>
      </c>
      <c r="F2481" s="90">
        <v>44651</v>
      </c>
      <c r="G2481" s="75">
        <v>0.47916666666666669</v>
      </c>
      <c r="H2481" s="49" t="s">
        <v>64</v>
      </c>
      <c r="I2481" s="56" t="str">
        <f t="shared" si="600"/>
        <v>On point at confluence of N. Arm and Brown's Slough</v>
      </c>
      <c r="J2481" s="56" t="str">
        <f t="shared" si="601"/>
        <v>Gordon Estuary</v>
      </c>
      <c r="K2481" s="49">
        <v>1</v>
      </c>
      <c r="L2481" s="51" t="s">
        <v>157</v>
      </c>
      <c r="M2481" s="53" t="s">
        <v>138</v>
      </c>
      <c r="N2481" s="51" t="s">
        <v>153</v>
      </c>
      <c r="O2481" s="47">
        <f>VLOOKUP(L2481,SpeciesCodes,2,FALSE)</f>
        <v>8</v>
      </c>
      <c r="P2481" s="47">
        <f>VLOOKUP(M2481,OrigCodes,2,FALSE)</f>
        <v>1</v>
      </c>
      <c r="Q2481" s="47">
        <f>VLOOKUP(N2481,StgCodes,2,FALSE)</f>
        <v>5</v>
      </c>
      <c r="R2481" s="54">
        <v>3</v>
      </c>
      <c r="S2481" s="49" t="s">
        <v>168</v>
      </c>
      <c r="T2481" s="53" t="s">
        <v>163</v>
      </c>
    </row>
    <row r="2482" spans="1:21" x14ac:dyDescent="0.2">
      <c r="A2482" s="79">
        <f t="shared" si="559"/>
        <v>14</v>
      </c>
      <c r="B2482" s="47">
        <f t="shared" si="560"/>
        <v>2022</v>
      </c>
      <c r="C2482" s="47">
        <f t="shared" si="561"/>
        <v>3</v>
      </c>
      <c r="D2482" s="47" t="str">
        <f t="shared" si="590"/>
        <v>Mar</v>
      </c>
      <c r="E2482" s="47">
        <f t="shared" si="562"/>
        <v>31</v>
      </c>
      <c r="F2482" s="90">
        <v>44651</v>
      </c>
      <c r="G2482" s="75">
        <v>0.47916666666666669</v>
      </c>
      <c r="H2482" s="49" t="s">
        <v>64</v>
      </c>
      <c r="I2482" s="56" t="str">
        <f t="shared" si="600"/>
        <v>On point at confluence of N. Arm and Brown's Slough</v>
      </c>
      <c r="J2482" s="56" t="str">
        <f t="shared" si="601"/>
        <v>Gordon Estuary</v>
      </c>
      <c r="K2482" s="49">
        <v>1</v>
      </c>
      <c r="L2482" s="51" t="s">
        <v>158</v>
      </c>
      <c r="M2482" s="53" t="s">
        <v>138</v>
      </c>
      <c r="N2482" s="51" t="s">
        <v>153</v>
      </c>
      <c r="O2482" s="47">
        <f>VLOOKUP(L2482,SpeciesCodes,2,FALSE)</f>
        <v>9</v>
      </c>
      <c r="P2482" s="47">
        <f>VLOOKUP(M2482,OrigCodes,2,FALSE)</f>
        <v>1</v>
      </c>
      <c r="Q2482" s="47">
        <f>VLOOKUP(N2482,StgCodes,2,FALSE)</f>
        <v>5</v>
      </c>
      <c r="R2482" s="54">
        <v>4</v>
      </c>
      <c r="S2482" s="49" t="s">
        <v>168</v>
      </c>
      <c r="T2482" s="53" t="s">
        <v>163</v>
      </c>
    </row>
    <row r="2483" spans="1:21" x14ac:dyDescent="0.2">
      <c r="A2483" s="79">
        <f t="shared" si="559"/>
        <v>14</v>
      </c>
      <c r="B2483" s="47">
        <f t="shared" si="560"/>
        <v>2022</v>
      </c>
      <c r="C2483" s="47">
        <f t="shared" si="561"/>
        <v>3</v>
      </c>
      <c r="D2483" s="47" t="str">
        <f t="shared" si="590"/>
        <v>Mar</v>
      </c>
      <c r="E2483" s="47">
        <f t="shared" si="562"/>
        <v>31</v>
      </c>
      <c r="F2483" s="90">
        <v>44651</v>
      </c>
      <c r="G2483" s="75">
        <v>0.49027777777777781</v>
      </c>
      <c r="H2483" s="49" t="s">
        <v>19</v>
      </c>
      <c r="I2483" s="56" t="str">
        <f t="shared" si="600"/>
        <v>Q Jeff (right bank opposite N. Arm confl.)</v>
      </c>
      <c r="J2483" s="56" t="str">
        <f t="shared" si="601"/>
        <v>Gordon Estuary</v>
      </c>
      <c r="K2483" s="49">
        <v>1</v>
      </c>
      <c r="L2483" s="51" t="s">
        <v>146</v>
      </c>
      <c r="M2483" s="53" t="s">
        <v>138</v>
      </c>
      <c r="N2483" s="51" t="s">
        <v>144</v>
      </c>
      <c r="O2483" s="47">
        <f>VLOOKUP(L2483,SpeciesCodes,2,FALSE)</f>
        <v>3</v>
      </c>
      <c r="P2483" s="47">
        <f>VLOOKUP(M2483,OrigCodes,2,FALSE)</f>
        <v>1</v>
      </c>
      <c r="Q2483" s="47">
        <f>VLOOKUP(N2483,StgCodes,2,FALSE)</f>
        <v>2</v>
      </c>
      <c r="R2483" s="54">
        <v>11</v>
      </c>
      <c r="S2483" s="49" t="s">
        <v>168</v>
      </c>
      <c r="T2483" s="53" t="s">
        <v>163</v>
      </c>
    </row>
    <row r="2484" spans="1:21" x14ac:dyDescent="0.2">
      <c r="A2484" s="79">
        <f t="shared" si="559"/>
        <v>14</v>
      </c>
      <c r="B2484" s="47">
        <f t="shared" si="560"/>
        <v>2022</v>
      </c>
      <c r="C2484" s="47">
        <f t="shared" si="561"/>
        <v>3</v>
      </c>
      <c r="D2484" s="47" t="str">
        <f t="shared" si="590"/>
        <v>Mar</v>
      </c>
      <c r="E2484" s="47">
        <f t="shared" si="562"/>
        <v>31</v>
      </c>
      <c r="F2484" s="90">
        <v>44651</v>
      </c>
      <c r="G2484" s="75">
        <v>0.49027777777777781</v>
      </c>
      <c r="H2484" s="49" t="s">
        <v>19</v>
      </c>
      <c r="I2484" s="56" t="str">
        <f t="shared" si="600"/>
        <v>Q Jeff (right bank opposite N. Arm confl.)</v>
      </c>
      <c r="J2484" s="56" t="str">
        <f t="shared" si="601"/>
        <v>Gordon Estuary</v>
      </c>
      <c r="K2484" s="49">
        <v>1</v>
      </c>
      <c r="L2484" s="51" t="s">
        <v>142</v>
      </c>
      <c r="M2484" s="53" t="s">
        <v>138</v>
      </c>
      <c r="N2484" s="51" t="s">
        <v>144</v>
      </c>
      <c r="O2484" s="47">
        <f>VLOOKUP(L2484,SpeciesCodes,2,FALSE)</f>
        <v>2</v>
      </c>
      <c r="P2484" s="47">
        <f>VLOOKUP(M2484,OrigCodes,2,FALSE)</f>
        <v>1</v>
      </c>
      <c r="Q2484" s="47">
        <f>VLOOKUP(N2484,StgCodes,2,FALSE)</f>
        <v>2</v>
      </c>
      <c r="R2484" s="54">
        <v>1</v>
      </c>
      <c r="S2484" s="49" t="s">
        <v>168</v>
      </c>
      <c r="T2484" s="53" t="s">
        <v>163</v>
      </c>
    </row>
    <row r="2485" spans="1:21" x14ac:dyDescent="0.2">
      <c r="A2485" s="79">
        <f t="shared" si="559"/>
        <v>14</v>
      </c>
      <c r="B2485" s="47">
        <f t="shared" si="560"/>
        <v>2022</v>
      </c>
      <c r="C2485" s="47">
        <f t="shared" si="561"/>
        <v>3</v>
      </c>
      <c r="D2485" s="47" t="str">
        <f t="shared" si="590"/>
        <v>Mar</v>
      </c>
      <c r="E2485" s="47">
        <f t="shared" si="562"/>
        <v>31</v>
      </c>
      <c r="F2485" s="90">
        <v>44651</v>
      </c>
      <c r="G2485" s="75">
        <v>0.49027777777777781</v>
      </c>
      <c r="H2485" s="49" t="s">
        <v>19</v>
      </c>
      <c r="I2485" s="56" t="str">
        <f t="shared" si="600"/>
        <v>Q Jeff (right bank opposite N. Arm confl.)</v>
      </c>
      <c r="J2485" s="56" t="str">
        <f t="shared" si="601"/>
        <v>Gordon Estuary</v>
      </c>
      <c r="K2485" s="49">
        <v>1</v>
      </c>
      <c r="L2485" s="51" t="s">
        <v>157</v>
      </c>
      <c r="M2485" s="53" t="s">
        <v>138</v>
      </c>
      <c r="N2485" s="51" t="s">
        <v>153</v>
      </c>
      <c r="O2485" s="47">
        <f t="shared" ref="O2485:O2487" si="605">VLOOKUP(L2485,SpeciesCodes,2,FALSE)</f>
        <v>8</v>
      </c>
      <c r="P2485" s="47">
        <f t="shared" ref="P2485:P2487" si="606">VLOOKUP(M2485,OrigCodes,2,FALSE)</f>
        <v>1</v>
      </c>
      <c r="Q2485" s="47">
        <f t="shared" ref="Q2485:Q2487" si="607">VLOOKUP(N2485,StgCodes,2,FALSE)</f>
        <v>5</v>
      </c>
      <c r="R2485" s="54">
        <v>2</v>
      </c>
      <c r="S2485" s="49" t="s">
        <v>168</v>
      </c>
      <c r="T2485" s="53" t="s">
        <v>163</v>
      </c>
    </row>
    <row r="2486" spans="1:21" x14ac:dyDescent="0.2">
      <c r="A2486" s="79">
        <f t="shared" si="559"/>
        <v>14</v>
      </c>
      <c r="B2486" s="47">
        <f t="shared" si="560"/>
        <v>2022</v>
      </c>
      <c r="C2486" s="47">
        <f t="shared" si="561"/>
        <v>3</v>
      </c>
      <c r="D2486" s="47" t="str">
        <f t="shared" si="590"/>
        <v>Mar</v>
      </c>
      <c r="E2486" s="47">
        <f t="shared" si="562"/>
        <v>31</v>
      </c>
      <c r="F2486" s="90">
        <v>44651</v>
      </c>
      <c r="G2486" s="75">
        <v>0.49027777777777781</v>
      </c>
      <c r="H2486" s="49" t="s">
        <v>19</v>
      </c>
      <c r="I2486" s="56" t="str">
        <f t="shared" si="600"/>
        <v>Q Jeff (right bank opposite N. Arm confl.)</v>
      </c>
      <c r="J2486" s="56" t="str">
        <f t="shared" si="601"/>
        <v>Gordon Estuary</v>
      </c>
      <c r="K2486" s="49">
        <v>1</v>
      </c>
      <c r="L2486" s="51" t="s">
        <v>158</v>
      </c>
      <c r="M2486" s="53" t="s">
        <v>138</v>
      </c>
      <c r="N2486" s="51" t="s">
        <v>153</v>
      </c>
      <c r="O2486" s="47">
        <f t="shared" si="605"/>
        <v>9</v>
      </c>
      <c r="P2486" s="47">
        <f t="shared" si="606"/>
        <v>1</v>
      </c>
      <c r="Q2486" s="47">
        <f t="shared" si="607"/>
        <v>5</v>
      </c>
      <c r="R2486" s="54">
        <v>7</v>
      </c>
      <c r="S2486" s="49" t="s">
        <v>168</v>
      </c>
      <c r="T2486" s="53" t="s">
        <v>163</v>
      </c>
    </row>
    <row r="2487" spans="1:21" x14ac:dyDescent="0.2">
      <c r="A2487" s="79">
        <f t="shared" si="559"/>
        <v>14</v>
      </c>
      <c r="B2487" s="47">
        <f t="shared" si="560"/>
        <v>2022</v>
      </c>
      <c r="C2487" s="47">
        <f t="shared" si="561"/>
        <v>3</v>
      </c>
      <c r="D2487" s="47" t="str">
        <f t="shared" si="590"/>
        <v>Mar</v>
      </c>
      <c r="E2487" s="47">
        <f t="shared" si="562"/>
        <v>31</v>
      </c>
      <c r="F2487" s="90">
        <v>44651</v>
      </c>
      <c r="G2487" s="75">
        <v>0.50555555555555554</v>
      </c>
      <c r="H2487" s="49" t="s">
        <v>15</v>
      </c>
      <c r="I2487" s="56" t="str">
        <f t="shared" ref="I2487" si="608">VLOOKUP(H2487,SiteCodes,2,FALSE)</f>
        <v>Pacheedah Shores Boat Ramp</v>
      </c>
      <c r="J2487" s="56" t="str">
        <f t="shared" ref="J2487" si="609">VLOOKUP(H2487,SiteCodes,3,FALSE)</f>
        <v>Gordon Estuary</v>
      </c>
      <c r="K2487" s="49">
        <v>1</v>
      </c>
      <c r="L2487" s="51" t="s">
        <v>146</v>
      </c>
      <c r="M2487" s="53" t="s">
        <v>138</v>
      </c>
      <c r="N2487" s="51" t="s">
        <v>144</v>
      </c>
      <c r="O2487" s="47">
        <f t="shared" si="605"/>
        <v>3</v>
      </c>
      <c r="P2487" s="47">
        <f t="shared" si="606"/>
        <v>1</v>
      </c>
      <c r="Q2487" s="47">
        <f t="shared" si="607"/>
        <v>2</v>
      </c>
      <c r="R2487" s="54">
        <v>8</v>
      </c>
      <c r="S2487" s="49" t="s">
        <v>168</v>
      </c>
      <c r="T2487" s="53" t="s">
        <v>163</v>
      </c>
    </row>
    <row r="2488" spans="1:21" x14ac:dyDescent="0.2">
      <c r="A2488" s="79">
        <f t="shared" si="559"/>
        <v>14</v>
      </c>
      <c r="B2488" s="47">
        <f t="shared" si="560"/>
        <v>2022</v>
      </c>
      <c r="C2488" s="47">
        <f t="shared" si="561"/>
        <v>3</v>
      </c>
      <c r="D2488" s="47" t="str">
        <f t="shared" si="590"/>
        <v>Mar</v>
      </c>
      <c r="E2488" s="47">
        <f t="shared" si="562"/>
        <v>31</v>
      </c>
      <c r="F2488" s="90">
        <v>44651</v>
      </c>
      <c r="G2488" s="75">
        <v>0.50555555555555554</v>
      </c>
      <c r="H2488" s="49" t="s">
        <v>15</v>
      </c>
      <c r="I2488" s="56" t="str">
        <f t="shared" ref="I2488:I2491" si="610">VLOOKUP(H2488,SiteCodes,2,FALSE)</f>
        <v>Pacheedah Shores Boat Ramp</v>
      </c>
      <c r="J2488" s="56" t="str">
        <f t="shared" ref="J2488:J2491" si="611">VLOOKUP(H2488,SiteCodes,3,FALSE)</f>
        <v>Gordon Estuary</v>
      </c>
      <c r="K2488" s="49">
        <v>1</v>
      </c>
      <c r="L2488" s="51" t="s">
        <v>142</v>
      </c>
      <c r="M2488" s="53" t="s">
        <v>138</v>
      </c>
      <c r="N2488" s="51" t="s">
        <v>144</v>
      </c>
      <c r="O2488" s="47">
        <f>VLOOKUP(L2488,SpeciesCodes,2,FALSE)</f>
        <v>2</v>
      </c>
      <c r="P2488" s="47">
        <f>VLOOKUP(M2488,OrigCodes,2,FALSE)</f>
        <v>1</v>
      </c>
      <c r="Q2488" s="47">
        <f>VLOOKUP(N2488,StgCodes,2,FALSE)</f>
        <v>2</v>
      </c>
      <c r="R2488" s="54">
        <v>2</v>
      </c>
      <c r="S2488" s="49" t="s">
        <v>168</v>
      </c>
      <c r="T2488" s="53" t="s">
        <v>163</v>
      </c>
    </row>
    <row r="2489" spans="1:21" x14ac:dyDescent="0.2">
      <c r="A2489" s="79">
        <f t="shared" si="559"/>
        <v>14</v>
      </c>
      <c r="B2489" s="47">
        <f t="shared" si="560"/>
        <v>2022</v>
      </c>
      <c r="C2489" s="47">
        <f t="shared" si="561"/>
        <v>3</v>
      </c>
      <c r="D2489" s="47" t="str">
        <f t="shared" si="590"/>
        <v>Mar</v>
      </c>
      <c r="E2489" s="47">
        <f t="shared" si="562"/>
        <v>31</v>
      </c>
      <c r="F2489" s="90">
        <v>44651</v>
      </c>
      <c r="G2489" s="75">
        <v>0.50555555555555554</v>
      </c>
      <c r="H2489" s="49" t="s">
        <v>15</v>
      </c>
      <c r="I2489" s="56" t="str">
        <f t="shared" si="610"/>
        <v>Pacheedah Shores Boat Ramp</v>
      </c>
      <c r="J2489" s="56" t="str">
        <f t="shared" si="611"/>
        <v>Gordon Estuary</v>
      </c>
      <c r="K2489" s="49">
        <v>1</v>
      </c>
      <c r="L2489" s="51" t="s">
        <v>157</v>
      </c>
      <c r="M2489" s="53" t="s">
        <v>138</v>
      </c>
      <c r="N2489" s="51" t="s">
        <v>153</v>
      </c>
      <c r="O2489" s="47">
        <f>VLOOKUP(L2489,SpeciesCodes,2,FALSE)</f>
        <v>8</v>
      </c>
      <c r="P2489" s="47">
        <f>VLOOKUP(M2489,OrigCodes,2,FALSE)</f>
        <v>1</v>
      </c>
      <c r="Q2489" s="47">
        <f>VLOOKUP(N2489,StgCodes,2,FALSE)</f>
        <v>5</v>
      </c>
      <c r="R2489" s="54">
        <v>31</v>
      </c>
      <c r="S2489" s="49" t="s">
        <v>168</v>
      </c>
      <c r="T2489" s="53" t="s">
        <v>163</v>
      </c>
    </row>
    <row r="2490" spans="1:21" x14ac:dyDescent="0.2">
      <c r="A2490" s="79">
        <f t="shared" si="559"/>
        <v>14</v>
      </c>
      <c r="B2490" s="47">
        <f t="shared" si="560"/>
        <v>2022</v>
      </c>
      <c r="C2490" s="47">
        <f t="shared" si="561"/>
        <v>3</v>
      </c>
      <c r="D2490" s="47" t="str">
        <f t="shared" si="590"/>
        <v>Mar</v>
      </c>
      <c r="E2490" s="47">
        <f t="shared" si="562"/>
        <v>31</v>
      </c>
      <c r="F2490" s="90">
        <v>44651</v>
      </c>
      <c r="G2490" s="75">
        <v>0.50555555555555554</v>
      </c>
      <c r="H2490" s="49" t="s">
        <v>15</v>
      </c>
      <c r="I2490" s="56" t="str">
        <f t="shared" si="610"/>
        <v>Pacheedah Shores Boat Ramp</v>
      </c>
      <c r="J2490" s="56" t="str">
        <f t="shared" si="611"/>
        <v>Gordon Estuary</v>
      </c>
      <c r="K2490" s="49">
        <v>1</v>
      </c>
      <c r="L2490" s="51" t="s">
        <v>158</v>
      </c>
      <c r="M2490" s="53" t="s">
        <v>138</v>
      </c>
      <c r="N2490" s="51" t="s">
        <v>153</v>
      </c>
      <c r="O2490" s="47">
        <f>VLOOKUP(L2490,SpeciesCodes,2,FALSE)</f>
        <v>9</v>
      </c>
      <c r="P2490" s="47">
        <f>VLOOKUP(M2490,OrigCodes,2,FALSE)</f>
        <v>1</v>
      </c>
      <c r="Q2490" s="47">
        <f>VLOOKUP(N2490,StgCodes,2,FALSE)</f>
        <v>5</v>
      </c>
      <c r="R2490" s="54">
        <v>4</v>
      </c>
      <c r="S2490" s="49" t="s">
        <v>168</v>
      </c>
      <c r="T2490" s="53" t="s">
        <v>163</v>
      </c>
    </row>
    <row r="2491" spans="1:21" x14ac:dyDescent="0.2">
      <c r="A2491" s="79">
        <f t="shared" si="559"/>
        <v>14</v>
      </c>
      <c r="B2491" s="47">
        <f t="shared" si="560"/>
        <v>2022</v>
      </c>
      <c r="C2491" s="47">
        <f t="shared" si="561"/>
        <v>3</v>
      </c>
      <c r="D2491" s="47" t="str">
        <f t="shared" si="590"/>
        <v>Mar</v>
      </c>
      <c r="E2491" s="47">
        <f t="shared" si="562"/>
        <v>31</v>
      </c>
      <c r="F2491" s="90">
        <v>44651</v>
      </c>
      <c r="G2491" s="75">
        <v>0.50555555555555554</v>
      </c>
      <c r="H2491" s="49" t="s">
        <v>15</v>
      </c>
      <c r="I2491" s="56" t="str">
        <f t="shared" si="610"/>
        <v>Pacheedah Shores Boat Ramp</v>
      </c>
      <c r="J2491" s="56" t="str">
        <f t="shared" si="611"/>
        <v>Gordon Estuary</v>
      </c>
      <c r="K2491" s="49">
        <v>1</v>
      </c>
      <c r="L2491" s="51" t="s">
        <v>185</v>
      </c>
      <c r="M2491" s="53" t="s">
        <v>138</v>
      </c>
      <c r="N2491" s="51" t="s">
        <v>150</v>
      </c>
      <c r="O2491" s="47">
        <f>VLOOKUP(L2491,SpeciesCodes,2,FALSE)</f>
        <v>18</v>
      </c>
      <c r="P2491" s="47">
        <f>VLOOKUP(M2491,OrigCodes,2,FALSE)</f>
        <v>1</v>
      </c>
      <c r="Q2491" s="47">
        <f>VLOOKUP(N2491,StgCodes,2,FALSE)</f>
        <v>4</v>
      </c>
      <c r="R2491" s="54">
        <v>1</v>
      </c>
      <c r="S2491" s="49" t="s">
        <v>168</v>
      </c>
      <c r="T2491" s="53" t="s">
        <v>163</v>
      </c>
    </row>
    <row r="2492" spans="1:21" x14ac:dyDescent="0.2">
      <c r="A2492" s="79">
        <f t="shared" si="559"/>
        <v>14</v>
      </c>
      <c r="B2492" s="47">
        <f t="shared" si="560"/>
        <v>2022</v>
      </c>
      <c r="C2492" s="47">
        <f t="shared" si="561"/>
        <v>3</v>
      </c>
      <c r="D2492" s="47" t="str">
        <f t="shared" si="590"/>
        <v>Mar</v>
      </c>
      <c r="E2492" s="47">
        <f t="shared" si="562"/>
        <v>31</v>
      </c>
      <c r="F2492" s="90">
        <v>44651</v>
      </c>
      <c r="G2492" s="75">
        <v>0.52083333333333337</v>
      </c>
      <c r="H2492" s="49" t="s">
        <v>186</v>
      </c>
      <c r="I2492" s="56" t="str">
        <f t="shared" ref="I2492" si="612">VLOOKUP(H2492,SiteCodes,2,FALSE)</f>
        <v>Browns Slough Site 7 inlet left tidal channel</v>
      </c>
      <c r="J2492" s="56" t="str">
        <f t="shared" ref="J2492" si="613">VLOOKUP(H2492,SiteCodes,3,FALSE)</f>
        <v>Gordon Estuary</v>
      </c>
      <c r="K2492" s="49">
        <v>1</v>
      </c>
      <c r="L2492" s="51" t="s">
        <v>158</v>
      </c>
      <c r="M2492" s="53" t="s">
        <v>138</v>
      </c>
      <c r="N2492" s="51" t="s">
        <v>153</v>
      </c>
      <c r="O2492" s="47">
        <f t="shared" ref="O2492:O2494" si="614">VLOOKUP(L2492,SpeciesCodes,2,FALSE)</f>
        <v>9</v>
      </c>
      <c r="P2492" s="47">
        <f t="shared" ref="P2492:P2494" si="615">VLOOKUP(M2492,OrigCodes,2,FALSE)</f>
        <v>1</v>
      </c>
      <c r="Q2492" s="47">
        <f t="shared" ref="Q2492:Q2494" si="616">VLOOKUP(N2492,StgCodes,2,FALSE)</f>
        <v>5</v>
      </c>
      <c r="R2492" s="54">
        <v>264</v>
      </c>
      <c r="S2492" s="49" t="s">
        <v>171</v>
      </c>
      <c r="T2492" s="53" t="s">
        <v>163</v>
      </c>
    </row>
    <row r="2493" spans="1:21" x14ac:dyDescent="0.2">
      <c r="A2493" s="79">
        <f t="shared" si="559"/>
        <v>14</v>
      </c>
      <c r="B2493" s="47">
        <f t="shared" si="560"/>
        <v>2022</v>
      </c>
      <c r="C2493" s="47">
        <f t="shared" si="561"/>
        <v>3</v>
      </c>
      <c r="D2493" s="47" t="str">
        <f t="shared" si="590"/>
        <v>Mar</v>
      </c>
      <c r="E2493" s="47">
        <f t="shared" si="562"/>
        <v>31</v>
      </c>
      <c r="F2493" s="90">
        <v>44651</v>
      </c>
      <c r="G2493" s="75">
        <v>0.52083333333333337</v>
      </c>
      <c r="H2493" s="49" t="s">
        <v>186</v>
      </c>
      <c r="I2493" s="56" t="str">
        <f t="shared" ref="I2493:I2494" si="617">VLOOKUP(H2493,SiteCodes,2,FALSE)</f>
        <v>Browns Slough Site 7 inlet left tidal channel</v>
      </c>
      <c r="J2493" s="56" t="str">
        <f t="shared" ref="J2493:J2494" si="618">VLOOKUP(H2493,SiteCodes,3,FALSE)</f>
        <v>Gordon Estuary</v>
      </c>
      <c r="K2493" s="49">
        <v>1</v>
      </c>
      <c r="L2493" s="51" t="s">
        <v>146</v>
      </c>
      <c r="M2493" s="53" t="s">
        <v>138</v>
      </c>
      <c r="N2493" s="51" t="s">
        <v>144</v>
      </c>
      <c r="O2493" s="47">
        <f t="shared" si="614"/>
        <v>3</v>
      </c>
      <c r="P2493" s="47">
        <f t="shared" si="615"/>
        <v>1</v>
      </c>
      <c r="Q2493" s="47">
        <f t="shared" si="616"/>
        <v>2</v>
      </c>
      <c r="R2493" s="54">
        <v>58</v>
      </c>
      <c r="S2493" s="49" t="s">
        <v>171</v>
      </c>
      <c r="T2493" s="53" t="s">
        <v>163</v>
      </c>
    </row>
    <row r="2494" spans="1:21" x14ac:dyDescent="0.2">
      <c r="A2494" s="79">
        <f t="shared" si="559"/>
        <v>14</v>
      </c>
      <c r="B2494" s="47">
        <f t="shared" si="560"/>
        <v>2022</v>
      </c>
      <c r="C2494" s="47">
        <f t="shared" si="561"/>
        <v>3</v>
      </c>
      <c r="D2494" s="47" t="str">
        <f t="shared" si="590"/>
        <v>Mar</v>
      </c>
      <c r="E2494" s="47">
        <f t="shared" si="562"/>
        <v>31</v>
      </c>
      <c r="F2494" s="90">
        <v>44651</v>
      </c>
      <c r="G2494" s="75">
        <v>0.52083333333333337</v>
      </c>
      <c r="H2494" s="49" t="s">
        <v>186</v>
      </c>
      <c r="I2494" s="56" t="str">
        <f t="shared" si="617"/>
        <v>Browns Slough Site 7 inlet left tidal channel</v>
      </c>
      <c r="J2494" s="56" t="str">
        <f t="shared" si="618"/>
        <v>Gordon Estuary</v>
      </c>
      <c r="K2494" s="49">
        <v>1</v>
      </c>
      <c r="L2494" s="51" t="s">
        <v>142</v>
      </c>
      <c r="M2494" s="53" t="s">
        <v>138</v>
      </c>
      <c r="N2494" s="51" t="s">
        <v>144</v>
      </c>
      <c r="O2494" s="47">
        <f t="shared" si="614"/>
        <v>2</v>
      </c>
      <c r="P2494" s="47">
        <f t="shared" si="615"/>
        <v>1</v>
      </c>
      <c r="Q2494" s="47">
        <f t="shared" si="616"/>
        <v>2</v>
      </c>
      <c r="R2494" s="54">
        <v>1</v>
      </c>
      <c r="S2494" s="49" t="s">
        <v>171</v>
      </c>
      <c r="T2494" s="53" t="s">
        <v>163</v>
      </c>
    </row>
    <row r="2495" spans="1:21" x14ac:dyDescent="0.2">
      <c r="A2495" s="79">
        <f t="shared" si="559"/>
        <v>14</v>
      </c>
      <c r="B2495" s="47">
        <f t="shared" si="560"/>
        <v>2022</v>
      </c>
      <c r="C2495" s="47">
        <f t="shared" si="561"/>
        <v>3</v>
      </c>
      <c r="D2495" s="47" t="str">
        <f t="shared" si="590"/>
        <v>Mar</v>
      </c>
      <c r="E2495" s="47">
        <f t="shared" si="562"/>
        <v>31</v>
      </c>
      <c r="F2495" s="90">
        <v>44651</v>
      </c>
      <c r="G2495" s="75">
        <v>0.61249999999999993</v>
      </c>
      <c r="H2495" s="49" t="s">
        <v>203</v>
      </c>
      <c r="I2495" s="56" t="str">
        <f>VLOOKUP(H2495,SiteCodes,2,FALSE)</f>
        <v>Site 5 main channel close to mouth</v>
      </c>
      <c r="J2495" s="56" t="str">
        <f>VLOOKUP(H2495,SiteCodes,3,FALSE)</f>
        <v>Gordon Estuary</v>
      </c>
      <c r="K2495" s="49">
        <v>1</v>
      </c>
      <c r="L2495" s="51" t="s">
        <v>146</v>
      </c>
      <c r="M2495" s="53" t="s">
        <v>138</v>
      </c>
      <c r="N2495" s="51" t="s">
        <v>144</v>
      </c>
      <c r="O2495" s="47">
        <f>VLOOKUP(L2495,SpeciesCodes,2,FALSE)</f>
        <v>3</v>
      </c>
      <c r="P2495" s="47">
        <f>VLOOKUP(M2495,OrigCodes,2,FALSE)</f>
        <v>1</v>
      </c>
      <c r="Q2495" s="47">
        <f>VLOOKUP(N2495,StgCodes,2,FALSE)</f>
        <v>2</v>
      </c>
      <c r="R2495" s="54">
        <v>10</v>
      </c>
      <c r="S2495" s="49" t="s">
        <v>171</v>
      </c>
      <c r="T2495" s="53" t="s">
        <v>163</v>
      </c>
    </row>
    <row r="2496" spans="1:21" x14ac:dyDescent="0.2">
      <c r="A2496" s="79">
        <f t="shared" si="559"/>
        <v>16</v>
      </c>
      <c r="B2496" s="47">
        <f t="shared" si="560"/>
        <v>2022</v>
      </c>
      <c r="C2496" s="47">
        <f t="shared" si="561"/>
        <v>4</v>
      </c>
      <c r="D2496" s="47" t="str">
        <f t="shared" si="590"/>
        <v>Apr</v>
      </c>
      <c r="E2496" s="47">
        <f t="shared" si="562"/>
        <v>11</v>
      </c>
      <c r="F2496" s="90">
        <v>44662</v>
      </c>
      <c r="G2496" s="75">
        <v>0.3923611111111111</v>
      </c>
      <c r="H2496" s="49" t="s">
        <v>225</v>
      </c>
      <c r="I2496" s="56" t="str">
        <f>VLOOKUP(H2496,SiteCodes,2,FALSE)</f>
        <v>Gordon R. Site 1, Channel A at Gordon R.</v>
      </c>
      <c r="J2496" s="56" t="str">
        <f>VLOOKUP(H2496,SiteCodes,3,FALSE)</f>
        <v>Gordon Estuary</v>
      </c>
      <c r="K2496" s="49">
        <v>1</v>
      </c>
      <c r="L2496" s="51" t="s">
        <v>146</v>
      </c>
      <c r="M2496" s="53" t="s">
        <v>138</v>
      </c>
      <c r="N2496" s="51" t="s">
        <v>144</v>
      </c>
      <c r="O2496" s="47">
        <f>VLOOKUP(L2496,SpeciesCodes,2,FALSE)</f>
        <v>3</v>
      </c>
      <c r="P2496" s="47">
        <f>VLOOKUP(M2496,OrigCodes,2,FALSE)</f>
        <v>1</v>
      </c>
      <c r="Q2496" s="47">
        <f>VLOOKUP(N2496,StgCodes,2,FALSE)</f>
        <v>2</v>
      </c>
      <c r="R2496" s="54">
        <v>1</v>
      </c>
      <c r="S2496" s="49" t="s">
        <v>171</v>
      </c>
      <c r="T2496" s="53" t="s">
        <v>163</v>
      </c>
      <c r="U2496" t="s">
        <v>402</v>
      </c>
    </row>
    <row r="2497" spans="1:20" x14ac:dyDescent="0.2">
      <c r="A2497" s="79">
        <f t="shared" si="559"/>
        <v>16</v>
      </c>
      <c r="B2497" s="47">
        <f t="shared" si="560"/>
        <v>2022</v>
      </c>
      <c r="C2497" s="47">
        <f t="shared" si="561"/>
        <v>4</v>
      </c>
      <c r="D2497" s="47" t="str">
        <f t="shared" si="590"/>
        <v>Apr</v>
      </c>
      <c r="E2497" s="47">
        <f t="shared" si="562"/>
        <v>11</v>
      </c>
      <c r="F2497" s="90">
        <v>44662</v>
      </c>
      <c r="G2497" s="75">
        <v>0.40972222222222227</v>
      </c>
      <c r="H2497" s="49" t="s">
        <v>225</v>
      </c>
      <c r="I2497" s="56" t="str">
        <f>VLOOKUP(H2497,SiteCodes,2,FALSE)</f>
        <v>Gordon R. Site 1, Channel A at Gordon R.</v>
      </c>
      <c r="J2497" s="56" t="str">
        <f>VLOOKUP(H2497,SiteCodes,3,FALSE)</f>
        <v>Gordon Estuary</v>
      </c>
      <c r="K2497" s="49">
        <v>1</v>
      </c>
      <c r="L2497" s="51" t="s">
        <v>146</v>
      </c>
      <c r="M2497" s="53" t="s">
        <v>138</v>
      </c>
      <c r="N2497" s="51" t="s">
        <v>144</v>
      </c>
      <c r="O2497" s="47">
        <f>VLOOKUP(L2497,SpeciesCodes,2,FALSE)</f>
        <v>3</v>
      </c>
      <c r="P2497" s="47">
        <f>VLOOKUP(M2497,OrigCodes,2,FALSE)</f>
        <v>1</v>
      </c>
      <c r="Q2497" s="47">
        <f>VLOOKUP(N2497,StgCodes,2,FALSE)</f>
        <v>2</v>
      </c>
      <c r="R2497" s="54">
        <v>62</v>
      </c>
      <c r="S2497" s="49" t="s">
        <v>171</v>
      </c>
      <c r="T2497" s="53" t="s">
        <v>163</v>
      </c>
    </row>
    <row r="2498" spans="1:20" x14ac:dyDescent="0.2">
      <c r="A2498" s="79">
        <f t="shared" si="559"/>
        <v>16</v>
      </c>
      <c r="B2498" s="47">
        <f t="shared" si="560"/>
        <v>2022</v>
      </c>
      <c r="C2498" s="47">
        <f t="shared" si="561"/>
        <v>4</v>
      </c>
      <c r="D2498" s="47" t="str">
        <f t="shared" si="590"/>
        <v>Apr</v>
      </c>
      <c r="E2498" s="47">
        <f t="shared" si="562"/>
        <v>11</v>
      </c>
      <c r="F2498" s="90">
        <v>44662</v>
      </c>
      <c r="G2498" s="75">
        <v>0.40972222222222227</v>
      </c>
      <c r="H2498" s="49" t="s">
        <v>225</v>
      </c>
      <c r="I2498" s="56" t="str">
        <f>VLOOKUP(H2498,SiteCodes,2,FALSE)</f>
        <v>Gordon R. Site 1, Channel A at Gordon R.</v>
      </c>
      <c r="J2498" s="56" t="str">
        <f>VLOOKUP(H2498,SiteCodes,3,FALSE)</f>
        <v>Gordon Estuary</v>
      </c>
      <c r="K2498" s="49">
        <v>1</v>
      </c>
      <c r="L2498" s="51" t="s">
        <v>158</v>
      </c>
      <c r="M2498" s="53" t="s">
        <v>138</v>
      </c>
      <c r="N2498" s="51" t="s">
        <v>153</v>
      </c>
      <c r="O2498" s="47">
        <f>VLOOKUP(L2498,SpeciesCodes,2,FALSE)</f>
        <v>9</v>
      </c>
      <c r="P2498" s="47">
        <f>VLOOKUP(M2498,OrigCodes,2,FALSE)</f>
        <v>1</v>
      </c>
      <c r="Q2498" s="47">
        <f>VLOOKUP(N2498,StgCodes,2,FALSE)</f>
        <v>5</v>
      </c>
      <c r="R2498" s="54">
        <v>90</v>
      </c>
      <c r="S2498" s="49" t="s">
        <v>171</v>
      </c>
      <c r="T2498" s="53" t="s">
        <v>163</v>
      </c>
    </row>
    <row r="2499" spans="1:20" x14ac:dyDescent="0.2">
      <c r="A2499" s="79">
        <f t="shared" si="559"/>
        <v>16</v>
      </c>
      <c r="B2499" s="47">
        <f t="shared" si="560"/>
        <v>2022</v>
      </c>
      <c r="C2499" s="47">
        <f t="shared" si="561"/>
        <v>4</v>
      </c>
      <c r="D2499" s="47" t="str">
        <f t="shared" si="590"/>
        <v>Apr</v>
      </c>
      <c r="E2499" s="47">
        <f t="shared" si="562"/>
        <v>11</v>
      </c>
      <c r="F2499" s="90">
        <v>44662</v>
      </c>
      <c r="G2499" s="75">
        <v>0.45</v>
      </c>
      <c r="H2499" s="49" t="s">
        <v>231</v>
      </c>
      <c r="I2499" s="56" t="str">
        <f t="shared" ref="I2499:I2501" si="619">VLOOKUP(H2499,SiteCodes,2,FALSE)</f>
        <v>Gordon R. Site 1, Channel A 250 m in</v>
      </c>
      <c r="J2499" s="56" t="str">
        <f t="shared" ref="J2499:J2501" si="620">VLOOKUP(H2499,SiteCodes,3,FALSE)</f>
        <v>Gordon Estuary</v>
      </c>
      <c r="K2499" s="49">
        <v>1</v>
      </c>
      <c r="L2499" s="51" t="s">
        <v>146</v>
      </c>
      <c r="M2499" s="53" t="s">
        <v>138</v>
      </c>
      <c r="N2499" s="51" t="s">
        <v>144</v>
      </c>
      <c r="O2499" s="47">
        <f t="shared" ref="O2499:O2501" si="621">VLOOKUP(L2499,SpeciesCodes,2,FALSE)</f>
        <v>3</v>
      </c>
      <c r="P2499" s="47">
        <f t="shared" ref="P2499:P2501" si="622">VLOOKUP(M2499,OrigCodes,2,FALSE)</f>
        <v>1</v>
      </c>
      <c r="Q2499" s="47">
        <f t="shared" ref="Q2499:Q2501" si="623">VLOOKUP(N2499,StgCodes,2,FALSE)</f>
        <v>2</v>
      </c>
      <c r="R2499" s="54">
        <v>7</v>
      </c>
      <c r="S2499" s="49" t="s">
        <v>171</v>
      </c>
      <c r="T2499" s="53" t="s">
        <v>163</v>
      </c>
    </row>
    <row r="2500" spans="1:20" x14ac:dyDescent="0.2">
      <c r="A2500" s="79">
        <f t="shared" si="559"/>
        <v>16</v>
      </c>
      <c r="B2500" s="47">
        <f t="shared" si="560"/>
        <v>2022</v>
      </c>
      <c r="C2500" s="47">
        <f t="shared" si="561"/>
        <v>4</v>
      </c>
      <c r="D2500" s="47" t="str">
        <f t="shared" si="590"/>
        <v>Apr</v>
      </c>
      <c r="E2500" s="47">
        <f t="shared" si="562"/>
        <v>11</v>
      </c>
      <c r="F2500" s="90">
        <v>44662</v>
      </c>
      <c r="G2500" s="75">
        <v>0.45</v>
      </c>
      <c r="H2500" s="49" t="s">
        <v>231</v>
      </c>
      <c r="I2500" s="56" t="str">
        <f t="shared" ref="I2500" si="624">VLOOKUP(H2500,SiteCodes,2,FALSE)</f>
        <v>Gordon R. Site 1, Channel A 250 m in</v>
      </c>
      <c r="J2500" s="56" t="str">
        <f t="shared" ref="J2500" si="625">VLOOKUP(H2500,SiteCodes,3,FALSE)</f>
        <v>Gordon Estuary</v>
      </c>
      <c r="K2500" s="49">
        <v>1</v>
      </c>
      <c r="L2500" s="51" t="s">
        <v>152</v>
      </c>
      <c r="M2500" s="53" t="s">
        <v>138</v>
      </c>
      <c r="N2500" s="51" t="s">
        <v>144</v>
      </c>
      <c r="O2500" s="47">
        <f t="shared" si="621"/>
        <v>5</v>
      </c>
      <c r="P2500" s="47">
        <f t="shared" si="622"/>
        <v>1</v>
      </c>
      <c r="Q2500" s="47">
        <f t="shared" si="623"/>
        <v>2</v>
      </c>
      <c r="R2500" s="54">
        <v>1</v>
      </c>
      <c r="S2500" s="49" t="s">
        <v>171</v>
      </c>
      <c r="T2500" s="53" t="s">
        <v>163</v>
      </c>
    </row>
    <row r="2501" spans="1:20" x14ac:dyDescent="0.2">
      <c r="A2501" s="79">
        <f t="shared" ref="A2501:A2564" si="626">WEEKNUM(F2501)</f>
        <v>16</v>
      </c>
      <c r="B2501" s="47">
        <f t="shared" ref="B2501:B2564" si="627">YEAR(F2501)</f>
        <v>2022</v>
      </c>
      <c r="C2501" s="47">
        <f t="shared" ref="C2501:C2564" si="628">MONTH(F2501)</f>
        <v>4</v>
      </c>
      <c r="D2501" s="47" t="str">
        <f t="shared" si="590"/>
        <v>Apr</v>
      </c>
      <c r="E2501" s="47">
        <f t="shared" ref="E2501:E2564" si="629">DAY(F2501)</f>
        <v>11</v>
      </c>
      <c r="F2501" s="90">
        <v>44662</v>
      </c>
      <c r="G2501" s="75">
        <v>0.46249999999999997</v>
      </c>
      <c r="H2501" s="49" t="s">
        <v>225</v>
      </c>
      <c r="I2501" s="56" t="str">
        <f t="shared" si="619"/>
        <v>Gordon R. Site 1, Channel A at Gordon R.</v>
      </c>
      <c r="J2501" s="56" t="str">
        <f t="shared" si="620"/>
        <v>Gordon Estuary</v>
      </c>
      <c r="K2501" s="49">
        <v>1</v>
      </c>
      <c r="L2501" s="51" t="s">
        <v>146</v>
      </c>
      <c r="M2501" s="53" t="s">
        <v>138</v>
      </c>
      <c r="N2501" s="51" t="s">
        <v>144</v>
      </c>
      <c r="O2501" s="47">
        <f t="shared" si="621"/>
        <v>3</v>
      </c>
      <c r="P2501" s="47">
        <f t="shared" si="622"/>
        <v>1</v>
      </c>
      <c r="Q2501" s="47">
        <f t="shared" si="623"/>
        <v>2</v>
      </c>
      <c r="R2501" s="54">
        <v>118</v>
      </c>
      <c r="S2501" s="49" t="s">
        <v>171</v>
      </c>
      <c r="T2501" s="53" t="s">
        <v>163</v>
      </c>
    </row>
    <row r="2502" spans="1:20" x14ac:dyDescent="0.2">
      <c r="A2502" s="79">
        <f t="shared" si="626"/>
        <v>16</v>
      </c>
      <c r="B2502" s="47">
        <f t="shared" si="627"/>
        <v>2022</v>
      </c>
      <c r="C2502" s="47">
        <f t="shared" si="628"/>
        <v>4</v>
      </c>
      <c r="D2502" s="47" t="str">
        <f t="shared" si="590"/>
        <v>Apr</v>
      </c>
      <c r="E2502" s="47">
        <f t="shared" si="629"/>
        <v>11</v>
      </c>
      <c r="F2502" s="90">
        <v>44662</v>
      </c>
      <c r="G2502" s="75">
        <v>0.46249999999999997</v>
      </c>
      <c r="H2502" s="49" t="s">
        <v>225</v>
      </c>
      <c r="I2502" s="56" t="str">
        <f t="shared" ref="I2502:I2503" si="630">VLOOKUP(H2502,SiteCodes,2,FALSE)</f>
        <v>Gordon R. Site 1, Channel A at Gordon R.</v>
      </c>
      <c r="J2502" s="56" t="str">
        <f t="shared" ref="J2502:J2503" si="631">VLOOKUP(H2502,SiteCodes,3,FALSE)</f>
        <v>Gordon Estuary</v>
      </c>
      <c r="K2502" s="49">
        <v>1</v>
      </c>
      <c r="L2502" s="51" t="s">
        <v>152</v>
      </c>
      <c r="M2502" s="53" t="s">
        <v>138</v>
      </c>
      <c r="N2502" s="51" t="s">
        <v>144</v>
      </c>
      <c r="O2502" s="47">
        <f>VLOOKUP(L2502,SpeciesCodes,2,FALSE)</f>
        <v>5</v>
      </c>
      <c r="P2502" s="47">
        <f>VLOOKUP(M2502,OrigCodes,2,FALSE)</f>
        <v>1</v>
      </c>
      <c r="Q2502" s="47">
        <f>VLOOKUP(N2502,StgCodes,2,FALSE)</f>
        <v>2</v>
      </c>
      <c r="R2502" s="54">
        <v>2</v>
      </c>
      <c r="S2502" s="49" t="s">
        <v>171</v>
      </c>
      <c r="T2502" s="53" t="s">
        <v>163</v>
      </c>
    </row>
    <row r="2503" spans="1:20" x14ac:dyDescent="0.2">
      <c r="A2503" s="79">
        <f t="shared" si="626"/>
        <v>16</v>
      </c>
      <c r="B2503" s="47">
        <f t="shared" si="627"/>
        <v>2022</v>
      </c>
      <c r="C2503" s="47">
        <f t="shared" si="628"/>
        <v>4</v>
      </c>
      <c r="D2503" s="47" t="str">
        <f t="shared" si="590"/>
        <v>Apr</v>
      </c>
      <c r="E2503" s="47">
        <f t="shared" si="629"/>
        <v>11</v>
      </c>
      <c r="F2503" s="90">
        <v>44662</v>
      </c>
      <c r="G2503" s="75">
        <v>0.46249999999999997</v>
      </c>
      <c r="H2503" s="49" t="s">
        <v>225</v>
      </c>
      <c r="I2503" s="56" t="str">
        <f t="shared" si="630"/>
        <v>Gordon R. Site 1, Channel A at Gordon R.</v>
      </c>
      <c r="J2503" s="56" t="str">
        <f t="shared" si="631"/>
        <v>Gordon Estuary</v>
      </c>
      <c r="K2503" s="49">
        <v>1</v>
      </c>
      <c r="L2503" s="51" t="s">
        <v>158</v>
      </c>
      <c r="M2503" s="53" t="s">
        <v>138</v>
      </c>
      <c r="N2503" s="51" t="s">
        <v>153</v>
      </c>
      <c r="O2503" s="47">
        <f>VLOOKUP(L2503,SpeciesCodes,2,FALSE)</f>
        <v>9</v>
      </c>
      <c r="P2503" s="47">
        <f>VLOOKUP(M2503,OrigCodes,2,FALSE)</f>
        <v>1</v>
      </c>
      <c r="Q2503" s="47">
        <f>VLOOKUP(N2503,StgCodes,2,FALSE)</f>
        <v>5</v>
      </c>
      <c r="R2503" s="54">
        <v>7</v>
      </c>
      <c r="S2503" s="49" t="s">
        <v>171</v>
      </c>
      <c r="T2503" s="53" t="s">
        <v>163</v>
      </c>
    </row>
    <row r="2504" spans="1:20" x14ac:dyDescent="0.2">
      <c r="A2504" s="79">
        <f t="shared" si="626"/>
        <v>16</v>
      </c>
      <c r="B2504" s="47">
        <f t="shared" si="627"/>
        <v>2022</v>
      </c>
      <c r="C2504" s="47">
        <f t="shared" si="628"/>
        <v>4</v>
      </c>
      <c r="D2504" s="47" t="str">
        <f t="shared" si="590"/>
        <v>Apr</v>
      </c>
      <c r="E2504" s="47">
        <f t="shared" si="629"/>
        <v>11</v>
      </c>
      <c r="F2504" s="90">
        <v>44662</v>
      </c>
      <c r="G2504" s="75">
        <v>0.49374999999999997</v>
      </c>
      <c r="H2504" s="49" t="s">
        <v>66</v>
      </c>
      <c r="I2504" s="56" t="str">
        <f>VLOOKUP(H2504,SiteCodes,2,FALSE)</f>
        <v>Gravel bar on Gordon at Site 1</v>
      </c>
      <c r="J2504" s="56" t="str">
        <f>VLOOKUP(H2504,SiteCodes,3,FALSE)</f>
        <v>Gordon Estuary</v>
      </c>
      <c r="K2504" s="49">
        <v>1</v>
      </c>
      <c r="L2504" s="51" t="s">
        <v>142</v>
      </c>
      <c r="M2504" s="53" t="s">
        <v>138</v>
      </c>
      <c r="N2504" s="51" t="s">
        <v>144</v>
      </c>
      <c r="O2504" s="47">
        <f>VLOOKUP(L2504,SpeciesCodes,2,FALSE)</f>
        <v>2</v>
      </c>
      <c r="P2504" s="47">
        <f>VLOOKUP(M2504,OrigCodes,2,FALSE)</f>
        <v>1</v>
      </c>
      <c r="Q2504" s="47">
        <f>VLOOKUP(N2504,StgCodes,2,FALSE)</f>
        <v>2</v>
      </c>
      <c r="R2504" s="54">
        <v>3</v>
      </c>
      <c r="S2504" s="49" t="s">
        <v>168</v>
      </c>
      <c r="T2504" s="53" t="s">
        <v>163</v>
      </c>
    </row>
    <row r="2505" spans="1:20" x14ac:dyDescent="0.2">
      <c r="A2505" s="79">
        <f t="shared" si="626"/>
        <v>16</v>
      </c>
      <c r="B2505" s="47">
        <f t="shared" si="627"/>
        <v>2022</v>
      </c>
      <c r="C2505" s="47">
        <f t="shared" si="628"/>
        <v>4</v>
      </c>
      <c r="D2505" s="47" t="str">
        <f t="shared" si="590"/>
        <v>Apr</v>
      </c>
      <c r="E2505" s="47">
        <f t="shared" si="629"/>
        <v>11</v>
      </c>
      <c r="F2505" s="90">
        <v>44662</v>
      </c>
      <c r="G2505" s="75">
        <v>0.49374999999999997</v>
      </c>
      <c r="H2505" s="49" t="s">
        <v>66</v>
      </c>
      <c r="I2505" s="56" t="str">
        <f>VLOOKUP(H2505,SiteCodes,2,FALSE)</f>
        <v>Gravel bar on Gordon at Site 1</v>
      </c>
      <c r="J2505" s="56" t="str">
        <f>VLOOKUP(H2505,SiteCodes,3,FALSE)</f>
        <v>Gordon Estuary</v>
      </c>
      <c r="K2505" s="49">
        <v>1</v>
      </c>
      <c r="L2505" s="51" t="s">
        <v>146</v>
      </c>
      <c r="M2505" s="53" t="s">
        <v>138</v>
      </c>
      <c r="N2505" s="51" t="s">
        <v>144</v>
      </c>
      <c r="O2505" s="47">
        <f>VLOOKUP(L2505,SpeciesCodes,2,FALSE)</f>
        <v>3</v>
      </c>
      <c r="P2505" s="47">
        <f>VLOOKUP(M2505,OrigCodes,2,FALSE)</f>
        <v>1</v>
      </c>
      <c r="Q2505" s="47">
        <f>VLOOKUP(N2505,StgCodes,2,FALSE)</f>
        <v>2</v>
      </c>
      <c r="R2505" s="54">
        <v>1</v>
      </c>
      <c r="S2505" s="49" t="s">
        <v>168</v>
      </c>
      <c r="T2505" s="53" t="s">
        <v>163</v>
      </c>
    </row>
    <row r="2506" spans="1:20" x14ac:dyDescent="0.2">
      <c r="A2506" s="79">
        <f t="shared" si="626"/>
        <v>16</v>
      </c>
      <c r="B2506" s="47">
        <f t="shared" si="627"/>
        <v>2022</v>
      </c>
      <c r="C2506" s="47">
        <f t="shared" si="628"/>
        <v>4</v>
      </c>
      <c r="D2506" s="47" t="str">
        <f t="shared" si="590"/>
        <v>Apr</v>
      </c>
      <c r="E2506" s="47">
        <f t="shared" si="629"/>
        <v>11</v>
      </c>
      <c r="F2506" s="90">
        <v>44662</v>
      </c>
      <c r="G2506" s="75">
        <v>0.49374999999999997</v>
      </c>
      <c r="H2506" s="49" t="s">
        <v>66</v>
      </c>
      <c r="I2506" s="56" t="str">
        <f>VLOOKUP(H2506,SiteCodes,2,FALSE)</f>
        <v>Gravel bar on Gordon at Site 1</v>
      </c>
      <c r="J2506" s="56" t="str">
        <f>VLOOKUP(H2506,SiteCodes,3,FALSE)</f>
        <v>Gordon Estuary</v>
      </c>
      <c r="K2506" s="49">
        <v>1</v>
      </c>
      <c r="L2506" s="51" t="s">
        <v>157</v>
      </c>
      <c r="M2506" s="53" t="s">
        <v>138</v>
      </c>
      <c r="N2506" s="51" t="s">
        <v>153</v>
      </c>
      <c r="O2506" s="47">
        <f t="shared" ref="O2506:O2508" si="632">VLOOKUP(L2506,SpeciesCodes,2,FALSE)</f>
        <v>8</v>
      </c>
      <c r="P2506" s="47">
        <f t="shared" ref="P2506:P2508" si="633">VLOOKUP(M2506,OrigCodes,2,FALSE)</f>
        <v>1</v>
      </c>
      <c r="Q2506" s="47">
        <f t="shared" ref="Q2506:Q2508" si="634">VLOOKUP(N2506,StgCodes,2,FALSE)</f>
        <v>5</v>
      </c>
      <c r="R2506" s="54">
        <v>10</v>
      </c>
      <c r="S2506" s="49" t="s">
        <v>168</v>
      </c>
      <c r="T2506" s="53" t="s">
        <v>163</v>
      </c>
    </row>
    <row r="2507" spans="1:20" x14ac:dyDescent="0.2">
      <c r="A2507" s="79">
        <f t="shared" si="626"/>
        <v>16</v>
      </c>
      <c r="B2507" s="47">
        <f t="shared" si="627"/>
        <v>2022</v>
      </c>
      <c r="C2507" s="47">
        <f t="shared" si="628"/>
        <v>4</v>
      </c>
      <c r="D2507" s="47" t="str">
        <f t="shared" si="590"/>
        <v>Apr</v>
      </c>
      <c r="E2507" s="47">
        <f t="shared" si="629"/>
        <v>11</v>
      </c>
      <c r="F2507" s="90">
        <v>44662</v>
      </c>
      <c r="G2507" s="75">
        <v>0.50902777777777775</v>
      </c>
      <c r="H2507" s="49" t="s">
        <v>30</v>
      </c>
      <c r="I2507" s="56" t="str">
        <f t="shared" ref="I2507:I2508" si="635">VLOOKUP(H2507,SiteCodes,2,FALSE)</f>
        <v>Butch's (Gordon R.)</v>
      </c>
      <c r="J2507" s="56" t="str">
        <f t="shared" ref="J2507:J2508" si="636">VLOOKUP(H2507,SiteCodes,3,FALSE)</f>
        <v>Gordon Estuary</v>
      </c>
      <c r="K2507" s="49">
        <v>1</v>
      </c>
      <c r="L2507" s="51" t="s">
        <v>157</v>
      </c>
      <c r="M2507" s="53" t="s">
        <v>138</v>
      </c>
      <c r="N2507" s="51" t="s">
        <v>153</v>
      </c>
      <c r="O2507" s="47">
        <f t="shared" si="632"/>
        <v>8</v>
      </c>
      <c r="P2507" s="47">
        <f t="shared" si="633"/>
        <v>1</v>
      </c>
      <c r="Q2507" s="47">
        <f t="shared" si="634"/>
        <v>5</v>
      </c>
      <c r="R2507" s="54">
        <v>2</v>
      </c>
      <c r="S2507" s="49" t="s">
        <v>168</v>
      </c>
      <c r="T2507" s="53" t="s">
        <v>163</v>
      </c>
    </row>
    <row r="2508" spans="1:20" x14ac:dyDescent="0.2">
      <c r="A2508" s="79">
        <f t="shared" si="626"/>
        <v>16</v>
      </c>
      <c r="B2508" s="47">
        <f t="shared" si="627"/>
        <v>2022</v>
      </c>
      <c r="C2508" s="47">
        <f t="shared" si="628"/>
        <v>4</v>
      </c>
      <c r="D2508" s="47" t="str">
        <f t="shared" si="590"/>
        <v>Apr</v>
      </c>
      <c r="E2508" s="47">
        <f t="shared" si="629"/>
        <v>11</v>
      </c>
      <c r="F2508" s="90">
        <v>44662</v>
      </c>
      <c r="G2508" s="75">
        <v>0.51527777777777783</v>
      </c>
      <c r="H2508" s="49" t="s">
        <v>64</v>
      </c>
      <c r="I2508" s="56" t="str">
        <f t="shared" si="635"/>
        <v>On point at confluence of N. Arm and Brown's Slough</v>
      </c>
      <c r="J2508" s="56" t="str">
        <f t="shared" si="636"/>
        <v>Gordon Estuary</v>
      </c>
      <c r="K2508" s="49">
        <v>1</v>
      </c>
      <c r="L2508" s="51" t="s">
        <v>157</v>
      </c>
      <c r="M2508" s="53" t="s">
        <v>138</v>
      </c>
      <c r="N2508" s="51" t="s">
        <v>153</v>
      </c>
      <c r="O2508" s="47">
        <f t="shared" si="632"/>
        <v>8</v>
      </c>
      <c r="P2508" s="47">
        <f t="shared" si="633"/>
        <v>1</v>
      </c>
      <c r="Q2508" s="47">
        <f t="shared" si="634"/>
        <v>5</v>
      </c>
      <c r="R2508" s="54">
        <v>7</v>
      </c>
      <c r="S2508" s="49" t="s">
        <v>168</v>
      </c>
      <c r="T2508" s="53" t="s">
        <v>163</v>
      </c>
    </row>
    <row r="2509" spans="1:20" x14ac:dyDescent="0.2">
      <c r="A2509" s="79">
        <f t="shared" si="626"/>
        <v>16</v>
      </c>
      <c r="B2509" s="47">
        <f t="shared" si="627"/>
        <v>2022</v>
      </c>
      <c r="C2509" s="47">
        <f t="shared" si="628"/>
        <v>4</v>
      </c>
      <c r="D2509" s="47" t="str">
        <f t="shared" si="590"/>
        <v>Apr</v>
      </c>
      <c r="E2509" s="47">
        <f t="shared" si="629"/>
        <v>11</v>
      </c>
      <c r="F2509" s="90">
        <v>44662</v>
      </c>
      <c r="G2509" s="75">
        <v>0.53472222222222221</v>
      </c>
      <c r="H2509" s="49" t="s">
        <v>8</v>
      </c>
      <c r="I2509" s="56" t="str">
        <f>VLOOKUP(H2509,SiteCodes,2,FALSE)</f>
        <v>Smokies</v>
      </c>
      <c r="J2509" s="56" t="str">
        <f>VLOOKUP(H2509,SiteCodes,3,FALSE)</f>
        <v>Gordon Estuary</v>
      </c>
      <c r="K2509" s="49">
        <v>1</v>
      </c>
      <c r="L2509" s="51" t="s">
        <v>146</v>
      </c>
      <c r="M2509" s="53" t="s">
        <v>138</v>
      </c>
      <c r="N2509" s="51" t="s">
        <v>144</v>
      </c>
      <c r="O2509" s="47">
        <f>VLOOKUP(L2509,SpeciesCodes,2,FALSE)</f>
        <v>3</v>
      </c>
      <c r="P2509" s="47">
        <f>VLOOKUP(M2509,OrigCodes,2,FALSE)</f>
        <v>1</v>
      </c>
      <c r="Q2509" s="47">
        <f>VLOOKUP(N2509,StgCodes,2,FALSE)</f>
        <v>2</v>
      </c>
      <c r="R2509" s="54">
        <v>1</v>
      </c>
      <c r="S2509" s="49" t="s">
        <v>168</v>
      </c>
      <c r="T2509" s="53" t="s">
        <v>163</v>
      </c>
    </row>
    <row r="2510" spans="1:20" x14ac:dyDescent="0.2">
      <c r="A2510" s="79">
        <f t="shared" si="626"/>
        <v>16</v>
      </c>
      <c r="B2510" s="47">
        <f t="shared" si="627"/>
        <v>2022</v>
      </c>
      <c r="C2510" s="47">
        <f t="shared" si="628"/>
        <v>4</v>
      </c>
      <c r="D2510" s="47" t="str">
        <f t="shared" si="590"/>
        <v>Apr</v>
      </c>
      <c r="E2510" s="47">
        <f t="shared" si="629"/>
        <v>11</v>
      </c>
      <c r="F2510" s="90">
        <v>44662</v>
      </c>
      <c r="G2510" s="75">
        <v>0.53472222222222221</v>
      </c>
      <c r="H2510" s="49" t="s">
        <v>8</v>
      </c>
      <c r="I2510" s="56" t="str">
        <f>VLOOKUP(H2510,SiteCodes,2,FALSE)</f>
        <v>Smokies</v>
      </c>
      <c r="J2510" s="56" t="str">
        <f>VLOOKUP(H2510,SiteCodes,3,FALSE)</f>
        <v>Gordon Estuary</v>
      </c>
      <c r="K2510" s="49">
        <v>1</v>
      </c>
      <c r="L2510" s="51" t="s">
        <v>146</v>
      </c>
      <c r="M2510" s="53" t="s">
        <v>138</v>
      </c>
      <c r="N2510" s="51" t="s">
        <v>148</v>
      </c>
      <c r="O2510" s="47">
        <f>VLOOKUP(L2510,SpeciesCodes,2,FALSE)</f>
        <v>3</v>
      </c>
      <c r="P2510" s="47">
        <f>VLOOKUP(M2510,OrigCodes,2,FALSE)</f>
        <v>1</v>
      </c>
      <c r="Q2510" s="47">
        <f>VLOOKUP(N2510,StgCodes,2,FALSE)</f>
        <v>3</v>
      </c>
      <c r="R2510" s="54">
        <v>2</v>
      </c>
      <c r="S2510" s="49" t="s">
        <v>168</v>
      </c>
      <c r="T2510" s="53" t="s">
        <v>163</v>
      </c>
    </row>
    <row r="2511" spans="1:20" x14ac:dyDescent="0.2">
      <c r="A2511" s="79">
        <f t="shared" si="626"/>
        <v>16</v>
      </c>
      <c r="B2511" s="47">
        <f t="shared" si="627"/>
        <v>2022</v>
      </c>
      <c r="C2511" s="47">
        <f t="shared" si="628"/>
        <v>4</v>
      </c>
      <c r="D2511" s="47" t="str">
        <f t="shared" si="590"/>
        <v>Apr</v>
      </c>
      <c r="E2511" s="47">
        <f t="shared" si="629"/>
        <v>11</v>
      </c>
      <c r="F2511" s="90">
        <v>44662</v>
      </c>
      <c r="G2511" s="75">
        <v>0.53472222222222221</v>
      </c>
      <c r="H2511" s="49" t="s">
        <v>8</v>
      </c>
      <c r="I2511" s="56" t="str">
        <f>VLOOKUP(H2511,SiteCodes,2,FALSE)</f>
        <v>Smokies</v>
      </c>
      <c r="J2511" s="56" t="str">
        <f>VLOOKUP(H2511,SiteCodes,3,FALSE)</f>
        <v>Gordon Estuary</v>
      </c>
      <c r="K2511" s="49">
        <v>1</v>
      </c>
      <c r="L2511" s="51" t="s">
        <v>157</v>
      </c>
      <c r="M2511" s="53" t="s">
        <v>138</v>
      </c>
      <c r="N2511" s="51" t="s">
        <v>153</v>
      </c>
      <c r="O2511" s="47">
        <f>VLOOKUP(L2511,SpeciesCodes,2,FALSE)</f>
        <v>8</v>
      </c>
      <c r="P2511" s="47">
        <f>VLOOKUP(M2511,OrigCodes,2,FALSE)</f>
        <v>1</v>
      </c>
      <c r="Q2511" s="47">
        <f>VLOOKUP(N2511,StgCodes,2,FALSE)</f>
        <v>5</v>
      </c>
      <c r="R2511" s="54">
        <v>1</v>
      </c>
      <c r="S2511" s="49" t="s">
        <v>168</v>
      </c>
      <c r="T2511" s="53" t="s">
        <v>163</v>
      </c>
    </row>
    <row r="2512" spans="1:20" x14ac:dyDescent="0.2">
      <c r="A2512" s="79">
        <f t="shared" si="626"/>
        <v>16</v>
      </c>
      <c r="B2512" s="47">
        <f t="shared" si="627"/>
        <v>2022</v>
      </c>
      <c r="C2512" s="47">
        <f t="shared" si="628"/>
        <v>4</v>
      </c>
      <c r="D2512" s="47" t="str">
        <f t="shared" si="590"/>
        <v>Apr</v>
      </c>
      <c r="E2512" s="47">
        <f t="shared" si="629"/>
        <v>11</v>
      </c>
      <c r="F2512" s="90">
        <v>44662</v>
      </c>
      <c r="G2512" s="75">
        <v>0.53472222222222221</v>
      </c>
      <c r="H2512" s="49" t="s">
        <v>8</v>
      </c>
      <c r="I2512" s="56" t="str">
        <f>VLOOKUP(H2512,SiteCodes,2,FALSE)</f>
        <v>Smokies</v>
      </c>
      <c r="J2512" s="56" t="str">
        <f>VLOOKUP(H2512,SiteCodes,3,FALSE)</f>
        <v>Gordon Estuary</v>
      </c>
      <c r="K2512" s="49">
        <v>1</v>
      </c>
      <c r="L2512" s="51" t="s">
        <v>158</v>
      </c>
      <c r="M2512" s="53" t="s">
        <v>138</v>
      </c>
      <c r="N2512" s="51" t="s">
        <v>153</v>
      </c>
      <c r="O2512" s="47">
        <f>VLOOKUP(L2512,SpeciesCodes,2,FALSE)</f>
        <v>9</v>
      </c>
      <c r="P2512" s="47">
        <f>VLOOKUP(M2512,OrigCodes,2,FALSE)</f>
        <v>1</v>
      </c>
      <c r="Q2512" s="47">
        <f>VLOOKUP(N2512,StgCodes,2,FALSE)</f>
        <v>5</v>
      </c>
      <c r="R2512" s="54">
        <v>3</v>
      </c>
      <c r="S2512" s="49" t="s">
        <v>168</v>
      </c>
      <c r="T2512" s="53" t="s">
        <v>163</v>
      </c>
    </row>
    <row r="2513" spans="1:20" x14ac:dyDescent="0.2">
      <c r="A2513" s="79">
        <f t="shared" si="626"/>
        <v>16</v>
      </c>
      <c r="B2513" s="47">
        <f t="shared" si="627"/>
        <v>2022</v>
      </c>
      <c r="C2513" s="47">
        <f t="shared" si="628"/>
        <v>4</v>
      </c>
      <c r="D2513" s="47" t="str">
        <f t="shared" si="590"/>
        <v>Apr</v>
      </c>
      <c r="E2513" s="47">
        <f t="shared" si="629"/>
        <v>11</v>
      </c>
      <c r="F2513" s="90">
        <v>44662</v>
      </c>
      <c r="G2513" s="75">
        <v>0.54722222222222217</v>
      </c>
      <c r="H2513" s="49" t="s">
        <v>58</v>
      </c>
      <c r="I2513" s="56" t="str">
        <f t="shared" ref="I2513" si="637">VLOOKUP(H2513,SiteCodes,2,FALSE)</f>
        <v>Mouth of Site 7 inlet, north side</v>
      </c>
      <c r="J2513" s="56" t="str">
        <f t="shared" ref="J2513" si="638">VLOOKUP(H2513,SiteCodes,3,FALSE)</f>
        <v>Gordon Estuary</v>
      </c>
      <c r="K2513" s="49">
        <v>1</v>
      </c>
      <c r="L2513" s="51" t="s">
        <v>146</v>
      </c>
      <c r="M2513" s="53" t="s">
        <v>138</v>
      </c>
      <c r="N2513" s="51" t="s">
        <v>144</v>
      </c>
      <c r="O2513" s="47">
        <f t="shared" ref="O2513:O2515" si="639">VLOOKUP(L2513,SpeciesCodes,2,FALSE)</f>
        <v>3</v>
      </c>
      <c r="P2513" s="47">
        <f t="shared" ref="P2513:P2515" si="640">VLOOKUP(M2513,OrigCodes,2,FALSE)</f>
        <v>1</v>
      </c>
      <c r="Q2513" s="47">
        <f t="shared" ref="Q2513:Q2515" si="641">VLOOKUP(N2513,StgCodes,2,FALSE)</f>
        <v>2</v>
      </c>
      <c r="R2513" s="54">
        <v>7</v>
      </c>
      <c r="S2513" s="49" t="s">
        <v>168</v>
      </c>
      <c r="T2513" s="53" t="s">
        <v>163</v>
      </c>
    </row>
    <row r="2514" spans="1:20" x14ac:dyDescent="0.2">
      <c r="A2514" s="79">
        <f t="shared" si="626"/>
        <v>16</v>
      </c>
      <c r="B2514" s="47">
        <f t="shared" si="627"/>
        <v>2022</v>
      </c>
      <c r="C2514" s="47">
        <f t="shared" si="628"/>
        <v>4</v>
      </c>
      <c r="D2514" s="47" t="str">
        <f t="shared" si="590"/>
        <v>Apr</v>
      </c>
      <c r="E2514" s="47">
        <f t="shared" si="629"/>
        <v>11</v>
      </c>
      <c r="F2514" s="90">
        <v>44662</v>
      </c>
      <c r="G2514" s="75">
        <v>0.54722222222222217</v>
      </c>
      <c r="H2514" s="49" t="s">
        <v>58</v>
      </c>
      <c r="I2514" s="56" t="str">
        <f t="shared" ref="I2514:I2515" si="642">VLOOKUP(H2514,SiteCodes,2,FALSE)</f>
        <v>Mouth of Site 7 inlet, north side</v>
      </c>
      <c r="J2514" s="56" t="str">
        <f t="shared" ref="J2514:J2515" si="643">VLOOKUP(H2514,SiteCodes,3,FALSE)</f>
        <v>Gordon Estuary</v>
      </c>
      <c r="K2514" s="49">
        <v>1</v>
      </c>
      <c r="L2514" s="51" t="s">
        <v>157</v>
      </c>
      <c r="M2514" s="53" t="s">
        <v>138</v>
      </c>
      <c r="N2514" s="51" t="s">
        <v>153</v>
      </c>
      <c r="O2514" s="47">
        <f t="shared" si="639"/>
        <v>8</v>
      </c>
      <c r="P2514" s="47">
        <f t="shared" si="640"/>
        <v>1</v>
      </c>
      <c r="Q2514" s="47">
        <f t="shared" si="641"/>
        <v>5</v>
      </c>
      <c r="R2514" s="54">
        <v>1</v>
      </c>
      <c r="S2514" s="49" t="s">
        <v>168</v>
      </c>
      <c r="T2514" s="53" t="s">
        <v>163</v>
      </c>
    </row>
    <row r="2515" spans="1:20" x14ac:dyDescent="0.2">
      <c r="A2515" s="79">
        <f t="shared" si="626"/>
        <v>16</v>
      </c>
      <c r="B2515" s="47">
        <f t="shared" si="627"/>
        <v>2022</v>
      </c>
      <c r="C2515" s="47">
        <f t="shared" si="628"/>
        <v>4</v>
      </c>
      <c r="D2515" s="47" t="str">
        <f t="shared" si="590"/>
        <v>Apr</v>
      </c>
      <c r="E2515" s="47">
        <f t="shared" si="629"/>
        <v>11</v>
      </c>
      <c r="F2515" s="90">
        <v>44662</v>
      </c>
      <c r="G2515" s="75">
        <v>0.54722222222222217</v>
      </c>
      <c r="H2515" s="49" t="s">
        <v>58</v>
      </c>
      <c r="I2515" s="56" t="str">
        <f t="shared" si="642"/>
        <v>Mouth of Site 7 inlet, north side</v>
      </c>
      <c r="J2515" s="56" t="str">
        <f t="shared" si="643"/>
        <v>Gordon Estuary</v>
      </c>
      <c r="K2515" s="49">
        <v>1</v>
      </c>
      <c r="L2515" s="51" t="s">
        <v>158</v>
      </c>
      <c r="M2515" s="53" t="s">
        <v>138</v>
      </c>
      <c r="N2515" s="51" t="s">
        <v>153</v>
      </c>
      <c r="O2515" s="47">
        <f t="shared" si="639"/>
        <v>9</v>
      </c>
      <c r="P2515" s="47">
        <f t="shared" si="640"/>
        <v>1</v>
      </c>
      <c r="Q2515" s="47">
        <f t="shared" si="641"/>
        <v>5</v>
      </c>
      <c r="R2515" s="54">
        <v>3</v>
      </c>
      <c r="S2515" s="49" t="s">
        <v>168</v>
      </c>
      <c r="T2515" s="53" t="s">
        <v>163</v>
      </c>
    </row>
    <row r="2516" spans="1:20" x14ac:dyDescent="0.2">
      <c r="A2516" s="79">
        <f t="shared" si="626"/>
        <v>16</v>
      </c>
      <c r="B2516" s="47">
        <f t="shared" si="627"/>
        <v>2022</v>
      </c>
      <c r="C2516" s="47">
        <f t="shared" si="628"/>
        <v>4</v>
      </c>
      <c r="D2516" s="47" t="str">
        <f t="shared" si="590"/>
        <v>Apr</v>
      </c>
      <c r="E2516" s="47">
        <f t="shared" si="629"/>
        <v>11</v>
      </c>
      <c r="F2516" s="90">
        <v>44662</v>
      </c>
      <c r="G2516" s="75">
        <v>0.59027777777777779</v>
      </c>
      <c r="H2516" s="49" t="s">
        <v>21</v>
      </c>
      <c r="I2516" s="56" t="str">
        <f>VLOOKUP(H2516,SiteCodes,2,FALSE)</f>
        <v>Gallaugher's</v>
      </c>
      <c r="J2516" s="56" t="str">
        <f>VLOOKUP(H2516,SiteCodes,3,FALSE)</f>
        <v>Gordon Estuary</v>
      </c>
      <c r="K2516" s="49">
        <v>1</v>
      </c>
      <c r="L2516" s="51" t="s">
        <v>146</v>
      </c>
      <c r="M2516" s="53" t="s">
        <v>138</v>
      </c>
      <c r="N2516" s="51" t="s">
        <v>144</v>
      </c>
      <c r="O2516" s="47">
        <f>VLOOKUP(L2516,SpeciesCodes,2,FALSE)</f>
        <v>3</v>
      </c>
      <c r="P2516" s="47">
        <f>VLOOKUP(M2516,OrigCodes,2,FALSE)</f>
        <v>1</v>
      </c>
      <c r="Q2516" s="47">
        <f>VLOOKUP(N2516,StgCodes,2,FALSE)</f>
        <v>2</v>
      </c>
      <c r="R2516" s="54">
        <v>1</v>
      </c>
      <c r="S2516" s="49" t="s">
        <v>168</v>
      </c>
      <c r="T2516" s="53" t="s">
        <v>163</v>
      </c>
    </row>
    <row r="2517" spans="1:20" x14ac:dyDescent="0.2">
      <c r="A2517" s="79">
        <f t="shared" si="626"/>
        <v>16</v>
      </c>
      <c r="B2517" s="47">
        <f t="shared" si="627"/>
        <v>2022</v>
      </c>
      <c r="C2517" s="47">
        <f t="shared" si="628"/>
        <v>4</v>
      </c>
      <c r="D2517" s="47" t="str">
        <f t="shared" si="590"/>
        <v>Apr</v>
      </c>
      <c r="E2517" s="47">
        <f t="shared" si="629"/>
        <v>11</v>
      </c>
      <c r="F2517" s="90">
        <v>44662</v>
      </c>
      <c r="G2517" s="75">
        <v>0.60347222222222219</v>
      </c>
      <c r="H2517" s="49" t="s">
        <v>15</v>
      </c>
      <c r="I2517" s="56" t="str">
        <f>VLOOKUP(H2517,SiteCodes,2,FALSE)</f>
        <v>Pacheedah Shores Boat Ramp</v>
      </c>
      <c r="J2517" s="56" t="str">
        <f>VLOOKUP(H2517,SiteCodes,3,FALSE)</f>
        <v>Gordon Estuary</v>
      </c>
      <c r="K2517" s="49">
        <v>1</v>
      </c>
      <c r="L2517" s="51" t="s">
        <v>157</v>
      </c>
      <c r="M2517" s="53" t="s">
        <v>138</v>
      </c>
      <c r="N2517" s="51" t="s">
        <v>153</v>
      </c>
      <c r="O2517" s="47">
        <f>VLOOKUP(L2517,SpeciesCodes,2,FALSE)</f>
        <v>8</v>
      </c>
      <c r="P2517" s="47">
        <f>VLOOKUP(M2517,OrigCodes,2,FALSE)</f>
        <v>1</v>
      </c>
      <c r="Q2517" s="47">
        <f>VLOOKUP(N2517,StgCodes,2,FALSE)</f>
        <v>5</v>
      </c>
      <c r="R2517" s="54">
        <v>4</v>
      </c>
      <c r="S2517" s="49" t="s">
        <v>168</v>
      </c>
      <c r="T2517" s="53" t="s">
        <v>163</v>
      </c>
    </row>
    <row r="2518" spans="1:20" x14ac:dyDescent="0.2">
      <c r="A2518" s="79">
        <f t="shared" si="626"/>
        <v>16</v>
      </c>
      <c r="B2518" s="47">
        <f t="shared" si="627"/>
        <v>2022</v>
      </c>
      <c r="C2518" s="47">
        <f t="shared" si="628"/>
        <v>4</v>
      </c>
      <c r="D2518" s="47" t="str">
        <f t="shared" si="590"/>
        <v>Apr</v>
      </c>
      <c r="E2518" s="47">
        <f t="shared" si="629"/>
        <v>11</v>
      </c>
      <c r="F2518" s="90">
        <v>44662</v>
      </c>
      <c r="G2518" s="75">
        <v>0.60347222222222219</v>
      </c>
      <c r="H2518" s="49" t="s">
        <v>15</v>
      </c>
      <c r="I2518" s="56" t="str">
        <f>VLOOKUP(H2518,SiteCodes,2,FALSE)</f>
        <v>Pacheedah Shores Boat Ramp</v>
      </c>
      <c r="J2518" s="56" t="str">
        <f>VLOOKUP(H2518,SiteCodes,3,FALSE)</f>
        <v>Gordon Estuary</v>
      </c>
      <c r="K2518" s="49">
        <v>1</v>
      </c>
      <c r="L2518" s="51" t="s">
        <v>158</v>
      </c>
      <c r="M2518" s="53" t="s">
        <v>138</v>
      </c>
      <c r="N2518" s="51" t="s">
        <v>153</v>
      </c>
      <c r="O2518" s="47">
        <f>VLOOKUP(L2518,SpeciesCodes,2,FALSE)</f>
        <v>9</v>
      </c>
      <c r="P2518" s="47">
        <f>VLOOKUP(M2518,OrigCodes,2,FALSE)</f>
        <v>1</v>
      </c>
      <c r="Q2518" s="47">
        <f>VLOOKUP(N2518,StgCodes,2,FALSE)</f>
        <v>5</v>
      </c>
      <c r="R2518" s="54">
        <v>2</v>
      </c>
      <c r="S2518" s="49" t="s">
        <v>168</v>
      </c>
      <c r="T2518" s="53" t="s">
        <v>163</v>
      </c>
    </row>
    <row r="2519" spans="1:20" x14ac:dyDescent="0.2">
      <c r="A2519" s="79">
        <f t="shared" si="626"/>
        <v>16</v>
      </c>
      <c r="B2519" s="47">
        <f t="shared" si="627"/>
        <v>2022</v>
      </c>
      <c r="C2519" s="47">
        <f t="shared" si="628"/>
        <v>4</v>
      </c>
      <c r="D2519" s="47" t="str">
        <f t="shared" si="590"/>
        <v>Apr</v>
      </c>
      <c r="E2519" s="47">
        <f t="shared" si="629"/>
        <v>11</v>
      </c>
      <c r="F2519" s="90">
        <v>44662</v>
      </c>
      <c r="G2519" s="75">
        <v>0.60347222222222219</v>
      </c>
      <c r="H2519" s="49" t="s">
        <v>15</v>
      </c>
      <c r="I2519" s="56" t="str">
        <f>VLOOKUP(H2519,SiteCodes,2,FALSE)</f>
        <v>Pacheedah Shores Boat Ramp</v>
      </c>
      <c r="J2519" s="56" t="str">
        <f>VLOOKUP(H2519,SiteCodes,3,FALSE)</f>
        <v>Gordon Estuary</v>
      </c>
      <c r="K2519" s="49">
        <v>1</v>
      </c>
      <c r="L2519" s="51" t="s">
        <v>185</v>
      </c>
      <c r="M2519" s="53" t="s">
        <v>138</v>
      </c>
      <c r="N2519" s="51" t="s">
        <v>150</v>
      </c>
      <c r="O2519" s="47">
        <f>VLOOKUP(L2519,SpeciesCodes,2,FALSE)</f>
        <v>18</v>
      </c>
      <c r="P2519" s="47">
        <f>VLOOKUP(M2519,OrigCodes,2,FALSE)</f>
        <v>1</v>
      </c>
      <c r="Q2519" s="47">
        <f>VLOOKUP(N2519,StgCodes,2,FALSE)</f>
        <v>4</v>
      </c>
      <c r="R2519" s="54">
        <v>5</v>
      </c>
      <c r="S2519" s="49" t="s">
        <v>168</v>
      </c>
      <c r="T2519" s="53" t="s">
        <v>163</v>
      </c>
    </row>
    <row r="2520" spans="1:20" x14ac:dyDescent="0.2">
      <c r="A2520" s="79">
        <f t="shared" si="626"/>
        <v>16</v>
      </c>
      <c r="B2520" s="47">
        <f t="shared" si="627"/>
        <v>2022</v>
      </c>
      <c r="C2520" s="47">
        <f t="shared" si="628"/>
        <v>4</v>
      </c>
      <c r="D2520" s="47" t="str">
        <f t="shared" si="590"/>
        <v>Apr</v>
      </c>
      <c r="E2520" s="47">
        <f t="shared" si="629"/>
        <v>11</v>
      </c>
      <c r="F2520" s="90">
        <v>44662</v>
      </c>
      <c r="G2520" s="75">
        <v>0.61319444444444449</v>
      </c>
      <c r="H2520" s="49" t="s">
        <v>217</v>
      </c>
      <c r="I2520" s="56" t="str">
        <f t="shared" ref="I2520" si="644">VLOOKUP(H2520,SiteCodes,2,FALSE)</f>
        <v>Site 6, just upstream of bridge</v>
      </c>
      <c r="J2520" s="56" t="str">
        <f t="shared" ref="J2520" si="645">VLOOKUP(H2520,SiteCodes,3,FALSE)</f>
        <v>Gordon Estuary</v>
      </c>
      <c r="K2520" s="49">
        <v>1</v>
      </c>
      <c r="L2520" s="51" t="s">
        <v>152</v>
      </c>
      <c r="M2520" s="53" t="s">
        <v>138</v>
      </c>
      <c r="N2520" s="51" t="s">
        <v>144</v>
      </c>
      <c r="O2520" s="47">
        <f t="shared" ref="O2520:O2522" si="646">VLOOKUP(L2520,SpeciesCodes,2,FALSE)</f>
        <v>5</v>
      </c>
      <c r="P2520" s="47">
        <f t="shared" ref="P2520:P2522" si="647">VLOOKUP(M2520,OrigCodes,2,FALSE)</f>
        <v>1</v>
      </c>
      <c r="Q2520" s="47">
        <f t="shared" ref="Q2520:Q2522" si="648">VLOOKUP(N2520,StgCodes,2,FALSE)</f>
        <v>2</v>
      </c>
      <c r="R2520" s="54">
        <v>1</v>
      </c>
      <c r="S2520" s="49" t="s">
        <v>171</v>
      </c>
      <c r="T2520" s="53" t="s">
        <v>163</v>
      </c>
    </row>
    <row r="2521" spans="1:20" x14ac:dyDescent="0.2">
      <c r="A2521" s="79">
        <f t="shared" si="626"/>
        <v>16</v>
      </c>
      <c r="B2521" s="47">
        <f t="shared" si="627"/>
        <v>2022</v>
      </c>
      <c r="C2521" s="47">
        <f t="shared" si="628"/>
        <v>4</v>
      </c>
      <c r="D2521" s="47" t="str">
        <f t="shared" si="590"/>
        <v>Apr</v>
      </c>
      <c r="E2521" s="47">
        <f t="shared" si="629"/>
        <v>11</v>
      </c>
      <c r="F2521" s="90">
        <v>44662</v>
      </c>
      <c r="G2521" s="75">
        <v>0.61319444444444449</v>
      </c>
      <c r="H2521" s="49" t="s">
        <v>217</v>
      </c>
      <c r="I2521" s="56" t="str">
        <f t="shared" ref="I2521:I2524" si="649">VLOOKUP(H2521,SiteCodes,2,FALSE)</f>
        <v>Site 6, just upstream of bridge</v>
      </c>
      <c r="J2521" s="56" t="str">
        <f t="shared" ref="J2521:J2524" si="650">VLOOKUP(H2521,SiteCodes,3,FALSE)</f>
        <v>Gordon Estuary</v>
      </c>
      <c r="K2521" s="49">
        <v>1</v>
      </c>
      <c r="L2521" s="51" t="s">
        <v>146</v>
      </c>
      <c r="M2521" s="53" t="s">
        <v>138</v>
      </c>
      <c r="N2521" s="51" t="s">
        <v>144</v>
      </c>
      <c r="O2521" s="47">
        <f t="shared" si="646"/>
        <v>3</v>
      </c>
      <c r="P2521" s="47">
        <f t="shared" si="647"/>
        <v>1</v>
      </c>
      <c r="Q2521" s="47">
        <f t="shared" si="648"/>
        <v>2</v>
      </c>
      <c r="R2521" s="54">
        <v>126</v>
      </c>
      <c r="S2521" s="49" t="s">
        <v>171</v>
      </c>
      <c r="T2521" s="53" t="s">
        <v>163</v>
      </c>
    </row>
    <row r="2522" spans="1:20" x14ac:dyDescent="0.2">
      <c r="A2522" s="79">
        <f t="shared" si="626"/>
        <v>16</v>
      </c>
      <c r="B2522" s="47">
        <f t="shared" si="627"/>
        <v>2022</v>
      </c>
      <c r="C2522" s="47">
        <f t="shared" si="628"/>
        <v>4</v>
      </c>
      <c r="D2522" s="47" t="str">
        <f t="shared" si="590"/>
        <v>Apr</v>
      </c>
      <c r="E2522" s="47">
        <f t="shared" si="629"/>
        <v>11</v>
      </c>
      <c r="F2522" s="90">
        <v>44662</v>
      </c>
      <c r="G2522" s="75">
        <v>0.61319444444444449</v>
      </c>
      <c r="H2522" s="49" t="s">
        <v>217</v>
      </c>
      <c r="I2522" s="56" t="str">
        <f t="shared" si="649"/>
        <v>Site 6, just upstream of bridge</v>
      </c>
      <c r="J2522" s="56" t="str">
        <f t="shared" si="650"/>
        <v>Gordon Estuary</v>
      </c>
      <c r="K2522" s="49">
        <v>1</v>
      </c>
      <c r="L2522" s="51" t="s">
        <v>142</v>
      </c>
      <c r="M2522" s="53" t="s">
        <v>138</v>
      </c>
      <c r="N2522" s="51" t="s">
        <v>144</v>
      </c>
      <c r="O2522" s="47">
        <f t="shared" si="646"/>
        <v>2</v>
      </c>
      <c r="P2522" s="47">
        <f t="shared" si="647"/>
        <v>1</v>
      </c>
      <c r="Q2522" s="47">
        <f t="shared" si="648"/>
        <v>2</v>
      </c>
      <c r="R2522" s="54">
        <v>7</v>
      </c>
      <c r="S2522" s="49" t="s">
        <v>171</v>
      </c>
      <c r="T2522" s="53" t="s">
        <v>163</v>
      </c>
    </row>
    <row r="2523" spans="1:20" x14ac:dyDescent="0.2">
      <c r="A2523" s="79">
        <f t="shared" si="626"/>
        <v>16</v>
      </c>
      <c r="B2523" s="47">
        <f t="shared" si="627"/>
        <v>2022</v>
      </c>
      <c r="C2523" s="47">
        <f t="shared" si="628"/>
        <v>4</v>
      </c>
      <c r="D2523" s="47" t="str">
        <f t="shared" si="590"/>
        <v>Apr</v>
      </c>
      <c r="E2523" s="47">
        <f t="shared" si="629"/>
        <v>11</v>
      </c>
      <c r="F2523" s="90">
        <v>44662</v>
      </c>
      <c r="G2523" s="75">
        <v>0.61319444444444449</v>
      </c>
      <c r="H2523" s="49" t="s">
        <v>217</v>
      </c>
      <c r="I2523" s="56" t="str">
        <f t="shared" si="649"/>
        <v>Site 6, just upstream of bridge</v>
      </c>
      <c r="J2523" s="56" t="str">
        <f t="shared" si="650"/>
        <v>Gordon Estuary</v>
      </c>
      <c r="K2523" s="49">
        <v>1</v>
      </c>
      <c r="L2523" s="51" t="s">
        <v>157</v>
      </c>
      <c r="M2523" s="53" t="s">
        <v>138</v>
      </c>
      <c r="N2523" s="51" t="s">
        <v>153</v>
      </c>
      <c r="O2523" s="47">
        <f>VLOOKUP(L2523,SpeciesCodes,2,FALSE)</f>
        <v>8</v>
      </c>
      <c r="P2523" s="47">
        <f>VLOOKUP(M2523,OrigCodes,2,FALSE)</f>
        <v>1</v>
      </c>
      <c r="Q2523" s="47">
        <f>VLOOKUP(N2523,StgCodes,2,FALSE)</f>
        <v>5</v>
      </c>
      <c r="R2523" s="54">
        <v>2</v>
      </c>
      <c r="S2523" s="49" t="s">
        <v>171</v>
      </c>
      <c r="T2523" s="53" t="s">
        <v>163</v>
      </c>
    </row>
    <row r="2524" spans="1:20" x14ac:dyDescent="0.2">
      <c r="A2524" s="79">
        <f t="shared" si="626"/>
        <v>16</v>
      </c>
      <c r="B2524" s="47">
        <f t="shared" si="627"/>
        <v>2022</v>
      </c>
      <c r="C2524" s="47">
        <f t="shared" si="628"/>
        <v>4</v>
      </c>
      <c r="D2524" s="47" t="str">
        <f t="shared" si="590"/>
        <v>Apr</v>
      </c>
      <c r="E2524" s="47">
        <f t="shared" si="629"/>
        <v>11</v>
      </c>
      <c r="F2524" s="90">
        <v>44662</v>
      </c>
      <c r="G2524" s="75">
        <v>0.61319444444444449</v>
      </c>
      <c r="H2524" s="49" t="s">
        <v>217</v>
      </c>
      <c r="I2524" s="56" t="str">
        <f t="shared" si="649"/>
        <v>Site 6, just upstream of bridge</v>
      </c>
      <c r="J2524" s="56" t="str">
        <f t="shared" si="650"/>
        <v>Gordon Estuary</v>
      </c>
      <c r="K2524" s="49">
        <v>1</v>
      </c>
      <c r="L2524" s="51" t="s">
        <v>158</v>
      </c>
      <c r="M2524" s="53" t="s">
        <v>138</v>
      </c>
      <c r="N2524" s="51" t="s">
        <v>153</v>
      </c>
      <c r="O2524" s="47">
        <f>VLOOKUP(L2524,SpeciesCodes,2,FALSE)</f>
        <v>9</v>
      </c>
      <c r="P2524" s="47">
        <f>VLOOKUP(M2524,OrigCodes,2,FALSE)</f>
        <v>1</v>
      </c>
      <c r="Q2524" s="47">
        <f>VLOOKUP(N2524,StgCodes,2,FALSE)</f>
        <v>5</v>
      </c>
      <c r="R2524" s="54">
        <v>19</v>
      </c>
      <c r="S2524" s="49" t="s">
        <v>171</v>
      </c>
      <c r="T2524" s="53" t="s">
        <v>163</v>
      </c>
    </row>
    <row r="2525" spans="1:20" x14ac:dyDescent="0.2">
      <c r="A2525" s="79">
        <f t="shared" si="626"/>
        <v>16</v>
      </c>
      <c r="B2525" s="47">
        <f t="shared" si="627"/>
        <v>2022</v>
      </c>
      <c r="C2525" s="47">
        <f t="shared" si="628"/>
        <v>4</v>
      </c>
      <c r="D2525" s="47" t="str">
        <f t="shared" si="590"/>
        <v>Apr</v>
      </c>
      <c r="E2525" s="47">
        <f t="shared" si="629"/>
        <v>11</v>
      </c>
      <c r="F2525" s="90">
        <v>44662</v>
      </c>
      <c r="G2525" s="75">
        <v>0.64236111111111105</v>
      </c>
      <c r="H2525" s="49" t="s">
        <v>221</v>
      </c>
      <c r="I2525" s="56" t="str">
        <f>VLOOKUP(H2525,SiteCodes,2,FALSE)</f>
        <v>Site 6, at upper logger station</v>
      </c>
      <c r="J2525" s="56" t="str">
        <f>VLOOKUP(H2525,SiteCodes,3,FALSE)</f>
        <v>Gordon Estuary</v>
      </c>
      <c r="K2525" s="49">
        <v>1</v>
      </c>
      <c r="L2525" s="51" t="s">
        <v>146</v>
      </c>
      <c r="M2525" s="53" t="s">
        <v>138</v>
      </c>
      <c r="N2525" s="51" t="s">
        <v>144</v>
      </c>
      <c r="O2525" s="47">
        <f>VLOOKUP(L2525,SpeciesCodes,2,FALSE)</f>
        <v>3</v>
      </c>
      <c r="P2525" s="47">
        <f>VLOOKUP(M2525,OrigCodes,2,FALSE)</f>
        <v>1</v>
      </c>
      <c r="Q2525" s="47">
        <f>VLOOKUP(N2525,StgCodes,2,FALSE)</f>
        <v>2</v>
      </c>
      <c r="R2525" s="54">
        <v>274</v>
      </c>
      <c r="S2525" s="49" t="s">
        <v>171</v>
      </c>
      <c r="T2525" s="53" t="s">
        <v>163</v>
      </c>
    </row>
    <row r="2526" spans="1:20" x14ac:dyDescent="0.2">
      <c r="A2526" s="79">
        <f t="shared" si="626"/>
        <v>16</v>
      </c>
      <c r="B2526" s="47">
        <f t="shared" si="627"/>
        <v>2022</v>
      </c>
      <c r="C2526" s="47">
        <f t="shared" si="628"/>
        <v>4</v>
      </c>
      <c r="D2526" s="47" t="str">
        <f t="shared" si="590"/>
        <v>Apr</v>
      </c>
      <c r="E2526" s="47">
        <f t="shared" si="629"/>
        <v>11</v>
      </c>
      <c r="F2526" s="90">
        <v>44662</v>
      </c>
      <c r="G2526" s="75">
        <v>0.64236111111111105</v>
      </c>
      <c r="H2526" s="49" t="s">
        <v>221</v>
      </c>
      <c r="I2526" s="56" t="str">
        <f>VLOOKUP(H2526,SiteCodes,2,FALSE)</f>
        <v>Site 6, at upper logger station</v>
      </c>
      <c r="J2526" s="56" t="str">
        <f>VLOOKUP(H2526,SiteCodes,3,FALSE)</f>
        <v>Gordon Estuary</v>
      </c>
      <c r="K2526" s="49">
        <v>1</v>
      </c>
      <c r="L2526" s="51" t="s">
        <v>158</v>
      </c>
      <c r="M2526" s="53" t="s">
        <v>138</v>
      </c>
      <c r="N2526" s="51" t="s">
        <v>153</v>
      </c>
      <c r="O2526" s="47">
        <f>VLOOKUP(L2526,SpeciesCodes,2,FALSE)</f>
        <v>9</v>
      </c>
      <c r="P2526" s="47">
        <f>VLOOKUP(M2526,OrigCodes,2,FALSE)</f>
        <v>1</v>
      </c>
      <c r="Q2526" s="47">
        <f>VLOOKUP(N2526,StgCodes,2,FALSE)</f>
        <v>5</v>
      </c>
      <c r="R2526" s="54">
        <v>30</v>
      </c>
      <c r="S2526" s="49" t="s">
        <v>171</v>
      </c>
      <c r="T2526" s="53" t="s">
        <v>163</v>
      </c>
    </row>
    <row r="2527" spans="1:20" x14ac:dyDescent="0.2">
      <c r="A2527" s="79">
        <f t="shared" si="626"/>
        <v>16</v>
      </c>
      <c r="B2527" s="47">
        <f t="shared" si="627"/>
        <v>2022</v>
      </c>
      <c r="C2527" s="47">
        <f t="shared" si="628"/>
        <v>4</v>
      </c>
      <c r="D2527" s="47" t="str">
        <f t="shared" si="590"/>
        <v>Apr</v>
      </c>
      <c r="E2527" s="47">
        <f t="shared" si="629"/>
        <v>11</v>
      </c>
      <c r="F2527" s="90">
        <v>44662</v>
      </c>
      <c r="G2527" s="75">
        <v>0.67013888888888884</v>
      </c>
      <c r="H2527" s="49" t="s">
        <v>223</v>
      </c>
      <c r="I2527" s="56" t="str">
        <f t="shared" ref="I2527:I2529" si="651">VLOOKUP(H2527,SiteCodes,2,FALSE)</f>
        <v>Site 6, at creek inflow (SE corner of marsh)</v>
      </c>
      <c r="J2527" s="56" t="str">
        <f t="shared" ref="J2527:J2529" si="652">VLOOKUP(H2527,SiteCodes,3,FALSE)</f>
        <v>Gordon Estuary</v>
      </c>
      <c r="K2527" s="49">
        <v>1</v>
      </c>
      <c r="L2527" s="51" t="s">
        <v>146</v>
      </c>
      <c r="M2527" s="53" t="s">
        <v>138</v>
      </c>
      <c r="N2527" s="51" t="s">
        <v>144</v>
      </c>
      <c r="O2527" s="47">
        <f t="shared" ref="O2527:O2529" si="653">VLOOKUP(L2527,SpeciesCodes,2,FALSE)</f>
        <v>3</v>
      </c>
      <c r="P2527" s="47">
        <f t="shared" ref="P2527:P2529" si="654">VLOOKUP(M2527,OrigCodes,2,FALSE)</f>
        <v>1</v>
      </c>
      <c r="Q2527" s="47">
        <f t="shared" ref="Q2527:Q2529" si="655">VLOOKUP(N2527,StgCodes,2,FALSE)</f>
        <v>2</v>
      </c>
      <c r="R2527" s="54">
        <v>135</v>
      </c>
      <c r="S2527" s="49" t="s">
        <v>171</v>
      </c>
      <c r="T2527" s="53" t="s">
        <v>163</v>
      </c>
    </row>
    <row r="2528" spans="1:20" x14ac:dyDescent="0.2">
      <c r="A2528" s="79">
        <f t="shared" si="626"/>
        <v>16</v>
      </c>
      <c r="B2528" s="47">
        <f t="shared" si="627"/>
        <v>2022</v>
      </c>
      <c r="C2528" s="47">
        <f t="shared" si="628"/>
        <v>4</v>
      </c>
      <c r="D2528" s="47" t="str">
        <f t="shared" si="590"/>
        <v>Apr</v>
      </c>
      <c r="E2528" s="47">
        <f t="shared" si="629"/>
        <v>11</v>
      </c>
      <c r="F2528" s="90">
        <v>44662</v>
      </c>
      <c r="G2528" s="75">
        <v>0.67013888888888884</v>
      </c>
      <c r="H2528" s="49" t="s">
        <v>223</v>
      </c>
      <c r="I2528" s="56" t="str">
        <f t="shared" ref="I2528" si="656">VLOOKUP(H2528,SiteCodes,2,FALSE)</f>
        <v>Site 6, at creek inflow (SE corner of marsh)</v>
      </c>
      <c r="J2528" s="56" t="str">
        <f t="shared" ref="J2528" si="657">VLOOKUP(H2528,SiteCodes,3,FALSE)</f>
        <v>Gordon Estuary</v>
      </c>
      <c r="K2528" s="49">
        <v>1</v>
      </c>
      <c r="L2528" s="51" t="s">
        <v>158</v>
      </c>
      <c r="M2528" s="53" t="s">
        <v>138</v>
      </c>
      <c r="N2528" s="51" t="s">
        <v>153</v>
      </c>
      <c r="O2528" s="47">
        <f t="shared" si="653"/>
        <v>9</v>
      </c>
      <c r="P2528" s="47">
        <f t="shared" si="654"/>
        <v>1</v>
      </c>
      <c r="Q2528" s="47">
        <f t="shared" si="655"/>
        <v>5</v>
      </c>
      <c r="R2528" s="54">
        <v>26</v>
      </c>
      <c r="S2528" s="49" t="s">
        <v>171</v>
      </c>
      <c r="T2528" s="53" t="s">
        <v>163</v>
      </c>
    </row>
    <row r="2529" spans="1:22" x14ac:dyDescent="0.2">
      <c r="A2529" s="79">
        <f t="shared" si="626"/>
        <v>17</v>
      </c>
      <c r="B2529" s="47">
        <f t="shared" si="627"/>
        <v>2022</v>
      </c>
      <c r="C2529" s="47">
        <f t="shared" si="628"/>
        <v>4</v>
      </c>
      <c r="D2529" s="47" t="str">
        <f t="shared" si="590"/>
        <v>Apr</v>
      </c>
      <c r="E2529" s="47">
        <f t="shared" si="629"/>
        <v>19</v>
      </c>
      <c r="F2529" s="90">
        <v>44670</v>
      </c>
      <c r="G2529" s="75">
        <v>0.60347222222222219</v>
      </c>
      <c r="H2529" s="49" t="s">
        <v>225</v>
      </c>
      <c r="I2529" s="56" t="str">
        <f t="shared" si="651"/>
        <v>Gordon R. Site 1, Channel A at Gordon R.</v>
      </c>
      <c r="J2529" s="56" t="str">
        <f t="shared" si="652"/>
        <v>Gordon Estuary</v>
      </c>
      <c r="K2529" s="49">
        <v>1</v>
      </c>
      <c r="L2529" s="51" t="s">
        <v>146</v>
      </c>
      <c r="M2529" s="53" t="s">
        <v>138</v>
      </c>
      <c r="N2529" s="51" t="s">
        <v>144</v>
      </c>
      <c r="O2529" s="47">
        <f t="shared" si="653"/>
        <v>3</v>
      </c>
      <c r="P2529" s="47">
        <f t="shared" si="654"/>
        <v>1</v>
      </c>
      <c r="Q2529" s="47">
        <f t="shared" si="655"/>
        <v>2</v>
      </c>
      <c r="R2529" s="54">
        <v>160</v>
      </c>
      <c r="S2529" s="49" t="s">
        <v>171</v>
      </c>
      <c r="T2529" s="53" t="s">
        <v>163</v>
      </c>
      <c r="U2529" t="s">
        <v>404</v>
      </c>
    </row>
    <row r="2530" spans="1:22" x14ac:dyDescent="0.2">
      <c r="A2530" s="79">
        <f t="shared" si="626"/>
        <v>17</v>
      </c>
      <c r="B2530" s="47">
        <f t="shared" si="627"/>
        <v>2022</v>
      </c>
      <c r="C2530" s="47">
        <f t="shared" si="628"/>
        <v>4</v>
      </c>
      <c r="D2530" s="47" t="str">
        <f t="shared" si="590"/>
        <v>Apr</v>
      </c>
      <c r="E2530" s="47">
        <f t="shared" si="629"/>
        <v>19</v>
      </c>
      <c r="F2530" s="90">
        <v>44670</v>
      </c>
      <c r="G2530" s="75">
        <v>0.60347222222222219</v>
      </c>
      <c r="H2530" s="49" t="s">
        <v>225</v>
      </c>
      <c r="I2530" s="56" t="str">
        <f t="shared" ref="I2530:I2531" si="658">VLOOKUP(H2530,SiteCodes,2,FALSE)</f>
        <v>Gordon R. Site 1, Channel A at Gordon R.</v>
      </c>
      <c r="J2530" s="56" t="str">
        <f t="shared" ref="J2530:J2531" si="659">VLOOKUP(H2530,SiteCodes,3,FALSE)</f>
        <v>Gordon Estuary</v>
      </c>
      <c r="K2530" s="49">
        <v>1</v>
      </c>
      <c r="L2530" s="51" t="s">
        <v>158</v>
      </c>
      <c r="M2530" s="53" t="s">
        <v>138</v>
      </c>
      <c r="N2530" s="51" t="s">
        <v>153</v>
      </c>
      <c r="O2530" s="47">
        <f>VLOOKUP(L2530,SpeciesCodes,2,FALSE)</f>
        <v>9</v>
      </c>
      <c r="P2530" s="47">
        <f>VLOOKUP(M2530,OrigCodes,2,FALSE)</f>
        <v>1</v>
      </c>
      <c r="Q2530" s="47">
        <f>VLOOKUP(N2530,StgCodes,2,FALSE)</f>
        <v>5</v>
      </c>
      <c r="R2530" s="54">
        <v>3</v>
      </c>
      <c r="S2530" s="49" t="s">
        <v>171</v>
      </c>
      <c r="T2530" s="53" t="s">
        <v>163</v>
      </c>
    </row>
    <row r="2531" spans="1:22" x14ac:dyDescent="0.2">
      <c r="A2531" s="79">
        <f t="shared" si="626"/>
        <v>17</v>
      </c>
      <c r="B2531" s="47">
        <f t="shared" si="627"/>
        <v>2022</v>
      </c>
      <c r="C2531" s="47">
        <f t="shared" si="628"/>
        <v>4</v>
      </c>
      <c r="D2531" s="47" t="str">
        <f t="shared" ref="D2531:D2594" si="660">TEXT(F2531,"mmm")</f>
        <v>Apr</v>
      </c>
      <c r="E2531" s="47">
        <f t="shared" si="629"/>
        <v>19</v>
      </c>
      <c r="F2531" s="90">
        <v>44670</v>
      </c>
      <c r="G2531" s="75">
        <v>0.60347222222222219</v>
      </c>
      <c r="H2531" s="49" t="s">
        <v>225</v>
      </c>
      <c r="I2531" s="56" t="str">
        <f t="shared" si="658"/>
        <v>Gordon R. Site 1, Channel A at Gordon R.</v>
      </c>
      <c r="J2531" s="56" t="str">
        <f t="shared" si="659"/>
        <v>Gordon Estuary</v>
      </c>
      <c r="K2531" s="49">
        <v>1</v>
      </c>
      <c r="L2531" s="51" t="s">
        <v>157</v>
      </c>
      <c r="M2531" s="53" t="s">
        <v>138</v>
      </c>
      <c r="N2531" s="51" t="s">
        <v>153</v>
      </c>
      <c r="O2531" s="47">
        <f>VLOOKUP(L2531,SpeciesCodes,2,FALSE)</f>
        <v>8</v>
      </c>
      <c r="P2531" s="47">
        <f>VLOOKUP(M2531,OrigCodes,2,FALSE)</f>
        <v>1</v>
      </c>
      <c r="Q2531" s="47">
        <f>VLOOKUP(N2531,StgCodes,2,FALSE)</f>
        <v>5</v>
      </c>
      <c r="R2531" s="54">
        <v>98</v>
      </c>
      <c r="S2531" s="49" t="s">
        <v>171</v>
      </c>
      <c r="T2531" s="53" t="s">
        <v>163</v>
      </c>
    </row>
    <row r="2532" spans="1:22" x14ac:dyDescent="0.2">
      <c r="A2532" s="79">
        <f t="shared" si="626"/>
        <v>17</v>
      </c>
      <c r="B2532" s="47">
        <f t="shared" si="627"/>
        <v>2022</v>
      </c>
      <c r="C2532" s="47">
        <f t="shared" si="628"/>
        <v>4</v>
      </c>
      <c r="D2532" s="47" t="str">
        <f t="shared" si="660"/>
        <v>Apr</v>
      </c>
      <c r="E2532" s="47">
        <f t="shared" si="629"/>
        <v>19</v>
      </c>
      <c r="F2532" s="90">
        <v>44670</v>
      </c>
      <c r="G2532" s="75">
        <v>0.63124999999999998</v>
      </c>
      <c r="H2532" s="49" t="s">
        <v>225</v>
      </c>
      <c r="I2532" s="56" t="str">
        <f>VLOOKUP(H2532,SiteCodes,2,FALSE)</f>
        <v>Gordon R. Site 1, Channel A at Gordon R.</v>
      </c>
      <c r="J2532" s="56" t="str">
        <f>VLOOKUP(H2532,SiteCodes,3,FALSE)</f>
        <v>Gordon Estuary</v>
      </c>
      <c r="K2532" s="49">
        <v>1</v>
      </c>
      <c r="L2532" s="51" t="s">
        <v>146</v>
      </c>
      <c r="M2532" s="53" t="s">
        <v>138</v>
      </c>
      <c r="N2532" s="51" t="s">
        <v>144</v>
      </c>
      <c r="O2532" s="47">
        <f>VLOOKUP(L2532,SpeciesCodes,2,FALSE)</f>
        <v>3</v>
      </c>
      <c r="P2532" s="47">
        <f>VLOOKUP(M2532,OrigCodes,2,FALSE)</f>
        <v>1</v>
      </c>
      <c r="Q2532" s="47">
        <f>VLOOKUP(N2532,StgCodes,2,FALSE)</f>
        <v>2</v>
      </c>
      <c r="R2532" s="54">
        <v>95</v>
      </c>
      <c r="S2532" s="49" t="s">
        <v>171</v>
      </c>
      <c r="T2532" s="53" t="s">
        <v>163</v>
      </c>
      <c r="U2532" t="s">
        <v>405</v>
      </c>
    </row>
    <row r="2533" spans="1:22" x14ac:dyDescent="0.2">
      <c r="A2533" s="79">
        <f t="shared" si="626"/>
        <v>17</v>
      </c>
      <c r="B2533" s="47">
        <f t="shared" si="627"/>
        <v>2022</v>
      </c>
      <c r="C2533" s="47">
        <f t="shared" si="628"/>
        <v>4</v>
      </c>
      <c r="D2533" s="47" t="str">
        <f t="shared" si="660"/>
        <v>Apr</v>
      </c>
      <c r="E2533" s="47">
        <f t="shared" si="629"/>
        <v>19</v>
      </c>
      <c r="F2533" s="90">
        <v>44670</v>
      </c>
      <c r="G2533" s="75">
        <v>0.63124999999999998</v>
      </c>
      <c r="H2533" s="49" t="s">
        <v>225</v>
      </c>
      <c r="I2533" s="56" t="str">
        <f>VLOOKUP(H2533,SiteCodes,2,FALSE)</f>
        <v>Gordon R. Site 1, Channel A at Gordon R.</v>
      </c>
      <c r="J2533" s="56" t="str">
        <f>VLOOKUP(H2533,SiteCodes,3,FALSE)</f>
        <v>Gordon Estuary</v>
      </c>
      <c r="K2533" s="49">
        <v>1</v>
      </c>
      <c r="L2533" s="51" t="s">
        <v>142</v>
      </c>
      <c r="M2533" s="53" t="s">
        <v>138</v>
      </c>
      <c r="N2533" s="51" t="s">
        <v>144</v>
      </c>
      <c r="O2533" s="47">
        <f>VLOOKUP(L2533,SpeciesCodes,2,FALSE)</f>
        <v>2</v>
      </c>
      <c r="P2533" s="47">
        <f>VLOOKUP(M2533,OrigCodes,2,FALSE)</f>
        <v>1</v>
      </c>
      <c r="Q2533" s="47">
        <f>VLOOKUP(N2533,StgCodes,2,FALSE)</f>
        <v>2</v>
      </c>
      <c r="R2533" s="54">
        <v>2</v>
      </c>
      <c r="S2533" s="49" t="s">
        <v>171</v>
      </c>
      <c r="T2533" s="53" t="s">
        <v>163</v>
      </c>
      <c r="V2533" t="e" cm="1">
        <f t="array" ref="V2533">-inputtng as PS-EXPL2</f>
        <v>#NAME?</v>
      </c>
    </row>
    <row r="2534" spans="1:22" x14ac:dyDescent="0.2">
      <c r="A2534" s="79">
        <f t="shared" si="626"/>
        <v>17</v>
      </c>
      <c r="B2534" s="47">
        <f t="shared" si="627"/>
        <v>2022</v>
      </c>
      <c r="C2534" s="47">
        <f t="shared" si="628"/>
        <v>4</v>
      </c>
      <c r="D2534" s="47" t="str">
        <f t="shared" si="660"/>
        <v>Apr</v>
      </c>
      <c r="E2534" s="47">
        <f t="shared" si="629"/>
        <v>19</v>
      </c>
      <c r="F2534" s="90">
        <v>44670</v>
      </c>
      <c r="G2534" s="75">
        <v>0.63124999999999998</v>
      </c>
      <c r="H2534" s="49" t="s">
        <v>225</v>
      </c>
      <c r="I2534" s="56" t="str">
        <f>VLOOKUP(H2534,SiteCodes,2,FALSE)</f>
        <v>Gordon R. Site 1, Channel A at Gordon R.</v>
      </c>
      <c r="J2534" s="56" t="str">
        <f>VLOOKUP(H2534,SiteCodes,3,FALSE)</f>
        <v>Gordon Estuary</v>
      </c>
      <c r="K2534" s="49">
        <v>1</v>
      </c>
      <c r="L2534" s="51" t="s">
        <v>157</v>
      </c>
      <c r="M2534" s="53" t="s">
        <v>138</v>
      </c>
      <c r="N2534" s="51" t="s">
        <v>153</v>
      </c>
      <c r="O2534" s="47">
        <f t="shared" ref="O2534:O2536" si="661">VLOOKUP(L2534,SpeciesCodes,2,FALSE)</f>
        <v>8</v>
      </c>
      <c r="P2534" s="47">
        <f t="shared" ref="P2534:P2536" si="662">VLOOKUP(M2534,OrigCodes,2,FALSE)</f>
        <v>1</v>
      </c>
      <c r="Q2534" s="47">
        <f t="shared" ref="Q2534:Q2536" si="663">VLOOKUP(N2534,StgCodes,2,FALSE)</f>
        <v>5</v>
      </c>
      <c r="R2534" s="54">
        <v>1</v>
      </c>
      <c r="S2534" s="49" t="s">
        <v>171</v>
      </c>
      <c r="T2534" s="53" t="s">
        <v>163</v>
      </c>
    </row>
    <row r="2535" spans="1:22" x14ac:dyDescent="0.2">
      <c r="A2535" s="79">
        <f t="shared" si="626"/>
        <v>17</v>
      </c>
      <c r="B2535" s="47">
        <f t="shared" si="627"/>
        <v>2022</v>
      </c>
      <c r="C2535" s="47">
        <f t="shared" si="628"/>
        <v>4</v>
      </c>
      <c r="D2535" s="47" t="str">
        <f t="shared" si="660"/>
        <v>Apr</v>
      </c>
      <c r="E2535" s="47">
        <f t="shared" si="629"/>
        <v>19</v>
      </c>
      <c r="F2535" s="90">
        <v>44670</v>
      </c>
      <c r="G2535" s="75">
        <v>0.63124999999999998</v>
      </c>
      <c r="H2535" s="49" t="s">
        <v>225</v>
      </c>
      <c r="I2535" s="56" t="str">
        <f>VLOOKUP(H2535,SiteCodes,2,FALSE)</f>
        <v>Gordon R. Site 1, Channel A at Gordon R.</v>
      </c>
      <c r="J2535" s="56" t="str">
        <f>VLOOKUP(H2535,SiteCodes,3,FALSE)</f>
        <v>Gordon Estuary</v>
      </c>
      <c r="K2535" s="49">
        <v>1</v>
      </c>
      <c r="L2535" s="51" t="s">
        <v>158</v>
      </c>
      <c r="M2535" s="53" t="s">
        <v>138</v>
      </c>
      <c r="N2535" s="51" t="s">
        <v>153</v>
      </c>
      <c r="O2535" s="47">
        <f t="shared" si="661"/>
        <v>9</v>
      </c>
      <c r="P2535" s="47">
        <f t="shared" si="662"/>
        <v>1</v>
      </c>
      <c r="Q2535" s="47">
        <f t="shared" si="663"/>
        <v>5</v>
      </c>
      <c r="R2535" s="54">
        <v>172</v>
      </c>
      <c r="S2535" s="49" t="s">
        <v>171</v>
      </c>
      <c r="T2535" s="53" t="s">
        <v>163</v>
      </c>
    </row>
    <row r="2536" spans="1:22" x14ac:dyDescent="0.2">
      <c r="A2536" s="79">
        <f t="shared" si="626"/>
        <v>17</v>
      </c>
      <c r="B2536" s="47">
        <f t="shared" si="627"/>
        <v>2022</v>
      </c>
      <c r="C2536" s="47">
        <f t="shared" si="628"/>
        <v>4</v>
      </c>
      <c r="D2536" s="47" t="str">
        <f t="shared" si="660"/>
        <v>Apr</v>
      </c>
      <c r="E2536" s="47">
        <f t="shared" si="629"/>
        <v>20</v>
      </c>
      <c r="F2536" s="90">
        <v>44671</v>
      </c>
      <c r="G2536" s="75">
        <v>0.44305555555555554</v>
      </c>
      <c r="H2536" s="49" t="s">
        <v>217</v>
      </c>
      <c r="I2536" s="56" t="str">
        <f t="shared" ref="I2536" si="664">VLOOKUP(H2536,SiteCodes,2,FALSE)</f>
        <v>Site 6, just upstream of bridge</v>
      </c>
      <c r="J2536" s="56" t="str">
        <f t="shared" ref="J2536" si="665">VLOOKUP(H2536,SiteCodes,3,FALSE)</f>
        <v>Gordon Estuary</v>
      </c>
      <c r="K2536" s="49">
        <v>1</v>
      </c>
      <c r="L2536" s="51" t="s">
        <v>146</v>
      </c>
      <c r="M2536" s="53" t="s">
        <v>138</v>
      </c>
      <c r="N2536" s="51" t="s">
        <v>144</v>
      </c>
      <c r="O2536" s="47">
        <f t="shared" si="661"/>
        <v>3</v>
      </c>
      <c r="P2536" s="47">
        <f t="shared" si="662"/>
        <v>1</v>
      </c>
      <c r="Q2536" s="47">
        <f t="shared" si="663"/>
        <v>2</v>
      </c>
      <c r="R2536" s="54">
        <v>125</v>
      </c>
      <c r="S2536" s="49" t="s">
        <v>171</v>
      </c>
      <c r="T2536" s="53" t="s">
        <v>163</v>
      </c>
    </row>
    <row r="2537" spans="1:22" x14ac:dyDescent="0.2">
      <c r="A2537" s="79">
        <f t="shared" si="626"/>
        <v>17</v>
      </c>
      <c r="B2537" s="47">
        <f t="shared" si="627"/>
        <v>2022</v>
      </c>
      <c r="C2537" s="47">
        <f t="shared" si="628"/>
        <v>4</v>
      </c>
      <c r="D2537" s="47" t="str">
        <f t="shared" si="660"/>
        <v>Apr</v>
      </c>
      <c r="E2537" s="47">
        <f t="shared" si="629"/>
        <v>20</v>
      </c>
      <c r="F2537" s="90">
        <v>44671</v>
      </c>
      <c r="G2537" s="75">
        <v>0.44305555555555554</v>
      </c>
      <c r="H2537" s="49" t="s">
        <v>217</v>
      </c>
      <c r="I2537" s="56" t="str">
        <f t="shared" ref="I2537:I2538" si="666">VLOOKUP(H2537,SiteCodes,2,FALSE)</f>
        <v>Site 6, just upstream of bridge</v>
      </c>
      <c r="J2537" s="56" t="str">
        <f t="shared" ref="J2537:J2538" si="667">VLOOKUP(H2537,SiteCodes,3,FALSE)</f>
        <v>Gordon Estuary</v>
      </c>
      <c r="K2537" s="49">
        <v>1</v>
      </c>
      <c r="L2537" s="51" t="s">
        <v>158</v>
      </c>
      <c r="M2537" s="53" t="s">
        <v>138</v>
      </c>
      <c r="N2537" s="51" t="s">
        <v>153</v>
      </c>
      <c r="O2537" s="47">
        <f>VLOOKUP(L2537,SpeciesCodes,2,FALSE)</f>
        <v>9</v>
      </c>
      <c r="P2537" s="47">
        <f>VLOOKUP(M2537,OrigCodes,2,FALSE)</f>
        <v>1</v>
      </c>
      <c r="Q2537" s="47">
        <f>VLOOKUP(N2537,StgCodes,2,FALSE)</f>
        <v>5</v>
      </c>
      <c r="R2537" s="54">
        <v>5</v>
      </c>
      <c r="S2537" s="49" t="s">
        <v>171</v>
      </c>
      <c r="T2537" s="53" t="s">
        <v>163</v>
      </c>
    </row>
    <row r="2538" spans="1:22" x14ac:dyDescent="0.2">
      <c r="A2538" s="79">
        <f t="shared" si="626"/>
        <v>17</v>
      </c>
      <c r="B2538" s="47">
        <f t="shared" si="627"/>
        <v>2022</v>
      </c>
      <c r="C2538" s="47">
        <f t="shared" si="628"/>
        <v>4</v>
      </c>
      <c r="D2538" s="47" t="str">
        <f t="shared" si="660"/>
        <v>Apr</v>
      </c>
      <c r="E2538" s="47">
        <f t="shared" si="629"/>
        <v>20</v>
      </c>
      <c r="F2538" s="90">
        <v>44671</v>
      </c>
      <c r="G2538" s="75">
        <v>0.44305555555555554</v>
      </c>
      <c r="H2538" s="49" t="s">
        <v>217</v>
      </c>
      <c r="I2538" s="56" t="str">
        <f t="shared" si="666"/>
        <v>Site 6, just upstream of bridge</v>
      </c>
      <c r="J2538" s="56" t="str">
        <f t="shared" si="667"/>
        <v>Gordon Estuary</v>
      </c>
      <c r="K2538" s="49">
        <v>1</v>
      </c>
      <c r="L2538" s="51" t="s">
        <v>157</v>
      </c>
      <c r="M2538" s="53" t="s">
        <v>138</v>
      </c>
      <c r="N2538" s="51" t="s">
        <v>153</v>
      </c>
      <c r="O2538" s="47">
        <f>VLOOKUP(L2538,SpeciesCodes,2,FALSE)</f>
        <v>8</v>
      </c>
      <c r="P2538" s="47">
        <f>VLOOKUP(M2538,OrigCodes,2,FALSE)</f>
        <v>1</v>
      </c>
      <c r="Q2538" s="47">
        <f>VLOOKUP(N2538,StgCodes,2,FALSE)</f>
        <v>5</v>
      </c>
      <c r="R2538" s="54">
        <v>1</v>
      </c>
      <c r="S2538" s="49" t="s">
        <v>171</v>
      </c>
      <c r="T2538" s="53" t="s">
        <v>163</v>
      </c>
    </row>
    <row r="2539" spans="1:22" x14ac:dyDescent="0.2">
      <c r="A2539" s="79">
        <f t="shared" si="626"/>
        <v>17</v>
      </c>
      <c r="B2539" s="47">
        <f t="shared" si="627"/>
        <v>2022</v>
      </c>
      <c r="C2539" s="47">
        <f t="shared" si="628"/>
        <v>4</v>
      </c>
      <c r="D2539" s="47" t="str">
        <f t="shared" si="660"/>
        <v>Apr</v>
      </c>
      <c r="E2539" s="47">
        <f t="shared" si="629"/>
        <v>20</v>
      </c>
      <c r="F2539" s="90">
        <v>44671</v>
      </c>
      <c r="G2539" s="75">
        <v>0.47291666666666665</v>
      </c>
      <c r="H2539" s="49" t="s">
        <v>221</v>
      </c>
      <c r="I2539" s="56" t="str">
        <f>VLOOKUP(H2539,SiteCodes,2,FALSE)</f>
        <v>Site 6, at upper logger station</v>
      </c>
      <c r="J2539" s="56" t="str">
        <f>VLOOKUP(H2539,SiteCodes,3,FALSE)</f>
        <v>Gordon Estuary</v>
      </c>
      <c r="K2539" s="49">
        <v>1</v>
      </c>
      <c r="L2539" s="51" t="s">
        <v>146</v>
      </c>
      <c r="M2539" s="53" t="s">
        <v>138</v>
      </c>
      <c r="N2539" s="51" t="s">
        <v>144</v>
      </c>
      <c r="O2539" s="47">
        <f>VLOOKUP(L2539,SpeciesCodes,2,FALSE)</f>
        <v>3</v>
      </c>
      <c r="P2539" s="47">
        <f>VLOOKUP(M2539,OrigCodes,2,FALSE)</f>
        <v>1</v>
      </c>
      <c r="Q2539" s="47">
        <f>VLOOKUP(N2539,StgCodes,2,FALSE)</f>
        <v>2</v>
      </c>
      <c r="R2539" s="54">
        <v>286</v>
      </c>
      <c r="S2539" s="49" t="s">
        <v>171</v>
      </c>
      <c r="T2539" s="53" t="s">
        <v>163</v>
      </c>
    </row>
    <row r="2540" spans="1:22" x14ac:dyDescent="0.2">
      <c r="A2540" s="79">
        <f t="shared" si="626"/>
        <v>17</v>
      </c>
      <c r="B2540" s="47">
        <f t="shared" si="627"/>
        <v>2022</v>
      </c>
      <c r="C2540" s="47">
        <f t="shared" si="628"/>
        <v>4</v>
      </c>
      <c r="D2540" s="47" t="str">
        <f t="shared" si="660"/>
        <v>Apr</v>
      </c>
      <c r="E2540" s="47">
        <f t="shared" si="629"/>
        <v>20</v>
      </c>
      <c r="F2540" s="90">
        <v>44671</v>
      </c>
      <c r="G2540" s="75">
        <v>0.47291666666666665</v>
      </c>
      <c r="H2540" s="49" t="s">
        <v>221</v>
      </c>
      <c r="I2540" s="56" t="str">
        <f>VLOOKUP(H2540,SiteCodes,2,FALSE)</f>
        <v>Site 6, at upper logger station</v>
      </c>
      <c r="J2540" s="56" t="str">
        <f>VLOOKUP(H2540,SiteCodes,3,FALSE)</f>
        <v>Gordon Estuary</v>
      </c>
      <c r="K2540" s="49">
        <v>1</v>
      </c>
      <c r="L2540" s="51" t="s">
        <v>158</v>
      </c>
      <c r="M2540" s="53" t="s">
        <v>138</v>
      </c>
      <c r="N2540" s="51" t="s">
        <v>153</v>
      </c>
      <c r="O2540" s="47">
        <f>VLOOKUP(L2540,SpeciesCodes,2,FALSE)</f>
        <v>9</v>
      </c>
      <c r="P2540" s="47">
        <f>VLOOKUP(M2540,OrigCodes,2,FALSE)</f>
        <v>1</v>
      </c>
      <c r="Q2540" s="47">
        <f>VLOOKUP(N2540,StgCodes,2,FALSE)</f>
        <v>5</v>
      </c>
      <c r="R2540" s="54">
        <v>16</v>
      </c>
      <c r="S2540" s="49" t="s">
        <v>171</v>
      </c>
      <c r="T2540" s="53" t="s">
        <v>163</v>
      </c>
    </row>
    <row r="2541" spans="1:22" x14ac:dyDescent="0.2">
      <c r="A2541" s="79">
        <f t="shared" si="626"/>
        <v>17</v>
      </c>
      <c r="B2541" s="47">
        <f t="shared" si="627"/>
        <v>2022</v>
      </c>
      <c r="C2541" s="47">
        <f t="shared" si="628"/>
        <v>4</v>
      </c>
      <c r="D2541" s="47" t="str">
        <f t="shared" si="660"/>
        <v>Apr</v>
      </c>
      <c r="E2541" s="47">
        <f t="shared" si="629"/>
        <v>20</v>
      </c>
      <c r="F2541" s="90">
        <v>44671</v>
      </c>
      <c r="G2541" s="75">
        <v>0.48680555555555555</v>
      </c>
      <c r="H2541" s="49" t="s">
        <v>223</v>
      </c>
      <c r="I2541" s="56" t="str">
        <f t="shared" ref="I2541:I2543" si="668">VLOOKUP(H2541,SiteCodes,2,FALSE)</f>
        <v>Site 6, at creek inflow (SE corner of marsh)</v>
      </c>
      <c r="J2541" s="56" t="str">
        <f t="shared" ref="J2541:J2543" si="669">VLOOKUP(H2541,SiteCodes,3,FALSE)</f>
        <v>Gordon Estuary</v>
      </c>
      <c r="K2541" s="49">
        <v>1</v>
      </c>
      <c r="L2541" s="51" t="s">
        <v>146</v>
      </c>
      <c r="M2541" s="53" t="s">
        <v>138</v>
      </c>
      <c r="N2541" s="51" t="s">
        <v>144</v>
      </c>
      <c r="O2541" s="47">
        <f t="shared" ref="O2541:O2543" si="670">VLOOKUP(L2541,SpeciesCodes,2,FALSE)</f>
        <v>3</v>
      </c>
      <c r="P2541" s="47">
        <f t="shared" ref="P2541:P2543" si="671">VLOOKUP(M2541,OrigCodes,2,FALSE)</f>
        <v>1</v>
      </c>
      <c r="Q2541" s="47">
        <f t="shared" ref="Q2541:Q2543" si="672">VLOOKUP(N2541,StgCodes,2,FALSE)</f>
        <v>2</v>
      </c>
      <c r="R2541" s="54">
        <v>105</v>
      </c>
      <c r="S2541" s="49" t="s">
        <v>171</v>
      </c>
      <c r="T2541" s="53" t="s">
        <v>163</v>
      </c>
    </row>
    <row r="2542" spans="1:22" x14ac:dyDescent="0.2">
      <c r="A2542" s="79">
        <f t="shared" si="626"/>
        <v>17</v>
      </c>
      <c r="B2542" s="47">
        <f t="shared" si="627"/>
        <v>2022</v>
      </c>
      <c r="C2542" s="47">
        <f t="shared" si="628"/>
        <v>4</v>
      </c>
      <c r="D2542" s="47" t="str">
        <f t="shared" si="660"/>
        <v>Apr</v>
      </c>
      <c r="E2542" s="47">
        <f t="shared" si="629"/>
        <v>20</v>
      </c>
      <c r="F2542" s="90">
        <v>44671</v>
      </c>
      <c r="G2542" s="75">
        <v>0.48680555555555555</v>
      </c>
      <c r="H2542" s="49" t="s">
        <v>223</v>
      </c>
      <c r="I2542" s="56" t="str">
        <f t="shared" ref="I2542" si="673">VLOOKUP(H2542,SiteCodes,2,FALSE)</f>
        <v>Site 6, at creek inflow (SE corner of marsh)</v>
      </c>
      <c r="J2542" s="56" t="str">
        <f t="shared" ref="J2542" si="674">VLOOKUP(H2542,SiteCodes,3,FALSE)</f>
        <v>Gordon Estuary</v>
      </c>
      <c r="K2542" s="49">
        <v>1</v>
      </c>
      <c r="L2542" s="51" t="s">
        <v>158</v>
      </c>
      <c r="M2542" s="53" t="s">
        <v>138</v>
      </c>
      <c r="N2542" s="51" t="s">
        <v>153</v>
      </c>
      <c r="O2542" s="47">
        <f t="shared" si="670"/>
        <v>9</v>
      </c>
      <c r="P2542" s="47">
        <f t="shared" si="671"/>
        <v>1</v>
      </c>
      <c r="Q2542" s="47">
        <f t="shared" si="672"/>
        <v>5</v>
      </c>
      <c r="R2542" s="54">
        <v>9</v>
      </c>
      <c r="S2542" s="49" t="s">
        <v>171</v>
      </c>
      <c r="T2542" s="53" t="s">
        <v>163</v>
      </c>
    </row>
    <row r="2543" spans="1:22" x14ac:dyDescent="0.2">
      <c r="A2543" s="79">
        <f t="shared" si="626"/>
        <v>17</v>
      </c>
      <c r="B2543" s="47">
        <f t="shared" si="627"/>
        <v>2022</v>
      </c>
      <c r="C2543" s="47">
        <f t="shared" si="628"/>
        <v>4</v>
      </c>
      <c r="D2543" s="47" t="str">
        <f t="shared" si="660"/>
        <v>Apr</v>
      </c>
      <c r="E2543" s="47">
        <f t="shared" si="629"/>
        <v>20</v>
      </c>
      <c r="F2543" s="90">
        <v>44671</v>
      </c>
      <c r="G2543" s="75">
        <v>0.52083333333333337</v>
      </c>
      <c r="H2543" s="49" t="s">
        <v>225</v>
      </c>
      <c r="I2543" s="56" t="str">
        <f t="shared" si="668"/>
        <v>Gordon R. Site 1, Channel A at Gordon R.</v>
      </c>
      <c r="J2543" s="56" t="str">
        <f t="shared" si="669"/>
        <v>Gordon Estuary</v>
      </c>
      <c r="K2543" s="49">
        <v>1</v>
      </c>
      <c r="L2543" s="51" t="s">
        <v>146</v>
      </c>
      <c r="M2543" s="53" t="s">
        <v>138</v>
      </c>
      <c r="N2543" s="51" t="s">
        <v>144</v>
      </c>
      <c r="O2543" s="47">
        <f t="shared" si="670"/>
        <v>3</v>
      </c>
      <c r="P2543" s="47">
        <f t="shared" si="671"/>
        <v>1</v>
      </c>
      <c r="Q2543" s="47">
        <f t="shared" si="672"/>
        <v>2</v>
      </c>
      <c r="R2543" s="54">
        <v>170</v>
      </c>
      <c r="S2543" s="49" t="s">
        <v>171</v>
      </c>
      <c r="T2543" s="53" t="s">
        <v>163</v>
      </c>
    </row>
    <row r="2544" spans="1:22" x14ac:dyDescent="0.2">
      <c r="A2544" s="79">
        <f t="shared" si="626"/>
        <v>17</v>
      </c>
      <c r="B2544" s="47">
        <f t="shared" si="627"/>
        <v>2022</v>
      </c>
      <c r="C2544" s="47">
        <f t="shared" si="628"/>
        <v>4</v>
      </c>
      <c r="D2544" s="47" t="str">
        <f t="shared" si="660"/>
        <v>Apr</v>
      </c>
      <c r="E2544" s="47">
        <f t="shared" si="629"/>
        <v>20</v>
      </c>
      <c r="F2544" s="90">
        <v>44671</v>
      </c>
      <c r="G2544" s="75">
        <v>0.52083333333333337</v>
      </c>
      <c r="H2544" s="49" t="s">
        <v>225</v>
      </c>
      <c r="I2544" s="56" t="str">
        <f t="shared" ref="I2544" si="675">VLOOKUP(H2544,SiteCodes,2,FALSE)</f>
        <v>Gordon R. Site 1, Channel A at Gordon R.</v>
      </c>
      <c r="J2544" s="56" t="str">
        <f t="shared" ref="J2544" si="676">VLOOKUP(H2544,SiteCodes,3,FALSE)</f>
        <v>Gordon Estuary</v>
      </c>
      <c r="K2544" s="49">
        <v>1</v>
      </c>
      <c r="L2544" s="51" t="s">
        <v>157</v>
      </c>
      <c r="M2544" s="53" t="s">
        <v>138</v>
      </c>
      <c r="N2544" s="51" t="s">
        <v>153</v>
      </c>
      <c r="O2544" s="47">
        <f>VLOOKUP(L2544,SpeciesCodes,2,FALSE)</f>
        <v>8</v>
      </c>
      <c r="P2544" s="47">
        <f>VLOOKUP(M2544,OrigCodes,2,FALSE)</f>
        <v>1</v>
      </c>
      <c r="Q2544" s="47">
        <f>VLOOKUP(N2544,StgCodes,2,FALSE)</f>
        <v>5</v>
      </c>
      <c r="R2544" s="54">
        <v>1</v>
      </c>
      <c r="S2544" s="49" t="s">
        <v>171</v>
      </c>
      <c r="T2544" s="53" t="s">
        <v>163</v>
      </c>
    </row>
    <row r="2545" spans="1:20" x14ac:dyDescent="0.2">
      <c r="A2545" s="79">
        <f t="shared" si="626"/>
        <v>17</v>
      </c>
      <c r="B2545" s="47">
        <f t="shared" si="627"/>
        <v>2022</v>
      </c>
      <c r="C2545" s="47">
        <f t="shared" si="628"/>
        <v>4</v>
      </c>
      <c r="D2545" s="47" t="str">
        <f t="shared" si="660"/>
        <v>Apr</v>
      </c>
      <c r="E2545" s="47">
        <f t="shared" si="629"/>
        <v>20</v>
      </c>
      <c r="F2545" s="90">
        <v>44671</v>
      </c>
      <c r="G2545" s="75">
        <v>0.52083333333333337</v>
      </c>
      <c r="H2545" s="49" t="s">
        <v>225</v>
      </c>
      <c r="I2545" s="56" t="str">
        <f t="shared" ref="I2545" si="677">VLOOKUP(H2545,SiteCodes,2,FALSE)</f>
        <v>Gordon R. Site 1, Channel A at Gordon R.</v>
      </c>
      <c r="J2545" s="56" t="str">
        <f t="shared" ref="J2545" si="678">VLOOKUP(H2545,SiteCodes,3,FALSE)</f>
        <v>Gordon Estuary</v>
      </c>
      <c r="K2545" s="49">
        <v>1</v>
      </c>
      <c r="L2545" s="51" t="s">
        <v>158</v>
      </c>
      <c r="M2545" s="53" t="s">
        <v>138</v>
      </c>
      <c r="N2545" s="51" t="s">
        <v>153</v>
      </c>
      <c r="O2545" s="47">
        <f>VLOOKUP(L2545,SpeciesCodes,2,FALSE)</f>
        <v>9</v>
      </c>
      <c r="P2545" s="47">
        <f>VLOOKUP(M2545,OrigCodes,2,FALSE)</f>
        <v>1</v>
      </c>
      <c r="Q2545" s="47">
        <f>VLOOKUP(N2545,StgCodes,2,FALSE)</f>
        <v>5</v>
      </c>
      <c r="R2545" s="54">
        <v>30</v>
      </c>
      <c r="S2545" s="49" t="s">
        <v>171</v>
      </c>
      <c r="T2545" s="53" t="s">
        <v>163</v>
      </c>
    </row>
    <row r="2546" spans="1:20" x14ac:dyDescent="0.2">
      <c r="A2546" s="79">
        <f t="shared" si="626"/>
        <v>17</v>
      </c>
      <c r="B2546" s="47">
        <f t="shared" si="627"/>
        <v>2022</v>
      </c>
      <c r="C2546" s="47">
        <f t="shared" si="628"/>
        <v>4</v>
      </c>
      <c r="D2546" s="47" t="str">
        <f t="shared" si="660"/>
        <v>Apr</v>
      </c>
      <c r="E2546" s="47">
        <f t="shared" si="629"/>
        <v>20</v>
      </c>
      <c r="F2546" s="90">
        <v>44671</v>
      </c>
      <c r="G2546" s="75">
        <v>0.55208333333333337</v>
      </c>
      <c r="H2546" s="49" t="s">
        <v>227</v>
      </c>
      <c r="I2546" s="56" t="str">
        <f>VLOOKUP(H2546,SiteCodes,2,FALSE)</f>
        <v>Gordon R. Site 1, Channel B at Gordon R.</v>
      </c>
      <c r="J2546" s="56" t="str">
        <f>VLOOKUP(H2546,SiteCodes,3,FALSE)</f>
        <v>Gordon Estuary</v>
      </c>
      <c r="K2546" s="49">
        <v>1</v>
      </c>
      <c r="L2546" s="51" t="s">
        <v>146</v>
      </c>
      <c r="M2546" s="53" t="s">
        <v>138</v>
      </c>
      <c r="N2546" s="51" t="s">
        <v>144</v>
      </c>
      <c r="O2546" s="47">
        <f>VLOOKUP(L2546,SpeciesCodes,2,FALSE)</f>
        <v>3</v>
      </c>
      <c r="P2546" s="47">
        <f>VLOOKUP(M2546,OrigCodes,2,FALSE)</f>
        <v>1</v>
      </c>
      <c r="Q2546" s="47">
        <f>VLOOKUP(N2546,StgCodes,2,FALSE)</f>
        <v>2</v>
      </c>
      <c r="R2546" s="54">
        <v>97</v>
      </c>
      <c r="S2546" s="49" t="s">
        <v>171</v>
      </c>
      <c r="T2546" s="53" t="s">
        <v>163</v>
      </c>
    </row>
    <row r="2547" spans="1:20" x14ac:dyDescent="0.2">
      <c r="A2547" s="79">
        <f t="shared" si="626"/>
        <v>17</v>
      </c>
      <c r="B2547" s="47">
        <f t="shared" si="627"/>
        <v>2022</v>
      </c>
      <c r="C2547" s="47">
        <f t="shared" si="628"/>
        <v>4</v>
      </c>
      <c r="D2547" s="47" t="str">
        <f t="shared" si="660"/>
        <v>Apr</v>
      </c>
      <c r="E2547" s="47">
        <f t="shared" si="629"/>
        <v>20</v>
      </c>
      <c r="F2547" s="90">
        <v>44671</v>
      </c>
      <c r="G2547" s="75">
        <v>0.55208333333333337</v>
      </c>
      <c r="H2547" s="49" t="s">
        <v>227</v>
      </c>
      <c r="I2547" s="56" t="str">
        <f>VLOOKUP(H2547,SiteCodes,2,FALSE)</f>
        <v>Gordon R. Site 1, Channel B at Gordon R.</v>
      </c>
      <c r="J2547" s="56" t="str">
        <f>VLOOKUP(H2547,SiteCodes,3,FALSE)</f>
        <v>Gordon Estuary</v>
      </c>
      <c r="K2547" s="49">
        <v>1</v>
      </c>
      <c r="L2547" s="51" t="s">
        <v>142</v>
      </c>
      <c r="M2547" s="53" t="s">
        <v>138</v>
      </c>
      <c r="N2547" s="51" t="s">
        <v>144</v>
      </c>
      <c r="O2547" s="47">
        <f>VLOOKUP(L2547,SpeciesCodes,2,FALSE)</f>
        <v>2</v>
      </c>
      <c r="P2547" s="47">
        <f>VLOOKUP(M2547,OrigCodes,2,FALSE)</f>
        <v>1</v>
      </c>
      <c r="Q2547" s="47">
        <f>VLOOKUP(N2547,StgCodes,2,FALSE)</f>
        <v>2</v>
      </c>
      <c r="R2547" s="54">
        <v>1</v>
      </c>
      <c r="S2547" s="49" t="s">
        <v>171</v>
      </c>
      <c r="T2547" s="53" t="s">
        <v>163</v>
      </c>
    </row>
    <row r="2548" spans="1:20" x14ac:dyDescent="0.2">
      <c r="A2548" s="79">
        <f t="shared" si="626"/>
        <v>17</v>
      </c>
      <c r="B2548" s="47">
        <f t="shared" si="627"/>
        <v>2022</v>
      </c>
      <c r="C2548" s="47">
        <f t="shared" si="628"/>
        <v>4</v>
      </c>
      <c r="D2548" s="47" t="str">
        <f t="shared" si="660"/>
        <v>Apr</v>
      </c>
      <c r="E2548" s="47">
        <f t="shared" si="629"/>
        <v>20</v>
      </c>
      <c r="F2548" s="90">
        <v>44671</v>
      </c>
      <c r="G2548" s="75">
        <v>0.55208333333333337</v>
      </c>
      <c r="H2548" s="49" t="s">
        <v>227</v>
      </c>
      <c r="I2548" s="56" t="str">
        <f>VLOOKUP(H2548,SiteCodes,2,FALSE)</f>
        <v>Gordon R. Site 1, Channel B at Gordon R.</v>
      </c>
      <c r="J2548" s="56" t="str">
        <f>VLOOKUP(H2548,SiteCodes,3,FALSE)</f>
        <v>Gordon Estuary</v>
      </c>
      <c r="K2548" s="49">
        <v>1</v>
      </c>
      <c r="L2548" s="51" t="s">
        <v>157</v>
      </c>
      <c r="M2548" s="53" t="s">
        <v>138</v>
      </c>
      <c r="N2548" s="51" t="s">
        <v>153</v>
      </c>
      <c r="O2548" s="47">
        <f t="shared" ref="O2548:O2550" si="679">VLOOKUP(L2548,SpeciesCodes,2,FALSE)</f>
        <v>8</v>
      </c>
      <c r="P2548" s="47">
        <f t="shared" ref="P2548:P2550" si="680">VLOOKUP(M2548,OrigCodes,2,FALSE)</f>
        <v>1</v>
      </c>
      <c r="Q2548" s="47">
        <f t="shared" ref="Q2548:Q2550" si="681">VLOOKUP(N2548,StgCodes,2,FALSE)</f>
        <v>5</v>
      </c>
      <c r="R2548" s="54">
        <v>10</v>
      </c>
      <c r="S2548" s="49" t="s">
        <v>171</v>
      </c>
      <c r="T2548" s="53" t="s">
        <v>163</v>
      </c>
    </row>
    <row r="2549" spans="1:20" x14ac:dyDescent="0.2">
      <c r="A2549" s="79">
        <f t="shared" si="626"/>
        <v>17</v>
      </c>
      <c r="B2549" s="47">
        <f t="shared" si="627"/>
        <v>2022</v>
      </c>
      <c r="C2549" s="47">
        <f t="shared" si="628"/>
        <v>4</v>
      </c>
      <c r="D2549" s="47" t="str">
        <f t="shared" si="660"/>
        <v>Apr</v>
      </c>
      <c r="E2549" s="47">
        <f t="shared" si="629"/>
        <v>20</v>
      </c>
      <c r="F2549" s="90">
        <v>44671</v>
      </c>
      <c r="G2549" s="75">
        <v>0.55208333333333337</v>
      </c>
      <c r="H2549" s="49" t="s">
        <v>227</v>
      </c>
      <c r="I2549" s="56" t="str">
        <f>VLOOKUP(H2549,SiteCodes,2,FALSE)</f>
        <v>Gordon R. Site 1, Channel B at Gordon R.</v>
      </c>
      <c r="J2549" s="56" t="str">
        <f>VLOOKUP(H2549,SiteCodes,3,FALSE)</f>
        <v>Gordon Estuary</v>
      </c>
      <c r="K2549" s="49">
        <v>1</v>
      </c>
      <c r="L2549" s="51" t="s">
        <v>158</v>
      </c>
      <c r="M2549" s="53" t="s">
        <v>138</v>
      </c>
      <c r="N2549" s="51" t="s">
        <v>153</v>
      </c>
      <c r="O2549" s="47">
        <f t="shared" si="679"/>
        <v>9</v>
      </c>
      <c r="P2549" s="47">
        <f t="shared" si="680"/>
        <v>1</v>
      </c>
      <c r="Q2549" s="47">
        <f t="shared" si="681"/>
        <v>5</v>
      </c>
      <c r="R2549" s="54">
        <v>210</v>
      </c>
      <c r="S2549" s="49" t="s">
        <v>171</v>
      </c>
      <c r="T2549" s="53" t="s">
        <v>163</v>
      </c>
    </row>
    <row r="2550" spans="1:20" x14ac:dyDescent="0.2">
      <c r="A2550" s="79">
        <f t="shared" si="626"/>
        <v>17</v>
      </c>
      <c r="B2550" s="47">
        <f t="shared" si="627"/>
        <v>2022</v>
      </c>
      <c r="C2550" s="47">
        <f t="shared" si="628"/>
        <v>4</v>
      </c>
      <c r="D2550" s="47" t="str">
        <f t="shared" si="660"/>
        <v>Apr</v>
      </c>
      <c r="E2550" s="47">
        <f t="shared" si="629"/>
        <v>20</v>
      </c>
      <c r="F2550" s="90">
        <v>44671</v>
      </c>
      <c r="G2550" s="75">
        <v>0.58194444444444449</v>
      </c>
      <c r="H2550" s="49" t="s">
        <v>206</v>
      </c>
      <c r="I2550" s="56" t="str">
        <f t="shared" ref="I2550" si="682">VLOOKUP(H2550,SiteCodes,2,FALSE)</f>
        <v>Site 5 main channel half way up</v>
      </c>
      <c r="J2550" s="56" t="str">
        <f t="shared" ref="J2550" si="683">VLOOKUP(H2550,SiteCodes,3,FALSE)</f>
        <v>Gordon Estuary</v>
      </c>
      <c r="K2550" s="49">
        <v>1</v>
      </c>
      <c r="L2550" s="51" t="s">
        <v>146</v>
      </c>
      <c r="M2550" s="53" t="s">
        <v>138</v>
      </c>
      <c r="N2550" s="51" t="s">
        <v>144</v>
      </c>
      <c r="O2550" s="47">
        <f t="shared" si="679"/>
        <v>3</v>
      </c>
      <c r="P2550" s="47">
        <f t="shared" si="680"/>
        <v>1</v>
      </c>
      <c r="Q2550" s="47">
        <f t="shared" si="681"/>
        <v>2</v>
      </c>
      <c r="R2550" s="54">
        <v>320</v>
      </c>
      <c r="S2550" s="49" t="s">
        <v>171</v>
      </c>
      <c r="T2550" s="53" t="s">
        <v>163</v>
      </c>
    </row>
    <row r="2551" spans="1:20" x14ac:dyDescent="0.2">
      <c r="A2551" s="79">
        <f t="shared" si="626"/>
        <v>17</v>
      </c>
      <c r="B2551" s="47">
        <f t="shared" si="627"/>
        <v>2022</v>
      </c>
      <c r="C2551" s="47">
        <f t="shared" si="628"/>
        <v>4</v>
      </c>
      <c r="D2551" s="47" t="str">
        <f t="shared" si="660"/>
        <v>Apr</v>
      </c>
      <c r="E2551" s="47">
        <f t="shared" si="629"/>
        <v>20</v>
      </c>
      <c r="F2551" s="90">
        <v>44671</v>
      </c>
      <c r="G2551" s="75">
        <v>0.58194444444444449</v>
      </c>
      <c r="H2551" s="49" t="s">
        <v>206</v>
      </c>
      <c r="I2551" s="56" t="str">
        <f t="shared" ref="I2551:I2553" si="684">VLOOKUP(H2551,SiteCodes,2,FALSE)</f>
        <v>Site 5 main channel half way up</v>
      </c>
      <c r="J2551" s="56" t="str">
        <f t="shared" ref="J2551:J2553" si="685">VLOOKUP(H2551,SiteCodes,3,FALSE)</f>
        <v>Gordon Estuary</v>
      </c>
      <c r="K2551" s="49">
        <v>1</v>
      </c>
      <c r="L2551" s="51" t="s">
        <v>142</v>
      </c>
      <c r="M2551" s="53" t="s">
        <v>138</v>
      </c>
      <c r="N2551" s="51" t="s">
        <v>144</v>
      </c>
      <c r="O2551" s="47">
        <f>VLOOKUP(L2551,SpeciesCodes,2,FALSE)</f>
        <v>2</v>
      </c>
      <c r="P2551" s="47">
        <f>VLOOKUP(M2551,OrigCodes,2,FALSE)</f>
        <v>1</v>
      </c>
      <c r="Q2551" s="47">
        <f>VLOOKUP(N2551,StgCodes,2,FALSE)</f>
        <v>2</v>
      </c>
      <c r="R2551" s="54">
        <v>38</v>
      </c>
      <c r="S2551" s="49" t="s">
        <v>171</v>
      </c>
      <c r="T2551" s="53" t="s">
        <v>163</v>
      </c>
    </row>
    <row r="2552" spans="1:20" x14ac:dyDescent="0.2">
      <c r="A2552" s="79">
        <f t="shared" si="626"/>
        <v>17</v>
      </c>
      <c r="B2552" s="47">
        <f t="shared" si="627"/>
        <v>2022</v>
      </c>
      <c r="C2552" s="47">
        <f t="shared" si="628"/>
        <v>4</v>
      </c>
      <c r="D2552" s="47" t="str">
        <f t="shared" si="660"/>
        <v>Apr</v>
      </c>
      <c r="E2552" s="47">
        <f t="shared" si="629"/>
        <v>20</v>
      </c>
      <c r="F2552" s="90">
        <v>44671</v>
      </c>
      <c r="G2552" s="75">
        <v>0.58194444444444449</v>
      </c>
      <c r="H2552" s="49" t="s">
        <v>206</v>
      </c>
      <c r="I2552" s="56" t="str">
        <f t="shared" si="684"/>
        <v>Site 5 main channel half way up</v>
      </c>
      <c r="J2552" s="56" t="str">
        <f t="shared" si="685"/>
        <v>Gordon Estuary</v>
      </c>
      <c r="K2552" s="49">
        <v>1</v>
      </c>
      <c r="L2552" s="51" t="s">
        <v>157</v>
      </c>
      <c r="M2552" s="53" t="s">
        <v>138</v>
      </c>
      <c r="N2552" s="51" t="s">
        <v>153</v>
      </c>
      <c r="O2552" s="47">
        <f>VLOOKUP(L2552,SpeciesCodes,2,FALSE)</f>
        <v>8</v>
      </c>
      <c r="P2552" s="47">
        <f>VLOOKUP(M2552,OrigCodes,2,FALSE)</f>
        <v>1</v>
      </c>
      <c r="Q2552" s="47">
        <f>VLOOKUP(N2552,StgCodes,2,FALSE)</f>
        <v>5</v>
      </c>
      <c r="R2552" s="54">
        <v>8</v>
      </c>
      <c r="S2552" s="49" t="s">
        <v>171</v>
      </c>
      <c r="T2552" s="53" t="s">
        <v>163</v>
      </c>
    </row>
    <row r="2553" spans="1:20" x14ac:dyDescent="0.2">
      <c r="A2553" s="79">
        <f t="shared" si="626"/>
        <v>17</v>
      </c>
      <c r="B2553" s="47">
        <f t="shared" si="627"/>
        <v>2022</v>
      </c>
      <c r="C2553" s="47">
        <f t="shared" si="628"/>
        <v>4</v>
      </c>
      <c r="D2553" s="47" t="str">
        <f t="shared" si="660"/>
        <v>Apr</v>
      </c>
      <c r="E2553" s="47">
        <f t="shared" si="629"/>
        <v>20</v>
      </c>
      <c r="F2553" s="90">
        <v>44671</v>
      </c>
      <c r="G2553" s="75">
        <v>0.58194444444444449</v>
      </c>
      <c r="H2553" s="49" t="s">
        <v>206</v>
      </c>
      <c r="I2553" s="56" t="str">
        <f t="shared" si="684"/>
        <v>Site 5 main channel half way up</v>
      </c>
      <c r="J2553" s="56" t="str">
        <f t="shared" si="685"/>
        <v>Gordon Estuary</v>
      </c>
      <c r="K2553" s="49">
        <v>1</v>
      </c>
      <c r="L2553" s="51" t="s">
        <v>158</v>
      </c>
      <c r="M2553" s="53" t="s">
        <v>138</v>
      </c>
      <c r="N2553" s="51" t="s">
        <v>153</v>
      </c>
      <c r="O2553" s="47">
        <f>VLOOKUP(L2553,SpeciesCodes,2,FALSE)</f>
        <v>9</v>
      </c>
      <c r="P2553" s="47">
        <f>VLOOKUP(M2553,OrigCodes,2,FALSE)</f>
        <v>1</v>
      </c>
      <c r="Q2553" s="47">
        <f>VLOOKUP(N2553,StgCodes,2,FALSE)</f>
        <v>5</v>
      </c>
      <c r="R2553" s="54">
        <v>254</v>
      </c>
      <c r="S2553" s="49" t="s">
        <v>171</v>
      </c>
      <c r="T2553" s="53" t="s">
        <v>163</v>
      </c>
    </row>
    <row r="2554" spans="1:20" x14ac:dyDescent="0.2">
      <c r="A2554" s="79">
        <f t="shared" si="626"/>
        <v>17</v>
      </c>
      <c r="B2554" s="47">
        <f t="shared" si="627"/>
        <v>2022</v>
      </c>
      <c r="C2554" s="47">
        <f t="shared" si="628"/>
        <v>4</v>
      </c>
      <c r="D2554" s="47" t="str">
        <f t="shared" si="660"/>
        <v>Apr</v>
      </c>
      <c r="E2554" s="47">
        <f t="shared" si="629"/>
        <v>20</v>
      </c>
      <c r="F2554" s="90">
        <v>44671</v>
      </c>
      <c r="G2554" s="75">
        <v>0.61875000000000002</v>
      </c>
      <c r="H2554" s="49" t="s">
        <v>209</v>
      </c>
      <c r="I2554" s="56" t="str">
        <f>VLOOKUP(H2554,SiteCodes,2,FALSE)</f>
        <v>Site 5 main channel where stump sland channel comes in</v>
      </c>
      <c r="J2554" s="56" t="str">
        <f>VLOOKUP(H2554,SiteCodes,3,FALSE)</f>
        <v>Gordon Estuary</v>
      </c>
      <c r="K2554" s="49">
        <v>1</v>
      </c>
      <c r="L2554" s="51" t="s">
        <v>157</v>
      </c>
      <c r="M2554" s="53" t="s">
        <v>138</v>
      </c>
      <c r="N2554" s="51" t="s">
        <v>153</v>
      </c>
      <c r="O2554" s="47">
        <f>VLOOKUP(L2554,SpeciesCodes,2,FALSE)</f>
        <v>8</v>
      </c>
      <c r="P2554" s="47">
        <f>VLOOKUP(M2554,OrigCodes,2,FALSE)</f>
        <v>1</v>
      </c>
      <c r="Q2554" s="47">
        <f>VLOOKUP(N2554,StgCodes,2,FALSE)</f>
        <v>5</v>
      </c>
      <c r="R2554" s="54">
        <v>4</v>
      </c>
      <c r="S2554" s="49" t="s">
        <v>171</v>
      </c>
      <c r="T2554" s="53" t="s">
        <v>163</v>
      </c>
    </row>
    <row r="2555" spans="1:20" x14ac:dyDescent="0.2">
      <c r="A2555" s="79">
        <f t="shared" si="626"/>
        <v>17</v>
      </c>
      <c r="B2555" s="47">
        <f t="shared" si="627"/>
        <v>2022</v>
      </c>
      <c r="C2555" s="47">
        <f t="shared" si="628"/>
        <v>4</v>
      </c>
      <c r="D2555" s="47" t="str">
        <f t="shared" si="660"/>
        <v>Apr</v>
      </c>
      <c r="E2555" s="47">
        <f t="shared" si="629"/>
        <v>20</v>
      </c>
      <c r="F2555" s="90">
        <v>44671</v>
      </c>
      <c r="G2555" s="75">
        <v>0.61875000000000002</v>
      </c>
      <c r="H2555" s="49" t="s">
        <v>209</v>
      </c>
      <c r="I2555" s="56" t="str">
        <f>VLOOKUP(H2555,SiteCodes,2,FALSE)</f>
        <v>Site 5 main channel where stump sland channel comes in</v>
      </c>
      <c r="J2555" s="56" t="str">
        <f>VLOOKUP(H2555,SiteCodes,3,FALSE)</f>
        <v>Gordon Estuary</v>
      </c>
      <c r="K2555" s="49">
        <v>1</v>
      </c>
      <c r="L2555" s="51" t="s">
        <v>142</v>
      </c>
      <c r="M2555" s="53" t="s">
        <v>138</v>
      </c>
      <c r="N2555" s="51" t="s">
        <v>144</v>
      </c>
      <c r="O2555" s="47">
        <f t="shared" ref="O2555:O2557" si="686">VLOOKUP(L2555,SpeciesCodes,2,FALSE)</f>
        <v>2</v>
      </c>
      <c r="P2555" s="47">
        <f t="shared" ref="P2555:P2557" si="687">VLOOKUP(M2555,OrigCodes,2,FALSE)</f>
        <v>1</v>
      </c>
      <c r="Q2555" s="47">
        <f t="shared" ref="Q2555:Q2557" si="688">VLOOKUP(N2555,StgCodes,2,FALSE)</f>
        <v>2</v>
      </c>
      <c r="R2555" s="54">
        <v>18</v>
      </c>
      <c r="S2555" s="49" t="s">
        <v>171</v>
      </c>
      <c r="T2555" s="53" t="s">
        <v>163</v>
      </c>
    </row>
    <row r="2556" spans="1:20" x14ac:dyDescent="0.2">
      <c r="A2556" s="79">
        <f t="shared" si="626"/>
        <v>17</v>
      </c>
      <c r="B2556" s="47">
        <f t="shared" si="627"/>
        <v>2022</v>
      </c>
      <c r="C2556" s="47">
        <f t="shared" si="628"/>
        <v>4</v>
      </c>
      <c r="D2556" s="47" t="str">
        <f t="shared" si="660"/>
        <v>Apr</v>
      </c>
      <c r="E2556" s="47">
        <f t="shared" si="629"/>
        <v>20</v>
      </c>
      <c r="F2556" s="90">
        <v>44671</v>
      </c>
      <c r="G2556" s="75">
        <v>0.61875000000000002</v>
      </c>
      <c r="H2556" s="49" t="s">
        <v>209</v>
      </c>
      <c r="I2556" s="56" t="str">
        <f>VLOOKUP(H2556,SiteCodes,2,FALSE)</f>
        <v>Site 5 main channel where stump sland channel comes in</v>
      </c>
      <c r="J2556" s="56" t="str">
        <f>VLOOKUP(H2556,SiteCodes,3,FALSE)</f>
        <v>Gordon Estuary</v>
      </c>
      <c r="K2556" s="49">
        <v>1</v>
      </c>
      <c r="L2556" s="51" t="s">
        <v>146</v>
      </c>
      <c r="M2556" s="53" t="s">
        <v>138</v>
      </c>
      <c r="N2556" s="51" t="s">
        <v>144</v>
      </c>
      <c r="O2556" s="47">
        <f t="shared" si="686"/>
        <v>3</v>
      </c>
      <c r="P2556" s="47">
        <f t="shared" si="687"/>
        <v>1</v>
      </c>
      <c r="Q2556" s="47">
        <f t="shared" si="688"/>
        <v>2</v>
      </c>
      <c r="R2556" s="54">
        <v>200</v>
      </c>
      <c r="S2556" s="49" t="s">
        <v>171</v>
      </c>
      <c r="T2556" s="53" t="s">
        <v>163</v>
      </c>
    </row>
    <row r="2557" spans="1:20" x14ac:dyDescent="0.2">
      <c r="A2557" s="79">
        <f t="shared" si="626"/>
        <v>17</v>
      </c>
      <c r="B2557" s="47">
        <f t="shared" si="627"/>
        <v>2022</v>
      </c>
      <c r="C2557" s="47">
        <f t="shared" si="628"/>
        <v>4</v>
      </c>
      <c r="D2557" s="47" t="str">
        <f t="shared" si="660"/>
        <v>Apr</v>
      </c>
      <c r="E2557" s="47">
        <f t="shared" si="629"/>
        <v>20</v>
      </c>
      <c r="F2557" s="90">
        <v>44671</v>
      </c>
      <c r="G2557" s="75">
        <v>0.625</v>
      </c>
      <c r="H2557" s="49" t="s">
        <v>8</v>
      </c>
      <c r="I2557" s="56" t="str">
        <f t="shared" ref="I2557" si="689">VLOOKUP(H2557,SiteCodes,2,FALSE)</f>
        <v>Smokies</v>
      </c>
      <c r="J2557" s="56" t="str">
        <f t="shared" ref="J2557" si="690">VLOOKUP(H2557,SiteCodes,3,FALSE)</f>
        <v>Gordon Estuary</v>
      </c>
      <c r="K2557" s="49">
        <v>1</v>
      </c>
      <c r="L2557" s="51" t="s">
        <v>157</v>
      </c>
      <c r="M2557" s="53" t="s">
        <v>138</v>
      </c>
      <c r="N2557" s="51" t="s">
        <v>153</v>
      </c>
      <c r="O2557" s="47">
        <f t="shared" si="686"/>
        <v>8</v>
      </c>
      <c r="P2557" s="47">
        <f t="shared" si="687"/>
        <v>1</v>
      </c>
      <c r="Q2557" s="47">
        <f t="shared" si="688"/>
        <v>5</v>
      </c>
      <c r="R2557" s="54">
        <v>2</v>
      </c>
      <c r="S2557" s="49" t="s">
        <v>171</v>
      </c>
      <c r="T2557" s="53" t="s">
        <v>163</v>
      </c>
    </row>
    <row r="2558" spans="1:20" x14ac:dyDescent="0.2">
      <c r="A2558" s="79">
        <f t="shared" si="626"/>
        <v>17</v>
      </c>
      <c r="B2558" s="47">
        <f t="shared" si="627"/>
        <v>2022</v>
      </c>
      <c r="C2558" s="47">
        <f t="shared" si="628"/>
        <v>4</v>
      </c>
      <c r="D2558" s="47" t="str">
        <f t="shared" si="660"/>
        <v>Apr</v>
      </c>
      <c r="E2558" s="47">
        <f t="shared" si="629"/>
        <v>20</v>
      </c>
      <c r="F2558" s="90">
        <v>44671</v>
      </c>
      <c r="G2558" s="75">
        <v>0.64583333333333337</v>
      </c>
      <c r="H2558" s="49" t="s">
        <v>64</v>
      </c>
      <c r="I2558" s="56" t="str">
        <f t="shared" ref="I2558:I2572" si="691">VLOOKUP(H2558,SiteCodes,2,FALSE)</f>
        <v>On point at confluence of N. Arm and Brown's Slough</v>
      </c>
      <c r="J2558" s="56" t="str">
        <f t="shared" ref="J2558:J2572" si="692">VLOOKUP(H2558,SiteCodes,3,FALSE)</f>
        <v>Gordon Estuary</v>
      </c>
      <c r="K2558" s="49">
        <v>1</v>
      </c>
      <c r="L2558" s="51" t="s">
        <v>146</v>
      </c>
      <c r="M2558" s="53" t="s">
        <v>138</v>
      </c>
      <c r="N2558" s="51" t="s">
        <v>144</v>
      </c>
      <c r="O2558" s="47">
        <f>VLOOKUP(L2558,SpeciesCodes,2,FALSE)</f>
        <v>3</v>
      </c>
      <c r="P2558" s="47">
        <f>VLOOKUP(M2558,OrigCodes,2,FALSE)</f>
        <v>1</v>
      </c>
      <c r="Q2558" s="47">
        <f>VLOOKUP(N2558,StgCodes,2,FALSE)</f>
        <v>2</v>
      </c>
      <c r="R2558" s="54">
        <v>11</v>
      </c>
      <c r="S2558" s="49" t="s">
        <v>168</v>
      </c>
      <c r="T2558" s="53" t="s">
        <v>163</v>
      </c>
    </row>
    <row r="2559" spans="1:20" x14ac:dyDescent="0.2">
      <c r="A2559" s="79">
        <f t="shared" si="626"/>
        <v>17</v>
      </c>
      <c r="B2559" s="47">
        <f t="shared" si="627"/>
        <v>2022</v>
      </c>
      <c r="C2559" s="47">
        <f t="shared" si="628"/>
        <v>4</v>
      </c>
      <c r="D2559" s="47" t="str">
        <f t="shared" si="660"/>
        <v>Apr</v>
      </c>
      <c r="E2559" s="47">
        <f t="shared" si="629"/>
        <v>20</v>
      </c>
      <c r="F2559" s="90">
        <v>44671</v>
      </c>
      <c r="G2559" s="75">
        <v>0.64583333333333337</v>
      </c>
      <c r="H2559" s="49" t="s">
        <v>64</v>
      </c>
      <c r="I2559" s="56" t="str">
        <f t="shared" si="691"/>
        <v>On point at confluence of N. Arm and Brown's Slough</v>
      </c>
      <c r="J2559" s="56" t="str">
        <f t="shared" si="692"/>
        <v>Gordon Estuary</v>
      </c>
      <c r="K2559" s="49">
        <v>1</v>
      </c>
      <c r="L2559" s="51" t="s">
        <v>142</v>
      </c>
      <c r="M2559" s="53" t="s">
        <v>138</v>
      </c>
      <c r="N2559" s="51" t="s">
        <v>144</v>
      </c>
      <c r="O2559" s="47">
        <f>VLOOKUP(L2559,SpeciesCodes,2,FALSE)</f>
        <v>2</v>
      </c>
      <c r="P2559" s="47">
        <f>VLOOKUP(M2559,OrigCodes,2,FALSE)</f>
        <v>1</v>
      </c>
      <c r="Q2559" s="47">
        <f>VLOOKUP(N2559,StgCodes,2,FALSE)</f>
        <v>2</v>
      </c>
      <c r="R2559" s="54">
        <v>1</v>
      </c>
      <c r="S2559" s="49" t="s">
        <v>168</v>
      </c>
      <c r="T2559" s="53" t="s">
        <v>163</v>
      </c>
    </row>
    <row r="2560" spans="1:20" x14ac:dyDescent="0.2">
      <c r="A2560" s="79">
        <f t="shared" si="626"/>
        <v>17</v>
      </c>
      <c r="B2560" s="47">
        <f t="shared" si="627"/>
        <v>2022</v>
      </c>
      <c r="C2560" s="47">
        <f t="shared" si="628"/>
        <v>4</v>
      </c>
      <c r="D2560" s="47" t="str">
        <f t="shared" si="660"/>
        <v>Apr</v>
      </c>
      <c r="E2560" s="47">
        <f t="shared" si="629"/>
        <v>20</v>
      </c>
      <c r="F2560" s="90">
        <v>44671</v>
      </c>
      <c r="G2560" s="75">
        <v>0.64583333333333337</v>
      </c>
      <c r="H2560" s="49" t="s">
        <v>64</v>
      </c>
      <c r="I2560" s="56" t="str">
        <f t="shared" si="691"/>
        <v>On point at confluence of N. Arm and Brown's Slough</v>
      </c>
      <c r="J2560" s="56" t="str">
        <f t="shared" si="692"/>
        <v>Gordon Estuary</v>
      </c>
      <c r="K2560" s="49">
        <v>1</v>
      </c>
      <c r="L2560" s="51" t="s">
        <v>157</v>
      </c>
      <c r="M2560" s="53" t="s">
        <v>138</v>
      </c>
      <c r="N2560" s="51" t="s">
        <v>153</v>
      </c>
      <c r="O2560" s="47">
        <f>VLOOKUP(L2560,SpeciesCodes,2,FALSE)</f>
        <v>8</v>
      </c>
      <c r="P2560" s="47">
        <f>VLOOKUP(M2560,OrigCodes,2,FALSE)</f>
        <v>1</v>
      </c>
      <c r="Q2560" s="47">
        <f>VLOOKUP(N2560,StgCodes,2,FALSE)</f>
        <v>5</v>
      </c>
      <c r="R2560" s="54">
        <v>1</v>
      </c>
      <c r="S2560" s="49" t="s">
        <v>168</v>
      </c>
      <c r="T2560" s="53" t="s">
        <v>163</v>
      </c>
    </row>
    <row r="2561" spans="1:20" x14ac:dyDescent="0.2">
      <c r="A2561" s="79">
        <f t="shared" si="626"/>
        <v>17</v>
      </c>
      <c r="B2561" s="47">
        <f t="shared" si="627"/>
        <v>2022</v>
      </c>
      <c r="C2561" s="47">
        <f t="shared" si="628"/>
        <v>4</v>
      </c>
      <c r="D2561" s="47" t="str">
        <f t="shared" si="660"/>
        <v>Apr</v>
      </c>
      <c r="E2561" s="47">
        <f t="shared" si="629"/>
        <v>20</v>
      </c>
      <c r="F2561" s="90">
        <v>44671</v>
      </c>
      <c r="G2561" s="75">
        <v>0.67152777777777783</v>
      </c>
      <c r="H2561" s="49" t="s">
        <v>19</v>
      </c>
      <c r="I2561" s="56" t="str">
        <f t="shared" si="691"/>
        <v>Q Jeff (right bank opposite N. Arm confl.)</v>
      </c>
      <c r="J2561" s="56" t="str">
        <f t="shared" si="692"/>
        <v>Gordon Estuary</v>
      </c>
      <c r="K2561" s="49">
        <v>1</v>
      </c>
      <c r="L2561" s="51" t="s">
        <v>142</v>
      </c>
      <c r="M2561" s="53" t="s">
        <v>138</v>
      </c>
      <c r="N2561" s="51" t="s">
        <v>144</v>
      </c>
      <c r="O2561" s="47">
        <f>VLOOKUP(L2561,SpeciesCodes,2,FALSE)</f>
        <v>2</v>
      </c>
      <c r="P2561" s="47">
        <f>VLOOKUP(M2561,OrigCodes,2,FALSE)</f>
        <v>1</v>
      </c>
      <c r="Q2561" s="47">
        <f>VLOOKUP(N2561,StgCodes,2,FALSE)</f>
        <v>2</v>
      </c>
      <c r="R2561" s="54">
        <v>19</v>
      </c>
      <c r="S2561" s="49" t="s">
        <v>168</v>
      </c>
      <c r="T2561" s="53" t="s">
        <v>163</v>
      </c>
    </row>
    <row r="2562" spans="1:20" x14ac:dyDescent="0.2">
      <c r="A2562" s="79">
        <f t="shared" si="626"/>
        <v>17</v>
      </c>
      <c r="B2562" s="47">
        <f t="shared" si="627"/>
        <v>2022</v>
      </c>
      <c r="C2562" s="47">
        <f t="shared" si="628"/>
        <v>4</v>
      </c>
      <c r="D2562" s="47" t="str">
        <f t="shared" si="660"/>
        <v>Apr</v>
      </c>
      <c r="E2562" s="47">
        <f t="shared" si="629"/>
        <v>20</v>
      </c>
      <c r="F2562" s="90">
        <v>44671</v>
      </c>
      <c r="G2562" s="75">
        <v>0.67152777777777783</v>
      </c>
      <c r="H2562" s="49" t="s">
        <v>19</v>
      </c>
      <c r="I2562" s="56" t="str">
        <f t="shared" si="691"/>
        <v>Q Jeff (right bank opposite N. Arm confl.)</v>
      </c>
      <c r="J2562" s="56" t="str">
        <f t="shared" si="692"/>
        <v>Gordon Estuary</v>
      </c>
      <c r="K2562" s="49">
        <v>1</v>
      </c>
      <c r="L2562" s="51" t="s">
        <v>146</v>
      </c>
      <c r="M2562" s="53" t="s">
        <v>138</v>
      </c>
      <c r="N2562" s="51" t="s">
        <v>144</v>
      </c>
      <c r="O2562" s="47">
        <f>VLOOKUP(L2562,SpeciesCodes,2,FALSE)</f>
        <v>3</v>
      </c>
      <c r="P2562" s="47">
        <f>VLOOKUP(M2562,OrigCodes,2,FALSE)</f>
        <v>1</v>
      </c>
      <c r="Q2562" s="47">
        <f>VLOOKUP(N2562,StgCodes,2,FALSE)</f>
        <v>2</v>
      </c>
      <c r="R2562" s="54">
        <v>4</v>
      </c>
      <c r="S2562" s="49" t="s">
        <v>168</v>
      </c>
      <c r="T2562" s="53" t="s">
        <v>163</v>
      </c>
    </row>
    <row r="2563" spans="1:20" x14ac:dyDescent="0.2">
      <c r="A2563" s="79">
        <f t="shared" si="626"/>
        <v>17</v>
      </c>
      <c r="B2563" s="47">
        <f t="shared" si="627"/>
        <v>2022</v>
      </c>
      <c r="C2563" s="47">
        <f t="shared" si="628"/>
        <v>4</v>
      </c>
      <c r="D2563" s="47" t="str">
        <f t="shared" si="660"/>
        <v>Apr</v>
      </c>
      <c r="E2563" s="47">
        <f t="shared" si="629"/>
        <v>20</v>
      </c>
      <c r="F2563" s="90">
        <v>44671</v>
      </c>
      <c r="G2563" s="75">
        <v>0.67152777777777783</v>
      </c>
      <c r="H2563" s="49" t="s">
        <v>19</v>
      </c>
      <c r="I2563" s="56" t="str">
        <f t="shared" si="691"/>
        <v>Q Jeff (right bank opposite N. Arm confl.)</v>
      </c>
      <c r="J2563" s="56" t="str">
        <f t="shared" si="692"/>
        <v>Gordon Estuary</v>
      </c>
      <c r="K2563" s="49">
        <v>1</v>
      </c>
      <c r="L2563" s="51" t="s">
        <v>166</v>
      </c>
      <c r="M2563" s="53" t="s">
        <v>138</v>
      </c>
      <c r="N2563" s="51" t="s">
        <v>150</v>
      </c>
      <c r="O2563" s="47">
        <f t="shared" ref="O2563:O2565" si="693">VLOOKUP(L2563,SpeciesCodes,2,FALSE)</f>
        <v>11</v>
      </c>
      <c r="P2563" s="47">
        <f t="shared" ref="P2563:P2565" si="694">VLOOKUP(M2563,OrigCodes,2,FALSE)</f>
        <v>1</v>
      </c>
      <c r="Q2563" s="47">
        <f t="shared" ref="Q2563:Q2565" si="695">VLOOKUP(N2563,StgCodes,2,FALSE)</f>
        <v>4</v>
      </c>
      <c r="R2563" s="54">
        <v>1</v>
      </c>
      <c r="S2563" s="49" t="s">
        <v>168</v>
      </c>
      <c r="T2563" s="53" t="s">
        <v>163</v>
      </c>
    </row>
    <row r="2564" spans="1:20" x14ac:dyDescent="0.2">
      <c r="A2564" s="79">
        <f t="shared" si="626"/>
        <v>17</v>
      </c>
      <c r="B2564" s="47">
        <f t="shared" si="627"/>
        <v>2022</v>
      </c>
      <c r="C2564" s="47">
        <f t="shared" si="628"/>
        <v>4</v>
      </c>
      <c r="D2564" s="47" t="str">
        <f t="shared" si="660"/>
        <v>Apr</v>
      </c>
      <c r="E2564" s="47">
        <f t="shared" si="629"/>
        <v>20</v>
      </c>
      <c r="F2564" s="90">
        <v>44671</v>
      </c>
      <c r="G2564" s="75">
        <v>0.67152777777777783</v>
      </c>
      <c r="H2564" s="49" t="s">
        <v>19</v>
      </c>
      <c r="I2564" s="56" t="str">
        <f t="shared" si="691"/>
        <v>Q Jeff (right bank opposite N. Arm confl.)</v>
      </c>
      <c r="J2564" s="56" t="str">
        <f t="shared" si="692"/>
        <v>Gordon Estuary</v>
      </c>
      <c r="K2564" s="49">
        <v>1</v>
      </c>
      <c r="L2564" s="51" t="s">
        <v>158</v>
      </c>
      <c r="M2564" s="53" t="s">
        <v>138</v>
      </c>
      <c r="N2564" s="51" t="s">
        <v>153</v>
      </c>
      <c r="O2564" s="47">
        <f t="shared" si="693"/>
        <v>9</v>
      </c>
      <c r="P2564" s="47">
        <f t="shared" si="694"/>
        <v>1</v>
      </c>
      <c r="Q2564" s="47">
        <f t="shared" si="695"/>
        <v>5</v>
      </c>
      <c r="R2564" s="54">
        <v>4</v>
      </c>
      <c r="S2564" s="49" t="s">
        <v>168</v>
      </c>
      <c r="T2564" s="53" t="s">
        <v>163</v>
      </c>
    </row>
    <row r="2565" spans="1:20" x14ac:dyDescent="0.2">
      <c r="A2565" s="79">
        <f t="shared" ref="A2565:A2577" si="696">WEEKNUM(F2565)</f>
        <v>17</v>
      </c>
      <c r="B2565" s="47">
        <f t="shared" ref="B2565:B2577" si="697">YEAR(F2565)</f>
        <v>2022</v>
      </c>
      <c r="C2565" s="47">
        <f t="shared" ref="C2565:C2577" si="698">MONTH(F2565)</f>
        <v>4</v>
      </c>
      <c r="D2565" s="47" t="str">
        <f t="shared" si="660"/>
        <v>Apr</v>
      </c>
      <c r="E2565" s="47">
        <f t="shared" ref="E2565:E2577" si="699">DAY(F2565)</f>
        <v>20</v>
      </c>
      <c r="F2565" s="90">
        <v>44671</v>
      </c>
      <c r="G2565" s="75">
        <v>0.67152777777777783</v>
      </c>
      <c r="H2565" s="49" t="s">
        <v>19</v>
      </c>
      <c r="I2565" s="56" t="str">
        <f t="shared" si="691"/>
        <v>Q Jeff (right bank opposite N. Arm confl.)</v>
      </c>
      <c r="J2565" s="56" t="str">
        <f t="shared" si="692"/>
        <v>Gordon Estuary</v>
      </c>
      <c r="K2565" s="49">
        <v>1</v>
      </c>
      <c r="L2565" s="51" t="s">
        <v>157</v>
      </c>
      <c r="M2565" s="53" t="s">
        <v>138</v>
      </c>
      <c r="N2565" s="51" t="s">
        <v>153</v>
      </c>
      <c r="O2565" s="47">
        <f t="shared" si="693"/>
        <v>8</v>
      </c>
      <c r="P2565" s="47">
        <f t="shared" si="694"/>
        <v>1</v>
      </c>
      <c r="Q2565" s="47">
        <f t="shared" si="695"/>
        <v>5</v>
      </c>
      <c r="R2565" s="54">
        <v>5</v>
      </c>
      <c r="S2565" s="49" t="s">
        <v>168</v>
      </c>
      <c r="T2565" s="53" t="s">
        <v>163</v>
      </c>
    </row>
    <row r="2566" spans="1:20" x14ac:dyDescent="0.2">
      <c r="A2566" s="79">
        <f t="shared" si="696"/>
        <v>17</v>
      </c>
      <c r="B2566" s="47">
        <f t="shared" si="697"/>
        <v>2022</v>
      </c>
      <c r="C2566" s="47">
        <f t="shared" si="698"/>
        <v>4</v>
      </c>
      <c r="D2566" s="47" t="str">
        <f t="shared" si="660"/>
        <v>Apr</v>
      </c>
      <c r="E2566" s="47">
        <f t="shared" si="699"/>
        <v>21</v>
      </c>
      <c r="F2566" s="90">
        <v>44672</v>
      </c>
      <c r="G2566" s="75">
        <v>0.42152777777777778</v>
      </c>
      <c r="H2566" s="49" t="s">
        <v>54</v>
      </c>
      <c r="I2566" s="56" t="str">
        <f t="shared" si="691"/>
        <v>Q09, San Juan mouth</v>
      </c>
      <c r="J2566" s="56" t="str">
        <f t="shared" si="692"/>
        <v>San Juan Estuary</v>
      </c>
      <c r="K2566" s="49">
        <v>1</v>
      </c>
      <c r="L2566" s="51" t="s">
        <v>146</v>
      </c>
      <c r="M2566" s="53" t="s">
        <v>138</v>
      </c>
      <c r="N2566" s="51" t="s">
        <v>144</v>
      </c>
      <c r="O2566" s="47">
        <f>VLOOKUP(L2566,SpeciesCodes,2,FALSE)</f>
        <v>3</v>
      </c>
      <c r="P2566" s="47">
        <f>VLOOKUP(M2566,OrigCodes,2,FALSE)</f>
        <v>1</v>
      </c>
      <c r="Q2566" s="47">
        <f>VLOOKUP(N2566,StgCodes,2,FALSE)</f>
        <v>2</v>
      </c>
      <c r="R2566" s="54">
        <v>43</v>
      </c>
      <c r="S2566" s="49" t="s">
        <v>168</v>
      </c>
      <c r="T2566" s="53" t="s">
        <v>163</v>
      </c>
    </row>
    <row r="2567" spans="1:20" x14ac:dyDescent="0.2">
      <c r="A2567" s="79">
        <f t="shared" si="696"/>
        <v>17</v>
      </c>
      <c r="B2567" s="47">
        <f t="shared" si="697"/>
        <v>2022</v>
      </c>
      <c r="C2567" s="47">
        <f t="shared" si="698"/>
        <v>4</v>
      </c>
      <c r="D2567" s="47" t="str">
        <f t="shared" si="660"/>
        <v>Apr</v>
      </c>
      <c r="E2567" s="47">
        <f t="shared" si="699"/>
        <v>21</v>
      </c>
      <c r="F2567" s="90">
        <v>44672</v>
      </c>
      <c r="G2567" s="75">
        <v>0.42152777777777778</v>
      </c>
      <c r="H2567" s="49" t="s">
        <v>54</v>
      </c>
      <c r="I2567" s="56" t="str">
        <f t="shared" si="691"/>
        <v>Q09, San Juan mouth</v>
      </c>
      <c r="J2567" s="56" t="str">
        <f t="shared" si="692"/>
        <v>San Juan Estuary</v>
      </c>
      <c r="K2567" s="49">
        <v>1</v>
      </c>
      <c r="L2567" s="51" t="s">
        <v>142</v>
      </c>
      <c r="M2567" s="53" t="s">
        <v>138</v>
      </c>
      <c r="N2567" s="51" t="s">
        <v>144</v>
      </c>
      <c r="O2567" s="47">
        <f>VLOOKUP(L2567,SpeciesCodes,2,FALSE)</f>
        <v>2</v>
      </c>
      <c r="P2567" s="47">
        <f>VLOOKUP(M2567,OrigCodes,2,FALSE)</f>
        <v>1</v>
      </c>
      <c r="Q2567" s="47">
        <f>VLOOKUP(N2567,StgCodes,2,FALSE)</f>
        <v>2</v>
      </c>
      <c r="R2567" s="54">
        <v>40</v>
      </c>
      <c r="S2567" s="49" t="s">
        <v>168</v>
      </c>
      <c r="T2567" s="53" t="s">
        <v>163</v>
      </c>
    </row>
    <row r="2568" spans="1:20" x14ac:dyDescent="0.2">
      <c r="A2568" s="79">
        <f t="shared" si="696"/>
        <v>17</v>
      </c>
      <c r="B2568" s="47">
        <f t="shared" si="697"/>
        <v>2022</v>
      </c>
      <c r="C2568" s="47">
        <f t="shared" si="698"/>
        <v>4</v>
      </c>
      <c r="D2568" s="47" t="str">
        <f t="shared" si="660"/>
        <v>Apr</v>
      </c>
      <c r="E2568" s="47">
        <f t="shared" si="699"/>
        <v>21</v>
      </c>
      <c r="F2568" s="90">
        <v>44672</v>
      </c>
      <c r="G2568" s="75">
        <v>0.42152777777777778</v>
      </c>
      <c r="H2568" s="49" t="s">
        <v>54</v>
      </c>
      <c r="I2568" s="56" t="str">
        <f t="shared" si="691"/>
        <v>Q09, San Juan mouth</v>
      </c>
      <c r="J2568" s="56" t="str">
        <f t="shared" si="692"/>
        <v>San Juan Estuary</v>
      </c>
      <c r="K2568" s="49">
        <v>1</v>
      </c>
      <c r="L2568" s="51" t="s">
        <v>157</v>
      </c>
      <c r="M2568" s="53" t="s">
        <v>138</v>
      </c>
      <c r="N2568" s="51" t="s">
        <v>153</v>
      </c>
      <c r="O2568" s="47">
        <f>VLOOKUP(L2568,SpeciesCodes,2,FALSE)</f>
        <v>8</v>
      </c>
      <c r="P2568" s="47">
        <f>VLOOKUP(M2568,OrigCodes,2,FALSE)</f>
        <v>1</v>
      </c>
      <c r="Q2568" s="47">
        <f>VLOOKUP(N2568,StgCodes,2,FALSE)</f>
        <v>5</v>
      </c>
      <c r="R2568" s="54">
        <v>6</v>
      </c>
      <c r="S2568" s="49" t="s">
        <v>168</v>
      </c>
      <c r="T2568" s="53" t="s">
        <v>163</v>
      </c>
    </row>
    <row r="2569" spans="1:20" x14ac:dyDescent="0.2">
      <c r="A2569" s="79">
        <f t="shared" si="696"/>
        <v>17</v>
      </c>
      <c r="B2569" s="47">
        <f t="shared" si="697"/>
        <v>2022</v>
      </c>
      <c r="C2569" s="47">
        <f t="shared" si="698"/>
        <v>4</v>
      </c>
      <c r="D2569" s="47" t="str">
        <f t="shared" si="660"/>
        <v>Apr</v>
      </c>
      <c r="E2569" s="47">
        <f t="shared" si="699"/>
        <v>21</v>
      </c>
      <c r="F2569" s="90">
        <v>44672</v>
      </c>
      <c r="G2569" s="75">
        <v>0.42152777777777778</v>
      </c>
      <c r="H2569" s="49" t="s">
        <v>54</v>
      </c>
      <c r="I2569" s="56" t="str">
        <f t="shared" si="691"/>
        <v>Q09, San Juan mouth</v>
      </c>
      <c r="J2569" s="56" t="str">
        <f t="shared" si="692"/>
        <v>San Juan Estuary</v>
      </c>
      <c r="K2569" s="49">
        <v>1</v>
      </c>
      <c r="L2569" s="51" t="s">
        <v>158</v>
      </c>
      <c r="M2569" s="53" t="s">
        <v>138</v>
      </c>
      <c r="N2569" s="51" t="s">
        <v>153</v>
      </c>
      <c r="O2569" s="47">
        <f>VLOOKUP(L2569,SpeciesCodes,2,FALSE)</f>
        <v>9</v>
      </c>
      <c r="P2569" s="47">
        <f>VLOOKUP(M2569,OrigCodes,2,FALSE)</f>
        <v>1</v>
      </c>
      <c r="Q2569" s="47">
        <f>VLOOKUP(N2569,StgCodes,2,FALSE)</f>
        <v>5</v>
      </c>
      <c r="R2569" s="54">
        <v>6</v>
      </c>
      <c r="S2569" s="49" t="s">
        <v>168</v>
      </c>
      <c r="T2569" s="53" t="s">
        <v>163</v>
      </c>
    </row>
    <row r="2570" spans="1:20" x14ac:dyDescent="0.2">
      <c r="A2570" s="79">
        <f t="shared" si="696"/>
        <v>17</v>
      </c>
      <c r="B2570" s="47">
        <f t="shared" si="697"/>
        <v>2022</v>
      </c>
      <c r="C2570" s="47">
        <f t="shared" si="698"/>
        <v>4</v>
      </c>
      <c r="D2570" s="47" t="str">
        <f t="shared" si="660"/>
        <v>Apr</v>
      </c>
      <c r="E2570" s="47">
        <f t="shared" si="699"/>
        <v>21</v>
      </c>
      <c r="F2570" s="90">
        <v>44672</v>
      </c>
      <c r="G2570" s="75">
        <v>0.44791666666666669</v>
      </c>
      <c r="H2570" s="49" t="s">
        <v>34</v>
      </c>
      <c r="I2570" s="56" t="str">
        <f t="shared" si="691"/>
        <v>South Arm SJ (Old Mill)</v>
      </c>
      <c r="J2570" s="56" t="str">
        <f t="shared" si="692"/>
        <v>San Juan Estuary</v>
      </c>
      <c r="K2570" s="49">
        <v>1</v>
      </c>
      <c r="L2570" s="51" t="s">
        <v>157</v>
      </c>
      <c r="M2570" s="53" t="s">
        <v>138</v>
      </c>
      <c r="N2570" s="51" t="s">
        <v>153</v>
      </c>
      <c r="O2570" s="47">
        <f>VLOOKUP(L2570,SpeciesCodes,2,FALSE)</f>
        <v>8</v>
      </c>
      <c r="P2570" s="47">
        <f>VLOOKUP(M2570,OrigCodes,2,FALSE)</f>
        <v>1</v>
      </c>
      <c r="Q2570" s="47">
        <f>VLOOKUP(N2570,StgCodes,2,FALSE)</f>
        <v>5</v>
      </c>
      <c r="R2570" s="54">
        <v>10</v>
      </c>
      <c r="S2570" s="49" t="s">
        <v>168</v>
      </c>
      <c r="T2570" s="53" t="s">
        <v>163</v>
      </c>
    </row>
    <row r="2571" spans="1:20" x14ac:dyDescent="0.2">
      <c r="A2571" s="79">
        <f t="shared" si="696"/>
        <v>17</v>
      </c>
      <c r="B2571" s="47">
        <f t="shared" si="697"/>
        <v>2022</v>
      </c>
      <c r="C2571" s="47">
        <f t="shared" si="698"/>
        <v>4</v>
      </c>
      <c r="D2571" s="47" t="str">
        <f t="shared" si="660"/>
        <v>Apr</v>
      </c>
      <c r="E2571" s="47">
        <f t="shared" si="699"/>
        <v>21</v>
      </c>
      <c r="F2571" s="90">
        <v>44672</v>
      </c>
      <c r="G2571" s="75">
        <v>0.44791666666666669</v>
      </c>
      <c r="H2571" s="49" t="s">
        <v>34</v>
      </c>
      <c r="I2571" s="56" t="str">
        <f t="shared" si="691"/>
        <v>South Arm SJ (Old Mill)</v>
      </c>
      <c r="J2571" s="56" t="str">
        <f t="shared" si="692"/>
        <v>San Juan Estuary</v>
      </c>
      <c r="K2571" s="49">
        <v>1</v>
      </c>
      <c r="L2571" s="51" t="s">
        <v>158</v>
      </c>
      <c r="M2571" s="53" t="s">
        <v>138</v>
      </c>
      <c r="N2571" s="51" t="s">
        <v>153</v>
      </c>
      <c r="O2571" s="47">
        <f t="shared" ref="O2571:O2573" si="700">VLOOKUP(L2571,SpeciesCodes,2,FALSE)</f>
        <v>9</v>
      </c>
      <c r="P2571" s="47">
        <f t="shared" ref="P2571:P2573" si="701">VLOOKUP(M2571,OrigCodes,2,FALSE)</f>
        <v>1</v>
      </c>
      <c r="Q2571" s="47">
        <f t="shared" ref="Q2571:Q2573" si="702">VLOOKUP(N2571,StgCodes,2,FALSE)</f>
        <v>5</v>
      </c>
      <c r="R2571" s="54">
        <v>4</v>
      </c>
      <c r="S2571" s="49" t="s">
        <v>168</v>
      </c>
      <c r="T2571" s="53" t="s">
        <v>163</v>
      </c>
    </row>
    <row r="2572" spans="1:20" x14ac:dyDescent="0.2">
      <c r="A2572" s="79">
        <f t="shared" si="696"/>
        <v>17</v>
      </c>
      <c r="B2572" s="47">
        <f t="shared" si="697"/>
        <v>2022</v>
      </c>
      <c r="C2572" s="47">
        <f t="shared" si="698"/>
        <v>4</v>
      </c>
      <c r="D2572" s="47" t="str">
        <f t="shared" si="660"/>
        <v>Apr</v>
      </c>
      <c r="E2572" s="47">
        <f t="shared" si="699"/>
        <v>21</v>
      </c>
      <c r="F2572" s="90">
        <v>44672</v>
      </c>
      <c r="G2572" s="75">
        <v>0.44791666666666669</v>
      </c>
      <c r="H2572" s="49" t="s">
        <v>34</v>
      </c>
      <c r="I2572" s="56" t="str">
        <f t="shared" si="691"/>
        <v>South Arm SJ (Old Mill)</v>
      </c>
      <c r="J2572" s="56" t="str">
        <f t="shared" si="692"/>
        <v>San Juan Estuary</v>
      </c>
      <c r="K2572" s="49">
        <v>1</v>
      </c>
      <c r="L2572" s="51" t="s">
        <v>166</v>
      </c>
      <c r="M2572" s="53" t="s">
        <v>138</v>
      </c>
      <c r="N2572" s="51" t="s">
        <v>150</v>
      </c>
      <c r="O2572" s="47">
        <f t="shared" si="700"/>
        <v>11</v>
      </c>
      <c r="P2572" s="47">
        <f t="shared" si="701"/>
        <v>1</v>
      </c>
      <c r="Q2572" s="47">
        <f t="shared" si="702"/>
        <v>4</v>
      </c>
      <c r="R2572" s="54">
        <v>2</v>
      </c>
      <c r="S2572" s="49" t="s">
        <v>168</v>
      </c>
      <c r="T2572" s="53" t="s">
        <v>163</v>
      </c>
    </row>
    <row r="2573" spans="1:20" x14ac:dyDescent="0.2">
      <c r="A2573" s="79">
        <f t="shared" si="696"/>
        <v>21</v>
      </c>
      <c r="B2573" s="47">
        <f t="shared" si="697"/>
        <v>2022</v>
      </c>
      <c r="C2573" s="47">
        <f t="shared" si="698"/>
        <v>5</v>
      </c>
      <c r="D2573" s="47" t="str">
        <f t="shared" si="660"/>
        <v>May</v>
      </c>
      <c r="E2573" s="47">
        <f t="shared" si="699"/>
        <v>17</v>
      </c>
      <c r="F2573" s="90">
        <v>44698</v>
      </c>
      <c r="G2573" s="75">
        <v>0.36041666666666666</v>
      </c>
      <c r="H2573" s="49" t="s">
        <v>221</v>
      </c>
      <c r="I2573" s="56" t="str">
        <f t="shared" ref="I2573" si="703">VLOOKUP(H2573,SiteCodes,2,FALSE)</f>
        <v>Site 6, at upper logger station</v>
      </c>
      <c r="J2573" s="56" t="str">
        <f t="shared" ref="J2573" si="704">VLOOKUP(H2573,SiteCodes,3,FALSE)</f>
        <v>Gordon Estuary</v>
      </c>
      <c r="K2573" s="49">
        <v>1</v>
      </c>
      <c r="L2573" s="51" t="s">
        <v>146</v>
      </c>
      <c r="M2573" s="53" t="s">
        <v>138</v>
      </c>
      <c r="N2573" s="51" t="s">
        <v>144</v>
      </c>
      <c r="O2573" s="47">
        <f t="shared" si="700"/>
        <v>3</v>
      </c>
      <c r="P2573" s="47">
        <f t="shared" si="701"/>
        <v>1</v>
      </c>
      <c r="Q2573" s="47">
        <f t="shared" si="702"/>
        <v>2</v>
      </c>
      <c r="R2573" s="54">
        <v>36</v>
      </c>
      <c r="S2573" s="49" t="s">
        <v>171</v>
      </c>
      <c r="T2573" s="53" t="s">
        <v>163</v>
      </c>
    </row>
    <row r="2574" spans="1:20" x14ac:dyDescent="0.2">
      <c r="A2574" s="79">
        <f t="shared" si="696"/>
        <v>21</v>
      </c>
      <c r="B2574" s="47">
        <f t="shared" si="697"/>
        <v>2022</v>
      </c>
      <c r="C2574" s="47">
        <f t="shared" si="698"/>
        <v>5</v>
      </c>
      <c r="D2574" s="47" t="str">
        <f t="shared" si="660"/>
        <v>May</v>
      </c>
      <c r="E2574" s="47">
        <f t="shared" si="699"/>
        <v>17</v>
      </c>
      <c r="F2574" s="90">
        <v>44698</v>
      </c>
      <c r="G2574" s="75">
        <v>0.36041666666666666</v>
      </c>
      <c r="H2574" s="49" t="s">
        <v>221</v>
      </c>
      <c r="I2574" s="56" t="str">
        <f t="shared" ref="I2574:I2575" si="705">VLOOKUP(H2574,SiteCodes,2,FALSE)</f>
        <v>Site 6, at upper logger station</v>
      </c>
      <c r="J2574" s="56" t="str">
        <f t="shared" ref="J2574:J2575" si="706">VLOOKUP(H2574,SiteCodes,3,FALSE)</f>
        <v>Gordon Estuary</v>
      </c>
      <c r="K2574" s="49">
        <v>1</v>
      </c>
      <c r="L2574" s="51" t="s">
        <v>157</v>
      </c>
      <c r="M2574" s="53" t="s">
        <v>138</v>
      </c>
      <c r="N2574" s="51" t="s">
        <v>153</v>
      </c>
      <c r="O2574" s="47">
        <f>VLOOKUP(L2574,SpeciesCodes,2,FALSE)</f>
        <v>8</v>
      </c>
      <c r="P2574" s="47">
        <f>VLOOKUP(M2574,OrigCodes,2,FALSE)</f>
        <v>1</v>
      </c>
      <c r="Q2574" s="47">
        <f>VLOOKUP(N2574,StgCodes,2,FALSE)</f>
        <v>5</v>
      </c>
      <c r="R2574" s="54">
        <v>6</v>
      </c>
      <c r="S2574" s="49" t="s">
        <v>171</v>
      </c>
      <c r="T2574" s="53" t="s">
        <v>163</v>
      </c>
    </row>
    <row r="2575" spans="1:20" x14ac:dyDescent="0.2">
      <c r="A2575" s="79">
        <f t="shared" si="696"/>
        <v>21</v>
      </c>
      <c r="B2575" s="47">
        <f t="shared" si="697"/>
        <v>2022</v>
      </c>
      <c r="C2575" s="47">
        <f t="shared" si="698"/>
        <v>5</v>
      </c>
      <c r="D2575" s="47" t="str">
        <f t="shared" si="660"/>
        <v>May</v>
      </c>
      <c r="E2575" s="47">
        <f t="shared" si="699"/>
        <v>17</v>
      </c>
      <c r="F2575" s="90">
        <v>44698</v>
      </c>
      <c r="G2575" s="75">
        <v>0.36041666666666666</v>
      </c>
      <c r="H2575" s="49" t="s">
        <v>221</v>
      </c>
      <c r="I2575" s="56" t="str">
        <f t="shared" si="705"/>
        <v>Site 6, at upper logger station</v>
      </c>
      <c r="J2575" s="56" t="str">
        <f t="shared" si="706"/>
        <v>Gordon Estuary</v>
      </c>
      <c r="K2575" s="49">
        <v>1</v>
      </c>
      <c r="L2575" s="51" t="s">
        <v>158</v>
      </c>
      <c r="M2575" s="53" t="s">
        <v>138</v>
      </c>
      <c r="N2575" s="51" t="s">
        <v>153</v>
      </c>
      <c r="O2575" s="47">
        <f>VLOOKUP(L2575,SpeciesCodes,2,FALSE)</f>
        <v>9</v>
      </c>
      <c r="P2575" s="47">
        <f>VLOOKUP(M2575,OrigCodes,2,FALSE)</f>
        <v>1</v>
      </c>
      <c r="Q2575" s="47">
        <f>VLOOKUP(N2575,StgCodes,2,FALSE)</f>
        <v>5</v>
      </c>
      <c r="R2575" s="54">
        <v>3</v>
      </c>
      <c r="S2575" s="49" t="s">
        <v>171</v>
      </c>
      <c r="T2575" s="53" t="s">
        <v>163</v>
      </c>
    </row>
    <row r="2576" spans="1:20" x14ac:dyDescent="0.2">
      <c r="A2576" s="79">
        <f t="shared" si="696"/>
        <v>21</v>
      </c>
      <c r="B2576" s="47">
        <f t="shared" si="697"/>
        <v>2022</v>
      </c>
      <c r="C2576" s="47">
        <f t="shared" si="698"/>
        <v>5</v>
      </c>
      <c r="D2576" s="47" t="str">
        <f t="shared" si="660"/>
        <v>May</v>
      </c>
      <c r="E2576" s="47">
        <f t="shared" si="699"/>
        <v>17</v>
      </c>
      <c r="F2576" s="90">
        <v>44698</v>
      </c>
      <c r="G2576" s="75">
        <v>0.37638888888888888</v>
      </c>
      <c r="H2576" s="49" t="s">
        <v>223</v>
      </c>
      <c r="I2576" s="56" t="str">
        <f>VLOOKUP(H2576,SiteCodes,2,FALSE)</f>
        <v>Site 6, at creek inflow (SE corner of marsh)</v>
      </c>
      <c r="J2576" s="56" t="str">
        <f>VLOOKUP(H2576,SiteCodes,3,FALSE)</f>
        <v>Gordon Estuary</v>
      </c>
      <c r="K2576" s="49">
        <v>1</v>
      </c>
      <c r="L2576" s="51" t="s">
        <v>146</v>
      </c>
      <c r="M2576" s="53" t="s">
        <v>138</v>
      </c>
      <c r="N2576" s="51" t="s">
        <v>144</v>
      </c>
      <c r="O2576" s="47">
        <f>VLOOKUP(L2576,SpeciesCodes,2,FALSE)</f>
        <v>3</v>
      </c>
      <c r="P2576" s="47">
        <f>VLOOKUP(M2576,OrigCodes,2,FALSE)</f>
        <v>1</v>
      </c>
      <c r="Q2576" s="47">
        <f>VLOOKUP(N2576,StgCodes,2,FALSE)</f>
        <v>2</v>
      </c>
      <c r="R2576" s="54">
        <v>97</v>
      </c>
      <c r="S2576" s="49" t="s">
        <v>171</v>
      </c>
      <c r="T2576" s="53" t="s">
        <v>163</v>
      </c>
    </row>
    <row r="2577" spans="1:20" x14ac:dyDescent="0.2">
      <c r="A2577" s="79">
        <f t="shared" si="696"/>
        <v>21</v>
      </c>
      <c r="B2577" s="47">
        <f t="shared" si="697"/>
        <v>2022</v>
      </c>
      <c r="C2577" s="47">
        <f t="shared" si="698"/>
        <v>5</v>
      </c>
      <c r="D2577" s="47" t="str">
        <f t="shared" si="660"/>
        <v>May</v>
      </c>
      <c r="E2577" s="47">
        <f t="shared" si="699"/>
        <v>17</v>
      </c>
      <c r="F2577" s="90">
        <v>44698</v>
      </c>
      <c r="G2577" s="75">
        <v>0.37638888888888888</v>
      </c>
      <c r="H2577" s="49" t="s">
        <v>223</v>
      </c>
      <c r="I2577" s="56" t="str">
        <f>VLOOKUP(H2577,SiteCodes,2,FALSE)</f>
        <v>Site 6, at creek inflow (SE corner of marsh)</v>
      </c>
      <c r="J2577" s="56" t="str">
        <f>VLOOKUP(H2577,SiteCodes,3,FALSE)</f>
        <v>Gordon Estuary</v>
      </c>
      <c r="K2577" s="49">
        <v>1</v>
      </c>
      <c r="L2577" s="51" t="s">
        <v>158</v>
      </c>
      <c r="M2577" s="53" t="s">
        <v>138</v>
      </c>
      <c r="N2577" s="51" t="s">
        <v>153</v>
      </c>
      <c r="O2577" s="47">
        <f>VLOOKUP(L2577,SpeciesCodes,2,FALSE)</f>
        <v>9</v>
      </c>
      <c r="P2577" s="47">
        <f>VLOOKUP(M2577,OrigCodes,2,FALSE)</f>
        <v>1</v>
      </c>
      <c r="Q2577" s="47">
        <f>VLOOKUP(N2577,StgCodes,2,FALSE)</f>
        <v>5</v>
      </c>
      <c r="R2577" s="54">
        <v>45</v>
      </c>
      <c r="S2577" s="49" t="s">
        <v>171</v>
      </c>
      <c r="T2577" s="53" t="s">
        <v>163</v>
      </c>
    </row>
    <row r="2578" spans="1:20" x14ac:dyDescent="0.2">
      <c r="A2578" s="79">
        <f t="shared" ref="A2578:A2593" si="707">WEEKNUM(F2578)</f>
        <v>21</v>
      </c>
      <c r="B2578" s="47">
        <f t="shared" ref="B2578:B2593" si="708">YEAR(F2578)</f>
        <v>2022</v>
      </c>
      <c r="C2578" s="47">
        <f t="shared" ref="C2578:C2593" si="709">MONTH(F2578)</f>
        <v>5</v>
      </c>
      <c r="D2578" s="47" t="str">
        <f t="shared" si="660"/>
        <v>May</v>
      </c>
      <c r="E2578" s="47">
        <f t="shared" ref="E2578:E2593" si="710">DAY(F2578)</f>
        <v>17</v>
      </c>
      <c r="F2578" s="90">
        <v>44698</v>
      </c>
      <c r="G2578" s="75">
        <v>0.40138888888888885</v>
      </c>
      <c r="H2578" s="49" t="s">
        <v>217</v>
      </c>
      <c r="I2578" s="56" t="str">
        <f>VLOOKUP(H2578,SiteCodes,2,FALSE)</f>
        <v>Site 6, just upstream of bridge</v>
      </c>
      <c r="J2578" s="56" t="str">
        <f>VLOOKUP(H2578,SiteCodes,3,FALSE)</f>
        <v>Gordon Estuary</v>
      </c>
      <c r="K2578" s="49">
        <v>1</v>
      </c>
      <c r="L2578" s="51" t="s">
        <v>146</v>
      </c>
      <c r="M2578" s="53" t="s">
        <v>138</v>
      </c>
      <c r="N2578" s="51" t="s">
        <v>144</v>
      </c>
      <c r="O2578" s="47">
        <f>VLOOKUP(L2578,SpeciesCodes,2,FALSE)</f>
        <v>3</v>
      </c>
      <c r="P2578" s="47">
        <f>VLOOKUP(M2578,OrigCodes,2,FALSE)</f>
        <v>1</v>
      </c>
      <c r="Q2578" s="47">
        <f>VLOOKUP(N2578,StgCodes,2,FALSE)</f>
        <v>2</v>
      </c>
      <c r="R2578" s="54">
        <v>59</v>
      </c>
      <c r="S2578" s="49" t="s">
        <v>171</v>
      </c>
      <c r="T2578" s="53" t="s">
        <v>163</v>
      </c>
    </row>
    <row r="2579" spans="1:20" x14ac:dyDescent="0.2">
      <c r="A2579" s="79">
        <f t="shared" si="707"/>
        <v>21</v>
      </c>
      <c r="B2579" s="47">
        <f t="shared" si="708"/>
        <v>2022</v>
      </c>
      <c r="C2579" s="47">
        <f t="shared" si="709"/>
        <v>5</v>
      </c>
      <c r="D2579" s="47" t="str">
        <f t="shared" si="660"/>
        <v>May</v>
      </c>
      <c r="E2579" s="47">
        <f t="shared" si="710"/>
        <v>17</v>
      </c>
      <c r="F2579" s="90">
        <v>44698</v>
      </c>
      <c r="G2579" s="75">
        <v>0.40138888888888885</v>
      </c>
      <c r="H2579" s="49" t="s">
        <v>217</v>
      </c>
      <c r="I2579" s="56" t="str">
        <f>VLOOKUP(H2579,SiteCodes,2,FALSE)</f>
        <v>Site 6, just upstream of bridge</v>
      </c>
      <c r="J2579" s="56" t="str">
        <f>VLOOKUP(H2579,SiteCodes,3,FALSE)</f>
        <v>Gordon Estuary</v>
      </c>
      <c r="K2579" s="49">
        <v>1</v>
      </c>
      <c r="L2579" s="51" t="s">
        <v>157</v>
      </c>
      <c r="M2579" s="53" t="s">
        <v>138</v>
      </c>
      <c r="N2579" s="51" t="s">
        <v>153</v>
      </c>
      <c r="O2579" s="47">
        <f t="shared" ref="O2579:O2593" si="711">VLOOKUP(L2579,SpeciesCodes,2,FALSE)</f>
        <v>8</v>
      </c>
      <c r="P2579" s="47">
        <f t="shared" ref="P2579:P2593" si="712">VLOOKUP(M2579,OrigCodes,2,FALSE)</f>
        <v>1</v>
      </c>
      <c r="Q2579" s="47">
        <f t="shared" ref="Q2579:Q2593" si="713">VLOOKUP(N2579,StgCodes,2,FALSE)</f>
        <v>5</v>
      </c>
      <c r="R2579" s="54">
        <v>1</v>
      </c>
      <c r="S2579" s="49" t="s">
        <v>171</v>
      </c>
      <c r="T2579" s="53" t="s">
        <v>163</v>
      </c>
    </row>
    <row r="2580" spans="1:20" x14ac:dyDescent="0.2">
      <c r="A2580" s="79">
        <f t="shared" si="707"/>
        <v>21</v>
      </c>
      <c r="B2580" s="47">
        <f t="shared" si="708"/>
        <v>2022</v>
      </c>
      <c r="C2580" s="47">
        <f t="shared" si="709"/>
        <v>5</v>
      </c>
      <c r="D2580" s="47" t="str">
        <f t="shared" si="660"/>
        <v>May</v>
      </c>
      <c r="E2580" s="47">
        <f t="shared" si="710"/>
        <v>17</v>
      </c>
      <c r="F2580" s="90">
        <v>44698</v>
      </c>
      <c r="G2580" s="75">
        <v>0.40138888888888885</v>
      </c>
      <c r="H2580" s="49" t="s">
        <v>217</v>
      </c>
      <c r="I2580" s="56" t="str">
        <f>VLOOKUP(H2580,SiteCodes,2,FALSE)</f>
        <v>Site 6, just upstream of bridge</v>
      </c>
      <c r="J2580" s="56" t="str">
        <f>VLOOKUP(H2580,SiteCodes,3,FALSE)</f>
        <v>Gordon Estuary</v>
      </c>
      <c r="K2580" s="49">
        <v>1</v>
      </c>
      <c r="L2580" s="51" t="s">
        <v>158</v>
      </c>
      <c r="M2580" s="53" t="s">
        <v>138</v>
      </c>
      <c r="N2580" s="51" t="s">
        <v>153</v>
      </c>
      <c r="O2580" s="47">
        <f t="shared" si="711"/>
        <v>9</v>
      </c>
      <c r="P2580" s="47">
        <f t="shared" si="712"/>
        <v>1</v>
      </c>
      <c r="Q2580" s="47">
        <f t="shared" si="713"/>
        <v>5</v>
      </c>
      <c r="R2580" s="54">
        <v>13</v>
      </c>
      <c r="S2580" s="49" t="s">
        <v>171</v>
      </c>
      <c r="T2580" s="53" t="s">
        <v>163</v>
      </c>
    </row>
    <row r="2581" spans="1:20" x14ac:dyDescent="0.2">
      <c r="A2581" s="79">
        <f t="shared" si="707"/>
        <v>21</v>
      </c>
      <c r="B2581" s="47">
        <f t="shared" si="708"/>
        <v>2022</v>
      </c>
      <c r="C2581" s="47">
        <f t="shared" si="709"/>
        <v>5</v>
      </c>
      <c r="D2581" s="47" t="str">
        <f t="shared" si="660"/>
        <v>May</v>
      </c>
      <c r="E2581" s="47">
        <f t="shared" si="710"/>
        <v>17</v>
      </c>
      <c r="F2581" s="90">
        <v>44698</v>
      </c>
      <c r="G2581" s="75">
        <v>0.41388888888888892</v>
      </c>
      <c r="H2581" s="49" t="s">
        <v>186</v>
      </c>
      <c r="I2581" s="56" t="str">
        <f t="shared" ref="I2581:I2591" si="714">VLOOKUP(H2581,SiteCodes,2,FALSE)</f>
        <v>Browns Slough Site 7 inlet left tidal channel</v>
      </c>
      <c r="J2581" s="56" t="str">
        <f t="shared" ref="J2581:J2591" si="715">VLOOKUP(H2581,SiteCodes,3,FALSE)</f>
        <v>Gordon Estuary</v>
      </c>
      <c r="K2581" s="49">
        <v>1</v>
      </c>
      <c r="L2581" s="51" t="s">
        <v>146</v>
      </c>
      <c r="M2581" s="53" t="s">
        <v>138</v>
      </c>
      <c r="N2581" s="51" t="s">
        <v>144</v>
      </c>
      <c r="O2581" s="47">
        <f t="shared" si="711"/>
        <v>3</v>
      </c>
      <c r="P2581" s="47">
        <f t="shared" si="712"/>
        <v>1</v>
      </c>
      <c r="Q2581" s="47">
        <f t="shared" si="713"/>
        <v>2</v>
      </c>
      <c r="R2581" s="54">
        <v>17</v>
      </c>
      <c r="S2581" s="49" t="s">
        <v>171</v>
      </c>
      <c r="T2581" s="53" t="s">
        <v>163</v>
      </c>
    </row>
    <row r="2582" spans="1:20" x14ac:dyDescent="0.2">
      <c r="A2582" s="79">
        <f t="shared" si="707"/>
        <v>21</v>
      </c>
      <c r="B2582" s="47">
        <f t="shared" si="708"/>
        <v>2022</v>
      </c>
      <c r="C2582" s="47">
        <f t="shared" si="709"/>
        <v>5</v>
      </c>
      <c r="D2582" s="47" t="str">
        <f t="shared" si="660"/>
        <v>May</v>
      </c>
      <c r="E2582" s="47">
        <f t="shared" si="710"/>
        <v>17</v>
      </c>
      <c r="F2582" s="90">
        <v>44698</v>
      </c>
      <c r="G2582" s="75">
        <v>0.41388888888888892</v>
      </c>
      <c r="H2582" s="49" t="s">
        <v>186</v>
      </c>
      <c r="I2582" s="56" t="str">
        <f t="shared" ref="I2582:I2583" si="716">VLOOKUP(H2582,SiteCodes,2,FALSE)</f>
        <v>Browns Slough Site 7 inlet left tidal channel</v>
      </c>
      <c r="J2582" s="56" t="str">
        <f t="shared" ref="J2582:J2583" si="717">VLOOKUP(H2582,SiteCodes,3,FALSE)</f>
        <v>Gordon Estuary</v>
      </c>
      <c r="K2582" s="49">
        <v>1</v>
      </c>
      <c r="L2582" s="51" t="s">
        <v>157</v>
      </c>
      <c r="M2582" s="53" t="s">
        <v>138</v>
      </c>
      <c r="N2582" s="51" t="s">
        <v>153</v>
      </c>
      <c r="O2582" s="47">
        <f t="shared" si="711"/>
        <v>8</v>
      </c>
      <c r="P2582" s="47">
        <f t="shared" si="712"/>
        <v>1</v>
      </c>
      <c r="Q2582" s="47">
        <f t="shared" si="713"/>
        <v>5</v>
      </c>
      <c r="R2582" s="54">
        <v>17</v>
      </c>
      <c r="S2582" s="49" t="s">
        <v>171</v>
      </c>
      <c r="T2582" s="53" t="s">
        <v>163</v>
      </c>
    </row>
    <row r="2583" spans="1:20" x14ac:dyDescent="0.2">
      <c r="A2583" s="79">
        <f t="shared" si="707"/>
        <v>21</v>
      </c>
      <c r="B2583" s="47">
        <f t="shared" si="708"/>
        <v>2022</v>
      </c>
      <c r="C2583" s="47">
        <f t="shared" si="709"/>
        <v>5</v>
      </c>
      <c r="D2583" s="47" t="str">
        <f t="shared" si="660"/>
        <v>May</v>
      </c>
      <c r="E2583" s="47">
        <f t="shared" si="710"/>
        <v>17</v>
      </c>
      <c r="F2583" s="90">
        <v>44698</v>
      </c>
      <c r="G2583" s="75">
        <v>0.41388888888888892</v>
      </c>
      <c r="H2583" s="49" t="s">
        <v>186</v>
      </c>
      <c r="I2583" s="56" t="str">
        <f t="shared" si="716"/>
        <v>Browns Slough Site 7 inlet left tidal channel</v>
      </c>
      <c r="J2583" s="56" t="str">
        <f t="shared" si="717"/>
        <v>Gordon Estuary</v>
      </c>
      <c r="K2583" s="49">
        <v>1</v>
      </c>
      <c r="L2583" s="51" t="s">
        <v>158</v>
      </c>
      <c r="M2583" s="53" t="s">
        <v>138</v>
      </c>
      <c r="N2583" s="51" t="s">
        <v>153</v>
      </c>
      <c r="O2583" s="47">
        <f t="shared" si="711"/>
        <v>9</v>
      </c>
      <c r="P2583" s="47">
        <f t="shared" si="712"/>
        <v>1</v>
      </c>
      <c r="Q2583" s="47">
        <f t="shared" si="713"/>
        <v>5</v>
      </c>
      <c r="R2583" s="54">
        <v>144</v>
      </c>
      <c r="S2583" s="49" t="s">
        <v>171</v>
      </c>
      <c r="T2583" s="53" t="s">
        <v>163</v>
      </c>
    </row>
    <row r="2584" spans="1:20" x14ac:dyDescent="0.2">
      <c r="A2584" s="79">
        <f t="shared" si="707"/>
        <v>21</v>
      </c>
      <c r="B2584" s="47">
        <f t="shared" si="708"/>
        <v>2022</v>
      </c>
      <c r="C2584" s="47">
        <f t="shared" si="709"/>
        <v>5</v>
      </c>
      <c r="D2584" s="47" t="str">
        <f t="shared" si="660"/>
        <v>May</v>
      </c>
      <c r="E2584" s="47">
        <f t="shared" si="710"/>
        <v>17</v>
      </c>
      <c r="F2584" s="90">
        <v>44698</v>
      </c>
      <c r="G2584" s="75">
        <v>0.51736111111111105</v>
      </c>
      <c r="H2584" s="49" t="s">
        <v>206</v>
      </c>
      <c r="I2584" s="56" t="str">
        <f t="shared" si="714"/>
        <v>Site 5 main channel half way up</v>
      </c>
      <c r="J2584" s="56" t="str">
        <f t="shared" si="715"/>
        <v>Gordon Estuary</v>
      </c>
      <c r="K2584" s="49">
        <v>1</v>
      </c>
      <c r="L2584" s="51" t="s">
        <v>146</v>
      </c>
      <c r="M2584" s="53" t="s">
        <v>138</v>
      </c>
      <c r="N2584" s="51" t="s">
        <v>144</v>
      </c>
      <c r="O2584" s="47">
        <f t="shared" si="711"/>
        <v>3</v>
      </c>
      <c r="P2584" s="47">
        <f t="shared" si="712"/>
        <v>1</v>
      </c>
      <c r="Q2584" s="47">
        <f t="shared" si="713"/>
        <v>2</v>
      </c>
      <c r="R2584" s="54">
        <v>925</v>
      </c>
      <c r="S2584" s="49" t="s">
        <v>171</v>
      </c>
      <c r="T2584" s="53" t="s">
        <v>163</v>
      </c>
    </row>
    <row r="2585" spans="1:20" x14ac:dyDescent="0.2">
      <c r="A2585" s="79">
        <f t="shared" si="707"/>
        <v>21</v>
      </c>
      <c r="B2585" s="47">
        <f t="shared" si="708"/>
        <v>2022</v>
      </c>
      <c r="C2585" s="47">
        <f t="shared" si="709"/>
        <v>5</v>
      </c>
      <c r="D2585" s="47" t="str">
        <f t="shared" si="660"/>
        <v>May</v>
      </c>
      <c r="E2585" s="47">
        <f t="shared" si="710"/>
        <v>17</v>
      </c>
      <c r="F2585" s="90">
        <v>44698</v>
      </c>
      <c r="G2585" s="75">
        <v>0.51736111111111105</v>
      </c>
      <c r="H2585" s="49" t="s">
        <v>206</v>
      </c>
      <c r="I2585" s="56" t="str">
        <f t="shared" ref="I2585:I2586" si="718">VLOOKUP(H2585,SiteCodes,2,FALSE)</f>
        <v>Site 5 main channel half way up</v>
      </c>
      <c r="J2585" s="56" t="str">
        <f t="shared" ref="J2585:J2586" si="719">VLOOKUP(H2585,SiteCodes,3,FALSE)</f>
        <v>Gordon Estuary</v>
      </c>
      <c r="K2585" s="49">
        <v>1</v>
      </c>
      <c r="L2585" s="51" t="s">
        <v>157</v>
      </c>
      <c r="M2585" s="53" t="s">
        <v>138</v>
      </c>
      <c r="N2585" s="51" t="s">
        <v>153</v>
      </c>
      <c r="O2585" s="47">
        <f t="shared" si="711"/>
        <v>8</v>
      </c>
      <c r="P2585" s="47">
        <f t="shared" si="712"/>
        <v>1</v>
      </c>
      <c r="Q2585" s="47">
        <f t="shared" si="713"/>
        <v>5</v>
      </c>
      <c r="R2585" s="54">
        <v>111</v>
      </c>
      <c r="S2585" s="49" t="s">
        <v>171</v>
      </c>
      <c r="T2585" s="53" t="s">
        <v>163</v>
      </c>
    </row>
    <row r="2586" spans="1:20" x14ac:dyDescent="0.2">
      <c r="A2586" s="79">
        <f t="shared" si="707"/>
        <v>21</v>
      </c>
      <c r="B2586" s="47">
        <f t="shared" si="708"/>
        <v>2022</v>
      </c>
      <c r="C2586" s="47">
        <f t="shared" si="709"/>
        <v>5</v>
      </c>
      <c r="D2586" s="47" t="str">
        <f t="shared" si="660"/>
        <v>May</v>
      </c>
      <c r="E2586" s="47">
        <f t="shared" si="710"/>
        <v>17</v>
      </c>
      <c r="F2586" s="90">
        <v>44698</v>
      </c>
      <c r="G2586" s="75">
        <v>0.51736111111111105</v>
      </c>
      <c r="H2586" s="49" t="s">
        <v>206</v>
      </c>
      <c r="I2586" s="56" t="str">
        <f t="shared" si="718"/>
        <v>Site 5 main channel half way up</v>
      </c>
      <c r="J2586" s="56" t="str">
        <f t="shared" si="719"/>
        <v>Gordon Estuary</v>
      </c>
      <c r="K2586" s="49">
        <v>1</v>
      </c>
      <c r="L2586" s="51" t="s">
        <v>158</v>
      </c>
      <c r="M2586" s="53" t="s">
        <v>138</v>
      </c>
      <c r="N2586" s="51" t="s">
        <v>153</v>
      </c>
      <c r="O2586" s="47">
        <f t="shared" si="711"/>
        <v>9</v>
      </c>
      <c r="P2586" s="47">
        <f t="shared" si="712"/>
        <v>1</v>
      </c>
      <c r="Q2586" s="47">
        <f t="shared" si="713"/>
        <v>5</v>
      </c>
      <c r="R2586" s="54">
        <v>403</v>
      </c>
      <c r="S2586" s="49" t="s">
        <v>171</v>
      </c>
      <c r="T2586" s="53" t="s">
        <v>163</v>
      </c>
    </row>
    <row r="2587" spans="1:20" x14ac:dyDescent="0.2">
      <c r="A2587" s="79">
        <f t="shared" si="707"/>
        <v>21</v>
      </c>
      <c r="B2587" s="47">
        <f t="shared" si="708"/>
        <v>2022</v>
      </c>
      <c r="C2587" s="47">
        <f t="shared" si="709"/>
        <v>5</v>
      </c>
      <c r="D2587" s="47" t="str">
        <f t="shared" si="660"/>
        <v>May</v>
      </c>
      <c r="E2587" s="47">
        <f t="shared" si="710"/>
        <v>17</v>
      </c>
      <c r="F2587" s="90">
        <v>44698</v>
      </c>
      <c r="G2587" s="75">
        <v>0.55208333333333337</v>
      </c>
      <c r="H2587" s="49" t="s">
        <v>209</v>
      </c>
      <c r="I2587" s="56" t="str">
        <f t="shared" si="714"/>
        <v>Site 5 main channel where stump sland channel comes in</v>
      </c>
      <c r="J2587" s="56" t="str">
        <f t="shared" si="715"/>
        <v>Gordon Estuary</v>
      </c>
      <c r="K2587" s="49">
        <v>1</v>
      </c>
      <c r="L2587" s="51" t="s">
        <v>146</v>
      </c>
      <c r="M2587" s="53" t="s">
        <v>138</v>
      </c>
      <c r="N2587" s="51" t="s">
        <v>144</v>
      </c>
      <c r="O2587" s="47">
        <f t="shared" si="711"/>
        <v>3</v>
      </c>
      <c r="P2587" s="47">
        <f t="shared" si="712"/>
        <v>1</v>
      </c>
      <c r="Q2587" s="47">
        <f t="shared" si="713"/>
        <v>2</v>
      </c>
      <c r="R2587" s="54">
        <v>638</v>
      </c>
      <c r="S2587" s="49" t="s">
        <v>171</v>
      </c>
      <c r="T2587" s="53" t="s">
        <v>163</v>
      </c>
    </row>
    <row r="2588" spans="1:20" x14ac:dyDescent="0.2">
      <c r="A2588" s="79">
        <f t="shared" si="707"/>
        <v>21</v>
      </c>
      <c r="B2588" s="47">
        <f t="shared" si="708"/>
        <v>2022</v>
      </c>
      <c r="C2588" s="47">
        <f t="shared" si="709"/>
        <v>5</v>
      </c>
      <c r="D2588" s="47" t="str">
        <f t="shared" si="660"/>
        <v>May</v>
      </c>
      <c r="E2588" s="47">
        <f t="shared" si="710"/>
        <v>17</v>
      </c>
      <c r="F2588" s="90">
        <v>44698</v>
      </c>
      <c r="G2588" s="75">
        <v>0.55208333333333337</v>
      </c>
      <c r="H2588" s="49" t="s">
        <v>209</v>
      </c>
      <c r="I2588" s="56" t="str">
        <f t="shared" ref="I2588:I2589" si="720">VLOOKUP(H2588,SiteCodes,2,FALSE)</f>
        <v>Site 5 main channel where stump sland channel comes in</v>
      </c>
      <c r="J2588" s="56" t="str">
        <f t="shared" ref="J2588:J2589" si="721">VLOOKUP(H2588,SiteCodes,3,FALSE)</f>
        <v>Gordon Estuary</v>
      </c>
      <c r="K2588" s="49">
        <v>1</v>
      </c>
      <c r="L2588" s="51" t="s">
        <v>157</v>
      </c>
      <c r="M2588" s="53" t="s">
        <v>138</v>
      </c>
      <c r="N2588" s="51" t="s">
        <v>153</v>
      </c>
      <c r="O2588" s="47">
        <f t="shared" si="711"/>
        <v>8</v>
      </c>
      <c r="P2588" s="47">
        <f t="shared" si="712"/>
        <v>1</v>
      </c>
      <c r="Q2588" s="47">
        <f t="shared" si="713"/>
        <v>5</v>
      </c>
      <c r="R2588" s="54">
        <v>2</v>
      </c>
      <c r="S2588" s="49" t="s">
        <v>171</v>
      </c>
      <c r="T2588" s="53" t="s">
        <v>163</v>
      </c>
    </row>
    <row r="2589" spans="1:20" x14ac:dyDescent="0.2">
      <c r="A2589" s="79">
        <f t="shared" si="707"/>
        <v>21</v>
      </c>
      <c r="B2589" s="47">
        <f t="shared" si="708"/>
        <v>2022</v>
      </c>
      <c r="C2589" s="47">
        <f t="shared" si="709"/>
        <v>5</v>
      </c>
      <c r="D2589" s="47" t="str">
        <f t="shared" si="660"/>
        <v>May</v>
      </c>
      <c r="E2589" s="47">
        <f t="shared" si="710"/>
        <v>17</v>
      </c>
      <c r="F2589" s="90">
        <v>44698</v>
      </c>
      <c r="G2589" s="75">
        <v>0.55208333333333337</v>
      </c>
      <c r="H2589" s="49" t="s">
        <v>209</v>
      </c>
      <c r="I2589" s="56" t="str">
        <f t="shared" si="720"/>
        <v>Site 5 main channel where stump sland channel comes in</v>
      </c>
      <c r="J2589" s="56" t="str">
        <f t="shared" si="721"/>
        <v>Gordon Estuary</v>
      </c>
      <c r="K2589" s="49">
        <v>1</v>
      </c>
      <c r="L2589" s="51" t="s">
        <v>158</v>
      </c>
      <c r="M2589" s="53" t="s">
        <v>138</v>
      </c>
      <c r="N2589" s="51" t="s">
        <v>153</v>
      </c>
      <c r="O2589" s="47">
        <f t="shared" si="711"/>
        <v>9</v>
      </c>
      <c r="P2589" s="47">
        <f t="shared" si="712"/>
        <v>1</v>
      </c>
      <c r="Q2589" s="47">
        <f t="shared" si="713"/>
        <v>5</v>
      </c>
      <c r="R2589" s="54">
        <v>580</v>
      </c>
      <c r="S2589" s="49" t="s">
        <v>171</v>
      </c>
      <c r="T2589" s="53" t="s">
        <v>163</v>
      </c>
    </row>
    <row r="2590" spans="1:20" x14ac:dyDescent="0.2">
      <c r="A2590" s="79">
        <f t="shared" si="707"/>
        <v>21</v>
      </c>
      <c r="B2590" s="47">
        <f t="shared" si="708"/>
        <v>2022</v>
      </c>
      <c r="C2590" s="47">
        <f t="shared" si="709"/>
        <v>5</v>
      </c>
      <c r="D2590" s="47" t="str">
        <f t="shared" si="660"/>
        <v>May</v>
      </c>
      <c r="E2590" s="47">
        <f t="shared" si="710"/>
        <v>17</v>
      </c>
      <c r="F2590" s="90">
        <v>44698</v>
      </c>
      <c r="G2590" s="75">
        <v>0.58333333333333337</v>
      </c>
      <c r="H2590" s="49" t="s">
        <v>66</v>
      </c>
      <c r="I2590" s="56" t="str">
        <f t="shared" si="714"/>
        <v>Gravel bar on Gordon at Site 1</v>
      </c>
      <c r="J2590" s="56" t="str">
        <f t="shared" si="715"/>
        <v>Gordon Estuary</v>
      </c>
      <c r="K2590" s="49">
        <v>1</v>
      </c>
      <c r="L2590" s="51" t="s">
        <v>146</v>
      </c>
      <c r="M2590" s="53" t="s">
        <v>138</v>
      </c>
      <c r="N2590" s="51" t="s">
        <v>144</v>
      </c>
      <c r="O2590" s="47">
        <f t="shared" si="711"/>
        <v>3</v>
      </c>
      <c r="P2590" s="47">
        <f t="shared" si="712"/>
        <v>1</v>
      </c>
      <c r="Q2590" s="47">
        <f t="shared" si="713"/>
        <v>2</v>
      </c>
      <c r="R2590" s="54">
        <v>1</v>
      </c>
      <c r="S2590" s="49" t="s">
        <v>168</v>
      </c>
      <c r="T2590" s="53" t="s">
        <v>163</v>
      </c>
    </row>
    <row r="2591" spans="1:20" x14ac:dyDescent="0.2">
      <c r="A2591" s="79">
        <f t="shared" si="707"/>
        <v>21</v>
      </c>
      <c r="B2591" s="47">
        <f t="shared" si="708"/>
        <v>2022</v>
      </c>
      <c r="C2591" s="47">
        <f t="shared" si="709"/>
        <v>5</v>
      </c>
      <c r="D2591" s="47" t="str">
        <f t="shared" si="660"/>
        <v>May</v>
      </c>
      <c r="E2591" s="47">
        <f t="shared" si="710"/>
        <v>17</v>
      </c>
      <c r="F2591" s="90">
        <v>44698</v>
      </c>
      <c r="G2591" s="75">
        <v>0.60416666666666663</v>
      </c>
      <c r="H2591" s="49" t="s">
        <v>225</v>
      </c>
      <c r="I2591" s="56" t="str">
        <f t="shared" si="714"/>
        <v>Gordon R. Site 1, Channel A at Gordon R.</v>
      </c>
      <c r="J2591" s="56" t="str">
        <f t="shared" si="715"/>
        <v>Gordon Estuary</v>
      </c>
      <c r="K2591" s="49">
        <v>1</v>
      </c>
      <c r="L2591" s="51" t="s">
        <v>146</v>
      </c>
      <c r="M2591" s="53" t="s">
        <v>138</v>
      </c>
      <c r="N2591" s="51" t="s">
        <v>144</v>
      </c>
      <c r="O2591" s="47">
        <f t="shared" si="711"/>
        <v>3</v>
      </c>
      <c r="P2591" s="47">
        <f t="shared" si="712"/>
        <v>1</v>
      </c>
      <c r="Q2591" s="47">
        <f t="shared" si="713"/>
        <v>2</v>
      </c>
      <c r="R2591" s="54">
        <v>107</v>
      </c>
      <c r="S2591" s="49" t="s">
        <v>171</v>
      </c>
      <c r="T2591" s="53" t="s">
        <v>163</v>
      </c>
    </row>
    <row r="2592" spans="1:20" x14ac:dyDescent="0.2">
      <c r="A2592" s="79">
        <f t="shared" si="707"/>
        <v>21</v>
      </c>
      <c r="B2592" s="47">
        <f t="shared" si="708"/>
        <v>2022</v>
      </c>
      <c r="C2592" s="47">
        <f t="shared" si="709"/>
        <v>5</v>
      </c>
      <c r="D2592" s="47" t="str">
        <f t="shared" si="660"/>
        <v>May</v>
      </c>
      <c r="E2592" s="47">
        <f t="shared" si="710"/>
        <v>17</v>
      </c>
      <c r="F2592" s="90">
        <v>44698</v>
      </c>
      <c r="G2592" s="75">
        <v>0.60416666666666663</v>
      </c>
      <c r="H2592" s="49" t="s">
        <v>225</v>
      </c>
      <c r="I2592" s="56" t="str">
        <f t="shared" ref="I2592:I2593" si="722">VLOOKUP(H2592,SiteCodes,2,FALSE)</f>
        <v>Gordon R. Site 1, Channel A at Gordon R.</v>
      </c>
      <c r="J2592" s="56" t="str">
        <f t="shared" ref="J2592:J2593" si="723">VLOOKUP(H2592,SiteCodes,3,FALSE)</f>
        <v>Gordon Estuary</v>
      </c>
      <c r="K2592" s="49">
        <v>1</v>
      </c>
      <c r="L2592" s="51" t="s">
        <v>157</v>
      </c>
      <c r="M2592" s="53" t="s">
        <v>138</v>
      </c>
      <c r="N2592" s="51" t="s">
        <v>153</v>
      </c>
      <c r="O2592" s="47">
        <f t="shared" si="711"/>
        <v>8</v>
      </c>
      <c r="P2592" s="47">
        <f t="shared" si="712"/>
        <v>1</v>
      </c>
      <c r="Q2592" s="47">
        <f t="shared" si="713"/>
        <v>5</v>
      </c>
      <c r="R2592" s="54">
        <v>4</v>
      </c>
      <c r="S2592" s="49" t="s">
        <v>171</v>
      </c>
      <c r="T2592" s="53" t="s">
        <v>163</v>
      </c>
    </row>
    <row r="2593" spans="1:22" x14ac:dyDescent="0.2">
      <c r="A2593" s="79">
        <f t="shared" si="707"/>
        <v>21</v>
      </c>
      <c r="B2593" s="47">
        <f t="shared" si="708"/>
        <v>2022</v>
      </c>
      <c r="C2593" s="47">
        <f t="shared" si="709"/>
        <v>5</v>
      </c>
      <c r="D2593" s="47" t="str">
        <f t="shared" si="660"/>
        <v>May</v>
      </c>
      <c r="E2593" s="47">
        <f t="shared" si="710"/>
        <v>17</v>
      </c>
      <c r="F2593" s="90">
        <v>44698</v>
      </c>
      <c r="G2593" s="75">
        <v>0.60416666666666663</v>
      </c>
      <c r="H2593" s="49" t="s">
        <v>225</v>
      </c>
      <c r="I2593" s="56" t="str">
        <f t="shared" si="722"/>
        <v>Gordon R. Site 1, Channel A at Gordon R.</v>
      </c>
      <c r="J2593" s="56" t="str">
        <f t="shared" si="723"/>
        <v>Gordon Estuary</v>
      </c>
      <c r="K2593" s="49">
        <v>1</v>
      </c>
      <c r="L2593" s="51" t="s">
        <v>158</v>
      </c>
      <c r="M2593" s="53" t="s">
        <v>138</v>
      </c>
      <c r="N2593" s="51" t="s">
        <v>153</v>
      </c>
      <c r="O2593" s="47">
        <f t="shared" si="711"/>
        <v>9</v>
      </c>
      <c r="P2593" s="47">
        <f t="shared" si="712"/>
        <v>1</v>
      </c>
      <c r="Q2593" s="47">
        <f t="shared" si="713"/>
        <v>5</v>
      </c>
      <c r="R2593" s="54">
        <v>162</v>
      </c>
      <c r="S2593" s="49" t="s">
        <v>171</v>
      </c>
      <c r="T2593" s="53" t="s">
        <v>163</v>
      </c>
    </row>
    <row r="2594" spans="1:22" x14ac:dyDescent="0.2">
      <c r="A2594" s="79">
        <f t="shared" ref="A2594:A2617" si="724">WEEKNUM(F2594)</f>
        <v>21</v>
      </c>
      <c r="B2594" s="47">
        <f t="shared" ref="B2594:B2617" si="725">YEAR(F2594)</f>
        <v>2022</v>
      </c>
      <c r="C2594" s="47">
        <f t="shared" ref="C2594:C2617" si="726">MONTH(F2594)</f>
        <v>5</v>
      </c>
      <c r="D2594" s="47" t="str">
        <f t="shared" si="660"/>
        <v>May</v>
      </c>
      <c r="E2594" s="47">
        <f t="shared" ref="E2594:E2617" si="727">DAY(F2594)</f>
        <v>17</v>
      </c>
      <c r="F2594" s="90">
        <v>44698</v>
      </c>
      <c r="G2594" s="75">
        <v>0.62152777777777779</v>
      </c>
      <c r="H2594" s="49" t="s">
        <v>225</v>
      </c>
      <c r="I2594" s="56" t="str">
        <f>VLOOKUP(H2594,SiteCodes,2,FALSE)</f>
        <v>Gordon R. Site 1, Channel A at Gordon R.</v>
      </c>
      <c r="J2594" s="56" t="str">
        <f>VLOOKUP(H2594,SiteCodes,3,FALSE)</f>
        <v>Gordon Estuary</v>
      </c>
      <c r="K2594" s="49">
        <v>1</v>
      </c>
      <c r="L2594" s="51" t="s">
        <v>146</v>
      </c>
      <c r="M2594" s="53" t="s">
        <v>138</v>
      </c>
      <c r="N2594" s="51" t="s">
        <v>144</v>
      </c>
      <c r="O2594" s="47">
        <f>VLOOKUP(L2594,SpeciesCodes,2,FALSE)</f>
        <v>3</v>
      </c>
      <c r="P2594" s="47">
        <f>VLOOKUP(M2594,OrigCodes,2,FALSE)</f>
        <v>1</v>
      </c>
      <c r="Q2594" s="47">
        <f>VLOOKUP(N2594,StgCodes,2,FALSE)</f>
        <v>2</v>
      </c>
      <c r="R2594" s="54">
        <v>2</v>
      </c>
      <c r="S2594" s="49" t="s">
        <v>171</v>
      </c>
      <c r="T2594" s="53" t="s">
        <v>163</v>
      </c>
      <c r="V2594" t="s">
        <v>412</v>
      </c>
    </row>
    <row r="2595" spans="1:22" x14ac:dyDescent="0.2">
      <c r="A2595" s="79">
        <f t="shared" si="724"/>
        <v>21</v>
      </c>
      <c r="B2595" s="47">
        <f t="shared" si="725"/>
        <v>2022</v>
      </c>
      <c r="C2595" s="47">
        <f t="shared" si="726"/>
        <v>5</v>
      </c>
      <c r="D2595" s="47" t="str">
        <f t="shared" ref="D2595:D2658" si="728">TEXT(F2595,"mmm")</f>
        <v>May</v>
      </c>
      <c r="E2595" s="47">
        <f t="shared" si="727"/>
        <v>17</v>
      </c>
      <c r="F2595" s="90">
        <v>44698</v>
      </c>
      <c r="G2595" s="75">
        <v>0.62152777777777779</v>
      </c>
      <c r="H2595" s="49" t="s">
        <v>225</v>
      </c>
      <c r="I2595" s="56" t="str">
        <f>VLOOKUP(H2595,SiteCodes,2,FALSE)</f>
        <v>Gordon R. Site 1, Channel A at Gordon R.</v>
      </c>
      <c r="J2595" s="56" t="str">
        <f>VLOOKUP(H2595,SiteCodes,3,FALSE)</f>
        <v>Gordon Estuary</v>
      </c>
      <c r="K2595" s="49">
        <v>1</v>
      </c>
      <c r="L2595" s="51" t="s">
        <v>158</v>
      </c>
      <c r="M2595" s="53" t="s">
        <v>138</v>
      </c>
      <c r="N2595" s="51" t="s">
        <v>153</v>
      </c>
      <c r="O2595" s="47">
        <f t="shared" ref="O2595:O2597" si="729">VLOOKUP(L2595,SpeciesCodes,2,FALSE)</f>
        <v>9</v>
      </c>
      <c r="P2595" s="47">
        <f t="shared" ref="P2595:P2597" si="730">VLOOKUP(M2595,OrigCodes,2,FALSE)</f>
        <v>1</v>
      </c>
      <c r="Q2595" s="47">
        <f t="shared" ref="Q2595:Q2597" si="731">VLOOKUP(N2595,StgCodes,2,FALSE)</f>
        <v>5</v>
      </c>
      <c r="R2595" s="54">
        <v>3</v>
      </c>
      <c r="S2595" s="49" t="s">
        <v>171</v>
      </c>
      <c r="T2595" s="53" t="s">
        <v>163</v>
      </c>
      <c r="V2595" t="s">
        <v>411</v>
      </c>
    </row>
    <row r="2596" spans="1:22" x14ac:dyDescent="0.2">
      <c r="A2596" s="79">
        <f t="shared" si="724"/>
        <v>21</v>
      </c>
      <c r="B2596" s="47">
        <f t="shared" si="725"/>
        <v>2022</v>
      </c>
      <c r="C2596" s="47">
        <f t="shared" si="726"/>
        <v>5</v>
      </c>
      <c r="D2596" s="47" t="str">
        <f t="shared" si="728"/>
        <v>May</v>
      </c>
      <c r="E2596" s="47">
        <f t="shared" si="727"/>
        <v>17</v>
      </c>
      <c r="F2596" s="90">
        <v>44698</v>
      </c>
      <c r="G2596" s="75">
        <v>0.625</v>
      </c>
      <c r="H2596" s="49" t="s">
        <v>231</v>
      </c>
      <c r="I2596" s="56" t="str">
        <f t="shared" ref="I2596" si="732">VLOOKUP(H2596,SiteCodes,2,FALSE)</f>
        <v>Gordon R. Site 1, Channel A 250 m in</v>
      </c>
      <c r="J2596" s="56" t="str">
        <f t="shared" ref="J2596" si="733">VLOOKUP(H2596,SiteCodes,3,FALSE)</f>
        <v>Gordon Estuary</v>
      </c>
      <c r="K2596" s="49">
        <v>1</v>
      </c>
      <c r="L2596" s="51" t="s">
        <v>146</v>
      </c>
      <c r="M2596" s="53" t="s">
        <v>138</v>
      </c>
      <c r="N2596" s="51" t="s">
        <v>144</v>
      </c>
      <c r="O2596" s="47">
        <f t="shared" si="729"/>
        <v>3</v>
      </c>
      <c r="P2596" s="47">
        <f t="shared" si="730"/>
        <v>1</v>
      </c>
      <c r="Q2596" s="47">
        <f t="shared" si="731"/>
        <v>2</v>
      </c>
      <c r="R2596" s="54">
        <v>15</v>
      </c>
      <c r="S2596" s="49" t="s">
        <v>171</v>
      </c>
      <c r="T2596" s="53" t="s">
        <v>163</v>
      </c>
    </row>
    <row r="2597" spans="1:22" x14ac:dyDescent="0.2">
      <c r="A2597" s="79">
        <f t="shared" si="724"/>
        <v>21</v>
      </c>
      <c r="B2597" s="47">
        <f t="shared" si="725"/>
        <v>2022</v>
      </c>
      <c r="C2597" s="47">
        <f t="shared" si="726"/>
        <v>5</v>
      </c>
      <c r="D2597" s="47" t="str">
        <f t="shared" si="728"/>
        <v>May</v>
      </c>
      <c r="E2597" s="47">
        <f t="shared" si="727"/>
        <v>17</v>
      </c>
      <c r="F2597" s="90">
        <v>44698</v>
      </c>
      <c r="G2597" s="75">
        <v>0.625</v>
      </c>
      <c r="H2597" s="49" t="s">
        <v>231</v>
      </c>
      <c r="I2597" s="56" t="str">
        <f t="shared" ref="I2597:I2598" si="734">VLOOKUP(H2597,SiteCodes,2,FALSE)</f>
        <v>Gordon R. Site 1, Channel A 250 m in</v>
      </c>
      <c r="J2597" s="56" t="str">
        <f t="shared" ref="J2597:J2598" si="735">VLOOKUP(H2597,SiteCodes,3,FALSE)</f>
        <v>Gordon Estuary</v>
      </c>
      <c r="K2597" s="49">
        <v>1</v>
      </c>
      <c r="L2597" s="51" t="s">
        <v>157</v>
      </c>
      <c r="M2597" s="53" t="s">
        <v>138</v>
      </c>
      <c r="N2597" s="51" t="s">
        <v>153</v>
      </c>
      <c r="O2597" s="47">
        <f t="shared" si="729"/>
        <v>8</v>
      </c>
      <c r="P2597" s="47">
        <f t="shared" si="730"/>
        <v>1</v>
      </c>
      <c r="Q2597" s="47">
        <f t="shared" si="731"/>
        <v>5</v>
      </c>
      <c r="R2597" s="54">
        <v>1</v>
      </c>
      <c r="S2597" s="49" t="s">
        <v>171</v>
      </c>
      <c r="T2597" s="53" t="s">
        <v>163</v>
      </c>
    </row>
    <row r="2598" spans="1:22" x14ac:dyDescent="0.2">
      <c r="A2598" s="79">
        <f t="shared" si="724"/>
        <v>21</v>
      </c>
      <c r="B2598" s="47">
        <f t="shared" si="725"/>
        <v>2022</v>
      </c>
      <c r="C2598" s="47">
        <f t="shared" si="726"/>
        <v>5</v>
      </c>
      <c r="D2598" s="47" t="str">
        <f t="shared" si="728"/>
        <v>May</v>
      </c>
      <c r="E2598" s="47">
        <f t="shared" si="727"/>
        <v>17</v>
      </c>
      <c r="F2598" s="90">
        <v>44698</v>
      </c>
      <c r="G2598" s="75">
        <v>0.625</v>
      </c>
      <c r="H2598" s="49" t="s">
        <v>231</v>
      </c>
      <c r="I2598" s="56" t="str">
        <f t="shared" si="734"/>
        <v>Gordon R. Site 1, Channel A 250 m in</v>
      </c>
      <c r="J2598" s="56" t="str">
        <f t="shared" si="735"/>
        <v>Gordon Estuary</v>
      </c>
      <c r="K2598" s="49">
        <v>1</v>
      </c>
      <c r="L2598" s="51" t="s">
        <v>158</v>
      </c>
      <c r="M2598" s="53" t="s">
        <v>138</v>
      </c>
      <c r="N2598" s="51" t="s">
        <v>153</v>
      </c>
      <c r="O2598" s="47">
        <f>VLOOKUP(L2598,SpeciesCodes,2,FALSE)</f>
        <v>9</v>
      </c>
      <c r="P2598" s="47">
        <f>VLOOKUP(M2598,OrigCodes,2,FALSE)</f>
        <v>1</v>
      </c>
      <c r="Q2598" s="47">
        <f>VLOOKUP(N2598,StgCodes,2,FALSE)</f>
        <v>5</v>
      </c>
      <c r="R2598" s="54">
        <v>1</v>
      </c>
      <c r="S2598" s="49" t="s">
        <v>171</v>
      </c>
      <c r="T2598" s="53" t="s">
        <v>163</v>
      </c>
    </row>
    <row r="2599" spans="1:22" x14ac:dyDescent="0.2">
      <c r="A2599" s="79">
        <f t="shared" si="724"/>
        <v>21</v>
      </c>
      <c r="B2599" s="47">
        <f t="shared" si="725"/>
        <v>2022</v>
      </c>
      <c r="C2599" s="47">
        <f t="shared" si="726"/>
        <v>5</v>
      </c>
      <c r="D2599" s="47" t="str">
        <f t="shared" si="728"/>
        <v>May</v>
      </c>
      <c r="E2599" s="47">
        <f t="shared" si="727"/>
        <v>17</v>
      </c>
      <c r="F2599" s="90">
        <v>44698</v>
      </c>
      <c r="G2599" s="75">
        <v>0.6479166666666667</v>
      </c>
      <c r="H2599" s="49" t="s">
        <v>231</v>
      </c>
      <c r="I2599" s="56" t="str">
        <f t="shared" ref="I2599:I2606" si="736">VLOOKUP(H2599,SiteCodes,2,FALSE)</f>
        <v>Gordon R. Site 1, Channel A 250 m in</v>
      </c>
      <c r="J2599" s="56" t="str">
        <f t="shared" ref="J2599:J2606" si="737">VLOOKUP(H2599,SiteCodes,3,FALSE)</f>
        <v>Gordon Estuary</v>
      </c>
      <c r="K2599" s="49">
        <v>1</v>
      </c>
      <c r="L2599" s="51" t="s">
        <v>146</v>
      </c>
      <c r="M2599" s="53" t="s">
        <v>138</v>
      </c>
      <c r="N2599" s="51" t="s">
        <v>144</v>
      </c>
      <c r="O2599" s="47">
        <f>VLOOKUP(L2599,SpeciesCodes,2,FALSE)</f>
        <v>3</v>
      </c>
      <c r="P2599" s="47">
        <f>VLOOKUP(M2599,OrigCodes,2,FALSE)</f>
        <v>1</v>
      </c>
      <c r="Q2599" s="47">
        <f>VLOOKUP(N2599,StgCodes,2,FALSE)</f>
        <v>2</v>
      </c>
      <c r="R2599" s="54">
        <v>38</v>
      </c>
      <c r="S2599" s="49" t="s">
        <v>171</v>
      </c>
      <c r="T2599" s="53" t="s">
        <v>163</v>
      </c>
      <c r="V2599" t="s">
        <v>413</v>
      </c>
    </row>
    <row r="2600" spans="1:22" x14ac:dyDescent="0.2">
      <c r="A2600" s="79">
        <f t="shared" si="724"/>
        <v>21</v>
      </c>
      <c r="B2600" s="47">
        <f t="shared" si="725"/>
        <v>2022</v>
      </c>
      <c r="C2600" s="47">
        <f t="shared" si="726"/>
        <v>5</v>
      </c>
      <c r="D2600" s="47" t="str">
        <f t="shared" si="728"/>
        <v>May</v>
      </c>
      <c r="E2600" s="47">
        <f t="shared" si="727"/>
        <v>17</v>
      </c>
      <c r="F2600" s="90">
        <v>44698</v>
      </c>
      <c r="G2600" s="75">
        <v>0.6479166666666667</v>
      </c>
      <c r="H2600" s="49" t="s">
        <v>231</v>
      </c>
      <c r="I2600" s="56" t="str">
        <f t="shared" si="736"/>
        <v>Gordon R. Site 1, Channel A 250 m in</v>
      </c>
      <c r="J2600" s="56" t="str">
        <f t="shared" si="737"/>
        <v>Gordon Estuary</v>
      </c>
      <c r="K2600" s="49">
        <v>1</v>
      </c>
      <c r="L2600" s="51" t="s">
        <v>157</v>
      </c>
      <c r="M2600" s="53" t="s">
        <v>138</v>
      </c>
      <c r="N2600" s="51" t="s">
        <v>153</v>
      </c>
      <c r="O2600" s="47">
        <f>VLOOKUP(L2600,SpeciesCodes,2,FALSE)</f>
        <v>8</v>
      </c>
      <c r="P2600" s="47">
        <f>VLOOKUP(M2600,OrigCodes,2,FALSE)</f>
        <v>1</v>
      </c>
      <c r="Q2600" s="47">
        <f>VLOOKUP(N2600,StgCodes,2,FALSE)</f>
        <v>5</v>
      </c>
      <c r="R2600" s="54">
        <v>1</v>
      </c>
      <c r="S2600" s="49" t="s">
        <v>171</v>
      </c>
      <c r="T2600" s="53" t="s">
        <v>163</v>
      </c>
    </row>
    <row r="2601" spans="1:22" x14ac:dyDescent="0.2">
      <c r="A2601" s="79">
        <f t="shared" si="724"/>
        <v>21</v>
      </c>
      <c r="B2601" s="47">
        <f t="shared" si="725"/>
        <v>2022</v>
      </c>
      <c r="C2601" s="47">
        <f t="shared" si="726"/>
        <v>5</v>
      </c>
      <c r="D2601" s="47" t="str">
        <f t="shared" si="728"/>
        <v>May</v>
      </c>
      <c r="E2601" s="47">
        <f t="shared" si="727"/>
        <v>17</v>
      </c>
      <c r="F2601" s="90">
        <v>44698</v>
      </c>
      <c r="G2601" s="75">
        <v>0.6479166666666667</v>
      </c>
      <c r="H2601" s="49" t="s">
        <v>231</v>
      </c>
      <c r="I2601" s="56" t="str">
        <f t="shared" si="736"/>
        <v>Gordon R. Site 1, Channel A 250 m in</v>
      </c>
      <c r="J2601" s="56" t="str">
        <f t="shared" si="737"/>
        <v>Gordon Estuary</v>
      </c>
      <c r="K2601" s="49">
        <v>1</v>
      </c>
      <c r="L2601" s="51" t="s">
        <v>158</v>
      </c>
      <c r="M2601" s="53" t="s">
        <v>138</v>
      </c>
      <c r="N2601" s="51" t="s">
        <v>153</v>
      </c>
      <c r="O2601" s="47">
        <f>VLOOKUP(L2601,SpeciesCodes,2,FALSE)</f>
        <v>9</v>
      </c>
      <c r="P2601" s="47">
        <f>VLOOKUP(M2601,OrigCodes,2,FALSE)</f>
        <v>1</v>
      </c>
      <c r="Q2601" s="47">
        <f>VLOOKUP(N2601,StgCodes,2,FALSE)</f>
        <v>5</v>
      </c>
      <c r="R2601" s="54">
        <v>3</v>
      </c>
      <c r="S2601" s="49" t="s">
        <v>171</v>
      </c>
      <c r="T2601" s="53" t="s">
        <v>163</v>
      </c>
      <c r="V2601" t="s">
        <v>414</v>
      </c>
    </row>
    <row r="2602" spans="1:22" x14ac:dyDescent="0.2">
      <c r="A2602" s="79">
        <f t="shared" si="724"/>
        <v>21</v>
      </c>
      <c r="B2602" s="47">
        <f t="shared" si="725"/>
        <v>2022</v>
      </c>
      <c r="C2602" s="47">
        <f t="shared" si="726"/>
        <v>5</v>
      </c>
      <c r="D2602" s="47" t="str">
        <f t="shared" si="728"/>
        <v>May</v>
      </c>
      <c r="E2602" s="47">
        <f t="shared" si="727"/>
        <v>17</v>
      </c>
      <c r="F2602" s="90">
        <v>44698</v>
      </c>
      <c r="G2602" s="75">
        <v>0.67013888888888884</v>
      </c>
      <c r="H2602" s="49" t="s">
        <v>15</v>
      </c>
      <c r="I2602" s="56" t="str">
        <f t="shared" si="736"/>
        <v>Pacheedah Shores Boat Ramp</v>
      </c>
      <c r="J2602" s="56" t="str">
        <f t="shared" si="737"/>
        <v>Gordon Estuary</v>
      </c>
      <c r="K2602" s="49">
        <v>1</v>
      </c>
      <c r="L2602" s="51" t="s">
        <v>157</v>
      </c>
      <c r="M2602" s="53" t="s">
        <v>138</v>
      </c>
      <c r="N2602" s="51" t="s">
        <v>153</v>
      </c>
      <c r="O2602" s="47">
        <f>VLOOKUP(L2602,SpeciesCodes,2,FALSE)</f>
        <v>8</v>
      </c>
      <c r="P2602" s="47">
        <f>VLOOKUP(M2602,OrigCodes,2,FALSE)</f>
        <v>1</v>
      </c>
      <c r="Q2602" s="47">
        <f>VLOOKUP(N2602,StgCodes,2,FALSE)</f>
        <v>5</v>
      </c>
      <c r="R2602" s="54">
        <v>11</v>
      </c>
      <c r="S2602" s="49" t="s">
        <v>168</v>
      </c>
      <c r="T2602" s="53" t="s">
        <v>163</v>
      </c>
    </row>
    <row r="2603" spans="1:22" x14ac:dyDescent="0.2">
      <c r="A2603" s="79">
        <f t="shared" si="724"/>
        <v>21</v>
      </c>
      <c r="B2603" s="47">
        <f t="shared" si="725"/>
        <v>2022</v>
      </c>
      <c r="C2603" s="47">
        <f t="shared" si="726"/>
        <v>5</v>
      </c>
      <c r="D2603" s="47" t="str">
        <f t="shared" si="728"/>
        <v>May</v>
      </c>
      <c r="E2603" s="47">
        <f t="shared" si="727"/>
        <v>17</v>
      </c>
      <c r="F2603" s="90">
        <v>44698</v>
      </c>
      <c r="G2603" s="75">
        <v>0.67013888888888884</v>
      </c>
      <c r="H2603" s="49" t="s">
        <v>15</v>
      </c>
      <c r="I2603" s="56" t="str">
        <f t="shared" si="736"/>
        <v>Pacheedah Shores Boat Ramp</v>
      </c>
      <c r="J2603" s="56" t="str">
        <f t="shared" si="737"/>
        <v>Gordon Estuary</v>
      </c>
      <c r="K2603" s="49">
        <v>1</v>
      </c>
      <c r="L2603" s="51" t="s">
        <v>158</v>
      </c>
      <c r="M2603" s="53" t="s">
        <v>138</v>
      </c>
      <c r="N2603" s="51" t="s">
        <v>153</v>
      </c>
      <c r="O2603" s="47">
        <f t="shared" ref="O2603:O2617" si="738">VLOOKUP(L2603,SpeciesCodes,2,FALSE)</f>
        <v>9</v>
      </c>
      <c r="P2603" s="47">
        <f t="shared" ref="P2603:P2617" si="739">VLOOKUP(M2603,OrigCodes,2,FALSE)</f>
        <v>1</v>
      </c>
      <c r="Q2603" s="47">
        <f t="shared" ref="Q2603:Q2617" si="740">VLOOKUP(N2603,StgCodes,2,FALSE)</f>
        <v>5</v>
      </c>
      <c r="R2603" s="54">
        <v>35</v>
      </c>
      <c r="S2603" s="49" t="s">
        <v>168</v>
      </c>
      <c r="T2603" s="53" t="s">
        <v>163</v>
      </c>
    </row>
    <row r="2604" spans="1:22" x14ac:dyDescent="0.2">
      <c r="A2604" s="79">
        <f t="shared" si="724"/>
        <v>21</v>
      </c>
      <c r="B2604" s="47">
        <f t="shared" si="725"/>
        <v>2022</v>
      </c>
      <c r="C2604" s="47">
        <f t="shared" si="726"/>
        <v>5</v>
      </c>
      <c r="D2604" s="47" t="str">
        <f t="shared" si="728"/>
        <v>May</v>
      </c>
      <c r="E2604" s="47">
        <f t="shared" si="727"/>
        <v>17</v>
      </c>
      <c r="F2604" s="90">
        <v>44698</v>
      </c>
      <c r="G2604" s="75">
        <v>0.67013888888888884</v>
      </c>
      <c r="H2604" s="49" t="s">
        <v>15</v>
      </c>
      <c r="I2604" s="56" t="str">
        <f t="shared" si="736"/>
        <v>Pacheedah Shores Boat Ramp</v>
      </c>
      <c r="J2604" s="56" t="str">
        <f t="shared" si="737"/>
        <v>Gordon Estuary</v>
      </c>
      <c r="K2604" s="49">
        <v>1</v>
      </c>
      <c r="L2604" s="51" t="s">
        <v>185</v>
      </c>
      <c r="M2604" s="53" t="s">
        <v>138</v>
      </c>
      <c r="N2604" s="51" t="s">
        <v>150</v>
      </c>
      <c r="O2604" s="47">
        <f t="shared" si="738"/>
        <v>18</v>
      </c>
      <c r="P2604" s="47">
        <f t="shared" si="739"/>
        <v>1</v>
      </c>
      <c r="Q2604" s="47">
        <f t="shared" si="740"/>
        <v>4</v>
      </c>
      <c r="R2604" s="54">
        <v>8</v>
      </c>
      <c r="S2604" s="49" t="s">
        <v>168</v>
      </c>
      <c r="T2604" s="53" t="s">
        <v>163</v>
      </c>
    </row>
    <row r="2605" spans="1:22" x14ac:dyDescent="0.2">
      <c r="A2605" s="79">
        <f t="shared" si="724"/>
        <v>21</v>
      </c>
      <c r="B2605" s="47">
        <f t="shared" si="725"/>
        <v>2022</v>
      </c>
      <c r="C2605" s="47">
        <f t="shared" si="726"/>
        <v>5</v>
      </c>
      <c r="D2605" s="47" t="str">
        <f t="shared" si="728"/>
        <v>May</v>
      </c>
      <c r="E2605" s="47">
        <f t="shared" si="727"/>
        <v>17</v>
      </c>
      <c r="F2605" s="90">
        <v>44698</v>
      </c>
      <c r="G2605" s="75">
        <v>0.67013888888888884</v>
      </c>
      <c r="H2605" s="49" t="s">
        <v>15</v>
      </c>
      <c r="I2605" s="56" t="str">
        <f t="shared" si="736"/>
        <v>Pacheedah Shores Boat Ramp</v>
      </c>
      <c r="J2605" s="56" t="str">
        <f t="shared" si="737"/>
        <v>Gordon Estuary</v>
      </c>
      <c r="K2605" s="49">
        <v>1</v>
      </c>
      <c r="L2605" s="51" t="s">
        <v>181</v>
      </c>
      <c r="M2605" s="53" t="s">
        <v>138</v>
      </c>
      <c r="N2605" s="51" t="s">
        <v>150</v>
      </c>
      <c r="O2605" s="47">
        <f t="shared" si="738"/>
        <v>15</v>
      </c>
      <c r="P2605" s="47">
        <f t="shared" si="739"/>
        <v>1</v>
      </c>
      <c r="Q2605" s="47">
        <f t="shared" si="740"/>
        <v>4</v>
      </c>
      <c r="R2605" s="54">
        <v>7</v>
      </c>
      <c r="S2605" s="49" t="s">
        <v>168</v>
      </c>
      <c r="T2605" s="53" t="s">
        <v>163</v>
      </c>
    </row>
    <row r="2606" spans="1:22" x14ac:dyDescent="0.2">
      <c r="A2606" s="79">
        <f t="shared" si="724"/>
        <v>21</v>
      </c>
      <c r="B2606" s="47">
        <f t="shared" si="725"/>
        <v>2022</v>
      </c>
      <c r="C2606" s="47">
        <f t="shared" si="726"/>
        <v>5</v>
      </c>
      <c r="D2606" s="47" t="str">
        <f t="shared" si="728"/>
        <v>May</v>
      </c>
      <c r="E2606" s="47">
        <f t="shared" si="727"/>
        <v>17</v>
      </c>
      <c r="F2606" s="90">
        <v>44698</v>
      </c>
      <c r="G2606" s="75">
        <v>0.67013888888888884</v>
      </c>
      <c r="H2606" s="49" t="s">
        <v>15</v>
      </c>
      <c r="I2606" s="56" t="str">
        <f t="shared" si="736"/>
        <v>Pacheedah Shores Boat Ramp</v>
      </c>
      <c r="J2606" s="56" t="str">
        <f t="shared" si="737"/>
        <v>Gordon Estuary</v>
      </c>
      <c r="K2606" s="49">
        <v>1</v>
      </c>
      <c r="L2606" s="51" t="s">
        <v>166</v>
      </c>
      <c r="M2606" s="53" t="s">
        <v>138</v>
      </c>
      <c r="N2606" s="51" t="s">
        <v>150</v>
      </c>
      <c r="O2606" s="47">
        <f t="shared" si="738"/>
        <v>11</v>
      </c>
      <c r="P2606" s="47">
        <f t="shared" si="739"/>
        <v>1</v>
      </c>
      <c r="Q2606" s="47">
        <f t="shared" si="740"/>
        <v>4</v>
      </c>
      <c r="R2606" s="54">
        <v>1</v>
      </c>
      <c r="S2606" s="49" t="s">
        <v>168</v>
      </c>
      <c r="T2606" s="53" t="s">
        <v>163</v>
      </c>
    </row>
    <row r="2607" spans="1:22" x14ac:dyDescent="0.2">
      <c r="A2607" s="79">
        <f t="shared" si="724"/>
        <v>21</v>
      </c>
      <c r="B2607" s="47">
        <f t="shared" si="725"/>
        <v>2022</v>
      </c>
      <c r="C2607" s="47">
        <f t="shared" si="726"/>
        <v>5</v>
      </c>
      <c r="D2607" s="47" t="str">
        <f t="shared" si="728"/>
        <v>May</v>
      </c>
      <c r="E2607" s="47">
        <f t="shared" si="727"/>
        <v>17</v>
      </c>
      <c r="F2607" s="90">
        <v>44698</v>
      </c>
      <c r="G2607" s="75">
        <v>0.68055555555555547</v>
      </c>
      <c r="H2607" s="49" t="s">
        <v>19</v>
      </c>
      <c r="I2607" s="56" t="str">
        <f t="shared" ref="I2607:I2616" si="741">VLOOKUP(H2607,SiteCodes,2,FALSE)</f>
        <v>Q Jeff (right bank opposite N. Arm confl.)</v>
      </c>
      <c r="J2607" s="56" t="str">
        <f t="shared" ref="J2607:J2616" si="742">VLOOKUP(H2607,SiteCodes,3,FALSE)</f>
        <v>Gordon Estuary</v>
      </c>
      <c r="K2607" s="49">
        <v>1</v>
      </c>
      <c r="L2607" s="51" t="s">
        <v>157</v>
      </c>
      <c r="M2607" s="53" t="s">
        <v>138</v>
      </c>
      <c r="N2607" s="51" t="s">
        <v>153</v>
      </c>
      <c r="O2607" s="47">
        <f t="shared" si="738"/>
        <v>8</v>
      </c>
      <c r="P2607" s="47">
        <f t="shared" si="739"/>
        <v>1</v>
      </c>
      <c r="Q2607" s="47">
        <f t="shared" si="740"/>
        <v>5</v>
      </c>
      <c r="R2607" s="54">
        <v>5</v>
      </c>
      <c r="S2607" s="49" t="s">
        <v>168</v>
      </c>
      <c r="T2607" s="53" t="s">
        <v>163</v>
      </c>
    </row>
    <row r="2608" spans="1:22" x14ac:dyDescent="0.2">
      <c r="A2608" s="79">
        <f t="shared" si="724"/>
        <v>21</v>
      </c>
      <c r="B2608" s="47">
        <f t="shared" si="725"/>
        <v>2022</v>
      </c>
      <c r="C2608" s="47">
        <f t="shared" si="726"/>
        <v>5</v>
      </c>
      <c r="D2608" s="47" t="str">
        <f t="shared" si="728"/>
        <v>May</v>
      </c>
      <c r="E2608" s="47">
        <f t="shared" si="727"/>
        <v>17</v>
      </c>
      <c r="F2608" s="90">
        <v>44698</v>
      </c>
      <c r="G2608" s="75">
        <v>0.68055555555555547</v>
      </c>
      <c r="H2608" s="49" t="s">
        <v>19</v>
      </c>
      <c r="I2608" s="56" t="str">
        <f t="shared" ref="I2608:I2610" si="743">VLOOKUP(H2608,SiteCodes,2,FALSE)</f>
        <v>Q Jeff (right bank opposite N. Arm confl.)</v>
      </c>
      <c r="J2608" s="56" t="str">
        <f t="shared" ref="J2608:J2610" si="744">VLOOKUP(H2608,SiteCodes,3,FALSE)</f>
        <v>Gordon Estuary</v>
      </c>
      <c r="K2608" s="49">
        <v>1</v>
      </c>
      <c r="L2608" s="51" t="s">
        <v>158</v>
      </c>
      <c r="M2608" s="53" t="s">
        <v>138</v>
      </c>
      <c r="N2608" s="51" t="s">
        <v>153</v>
      </c>
      <c r="O2608" s="47">
        <f t="shared" si="738"/>
        <v>9</v>
      </c>
      <c r="P2608" s="47">
        <f t="shared" si="739"/>
        <v>1</v>
      </c>
      <c r="Q2608" s="47">
        <f t="shared" si="740"/>
        <v>5</v>
      </c>
      <c r="R2608" s="54">
        <v>25</v>
      </c>
      <c r="S2608" s="49" t="s">
        <v>168</v>
      </c>
      <c r="T2608" s="53" t="s">
        <v>163</v>
      </c>
    </row>
    <row r="2609" spans="1:20" x14ac:dyDescent="0.2">
      <c r="A2609" s="79">
        <f t="shared" si="724"/>
        <v>21</v>
      </c>
      <c r="B2609" s="47">
        <f t="shared" si="725"/>
        <v>2022</v>
      </c>
      <c r="C2609" s="47">
        <f t="shared" si="726"/>
        <v>5</v>
      </c>
      <c r="D2609" s="47" t="str">
        <f t="shared" si="728"/>
        <v>May</v>
      </c>
      <c r="E2609" s="47">
        <f t="shared" si="727"/>
        <v>17</v>
      </c>
      <c r="F2609" s="90">
        <v>44698</v>
      </c>
      <c r="G2609" s="75">
        <v>0.68055555555555547</v>
      </c>
      <c r="H2609" s="49" t="s">
        <v>19</v>
      </c>
      <c r="I2609" s="56" t="str">
        <f t="shared" si="743"/>
        <v>Q Jeff (right bank opposite N. Arm confl.)</v>
      </c>
      <c r="J2609" s="56" t="str">
        <f t="shared" si="744"/>
        <v>Gordon Estuary</v>
      </c>
      <c r="K2609" s="49">
        <v>1</v>
      </c>
      <c r="L2609" s="51" t="s">
        <v>185</v>
      </c>
      <c r="M2609" s="53" t="s">
        <v>138</v>
      </c>
      <c r="N2609" s="51" t="s">
        <v>150</v>
      </c>
      <c r="O2609" s="47">
        <f t="shared" si="738"/>
        <v>18</v>
      </c>
      <c r="P2609" s="47">
        <f t="shared" si="739"/>
        <v>1</v>
      </c>
      <c r="Q2609" s="47">
        <f t="shared" si="740"/>
        <v>4</v>
      </c>
      <c r="R2609" s="54">
        <v>10</v>
      </c>
      <c r="S2609" s="49" t="s">
        <v>168</v>
      </c>
      <c r="T2609" s="53" t="s">
        <v>163</v>
      </c>
    </row>
    <row r="2610" spans="1:20" x14ac:dyDescent="0.2">
      <c r="A2610" s="79">
        <f t="shared" si="724"/>
        <v>21</v>
      </c>
      <c r="B2610" s="47">
        <f t="shared" si="725"/>
        <v>2022</v>
      </c>
      <c r="C2610" s="47">
        <f t="shared" si="726"/>
        <v>5</v>
      </c>
      <c r="D2610" s="47" t="str">
        <f t="shared" si="728"/>
        <v>May</v>
      </c>
      <c r="E2610" s="47">
        <f t="shared" si="727"/>
        <v>17</v>
      </c>
      <c r="F2610" s="90">
        <v>44698</v>
      </c>
      <c r="G2610" s="75">
        <v>0.68055555555555547</v>
      </c>
      <c r="H2610" s="49" t="s">
        <v>19</v>
      </c>
      <c r="I2610" s="56" t="str">
        <f t="shared" si="743"/>
        <v>Q Jeff (right bank opposite N. Arm confl.)</v>
      </c>
      <c r="J2610" s="56" t="str">
        <f t="shared" si="744"/>
        <v>Gordon Estuary</v>
      </c>
      <c r="K2610" s="49">
        <v>1</v>
      </c>
      <c r="L2610" s="51" t="s">
        <v>181</v>
      </c>
      <c r="M2610" s="53" t="s">
        <v>138</v>
      </c>
      <c r="N2610" s="51" t="s">
        <v>150</v>
      </c>
      <c r="O2610" s="47">
        <f t="shared" si="738"/>
        <v>15</v>
      </c>
      <c r="P2610" s="47">
        <f t="shared" si="739"/>
        <v>1</v>
      </c>
      <c r="Q2610" s="47">
        <f t="shared" si="740"/>
        <v>4</v>
      </c>
      <c r="R2610" s="54">
        <v>4</v>
      </c>
      <c r="S2610" s="49" t="s">
        <v>168</v>
      </c>
      <c r="T2610" s="53" t="s">
        <v>163</v>
      </c>
    </row>
    <row r="2611" spans="1:20" x14ac:dyDescent="0.2">
      <c r="A2611" s="79">
        <f t="shared" si="724"/>
        <v>21</v>
      </c>
      <c r="B2611" s="47">
        <f t="shared" si="725"/>
        <v>2022</v>
      </c>
      <c r="C2611" s="47">
        <f t="shared" si="726"/>
        <v>5</v>
      </c>
      <c r="D2611" s="47" t="str">
        <f t="shared" si="728"/>
        <v>May</v>
      </c>
      <c r="E2611" s="47">
        <f t="shared" si="727"/>
        <v>17</v>
      </c>
      <c r="F2611" s="90">
        <v>44698</v>
      </c>
      <c r="G2611" s="75">
        <v>0.68055555555555547</v>
      </c>
      <c r="H2611" s="49" t="s">
        <v>19</v>
      </c>
      <c r="I2611" s="56" t="str">
        <f t="shared" ref="I2611:I2612" si="745">VLOOKUP(H2611,SiteCodes,2,FALSE)</f>
        <v>Q Jeff (right bank opposite N. Arm confl.)</v>
      </c>
      <c r="J2611" s="56" t="str">
        <f t="shared" ref="J2611:J2612" si="746">VLOOKUP(H2611,SiteCodes,3,FALSE)</f>
        <v>Gordon Estuary</v>
      </c>
      <c r="K2611" s="49">
        <v>1</v>
      </c>
      <c r="L2611" s="51" t="s">
        <v>142</v>
      </c>
      <c r="M2611" s="53" t="s">
        <v>138</v>
      </c>
      <c r="N2611" s="51" t="s">
        <v>144</v>
      </c>
      <c r="O2611" s="47">
        <f t="shared" si="738"/>
        <v>2</v>
      </c>
      <c r="P2611" s="47">
        <f t="shared" si="739"/>
        <v>1</v>
      </c>
      <c r="Q2611" s="47">
        <f t="shared" si="740"/>
        <v>2</v>
      </c>
      <c r="R2611" s="54">
        <v>2</v>
      </c>
      <c r="S2611" s="49" t="s">
        <v>168</v>
      </c>
      <c r="T2611" s="53" t="s">
        <v>163</v>
      </c>
    </row>
    <row r="2612" spans="1:20" x14ac:dyDescent="0.2">
      <c r="A2612" s="79">
        <f t="shared" si="724"/>
        <v>21</v>
      </c>
      <c r="B2612" s="47">
        <f t="shared" si="725"/>
        <v>2022</v>
      </c>
      <c r="C2612" s="47">
        <f t="shared" si="726"/>
        <v>5</v>
      </c>
      <c r="D2612" s="47" t="str">
        <f t="shared" si="728"/>
        <v>May</v>
      </c>
      <c r="E2612" s="47">
        <f t="shared" si="727"/>
        <v>17</v>
      </c>
      <c r="F2612" s="90">
        <v>44698</v>
      </c>
      <c r="G2612" s="75">
        <v>0.68055555555555547</v>
      </c>
      <c r="H2612" s="49" t="s">
        <v>19</v>
      </c>
      <c r="I2612" s="56" t="str">
        <f t="shared" si="745"/>
        <v>Q Jeff (right bank opposite N. Arm confl.)</v>
      </c>
      <c r="J2612" s="56" t="str">
        <f t="shared" si="746"/>
        <v>Gordon Estuary</v>
      </c>
      <c r="K2612" s="49">
        <v>1</v>
      </c>
      <c r="L2612" s="51" t="s">
        <v>146</v>
      </c>
      <c r="M2612" s="53" t="s">
        <v>138</v>
      </c>
      <c r="N2612" s="51" t="s">
        <v>144</v>
      </c>
      <c r="O2612" s="47">
        <f t="shared" si="738"/>
        <v>3</v>
      </c>
      <c r="P2612" s="47">
        <f t="shared" si="739"/>
        <v>1</v>
      </c>
      <c r="Q2612" s="47">
        <f t="shared" si="740"/>
        <v>2</v>
      </c>
      <c r="R2612" s="54">
        <v>1</v>
      </c>
      <c r="S2612" s="49" t="s">
        <v>168</v>
      </c>
      <c r="T2612" s="53" t="s">
        <v>163</v>
      </c>
    </row>
    <row r="2613" spans="1:20" x14ac:dyDescent="0.2">
      <c r="A2613" s="79">
        <f t="shared" si="724"/>
        <v>22</v>
      </c>
      <c r="B2613" s="47">
        <f t="shared" si="725"/>
        <v>2022</v>
      </c>
      <c r="C2613" s="47">
        <f t="shared" si="726"/>
        <v>5</v>
      </c>
      <c r="D2613" s="47" t="str">
        <f t="shared" si="728"/>
        <v>May</v>
      </c>
      <c r="E2613" s="47">
        <f t="shared" si="727"/>
        <v>22</v>
      </c>
      <c r="F2613" s="90">
        <v>44703</v>
      </c>
      <c r="G2613" s="75">
        <v>0.48958333333333331</v>
      </c>
      <c r="H2613" s="49" t="s">
        <v>44</v>
      </c>
      <c r="I2613" s="56" t="str">
        <f t="shared" si="741"/>
        <v>Q Helen, top of Island Road</v>
      </c>
      <c r="J2613" s="56" t="str">
        <f t="shared" si="742"/>
        <v>San Juan Estuary</v>
      </c>
      <c r="K2613" s="49">
        <v>1</v>
      </c>
      <c r="L2613" s="51" t="s">
        <v>146</v>
      </c>
      <c r="M2613" s="53" t="s">
        <v>138</v>
      </c>
      <c r="N2613" s="51" t="s">
        <v>144</v>
      </c>
      <c r="O2613" s="47">
        <f t="shared" si="738"/>
        <v>3</v>
      </c>
      <c r="P2613" s="47">
        <f t="shared" si="739"/>
        <v>1</v>
      </c>
      <c r="Q2613" s="47">
        <f t="shared" si="740"/>
        <v>2</v>
      </c>
      <c r="R2613" s="54">
        <v>1</v>
      </c>
      <c r="S2613" s="49" t="s">
        <v>168</v>
      </c>
      <c r="T2613" s="53" t="s">
        <v>163</v>
      </c>
    </row>
    <row r="2614" spans="1:20" x14ac:dyDescent="0.2">
      <c r="A2614" s="79">
        <f t="shared" si="724"/>
        <v>22</v>
      </c>
      <c r="B2614" s="47">
        <f t="shared" si="725"/>
        <v>2022</v>
      </c>
      <c r="C2614" s="47">
        <f t="shared" si="726"/>
        <v>5</v>
      </c>
      <c r="D2614" s="47" t="str">
        <f t="shared" si="728"/>
        <v>May</v>
      </c>
      <c r="E2614" s="47">
        <f t="shared" si="727"/>
        <v>24</v>
      </c>
      <c r="F2614" s="90">
        <v>44705</v>
      </c>
      <c r="G2614" s="75">
        <v>0.42291666666666666</v>
      </c>
      <c r="H2614" s="49" t="s">
        <v>44</v>
      </c>
      <c r="I2614" s="56" t="str">
        <f t="shared" si="741"/>
        <v>Q Helen, top of Island Road</v>
      </c>
      <c r="J2614" s="56" t="str">
        <f t="shared" si="742"/>
        <v>San Juan Estuary</v>
      </c>
      <c r="K2614" s="49">
        <v>1</v>
      </c>
      <c r="L2614" s="51" t="s">
        <v>157</v>
      </c>
      <c r="M2614" s="53" t="s">
        <v>138</v>
      </c>
      <c r="N2614" s="51" t="s">
        <v>153</v>
      </c>
      <c r="O2614" s="47">
        <f t="shared" si="738"/>
        <v>8</v>
      </c>
      <c r="P2614" s="47">
        <f t="shared" si="739"/>
        <v>1</v>
      </c>
      <c r="Q2614" s="47">
        <f t="shared" si="740"/>
        <v>5</v>
      </c>
      <c r="R2614" s="54">
        <v>7</v>
      </c>
      <c r="S2614" s="49" t="s">
        <v>168</v>
      </c>
      <c r="T2614" s="53" t="s">
        <v>163</v>
      </c>
    </row>
    <row r="2615" spans="1:20" x14ac:dyDescent="0.2">
      <c r="A2615" s="79">
        <f t="shared" si="724"/>
        <v>22</v>
      </c>
      <c r="B2615" s="47">
        <f t="shared" si="725"/>
        <v>2022</v>
      </c>
      <c r="C2615" s="47">
        <f t="shared" si="726"/>
        <v>5</v>
      </c>
      <c r="D2615" s="47" t="str">
        <f t="shared" si="728"/>
        <v>May</v>
      </c>
      <c r="E2615" s="47">
        <f t="shared" si="727"/>
        <v>24</v>
      </c>
      <c r="F2615" s="90">
        <v>44705</v>
      </c>
      <c r="G2615" s="75">
        <v>0.42291666666666666</v>
      </c>
      <c r="H2615" s="49" t="s">
        <v>44</v>
      </c>
      <c r="I2615" s="56" t="str">
        <f t="shared" ref="I2615" si="747">VLOOKUP(H2615,SiteCodes,2,FALSE)</f>
        <v>Q Helen, top of Island Road</v>
      </c>
      <c r="J2615" s="56" t="str">
        <f t="shared" ref="J2615" si="748">VLOOKUP(H2615,SiteCodes,3,FALSE)</f>
        <v>San Juan Estuary</v>
      </c>
      <c r="K2615" s="49">
        <v>1</v>
      </c>
      <c r="L2615" s="51" t="s">
        <v>166</v>
      </c>
      <c r="M2615" s="53" t="s">
        <v>138</v>
      </c>
      <c r="N2615" s="51" t="s">
        <v>150</v>
      </c>
      <c r="O2615" s="47">
        <f t="shared" si="738"/>
        <v>11</v>
      </c>
      <c r="P2615" s="47">
        <f t="shared" si="739"/>
        <v>1</v>
      </c>
      <c r="Q2615" s="47">
        <f t="shared" si="740"/>
        <v>4</v>
      </c>
      <c r="R2615" s="54">
        <v>5</v>
      </c>
      <c r="S2615" s="49" t="s">
        <v>168</v>
      </c>
      <c r="T2615" s="53" t="s">
        <v>163</v>
      </c>
    </row>
    <row r="2616" spans="1:20" x14ac:dyDescent="0.2">
      <c r="A2616" s="79">
        <f t="shared" si="724"/>
        <v>22</v>
      </c>
      <c r="B2616" s="47">
        <f t="shared" si="725"/>
        <v>2022</v>
      </c>
      <c r="C2616" s="47">
        <f t="shared" si="726"/>
        <v>5</v>
      </c>
      <c r="D2616" s="47" t="str">
        <f t="shared" si="728"/>
        <v>May</v>
      </c>
      <c r="E2616" s="47">
        <f t="shared" si="727"/>
        <v>24</v>
      </c>
      <c r="F2616" s="90">
        <v>44705</v>
      </c>
      <c r="G2616" s="75">
        <v>0.44444444444444442</v>
      </c>
      <c r="H2616" s="49" t="s">
        <v>38</v>
      </c>
      <c r="I2616" s="56" t="str">
        <f t="shared" si="741"/>
        <v>Q07, Central/South Arm confluence</v>
      </c>
      <c r="J2616" s="56" t="str">
        <f t="shared" si="742"/>
        <v>San Juan Estuary</v>
      </c>
      <c r="K2616" s="49">
        <v>1</v>
      </c>
      <c r="L2616" s="51" t="s">
        <v>146</v>
      </c>
      <c r="M2616" s="53" t="s">
        <v>138</v>
      </c>
      <c r="N2616" s="51" t="s">
        <v>144</v>
      </c>
      <c r="O2616" s="47">
        <f t="shared" si="738"/>
        <v>3</v>
      </c>
      <c r="P2616" s="47">
        <f t="shared" si="739"/>
        <v>1</v>
      </c>
      <c r="Q2616" s="47">
        <f t="shared" si="740"/>
        <v>2</v>
      </c>
      <c r="R2616" s="54">
        <v>1</v>
      </c>
      <c r="S2616" s="49" t="s">
        <v>168</v>
      </c>
      <c r="T2616" s="53" t="s">
        <v>163</v>
      </c>
    </row>
    <row r="2617" spans="1:20" x14ac:dyDescent="0.2">
      <c r="A2617" s="79">
        <f t="shared" si="724"/>
        <v>22</v>
      </c>
      <c r="B2617" s="47">
        <f t="shared" si="725"/>
        <v>2022</v>
      </c>
      <c r="C2617" s="47">
        <f t="shared" si="726"/>
        <v>5</v>
      </c>
      <c r="D2617" s="47" t="str">
        <f t="shared" si="728"/>
        <v>May</v>
      </c>
      <c r="E2617" s="47">
        <f t="shared" si="727"/>
        <v>24</v>
      </c>
      <c r="F2617" s="90">
        <v>44705</v>
      </c>
      <c r="G2617" s="75">
        <v>0.44444444444444442</v>
      </c>
      <c r="H2617" s="49" t="s">
        <v>38</v>
      </c>
      <c r="I2617" s="56" t="str">
        <f t="shared" ref="I2617:I2619" si="749">VLOOKUP(H2617,SiteCodes,2,FALSE)</f>
        <v>Q07, Central/South Arm confluence</v>
      </c>
      <c r="J2617" s="56" t="str">
        <f t="shared" ref="J2617:J2619" si="750">VLOOKUP(H2617,SiteCodes,3,FALSE)</f>
        <v>San Juan Estuary</v>
      </c>
      <c r="K2617" s="49">
        <v>1</v>
      </c>
      <c r="L2617" s="51" t="s">
        <v>157</v>
      </c>
      <c r="M2617" s="53" t="s">
        <v>138</v>
      </c>
      <c r="N2617" s="51" t="s">
        <v>153</v>
      </c>
      <c r="O2617" s="47">
        <f t="shared" si="738"/>
        <v>8</v>
      </c>
      <c r="P2617" s="47">
        <f t="shared" si="739"/>
        <v>1</v>
      </c>
      <c r="Q2617" s="47">
        <f t="shared" si="740"/>
        <v>5</v>
      </c>
      <c r="R2617" s="54">
        <v>17</v>
      </c>
      <c r="S2617" s="49" t="s">
        <v>168</v>
      </c>
      <c r="T2617" s="53" t="s">
        <v>163</v>
      </c>
    </row>
    <row r="2618" spans="1:20" x14ac:dyDescent="0.2">
      <c r="A2618" s="79">
        <f t="shared" ref="A2618:A2627" si="751">WEEKNUM(F2618)</f>
        <v>22</v>
      </c>
      <c r="B2618" s="47">
        <f t="shared" ref="B2618:B2627" si="752">YEAR(F2618)</f>
        <v>2022</v>
      </c>
      <c r="C2618" s="47">
        <f t="shared" ref="C2618:C2627" si="753">MONTH(F2618)</f>
        <v>5</v>
      </c>
      <c r="D2618" s="47" t="str">
        <f t="shared" si="728"/>
        <v>May</v>
      </c>
      <c r="E2618" s="47">
        <f t="shared" ref="E2618:E2627" si="754">DAY(F2618)</f>
        <v>24</v>
      </c>
      <c r="F2618" s="90">
        <v>44705</v>
      </c>
      <c r="G2618" s="75">
        <v>0.44444444444444442</v>
      </c>
      <c r="H2618" s="49" t="s">
        <v>38</v>
      </c>
      <c r="I2618" s="56" t="str">
        <f t="shared" si="749"/>
        <v>Q07, Central/South Arm confluence</v>
      </c>
      <c r="J2618" s="56" t="str">
        <f t="shared" si="750"/>
        <v>San Juan Estuary</v>
      </c>
      <c r="K2618" s="49">
        <v>1</v>
      </c>
      <c r="L2618" s="51" t="s">
        <v>158</v>
      </c>
      <c r="M2618" s="53" t="s">
        <v>138</v>
      </c>
      <c r="N2618" s="51" t="s">
        <v>153</v>
      </c>
      <c r="O2618" s="47">
        <f t="shared" ref="O2618:O2642" si="755">VLOOKUP(L2618,SpeciesCodes,2,FALSE)</f>
        <v>9</v>
      </c>
      <c r="P2618" s="47">
        <f t="shared" ref="P2618:P2642" si="756">VLOOKUP(M2618,OrigCodes,2,FALSE)</f>
        <v>1</v>
      </c>
      <c r="Q2618" s="47">
        <f t="shared" ref="Q2618:Q2642" si="757">VLOOKUP(N2618,StgCodes,2,FALSE)</f>
        <v>5</v>
      </c>
      <c r="R2618" s="54">
        <v>1</v>
      </c>
      <c r="S2618" s="49" t="s">
        <v>168</v>
      </c>
      <c r="T2618" s="53" t="s">
        <v>163</v>
      </c>
    </row>
    <row r="2619" spans="1:20" x14ac:dyDescent="0.2">
      <c r="A2619" s="79">
        <f t="shared" si="751"/>
        <v>22</v>
      </c>
      <c r="B2619" s="47">
        <f t="shared" si="752"/>
        <v>2022</v>
      </c>
      <c r="C2619" s="47">
        <f t="shared" si="753"/>
        <v>5</v>
      </c>
      <c r="D2619" s="47" t="str">
        <f t="shared" si="728"/>
        <v>May</v>
      </c>
      <c r="E2619" s="47">
        <f t="shared" si="754"/>
        <v>24</v>
      </c>
      <c r="F2619" s="90">
        <v>44705</v>
      </c>
      <c r="G2619" s="75">
        <v>0.44444444444444442</v>
      </c>
      <c r="H2619" s="49" t="s">
        <v>38</v>
      </c>
      <c r="I2619" s="56" t="str">
        <f t="shared" si="749"/>
        <v>Q07, Central/South Arm confluence</v>
      </c>
      <c r="J2619" s="56" t="str">
        <f t="shared" si="750"/>
        <v>San Juan Estuary</v>
      </c>
      <c r="K2619" s="49">
        <v>1</v>
      </c>
      <c r="L2619" s="51" t="s">
        <v>166</v>
      </c>
      <c r="M2619" s="53" t="s">
        <v>138</v>
      </c>
      <c r="N2619" s="51" t="s">
        <v>150</v>
      </c>
      <c r="O2619" s="47">
        <f t="shared" si="755"/>
        <v>11</v>
      </c>
      <c r="P2619" s="47">
        <f t="shared" si="756"/>
        <v>1</v>
      </c>
      <c r="Q2619" s="47">
        <f t="shared" si="757"/>
        <v>4</v>
      </c>
      <c r="R2619" s="54">
        <v>2</v>
      </c>
      <c r="S2619" s="49" t="s">
        <v>168</v>
      </c>
      <c r="T2619" s="53" t="s">
        <v>163</v>
      </c>
    </row>
    <row r="2620" spans="1:20" x14ac:dyDescent="0.2">
      <c r="A2620" s="79">
        <f t="shared" si="751"/>
        <v>22</v>
      </c>
      <c r="B2620" s="47">
        <f t="shared" si="752"/>
        <v>2022</v>
      </c>
      <c r="C2620" s="47">
        <f t="shared" si="753"/>
        <v>5</v>
      </c>
      <c r="D2620" s="47" t="str">
        <f t="shared" si="728"/>
        <v>May</v>
      </c>
      <c r="E2620" s="47">
        <f t="shared" si="754"/>
        <v>24</v>
      </c>
      <c r="F2620" s="90">
        <v>44705</v>
      </c>
      <c r="G2620" s="75">
        <v>0.46527777777777773</v>
      </c>
      <c r="H2620" s="49" t="s">
        <v>34</v>
      </c>
      <c r="I2620" s="56" t="str">
        <f t="shared" ref="I2620:I2641" si="758">VLOOKUP(H2620,SiteCodes,2,FALSE)</f>
        <v>South Arm SJ (Old Mill)</v>
      </c>
      <c r="J2620" s="56" t="str">
        <f t="shared" ref="J2620:J2641" si="759">VLOOKUP(H2620,SiteCodes,3,FALSE)</f>
        <v>San Juan Estuary</v>
      </c>
      <c r="K2620" s="49">
        <v>1</v>
      </c>
      <c r="L2620" s="51" t="s">
        <v>157</v>
      </c>
      <c r="M2620" s="53" t="s">
        <v>138</v>
      </c>
      <c r="N2620" s="51" t="s">
        <v>153</v>
      </c>
      <c r="O2620" s="47">
        <f t="shared" si="755"/>
        <v>8</v>
      </c>
      <c r="P2620" s="47">
        <f t="shared" si="756"/>
        <v>1</v>
      </c>
      <c r="Q2620" s="47">
        <f t="shared" si="757"/>
        <v>5</v>
      </c>
      <c r="R2620" s="54">
        <v>52</v>
      </c>
      <c r="S2620" s="49" t="s">
        <v>168</v>
      </c>
      <c r="T2620" s="53" t="s">
        <v>163</v>
      </c>
    </row>
    <row r="2621" spans="1:20" x14ac:dyDescent="0.2">
      <c r="A2621" s="79">
        <f t="shared" si="751"/>
        <v>22</v>
      </c>
      <c r="B2621" s="47">
        <f t="shared" si="752"/>
        <v>2022</v>
      </c>
      <c r="C2621" s="47">
        <f t="shared" si="753"/>
        <v>5</v>
      </c>
      <c r="D2621" s="47" t="str">
        <f t="shared" si="728"/>
        <v>May</v>
      </c>
      <c r="E2621" s="47">
        <f t="shared" si="754"/>
        <v>24</v>
      </c>
      <c r="F2621" s="90">
        <v>44705</v>
      </c>
      <c r="G2621" s="75">
        <v>0.46527777777777773</v>
      </c>
      <c r="H2621" s="49" t="s">
        <v>34</v>
      </c>
      <c r="I2621" s="56" t="str">
        <f t="shared" ref="I2621:I2622" si="760">VLOOKUP(H2621,SiteCodes,2,FALSE)</f>
        <v>South Arm SJ (Old Mill)</v>
      </c>
      <c r="J2621" s="56" t="str">
        <f t="shared" ref="J2621:J2622" si="761">VLOOKUP(H2621,SiteCodes,3,FALSE)</f>
        <v>San Juan Estuary</v>
      </c>
      <c r="K2621" s="49">
        <v>1</v>
      </c>
      <c r="L2621" s="51" t="s">
        <v>158</v>
      </c>
      <c r="M2621" s="53" t="s">
        <v>138</v>
      </c>
      <c r="N2621" s="51" t="s">
        <v>153</v>
      </c>
      <c r="O2621" s="47">
        <f t="shared" si="755"/>
        <v>9</v>
      </c>
      <c r="P2621" s="47">
        <f t="shared" si="756"/>
        <v>1</v>
      </c>
      <c r="Q2621" s="47">
        <f t="shared" si="757"/>
        <v>5</v>
      </c>
      <c r="R2621" s="54">
        <v>145</v>
      </c>
      <c r="S2621" s="49" t="s">
        <v>168</v>
      </c>
      <c r="T2621" s="53" t="s">
        <v>163</v>
      </c>
    </row>
    <row r="2622" spans="1:20" x14ac:dyDescent="0.2">
      <c r="A2622" s="79">
        <f t="shared" si="751"/>
        <v>22</v>
      </c>
      <c r="B2622" s="47">
        <f t="shared" si="752"/>
        <v>2022</v>
      </c>
      <c r="C2622" s="47">
        <f t="shared" si="753"/>
        <v>5</v>
      </c>
      <c r="D2622" s="47" t="str">
        <f t="shared" si="728"/>
        <v>May</v>
      </c>
      <c r="E2622" s="47">
        <f t="shared" si="754"/>
        <v>24</v>
      </c>
      <c r="F2622" s="90">
        <v>44705</v>
      </c>
      <c r="G2622" s="75">
        <v>0.46527777777777773</v>
      </c>
      <c r="H2622" s="49" t="s">
        <v>34</v>
      </c>
      <c r="I2622" s="56" t="str">
        <f t="shared" si="760"/>
        <v>South Arm SJ (Old Mill)</v>
      </c>
      <c r="J2622" s="56" t="str">
        <f t="shared" si="761"/>
        <v>San Juan Estuary</v>
      </c>
      <c r="K2622" s="49">
        <v>1</v>
      </c>
      <c r="L2622" s="51" t="s">
        <v>166</v>
      </c>
      <c r="M2622" s="53" t="s">
        <v>138</v>
      </c>
      <c r="N2622" s="51" t="s">
        <v>150</v>
      </c>
      <c r="O2622" s="47">
        <f t="shared" si="755"/>
        <v>11</v>
      </c>
      <c r="P2622" s="47">
        <f t="shared" si="756"/>
        <v>1</v>
      </c>
      <c r="Q2622" s="47">
        <f t="shared" si="757"/>
        <v>4</v>
      </c>
      <c r="R2622" s="54">
        <v>6</v>
      </c>
      <c r="S2622" s="49" t="s">
        <v>168</v>
      </c>
      <c r="T2622" s="53" t="s">
        <v>163</v>
      </c>
    </row>
    <row r="2623" spans="1:20" x14ac:dyDescent="0.2">
      <c r="A2623" s="79">
        <f t="shared" si="751"/>
        <v>22</v>
      </c>
      <c r="B2623" s="47">
        <f t="shared" si="752"/>
        <v>2022</v>
      </c>
      <c r="C2623" s="47">
        <f t="shared" si="753"/>
        <v>5</v>
      </c>
      <c r="D2623" s="47" t="str">
        <f t="shared" si="728"/>
        <v>May</v>
      </c>
      <c r="E2623" s="47">
        <f t="shared" si="754"/>
        <v>24</v>
      </c>
      <c r="F2623" s="90">
        <v>44705</v>
      </c>
      <c r="G2623" s="75">
        <v>0.46527777777777773</v>
      </c>
      <c r="H2623" s="49" t="s">
        <v>34</v>
      </c>
      <c r="I2623" s="56" t="str">
        <f t="shared" si="758"/>
        <v>South Arm SJ (Old Mill)</v>
      </c>
      <c r="J2623" s="56" t="str">
        <f t="shared" si="759"/>
        <v>San Juan Estuary</v>
      </c>
      <c r="K2623" s="49">
        <v>1</v>
      </c>
      <c r="L2623" s="51" t="s">
        <v>146</v>
      </c>
      <c r="M2623" s="53" t="s">
        <v>138</v>
      </c>
      <c r="N2623" s="51" t="s">
        <v>144</v>
      </c>
      <c r="O2623" s="47">
        <f t="shared" si="755"/>
        <v>3</v>
      </c>
      <c r="P2623" s="47">
        <f t="shared" si="756"/>
        <v>1</v>
      </c>
      <c r="Q2623" s="47">
        <f t="shared" si="757"/>
        <v>2</v>
      </c>
      <c r="R2623" s="54">
        <v>14</v>
      </c>
      <c r="S2623" s="49" t="s">
        <v>168</v>
      </c>
      <c r="T2623" s="53" t="s">
        <v>163</v>
      </c>
    </row>
    <row r="2624" spans="1:20" x14ac:dyDescent="0.2">
      <c r="A2624" s="79">
        <f t="shared" si="751"/>
        <v>22</v>
      </c>
      <c r="B2624" s="47">
        <f t="shared" si="752"/>
        <v>2022</v>
      </c>
      <c r="C2624" s="47">
        <f t="shared" si="753"/>
        <v>5</v>
      </c>
      <c r="D2624" s="47" t="str">
        <f t="shared" si="728"/>
        <v>May</v>
      </c>
      <c r="E2624" s="47">
        <f t="shared" si="754"/>
        <v>24</v>
      </c>
      <c r="F2624" s="90">
        <v>44705</v>
      </c>
      <c r="G2624" s="75">
        <v>0.46527777777777773</v>
      </c>
      <c r="H2624" s="49" t="s">
        <v>34</v>
      </c>
      <c r="I2624" s="56" t="str">
        <f t="shared" ref="I2624" si="762">VLOOKUP(H2624,SiteCodes,2,FALSE)</f>
        <v>South Arm SJ (Old Mill)</v>
      </c>
      <c r="J2624" s="56" t="str">
        <f t="shared" ref="J2624" si="763">VLOOKUP(H2624,SiteCodes,3,FALSE)</f>
        <v>San Juan Estuary</v>
      </c>
      <c r="K2624" s="49">
        <v>1</v>
      </c>
      <c r="L2624" s="51" t="s">
        <v>152</v>
      </c>
      <c r="M2624" s="53" t="s">
        <v>138</v>
      </c>
      <c r="N2624" s="51" t="s">
        <v>144</v>
      </c>
      <c r="O2624" s="47">
        <f t="shared" si="755"/>
        <v>5</v>
      </c>
      <c r="P2624" s="47">
        <f t="shared" si="756"/>
        <v>1</v>
      </c>
      <c r="Q2624" s="47">
        <f t="shared" si="757"/>
        <v>2</v>
      </c>
      <c r="R2624" s="54">
        <v>5</v>
      </c>
      <c r="S2624" s="49" t="s">
        <v>168</v>
      </c>
      <c r="T2624" s="53" t="s">
        <v>163</v>
      </c>
    </row>
    <row r="2625" spans="1:20" x14ac:dyDescent="0.2">
      <c r="A2625" s="79">
        <f t="shared" si="751"/>
        <v>22</v>
      </c>
      <c r="B2625" s="47">
        <f t="shared" si="752"/>
        <v>2022</v>
      </c>
      <c r="C2625" s="47">
        <f t="shared" si="753"/>
        <v>5</v>
      </c>
      <c r="D2625" s="47" t="str">
        <f t="shared" si="728"/>
        <v>May</v>
      </c>
      <c r="E2625" s="47">
        <f t="shared" si="754"/>
        <v>24</v>
      </c>
      <c r="F2625" s="90">
        <v>44705</v>
      </c>
      <c r="G2625" s="75">
        <v>0.49305555555555558</v>
      </c>
      <c r="H2625" s="49" t="s">
        <v>60</v>
      </c>
      <c r="I2625" s="56" t="str">
        <f t="shared" si="758"/>
        <v>Inside Site 7 inlet on south side</v>
      </c>
      <c r="J2625" s="56" t="str">
        <f t="shared" si="759"/>
        <v>Gordon Estuary</v>
      </c>
      <c r="K2625" s="49">
        <v>1</v>
      </c>
      <c r="L2625" s="51" t="s">
        <v>142</v>
      </c>
      <c r="M2625" s="53" t="s">
        <v>138</v>
      </c>
      <c r="N2625" s="51" t="s">
        <v>144</v>
      </c>
      <c r="O2625" s="47">
        <f t="shared" si="755"/>
        <v>2</v>
      </c>
      <c r="P2625" s="47">
        <f t="shared" si="756"/>
        <v>1</v>
      </c>
      <c r="Q2625" s="47">
        <f t="shared" si="757"/>
        <v>2</v>
      </c>
      <c r="R2625" s="54">
        <v>3</v>
      </c>
      <c r="S2625" s="49" t="s">
        <v>168</v>
      </c>
      <c r="T2625" s="53" t="s">
        <v>163</v>
      </c>
    </row>
    <row r="2626" spans="1:20" x14ac:dyDescent="0.2">
      <c r="A2626" s="79">
        <f t="shared" si="751"/>
        <v>22</v>
      </c>
      <c r="B2626" s="47">
        <f t="shared" si="752"/>
        <v>2022</v>
      </c>
      <c r="C2626" s="47">
        <f t="shared" si="753"/>
        <v>5</v>
      </c>
      <c r="D2626" s="47" t="str">
        <f t="shared" si="728"/>
        <v>May</v>
      </c>
      <c r="E2626" s="47">
        <f t="shared" si="754"/>
        <v>24</v>
      </c>
      <c r="F2626" s="90">
        <v>44705</v>
      </c>
      <c r="G2626" s="75">
        <v>0.49305555555555558</v>
      </c>
      <c r="H2626" s="49" t="s">
        <v>60</v>
      </c>
      <c r="I2626" s="56" t="str">
        <f t="shared" ref="I2626:I2629" si="764">VLOOKUP(H2626,SiteCodes,2,FALSE)</f>
        <v>Inside Site 7 inlet on south side</v>
      </c>
      <c r="J2626" s="56" t="str">
        <f t="shared" ref="J2626:J2629" si="765">VLOOKUP(H2626,SiteCodes,3,FALSE)</f>
        <v>Gordon Estuary</v>
      </c>
      <c r="K2626" s="49">
        <v>1</v>
      </c>
      <c r="L2626" s="51" t="s">
        <v>146</v>
      </c>
      <c r="M2626" s="53" t="s">
        <v>138</v>
      </c>
      <c r="N2626" s="51" t="s">
        <v>144</v>
      </c>
      <c r="O2626" s="47">
        <f t="shared" si="755"/>
        <v>3</v>
      </c>
      <c r="P2626" s="47">
        <f t="shared" si="756"/>
        <v>1</v>
      </c>
      <c r="Q2626" s="47">
        <f t="shared" si="757"/>
        <v>2</v>
      </c>
      <c r="R2626" s="54">
        <v>261</v>
      </c>
      <c r="S2626" s="49" t="s">
        <v>168</v>
      </c>
      <c r="T2626" s="53" t="s">
        <v>163</v>
      </c>
    </row>
    <row r="2627" spans="1:20" x14ac:dyDescent="0.2">
      <c r="A2627" s="79">
        <f t="shared" si="751"/>
        <v>22</v>
      </c>
      <c r="B2627" s="47">
        <f t="shared" si="752"/>
        <v>2022</v>
      </c>
      <c r="C2627" s="47">
        <f t="shared" si="753"/>
        <v>5</v>
      </c>
      <c r="D2627" s="47" t="str">
        <f t="shared" si="728"/>
        <v>May</v>
      </c>
      <c r="E2627" s="47">
        <f t="shared" si="754"/>
        <v>24</v>
      </c>
      <c r="F2627" s="90">
        <v>44705</v>
      </c>
      <c r="G2627" s="75">
        <v>0.49305555555555558</v>
      </c>
      <c r="H2627" s="49" t="s">
        <v>60</v>
      </c>
      <c r="I2627" s="56" t="str">
        <f t="shared" si="764"/>
        <v>Inside Site 7 inlet on south side</v>
      </c>
      <c r="J2627" s="56" t="str">
        <f t="shared" si="765"/>
        <v>Gordon Estuary</v>
      </c>
      <c r="K2627" s="49">
        <v>1</v>
      </c>
      <c r="L2627" s="51" t="s">
        <v>152</v>
      </c>
      <c r="M2627" s="53" t="s">
        <v>138</v>
      </c>
      <c r="N2627" s="51" t="s">
        <v>144</v>
      </c>
      <c r="O2627" s="47">
        <f t="shared" si="755"/>
        <v>5</v>
      </c>
      <c r="P2627" s="47">
        <f t="shared" si="756"/>
        <v>1</v>
      </c>
      <c r="Q2627" s="47">
        <f t="shared" si="757"/>
        <v>2</v>
      </c>
      <c r="R2627" s="54">
        <v>4</v>
      </c>
      <c r="S2627" s="49" t="s">
        <v>168</v>
      </c>
      <c r="T2627" s="53" t="s">
        <v>163</v>
      </c>
    </row>
    <row r="2628" spans="1:20" x14ac:dyDescent="0.2">
      <c r="A2628" s="79">
        <f t="shared" ref="A2628:A2632" si="766">WEEKNUM(F2628)</f>
        <v>22</v>
      </c>
      <c r="B2628" s="47">
        <f t="shared" ref="B2628:B2632" si="767">YEAR(F2628)</f>
        <v>2022</v>
      </c>
      <c r="C2628" s="47">
        <f t="shared" ref="C2628:C2632" si="768">MONTH(F2628)</f>
        <v>5</v>
      </c>
      <c r="D2628" s="47" t="str">
        <f t="shared" si="728"/>
        <v>May</v>
      </c>
      <c r="E2628" s="47">
        <f t="shared" ref="E2628:E2632" si="769">DAY(F2628)</f>
        <v>24</v>
      </c>
      <c r="F2628" s="90">
        <v>44705</v>
      </c>
      <c r="G2628" s="75">
        <v>0.49305555555555558</v>
      </c>
      <c r="H2628" s="49" t="s">
        <v>60</v>
      </c>
      <c r="I2628" s="56" t="str">
        <f t="shared" si="764"/>
        <v>Inside Site 7 inlet on south side</v>
      </c>
      <c r="J2628" s="56" t="str">
        <f t="shared" si="765"/>
        <v>Gordon Estuary</v>
      </c>
      <c r="K2628" s="49">
        <v>1</v>
      </c>
      <c r="L2628" s="51" t="s">
        <v>157</v>
      </c>
      <c r="M2628" s="53" t="s">
        <v>138</v>
      </c>
      <c r="N2628" s="51" t="s">
        <v>153</v>
      </c>
      <c r="O2628" s="47">
        <f t="shared" si="755"/>
        <v>8</v>
      </c>
      <c r="P2628" s="47">
        <f t="shared" si="756"/>
        <v>1</v>
      </c>
      <c r="Q2628" s="47">
        <f t="shared" si="757"/>
        <v>5</v>
      </c>
      <c r="R2628" s="54">
        <v>11</v>
      </c>
      <c r="S2628" s="49" t="s">
        <v>168</v>
      </c>
      <c r="T2628" s="53" t="s">
        <v>163</v>
      </c>
    </row>
    <row r="2629" spans="1:20" x14ac:dyDescent="0.2">
      <c r="A2629" s="79">
        <f t="shared" si="766"/>
        <v>22</v>
      </c>
      <c r="B2629" s="47">
        <f t="shared" si="767"/>
        <v>2022</v>
      </c>
      <c r="C2629" s="47">
        <f t="shared" si="768"/>
        <v>5</v>
      </c>
      <c r="D2629" s="47" t="str">
        <f t="shared" si="728"/>
        <v>May</v>
      </c>
      <c r="E2629" s="47">
        <f t="shared" si="769"/>
        <v>24</v>
      </c>
      <c r="F2629" s="90">
        <v>44705</v>
      </c>
      <c r="G2629" s="75">
        <v>0.49305555555555558</v>
      </c>
      <c r="H2629" s="49" t="s">
        <v>60</v>
      </c>
      <c r="I2629" s="56" t="str">
        <f t="shared" si="764"/>
        <v>Inside Site 7 inlet on south side</v>
      </c>
      <c r="J2629" s="56" t="str">
        <f t="shared" si="765"/>
        <v>Gordon Estuary</v>
      </c>
      <c r="K2629" s="49">
        <v>1</v>
      </c>
      <c r="L2629" s="51" t="s">
        <v>181</v>
      </c>
      <c r="M2629" s="53" t="s">
        <v>138</v>
      </c>
      <c r="N2629" s="51" t="s">
        <v>150</v>
      </c>
      <c r="O2629" s="47">
        <f t="shared" si="755"/>
        <v>15</v>
      </c>
      <c r="P2629" s="47">
        <f t="shared" si="756"/>
        <v>1</v>
      </c>
      <c r="Q2629" s="47">
        <f t="shared" si="757"/>
        <v>4</v>
      </c>
      <c r="R2629" s="54">
        <v>1</v>
      </c>
      <c r="S2629" s="49" t="s">
        <v>168</v>
      </c>
      <c r="T2629" s="53" t="s">
        <v>163</v>
      </c>
    </row>
    <row r="2630" spans="1:20" x14ac:dyDescent="0.2">
      <c r="A2630" s="79">
        <f t="shared" si="766"/>
        <v>22</v>
      </c>
      <c r="B2630" s="47">
        <f t="shared" si="767"/>
        <v>2022</v>
      </c>
      <c r="C2630" s="47">
        <f t="shared" si="768"/>
        <v>5</v>
      </c>
      <c r="D2630" s="47" t="str">
        <f t="shared" si="728"/>
        <v>May</v>
      </c>
      <c r="E2630" s="47">
        <f t="shared" si="769"/>
        <v>24</v>
      </c>
      <c r="F2630" s="90">
        <v>44705</v>
      </c>
      <c r="G2630" s="75">
        <v>0.58680555555555558</v>
      </c>
      <c r="H2630" s="49" t="s">
        <v>217</v>
      </c>
      <c r="I2630" s="56" t="str">
        <f t="shared" si="758"/>
        <v>Site 6, just upstream of bridge</v>
      </c>
      <c r="J2630" s="56" t="str">
        <f t="shared" si="759"/>
        <v>Gordon Estuary</v>
      </c>
      <c r="K2630" s="49">
        <v>1</v>
      </c>
      <c r="L2630" s="51" t="s">
        <v>157</v>
      </c>
      <c r="M2630" s="53" t="s">
        <v>138</v>
      </c>
      <c r="N2630" s="51" t="s">
        <v>153</v>
      </c>
      <c r="O2630" s="47">
        <f t="shared" si="755"/>
        <v>8</v>
      </c>
      <c r="P2630" s="47">
        <f t="shared" si="756"/>
        <v>1</v>
      </c>
      <c r="Q2630" s="47">
        <f t="shared" si="757"/>
        <v>5</v>
      </c>
      <c r="R2630" s="54">
        <v>6</v>
      </c>
      <c r="S2630" s="49" t="s">
        <v>171</v>
      </c>
      <c r="T2630" s="53" t="s">
        <v>163</v>
      </c>
    </row>
    <row r="2631" spans="1:20" x14ac:dyDescent="0.2">
      <c r="A2631" s="79">
        <f t="shared" si="766"/>
        <v>22</v>
      </c>
      <c r="B2631" s="47">
        <f t="shared" si="767"/>
        <v>2022</v>
      </c>
      <c r="C2631" s="47">
        <f t="shared" si="768"/>
        <v>5</v>
      </c>
      <c r="D2631" s="47" t="str">
        <f t="shared" si="728"/>
        <v>May</v>
      </c>
      <c r="E2631" s="47">
        <f t="shared" si="769"/>
        <v>24</v>
      </c>
      <c r="F2631" s="90">
        <v>44705</v>
      </c>
      <c r="G2631" s="75">
        <v>0.58680555555555558</v>
      </c>
      <c r="H2631" s="49" t="s">
        <v>217</v>
      </c>
      <c r="I2631" s="56" t="str">
        <f t="shared" ref="I2631:I2632" si="770">VLOOKUP(H2631,SiteCodes,2,FALSE)</f>
        <v>Site 6, just upstream of bridge</v>
      </c>
      <c r="J2631" s="56" t="str">
        <f t="shared" si="759"/>
        <v>Gordon Estuary</v>
      </c>
      <c r="K2631" s="49">
        <v>1</v>
      </c>
      <c r="L2631" s="51" t="s">
        <v>158</v>
      </c>
      <c r="M2631" s="53" t="s">
        <v>138</v>
      </c>
      <c r="N2631" s="51" t="s">
        <v>153</v>
      </c>
      <c r="O2631" s="47">
        <f t="shared" si="755"/>
        <v>9</v>
      </c>
      <c r="P2631" s="47">
        <f t="shared" si="756"/>
        <v>1</v>
      </c>
      <c r="Q2631" s="47">
        <f t="shared" si="757"/>
        <v>5</v>
      </c>
      <c r="R2631" s="54">
        <v>94</v>
      </c>
      <c r="S2631" s="49" t="s">
        <v>171</v>
      </c>
      <c r="T2631" s="53" t="s">
        <v>163</v>
      </c>
    </row>
    <row r="2632" spans="1:20" x14ac:dyDescent="0.2">
      <c r="A2632" s="79">
        <f t="shared" si="766"/>
        <v>22</v>
      </c>
      <c r="B2632" s="47">
        <f t="shared" si="767"/>
        <v>2022</v>
      </c>
      <c r="C2632" s="47">
        <f t="shared" si="768"/>
        <v>5</v>
      </c>
      <c r="D2632" s="47" t="str">
        <f t="shared" si="728"/>
        <v>May</v>
      </c>
      <c r="E2632" s="47">
        <f t="shared" si="769"/>
        <v>24</v>
      </c>
      <c r="F2632" s="90">
        <v>44705</v>
      </c>
      <c r="G2632" s="75">
        <v>0.58680555555555558</v>
      </c>
      <c r="H2632" s="49" t="s">
        <v>217</v>
      </c>
      <c r="I2632" s="56" t="str">
        <f t="shared" si="770"/>
        <v>Site 6, just upstream of bridge</v>
      </c>
      <c r="J2632" s="56" t="str">
        <f t="shared" si="759"/>
        <v>Gordon Estuary</v>
      </c>
      <c r="K2632" s="49">
        <v>1</v>
      </c>
      <c r="L2632" s="51" t="s">
        <v>146</v>
      </c>
      <c r="M2632" s="53" t="s">
        <v>138</v>
      </c>
      <c r="N2632" s="51" t="s">
        <v>144</v>
      </c>
      <c r="O2632" s="47">
        <f t="shared" si="755"/>
        <v>3</v>
      </c>
      <c r="P2632" s="47">
        <f t="shared" si="756"/>
        <v>1</v>
      </c>
      <c r="Q2632" s="47">
        <f t="shared" si="757"/>
        <v>2</v>
      </c>
      <c r="R2632" s="54">
        <v>49</v>
      </c>
      <c r="S2632" s="49" t="s">
        <v>171</v>
      </c>
      <c r="T2632" s="53" t="s">
        <v>163</v>
      </c>
    </row>
    <row r="2633" spans="1:20" x14ac:dyDescent="0.2">
      <c r="A2633" s="79">
        <f t="shared" ref="A2633:A2637" si="771">WEEKNUM(F2633)</f>
        <v>22</v>
      </c>
      <c r="B2633" s="47">
        <f t="shared" ref="B2633:B2637" si="772">YEAR(F2633)</f>
        <v>2022</v>
      </c>
      <c r="C2633" s="47">
        <f t="shared" ref="C2633:C2637" si="773">MONTH(F2633)</f>
        <v>5</v>
      </c>
      <c r="D2633" s="47" t="str">
        <f t="shared" si="728"/>
        <v>May</v>
      </c>
      <c r="E2633" s="47">
        <f t="shared" ref="E2633:E2637" si="774">DAY(F2633)</f>
        <v>24</v>
      </c>
      <c r="F2633" s="90">
        <v>44705</v>
      </c>
      <c r="G2633" s="75">
        <v>0.61458333333333337</v>
      </c>
      <c r="H2633" s="49" t="s">
        <v>219</v>
      </c>
      <c r="I2633" s="56" t="str">
        <f t="shared" si="758"/>
        <v>Site 6, straight channel</v>
      </c>
      <c r="J2633" s="56" t="str">
        <f t="shared" si="759"/>
        <v>Gordon Estuary</v>
      </c>
      <c r="K2633" s="49">
        <v>1</v>
      </c>
      <c r="L2633" s="51" t="s">
        <v>146</v>
      </c>
      <c r="M2633" s="53" t="s">
        <v>138</v>
      </c>
      <c r="N2633" s="51" t="s">
        <v>144</v>
      </c>
      <c r="O2633" s="47">
        <f t="shared" si="755"/>
        <v>3</v>
      </c>
      <c r="P2633" s="47">
        <f t="shared" si="756"/>
        <v>1</v>
      </c>
      <c r="Q2633" s="47">
        <f t="shared" si="757"/>
        <v>2</v>
      </c>
      <c r="R2633" s="54">
        <v>38</v>
      </c>
      <c r="S2633" s="49" t="s">
        <v>171</v>
      </c>
      <c r="T2633" s="53" t="s">
        <v>163</v>
      </c>
    </row>
    <row r="2634" spans="1:20" x14ac:dyDescent="0.2">
      <c r="A2634" s="79">
        <f t="shared" si="771"/>
        <v>22</v>
      </c>
      <c r="B2634" s="47">
        <f t="shared" si="772"/>
        <v>2022</v>
      </c>
      <c r="C2634" s="47">
        <f t="shared" si="773"/>
        <v>5</v>
      </c>
      <c r="D2634" s="47" t="str">
        <f t="shared" si="728"/>
        <v>May</v>
      </c>
      <c r="E2634" s="47">
        <f t="shared" si="774"/>
        <v>24</v>
      </c>
      <c r="F2634" s="90">
        <v>44705</v>
      </c>
      <c r="G2634" s="75">
        <v>0.61458333333333337</v>
      </c>
      <c r="H2634" s="49" t="s">
        <v>219</v>
      </c>
      <c r="I2634" s="56" t="str">
        <f t="shared" ref="I2634:I2635" si="775">VLOOKUP(H2634,SiteCodes,2,FALSE)</f>
        <v>Site 6, straight channel</v>
      </c>
      <c r="J2634" s="56" t="str">
        <f t="shared" ref="J2634:J2635" si="776">VLOOKUP(H2634,SiteCodes,3,FALSE)</f>
        <v>Gordon Estuary</v>
      </c>
      <c r="K2634" s="49">
        <v>1</v>
      </c>
      <c r="L2634" s="51" t="s">
        <v>157</v>
      </c>
      <c r="M2634" s="53" t="s">
        <v>138</v>
      </c>
      <c r="N2634" s="51" t="s">
        <v>153</v>
      </c>
      <c r="O2634" s="47">
        <f t="shared" si="755"/>
        <v>8</v>
      </c>
      <c r="P2634" s="47">
        <f t="shared" si="756"/>
        <v>1</v>
      </c>
      <c r="Q2634" s="47">
        <f t="shared" si="757"/>
        <v>5</v>
      </c>
      <c r="R2634" s="54">
        <v>1</v>
      </c>
      <c r="S2634" s="49" t="s">
        <v>171</v>
      </c>
      <c r="T2634" s="53" t="s">
        <v>163</v>
      </c>
    </row>
    <row r="2635" spans="1:20" x14ac:dyDescent="0.2">
      <c r="A2635" s="79">
        <f t="shared" si="771"/>
        <v>22</v>
      </c>
      <c r="B2635" s="47">
        <f t="shared" si="772"/>
        <v>2022</v>
      </c>
      <c r="C2635" s="47">
        <f t="shared" si="773"/>
        <v>5</v>
      </c>
      <c r="D2635" s="47" t="str">
        <f t="shared" si="728"/>
        <v>May</v>
      </c>
      <c r="E2635" s="47">
        <f t="shared" si="774"/>
        <v>24</v>
      </c>
      <c r="F2635" s="90">
        <v>44705</v>
      </c>
      <c r="G2635" s="75">
        <v>0.61458333333333337</v>
      </c>
      <c r="H2635" s="49" t="s">
        <v>219</v>
      </c>
      <c r="I2635" s="56" t="str">
        <f t="shared" si="775"/>
        <v>Site 6, straight channel</v>
      </c>
      <c r="J2635" s="56" t="str">
        <f t="shared" si="776"/>
        <v>Gordon Estuary</v>
      </c>
      <c r="K2635" s="49">
        <v>1</v>
      </c>
      <c r="L2635" s="51" t="s">
        <v>158</v>
      </c>
      <c r="M2635" s="53" t="s">
        <v>138</v>
      </c>
      <c r="N2635" s="51" t="s">
        <v>153</v>
      </c>
      <c r="O2635" s="47">
        <f t="shared" si="755"/>
        <v>9</v>
      </c>
      <c r="P2635" s="47">
        <f t="shared" si="756"/>
        <v>1</v>
      </c>
      <c r="Q2635" s="47">
        <f t="shared" si="757"/>
        <v>5</v>
      </c>
      <c r="R2635" s="54">
        <v>1</v>
      </c>
      <c r="S2635" s="49" t="s">
        <v>171</v>
      </c>
      <c r="T2635" s="53" t="s">
        <v>163</v>
      </c>
    </row>
    <row r="2636" spans="1:20" x14ac:dyDescent="0.2">
      <c r="A2636" s="79">
        <f t="shared" si="771"/>
        <v>22</v>
      </c>
      <c r="B2636" s="47">
        <f t="shared" si="772"/>
        <v>2022</v>
      </c>
      <c r="C2636" s="47">
        <f t="shared" si="773"/>
        <v>5</v>
      </c>
      <c r="D2636" s="47" t="str">
        <f t="shared" si="728"/>
        <v>May</v>
      </c>
      <c r="E2636" s="47">
        <f t="shared" si="774"/>
        <v>24</v>
      </c>
      <c r="F2636" s="90">
        <v>44705</v>
      </c>
      <c r="G2636" s="75">
        <v>0.63263888888888886</v>
      </c>
      <c r="H2636" s="49" t="s">
        <v>221</v>
      </c>
      <c r="I2636" s="56" t="str">
        <f t="shared" si="758"/>
        <v>Site 6, at upper logger station</v>
      </c>
      <c r="J2636" s="56" t="str">
        <f t="shared" si="759"/>
        <v>Gordon Estuary</v>
      </c>
      <c r="K2636" s="49">
        <v>1</v>
      </c>
      <c r="L2636" s="51" t="s">
        <v>146</v>
      </c>
      <c r="M2636" s="53" t="s">
        <v>138</v>
      </c>
      <c r="N2636" s="51" t="s">
        <v>144</v>
      </c>
      <c r="O2636" s="47">
        <f t="shared" si="755"/>
        <v>3</v>
      </c>
      <c r="P2636" s="47">
        <f t="shared" si="756"/>
        <v>1</v>
      </c>
      <c r="Q2636" s="47">
        <f t="shared" si="757"/>
        <v>2</v>
      </c>
      <c r="R2636" s="54">
        <v>37</v>
      </c>
      <c r="S2636" s="49" t="s">
        <v>171</v>
      </c>
      <c r="T2636" s="53" t="s">
        <v>163</v>
      </c>
    </row>
    <row r="2637" spans="1:20" x14ac:dyDescent="0.2">
      <c r="A2637" s="79">
        <f t="shared" si="771"/>
        <v>22</v>
      </c>
      <c r="B2637" s="47">
        <f t="shared" si="772"/>
        <v>2022</v>
      </c>
      <c r="C2637" s="47">
        <f t="shared" si="773"/>
        <v>5</v>
      </c>
      <c r="D2637" s="47" t="str">
        <f t="shared" si="728"/>
        <v>May</v>
      </c>
      <c r="E2637" s="47">
        <f t="shared" si="774"/>
        <v>24</v>
      </c>
      <c r="F2637" s="90">
        <v>44705</v>
      </c>
      <c r="G2637" s="75">
        <v>0.63263888888888886</v>
      </c>
      <c r="H2637" s="49" t="s">
        <v>221</v>
      </c>
      <c r="I2637" s="56" t="str">
        <f t="shared" ref="I2637:I2638" si="777">VLOOKUP(H2637,SiteCodes,2,FALSE)</f>
        <v>Site 6, at upper logger station</v>
      </c>
      <c r="J2637" s="56" t="str">
        <f t="shared" ref="J2637:J2638" si="778">VLOOKUP(H2637,SiteCodes,3,FALSE)</f>
        <v>Gordon Estuary</v>
      </c>
      <c r="K2637" s="49">
        <v>1</v>
      </c>
      <c r="L2637" s="51" t="s">
        <v>157</v>
      </c>
      <c r="M2637" s="53" t="s">
        <v>138</v>
      </c>
      <c r="N2637" s="51" t="s">
        <v>153</v>
      </c>
      <c r="O2637" s="47">
        <f t="shared" si="755"/>
        <v>8</v>
      </c>
      <c r="P2637" s="47">
        <f t="shared" si="756"/>
        <v>1</v>
      </c>
      <c r="Q2637" s="47">
        <f t="shared" si="757"/>
        <v>5</v>
      </c>
      <c r="R2637" s="54">
        <v>4</v>
      </c>
      <c r="S2637" s="49" t="s">
        <v>171</v>
      </c>
      <c r="T2637" s="53" t="s">
        <v>163</v>
      </c>
    </row>
    <row r="2638" spans="1:20" x14ac:dyDescent="0.2">
      <c r="A2638" s="79">
        <f t="shared" ref="A2638:A2649" si="779">WEEKNUM(F2638)</f>
        <v>22</v>
      </c>
      <c r="B2638" s="47">
        <f t="shared" ref="B2638:B2649" si="780">YEAR(F2638)</f>
        <v>2022</v>
      </c>
      <c r="C2638" s="47">
        <f t="shared" ref="C2638:C2649" si="781">MONTH(F2638)</f>
        <v>5</v>
      </c>
      <c r="D2638" s="47" t="str">
        <f t="shared" si="728"/>
        <v>May</v>
      </c>
      <c r="E2638" s="47">
        <f t="shared" ref="E2638:E2649" si="782">DAY(F2638)</f>
        <v>24</v>
      </c>
      <c r="F2638" s="90">
        <v>44705</v>
      </c>
      <c r="G2638" s="75">
        <v>0.63263888888888886</v>
      </c>
      <c r="H2638" s="49" t="s">
        <v>221</v>
      </c>
      <c r="I2638" s="56" t="str">
        <f t="shared" si="777"/>
        <v>Site 6, at upper logger station</v>
      </c>
      <c r="J2638" s="56" t="str">
        <f t="shared" si="778"/>
        <v>Gordon Estuary</v>
      </c>
      <c r="K2638" s="49">
        <v>1</v>
      </c>
      <c r="L2638" s="51" t="s">
        <v>158</v>
      </c>
      <c r="M2638" s="53" t="s">
        <v>138</v>
      </c>
      <c r="N2638" s="51" t="s">
        <v>153</v>
      </c>
      <c r="O2638" s="47">
        <f t="shared" si="755"/>
        <v>9</v>
      </c>
      <c r="P2638" s="47">
        <f t="shared" si="756"/>
        <v>1</v>
      </c>
      <c r="Q2638" s="47">
        <f t="shared" si="757"/>
        <v>5</v>
      </c>
      <c r="R2638" s="54">
        <v>6</v>
      </c>
      <c r="S2638" s="49" t="s">
        <v>171</v>
      </c>
      <c r="T2638" s="53" t="s">
        <v>163</v>
      </c>
    </row>
    <row r="2639" spans="1:20" x14ac:dyDescent="0.2">
      <c r="A2639" s="79">
        <f t="shared" si="779"/>
        <v>22</v>
      </c>
      <c r="B2639" s="47">
        <f t="shared" si="780"/>
        <v>2022</v>
      </c>
      <c r="C2639" s="47">
        <f t="shared" si="781"/>
        <v>5</v>
      </c>
      <c r="D2639" s="47" t="str">
        <f t="shared" si="728"/>
        <v>May</v>
      </c>
      <c r="E2639" s="47">
        <f t="shared" si="782"/>
        <v>25</v>
      </c>
      <c r="F2639" s="90">
        <v>44706</v>
      </c>
      <c r="G2639" s="75">
        <v>0.40416666666666662</v>
      </c>
      <c r="H2639" s="49" t="s">
        <v>66</v>
      </c>
      <c r="I2639" s="56" t="str">
        <f t="shared" si="758"/>
        <v>Gravel bar on Gordon at Site 1</v>
      </c>
      <c r="J2639" s="56" t="str">
        <f t="shared" si="759"/>
        <v>Gordon Estuary</v>
      </c>
      <c r="K2639" s="49">
        <v>1</v>
      </c>
      <c r="L2639" s="51" t="s">
        <v>146</v>
      </c>
      <c r="M2639" s="53" t="s">
        <v>138</v>
      </c>
      <c r="N2639" s="51" t="s">
        <v>144</v>
      </c>
      <c r="O2639" s="47">
        <f t="shared" si="755"/>
        <v>3</v>
      </c>
      <c r="P2639" s="47">
        <f t="shared" si="756"/>
        <v>1</v>
      </c>
      <c r="Q2639" s="47">
        <f t="shared" si="757"/>
        <v>2</v>
      </c>
      <c r="R2639" s="54">
        <v>41</v>
      </c>
      <c r="S2639" s="49" t="s">
        <v>168</v>
      </c>
      <c r="T2639" s="53" t="s">
        <v>163</v>
      </c>
    </row>
    <row r="2640" spans="1:20" x14ac:dyDescent="0.2">
      <c r="A2640" s="79">
        <f t="shared" si="779"/>
        <v>22</v>
      </c>
      <c r="B2640" s="47">
        <f t="shared" si="780"/>
        <v>2022</v>
      </c>
      <c r="C2640" s="47">
        <f t="shared" si="781"/>
        <v>5</v>
      </c>
      <c r="D2640" s="47" t="str">
        <f t="shared" si="728"/>
        <v>May</v>
      </c>
      <c r="E2640" s="47">
        <f t="shared" si="782"/>
        <v>25</v>
      </c>
      <c r="F2640" s="90">
        <v>44706</v>
      </c>
      <c r="G2640" s="75">
        <v>0.40416666666666662</v>
      </c>
      <c r="H2640" s="49" t="s">
        <v>66</v>
      </c>
      <c r="I2640" s="56" t="str">
        <f t="shared" ref="I2640" si="783">VLOOKUP(H2640,SiteCodes,2,FALSE)</f>
        <v>Gravel bar on Gordon at Site 1</v>
      </c>
      <c r="J2640" s="56" t="str">
        <f t="shared" ref="J2640" si="784">VLOOKUP(H2640,SiteCodes,3,FALSE)</f>
        <v>Gordon Estuary</v>
      </c>
      <c r="K2640" s="49">
        <v>1</v>
      </c>
      <c r="L2640" s="51" t="s">
        <v>157</v>
      </c>
      <c r="M2640" s="53" t="s">
        <v>138</v>
      </c>
      <c r="N2640" s="51" t="s">
        <v>153</v>
      </c>
      <c r="O2640" s="47">
        <f t="shared" si="755"/>
        <v>8</v>
      </c>
      <c r="P2640" s="47">
        <f t="shared" si="756"/>
        <v>1</v>
      </c>
      <c r="Q2640" s="47">
        <f t="shared" si="757"/>
        <v>5</v>
      </c>
      <c r="R2640" s="54">
        <v>37</v>
      </c>
      <c r="S2640" s="49" t="s">
        <v>168</v>
      </c>
      <c r="T2640" s="53" t="s">
        <v>163</v>
      </c>
    </row>
    <row r="2641" spans="1:20" x14ac:dyDescent="0.2">
      <c r="A2641" s="79">
        <f t="shared" si="779"/>
        <v>22</v>
      </c>
      <c r="B2641" s="47">
        <f t="shared" si="780"/>
        <v>2022</v>
      </c>
      <c r="C2641" s="47">
        <f t="shared" si="781"/>
        <v>5</v>
      </c>
      <c r="D2641" s="47" t="str">
        <f t="shared" si="728"/>
        <v>May</v>
      </c>
      <c r="E2641" s="47">
        <f t="shared" si="782"/>
        <v>25</v>
      </c>
      <c r="F2641" s="90">
        <v>44706</v>
      </c>
      <c r="G2641" s="75">
        <v>0.42499999999999999</v>
      </c>
      <c r="H2641" s="49" t="s">
        <v>225</v>
      </c>
      <c r="I2641" s="56" t="str">
        <f t="shared" si="758"/>
        <v>Gordon R. Site 1, Channel A at Gordon R.</v>
      </c>
      <c r="J2641" s="56" t="str">
        <f t="shared" si="759"/>
        <v>Gordon Estuary</v>
      </c>
      <c r="K2641" s="49">
        <v>1</v>
      </c>
      <c r="L2641" s="51" t="s">
        <v>146</v>
      </c>
      <c r="M2641" s="53" t="s">
        <v>138</v>
      </c>
      <c r="N2641" s="51" t="s">
        <v>144</v>
      </c>
      <c r="O2641" s="47">
        <f t="shared" si="755"/>
        <v>3</v>
      </c>
      <c r="P2641" s="47">
        <f t="shared" si="756"/>
        <v>1</v>
      </c>
      <c r="Q2641" s="47">
        <f t="shared" si="757"/>
        <v>2</v>
      </c>
      <c r="R2641" s="54">
        <v>143</v>
      </c>
      <c r="S2641" s="49" t="s">
        <v>171</v>
      </c>
      <c r="T2641" s="53" t="s">
        <v>163</v>
      </c>
    </row>
    <row r="2642" spans="1:20" x14ac:dyDescent="0.2">
      <c r="A2642" s="79">
        <f t="shared" si="779"/>
        <v>22</v>
      </c>
      <c r="B2642" s="47">
        <f t="shared" si="780"/>
        <v>2022</v>
      </c>
      <c r="C2642" s="47">
        <f t="shared" si="781"/>
        <v>5</v>
      </c>
      <c r="D2642" s="47" t="str">
        <f t="shared" si="728"/>
        <v>May</v>
      </c>
      <c r="E2642" s="47">
        <f t="shared" si="782"/>
        <v>25</v>
      </c>
      <c r="F2642" s="90">
        <v>44706</v>
      </c>
      <c r="G2642" s="75">
        <v>0.42499999999999999</v>
      </c>
      <c r="H2642" s="49" t="s">
        <v>225</v>
      </c>
      <c r="I2642" s="56" t="str">
        <f t="shared" ref="I2642:I2643" si="785">VLOOKUP(H2642,SiteCodes,2,FALSE)</f>
        <v>Gordon R. Site 1, Channel A at Gordon R.</v>
      </c>
      <c r="J2642" s="56" t="str">
        <f t="shared" ref="J2642:J2643" si="786">VLOOKUP(H2642,SiteCodes,3,FALSE)</f>
        <v>Gordon Estuary</v>
      </c>
      <c r="K2642" s="49">
        <v>1</v>
      </c>
      <c r="L2642" s="51" t="s">
        <v>157</v>
      </c>
      <c r="M2642" s="53" t="s">
        <v>138</v>
      </c>
      <c r="N2642" s="51" t="s">
        <v>153</v>
      </c>
      <c r="O2642" s="47">
        <f t="shared" si="755"/>
        <v>8</v>
      </c>
      <c r="P2642" s="47">
        <f t="shared" si="756"/>
        <v>1</v>
      </c>
      <c r="Q2642" s="47">
        <f t="shared" si="757"/>
        <v>5</v>
      </c>
      <c r="R2642" s="54">
        <v>8</v>
      </c>
      <c r="S2642" s="49" t="s">
        <v>171</v>
      </c>
      <c r="T2642" s="53" t="s">
        <v>163</v>
      </c>
    </row>
    <row r="2643" spans="1:20" x14ac:dyDescent="0.2">
      <c r="A2643" s="79">
        <f t="shared" si="779"/>
        <v>22</v>
      </c>
      <c r="B2643" s="47">
        <f t="shared" si="780"/>
        <v>2022</v>
      </c>
      <c r="C2643" s="47">
        <f t="shared" si="781"/>
        <v>5</v>
      </c>
      <c r="D2643" s="47" t="str">
        <f t="shared" si="728"/>
        <v>May</v>
      </c>
      <c r="E2643" s="47">
        <f t="shared" si="782"/>
        <v>25</v>
      </c>
      <c r="F2643" s="90">
        <v>44706</v>
      </c>
      <c r="G2643" s="75">
        <v>0.42499999999999999</v>
      </c>
      <c r="H2643" s="49" t="s">
        <v>225</v>
      </c>
      <c r="I2643" s="56" t="str">
        <f t="shared" si="785"/>
        <v>Gordon R. Site 1, Channel A at Gordon R.</v>
      </c>
      <c r="J2643" s="56" t="str">
        <f t="shared" si="786"/>
        <v>Gordon Estuary</v>
      </c>
      <c r="K2643" s="49">
        <v>1</v>
      </c>
      <c r="L2643" s="51" t="s">
        <v>158</v>
      </c>
      <c r="M2643" s="53" t="s">
        <v>138</v>
      </c>
      <c r="N2643" s="51" t="s">
        <v>153</v>
      </c>
      <c r="O2643" s="47">
        <f t="shared" ref="O2643:O2662" si="787">VLOOKUP(L2643,SpeciesCodes,2,FALSE)</f>
        <v>9</v>
      </c>
      <c r="P2643" s="47">
        <f t="shared" ref="P2643:P2662" si="788">VLOOKUP(M2643,OrigCodes,2,FALSE)</f>
        <v>1</v>
      </c>
      <c r="Q2643" s="47">
        <f t="shared" ref="Q2643:Q2662" si="789">VLOOKUP(N2643,StgCodes,2,FALSE)</f>
        <v>5</v>
      </c>
      <c r="R2643" s="54">
        <v>188</v>
      </c>
      <c r="S2643" s="49" t="s">
        <v>171</v>
      </c>
      <c r="T2643" s="53" t="s">
        <v>163</v>
      </c>
    </row>
    <row r="2644" spans="1:20" x14ac:dyDescent="0.2">
      <c r="A2644" s="79">
        <f t="shared" si="779"/>
        <v>22</v>
      </c>
      <c r="B2644" s="47">
        <f t="shared" si="780"/>
        <v>2022</v>
      </c>
      <c r="C2644" s="47">
        <f t="shared" si="781"/>
        <v>5</v>
      </c>
      <c r="D2644" s="47" t="str">
        <f t="shared" si="728"/>
        <v>May</v>
      </c>
      <c r="E2644" s="47">
        <f t="shared" si="782"/>
        <v>25</v>
      </c>
      <c r="F2644" s="90">
        <v>44706</v>
      </c>
      <c r="G2644" s="75">
        <v>0.45763888888888887</v>
      </c>
      <c r="H2644" s="49" t="s">
        <v>227</v>
      </c>
      <c r="I2644" s="56" t="str">
        <f t="shared" ref="I2644:I2657" si="790">VLOOKUP(H2644,SiteCodes,2,FALSE)</f>
        <v>Gordon R. Site 1, Channel B at Gordon R.</v>
      </c>
      <c r="J2644" s="56" t="str">
        <f t="shared" ref="J2644:J2657" si="791">VLOOKUP(H2644,SiteCodes,3,FALSE)</f>
        <v>Gordon Estuary</v>
      </c>
      <c r="K2644" s="49">
        <v>1</v>
      </c>
      <c r="L2644" s="51" t="s">
        <v>146</v>
      </c>
      <c r="M2644" s="53" t="s">
        <v>138</v>
      </c>
      <c r="N2644" s="51" t="s">
        <v>144</v>
      </c>
      <c r="O2644" s="47">
        <f t="shared" si="787"/>
        <v>3</v>
      </c>
      <c r="P2644" s="47">
        <f t="shared" si="788"/>
        <v>1</v>
      </c>
      <c r="Q2644" s="47">
        <f t="shared" si="789"/>
        <v>2</v>
      </c>
      <c r="R2644" s="54">
        <v>4</v>
      </c>
      <c r="S2644" s="49" t="s">
        <v>171</v>
      </c>
      <c r="T2644" s="53" t="s">
        <v>163</v>
      </c>
    </row>
    <row r="2645" spans="1:20" x14ac:dyDescent="0.2">
      <c r="A2645" s="79">
        <f t="shared" si="779"/>
        <v>22</v>
      </c>
      <c r="B2645" s="47">
        <f t="shared" si="780"/>
        <v>2022</v>
      </c>
      <c r="C2645" s="47">
        <f t="shared" si="781"/>
        <v>5</v>
      </c>
      <c r="D2645" s="47" t="str">
        <f t="shared" si="728"/>
        <v>May</v>
      </c>
      <c r="E2645" s="47">
        <f t="shared" si="782"/>
        <v>25</v>
      </c>
      <c r="F2645" s="90">
        <v>44706</v>
      </c>
      <c r="G2645" s="75">
        <v>0.46111111111111108</v>
      </c>
      <c r="H2645" s="49" t="s">
        <v>231</v>
      </c>
      <c r="I2645" s="56" t="str">
        <f t="shared" si="790"/>
        <v>Gordon R. Site 1, Channel A 250 m in</v>
      </c>
      <c r="J2645" s="56" t="str">
        <f t="shared" si="791"/>
        <v>Gordon Estuary</v>
      </c>
      <c r="K2645" s="49">
        <v>1</v>
      </c>
      <c r="L2645" s="51" t="s">
        <v>146</v>
      </c>
      <c r="M2645" s="53" t="s">
        <v>138</v>
      </c>
      <c r="N2645" s="51" t="s">
        <v>144</v>
      </c>
      <c r="O2645" s="47">
        <f t="shared" si="787"/>
        <v>3</v>
      </c>
      <c r="P2645" s="47">
        <f t="shared" si="788"/>
        <v>1</v>
      </c>
      <c r="Q2645" s="47">
        <f t="shared" si="789"/>
        <v>2</v>
      </c>
      <c r="R2645" s="54">
        <v>126</v>
      </c>
      <c r="S2645" s="49" t="s">
        <v>171</v>
      </c>
      <c r="T2645" s="53" t="s">
        <v>163</v>
      </c>
    </row>
    <row r="2646" spans="1:20" x14ac:dyDescent="0.2">
      <c r="A2646" s="79">
        <f t="shared" si="779"/>
        <v>22</v>
      </c>
      <c r="B2646" s="47">
        <f t="shared" si="780"/>
        <v>2022</v>
      </c>
      <c r="C2646" s="47">
        <f t="shared" si="781"/>
        <v>5</v>
      </c>
      <c r="D2646" s="47" t="str">
        <f t="shared" si="728"/>
        <v>May</v>
      </c>
      <c r="E2646" s="47">
        <f t="shared" si="782"/>
        <v>25</v>
      </c>
      <c r="F2646" s="90">
        <v>44706</v>
      </c>
      <c r="G2646" s="75">
        <v>0.46111111111111108</v>
      </c>
      <c r="H2646" s="49" t="s">
        <v>231</v>
      </c>
      <c r="I2646" s="56" t="str">
        <f t="shared" ref="I2646" si="792">VLOOKUP(H2646,SiteCodes,2,FALSE)</f>
        <v>Gordon R. Site 1, Channel A 250 m in</v>
      </c>
      <c r="J2646" s="56" t="str">
        <f t="shared" ref="J2646" si="793">VLOOKUP(H2646,SiteCodes,3,FALSE)</f>
        <v>Gordon Estuary</v>
      </c>
      <c r="K2646" s="49">
        <v>1</v>
      </c>
      <c r="L2646" s="51" t="s">
        <v>142</v>
      </c>
      <c r="M2646" s="53" t="s">
        <v>138</v>
      </c>
      <c r="N2646" s="51" t="s">
        <v>144</v>
      </c>
      <c r="O2646" s="47">
        <f t="shared" si="787"/>
        <v>2</v>
      </c>
      <c r="P2646" s="47">
        <f t="shared" si="788"/>
        <v>1</v>
      </c>
      <c r="Q2646" s="47">
        <f t="shared" si="789"/>
        <v>2</v>
      </c>
      <c r="R2646" s="54">
        <v>1</v>
      </c>
      <c r="S2646" s="49" t="s">
        <v>171</v>
      </c>
      <c r="T2646" s="53" t="s">
        <v>163</v>
      </c>
    </row>
    <row r="2647" spans="1:20" x14ac:dyDescent="0.2">
      <c r="A2647" s="79">
        <f t="shared" si="779"/>
        <v>22</v>
      </c>
      <c r="B2647" s="47">
        <f t="shared" si="780"/>
        <v>2022</v>
      </c>
      <c r="C2647" s="47">
        <f t="shared" si="781"/>
        <v>5</v>
      </c>
      <c r="D2647" s="47" t="str">
        <f t="shared" si="728"/>
        <v>May</v>
      </c>
      <c r="E2647" s="47">
        <f t="shared" si="782"/>
        <v>25</v>
      </c>
      <c r="F2647" s="90">
        <v>44706</v>
      </c>
      <c r="G2647" s="75">
        <v>0.47986111111111113</v>
      </c>
      <c r="H2647" s="49" t="s">
        <v>225</v>
      </c>
      <c r="I2647" s="56" t="str">
        <f t="shared" si="790"/>
        <v>Gordon R. Site 1, Channel A at Gordon R.</v>
      </c>
      <c r="J2647" s="56" t="str">
        <f t="shared" si="791"/>
        <v>Gordon Estuary</v>
      </c>
      <c r="K2647" s="49">
        <v>1</v>
      </c>
      <c r="L2647" s="51" t="s">
        <v>146</v>
      </c>
      <c r="M2647" s="53" t="s">
        <v>138</v>
      </c>
      <c r="N2647" s="51" t="s">
        <v>144</v>
      </c>
      <c r="O2647" s="47">
        <f t="shared" si="787"/>
        <v>3</v>
      </c>
      <c r="P2647" s="47">
        <f t="shared" si="788"/>
        <v>1</v>
      </c>
      <c r="Q2647" s="47">
        <f t="shared" si="789"/>
        <v>2</v>
      </c>
      <c r="R2647" s="54">
        <v>19</v>
      </c>
      <c r="S2647" s="49" t="s">
        <v>171</v>
      </c>
      <c r="T2647" s="53" t="s">
        <v>163</v>
      </c>
    </row>
    <row r="2648" spans="1:20" x14ac:dyDescent="0.2">
      <c r="A2648" s="79">
        <f t="shared" si="779"/>
        <v>22</v>
      </c>
      <c r="B2648" s="47">
        <f t="shared" si="780"/>
        <v>2022</v>
      </c>
      <c r="C2648" s="47">
        <f t="shared" si="781"/>
        <v>5</v>
      </c>
      <c r="D2648" s="47" t="str">
        <f t="shared" si="728"/>
        <v>May</v>
      </c>
      <c r="E2648" s="47">
        <f t="shared" si="782"/>
        <v>25</v>
      </c>
      <c r="F2648" s="90">
        <v>44706</v>
      </c>
      <c r="G2648" s="75">
        <v>0.47986111111111113</v>
      </c>
      <c r="H2648" s="49" t="s">
        <v>225</v>
      </c>
      <c r="I2648" s="56" t="str">
        <f t="shared" ref="I2648:I2649" si="794">VLOOKUP(H2648,SiteCodes,2,FALSE)</f>
        <v>Gordon R. Site 1, Channel A at Gordon R.</v>
      </c>
      <c r="J2648" s="56" t="str">
        <f t="shared" ref="J2648:J2649" si="795">VLOOKUP(H2648,SiteCodes,3,FALSE)</f>
        <v>Gordon Estuary</v>
      </c>
      <c r="K2648" s="49">
        <v>1</v>
      </c>
      <c r="L2648" s="51" t="s">
        <v>157</v>
      </c>
      <c r="M2648" s="53" t="s">
        <v>138</v>
      </c>
      <c r="N2648" s="51" t="s">
        <v>153</v>
      </c>
      <c r="O2648" s="47">
        <f t="shared" si="787"/>
        <v>8</v>
      </c>
      <c r="P2648" s="47">
        <f t="shared" si="788"/>
        <v>1</v>
      </c>
      <c r="Q2648" s="47">
        <f t="shared" si="789"/>
        <v>5</v>
      </c>
      <c r="R2648" s="54">
        <v>10</v>
      </c>
      <c r="S2648" s="49" t="s">
        <v>171</v>
      </c>
      <c r="T2648" s="53" t="s">
        <v>163</v>
      </c>
    </row>
    <row r="2649" spans="1:20" x14ac:dyDescent="0.2">
      <c r="A2649" s="79">
        <f t="shared" si="779"/>
        <v>22</v>
      </c>
      <c r="B2649" s="47">
        <f t="shared" si="780"/>
        <v>2022</v>
      </c>
      <c r="C2649" s="47">
        <f t="shared" si="781"/>
        <v>5</v>
      </c>
      <c r="D2649" s="47" t="str">
        <f t="shared" si="728"/>
        <v>May</v>
      </c>
      <c r="E2649" s="47">
        <f t="shared" si="782"/>
        <v>25</v>
      </c>
      <c r="F2649" s="90">
        <v>44706</v>
      </c>
      <c r="G2649" s="75">
        <v>0.47986111111111113</v>
      </c>
      <c r="H2649" s="49" t="s">
        <v>225</v>
      </c>
      <c r="I2649" s="56" t="str">
        <f t="shared" si="794"/>
        <v>Gordon R. Site 1, Channel A at Gordon R.</v>
      </c>
      <c r="J2649" s="56" t="str">
        <f t="shared" si="795"/>
        <v>Gordon Estuary</v>
      </c>
      <c r="K2649" s="49">
        <v>1</v>
      </c>
      <c r="L2649" s="51" t="s">
        <v>158</v>
      </c>
      <c r="M2649" s="53" t="s">
        <v>138</v>
      </c>
      <c r="N2649" s="51" t="s">
        <v>153</v>
      </c>
      <c r="O2649" s="47">
        <f t="shared" si="787"/>
        <v>9</v>
      </c>
      <c r="P2649" s="47">
        <f t="shared" si="788"/>
        <v>1</v>
      </c>
      <c r="Q2649" s="47">
        <f t="shared" si="789"/>
        <v>5</v>
      </c>
      <c r="R2649" s="54">
        <v>27</v>
      </c>
      <c r="S2649" s="49" t="s">
        <v>171</v>
      </c>
      <c r="T2649" s="53" t="s">
        <v>163</v>
      </c>
    </row>
    <row r="2650" spans="1:20" x14ac:dyDescent="0.2">
      <c r="A2650" s="79">
        <f t="shared" ref="A2650:A2669" si="796">WEEKNUM(F2650)</f>
        <v>22</v>
      </c>
      <c r="B2650" s="47">
        <f t="shared" ref="B2650:B2669" si="797">YEAR(F2650)</f>
        <v>2022</v>
      </c>
      <c r="C2650" s="47">
        <f t="shared" ref="C2650:C2669" si="798">MONTH(F2650)</f>
        <v>5</v>
      </c>
      <c r="D2650" s="47" t="str">
        <f t="shared" si="728"/>
        <v>May</v>
      </c>
      <c r="E2650" s="47">
        <f t="shared" ref="E2650:E2669" si="799">DAY(F2650)</f>
        <v>25</v>
      </c>
      <c r="F2650" s="90">
        <v>44706</v>
      </c>
      <c r="G2650" s="75">
        <v>0.63611111111111118</v>
      </c>
      <c r="H2650" s="49" t="s">
        <v>64</v>
      </c>
      <c r="I2650" s="56" t="str">
        <f t="shared" si="790"/>
        <v>On point at confluence of N. Arm and Brown's Slough</v>
      </c>
      <c r="J2650" s="56" t="str">
        <f t="shared" si="791"/>
        <v>Gordon Estuary</v>
      </c>
      <c r="K2650" s="49">
        <v>1</v>
      </c>
      <c r="L2650" s="51" t="s">
        <v>146</v>
      </c>
      <c r="M2650" s="53" t="s">
        <v>138</v>
      </c>
      <c r="N2650" s="51" t="s">
        <v>144</v>
      </c>
      <c r="O2650" s="47">
        <f t="shared" si="787"/>
        <v>3</v>
      </c>
      <c r="P2650" s="47">
        <f t="shared" si="788"/>
        <v>1</v>
      </c>
      <c r="Q2650" s="47">
        <f t="shared" si="789"/>
        <v>2</v>
      </c>
      <c r="R2650" s="54">
        <v>1</v>
      </c>
      <c r="S2650" s="49" t="s">
        <v>168</v>
      </c>
      <c r="T2650" s="53" t="s">
        <v>163</v>
      </c>
    </row>
    <row r="2651" spans="1:20" x14ac:dyDescent="0.2">
      <c r="A2651" s="79">
        <f t="shared" si="796"/>
        <v>22</v>
      </c>
      <c r="B2651" s="47">
        <f t="shared" si="797"/>
        <v>2022</v>
      </c>
      <c r="C2651" s="47">
        <f t="shared" si="798"/>
        <v>5</v>
      </c>
      <c r="D2651" s="47" t="str">
        <f t="shared" si="728"/>
        <v>May</v>
      </c>
      <c r="E2651" s="47">
        <f t="shared" si="799"/>
        <v>25</v>
      </c>
      <c r="F2651" s="90">
        <v>44706</v>
      </c>
      <c r="G2651" s="75">
        <v>0.63611111111111118</v>
      </c>
      <c r="H2651" s="49" t="s">
        <v>64</v>
      </c>
      <c r="I2651" s="56" t="str">
        <f t="shared" ref="I2651:I2656" si="800">VLOOKUP(H2651,SiteCodes,2,FALSE)</f>
        <v>On point at confluence of N. Arm and Brown's Slough</v>
      </c>
      <c r="J2651" s="56" t="str">
        <f t="shared" ref="J2651:J2656" si="801">VLOOKUP(H2651,SiteCodes,3,FALSE)</f>
        <v>Gordon Estuary</v>
      </c>
      <c r="K2651" s="49">
        <v>1</v>
      </c>
      <c r="L2651" s="51" t="s">
        <v>152</v>
      </c>
      <c r="M2651" s="53" t="s">
        <v>138</v>
      </c>
      <c r="N2651" s="51" t="s">
        <v>144</v>
      </c>
      <c r="O2651" s="47">
        <f t="shared" si="787"/>
        <v>5</v>
      </c>
      <c r="P2651" s="47">
        <f t="shared" si="788"/>
        <v>1</v>
      </c>
      <c r="Q2651" s="47">
        <f t="shared" si="789"/>
        <v>2</v>
      </c>
      <c r="R2651" s="54">
        <v>1</v>
      </c>
      <c r="S2651" s="49" t="s">
        <v>168</v>
      </c>
      <c r="T2651" s="53" t="s">
        <v>163</v>
      </c>
    </row>
    <row r="2652" spans="1:20" x14ac:dyDescent="0.2">
      <c r="A2652" s="79">
        <f t="shared" si="796"/>
        <v>22</v>
      </c>
      <c r="B2652" s="47">
        <f t="shared" si="797"/>
        <v>2022</v>
      </c>
      <c r="C2652" s="47">
        <f t="shared" si="798"/>
        <v>5</v>
      </c>
      <c r="D2652" s="47" t="str">
        <f t="shared" si="728"/>
        <v>May</v>
      </c>
      <c r="E2652" s="47">
        <f t="shared" si="799"/>
        <v>25</v>
      </c>
      <c r="F2652" s="90">
        <v>44706</v>
      </c>
      <c r="G2652" s="75">
        <v>0.63611111111111118</v>
      </c>
      <c r="H2652" s="49" t="s">
        <v>64</v>
      </c>
      <c r="I2652" s="56" t="str">
        <f t="shared" si="800"/>
        <v>On point at confluence of N. Arm and Brown's Slough</v>
      </c>
      <c r="J2652" s="56" t="str">
        <f t="shared" si="801"/>
        <v>Gordon Estuary</v>
      </c>
      <c r="K2652" s="49">
        <v>1</v>
      </c>
      <c r="L2652" s="51" t="s">
        <v>157</v>
      </c>
      <c r="M2652" s="53" t="s">
        <v>138</v>
      </c>
      <c r="N2652" s="51" t="s">
        <v>153</v>
      </c>
      <c r="O2652" s="47">
        <f t="shared" si="787"/>
        <v>8</v>
      </c>
      <c r="P2652" s="47">
        <f t="shared" si="788"/>
        <v>1</v>
      </c>
      <c r="Q2652" s="47">
        <f t="shared" si="789"/>
        <v>5</v>
      </c>
      <c r="R2652" s="54">
        <v>5</v>
      </c>
      <c r="S2652" s="49" t="s">
        <v>168</v>
      </c>
      <c r="T2652" s="53" t="s">
        <v>163</v>
      </c>
    </row>
    <row r="2653" spans="1:20" x14ac:dyDescent="0.2">
      <c r="A2653" s="79">
        <f t="shared" si="796"/>
        <v>22</v>
      </c>
      <c r="B2653" s="47">
        <f t="shared" si="797"/>
        <v>2022</v>
      </c>
      <c r="C2653" s="47">
        <f t="shared" si="798"/>
        <v>5</v>
      </c>
      <c r="D2653" s="47" t="str">
        <f t="shared" si="728"/>
        <v>May</v>
      </c>
      <c r="E2653" s="47">
        <f t="shared" si="799"/>
        <v>25</v>
      </c>
      <c r="F2653" s="90">
        <v>44706</v>
      </c>
      <c r="G2653" s="75">
        <v>0.63611111111111118</v>
      </c>
      <c r="H2653" s="49" t="s">
        <v>64</v>
      </c>
      <c r="I2653" s="56" t="str">
        <f t="shared" si="800"/>
        <v>On point at confluence of N. Arm and Brown's Slough</v>
      </c>
      <c r="J2653" s="56" t="str">
        <f t="shared" si="801"/>
        <v>Gordon Estuary</v>
      </c>
      <c r="K2653" s="49">
        <v>1</v>
      </c>
      <c r="L2653" s="51" t="s">
        <v>158</v>
      </c>
      <c r="M2653" s="53" t="s">
        <v>138</v>
      </c>
      <c r="N2653" s="51" t="s">
        <v>153</v>
      </c>
      <c r="O2653" s="47">
        <f t="shared" si="787"/>
        <v>9</v>
      </c>
      <c r="P2653" s="47">
        <f t="shared" si="788"/>
        <v>1</v>
      </c>
      <c r="Q2653" s="47">
        <f t="shared" si="789"/>
        <v>5</v>
      </c>
      <c r="R2653" s="54">
        <v>4</v>
      </c>
      <c r="S2653" s="49" t="s">
        <v>168</v>
      </c>
      <c r="T2653" s="53" t="s">
        <v>163</v>
      </c>
    </row>
    <row r="2654" spans="1:20" x14ac:dyDescent="0.2">
      <c r="A2654" s="79">
        <f t="shared" si="796"/>
        <v>22</v>
      </c>
      <c r="B2654" s="47">
        <f t="shared" si="797"/>
        <v>2022</v>
      </c>
      <c r="C2654" s="47">
        <f t="shared" si="798"/>
        <v>5</v>
      </c>
      <c r="D2654" s="47" t="str">
        <f t="shared" si="728"/>
        <v>May</v>
      </c>
      <c r="E2654" s="47">
        <f t="shared" si="799"/>
        <v>25</v>
      </c>
      <c r="F2654" s="90">
        <v>44706</v>
      </c>
      <c r="G2654" s="75">
        <v>0.63611111111111118</v>
      </c>
      <c r="H2654" s="49" t="s">
        <v>64</v>
      </c>
      <c r="I2654" s="56" t="str">
        <f t="shared" si="800"/>
        <v>On point at confluence of N. Arm and Brown's Slough</v>
      </c>
      <c r="J2654" s="56" t="str">
        <f t="shared" si="801"/>
        <v>Gordon Estuary</v>
      </c>
      <c r="K2654" s="49">
        <v>1</v>
      </c>
      <c r="L2654" s="51" t="s">
        <v>185</v>
      </c>
      <c r="M2654" s="53" t="s">
        <v>138</v>
      </c>
      <c r="N2654" s="51" t="s">
        <v>150</v>
      </c>
      <c r="O2654" s="47">
        <f t="shared" si="787"/>
        <v>18</v>
      </c>
      <c r="P2654" s="47">
        <f t="shared" si="788"/>
        <v>1</v>
      </c>
      <c r="Q2654" s="47">
        <f t="shared" si="789"/>
        <v>4</v>
      </c>
      <c r="R2654" s="54">
        <v>3</v>
      </c>
      <c r="S2654" s="49" t="s">
        <v>168</v>
      </c>
      <c r="T2654" s="53" t="s">
        <v>163</v>
      </c>
    </row>
    <row r="2655" spans="1:20" x14ac:dyDescent="0.2">
      <c r="A2655" s="79">
        <f t="shared" si="796"/>
        <v>22</v>
      </c>
      <c r="B2655" s="47">
        <f t="shared" si="797"/>
        <v>2022</v>
      </c>
      <c r="C2655" s="47">
        <f t="shared" si="798"/>
        <v>5</v>
      </c>
      <c r="D2655" s="47" t="str">
        <f t="shared" si="728"/>
        <v>May</v>
      </c>
      <c r="E2655" s="47">
        <f t="shared" si="799"/>
        <v>25</v>
      </c>
      <c r="F2655" s="90">
        <v>44706</v>
      </c>
      <c r="G2655" s="75">
        <v>0.63611111111111118</v>
      </c>
      <c r="H2655" s="49" t="s">
        <v>64</v>
      </c>
      <c r="I2655" s="56" t="str">
        <f t="shared" si="800"/>
        <v>On point at confluence of N. Arm and Brown's Slough</v>
      </c>
      <c r="J2655" s="56" t="str">
        <f t="shared" si="801"/>
        <v>Gordon Estuary</v>
      </c>
      <c r="K2655" s="49">
        <v>1</v>
      </c>
      <c r="L2655" s="51" t="s">
        <v>181</v>
      </c>
      <c r="M2655" s="53" t="s">
        <v>138</v>
      </c>
      <c r="N2655" s="51" t="s">
        <v>150</v>
      </c>
      <c r="O2655" s="47">
        <f t="shared" si="787"/>
        <v>15</v>
      </c>
      <c r="P2655" s="47">
        <f t="shared" si="788"/>
        <v>1</v>
      </c>
      <c r="Q2655" s="47">
        <f t="shared" si="789"/>
        <v>4</v>
      </c>
      <c r="R2655" s="54">
        <v>2</v>
      </c>
      <c r="S2655" s="49" t="s">
        <v>168</v>
      </c>
      <c r="T2655" s="53" t="s">
        <v>163</v>
      </c>
    </row>
    <row r="2656" spans="1:20" x14ac:dyDescent="0.2">
      <c r="A2656" s="79">
        <f t="shared" si="796"/>
        <v>22</v>
      </c>
      <c r="B2656" s="47">
        <f t="shared" si="797"/>
        <v>2022</v>
      </c>
      <c r="C2656" s="47">
        <f t="shared" si="798"/>
        <v>5</v>
      </c>
      <c r="D2656" s="47" t="str">
        <f t="shared" si="728"/>
        <v>May</v>
      </c>
      <c r="E2656" s="47">
        <f t="shared" si="799"/>
        <v>25</v>
      </c>
      <c r="F2656" s="90">
        <v>44706</v>
      </c>
      <c r="G2656" s="75">
        <v>0.63611111111111118</v>
      </c>
      <c r="H2656" s="49" t="s">
        <v>64</v>
      </c>
      <c r="I2656" s="56" t="str">
        <f t="shared" si="800"/>
        <v>On point at confluence of N. Arm and Brown's Slough</v>
      </c>
      <c r="J2656" s="56" t="str">
        <f t="shared" si="801"/>
        <v>Gordon Estuary</v>
      </c>
      <c r="K2656" s="49">
        <v>1</v>
      </c>
      <c r="L2656" s="51" t="s">
        <v>166</v>
      </c>
      <c r="M2656" s="53" t="s">
        <v>138</v>
      </c>
      <c r="N2656" s="51" t="s">
        <v>150</v>
      </c>
      <c r="O2656" s="47">
        <f t="shared" si="787"/>
        <v>11</v>
      </c>
      <c r="P2656" s="47">
        <f t="shared" si="788"/>
        <v>1</v>
      </c>
      <c r="Q2656" s="47">
        <f t="shared" si="789"/>
        <v>4</v>
      </c>
      <c r="R2656" s="54">
        <v>5</v>
      </c>
      <c r="S2656" s="49" t="s">
        <v>168</v>
      </c>
      <c r="T2656" s="53" t="s">
        <v>163</v>
      </c>
    </row>
    <row r="2657" spans="1:20" x14ac:dyDescent="0.2">
      <c r="A2657" s="79">
        <f t="shared" si="796"/>
        <v>22</v>
      </c>
      <c r="B2657" s="47">
        <f t="shared" si="797"/>
        <v>2022</v>
      </c>
      <c r="C2657" s="47">
        <f t="shared" si="798"/>
        <v>5</v>
      </c>
      <c r="D2657" s="47" t="str">
        <f t="shared" si="728"/>
        <v>May</v>
      </c>
      <c r="E2657" s="47">
        <f t="shared" si="799"/>
        <v>27</v>
      </c>
      <c r="F2657" s="90">
        <v>44708</v>
      </c>
      <c r="G2657" s="75">
        <v>0.45347222222222222</v>
      </c>
      <c r="H2657" s="49" t="s">
        <v>38</v>
      </c>
      <c r="I2657" s="56" t="str">
        <f t="shared" si="790"/>
        <v>Q07, Central/South Arm confluence</v>
      </c>
      <c r="J2657" s="56" t="str">
        <f t="shared" si="791"/>
        <v>San Juan Estuary</v>
      </c>
      <c r="K2657" s="49">
        <v>1</v>
      </c>
      <c r="L2657" s="51" t="s">
        <v>146</v>
      </c>
      <c r="M2657" s="53" t="s">
        <v>138</v>
      </c>
      <c r="N2657" s="51" t="s">
        <v>144</v>
      </c>
      <c r="O2657" s="47">
        <f t="shared" si="787"/>
        <v>3</v>
      </c>
      <c r="P2657" s="47">
        <f t="shared" si="788"/>
        <v>1</v>
      </c>
      <c r="Q2657" s="47">
        <f t="shared" si="789"/>
        <v>2</v>
      </c>
      <c r="R2657" s="54">
        <v>18</v>
      </c>
      <c r="S2657" s="49" t="s">
        <v>168</v>
      </c>
      <c r="T2657" s="53" t="s">
        <v>163</v>
      </c>
    </row>
    <row r="2658" spans="1:20" x14ac:dyDescent="0.2">
      <c r="A2658" s="79">
        <f t="shared" si="796"/>
        <v>22</v>
      </c>
      <c r="B2658" s="47">
        <f t="shared" si="797"/>
        <v>2022</v>
      </c>
      <c r="C2658" s="47">
        <f t="shared" si="798"/>
        <v>5</v>
      </c>
      <c r="D2658" s="47" t="str">
        <f t="shared" si="728"/>
        <v>May</v>
      </c>
      <c r="E2658" s="47">
        <f t="shared" si="799"/>
        <v>27</v>
      </c>
      <c r="F2658" s="90">
        <v>44708</v>
      </c>
      <c r="G2658" s="75">
        <v>0.45347222222222222</v>
      </c>
      <c r="H2658" s="49" t="s">
        <v>38</v>
      </c>
      <c r="I2658" s="56" t="str">
        <f t="shared" ref="I2658:I2662" si="802">VLOOKUP(H2658,SiteCodes,2,FALSE)</f>
        <v>Q07, Central/South Arm confluence</v>
      </c>
      <c r="J2658" s="56" t="str">
        <f t="shared" ref="J2658:J2662" si="803">VLOOKUP(H2658,SiteCodes,3,FALSE)</f>
        <v>San Juan Estuary</v>
      </c>
      <c r="K2658" s="49">
        <v>1</v>
      </c>
      <c r="L2658" s="51" t="s">
        <v>152</v>
      </c>
      <c r="M2658" s="53" t="s">
        <v>138</v>
      </c>
      <c r="N2658" s="51" t="s">
        <v>144</v>
      </c>
      <c r="O2658" s="47">
        <f t="shared" si="787"/>
        <v>5</v>
      </c>
      <c r="P2658" s="47">
        <f t="shared" si="788"/>
        <v>1</v>
      </c>
      <c r="Q2658" s="47">
        <f t="shared" si="789"/>
        <v>2</v>
      </c>
      <c r="R2658" s="54">
        <v>17</v>
      </c>
      <c r="S2658" s="49" t="s">
        <v>168</v>
      </c>
      <c r="T2658" s="53" t="s">
        <v>163</v>
      </c>
    </row>
    <row r="2659" spans="1:20" x14ac:dyDescent="0.2">
      <c r="A2659" s="79">
        <f t="shared" si="796"/>
        <v>22</v>
      </c>
      <c r="B2659" s="47">
        <f t="shared" si="797"/>
        <v>2022</v>
      </c>
      <c r="C2659" s="47">
        <f t="shared" si="798"/>
        <v>5</v>
      </c>
      <c r="D2659" s="47" t="str">
        <f t="shared" ref="D2659:D2722" si="804">TEXT(F2659,"mmm")</f>
        <v>May</v>
      </c>
      <c r="E2659" s="47">
        <f t="shared" si="799"/>
        <v>27</v>
      </c>
      <c r="F2659" s="90">
        <v>44708</v>
      </c>
      <c r="G2659" s="75">
        <v>0.45347222222222222</v>
      </c>
      <c r="H2659" s="49" t="s">
        <v>38</v>
      </c>
      <c r="I2659" s="56" t="str">
        <f t="shared" si="802"/>
        <v>Q07, Central/South Arm confluence</v>
      </c>
      <c r="J2659" s="56" t="str">
        <f t="shared" si="803"/>
        <v>San Juan Estuary</v>
      </c>
      <c r="K2659" s="49">
        <v>1</v>
      </c>
      <c r="L2659" s="51" t="s">
        <v>152</v>
      </c>
      <c r="M2659" s="53" t="s">
        <v>138</v>
      </c>
      <c r="N2659" s="51" t="s">
        <v>148</v>
      </c>
      <c r="O2659" s="47">
        <f t="shared" si="787"/>
        <v>5</v>
      </c>
      <c r="P2659" s="47">
        <f t="shared" si="788"/>
        <v>1</v>
      </c>
      <c r="Q2659" s="47">
        <f t="shared" si="789"/>
        <v>3</v>
      </c>
      <c r="R2659" s="54">
        <v>6</v>
      </c>
      <c r="S2659" s="49" t="s">
        <v>168</v>
      </c>
      <c r="T2659" s="53" t="s">
        <v>163</v>
      </c>
    </row>
    <row r="2660" spans="1:20" x14ac:dyDescent="0.2">
      <c r="A2660" s="79">
        <f t="shared" si="796"/>
        <v>22</v>
      </c>
      <c r="B2660" s="47">
        <f t="shared" si="797"/>
        <v>2022</v>
      </c>
      <c r="C2660" s="47">
        <f t="shared" si="798"/>
        <v>5</v>
      </c>
      <c r="D2660" s="47" t="str">
        <f t="shared" si="804"/>
        <v>May</v>
      </c>
      <c r="E2660" s="47">
        <f t="shared" si="799"/>
        <v>27</v>
      </c>
      <c r="F2660" s="90">
        <v>44708</v>
      </c>
      <c r="G2660" s="75">
        <v>0.45347222222222222</v>
      </c>
      <c r="H2660" s="49" t="s">
        <v>38</v>
      </c>
      <c r="I2660" s="56" t="str">
        <f t="shared" si="802"/>
        <v>Q07, Central/South Arm confluence</v>
      </c>
      <c r="J2660" s="56" t="str">
        <f t="shared" si="803"/>
        <v>San Juan Estuary</v>
      </c>
      <c r="K2660" s="49">
        <v>1</v>
      </c>
      <c r="L2660" s="51" t="s">
        <v>158</v>
      </c>
      <c r="M2660" s="53" t="s">
        <v>138</v>
      </c>
      <c r="N2660" s="51" t="s">
        <v>153</v>
      </c>
      <c r="O2660" s="47">
        <f t="shared" si="787"/>
        <v>9</v>
      </c>
      <c r="P2660" s="47">
        <f t="shared" si="788"/>
        <v>1</v>
      </c>
      <c r="Q2660" s="47">
        <f t="shared" si="789"/>
        <v>5</v>
      </c>
      <c r="R2660" s="54">
        <v>34</v>
      </c>
      <c r="S2660" s="49" t="s">
        <v>168</v>
      </c>
      <c r="T2660" s="53" t="s">
        <v>163</v>
      </c>
    </row>
    <row r="2661" spans="1:20" x14ac:dyDescent="0.2">
      <c r="A2661" s="79">
        <f t="shared" si="796"/>
        <v>22</v>
      </c>
      <c r="B2661" s="47">
        <f t="shared" si="797"/>
        <v>2022</v>
      </c>
      <c r="C2661" s="47">
        <f t="shared" si="798"/>
        <v>5</v>
      </c>
      <c r="D2661" s="47" t="str">
        <f t="shared" si="804"/>
        <v>May</v>
      </c>
      <c r="E2661" s="47">
        <f t="shared" si="799"/>
        <v>27</v>
      </c>
      <c r="F2661" s="90">
        <v>44708</v>
      </c>
      <c r="G2661" s="75">
        <v>0.45347222222222222</v>
      </c>
      <c r="H2661" s="49" t="s">
        <v>38</v>
      </c>
      <c r="I2661" s="56" t="str">
        <f t="shared" si="802"/>
        <v>Q07, Central/South Arm confluence</v>
      </c>
      <c r="J2661" s="56" t="str">
        <f t="shared" si="803"/>
        <v>San Juan Estuary</v>
      </c>
      <c r="K2661" s="49">
        <v>1</v>
      </c>
      <c r="L2661" s="51" t="s">
        <v>181</v>
      </c>
      <c r="M2661" s="53" t="s">
        <v>138</v>
      </c>
      <c r="N2661" s="51" t="s">
        <v>150</v>
      </c>
      <c r="O2661" s="47">
        <f t="shared" si="787"/>
        <v>15</v>
      </c>
      <c r="P2661" s="47">
        <f t="shared" si="788"/>
        <v>1</v>
      </c>
      <c r="Q2661" s="47">
        <f t="shared" si="789"/>
        <v>4</v>
      </c>
      <c r="R2661" s="54">
        <v>14</v>
      </c>
      <c r="S2661" s="49" t="s">
        <v>168</v>
      </c>
      <c r="T2661" s="53" t="s">
        <v>163</v>
      </c>
    </row>
    <row r="2662" spans="1:20" x14ac:dyDescent="0.2">
      <c r="A2662" s="79">
        <f t="shared" si="796"/>
        <v>22</v>
      </c>
      <c r="B2662" s="47">
        <f t="shared" si="797"/>
        <v>2022</v>
      </c>
      <c r="C2662" s="47">
        <f t="shared" si="798"/>
        <v>5</v>
      </c>
      <c r="D2662" s="47" t="str">
        <f t="shared" si="804"/>
        <v>May</v>
      </c>
      <c r="E2662" s="47">
        <f t="shared" si="799"/>
        <v>27</v>
      </c>
      <c r="F2662" s="90">
        <v>44708</v>
      </c>
      <c r="G2662" s="75">
        <v>0.45347222222222222</v>
      </c>
      <c r="H2662" s="49" t="s">
        <v>38</v>
      </c>
      <c r="I2662" s="56" t="str">
        <f t="shared" si="802"/>
        <v>Q07, Central/South Arm confluence</v>
      </c>
      <c r="J2662" s="56" t="str">
        <f t="shared" si="803"/>
        <v>San Juan Estuary</v>
      </c>
      <c r="K2662" s="49">
        <v>1</v>
      </c>
      <c r="L2662" s="51" t="s">
        <v>157</v>
      </c>
      <c r="M2662" s="53" t="s">
        <v>138</v>
      </c>
      <c r="N2662" s="51" t="s">
        <v>153</v>
      </c>
      <c r="O2662" s="47">
        <f t="shared" si="787"/>
        <v>8</v>
      </c>
      <c r="P2662" s="47">
        <f t="shared" si="788"/>
        <v>1</v>
      </c>
      <c r="Q2662" s="47">
        <f t="shared" si="789"/>
        <v>5</v>
      </c>
      <c r="R2662" s="54">
        <v>36</v>
      </c>
      <c r="S2662" s="49" t="s">
        <v>168</v>
      </c>
      <c r="T2662" s="53" t="s">
        <v>163</v>
      </c>
    </row>
    <row r="2663" spans="1:20" x14ac:dyDescent="0.2">
      <c r="A2663" s="79">
        <f t="shared" si="796"/>
        <v>22</v>
      </c>
      <c r="B2663" s="47">
        <f t="shared" si="797"/>
        <v>2022</v>
      </c>
      <c r="C2663" s="47">
        <f t="shared" si="798"/>
        <v>5</v>
      </c>
      <c r="D2663" s="47" t="str">
        <f t="shared" si="804"/>
        <v>May</v>
      </c>
      <c r="E2663" s="47">
        <f t="shared" si="799"/>
        <v>27</v>
      </c>
      <c r="F2663" s="90">
        <v>44708</v>
      </c>
      <c r="G2663" s="75">
        <v>0.51250000000000007</v>
      </c>
      <c r="H2663" s="49" t="s">
        <v>34</v>
      </c>
      <c r="I2663" s="56" t="str">
        <f t="shared" ref="I2663:I2686" si="805">VLOOKUP(H2663,SiteCodes,2,FALSE)</f>
        <v>South Arm SJ (Old Mill)</v>
      </c>
      <c r="J2663" s="56" t="str">
        <f t="shared" ref="J2663:J2686" si="806">VLOOKUP(H2663,SiteCodes,3,FALSE)</f>
        <v>San Juan Estuary</v>
      </c>
      <c r="K2663" s="49">
        <v>1</v>
      </c>
      <c r="L2663" s="51" t="s">
        <v>157</v>
      </c>
      <c r="M2663" s="53" t="s">
        <v>138</v>
      </c>
      <c r="N2663" s="51" t="s">
        <v>153</v>
      </c>
      <c r="O2663" s="47">
        <f t="shared" ref="O2663:O2689" si="807">VLOOKUP(L2663,SpeciesCodes,2,FALSE)</f>
        <v>8</v>
      </c>
      <c r="P2663" s="47">
        <f t="shared" ref="P2663:P2689" si="808">VLOOKUP(M2663,OrigCodes,2,FALSE)</f>
        <v>1</v>
      </c>
      <c r="Q2663" s="47">
        <f t="shared" ref="Q2663:Q2689" si="809">VLOOKUP(N2663,StgCodes,2,FALSE)</f>
        <v>5</v>
      </c>
      <c r="R2663" s="54">
        <v>44</v>
      </c>
      <c r="S2663" s="49" t="s">
        <v>168</v>
      </c>
      <c r="T2663" s="53" t="s">
        <v>163</v>
      </c>
    </row>
    <row r="2664" spans="1:20" x14ac:dyDescent="0.2">
      <c r="A2664" s="79">
        <f t="shared" si="796"/>
        <v>22</v>
      </c>
      <c r="B2664" s="47">
        <f t="shared" si="797"/>
        <v>2022</v>
      </c>
      <c r="C2664" s="47">
        <f t="shared" si="798"/>
        <v>5</v>
      </c>
      <c r="D2664" s="47" t="str">
        <f t="shared" si="804"/>
        <v>May</v>
      </c>
      <c r="E2664" s="47">
        <f t="shared" si="799"/>
        <v>27</v>
      </c>
      <c r="F2664" s="90">
        <v>44708</v>
      </c>
      <c r="G2664" s="75">
        <v>0.51250000000000007</v>
      </c>
      <c r="H2664" s="49" t="s">
        <v>34</v>
      </c>
      <c r="I2664" s="56" t="str">
        <f t="shared" ref="I2664:I2665" si="810">VLOOKUP(H2664,SiteCodes,2,FALSE)</f>
        <v>South Arm SJ (Old Mill)</v>
      </c>
      <c r="J2664" s="56" t="str">
        <f t="shared" ref="J2664:J2665" si="811">VLOOKUP(H2664,SiteCodes,3,FALSE)</f>
        <v>San Juan Estuary</v>
      </c>
      <c r="K2664" s="49">
        <v>1</v>
      </c>
      <c r="L2664" s="51" t="s">
        <v>158</v>
      </c>
      <c r="M2664" s="53" t="s">
        <v>138</v>
      </c>
      <c r="N2664" s="51" t="s">
        <v>153</v>
      </c>
      <c r="O2664" s="47">
        <f t="shared" si="807"/>
        <v>9</v>
      </c>
      <c r="P2664" s="47">
        <f t="shared" si="808"/>
        <v>1</v>
      </c>
      <c r="Q2664" s="47">
        <f t="shared" si="809"/>
        <v>5</v>
      </c>
      <c r="R2664" s="54">
        <v>88</v>
      </c>
      <c r="S2664" s="49" t="s">
        <v>168</v>
      </c>
      <c r="T2664" s="53" t="s">
        <v>163</v>
      </c>
    </row>
    <row r="2665" spans="1:20" x14ac:dyDescent="0.2">
      <c r="A2665" s="79">
        <f t="shared" si="796"/>
        <v>22</v>
      </c>
      <c r="B2665" s="47">
        <f t="shared" si="797"/>
        <v>2022</v>
      </c>
      <c r="C2665" s="47">
        <f t="shared" si="798"/>
        <v>5</v>
      </c>
      <c r="D2665" s="47" t="str">
        <f t="shared" si="804"/>
        <v>May</v>
      </c>
      <c r="E2665" s="47">
        <f t="shared" si="799"/>
        <v>27</v>
      </c>
      <c r="F2665" s="90">
        <v>44708</v>
      </c>
      <c r="G2665" s="75">
        <v>0.51250000000000007</v>
      </c>
      <c r="H2665" s="49" t="s">
        <v>34</v>
      </c>
      <c r="I2665" s="56" t="str">
        <f t="shared" si="810"/>
        <v>South Arm SJ (Old Mill)</v>
      </c>
      <c r="J2665" s="56" t="str">
        <f t="shared" si="811"/>
        <v>San Juan Estuary</v>
      </c>
      <c r="K2665" s="49">
        <v>1</v>
      </c>
      <c r="L2665" s="51" t="s">
        <v>146</v>
      </c>
      <c r="M2665" s="53" t="s">
        <v>138</v>
      </c>
      <c r="N2665" s="51" t="s">
        <v>144</v>
      </c>
      <c r="O2665" s="47">
        <f t="shared" si="807"/>
        <v>3</v>
      </c>
      <c r="P2665" s="47">
        <f t="shared" si="808"/>
        <v>1</v>
      </c>
      <c r="Q2665" s="47">
        <f t="shared" si="809"/>
        <v>2</v>
      </c>
      <c r="R2665" s="54">
        <v>18</v>
      </c>
      <c r="S2665" s="49" t="s">
        <v>168</v>
      </c>
      <c r="T2665" s="53" t="s">
        <v>163</v>
      </c>
    </row>
    <row r="2666" spans="1:20" x14ac:dyDescent="0.2">
      <c r="A2666" s="79">
        <f t="shared" si="796"/>
        <v>22</v>
      </c>
      <c r="B2666" s="47">
        <f t="shared" si="797"/>
        <v>2022</v>
      </c>
      <c r="C2666" s="47">
        <f t="shared" si="798"/>
        <v>5</v>
      </c>
      <c r="D2666" s="47" t="str">
        <f t="shared" si="804"/>
        <v>May</v>
      </c>
      <c r="E2666" s="47">
        <f t="shared" si="799"/>
        <v>27</v>
      </c>
      <c r="F2666" s="90">
        <v>44708</v>
      </c>
      <c r="G2666" s="75">
        <v>0.53680555555555554</v>
      </c>
      <c r="H2666" s="49" t="s">
        <v>34</v>
      </c>
      <c r="I2666" s="56" t="str">
        <f t="shared" si="805"/>
        <v>South Arm SJ (Old Mill)</v>
      </c>
      <c r="J2666" s="56" t="str">
        <f t="shared" si="806"/>
        <v>San Juan Estuary</v>
      </c>
      <c r="K2666" s="49">
        <v>1</v>
      </c>
      <c r="L2666" s="51" t="s">
        <v>146</v>
      </c>
      <c r="M2666" s="53" t="s">
        <v>138</v>
      </c>
      <c r="N2666" s="51" t="s">
        <v>144</v>
      </c>
      <c r="O2666" s="47">
        <f t="shared" si="807"/>
        <v>3</v>
      </c>
      <c r="P2666" s="47">
        <f t="shared" si="808"/>
        <v>1</v>
      </c>
      <c r="Q2666" s="47">
        <f t="shared" si="809"/>
        <v>2</v>
      </c>
      <c r="R2666" s="54">
        <v>38</v>
      </c>
      <c r="S2666" s="49" t="s">
        <v>168</v>
      </c>
      <c r="T2666" s="53" t="s">
        <v>163</v>
      </c>
    </row>
    <row r="2667" spans="1:20" x14ac:dyDescent="0.2">
      <c r="A2667" s="79">
        <f t="shared" si="796"/>
        <v>22</v>
      </c>
      <c r="B2667" s="47">
        <f t="shared" si="797"/>
        <v>2022</v>
      </c>
      <c r="C2667" s="47">
        <f t="shared" si="798"/>
        <v>5</v>
      </c>
      <c r="D2667" s="47" t="str">
        <f t="shared" si="804"/>
        <v>May</v>
      </c>
      <c r="E2667" s="47">
        <f t="shared" si="799"/>
        <v>27</v>
      </c>
      <c r="F2667" s="90">
        <v>44708</v>
      </c>
      <c r="G2667" s="75">
        <v>0.53680555555555554</v>
      </c>
      <c r="H2667" s="49" t="s">
        <v>34</v>
      </c>
      <c r="I2667" s="56" t="str">
        <f t="shared" ref="I2667:I2669" si="812">VLOOKUP(H2667,SiteCodes,2,FALSE)</f>
        <v>South Arm SJ (Old Mill)</v>
      </c>
      <c r="J2667" s="56" t="str">
        <f t="shared" ref="J2667:J2669" si="813">VLOOKUP(H2667,SiteCodes,3,FALSE)</f>
        <v>San Juan Estuary</v>
      </c>
      <c r="K2667" s="49">
        <v>1</v>
      </c>
      <c r="L2667" s="51" t="s">
        <v>152</v>
      </c>
      <c r="M2667" s="53" t="s">
        <v>138</v>
      </c>
      <c r="N2667" s="51" t="s">
        <v>144</v>
      </c>
      <c r="O2667" s="47">
        <f t="shared" si="807"/>
        <v>5</v>
      </c>
      <c r="P2667" s="47">
        <f t="shared" si="808"/>
        <v>1</v>
      </c>
      <c r="Q2667" s="47">
        <f t="shared" si="809"/>
        <v>2</v>
      </c>
      <c r="R2667" s="54">
        <v>3</v>
      </c>
      <c r="S2667" s="49" t="s">
        <v>168</v>
      </c>
      <c r="T2667" s="53" t="s">
        <v>163</v>
      </c>
    </row>
    <row r="2668" spans="1:20" x14ac:dyDescent="0.2">
      <c r="A2668" s="79">
        <f t="shared" si="796"/>
        <v>22</v>
      </c>
      <c r="B2668" s="47">
        <f t="shared" si="797"/>
        <v>2022</v>
      </c>
      <c r="C2668" s="47">
        <f t="shared" si="798"/>
        <v>5</v>
      </c>
      <c r="D2668" s="47" t="str">
        <f t="shared" si="804"/>
        <v>May</v>
      </c>
      <c r="E2668" s="47">
        <f t="shared" si="799"/>
        <v>27</v>
      </c>
      <c r="F2668" s="90">
        <v>44708</v>
      </c>
      <c r="G2668" s="75">
        <v>0.53680555555555554</v>
      </c>
      <c r="H2668" s="49" t="s">
        <v>34</v>
      </c>
      <c r="I2668" s="56" t="str">
        <f t="shared" si="812"/>
        <v>South Arm SJ (Old Mill)</v>
      </c>
      <c r="J2668" s="56" t="str">
        <f t="shared" si="813"/>
        <v>San Juan Estuary</v>
      </c>
      <c r="K2668" s="49">
        <v>1</v>
      </c>
      <c r="L2668" s="51" t="s">
        <v>157</v>
      </c>
      <c r="M2668" s="53" t="s">
        <v>138</v>
      </c>
      <c r="N2668" s="51" t="s">
        <v>153</v>
      </c>
      <c r="O2668" s="47">
        <f t="shared" si="807"/>
        <v>8</v>
      </c>
      <c r="P2668" s="47">
        <f t="shared" si="808"/>
        <v>1</v>
      </c>
      <c r="Q2668" s="47">
        <f t="shared" si="809"/>
        <v>5</v>
      </c>
      <c r="R2668" s="54">
        <v>4</v>
      </c>
      <c r="S2668" s="49" t="s">
        <v>168</v>
      </c>
      <c r="T2668" s="53" t="s">
        <v>163</v>
      </c>
    </row>
    <row r="2669" spans="1:20" x14ac:dyDescent="0.2">
      <c r="A2669" s="79">
        <f t="shared" si="796"/>
        <v>22</v>
      </c>
      <c r="B2669" s="47">
        <f t="shared" si="797"/>
        <v>2022</v>
      </c>
      <c r="C2669" s="47">
        <f t="shared" si="798"/>
        <v>5</v>
      </c>
      <c r="D2669" s="47" t="str">
        <f t="shared" si="804"/>
        <v>May</v>
      </c>
      <c r="E2669" s="47">
        <f t="shared" si="799"/>
        <v>27</v>
      </c>
      <c r="F2669" s="90">
        <v>44708</v>
      </c>
      <c r="G2669" s="75">
        <v>0.53680555555555554</v>
      </c>
      <c r="H2669" s="49" t="s">
        <v>34</v>
      </c>
      <c r="I2669" s="56" t="str">
        <f t="shared" si="812"/>
        <v>South Arm SJ (Old Mill)</v>
      </c>
      <c r="J2669" s="56" t="str">
        <f t="shared" si="813"/>
        <v>San Juan Estuary</v>
      </c>
      <c r="K2669" s="49">
        <v>1</v>
      </c>
      <c r="L2669" s="51" t="s">
        <v>158</v>
      </c>
      <c r="M2669" s="53" t="s">
        <v>138</v>
      </c>
      <c r="N2669" s="51" t="s">
        <v>153</v>
      </c>
      <c r="O2669" s="47">
        <f t="shared" si="807"/>
        <v>9</v>
      </c>
      <c r="P2669" s="47">
        <f t="shared" si="808"/>
        <v>1</v>
      </c>
      <c r="Q2669" s="47">
        <f t="shared" si="809"/>
        <v>5</v>
      </c>
      <c r="R2669" s="54">
        <v>17</v>
      </c>
      <c r="S2669" s="49" t="s">
        <v>168</v>
      </c>
      <c r="T2669" s="53" t="s">
        <v>163</v>
      </c>
    </row>
    <row r="2670" spans="1:20" x14ac:dyDescent="0.2">
      <c r="A2670" s="79">
        <f t="shared" ref="A2670:A2689" si="814">WEEKNUM(F2670)</f>
        <v>23</v>
      </c>
      <c r="B2670" s="47">
        <f t="shared" ref="B2670:B2689" si="815">YEAR(F2670)</f>
        <v>2022</v>
      </c>
      <c r="C2670" s="47">
        <f t="shared" ref="C2670:C2689" si="816">MONTH(F2670)</f>
        <v>5</v>
      </c>
      <c r="D2670" s="47" t="str">
        <f t="shared" si="804"/>
        <v>May</v>
      </c>
      <c r="E2670" s="47">
        <f t="shared" ref="E2670:E2689" si="817">DAY(F2670)</f>
        <v>30</v>
      </c>
      <c r="F2670" s="90">
        <v>44711</v>
      </c>
      <c r="G2670" s="75">
        <v>0.43402777777777773</v>
      </c>
      <c r="H2670" s="49" t="s">
        <v>38</v>
      </c>
      <c r="I2670" s="56" t="str">
        <f t="shared" si="805"/>
        <v>Q07, Central/South Arm confluence</v>
      </c>
      <c r="J2670" s="56" t="str">
        <f t="shared" si="806"/>
        <v>San Juan Estuary</v>
      </c>
      <c r="K2670" s="49">
        <v>1</v>
      </c>
      <c r="L2670" s="51" t="s">
        <v>146</v>
      </c>
      <c r="M2670" s="53" t="s">
        <v>138</v>
      </c>
      <c r="N2670" s="51" t="s">
        <v>144</v>
      </c>
      <c r="O2670" s="47">
        <f t="shared" si="807"/>
        <v>3</v>
      </c>
      <c r="P2670" s="47">
        <f t="shared" si="808"/>
        <v>1</v>
      </c>
      <c r="Q2670" s="47">
        <f t="shared" si="809"/>
        <v>2</v>
      </c>
      <c r="R2670" s="54">
        <v>39</v>
      </c>
      <c r="S2670" s="49" t="s">
        <v>168</v>
      </c>
      <c r="T2670" s="53" t="s">
        <v>163</v>
      </c>
    </row>
    <row r="2671" spans="1:20" x14ac:dyDescent="0.2">
      <c r="A2671" s="79">
        <f t="shared" si="814"/>
        <v>23</v>
      </c>
      <c r="B2671" s="47">
        <f t="shared" si="815"/>
        <v>2022</v>
      </c>
      <c r="C2671" s="47">
        <f t="shared" si="816"/>
        <v>5</v>
      </c>
      <c r="D2671" s="47" t="str">
        <f t="shared" si="804"/>
        <v>May</v>
      </c>
      <c r="E2671" s="47">
        <f t="shared" si="817"/>
        <v>30</v>
      </c>
      <c r="F2671" s="90">
        <v>44711</v>
      </c>
      <c r="G2671" s="75">
        <v>0.43402777777777773</v>
      </c>
      <c r="H2671" s="49" t="s">
        <v>38</v>
      </c>
      <c r="I2671" s="56" t="str">
        <f t="shared" ref="I2671:I2675" si="818">VLOOKUP(H2671,SiteCodes,2,FALSE)</f>
        <v>Q07, Central/South Arm confluence</v>
      </c>
      <c r="J2671" s="56" t="str">
        <f t="shared" ref="J2671:J2675" si="819">VLOOKUP(H2671,SiteCodes,3,FALSE)</f>
        <v>San Juan Estuary</v>
      </c>
      <c r="K2671" s="49">
        <v>1</v>
      </c>
      <c r="L2671" s="51" t="s">
        <v>146</v>
      </c>
      <c r="M2671" s="53" t="s">
        <v>138</v>
      </c>
      <c r="N2671" s="51" t="s">
        <v>148</v>
      </c>
      <c r="O2671" s="47">
        <f t="shared" si="807"/>
        <v>3</v>
      </c>
      <c r="P2671" s="47">
        <f t="shared" si="808"/>
        <v>1</v>
      </c>
      <c r="Q2671" s="47">
        <f t="shared" si="809"/>
        <v>3</v>
      </c>
      <c r="R2671" s="54">
        <v>1</v>
      </c>
      <c r="S2671" s="49" t="s">
        <v>168</v>
      </c>
      <c r="T2671" s="53" t="s">
        <v>163</v>
      </c>
    </row>
    <row r="2672" spans="1:20" x14ac:dyDescent="0.2">
      <c r="A2672" s="79">
        <f t="shared" si="814"/>
        <v>23</v>
      </c>
      <c r="B2672" s="47">
        <f t="shared" si="815"/>
        <v>2022</v>
      </c>
      <c r="C2672" s="47">
        <f t="shared" si="816"/>
        <v>5</v>
      </c>
      <c r="D2672" s="47" t="str">
        <f t="shared" si="804"/>
        <v>May</v>
      </c>
      <c r="E2672" s="47">
        <f t="shared" si="817"/>
        <v>30</v>
      </c>
      <c r="F2672" s="90">
        <v>44711</v>
      </c>
      <c r="G2672" s="75">
        <v>0.43402777777777773</v>
      </c>
      <c r="H2672" s="49" t="s">
        <v>38</v>
      </c>
      <c r="I2672" s="56" t="str">
        <f t="shared" si="818"/>
        <v>Q07, Central/South Arm confluence</v>
      </c>
      <c r="J2672" s="56" t="str">
        <f t="shared" si="819"/>
        <v>San Juan Estuary</v>
      </c>
      <c r="K2672" s="49">
        <v>1</v>
      </c>
      <c r="L2672" s="51" t="s">
        <v>152</v>
      </c>
      <c r="M2672" s="53" t="s">
        <v>138</v>
      </c>
      <c r="N2672" s="51" t="s">
        <v>144</v>
      </c>
      <c r="O2672" s="47">
        <f t="shared" si="807"/>
        <v>5</v>
      </c>
      <c r="P2672" s="47">
        <f t="shared" si="808"/>
        <v>1</v>
      </c>
      <c r="Q2672" s="47">
        <f t="shared" si="809"/>
        <v>2</v>
      </c>
      <c r="R2672" s="54">
        <v>5</v>
      </c>
      <c r="S2672" s="49" t="s">
        <v>168</v>
      </c>
      <c r="T2672" s="53" t="s">
        <v>163</v>
      </c>
    </row>
    <row r="2673" spans="1:20" x14ac:dyDescent="0.2">
      <c r="A2673" s="79">
        <f t="shared" si="814"/>
        <v>23</v>
      </c>
      <c r="B2673" s="47">
        <f t="shared" si="815"/>
        <v>2022</v>
      </c>
      <c r="C2673" s="47">
        <f t="shared" si="816"/>
        <v>5</v>
      </c>
      <c r="D2673" s="47" t="str">
        <f t="shared" si="804"/>
        <v>May</v>
      </c>
      <c r="E2673" s="47">
        <f t="shared" si="817"/>
        <v>30</v>
      </c>
      <c r="F2673" s="90">
        <v>44711</v>
      </c>
      <c r="G2673" s="75">
        <v>0.43402777777777773</v>
      </c>
      <c r="H2673" s="49" t="s">
        <v>38</v>
      </c>
      <c r="I2673" s="56" t="str">
        <f t="shared" si="818"/>
        <v>Q07, Central/South Arm confluence</v>
      </c>
      <c r="J2673" s="56" t="str">
        <f t="shared" si="819"/>
        <v>San Juan Estuary</v>
      </c>
      <c r="K2673" s="49">
        <v>1</v>
      </c>
      <c r="L2673" s="51" t="s">
        <v>152</v>
      </c>
      <c r="M2673" s="53" t="s">
        <v>138</v>
      </c>
      <c r="N2673" s="51" t="s">
        <v>148</v>
      </c>
      <c r="O2673" s="47">
        <f t="shared" si="807"/>
        <v>5</v>
      </c>
      <c r="P2673" s="47">
        <f t="shared" si="808"/>
        <v>1</v>
      </c>
      <c r="Q2673" s="47">
        <f t="shared" si="809"/>
        <v>3</v>
      </c>
      <c r="R2673" s="54">
        <v>1</v>
      </c>
      <c r="S2673" s="49" t="s">
        <v>168</v>
      </c>
      <c r="T2673" s="53" t="s">
        <v>163</v>
      </c>
    </row>
    <row r="2674" spans="1:20" x14ac:dyDescent="0.2">
      <c r="A2674" s="79">
        <f t="shared" si="814"/>
        <v>23</v>
      </c>
      <c r="B2674" s="47">
        <f t="shared" si="815"/>
        <v>2022</v>
      </c>
      <c r="C2674" s="47">
        <f t="shared" si="816"/>
        <v>5</v>
      </c>
      <c r="D2674" s="47" t="str">
        <f t="shared" si="804"/>
        <v>May</v>
      </c>
      <c r="E2674" s="47">
        <f t="shared" si="817"/>
        <v>30</v>
      </c>
      <c r="F2674" s="90">
        <v>44711</v>
      </c>
      <c r="G2674" s="75">
        <v>0.43402777777777773</v>
      </c>
      <c r="H2674" s="49" t="s">
        <v>38</v>
      </c>
      <c r="I2674" s="56" t="str">
        <f t="shared" si="818"/>
        <v>Q07, Central/South Arm confluence</v>
      </c>
      <c r="J2674" s="56" t="str">
        <f t="shared" si="819"/>
        <v>San Juan Estuary</v>
      </c>
      <c r="K2674" s="49">
        <v>1</v>
      </c>
      <c r="L2674" s="51" t="s">
        <v>157</v>
      </c>
      <c r="M2674" s="53" t="s">
        <v>138</v>
      </c>
      <c r="N2674" s="51" t="s">
        <v>153</v>
      </c>
      <c r="O2674" s="47">
        <f t="shared" si="807"/>
        <v>8</v>
      </c>
      <c r="P2674" s="47">
        <f t="shared" si="808"/>
        <v>1</v>
      </c>
      <c r="Q2674" s="47">
        <f t="shared" si="809"/>
        <v>5</v>
      </c>
      <c r="R2674" s="54">
        <v>48</v>
      </c>
      <c r="S2674" s="49" t="s">
        <v>168</v>
      </c>
      <c r="T2674" s="53" t="s">
        <v>163</v>
      </c>
    </row>
    <row r="2675" spans="1:20" x14ac:dyDescent="0.2">
      <c r="A2675" s="79">
        <f t="shared" si="814"/>
        <v>23</v>
      </c>
      <c r="B2675" s="47">
        <f t="shared" si="815"/>
        <v>2022</v>
      </c>
      <c r="C2675" s="47">
        <f t="shared" si="816"/>
        <v>5</v>
      </c>
      <c r="D2675" s="47" t="str">
        <f t="shared" si="804"/>
        <v>May</v>
      </c>
      <c r="E2675" s="47">
        <f t="shared" si="817"/>
        <v>30</v>
      </c>
      <c r="F2675" s="90">
        <v>44711</v>
      </c>
      <c r="G2675" s="75">
        <v>0.43402777777777773</v>
      </c>
      <c r="H2675" s="49" t="s">
        <v>38</v>
      </c>
      <c r="I2675" s="56" t="str">
        <f t="shared" si="818"/>
        <v>Q07, Central/South Arm confluence</v>
      </c>
      <c r="J2675" s="56" t="str">
        <f t="shared" si="819"/>
        <v>San Juan Estuary</v>
      </c>
      <c r="K2675" s="49">
        <v>1</v>
      </c>
      <c r="L2675" s="51" t="s">
        <v>158</v>
      </c>
      <c r="M2675" s="53" t="s">
        <v>138</v>
      </c>
      <c r="N2675" s="51" t="s">
        <v>153</v>
      </c>
      <c r="O2675" s="47">
        <f t="shared" si="807"/>
        <v>9</v>
      </c>
      <c r="P2675" s="47">
        <f t="shared" si="808"/>
        <v>1</v>
      </c>
      <c r="Q2675" s="47">
        <f t="shared" si="809"/>
        <v>5</v>
      </c>
      <c r="R2675" s="54">
        <v>35</v>
      </c>
      <c r="S2675" s="49" t="s">
        <v>168</v>
      </c>
      <c r="T2675" s="53" t="s">
        <v>163</v>
      </c>
    </row>
    <row r="2676" spans="1:20" x14ac:dyDescent="0.2">
      <c r="A2676" s="79">
        <f t="shared" si="814"/>
        <v>23</v>
      </c>
      <c r="B2676" s="47">
        <f t="shared" si="815"/>
        <v>2022</v>
      </c>
      <c r="C2676" s="47">
        <f t="shared" si="816"/>
        <v>5</v>
      </c>
      <c r="D2676" s="47" t="str">
        <f t="shared" si="804"/>
        <v>May</v>
      </c>
      <c r="E2676" s="47">
        <f t="shared" si="817"/>
        <v>30</v>
      </c>
      <c r="F2676" s="90">
        <v>44711</v>
      </c>
      <c r="G2676" s="75">
        <v>0.47847222222222219</v>
      </c>
      <c r="H2676" s="49" t="s">
        <v>34</v>
      </c>
      <c r="I2676" s="56" t="str">
        <f t="shared" si="805"/>
        <v>South Arm SJ (Old Mill)</v>
      </c>
      <c r="J2676" s="56" t="str">
        <f t="shared" si="806"/>
        <v>San Juan Estuary</v>
      </c>
      <c r="K2676" s="49">
        <v>1</v>
      </c>
      <c r="L2676" s="51" t="s">
        <v>146</v>
      </c>
      <c r="M2676" s="53" t="s">
        <v>138</v>
      </c>
      <c r="N2676" s="51" t="s">
        <v>144</v>
      </c>
      <c r="O2676" s="47">
        <f t="shared" si="807"/>
        <v>3</v>
      </c>
      <c r="P2676" s="47">
        <f t="shared" si="808"/>
        <v>1</v>
      </c>
      <c r="Q2676" s="47">
        <f t="shared" si="809"/>
        <v>2</v>
      </c>
      <c r="R2676" s="54">
        <v>56</v>
      </c>
      <c r="S2676" s="49" t="s">
        <v>168</v>
      </c>
      <c r="T2676" s="53" t="s">
        <v>163</v>
      </c>
    </row>
    <row r="2677" spans="1:20" x14ac:dyDescent="0.2">
      <c r="A2677" s="79">
        <f t="shared" si="814"/>
        <v>23</v>
      </c>
      <c r="B2677" s="47">
        <f t="shared" si="815"/>
        <v>2022</v>
      </c>
      <c r="C2677" s="47">
        <f t="shared" si="816"/>
        <v>5</v>
      </c>
      <c r="D2677" s="47" t="str">
        <f t="shared" si="804"/>
        <v>May</v>
      </c>
      <c r="E2677" s="47">
        <f t="shared" si="817"/>
        <v>30</v>
      </c>
      <c r="F2677" s="90">
        <v>44711</v>
      </c>
      <c r="G2677" s="75">
        <v>0.47847222222222219</v>
      </c>
      <c r="H2677" s="49" t="s">
        <v>34</v>
      </c>
      <c r="I2677" s="56" t="str">
        <f t="shared" ref="I2677:I2679" si="820">VLOOKUP(H2677,SiteCodes,2,FALSE)</f>
        <v>South Arm SJ (Old Mill)</v>
      </c>
      <c r="J2677" s="56" t="str">
        <f t="shared" ref="J2677:J2679" si="821">VLOOKUP(H2677,SiteCodes,3,FALSE)</f>
        <v>San Juan Estuary</v>
      </c>
      <c r="K2677" s="49">
        <v>1</v>
      </c>
      <c r="L2677" s="51" t="s">
        <v>152</v>
      </c>
      <c r="M2677" s="53" t="s">
        <v>138</v>
      </c>
      <c r="N2677" s="51" t="s">
        <v>144</v>
      </c>
      <c r="O2677" s="47">
        <f t="shared" si="807"/>
        <v>5</v>
      </c>
      <c r="P2677" s="47">
        <f t="shared" si="808"/>
        <v>1</v>
      </c>
      <c r="Q2677" s="47">
        <f t="shared" si="809"/>
        <v>2</v>
      </c>
      <c r="R2677" s="54">
        <v>1</v>
      </c>
      <c r="S2677" s="49" t="s">
        <v>168</v>
      </c>
      <c r="T2677" s="53" t="s">
        <v>163</v>
      </c>
    </row>
    <row r="2678" spans="1:20" x14ac:dyDescent="0.2">
      <c r="A2678" s="79">
        <f t="shared" si="814"/>
        <v>23</v>
      </c>
      <c r="B2678" s="47">
        <f t="shared" si="815"/>
        <v>2022</v>
      </c>
      <c r="C2678" s="47">
        <f t="shared" si="816"/>
        <v>5</v>
      </c>
      <c r="D2678" s="47" t="str">
        <f t="shared" si="804"/>
        <v>May</v>
      </c>
      <c r="E2678" s="47">
        <f t="shared" si="817"/>
        <v>30</v>
      </c>
      <c r="F2678" s="90">
        <v>44711</v>
      </c>
      <c r="G2678" s="75">
        <v>0.47847222222222219</v>
      </c>
      <c r="H2678" s="49" t="s">
        <v>34</v>
      </c>
      <c r="I2678" s="56" t="str">
        <f t="shared" si="820"/>
        <v>South Arm SJ (Old Mill)</v>
      </c>
      <c r="J2678" s="56" t="str">
        <f t="shared" si="821"/>
        <v>San Juan Estuary</v>
      </c>
      <c r="K2678" s="49">
        <v>1</v>
      </c>
      <c r="L2678" s="51" t="s">
        <v>157</v>
      </c>
      <c r="M2678" s="53" t="s">
        <v>138</v>
      </c>
      <c r="N2678" s="51" t="s">
        <v>153</v>
      </c>
      <c r="O2678" s="47">
        <f t="shared" si="807"/>
        <v>8</v>
      </c>
      <c r="P2678" s="47">
        <f t="shared" si="808"/>
        <v>1</v>
      </c>
      <c r="Q2678" s="47">
        <f t="shared" si="809"/>
        <v>5</v>
      </c>
      <c r="R2678" s="54">
        <v>74</v>
      </c>
      <c r="S2678" s="49" t="s">
        <v>168</v>
      </c>
      <c r="T2678" s="53" t="s">
        <v>163</v>
      </c>
    </row>
    <row r="2679" spans="1:20" x14ac:dyDescent="0.2">
      <c r="A2679" s="79">
        <f t="shared" si="814"/>
        <v>23</v>
      </c>
      <c r="B2679" s="47">
        <f t="shared" si="815"/>
        <v>2022</v>
      </c>
      <c r="C2679" s="47">
        <f t="shared" si="816"/>
        <v>5</v>
      </c>
      <c r="D2679" s="47" t="str">
        <f t="shared" si="804"/>
        <v>May</v>
      </c>
      <c r="E2679" s="47">
        <f t="shared" si="817"/>
        <v>30</v>
      </c>
      <c r="F2679" s="90">
        <v>44711</v>
      </c>
      <c r="G2679" s="75">
        <v>0.47847222222222219</v>
      </c>
      <c r="H2679" s="49" t="s">
        <v>34</v>
      </c>
      <c r="I2679" s="56" t="str">
        <f t="shared" si="820"/>
        <v>South Arm SJ (Old Mill)</v>
      </c>
      <c r="J2679" s="56" t="str">
        <f t="shared" si="821"/>
        <v>San Juan Estuary</v>
      </c>
      <c r="K2679" s="49">
        <v>1</v>
      </c>
      <c r="L2679" s="51" t="s">
        <v>158</v>
      </c>
      <c r="M2679" s="53" t="s">
        <v>138</v>
      </c>
      <c r="N2679" s="51" t="s">
        <v>153</v>
      </c>
      <c r="O2679" s="47">
        <f t="shared" si="807"/>
        <v>9</v>
      </c>
      <c r="P2679" s="47">
        <f t="shared" si="808"/>
        <v>1</v>
      </c>
      <c r="Q2679" s="47">
        <f t="shared" si="809"/>
        <v>5</v>
      </c>
      <c r="R2679" s="54">
        <v>237</v>
      </c>
      <c r="S2679" s="49" t="s">
        <v>168</v>
      </c>
      <c r="T2679" s="53" t="s">
        <v>163</v>
      </c>
    </row>
    <row r="2680" spans="1:20" x14ac:dyDescent="0.2">
      <c r="A2680" s="79">
        <f t="shared" si="814"/>
        <v>23</v>
      </c>
      <c r="B2680" s="47">
        <f t="shared" si="815"/>
        <v>2022</v>
      </c>
      <c r="C2680" s="47">
        <f t="shared" si="816"/>
        <v>5</v>
      </c>
      <c r="D2680" s="47" t="str">
        <f t="shared" si="804"/>
        <v>May</v>
      </c>
      <c r="E2680" s="47">
        <f t="shared" si="817"/>
        <v>30</v>
      </c>
      <c r="F2680" s="90">
        <v>44711</v>
      </c>
      <c r="G2680" s="75">
        <v>0.47847222222222219</v>
      </c>
      <c r="H2680" s="49" t="s">
        <v>34</v>
      </c>
      <c r="I2680" s="56" t="str">
        <f t="shared" ref="I2680" si="822">VLOOKUP(H2680,SiteCodes,2,FALSE)</f>
        <v>South Arm SJ (Old Mill)</v>
      </c>
      <c r="J2680" s="56" t="str">
        <f t="shared" ref="J2680" si="823">VLOOKUP(H2680,SiteCodes,3,FALSE)</f>
        <v>San Juan Estuary</v>
      </c>
      <c r="K2680" s="49">
        <v>1</v>
      </c>
      <c r="L2680" s="51" t="s">
        <v>181</v>
      </c>
      <c r="M2680" s="53" t="s">
        <v>138</v>
      </c>
      <c r="N2680" s="51" t="s">
        <v>150</v>
      </c>
      <c r="O2680" s="47">
        <f t="shared" si="807"/>
        <v>15</v>
      </c>
      <c r="P2680" s="47">
        <f t="shared" si="808"/>
        <v>1</v>
      </c>
      <c r="Q2680" s="47">
        <f t="shared" si="809"/>
        <v>4</v>
      </c>
      <c r="R2680" s="54">
        <v>1</v>
      </c>
      <c r="S2680" s="49" t="s">
        <v>168</v>
      </c>
      <c r="T2680" s="53" t="s">
        <v>163</v>
      </c>
    </row>
    <row r="2681" spans="1:20" x14ac:dyDescent="0.2">
      <c r="A2681" s="79">
        <f t="shared" si="814"/>
        <v>23</v>
      </c>
      <c r="B2681" s="47">
        <f t="shared" si="815"/>
        <v>2022</v>
      </c>
      <c r="C2681" s="47">
        <f t="shared" si="816"/>
        <v>5</v>
      </c>
      <c r="D2681" s="47" t="str">
        <f t="shared" si="804"/>
        <v>May</v>
      </c>
      <c r="E2681" s="47">
        <f t="shared" si="817"/>
        <v>30</v>
      </c>
      <c r="F2681" s="90">
        <v>44711</v>
      </c>
      <c r="G2681" s="75">
        <v>0.51458333333333328</v>
      </c>
      <c r="H2681" s="49" t="s">
        <v>40</v>
      </c>
      <c r="I2681" s="56" t="str">
        <f t="shared" si="805"/>
        <v>Central Arm SJ at Island Rd Bridge</v>
      </c>
      <c r="J2681" s="56" t="str">
        <f t="shared" si="806"/>
        <v>San Juan Estuary</v>
      </c>
      <c r="K2681" s="49">
        <v>1</v>
      </c>
      <c r="L2681" s="51" t="s">
        <v>146</v>
      </c>
      <c r="M2681" s="53" t="s">
        <v>138</v>
      </c>
      <c r="N2681" s="51" t="s">
        <v>144</v>
      </c>
      <c r="O2681" s="47">
        <f t="shared" si="807"/>
        <v>3</v>
      </c>
      <c r="P2681" s="47">
        <f t="shared" si="808"/>
        <v>1</v>
      </c>
      <c r="Q2681" s="47">
        <f t="shared" si="809"/>
        <v>2</v>
      </c>
      <c r="R2681" s="54">
        <v>20</v>
      </c>
      <c r="S2681" s="49" t="s">
        <v>168</v>
      </c>
      <c r="T2681" s="53" t="s">
        <v>163</v>
      </c>
    </row>
    <row r="2682" spans="1:20" x14ac:dyDescent="0.2">
      <c r="A2682" s="79">
        <f t="shared" si="814"/>
        <v>23</v>
      </c>
      <c r="B2682" s="47">
        <f t="shared" si="815"/>
        <v>2022</v>
      </c>
      <c r="C2682" s="47">
        <f t="shared" si="816"/>
        <v>5</v>
      </c>
      <c r="D2682" s="47" t="str">
        <f t="shared" si="804"/>
        <v>May</v>
      </c>
      <c r="E2682" s="47">
        <f t="shared" si="817"/>
        <v>30</v>
      </c>
      <c r="F2682" s="90">
        <v>44711</v>
      </c>
      <c r="G2682" s="75">
        <v>0.51458333333333328</v>
      </c>
      <c r="H2682" s="49" t="s">
        <v>40</v>
      </c>
      <c r="I2682" s="56" t="str">
        <f t="shared" ref="I2682:I2683" si="824">VLOOKUP(H2682,SiteCodes,2,FALSE)</f>
        <v>Central Arm SJ at Island Rd Bridge</v>
      </c>
      <c r="J2682" s="56" t="str">
        <f t="shared" ref="J2682:J2683" si="825">VLOOKUP(H2682,SiteCodes,3,FALSE)</f>
        <v>San Juan Estuary</v>
      </c>
      <c r="K2682" s="49">
        <v>1</v>
      </c>
      <c r="L2682" s="51" t="s">
        <v>152</v>
      </c>
      <c r="M2682" s="53" t="s">
        <v>138</v>
      </c>
      <c r="N2682" s="51" t="s">
        <v>144</v>
      </c>
      <c r="O2682" s="47">
        <f t="shared" si="807"/>
        <v>5</v>
      </c>
      <c r="P2682" s="47">
        <f t="shared" si="808"/>
        <v>1</v>
      </c>
      <c r="Q2682" s="47">
        <f t="shared" si="809"/>
        <v>2</v>
      </c>
      <c r="R2682" s="54">
        <v>1</v>
      </c>
      <c r="S2682" s="49" t="s">
        <v>168</v>
      </c>
      <c r="T2682" s="53" t="s">
        <v>163</v>
      </c>
    </row>
    <row r="2683" spans="1:20" x14ac:dyDescent="0.2">
      <c r="A2683" s="79">
        <f t="shared" si="814"/>
        <v>23</v>
      </c>
      <c r="B2683" s="47">
        <f t="shared" si="815"/>
        <v>2022</v>
      </c>
      <c r="C2683" s="47">
        <f t="shared" si="816"/>
        <v>5</v>
      </c>
      <c r="D2683" s="47" t="str">
        <f t="shared" si="804"/>
        <v>May</v>
      </c>
      <c r="E2683" s="47">
        <f t="shared" si="817"/>
        <v>30</v>
      </c>
      <c r="F2683" s="90">
        <v>44711</v>
      </c>
      <c r="G2683" s="75">
        <v>0.51458333333333328</v>
      </c>
      <c r="H2683" s="49" t="s">
        <v>40</v>
      </c>
      <c r="I2683" s="56" t="str">
        <f t="shared" si="824"/>
        <v>Central Arm SJ at Island Rd Bridge</v>
      </c>
      <c r="J2683" s="56" t="str">
        <f t="shared" si="825"/>
        <v>San Juan Estuary</v>
      </c>
      <c r="K2683" s="49">
        <v>1</v>
      </c>
      <c r="L2683" s="51" t="s">
        <v>157</v>
      </c>
      <c r="M2683" s="53" t="s">
        <v>138</v>
      </c>
      <c r="N2683" s="51" t="s">
        <v>153</v>
      </c>
      <c r="O2683" s="47">
        <f t="shared" si="807"/>
        <v>8</v>
      </c>
      <c r="P2683" s="47">
        <f t="shared" si="808"/>
        <v>1</v>
      </c>
      <c r="Q2683" s="47">
        <f t="shared" si="809"/>
        <v>5</v>
      </c>
      <c r="R2683" s="54">
        <v>47</v>
      </c>
      <c r="S2683" s="49" t="s">
        <v>168</v>
      </c>
      <c r="T2683" s="53" t="s">
        <v>163</v>
      </c>
    </row>
    <row r="2684" spans="1:20" x14ac:dyDescent="0.2">
      <c r="A2684" s="79">
        <f t="shared" si="814"/>
        <v>23</v>
      </c>
      <c r="B2684" s="47">
        <f t="shared" si="815"/>
        <v>2022</v>
      </c>
      <c r="C2684" s="47">
        <f t="shared" si="816"/>
        <v>5</v>
      </c>
      <c r="D2684" s="47" t="str">
        <f t="shared" si="804"/>
        <v>May</v>
      </c>
      <c r="E2684" s="47">
        <f t="shared" si="817"/>
        <v>30</v>
      </c>
      <c r="F2684" s="90">
        <v>44711</v>
      </c>
      <c r="G2684" s="75">
        <v>0.53819444444444442</v>
      </c>
      <c r="H2684" s="49" t="s">
        <v>44</v>
      </c>
      <c r="I2684" s="56" t="str">
        <f t="shared" si="805"/>
        <v>Q Helen, top of Island Road</v>
      </c>
      <c r="J2684" s="56" t="str">
        <f t="shared" si="806"/>
        <v>San Juan Estuary</v>
      </c>
      <c r="K2684" s="49">
        <v>1</v>
      </c>
      <c r="L2684" s="51" t="s">
        <v>157</v>
      </c>
      <c r="M2684" s="53" t="s">
        <v>138</v>
      </c>
      <c r="N2684" s="51" t="s">
        <v>153</v>
      </c>
      <c r="O2684" s="47">
        <f t="shared" si="807"/>
        <v>8</v>
      </c>
      <c r="P2684" s="47">
        <f t="shared" si="808"/>
        <v>1</v>
      </c>
      <c r="Q2684" s="47">
        <f t="shared" si="809"/>
        <v>5</v>
      </c>
      <c r="R2684" s="54">
        <v>5</v>
      </c>
      <c r="S2684" s="49" t="s">
        <v>168</v>
      </c>
      <c r="T2684" s="53" t="s">
        <v>163</v>
      </c>
    </row>
    <row r="2685" spans="1:20" x14ac:dyDescent="0.2">
      <c r="A2685" s="79">
        <f t="shared" si="814"/>
        <v>23</v>
      </c>
      <c r="B2685" s="47">
        <f t="shared" si="815"/>
        <v>2022</v>
      </c>
      <c r="C2685" s="47">
        <f t="shared" si="816"/>
        <v>5</v>
      </c>
      <c r="D2685" s="47" t="str">
        <f t="shared" si="804"/>
        <v>May</v>
      </c>
      <c r="E2685" s="47">
        <f t="shared" si="817"/>
        <v>30</v>
      </c>
      <c r="F2685" s="90">
        <v>44711</v>
      </c>
      <c r="G2685" s="75">
        <v>0.53819444444444442</v>
      </c>
      <c r="H2685" s="49" t="s">
        <v>44</v>
      </c>
      <c r="I2685" s="56" t="str">
        <f t="shared" ref="I2685" si="826">VLOOKUP(H2685,SiteCodes,2,FALSE)</f>
        <v>Q Helen, top of Island Road</v>
      </c>
      <c r="J2685" s="56" t="str">
        <f t="shared" ref="J2685" si="827">VLOOKUP(H2685,SiteCodes,3,FALSE)</f>
        <v>San Juan Estuary</v>
      </c>
      <c r="K2685" s="49">
        <v>1</v>
      </c>
      <c r="L2685" s="51" t="s">
        <v>166</v>
      </c>
      <c r="M2685" s="53" t="s">
        <v>138</v>
      </c>
      <c r="N2685" s="51" t="s">
        <v>150</v>
      </c>
      <c r="O2685" s="47">
        <f t="shared" si="807"/>
        <v>11</v>
      </c>
      <c r="P2685" s="47">
        <f t="shared" si="808"/>
        <v>1</v>
      </c>
      <c r="Q2685" s="47">
        <f t="shared" si="809"/>
        <v>4</v>
      </c>
      <c r="R2685" s="54">
        <v>1</v>
      </c>
      <c r="S2685" s="49" t="s">
        <v>168</v>
      </c>
      <c r="T2685" s="53" t="s">
        <v>163</v>
      </c>
    </row>
    <row r="2686" spans="1:20" x14ac:dyDescent="0.2">
      <c r="A2686" s="79">
        <f t="shared" si="814"/>
        <v>23</v>
      </c>
      <c r="B2686" s="47">
        <f t="shared" si="815"/>
        <v>2022</v>
      </c>
      <c r="C2686" s="47">
        <f t="shared" si="816"/>
        <v>5</v>
      </c>
      <c r="D2686" s="47" t="str">
        <f t="shared" si="804"/>
        <v>May</v>
      </c>
      <c r="E2686" s="47">
        <f t="shared" si="817"/>
        <v>30</v>
      </c>
      <c r="F2686" s="90">
        <v>44711</v>
      </c>
      <c r="G2686" s="75">
        <v>0.56874999999999998</v>
      </c>
      <c r="H2686" s="49" t="s">
        <v>46</v>
      </c>
      <c r="I2686" s="56" t="str">
        <f t="shared" si="805"/>
        <v>Q4, u/s of Tanis's template site</v>
      </c>
      <c r="J2686" s="56" t="str">
        <f t="shared" si="806"/>
        <v>San Juan Estuary</v>
      </c>
      <c r="K2686" s="49">
        <v>1</v>
      </c>
      <c r="L2686" s="51" t="s">
        <v>146</v>
      </c>
      <c r="M2686" s="53" t="s">
        <v>138</v>
      </c>
      <c r="N2686" s="51" t="s">
        <v>144</v>
      </c>
      <c r="O2686" s="47">
        <f t="shared" si="807"/>
        <v>3</v>
      </c>
      <c r="P2686" s="47">
        <f t="shared" si="808"/>
        <v>1</v>
      </c>
      <c r="Q2686" s="47">
        <f t="shared" si="809"/>
        <v>2</v>
      </c>
      <c r="R2686" s="54">
        <v>19</v>
      </c>
      <c r="S2686" s="49" t="s">
        <v>168</v>
      </c>
      <c r="T2686" s="53" t="s">
        <v>163</v>
      </c>
    </row>
    <row r="2687" spans="1:20" x14ac:dyDescent="0.2">
      <c r="A2687" s="79">
        <f t="shared" si="814"/>
        <v>23</v>
      </c>
      <c r="B2687" s="47">
        <f t="shared" si="815"/>
        <v>2022</v>
      </c>
      <c r="C2687" s="47">
        <f t="shared" si="816"/>
        <v>5</v>
      </c>
      <c r="D2687" s="47" t="str">
        <f t="shared" si="804"/>
        <v>May</v>
      </c>
      <c r="E2687" s="47">
        <f t="shared" si="817"/>
        <v>30</v>
      </c>
      <c r="F2687" s="90">
        <v>44711</v>
      </c>
      <c r="G2687" s="75">
        <v>0.56874999999999998</v>
      </c>
      <c r="H2687" s="49" t="s">
        <v>46</v>
      </c>
      <c r="I2687" s="56" t="str">
        <f t="shared" ref="I2687" si="828">VLOOKUP(H2687,SiteCodes,2,FALSE)</f>
        <v>Q4, u/s of Tanis's template site</v>
      </c>
      <c r="J2687" s="56" t="str">
        <f t="shared" ref="J2687" si="829">VLOOKUP(H2687,SiteCodes,3,FALSE)</f>
        <v>San Juan Estuary</v>
      </c>
      <c r="K2687" s="49">
        <v>1</v>
      </c>
      <c r="L2687" s="51" t="s">
        <v>152</v>
      </c>
      <c r="M2687" s="53" t="s">
        <v>138</v>
      </c>
      <c r="N2687" s="51" t="s">
        <v>144</v>
      </c>
      <c r="O2687" s="47">
        <f t="shared" ref="O2687:O2688" si="830">VLOOKUP(L2687,SpeciesCodes,2,FALSE)</f>
        <v>5</v>
      </c>
      <c r="P2687" s="47">
        <f t="shared" ref="P2687:P2688" si="831">VLOOKUP(M2687,OrigCodes,2,FALSE)</f>
        <v>1</v>
      </c>
      <c r="Q2687" s="47">
        <f t="shared" ref="Q2687:Q2688" si="832">VLOOKUP(N2687,StgCodes,2,FALSE)</f>
        <v>2</v>
      </c>
      <c r="R2687" s="54">
        <v>1</v>
      </c>
      <c r="S2687" s="49" t="s">
        <v>168</v>
      </c>
      <c r="T2687" s="53" t="s">
        <v>163</v>
      </c>
    </row>
    <row r="2688" spans="1:20" x14ac:dyDescent="0.2">
      <c r="A2688" s="79">
        <f t="shared" si="814"/>
        <v>23</v>
      </c>
      <c r="B2688" s="47">
        <f t="shared" si="815"/>
        <v>2022</v>
      </c>
      <c r="C2688" s="47">
        <f t="shared" si="816"/>
        <v>5</v>
      </c>
      <c r="D2688" s="47" t="str">
        <f t="shared" si="804"/>
        <v>May</v>
      </c>
      <c r="E2688" s="47">
        <f t="shared" si="817"/>
        <v>30</v>
      </c>
      <c r="F2688" s="90">
        <v>44711</v>
      </c>
      <c r="G2688" s="75">
        <v>0.56874999999999998</v>
      </c>
      <c r="H2688" s="49" t="s">
        <v>46</v>
      </c>
      <c r="I2688" s="56" t="str">
        <f t="shared" ref="I2688:I2691" si="833">VLOOKUP(H2688,SiteCodes,2,FALSE)</f>
        <v>Q4, u/s of Tanis's template site</v>
      </c>
      <c r="J2688" s="56" t="str">
        <f t="shared" ref="J2688:J2691" si="834">VLOOKUP(H2688,SiteCodes,3,FALSE)</f>
        <v>San Juan Estuary</v>
      </c>
      <c r="K2688" s="49">
        <v>1</v>
      </c>
      <c r="L2688" s="51" t="s">
        <v>157</v>
      </c>
      <c r="M2688" s="53" t="s">
        <v>138</v>
      </c>
      <c r="N2688" s="51" t="s">
        <v>153</v>
      </c>
      <c r="O2688" s="47">
        <f t="shared" si="830"/>
        <v>8</v>
      </c>
      <c r="P2688" s="47">
        <f t="shared" si="831"/>
        <v>1</v>
      </c>
      <c r="Q2688" s="47">
        <f t="shared" si="832"/>
        <v>5</v>
      </c>
      <c r="R2688" s="54">
        <v>10</v>
      </c>
      <c r="S2688" s="49" t="s">
        <v>168</v>
      </c>
      <c r="T2688" s="53" t="s">
        <v>163</v>
      </c>
    </row>
    <row r="2689" spans="1:20" x14ac:dyDescent="0.2">
      <c r="A2689" s="79">
        <f t="shared" si="814"/>
        <v>23</v>
      </c>
      <c r="B2689" s="47">
        <f t="shared" si="815"/>
        <v>2022</v>
      </c>
      <c r="C2689" s="47">
        <f t="shared" si="816"/>
        <v>5</v>
      </c>
      <c r="D2689" s="47" t="str">
        <f t="shared" si="804"/>
        <v>May</v>
      </c>
      <c r="E2689" s="47">
        <f t="shared" si="817"/>
        <v>30</v>
      </c>
      <c r="F2689" s="90">
        <v>44711</v>
      </c>
      <c r="G2689" s="75">
        <v>0.56874999999999998</v>
      </c>
      <c r="H2689" s="49" t="s">
        <v>46</v>
      </c>
      <c r="I2689" s="56" t="str">
        <f t="shared" si="833"/>
        <v>Q4, u/s of Tanis's template site</v>
      </c>
      <c r="J2689" s="56" t="str">
        <f t="shared" si="834"/>
        <v>San Juan Estuary</v>
      </c>
      <c r="K2689" s="49">
        <v>1</v>
      </c>
      <c r="L2689" s="51" t="s">
        <v>158</v>
      </c>
      <c r="M2689" s="53" t="s">
        <v>138</v>
      </c>
      <c r="N2689" s="51" t="s">
        <v>153</v>
      </c>
      <c r="O2689" s="47">
        <f t="shared" si="807"/>
        <v>9</v>
      </c>
      <c r="P2689" s="47">
        <f t="shared" si="808"/>
        <v>1</v>
      </c>
      <c r="Q2689" s="47">
        <f t="shared" si="809"/>
        <v>5</v>
      </c>
      <c r="R2689" s="54">
        <v>4</v>
      </c>
      <c r="S2689" s="49" t="s">
        <v>168</v>
      </c>
      <c r="T2689" s="53" t="s">
        <v>163</v>
      </c>
    </row>
    <row r="2690" spans="1:20" x14ac:dyDescent="0.2">
      <c r="A2690" s="79">
        <f t="shared" ref="A2690:A2695" si="835">WEEKNUM(F2690)</f>
        <v>23</v>
      </c>
      <c r="B2690" s="47">
        <f t="shared" ref="B2690:B2695" si="836">YEAR(F2690)</f>
        <v>2022</v>
      </c>
      <c r="C2690" s="47">
        <f t="shared" ref="C2690:C2695" si="837">MONTH(F2690)</f>
        <v>5</v>
      </c>
      <c r="D2690" s="47" t="str">
        <f t="shared" si="804"/>
        <v>May</v>
      </c>
      <c r="E2690" s="47">
        <f t="shared" ref="E2690:E2695" si="838">DAY(F2690)</f>
        <v>30</v>
      </c>
      <c r="F2690" s="90">
        <v>44711</v>
      </c>
      <c r="G2690" s="75">
        <v>0.56874999999999998</v>
      </c>
      <c r="H2690" s="49" t="s">
        <v>46</v>
      </c>
      <c r="I2690" s="56" t="str">
        <f t="shared" si="833"/>
        <v>Q4, u/s of Tanis's template site</v>
      </c>
      <c r="J2690" s="56" t="str">
        <f t="shared" si="834"/>
        <v>San Juan Estuary</v>
      </c>
      <c r="K2690" s="49">
        <v>1</v>
      </c>
      <c r="L2690" s="51" t="s">
        <v>181</v>
      </c>
      <c r="M2690" s="53" t="s">
        <v>138</v>
      </c>
      <c r="N2690" s="51" t="s">
        <v>150</v>
      </c>
      <c r="O2690" s="47">
        <f t="shared" ref="O2690:O2695" si="839">VLOOKUP(L2690,SpeciesCodes,2,FALSE)</f>
        <v>15</v>
      </c>
      <c r="P2690" s="47">
        <f t="shared" ref="P2690:P2695" si="840">VLOOKUP(M2690,OrigCodes,2,FALSE)</f>
        <v>1</v>
      </c>
      <c r="Q2690" s="47">
        <f t="shared" ref="Q2690:Q2695" si="841">VLOOKUP(N2690,StgCodes,2,FALSE)</f>
        <v>4</v>
      </c>
      <c r="R2690" s="54">
        <v>1</v>
      </c>
      <c r="S2690" s="49" t="s">
        <v>168</v>
      </c>
      <c r="T2690" s="53" t="s">
        <v>163</v>
      </c>
    </row>
    <row r="2691" spans="1:20" x14ac:dyDescent="0.2">
      <c r="A2691" s="79">
        <f t="shared" si="835"/>
        <v>23</v>
      </c>
      <c r="B2691" s="47">
        <f t="shared" si="836"/>
        <v>2022</v>
      </c>
      <c r="C2691" s="47">
        <f t="shared" si="837"/>
        <v>5</v>
      </c>
      <c r="D2691" s="47" t="str">
        <f t="shared" si="804"/>
        <v>May</v>
      </c>
      <c r="E2691" s="47">
        <f t="shared" si="838"/>
        <v>30</v>
      </c>
      <c r="F2691" s="90">
        <v>44711</v>
      </c>
      <c r="G2691" s="75">
        <v>0.56874999999999998</v>
      </c>
      <c r="H2691" s="49" t="s">
        <v>46</v>
      </c>
      <c r="I2691" s="56" t="str">
        <f t="shared" si="833"/>
        <v>Q4, u/s of Tanis's template site</v>
      </c>
      <c r="J2691" s="56" t="str">
        <f t="shared" si="834"/>
        <v>San Juan Estuary</v>
      </c>
      <c r="K2691" s="49">
        <v>1</v>
      </c>
      <c r="L2691" s="51" t="s">
        <v>166</v>
      </c>
      <c r="M2691" s="53" t="s">
        <v>138</v>
      </c>
      <c r="N2691" s="51" t="s">
        <v>150</v>
      </c>
      <c r="O2691" s="47">
        <f t="shared" si="839"/>
        <v>11</v>
      </c>
      <c r="P2691" s="47">
        <f t="shared" si="840"/>
        <v>1</v>
      </c>
      <c r="Q2691" s="47">
        <f t="shared" si="841"/>
        <v>4</v>
      </c>
      <c r="R2691" s="54">
        <v>1</v>
      </c>
      <c r="S2691" s="49" t="s">
        <v>168</v>
      </c>
      <c r="T2691" s="53" t="s">
        <v>163</v>
      </c>
    </row>
    <row r="2692" spans="1:20" x14ac:dyDescent="0.2">
      <c r="A2692" s="79">
        <f t="shared" si="835"/>
        <v>23</v>
      </c>
      <c r="B2692" s="47">
        <f t="shared" si="836"/>
        <v>2022</v>
      </c>
      <c r="C2692" s="47">
        <f t="shared" si="837"/>
        <v>5</v>
      </c>
      <c r="D2692" s="47" t="str">
        <f t="shared" si="804"/>
        <v>May</v>
      </c>
      <c r="E2692" s="47">
        <f t="shared" si="838"/>
        <v>30</v>
      </c>
      <c r="F2692" s="90">
        <v>44711</v>
      </c>
      <c r="G2692" s="75">
        <v>0.60277777777777775</v>
      </c>
      <c r="H2692" s="49" t="s">
        <v>54</v>
      </c>
      <c r="I2692" s="56" t="str">
        <f t="shared" ref="I2692" si="842">VLOOKUP(H2692,SiteCodes,2,FALSE)</f>
        <v>Q09, San Juan mouth</v>
      </c>
      <c r="J2692" s="56" t="str">
        <f t="shared" ref="J2692" si="843">VLOOKUP(H2692,SiteCodes,3,FALSE)</f>
        <v>San Juan Estuary</v>
      </c>
      <c r="K2692" s="49">
        <v>1</v>
      </c>
      <c r="L2692" s="51" t="s">
        <v>146</v>
      </c>
      <c r="M2692" s="53" t="s">
        <v>138</v>
      </c>
      <c r="N2692" s="51" t="s">
        <v>144</v>
      </c>
      <c r="O2692" s="47">
        <f t="shared" si="839"/>
        <v>3</v>
      </c>
      <c r="P2692" s="47">
        <f t="shared" si="840"/>
        <v>1</v>
      </c>
      <c r="Q2692" s="47">
        <f t="shared" si="841"/>
        <v>2</v>
      </c>
      <c r="R2692" s="54">
        <v>148</v>
      </c>
      <c r="S2692" s="49" t="s">
        <v>168</v>
      </c>
      <c r="T2692" s="53" t="s">
        <v>163</v>
      </c>
    </row>
    <row r="2693" spans="1:20" x14ac:dyDescent="0.2">
      <c r="A2693" s="79">
        <f t="shared" si="835"/>
        <v>23</v>
      </c>
      <c r="B2693" s="47">
        <f t="shared" si="836"/>
        <v>2022</v>
      </c>
      <c r="C2693" s="47">
        <f t="shared" si="837"/>
        <v>5</v>
      </c>
      <c r="D2693" s="47" t="str">
        <f t="shared" si="804"/>
        <v>May</v>
      </c>
      <c r="E2693" s="47">
        <f t="shared" si="838"/>
        <v>30</v>
      </c>
      <c r="F2693" s="90">
        <v>44711</v>
      </c>
      <c r="G2693" s="75">
        <v>0.60277777777777775</v>
      </c>
      <c r="H2693" s="49" t="s">
        <v>54</v>
      </c>
      <c r="I2693" s="56" t="str">
        <f t="shared" ref="I2693:I2695" si="844">VLOOKUP(H2693,SiteCodes,2,FALSE)</f>
        <v>Q09, San Juan mouth</v>
      </c>
      <c r="J2693" s="56" t="str">
        <f t="shared" ref="J2693:J2695" si="845">VLOOKUP(H2693,SiteCodes,3,FALSE)</f>
        <v>San Juan Estuary</v>
      </c>
      <c r="K2693" s="49">
        <v>1</v>
      </c>
      <c r="L2693" s="51" t="s">
        <v>152</v>
      </c>
      <c r="M2693" s="53" t="s">
        <v>138</v>
      </c>
      <c r="N2693" s="51" t="s">
        <v>144</v>
      </c>
      <c r="O2693" s="47">
        <f t="shared" si="839"/>
        <v>5</v>
      </c>
      <c r="P2693" s="47">
        <f t="shared" si="840"/>
        <v>1</v>
      </c>
      <c r="Q2693" s="47">
        <f t="shared" si="841"/>
        <v>2</v>
      </c>
      <c r="R2693" s="54">
        <v>4</v>
      </c>
      <c r="S2693" s="49" t="s">
        <v>168</v>
      </c>
      <c r="T2693" s="53" t="s">
        <v>163</v>
      </c>
    </row>
    <row r="2694" spans="1:20" x14ac:dyDescent="0.2">
      <c r="A2694" s="79">
        <f t="shared" si="835"/>
        <v>23</v>
      </c>
      <c r="B2694" s="47">
        <f t="shared" si="836"/>
        <v>2022</v>
      </c>
      <c r="C2694" s="47">
        <f t="shared" si="837"/>
        <v>5</v>
      </c>
      <c r="D2694" s="47" t="str">
        <f t="shared" si="804"/>
        <v>May</v>
      </c>
      <c r="E2694" s="47">
        <f t="shared" si="838"/>
        <v>30</v>
      </c>
      <c r="F2694" s="90">
        <v>44711</v>
      </c>
      <c r="G2694" s="75">
        <v>0.60277777777777775</v>
      </c>
      <c r="H2694" s="49" t="s">
        <v>54</v>
      </c>
      <c r="I2694" s="56" t="str">
        <f t="shared" si="844"/>
        <v>Q09, San Juan mouth</v>
      </c>
      <c r="J2694" s="56" t="str">
        <f t="shared" si="845"/>
        <v>San Juan Estuary</v>
      </c>
      <c r="K2694" s="49">
        <v>1</v>
      </c>
      <c r="L2694" s="51" t="s">
        <v>142</v>
      </c>
      <c r="M2694" s="53" t="s">
        <v>138</v>
      </c>
      <c r="N2694" s="51" t="s">
        <v>144</v>
      </c>
      <c r="O2694" s="47">
        <f t="shared" si="839"/>
        <v>2</v>
      </c>
      <c r="P2694" s="47">
        <f t="shared" si="840"/>
        <v>1</v>
      </c>
      <c r="Q2694" s="47">
        <f t="shared" si="841"/>
        <v>2</v>
      </c>
      <c r="R2694" s="54">
        <v>2</v>
      </c>
      <c r="S2694" s="49" t="s">
        <v>168</v>
      </c>
      <c r="T2694" s="53" t="s">
        <v>163</v>
      </c>
    </row>
    <row r="2695" spans="1:20" x14ac:dyDescent="0.2">
      <c r="A2695" s="79">
        <f t="shared" si="835"/>
        <v>23</v>
      </c>
      <c r="B2695" s="47">
        <f t="shared" si="836"/>
        <v>2022</v>
      </c>
      <c r="C2695" s="47">
        <f t="shared" si="837"/>
        <v>5</v>
      </c>
      <c r="D2695" s="47" t="str">
        <f t="shared" si="804"/>
        <v>May</v>
      </c>
      <c r="E2695" s="47">
        <f t="shared" si="838"/>
        <v>30</v>
      </c>
      <c r="F2695" s="90">
        <v>44711</v>
      </c>
      <c r="G2695" s="75">
        <v>0.60277777777777775</v>
      </c>
      <c r="H2695" s="49" t="s">
        <v>54</v>
      </c>
      <c r="I2695" s="56" t="str">
        <f t="shared" si="844"/>
        <v>Q09, San Juan mouth</v>
      </c>
      <c r="J2695" s="56" t="str">
        <f t="shared" si="845"/>
        <v>San Juan Estuary</v>
      </c>
      <c r="K2695" s="49">
        <v>1</v>
      </c>
      <c r="L2695" s="51" t="s">
        <v>146</v>
      </c>
      <c r="M2695" s="53" t="s">
        <v>138</v>
      </c>
      <c r="N2695" s="51" t="s">
        <v>148</v>
      </c>
      <c r="O2695" s="47">
        <f t="shared" si="839"/>
        <v>3</v>
      </c>
      <c r="P2695" s="47">
        <f t="shared" si="840"/>
        <v>1</v>
      </c>
      <c r="Q2695" s="47">
        <f t="shared" si="841"/>
        <v>3</v>
      </c>
      <c r="R2695" s="54">
        <v>1</v>
      </c>
      <c r="S2695" s="49" t="s">
        <v>168</v>
      </c>
      <c r="T2695" s="53" t="s">
        <v>163</v>
      </c>
    </row>
    <row r="2696" spans="1:20" x14ac:dyDescent="0.2">
      <c r="A2696" s="218">
        <f t="shared" ref="A2696:A2759" si="846">WEEKNUM(F2696)</f>
        <v>23</v>
      </c>
      <c r="B2696" s="219">
        <f t="shared" ref="B2696:B2759" si="847">YEAR(F2696)</f>
        <v>2022</v>
      </c>
      <c r="C2696" s="219">
        <f t="shared" ref="C2696:C2759" si="848">MONTH(F2696)</f>
        <v>5</v>
      </c>
      <c r="D2696" s="219" t="str">
        <f t="shared" si="804"/>
        <v>May</v>
      </c>
      <c r="E2696" s="219">
        <f t="shared" ref="E2696:E2759" si="849">DAY(F2696)</f>
        <v>30</v>
      </c>
      <c r="F2696" s="217">
        <v>44711</v>
      </c>
      <c r="G2696" s="204">
        <v>0.60277777777777775</v>
      </c>
      <c r="H2696" s="205" t="s">
        <v>54</v>
      </c>
      <c r="I2696" s="206" t="str">
        <f t="shared" ref="I2696:I2697" si="850">VLOOKUP(H2696,SiteCodes,2,FALSE)</f>
        <v>Q09, San Juan mouth</v>
      </c>
      <c r="J2696" s="206" t="str">
        <f t="shared" ref="J2696:J2697" si="851">VLOOKUP(H2696,SiteCodes,3,FALSE)</f>
        <v>San Juan Estuary</v>
      </c>
      <c r="K2696" s="205">
        <v>1</v>
      </c>
      <c r="L2696" s="207" t="s">
        <v>157</v>
      </c>
      <c r="M2696" s="213" t="s">
        <v>138</v>
      </c>
      <c r="N2696" s="207" t="s">
        <v>153</v>
      </c>
      <c r="O2696" s="181">
        <f t="shared" ref="O2696:O2719" si="852">VLOOKUP(L2696,SpeciesCodes,2,FALSE)</f>
        <v>8</v>
      </c>
      <c r="P2696" s="181">
        <f t="shared" ref="P2696:P2719" si="853">VLOOKUP(M2696,OrigCodes,2,FALSE)</f>
        <v>1</v>
      </c>
      <c r="Q2696" s="181">
        <f t="shared" ref="Q2696:Q2719" si="854">VLOOKUP(N2696,StgCodes,2,FALSE)</f>
        <v>5</v>
      </c>
      <c r="R2696" s="209">
        <v>23</v>
      </c>
      <c r="S2696" s="211" t="s">
        <v>168</v>
      </c>
      <c r="T2696" s="208" t="s">
        <v>163</v>
      </c>
    </row>
    <row r="2697" spans="1:20" x14ac:dyDescent="0.2">
      <c r="A2697" s="218">
        <f t="shared" si="846"/>
        <v>23</v>
      </c>
      <c r="B2697" s="219">
        <f t="shared" si="847"/>
        <v>2022</v>
      </c>
      <c r="C2697" s="219">
        <f t="shared" si="848"/>
        <v>5</v>
      </c>
      <c r="D2697" s="219" t="str">
        <f t="shared" si="804"/>
        <v>May</v>
      </c>
      <c r="E2697" s="219">
        <f t="shared" si="849"/>
        <v>30</v>
      </c>
      <c r="F2697" s="217">
        <v>44711</v>
      </c>
      <c r="G2697" s="204">
        <v>0.60277777777777775</v>
      </c>
      <c r="H2697" s="205" t="s">
        <v>54</v>
      </c>
      <c r="I2697" s="206" t="str">
        <f t="shared" si="850"/>
        <v>Q09, San Juan mouth</v>
      </c>
      <c r="J2697" s="206" t="str">
        <f t="shared" si="851"/>
        <v>San Juan Estuary</v>
      </c>
      <c r="K2697" s="211">
        <v>1</v>
      </c>
      <c r="L2697" s="212" t="s">
        <v>158</v>
      </c>
      <c r="M2697" s="213" t="s">
        <v>138</v>
      </c>
      <c r="N2697" s="212" t="s">
        <v>153</v>
      </c>
      <c r="O2697" s="181">
        <f t="shared" si="852"/>
        <v>9</v>
      </c>
      <c r="P2697" s="181">
        <f t="shared" si="853"/>
        <v>1</v>
      </c>
      <c r="Q2697" s="181">
        <f t="shared" si="854"/>
        <v>5</v>
      </c>
      <c r="R2697" s="214">
        <v>2</v>
      </c>
      <c r="S2697" s="211" t="s">
        <v>168</v>
      </c>
      <c r="T2697" s="213" t="s">
        <v>163</v>
      </c>
    </row>
    <row r="2698" spans="1:20" x14ac:dyDescent="0.2">
      <c r="A2698" s="218">
        <f t="shared" si="846"/>
        <v>23</v>
      </c>
      <c r="B2698" s="219">
        <f t="shared" si="847"/>
        <v>2022</v>
      </c>
      <c r="C2698" s="219">
        <f t="shared" si="848"/>
        <v>5</v>
      </c>
      <c r="D2698" s="219" t="str">
        <f t="shared" si="804"/>
        <v>May</v>
      </c>
      <c r="E2698" s="219">
        <f t="shared" si="849"/>
        <v>31</v>
      </c>
      <c r="F2698" s="217">
        <v>44712</v>
      </c>
      <c r="G2698" s="204">
        <v>0.37638888888888888</v>
      </c>
      <c r="H2698" s="205" t="s">
        <v>392</v>
      </c>
      <c r="I2698" s="206" t="str">
        <f t="shared" ref="I2698:I2719" si="855">VLOOKUP(H2698,SiteCodes,2,FALSE)</f>
        <v>San Juan R opposite Fairly Lake outlet</v>
      </c>
      <c r="J2698" s="206" t="str">
        <f t="shared" ref="J2698:J2719" si="856">VLOOKUP(H2698,SiteCodes,3,FALSE)</f>
        <v>San Juan River</v>
      </c>
      <c r="K2698" s="205">
        <v>1</v>
      </c>
      <c r="L2698" s="207" t="s">
        <v>146</v>
      </c>
      <c r="M2698" s="213" t="s">
        <v>138</v>
      </c>
      <c r="N2698" s="207" t="s">
        <v>144</v>
      </c>
      <c r="O2698" s="181">
        <f t="shared" si="852"/>
        <v>3</v>
      </c>
      <c r="P2698" s="181">
        <f t="shared" si="853"/>
        <v>1</v>
      </c>
      <c r="Q2698" s="181">
        <f t="shared" si="854"/>
        <v>2</v>
      </c>
      <c r="R2698" s="209">
        <v>78</v>
      </c>
      <c r="S2698" s="211" t="s">
        <v>168</v>
      </c>
      <c r="T2698" s="208" t="s">
        <v>163</v>
      </c>
    </row>
    <row r="2699" spans="1:20" x14ac:dyDescent="0.2">
      <c r="A2699" s="218">
        <f t="shared" si="846"/>
        <v>23</v>
      </c>
      <c r="B2699" s="219">
        <f t="shared" si="847"/>
        <v>2022</v>
      </c>
      <c r="C2699" s="219">
        <f t="shared" si="848"/>
        <v>5</v>
      </c>
      <c r="D2699" s="219" t="str">
        <f t="shared" si="804"/>
        <v>May</v>
      </c>
      <c r="E2699" s="219">
        <f t="shared" si="849"/>
        <v>31</v>
      </c>
      <c r="F2699" s="217">
        <v>44712</v>
      </c>
      <c r="G2699" s="204">
        <v>0.37638888888888888</v>
      </c>
      <c r="H2699" s="205" t="s">
        <v>392</v>
      </c>
      <c r="I2699" s="206" t="str">
        <f t="shared" ref="I2699:I2700" si="857">VLOOKUP(H2699,SiteCodes,2,FALSE)</f>
        <v>San Juan R opposite Fairly Lake outlet</v>
      </c>
      <c r="J2699" s="206" t="str">
        <f t="shared" ref="J2699:J2700" si="858">VLOOKUP(H2699,SiteCodes,3,FALSE)</f>
        <v>San Juan River</v>
      </c>
      <c r="K2699" s="211">
        <v>1</v>
      </c>
      <c r="L2699" s="212" t="s">
        <v>157</v>
      </c>
      <c r="M2699" s="213" t="s">
        <v>138</v>
      </c>
      <c r="N2699" s="212" t="s">
        <v>153</v>
      </c>
      <c r="O2699" s="181">
        <f t="shared" si="852"/>
        <v>8</v>
      </c>
      <c r="P2699" s="181">
        <f t="shared" si="853"/>
        <v>1</v>
      </c>
      <c r="Q2699" s="181">
        <f t="shared" si="854"/>
        <v>5</v>
      </c>
      <c r="R2699" s="214">
        <v>2</v>
      </c>
      <c r="S2699" s="211" t="s">
        <v>168</v>
      </c>
      <c r="T2699" s="213" t="s">
        <v>163</v>
      </c>
    </row>
    <row r="2700" spans="1:20" x14ac:dyDescent="0.2">
      <c r="A2700" s="218">
        <f t="shared" si="846"/>
        <v>23</v>
      </c>
      <c r="B2700" s="219">
        <f t="shared" si="847"/>
        <v>2022</v>
      </c>
      <c r="C2700" s="219">
        <f t="shared" si="848"/>
        <v>5</v>
      </c>
      <c r="D2700" s="219" t="str">
        <f t="shared" si="804"/>
        <v>May</v>
      </c>
      <c r="E2700" s="219">
        <f t="shared" si="849"/>
        <v>31</v>
      </c>
      <c r="F2700" s="217">
        <v>44712</v>
      </c>
      <c r="G2700" s="204">
        <v>0.37638888888888888</v>
      </c>
      <c r="H2700" s="205" t="s">
        <v>392</v>
      </c>
      <c r="I2700" s="206" t="str">
        <f t="shared" si="857"/>
        <v>San Juan R opposite Fairly Lake outlet</v>
      </c>
      <c r="J2700" s="206" t="str">
        <f t="shared" si="858"/>
        <v>San Juan River</v>
      </c>
      <c r="K2700" s="205">
        <v>1</v>
      </c>
      <c r="L2700" s="207" t="s">
        <v>158</v>
      </c>
      <c r="M2700" s="213" t="s">
        <v>138</v>
      </c>
      <c r="N2700" s="207" t="s">
        <v>153</v>
      </c>
      <c r="O2700" s="181">
        <f t="shared" si="852"/>
        <v>9</v>
      </c>
      <c r="P2700" s="181">
        <f t="shared" si="853"/>
        <v>1</v>
      </c>
      <c r="Q2700" s="181">
        <f t="shared" si="854"/>
        <v>5</v>
      </c>
      <c r="R2700" s="209">
        <v>11</v>
      </c>
      <c r="S2700" s="211" t="s">
        <v>168</v>
      </c>
      <c r="T2700" s="208" t="s">
        <v>163</v>
      </c>
    </row>
    <row r="2701" spans="1:20" x14ac:dyDescent="0.2">
      <c r="A2701" s="218">
        <f t="shared" si="846"/>
        <v>23</v>
      </c>
      <c r="B2701" s="219">
        <f t="shared" si="847"/>
        <v>2022</v>
      </c>
      <c r="C2701" s="219">
        <f t="shared" si="848"/>
        <v>5</v>
      </c>
      <c r="D2701" s="219" t="str">
        <f t="shared" si="804"/>
        <v>May</v>
      </c>
      <c r="E2701" s="219">
        <f t="shared" si="849"/>
        <v>31</v>
      </c>
      <c r="F2701" s="217">
        <v>44712</v>
      </c>
      <c r="G2701" s="210">
        <v>0.40972222222222227</v>
      </c>
      <c r="H2701" s="211" t="s">
        <v>396</v>
      </c>
      <c r="I2701" s="206" t="str">
        <f t="shared" si="855"/>
        <v>San Juan R downstream of Fairly Lake outlet</v>
      </c>
      <c r="J2701" s="206" t="str">
        <f t="shared" si="856"/>
        <v>San Juan River</v>
      </c>
      <c r="K2701" s="211">
        <v>1</v>
      </c>
      <c r="L2701" s="212" t="s">
        <v>146</v>
      </c>
      <c r="M2701" s="213" t="s">
        <v>138</v>
      </c>
      <c r="N2701" s="212" t="s">
        <v>144</v>
      </c>
      <c r="O2701" s="181">
        <f t="shared" si="852"/>
        <v>3</v>
      </c>
      <c r="P2701" s="181">
        <f t="shared" si="853"/>
        <v>1</v>
      </c>
      <c r="Q2701" s="181">
        <f t="shared" si="854"/>
        <v>2</v>
      </c>
      <c r="R2701" s="214">
        <v>144</v>
      </c>
      <c r="S2701" s="211" t="s">
        <v>168</v>
      </c>
      <c r="T2701" s="213" t="s">
        <v>163</v>
      </c>
    </row>
    <row r="2702" spans="1:20" x14ac:dyDescent="0.2">
      <c r="A2702" s="218">
        <f t="shared" si="846"/>
        <v>23</v>
      </c>
      <c r="B2702" s="219">
        <f t="shared" si="847"/>
        <v>2022</v>
      </c>
      <c r="C2702" s="219">
        <f t="shared" si="848"/>
        <v>5</v>
      </c>
      <c r="D2702" s="219" t="str">
        <f t="shared" si="804"/>
        <v>May</v>
      </c>
      <c r="E2702" s="219">
        <f t="shared" si="849"/>
        <v>31</v>
      </c>
      <c r="F2702" s="217">
        <v>44712</v>
      </c>
      <c r="G2702" s="210">
        <v>0.40972222222222227</v>
      </c>
      <c r="H2702" s="211" t="s">
        <v>396</v>
      </c>
      <c r="I2702" s="206" t="str">
        <f t="shared" ref="I2702:I2703" si="859">VLOOKUP(H2702,SiteCodes,2,FALSE)</f>
        <v>San Juan R downstream of Fairly Lake outlet</v>
      </c>
      <c r="J2702" s="206" t="str">
        <f t="shared" ref="J2702:J2703" si="860">VLOOKUP(H2702,SiteCodes,3,FALSE)</f>
        <v>San Juan River</v>
      </c>
      <c r="K2702" s="205">
        <v>1</v>
      </c>
      <c r="L2702" s="207" t="s">
        <v>157</v>
      </c>
      <c r="M2702" s="213" t="s">
        <v>138</v>
      </c>
      <c r="N2702" s="207" t="s">
        <v>153</v>
      </c>
      <c r="O2702" s="181">
        <f t="shared" si="852"/>
        <v>8</v>
      </c>
      <c r="P2702" s="181">
        <f t="shared" si="853"/>
        <v>1</v>
      </c>
      <c r="Q2702" s="181">
        <f t="shared" si="854"/>
        <v>5</v>
      </c>
      <c r="R2702" s="209">
        <v>8</v>
      </c>
      <c r="S2702" s="211" t="s">
        <v>168</v>
      </c>
      <c r="T2702" s="208" t="s">
        <v>163</v>
      </c>
    </row>
    <row r="2703" spans="1:20" x14ac:dyDescent="0.2">
      <c r="A2703" s="218">
        <f t="shared" si="846"/>
        <v>23</v>
      </c>
      <c r="B2703" s="219">
        <f t="shared" si="847"/>
        <v>2022</v>
      </c>
      <c r="C2703" s="219">
        <f t="shared" si="848"/>
        <v>5</v>
      </c>
      <c r="D2703" s="219" t="str">
        <f t="shared" si="804"/>
        <v>May</v>
      </c>
      <c r="E2703" s="219">
        <f t="shared" si="849"/>
        <v>31</v>
      </c>
      <c r="F2703" s="217">
        <v>44712</v>
      </c>
      <c r="G2703" s="210">
        <v>0.40972222222222227</v>
      </c>
      <c r="H2703" s="211" t="s">
        <v>396</v>
      </c>
      <c r="I2703" s="206" t="str">
        <f t="shared" si="859"/>
        <v>San Juan R downstream of Fairly Lake outlet</v>
      </c>
      <c r="J2703" s="206" t="str">
        <f t="shared" si="860"/>
        <v>San Juan River</v>
      </c>
      <c r="K2703" s="211">
        <v>1</v>
      </c>
      <c r="L2703" s="212" t="s">
        <v>158</v>
      </c>
      <c r="M2703" s="213" t="s">
        <v>138</v>
      </c>
      <c r="N2703" s="212" t="s">
        <v>153</v>
      </c>
      <c r="O2703" s="181">
        <f t="shared" si="852"/>
        <v>9</v>
      </c>
      <c r="P2703" s="181">
        <f t="shared" si="853"/>
        <v>1</v>
      </c>
      <c r="Q2703" s="181">
        <f t="shared" si="854"/>
        <v>5</v>
      </c>
      <c r="R2703" s="214">
        <v>1</v>
      </c>
      <c r="S2703" s="211" t="s">
        <v>168</v>
      </c>
      <c r="T2703" s="213" t="s">
        <v>163</v>
      </c>
    </row>
    <row r="2704" spans="1:20" x14ac:dyDescent="0.2">
      <c r="A2704" s="218">
        <f t="shared" si="846"/>
        <v>23</v>
      </c>
      <c r="B2704" s="219">
        <f t="shared" si="847"/>
        <v>2022</v>
      </c>
      <c r="C2704" s="219">
        <f t="shared" si="848"/>
        <v>5</v>
      </c>
      <c r="D2704" s="219" t="str">
        <f t="shared" si="804"/>
        <v>May</v>
      </c>
      <c r="E2704" s="219">
        <f t="shared" si="849"/>
        <v>31</v>
      </c>
      <c r="F2704" s="217">
        <v>44712</v>
      </c>
      <c r="G2704" s="204">
        <v>0.46875</v>
      </c>
      <c r="H2704" s="205" t="s">
        <v>397</v>
      </c>
      <c r="I2704" s="206" t="str">
        <f t="shared" si="855"/>
        <v>San Juan R downstream of Fairly Lake outlet</v>
      </c>
      <c r="J2704" s="206" t="str">
        <f t="shared" si="856"/>
        <v>San Juan River</v>
      </c>
      <c r="K2704" s="205">
        <v>1</v>
      </c>
      <c r="L2704" s="207" t="s">
        <v>146</v>
      </c>
      <c r="M2704" s="213" t="s">
        <v>138</v>
      </c>
      <c r="N2704" s="207" t="s">
        <v>144</v>
      </c>
      <c r="O2704" s="181">
        <f t="shared" si="852"/>
        <v>3</v>
      </c>
      <c r="P2704" s="181">
        <f t="shared" si="853"/>
        <v>1</v>
      </c>
      <c r="Q2704" s="181">
        <f t="shared" si="854"/>
        <v>2</v>
      </c>
      <c r="R2704" s="209">
        <v>52</v>
      </c>
      <c r="S2704" s="211" t="s">
        <v>168</v>
      </c>
      <c r="T2704" s="208" t="s">
        <v>163</v>
      </c>
    </row>
    <row r="2705" spans="1:20" x14ac:dyDescent="0.2">
      <c r="A2705" s="218">
        <f t="shared" si="846"/>
        <v>23</v>
      </c>
      <c r="B2705" s="219">
        <f t="shared" si="847"/>
        <v>2022</v>
      </c>
      <c r="C2705" s="219">
        <f t="shared" si="848"/>
        <v>5</v>
      </c>
      <c r="D2705" s="219" t="str">
        <f t="shared" si="804"/>
        <v>May</v>
      </c>
      <c r="E2705" s="219">
        <f t="shared" si="849"/>
        <v>31</v>
      </c>
      <c r="F2705" s="217">
        <v>44712</v>
      </c>
      <c r="G2705" s="204">
        <v>0.46875</v>
      </c>
      <c r="H2705" s="205" t="s">
        <v>397</v>
      </c>
      <c r="I2705" s="206" t="str">
        <f t="shared" ref="I2705:I2706" si="861">VLOOKUP(H2705,SiteCodes,2,FALSE)</f>
        <v>San Juan R downstream of Fairly Lake outlet</v>
      </c>
      <c r="J2705" s="206" t="str">
        <f t="shared" ref="J2705:J2706" si="862">VLOOKUP(H2705,SiteCodes,3,FALSE)</f>
        <v>San Juan River</v>
      </c>
      <c r="K2705" s="211">
        <v>1</v>
      </c>
      <c r="L2705" s="212" t="s">
        <v>157</v>
      </c>
      <c r="M2705" s="213" t="s">
        <v>138</v>
      </c>
      <c r="N2705" s="212" t="s">
        <v>153</v>
      </c>
      <c r="O2705" s="181">
        <f t="shared" si="852"/>
        <v>8</v>
      </c>
      <c r="P2705" s="181">
        <f t="shared" si="853"/>
        <v>1</v>
      </c>
      <c r="Q2705" s="181">
        <f t="shared" si="854"/>
        <v>5</v>
      </c>
      <c r="R2705" s="214">
        <v>6</v>
      </c>
      <c r="S2705" s="211" t="s">
        <v>168</v>
      </c>
      <c r="T2705" s="213" t="s">
        <v>163</v>
      </c>
    </row>
    <row r="2706" spans="1:20" x14ac:dyDescent="0.2">
      <c r="A2706" s="218">
        <f t="shared" si="846"/>
        <v>23</v>
      </c>
      <c r="B2706" s="219">
        <f t="shared" si="847"/>
        <v>2022</v>
      </c>
      <c r="C2706" s="219">
        <f t="shared" si="848"/>
        <v>5</v>
      </c>
      <c r="D2706" s="219" t="str">
        <f t="shared" si="804"/>
        <v>May</v>
      </c>
      <c r="E2706" s="219">
        <f t="shared" si="849"/>
        <v>31</v>
      </c>
      <c r="F2706" s="217">
        <v>44712</v>
      </c>
      <c r="G2706" s="204">
        <v>0.46875</v>
      </c>
      <c r="H2706" s="205" t="s">
        <v>397</v>
      </c>
      <c r="I2706" s="206" t="str">
        <f t="shared" si="861"/>
        <v>San Juan R downstream of Fairly Lake outlet</v>
      </c>
      <c r="J2706" s="206" t="str">
        <f t="shared" si="862"/>
        <v>San Juan River</v>
      </c>
      <c r="K2706" s="205">
        <v>1</v>
      </c>
      <c r="L2706" s="207" t="s">
        <v>158</v>
      </c>
      <c r="M2706" s="213" t="s">
        <v>138</v>
      </c>
      <c r="N2706" s="207" t="s">
        <v>153</v>
      </c>
      <c r="O2706" s="181">
        <f t="shared" si="852"/>
        <v>9</v>
      </c>
      <c r="P2706" s="181">
        <f t="shared" si="853"/>
        <v>1</v>
      </c>
      <c r="Q2706" s="181">
        <f t="shared" si="854"/>
        <v>5</v>
      </c>
      <c r="R2706" s="209">
        <v>9</v>
      </c>
      <c r="S2706" s="211" t="s">
        <v>168</v>
      </c>
      <c r="T2706" s="208" t="s">
        <v>163</v>
      </c>
    </row>
    <row r="2707" spans="1:20" x14ac:dyDescent="0.2">
      <c r="A2707" s="218">
        <f t="shared" si="846"/>
        <v>23</v>
      </c>
      <c r="B2707" s="219">
        <f t="shared" si="847"/>
        <v>2022</v>
      </c>
      <c r="C2707" s="219">
        <f t="shared" si="848"/>
        <v>5</v>
      </c>
      <c r="D2707" s="219" t="str">
        <f t="shared" si="804"/>
        <v>May</v>
      </c>
      <c r="E2707" s="219">
        <f t="shared" si="849"/>
        <v>31</v>
      </c>
      <c r="F2707" s="217">
        <v>44712</v>
      </c>
      <c r="G2707" s="210">
        <v>0.48402777777777778</v>
      </c>
      <c r="H2707" s="211" t="s">
        <v>398</v>
      </c>
      <c r="I2707" s="206" t="str">
        <f t="shared" si="855"/>
        <v>San Juan R upstream of Fairly Lake outlet</v>
      </c>
      <c r="J2707" s="206" t="str">
        <f t="shared" si="856"/>
        <v>San Juan River</v>
      </c>
      <c r="K2707" s="211">
        <v>1</v>
      </c>
      <c r="L2707" s="212" t="s">
        <v>146</v>
      </c>
      <c r="M2707" s="213" t="s">
        <v>138</v>
      </c>
      <c r="N2707" s="212" t="s">
        <v>144</v>
      </c>
      <c r="O2707" s="181">
        <f t="shared" si="852"/>
        <v>3</v>
      </c>
      <c r="P2707" s="181">
        <f t="shared" si="853"/>
        <v>1</v>
      </c>
      <c r="Q2707" s="181">
        <f t="shared" si="854"/>
        <v>2</v>
      </c>
      <c r="R2707" s="214">
        <v>24</v>
      </c>
      <c r="S2707" s="211" t="s">
        <v>168</v>
      </c>
      <c r="T2707" s="213" t="s">
        <v>163</v>
      </c>
    </row>
    <row r="2708" spans="1:20" x14ac:dyDescent="0.2">
      <c r="A2708" s="218">
        <f t="shared" si="846"/>
        <v>23</v>
      </c>
      <c r="B2708" s="219">
        <f t="shared" si="847"/>
        <v>2022</v>
      </c>
      <c r="C2708" s="219">
        <f t="shared" si="848"/>
        <v>5</v>
      </c>
      <c r="D2708" s="219" t="str">
        <f t="shared" si="804"/>
        <v>May</v>
      </c>
      <c r="E2708" s="219">
        <f t="shared" si="849"/>
        <v>31</v>
      </c>
      <c r="F2708" s="217">
        <v>44712</v>
      </c>
      <c r="G2708" s="210">
        <v>0.48402777777777778</v>
      </c>
      <c r="H2708" s="211" t="s">
        <v>398</v>
      </c>
      <c r="I2708" s="206" t="str">
        <f t="shared" ref="I2708:I2709" si="863">VLOOKUP(H2708,SiteCodes,2,FALSE)</f>
        <v>San Juan R upstream of Fairly Lake outlet</v>
      </c>
      <c r="J2708" s="206" t="str">
        <f t="shared" ref="J2708:J2709" si="864">VLOOKUP(H2708,SiteCodes,3,FALSE)</f>
        <v>San Juan River</v>
      </c>
      <c r="K2708" s="205">
        <v>1</v>
      </c>
      <c r="L2708" s="207" t="s">
        <v>157</v>
      </c>
      <c r="M2708" s="213" t="s">
        <v>138</v>
      </c>
      <c r="N2708" s="207" t="s">
        <v>153</v>
      </c>
      <c r="O2708" s="181">
        <f t="shared" si="852"/>
        <v>8</v>
      </c>
      <c r="P2708" s="181">
        <f t="shared" si="853"/>
        <v>1</v>
      </c>
      <c r="Q2708" s="181">
        <f t="shared" si="854"/>
        <v>5</v>
      </c>
      <c r="R2708" s="209">
        <v>36</v>
      </c>
      <c r="S2708" s="211" t="s">
        <v>168</v>
      </c>
      <c r="T2708" s="208" t="s">
        <v>163</v>
      </c>
    </row>
    <row r="2709" spans="1:20" x14ac:dyDescent="0.2">
      <c r="A2709" s="218">
        <f t="shared" si="846"/>
        <v>23</v>
      </c>
      <c r="B2709" s="219">
        <f t="shared" si="847"/>
        <v>2022</v>
      </c>
      <c r="C2709" s="219">
        <f t="shared" si="848"/>
        <v>5</v>
      </c>
      <c r="D2709" s="219" t="str">
        <f t="shared" si="804"/>
        <v>May</v>
      </c>
      <c r="E2709" s="219">
        <f t="shared" si="849"/>
        <v>31</v>
      </c>
      <c r="F2709" s="217">
        <v>44712</v>
      </c>
      <c r="G2709" s="210">
        <v>0.48402777777777778</v>
      </c>
      <c r="H2709" s="211" t="s">
        <v>398</v>
      </c>
      <c r="I2709" s="206" t="str">
        <f t="shared" si="863"/>
        <v>San Juan R upstream of Fairly Lake outlet</v>
      </c>
      <c r="J2709" s="206" t="str">
        <f t="shared" si="864"/>
        <v>San Juan River</v>
      </c>
      <c r="K2709" s="211">
        <v>1</v>
      </c>
      <c r="L2709" s="212" t="s">
        <v>158</v>
      </c>
      <c r="M2709" s="213" t="s">
        <v>138</v>
      </c>
      <c r="N2709" s="212" t="s">
        <v>153</v>
      </c>
      <c r="O2709" s="181">
        <f t="shared" si="852"/>
        <v>9</v>
      </c>
      <c r="P2709" s="181">
        <f t="shared" si="853"/>
        <v>1</v>
      </c>
      <c r="Q2709" s="181">
        <f t="shared" si="854"/>
        <v>5</v>
      </c>
      <c r="R2709" s="214">
        <v>5</v>
      </c>
      <c r="S2709" s="211" t="s">
        <v>168</v>
      </c>
      <c r="T2709" s="213" t="s">
        <v>163</v>
      </c>
    </row>
    <row r="2710" spans="1:20" x14ac:dyDescent="0.2">
      <c r="A2710" s="218">
        <f t="shared" si="846"/>
        <v>23</v>
      </c>
      <c r="B2710" s="219">
        <f t="shared" si="847"/>
        <v>2022</v>
      </c>
      <c r="C2710" s="219">
        <f t="shared" si="848"/>
        <v>5</v>
      </c>
      <c r="D2710" s="219" t="str">
        <f t="shared" si="804"/>
        <v>May</v>
      </c>
      <c r="E2710" s="219">
        <f t="shared" si="849"/>
        <v>31</v>
      </c>
      <c r="F2710" s="217">
        <v>44712</v>
      </c>
      <c r="G2710" s="204">
        <v>0.5395833333333333</v>
      </c>
      <c r="H2710" s="205" t="s">
        <v>399</v>
      </c>
      <c r="I2710" s="206" t="str">
        <f t="shared" si="855"/>
        <v>San Juan R downstream of Fairly Lake outlet</v>
      </c>
      <c r="J2710" s="206" t="str">
        <f t="shared" si="856"/>
        <v>San Juan River</v>
      </c>
      <c r="K2710" s="205">
        <v>1</v>
      </c>
      <c r="L2710" s="207" t="s">
        <v>146</v>
      </c>
      <c r="M2710" s="213" t="s">
        <v>138</v>
      </c>
      <c r="N2710" s="207" t="s">
        <v>144</v>
      </c>
      <c r="O2710" s="181">
        <f t="shared" si="852"/>
        <v>3</v>
      </c>
      <c r="P2710" s="181">
        <f t="shared" si="853"/>
        <v>1</v>
      </c>
      <c r="Q2710" s="181">
        <f t="shared" si="854"/>
        <v>2</v>
      </c>
      <c r="R2710" s="209">
        <v>99</v>
      </c>
      <c r="S2710" s="211" t="s">
        <v>168</v>
      </c>
      <c r="T2710" s="208" t="s">
        <v>163</v>
      </c>
    </row>
    <row r="2711" spans="1:20" x14ac:dyDescent="0.2">
      <c r="A2711" s="218">
        <f t="shared" si="846"/>
        <v>23</v>
      </c>
      <c r="B2711" s="219">
        <f t="shared" si="847"/>
        <v>2022</v>
      </c>
      <c r="C2711" s="219">
        <f t="shared" si="848"/>
        <v>5</v>
      </c>
      <c r="D2711" s="219" t="str">
        <f t="shared" si="804"/>
        <v>May</v>
      </c>
      <c r="E2711" s="219">
        <f t="shared" si="849"/>
        <v>31</v>
      </c>
      <c r="F2711" s="217">
        <v>44712</v>
      </c>
      <c r="G2711" s="204">
        <v>0.5395833333333333</v>
      </c>
      <c r="H2711" s="205" t="s">
        <v>399</v>
      </c>
      <c r="I2711" s="206" t="str">
        <f t="shared" ref="I2711:I2713" si="865">VLOOKUP(H2711,SiteCodes,2,FALSE)</f>
        <v>San Juan R downstream of Fairly Lake outlet</v>
      </c>
      <c r="J2711" s="206" t="str">
        <f t="shared" ref="J2711:J2713" si="866">VLOOKUP(H2711,SiteCodes,3,FALSE)</f>
        <v>San Juan River</v>
      </c>
      <c r="K2711" s="211">
        <v>1</v>
      </c>
      <c r="L2711" s="212" t="s">
        <v>146</v>
      </c>
      <c r="M2711" s="213" t="s">
        <v>138</v>
      </c>
      <c r="N2711" s="212" t="s">
        <v>148</v>
      </c>
      <c r="O2711" s="181">
        <f t="shared" si="852"/>
        <v>3</v>
      </c>
      <c r="P2711" s="181">
        <f t="shared" si="853"/>
        <v>1</v>
      </c>
      <c r="Q2711" s="181">
        <f t="shared" si="854"/>
        <v>3</v>
      </c>
      <c r="R2711" s="214">
        <v>3</v>
      </c>
      <c r="S2711" s="211" t="s">
        <v>168</v>
      </c>
      <c r="T2711" s="213" t="s">
        <v>163</v>
      </c>
    </row>
    <row r="2712" spans="1:20" x14ac:dyDescent="0.2">
      <c r="A2712" s="218">
        <f t="shared" si="846"/>
        <v>23</v>
      </c>
      <c r="B2712" s="219">
        <f t="shared" si="847"/>
        <v>2022</v>
      </c>
      <c r="C2712" s="219">
        <f t="shared" si="848"/>
        <v>5</v>
      </c>
      <c r="D2712" s="219" t="str">
        <f t="shared" si="804"/>
        <v>May</v>
      </c>
      <c r="E2712" s="219">
        <f t="shared" si="849"/>
        <v>31</v>
      </c>
      <c r="F2712" s="217">
        <v>44712</v>
      </c>
      <c r="G2712" s="204">
        <v>0.5395833333333333</v>
      </c>
      <c r="H2712" s="205" t="s">
        <v>399</v>
      </c>
      <c r="I2712" s="206" t="str">
        <f t="shared" si="865"/>
        <v>San Juan R downstream of Fairly Lake outlet</v>
      </c>
      <c r="J2712" s="206" t="str">
        <f t="shared" si="866"/>
        <v>San Juan River</v>
      </c>
      <c r="K2712" s="205">
        <v>1</v>
      </c>
      <c r="L2712" s="207" t="s">
        <v>157</v>
      </c>
      <c r="M2712" s="213" t="s">
        <v>138</v>
      </c>
      <c r="N2712" s="207" t="s">
        <v>153</v>
      </c>
      <c r="O2712" s="181">
        <f t="shared" si="852"/>
        <v>8</v>
      </c>
      <c r="P2712" s="181">
        <f t="shared" si="853"/>
        <v>1</v>
      </c>
      <c r="Q2712" s="181">
        <f t="shared" si="854"/>
        <v>5</v>
      </c>
      <c r="R2712" s="209">
        <v>12</v>
      </c>
      <c r="S2712" s="211" t="s">
        <v>168</v>
      </c>
      <c r="T2712" s="208" t="s">
        <v>163</v>
      </c>
    </row>
    <row r="2713" spans="1:20" x14ac:dyDescent="0.2">
      <c r="A2713" s="218">
        <f t="shared" si="846"/>
        <v>23</v>
      </c>
      <c r="B2713" s="219">
        <f t="shared" si="847"/>
        <v>2022</v>
      </c>
      <c r="C2713" s="219">
        <f t="shared" si="848"/>
        <v>5</v>
      </c>
      <c r="D2713" s="219" t="str">
        <f t="shared" si="804"/>
        <v>May</v>
      </c>
      <c r="E2713" s="219">
        <f t="shared" si="849"/>
        <v>31</v>
      </c>
      <c r="F2713" s="217">
        <v>44712</v>
      </c>
      <c r="G2713" s="204">
        <v>0.5395833333333333</v>
      </c>
      <c r="H2713" s="205" t="s">
        <v>399</v>
      </c>
      <c r="I2713" s="206" t="str">
        <f t="shared" si="865"/>
        <v>San Juan R downstream of Fairly Lake outlet</v>
      </c>
      <c r="J2713" s="206" t="str">
        <f t="shared" si="866"/>
        <v>San Juan River</v>
      </c>
      <c r="K2713" s="211">
        <v>1</v>
      </c>
      <c r="L2713" s="212" t="s">
        <v>158</v>
      </c>
      <c r="M2713" s="213" t="s">
        <v>138</v>
      </c>
      <c r="N2713" s="212" t="s">
        <v>153</v>
      </c>
      <c r="O2713" s="181">
        <f t="shared" si="852"/>
        <v>9</v>
      </c>
      <c r="P2713" s="181">
        <f t="shared" si="853"/>
        <v>1</v>
      </c>
      <c r="Q2713" s="181">
        <f t="shared" si="854"/>
        <v>5</v>
      </c>
      <c r="R2713" s="214">
        <v>6</v>
      </c>
      <c r="S2713" s="211" t="s">
        <v>168</v>
      </c>
      <c r="T2713" s="213" t="s">
        <v>163</v>
      </c>
    </row>
    <row r="2714" spans="1:20" x14ac:dyDescent="0.2">
      <c r="A2714" s="218">
        <f t="shared" si="846"/>
        <v>23</v>
      </c>
      <c r="B2714" s="219">
        <f t="shared" si="847"/>
        <v>2022</v>
      </c>
      <c r="C2714" s="219">
        <f t="shared" si="848"/>
        <v>5</v>
      </c>
      <c r="D2714" s="219" t="str">
        <f t="shared" si="804"/>
        <v>May</v>
      </c>
      <c r="E2714" s="219">
        <f t="shared" si="849"/>
        <v>31</v>
      </c>
      <c r="F2714" s="217">
        <v>44712</v>
      </c>
      <c r="G2714" s="204">
        <v>0.5395833333333333</v>
      </c>
      <c r="H2714" s="205" t="s">
        <v>399</v>
      </c>
      <c r="I2714" s="206" t="str">
        <f t="shared" ref="I2714" si="867">VLOOKUP(H2714,SiteCodes,2,FALSE)</f>
        <v>San Juan R downstream of Fairly Lake outlet</v>
      </c>
      <c r="J2714" s="206" t="str">
        <f t="shared" ref="J2714" si="868">VLOOKUP(H2714,SiteCodes,3,FALSE)</f>
        <v>San Juan River</v>
      </c>
      <c r="K2714" s="205">
        <v>1</v>
      </c>
      <c r="L2714" s="207" t="s">
        <v>152</v>
      </c>
      <c r="M2714" s="208" t="s">
        <v>138</v>
      </c>
      <c r="N2714" s="207" t="s">
        <v>144</v>
      </c>
      <c r="O2714" s="181">
        <f t="shared" si="852"/>
        <v>5</v>
      </c>
      <c r="P2714" s="181">
        <f t="shared" si="853"/>
        <v>1</v>
      </c>
      <c r="Q2714" s="181">
        <f t="shared" si="854"/>
        <v>2</v>
      </c>
      <c r="R2714" s="209">
        <v>3</v>
      </c>
      <c r="S2714" s="211" t="s">
        <v>168</v>
      </c>
      <c r="T2714" s="208" t="s">
        <v>163</v>
      </c>
    </row>
    <row r="2715" spans="1:20" x14ac:dyDescent="0.2">
      <c r="A2715" s="218">
        <f t="shared" si="846"/>
        <v>23</v>
      </c>
      <c r="B2715" s="219">
        <f t="shared" si="847"/>
        <v>2022</v>
      </c>
      <c r="C2715" s="219">
        <f t="shared" si="848"/>
        <v>6</v>
      </c>
      <c r="D2715" s="219" t="str">
        <f t="shared" si="804"/>
        <v>Jun</v>
      </c>
      <c r="E2715" s="219">
        <f t="shared" si="849"/>
        <v>1</v>
      </c>
      <c r="F2715" s="217">
        <v>44713</v>
      </c>
      <c r="G2715" s="210">
        <v>0.41736111111111113</v>
      </c>
      <c r="H2715" s="211" t="s">
        <v>396</v>
      </c>
      <c r="I2715" s="206" t="str">
        <f t="shared" si="855"/>
        <v>San Juan R downstream of Fairly Lake outlet</v>
      </c>
      <c r="J2715" s="206" t="str">
        <f t="shared" si="856"/>
        <v>San Juan River</v>
      </c>
      <c r="K2715" s="211">
        <v>1</v>
      </c>
      <c r="L2715" s="212" t="s">
        <v>146</v>
      </c>
      <c r="M2715" s="208" t="s">
        <v>138</v>
      </c>
      <c r="N2715" s="212" t="s">
        <v>144</v>
      </c>
      <c r="O2715" s="181">
        <f t="shared" si="852"/>
        <v>3</v>
      </c>
      <c r="P2715" s="181">
        <f t="shared" si="853"/>
        <v>1</v>
      </c>
      <c r="Q2715" s="181">
        <f t="shared" si="854"/>
        <v>2</v>
      </c>
      <c r="R2715" s="214">
        <v>245</v>
      </c>
      <c r="S2715" s="211" t="s">
        <v>168</v>
      </c>
      <c r="T2715" s="213" t="s">
        <v>163</v>
      </c>
    </row>
    <row r="2716" spans="1:20" x14ac:dyDescent="0.2">
      <c r="A2716" s="218">
        <f t="shared" si="846"/>
        <v>23</v>
      </c>
      <c r="B2716" s="219">
        <f t="shared" si="847"/>
        <v>2022</v>
      </c>
      <c r="C2716" s="219">
        <f t="shared" si="848"/>
        <v>6</v>
      </c>
      <c r="D2716" s="219" t="str">
        <f t="shared" si="804"/>
        <v>Jun</v>
      </c>
      <c r="E2716" s="219">
        <f t="shared" si="849"/>
        <v>1</v>
      </c>
      <c r="F2716" s="217">
        <v>44713</v>
      </c>
      <c r="G2716" s="210">
        <v>0.41736111111111113</v>
      </c>
      <c r="H2716" s="211" t="s">
        <v>396</v>
      </c>
      <c r="I2716" s="206" t="str">
        <f t="shared" ref="I2716:I2718" si="869">VLOOKUP(H2716,SiteCodes,2,FALSE)</f>
        <v>San Juan R downstream of Fairly Lake outlet</v>
      </c>
      <c r="J2716" s="206" t="str">
        <f t="shared" ref="J2716:J2718" si="870">VLOOKUP(H2716,SiteCodes,3,FALSE)</f>
        <v>San Juan River</v>
      </c>
      <c r="K2716" s="205">
        <v>1</v>
      </c>
      <c r="L2716" s="207" t="s">
        <v>152</v>
      </c>
      <c r="M2716" s="208" t="s">
        <v>138</v>
      </c>
      <c r="N2716" s="207" t="s">
        <v>144</v>
      </c>
      <c r="O2716" s="181">
        <f t="shared" si="852"/>
        <v>5</v>
      </c>
      <c r="P2716" s="181">
        <f t="shared" si="853"/>
        <v>1</v>
      </c>
      <c r="Q2716" s="181">
        <f t="shared" si="854"/>
        <v>2</v>
      </c>
      <c r="R2716" s="209">
        <v>6</v>
      </c>
      <c r="S2716" s="211" t="s">
        <v>168</v>
      </c>
      <c r="T2716" s="208" t="s">
        <v>163</v>
      </c>
    </row>
    <row r="2717" spans="1:20" x14ac:dyDescent="0.2">
      <c r="A2717" s="218">
        <f t="shared" si="846"/>
        <v>23</v>
      </c>
      <c r="B2717" s="219">
        <f t="shared" si="847"/>
        <v>2022</v>
      </c>
      <c r="C2717" s="219">
        <f t="shared" si="848"/>
        <v>6</v>
      </c>
      <c r="D2717" s="219" t="str">
        <f t="shared" si="804"/>
        <v>Jun</v>
      </c>
      <c r="E2717" s="219">
        <f t="shared" si="849"/>
        <v>1</v>
      </c>
      <c r="F2717" s="217">
        <v>44713</v>
      </c>
      <c r="G2717" s="210">
        <v>0.41736111111111113</v>
      </c>
      <c r="H2717" s="211" t="s">
        <v>396</v>
      </c>
      <c r="I2717" s="206" t="str">
        <f t="shared" si="869"/>
        <v>San Juan R downstream of Fairly Lake outlet</v>
      </c>
      <c r="J2717" s="206" t="str">
        <f t="shared" si="870"/>
        <v>San Juan River</v>
      </c>
      <c r="K2717" s="211">
        <v>1</v>
      </c>
      <c r="L2717" s="212" t="s">
        <v>157</v>
      </c>
      <c r="M2717" s="208" t="s">
        <v>138</v>
      </c>
      <c r="N2717" s="212" t="s">
        <v>153</v>
      </c>
      <c r="O2717" s="181">
        <f t="shared" si="852"/>
        <v>8</v>
      </c>
      <c r="P2717" s="181">
        <f t="shared" si="853"/>
        <v>1</v>
      </c>
      <c r="Q2717" s="181">
        <f t="shared" si="854"/>
        <v>5</v>
      </c>
      <c r="R2717" s="214">
        <v>7</v>
      </c>
      <c r="S2717" s="211" t="s">
        <v>168</v>
      </c>
      <c r="T2717" s="213" t="s">
        <v>163</v>
      </c>
    </row>
    <row r="2718" spans="1:20" x14ac:dyDescent="0.2">
      <c r="A2718" s="218">
        <f t="shared" si="846"/>
        <v>23</v>
      </c>
      <c r="B2718" s="219">
        <f t="shared" si="847"/>
        <v>2022</v>
      </c>
      <c r="C2718" s="219">
        <f t="shared" si="848"/>
        <v>6</v>
      </c>
      <c r="D2718" s="219" t="str">
        <f t="shared" si="804"/>
        <v>Jun</v>
      </c>
      <c r="E2718" s="219">
        <f t="shared" si="849"/>
        <v>1</v>
      </c>
      <c r="F2718" s="217">
        <v>44713</v>
      </c>
      <c r="G2718" s="210">
        <v>0.41736111111111113</v>
      </c>
      <c r="H2718" s="211" t="s">
        <v>396</v>
      </c>
      <c r="I2718" s="206" t="str">
        <f t="shared" si="869"/>
        <v>San Juan R downstream of Fairly Lake outlet</v>
      </c>
      <c r="J2718" s="206" t="str">
        <f t="shared" si="870"/>
        <v>San Juan River</v>
      </c>
      <c r="K2718" s="205">
        <v>1</v>
      </c>
      <c r="L2718" s="207" t="s">
        <v>158</v>
      </c>
      <c r="M2718" s="208" t="s">
        <v>138</v>
      </c>
      <c r="N2718" s="207" t="s">
        <v>153</v>
      </c>
      <c r="O2718" s="181">
        <f t="shared" si="852"/>
        <v>9</v>
      </c>
      <c r="P2718" s="181">
        <f t="shared" si="853"/>
        <v>1</v>
      </c>
      <c r="Q2718" s="181">
        <f t="shared" si="854"/>
        <v>5</v>
      </c>
      <c r="R2718" s="209">
        <v>2</v>
      </c>
      <c r="S2718" s="211" t="s">
        <v>168</v>
      </c>
      <c r="T2718" s="208" t="s">
        <v>163</v>
      </c>
    </row>
    <row r="2719" spans="1:20" x14ac:dyDescent="0.2">
      <c r="A2719" s="218">
        <f t="shared" si="846"/>
        <v>23</v>
      </c>
      <c r="B2719" s="219">
        <f t="shared" si="847"/>
        <v>2022</v>
      </c>
      <c r="C2719" s="219">
        <f t="shared" si="848"/>
        <v>6</v>
      </c>
      <c r="D2719" s="219" t="str">
        <f t="shared" si="804"/>
        <v>Jun</v>
      </c>
      <c r="E2719" s="219">
        <f t="shared" si="849"/>
        <v>1</v>
      </c>
      <c r="F2719" s="217">
        <v>44713</v>
      </c>
      <c r="G2719" s="210">
        <v>0.45416666666666666</v>
      </c>
      <c r="H2719" s="211" t="s">
        <v>399</v>
      </c>
      <c r="I2719" s="206" t="str">
        <f t="shared" si="855"/>
        <v>San Juan R downstream of Fairly Lake outlet</v>
      </c>
      <c r="J2719" s="206" t="str">
        <f t="shared" si="856"/>
        <v>San Juan River</v>
      </c>
      <c r="K2719" s="211">
        <v>1</v>
      </c>
      <c r="L2719" s="212" t="s">
        <v>146</v>
      </c>
      <c r="M2719" s="208" t="s">
        <v>138</v>
      </c>
      <c r="N2719" s="212" t="s">
        <v>144</v>
      </c>
      <c r="O2719" s="181">
        <f t="shared" si="852"/>
        <v>3</v>
      </c>
      <c r="P2719" s="181">
        <f t="shared" si="853"/>
        <v>1</v>
      </c>
      <c r="Q2719" s="181">
        <f t="shared" si="854"/>
        <v>2</v>
      </c>
      <c r="R2719" s="214">
        <v>357</v>
      </c>
      <c r="S2719" s="211" t="s">
        <v>168</v>
      </c>
      <c r="T2719" s="213" t="s">
        <v>163</v>
      </c>
    </row>
    <row r="2720" spans="1:20" x14ac:dyDescent="0.2">
      <c r="A2720" s="218">
        <f t="shared" si="846"/>
        <v>23</v>
      </c>
      <c r="B2720" s="219">
        <f t="shared" si="847"/>
        <v>2022</v>
      </c>
      <c r="C2720" s="219">
        <f t="shared" si="848"/>
        <v>6</v>
      </c>
      <c r="D2720" s="219" t="str">
        <f t="shared" si="804"/>
        <v>Jun</v>
      </c>
      <c r="E2720" s="219">
        <f t="shared" si="849"/>
        <v>1</v>
      </c>
      <c r="F2720" s="217">
        <v>44713</v>
      </c>
      <c r="G2720" s="210">
        <v>0.45416666666666666</v>
      </c>
      <c r="H2720" s="211" t="s">
        <v>399</v>
      </c>
      <c r="I2720" s="206" t="str">
        <f t="shared" ref="I2720:I2721" si="871">VLOOKUP(H2720,SiteCodes,2,FALSE)</f>
        <v>San Juan R downstream of Fairly Lake outlet</v>
      </c>
      <c r="J2720" s="206" t="str">
        <f t="shared" ref="J2720:J2721" si="872">VLOOKUP(H2720,SiteCodes,3,FALSE)</f>
        <v>San Juan River</v>
      </c>
      <c r="K2720" s="211">
        <v>1</v>
      </c>
      <c r="L2720" s="212" t="s">
        <v>157</v>
      </c>
      <c r="M2720" s="208" t="s">
        <v>138</v>
      </c>
      <c r="N2720" s="212" t="s">
        <v>153</v>
      </c>
      <c r="O2720" s="181">
        <f t="shared" ref="O2720:O2755" si="873">VLOOKUP(L2720,SpeciesCodes,2,FALSE)</f>
        <v>8</v>
      </c>
      <c r="P2720" s="181">
        <f t="shared" ref="P2720:P2755" si="874">VLOOKUP(M2720,OrigCodes,2,FALSE)</f>
        <v>1</v>
      </c>
      <c r="Q2720" s="181">
        <f t="shared" ref="Q2720:Q2755" si="875">VLOOKUP(N2720,StgCodes,2,FALSE)</f>
        <v>5</v>
      </c>
      <c r="R2720" s="214">
        <v>14</v>
      </c>
      <c r="S2720" s="211" t="s">
        <v>168</v>
      </c>
      <c r="T2720" s="213" t="s">
        <v>163</v>
      </c>
    </row>
    <row r="2721" spans="1:20" x14ac:dyDescent="0.2">
      <c r="A2721" s="218">
        <f t="shared" si="846"/>
        <v>23</v>
      </c>
      <c r="B2721" s="219">
        <f t="shared" si="847"/>
        <v>2022</v>
      </c>
      <c r="C2721" s="219">
        <f t="shared" si="848"/>
        <v>6</v>
      </c>
      <c r="D2721" s="219" t="str">
        <f t="shared" si="804"/>
        <v>Jun</v>
      </c>
      <c r="E2721" s="219">
        <f t="shared" si="849"/>
        <v>1</v>
      </c>
      <c r="F2721" s="217">
        <v>44713</v>
      </c>
      <c r="G2721" s="210">
        <v>0.45416666666666666</v>
      </c>
      <c r="H2721" s="211" t="s">
        <v>399</v>
      </c>
      <c r="I2721" s="206" t="str">
        <f t="shared" si="871"/>
        <v>San Juan R downstream of Fairly Lake outlet</v>
      </c>
      <c r="J2721" s="206" t="str">
        <f t="shared" si="872"/>
        <v>San Juan River</v>
      </c>
      <c r="K2721" s="205">
        <v>1</v>
      </c>
      <c r="L2721" s="207" t="s">
        <v>158</v>
      </c>
      <c r="M2721" s="208" t="s">
        <v>138</v>
      </c>
      <c r="N2721" s="207" t="s">
        <v>153</v>
      </c>
      <c r="O2721" s="181">
        <f t="shared" si="873"/>
        <v>9</v>
      </c>
      <c r="P2721" s="181">
        <f t="shared" si="874"/>
        <v>1</v>
      </c>
      <c r="Q2721" s="181">
        <f t="shared" si="875"/>
        <v>5</v>
      </c>
      <c r="R2721" s="209">
        <v>10</v>
      </c>
      <c r="S2721" s="211" t="s">
        <v>168</v>
      </c>
      <c r="T2721" s="208" t="s">
        <v>163</v>
      </c>
    </row>
    <row r="2722" spans="1:20" x14ac:dyDescent="0.2">
      <c r="A2722" s="218">
        <f t="shared" si="846"/>
        <v>23</v>
      </c>
      <c r="B2722" s="219">
        <f t="shared" si="847"/>
        <v>2022</v>
      </c>
      <c r="C2722" s="219">
        <f t="shared" si="848"/>
        <v>6</v>
      </c>
      <c r="D2722" s="219" t="str">
        <f t="shared" si="804"/>
        <v>Jun</v>
      </c>
      <c r="E2722" s="219">
        <f t="shared" si="849"/>
        <v>1</v>
      </c>
      <c r="F2722" s="217">
        <v>44713</v>
      </c>
      <c r="G2722" s="210">
        <v>0.48819444444444443</v>
      </c>
      <c r="H2722" s="211" t="s">
        <v>392</v>
      </c>
      <c r="I2722" s="206" t="str">
        <f t="shared" ref="I2722:I2748" si="876">VLOOKUP(H2722,SiteCodes,2,FALSE)</f>
        <v>San Juan R opposite Fairly Lake outlet</v>
      </c>
      <c r="J2722" s="206" t="str">
        <f t="shared" ref="J2722:J2748" si="877">VLOOKUP(H2722,SiteCodes,3,FALSE)</f>
        <v>San Juan River</v>
      </c>
      <c r="K2722" s="211">
        <v>1</v>
      </c>
      <c r="L2722" s="212" t="s">
        <v>146</v>
      </c>
      <c r="M2722" s="208" t="s">
        <v>138</v>
      </c>
      <c r="N2722" s="212" t="s">
        <v>144</v>
      </c>
      <c r="O2722" s="181">
        <f t="shared" si="873"/>
        <v>3</v>
      </c>
      <c r="P2722" s="181">
        <f t="shared" si="874"/>
        <v>1</v>
      </c>
      <c r="Q2722" s="181">
        <f t="shared" si="875"/>
        <v>2</v>
      </c>
      <c r="R2722" s="214">
        <v>96</v>
      </c>
      <c r="S2722" s="211" t="s">
        <v>168</v>
      </c>
      <c r="T2722" s="213" t="s">
        <v>163</v>
      </c>
    </row>
    <row r="2723" spans="1:20" x14ac:dyDescent="0.2">
      <c r="A2723" s="218">
        <f t="shared" si="846"/>
        <v>23</v>
      </c>
      <c r="B2723" s="219">
        <f t="shared" si="847"/>
        <v>2022</v>
      </c>
      <c r="C2723" s="219">
        <f t="shared" si="848"/>
        <v>6</v>
      </c>
      <c r="D2723" s="219" t="str">
        <f t="shared" ref="D2723:D2786" si="878">TEXT(F2723,"mmm")</f>
        <v>Jun</v>
      </c>
      <c r="E2723" s="219">
        <f t="shared" si="849"/>
        <v>1</v>
      </c>
      <c r="F2723" s="217">
        <v>44713</v>
      </c>
      <c r="G2723" s="210">
        <v>0.48819444444444443</v>
      </c>
      <c r="H2723" s="211" t="s">
        <v>392</v>
      </c>
      <c r="I2723" s="206" t="str">
        <f t="shared" ref="I2723:I2725" si="879">VLOOKUP(H2723,SiteCodes,2,FALSE)</f>
        <v>San Juan R opposite Fairly Lake outlet</v>
      </c>
      <c r="J2723" s="206" t="str">
        <f t="shared" ref="J2723:J2725" si="880">VLOOKUP(H2723,SiteCodes,3,FALSE)</f>
        <v>San Juan River</v>
      </c>
      <c r="K2723" s="205">
        <v>1</v>
      </c>
      <c r="L2723" s="207" t="s">
        <v>152</v>
      </c>
      <c r="M2723" s="208" t="s">
        <v>138</v>
      </c>
      <c r="N2723" s="207" t="s">
        <v>144</v>
      </c>
      <c r="O2723" s="181">
        <f t="shared" si="873"/>
        <v>5</v>
      </c>
      <c r="P2723" s="181">
        <f t="shared" si="874"/>
        <v>1</v>
      </c>
      <c r="Q2723" s="181">
        <f t="shared" si="875"/>
        <v>2</v>
      </c>
      <c r="R2723" s="209">
        <v>1</v>
      </c>
      <c r="S2723" s="211" t="s">
        <v>168</v>
      </c>
      <c r="T2723" s="208" t="s">
        <v>163</v>
      </c>
    </row>
    <row r="2724" spans="1:20" x14ac:dyDescent="0.2">
      <c r="A2724" s="218">
        <f t="shared" si="846"/>
        <v>23</v>
      </c>
      <c r="B2724" s="219">
        <f t="shared" si="847"/>
        <v>2022</v>
      </c>
      <c r="C2724" s="219">
        <f t="shared" si="848"/>
        <v>6</v>
      </c>
      <c r="D2724" s="219" t="str">
        <f t="shared" si="878"/>
        <v>Jun</v>
      </c>
      <c r="E2724" s="219">
        <f t="shared" si="849"/>
        <v>1</v>
      </c>
      <c r="F2724" s="217">
        <v>44713</v>
      </c>
      <c r="G2724" s="210">
        <v>0.48819444444444443</v>
      </c>
      <c r="H2724" s="211" t="s">
        <v>392</v>
      </c>
      <c r="I2724" s="206" t="str">
        <f t="shared" si="879"/>
        <v>San Juan R opposite Fairly Lake outlet</v>
      </c>
      <c r="J2724" s="206" t="str">
        <f t="shared" si="880"/>
        <v>San Juan River</v>
      </c>
      <c r="K2724" s="211">
        <v>1</v>
      </c>
      <c r="L2724" s="212" t="s">
        <v>157</v>
      </c>
      <c r="M2724" s="208" t="s">
        <v>138</v>
      </c>
      <c r="N2724" s="212" t="s">
        <v>153</v>
      </c>
      <c r="O2724" s="181">
        <f t="shared" si="873"/>
        <v>8</v>
      </c>
      <c r="P2724" s="181">
        <f t="shared" si="874"/>
        <v>1</v>
      </c>
      <c r="Q2724" s="181">
        <f t="shared" si="875"/>
        <v>5</v>
      </c>
      <c r="R2724" s="214">
        <v>14</v>
      </c>
      <c r="S2724" s="211" t="s">
        <v>168</v>
      </c>
      <c r="T2724" s="213" t="s">
        <v>163</v>
      </c>
    </row>
    <row r="2725" spans="1:20" x14ac:dyDescent="0.2">
      <c r="A2725" s="218">
        <f t="shared" si="846"/>
        <v>23</v>
      </c>
      <c r="B2725" s="219">
        <f t="shared" si="847"/>
        <v>2022</v>
      </c>
      <c r="C2725" s="219">
        <f t="shared" si="848"/>
        <v>6</v>
      </c>
      <c r="D2725" s="219" t="str">
        <f t="shared" si="878"/>
        <v>Jun</v>
      </c>
      <c r="E2725" s="219">
        <f t="shared" si="849"/>
        <v>1</v>
      </c>
      <c r="F2725" s="217">
        <v>44713</v>
      </c>
      <c r="G2725" s="210">
        <v>0.48819444444444443</v>
      </c>
      <c r="H2725" s="211" t="s">
        <v>392</v>
      </c>
      <c r="I2725" s="206" t="str">
        <f t="shared" si="879"/>
        <v>San Juan R opposite Fairly Lake outlet</v>
      </c>
      <c r="J2725" s="206" t="str">
        <f t="shared" si="880"/>
        <v>San Juan River</v>
      </c>
      <c r="K2725" s="205">
        <v>1</v>
      </c>
      <c r="L2725" s="207" t="s">
        <v>158</v>
      </c>
      <c r="M2725" s="208" t="s">
        <v>138</v>
      </c>
      <c r="N2725" s="207" t="s">
        <v>153</v>
      </c>
      <c r="O2725" s="181">
        <f t="shared" si="873"/>
        <v>9</v>
      </c>
      <c r="P2725" s="181">
        <f t="shared" si="874"/>
        <v>1</v>
      </c>
      <c r="Q2725" s="181">
        <f t="shared" si="875"/>
        <v>5</v>
      </c>
      <c r="R2725" s="209">
        <v>7</v>
      </c>
      <c r="S2725" s="211" t="s">
        <v>168</v>
      </c>
      <c r="T2725" s="208" t="s">
        <v>163</v>
      </c>
    </row>
    <row r="2726" spans="1:20" x14ac:dyDescent="0.2">
      <c r="A2726" s="218">
        <f t="shared" si="846"/>
        <v>23</v>
      </c>
      <c r="B2726" s="219">
        <f t="shared" si="847"/>
        <v>2022</v>
      </c>
      <c r="C2726" s="219">
        <f t="shared" si="848"/>
        <v>6</v>
      </c>
      <c r="D2726" s="219" t="str">
        <f t="shared" si="878"/>
        <v>Jun</v>
      </c>
      <c r="E2726" s="219">
        <f t="shared" si="849"/>
        <v>1</v>
      </c>
      <c r="F2726" s="217">
        <v>44713</v>
      </c>
      <c r="G2726" s="210">
        <v>0.54513888888888895</v>
      </c>
      <c r="H2726" s="211" t="s">
        <v>38</v>
      </c>
      <c r="I2726" s="206" t="str">
        <f t="shared" si="876"/>
        <v>Q07, Central/South Arm confluence</v>
      </c>
      <c r="J2726" s="206" t="str">
        <f t="shared" si="877"/>
        <v>San Juan Estuary</v>
      </c>
      <c r="K2726" s="211">
        <v>1</v>
      </c>
      <c r="L2726" s="212" t="s">
        <v>146</v>
      </c>
      <c r="M2726" s="208" t="s">
        <v>138</v>
      </c>
      <c r="N2726" s="212" t="s">
        <v>144</v>
      </c>
      <c r="O2726" s="181">
        <f t="shared" si="873"/>
        <v>3</v>
      </c>
      <c r="P2726" s="181">
        <f t="shared" si="874"/>
        <v>1</v>
      </c>
      <c r="Q2726" s="181">
        <f t="shared" si="875"/>
        <v>2</v>
      </c>
      <c r="R2726" s="214">
        <v>13</v>
      </c>
      <c r="S2726" s="211" t="s">
        <v>168</v>
      </c>
      <c r="T2726" s="213" t="s">
        <v>163</v>
      </c>
    </row>
    <row r="2727" spans="1:20" x14ac:dyDescent="0.2">
      <c r="A2727" s="218">
        <f t="shared" si="846"/>
        <v>23</v>
      </c>
      <c r="B2727" s="219">
        <f t="shared" si="847"/>
        <v>2022</v>
      </c>
      <c r="C2727" s="219">
        <f t="shared" si="848"/>
        <v>6</v>
      </c>
      <c r="D2727" s="219" t="str">
        <f t="shared" si="878"/>
        <v>Jun</v>
      </c>
      <c r="E2727" s="219">
        <f t="shared" si="849"/>
        <v>1</v>
      </c>
      <c r="F2727" s="217">
        <v>44713</v>
      </c>
      <c r="G2727" s="210">
        <v>0.54513888888888895</v>
      </c>
      <c r="H2727" s="211" t="s">
        <v>38</v>
      </c>
      <c r="I2727" s="206" t="str">
        <f t="shared" ref="I2727:I2730" si="881">VLOOKUP(H2727,SiteCodes,2,FALSE)</f>
        <v>Q07, Central/South Arm confluence</v>
      </c>
      <c r="J2727" s="206" t="str">
        <f t="shared" ref="J2727:J2730" si="882">VLOOKUP(H2727,SiteCodes,3,FALSE)</f>
        <v>San Juan Estuary</v>
      </c>
      <c r="K2727" s="205">
        <v>1</v>
      </c>
      <c r="L2727" s="207" t="s">
        <v>152</v>
      </c>
      <c r="M2727" s="208" t="s">
        <v>138</v>
      </c>
      <c r="N2727" s="207" t="s">
        <v>144</v>
      </c>
      <c r="O2727" s="181">
        <f t="shared" si="873"/>
        <v>5</v>
      </c>
      <c r="P2727" s="181">
        <f t="shared" si="874"/>
        <v>1</v>
      </c>
      <c r="Q2727" s="181">
        <f t="shared" si="875"/>
        <v>2</v>
      </c>
      <c r="R2727" s="209">
        <v>1</v>
      </c>
      <c r="S2727" s="211" t="s">
        <v>168</v>
      </c>
      <c r="T2727" s="208" t="s">
        <v>163</v>
      </c>
    </row>
    <row r="2728" spans="1:20" x14ac:dyDescent="0.2">
      <c r="A2728" s="218">
        <f t="shared" si="846"/>
        <v>23</v>
      </c>
      <c r="B2728" s="219">
        <f t="shared" si="847"/>
        <v>2022</v>
      </c>
      <c r="C2728" s="219">
        <f t="shared" si="848"/>
        <v>6</v>
      </c>
      <c r="D2728" s="219" t="str">
        <f t="shared" si="878"/>
        <v>Jun</v>
      </c>
      <c r="E2728" s="219">
        <f t="shared" si="849"/>
        <v>1</v>
      </c>
      <c r="F2728" s="217">
        <v>44713</v>
      </c>
      <c r="G2728" s="210">
        <v>0.54513888888888895</v>
      </c>
      <c r="H2728" s="211" t="s">
        <v>38</v>
      </c>
      <c r="I2728" s="206" t="str">
        <f t="shared" si="881"/>
        <v>Q07, Central/South Arm confluence</v>
      </c>
      <c r="J2728" s="206" t="str">
        <f t="shared" si="882"/>
        <v>San Juan Estuary</v>
      </c>
      <c r="K2728" s="211">
        <v>1</v>
      </c>
      <c r="L2728" s="212" t="s">
        <v>157</v>
      </c>
      <c r="M2728" s="208" t="s">
        <v>138</v>
      </c>
      <c r="N2728" s="212" t="s">
        <v>153</v>
      </c>
      <c r="O2728" s="181">
        <f t="shared" si="873"/>
        <v>8</v>
      </c>
      <c r="P2728" s="181">
        <f t="shared" si="874"/>
        <v>1</v>
      </c>
      <c r="Q2728" s="181">
        <f t="shared" si="875"/>
        <v>5</v>
      </c>
      <c r="R2728" s="214">
        <v>34</v>
      </c>
      <c r="S2728" s="211" t="s">
        <v>168</v>
      </c>
      <c r="T2728" s="213" t="s">
        <v>163</v>
      </c>
    </row>
    <row r="2729" spans="1:20" x14ac:dyDescent="0.2">
      <c r="A2729" s="218">
        <f t="shared" si="846"/>
        <v>23</v>
      </c>
      <c r="B2729" s="219">
        <f t="shared" si="847"/>
        <v>2022</v>
      </c>
      <c r="C2729" s="219">
        <f t="shared" si="848"/>
        <v>6</v>
      </c>
      <c r="D2729" s="219" t="str">
        <f t="shared" si="878"/>
        <v>Jun</v>
      </c>
      <c r="E2729" s="219">
        <f t="shared" si="849"/>
        <v>1</v>
      </c>
      <c r="F2729" s="217">
        <v>44713</v>
      </c>
      <c r="G2729" s="210">
        <v>0.54513888888888895</v>
      </c>
      <c r="H2729" s="211" t="s">
        <v>38</v>
      </c>
      <c r="I2729" s="206" t="str">
        <f t="shared" si="881"/>
        <v>Q07, Central/South Arm confluence</v>
      </c>
      <c r="J2729" s="206" t="str">
        <f t="shared" si="882"/>
        <v>San Juan Estuary</v>
      </c>
      <c r="K2729" s="211">
        <v>1</v>
      </c>
      <c r="L2729" s="212" t="s">
        <v>158</v>
      </c>
      <c r="M2729" s="208" t="s">
        <v>138</v>
      </c>
      <c r="N2729" s="212" t="s">
        <v>153</v>
      </c>
      <c r="O2729" s="181">
        <f t="shared" si="873"/>
        <v>9</v>
      </c>
      <c r="P2729" s="181">
        <f t="shared" si="874"/>
        <v>1</v>
      </c>
      <c r="Q2729" s="181">
        <f t="shared" si="875"/>
        <v>5</v>
      </c>
      <c r="R2729" s="214">
        <v>46</v>
      </c>
      <c r="S2729" s="211" t="s">
        <v>168</v>
      </c>
      <c r="T2729" s="213" t="s">
        <v>163</v>
      </c>
    </row>
    <row r="2730" spans="1:20" x14ac:dyDescent="0.2">
      <c r="A2730" s="218">
        <f t="shared" si="846"/>
        <v>23</v>
      </c>
      <c r="B2730" s="219">
        <f t="shared" si="847"/>
        <v>2022</v>
      </c>
      <c r="C2730" s="219">
        <f t="shared" si="848"/>
        <v>6</v>
      </c>
      <c r="D2730" s="219" t="str">
        <f t="shared" si="878"/>
        <v>Jun</v>
      </c>
      <c r="E2730" s="219">
        <f t="shared" si="849"/>
        <v>1</v>
      </c>
      <c r="F2730" s="217">
        <v>44713</v>
      </c>
      <c r="G2730" s="210">
        <v>0.54513888888888895</v>
      </c>
      <c r="H2730" s="211" t="s">
        <v>38</v>
      </c>
      <c r="I2730" s="206" t="str">
        <f t="shared" si="881"/>
        <v>Q07, Central/South Arm confluence</v>
      </c>
      <c r="J2730" s="206" t="str">
        <f t="shared" si="882"/>
        <v>San Juan Estuary</v>
      </c>
      <c r="K2730" s="205">
        <v>1</v>
      </c>
      <c r="L2730" s="207" t="s">
        <v>181</v>
      </c>
      <c r="M2730" s="208" t="s">
        <v>138</v>
      </c>
      <c r="N2730" s="207" t="s">
        <v>150</v>
      </c>
      <c r="O2730" s="181">
        <f t="shared" si="873"/>
        <v>15</v>
      </c>
      <c r="P2730" s="181">
        <f t="shared" si="874"/>
        <v>1</v>
      </c>
      <c r="Q2730" s="181">
        <f t="shared" si="875"/>
        <v>4</v>
      </c>
      <c r="R2730" s="209">
        <v>7</v>
      </c>
      <c r="S2730" s="211" t="s">
        <v>168</v>
      </c>
      <c r="T2730" s="208" t="s">
        <v>163</v>
      </c>
    </row>
    <row r="2731" spans="1:20" x14ac:dyDescent="0.2">
      <c r="A2731" s="218">
        <f t="shared" si="846"/>
        <v>23</v>
      </c>
      <c r="B2731" s="219">
        <f t="shared" si="847"/>
        <v>2022</v>
      </c>
      <c r="C2731" s="219">
        <f t="shared" si="848"/>
        <v>6</v>
      </c>
      <c r="D2731" s="219" t="str">
        <f t="shared" si="878"/>
        <v>Jun</v>
      </c>
      <c r="E2731" s="219">
        <f t="shared" si="849"/>
        <v>1</v>
      </c>
      <c r="F2731" s="217">
        <v>44713</v>
      </c>
      <c r="G2731" s="210">
        <v>0.59166666666666667</v>
      </c>
      <c r="H2731" s="211" t="s">
        <v>40</v>
      </c>
      <c r="I2731" s="206" t="str">
        <f t="shared" si="876"/>
        <v>Central Arm SJ at Island Rd Bridge</v>
      </c>
      <c r="J2731" s="206" t="str">
        <f t="shared" si="877"/>
        <v>San Juan Estuary</v>
      </c>
      <c r="K2731" s="211">
        <v>1</v>
      </c>
      <c r="L2731" s="212" t="s">
        <v>146</v>
      </c>
      <c r="M2731" s="208" t="s">
        <v>138</v>
      </c>
      <c r="N2731" s="212" t="s">
        <v>144</v>
      </c>
      <c r="O2731" s="181">
        <f t="shared" si="873"/>
        <v>3</v>
      </c>
      <c r="P2731" s="181">
        <f t="shared" si="874"/>
        <v>1</v>
      </c>
      <c r="Q2731" s="181">
        <f t="shared" si="875"/>
        <v>2</v>
      </c>
      <c r="R2731" s="214">
        <v>16</v>
      </c>
      <c r="S2731" s="211" t="s">
        <v>168</v>
      </c>
      <c r="T2731" s="213" t="s">
        <v>163</v>
      </c>
    </row>
    <row r="2732" spans="1:20" x14ac:dyDescent="0.2">
      <c r="A2732" s="218">
        <f t="shared" si="846"/>
        <v>23</v>
      </c>
      <c r="B2732" s="219">
        <f t="shared" si="847"/>
        <v>2022</v>
      </c>
      <c r="C2732" s="219">
        <f t="shared" si="848"/>
        <v>6</v>
      </c>
      <c r="D2732" s="219" t="str">
        <f t="shared" si="878"/>
        <v>Jun</v>
      </c>
      <c r="E2732" s="219">
        <f t="shared" si="849"/>
        <v>1</v>
      </c>
      <c r="F2732" s="217">
        <v>44713</v>
      </c>
      <c r="G2732" s="210">
        <v>0.59166666666666667</v>
      </c>
      <c r="H2732" s="211" t="s">
        <v>40</v>
      </c>
      <c r="I2732" s="206" t="str">
        <f t="shared" ref="I2732:I2733" si="883">VLOOKUP(H2732,SiteCodes,2,FALSE)</f>
        <v>Central Arm SJ at Island Rd Bridge</v>
      </c>
      <c r="J2732" s="206" t="str">
        <f t="shared" ref="J2732:J2733" si="884">VLOOKUP(H2732,SiteCodes,3,FALSE)</f>
        <v>San Juan Estuary</v>
      </c>
      <c r="K2732" s="205">
        <v>1</v>
      </c>
      <c r="L2732" s="207" t="s">
        <v>152</v>
      </c>
      <c r="M2732" s="208" t="s">
        <v>138</v>
      </c>
      <c r="N2732" s="207" t="s">
        <v>144</v>
      </c>
      <c r="O2732" s="181">
        <f t="shared" si="873"/>
        <v>5</v>
      </c>
      <c r="P2732" s="181">
        <f t="shared" si="874"/>
        <v>1</v>
      </c>
      <c r="Q2732" s="181">
        <f t="shared" si="875"/>
        <v>2</v>
      </c>
      <c r="R2732" s="209">
        <v>2</v>
      </c>
      <c r="S2732" s="211" t="s">
        <v>168</v>
      </c>
      <c r="T2732" s="208" t="s">
        <v>163</v>
      </c>
    </row>
    <row r="2733" spans="1:20" x14ac:dyDescent="0.2">
      <c r="A2733" s="218">
        <f t="shared" si="846"/>
        <v>23</v>
      </c>
      <c r="B2733" s="219">
        <f t="shared" si="847"/>
        <v>2022</v>
      </c>
      <c r="C2733" s="219">
        <f t="shared" si="848"/>
        <v>6</v>
      </c>
      <c r="D2733" s="219" t="str">
        <f t="shared" si="878"/>
        <v>Jun</v>
      </c>
      <c r="E2733" s="219">
        <f t="shared" si="849"/>
        <v>1</v>
      </c>
      <c r="F2733" s="217">
        <v>44713</v>
      </c>
      <c r="G2733" s="210">
        <v>0.59166666666666667</v>
      </c>
      <c r="H2733" s="211" t="s">
        <v>40</v>
      </c>
      <c r="I2733" s="206" t="str">
        <f t="shared" si="883"/>
        <v>Central Arm SJ at Island Rd Bridge</v>
      </c>
      <c r="J2733" s="206" t="str">
        <f t="shared" si="884"/>
        <v>San Juan Estuary</v>
      </c>
      <c r="K2733" s="211">
        <v>1</v>
      </c>
      <c r="L2733" s="212" t="s">
        <v>157</v>
      </c>
      <c r="M2733" s="208" t="s">
        <v>138</v>
      </c>
      <c r="N2733" s="212" t="s">
        <v>153</v>
      </c>
      <c r="O2733" s="181">
        <f t="shared" si="873"/>
        <v>8</v>
      </c>
      <c r="P2733" s="181">
        <f t="shared" si="874"/>
        <v>1</v>
      </c>
      <c r="Q2733" s="181">
        <f t="shared" si="875"/>
        <v>5</v>
      </c>
      <c r="R2733" s="214">
        <v>21</v>
      </c>
      <c r="S2733" s="211" t="s">
        <v>168</v>
      </c>
      <c r="T2733" s="213" t="s">
        <v>163</v>
      </c>
    </row>
    <row r="2734" spans="1:20" x14ac:dyDescent="0.2">
      <c r="A2734" s="218">
        <f t="shared" si="846"/>
        <v>23</v>
      </c>
      <c r="B2734" s="219">
        <f t="shared" si="847"/>
        <v>2022</v>
      </c>
      <c r="C2734" s="219">
        <f t="shared" si="848"/>
        <v>6</v>
      </c>
      <c r="D2734" s="219" t="str">
        <f t="shared" si="878"/>
        <v>Jun</v>
      </c>
      <c r="E2734" s="219">
        <f t="shared" si="849"/>
        <v>1</v>
      </c>
      <c r="F2734" s="217">
        <v>44713</v>
      </c>
      <c r="G2734" s="204">
        <v>0.61458333333333337</v>
      </c>
      <c r="H2734" s="205" t="s">
        <v>44</v>
      </c>
      <c r="I2734" s="206" t="str">
        <f t="shared" si="876"/>
        <v>Q Helen, top of Island Road</v>
      </c>
      <c r="J2734" s="206" t="str">
        <f t="shared" si="877"/>
        <v>San Juan Estuary</v>
      </c>
      <c r="K2734" s="205">
        <v>1</v>
      </c>
      <c r="L2734" s="207" t="s">
        <v>157</v>
      </c>
      <c r="M2734" s="208" t="s">
        <v>138</v>
      </c>
      <c r="N2734" s="207" t="s">
        <v>153</v>
      </c>
      <c r="O2734" s="181">
        <f t="shared" si="873"/>
        <v>8</v>
      </c>
      <c r="P2734" s="181">
        <f t="shared" si="874"/>
        <v>1</v>
      </c>
      <c r="Q2734" s="181">
        <f t="shared" si="875"/>
        <v>5</v>
      </c>
      <c r="R2734" s="209">
        <v>5</v>
      </c>
      <c r="S2734" s="211" t="s">
        <v>168</v>
      </c>
      <c r="T2734" s="208" t="s">
        <v>163</v>
      </c>
    </row>
    <row r="2735" spans="1:20" x14ac:dyDescent="0.2">
      <c r="A2735" s="218">
        <f t="shared" si="846"/>
        <v>23</v>
      </c>
      <c r="B2735" s="219">
        <f t="shared" si="847"/>
        <v>2022</v>
      </c>
      <c r="C2735" s="219">
        <f t="shared" si="848"/>
        <v>6</v>
      </c>
      <c r="D2735" s="219" t="str">
        <f t="shared" si="878"/>
        <v>Jun</v>
      </c>
      <c r="E2735" s="219">
        <f t="shared" si="849"/>
        <v>1</v>
      </c>
      <c r="F2735" s="217">
        <v>44713</v>
      </c>
      <c r="G2735" s="204">
        <v>0.61458333333333337</v>
      </c>
      <c r="H2735" s="205" t="s">
        <v>44</v>
      </c>
      <c r="I2735" s="206" t="str">
        <f t="shared" ref="I2735" si="885">VLOOKUP(H2735,SiteCodes,2,FALSE)</f>
        <v>Q Helen, top of Island Road</v>
      </c>
      <c r="J2735" s="206" t="str">
        <f t="shared" ref="J2735" si="886">VLOOKUP(H2735,SiteCodes,3,FALSE)</f>
        <v>San Juan Estuary</v>
      </c>
      <c r="K2735" s="211">
        <v>1</v>
      </c>
      <c r="L2735" s="212" t="s">
        <v>166</v>
      </c>
      <c r="M2735" s="213" t="s">
        <v>138</v>
      </c>
      <c r="N2735" s="212" t="s">
        <v>150</v>
      </c>
      <c r="O2735" s="181">
        <f t="shared" si="873"/>
        <v>11</v>
      </c>
      <c r="P2735" s="181">
        <f t="shared" si="874"/>
        <v>1</v>
      </c>
      <c r="Q2735" s="181">
        <f t="shared" si="875"/>
        <v>4</v>
      </c>
      <c r="R2735" s="214">
        <v>2</v>
      </c>
      <c r="S2735" s="211" t="s">
        <v>168</v>
      </c>
      <c r="T2735" s="213" t="s">
        <v>163</v>
      </c>
    </row>
    <row r="2736" spans="1:20" x14ac:dyDescent="0.2">
      <c r="A2736" s="218">
        <f t="shared" si="846"/>
        <v>23</v>
      </c>
      <c r="B2736" s="219">
        <f t="shared" si="847"/>
        <v>2022</v>
      </c>
      <c r="C2736" s="219">
        <f t="shared" si="848"/>
        <v>6</v>
      </c>
      <c r="D2736" s="219" t="str">
        <f t="shared" si="878"/>
        <v>Jun</v>
      </c>
      <c r="E2736" s="219">
        <f t="shared" si="849"/>
        <v>2</v>
      </c>
      <c r="F2736" s="217">
        <v>44714</v>
      </c>
      <c r="G2736" s="204">
        <v>0.37847222222222227</v>
      </c>
      <c r="H2736" s="205" t="s">
        <v>217</v>
      </c>
      <c r="I2736" s="206" t="str">
        <f t="shared" si="876"/>
        <v>Site 6, just upstream of bridge</v>
      </c>
      <c r="J2736" s="206" t="str">
        <f t="shared" si="877"/>
        <v>Gordon Estuary</v>
      </c>
      <c r="K2736" s="205">
        <v>1</v>
      </c>
      <c r="L2736" s="207" t="s">
        <v>146</v>
      </c>
      <c r="M2736" s="213" t="s">
        <v>138</v>
      </c>
      <c r="N2736" s="207" t="s">
        <v>144</v>
      </c>
      <c r="O2736" s="181">
        <f t="shared" si="873"/>
        <v>3</v>
      </c>
      <c r="P2736" s="181">
        <f t="shared" si="874"/>
        <v>1</v>
      </c>
      <c r="Q2736" s="181">
        <f t="shared" si="875"/>
        <v>2</v>
      </c>
      <c r="R2736" s="209">
        <v>77</v>
      </c>
      <c r="S2736" s="211" t="s">
        <v>168</v>
      </c>
      <c r="T2736" s="208" t="s">
        <v>163</v>
      </c>
    </row>
    <row r="2737" spans="1:20" x14ac:dyDescent="0.2">
      <c r="A2737" s="218">
        <f t="shared" si="846"/>
        <v>23</v>
      </c>
      <c r="B2737" s="219">
        <f t="shared" si="847"/>
        <v>2022</v>
      </c>
      <c r="C2737" s="219">
        <f t="shared" si="848"/>
        <v>6</v>
      </c>
      <c r="D2737" s="219" t="str">
        <f t="shared" si="878"/>
        <v>Jun</v>
      </c>
      <c r="E2737" s="219">
        <f t="shared" si="849"/>
        <v>2</v>
      </c>
      <c r="F2737" s="217">
        <v>44714</v>
      </c>
      <c r="G2737" s="204">
        <v>0.37847222222222227</v>
      </c>
      <c r="H2737" s="205" t="s">
        <v>217</v>
      </c>
      <c r="I2737" s="206" t="str">
        <f t="shared" ref="I2737:I2738" si="887">VLOOKUP(H2737,SiteCodes,2,FALSE)</f>
        <v>Site 6, just upstream of bridge</v>
      </c>
      <c r="J2737" s="206" t="str">
        <f t="shared" ref="J2737:J2738" si="888">VLOOKUP(H2737,SiteCodes,3,FALSE)</f>
        <v>Gordon Estuary</v>
      </c>
      <c r="K2737" s="211">
        <v>1</v>
      </c>
      <c r="L2737" s="212" t="s">
        <v>157</v>
      </c>
      <c r="M2737" s="213" t="s">
        <v>138</v>
      </c>
      <c r="N2737" s="212" t="s">
        <v>153</v>
      </c>
      <c r="O2737" s="181">
        <f t="shared" si="873"/>
        <v>8</v>
      </c>
      <c r="P2737" s="181">
        <f t="shared" si="874"/>
        <v>1</v>
      </c>
      <c r="Q2737" s="181">
        <f t="shared" si="875"/>
        <v>5</v>
      </c>
      <c r="R2737" s="214">
        <v>8</v>
      </c>
      <c r="S2737" s="211" t="s">
        <v>168</v>
      </c>
      <c r="T2737" s="213" t="s">
        <v>163</v>
      </c>
    </row>
    <row r="2738" spans="1:20" x14ac:dyDescent="0.2">
      <c r="A2738" s="218">
        <f t="shared" si="846"/>
        <v>23</v>
      </c>
      <c r="B2738" s="219">
        <f t="shared" si="847"/>
        <v>2022</v>
      </c>
      <c r="C2738" s="219">
        <f t="shared" si="848"/>
        <v>6</v>
      </c>
      <c r="D2738" s="219" t="str">
        <f t="shared" si="878"/>
        <v>Jun</v>
      </c>
      <c r="E2738" s="219">
        <f t="shared" si="849"/>
        <v>2</v>
      </c>
      <c r="F2738" s="217">
        <v>44714</v>
      </c>
      <c r="G2738" s="204">
        <v>0.37847222222222227</v>
      </c>
      <c r="H2738" s="205" t="s">
        <v>217</v>
      </c>
      <c r="I2738" s="206" t="str">
        <f t="shared" si="887"/>
        <v>Site 6, just upstream of bridge</v>
      </c>
      <c r="J2738" s="206" t="str">
        <f t="shared" si="888"/>
        <v>Gordon Estuary</v>
      </c>
      <c r="K2738" s="211">
        <v>1</v>
      </c>
      <c r="L2738" s="212" t="s">
        <v>158</v>
      </c>
      <c r="M2738" s="213" t="s">
        <v>138</v>
      </c>
      <c r="N2738" s="212" t="s">
        <v>153</v>
      </c>
      <c r="O2738" s="181">
        <f t="shared" si="873"/>
        <v>9</v>
      </c>
      <c r="P2738" s="181">
        <f t="shared" si="874"/>
        <v>1</v>
      </c>
      <c r="Q2738" s="181">
        <f t="shared" si="875"/>
        <v>5</v>
      </c>
      <c r="R2738" s="214">
        <v>47</v>
      </c>
      <c r="S2738" s="211" t="s">
        <v>168</v>
      </c>
      <c r="T2738" s="213" t="s">
        <v>163</v>
      </c>
    </row>
    <row r="2739" spans="1:20" x14ac:dyDescent="0.2">
      <c r="A2739" s="218">
        <f t="shared" si="846"/>
        <v>23</v>
      </c>
      <c r="B2739" s="219">
        <f t="shared" si="847"/>
        <v>2022</v>
      </c>
      <c r="C2739" s="219">
        <f t="shared" si="848"/>
        <v>6</v>
      </c>
      <c r="D2739" s="219" t="str">
        <f t="shared" si="878"/>
        <v>Jun</v>
      </c>
      <c r="E2739" s="219">
        <f t="shared" si="849"/>
        <v>2</v>
      </c>
      <c r="F2739" s="217">
        <v>44714</v>
      </c>
      <c r="G2739" s="204">
        <v>0.39930555555555558</v>
      </c>
      <c r="H2739" s="205" t="s">
        <v>15</v>
      </c>
      <c r="I2739" s="206" t="str">
        <f t="shared" si="876"/>
        <v>Pacheedah Shores Boat Ramp</v>
      </c>
      <c r="J2739" s="206" t="str">
        <f t="shared" si="877"/>
        <v>Gordon Estuary</v>
      </c>
      <c r="K2739" s="205">
        <v>1</v>
      </c>
      <c r="L2739" s="207" t="s">
        <v>146</v>
      </c>
      <c r="M2739" s="213" t="s">
        <v>138</v>
      </c>
      <c r="N2739" s="207" t="s">
        <v>144</v>
      </c>
      <c r="O2739" s="181">
        <f t="shared" si="873"/>
        <v>3</v>
      </c>
      <c r="P2739" s="181">
        <f t="shared" si="874"/>
        <v>1</v>
      </c>
      <c r="Q2739" s="181">
        <f t="shared" si="875"/>
        <v>2</v>
      </c>
      <c r="R2739" s="209">
        <v>17</v>
      </c>
      <c r="S2739" s="211" t="s">
        <v>168</v>
      </c>
      <c r="T2739" s="208" t="s">
        <v>163</v>
      </c>
    </row>
    <row r="2740" spans="1:20" x14ac:dyDescent="0.2">
      <c r="A2740" s="218">
        <f t="shared" si="846"/>
        <v>23</v>
      </c>
      <c r="B2740" s="219">
        <f t="shared" si="847"/>
        <v>2022</v>
      </c>
      <c r="C2740" s="219">
        <f t="shared" si="848"/>
        <v>6</v>
      </c>
      <c r="D2740" s="219" t="str">
        <f t="shared" si="878"/>
        <v>Jun</v>
      </c>
      <c r="E2740" s="219">
        <f t="shared" si="849"/>
        <v>2</v>
      </c>
      <c r="F2740" s="217">
        <v>44714</v>
      </c>
      <c r="G2740" s="204">
        <v>0.39930555555555558</v>
      </c>
      <c r="H2740" s="205" t="s">
        <v>15</v>
      </c>
      <c r="I2740" s="206" t="str">
        <f t="shared" ref="I2740:I2745" si="889">VLOOKUP(H2740,SiteCodes,2,FALSE)</f>
        <v>Pacheedah Shores Boat Ramp</v>
      </c>
      <c r="J2740" s="206" t="str">
        <f t="shared" ref="J2740:J2745" si="890">VLOOKUP(H2740,SiteCodes,3,FALSE)</f>
        <v>Gordon Estuary</v>
      </c>
      <c r="K2740" s="211">
        <v>1</v>
      </c>
      <c r="L2740" s="212" t="s">
        <v>152</v>
      </c>
      <c r="M2740" s="213" t="s">
        <v>138</v>
      </c>
      <c r="N2740" s="212" t="s">
        <v>144</v>
      </c>
      <c r="O2740" s="181">
        <f t="shared" si="873"/>
        <v>5</v>
      </c>
      <c r="P2740" s="181">
        <f t="shared" si="874"/>
        <v>1</v>
      </c>
      <c r="Q2740" s="181">
        <f t="shared" si="875"/>
        <v>2</v>
      </c>
      <c r="R2740" s="214">
        <v>1</v>
      </c>
      <c r="S2740" s="211" t="s">
        <v>168</v>
      </c>
      <c r="T2740" s="213" t="s">
        <v>163</v>
      </c>
    </row>
    <row r="2741" spans="1:20" x14ac:dyDescent="0.2">
      <c r="A2741" s="218">
        <f t="shared" si="846"/>
        <v>23</v>
      </c>
      <c r="B2741" s="219">
        <f t="shared" si="847"/>
        <v>2022</v>
      </c>
      <c r="C2741" s="219">
        <f t="shared" si="848"/>
        <v>6</v>
      </c>
      <c r="D2741" s="219" t="str">
        <f t="shared" si="878"/>
        <v>Jun</v>
      </c>
      <c r="E2741" s="219">
        <f t="shared" si="849"/>
        <v>2</v>
      </c>
      <c r="F2741" s="217">
        <v>44714</v>
      </c>
      <c r="G2741" s="204">
        <v>0.39930555555555558</v>
      </c>
      <c r="H2741" s="205" t="s">
        <v>15</v>
      </c>
      <c r="I2741" s="206" t="str">
        <f t="shared" si="889"/>
        <v>Pacheedah Shores Boat Ramp</v>
      </c>
      <c r="J2741" s="206" t="str">
        <f t="shared" si="890"/>
        <v>Gordon Estuary</v>
      </c>
      <c r="K2741" s="205">
        <v>1</v>
      </c>
      <c r="L2741" s="207" t="s">
        <v>157</v>
      </c>
      <c r="M2741" s="213" t="s">
        <v>138</v>
      </c>
      <c r="N2741" s="212" t="s">
        <v>153</v>
      </c>
      <c r="O2741" s="181">
        <f t="shared" si="873"/>
        <v>8</v>
      </c>
      <c r="P2741" s="181">
        <f t="shared" si="874"/>
        <v>1</v>
      </c>
      <c r="Q2741" s="181">
        <f t="shared" si="875"/>
        <v>5</v>
      </c>
      <c r="R2741" s="209">
        <v>10</v>
      </c>
      <c r="S2741" s="211" t="s">
        <v>168</v>
      </c>
      <c r="T2741" s="208" t="s">
        <v>163</v>
      </c>
    </row>
    <row r="2742" spans="1:20" x14ac:dyDescent="0.2">
      <c r="A2742" s="218">
        <f t="shared" si="846"/>
        <v>23</v>
      </c>
      <c r="B2742" s="219">
        <f t="shared" si="847"/>
        <v>2022</v>
      </c>
      <c r="C2742" s="219">
        <f t="shared" si="848"/>
        <v>6</v>
      </c>
      <c r="D2742" s="219" t="str">
        <f t="shared" si="878"/>
        <v>Jun</v>
      </c>
      <c r="E2742" s="219">
        <f t="shared" si="849"/>
        <v>2</v>
      </c>
      <c r="F2742" s="217">
        <v>44714</v>
      </c>
      <c r="G2742" s="204">
        <v>0.39930555555555558</v>
      </c>
      <c r="H2742" s="205" t="s">
        <v>15</v>
      </c>
      <c r="I2742" s="206" t="str">
        <f t="shared" si="889"/>
        <v>Pacheedah Shores Boat Ramp</v>
      </c>
      <c r="J2742" s="206" t="str">
        <f t="shared" si="890"/>
        <v>Gordon Estuary</v>
      </c>
      <c r="K2742" s="211">
        <v>1</v>
      </c>
      <c r="L2742" s="212" t="s">
        <v>158</v>
      </c>
      <c r="M2742" s="213" t="s">
        <v>138</v>
      </c>
      <c r="N2742" s="212" t="s">
        <v>153</v>
      </c>
      <c r="O2742" s="181">
        <f t="shared" si="873"/>
        <v>9</v>
      </c>
      <c r="P2742" s="181">
        <f t="shared" si="874"/>
        <v>1</v>
      </c>
      <c r="Q2742" s="181">
        <f t="shared" si="875"/>
        <v>5</v>
      </c>
      <c r="R2742" s="214">
        <v>30</v>
      </c>
      <c r="S2742" s="211" t="s">
        <v>168</v>
      </c>
      <c r="T2742" s="213" t="s">
        <v>163</v>
      </c>
    </row>
    <row r="2743" spans="1:20" x14ac:dyDescent="0.2">
      <c r="A2743" s="218">
        <f t="shared" si="846"/>
        <v>23</v>
      </c>
      <c r="B2743" s="219">
        <f t="shared" si="847"/>
        <v>2022</v>
      </c>
      <c r="C2743" s="219">
        <f t="shared" si="848"/>
        <v>6</v>
      </c>
      <c r="D2743" s="219" t="str">
        <f t="shared" si="878"/>
        <v>Jun</v>
      </c>
      <c r="E2743" s="219">
        <f t="shared" si="849"/>
        <v>2</v>
      </c>
      <c r="F2743" s="217">
        <v>44714</v>
      </c>
      <c r="G2743" s="204">
        <v>0.39930555555555558</v>
      </c>
      <c r="H2743" s="205" t="s">
        <v>15</v>
      </c>
      <c r="I2743" s="206" t="str">
        <f t="shared" si="889"/>
        <v>Pacheedah Shores Boat Ramp</v>
      </c>
      <c r="J2743" s="206" t="str">
        <f t="shared" si="890"/>
        <v>Gordon Estuary</v>
      </c>
      <c r="K2743" s="205">
        <v>1</v>
      </c>
      <c r="L2743" s="207" t="s">
        <v>185</v>
      </c>
      <c r="M2743" s="213" t="s">
        <v>138</v>
      </c>
      <c r="N2743" s="212" t="s">
        <v>150</v>
      </c>
      <c r="O2743" s="181">
        <f t="shared" si="873"/>
        <v>18</v>
      </c>
      <c r="P2743" s="181">
        <f t="shared" si="874"/>
        <v>1</v>
      </c>
      <c r="Q2743" s="181">
        <f t="shared" si="875"/>
        <v>4</v>
      </c>
      <c r="R2743" s="209">
        <v>12</v>
      </c>
      <c r="S2743" s="211" t="s">
        <v>168</v>
      </c>
      <c r="T2743" s="208" t="s">
        <v>163</v>
      </c>
    </row>
    <row r="2744" spans="1:20" x14ac:dyDescent="0.2">
      <c r="A2744" s="218">
        <f t="shared" si="846"/>
        <v>23</v>
      </c>
      <c r="B2744" s="219">
        <f t="shared" si="847"/>
        <v>2022</v>
      </c>
      <c r="C2744" s="219">
        <f t="shared" si="848"/>
        <v>6</v>
      </c>
      <c r="D2744" s="219" t="str">
        <f t="shared" si="878"/>
        <v>Jun</v>
      </c>
      <c r="E2744" s="219">
        <f t="shared" si="849"/>
        <v>2</v>
      </c>
      <c r="F2744" s="217">
        <v>44714</v>
      </c>
      <c r="G2744" s="204">
        <v>0.39930555555555558</v>
      </c>
      <c r="H2744" s="205" t="s">
        <v>15</v>
      </c>
      <c r="I2744" s="206" t="str">
        <f t="shared" si="889"/>
        <v>Pacheedah Shores Boat Ramp</v>
      </c>
      <c r="J2744" s="206" t="str">
        <f t="shared" si="890"/>
        <v>Gordon Estuary</v>
      </c>
      <c r="K2744" s="211">
        <v>1</v>
      </c>
      <c r="L2744" s="212" t="s">
        <v>181</v>
      </c>
      <c r="M2744" s="213" t="s">
        <v>138</v>
      </c>
      <c r="N2744" s="212" t="s">
        <v>150</v>
      </c>
      <c r="O2744" s="181">
        <f t="shared" si="873"/>
        <v>15</v>
      </c>
      <c r="P2744" s="181">
        <f t="shared" si="874"/>
        <v>1</v>
      </c>
      <c r="Q2744" s="181">
        <f t="shared" si="875"/>
        <v>4</v>
      </c>
      <c r="R2744" s="214">
        <v>30</v>
      </c>
      <c r="S2744" s="211" t="s">
        <v>168</v>
      </c>
      <c r="T2744" s="213" t="s">
        <v>163</v>
      </c>
    </row>
    <row r="2745" spans="1:20" x14ac:dyDescent="0.2">
      <c r="A2745" s="218">
        <f t="shared" si="846"/>
        <v>23</v>
      </c>
      <c r="B2745" s="219">
        <f t="shared" si="847"/>
        <v>2022</v>
      </c>
      <c r="C2745" s="219">
        <f t="shared" si="848"/>
        <v>6</v>
      </c>
      <c r="D2745" s="219" t="str">
        <f t="shared" si="878"/>
        <v>Jun</v>
      </c>
      <c r="E2745" s="219">
        <f t="shared" si="849"/>
        <v>2</v>
      </c>
      <c r="F2745" s="217">
        <v>44714</v>
      </c>
      <c r="G2745" s="204">
        <v>0.39930555555555558</v>
      </c>
      <c r="H2745" s="205" t="s">
        <v>15</v>
      </c>
      <c r="I2745" s="206" t="str">
        <f t="shared" si="889"/>
        <v>Pacheedah Shores Boat Ramp</v>
      </c>
      <c r="J2745" s="206" t="str">
        <f t="shared" si="890"/>
        <v>Gordon Estuary</v>
      </c>
      <c r="K2745" s="205">
        <v>1</v>
      </c>
      <c r="L2745" s="207" t="s">
        <v>166</v>
      </c>
      <c r="M2745" s="213" t="s">
        <v>138</v>
      </c>
      <c r="N2745" s="212" t="s">
        <v>150</v>
      </c>
      <c r="O2745" s="181">
        <f t="shared" si="873"/>
        <v>11</v>
      </c>
      <c r="P2745" s="181">
        <f t="shared" si="874"/>
        <v>1</v>
      </c>
      <c r="Q2745" s="181">
        <f t="shared" si="875"/>
        <v>4</v>
      </c>
      <c r="R2745" s="209">
        <v>1</v>
      </c>
      <c r="S2745" s="211" t="s">
        <v>168</v>
      </c>
      <c r="T2745" s="208" t="s">
        <v>163</v>
      </c>
    </row>
    <row r="2746" spans="1:20" x14ac:dyDescent="0.2">
      <c r="A2746" s="218">
        <f t="shared" si="846"/>
        <v>23</v>
      </c>
      <c r="B2746" s="219">
        <f t="shared" si="847"/>
        <v>2022</v>
      </c>
      <c r="C2746" s="219">
        <f t="shared" si="848"/>
        <v>6</v>
      </c>
      <c r="D2746" s="219" t="str">
        <f t="shared" si="878"/>
        <v>Jun</v>
      </c>
      <c r="E2746" s="219">
        <f t="shared" si="849"/>
        <v>2</v>
      </c>
      <c r="F2746" s="217">
        <v>44714</v>
      </c>
      <c r="G2746" s="204">
        <v>0.39930555555555558</v>
      </c>
      <c r="H2746" s="205" t="s">
        <v>15</v>
      </c>
      <c r="I2746" s="206" t="str">
        <f t="shared" ref="I2746:I2747" si="891">VLOOKUP(H2746,SiteCodes,2,FALSE)</f>
        <v>Pacheedah Shores Boat Ramp</v>
      </c>
      <c r="J2746" s="206" t="str">
        <f t="shared" ref="J2746:J2747" si="892">VLOOKUP(H2746,SiteCodes,3,FALSE)</f>
        <v>Gordon Estuary</v>
      </c>
      <c r="K2746" s="211">
        <v>1</v>
      </c>
      <c r="L2746" s="212" t="s">
        <v>173</v>
      </c>
      <c r="M2746" s="213" t="s">
        <v>138</v>
      </c>
      <c r="N2746" s="212" t="s">
        <v>150</v>
      </c>
      <c r="O2746" s="181">
        <f t="shared" si="873"/>
        <v>13</v>
      </c>
      <c r="P2746" s="181">
        <f t="shared" si="874"/>
        <v>1</v>
      </c>
      <c r="Q2746" s="181">
        <f t="shared" si="875"/>
        <v>4</v>
      </c>
      <c r="R2746" s="214">
        <v>3</v>
      </c>
      <c r="S2746" s="211" t="s">
        <v>168</v>
      </c>
      <c r="T2746" s="213" t="s">
        <v>163</v>
      </c>
    </row>
    <row r="2747" spans="1:20" x14ac:dyDescent="0.2">
      <c r="A2747" s="218">
        <f t="shared" si="846"/>
        <v>23</v>
      </c>
      <c r="B2747" s="219">
        <f t="shared" si="847"/>
        <v>2022</v>
      </c>
      <c r="C2747" s="219">
        <f t="shared" si="848"/>
        <v>6</v>
      </c>
      <c r="D2747" s="219" t="str">
        <f t="shared" si="878"/>
        <v>Jun</v>
      </c>
      <c r="E2747" s="219">
        <f t="shared" si="849"/>
        <v>2</v>
      </c>
      <c r="F2747" s="217">
        <v>44714</v>
      </c>
      <c r="G2747" s="204">
        <v>0.39930555555555558</v>
      </c>
      <c r="H2747" s="205" t="s">
        <v>15</v>
      </c>
      <c r="I2747" s="206" t="str">
        <f t="shared" si="891"/>
        <v>Pacheedah Shores Boat Ramp</v>
      </c>
      <c r="J2747" s="206" t="str">
        <f t="shared" si="892"/>
        <v>Gordon Estuary</v>
      </c>
      <c r="K2747" s="211">
        <v>1</v>
      </c>
      <c r="L2747" s="212" t="s">
        <v>146</v>
      </c>
      <c r="M2747" s="213" t="s">
        <v>138</v>
      </c>
      <c r="N2747" s="212" t="s">
        <v>148</v>
      </c>
      <c r="O2747" s="181">
        <f t="shared" si="873"/>
        <v>3</v>
      </c>
      <c r="P2747" s="181">
        <f t="shared" si="874"/>
        <v>1</v>
      </c>
      <c r="Q2747" s="181">
        <f t="shared" si="875"/>
        <v>3</v>
      </c>
      <c r="R2747" s="214">
        <v>1</v>
      </c>
      <c r="S2747" s="211" t="s">
        <v>168</v>
      </c>
      <c r="T2747" s="213" t="s">
        <v>163</v>
      </c>
    </row>
    <row r="2748" spans="1:20" x14ac:dyDescent="0.2">
      <c r="A2748" s="218">
        <f t="shared" si="846"/>
        <v>23</v>
      </c>
      <c r="B2748" s="219">
        <f t="shared" si="847"/>
        <v>2022</v>
      </c>
      <c r="C2748" s="219">
        <f t="shared" si="848"/>
        <v>6</v>
      </c>
      <c r="D2748" s="219" t="str">
        <f t="shared" si="878"/>
        <v>Jun</v>
      </c>
      <c r="E2748" s="219">
        <f t="shared" si="849"/>
        <v>2</v>
      </c>
      <c r="F2748" s="217">
        <v>44714</v>
      </c>
      <c r="G2748" s="204">
        <v>0.41666666666666669</v>
      </c>
      <c r="H2748" s="205" t="s">
        <v>19</v>
      </c>
      <c r="I2748" s="206" t="str">
        <f t="shared" si="876"/>
        <v>Q Jeff (right bank opposite N. Arm confl.)</v>
      </c>
      <c r="J2748" s="206" t="str">
        <f t="shared" si="877"/>
        <v>Gordon Estuary</v>
      </c>
      <c r="K2748" s="205">
        <v>1</v>
      </c>
      <c r="L2748" s="207" t="s">
        <v>146</v>
      </c>
      <c r="M2748" s="213" t="s">
        <v>138</v>
      </c>
      <c r="N2748" s="207" t="s">
        <v>144</v>
      </c>
      <c r="O2748" s="181">
        <f t="shared" si="873"/>
        <v>3</v>
      </c>
      <c r="P2748" s="181">
        <f t="shared" si="874"/>
        <v>1</v>
      </c>
      <c r="Q2748" s="181">
        <f t="shared" si="875"/>
        <v>2</v>
      </c>
      <c r="R2748" s="209">
        <v>5</v>
      </c>
      <c r="S2748" s="211" t="s">
        <v>168</v>
      </c>
      <c r="T2748" s="208" t="s">
        <v>163</v>
      </c>
    </row>
    <row r="2749" spans="1:20" x14ac:dyDescent="0.2">
      <c r="A2749" s="218">
        <f t="shared" si="846"/>
        <v>23</v>
      </c>
      <c r="B2749" s="219">
        <f t="shared" si="847"/>
        <v>2022</v>
      </c>
      <c r="C2749" s="219">
        <f t="shared" si="848"/>
        <v>6</v>
      </c>
      <c r="D2749" s="219" t="str">
        <f t="shared" si="878"/>
        <v>Jun</v>
      </c>
      <c r="E2749" s="219">
        <f t="shared" si="849"/>
        <v>2</v>
      </c>
      <c r="F2749" s="217">
        <v>44714</v>
      </c>
      <c r="G2749" s="204">
        <v>0.41666666666666669</v>
      </c>
      <c r="H2749" s="205" t="s">
        <v>19</v>
      </c>
      <c r="I2749" s="206" t="str">
        <f t="shared" ref="I2749:I2757" si="893">VLOOKUP(H2749,SiteCodes,2,FALSE)</f>
        <v>Q Jeff (right bank opposite N. Arm confl.)</v>
      </c>
      <c r="J2749" s="206" t="str">
        <f t="shared" ref="J2749:J2757" si="894">VLOOKUP(H2749,SiteCodes,3,FALSE)</f>
        <v>Gordon Estuary</v>
      </c>
      <c r="K2749" s="211">
        <v>1</v>
      </c>
      <c r="L2749" s="212" t="s">
        <v>146</v>
      </c>
      <c r="M2749" s="213" t="s">
        <v>138</v>
      </c>
      <c r="N2749" s="212" t="s">
        <v>148</v>
      </c>
      <c r="O2749" s="181">
        <f t="shared" si="873"/>
        <v>3</v>
      </c>
      <c r="P2749" s="181">
        <f t="shared" si="874"/>
        <v>1</v>
      </c>
      <c r="Q2749" s="181">
        <f t="shared" si="875"/>
        <v>3</v>
      </c>
      <c r="R2749" s="214">
        <v>3</v>
      </c>
      <c r="S2749" s="211" t="s">
        <v>168</v>
      </c>
      <c r="T2749" s="213" t="s">
        <v>163</v>
      </c>
    </row>
    <row r="2750" spans="1:20" x14ac:dyDescent="0.2">
      <c r="A2750" s="218">
        <f t="shared" si="846"/>
        <v>23</v>
      </c>
      <c r="B2750" s="219">
        <f t="shared" si="847"/>
        <v>2022</v>
      </c>
      <c r="C2750" s="219">
        <f t="shared" si="848"/>
        <v>6</v>
      </c>
      <c r="D2750" s="219" t="str">
        <f t="shared" si="878"/>
        <v>Jun</v>
      </c>
      <c r="E2750" s="219">
        <f t="shared" si="849"/>
        <v>2</v>
      </c>
      <c r="F2750" s="217">
        <v>44714</v>
      </c>
      <c r="G2750" s="204">
        <v>0.41666666666666669</v>
      </c>
      <c r="H2750" s="205" t="s">
        <v>19</v>
      </c>
      <c r="I2750" s="206" t="str">
        <f t="shared" si="893"/>
        <v>Q Jeff (right bank opposite N. Arm confl.)</v>
      </c>
      <c r="J2750" s="206" t="str">
        <f t="shared" si="894"/>
        <v>Gordon Estuary</v>
      </c>
      <c r="K2750" s="205">
        <v>1</v>
      </c>
      <c r="L2750" s="207" t="s">
        <v>152</v>
      </c>
      <c r="M2750" s="213" t="s">
        <v>138</v>
      </c>
      <c r="N2750" s="207" t="s">
        <v>144</v>
      </c>
      <c r="O2750" s="181">
        <f t="shared" si="873"/>
        <v>5</v>
      </c>
      <c r="P2750" s="181">
        <f t="shared" si="874"/>
        <v>1</v>
      </c>
      <c r="Q2750" s="181">
        <f t="shared" si="875"/>
        <v>2</v>
      </c>
      <c r="R2750" s="209">
        <v>2</v>
      </c>
      <c r="S2750" s="211" t="s">
        <v>168</v>
      </c>
      <c r="T2750" s="208" t="s">
        <v>163</v>
      </c>
    </row>
    <row r="2751" spans="1:20" x14ac:dyDescent="0.2">
      <c r="A2751" s="218">
        <f t="shared" si="846"/>
        <v>23</v>
      </c>
      <c r="B2751" s="219">
        <f t="shared" si="847"/>
        <v>2022</v>
      </c>
      <c r="C2751" s="219">
        <f t="shared" si="848"/>
        <v>6</v>
      </c>
      <c r="D2751" s="219" t="str">
        <f t="shared" si="878"/>
        <v>Jun</v>
      </c>
      <c r="E2751" s="219">
        <f t="shared" si="849"/>
        <v>2</v>
      </c>
      <c r="F2751" s="217">
        <v>44714</v>
      </c>
      <c r="G2751" s="204">
        <v>0.41666666666666669</v>
      </c>
      <c r="H2751" s="205" t="s">
        <v>19</v>
      </c>
      <c r="I2751" s="206" t="str">
        <f t="shared" si="893"/>
        <v>Q Jeff (right bank opposite N. Arm confl.)</v>
      </c>
      <c r="J2751" s="206" t="str">
        <f t="shared" si="894"/>
        <v>Gordon Estuary</v>
      </c>
      <c r="K2751" s="211">
        <v>1</v>
      </c>
      <c r="L2751" s="212" t="s">
        <v>157</v>
      </c>
      <c r="M2751" s="213" t="s">
        <v>138</v>
      </c>
      <c r="N2751" s="212" t="s">
        <v>153</v>
      </c>
      <c r="O2751" s="181">
        <f t="shared" si="873"/>
        <v>8</v>
      </c>
      <c r="P2751" s="181">
        <f t="shared" si="874"/>
        <v>1</v>
      </c>
      <c r="Q2751" s="181">
        <f t="shared" si="875"/>
        <v>5</v>
      </c>
      <c r="R2751" s="214">
        <v>51</v>
      </c>
      <c r="S2751" s="211" t="s">
        <v>168</v>
      </c>
      <c r="T2751" s="213" t="s">
        <v>163</v>
      </c>
    </row>
    <row r="2752" spans="1:20" x14ac:dyDescent="0.2">
      <c r="A2752" s="218">
        <f t="shared" si="846"/>
        <v>23</v>
      </c>
      <c r="B2752" s="219">
        <f t="shared" si="847"/>
        <v>2022</v>
      </c>
      <c r="C2752" s="219">
        <f t="shared" si="848"/>
        <v>6</v>
      </c>
      <c r="D2752" s="219" t="str">
        <f t="shared" si="878"/>
        <v>Jun</v>
      </c>
      <c r="E2752" s="219">
        <f t="shared" si="849"/>
        <v>2</v>
      </c>
      <c r="F2752" s="217">
        <v>44714</v>
      </c>
      <c r="G2752" s="204">
        <v>0.41666666666666669</v>
      </c>
      <c r="H2752" s="205" t="s">
        <v>19</v>
      </c>
      <c r="I2752" s="206" t="str">
        <f t="shared" si="893"/>
        <v>Q Jeff (right bank opposite N. Arm confl.)</v>
      </c>
      <c r="J2752" s="206" t="str">
        <f t="shared" si="894"/>
        <v>Gordon Estuary</v>
      </c>
      <c r="K2752" s="205">
        <v>1</v>
      </c>
      <c r="L2752" s="207" t="s">
        <v>158</v>
      </c>
      <c r="M2752" s="213" t="s">
        <v>138</v>
      </c>
      <c r="N2752" s="212" t="s">
        <v>153</v>
      </c>
      <c r="O2752" s="181">
        <f t="shared" si="873"/>
        <v>9</v>
      </c>
      <c r="P2752" s="181">
        <f t="shared" si="874"/>
        <v>1</v>
      </c>
      <c r="Q2752" s="181">
        <f t="shared" si="875"/>
        <v>5</v>
      </c>
      <c r="R2752" s="209">
        <v>10</v>
      </c>
      <c r="S2752" s="211" t="s">
        <v>168</v>
      </c>
      <c r="T2752" s="208" t="s">
        <v>163</v>
      </c>
    </row>
    <row r="2753" spans="1:21" x14ac:dyDescent="0.2">
      <c r="A2753" s="218">
        <f t="shared" si="846"/>
        <v>23</v>
      </c>
      <c r="B2753" s="219">
        <f t="shared" si="847"/>
        <v>2022</v>
      </c>
      <c r="C2753" s="219">
        <f t="shared" si="848"/>
        <v>6</v>
      </c>
      <c r="D2753" s="219" t="str">
        <f t="shared" si="878"/>
        <v>Jun</v>
      </c>
      <c r="E2753" s="219">
        <f t="shared" si="849"/>
        <v>2</v>
      </c>
      <c r="F2753" s="217">
        <v>44714</v>
      </c>
      <c r="G2753" s="204">
        <v>0.41666666666666669</v>
      </c>
      <c r="H2753" s="205" t="s">
        <v>19</v>
      </c>
      <c r="I2753" s="206" t="str">
        <f t="shared" si="893"/>
        <v>Q Jeff (right bank opposite N. Arm confl.)</v>
      </c>
      <c r="J2753" s="206" t="str">
        <f t="shared" si="894"/>
        <v>Gordon Estuary</v>
      </c>
      <c r="K2753" s="211">
        <v>1</v>
      </c>
      <c r="L2753" s="212" t="s">
        <v>185</v>
      </c>
      <c r="M2753" s="213" t="s">
        <v>138</v>
      </c>
      <c r="N2753" s="212" t="s">
        <v>150</v>
      </c>
      <c r="O2753" s="181">
        <f t="shared" si="873"/>
        <v>18</v>
      </c>
      <c r="P2753" s="181">
        <f t="shared" si="874"/>
        <v>1</v>
      </c>
      <c r="Q2753" s="181">
        <f t="shared" si="875"/>
        <v>4</v>
      </c>
      <c r="R2753" s="214">
        <v>49</v>
      </c>
      <c r="S2753" s="211" t="s">
        <v>168</v>
      </c>
      <c r="T2753" s="213" t="s">
        <v>163</v>
      </c>
    </row>
    <row r="2754" spans="1:21" x14ac:dyDescent="0.2">
      <c r="A2754" s="218">
        <f t="shared" si="846"/>
        <v>23</v>
      </c>
      <c r="B2754" s="219">
        <f t="shared" si="847"/>
        <v>2022</v>
      </c>
      <c r="C2754" s="219">
        <f t="shared" si="848"/>
        <v>6</v>
      </c>
      <c r="D2754" s="219" t="str">
        <f t="shared" si="878"/>
        <v>Jun</v>
      </c>
      <c r="E2754" s="219">
        <f t="shared" si="849"/>
        <v>2</v>
      </c>
      <c r="F2754" s="217">
        <v>44714</v>
      </c>
      <c r="G2754" s="204">
        <v>0.41666666666666669</v>
      </c>
      <c r="H2754" s="205" t="s">
        <v>19</v>
      </c>
      <c r="I2754" s="206" t="str">
        <f t="shared" si="893"/>
        <v>Q Jeff (right bank opposite N. Arm confl.)</v>
      </c>
      <c r="J2754" s="206" t="str">
        <f t="shared" si="894"/>
        <v>Gordon Estuary</v>
      </c>
      <c r="K2754" s="205">
        <v>1</v>
      </c>
      <c r="L2754" s="207" t="s">
        <v>181</v>
      </c>
      <c r="M2754" s="213" t="s">
        <v>138</v>
      </c>
      <c r="N2754" s="212" t="s">
        <v>150</v>
      </c>
      <c r="O2754" s="181">
        <f t="shared" si="873"/>
        <v>15</v>
      </c>
      <c r="P2754" s="181">
        <f t="shared" si="874"/>
        <v>1</v>
      </c>
      <c r="Q2754" s="181">
        <f t="shared" si="875"/>
        <v>4</v>
      </c>
      <c r="R2754" s="209">
        <v>76</v>
      </c>
      <c r="S2754" s="211" t="s">
        <v>168</v>
      </c>
      <c r="T2754" s="208" t="s">
        <v>163</v>
      </c>
    </row>
    <row r="2755" spans="1:21" x14ac:dyDescent="0.2">
      <c r="A2755" s="218">
        <f t="shared" si="846"/>
        <v>23</v>
      </c>
      <c r="B2755" s="219">
        <f t="shared" si="847"/>
        <v>2022</v>
      </c>
      <c r="C2755" s="219">
        <f t="shared" si="848"/>
        <v>6</v>
      </c>
      <c r="D2755" s="219" t="str">
        <f t="shared" si="878"/>
        <v>Jun</v>
      </c>
      <c r="E2755" s="219">
        <f t="shared" si="849"/>
        <v>2</v>
      </c>
      <c r="F2755" s="217">
        <v>44714</v>
      </c>
      <c r="G2755" s="204">
        <v>0.41666666666666669</v>
      </c>
      <c r="H2755" s="205" t="s">
        <v>19</v>
      </c>
      <c r="I2755" s="206" t="str">
        <f t="shared" si="893"/>
        <v>Q Jeff (right bank opposite N. Arm confl.)</v>
      </c>
      <c r="J2755" s="206" t="str">
        <f t="shared" si="894"/>
        <v>Gordon Estuary</v>
      </c>
      <c r="K2755" s="211">
        <v>1</v>
      </c>
      <c r="L2755" s="212" t="s">
        <v>166</v>
      </c>
      <c r="M2755" s="213" t="s">
        <v>138</v>
      </c>
      <c r="N2755" s="212" t="s">
        <v>150</v>
      </c>
      <c r="O2755" s="181">
        <f t="shared" si="873"/>
        <v>11</v>
      </c>
      <c r="P2755" s="181">
        <f t="shared" si="874"/>
        <v>1</v>
      </c>
      <c r="Q2755" s="181">
        <f t="shared" si="875"/>
        <v>4</v>
      </c>
      <c r="R2755" s="214">
        <v>12</v>
      </c>
      <c r="S2755" s="211" t="s">
        <v>168</v>
      </c>
      <c r="T2755" s="213" t="s">
        <v>163</v>
      </c>
    </row>
    <row r="2756" spans="1:21" x14ac:dyDescent="0.2">
      <c r="A2756" s="218">
        <f t="shared" si="846"/>
        <v>23</v>
      </c>
      <c r="B2756" s="219">
        <f t="shared" si="847"/>
        <v>2022</v>
      </c>
      <c r="C2756" s="219">
        <f t="shared" si="848"/>
        <v>6</v>
      </c>
      <c r="D2756" s="219" t="str">
        <f t="shared" si="878"/>
        <v>Jun</v>
      </c>
      <c r="E2756" s="219">
        <f t="shared" si="849"/>
        <v>2</v>
      </c>
      <c r="F2756" s="217">
        <v>44714</v>
      </c>
      <c r="G2756" s="204">
        <v>0.41666666666666669</v>
      </c>
      <c r="H2756" s="205" t="s">
        <v>19</v>
      </c>
      <c r="I2756" s="206" t="str">
        <f t="shared" si="893"/>
        <v>Q Jeff (right bank opposite N. Arm confl.)</v>
      </c>
      <c r="J2756" s="206" t="str">
        <f t="shared" si="894"/>
        <v>Gordon Estuary</v>
      </c>
      <c r="K2756" s="205">
        <v>1</v>
      </c>
      <c r="L2756" s="207" t="s">
        <v>173</v>
      </c>
      <c r="M2756" s="213" t="s">
        <v>138</v>
      </c>
      <c r="N2756" s="212" t="s">
        <v>150</v>
      </c>
      <c r="O2756" s="181">
        <f t="shared" ref="O2756:O2787" si="895">VLOOKUP(L2756,SpeciesCodes,2,FALSE)</f>
        <v>13</v>
      </c>
      <c r="P2756" s="181">
        <f t="shared" ref="P2756:P2787" si="896">VLOOKUP(M2756,OrigCodes,2,FALSE)</f>
        <v>1</v>
      </c>
      <c r="Q2756" s="181">
        <f t="shared" ref="Q2756:Q2787" si="897">VLOOKUP(N2756,StgCodes,2,FALSE)</f>
        <v>4</v>
      </c>
      <c r="R2756" s="209">
        <v>17</v>
      </c>
      <c r="S2756" s="211" t="s">
        <v>168</v>
      </c>
      <c r="T2756" s="208" t="s">
        <v>163</v>
      </c>
    </row>
    <row r="2757" spans="1:21" x14ac:dyDescent="0.2">
      <c r="A2757" s="218">
        <f t="shared" si="846"/>
        <v>23</v>
      </c>
      <c r="B2757" s="219">
        <f t="shared" si="847"/>
        <v>2022</v>
      </c>
      <c r="C2757" s="219">
        <f t="shared" si="848"/>
        <v>6</v>
      </c>
      <c r="D2757" s="219" t="str">
        <f t="shared" si="878"/>
        <v>Jun</v>
      </c>
      <c r="E2757" s="219">
        <f t="shared" si="849"/>
        <v>2</v>
      </c>
      <c r="F2757" s="217">
        <v>44714</v>
      </c>
      <c r="G2757" s="204">
        <v>0.41666666666666669</v>
      </c>
      <c r="H2757" s="205" t="s">
        <v>19</v>
      </c>
      <c r="I2757" s="206" t="str">
        <f t="shared" si="893"/>
        <v>Q Jeff (right bank opposite N. Arm confl.)</v>
      </c>
      <c r="J2757" s="206" t="str">
        <f t="shared" si="894"/>
        <v>Gordon Estuary</v>
      </c>
      <c r="K2757" s="211">
        <v>1</v>
      </c>
      <c r="L2757" s="212" t="s">
        <v>196</v>
      </c>
      <c r="M2757" s="213" t="s">
        <v>138</v>
      </c>
      <c r="N2757" s="212" t="s">
        <v>150</v>
      </c>
      <c r="O2757" s="181">
        <f t="shared" si="895"/>
        <v>25</v>
      </c>
      <c r="P2757" s="181">
        <f t="shared" si="896"/>
        <v>1</v>
      </c>
      <c r="Q2757" s="181">
        <f t="shared" si="897"/>
        <v>4</v>
      </c>
      <c r="R2757" s="214">
        <v>6</v>
      </c>
      <c r="S2757" s="211" t="s">
        <v>168</v>
      </c>
      <c r="T2757" s="213" t="s">
        <v>163</v>
      </c>
    </row>
    <row r="2758" spans="1:21" x14ac:dyDescent="0.2">
      <c r="A2758" s="218">
        <f t="shared" si="846"/>
        <v>23</v>
      </c>
      <c r="B2758" s="219">
        <f t="shared" si="847"/>
        <v>2022</v>
      </c>
      <c r="C2758" s="219">
        <f t="shared" si="848"/>
        <v>6</v>
      </c>
      <c r="D2758" s="219" t="str">
        <f t="shared" si="878"/>
        <v>Jun</v>
      </c>
      <c r="E2758" s="219">
        <f t="shared" si="849"/>
        <v>2</v>
      </c>
      <c r="F2758" s="217">
        <v>44714</v>
      </c>
      <c r="G2758" s="204">
        <v>0.4513888888888889</v>
      </c>
      <c r="H2758" s="205" t="s">
        <v>225</v>
      </c>
      <c r="I2758" s="206" t="str">
        <f t="shared" ref="I2758:I2787" si="898">VLOOKUP(H2758,SiteCodes,2,FALSE)</f>
        <v>Gordon R. Site 1, Channel A at Gordon R.</v>
      </c>
      <c r="J2758" s="206" t="str">
        <f t="shared" ref="J2758:J2787" si="899">VLOOKUP(H2758,SiteCodes,3,FALSE)</f>
        <v>Gordon Estuary</v>
      </c>
      <c r="K2758" s="205">
        <v>1</v>
      </c>
      <c r="L2758" s="207" t="s">
        <v>146</v>
      </c>
      <c r="M2758" s="208" t="s">
        <v>138</v>
      </c>
      <c r="N2758" s="207" t="s">
        <v>144</v>
      </c>
      <c r="O2758" s="181">
        <f t="shared" si="895"/>
        <v>3</v>
      </c>
      <c r="P2758" s="181">
        <f t="shared" si="896"/>
        <v>1</v>
      </c>
      <c r="Q2758" s="181">
        <f t="shared" si="897"/>
        <v>2</v>
      </c>
      <c r="R2758" s="209">
        <v>9</v>
      </c>
      <c r="S2758" s="205" t="s">
        <v>171</v>
      </c>
      <c r="T2758" s="208" t="s">
        <v>163</v>
      </c>
      <c r="U2758" t="s">
        <v>431</v>
      </c>
    </row>
    <row r="2759" spans="1:21" x14ac:dyDescent="0.2">
      <c r="A2759" s="218">
        <f t="shared" si="846"/>
        <v>23</v>
      </c>
      <c r="B2759" s="219">
        <f t="shared" si="847"/>
        <v>2022</v>
      </c>
      <c r="C2759" s="219">
        <f t="shared" si="848"/>
        <v>6</v>
      </c>
      <c r="D2759" s="219" t="str">
        <f t="shared" si="878"/>
        <v>Jun</v>
      </c>
      <c r="E2759" s="219">
        <f t="shared" si="849"/>
        <v>2</v>
      </c>
      <c r="F2759" s="217">
        <v>44714</v>
      </c>
      <c r="G2759" s="204">
        <v>0.4513888888888889</v>
      </c>
      <c r="H2759" s="205" t="s">
        <v>225</v>
      </c>
      <c r="I2759" s="206" t="str">
        <f t="shared" ref="I2759" si="900">VLOOKUP(H2759,SiteCodes,2,FALSE)</f>
        <v>Gordon R. Site 1, Channel A at Gordon R.</v>
      </c>
      <c r="J2759" s="206" t="str">
        <f t="shared" ref="J2759" si="901">VLOOKUP(H2759,SiteCodes,3,FALSE)</f>
        <v>Gordon Estuary</v>
      </c>
      <c r="K2759" s="211">
        <v>1</v>
      </c>
      <c r="L2759" s="212" t="s">
        <v>157</v>
      </c>
      <c r="M2759" s="213" t="s">
        <v>138</v>
      </c>
      <c r="N2759" s="212" t="s">
        <v>153</v>
      </c>
      <c r="O2759" s="181">
        <f t="shared" si="895"/>
        <v>8</v>
      </c>
      <c r="P2759" s="181">
        <f t="shared" si="896"/>
        <v>1</v>
      </c>
      <c r="Q2759" s="181">
        <f t="shared" si="897"/>
        <v>5</v>
      </c>
      <c r="R2759" s="214">
        <v>11</v>
      </c>
      <c r="S2759" s="211" t="s">
        <v>171</v>
      </c>
      <c r="T2759" s="213" t="s">
        <v>163</v>
      </c>
    </row>
    <row r="2760" spans="1:21" x14ac:dyDescent="0.2">
      <c r="A2760" s="218">
        <f t="shared" ref="A2760:A2823" si="902">WEEKNUM(F2760)</f>
        <v>23</v>
      </c>
      <c r="B2760" s="219">
        <f t="shared" ref="B2760:B2823" si="903">YEAR(F2760)</f>
        <v>2022</v>
      </c>
      <c r="C2760" s="219">
        <f t="shared" ref="C2760:C2823" si="904">MONTH(F2760)</f>
        <v>6</v>
      </c>
      <c r="D2760" s="219" t="str">
        <f t="shared" si="878"/>
        <v>Jun</v>
      </c>
      <c r="E2760" s="219">
        <f t="shared" ref="E2760:E2823" si="905">DAY(F2760)</f>
        <v>2</v>
      </c>
      <c r="F2760" s="217">
        <v>44714</v>
      </c>
      <c r="G2760" s="204">
        <v>0.46875</v>
      </c>
      <c r="H2760" s="205" t="s">
        <v>8</v>
      </c>
      <c r="I2760" s="206" t="str">
        <f t="shared" si="898"/>
        <v>Smokies</v>
      </c>
      <c r="J2760" s="206" t="str">
        <f t="shared" si="899"/>
        <v>Gordon Estuary</v>
      </c>
      <c r="K2760" s="205">
        <v>1</v>
      </c>
      <c r="L2760" s="207" t="s">
        <v>146</v>
      </c>
      <c r="M2760" s="208" t="s">
        <v>138</v>
      </c>
      <c r="N2760" s="207" t="s">
        <v>144</v>
      </c>
      <c r="O2760" s="181">
        <f t="shared" si="895"/>
        <v>3</v>
      </c>
      <c r="P2760" s="181">
        <f t="shared" si="896"/>
        <v>1</v>
      </c>
      <c r="Q2760" s="181">
        <f t="shared" si="897"/>
        <v>2</v>
      </c>
      <c r="R2760" s="209">
        <v>32</v>
      </c>
      <c r="S2760" s="211" t="s">
        <v>168</v>
      </c>
      <c r="T2760" s="208" t="s">
        <v>163</v>
      </c>
    </row>
    <row r="2761" spans="1:21" x14ac:dyDescent="0.2">
      <c r="A2761" s="218">
        <f t="shared" si="902"/>
        <v>23</v>
      </c>
      <c r="B2761" s="219">
        <f t="shared" si="903"/>
        <v>2022</v>
      </c>
      <c r="C2761" s="219">
        <f t="shared" si="904"/>
        <v>6</v>
      </c>
      <c r="D2761" s="219" t="str">
        <f t="shared" si="878"/>
        <v>Jun</v>
      </c>
      <c r="E2761" s="219">
        <f t="shared" si="905"/>
        <v>2</v>
      </c>
      <c r="F2761" s="217">
        <v>44714</v>
      </c>
      <c r="G2761" s="204">
        <v>0.46875</v>
      </c>
      <c r="H2761" s="205" t="s">
        <v>8</v>
      </c>
      <c r="I2761" s="206" t="str">
        <f t="shared" ref="I2761:I2764" si="906">VLOOKUP(H2761,SiteCodes,2,FALSE)</f>
        <v>Smokies</v>
      </c>
      <c r="J2761" s="206" t="str">
        <f t="shared" ref="J2761:J2764" si="907">VLOOKUP(H2761,SiteCodes,3,FALSE)</f>
        <v>Gordon Estuary</v>
      </c>
      <c r="K2761" s="211">
        <v>1</v>
      </c>
      <c r="L2761" s="212" t="s">
        <v>157</v>
      </c>
      <c r="M2761" s="208" t="s">
        <v>138</v>
      </c>
      <c r="N2761" s="212" t="s">
        <v>153</v>
      </c>
      <c r="O2761" s="181">
        <f t="shared" si="895"/>
        <v>8</v>
      </c>
      <c r="P2761" s="181">
        <f t="shared" si="896"/>
        <v>1</v>
      </c>
      <c r="Q2761" s="181">
        <f t="shared" si="897"/>
        <v>5</v>
      </c>
      <c r="R2761" s="214">
        <v>1</v>
      </c>
      <c r="S2761" s="211" t="s">
        <v>168</v>
      </c>
      <c r="T2761" s="213" t="s">
        <v>163</v>
      </c>
    </row>
    <row r="2762" spans="1:21" x14ac:dyDescent="0.2">
      <c r="A2762" s="218">
        <f t="shared" si="902"/>
        <v>23</v>
      </c>
      <c r="B2762" s="219">
        <f t="shared" si="903"/>
        <v>2022</v>
      </c>
      <c r="C2762" s="219">
        <f t="shared" si="904"/>
        <v>6</v>
      </c>
      <c r="D2762" s="219" t="str">
        <f t="shared" si="878"/>
        <v>Jun</v>
      </c>
      <c r="E2762" s="219">
        <f t="shared" si="905"/>
        <v>2</v>
      </c>
      <c r="F2762" s="217">
        <v>44714</v>
      </c>
      <c r="G2762" s="204">
        <v>0.46875</v>
      </c>
      <c r="H2762" s="205" t="s">
        <v>8</v>
      </c>
      <c r="I2762" s="206" t="str">
        <f t="shared" si="906"/>
        <v>Smokies</v>
      </c>
      <c r="J2762" s="206" t="str">
        <f t="shared" si="907"/>
        <v>Gordon Estuary</v>
      </c>
      <c r="K2762" s="205">
        <v>1</v>
      </c>
      <c r="L2762" s="207" t="s">
        <v>185</v>
      </c>
      <c r="M2762" s="208" t="s">
        <v>138</v>
      </c>
      <c r="N2762" s="212" t="s">
        <v>150</v>
      </c>
      <c r="O2762" s="181">
        <f t="shared" si="895"/>
        <v>18</v>
      </c>
      <c r="P2762" s="181">
        <f t="shared" si="896"/>
        <v>1</v>
      </c>
      <c r="Q2762" s="181">
        <f t="shared" si="897"/>
        <v>4</v>
      </c>
      <c r="R2762" s="209">
        <v>1</v>
      </c>
      <c r="S2762" s="211" t="s">
        <v>168</v>
      </c>
      <c r="T2762" s="208" t="s">
        <v>163</v>
      </c>
    </row>
    <row r="2763" spans="1:21" x14ac:dyDescent="0.2">
      <c r="A2763" s="218">
        <f t="shared" si="902"/>
        <v>23</v>
      </c>
      <c r="B2763" s="219">
        <f t="shared" si="903"/>
        <v>2022</v>
      </c>
      <c r="C2763" s="219">
        <f t="shared" si="904"/>
        <v>6</v>
      </c>
      <c r="D2763" s="219" t="str">
        <f t="shared" si="878"/>
        <v>Jun</v>
      </c>
      <c r="E2763" s="219">
        <f t="shared" si="905"/>
        <v>2</v>
      </c>
      <c r="F2763" s="217">
        <v>44714</v>
      </c>
      <c r="G2763" s="204">
        <v>0.46875</v>
      </c>
      <c r="H2763" s="205" t="s">
        <v>8</v>
      </c>
      <c r="I2763" s="206" t="str">
        <f t="shared" si="906"/>
        <v>Smokies</v>
      </c>
      <c r="J2763" s="206" t="str">
        <f t="shared" si="907"/>
        <v>Gordon Estuary</v>
      </c>
      <c r="K2763" s="211">
        <v>1</v>
      </c>
      <c r="L2763" s="212" t="s">
        <v>181</v>
      </c>
      <c r="M2763" s="208" t="s">
        <v>138</v>
      </c>
      <c r="N2763" s="212" t="s">
        <v>150</v>
      </c>
      <c r="O2763" s="181">
        <f t="shared" si="895"/>
        <v>15</v>
      </c>
      <c r="P2763" s="181">
        <f t="shared" si="896"/>
        <v>1</v>
      </c>
      <c r="Q2763" s="181">
        <f t="shared" si="897"/>
        <v>4</v>
      </c>
      <c r="R2763" s="214">
        <v>2</v>
      </c>
      <c r="S2763" s="211" t="s">
        <v>168</v>
      </c>
      <c r="T2763" s="213" t="s">
        <v>163</v>
      </c>
    </row>
    <row r="2764" spans="1:21" x14ac:dyDescent="0.2">
      <c r="A2764" s="218">
        <f t="shared" si="902"/>
        <v>23</v>
      </c>
      <c r="B2764" s="219">
        <f t="shared" si="903"/>
        <v>2022</v>
      </c>
      <c r="C2764" s="219">
        <f t="shared" si="904"/>
        <v>6</v>
      </c>
      <c r="D2764" s="219" t="str">
        <f t="shared" si="878"/>
        <v>Jun</v>
      </c>
      <c r="E2764" s="219">
        <f t="shared" si="905"/>
        <v>2</v>
      </c>
      <c r="F2764" s="217">
        <v>44714</v>
      </c>
      <c r="G2764" s="204">
        <v>0.46875</v>
      </c>
      <c r="H2764" s="205" t="s">
        <v>8</v>
      </c>
      <c r="I2764" s="206" t="str">
        <f t="shared" si="906"/>
        <v>Smokies</v>
      </c>
      <c r="J2764" s="206" t="str">
        <f t="shared" si="907"/>
        <v>Gordon Estuary</v>
      </c>
      <c r="K2764" s="205">
        <v>1</v>
      </c>
      <c r="L2764" s="207" t="s">
        <v>166</v>
      </c>
      <c r="M2764" s="208" t="s">
        <v>138</v>
      </c>
      <c r="N2764" s="212" t="s">
        <v>150</v>
      </c>
      <c r="O2764" s="181">
        <f t="shared" si="895"/>
        <v>11</v>
      </c>
      <c r="P2764" s="181">
        <f t="shared" si="896"/>
        <v>1</v>
      </c>
      <c r="Q2764" s="181">
        <f t="shared" si="897"/>
        <v>4</v>
      </c>
      <c r="R2764" s="209">
        <v>7</v>
      </c>
      <c r="S2764" s="211" t="s">
        <v>168</v>
      </c>
      <c r="T2764" s="208" t="s">
        <v>163</v>
      </c>
    </row>
    <row r="2765" spans="1:21" x14ac:dyDescent="0.2">
      <c r="A2765" s="218">
        <f t="shared" si="902"/>
        <v>23</v>
      </c>
      <c r="B2765" s="219">
        <f t="shared" si="903"/>
        <v>2022</v>
      </c>
      <c r="C2765" s="219">
        <f t="shared" si="904"/>
        <v>6</v>
      </c>
      <c r="D2765" s="219" t="str">
        <f t="shared" si="878"/>
        <v>Jun</v>
      </c>
      <c r="E2765" s="219">
        <f t="shared" si="905"/>
        <v>2</v>
      </c>
      <c r="F2765" s="217">
        <v>44714</v>
      </c>
      <c r="G2765" s="210">
        <v>0.53819444444444442</v>
      </c>
      <c r="H2765" s="211" t="s">
        <v>206</v>
      </c>
      <c r="I2765" s="206" t="str">
        <f t="shared" si="898"/>
        <v>Site 5 main channel half way up</v>
      </c>
      <c r="J2765" s="206" t="str">
        <f t="shared" si="899"/>
        <v>Gordon Estuary</v>
      </c>
      <c r="K2765" s="211">
        <v>1</v>
      </c>
      <c r="L2765" s="212" t="s">
        <v>146</v>
      </c>
      <c r="M2765" s="208" t="s">
        <v>138</v>
      </c>
      <c r="N2765" s="212" t="s">
        <v>144</v>
      </c>
      <c r="O2765" s="181">
        <f t="shared" si="895"/>
        <v>3</v>
      </c>
      <c r="P2765" s="181">
        <f t="shared" si="896"/>
        <v>1</v>
      </c>
      <c r="Q2765" s="181">
        <f t="shared" si="897"/>
        <v>2</v>
      </c>
      <c r="R2765" s="214">
        <v>422</v>
      </c>
      <c r="S2765" s="205" t="s">
        <v>171</v>
      </c>
      <c r="T2765" s="213" t="s">
        <v>163</v>
      </c>
    </row>
    <row r="2766" spans="1:21" x14ac:dyDescent="0.2">
      <c r="A2766" s="218">
        <f t="shared" si="902"/>
        <v>23</v>
      </c>
      <c r="B2766" s="219">
        <f t="shared" si="903"/>
        <v>2022</v>
      </c>
      <c r="C2766" s="219">
        <f t="shared" si="904"/>
        <v>6</v>
      </c>
      <c r="D2766" s="219" t="str">
        <f t="shared" si="878"/>
        <v>Jun</v>
      </c>
      <c r="E2766" s="219">
        <f t="shared" si="905"/>
        <v>2</v>
      </c>
      <c r="F2766" s="217">
        <v>44714</v>
      </c>
      <c r="G2766" s="210">
        <v>0.53819444444444442</v>
      </c>
      <c r="H2766" s="211" t="s">
        <v>206</v>
      </c>
      <c r="I2766" s="206" t="str">
        <f t="shared" ref="I2766:I2767" si="908">VLOOKUP(H2766,SiteCodes,2,FALSE)</f>
        <v>Site 5 main channel half way up</v>
      </c>
      <c r="J2766" s="206" t="str">
        <f t="shared" ref="J2766:J2767" si="909">VLOOKUP(H2766,SiteCodes,3,FALSE)</f>
        <v>Gordon Estuary</v>
      </c>
      <c r="K2766" s="205">
        <v>1</v>
      </c>
      <c r="L2766" s="207" t="s">
        <v>157</v>
      </c>
      <c r="M2766" s="208" t="s">
        <v>138</v>
      </c>
      <c r="N2766" s="212" t="s">
        <v>153</v>
      </c>
      <c r="O2766" s="181">
        <f t="shared" si="895"/>
        <v>8</v>
      </c>
      <c r="P2766" s="181">
        <f t="shared" si="896"/>
        <v>1</v>
      </c>
      <c r="Q2766" s="181">
        <f t="shared" si="897"/>
        <v>5</v>
      </c>
      <c r="R2766" s="209">
        <v>6</v>
      </c>
      <c r="S2766" s="205" t="s">
        <v>171</v>
      </c>
      <c r="T2766" s="208" t="s">
        <v>163</v>
      </c>
    </row>
    <row r="2767" spans="1:21" x14ac:dyDescent="0.2">
      <c r="A2767" s="218">
        <f t="shared" si="902"/>
        <v>23</v>
      </c>
      <c r="B2767" s="219">
        <f t="shared" si="903"/>
        <v>2022</v>
      </c>
      <c r="C2767" s="219">
        <f t="shared" si="904"/>
        <v>6</v>
      </c>
      <c r="D2767" s="219" t="str">
        <f t="shared" si="878"/>
        <v>Jun</v>
      </c>
      <c r="E2767" s="219">
        <f t="shared" si="905"/>
        <v>2</v>
      </c>
      <c r="F2767" s="217">
        <v>44714</v>
      </c>
      <c r="G2767" s="210">
        <v>0.53819444444444442</v>
      </c>
      <c r="H2767" s="211" t="s">
        <v>206</v>
      </c>
      <c r="I2767" s="206" t="str">
        <f t="shared" si="908"/>
        <v>Site 5 main channel half way up</v>
      </c>
      <c r="J2767" s="206" t="str">
        <f t="shared" si="909"/>
        <v>Gordon Estuary</v>
      </c>
      <c r="K2767" s="211">
        <v>1</v>
      </c>
      <c r="L2767" s="212" t="s">
        <v>158</v>
      </c>
      <c r="M2767" s="208" t="s">
        <v>138</v>
      </c>
      <c r="N2767" s="212" t="s">
        <v>153</v>
      </c>
      <c r="O2767" s="181">
        <f t="shared" si="895"/>
        <v>9</v>
      </c>
      <c r="P2767" s="181">
        <f t="shared" si="896"/>
        <v>1</v>
      </c>
      <c r="Q2767" s="181">
        <f t="shared" si="897"/>
        <v>5</v>
      </c>
      <c r="R2767" s="214">
        <v>755</v>
      </c>
      <c r="S2767" s="205" t="s">
        <v>171</v>
      </c>
      <c r="T2767" s="213" t="s">
        <v>163</v>
      </c>
    </row>
    <row r="2768" spans="1:21" x14ac:dyDescent="0.2">
      <c r="A2768" s="218">
        <f t="shared" si="902"/>
        <v>23</v>
      </c>
      <c r="B2768" s="219">
        <f t="shared" si="903"/>
        <v>2022</v>
      </c>
      <c r="C2768" s="219">
        <f t="shared" si="904"/>
        <v>6</v>
      </c>
      <c r="D2768" s="219" t="str">
        <f t="shared" si="878"/>
        <v>Jun</v>
      </c>
      <c r="E2768" s="219">
        <f t="shared" si="905"/>
        <v>2</v>
      </c>
      <c r="F2768" s="217">
        <v>44714</v>
      </c>
      <c r="G2768" s="204">
        <v>0.56736111111111109</v>
      </c>
      <c r="H2768" s="205" t="s">
        <v>209</v>
      </c>
      <c r="I2768" s="206" t="str">
        <f t="shared" si="898"/>
        <v>Site 5 main channel where stump sland channel comes in</v>
      </c>
      <c r="J2768" s="206" t="str">
        <f t="shared" si="899"/>
        <v>Gordon Estuary</v>
      </c>
      <c r="K2768" s="205">
        <v>1</v>
      </c>
      <c r="L2768" s="207" t="s">
        <v>146</v>
      </c>
      <c r="M2768" s="208" t="s">
        <v>138</v>
      </c>
      <c r="N2768" s="207" t="s">
        <v>144</v>
      </c>
      <c r="O2768" s="181">
        <f t="shared" si="895"/>
        <v>3</v>
      </c>
      <c r="P2768" s="181">
        <f t="shared" si="896"/>
        <v>1</v>
      </c>
      <c r="Q2768" s="181">
        <f t="shared" si="897"/>
        <v>2</v>
      </c>
      <c r="R2768" s="209">
        <v>229</v>
      </c>
      <c r="S2768" s="205" t="s">
        <v>171</v>
      </c>
      <c r="T2768" s="208" t="s">
        <v>163</v>
      </c>
    </row>
    <row r="2769" spans="1:20" x14ac:dyDescent="0.2">
      <c r="A2769" s="218">
        <f t="shared" si="902"/>
        <v>23</v>
      </c>
      <c r="B2769" s="219">
        <f t="shared" si="903"/>
        <v>2022</v>
      </c>
      <c r="C2769" s="219">
        <f t="shared" si="904"/>
        <v>6</v>
      </c>
      <c r="D2769" s="219" t="str">
        <f t="shared" si="878"/>
        <v>Jun</v>
      </c>
      <c r="E2769" s="219">
        <f t="shared" si="905"/>
        <v>2</v>
      </c>
      <c r="F2769" s="217">
        <v>44714</v>
      </c>
      <c r="G2769" s="204">
        <v>0.56736111111111109</v>
      </c>
      <c r="H2769" s="205" t="s">
        <v>209</v>
      </c>
      <c r="I2769" s="206" t="str">
        <f t="shared" ref="I2769:I2770" si="910">VLOOKUP(H2769,SiteCodes,2,FALSE)</f>
        <v>Site 5 main channel where stump sland channel comes in</v>
      </c>
      <c r="J2769" s="206" t="str">
        <f t="shared" ref="J2769:J2770" si="911">VLOOKUP(H2769,SiteCodes,3,FALSE)</f>
        <v>Gordon Estuary</v>
      </c>
      <c r="K2769" s="211">
        <v>1</v>
      </c>
      <c r="L2769" s="212" t="s">
        <v>157</v>
      </c>
      <c r="M2769" s="208" t="s">
        <v>138</v>
      </c>
      <c r="N2769" s="212" t="s">
        <v>153</v>
      </c>
      <c r="O2769" s="181">
        <f t="shared" si="895"/>
        <v>8</v>
      </c>
      <c r="P2769" s="181">
        <f t="shared" si="896"/>
        <v>1</v>
      </c>
      <c r="Q2769" s="181">
        <f t="shared" si="897"/>
        <v>5</v>
      </c>
      <c r="R2769" s="214">
        <v>3</v>
      </c>
      <c r="S2769" s="211" t="s">
        <v>171</v>
      </c>
      <c r="T2769" s="213" t="s">
        <v>163</v>
      </c>
    </row>
    <row r="2770" spans="1:20" x14ac:dyDescent="0.2">
      <c r="A2770" s="218">
        <f t="shared" si="902"/>
        <v>23</v>
      </c>
      <c r="B2770" s="219">
        <f t="shared" si="903"/>
        <v>2022</v>
      </c>
      <c r="C2770" s="219">
        <f t="shared" si="904"/>
        <v>6</v>
      </c>
      <c r="D2770" s="219" t="str">
        <f t="shared" si="878"/>
        <v>Jun</v>
      </c>
      <c r="E2770" s="219">
        <f t="shared" si="905"/>
        <v>2</v>
      </c>
      <c r="F2770" s="217">
        <v>44714</v>
      </c>
      <c r="G2770" s="204">
        <v>0.56736111111111109</v>
      </c>
      <c r="H2770" s="205" t="s">
        <v>209</v>
      </c>
      <c r="I2770" s="206" t="str">
        <f t="shared" si="910"/>
        <v>Site 5 main channel where stump sland channel comes in</v>
      </c>
      <c r="J2770" s="206" t="str">
        <f t="shared" si="911"/>
        <v>Gordon Estuary</v>
      </c>
      <c r="K2770" s="205">
        <v>1</v>
      </c>
      <c r="L2770" s="207" t="s">
        <v>158</v>
      </c>
      <c r="M2770" s="208" t="s">
        <v>138</v>
      </c>
      <c r="N2770" s="207" t="s">
        <v>153</v>
      </c>
      <c r="O2770" s="181">
        <f t="shared" si="895"/>
        <v>9</v>
      </c>
      <c r="P2770" s="181">
        <f t="shared" si="896"/>
        <v>1</v>
      </c>
      <c r="Q2770" s="181">
        <f t="shared" si="897"/>
        <v>5</v>
      </c>
      <c r="R2770" s="209">
        <v>85</v>
      </c>
      <c r="S2770" s="205" t="s">
        <v>171</v>
      </c>
      <c r="T2770" s="208" t="s">
        <v>163</v>
      </c>
    </row>
    <row r="2771" spans="1:20" x14ac:dyDescent="0.2">
      <c r="A2771" s="218">
        <f t="shared" si="902"/>
        <v>23</v>
      </c>
      <c r="B2771" s="219">
        <f t="shared" si="903"/>
        <v>2022</v>
      </c>
      <c r="C2771" s="219">
        <f t="shared" si="904"/>
        <v>6</v>
      </c>
      <c r="D2771" s="219" t="str">
        <f t="shared" si="878"/>
        <v>Jun</v>
      </c>
      <c r="E2771" s="219">
        <f t="shared" si="905"/>
        <v>2</v>
      </c>
      <c r="F2771" s="217">
        <v>44714</v>
      </c>
      <c r="G2771" s="210">
        <v>0.59722222222222221</v>
      </c>
      <c r="H2771" s="211" t="s">
        <v>66</v>
      </c>
      <c r="I2771" s="206" t="str">
        <f t="shared" si="898"/>
        <v>Gravel bar on Gordon at Site 1</v>
      </c>
      <c r="J2771" s="206" t="str">
        <f t="shared" si="899"/>
        <v>Gordon Estuary</v>
      </c>
      <c r="K2771" s="211">
        <v>1</v>
      </c>
      <c r="L2771" s="212" t="s">
        <v>146</v>
      </c>
      <c r="M2771" s="208" t="s">
        <v>138</v>
      </c>
      <c r="N2771" s="212" t="s">
        <v>144</v>
      </c>
      <c r="O2771" s="181">
        <f t="shared" si="895"/>
        <v>3</v>
      </c>
      <c r="P2771" s="181">
        <f t="shared" si="896"/>
        <v>1</v>
      </c>
      <c r="Q2771" s="181">
        <f t="shared" si="897"/>
        <v>2</v>
      </c>
      <c r="R2771" s="214">
        <v>5</v>
      </c>
      <c r="S2771" s="211" t="s">
        <v>168</v>
      </c>
      <c r="T2771" s="213" t="s">
        <v>163</v>
      </c>
    </row>
    <row r="2772" spans="1:20" x14ac:dyDescent="0.2">
      <c r="A2772" s="218">
        <f t="shared" si="902"/>
        <v>23</v>
      </c>
      <c r="B2772" s="219">
        <f t="shared" si="903"/>
        <v>2022</v>
      </c>
      <c r="C2772" s="219">
        <f t="shared" si="904"/>
        <v>6</v>
      </c>
      <c r="D2772" s="219" t="str">
        <f t="shared" si="878"/>
        <v>Jun</v>
      </c>
      <c r="E2772" s="219">
        <f t="shared" si="905"/>
        <v>2</v>
      </c>
      <c r="F2772" s="217">
        <v>44714</v>
      </c>
      <c r="G2772" s="210">
        <v>0.59722222222222221</v>
      </c>
      <c r="H2772" s="211" t="s">
        <v>66</v>
      </c>
      <c r="I2772" s="206" t="str">
        <f t="shared" ref="I2772:I2773" si="912">VLOOKUP(H2772,SiteCodes,2,FALSE)</f>
        <v>Gravel bar on Gordon at Site 1</v>
      </c>
      <c r="J2772" s="206" t="str">
        <f t="shared" ref="J2772:J2773" si="913">VLOOKUP(H2772,SiteCodes,3,FALSE)</f>
        <v>Gordon Estuary</v>
      </c>
      <c r="K2772" s="205">
        <v>1</v>
      </c>
      <c r="L2772" s="207" t="s">
        <v>157</v>
      </c>
      <c r="M2772" s="208" t="s">
        <v>138</v>
      </c>
      <c r="N2772" s="207" t="s">
        <v>153</v>
      </c>
      <c r="O2772" s="181">
        <f t="shared" si="895"/>
        <v>8</v>
      </c>
      <c r="P2772" s="181">
        <f t="shared" si="896"/>
        <v>1</v>
      </c>
      <c r="Q2772" s="181">
        <f t="shared" si="897"/>
        <v>5</v>
      </c>
      <c r="R2772" s="209">
        <v>21</v>
      </c>
      <c r="S2772" s="211" t="s">
        <v>168</v>
      </c>
      <c r="T2772" s="208" t="s">
        <v>163</v>
      </c>
    </row>
    <row r="2773" spans="1:20" x14ac:dyDescent="0.2">
      <c r="A2773" s="218">
        <f t="shared" si="902"/>
        <v>23</v>
      </c>
      <c r="B2773" s="219">
        <f t="shared" si="903"/>
        <v>2022</v>
      </c>
      <c r="C2773" s="219">
        <f t="shared" si="904"/>
        <v>6</v>
      </c>
      <c r="D2773" s="219" t="str">
        <f t="shared" si="878"/>
        <v>Jun</v>
      </c>
      <c r="E2773" s="219">
        <f t="shared" si="905"/>
        <v>2</v>
      </c>
      <c r="F2773" s="217">
        <v>44714</v>
      </c>
      <c r="G2773" s="210">
        <v>0.59722222222222221</v>
      </c>
      <c r="H2773" s="211" t="s">
        <v>66</v>
      </c>
      <c r="I2773" s="206" t="str">
        <f t="shared" si="912"/>
        <v>Gravel bar on Gordon at Site 1</v>
      </c>
      <c r="J2773" s="206" t="str">
        <f t="shared" si="913"/>
        <v>Gordon Estuary</v>
      </c>
      <c r="K2773" s="211">
        <v>1</v>
      </c>
      <c r="L2773" s="212" t="s">
        <v>181</v>
      </c>
      <c r="M2773" s="208" t="s">
        <v>138</v>
      </c>
      <c r="N2773" s="212" t="s">
        <v>150</v>
      </c>
      <c r="O2773" s="181">
        <f t="shared" si="895"/>
        <v>15</v>
      </c>
      <c r="P2773" s="181">
        <f t="shared" si="896"/>
        <v>1</v>
      </c>
      <c r="Q2773" s="181">
        <f t="shared" si="897"/>
        <v>4</v>
      </c>
      <c r="R2773" s="214">
        <v>1</v>
      </c>
      <c r="S2773" s="211" t="s">
        <v>168</v>
      </c>
      <c r="T2773" s="213" t="s">
        <v>163</v>
      </c>
    </row>
    <row r="2774" spans="1:20" x14ac:dyDescent="0.2">
      <c r="A2774" s="218">
        <f t="shared" si="902"/>
        <v>23</v>
      </c>
      <c r="B2774" s="219">
        <f t="shared" si="903"/>
        <v>2022</v>
      </c>
      <c r="C2774" s="219">
        <f t="shared" si="904"/>
        <v>6</v>
      </c>
      <c r="D2774" s="219" t="str">
        <f t="shared" si="878"/>
        <v>Jun</v>
      </c>
      <c r="E2774" s="219">
        <f t="shared" si="905"/>
        <v>2</v>
      </c>
      <c r="F2774" s="217">
        <v>44714</v>
      </c>
      <c r="G2774" s="204">
        <v>0.64444444444444449</v>
      </c>
      <c r="H2774" s="205" t="s">
        <v>58</v>
      </c>
      <c r="I2774" s="206" t="str">
        <f t="shared" si="898"/>
        <v>Mouth of Site 7 inlet, north side</v>
      </c>
      <c r="J2774" s="206" t="str">
        <f t="shared" si="899"/>
        <v>Gordon Estuary</v>
      </c>
      <c r="K2774" s="205">
        <v>1</v>
      </c>
      <c r="L2774" s="207" t="s">
        <v>146</v>
      </c>
      <c r="M2774" s="208" t="s">
        <v>138</v>
      </c>
      <c r="N2774" s="207" t="s">
        <v>144</v>
      </c>
      <c r="O2774" s="181">
        <f t="shared" si="895"/>
        <v>3</v>
      </c>
      <c r="P2774" s="181">
        <f t="shared" si="896"/>
        <v>1</v>
      </c>
      <c r="Q2774" s="181">
        <f t="shared" si="897"/>
        <v>2</v>
      </c>
      <c r="R2774" s="209">
        <v>4</v>
      </c>
      <c r="S2774" s="211" t="s">
        <v>168</v>
      </c>
      <c r="T2774" s="208" t="s">
        <v>163</v>
      </c>
    </row>
    <row r="2775" spans="1:20" x14ac:dyDescent="0.2">
      <c r="A2775" s="218">
        <f t="shared" si="902"/>
        <v>23</v>
      </c>
      <c r="B2775" s="219">
        <f t="shared" si="903"/>
        <v>2022</v>
      </c>
      <c r="C2775" s="219">
        <f t="shared" si="904"/>
        <v>6</v>
      </c>
      <c r="D2775" s="219" t="str">
        <f t="shared" si="878"/>
        <v>Jun</v>
      </c>
      <c r="E2775" s="219">
        <f t="shared" si="905"/>
        <v>2</v>
      </c>
      <c r="F2775" s="217">
        <v>44714</v>
      </c>
      <c r="G2775" s="204">
        <v>0.64444444444444449</v>
      </c>
      <c r="H2775" s="205" t="s">
        <v>58</v>
      </c>
      <c r="I2775" s="206" t="str">
        <f t="shared" ref="I2775:I2779" si="914">VLOOKUP(H2775,SiteCodes,2,FALSE)</f>
        <v>Mouth of Site 7 inlet, north side</v>
      </c>
      <c r="J2775" s="206" t="str">
        <f t="shared" ref="J2775:J2779" si="915">VLOOKUP(H2775,SiteCodes,3,FALSE)</f>
        <v>Gordon Estuary</v>
      </c>
      <c r="K2775" s="211">
        <v>1</v>
      </c>
      <c r="L2775" s="212" t="s">
        <v>157</v>
      </c>
      <c r="M2775" s="208" t="s">
        <v>138</v>
      </c>
      <c r="N2775" s="207" t="s">
        <v>153</v>
      </c>
      <c r="O2775" s="181">
        <f t="shared" si="895"/>
        <v>8</v>
      </c>
      <c r="P2775" s="181">
        <f t="shared" si="896"/>
        <v>1</v>
      </c>
      <c r="Q2775" s="181">
        <f t="shared" si="897"/>
        <v>5</v>
      </c>
      <c r="R2775" s="214">
        <v>15</v>
      </c>
      <c r="S2775" s="211" t="s">
        <v>168</v>
      </c>
      <c r="T2775" s="213" t="s">
        <v>163</v>
      </c>
    </row>
    <row r="2776" spans="1:20" x14ac:dyDescent="0.2">
      <c r="A2776" s="218">
        <f t="shared" si="902"/>
        <v>23</v>
      </c>
      <c r="B2776" s="219">
        <f t="shared" si="903"/>
        <v>2022</v>
      </c>
      <c r="C2776" s="219">
        <f t="shared" si="904"/>
        <v>6</v>
      </c>
      <c r="D2776" s="219" t="str">
        <f t="shared" si="878"/>
        <v>Jun</v>
      </c>
      <c r="E2776" s="219">
        <f t="shared" si="905"/>
        <v>2</v>
      </c>
      <c r="F2776" s="217">
        <v>44714</v>
      </c>
      <c r="G2776" s="204">
        <v>0.64444444444444449</v>
      </c>
      <c r="H2776" s="205" t="s">
        <v>58</v>
      </c>
      <c r="I2776" s="206" t="str">
        <f t="shared" si="914"/>
        <v>Mouth of Site 7 inlet, north side</v>
      </c>
      <c r="J2776" s="206" t="str">
        <f t="shared" si="915"/>
        <v>Gordon Estuary</v>
      </c>
      <c r="K2776" s="205">
        <v>1</v>
      </c>
      <c r="L2776" s="207" t="s">
        <v>158</v>
      </c>
      <c r="M2776" s="208" t="s">
        <v>138</v>
      </c>
      <c r="N2776" s="207" t="s">
        <v>153</v>
      </c>
      <c r="O2776" s="181">
        <f t="shared" si="895"/>
        <v>9</v>
      </c>
      <c r="P2776" s="181">
        <f t="shared" si="896"/>
        <v>1</v>
      </c>
      <c r="Q2776" s="181">
        <f t="shared" si="897"/>
        <v>5</v>
      </c>
      <c r="R2776" s="209">
        <v>24</v>
      </c>
      <c r="S2776" s="211" t="s">
        <v>168</v>
      </c>
      <c r="T2776" s="208" t="s">
        <v>163</v>
      </c>
    </row>
    <row r="2777" spans="1:20" x14ac:dyDescent="0.2">
      <c r="A2777" s="218">
        <f t="shared" si="902"/>
        <v>23</v>
      </c>
      <c r="B2777" s="219">
        <f t="shared" si="903"/>
        <v>2022</v>
      </c>
      <c r="C2777" s="219">
        <f t="shared" si="904"/>
        <v>6</v>
      </c>
      <c r="D2777" s="219" t="str">
        <f t="shared" si="878"/>
        <v>Jun</v>
      </c>
      <c r="E2777" s="219">
        <f t="shared" si="905"/>
        <v>2</v>
      </c>
      <c r="F2777" s="217">
        <v>44714</v>
      </c>
      <c r="G2777" s="204">
        <v>0.64444444444444449</v>
      </c>
      <c r="H2777" s="205" t="s">
        <v>58</v>
      </c>
      <c r="I2777" s="206" t="str">
        <f t="shared" si="914"/>
        <v>Mouth of Site 7 inlet, north side</v>
      </c>
      <c r="J2777" s="206" t="str">
        <f t="shared" si="915"/>
        <v>Gordon Estuary</v>
      </c>
      <c r="K2777" s="211">
        <v>1</v>
      </c>
      <c r="L2777" s="212" t="s">
        <v>185</v>
      </c>
      <c r="M2777" s="208" t="s">
        <v>138</v>
      </c>
      <c r="N2777" s="207" t="s">
        <v>150</v>
      </c>
      <c r="O2777" s="181">
        <f t="shared" si="895"/>
        <v>18</v>
      </c>
      <c r="P2777" s="181">
        <f t="shared" si="896"/>
        <v>1</v>
      </c>
      <c r="Q2777" s="181">
        <f t="shared" si="897"/>
        <v>4</v>
      </c>
      <c r="R2777" s="214">
        <v>13</v>
      </c>
      <c r="S2777" s="211" t="s">
        <v>168</v>
      </c>
      <c r="T2777" s="213" t="s">
        <v>163</v>
      </c>
    </row>
    <row r="2778" spans="1:20" x14ac:dyDescent="0.2">
      <c r="A2778" s="218">
        <f t="shared" si="902"/>
        <v>23</v>
      </c>
      <c r="B2778" s="219">
        <f t="shared" si="903"/>
        <v>2022</v>
      </c>
      <c r="C2778" s="219">
        <f t="shared" si="904"/>
        <v>6</v>
      </c>
      <c r="D2778" s="219" t="str">
        <f t="shared" si="878"/>
        <v>Jun</v>
      </c>
      <c r="E2778" s="219">
        <f t="shared" si="905"/>
        <v>2</v>
      </c>
      <c r="F2778" s="217">
        <v>44714</v>
      </c>
      <c r="G2778" s="204">
        <v>0.64444444444444449</v>
      </c>
      <c r="H2778" s="205" t="s">
        <v>58</v>
      </c>
      <c r="I2778" s="206" t="str">
        <f t="shared" si="914"/>
        <v>Mouth of Site 7 inlet, north side</v>
      </c>
      <c r="J2778" s="206" t="str">
        <f t="shared" si="915"/>
        <v>Gordon Estuary</v>
      </c>
      <c r="K2778" s="205">
        <v>1</v>
      </c>
      <c r="L2778" s="207" t="s">
        <v>181</v>
      </c>
      <c r="M2778" s="208" t="s">
        <v>138</v>
      </c>
      <c r="N2778" s="207" t="s">
        <v>150</v>
      </c>
      <c r="O2778" s="181">
        <f t="shared" si="895"/>
        <v>15</v>
      </c>
      <c r="P2778" s="181">
        <f t="shared" si="896"/>
        <v>1</v>
      </c>
      <c r="Q2778" s="181">
        <f t="shared" si="897"/>
        <v>4</v>
      </c>
      <c r="R2778" s="209">
        <v>3</v>
      </c>
      <c r="S2778" s="211" t="s">
        <v>168</v>
      </c>
      <c r="T2778" s="208" t="s">
        <v>163</v>
      </c>
    </row>
    <row r="2779" spans="1:20" x14ac:dyDescent="0.2">
      <c r="A2779" s="218">
        <f t="shared" si="902"/>
        <v>23</v>
      </c>
      <c r="B2779" s="219">
        <f t="shared" si="903"/>
        <v>2022</v>
      </c>
      <c r="C2779" s="219">
        <f t="shared" si="904"/>
        <v>6</v>
      </c>
      <c r="D2779" s="219" t="str">
        <f t="shared" si="878"/>
        <v>Jun</v>
      </c>
      <c r="E2779" s="219">
        <f t="shared" si="905"/>
        <v>2</v>
      </c>
      <c r="F2779" s="217">
        <v>44714</v>
      </c>
      <c r="G2779" s="204">
        <v>0.64444444444444449</v>
      </c>
      <c r="H2779" s="205" t="s">
        <v>58</v>
      </c>
      <c r="I2779" s="206" t="str">
        <f t="shared" si="914"/>
        <v>Mouth of Site 7 inlet, north side</v>
      </c>
      <c r="J2779" s="206" t="str">
        <f t="shared" si="915"/>
        <v>Gordon Estuary</v>
      </c>
      <c r="K2779" s="211">
        <v>1</v>
      </c>
      <c r="L2779" s="212" t="s">
        <v>173</v>
      </c>
      <c r="M2779" s="208" t="s">
        <v>138</v>
      </c>
      <c r="N2779" s="207" t="s">
        <v>150</v>
      </c>
      <c r="O2779" s="181">
        <f t="shared" si="895"/>
        <v>13</v>
      </c>
      <c r="P2779" s="181">
        <f t="shared" si="896"/>
        <v>1</v>
      </c>
      <c r="Q2779" s="181">
        <f t="shared" si="897"/>
        <v>4</v>
      </c>
      <c r="R2779" s="214">
        <v>34</v>
      </c>
      <c r="S2779" s="211" t="s">
        <v>168</v>
      </c>
      <c r="T2779" s="213" t="s">
        <v>163</v>
      </c>
    </row>
    <row r="2780" spans="1:20" x14ac:dyDescent="0.2">
      <c r="A2780" s="218">
        <f t="shared" si="902"/>
        <v>23</v>
      </c>
      <c r="B2780" s="219">
        <f t="shared" si="903"/>
        <v>2022</v>
      </c>
      <c r="C2780" s="219">
        <f t="shared" si="904"/>
        <v>6</v>
      </c>
      <c r="D2780" s="219" t="str">
        <f t="shared" si="878"/>
        <v>Jun</v>
      </c>
      <c r="E2780" s="219">
        <f t="shared" si="905"/>
        <v>3</v>
      </c>
      <c r="F2780" s="217">
        <v>44715</v>
      </c>
      <c r="G2780" s="204">
        <v>0.62013888888888891</v>
      </c>
      <c r="H2780" s="205" t="s">
        <v>58</v>
      </c>
      <c r="I2780" s="206" t="str">
        <f t="shared" si="898"/>
        <v>Mouth of Site 7 inlet, north side</v>
      </c>
      <c r="J2780" s="206" t="str">
        <f t="shared" si="899"/>
        <v>Gordon Estuary</v>
      </c>
      <c r="K2780" s="205">
        <v>1</v>
      </c>
      <c r="L2780" s="207" t="s">
        <v>146</v>
      </c>
      <c r="M2780" s="208" t="s">
        <v>138</v>
      </c>
      <c r="N2780" s="207" t="s">
        <v>144</v>
      </c>
      <c r="O2780" s="181">
        <f t="shared" si="895"/>
        <v>3</v>
      </c>
      <c r="P2780" s="181">
        <f t="shared" si="896"/>
        <v>1</v>
      </c>
      <c r="Q2780" s="181">
        <f t="shared" si="897"/>
        <v>2</v>
      </c>
      <c r="R2780" s="209">
        <v>7</v>
      </c>
      <c r="S2780" s="211" t="s">
        <v>168</v>
      </c>
      <c r="T2780" s="208" t="s">
        <v>163</v>
      </c>
    </row>
    <row r="2781" spans="1:20" x14ac:dyDescent="0.2">
      <c r="A2781" s="218">
        <f t="shared" si="902"/>
        <v>23</v>
      </c>
      <c r="B2781" s="219">
        <f t="shared" si="903"/>
        <v>2022</v>
      </c>
      <c r="C2781" s="219">
        <f t="shared" si="904"/>
        <v>6</v>
      </c>
      <c r="D2781" s="219" t="str">
        <f t="shared" si="878"/>
        <v>Jun</v>
      </c>
      <c r="E2781" s="219">
        <f t="shared" si="905"/>
        <v>3</v>
      </c>
      <c r="F2781" s="217">
        <v>44715</v>
      </c>
      <c r="G2781" s="204">
        <v>0.62013888888888891</v>
      </c>
      <c r="H2781" s="205" t="s">
        <v>58</v>
      </c>
      <c r="I2781" s="206" t="str">
        <f t="shared" ref="I2781:I2786" si="916">VLOOKUP(H2781,SiteCodes,2,FALSE)</f>
        <v>Mouth of Site 7 inlet, north side</v>
      </c>
      <c r="J2781" s="206" t="str">
        <f t="shared" ref="J2781:J2786" si="917">VLOOKUP(H2781,SiteCodes,3,FALSE)</f>
        <v>Gordon Estuary</v>
      </c>
      <c r="K2781" s="211">
        <v>1</v>
      </c>
      <c r="L2781" s="212" t="s">
        <v>152</v>
      </c>
      <c r="M2781" s="208" t="s">
        <v>138</v>
      </c>
      <c r="N2781" s="212" t="s">
        <v>144</v>
      </c>
      <c r="O2781" s="181">
        <f t="shared" si="895"/>
        <v>5</v>
      </c>
      <c r="P2781" s="181">
        <f t="shared" si="896"/>
        <v>1</v>
      </c>
      <c r="Q2781" s="181">
        <f t="shared" si="897"/>
        <v>2</v>
      </c>
      <c r="R2781" s="214">
        <v>1</v>
      </c>
      <c r="S2781" s="211" t="s">
        <v>168</v>
      </c>
      <c r="T2781" s="213" t="s">
        <v>163</v>
      </c>
    </row>
    <row r="2782" spans="1:20" x14ac:dyDescent="0.2">
      <c r="A2782" s="218">
        <f t="shared" si="902"/>
        <v>23</v>
      </c>
      <c r="B2782" s="219">
        <f t="shared" si="903"/>
        <v>2022</v>
      </c>
      <c r="C2782" s="219">
        <f t="shared" si="904"/>
        <v>6</v>
      </c>
      <c r="D2782" s="219" t="str">
        <f t="shared" si="878"/>
        <v>Jun</v>
      </c>
      <c r="E2782" s="219">
        <f t="shared" si="905"/>
        <v>3</v>
      </c>
      <c r="F2782" s="217">
        <v>44715</v>
      </c>
      <c r="G2782" s="204">
        <v>0.62013888888888891</v>
      </c>
      <c r="H2782" s="205" t="s">
        <v>58</v>
      </c>
      <c r="I2782" s="206" t="str">
        <f t="shared" si="916"/>
        <v>Mouth of Site 7 inlet, north side</v>
      </c>
      <c r="J2782" s="206" t="str">
        <f t="shared" si="917"/>
        <v>Gordon Estuary</v>
      </c>
      <c r="K2782" s="205">
        <v>1</v>
      </c>
      <c r="L2782" s="207" t="s">
        <v>157</v>
      </c>
      <c r="M2782" s="208" t="s">
        <v>138</v>
      </c>
      <c r="N2782" s="207" t="s">
        <v>153</v>
      </c>
      <c r="O2782" s="181">
        <f t="shared" si="895"/>
        <v>8</v>
      </c>
      <c r="P2782" s="181">
        <f t="shared" si="896"/>
        <v>1</v>
      </c>
      <c r="Q2782" s="181">
        <f t="shared" si="897"/>
        <v>5</v>
      </c>
      <c r="R2782" s="209">
        <v>9</v>
      </c>
      <c r="S2782" s="211" t="s">
        <v>168</v>
      </c>
      <c r="T2782" s="208" t="s">
        <v>163</v>
      </c>
    </row>
    <row r="2783" spans="1:20" x14ac:dyDescent="0.2">
      <c r="A2783" s="218">
        <f t="shared" si="902"/>
        <v>23</v>
      </c>
      <c r="B2783" s="219">
        <f t="shared" si="903"/>
        <v>2022</v>
      </c>
      <c r="C2783" s="219">
        <f t="shared" si="904"/>
        <v>6</v>
      </c>
      <c r="D2783" s="219" t="str">
        <f t="shared" si="878"/>
        <v>Jun</v>
      </c>
      <c r="E2783" s="219">
        <f t="shared" si="905"/>
        <v>3</v>
      </c>
      <c r="F2783" s="217">
        <v>44715</v>
      </c>
      <c r="G2783" s="204">
        <v>0.62013888888888891</v>
      </c>
      <c r="H2783" s="205" t="s">
        <v>58</v>
      </c>
      <c r="I2783" s="206" t="str">
        <f t="shared" si="916"/>
        <v>Mouth of Site 7 inlet, north side</v>
      </c>
      <c r="J2783" s="206" t="str">
        <f t="shared" si="917"/>
        <v>Gordon Estuary</v>
      </c>
      <c r="K2783" s="211">
        <v>1</v>
      </c>
      <c r="L2783" s="212" t="s">
        <v>158</v>
      </c>
      <c r="M2783" s="208" t="s">
        <v>138</v>
      </c>
      <c r="N2783" s="207" t="s">
        <v>153</v>
      </c>
      <c r="O2783" s="181">
        <f t="shared" si="895"/>
        <v>9</v>
      </c>
      <c r="P2783" s="181">
        <f t="shared" si="896"/>
        <v>1</v>
      </c>
      <c r="Q2783" s="181">
        <f t="shared" si="897"/>
        <v>5</v>
      </c>
      <c r="R2783" s="214">
        <v>1</v>
      </c>
      <c r="S2783" s="211" t="s">
        <v>168</v>
      </c>
      <c r="T2783" s="213" t="s">
        <v>163</v>
      </c>
    </row>
    <row r="2784" spans="1:20" x14ac:dyDescent="0.2">
      <c r="A2784" s="218">
        <f t="shared" si="902"/>
        <v>23</v>
      </c>
      <c r="B2784" s="219">
        <f t="shared" si="903"/>
        <v>2022</v>
      </c>
      <c r="C2784" s="219">
        <f t="shared" si="904"/>
        <v>6</v>
      </c>
      <c r="D2784" s="219" t="str">
        <f t="shared" si="878"/>
        <v>Jun</v>
      </c>
      <c r="E2784" s="219">
        <f t="shared" si="905"/>
        <v>3</v>
      </c>
      <c r="F2784" s="217">
        <v>44715</v>
      </c>
      <c r="G2784" s="204">
        <v>0.62013888888888891</v>
      </c>
      <c r="H2784" s="205" t="s">
        <v>58</v>
      </c>
      <c r="I2784" s="206" t="str">
        <f t="shared" si="916"/>
        <v>Mouth of Site 7 inlet, north side</v>
      </c>
      <c r="J2784" s="206" t="str">
        <f t="shared" si="917"/>
        <v>Gordon Estuary</v>
      </c>
      <c r="K2784" s="205">
        <v>1</v>
      </c>
      <c r="L2784" s="207" t="s">
        <v>185</v>
      </c>
      <c r="M2784" s="208" t="s">
        <v>138</v>
      </c>
      <c r="N2784" s="207" t="s">
        <v>150</v>
      </c>
      <c r="O2784" s="181">
        <f t="shared" si="895"/>
        <v>18</v>
      </c>
      <c r="P2784" s="181">
        <f t="shared" si="896"/>
        <v>1</v>
      </c>
      <c r="Q2784" s="181">
        <f t="shared" si="897"/>
        <v>4</v>
      </c>
      <c r="R2784" s="209">
        <v>4</v>
      </c>
      <c r="S2784" s="211" t="s">
        <v>168</v>
      </c>
      <c r="T2784" s="208" t="s">
        <v>163</v>
      </c>
    </row>
    <row r="2785" spans="1:20" x14ac:dyDescent="0.2">
      <c r="A2785" s="218">
        <f t="shared" si="902"/>
        <v>23</v>
      </c>
      <c r="B2785" s="219">
        <f t="shared" si="903"/>
        <v>2022</v>
      </c>
      <c r="C2785" s="219">
        <f t="shared" si="904"/>
        <v>6</v>
      </c>
      <c r="D2785" s="219" t="str">
        <f t="shared" si="878"/>
        <v>Jun</v>
      </c>
      <c r="E2785" s="219">
        <f t="shared" si="905"/>
        <v>3</v>
      </c>
      <c r="F2785" s="217">
        <v>44715</v>
      </c>
      <c r="G2785" s="204">
        <v>0.62013888888888891</v>
      </c>
      <c r="H2785" s="205" t="s">
        <v>58</v>
      </c>
      <c r="I2785" s="206" t="str">
        <f t="shared" si="916"/>
        <v>Mouth of Site 7 inlet, north side</v>
      </c>
      <c r="J2785" s="206" t="str">
        <f t="shared" si="917"/>
        <v>Gordon Estuary</v>
      </c>
      <c r="K2785" s="211">
        <v>1</v>
      </c>
      <c r="L2785" s="212" t="s">
        <v>181</v>
      </c>
      <c r="M2785" s="208" t="s">
        <v>138</v>
      </c>
      <c r="N2785" s="207" t="s">
        <v>150</v>
      </c>
      <c r="O2785" s="181">
        <f t="shared" si="895"/>
        <v>15</v>
      </c>
      <c r="P2785" s="181">
        <f t="shared" si="896"/>
        <v>1</v>
      </c>
      <c r="Q2785" s="181">
        <f t="shared" si="897"/>
        <v>4</v>
      </c>
      <c r="R2785" s="214">
        <v>3</v>
      </c>
      <c r="S2785" s="211" t="s">
        <v>168</v>
      </c>
      <c r="T2785" s="213" t="s">
        <v>163</v>
      </c>
    </row>
    <row r="2786" spans="1:20" x14ac:dyDescent="0.2">
      <c r="A2786" s="218">
        <f t="shared" si="902"/>
        <v>23</v>
      </c>
      <c r="B2786" s="219">
        <f t="shared" si="903"/>
        <v>2022</v>
      </c>
      <c r="C2786" s="219">
        <f t="shared" si="904"/>
        <v>6</v>
      </c>
      <c r="D2786" s="219" t="str">
        <f t="shared" si="878"/>
        <v>Jun</v>
      </c>
      <c r="E2786" s="219">
        <f t="shared" si="905"/>
        <v>3</v>
      </c>
      <c r="F2786" s="217">
        <v>44715</v>
      </c>
      <c r="G2786" s="204">
        <v>0.62013888888888891</v>
      </c>
      <c r="H2786" s="205" t="s">
        <v>58</v>
      </c>
      <c r="I2786" s="206" t="str">
        <f t="shared" si="916"/>
        <v>Mouth of Site 7 inlet, north side</v>
      </c>
      <c r="J2786" s="206" t="str">
        <f t="shared" si="917"/>
        <v>Gordon Estuary</v>
      </c>
      <c r="K2786" s="205">
        <v>1</v>
      </c>
      <c r="L2786" s="207" t="s">
        <v>166</v>
      </c>
      <c r="M2786" s="208" t="s">
        <v>138</v>
      </c>
      <c r="N2786" s="207" t="s">
        <v>150</v>
      </c>
      <c r="O2786" s="181">
        <f t="shared" si="895"/>
        <v>11</v>
      </c>
      <c r="P2786" s="181">
        <f t="shared" si="896"/>
        <v>1</v>
      </c>
      <c r="Q2786" s="181">
        <f t="shared" si="897"/>
        <v>4</v>
      </c>
      <c r="R2786" s="209">
        <v>1</v>
      </c>
      <c r="S2786" s="211" t="s">
        <v>168</v>
      </c>
      <c r="T2786" s="208" t="s">
        <v>163</v>
      </c>
    </row>
    <row r="2787" spans="1:20" x14ac:dyDescent="0.2">
      <c r="A2787" s="218">
        <f t="shared" si="902"/>
        <v>24</v>
      </c>
      <c r="B2787" s="219">
        <f t="shared" si="903"/>
        <v>2022</v>
      </c>
      <c r="C2787" s="219">
        <f t="shared" si="904"/>
        <v>6</v>
      </c>
      <c r="D2787" s="219" t="str">
        <f t="shared" ref="D2787:D2850" si="918">TEXT(F2787,"mmm")</f>
        <v>Jun</v>
      </c>
      <c r="E2787" s="219">
        <f t="shared" si="905"/>
        <v>6</v>
      </c>
      <c r="F2787" s="217">
        <v>44718</v>
      </c>
      <c r="G2787" s="210">
        <v>0.39374999999999999</v>
      </c>
      <c r="H2787" s="211" t="s">
        <v>392</v>
      </c>
      <c r="I2787" s="206" t="str">
        <f t="shared" si="898"/>
        <v>San Juan R opposite Fairly Lake outlet</v>
      </c>
      <c r="J2787" s="206" t="str">
        <f t="shared" si="899"/>
        <v>San Juan River</v>
      </c>
      <c r="K2787" s="211">
        <v>1</v>
      </c>
      <c r="L2787" s="212" t="s">
        <v>146</v>
      </c>
      <c r="M2787" s="208" t="s">
        <v>138</v>
      </c>
      <c r="N2787" s="212" t="s">
        <v>144</v>
      </c>
      <c r="O2787" s="181">
        <f t="shared" si="895"/>
        <v>3</v>
      </c>
      <c r="P2787" s="181">
        <f t="shared" si="896"/>
        <v>1</v>
      </c>
      <c r="Q2787" s="181">
        <f t="shared" si="897"/>
        <v>2</v>
      </c>
      <c r="R2787" s="214">
        <v>90</v>
      </c>
      <c r="S2787" s="211" t="s">
        <v>168</v>
      </c>
      <c r="T2787" s="213" t="s">
        <v>163</v>
      </c>
    </row>
    <row r="2788" spans="1:20" x14ac:dyDescent="0.2">
      <c r="A2788" s="218">
        <f t="shared" si="902"/>
        <v>24</v>
      </c>
      <c r="B2788" s="219">
        <f t="shared" si="903"/>
        <v>2022</v>
      </c>
      <c r="C2788" s="219">
        <f t="shared" si="904"/>
        <v>6</v>
      </c>
      <c r="D2788" s="219" t="str">
        <f t="shared" si="918"/>
        <v>Jun</v>
      </c>
      <c r="E2788" s="219">
        <f t="shared" si="905"/>
        <v>6</v>
      </c>
      <c r="F2788" s="217">
        <v>44718</v>
      </c>
      <c r="G2788" s="210">
        <v>0.39374999999999999</v>
      </c>
      <c r="H2788" s="211" t="s">
        <v>392</v>
      </c>
      <c r="I2788" s="206" t="str">
        <f t="shared" ref="I2788:I2789" si="919">VLOOKUP(H2788,SiteCodes,2,FALSE)</f>
        <v>San Juan R opposite Fairly Lake outlet</v>
      </c>
      <c r="J2788" s="206" t="str">
        <f t="shared" ref="J2788:J2789" si="920">VLOOKUP(H2788,SiteCodes,3,FALSE)</f>
        <v>San Juan River</v>
      </c>
      <c r="K2788" s="211">
        <v>1</v>
      </c>
      <c r="L2788" s="212" t="s">
        <v>157</v>
      </c>
      <c r="M2788" s="208" t="s">
        <v>138</v>
      </c>
      <c r="N2788" s="212" t="s">
        <v>153</v>
      </c>
      <c r="O2788" s="181">
        <f t="shared" ref="O2788:O2801" si="921">VLOOKUP(L2788,SpeciesCodes,2,FALSE)</f>
        <v>8</v>
      </c>
      <c r="P2788" s="181">
        <f t="shared" ref="P2788:P2801" si="922">VLOOKUP(M2788,OrigCodes,2,FALSE)</f>
        <v>1</v>
      </c>
      <c r="Q2788" s="181">
        <f t="shared" ref="Q2788:Q2801" si="923">VLOOKUP(N2788,StgCodes,2,FALSE)</f>
        <v>5</v>
      </c>
      <c r="R2788" s="214">
        <v>11</v>
      </c>
      <c r="S2788" s="211" t="s">
        <v>168</v>
      </c>
      <c r="T2788" s="213" t="s">
        <v>163</v>
      </c>
    </row>
    <row r="2789" spans="1:20" x14ac:dyDescent="0.2">
      <c r="A2789" s="218">
        <f t="shared" si="902"/>
        <v>24</v>
      </c>
      <c r="B2789" s="219">
        <f t="shared" si="903"/>
        <v>2022</v>
      </c>
      <c r="C2789" s="219">
        <f t="shared" si="904"/>
        <v>6</v>
      </c>
      <c r="D2789" s="219" t="str">
        <f t="shared" si="918"/>
        <v>Jun</v>
      </c>
      <c r="E2789" s="219">
        <f t="shared" si="905"/>
        <v>6</v>
      </c>
      <c r="F2789" s="217">
        <v>44718</v>
      </c>
      <c r="G2789" s="210">
        <v>0.39374999999999999</v>
      </c>
      <c r="H2789" s="211" t="s">
        <v>392</v>
      </c>
      <c r="I2789" s="206" t="str">
        <f t="shared" si="919"/>
        <v>San Juan R opposite Fairly Lake outlet</v>
      </c>
      <c r="J2789" s="206" t="str">
        <f t="shared" si="920"/>
        <v>San Juan River</v>
      </c>
      <c r="K2789" s="205">
        <v>1</v>
      </c>
      <c r="L2789" s="207" t="s">
        <v>158</v>
      </c>
      <c r="M2789" s="208" t="s">
        <v>138</v>
      </c>
      <c r="N2789" s="207" t="s">
        <v>153</v>
      </c>
      <c r="O2789" s="181">
        <f t="shared" si="921"/>
        <v>9</v>
      </c>
      <c r="P2789" s="181">
        <f t="shared" si="922"/>
        <v>1</v>
      </c>
      <c r="Q2789" s="181">
        <f t="shared" si="923"/>
        <v>5</v>
      </c>
      <c r="R2789" s="209">
        <v>28</v>
      </c>
      <c r="S2789" s="211" t="s">
        <v>168</v>
      </c>
      <c r="T2789" s="208" t="s">
        <v>163</v>
      </c>
    </row>
    <row r="2790" spans="1:20" x14ac:dyDescent="0.2">
      <c r="A2790" s="218">
        <f t="shared" si="902"/>
        <v>24</v>
      </c>
      <c r="B2790" s="219">
        <f t="shared" si="903"/>
        <v>2022</v>
      </c>
      <c r="C2790" s="219">
        <f t="shared" si="904"/>
        <v>6</v>
      </c>
      <c r="D2790" s="219" t="str">
        <f t="shared" si="918"/>
        <v>Jun</v>
      </c>
      <c r="E2790" s="219">
        <f t="shared" si="905"/>
        <v>6</v>
      </c>
      <c r="F2790" s="217">
        <v>44718</v>
      </c>
      <c r="G2790" s="210">
        <v>0.41666666666666669</v>
      </c>
      <c r="H2790" s="211" t="s">
        <v>399</v>
      </c>
      <c r="I2790" s="206" t="str">
        <f t="shared" ref="I2790:I2801" si="924">VLOOKUP(H2790,SiteCodes,2,FALSE)</f>
        <v>San Juan R downstream of Fairly Lake outlet</v>
      </c>
      <c r="J2790" s="206" t="str">
        <f t="shared" ref="J2790:J2801" si="925">VLOOKUP(H2790,SiteCodes,3,FALSE)</f>
        <v>San Juan River</v>
      </c>
      <c r="K2790" s="211">
        <v>1</v>
      </c>
      <c r="L2790" s="212" t="s">
        <v>146</v>
      </c>
      <c r="M2790" s="208" t="s">
        <v>138</v>
      </c>
      <c r="N2790" s="212" t="s">
        <v>144</v>
      </c>
      <c r="O2790" s="181">
        <f t="shared" si="921"/>
        <v>3</v>
      </c>
      <c r="P2790" s="181">
        <f t="shared" si="922"/>
        <v>1</v>
      </c>
      <c r="Q2790" s="181">
        <f t="shared" si="923"/>
        <v>2</v>
      </c>
      <c r="R2790" s="214">
        <v>125</v>
      </c>
      <c r="S2790" s="211" t="s">
        <v>168</v>
      </c>
      <c r="T2790" s="213" t="s">
        <v>163</v>
      </c>
    </row>
    <row r="2791" spans="1:20" x14ac:dyDescent="0.2">
      <c r="A2791" s="218">
        <f t="shared" si="902"/>
        <v>24</v>
      </c>
      <c r="B2791" s="219">
        <f t="shared" si="903"/>
        <v>2022</v>
      </c>
      <c r="C2791" s="219">
        <f t="shared" si="904"/>
        <v>6</v>
      </c>
      <c r="D2791" s="219" t="str">
        <f t="shared" si="918"/>
        <v>Jun</v>
      </c>
      <c r="E2791" s="219">
        <f t="shared" si="905"/>
        <v>6</v>
      </c>
      <c r="F2791" s="217">
        <v>44718</v>
      </c>
      <c r="G2791" s="210">
        <v>0.41666666666666669</v>
      </c>
      <c r="H2791" s="211" t="s">
        <v>399</v>
      </c>
      <c r="I2791" s="206" t="str">
        <f t="shared" ref="I2791:I2793" si="926">VLOOKUP(H2791,SiteCodes,2,FALSE)</f>
        <v>San Juan R downstream of Fairly Lake outlet</v>
      </c>
      <c r="J2791" s="206" t="str">
        <f t="shared" ref="J2791:J2793" si="927">VLOOKUP(H2791,SiteCodes,3,FALSE)</f>
        <v>San Juan River</v>
      </c>
      <c r="K2791" s="205">
        <v>1</v>
      </c>
      <c r="L2791" s="207" t="s">
        <v>146</v>
      </c>
      <c r="M2791" s="208" t="s">
        <v>138</v>
      </c>
      <c r="N2791" s="207" t="s">
        <v>148</v>
      </c>
      <c r="O2791" s="181">
        <f t="shared" si="921"/>
        <v>3</v>
      </c>
      <c r="P2791" s="181">
        <f t="shared" si="922"/>
        <v>1</v>
      </c>
      <c r="Q2791" s="181">
        <f t="shared" si="923"/>
        <v>3</v>
      </c>
      <c r="R2791" s="209">
        <v>1</v>
      </c>
      <c r="S2791" s="211" t="s">
        <v>168</v>
      </c>
      <c r="T2791" s="208" t="s">
        <v>163</v>
      </c>
    </row>
    <row r="2792" spans="1:20" x14ac:dyDescent="0.2">
      <c r="A2792" s="218">
        <f t="shared" si="902"/>
        <v>24</v>
      </c>
      <c r="B2792" s="219">
        <f t="shared" si="903"/>
        <v>2022</v>
      </c>
      <c r="C2792" s="219">
        <f t="shared" si="904"/>
        <v>6</v>
      </c>
      <c r="D2792" s="219" t="str">
        <f t="shared" si="918"/>
        <v>Jun</v>
      </c>
      <c r="E2792" s="219">
        <f t="shared" si="905"/>
        <v>6</v>
      </c>
      <c r="F2792" s="217">
        <v>44718</v>
      </c>
      <c r="G2792" s="210">
        <v>0.41666666666666669</v>
      </c>
      <c r="H2792" s="211" t="s">
        <v>399</v>
      </c>
      <c r="I2792" s="206" t="str">
        <f t="shared" si="926"/>
        <v>San Juan R downstream of Fairly Lake outlet</v>
      </c>
      <c r="J2792" s="206" t="str">
        <f t="shared" si="927"/>
        <v>San Juan River</v>
      </c>
      <c r="K2792" s="211">
        <v>1</v>
      </c>
      <c r="L2792" s="212" t="s">
        <v>157</v>
      </c>
      <c r="M2792" s="208" t="s">
        <v>138</v>
      </c>
      <c r="N2792" s="212" t="s">
        <v>153</v>
      </c>
      <c r="O2792" s="181">
        <f t="shared" si="921"/>
        <v>8</v>
      </c>
      <c r="P2792" s="181">
        <f t="shared" si="922"/>
        <v>1</v>
      </c>
      <c r="Q2792" s="181">
        <f t="shared" si="923"/>
        <v>5</v>
      </c>
      <c r="R2792" s="214">
        <v>26</v>
      </c>
      <c r="S2792" s="211" t="s">
        <v>168</v>
      </c>
      <c r="T2792" s="213" t="s">
        <v>163</v>
      </c>
    </row>
    <row r="2793" spans="1:20" x14ac:dyDescent="0.2">
      <c r="A2793" s="218">
        <f t="shared" si="902"/>
        <v>24</v>
      </c>
      <c r="B2793" s="219">
        <f t="shared" si="903"/>
        <v>2022</v>
      </c>
      <c r="C2793" s="219">
        <f t="shared" si="904"/>
        <v>6</v>
      </c>
      <c r="D2793" s="219" t="str">
        <f t="shared" si="918"/>
        <v>Jun</v>
      </c>
      <c r="E2793" s="219">
        <f t="shared" si="905"/>
        <v>6</v>
      </c>
      <c r="F2793" s="217">
        <v>44718</v>
      </c>
      <c r="G2793" s="210">
        <v>0.41666666666666669</v>
      </c>
      <c r="H2793" s="211" t="s">
        <v>399</v>
      </c>
      <c r="I2793" s="206" t="str">
        <f t="shared" si="926"/>
        <v>San Juan R downstream of Fairly Lake outlet</v>
      </c>
      <c r="J2793" s="206" t="str">
        <f t="shared" si="927"/>
        <v>San Juan River</v>
      </c>
      <c r="K2793" s="205">
        <v>1</v>
      </c>
      <c r="L2793" s="207" t="s">
        <v>158</v>
      </c>
      <c r="M2793" s="208" t="s">
        <v>138</v>
      </c>
      <c r="N2793" s="207" t="s">
        <v>153</v>
      </c>
      <c r="O2793" s="181">
        <f t="shared" si="921"/>
        <v>9</v>
      </c>
      <c r="P2793" s="181">
        <f t="shared" si="922"/>
        <v>1</v>
      </c>
      <c r="Q2793" s="181">
        <f t="shared" si="923"/>
        <v>5</v>
      </c>
      <c r="R2793" s="209">
        <v>12</v>
      </c>
      <c r="S2793" s="211" t="s">
        <v>168</v>
      </c>
      <c r="T2793" s="208" t="s">
        <v>163</v>
      </c>
    </row>
    <row r="2794" spans="1:20" x14ac:dyDescent="0.2">
      <c r="A2794" s="218">
        <f t="shared" si="902"/>
        <v>24</v>
      </c>
      <c r="B2794" s="219">
        <f t="shared" si="903"/>
        <v>2022</v>
      </c>
      <c r="C2794" s="219">
        <f t="shared" si="904"/>
        <v>6</v>
      </c>
      <c r="D2794" s="219" t="str">
        <f t="shared" si="918"/>
        <v>Jun</v>
      </c>
      <c r="E2794" s="219">
        <f t="shared" si="905"/>
        <v>6</v>
      </c>
      <c r="F2794" s="217">
        <v>44718</v>
      </c>
      <c r="G2794" s="210">
        <v>0.4458333333333333</v>
      </c>
      <c r="H2794" s="211" t="s">
        <v>396</v>
      </c>
      <c r="I2794" s="206" t="str">
        <f t="shared" si="924"/>
        <v>San Juan R downstream of Fairly Lake outlet</v>
      </c>
      <c r="J2794" s="206" t="str">
        <f t="shared" si="925"/>
        <v>San Juan River</v>
      </c>
      <c r="K2794" s="211">
        <v>1</v>
      </c>
      <c r="L2794" s="212" t="s">
        <v>146</v>
      </c>
      <c r="M2794" s="208" t="s">
        <v>138</v>
      </c>
      <c r="N2794" s="212" t="s">
        <v>144</v>
      </c>
      <c r="O2794" s="181">
        <f t="shared" si="921"/>
        <v>3</v>
      </c>
      <c r="P2794" s="181">
        <f t="shared" si="922"/>
        <v>1</v>
      </c>
      <c r="Q2794" s="181">
        <f t="shared" si="923"/>
        <v>2</v>
      </c>
      <c r="R2794" s="214">
        <v>145</v>
      </c>
      <c r="S2794" s="211" t="s">
        <v>168</v>
      </c>
      <c r="T2794" s="213" t="s">
        <v>163</v>
      </c>
    </row>
    <row r="2795" spans="1:20" x14ac:dyDescent="0.2">
      <c r="A2795" s="218">
        <f t="shared" si="902"/>
        <v>24</v>
      </c>
      <c r="B2795" s="219">
        <f t="shared" si="903"/>
        <v>2022</v>
      </c>
      <c r="C2795" s="219">
        <f t="shared" si="904"/>
        <v>6</v>
      </c>
      <c r="D2795" s="219" t="str">
        <f t="shared" si="918"/>
        <v>Jun</v>
      </c>
      <c r="E2795" s="219">
        <f t="shared" si="905"/>
        <v>6</v>
      </c>
      <c r="F2795" s="217">
        <v>44718</v>
      </c>
      <c r="G2795" s="210">
        <v>0.4458333333333333</v>
      </c>
      <c r="H2795" s="211" t="s">
        <v>396</v>
      </c>
      <c r="I2795" s="206" t="str">
        <f t="shared" ref="I2795:I2797" si="928">VLOOKUP(H2795,SiteCodes,2,FALSE)</f>
        <v>San Juan R downstream of Fairly Lake outlet</v>
      </c>
      <c r="J2795" s="206" t="str">
        <f t="shared" ref="J2795:J2797" si="929">VLOOKUP(H2795,SiteCodes,3,FALSE)</f>
        <v>San Juan River</v>
      </c>
      <c r="K2795" s="211">
        <v>1</v>
      </c>
      <c r="L2795" s="212" t="s">
        <v>152</v>
      </c>
      <c r="M2795" s="208" t="s">
        <v>138</v>
      </c>
      <c r="N2795" s="212" t="s">
        <v>148</v>
      </c>
      <c r="O2795" s="181">
        <f t="shared" si="921"/>
        <v>5</v>
      </c>
      <c r="P2795" s="181">
        <f t="shared" si="922"/>
        <v>1</v>
      </c>
      <c r="Q2795" s="181">
        <f t="shared" si="923"/>
        <v>3</v>
      </c>
      <c r="R2795" s="214">
        <v>1</v>
      </c>
      <c r="S2795" s="211" t="s">
        <v>168</v>
      </c>
      <c r="T2795" s="213" t="s">
        <v>163</v>
      </c>
    </row>
    <row r="2796" spans="1:20" x14ac:dyDescent="0.2">
      <c r="A2796" s="218">
        <f t="shared" si="902"/>
        <v>24</v>
      </c>
      <c r="B2796" s="219">
        <f t="shared" si="903"/>
        <v>2022</v>
      </c>
      <c r="C2796" s="219">
        <f t="shared" si="904"/>
        <v>6</v>
      </c>
      <c r="D2796" s="219" t="str">
        <f t="shared" si="918"/>
        <v>Jun</v>
      </c>
      <c r="E2796" s="219">
        <f t="shared" si="905"/>
        <v>6</v>
      </c>
      <c r="F2796" s="217">
        <v>44718</v>
      </c>
      <c r="G2796" s="210">
        <v>0.4458333333333333</v>
      </c>
      <c r="H2796" s="211" t="s">
        <v>396</v>
      </c>
      <c r="I2796" s="206" t="str">
        <f t="shared" si="928"/>
        <v>San Juan R downstream of Fairly Lake outlet</v>
      </c>
      <c r="J2796" s="206" t="str">
        <f t="shared" si="929"/>
        <v>San Juan River</v>
      </c>
      <c r="K2796" s="205">
        <v>1</v>
      </c>
      <c r="L2796" s="207" t="s">
        <v>157</v>
      </c>
      <c r="M2796" s="208" t="s">
        <v>138</v>
      </c>
      <c r="N2796" s="207" t="s">
        <v>153</v>
      </c>
      <c r="O2796" s="181">
        <f t="shared" si="921"/>
        <v>8</v>
      </c>
      <c r="P2796" s="181">
        <f t="shared" si="922"/>
        <v>1</v>
      </c>
      <c r="Q2796" s="181">
        <f t="shared" si="923"/>
        <v>5</v>
      </c>
      <c r="R2796" s="209">
        <v>25</v>
      </c>
      <c r="S2796" s="211" t="s">
        <v>168</v>
      </c>
      <c r="T2796" s="208" t="s">
        <v>163</v>
      </c>
    </row>
    <row r="2797" spans="1:20" x14ac:dyDescent="0.2">
      <c r="A2797" s="218">
        <f t="shared" si="902"/>
        <v>24</v>
      </c>
      <c r="B2797" s="219">
        <f t="shared" si="903"/>
        <v>2022</v>
      </c>
      <c r="C2797" s="219">
        <f t="shared" si="904"/>
        <v>6</v>
      </c>
      <c r="D2797" s="219" t="str">
        <f t="shared" si="918"/>
        <v>Jun</v>
      </c>
      <c r="E2797" s="219">
        <f t="shared" si="905"/>
        <v>6</v>
      </c>
      <c r="F2797" s="217">
        <v>44718</v>
      </c>
      <c r="G2797" s="210">
        <v>0.4458333333333333</v>
      </c>
      <c r="H2797" s="211" t="s">
        <v>396</v>
      </c>
      <c r="I2797" s="206" t="str">
        <f t="shared" si="928"/>
        <v>San Juan R downstream of Fairly Lake outlet</v>
      </c>
      <c r="J2797" s="206" t="str">
        <f t="shared" si="929"/>
        <v>San Juan River</v>
      </c>
      <c r="K2797" s="211">
        <v>1</v>
      </c>
      <c r="L2797" s="212" t="s">
        <v>158</v>
      </c>
      <c r="M2797" s="208" t="s">
        <v>138</v>
      </c>
      <c r="N2797" s="212" t="s">
        <v>153</v>
      </c>
      <c r="O2797" s="181">
        <f t="shared" si="921"/>
        <v>9</v>
      </c>
      <c r="P2797" s="181">
        <f t="shared" si="922"/>
        <v>1</v>
      </c>
      <c r="Q2797" s="181">
        <f t="shared" si="923"/>
        <v>5</v>
      </c>
      <c r="R2797" s="214">
        <v>40</v>
      </c>
      <c r="S2797" s="211" t="s">
        <v>168</v>
      </c>
      <c r="T2797" s="213" t="s">
        <v>163</v>
      </c>
    </row>
    <row r="2798" spans="1:20" x14ac:dyDescent="0.2">
      <c r="A2798" s="218">
        <f t="shared" si="902"/>
        <v>25</v>
      </c>
      <c r="B2798" s="219">
        <f t="shared" si="903"/>
        <v>2022</v>
      </c>
      <c r="C2798" s="219">
        <f t="shared" si="904"/>
        <v>6</v>
      </c>
      <c r="D2798" s="219" t="str">
        <f t="shared" si="918"/>
        <v>Jun</v>
      </c>
      <c r="E2798" s="219">
        <f t="shared" si="905"/>
        <v>14</v>
      </c>
      <c r="F2798" s="217">
        <v>44726</v>
      </c>
      <c r="G2798" s="204">
        <v>0.45069444444444445</v>
      </c>
      <c r="H2798" s="205" t="s">
        <v>217</v>
      </c>
      <c r="I2798" s="206" t="str">
        <f t="shared" si="924"/>
        <v>Site 6, just upstream of bridge</v>
      </c>
      <c r="J2798" s="206" t="str">
        <f t="shared" si="925"/>
        <v>Gordon Estuary</v>
      </c>
      <c r="K2798" s="205">
        <v>1</v>
      </c>
      <c r="L2798" s="207" t="s">
        <v>146</v>
      </c>
      <c r="M2798" s="208" t="s">
        <v>138</v>
      </c>
      <c r="N2798" s="207" t="s">
        <v>144</v>
      </c>
      <c r="O2798" s="181">
        <f t="shared" si="921"/>
        <v>3</v>
      </c>
      <c r="P2798" s="181">
        <f t="shared" si="922"/>
        <v>1</v>
      </c>
      <c r="Q2798" s="181">
        <f t="shared" si="923"/>
        <v>2</v>
      </c>
      <c r="R2798" s="209">
        <v>122</v>
      </c>
      <c r="S2798" s="205" t="s">
        <v>171</v>
      </c>
      <c r="T2798" s="208" t="s">
        <v>163</v>
      </c>
    </row>
    <row r="2799" spans="1:20" x14ac:dyDescent="0.2">
      <c r="A2799" s="218">
        <f t="shared" si="902"/>
        <v>25</v>
      </c>
      <c r="B2799" s="219">
        <f t="shared" si="903"/>
        <v>2022</v>
      </c>
      <c r="C2799" s="219">
        <f t="shared" si="904"/>
        <v>6</v>
      </c>
      <c r="D2799" s="219" t="str">
        <f t="shared" si="918"/>
        <v>Jun</v>
      </c>
      <c r="E2799" s="219">
        <f t="shared" si="905"/>
        <v>14</v>
      </c>
      <c r="F2799" s="217">
        <v>44726</v>
      </c>
      <c r="G2799" s="204">
        <v>0.45069444444444445</v>
      </c>
      <c r="H2799" s="205" t="s">
        <v>217</v>
      </c>
      <c r="I2799" s="206" t="str">
        <f t="shared" ref="I2799:I2800" si="930">VLOOKUP(H2799,SiteCodes,2,FALSE)</f>
        <v>Site 6, just upstream of bridge</v>
      </c>
      <c r="J2799" s="206" t="str">
        <f t="shared" ref="J2799:J2800" si="931">VLOOKUP(H2799,SiteCodes,3,FALSE)</f>
        <v>Gordon Estuary</v>
      </c>
      <c r="K2799" s="211">
        <v>1</v>
      </c>
      <c r="L2799" s="212" t="s">
        <v>157</v>
      </c>
      <c r="M2799" s="208" t="s">
        <v>138</v>
      </c>
      <c r="N2799" s="212" t="s">
        <v>153</v>
      </c>
      <c r="O2799" s="181">
        <f t="shared" si="921"/>
        <v>8</v>
      </c>
      <c r="P2799" s="181">
        <f t="shared" si="922"/>
        <v>1</v>
      </c>
      <c r="Q2799" s="181">
        <f t="shared" si="923"/>
        <v>5</v>
      </c>
      <c r="R2799" s="214">
        <v>22</v>
      </c>
      <c r="S2799" s="211" t="s">
        <v>171</v>
      </c>
      <c r="T2799" s="213" t="s">
        <v>163</v>
      </c>
    </row>
    <row r="2800" spans="1:20" x14ac:dyDescent="0.2">
      <c r="A2800" s="218">
        <f t="shared" si="902"/>
        <v>25</v>
      </c>
      <c r="B2800" s="219">
        <f t="shared" si="903"/>
        <v>2022</v>
      </c>
      <c r="C2800" s="219">
        <f t="shared" si="904"/>
        <v>6</v>
      </c>
      <c r="D2800" s="219" t="str">
        <f t="shared" si="918"/>
        <v>Jun</v>
      </c>
      <c r="E2800" s="219">
        <f t="shared" si="905"/>
        <v>14</v>
      </c>
      <c r="F2800" s="217">
        <v>44726</v>
      </c>
      <c r="G2800" s="204">
        <v>0.45069444444444445</v>
      </c>
      <c r="H2800" s="205" t="s">
        <v>217</v>
      </c>
      <c r="I2800" s="206" t="str">
        <f t="shared" si="930"/>
        <v>Site 6, just upstream of bridge</v>
      </c>
      <c r="J2800" s="206" t="str">
        <f t="shared" si="931"/>
        <v>Gordon Estuary</v>
      </c>
      <c r="K2800" s="205">
        <v>1</v>
      </c>
      <c r="L2800" s="207" t="s">
        <v>158</v>
      </c>
      <c r="M2800" s="208" t="s">
        <v>138</v>
      </c>
      <c r="N2800" s="207" t="s">
        <v>153</v>
      </c>
      <c r="O2800" s="181">
        <f t="shared" si="921"/>
        <v>9</v>
      </c>
      <c r="P2800" s="181">
        <f t="shared" si="922"/>
        <v>1</v>
      </c>
      <c r="Q2800" s="181">
        <f t="shared" si="923"/>
        <v>5</v>
      </c>
      <c r="R2800" s="209">
        <v>73</v>
      </c>
      <c r="S2800" s="205" t="s">
        <v>171</v>
      </c>
      <c r="T2800" s="208" t="s">
        <v>163</v>
      </c>
    </row>
    <row r="2801" spans="1:20" x14ac:dyDescent="0.2">
      <c r="A2801" s="218">
        <f t="shared" si="902"/>
        <v>25</v>
      </c>
      <c r="B2801" s="219">
        <f t="shared" si="903"/>
        <v>2022</v>
      </c>
      <c r="C2801" s="219">
        <f t="shared" si="904"/>
        <v>6</v>
      </c>
      <c r="D2801" s="219" t="str">
        <f t="shared" si="918"/>
        <v>Jun</v>
      </c>
      <c r="E2801" s="219">
        <f t="shared" si="905"/>
        <v>14</v>
      </c>
      <c r="F2801" s="217">
        <v>44726</v>
      </c>
      <c r="G2801" s="210">
        <v>0.47500000000000003</v>
      </c>
      <c r="H2801" s="211" t="s">
        <v>219</v>
      </c>
      <c r="I2801" s="206" t="str">
        <f t="shared" si="924"/>
        <v>Site 6, straight channel</v>
      </c>
      <c r="J2801" s="206" t="str">
        <f t="shared" si="925"/>
        <v>Gordon Estuary</v>
      </c>
      <c r="K2801" s="211">
        <v>1</v>
      </c>
      <c r="L2801" s="212" t="s">
        <v>146</v>
      </c>
      <c r="M2801" s="208" t="s">
        <v>138</v>
      </c>
      <c r="N2801" s="212" t="s">
        <v>144</v>
      </c>
      <c r="O2801" s="181">
        <f t="shared" si="921"/>
        <v>3</v>
      </c>
      <c r="P2801" s="181">
        <f t="shared" si="922"/>
        <v>1</v>
      </c>
      <c r="Q2801" s="181">
        <f t="shared" si="923"/>
        <v>2</v>
      </c>
      <c r="R2801" s="214">
        <v>7</v>
      </c>
      <c r="S2801" s="205" t="s">
        <v>171</v>
      </c>
      <c r="T2801" s="213" t="s">
        <v>163</v>
      </c>
    </row>
    <row r="2802" spans="1:20" x14ac:dyDescent="0.2">
      <c r="A2802" s="218">
        <f t="shared" si="902"/>
        <v>25</v>
      </c>
      <c r="B2802" s="219">
        <f t="shared" si="903"/>
        <v>2022</v>
      </c>
      <c r="C2802" s="219">
        <f t="shared" si="904"/>
        <v>6</v>
      </c>
      <c r="D2802" s="219" t="str">
        <f t="shared" si="918"/>
        <v>Jun</v>
      </c>
      <c r="E2802" s="219">
        <f t="shared" si="905"/>
        <v>14</v>
      </c>
      <c r="F2802" s="217">
        <v>44726</v>
      </c>
      <c r="G2802" s="210">
        <v>0.47500000000000003</v>
      </c>
      <c r="H2802" s="211" t="s">
        <v>219</v>
      </c>
      <c r="I2802" s="206" t="str">
        <f t="shared" ref="I2802" si="932">VLOOKUP(H2802,SiteCodes,2,FALSE)</f>
        <v>Site 6, straight channel</v>
      </c>
      <c r="J2802" s="206" t="str">
        <f t="shared" ref="J2802" si="933">VLOOKUP(H2802,SiteCodes,3,FALSE)</f>
        <v>Gordon Estuary</v>
      </c>
      <c r="K2802" s="211">
        <v>1</v>
      </c>
      <c r="L2802" s="212" t="s">
        <v>157</v>
      </c>
      <c r="M2802" s="208" t="s">
        <v>138</v>
      </c>
      <c r="N2802" s="212" t="s">
        <v>153</v>
      </c>
      <c r="O2802" s="181">
        <f t="shared" ref="O2802:O2833" si="934">VLOOKUP(L2802,SpeciesCodes,2,FALSE)</f>
        <v>8</v>
      </c>
      <c r="P2802" s="181">
        <f t="shared" ref="P2802:P2833" si="935">VLOOKUP(M2802,OrigCodes,2,FALSE)</f>
        <v>1</v>
      </c>
      <c r="Q2802" s="181">
        <f t="shared" ref="Q2802:Q2833" si="936">VLOOKUP(N2802,StgCodes,2,FALSE)</f>
        <v>5</v>
      </c>
      <c r="R2802" s="214">
        <v>1</v>
      </c>
      <c r="S2802" s="205" t="s">
        <v>171</v>
      </c>
      <c r="T2802" s="213" t="s">
        <v>163</v>
      </c>
    </row>
    <row r="2803" spans="1:20" x14ac:dyDescent="0.2">
      <c r="A2803" s="218">
        <f t="shared" si="902"/>
        <v>25</v>
      </c>
      <c r="B2803" s="219">
        <f t="shared" si="903"/>
        <v>2022</v>
      </c>
      <c r="C2803" s="219">
        <f t="shared" si="904"/>
        <v>6</v>
      </c>
      <c r="D2803" s="219" t="str">
        <f t="shared" si="918"/>
        <v>Jun</v>
      </c>
      <c r="E2803" s="219">
        <f t="shared" si="905"/>
        <v>14</v>
      </c>
      <c r="F2803" s="217">
        <v>44726</v>
      </c>
      <c r="G2803" s="210">
        <v>0.48888888888888887</v>
      </c>
      <c r="H2803" s="211" t="s">
        <v>221</v>
      </c>
      <c r="I2803" s="206" t="str">
        <f t="shared" ref="I2803:I2829" si="937">VLOOKUP(H2803,SiteCodes,2,FALSE)</f>
        <v>Site 6, at upper logger station</v>
      </c>
      <c r="J2803" s="206" t="str">
        <f t="shared" ref="J2803:J2829" si="938">VLOOKUP(H2803,SiteCodes,3,FALSE)</f>
        <v>Gordon Estuary</v>
      </c>
      <c r="K2803" s="211">
        <v>1</v>
      </c>
      <c r="L2803" s="212" t="s">
        <v>146</v>
      </c>
      <c r="M2803" s="208" t="s">
        <v>138</v>
      </c>
      <c r="N2803" s="212" t="s">
        <v>144</v>
      </c>
      <c r="O2803" s="181">
        <f t="shared" si="934"/>
        <v>3</v>
      </c>
      <c r="P2803" s="181">
        <f t="shared" si="935"/>
        <v>1</v>
      </c>
      <c r="Q2803" s="181">
        <f t="shared" si="936"/>
        <v>2</v>
      </c>
      <c r="R2803" s="214">
        <v>35</v>
      </c>
      <c r="S2803" s="205" t="s">
        <v>171</v>
      </c>
      <c r="T2803" s="213" t="s">
        <v>163</v>
      </c>
    </row>
    <row r="2804" spans="1:20" x14ac:dyDescent="0.2">
      <c r="A2804" s="218">
        <f t="shared" si="902"/>
        <v>25</v>
      </c>
      <c r="B2804" s="219">
        <f t="shared" si="903"/>
        <v>2022</v>
      </c>
      <c r="C2804" s="219">
        <f t="shared" si="904"/>
        <v>6</v>
      </c>
      <c r="D2804" s="219" t="str">
        <f t="shared" si="918"/>
        <v>Jun</v>
      </c>
      <c r="E2804" s="219">
        <f t="shared" si="905"/>
        <v>14</v>
      </c>
      <c r="F2804" s="217">
        <v>44726</v>
      </c>
      <c r="G2804" s="210">
        <v>0.48888888888888887</v>
      </c>
      <c r="H2804" s="211" t="s">
        <v>221</v>
      </c>
      <c r="I2804" s="206" t="str">
        <f t="shared" ref="I2804:I2805" si="939">VLOOKUP(H2804,SiteCodes,2,FALSE)</f>
        <v>Site 6, at upper logger station</v>
      </c>
      <c r="J2804" s="206" t="str">
        <f t="shared" ref="J2804:J2805" si="940">VLOOKUP(H2804,SiteCodes,3,FALSE)</f>
        <v>Gordon Estuary</v>
      </c>
      <c r="K2804" s="205">
        <v>1</v>
      </c>
      <c r="L2804" s="207" t="s">
        <v>157</v>
      </c>
      <c r="M2804" s="208" t="s">
        <v>138</v>
      </c>
      <c r="N2804" s="207" t="s">
        <v>153</v>
      </c>
      <c r="O2804" s="181">
        <f t="shared" si="934"/>
        <v>8</v>
      </c>
      <c r="P2804" s="181">
        <f t="shared" si="935"/>
        <v>1</v>
      </c>
      <c r="Q2804" s="181">
        <f t="shared" si="936"/>
        <v>5</v>
      </c>
      <c r="R2804" s="209">
        <v>7</v>
      </c>
      <c r="S2804" s="205" t="s">
        <v>171</v>
      </c>
      <c r="T2804" s="208" t="s">
        <v>163</v>
      </c>
    </row>
    <row r="2805" spans="1:20" x14ac:dyDescent="0.2">
      <c r="A2805" s="218">
        <f t="shared" si="902"/>
        <v>25</v>
      </c>
      <c r="B2805" s="219">
        <f t="shared" si="903"/>
        <v>2022</v>
      </c>
      <c r="C2805" s="219">
        <f t="shared" si="904"/>
        <v>6</v>
      </c>
      <c r="D2805" s="219" t="str">
        <f t="shared" si="918"/>
        <v>Jun</v>
      </c>
      <c r="E2805" s="219">
        <f t="shared" si="905"/>
        <v>14</v>
      </c>
      <c r="F2805" s="217">
        <v>44726</v>
      </c>
      <c r="G2805" s="210">
        <v>0.48888888888888887</v>
      </c>
      <c r="H2805" s="211" t="s">
        <v>221</v>
      </c>
      <c r="I2805" s="206" t="str">
        <f t="shared" si="939"/>
        <v>Site 6, at upper logger station</v>
      </c>
      <c r="J2805" s="206" t="str">
        <f t="shared" si="940"/>
        <v>Gordon Estuary</v>
      </c>
      <c r="K2805" s="211">
        <v>1</v>
      </c>
      <c r="L2805" s="212" t="s">
        <v>158</v>
      </c>
      <c r="M2805" s="208" t="s">
        <v>138</v>
      </c>
      <c r="N2805" s="212" t="s">
        <v>153</v>
      </c>
      <c r="O2805" s="181">
        <f t="shared" si="934"/>
        <v>9</v>
      </c>
      <c r="P2805" s="181">
        <f t="shared" si="935"/>
        <v>1</v>
      </c>
      <c r="Q2805" s="181">
        <f t="shared" si="936"/>
        <v>5</v>
      </c>
      <c r="R2805" s="214">
        <v>10</v>
      </c>
      <c r="S2805" s="205" t="s">
        <v>171</v>
      </c>
      <c r="T2805" s="213" t="s">
        <v>163</v>
      </c>
    </row>
    <row r="2806" spans="1:20" x14ac:dyDescent="0.2">
      <c r="A2806" s="218">
        <f t="shared" si="902"/>
        <v>25</v>
      </c>
      <c r="B2806" s="219">
        <f t="shared" si="903"/>
        <v>2022</v>
      </c>
      <c r="C2806" s="219">
        <f t="shared" si="904"/>
        <v>6</v>
      </c>
      <c r="D2806" s="219" t="str">
        <f t="shared" si="918"/>
        <v>Jun</v>
      </c>
      <c r="E2806" s="219">
        <f t="shared" si="905"/>
        <v>14</v>
      </c>
      <c r="F2806" s="217">
        <v>44726</v>
      </c>
      <c r="G2806" s="204">
        <v>0.50694444444444442</v>
      </c>
      <c r="H2806" s="205" t="s">
        <v>223</v>
      </c>
      <c r="I2806" s="206" t="str">
        <f t="shared" si="937"/>
        <v>Site 6, at creek inflow (SE corner of marsh)</v>
      </c>
      <c r="J2806" s="206" t="str">
        <f t="shared" si="938"/>
        <v>Gordon Estuary</v>
      </c>
      <c r="K2806" s="205">
        <v>1</v>
      </c>
      <c r="L2806" s="207" t="s">
        <v>146</v>
      </c>
      <c r="M2806" s="208" t="s">
        <v>138</v>
      </c>
      <c r="N2806" s="207" t="s">
        <v>144</v>
      </c>
      <c r="O2806" s="181">
        <f t="shared" si="934"/>
        <v>3</v>
      </c>
      <c r="P2806" s="181">
        <f t="shared" si="935"/>
        <v>1</v>
      </c>
      <c r="Q2806" s="181">
        <f t="shared" si="936"/>
        <v>2</v>
      </c>
      <c r="R2806" s="209">
        <v>3</v>
      </c>
      <c r="S2806" s="205" t="s">
        <v>171</v>
      </c>
      <c r="T2806" s="208" t="s">
        <v>163</v>
      </c>
    </row>
    <row r="2807" spans="1:20" x14ac:dyDescent="0.2">
      <c r="A2807" s="218">
        <f t="shared" si="902"/>
        <v>25</v>
      </c>
      <c r="B2807" s="219">
        <f t="shared" si="903"/>
        <v>2022</v>
      </c>
      <c r="C2807" s="219">
        <f t="shared" si="904"/>
        <v>6</v>
      </c>
      <c r="D2807" s="219" t="str">
        <f t="shared" si="918"/>
        <v>Jun</v>
      </c>
      <c r="E2807" s="219">
        <f t="shared" si="905"/>
        <v>14</v>
      </c>
      <c r="F2807" s="217">
        <v>44726</v>
      </c>
      <c r="G2807" s="210">
        <v>0.51666666666666672</v>
      </c>
      <c r="H2807" s="211" t="s">
        <v>223</v>
      </c>
      <c r="I2807" s="206" t="str">
        <f t="shared" si="937"/>
        <v>Site 6, at creek inflow (SE corner of marsh)</v>
      </c>
      <c r="J2807" s="206" t="str">
        <f t="shared" si="938"/>
        <v>Gordon Estuary</v>
      </c>
      <c r="K2807" s="211">
        <v>1</v>
      </c>
      <c r="L2807" s="212" t="s">
        <v>146</v>
      </c>
      <c r="M2807" s="208" t="s">
        <v>138</v>
      </c>
      <c r="N2807" s="212" t="s">
        <v>144</v>
      </c>
      <c r="O2807" s="181">
        <f t="shared" si="934"/>
        <v>3</v>
      </c>
      <c r="P2807" s="181">
        <f t="shared" si="935"/>
        <v>1</v>
      </c>
      <c r="Q2807" s="181">
        <f t="shared" si="936"/>
        <v>2</v>
      </c>
      <c r="R2807" s="214">
        <v>75</v>
      </c>
      <c r="S2807" s="205" t="s">
        <v>171</v>
      </c>
      <c r="T2807" s="213" t="s">
        <v>163</v>
      </c>
    </row>
    <row r="2808" spans="1:20" x14ac:dyDescent="0.2">
      <c r="A2808" s="218">
        <f t="shared" si="902"/>
        <v>25</v>
      </c>
      <c r="B2808" s="219">
        <f t="shared" si="903"/>
        <v>2022</v>
      </c>
      <c r="C2808" s="219">
        <f t="shared" si="904"/>
        <v>6</v>
      </c>
      <c r="D2808" s="219" t="str">
        <f t="shared" si="918"/>
        <v>Jun</v>
      </c>
      <c r="E2808" s="219">
        <f t="shared" si="905"/>
        <v>14</v>
      </c>
      <c r="F2808" s="217">
        <v>44726</v>
      </c>
      <c r="G2808" s="210">
        <v>0.51666666666666672</v>
      </c>
      <c r="H2808" s="211" t="s">
        <v>223</v>
      </c>
      <c r="I2808" s="206" t="str">
        <f t="shared" ref="I2808:I2809" si="941">VLOOKUP(H2808,SiteCodes,2,FALSE)</f>
        <v>Site 6, at creek inflow (SE corner of marsh)</v>
      </c>
      <c r="J2808" s="206" t="str">
        <f t="shared" ref="J2808:J2809" si="942">VLOOKUP(H2808,SiteCodes,3,FALSE)</f>
        <v>Gordon Estuary</v>
      </c>
      <c r="K2808" s="205">
        <v>1</v>
      </c>
      <c r="L2808" s="207" t="s">
        <v>157</v>
      </c>
      <c r="M2808" s="208" t="s">
        <v>138</v>
      </c>
      <c r="N2808" s="207" t="s">
        <v>153</v>
      </c>
      <c r="O2808" s="181">
        <f t="shared" si="934"/>
        <v>8</v>
      </c>
      <c r="P2808" s="181">
        <f t="shared" si="935"/>
        <v>1</v>
      </c>
      <c r="Q2808" s="181">
        <f t="shared" si="936"/>
        <v>5</v>
      </c>
      <c r="R2808" s="209">
        <v>1</v>
      </c>
      <c r="S2808" s="205" t="s">
        <v>171</v>
      </c>
      <c r="T2808" s="208" t="s">
        <v>163</v>
      </c>
    </row>
    <row r="2809" spans="1:20" x14ac:dyDescent="0.2">
      <c r="A2809" s="218">
        <f t="shared" si="902"/>
        <v>25</v>
      </c>
      <c r="B2809" s="219">
        <f t="shared" si="903"/>
        <v>2022</v>
      </c>
      <c r="C2809" s="219">
        <f t="shared" si="904"/>
        <v>6</v>
      </c>
      <c r="D2809" s="219" t="str">
        <f t="shared" si="918"/>
        <v>Jun</v>
      </c>
      <c r="E2809" s="219">
        <f t="shared" si="905"/>
        <v>14</v>
      </c>
      <c r="F2809" s="217">
        <v>44726</v>
      </c>
      <c r="G2809" s="210">
        <v>0.51666666666666672</v>
      </c>
      <c r="H2809" s="211" t="s">
        <v>223</v>
      </c>
      <c r="I2809" s="206" t="str">
        <f t="shared" si="941"/>
        <v>Site 6, at creek inflow (SE corner of marsh)</v>
      </c>
      <c r="J2809" s="206" t="str">
        <f t="shared" si="942"/>
        <v>Gordon Estuary</v>
      </c>
      <c r="K2809" s="211">
        <v>1</v>
      </c>
      <c r="L2809" s="212" t="s">
        <v>158</v>
      </c>
      <c r="M2809" s="208" t="s">
        <v>138</v>
      </c>
      <c r="N2809" s="212" t="s">
        <v>153</v>
      </c>
      <c r="O2809" s="181">
        <f t="shared" si="934"/>
        <v>9</v>
      </c>
      <c r="P2809" s="181">
        <f t="shared" si="935"/>
        <v>1</v>
      </c>
      <c r="Q2809" s="181">
        <f t="shared" si="936"/>
        <v>5</v>
      </c>
      <c r="R2809" s="214">
        <v>16</v>
      </c>
      <c r="S2809" s="205" t="s">
        <v>171</v>
      </c>
      <c r="T2809" s="213" t="s">
        <v>163</v>
      </c>
    </row>
    <row r="2810" spans="1:20" x14ac:dyDescent="0.2">
      <c r="A2810" s="218">
        <f t="shared" si="902"/>
        <v>25</v>
      </c>
      <c r="B2810" s="219">
        <f t="shared" si="903"/>
        <v>2022</v>
      </c>
      <c r="C2810" s="219">
        <f t="shared" si="904"/>
        <v>6</v>
      </c>
      <c r="D2810" s="219" t="str">
        <f t="shared" si="918"/>
        <v>Jun</v>
      </c>
      <c r="E2810" s="219">
        <f t="shared" si="905"/>
        <v>14</v>
      </c>
      <c r="F2810" s="217">
        <v>44726</v>
      </c>
      <c r="G2810" s="210">
        <v>0.55069444444444449</v>
      </c>
      <c r="H2810" s="211" t="s">
        <v>186</v>
      </c>
      <c r="I2810" s="206" t="str">
        <f t="shared" si="937"/>
        <v>Browns Slough Site 7 inlet left tidal channel</v>
      </c>
      <c r="J2810" s="206" t="str">
        <f t="shared" si="938"/>
        <v>Gordon Estuary</v>
      </c>
      <c r="K2810" s="211">
        <v>1</v>
      </c>
      <c r="L2810" s="212" t="s">
        <v>146</v>
      </c>
      <c r="M2810" s="208" t="s">
        <v>138</v>
      </c>
      <c r="N2810" s="212" t="s">
        <v>144</v>
      </c>
      <c r="O2810" s="181">
        <f t="shared" si="934"/>
        <v>3</v>
      </c>
      <c r="P2810" s="181">
        <f t="shared" si="935"/>
        <v>1</v>
      </c>
      <c r="Q2810" s="181">
        <f t="shared" si="936"/>
        <v>2</v>
      </c>
      <c r="R2810" s="214">
        <v>23</v>
      </c>
      <c r="S2810" s="205" t="s">
        <v>171</v>
      </c>
      <c r="T2810" s="213" t="s">
        <v>163</v>
      </c>
    </row>
    <row r="2811" spans="1:20" x14ac:dyDescent="0.2">
      <c r="A2811" s="218">
        <f t="shared" si="902"/>
        <v>25</v>
      </c>
      <c r="B2811" s="219">
        <f t="shared" si="903"/>
        <v>2022</v>
      </c>
      <c r="C2811" s="219">
        <f t="shared" si="904"/>
        <v>6</v>
      </c>
      <c r="D2811" s="219" t="str">
        <f t="shared" si="918"/>
        <v>Jun</v>
      </c>
      <c r="E2811" s="219">
        <f t="shared" si="905"/>
        <v>14</v>
      </c>
      <c r="F2811" s="217">
        <v>44726</v>
      </c>
      <c r="G2811" s="210">
        <v>0.55069444444444449</v>
      </c>
      <c r="H2811" s="211" t="s">
        <v>186</v>
      </c>
      <c r="I2811" s="206" t="str">
        <f t="shared" ref="I2811:I2812" si="943">VLOOKUP(H2811,SiteCodes,2,FALSE)</f>
        <v>Browns Slough Site 7 inlet left tidal channel</v>
      </c>
      <c r="J2811" s="206" t="str">
        <f t="shared" ref="J2811:J2812" si="944">VLOOKUP(H2811,SiteCodes,3,FALSE)</f>
        <v>Gordon Estuary</v>
      </c>
      <c r="K2811" s="211">
        <v>1</v>
      </c>
      <c r="L2811" s="212" t="s">
        <v>157</v>
      </c>
      <c r="M2811" s="208" t="s">
        <v>138</v>
      </c>
      <c r="N2811" s="212" t="s">
        <v>153</v>
      </c>
      <c r="O2811" s="181">
        <f t="shared" si="934"/>
        <v>8</v>
      </c>
      <c r="P2811" s="181">
        <f t="shared" si="935"/>
        <v>1</v>
      </c>
      <c r="Q2811" s="181">
        <f t="shared" si="936"/>
        <v>5</v>
      </c>
      <c r="R2811" s="214">
        <v>4</v>
      </c>
      <c r="S2811" s="205" t="s">
        <v>171</v>
      </c>
      <c r="T2811" s="213" t="s">
        <v>163</v>
      </c>
    </row>
    <row r="2812" spans="1:20" x14ac:dyDescent="0.2">
      <c r="A2812" s="218">
        <f t="shared" si="902"/>
        <v>25</v>
      </c>
      <c r="B2812" s="219">
        <f t="shared" si="903"/>
        <v>2022</v>
      </c>
      <c r="C2812" s="219">
        <f t="shared" si="904"/>
        <v>6</v>
      </c>
      <c r="D2812" s="219" t="str">
        <f t="shared" si="918"/>
        <v>Jun</v>
      </c>
      <c r="E2812" s="219">
        <f t="shared" si="905"/>
        <v>14</v>
      </c>
      <c r="F2812" s="217">
        <v>44726</v>
      </c>
      <c r="G2812" s="210">
        <v>0.55069444444444449</v>
      </c>
      <c r="H2812" s="211" t="s">
        <v>186</v>
      </c>
      <c r="I2812" s="206" t="str">
        <f t="shared" si="943"/>
        <v>Browns Slough Site 7 inlet left tidal channel</v>
      </c>
      <c r="J2812" s="206" t="str">
        <f t="shared" si="944"/>
        <v>Gordon Estuary</v>
      </c>
      <c r="K2812" s="205">
        <v>1</v>
      </c>
      <c r="L2812" s="207" t="s">
        <v>158</v>
      </c>
      <c r="M2812" s="208" t="s">
        <v>138</v>
      </c>
      <c r="N2812" s="207" t="s">
        <v>153</v>
      </c>
      <c r="O2812" s="181">
        <f t="shared" si="934"/>
        <v>9</v>
      </c>
      <c r="P2812" s="181">
        <f t="shared" si="935"/>
        <v>1</v>
      </c>
      <c r="Q2812" s="181">
        <f t="shared" si="936"/>
        <v>5</v>
      </c>
      <c r="R2812" s="209">
        <v>19</v>
      </c>
      <c r="S2812" s="205" t="s">
        <v>171</v>
      </c>
      <c r="T2812" s="208" t="s">
        <v>163</v>
      </c>
    </row>
    <row r="2813" spans="1:20" ht="13.5" customHeight="1" x14ac:dyDescent="0.2">
      <c r="A2813" s="218">
        <f t="shared" si="902"/>
        <v>25</v>
      </c>
      <c r="B2813" s="219">
        <f t="shared" si="903"/>
        <v>2022</v>
      </c>
      <c r="C2813" s="219">
        <f t="shared" si="904"/>
        <v>6</v>
      </c>
      <c r="D2813" s="219" t="str">
        <f t="shared" si="918"/>
        <v>Jun</v>
      </c>
      <c r="E2813" s="219">
        <f t="shared" si="905"/>
        <v>14</v>
      </c>
      <c r="F2813" s="217">
        <v>44726</v>
      </c>
      <c r="G2813" s="210">
        <v>0.60833333333333328</v>
      </c>
      <c r="H2813" s="211" t="s">
        <v>66</v>
      </c>
      <c r="I2813" s="206" t="str">
        <f t="shared" si="937"/>
        <v>Gravel bar on Gordon at Site 1</v>
      </c>
      <c r="J2813" s="206" t="str">
        <f t="shared" si="938"/>
        <v>Gordon Estuary</v>
      </c>
      <c r="K2813" s="211">
        <v>1</v>
      </c>
      <c r="L2813" s="212" t="s">
        <v>146</v>
      </c>
      <c r="M2813" s="208" t="s">
        <v>138</v>
      </c>
      <c r="N2813" s="207" t="s">
        <v>144</v>
      </c>
      <c r="O2813" s="181">
        <f t="shared" si="934"/>
        <v>3</v>
      </c>
      <c r="P2813" s="181">
        <f t="shared" si="935"/>
        <v>1</v>
      </c>
      <c r="Q2813" s="181">
        <f t="shared" si="936"/>
        <v>2</v>
      </c>
      <c r="R2813" s="214">
        <v>31</v>
      </c>
      <c r="S2813" s="211" t="s">
        <v>168</v>
      </c>
      <c r="T2813" s="213" t="s">
        <v>163</v>
      </c>
    </row>
    <row r="2814" spans="1:20" x14ac:dyDescent="0.2">
      <c r="A2814" s="218">
        <f t="shared" si="902"/>
        <v>25</v>
      </c>
      <c r="B2814" s="219">
        <f t="shared" si="903"/>
        <v>2022</v>
      </c>
      <c r="C2814" s="219">
        <f t="shared" si="904"/>
        <v>6</v>
      </c>
      <c r="D2814" s="219" t="str">
        <f t="shared" si="918"/>
        <v>Jun</v>
      </c>
      <c r="E2814" s="219">
        <f t="shared" si="905"/>
        <v>14</v>
      </c>
      <c r="F2814" s="217">
        <v>44726</v>
      </c>
      <c r="G2814" s="210">
        <v>0.60833333333333328</v>
      </c>
      <c r="H2814" s="211" t="s">
        <v>66</v>
      </c>
      <c r="I2814" s="206" t="str">
        <f t="shared" ref="I2814:I2815" si="945">VLOOKUP(H2814,SiteCodes,2,FALSE)</f>
        <v>Gravel bar on Gordon at Site 1</v>
      </c>
      <c r="J2814" s="206" t="str">
        <f t="shared" ref="J2814:J2815" si="946">VLOOKUP(H2814,SiteCodes,3,FALSE)</f>
        <v>Gordon Estuary</v>
      </c>
      <c r="K2814" s="205">
        <v>1</v>
      </c>
      <c r="L2814" s="207" t="s">
        <v>157</v>
      </c>
      <c r="M2814" s="208" t="s">
        <v>138</v>
      </c>
      <c r="N2814" s="207" t="s">
        <v>153</v>
      </c>
      <c r="O2814" s="181">
        <f t="shared" si="934"/>
        <v>8</v>
      </c>
      <c r="P2814" s="181">
        <f t="shared" si="935"/>
        <v>1</v>
      </c>
      <c r="Q2814" s="181">
        <f t="shared" si="936"/>
        <v>5</v>
      </c>
      <c r="R2814" s="209">
        <v>25</v>
      </c>
      <c r="S2814" s="211" t="s">
        <v>168</v>
      </c>
      <c r="T2814" s="208" t="s">
        <v>163</v>
      </c>
    </row>
    <row r="2815" spans="1:20" x14ac:dyDescent="0.2">
      <c r="A2815" s="218">
        <f t="shared" si="902"/>
        <v>25</v>
      </c>
      <c r="B2815" s="219">
        <f t="shared" si="903"/>
        <v>2022</v>
      </c>
      <c r="C2815" s="219">
        <f t="shared" si="904"/>
        <v>6</v>
      </c>
      <c r="D2815" s="219" t="str">
        <f t="shared" si="918"/>
        <v>Jun</v>
      </c>
      <c r="E2815" s="219">
        <f t="shared" si="905"/>
        <v>14</v>
      </c>
      <c r="F2815" s="217">
        <v>44726</v>
      </c>
      <c r="G2815" s="210">
        <v>0.60833333333333328</v>
      </c>
      <c r="H2815" s="211" t="s">
        <v>66</v>
      </c>
      <c r="I2815" s="206" t="str">
        <f t="shared" si="945"/>
        <v>Gravel bar on Gordon at Site 1</v>
      </c>
      <c r="J2815" s="206" t="str">
        <f t="shared" si="946"/>
        <v>Gordon Estuary</v>
      </c>
      <c r="K2815" s="211">
        <v>1</v>
      </c>
      <c r="L2815" s="212" t="s">
        <v>158</v>
      </c>
      <c r="M2815" s="208" t="s">
        <v>138</v>
      </c>
      <c r="N2815" s="207" t="s">
        <v>153</v>
      </c>
      <c r="O2815" s="181">
        <f t="shared" si="934"/>
        <v>9</v>
      </c>
      <c r="P2815" s="181">
        <f t="shared" si="935"/>
        <v>1</v>
      </c>
      <c r="Q2815" s="181">
        <f t="shared" si="936"/>
        <v>5</v>
      </c>
      <c r="R2815" s="214">
        <v>4</v>
      </c>
      <c r="S2815" s="211" t="s">
        <v>168</v>
      </c>
      <c r="T2815" s="213" t="s">
        <v>163</v>
      </c>
    </row>
    <row r="2816" spans="1:20" x14ac:dyDescent="0.2">
      <c r="A2816" s="218">
        <f t="shared" si="902"/>
        <v>25</v>
      </c>
      <c r="B2816" s="219">
        <f t="shared" si="903"/>
        <v>2022</v>
      </c>
      <c r="C2816" s="219">
        <f t="shared" si="904"/>
        <v>6</v>
      </c>
      <c r="D2816" s="219" t="str">
        <f t="shared" si="918"/>
        <v>Jun</v>
      </c>
      <c r="E2816" s="219">
        <f t="shared" si="905"/>
        <v>14</v>
      </c>
      <c r="F2816" s="217">
        <v>44726</v>
      </c>
      <c r="G2816" s="204">
        <v>0.64097222222222217</v>
      </c>
      <c r="H2816" s="205" t="s">
        <v>19</v>
      </c>
      <c r="I2816" s="206" t="str">
        <f t="shared" si="937"/>
        <v>Q Jeff (right bank opposite N. Arm confl.)</v>
      </c>
      <c r="J2816" s="206" t="str">
        <f t="shared" si="938"/>
        <v>Gordon Estuary</v>
      </c>
      <c r="K2816" s="205">
        <v>1</v>
      </c>
      <c r="L2816" s="207" t="s">
        <v>157</v>
      </c>
      <c r="M2816" s="208" t="s">
        <v>138</v>
      </c>
      <c r="N2816" s="207" t="s">
        <v>153</v>
      </c>
      <c r="O2816" s="181">
        <f t="shared" si="934"/>
        <v>8</v>
      </c>
      <c r="P2816" s="181">
        <f t="shared" si="935"/>
        <v>1</v>
      </c>
      <c r="Q2816" s="181">
        <f t="shared" si="936"/>
        <v>5</v>
      </c>
      <c r="R2816" s="209">
        <v>17</v>
      </c>
      <c r="S2816" s="211" t="s">
        <v>168</v>
      </c>
      <c r="T2816" s="208" t="s">
        <v>163</v>
      </c>
    </row>
    <row r="2817" spans="1:20" x14ac:dyDescent="0.2">
      <c r="A2817" s="218">
        <f t="shared" si="902"/>
        <v>25</v>
      </c>
      <c r="B2817" s="219">
        <f t="shared" si="903"/>
        <v>2022</v>
      </c>
      <c r="C2817" s="219">
        <f t="shared" si="904"/>
        <v>6</v>
      </c>
      <c r="D2817" s="219" t="str">
        <f t="shared" si="918"/>
        <v>Jun</v>
      </c>
      <c r="E2817" s="219">
        <f t="shared" si="905"/>
        <v>14</v>
      </c>
      <c r="F2817" s="217">
        <v>44726</v>
      </c>
      <c r="G2817" s="204">
        <v>0.64097222222222217</v>
      </c>
      <c r="H2817" s="205" t="s">
        <v>19</v>
      </c>
      <c r="I2817" s="206" t="str">
        <f t="shared" ref="I2817:I2823" si="947">VLOOKUP(H2817,SiteCodes,2,FALSE)</f>
        <v>Q Jeff (right bank opposite N. Arm confl.)</v>
      </c>
      <c r="J2817" s="206" t="str">
        <f t="shared" ref="J2817:J2823" si="948">VLOOKUP(H2817,SiteCodes,3,FALSE)</f>
        <v>Gordon Estuary</v>
      </c>
      <c r="K2817" s="211">
        <v>1</v>
      </c>
      <c r="L2817" s="212" t="s">
        <v>158</v>
      </c>
      <c r="M2817" s="208" t="s">
        <v>138</v>
      </c>
      <c r="N2817" s="212" t="s">
        <v>153</v>
      </c>
      <c r="O2817" s="181">
        <f t="shared" si="934"/>
        <v>9</v>
      </c>
      <c r="P2817" s="181">
        <f t="shared" si="935"/>
        <v>1</v>
      </c>
      <c r="Q2817" s="181">
        <f t="shared" si="936"/>
        <v>5</v>
      </c>
      <c r="R2817" s="214">
        <v>11</v>
      </c>
      <c r="S2817" s="211" t="s">
        <v>168</v>
      </c>
      <c r="T2817" s="213" t="s">
        <v>163</v>
      </c>
    </row>
    <row r="2818" spans="1:20" x14ac:dyDescent="0.2">
      <c r="A2818" s="218">
        <f t="shared" si="902"/>
        <v>25</v>
      </c>
      <c r="B2818" s="219">
        <f t="shared" si="903"/>
        <v>2022</v>
      </c>
      <c r="C2818" s="219">
        <f t="shared" si="904"/>
        <v>6</v>
      </c>
      <c r="D2818" s="219" t="str">
        <f t="shared" si="918"/>
        <v>Jun</v>
      </c>
      <c r="E2818" s="219">
        <f t="shared" si="905"/>
        <v>14</v>
      </c>
      <c r="F2818" s="217">
        <v>44726</v>
      </c>
      <c r="G2818" s="204">
        <v>0.64097222222222217</v>
      </c>
      <c r="H2818" s="205" t="s">
        <v>19</v>
      </c>
      <c r="I2818" s="206" t="str">
        <f t="shared" si="947"/>
        <v>Q Jeff (right bank opposite N. Arm confl.)</v>
      </c>
      <c r="J2818" s="206" t="str">
        <f t="shared" si="948"/>
        <v>Gordon Estuary</v>
      </c>
      <c r="K2818" s="211">
        <v>1</v>
      </c>
      <c r="L2818" s="212" t="s">
        <v>152</v>
      </c>
      <c r="M2818" s="208" t="s">
        <v>138</v>
      </c>
      <c r="N2818" s="212" t="s">
        <v>144</v>
      </c>
      <c r="O2818" s="181">
        <f t="shared" si="934"/>
        <v>5</v>
      </c>
      <c r="P2818" s="181">
        <f t="shared" si="935"/>
        <v>1</v>
      </c>
      <c r="Q2818" s="181">
        <f t="shared" si="936"/>
        <v>2</v>
      </c>
      <c r="R2818" s="214">
        <v>50</v>
      </c>
      <c r="S2818" s="211" t="s">
        <v>168</v>
      </c>
      <c r="T2818" s="213" t="s">
        <v>163</v>
      </c>
    </row>
    <row r="2819" spans="1:20" x14ac:dyDescent="0.2">
      <c r="A2819" s="218">
        <f t="shared" si="902"/>
        <v>25</v>
      </c>
      <c r="B2819" s="219">
        <f t="shared" si="903"/>
        <v>2022</v>
      </c>
      <c r="C2819" s="219">
        <f t="shared" si="904"/>
        <v>6</v>
      </c>
      <c r="D2819" s="219" t="str">
        <f t="shared" si="918"/>
        <v>Jun</v>
      </c>
      <c r="E2819" s="219">
        <f t="shared" si="905"/>
        <v>14</v>
      </c>
      <c r="F2819" s="217">
        <v>44726</v>
      </c>
      <c r="G2819" s="204">
        <v>0.64097222222222217</v>
      </c>
      <c r="H2819" s="205" t="s">
        <v>19</v>
      </c>
      <c r="I2819" s="206" t="str">
        <f t="shared" si="947"/>
        <v>Q Jeff (right bank opposite N. Arm confl.)</v>
      </c>
      <c r="J2819" s="206" t="str">
        <f t="shared" si="948"/>
        <v>Gordon Estuary</v>
      </c>
      <c r="K2819" s="211">
        <v>1</v>
      </c>
      <c r="L2819" s="212" t="s">
        <v>152</v>
      </c>
      <c r="M2819" s="208" t="s">
        <v>138</v>
      </c>
      <c r="N2819" s="212" t="s">
        <v>148</v>
      </c>
      <c r="O2819" s="181">
        <f t="shared" si="934"/>
        <v>5</v>
      </c>
      <c r="P2819" s="181">
        <f t="shared" si="935"/>
        <v>1</v>
      </c>
      <c r="Q2819" s="181">
        <f t="shared" si="936"/>
        <v>3</v>
      </c>
      <c r="R2819" s="214">
        <v>13</v>
      </c>
      <c r="S2819" s="211" t="s">
        <v>168</v>
      </c>
      <c r="T2819" s="213" t="s">
        <v>163</v>
      </c>
    </row>
    <row r="2820" spans="1:20" x14ac:dyDescent="0.2">
      <c r="A2820" s="218">
        <f t="shared" si="902"/>
        <v>25</v>
      </c>
      <c r="B2820" s="219">
        <f t="shared" si="903"/>
        <v>2022</v>
      </c>
      <c r="C2820" s="219">
        <f t="shared" si="904"/>
        <v>6</v>
      </c>
      <c r="D2820" s="219" t="str">
        <f t="shared" si="918"/>
        <v>Jun</v>
      </c>
      <c r="E2820" s="219">
        <f t="shared" si="905"/>
        <v>14</v>
      </c>
      <c r="F2820" s="217">
        <v>44726</v>
      </c>
      <c r="G2820" s="204">
        <v>0.64097222222222217</v>
      </c>
      <c r="H2820" s="205" t="s">
        <v>19</v>
      </c>
      <c r="I2820" s="206" t="str">
        <f t="shared" si="947"/>
        <v>Q Jeff (right bank opposite N. Arm confl.)</v>
      </c>
      <c r="J2820" s="206" t="str">
        <f t="shared" si="948"/>
        <v>Gordon Estuary</v>
      </c>
      <c r="K2820" s="205">
        <v>1</v>
      </c>
      <c r="L2820" s="207" t="s">
        <v>146</v>
      </c>
      <c r="M2820" s="208" t="s">
        <v>138</v>
      </c>
      <c r="N2820" s="207" t="s">
        <v>144</v>
      </c>
      <c r="O2820" s="181">
        <f t="shared" si="934"/>
        <v>3</v>
      </c>
      <c r="P2820" s="181">
        <f t="shared" si="935"/>
        <v>1</v>
      </c>
      <c r="Q2820" s="181">
        <f t="shared" si="936"/>
        <v>2</v>
      </c>
      <c r="R2820" s="209">
        <v>2</v>
      </c>
      <c r="S2820" s="211" t="s">
        <v>168</v>
      </c>
      <c r="T2820" s="208" t="s">
        <v>163</v>
      </c>
    </row>
    <row r="2821" spans="1:20" x14ac:dyDescent="0.2">
      <c r="A2821" s="218">
        <f t="shared" si="902"/>
        <v>25</v>
      </c>
      <c r="B2821" s="219">
        <f t="shared" si="903"/>
        <v>2022</v>
      </c>
      <c r="C2821" s="219">
        <f t="shared" si="904"/>
        <v>6</v>
      </c>
      <c r="D2821" s="219" t="str">
        <f t="shared" si="918"/>
        <v>Jun</v>
      </c>
      <c r="E2821" s="219">
        <f t="shared" si="905"/>
        <v>14</v>
      </c>
      <c r="F2821" s="217">
        <v>44726</v>
      </c>
      <c r="G2821" s="204">
        <v>0.64097222222222217</v>
      </c>
      <c r="H2821" s="205" t="s">
        <v>19</v>
      </c>
      <c r="I2821" s="206" t="str">
        <f t="shared" si="947"/>
        <v>Q Jeff (right bank opposite N. Arm confl.)</v>
      </c>
      <c r="J2821" s="206" t="str">
        <f t="shared" si="948"/>
        <v>Gordon Estuary</v>
      </c>
      <c r="K2821" s="211">
        <v>1</v>
      </c>
      <c r="L2821" s="212" t="s">
        <v>185</v>
      </c>
      <c r="M2821" s="208" t="s">
        <v>138</v>
      </c>
      <c r="N2821" s="212" t="s">
        <v>150</v>
      </c>
      <c r="O2821" s="181">
        <f t="shared" si="934"/>
        <v>18</v>
      </c>
      <c r="P2821" s="181">
        <f t="shared" si="935"/>
        <v>1</v>
      </c>
      <c r="Q2821" s="181">
        <f t="shared" si="936"/>
        <v>4</v>
      </c>
      <c r="R2821" s="214">
        <v>36</v>
      </c>
      <c r="S2821" s="211" t="s">
        <v>168</v>
      </c>
      <c r="T2821" s="213" t="s">
        <v>163</v>
      </c>
    </row>
    <row r="2822" spans="1:20" x14ac:dyDescent="0.2">
      <c r="A2822" s="218">
        <f t="shared" si="902"/>
        <v>25</v>
      </c>
      <c r="B2822" s="219">
        <f t="shared" si="903"/>
        <v>2022</v>
      </c>
      <c r="C2822" s="219">
        <f t="shared" si="904"/>
        <v>6</v>
      </c>
      <c r="D2822" s="219" t="str">
        <f t="shared" si="918"/>
        <v>Jun</v>
      </c>
      <c r="E2822" s="219">
        <f t="shared" si="905"/>
        <v>14</v>
      </c>
      <c r="F2822" s="217">
        <v>44726</v>
      </c>
      <c r="G2822" s="204">
        <v>0.64097222222222217</v>
      </c>
      <c r="H2822" s="205" t="s">
        <v>19</v>
      </c>
      <c r="I2822" s="206" t="str">
        <f t="shared" si="947"/>
        <v>Q Jeff (right bank opposite N. Arm confl.)</v>
      </c>
      <c r="J2822" s="206" t="str">
        <f t="shared" si="948"/>
        <v>Gordon Estuary</v>
      </c>
      <c r="K2822" s="205">
        <v>1</v>
      </c>
      <c r="L2822" s="207" t="s">
        <v>181</v>
      </c>
      <c r="M2822" s="208" t="s">
        <v>138</v>
      </c>
      <c r="N2822" s="212" t="s">
        <v>150</v>
      </c>
      <c r="O2822" s="181">
        <f t="shared" si="934"/>
        <v>15</v>
      </c>
      <c r="P2822" s="181">
        <f t="shared" si="935"/>
        <v>1</v>
      </c>
      <c r="Q2822" s="181">
        <f t="shared" si="936"/>
        <v>4</v>
      </c>
      <c r="R2822" s="209">
        <v>9</v>
      </c>
      <c r="S2822" s="211" t="s">
        <v>168</v>
      </c>
      <c r="T2822" s="208" t="s">
        <v>163</v>
      </c>
    </row>
    <row r="2823" spans="1:20" x14ac:dyDescent="0.2">
      <c r="A2823" s="218">
        <f t="shared" si="902"/>
        <v>25</v>
      </c>
      <c r="B2823" s="219">
        <f t="shared" si="903"/>
        <v>2022</v>
      </c>
      <c r="C2823" s="219">
        <f t="shared" si="904"/>
        <v>6</v>
      </c>
      <c r="D2823" s="219" t="str">
        <f t="shared" si="918"/>
        <v>Jun</v>
      </c>
      <c r="E2823" s="219">
        <f t="shared" si="905"/>
        <v>14</v>
      </c>
      <c r="F2823" s="217">
        <v>44726</v>
      </c>
      <c r="G2823" s="204">
        <v>0.64097222222222217</v>
      </c>
      <c r="H2823" s="205" t="s">
        <v>19</v>
      </c>
      <c r="I2823" s="206" t="str">
        <f t="shared" si="947"/>
        <v>Q Jeff (right bank opposite N. Arm confl.)</v>
      </c>
      <c r="J2823" s="206" t="str">
        <f t="shared" si="948"/>
        <v>Gordon Estuary</v>
      </c>
      <c r="K2823" s="211">
        <v>1</v>
      </c>
      <c r="L2823" s="212" t="s">
        <v>173</v>
      </c>
      <c r="M2823" s="208" t="s">
        <v>138</v>
      </c>
      <c r="N2823" s="212" t="s">
        <v>150</v>
      </c>
      <c r="O2823" s="181">
        <f t="shared" si="934"/>
        <v>13</v>
      </c>
      <c r="P2823" s="181">
        <f t="shared" si="935"/>
        <v>1</v>
      </c>
      <c r="Q2823" s="181">
        <f t="shared" si="936"/>
        <v>4</v>
      </c>
      <c r="R2823" s="214">
        <v>22</v>
      </c>
      <c r="S2823" s="211" t="s">
        <v>168</v>
      </c>
      <c r="T2823" s="213" t="s">
        <v>163</v>
      </c>
    </row>
    <row r="2824" spans="1:20" x14ac:dyDescent="0.2">
      <c r="A2824" s="218">
        <f t="shared" ref="A2824:A2887" si="949">WEEKNUM(F2824)</f>
        <v>25</v>
      </c>
      <c r="B2824" s="219">
        <f t="shared" ref="B2824:B2887" si="950">YEAR(F2824)</f>
        <v>2022</v>
      </c>
      <c r="C2824" s="219">
        <f t="shared" ref="C2824:C2887" si="951">MONTH(F2824)</f>
        <v>6</v>
      </c>
      <c r="D2824" s="219" t="str">
        <f t="shared" si="918"/>
        <v>Jun</v>
      </c>
      <c r="E2824" s="219">
        <f t="shared" ref="E2824:E2887" si="952">DAY(F2824)</f>
        <v>14</v>
      </c>
      <c r="F2824" s="217">
        <v>44726</v>
      </c>
      <c r="G2824" s="204">
        <v>0.67152777777777783</v>
      </c>
      <c r="H2824" s="205" t="s">
        <v>64</v>
      </c>
      <c r="I2824" s="206" t="str">
        <f t="shared" si="937"/>
        <v>On point at confluence of N. Arm and Brown's Slough</v>
      </c>
      <c r="J2824" s="206" t="str">
        <f t="shared" si="938"/>
        <v>Gordon Estuary</v>
      </c>
      <c r="K2824" s="205">
        <v>1</v>
      </c>
      <c r="L2824" s="207" t="s">
        <v>152</v>
      </c>
      <c r="M2824" s="208" t="s">
        <v>138</v>
      </c>
      <c r="N2824" s="207" t="s">
        <v>144</v>
      </c>
      <c r="O2824" s="181">
        <f t="shared" si="934"/>
        <v>5</v>
      </c>
      <c r="P2824" s="181">
        <f t="shared" si="935"/>
        <v>1</v>
      </c>
      <c r="Q2824" s="181">
        <f t="shared" si="936"/>
        <v>2</v>
      </c>
      <c r="R2824" s="209">
        <v>8</v>
      </c>
      <c r="S2824" s="211" t="s">
        <v>168</v>
      </c>
      <c r="T2824" s="208" t="s">
        <v>163</v>
      </c>
    </row>
    <row r="2825" spans="1:20" x14ac:dyDescent="0.2">
      <c r="A2825" s="218">
        <f t="shared" si="949"/>
        <v>25</v>
      </c>
      <c r="B2825" s="219">
        <f t="shared" si="950"/>
        <v>2022</v>
      </c>
      <c r="C2825" s="219">
        <f t="shared" si="951"/>
        <v>6</v>
      </c>
      <c r="D2825" s="219" t="str">
        <f t="shared" si="918"/>
        <v>Jun</v>
      </c>
      <c r="E2825" s="219">
        <f t="shared" si="952"/>
        <v>14</v>
      </c>
      <c r="F2825" s="217">
        <v>44726</v>
      </c>
      <c r="G2825" s="204">
        <v>0.67152777777777783</v>
      </c>
      <c r="H2825" s="205" t="s">
        <v>64</v>
      </c>
      <c r="I2825" s="206" t="str">
        <f t="shared" ref="I2825:I2828" si="953">VLOOKUP(H2825,SiteCodes,2,FALSE)</f>
        <v>On point at confluence of N. Arm and Brown's Slough</v>
      </c>
      <c r="J2825" s="206" t="str">
        <f t="shared" ref="J2825:J2828" si="954">VLOOKUP(H2825,SiteCodes,3,FALSE)</f>
        <v>Gordon Estuary</v>
      </c>
      <c r="K2825" s="211">
        <v>1</v>
      </c>
      <c r="L2825" s="212" t="s">
        <v>152</v>
      </c>
      <c r="M2825" s="208" t="s">
        <v>138</v>
      </c>
      <c r="N2825" s="212" t="s">
        <v>148</v>
      </c>
      <c r="O2825" s="181">
        <f t="shared" si="934"/>
        <v>5</v>
      </c>
      <c r="P2825" s="181">
        <f t="shared" si="935"/>
        <v>1</v>
      </c>
      <c r="Q2825" s="181">
        <f t="shared" si="936"/>
        <v>3</v>
      </c>
      <c r="R2825" s="214">
        <v>3</v>
      </c>
      <c r="S2825" s="211" t="s">
        <v>168</v>
      </c>
      <c r="T2825" s="213" t="s">
        <v>163</v>
      </c>
    </row>
    <row r="2826" spans="1:20" x14ac:dyDescent="0.2">
      <c r="A2826" s="218">
        <f t="shared" si="949"/>
        <v>25</v>
      </c>
      <c r="B2826" s="219">
        <f t="shared" si="950"/>
        <v>2022</v>
      </c>
      <c r="C2826" s="219">
        <f t="shared" si="951"/>
        <v>6</v>
      </c>
      <c r="D2826" s="219" t="str">
        <f t="shared" si="918"/>
        <v>Jun</v>
      </c>
      <c r="E2826" s="219">
        <f t="shared" si="952"/>
        <v>14</v>
      </c>
      <c r="F2826" s="217">
        <v>44726</v>
      </c>
      <c r="G2826" s="204">
        <v>0.67152777777777783</v>
      </c>
      <c r="H2826" s="205" t="s">
        <v>64</v>
      </c>
      <c r="I2826" s="206" t="str">
        <f t="shared" si="953"/>
        <v>On point at confluence of N. Arm and Brown's Slough</v>
      </c>
      <c r="J2826" s="206" t="str">
        <f t="shared" si="954"/>
        <v>Gordon Estuary</v>
      </c>
      <c r="K2826" s="211">
        <v>1</v>
      </c>
      <c r="L2826" s="212" t="s">
        <v>157</v>
      </c>
      <c r="M2826" s="208" t="s">
        <v>138</v>
      </c>
      <c r="N2826" s="212" t="s">
        <v>153</v>
      </c>
      <c r="O2826" s="181">
        <f t="shared" si="934"/>
        <v>8</v>
      </c>
      <c r="P2826" s="181">
        <f t="shared" si="935"/>
        <v>1</v>
      </c>
      <c r="Q2826" s="181">
        <f t="shared" si="936"/>
        <v>5</v>
      </c>
      <c r="R2826" s="214">
        <v>13</v>
      </c>
      <c r="S2826" s="211" t="s">
        <v>168</v>
      </c>
      <c r="T2826" s="213" t="s">
        <v>163</v>
      </c>
    </row>
    <row r="2827" spans="1:20" x14ac:dyDescent="0.2">
      <c r="A2827" s="218">
        <f t="shared" si="949"/>
        <v>25</v>
      </c>
      <c r="B2827" s="219">
        <f t="shared" si="950"/>
        <v>2022</v>
      </c>
      <c r="C2827" s="219">
        <f t="shared" si="951"/>
        <v>6</v>
      </c>
      <c r="D2827" s="219" t="str">
        <f t="shared" si="918"/>
        <v>Jun</v>
      </c>
      <c r="E2827" s="219">
        <f t="shared" si="952"/>
        <v>14</v>
      </c>
      <c r="F2827" s="217">
        <v>44726</v>
      </c>
      <c r="G2827" s="204">
        <v>0.67152777777777783</v>
      </c>
      <c r="H2827" s="205" t="s">
        <v>64</v>
      </c>
      <c r="I2827" s="206" t="str">
        <f t="shared" si="953"/>
        <v>On point at confluence of N. Arm and Brown's Slough</v>
      </c>
      <c r="J2827" s="206" t="str">
        <f t="shared" si="954"/>
        <v>Gordon Estuary</v>
      </c>
      <c r="K2827" s="211">
        <v>1</v>
      </c>
      <c r="L2827" s="212" t="s">
        <v>185</v>
      </c>
      <c r="M2827" s="208" t="s">
        <v>138</v>
      </c>
      <c r="N2827" s="212" t="s">
        <v>150</v>
      </c>
      <c r="O2827" s="181">
        <f t="shared" si="934"/>
        <v>18</v>
      </c>
      <c r="P2827" s="181">
        <f t="shared" si="935"/>
        <v>1</v>
      </c>
      <c r="Q2827" s="181">
        <f t="shared" si="936"/>
        <v>4</v>
      </c>
      <c r="R2827" s="214">
        <v>5</v>
      </c>
      <c r="S2827" s="211" t="s">
        <v>168</v>
      </c>
      <c r="T2827" s="213" t="s">
        <v>163</v>
      </c>
    </row>
    <row r="2828" spans="1:20" x14ac:dyDescent="0.2">
      <c r="A2828" s="218">
        <f t="shared" si="949"/>
        <v>25</v>
      </c>
      <c r="B2828" s="219">
        <f t="shared" si="950"/>
        <v>2022</v>
      </c>
      <c r="C2828" s="219">
        <f t="shared" si="951"/>
        <v>6</v>
      </c>
      <c r="D2828" s="219" t="str">
        <f t="shared" si="918"/>
        <v>Jun</v>
      </c>
      <c r="E2828" s="219">
        <f t="shared" si="952"/>
        <v>14</v>
      </c>
      <c r="F2828" s="217">
        <v>44726</v>
      </c>
      <c r="G2828" s="204">
        <v>0.67152777777777783</v>
      </c>
      <c r="H2828" s="205" t="s">
        <v>64</v>
      </c>
      <c r="I2828" s="206" t="str">
        <f t="shared" si="953"/>
        <v>On point at confluence of N. Arm and Brown's Slough</v>
      </c>
      <c r="J2828" s="206" t="str">
        <f t="shared" si="954"/>
        <v>Gordon Estuary</v>
      </c>
      <c r="K2828" s="205">
        <v>1</v>
      </c>
      <c r="L2828" s="207" t="s">
        <v>181</v>
      </c>
      <c r="M2828" s="208" t="s">
        <v>138</v>
      </c>
      <c r="N2828" s="207" t="s">
        <v>150</v>
      </c>
      <c r="O2828" s="181">
        <f t="shared" si="934"/>
        <v>15</v>
      </c>
      <c r="P2828" s="181">
        <f t="shared" si="935"/>
        <v>1</v>
      </c>
      <c r="Q2828" s="181">
        <f t="shared" si="936"/>
        <v>4</v>
      </c>
      <c r="R2828" s="209">
        <v>57</v>
      </c>
      <c r="S2828" s="211" t="s">
        <v>168</v>
      </c>
      <c r="T2828" s="208" t="s">
        <v>163</v>
      </c>
    </row>
    <row r="2829" spans="1:20" x14ac:dyDescent="0.2">
      <c r="A2829" s="218">
        <f t="shared" si="949"/>
        <v>25</v>
      </c>
      <c r="B2829" s="219">
        <f t="shared" si="950"/>
        <v>2022</v>
      </c>
      <c r="C2829" s="219">
        <f t="shared" si="951"/>
        <v>6</v>
      </c>
      <c r="D2829" s="219" t="str">
        <f t="shared" si="918"/>
        <v>Jun</v>
      </c>
      <c r="E2829" s="219">
        <f t="shared" si="952"/>
        <v>14</v>
      </c>
      <c r="F2829" s="217">
        <v>44726</v>
      </c>
      <c r="G2829" s="210">
        <v>0.69305555555555554</v>
      </c>
      <c r="H2829" s="211" t="s">
        <v>58</v>
      </c>
      <c r="I2829" s="206" t="str">
        <f t="shared" si="937"/>
        <v>Mouth of Site 7 inlet, north side</v>
      </c>
      <c r="J2829" s="206" t="str">
        <f t="shared" si="938"/>
        <v>Gordon Estuary</v>
      </c>
      <c r="K2829" s="211">
        <v>1</v>
      </c>
      <c r="L2829" s="212" t="s">
        <v>152</v>
      </c>
      <c r="M2829" s="208" t="s">
        <v>138</v>
      </c>
      <c r="N2829" s="212" t="s">
        <v>144</v>
      </c>
      <c r="O2829" s="181">
        <f t="shared" si="934"/>
        <v>5</v>
      </c>
      <c r="P2829" s="181">
        <f t="shared" si="935"/>
        <v>1</v>
      </c>
      <c r="Q2829" s="181">
        <f t="shared" si="936"/>
        <v>2</v>
      </c>
      <c r="R2829" s="214">
        <v>2</v>
      </c>
      <c r="S2829" s="211" t="s">
        <v>168</v>
      </c>
      <c r="T2829" s="213" t="s">
        <v>163</v>
      </c>
    </row>
    <row r="2830" spans="1:20" x14ac:dyDescent="0.2">
      <c r="A2830" s="218">
        <f t="shared" si="949"/>
        <v>25</v>
      </c>
      <c r="B2830" s="219">
        <f t="shared" si="950"/>
        <v>2022</v>
      </c>
      <c r="C2830" s="219">
        <f t="shared" si="951"/>
        <v>6</v>
      </c>
      <c r="D2830" s="219" t="str">
        <f t="shared" si="918"/>
        <v>Jun</v>
      </c>
      <c r="E2830" s="219">
        <f t="shared" si="952"/>
        <v>14</v>
      </c>
      <c r="F2830" s="217">
        <v>44726</v>
      </c>
      <c r="G2830" s="210">
        <v>0.69305555555555554</v>
      </c>
      <c r="H2830" s="211" t="s">
        <v>58</v>
      </c>
      <c r="I2830" s="206" t="str">
        <f t="shared" ref="I2830:I2835" si="955">VLOOKUP(H2830,SiteCodes,2,FALSE)</f>
        <v>Mouth of Site 7 inlet, north side</v>
      </c>
      <c r="J2830" s="206" t="str">
        <f t="shared" ref="J2830:J2835" si="956">VLOOKUP(H2830,SiteCodes,3,FALSE)</f>
        <v>Gordon Estuary</v>
      </c>
      <c r="K2830" s="205">
        <v>1</v>
      </c>
      <c r="L2830" s="207" t="s">
        <v>146</v>
      </c>
      <c r="M2830" s="208" t="s">
        <v>138</v>
      </c>
      <c r="N2830" s="207" t="s">
        <v>144</v>
      </c>
      <c r="O2830" s="181">
        <f t="shared" si="934"/>
        <v>3</v>
      </c>
      <c r="P2830" s="181">
        <f t="shared" si="935"/>
        <v>1</v>
      </c>
      <c r="Q2830" s="181">
        <f t="shared" si="936"/>
        <v>2</v>
      </c>
      <c r="R2830" s="209">
        <v>1</v>
      </c>
      <c r="S2830" s="211" t="s">
        <v>168</v>
      </c>
      <c r="T2830" s="208" t="s">
        <v>163</v>
      </c>
    </row>
    <row r="2831" spans="1:20" x14ac:dyDescent="0.2">
      <c r="A2831" s="218">
        <f t="shared" si="949"/>
        <v>25</v>
      </c>
      <c r="B2831" s="219">
        <f t="shared" si="950"/>
        <v>2022</v>
      </c>
      <c r="C2831" s="219">
        <f t="shared" si="951"/>
        <v>6</v>
      </c>
      <c r="D2831" s="219" t="str">
        <f t="shared" si="918"/>
        <v>Jun</v>
      </c>
      <c r="E2831" s="219">
        <f t="shared" si="952"/>
        <v>14</v>
      </c>
      <c r="F2831" s="217">
        <v>44726</v>
      </c>
      <c r="G2831" s="210">
        <v>0.69305555555555554</v>
      </c>
      <c r="H2831" s="211" t="s">
        <v>58</v>
      </c>
      <c r="I2831" s="206" t="str">
        <f t="shared" si="955"/>
        <v>Mouth of Site 7 inlet, north side</v>
      </c>
      <c r="J2831" s="206" t="str">
        <f t="shared" si="956"/>
        <v>Gordon Estuary</v>
      </c>
      <c r="K2831" s="211">
        <v>1</v>
      </c>
      <c r="L2831" s="212" t="s">
        <v>157</v>
      </c>
      <c r="M2831" s="208" t="s">
        <v>138</v>
      </c>
      <c r="N2831" s="212" t="s">
        <v>153</v>
      </c>
      <c r="O2831" s="181">
        <f t="shared" si="934"/>
        <v>8</v>
      </c>
      <c r="P2831" s="181">
        <f t="shared" si="935"/>
        <v>1</v>
      </c>
      <c r="Q2831" s="181">
        <f t="shared" si="936"/>
        <v>5</v>
      </c>
      <c r="R2831" s="214">
        <v>12</v>
      </c>
      <c r="S2831" s="211" t="s">
        <v>168</v>
      </c>
      <c r="T2831" s="213" t="s">
        <v>163</v>
      </c>
    </row>
    <row r="2832" spans="1:20" x14ac:dyDescent="0.2">
      <c r="A2832" s="218">
        <f t="shared" si="949"/>
        <v>25</v>
      </c>
      <c r="B2832" s="219">
        <f t="shared" si="950"/>
        <v>2022</v>
      </c>
      <c r="C2832" s="219">
        <f t="shared" si="951"/>
        <v>6</v>
      </c>
      <c r="D2832" s="219" t="str">
        <f t="shared" si="918"/>
        <v>Jun</v>
      </c>
      <c r="E2832" s="219">
        <f t="shared" si="952"/>
        <v>14</v>
      </c>
      <c r="F2832" s="217">
        <v>44726</v>
      </c>
      <c r="G2832" s="210">
        <v>0.69305555555555554</v>
      </c>
      <c r="H2832" s="211" t="s">
        <v>58</v>
      </c>
      <c r="I2832" s="206" t="str">
        <f t="shared" si="955"/>
        <v>Mouth of Site 7 inlet, north side</v>
      </c>
      <c r="J2832" s="206" t="str">
        <f t="shared" si="956"/>
        <v>Gordon Estuary</v>
      </c>
      <c r="K2832" s="205">
        <v>1</v>
      </c>
      <c r="L2832" s="207" t="s">
        <v>158</v>
      </c>
      <c r="M2832" s="208" t="s">
        <v>138</v>
      </c>
      <c r="N2832" s="207" t="s">
        <v>153</v>
      </c>
      <c r="O2832" s="181">
        <f t="shared" si="934"/>
        <v>9</v>
      </c>
      <c r="P2832" s="181">
        <f t="shared" si="935"/>
        <v>1</v>
      </c>
      <c r="Q2832" s="181">
        <f t="shared" si="936"/>
        <v>5</v>
      </c>
      <c r="R2832" s="209">
        <v>6</v>
      </c>
      <c r="S2832" s="211" t="s">
        <v>168</v>
      </c>
      <c r="T2832" s="208" t="s">
        <v>163</v>
      </c>
    </row>
    <row r="2833" spans="1:20" x14ac:dyDescent="0.2">
      <c r="A2833" s="218">
        <f t="shared" si="949"/>
        <v>25</v>
      </c>
      <c r="B2833" s="219">
        <f t="shared" si="950"/>
        <v>2022</v>
      </c>
      <c r="C2833" s="219">
        <f t="shared" si="951"/>
        <v>6</v>
      </c>
      <c r="D2833" s="219" t="str">
        <f t="shared" si="918"/>
        <v>Jun</v>
      </c>
      <c r="E2833" s="219">
        <f t="shared" si="952"/>
        <v>14</v>
      </c>
      <c r="F2833" s="217">
        <v>44726</v>
      </c>
      <c r="G2833" s="210">
        <v>0.69305555555555554</v>
      </c>
      <c r="H2833" s="211" t="s">
        <v>58</v>
      </c>
      <c r="I2833" s="206" t="str">
        <f t="shared" si="955"/>
        <v>Mouth of Site 7 inlet, north side</v>
      </c>
      <c r="J2833" s="206" t="str">
        <f t="shared" si="956"/>
        <v>Gordon Estuary</v>
      </c>
      <c r="K2833" s="211">
        <v>1</v>
      </c>
      <c r="L2833" s="212" t="s">
        <v>185</v>
      </c>
      <c r="M2833" s="208" t="s">
        <v>138</v>
      </c>
      <c r="N2833" s="212" t="s">
        <v>150</v>
      </c>
      <c r="O2833" s="181">
        <f t="shared" si="934"/>
        <v>18</v>
      </c>
      <c r="P2833" s="181">
        <f t="shared" si="935"/>
        <v>1</v>
      </c>
      <c r="Q2833" s="181">
        <f t="shared" si="936"/>
        <v>4</v>
      </c>
      <c r="R2833" s="214">
        <v>12</v>
      </c>
      <c r="S2833" s="211" t="s">
        <v>168</v>
      </c>
      <c r="T2833" s="213" t="s">
        <v>163</v>
      </c>
    </row>
    <row r="2834" spans="1:20" x14ac:dyDescent="0.2">
      <c r="A2834" s="218">
        <f t="shared" si="949"/>
        <v>25</v>
      </c>
      <c r="B2834" s="219">
        <f t="shared" si="950"/>
        <v>2022</v>
      </c>
      <c r="C2834" s="219">
        <f t="shared" si="951"/>
        <v>6</v>
      </c>
      <c r="D2834" s="219" t="str">
        <f t="shared" si="918"/>
        <v>Jun</v>
      </c>
      <c r="E2834" s="219">
        <f t="shared" si="952"/>
        <v>14</v>
      </c>
      <c r="F2834" s="217">
        <v>44726</v>
      </c>
      <c r="G2834" s="210">
        <v>0.69305555555555554</v>
      </c>
      <c r="H2834" s="211" t="s">
        <v>58</v>
      </c>
      <c r="I2834" s="206" t="str">
        <f t="shared" si="955"/>
        <v>Mouth of Site 7 inlet, north side</v>
      </c>
      <c r="J2834" s="206" t="str">
        <f t="shared" si="956"/>
        <v>Gordon Estuary</v>
      </c>
      <c r="K2834" s="205">
        <v>1</v>
      </c>
      <c r="L2834" s="207" t="s">
        <v>181</v>
      </c>
      <c r="M2834" s="208" t="s">
        <v>138</v>
      </c>
      <c r="N2834" s="207" t="s">
        <v>150</v>
      </c>
      <c r="O2834" s="181">
        <f t="shared" ref="O2834:O2873" si="957">VLOOKUP(L2834,SpeciesCodes,2,FALSE)</f>
        <v>15</v>
      </c>
      <c r="P2834" s="181">
        <f t="shared" ref="P2834:P2873" si="958">VLOOKUP(M2834,OrigCodes,2,FALSE)</f>
        <v>1</v>
      </c>
      <c r="Q2834" s="181">
        <f t="shared" ref="Q2834:Q2873" si="959">VLOOKUP(N2834,StgCodes,2,FALSE)</f>
        <v>4</v>
      </c>
      <c r="R2834" s="209">
        <v>1</v>
      </c>
      <c r="S2834" s="211" t="s">
        <v>168</v>
      </c>
      <c r="T2834" s="208" t="s">
        <v>163</v>
      </c>
    </row>
    <row r="2835" spans="1:20" x14ac:dyDescent="0.2">
      <c r="A2835" s="218">
        <f t="shared" si="949"/>
        <v>25</v>
      </c>
      <c r="B2835" s="219">
        <f t="shared" si="950"/>
        <v>2022</v>
      </c>
      <c r="C2835" s="219">
        <f t="shared" si="951"/>
        <v>6</v>
      </c>
      <c r="D2835" s="219" t="str">
        <f t="shared" si="918"/>
        <v>Jun</v>
      </c>
      <c r="E2835" s="219">
        <f t="shared" si="952"/>
        <v>14</v>
      </c>
      <c r="F2835" s="217">
        <v>44726</v>
      </c>
      <c r="G2835" s="210">
        <v>0.69305555555555554</v>
      </c>
      <c r="H2835" s="211" t="s">
        <v>58</v>
      </c>
      <c r="I2835" s="206" t="str">
        <f t="shared" si="955"/>
        <v>Mouth of Site 7 inlet, north side</v>
      </c>
      <c r="J2835" s="206" t="str">
        <f t="shared" si="956"/>
        <v>Gordon Estuary</v>
      </c>
      <c r="K2835" s="211">
        <v>1</v>
      </c>
      <c r="L2835" s="212" t="s">
        <v>173</v>
      </c>
      <c r="M2835" s="208" t="s">
        <v>138</v>
      </c>
      <c r="N2835" s="212" t="s">
        <v>150</v>
      </c>
      <c r="O2835" s="181">
        <f t="shared" si="957"/>
        <v>13</v>
      </c>
      <c r="P2835" s="181">
        <f t="shared" si="958"/>
        <v>1</v>
      </c>
      <c r="Q2835" s="181">
        <f t="shared" si="959"/>
        <v>4</v>
      </c>
      <c r="R2835" s="214">
        <v>23</v>
      </c>
      <c r="S2835" s="211" t="s">
        <v>168</v>
      </c>
      <c r="T2835" s="213" t="s">
        <v>163</v>
      </c>
    </row>
    <row r="2836" spans="1:20" x14ac:dyDescent="0.2">
      <c r="A2836" s="218">
        <f t="shared" si="949"/>
        <v>25</v>
      </c>
      <c r="B2836" s="219">
        <f t="shared" si="950"/>
        <v>2022</v>
      </c>
      <c r="C2836" s="219">
        <f t="shared" si="951"/>
        <v>6</v>
      </c>
      <c r="D2836" s="219" t="str">
        <f t="shared" si="918"/>
        <v>Jun</v>
      </c>
      <c r="E2836" s="219">
        <f t="shared" si="952"/>
        <v>14</v>
      </c>
      <c r="F2836" s="217">
        <v>44726</v>
      </c>
      <c r="G2836" s="210">
        <v>0.62986111111111109</v>
      </c>
      <c r="H2836" s="211" t="s">
        <v>15</v>
      </c>
      <c r="I2836" s="206" t="str">
        <f t="shared" ref="I2836:I2871" si="960">VLOOKUP(H2836,SiteCodes,2,FALSE)</f>
        <v>Pacheedah Shores Boat Ramp</v>
      </c>
      <c r="J2836" s="206" t="str">
        <f t="shared" ref="J2836:J2871" si="961">VLOOKUP(H2836,SiteCodes,3,FALSE)</f>
        <v>Gordon Estuary</v>
      </c>
      <c r="K2836" s="211">
        <v>1</v>
      </c>
      <c r="L2836" s="212" t="s">
        <v>142</v>
      </c>
      <c r="M2836" s="208" t="s">
        <v>138</v>
      </c>
      <c r="N2836" s="212" t="s">
        <v>144</v>
      </c>
      <c r="O2836" s="181">
        <f t="shared" si="957"/>
        <v>2</v>
      </c>
      <c r="P2836" s="181">
        <f t="shared" si="958"/>
        <v>1</v>
      </c>
      <c r="Q2836" s="181">
        <f t="shared" si="959"/>
        <v>2</v>
      </c>
      <c r="R2836" s="214">
        <v>2</v>
      </c>
      <c r="S2836" s="211" t="s">
        <v>168</v>
      </c>
      <c r="T2836" s="213" t="s">
        <v>163</v>
      </c>
    </row>
    <row r="2837" spans="1:20" x14ac:dyDescent="0.2">
      <c r="A2837" s="218">
        <f t="shared" si="949"/>
        <v>25</v>
      </c>
      <c r="B2837" s="219">
        <f t="shared" si="950"/>
        <v>2022</v>
      </c>
      <c r="C2837" s="219">
        <f t="shared" si="951"/>
        <v>6</v>
      </c>
      <c r="D2837" s="219" t="str">
        <f t="shared" si="918"/>
        <v>Jun</v>
      </c>
      <c r="E2837" s="219">
        <f t="shared" si="952"/>
        <v>14</v>
      </c>
      <c r="F2837" s="217">
        <v>44726</v>
      </c>
      <c r="G2837" s="210">
        <v>0.62986111111111109</v>
      </c>
      <c r="H2837" s="211" t="s">
        <v>15</v>
      </c>
      <c r="I2837" s="206" t="str">
        <f t="shared" ref="I2837:I2843" si="962">VLOOKUP(H2837,SiteCodes,2,FALSE)</f>
        <v>Pacheedah Shores Boat Ramp</v>
      </c>
      <c r="J2837" s="206" t="str">
        <f t="shared" ref="J2837:J2843" si="963">VLOOKUP(H2837,SiteCodes,3,FALSE)</f>
        <v>Gordon Estuary</v>
      </c>
      <c r="K2837" s="211">
        <v>1</v>
      </c>
      <c r="L2837" s="212" t="s">
        <v>142</v>
      </c>
      <c r="M2837" s="208" t="s">
        <v>138</v>
      </c>
      <c r="N2837" s="212" t="s">
        <v>148</v>
      </c>
      <c r="O2837" s="181">
        <f t="shared" si="957"/>
        <v>2</v>
      </c>
      <c r="P2837" s="181">
        <f t="shared" si="958"/>
        <v>1</v>
      </c>
      <c r="Q2837" s="181">
        <f t="shared" si="959"/>
        <v>3</v>
      </c>
      <c r="R2837" s="214">
        <v>5</v>
      </c>
      <c r="S2837" s="211" t="s">
        <v>168</v>
      </c>
      <c r="T2837" s="213" t="s">
        <v>163</v>
      </c>
    </row>
    <row r="2838" spans="1:20" x14ac:dyDescent="0.2">
      <c r="A2838" s="218">
        <f t="shared" si="949"/>
        <v>25</v>
      </c>
      <c r="B2838" s="219">
        <f t="shared" si="950"/>
        <v>2022</v>
      </c>
      <c r="C2838" s="219">
        <f t="shared" si="951"/>
        <v>6</v>
      </c>
      <c r="D2838" s="219" t="str">
        <f t="shared" si="918"/>
        <v>Jun</v>
      </c>
      <c r="E2838" s="219">
        <f t="shared" si="952"/>
        <v>14</v>
      </c>
      <c r="F2838" s="217">
        <v>44726</v>
      </c>
      <c r="G2838" s="210">
        <v>0.62986111111111109</v>
      </c>
      <c r="H2838" s="211" t="s">
        <v>15</v>
      </c>
      <c r="I2838" s="206" t="str">
        <f t="shared" si="962"/>
        <v>Pacheedah Shores Boat Ramp</v>
      </c>
      <c r="J2838" s="206" t="str">
        <f t="shared" si="963"/>
        <v>Gordon Estuary</v>
      </c>
      <c r="K2838" s="205">
        <v>1</v>
      </c>
      <c r="L2838" s="207" t="s">
        <v>157</v>
      </c>
      <c r="M2838" s="208" t="s">
        <v>138</v>
      </c>
      <c r="N2838" s="212" t="s">
        <v>153</v>
      </c>
      <c r="O2838" s="181">
        <f t="shared" si="957"/>
        <v>8</v>
      </c>
      <c r="P2838" s="181">
        <f t="shared" si="958"/>
        <v>1</v>
      </c>
      <c r="Q2838" s="181">
        <f t="shared" si="959"/>
        <v>5</v>
      </c>
      <c r="R2838" s="209">
        <v>31</v>
      </c>
      <c r="S2838" s="211" t="s">
        <v>168</v>
      </c>
      <c r="T2838" s="208" t="s">
        <v>163</v>
      </c>
    </row>
    <row r="2839" spans="1:20" x14ac:dyDescent="0.2">
      <c r="A2839" s="218">
        <f t="shared" si="949"/>
        <v>25</v>
      </c>
      <c r="B2839" s="219">
        <f t="shared" si="950"/>
        <v>2022</v>
      </c>
      <c r="C2839" s="219">
        <f t="shared" si="951"/>
        <v>6</v>
      </c>
      <c r="D2839" s="219" t="str">
        <f t="shared" si="918"/>
        <v>Jun</v>
      </c>
      <c r="E2839" s="219">
        <f t="shared" si="952"/>
        <v>14</v>
      </c>
      <c r="F2839" s="217">
        <v>44726</v>
      </c>
      <c r="G2839" s="210">
        <v>0.62986111111111109</v>
      </c>
      <c r="H2839" s="211" t="s">
        <v>15</v>
      </c>
      <c r="I2839" s="206" t="str">
        <f t="shared" si="962"/>
        <v>Pacheedah Shores Boat Ramp</v>
      </c>
      <c r="J2839" s="206" t="str">
        <f t="shared" si="963"/>
        <v>Gordon Estuary</v>
      </c>
      <c r="K2839" s="211">
        <v>1</v>
      </c>
      <c r="L2839" s="212" t="s">
        <v>158</v>
      </c>
      <c r="M2839" s="208" t="s">
        <v>138</v>
      </c>
      <c r="N2839" s="212" t="s">
        <v>153</v>
      </c>
      <c r="O2839" s="181">
        <f t="shared" si="957"/>
        <v>9</v>
      </c>
      <c r="P2839" s="181">
        <f t="shared" si="958"/>
        <v>1</v>
      </c>
      <c r="Q2839" s="181">
        <f t="shared" si="959"/>
        <v>5</v>
      </c>
      <c r="R2839" s="214">
        <v>4</v>
      </c>
      <c r="S2839" s="211" t="s">
        <v>168</v>
      </c>
      <c r="T2839" s="213" t="s">
        <v>163</v>
      </c>
    </row>
    <row r="2840" spans="1:20" x14ac:dyDescent="0.2">
      <c r="A2840" s="218">
        <f t="shared" si="949"/>
        <v>25</v>
      </c>
      <c r="B2840" s="219">
        <f t="shared" si="950"/>
        <v>2022</v>
      </c>
      <c r="C2840" s="219">
        <f t="shared" si="951"/>
        <v>6</v>
      </c>
      <c r="D2840" s="219" t="str">
        <f t="shared" si="918"/>
        <v>Jun</v>
      </c>
      <c r="E2840" s="219">
        <f t="shared" si="952"/>
        <v>14</v>
      </c>
      <c r="F2840" s="217">
        <v>44726</v>
      </c>
      <c r="G2840" s="210">
        <v>0.62986111111111109</v>
      </c>
      <c r="H2840" s="211" t="s">
        <v>15</v>
      </c>
      <c r="I2840" s="206" t="str">
        <f t="shared" si="962"/>
        <v>Pacheedah Shores Boat Ramp</v>
      </c>
      <c r="J2840" s="206" t="str">
        <f t="shared" si="963"/>
        <v>Gordon Estuary</v>
      </c>
      <c r="K2840" s="205">
        <v>1</v>
      </c>
      <c r="L2840" s="207" t="s">
        <v>185</v>
      </c>
      <c r="M2840" s="208" t="s">
        <v>138</v>
      </c>
      <c r="N2840" s="212" t="s">
        <v>150</v>
      </c>
      <c r="O2840" s="181">
        <f t="shared" si="957"/>
        <v>18</v>
      </c>
      <c r="P2840" s="181">
        <f t="shared" si="958"/>
        <v>1</v>
      </c>
      <c r="Q2840" s="181">
        <f t="shared" si="959"/>
        <v>4</v>
      </c>
      <c r="R2840" s="209">
        <v>28</v>
      </c>
      <c r="S2840" s="211" t="s">
        <v>168</v>
      </c>
      <c r="T2840" s="208" t="s">
        <v>163</v>
      </c>
    </row>
    <row r="2841" spans="1:20" x14ac:dyDescent="0.2">
      <c r="A2841" s="218">
        <f t="shared" si="949"/>
        <v>25</v>
      </c>
      <c r="B2841" s="219">
        <f t="shared" si="950"/>
        <v>2022</v>
      </c>
      <c r="C2841" s="219">
        <f t="shared" si="951"/>
        <v>6</v>
      </c>
      <c r="D2841" s="219" t="str">
        <f t="shared" si="918"/>
        <v>Jun</v>
      </c>
      <c r="E2841" s="219">
        <f t="shared" si="952"/>
        <v>14</v>
      </c>
      <c r="F2841" s="217">
        <v>44726</v>
      </c>
      <c r="G2841" s="210">
        <v>0.62986111111111109</v>
      </c>
      <c r="H2841" s="211" t="s">
        <v>15</v>
      </c>
      <c r="I2841" s="206" t="str">
        <f t="shared" si="962"/>
        <v>Pacheedah Shores Boat Ramp</v>
      </c>
      <c r="J2841" s="206" t="str">
        <f t="shared" si="963"/>
        <v>Gordon Estuary</v>
      </c>
      <c r="K2841" s="211">
        <v>1</v>
      </c>
      <c r="L2841" s="212" t="s">
        <v>181</v>
      </c>
      <c r="M2841" s="208" t="s">
        <v>138</v>
      </c>
      <c r="N2841" s="212" t="s">
        <v>150</v>
      </c>
      <c r="O2841" s="181">
        <f t="shared" si="957"/>
        <v>15</v>
      </c>
      <c r="P2841" s="181">
        <f t="shared" si="958"/>
        <v>1</v>
      </c>
      <c r="Q2841" s="181">
        <f t="shared" si="959"/>
        <v>4</v>
      </c>
      <c r="R2841" s="214">
        <v>6</v>
      </c>
      <c r="S2841" s="211" t="s">
        <v>168</v>
      </c>
      <c r="T2841" s="213" t="s">
        <v>163</v>
      </c>
    </row>
    <row r="2842" spans="1:20" x14ac:dyDescent="0.2">
      <c r="A2842" s="218">
        <f t="shared" si="949"/>
        <v>25</v>
      </c>
      <c r="B2842" s="219">
        <f t="shared" si="950"/>
        <v>2022</v>
      </c>
      <c r="C2842" s="219">
        <f t="shared" si="951"/>
        <v>6</v>
      </c>
      <c r="D2842" s="219" t="str">
        <f t="shared" si="918"/>
        <v>Jun</v>
      </c>
      <c r="E2842" s="219">
        <f t="shared" si="952"/>
        <v>14</v>
      </c>
      <c r="F2842" s="217">
        <v>44726</v>
      </c>
      <c r="G2842" s="210">
        <v>0.62986111111111109</v>
      </c>
      <c r="H2842" s="211" t="s">
        <v>15</v>
      </c>
      <c r="I2842" s="206" t="str">
        <f t="shared" si="962"/>
        <v>Pacheedah Shores Boat Ramp</v>
      </c>
      <c r="J2842" s="206" t="str">
        <f t="shared" si="963"/>
        <v>Gordon Estuary</v>
      </c>
      <c r="K2842" s="205">
        <v>1</v>
      </c>
      <c r="L2842" s="207" t="s">
        <v>166</v>
      </c>
      <c r="M2842" s="208" t="s">
        <v>138</v>
      </c>
      <c r="N2842" s="212" t="s">
        <v>150</v>
      </c>
      <c r="O2842" s="181">
        <f t="shared" si="957"/>
        <v>11</v>
      </c>
      <c r="P2842" s="181">
        <f t="shared" si="958"/>
        <v>1</v>
      </c>
      <c r="Q2842" s="181">
        <f t="shared" si="959"/>
        <v>4</v>
      </c>
      <c r="R2842" s="209">
        <v>9</v>
      </c>
      <c r="S2842" s="211" t="s">
        <v>168</v>
      </c>
      <c r="T2842" s="208" t="s">
        <v>163</v>
      </c>
    </row>
    <row r="2843" spans="1:20" x14ac:dyDescent="0.2">
      <c r="A2843" s="218">
        <f t="shared" si="949"/>
        <v>25</v>
      </c>
      <c r="B2843" s="219">
        <f t="shared" si="950"/>
        <v>2022</v>
      </c>
      <c r="C2843" s="219">
        <f t="shared" si="951"/>
        <v>6</v>
      </c>
      <c r="D2843" s="219" t="str">
        <f t="shared" si="918"/>
        <v>Jun</v>
      </c>
      <c r="E2843" s="219">
        <f t="shared" si="952"/>
        <v>14</v>
      </c>
      <c r="F2843" s="217">
        <v>44726</v>
      </c>
      <c r="G2843" s="210">
        <v>0.62986111111111109</v>
      </c>
      <c r="H2843" s="211" t="s">
        <v>15</v>
      </c>
      <c r="I2843" s="206" t="str">
        <f t="shared" si="962"/>
        <v>Pacheedah Shores Boat Ramp</v>
      </c>
      <c r="J2843" s="206" t="str">
        <f t="shared" si="963"/>
        <v>Gordon Estuary</v>
      </c>
      <c r="K2843" s="211">
        <v>1</v>
      </c>
      <c r="L2843" s="212" t="s">
        <v>173</v>
      </c>
      <c r="M2843" s="208" t="s">
        <v>138</v>
      </c>
      <c r="N2843" s="212" t="s">
        <v>150</v>
      </c>
      <c r="O2843" s="181">
        <f t="shared" si="957"/>
        <v>13</v>
      </c>
      <c r="P2843" s="181">
        <f t="shared" si="958"/>
        <v>1</v>
      </c>
      <c r="Q2843" s="181">
        <f t="shared" si="959"/>
        <v>4</v>
      </c>
      <c r="R2843" s="214">
        <v>9</v>
      </c>
      <c r="S2843" s="211" t="s">
        <v>168</v>
      </c>
      <c r="T2843" s="213" t="s">
        <v>163</v>
      </c>
    </row>
    <row r="2844" spans="1:20" x14ac:dyDescent="0.2">
      <c r="A2844" s="218">
        <f t="shared" si="949"/>
        <v>25</v>
      </c>
      <c r="B2844" s="219">
        <f t="shared" si="950"/>
        <v>2022</v>
      </c>
      <c r="C2844" s="219">
        <f t="shared" si="951"/>
        <v>6</v>
      </c>
      <c r="D2844" s="219" t="str">
        <f t="shared" si="918"/>
        <v>Jun</v>
      </c>
      <c r="E2844" s="219">
        <f t="shared" si="952"/>
        <v>15</v>
      </c>
      <c r="F2844" s="217">
        <v>44727</v>
      </c>
      <c r="G2844" s="204">
        <v>0.51180555555555551</v>
      </c>
      <c r="H2844" s="205" t="s">
        <v>38</v>
      </c>
      <c r="I2844" s="206" t="str">
        <f t="shared" si="960"/>
        <v>Q07, Central/South Arm confluence</v>
      </c>
      <c r="J2844" s="206" t="str">
        <f t="shared" si="961"/>
        <v>San Juan Estuary</v>
      </c>
      <c r="K2844" s="205">
        <v>1</v>
      </c>
      <c r="L2844" s="207" t="s">
        <v>152</v>
      </c>
      <c r="M2844" s="208" t="s">
        <v>138</v>
      </c>
      <c r="N2844" s="207" t="s">
        <v>148</v>
      </c>
      <c r="O2844" s="181">
        <f t="shared" si="957"/>
        <v>5</v>
      </c>
      <c r="P2844" s="181">
        <f t="shared" si="958"/>
        <v>1</v>
      </c>
      <c r="Q2844" s="181">
        <f t="shared" si="959"/>
        <v>3</v>
      </c>
      <c r="R2844" s="209">
        <v>18</v>
      </c>
      <c r="S2844" s="211" t="s">
        <v>168</v>
      </c>
      <c r="T2844" s="208" t="s">
        <v>163</v>
      </c>
    </row>
    <row r="2845" spans="1:20" x14ac:dyDescent="0.2">
      <c r="A2845" s="218">
        <f t="shared" si="949"/>
        <v>25</v>
      </c>
      <c r="B2845" s="219">
        <f t="shared" si="950"/>
        <v>2022</v>
      </c>
      <c r="C2845" s="219">
        <f t="shared" si="951"/>
        <v>6</v>
      </c>
      <c r="D2845" s="219" t="str">
        <f t="shared" si="918"/>
        <v>Jun</v>
      </c>
      <c r="E2845" s="219">
        <f t="shared" si="952"/>
        <v>15</v>
      </c>
      <c r="F2845" s="217">
        <v>44727</v>
      </c>
      <c r="G2845" s="204">
        <v>0.51180555555555551</v>
      </c>
      <c r="H2845" s="205" t="s">
        <v>38</v>
      </c>
      <c r="I2845" s="206" t="str">
        <f t="shared" ref="I2845:I2849" si="964">VLOOKUP(H2845,SiteCodes,2,FALSE)</f>
        <v>Q07, Central/South Arm confluence</v>
      </c>
      <c r="J2845" s="206" t="str">
        <f t="shared" ref="J2845:J2849" si="965">VLOOKUP(H2845,SiteCodes,3,FALSE)</f>
        <v>San Juan Estuary</v>
      </c>
      <c r="K2845" s="211">
        <v>1</v>
      </c>
      <c r="L2845" s="212" t="s">
        <v>146</v>
      </c>
      <c r="M2845" s="208" t="s">
        <v>138</v>
      </c>
      <c r="N2845" s="212" t="s">
        <v>144</v>
      </c>
      <c r="O2845" s="181">
        <f t="shared" si="957"/>
        <v>3</v>
      </c>
      <c r="P2845" s="181">
        <f t="shared" si="958"/>
        <v>1</v>
      </c>
      <c r="Q2845" s="181">
        <f t="shared" si="959"/>
        <v>2</v>
      </c>
      <c r="R2845" s="214">
        <v>37</v>
      </c>
      <c r="S2845" s="211" t="s">
        <v>168</v>
      </c>
      <c r="T2845" s="213" t="s">
        <v>163</v>
      </c>
    </row>
    <row r="2846" spans="1:20" x14ac:dyDescent="0.2">
      <c r="A2846" s="218">
        <f t="shared" si="949"/>
        <v>25</v>
      </c>
      <c r="B2846" s="219">
        <f t="shared" si="950"/>
        <v>2022</v>
      </c>
      <c r="C2846" s="219">
        <f t="shared" si="951"/>
        <v>6</v>
      </c>
      <c r="D2846" s="219" t="str">
        <f t="shared" si="918"/>
        <v>Jun</v>
      </c>
      <c r="E2846" s="219">
        <f t="shared" si="952"/>
        <v>15</v>
      </c>
      <c r="F2846" s="217">
        <v>44727</v>
      </c>
      <c r="G2846" s="204">
        <v>0.51180555555555551</v>
      </c>
      <c r="H2846" s="205" t="s">
        <v>38</v>
      </c>
      <c r="I2846" s="206" t="str">
        <f t="shared" si="964"/>
        <v>Q07, Central/South Arm confluence</v>
      </c>
      <c r="J2846" s="206" t="str">
        <f t="shared" si="965"/>
        <v>San Juan Estuary</v>
      </c>
      <c r="K2846" s="211">
        <v>1</v>
      </c>
      <c r="L2846" s="212" t="s">
        <v>157</v>
      </c>
      <c r="M2846" s="208" t="s">
        <v>138</v>
      </c>
      <c r="N2846" s="212" t="s">
        <v>153</v>
      </c>
      <c r="O2846" s="181">
        <f t="shared" si="957"/>
        <v>8</v>
      </c>
      <c r="P2846" s="181">
        <f t="shared" si="958"/>
        <v>1</v>
      </c>
      <c r="Q2846" s="181">
        <f t="shared" si="959"/>
        <v>5</v>
      </c>
      <c r="R2846" s="214">
        <v>38</v>
      </c>
      <c r="S2846" s="211" t="s">
        <v>168</v>
      </c>
      <c r="T2846" s="213" t="s">
        <v>163</v>
      </c>
    </row>
    <row r="2847" spans="1:20" x14ac:dyDescent="0.2">
      <c r="A2847" s="218">
        <f t="shared" si="949"/>
        <v>25</v>
      </c>
      <c r="B2847" s="219">
        <f t="shared" si="950"/>
        <v>2022</v>
      </c>
      <c r="C2847" s="219">
        <f t="shared" si="951"/>
        <v>6</v>
      </c>
      <c r="D2847" s="219" t="str">
        <f t="shared" si="918"/>
        <v>Jun</v>
      </c>
      <c r="E2847" s="219">
        <f t="shared" si="952"/>
        <v>15</v>
      </c>
      <c r="F2847" s="217">
        <v>44727</v>
      </c>
      <c r="G2847" s="204">
        <v>0.51180555555555551</v>
      </c>
      <c r="H2847" s="205" t="s">
        <v>38</v>
      </c>
      <c r="I2847" s="206" t="str">
        <f t="shared" si="964"/>
        <v>Q07, Central/South Arm confluence</v>
      </c>
      <c r="J2847" s="206" t="str">
        <f t="shared" si="965"/>
        <v>San Juan Estuary</v>
      </c>
      <c r="K2847" s="211">
        <v>1</v>
      </c>
      <c r="L2847" s="212" t="s">
        <v>158</v>
      </c>
      <c r="M2847" s="208" t="s">
        <v>138</v>
      </c>
      <c r="N2847" s="212" t="s">
        <v>153</v>
      </c>
      <c r="O2847" s="181">
        <f t="shared" si="957"/>
        <v>9</v>
      </c>
      <c r="P2847" s="181">
        <f t="shared" si="958"/>
        <v>1</v>
      </c>
      <c r="Q2847" s="181">
        <f t="shared" si="959"/>
        <v>5</v>
      </c>
      <c r="R2847" s="214">
        <v>31</v>
      </c>
      <c r="S2847" s="211" t="s">
        <v>168</v>
      </c>
      <c r="T2847" s="213" t="s">
        <v>163</v>
      </c>
    </row>
    <row r="2848" spans="1:20" x14ac:dyDescent="0.2">
      <c r="A2848" s="218">
        <f t="shared" si="949"/>
        <v>25</v>
      </c>
      <c r="B2848" s="219">
        <f t="shared" si="950"/>
        <v>2022</v>
      </c>
      <c r="C2848" s="219">
        <f t="shared" si="951"/>
        <v>6</v>
      </c>
      <c r="D2848" s="219" t="str">
        <f t="shared" si="918"/>
        <v>Jun</v>
      </c>
      <c r="E2848" s="219">
        <f t="shared" si="952"/>
        <v>15</v>
      </c>
      <c r="F2848" s="217">
        <v>44727</v>
      </c>
      <c r="G2848" s="204">
        <v>0.51180555555555551</v>
      </c>
      <c r="H2848" s="205" t="s">
        <v>38</v>
      </c>
      <c r="I2848" s="206" t="str">
        <f t="shared" si="964"/>
        <v>Q07, Central/South Arm confluence</v>
      </c>
      <c r="J2848" s="206" t="str">
        <f t="shared" si="965"/>
        <v>San Juan Estuary</v>
      </c>
      <c r="K2848" s="205">
        <v>1</v>
      </c>
      <c r="L2848" s="207" t="s">
        <v>181</v>
      </c>
      <c r="M2848" s="208" t="s">
        <v>138</v>
      </c>
      <c r="N2848" s="212" t="s">
        <v>150</v>
      </c>
      <c r="O2848" s="181">
        <f t="shared" si="957"/>
        <v>15</v>
      </c>
      <c r="P2848" s="181">
        <f t="shared" si="958"/>
        <v>1</v>
      </c>
      <c r="Q2848" s="181">
        <f t="shared" si="959"/>
        <v>4</v>
      </c>
      <c r="R2848" s="209">
        <v>20</v>
      </c>
      <c r="S2848" s="211" t="s">
        <v>168</v>
      </c>
      <c r="T2848" s="208" t="s">
        <v>163</v>
      </c>
    </row>
    <row r="2849" spans="1:20" x14ac:dyDescent="0.2">
      <c r="A2849" s="218">
        <f t="shared" si="949"/>
        <v>25</v>
      </c>
      <c r="B2849" s="219">
        <f t="shared" si="950"/>
        <v>2022</v>
      </c>
      <c r="C2849" s="219">
        <f t="shared" si="951"/>
        <v>6</v>
      </c>
      <c r="D2849" s="219" t="str">
        <f t="shared" si="918"/>
        <v>Jun</v>
      </c>
      <c r="E2849" s="219">
        <f t="shared" si="952"/>
        <v>15</v>
      </c>
      <c r="F2849" s="217">
        <v>44727</v>
      </c>
      <c r="G2849" s="204">
        <v>0.51180555555555551</v>
      </c>
      <c r="H2849" s="205" t="s">
        <v>38</v>
      </c>
      <c r="I2849" s="206" t="str">
        <f t="shared" si="964"/>
        <v>Q07, Central/South Arm confluence</v>
      </c>
      <c r="J2849" s="206" t="str">
        <f t="shared" si="965"/>
        <v>San Juan Estuary</v>
      </c>
      <c r="K2849" s="211">
        <v>1</v>
      </c>
      <c r="L2849" s="212" t="s">
        <v>173</v>
      </c>
      <c r="M2849" s="208" t="s">
        <v>138</v>
      </c>
      <c r="N2849" s="212" t="s">
        <v>150</v>
      </c>
      <c r="O2849" s="181">
        <f t="shared" si="957"/>
        <v>13</v>
      </c>
      <c r="P2849" s="181">
        <f t="shared" si="958"/>
        <v>1</v>
      </c>
      <c r="Q2849" s="181">
        <f t="shared" si="959"/>
        <v>4</v>
      </c>
      <c r="R2849" s="214">
        <v>8</v>
      </c>
      <c r="S2849" s="211" t="s">
        <v>168</v>
      </c>
      <c r="T2849" s="213" t="s">
        <v>163</v>
      </c>
    </row>
    <row r="2850" spans="1:20" x14ac:dyDescent="0.2">
      <c r="A2850" s="218">
        <f t="shared" si="949"/>
        <v>25</v>
      </c>
      <c r="B2850" s="219">
        <f t="shared" si="950"/>
        <v>2022</v>
      </c>
      <c r="C2850" s="219">
        <f t="shared" si="951"/>
        <v>6</v>
      </c>
      <c r="D2850" s="219" t="str">
        <f t="shared" si="918"/>
        <v>Jun</v>
      </c>
      <c r="E2850" s="219">
        <f t="shared" si="952"/>
        <v>15</v>
      </c>
      <c r="F2850" s="217">
        <v>44727</v>
      </c>
      <c r="G2850" s="204">
        <v>0.53472222222222221</v>
      </c>
      <c r="H2850" s="205" t="s">
        <v>46</v>
      </c>
      <c r="I2850" s="206" t="str">
        <f t="shared" si="960"/>
        <v>Q4, u/s of Tanis's template site</v>
      </c>
      <c r="J2850" s="206" t="str">
        <f t="shared" si="961"/>
        <v>San Juan Estuary</v>
      </c>
      <c r="K2850" s="205">
        <v>1</v>
      </c>
      <c r="L2850" s="207" t="s">
        <v>157</v>
      </c>
      <c r="M2850" s="208" t="s">
        <v>138</v>
      </c>
      <c r="N2850" s="207" t="s">
        <v>153</v>
      </c>
      <c r="O2850" s="181">
        <f t="shared" si="957"/>
        <v>8</v>
      </c>
      <c r="P2850" s="181">
        <f t="shared" si="958"/>
        <v>1</v>
      </c>
      <c r="Q2850" s="181">
        <f t="shared" si="959"/>
        <v>5</v>
      </c>
      <c r="R2850" s="209">
        <v>25</v>
      </c>
      <c r="S2850" s="205" t="s">
        <v>168</v>
      </c>
      <c r="T2850" s="208" t="s">
        <v>163</v>
      </c>
    </row>
    <row r="2851" spans="1:20" x14ac:dyDescent="0.2">
      <c r="A2851" s="218">
        <f t="shared" si="949"/>
        <v>25</v>
      </c>
      <c r="B2851" s="219">
        <f t="shared" si="950"/>
        <v>2022</v>
      </c>
      <c r="C2851" s="219">
        <f t="shared" si="951"/>
        <v>6</v>
      </c>
      <c r="D2851" s="219" t="str">
        <f t="shared" ref="D2851:D2914" si="966">TEXT(F2851,"mmm")</f>
        <v>Jun</v>
      </c>
      <c r="E2851" s="219">
        <f t="shared" si="952"/>
        <v>15</v>
      </c>
      <c r="F2851" s="217">
        <v>44727</v>
      </c>
      <c r="G2851" s="210">
        <v>0.54166666666666663</v>
      </c>
      <c r="H2851" s="211" t="s">
        <v>34</v>
      </c>
      <c r="I2851" s="206" t="str">
        <f t="shared" si="960"/>
        <v>South Arm SJ (Old Mill)</v>
      </c>
      <c r="J2851" s="206" t="str">
        <f t="shared" si="961"/>
        <v>San Juan Estuary</v>
      </c>
      <c r="K2851" s="211">
        <v>1</v>
      </c>
      <c r="L2851" s="212" t="s">
        <v>146</v>
      </c>
      <c r="M2851" s="208" t="s">
        <v>138</v>
      </c>
      <c r="N2851" s="212" t="s">
        <v>144</v>
      </c>
      <c r="O2851" s="181">
        <f t="shared" si="957"/>
        <v>3</v>
      </c>
      <c r="P2851" s="181">
        <f t="shared" si="958"/>
        <v>1</v>
      </c>
      <c r="Q2851" s="181">
        <f t="shared" si="959"/>
        <v>2</v>
      </c>
      <c r="R2851" s="214">
        <v>1</v>
      </c>
      <c r="S2851" s="205" t="s">
        <v>168</v>
      </c>
      <c r="T2851" s="213" t="s">
        <v>163</v>
      </c>
    </row>
    <row r="2852" spans="1:20" x14ac:dyDescent="0.2">
      <c r="A2852" s="218">
        <f t="shared" si="949"/>
        <v>25</v>
      </c>
      <c r="B2852" s="219">
        <f t="shared" si="950"/>
        <v>2022</v>
      </c>
      <c r="C2852" s="219">
        <f t="shared" si="951"/>
        <v>6</v>
      </c>
      <c r="D2852" s="219" t="str">
        <f t="shared" si="966"/>
        <v>Jun</v>
      </c>
      <c r="E2852" s="219">
        <f t="shared" si="952"/>
        <v>15</v>
      </c>
      <c r="F2852" s="217">
        <v>44727</v>
      </c>
      <c r="G2852" s="210">
        <v>0.54166666666666663</v>
      </c>
      <c r="H2852" s="211" t="s">
        <v>34</v>
      </c>
      <c r="I2852" s="206" t="str">
        <f t="shared" ref="I2852:I2855" si="967">VLOOKUP(H2852,SiteCodes,2,FALSE)</f>
        <v>South Arm SJ (Old Mill)</v>
      </c>
      <c r="J2852" s="206" t="str">
        <f t="shared" ref="J2852:J2855" si="968">VLOOKUP(H2852,SiteCodes,3,FALSE)</f>
        <v>San Juan Estuary</v>
      </c>
      <c r="K2852" s="205">
        <v>1</v>
      </c>
      <c r="L2852" s="207" t="s">
        <v>157</v>
      </c>
      <c r="M2852" s="208" t="s">
        <v>138</v>
      </c>
      <c r="N2852" s="207" t="s">
        <v>153</v>
      </c>
      <c r="O2852" s="181">
        <f t="shared" si="957"/>
        <v>8</v>
      </c>
      <c r="P2852" s="181">
        <f t="shared" si="958"/>
        <v>1</v>
      </c>
      <c r="Q2852" s="181">
        <f t="shared" si="959"/>
        <v>5</v>
      </c>
      <c r="R2852" s="209">
        <v>57</v>
      </c>
      <c r="S2852" s="205" t="s">
        <v>168</v>
      </c>
      <c r="T2852" s="208" t="s">
        <v>163</v>
      </c>
    </row>
    <row r="2853" spans="1:20" x14ac:dyDescent="0.2">
      <c r="A2853" s="218">
        <f t="shared" si="949"/>
        <v>25</v>
      </c>
      <c r="B2853" s="219">
        <f t="shared" si="950"/>
        <v>2022</v>
      </c>
      <c r="C2853" s="219">
        <f t="shared" si="951"/>
        <v>6</v>
      </c>
      <c r="D2853" s="219" t="str">
        <f t="shared" si="966"/>
        <v>Jun</v>
      </c>
      <c r="E2853" s="219">
        <f t="shared" si="952"/>
        <v>15</v>
      </c>
      <c r="F2853" s="217">
        <v>44727</v>
      </c>
      <c r="G2853" s="210">
        <v>0.54166666666666663</v>
      </c>
      <c r="H2853" s="211" t="s">
        <v>34</v>
      </c>
      <c r="I2853" s="206" t="str">
        <f t="shared" si="967"/>
        <v>South Arm SJ (Old Mill)</v>
      </c>
      <c r="J2853" s="206" t="str">
        <f t="shared" si="968"/>
        <v>San Juan Estuary</v>
      </c>
      <c r="K2853" s="211">
        <v>1</v>
      </c>
      <c r="L2853" s="212" t="s">
        <v>158</v>
      </c>
      <c r="M2853" s="208" t="s">
        <v>138</v>
      </c>
      <c r="N2853" s="207" t="s">
        <v>153</v>
      </c>
      <c r="O2853" s="181">
        <f t="shared" si="957"/>
        <v>9</v>
      </c>
      <c r="P2853" s="181">
        <f t="shared" si="958"/>
        <v>1</v>
      </c>
      <c r="Q2853" s="181">
        <f t="shared" si="959"/>
        <v>5</v>
      </c>
      <c r="R2853" s="214">
        <v>203</v>
      </c>
      <c r="S2853" s="205" t="s">
        <v>168</v>
      </c>
      <c r="T2853" s="213" t="s">
        <v>163</v>
      </c>
    </row>
    <row r="2854" spans="1:20" x14ac:dyDescent="0.2">
      <c r="A2854" s="218">
        <f t="shared" si="949"/>
        <v>25</v>
      </c>
      <c r="B2854" s="219">
        <f t="shared" si="950"/>
        <v>2022</v>
      </c>
      <c r="C2854" s="219">
        <f t="shared" si="951"/>
        <v>6</v>
      </c>
      <c r="D2854" s="219" t="str">
        <f t="shared" si="966"/>
        <v>Jun</v>
      </c>
      <c r="E2854" s="219">
        <f t="shared" si="952"/>
        <v>15</v>
      </c>
      <c r="F2854" s="217">
        <v>44727</v>
      </c>
      <c r="G2854" s="210">
        <v>0.54166666666666663</v>
      </c>
      <c r="H2854" s="211" t="s">
        <v>34</v>
      </c>
      <c r="I2854" s="206" t="str">
        <f t="shared" si="967"/>
        <v>South Arm SJ (Old Mill)</v>
      </c>
      <c r="J2854" s="206" t="str">
        <f t="shared" si="968"/>
        <v>San Juan Estuary</v>
      </c>
      <c r="K2854" s="205">
        <v>1</v>
      </c>
      <c r="L2854" s="207" t="s">
        <v>181</v>
      </c>
      <c r="M2854" s="208" t="s">
        <v>138</v>
      </c>
      <c r="N2854" s="207" t="s">
        <v>150</v>
      </c>
      <c r="O2854" s="181">
        <f t="shared" si="957"/>
        <v>15</v>
      </c>
      <c r="P2854" s="181">
        <f t="shared" si="958"/>
        <v>1</v>
      </c>
      <c r="Q2854" s="181">
        <f t="shared" si="959"/>
        <v>4</v>
      </c>
      <c r="R2854" s="209">
        <v>3</v>
      </c>
      <c r="S2854" s="205" t="s">
        <v>168</v>
      </c>
      <c r="T2854" s="208" t="s">
        <v>163</v>
      </c>
    </row>
    <row r="2855" spans="1:20" x14ac:dyDescent="0.2">
      <c r="A2855" s="218">
        <f t="shared" si="949"/>
        <v>25</v>
      </c>
      <c r="B2855" s="219">
        <f t="shared" si="950"/>
        <v>2022</v>
      </c>
      <c r="C2855" s="219">
        <f t="shared" si="951"/>
        <v>6</v>
      </c>
      <c r="D2855" s="219" t="str">
        <f t="shared" si="966"/>
        <v>Jun</v>
      </c>
      <c r="E2855" s="219">
        <f t="shared" si="952"/>
        <v>15</v>
      </c>
      <c r="F2855" s="217">
        <v>44727</v>
      </c>
      <c r="G2855" s="210">
        <v>0.54166666666666663</v>
      </c>
      <c r="H2855" s="211" t="s">
        <v>34</v>
      </c>
      <c r="I2855" s="206" t="str">
        <f t="shared" si="967"/>
        <v>South Arm SJ (Old Mill)</v>
      </c>
      <c r="J2855" s="206" t="str">
        <f t="shared" si="968"/>
        <v>San Juan Estuary</v>
      </c>
      <c r="K2855" s="211">
        <v>1</v>
      </c>
      <c r="L2855" s="212" t="s">
        <v>166</v>
      </c>
      <c r="M2855" s="208" t="s">
        <v>138</v>
      </c>
      <c r="N2855" s="207" t="s">
        <v>150</v>
      </c>
      <c r="O2855" s="181">
        <f t="shared" si="957"/>
        <v>11</v>
      </c>
      <c r="P2855" s="181">
        <f t="shared" si="958"/>
        <v>1</v>
      </c>
      <c r="Q2855" s="181">
        <f t="shared" si="959"/>
        <v>4</v>
      </c>
      <c r="R2855" s="214">
        <v>7</v>
      </c>
      <c r="S2855" s="205" t="s">
        <v>168</v>
      </c>
      <c r="T2855" s="213" t="s">
        <v>163</v>
      </c>
    </row>
    <row r="2856" spans="1:20" x14ac:dyDescent="0.2">
      <c r="A2856" s="218">
        <f t="shared" si="949"/>
        <v>25</v>
      </c>
      <c r="B2856" s="219">
        <f t="shared" si="950"/>
        <v>2022</v>
      </c>
      <c r="C2856" s="219">
        <f t="shared" si="951"/>
        <v>6</v>
      </c>
      <c r="D2856" s="219" t="str">
        <f t="shared" si="966"/>
        <v>Jun</v>
      </c>
      <c r="E2856" s="219">
        <f t="shared" si="952"/>
        <v>15</v>
      </c>
      <c r="F2856" s="217">
        <v>44727</v>
      </c>
      <c r="G2856" s="210">
        <v>0.57222222222222219</v>
      </c>
      <c r="H2856" s="211" t="s">
        <v>40</v>
      </c>
      <c r="I2856" s="206" t="str">
        <f t="shared" si="960"/>
        <v>Central Arm SJ at Island Rd Bridge</v>
      </c>
      <c r="J2856" s="206" t="str">
        <f t="shared" si="961"/>
        <v>San Juan Estuary</v>
      </c>
      <c r="K2856" s="211">
        <v>1</v>
      </c>
      <c r="L2856" s="212" t="s">
        <v>146</v>
      </c>
      <c r="M2856" s="208" t="s">
        <v>138</v>
      </c>
      <c r="N2856" s="212" t="s">
        <v>144</v>
      </c>
      <c r="O2856" s="181">
        <f t="shared" si="957"/>
        <v>3</v>
      </c>
      <c r="P2856" s="181">
        <f t="shared" si="958"/>
        <v>1</v>
      </c>
      <c r="Q2856" s="181">
        <f t="shared" si="959"/>
        <v>2</v>
      </c>
      <c r="R2856" s="214">
        <v>1</v>
      </c>
      <c r="S2856" s="205" t="s">
        <v>168</v>
      </c>
      <c r="T2856" s="213" t="s">
        <v>163</v>
      </c>
    </row>
    <row r="2857" spans="1:20" x14ac:dyDescent="0.2">
      <c r="A2857" s="218">
        <f t="shared" si="949"/>
        <v>25</v>
      </c>
      <c r="B2857" s="219">
        <f t="shared" si="950"/>
        <v>2022</v>
      </c>
      <c r="C2857" s="219">
        <f t="shared" si="951"/>
        <v>6</v>
      </c>
      <c r="D2857" s="219" t="str">
        <f t="shared" si="966"/>
        <v>Jun</v>
      </c>
      <c r="E2857" s="219">
        <f t="shared" si="952"/>
        <v>15</v>
      </c>
      <c r="F2857" s="217">
        <v>44727</v>
      </c>
      <c r="G2857" s="210">
        <v>0.57222222222222219</v>
      </c>
      <c r="H2857" s="211" t="s">
        <v>40</v>
      </c>
      <c r="I2857" s="206" t="str">
        <f t="shared" ref="I2857:I2859" si="969">VLOOKUP(H2857,SiteCodes,2,FALSE)</f>
        <v>Central Arm SJ at Island Rd Bridge</v>
      </c>
      <c r="J2857" s="206" t="str">
        <f t="shared" ref="J2857:J2859" si="970">VLOOKUP(H2857,SiteCodes,3,FALSE)</f>
        <v>San Juan Estuary</v>
      </c>
      <c r="K2857" s="211">
        <v>1</v>
      </c>
      <c r="L2857" s="212" t="s">
        <v>157</v>
      </c>
      <c r="M2857" s="208" t="s">
        <v>138</v>
      </c>
      <c r="N2857" s="207" t="s">
        <v>153</v>
      </c>
      <c r="O2857" s="181">
        <f t="shared" si="957"/>
        <v>8</v>
      </c>
      <c r="P2857" s="181">
        <f t="shared" si="958"/>
        <v>1</v>
      </c>
      <c r="Q2857" s="181">
        <f t="shared" si="959"/>
        <v>5</v>
      </c>
      <c r="R2857" s="214">
        <v>16</v>
      </c>
      <c r="S2857" s="205" t="s">
        <v>168</v>
      </c>
      <c r="T2857" s="213" t="s">
        <v>163</v>
      </c>
    </row>
    <row r="2858" spans="1:20" x14ac:dyDescent="0.2">
      <c r="A2858" s="218">
        <f t="shared" si="949"/>
        <v>25</v>
      </c>
      <c r="B2858" s="219">
        <f t="shared" si="950"/>
        <v>2022</v>
      </c>
      <c r="C2858" s="219">
        <f t="shared" si="951"/>
        <v>6</v>
      </c>
      <c r="D2858" s="219" t="str">
        <f t="shared" si="966"/>
        <v>Jun</v>
      </c>
      <c r="E2858" s="219">
        <f t="shared" si="952"/>
        <v>15</v>
      </c>
      <c r="F2858" s="217">
        <v>44727</v>
      </c>
      <c r="G2858" s="210">
        <v>0.57222222222222219</v>
      </c>
      <c r="H2858" s="211" t="s">
        <v>40</v>
      </c>
      <c r="I2858" s="206" t="str">
        <f t="shared" si="969"/>
        <v>Central Arm SJ at Island Rd Bridge</v>
      </c>
      <c r="J2858" s="206" t="str">
        <f t="shared" si="970"/>
        <v>San Juan Estuary</v>
      </c>
      <c r="K2858" s="205">
        <v>1</v>
      </c>
      <c r="L2858" s="207" t="s">
        <v>158</v>
      </c>
      <c r="M2858" s="208" t="s">
        <v>138</v>
      </c>
      <c r="N2858" s="207" t="s">
        <v>153</v>
      </c>
      <c r="O2858" s="181">
        <f t="shared" si="957"/>
        <v>9</v>
      </c>
      <c r="P2858" s="181">
        <f t="shared" si="958"/>
        <v>1</v>
      </c>
      <c r="Q2858" s="181">
        <f t="shared" si="959"/>
        <v>5</v>
      </c>
      <c r="R2858" s="209">
        <v>3</v>
      </c>
      <c r="S2858" s="205" t="s">
        <v>168</v>
      </c>
      <c r="T2858" s="208" t="s">
        <v>163</v>
      </c>
    </row>
    <row r="2859" spans="1:20" x14ac:dyDescent="0.2">
      <c r="A2859" s="218">
        <f t="shared" si="949"/>
        <v>25</v>
      </c>
      <c r="B2859" s="219">
        <f t="shared" si="950"/>
        <v>2022</v>
      </c>
      <c r="C2859" s="219">
        <f t="shared" si="951"/>
        <v>6</v>
      </c>
      <c r="D2859" s="219" t="str">
        <f t="shared" si="966"/>
        <v>Jun</v>
      </c>
      <c r="E2859" s="219">
        <f t="shared" si="952"/>
        <v>15</v>
      </c>
      <c r="F2859" s="217">
        <v>44727</v>
      </c>
      <c r="G2859" s="210">
        <v>0.57222222222222219</v>
      </c>
      <c r="H2859" s="211" t="s">
        <v>40</v>
      </c>
      <c r="I2859" s="206" t="str">
        <f t="shared" si="969"/>
        <v>Central Arm SJ at Island Rd Bridge</v>
      </c>
      <c r="J2859" s="206" t="str">
        <f t="shared" si="970"/>
        <v>San Juan Estuary</v>
      </c>
      <c r="K2859" s="211">
        <v>1</v>
      </c>
      <c r="L2859" s="212" t="s">
        <v>166</v>
      </c>
      <c r="M2859" s="208" t="s">
        <v>138</v>
      </c>
      <c r="N2859" s="207" t="s">
        <v>150</v>
      </c>
      <c r="O2859" s="181">
        <f t="shared" si="957"/>
        <v>11</v>
      </c>
      <c r="P2859" s="181">
        <f t="shared" si="958"/>
        <v>1</v>
      </c>
      <c r="Q2859" s="181">
        <f t="shared" si="959"/>
        <v>4</v>
      </c>
      <c r="R2859" s="214">
        <v>5</v>
      </c>
      <c r="S2859" s="205" t="s">
        <v>168</v>
      </c>
      <c r="T2859" s="213" t="s">
        <v>163</v>
      </c>
    </row>
    <row r="2860" spans="1:20" x14ac:dyDescent="0.2">
      <c r="A2860" s="218">
        <f t="shared" si="949"/>
        <v>25</v>
      </c>
      <c r="B2860" s="219">
        <f t="shared" si="950"/>
        <v>2022</v>
      </c>
      <c r="C2860" s="219">
        <f t="shared" si="951"/>
        <v>6</v>
      </c>
      <c r="D2860" s="219" t="str">
        <f t="shared" si="966"/>
        <v>Jun</v>
      </c>
      <c r="E2860" s="219">
        <f t="shared" si="952"/>
        <v>15</v>
      </c>
      <c r="F2860" s="217">
        <v>44727</v>
      </c>
      <c r="G2860" s="204">
        <v>0.58680555555555558</v>
      </c>
      <c r="H2860" s="205" t="s">
        <v>44</v>
      </c>
      <c r="I2860" s="206" t="str">
        <f t="shared" si="960"/>
        <v>Q Helen, top of Island Road</v>
      </c>
      <c r="J2860" s="206" t="str">
        <f t="shared" si="961"/>
        <v>San Juan Estuary</v>
      </c>
      <c r="K2860" s="205">
        <v>1</v>
      </c>
      <c r="L2860" s="207" t="s">
        <v>157</v>
      </c>
      <c r="M2860" s="208" t="s">
        <v>138</v>
      </c>
      <c r="N2860" s="207" t="s">
        <v>153</v>
      </c>
      <c r="O2860" s="181">
        <f t="shared" si="957"/>
        <v>8</v>
      </c>
      <c r="P2860" s="181">
        <f t="shared" si="958"/>
        <v>1</v>
      </c>
      <c r="Q2860" s="181">
        <f t="shared" si="959"/>
        <v>5</v>
      </c>
      <c r="R2860" s="209">
        <v>3</v>
      </c>
      <c r="S2860" s="205" t="s">
        <v>168</v>
      </c>
      <c r="T2860" s="208" t="s">
        <v>163</v>
      </c>
    </row>
    <row r="2861" spans="1:20" x14ac:dyDescent="0.2">
      <c r="A2861" s="218">
        <f t="shared" si="949"/>
        <v>25</v>
      </c>
      <c r="B2861" s="219">
        <f t="shared" si="950"/>
        <v>2022</v>
      </c>
      <c r="C2861" s="219">
        <f t="shared" si="951"/>
        <v>6</v>
      </c>
      <c r="D2861" s="219" t="str">
        <f t="shared" si="966"/>
        <v>Jun</v>
      </c>
      <c r="E2861" s="219">
        <f t="shared" si="952"/>
        <v>15</v>
      </c>
      <c r="F2861" s="217">
        <v>44727</v>
      </c>
      <c r="G2861" s="204">
        <v>0.58680555555555558</v>
      </c>
      <c r="H2861" s="205" t="s">
        <v>44</v>
      </c>
      <c r="I2861" s="206" t="str">
        <f t="shared" ref="I2861" si="971">VLOOKUP(H2861,SiteCodes,2,FALSE)</f>
        <v>Q Helen, top of Island Road</v>
      </c>
      <c r="J2861" s="206" t="str">
        <f t="shared" ref="J2861" si="972">VLOOKUP(H2861,SiteCodes,3,FALSE)</f>
        <v>San Juan Estuary</v>
      </c>
      <c r="K2861" s="211">
        <v>1</v>
      </c>
      <c r="L2861" s="212" t="s">
        <v>158</v>
      </c>
      <c r="M2861" s="213" t="s">
        <v>138</v>
      </c>
      <c r="N2861" s="212" t="s">
        <v>153</v>
      </c>
      <c r="O2861" s="181">
        <f t="shared" si="957"/>
        <v>9</v>
      </c>
      <c r="P2861" s="181">
        <f t="shared" si="958"/>
        <v>1</v>
      </c>
      <c r="Q2861" s="181">
        <f t="shared" si="959"/>
        <v>5</v>
      </c>
      <c r="R2861" s="214">
        <v>2</v>
      </c>
      <c r="S2861" s="205" t="s">
        <v>168</v>
      </c>
      <c r="T2861" s="213" t="s">
        <v>163</v>
      </c>
    </row>
    <row r="2862" spans="1:20" x14ac:dyDescent="0.2">
      <c r="A2862" s="218">
        <f t="shared" si="949"/>
        <v>25</v>
      </c>
      <c r="B2862" s="219">
        <f t="shared" si="950"/>
        <v>2022</v>
      </c>
      <c r="C2862" s="219">
        <f t="shared" si="951"/>
        <v>6</v>
      </c>
      <c r="D2862" s="219" t="str">
        <f t="shared" si="966"/>
        <v>Jun</v>
      </c>
      <c r="E2862" s="219">
        <f t="shared" si="952"/>
        <v>15</v>
      </c>
      <c r="F2862" s="217">
        <v>44727</v>
      </c>
      <c r="G2862" s="204">
        <v>0.61111111111111105</v>
      </c>
      <c r="H2862" s="205" t="s">
        <v>54</v>
      </c>
      <c r="I2862" s="206" t="str">
        <f t="shared" si="960"/>
        <v>Q09, San Juan mouth</v>
      </c>
      <c r="J2862" s="206" t="str">
        <f t="shared" si="961"/>
        <v>San Juan Estuary</v>
      </c>
      <c r="K2862" s="205">
        <v>1</v>
      </c>
      <c r="L2862" s="207" t="s">
        <v>146</v>
      </c>
      <c r="M2862" s="213" t="s">
        <v>138</v>
      </c>
      <c r="N2862" s="207" t="s">
        <v>144</v>
      </c>
      <c r="O2862" s="181">
        <f t="shared" si="957"/>
        <v>3</v>
      </c>
      <c r="P2862" s="181">
        <f t="shared" si="958"/>
        <v>1</v>
      </c>
      <c r="Q2862" s="181">
        <f t="shared" si="959"/>
        <v>2</v>
      </c>
      <c r="R2862" s="209">
        <v>11</v>
      </c>
      <c r="S2862" s="205" t="s">
        <v>168</v>
      </c>
      <c r="T2862" s="208" t="s">
        <v>163</v>
      </c>
    </row>
    <row r="2863" spans="1:20" x14ac:dyDescent="0.2">
      <c r="A2863" s="218">
        <f t="shared" si="949"/>
        <v>25</v>
      </c>
      <c r="B2863" s="219">
        <f t="shared" si="950"/>
        <v>2022</v>
      </c>
      <c r="C2863" s="219">
        <f t="shared" si="951"/>
        <v>6</v>
      </c>
      <c r="D2863" s="219" t="str">
        <f t="shared" si="966"/>
        <v>Jun</v>
      </c>
      <c r="E2863" s="219">
        <f t="shared" si="952"/>
        <v>15</v>
      </c>
      <c r="F2863" s="217">
        <v>44727</v>
      </c>
      <c r="G2863" s="204">
        <v>0.61111111111111105</v>
      </c>
      <c r="H2863" s="205" t="s">
        <v>54</v>
      </c>
      <c r="I2863" s="206" t="str">
        <f t="shared" ref="I2863:I2870" si="973">VLOOKUP(H2863,SiteCodes,2,FALSE)</f>
        <v>Q09, San Juan mouth</v>
      </c>
      <c r="J2863" s="206" t="str">
        <f t="shared" ref="J2863:J2870" si="974">VLOOKUP(H2863,SiteCodes,3,FALSE)</f>
        <v>San Juan Estuary</v>
      </c>
      <c r="K2863" s="211">
        <v>1</v>
      </c>
      <c r="L2863" s="212" t="s">
        <v>146</v>
      </c>
      <c r="M2863" s="213" t="s">
        <v>138</v>
      </c>
      <c r="N2863" s="212" t="s">
        <v>148</v>
      </c>
      <c r="O2863" s="181">
        <f t="shared" si="957"/>
        <v>3</v>
      </c>
      <c r="P2863" s="181">
        <f t="shared" si="958"/>
        <v>1</v>
      </c>
      <c r="Q2863" s="181">
        <f t="shared" si="959"/>
        <v>3</v>
      </c>
      <c r="R2863" s="214">
        <v>2</v>
      </c>
      <c r="S2863" s="205" t="s">
        <v>168</v>
      </c>
      <c r="T2863" s="213" t="s">
        <v>163</v>
      </c>
    </row>
    <row r="2864" spans="1:20" x14ac:dyDescent="0.2">
      <c r="A2864" s="218">
        <f t="shared" si="949"/>
        <v>25</v>
      </c>
      <c r="B2864" s="219">
        <f t="shared" si="950"/>
        <v>2022</v>
      </c>
      <c r="C2864" s="219">
        <f t="shared" si="951"/>
        <v>6</v>
      </c>
      <c r="D2864" s="219" t="str">
        <f t="shared" si="966"/>
        <v>Jun</v>
      </c>
      <c r="E2864" s="219">
        <f t="shared" si="952"/>
        <v>15</v>
      </c>
      <c r="F2864" s="217">
        <v>44727</v>
      </c>
      <c r="G2864" s="204">
        <v>0.61111111111111105</v>
      </c>
      <c r="H2864" s="205" t="s">
        <v>54</v>
      </c>
      <c r="I2864" s="206" t="str">
        <f t="shared" si="973"/>
        <v>Q09, San Juan mouth</v>
      </c>
      <c r="J2864" s="206" t="str">
        <f t="shared" si="974"/>
        <v>San Juan Estuary</v>
      </c>
      <c r="K2864" s="205">
        <v>1</v>
      </c>
      <c r="L2864" s="207" t="s">
        <v>152</v>
      </c>
      <c r="M2864" s="213" t="s">
        <v>138</v>
      </c>
      <c r="N2864" s="207" t="s">
        <v>144</v>
      </c>
      <c r="O2864" s="181">
        <f t="shared" si="957"/>
        <v>5</v>
      </c>
      <c r="P2864" s="181">
        <f t="shared" si="958"/>
        <v>1</v>
      </c>
      <c r="Q2864" s="181">
        <f t="shared" si="959"/>
        <v>2</v>
      </c>
      <c r="R2864" s="209">
        <v>2</v>
      </c>
      <c r="S2864" s="205" t="s">
        <v>168</v>
      </c>
      <c r="T2864" s="208" t="s">
        <v>163</v>
      </c>
    </row>
    <row r="2865" spans="1:20" x14ac:dyDescent="0.2">
      <c r="A2865" s="218">
        <f t="shared" si="949"/>
        <v>25</v>
      </c>
      <c r="B2865" s="219">
        <f t="shared" si="950"/>
        <v>2022</v>
      </c>
      <c r="C2865" s="219">
        <f t="shared" si="951"/>
        <v>6</v>
      </c>
      <c r="D2865" s="219" t="str">
        <f t="shared" si="966"/>
        <v>Jun</v>
      </c>
      <c r="E2865" s="219">
        <f t="shared" si="952"/>
        <v>15</v>
      </c>
      <c r="F2865" s="217">
        <v>44727</v>
      </c>
      <c r="G2865" s="204">
        <v>0.61111111111111105</v>
      </c>
      <c r="H2865" s="205" t="s">
        <v>54</v>
      </c>
      <c r="I2865" s="206" t="str">
        <f t="shared" si="973"/>
        <v>Q09, San Juan mouth</v>
      </c>
      <c r="J2865" s="206" t="str">
        <f t="shared" si="974"/>
        <v>San Juan Estuary</v>
      </c>
      <c r="K2865" s="211">
        <v>1</v>
      </c>
      <c r="L2865" s="212" t="s">
        <v>152</v>
      </c>
      <c r="M2865" s="213" t="s">
        <v>138</v>
      </c>
      <c r="N2865" s="212" t="s">
        <v>148</v>
      </c>
      <c r="O2865" s="181">
        <f t="shared" si="957"/>
        <v>5</v>
      </c>
      <c r="P2865" s="181">
        <f t="shared" si="958"/>
        <v>1</v>
      </c>
      <c r="Q2865" s="181">
        <f t="shared" si="959"/>
        <v>3</v>
      </c>
      <c r="R2865" s="214">
        <v>72</v>
      </c>
      <c r="S2865" s="205" t="s">
        <v>168</v>
      </c>
      <c r="T2865" s="213" t="s">
        <v>163</v>
      </c>
    </row>
    <row r="2866" spans="1:20" x14ac:dyDescent="0.2">
      <c r="A2866" s="218">
        <f t="shared" si="949"/>
        <v>25</v>
      </c>
      <c r="B2866" s="219">
        <f t="shared" si="950"/>
        <v>2022</v>
      </c>
      <c r="C2866" s="219">
        <f t="shared" si="951"/>
        <v>6</v>
      </c>
      <c r="D2866" s="219" t="str">
        <f t="shared" si="966"/>
        <v>Jun</v>
      </c>
      <c r="E2866" s="219">
        <f t="shared" si="952"/>
        <v>15</v>
      </c>
      <c r="F2866" s="217">
        <v>44727</v>
      </c>
      <c r="G2866" s="204">
        <v>0.61111111111111105</v>
      </c>
      <c r="H2866" s="205" t="s">
        <v>54</v>
      </c>
      <c r="I2866" s="206" t="str">
        <f t="shared" si="973"/>
        <v>Q09, San Juan mouth</v>
      </c>
      <c r="J2866" s="206" t="str">
        <f t="shared" si="974"/>
        <v>San Juan Estuary</v>
      </c>
      <c r="K2866" s="211">
        <v>1</v>
      </c>
      <c r="L2866" s="212" t="s">
        <v>157</v>
      </c>
      <c r="M2866" s="213" t="s">
        <v>138</v>
      </c>
      <c r="N2866" s="212" t="s">
        <v>153</v>
      </c>
      <c r="O2866" s="181">
        <f t="shared" si="957"/>
        <v>8</v>
      </c>
      <c r="P2866" s="181">
        <f t="shared" si="958"/>
        <v>1</v>
      </c>
      <c r="Q2866" s="181">
        <f t="shared" si="959"/>
        <v>5</v>
      </c>
      <c r="R2866" s="214">
        <v>14</v>
      </c>
      <c r="S2866" s="205" t="s">
        <v>168</v>
      </c>
      <c r="T2866" s="213" t="s">
        <v>163</v>
      </c>
    </row>
    <row r="2867" spans="1:20" x14ac:dyDescent="0.2">
      <c r="A2867" s="218">
        <f t="shared" si="949"/>
        <v>25</v>
      </c>
      <c r="B2867" s="219">
        <f t="shared" si="950"/>
        <v>2022</v>
      </c>
      <c r="C2867" s="219">
        <f t="shared" si="951"/>
        <v>6</v>
      </c>
      <c r="D2867" s="219" t="str">
        <f t="shared" si="966"/>
        <v>Jun</v>
      </c>
      <c r="E2867" s="219">
        <f t="shared" si="952"/>
        <v>15</v>
      </c>
      <c r="F2867" s="217">
        <v>44727</v>
      </c>
      <c r="G2867" s="204">
        <v>0.61111111111111105</v>
      </c>
      <c r="H2867" s="205" t="s">
        <v>54</v>
      </c>
      <c r="I2867" s="206" t="str">
        <f t="shared" si="973"/>
        <v>Q09, San Juan mouth</v>
      </c>
      <c r="J2867" s="206" t="str">
        <f t="shared" si="974"/>
        <v>San Juan Estuary</v>
      </c>
      <c r="K2867" s="211">
        <v>1</v>
      </c>
      <c r="L2867" s="212" t="s">
        <v>158</v>
      </c>
      <c r="M2867" s="213" t="s">
        <v>138</v>
      </c>
      <c r="N2867" s="212" t="s">
        <v>153</v>
      </c>
      <c r="O2867" s="181">
        <f t="shared" si="957"/>
        <v>9</v>
      </c>
      <c r="P2867" s="181">
        <f t="shared" si="958"/>
        <v>1</v>
      </c>
      <c r="Q2867" s="181">
        <f t="shared" si="959"/>
        <v>5</v>
      </c>
      <c r="R2867" s="214">
        <v>13</v>
      </c>
      <c r="S2867" s="205" t="s">
        <v>168</v>
      </c>
      <c r="T2867" s="213" t="s">
        <v>163</v>
      </c>
    </row>
    <row r="2868" spans="1:20" x14ac:dyDescent="0.2">
      <c r="A2868" s="218">
        <f t="shared" si="949"/>
        <v>25</v>
      </c>
      <c r="B2868" s="219">
        <f t="shared" si="950"/>
        <v>2022</v>
      </c>
      <c r="C2868" s="219">
        <f t="shared" si="951"/>
        <v>6</v>
      </c>
      <c r="D2868" s="219" t="str">
        <f t="shared" si="966"/>
        <v>Jun</v>
      </c>
      <c r="E2868" s="219">
        <f t="shared" si="952"/>
        <v>15</v>
      </c>
      <c r="F2868" s="217">
        <v>44727</v>
      </c>
      <c r="G2868" s="204">
        <v>0.61111111111111105</v>
      </c>
      <c r="H2868" s="205" t="s">
        <v>54</v>
      </c>
      <c r="I2868" s="206" t="str">
        <f t="shared" si="973"/>
        <v>Q09, San Juan mouth</v>
      </c>
      <c r="J2868" s="206" t="str">
        <f t="shared" si="974"/>
        <v>San Juan Estuary</v>
      </c>
      <c r="K2868" s="205">
        <v>1</v>
      </c>
      <c r="L2868" s="207" t="s">
        <v>185</v>
      </c>
      <c r="M2868" s="213" t="s">
        <v>138</v>
      </c>
      <c r="N2868" s="212" t="s">
        <v>150</v>
      </c>
      <c r="O2868" s="181">
        <f t="shared" si="957"/>
        <v>18</v>
      </c>
      <c r="P2868" s="181">
        <f t="shared" si="958"/>
        <v>1</v>
      </c>
      <c r="Q2868" s="181">
        <f t="shared" si="959"/>
        <v>4</v>
      </c>
      <c r="R2868" s="209">
        <v>8</v>
      </c>
      <c r="S2868" s="205" t="s">
        <v>168</v>
      </c>
      <c r="T2868" s="208" t="s">
        <v>163</v>
      </c>
    </row>
    <row r="2869" spans="1:20" x14ac:dyDescent="0.2">
      <c r="A2869" s="218">
        <f t="shared" si="949"/>
        <v>25</v>
      </c>
      <c r="B2869" s="219">
        <f t="shared" si="950"/>
        <v>2022</v>
      </c>
      <c r="C2869" s="219">
        <f t="shared" si="951"/>
        <v>6</v>
      </c>
      <c r="D2869" s="219" t="str">
        <f t="shared" si="966"/>
        <v>Jun</v>
      </c>
      <c r="E2869" s="219">
        <f t="shared" si="952"/>
        <v>15</v>
      </c>
      <c r="F2869" s="217">
        <v>44727</v>
      </c>
      <c r="G2869" s="204">
        <v>0.61111111111111105</v>
      </c>
      <c r="H2869" s="205" t="s">
        <v>54</v>
      </c>
      <c r="I2869" s="206" t="str">
        <f t="shared" si="973"/>
        <v>Q09, San Juan mouth</v>
      </c>
      <c r="J2869" s="206" t="str">
        <f t="shared" si="974"/>
        <v>San Juan Estuary</v>
      </c>
      <c r="K2869" s="211">
        <v>1</v>
      </c>
      <c r="L2869" s="212" t="s">
        <v>181</v>
      </c>
      <c r="M2869" s="213" t="s">
        <v>138</v>
      </c>
      <c r="N2869" s="212" t="s">
        <v>150</v>
      </c>
      <c r="O2869" s="181">
        <f t="shared" si="957"/>
        <v>15</v>
      </c>
      <c r="P2869" s="181">
        <f t="shared" si="958"/>
        <v>1</v>
      </c>
      <c r="Q2869" s="181">
        <f t="shared" si="959"/>
        <v>4</v>
      </c>
      <c r="R2869" s="214">
        <v>10</v>
      </c>
      <c r="S2869" s="205" t="s">
        <v>168</v>
      </c>
      <c r="T2869" s="213" t="s">
        <v>163</v>
      </c>
    </row>
    <row r="2870" spans="1:20" x14ac:dyDescent="0.2">
      <c r="A2870" s="218">
        <f t="shared" si="949"/>
        <v>25</v>
      </c>
      <c r="B2870" s="219">
        <f t="shared" si="950"/>
        <v>2022</v>
      </c>
      <c r="C2870" s="219">
        <f t="shared" si="951"/>
        <v>6</v>
      </c>
      <c r="D2870" s="219" t="str">
        <f t="shared" si="966"/>
        <v>Jun</v>
      </c>
      <c r="E2870" s="219">
        <f t="shared" si="952"/>
        <v>15</v>
      </c>
      <c r="F2870" s="217">
        <v>44727</v>
      </c>
      <c r="G2870" s="204">
        <v>0.61111111111111105</v>
      </c>
      <c r="H2870" s="205" t="s">
        <v>54</v>
      </c>
      <c r="I2870" s="206" t="str">
        <f t="shared" si="973"/>
        <v>Q09, San Juan mouth</v>
      </c>
      <c r="J2870" s="206" t="str">
        <f t="shared" si="974"/>
        <v>San Juan Estuary</v>
      </c>
      <c r="K2870" s="205">
        <v>1</v>
      </c>
      <c r="L2870" s="207" t="s">
        <v>173</v>
      </c>
      <c r="M2870" s="213" t="s">
        <v>138</v>
      </c>
      <c r="N2870" s="212" t="s">
        <v>150</v>
      </c>
      <c r="O2870" s="181">
        <f t="shared" si="957"/>
        <v>13</v>
      </c>
      <c r="P2870" s="181">
        <f t="shared" si="958"/>
        <v>1</v>
      </c>
      <c r="Q2870" s="181">
        <f t="shared" si="959"/>
        <v>4</v>
      </c>
      <c r="R2870" s="209">
        <v>8</v>
      </c>
      <c r="S2870" s="205" t="s">
        <v>168</v>
      </c>
      <c r="T2870" s="208" t="s">
        <v>163</v>
      </c>
    </row>
    <row r="2871" spans="1:20" x14ac:dyDescent="0.2">
      <c r="A2871" s="218">
        <f t="shared" si="949"/>
        <v>26</v>
      </c>
      <c r="B2871" s="219">
        <f t="shared" si="950"/>
        <v>2022</v>
      </c>
      <c r="C2871" s="219">
        <f t="shared" si="951"/>
        <v>6</v>
      </c>
      <c r="D2871" s="219" t="str">
        <f t="shared" si="966"/>
        <v>Jun</v>
      </c>
      <c r="E2871" s="219">
        <f t="shared" si="952"/>
        <v>20</v>
      </c>
      <c r="F2871" s="217">
        <v>44732</v>
      </c>
      <c r="G2871" s="210">
        <v>0.39097222222222222</v>
      </c>
      <c r="H2871" s="211" t="s">
        <v>66</v>
      </c>
      <c r="I2871" s="206" t="str">
        <f t="shared" si="960"/>
        <v>Gravel bar on Gordon at Site 1</v>
      </c>
      <c r="J2871" s="206" t="str">
        <f t="shared" si="961"/>
        <v>Gordon Estuary</v>
      </c>
      <c r="K2871" s="211">
        <v>1</v>
      </c>
      <c r="L2871" s="212" t="s">
        <v>146</v>
      </c>
      <c r="M2871" s="213" t="s">
        <v>138</v>
      </c>
      <c r="N2871" s="212" t="s">
        <v>144</v>
      </c>
      <c r="O2871" s="181">
        <f t="shared" si="957"/>
        <v>3</v>
      </c>
      <c r="P2871" s="181">
        <f t="shared" si="958"/>
        <v>1</v>
      </c>
      <c r="Q2871" s="181">
        <f t="shared" si="959"/>
        <v>2</v>
      </c>
      <c r="R2871" s="214">
        <v>3</v>
      </c>
      <c r="S2871" s="205" t="s">
        <v>168</v>
      </c>
      <c r="T2871" s="213" t="s">
        <v>163</v>
      </c>
    </row>
    <row r="2872" spans="1:20" x14ac:dyDescent="0.2">
      <c r="A2872" s="218">
        <f t="shared" si="949"/>
        <v>26</v>
      </c>
      <c r="B2872" s="219">
        <f t="shared" si="950"/>
        <v>2022</v>
      </c>
      <c r="C2872" s="219">
        <f t="shared" si="951"/>
        <v>6</v>
      </c>
      <c r="D2872" s="219" t="str">
        <f t="shared" si="966"/>
        <v>Jun</v>
      </c>
      <c r="E2872" s="219">
        <f t="shared" si="952"/>
        <v>20</v>
      </c>
      <c r="F2872" s="217">
        <v>44732</v>
      </c>
      <c r="G2872" s="210">
        <v>0.39097222222222222</v>
      </c>
      <c r="H2872" s="211" t="s">
        <v>66</v>
      </c>
      <c r="I2872" s="206" t="str">
        <f t="shared" ref="I2872:I2875" si="975">VLOOKUP(H2872,SiteCodes,2,FALSE)</f>
        <v>Gravel bar on Gordon at Site 1</v>
      </c>
      <c r="J2872" s="206" t="str">
        <f t="shared" ref="J2872:J2875" si="976">VLOOKUP(H2872,SiteCodes,3,FALSE)</f>
        <v>Gordon Estuary</v>
      </c>
      <c r="K2872" s="205">
        <v>1</v>
      </c>
      <c r="L2872" s="207" t="s">
        <v>152</v>
      </c>
      <c r="M2872" s="213" t="s">
        <v>138</v>
      </c>
      <c r="N2872" s="207" t="s">
        <v>148</v>
      </c>
      <c r="O2872" s="181">
        <f t="shared" si="957"/>
        <v>5</v>
      </c>
      <c r="P2872" s="181">
        <f t="shared" si="958"/>
        <v>1</v>
      </c>
      <c r="Q2872" s="181">
        <f t="shared" si="959"/>
        <v>3</v>
      </c>
      <c r="R2872" s="209">
        <v>2</v>
      </c>
      <c r="S2872" s="205" t="s">
        <v>168</v>
      </c>
      <c r="T2872" s="208" t="s">
        <v>163</v>
      </c>
    </row>
    <row r="2873" spans="1:20" x14ac:dyDescent="0.2">
      <c r="A2873" s="218">
        <f t="shared" si="949"/>
        <v>26</v>
      </c>
      <c r="B2873" s="219">
        <f t="shared" si="950"/>
        <v>2022</v>
      </c>
      <c r="C2873" s="219">
        <f t="shared" si="951"/>
        <v>6</v>
      </c>
      <c r="D2873" s="219" t="str">
        <f t="shared" si="966"/>
        <v>Jun</v>
      </c>
      <c r="E2873" s="219">
        <f t="shared" si="952"/>
        <v>20</v>
      </c>
      <c r="F2873" s="217">
        <v>44732</v>
      </c>
      <c r="G2873" s="210">
        <v>0.39097222222222222</v>
      </c>
      <c r="H2873" s="211" t="s">
        <v>66</v>
      </c>
      <c r="I2873" s="206" t="str">
        <f t="shared" si="975"/>
        <v>Gravel bar on Gordon at Site 1</v>
      </c>
      <c r="J2873" s="206" t="str">
        <f t="shared" si="976"/>
        <v>Gordon Estuary</v>
      </c>
      <c r="K2873" s="211">
        <v>1</v>
      </c>
      <c r="L2873" s="212" t="s">
        <v>157</v>
      </c>
      <c r="M2873" s="213" t="s">
        <v>138</v>
      </c>
      <c r="N2873" s="212" t="s">
        <v>153</v>
      </c>
      <c r="O2873" s="181">
        <f t="shared" si="957"/>
        <v>8</v>
      </c>
      <c r="P2873" s="181">
        <f t="shared" si="958"/>
        <v>1</v>
      </c>
      <c r="Q2873" s="181">
        <f t="shared" si="959"/>
        <v>5</v>
      </c>
      <c r="R2873" s="214">
        <v>53</v>
      </c>
      <c r="S2873" s="205" t="s">
        <v>168</v>
      </c>
      <c r="T2873" s="213" t="s">
        <v>163</v>
      </c>
    </row>
    <row r="2874" spans="1:20" x14ac:dyDescent="0.2">
      <c r="A2874" s="218">
        <f t="shared" si="949"/>
        <v>26</v>
      </c>
      <c r="B2874" s="219">
        <f t="shared" si="950"/>
        <v>2022</v>
      </c>
      <c r="C2874" s="219">
        <f t="shared" si="951"/>
        <v>6</v>
      </c>
      <c r="D2874" s="219" t="str">
        <f t="shared" si="966"/>
        <v>Jun</v>
      </c>
      <c r="E2874" s="219">
        <f t="shared" si="952"/>
        <v>20</v>
      </c>
      <c r="F2874" s="217">
        <v>44732</v>
      </c>
      <c r="G2874" s="210">
        <v>0.39097222222222222</v>
      </c>
      <c r="H2874" s="211" t="s">
        <v>66</v>
      </c>
      <c r="I2874" s="206" t="str">
        <f t="shared" si="975"/>
        <v>Gravel bar on Gordon at Site 1</v>
      </c>
      <c r="J2874" s="206" t="str">
        <f t="shared" si="976"/>
        <v>Gordon Estuary</v>
      </c>
      <c r="K2874" s="211">
        <v>1</v>
      </c>
      <c r="L2874" s="212" t="s">
        <v>158</v>
      </c>
      <c r="M2874" s="213" t="s">
        <v>138</v>
      </c>
      <c r="N2874" s="212" t="s">
        <v>153</v>
      </c>
      <c r="O2874" s="181">
        <f t="shared" ref="O2874:O2895" si="977">VLOOKUP(L2874,SpeciesCodes,2,FALSE)</f>
        <v>9</v>
      </c>
      <c r="P2874" s="181">
        <f t="shared" ref="P2874:P2895" si="978">VLOOKUP(M2874,OrigCodes,2,FALSE)</f>
        <v>1</v>
      </c>
      <c r="Q2874" s="181">
        <f t="shared" ref="Q2874:Q2895" si="979">VLOOKUP(N2874,StgCodes,2,FALSE)</f>
        <v>5</v>
      </c>
      <c r="R2874" s="214">
        <v>3</v>
      </c>
      <c r="S2874" s="205" t="s">
        <v>168</v>
      </c>
      <c r="T2874" s="213" t="s">
        <v>163</v>
      </c>
    </row>
    <row r="2875" spans="1:20" x14ac:dyDescent="0.2">
      <c r="A2875" s="218">
        <f t="shared" si="949"/>
        <v>26</v>
      </c>
      <c r="B2875" s="219">
        <f t="shared" si="950"/>
        <v>2022</v>
      </c>
      <c r="C2875" s="219">
        <f t="shared" si="951"/>
        <v>6</v>
      </c>
      <c r="D2875" s="219" t="str">
        <f t="shared" si="966"/>
        <v>Jun</v>
      </c>
      <c r="E2875" s="219">
        <f t="shared" si="952"/>
        <v>20</v>
      </c>
      <c r="F2875" s="217">
        <v>44732</v>
      </c>
      <c r="G2875" s="210">
        <v>0.39097222222222222</v>
      </c>
      <c r="H2875" s="211" t="s">
        <v>66</v>
      </c>
      <c r="I2875" s="206" t="str">
        <f t="shared" si="975"/>
        <v>Gravel bar on Gordon at Site 1</v>
      </c>
      <c r="J2875" s="206" t="str">
        <f t="shared" si="976"/>
        <v>Gordon Estuary</v>
      </c>
      <c r="K2875" s="205">
        <v>1</v>
      </c>
      <c r="L2875" s="207" t="s">
        <v>181</v>
      </c>
      <c r="M2875" s="213" t="s">
        <v>138</v>
      </c>
      <c r="N2875" s="212" t="s">
        <v>150</v>
      </c>
      <c r="O2875" s="181">
        <f t="shared" si="977"/>
        <v>15</v>
      </c>
      <c r="P2875" s="181">
        <f t="shared" si="978"/>
        <v>1</v>
      </c>
      <c r="Q2875" s="181">
        <f t="shared" si="979"/>
        <v>4</v>
      </c>
      <c r="R2875" s="209">
        <v>1</v>
      </c>
      <c r="S2875" s="205" t="s">
        <v>168</v>
      </c>
      <c r="T2875" s="208" t="s">
        <v>163</v>
      </c>
    </row>
    <row r="2876" spans="1:20" x14ac:dyDescent="0.2">
      <c r="A2876" s="218">
        <f t="shared" si="949"/>
        <v>26</v>
      </c>
      <c r="B2876" s="219">
        <f t="shared" si="950"/>
        <v>2022</v>
      </c>
      <c r="C2876" s="219">
        <f t="shared" si="951"/>
        <v>6</v>
      </c>
      <c r="D2876" s="219" t="str">
        <f t="shared" si="966"/>
        <v>Jun</v>
      </c>
      <c r="E2876" s="219">
        <f t="shared" si="952"/>
        <v>20</v>
      </c>
      <c r="F2876" s="217">
        <v>44732</v>
      </c>
      <c r="G2876" s="210">
        <v>0.39583333333333331</v>
      </c>
      <c r="H2876" s="211" t="s">
        <v>30</v>
      </c>
      <c r="I2876" s="206" t="str">
        <f t="shared" ref="I2876:I2892" si="980">VLOOKUP(H2876,SiteCodes,2,FALSE)</f>
        <v>Butch's (Gordon R.)</v>
      </c>
      <c r="J2876" s="206" t="str">
        <f t="shared" ref="J2876:J2892" si="981">VLOOKUP(H2876,SiteCodes,3,FALSE)</f>
        <v>Gordon Estuary</v>
      </c>
      <c r="K2876" s="211">
        <v>1</v>
      </c>
      <c r="L2876" s="212" t="s">
        <v>152</v>
      </c>
      <c r="M2876" s="213" t="s">
        <v>143</v>
      </c>
      <c r="N2876" s="212" t="s">
        <v>148</v>
      </c>
      <c r="O2876" s="181">
        <f t="shared" si="977"/>
        <v>5</v>
      </c>
      <c r="P2876" s="181">
        <f t="shared" si="978"/>
        <v>2</v>
      </c>
      <c r="Q2876" s="181">
        <f t="shared" si="979"/>
        <v>3</v>
      </c>
      <c r="R2876" s="214">
        <v>1</v>
      </c>
      <c r="S2876" s="205" t="s">
        <v>168</v>
      </c>
      <c r="T2876" s="213" t="s">
        <v>163</v>
      </c>
    </row>
    <row r="2877" spans="1:20" x14ac:dyDescent="0.2">
      <c r="A2877" s="218">
        <f t="shared" si="949"/>
        <v>26</v>
      </c>
      <c r="B2877" s="219">
        <f t="shared" si="950"/>
        <v>2022</v>
      </c>
      <c r="C2877" s="219">
        <f t="shared" si="951"/>
        <v>6</v>
      </c>
      <c r="D2877" s="219" t="str">
        <f t="shared" si="966"/>
        <v>Jun</v>
      </c>
      <c r="E2877" s="219">
        <f t="shared" si="952"/>
        <v>20</v>
      </c>
      <c r="F2877" s="217">
        <v>44732</v>
      </c>
      <c r="G2877" s="210">
        <v>0.39583333333333331</v>
      </c>
      <c r="H2877" s="211" t="s">
        <v>30</v>
      </c>
      <c r="I2877" s="206" t="str">
        <f t="shared" ref="I2877:I2882" si="982">VLOOKUP(H2877,SiteCodes,2,FALSE)</f>
        <v>Butch's (Gordon R.)</v>
      </c>
      <c r="J2877" s="206" t="str">
        <f t="shared" ref="J2877:J2882" si="983">VLOOKUP(H2877,SiteCodes,3,FALSE)</f>
        <v>Gordon Estuary</v>
      </c>
      <c r="K2877" s="211">
        <v>1</v>
      </c>
      <c r="L2877" s="212" t="s">
        <v>152</v>
      </c>
      <c r="M2877" s="213" t="s">
        <v>138</v>
      </c>
      <c r="N2877" s="212" t="s">
        <v>148</v>
      </c>
      <c r="O2877" s="181">
        <f t="shared" si="977"/>
        <v>5</v>
      </c>
      <c r="P2877" s="181">
        <f t="shared" si="978"/>
        <v>1</v>
      </c>
      <c r="Q2877" s="181">
        <f t="shared" si="979"/>
        <v>3</v>
      </c>
      <c r="R2877" s="214">
        <v>12</v>
      </c>
      <c r="S2877" s="205" t="s">
        <v>168</v>
      </c>
      <c r="T2877" s="213" t="s">
        <v>163</v>
      </c>
    </row>
    <row r="2878" spans="1:20" x14ac:dyDescent="0.2">
      <c r="A2878" s="218">
        <f t="shared" si="949"/>
        <v>26</v>
      </c>
      <c r="B2878" s="219">
        <f t="shared" si="950"/>
        <v>2022</v>
      </c>
      <c r="C2878" s="219">
        <f t="shared" si="951"/>
        <v>6</v>
      </c>
      <c r="D2878" s="219" t="str">
        <f t="shared" si="966"/>
        <v>Jun</v>
      </c>
      <c r="E2878" s="219">
        <f t="shared" si="952"/>
        <v>20</v>
      </c>
      <c r="F2878" s="217">
        <v>44732</v>
      </c>
      <c r="G2878" s="210">
        <v>0.39583333333333331</v>
      </c>
      <c r="H2878" s="211" t="s">
        <v>30</v>
      </c>
      <c r="I2878" s="206" t="str">
        <f t="shared" si="982"/>
        <v>Butch's (Gordon R.)</v>
      </c>
      <c r="J2878" s="206" t="str">
        <f t="shared" si="983"/>
        <v>Gordon Estuary</v>
      </c>
      <c r="K2878" s="211">
        <v>1</v>
      </c>
      <c r="L2878" s="212" t="s">
        <v>157</v>
      </c>
      <c r="M2878" s="213" t="s">
        <v>138</v>
      </c>
      <c r="N2878" s="212" t="s">
        <v>153</v>
      </c>
      <c r="O2878" s="181">
        <f t="shared" si="977"/>
        <v>8</v>
      </c>
      <c r="P2878" s="181">
        <f t="shared" si="978"/>
        <v>1</v>
      </c>
      <c r="Q2878" s="181">
        <f t="shared" si="979"/>
        <v>5</v>
      </c>
      <c r="R2878" s="214">
        <v>8</v>
      </c>
      <c r="S2878" s="205" t="s">
        <v>168</v>
      </c>
      <c r="T2878" s="213" t="s">
        <v>163</v>
      </c>
    </row>
    <row r="2879" spans="1:20" x14ac:dyDescent="0.2">
      <c r="A2879" s="218">
        <f t="shared" si="949"/>
        <v>26</v>
      </c>
      <c r="B2879" s="219">
        <f t="shared" si="950"/>
        <v>2022</v>
      </c>
      <c r="C2879" s="219">
        <f t="shared" si="951"/>
        <v>6</v>
      </c>
      <c r="D2879" s="219" t="str">
        <f t="shared" si="966"/>
        <v>Jun</v>
      </c>
      <c r="E2879" s="219">
        <f t="shared" si="952"/>
        <v>20</v>
      </c>
      <c r="F2879" s="217">
        <v>44732</v>
      </c>
      <c r="G2879" s="210">
        <v>0.39583333333333331</v>
      </c>
      <c r="H2879" s="211" t="s">
        <v>30</v>
      </c>
      <c r="I2879" s="206" t="str">
        <f t="shared" si="982"/>
        <v>Butch's (Gordon R.)</v>
      </c>
      <c r="J2879" s="206" t="str">
        <f t="shared" si="983"/>
        <v>Gordon Estuary</v>
      </c>
      <c r="K2879" s="205">
        <v>1</v>
      </c>
      <c r="L2879" s="207" t="s">
        <v>181</v>
      </c>
      <c r="M2879" s="213" t="s">
        <v>138</v>
      </c>
      <c r="N2879" s="212" t="s">
        <v>150</v>
      </c>
      <c r="O2879" s="181">
        <f t="shared" si="977"/>
        <v>15</v>
      </c>
      <c r="P2879" s="181">
        <f t="shared" si="978"/>
        <v>1</v>
      </c>
      <c r="Q2879" s="181">
        <f t="shared" si="979"/>
        <v>4</v>
      </c>
      <c r="R2879" s="209">
        <v>4</v>
      </c>
      <c r="S2879" s="205" t="s">
        <v>168</v>
      </c>
      <c r="T2879" s="208" t="s">
        <v>163</v>
      </c>
    </row>
    <row r="2880" spans="1:20" x14ac:dyDescent="0.2">
      <c r="A2880" s="218">
        <f t="shared" si="949"/>
        <v>26</v>
      </c>
      <c r="B2880" s="219">
        <f t="shared" si="950"/>
        <v>2022</v>
      </c>
      <c r="C2880" s="219">
        <f t="shared" si="951"/>
        <v>6</v>
      </c>
      <c r="D2880" s="219" t="str">
        <f t="shared" si="966"/>
        <v>Jun</v>
      </c>
      <c r="E2880" s="219">
        <f t="shared" si="952"/>
        <v>20</v>
      </c>
      <c r="F2880" s="217">
        <v>44732</v>
      </c>
      <c r="G2880" s="210">
        <v>0.39583333333333331</v>
      </c>
      <c r="H2880" s="211" t="s">
        <v>30</v>
      </c>
      <c r="I2880" s="206" t="str">
        <f t="shared" si="982"/>
        <v>Butch's (Gordon R.)</v>
      </c>
      <c r="J2880" s="206" t="str">
        <f t="shared" si="983"/>
        <v>Gordon Estuary</v>
      </c>
      <c r="K2880" s="211">
        <v>1</v>
      </c>
      <c r="L2880" s="212" t="s">
        <v>166</v>
      </c>
      <c r="M2880" s="213" t="s">
        <v>138</v>
      </c>
      <c r="N2880" s="212" t="s">
        <v>150</v>
      </c>
      <c r="O2880" s="181">
        <f t="shared" si="977"/>
        <v>11</v>
      </c>
      <c r="P2880" s="181">
        <f t="shared" si="978"/>
        <v>1</v>
      </c>
      <c r="Q2880" s="181">
        <f t="shared" si="979"/>
        <v>4</v>
      </c>
      <c r="R2880" s="214">
        <v>1</v>
      </c>
      <c r="S2880" s="205" t="s">
        <v>168</v>
      </c>
      <c r="T2880" s="213" t="s">
        <v>163</v>
      </c>
    </row>
    <row r="2881" spans="1:20" x14ac:dyDescent="0.2">
      <c r="A2881" s="218">
        <f t="shared" si="949"/>
        <v>26</v>
      </c>
      <c r="B2881" s="219">
        <f t="shared" si="950"/>
        <v>2022</v>
      </c>
      <c r="C2881" s="219">
        <f t="shared" si="951"/>
        <v>6</v>
      </c>
      <c r="D2881" s="219" t="str">
        <f t="shared" si="966"/>
        <v>Jun</v>
      </c>
      <c r="E2881" s="219">
        <f t="shared" si="952"/>
        <v>20</v>
      </c>
      <c r="F2881" s="217">
        <v>44732</v>
      </c>
      <c r="G2881" s="210">
        <v>0.39583333333333331</v>
      </c>
      <c r="H2881" s="211" t="s">
        <v>30</v>
      </c>
      <c r="I2881" s="206" t="str">
        <f t="shared" si="982"/>
        <v>Butch's (Gordon R.)</v>
      </c>
      <c r="J2881" s="206" t="str">
        <f t="shared" si="983"/>
        <v>Gordon Estuary</v>
      </c>
      <c r="K2881" s="205">
        <v>1</v>
      </c>
      <c r="L2881" s="207" t="s">
        <v>196</v>
      </c>
      <c r="M2881" s="213" t="s">
        <v>138</v>
      </c>
      <c r="N2881" s="212" t="s">
        <v>150</v>
      </c>
      <c r="O2881" s="181">
        <f t="shared" si="977"/>
        <v>25</v>
      </c>
      <c r="P2881" s="181">
        <f t="shared" si="978"/>
        <v>1</v>
      </c>
      <c r="Q2881" s="181">
        <f t="shared" si="979"/>
        <v>4</v>
      </c>
      <c r="R2881" s="209">
        <v>78</v>
      </c>
      <c r="S2881" s="205" t="s">
        <v>168</v>
      </c>
      <c r="T2881" s="208" t="s">
        <v>163</v>
      </c>
    </row>
    <row r="2882" spans="1:20" x14ac:dyDescent="0.2">
      <c r="A2882" s="218">
        <f t="shared" si="949"/>
        <v>26</v>
      </c>
      <c r="B2882" s="219">
        <f t="shared" si="950"/>
        <v>2022</v>
      </c>
      <c r="C2882" s="219">
        <f t="shared" si="951"/>
        <v>6</v>
      </c>
      <c r="D2882" s="219" t="str">
        <f t="shared" si="966"/>
        <v>Jun</v>
      </c>
      <c r="E2882" s="219">
        <f t="shared" si="952"/>
        <v>20</v>
      </c>
      <c r="F2882" s="217">
        <v>44732</v>
      </c>
      <c r="G2882" s="210">
        <v>0.39583333333333331</v>
      </c>
      <c r="H2882" s="211" t="s">
        <v>30</v>
      </c>
      <c r="I2882" s="206" t="str">
        <f t="shared" si="982"/>
        <v>Butch's (Gordon R.)</v>
      </c>
      <c r="J2882" s="206" t="str">
        <f t="shared" si="983"/>
        <v>Gordon Estuary</v>
      </c>
      <c r="K2882" s="211">
        <v>1</v>
      </c>
      <c r="L2882" s="212" t="s">
        <v>177</v>
      </c>
      <c r="M2882" s="213" t="s">
        <v>138</v>
      </c>
      <c r="N2882" s="212" t="s">
        <v>150</v>
      </c>
      <c r="O2882" s="181">
        <f t="shared" si="977"/>
        <v>14</v>
      </c>
      <c r="P2882" s="181">
        <f t="shared" si="978"/>
        <v>1</v>
      </c>
      <c r="Q2882" s="181">
        <f t="shared" si="979"/>
        <v>4</v>
      </c>
      <c r="R2882" s="214">
        <v>13</v>
      </c>
      <c r="S2882" s="205" t="s">
        <v>168</v>
      </c>
      <c r="T2882" s="213" t="s">
        <v>163</v>
      </c>
    </row>
    <row r="2883" spans="1:20" x14ac:dyDescent="0.2">
      <c r="A2883" s="218">
        <f t="shared" si="949"/>
        <v>26</v>
      </c>
      <c r="B2883" s="219">
        <f t="shared" si="950"/>
        <v>2022</v>
      </c>
      <c r="C2883" s="219">
        <f t="shared" si="951"/>
        <v>6</v>
      </c>
      <c r="D2883" s="219" t="str">
        <f t="shared" si="966"/>
        <v>Jun</v>
      </c>
      <c r="E2883" s="219">
        <f t="shared" si="952"/>
        <v>20</v>
      </c>
      <c r="F2883" s="217">
        <v>44732</v>
      </c>
      <c r="G2883" s="204">
        <v>0.44444444444444442</v>
      </c>
      <c r="H2883" s="205" t="s">
        <v>64</v>
      </c>
      <c r="I2883" s="206" t="str">
        <f t="shared" si="980"/>
        <v>On point at confluence of N. Arm and Brown's Slough</v>
      </c>
      <c r="J2883" s="206" t="str">
        <f t="shared" si="981"/>
        <v>Gordon Estuary</v>
      </c>
      <c r="K2883" s="205">
        <v>1</v>
      </c>
      <c r="L2883" s="207" t="s">
        <v>146</v>
      </c>
      <c r="M2883" s="208" t="s">
        <v>138</v>
      </c>
      <c r="N2883" s="207" t="s">
        <v>144</v>
      </c>
      <c r="O2883" s="181">
        <f t="shared" si="977"/>
        <v>3</v>
      </c>
      <c r="P2883" s="181">
        <f t="shared" si="978"/>
        <v>1</v>
      </c>
      <c r="Q2883" s="181">
        <f t="shared" si="979"/>
        <v>2</v>
      </c>
      <c r="R2883" s="209">
        <v>43</v>
      </c>
      <c r="S2883" s="205" t="s">
        <v>168</v>
      </c>
      <c r="T2883" s="208" t="s">
        <v>163</v>
      </c>
    </row>
    <row r="2884" spans="1:20" x14ac:dyDescent="0.2">
      <c r="A2884" s="218">
        <f t="shared" si="949"/>
        <v>26</v>
      </c>
      <c r="B2884" s="219">
        <f t="shared" si="950"/>
        <v>2022</v>
      </c>
      <c r="C2884" s="219">
        <f t="shared" si="951"/>
        <v>6</v>
      </c>
      <c r="D2884" s="219" t="str">
        <f t="shared" si="966"/>
        <v>Jun</v>
      </c>
      <c r="E2884" s="219">
        <f t="shared" si="952"/>
        <v>20</v>
      </c>
      <c r="F2884" s="217">
        <v>44732</v>
      </c>
      <c r="G2884" s="204">
        <v>0.44444444444444442</v>
      </c>
      <c r="H2884" s="205" t="s">
        <v>64</v>
      </c>
      <c r="I2884" s="206" t="str">
        <f t="shared" ref="I2884:I2891" si="984">VLOOKUP(H2884,SiteCodes,2,FALSE)</f>
        <v>On point at confluence of N. Arm and Brown's Slough</v>
      </c>
      <c r="J2884" s="206" t="str">
        <f t="shared" ref="J2884:J2891" si="985">VLOOKUP(H2884,SiteCodes,3,FALSE)</f>
        <v>Gordon Estuary</v>
      </c>
      <c r="K2884" s="211">
        <v>1</v>
      </c>
      <c r="L2884" s="212" t="s">
        <v>152</v>
      </c>
      <c r="M2884" s="213" t="s">
        <v>138</v>
      </c>
      <c r="N2884" s="212" t="s">
        <v>148</v>
      </c>
      <c r="O2884" s="181">
        <f t="shared" si="977"/>
        <v>5</v>
      </c>
      <c r="P2884" s="181">
        <f t="shared" si="978"/>
        <v>1</v>
      </c>
      <c r="Q2884" s="181">
        <f t="shared" si="979"/>
        <v>3</v>
      </c>
      <c r="R2884" s="214">
        <v>5</v>
      </c>
      <c r="S2884" s="205" t="s">
        <v>168</v>
      </c>
      <c r="T2884" s="213" t="s">
        <v>163</v>
      </c>
    </row>
    <row r="2885" spans="1:20" x14ac:dyDescent="0.2">
      <c r="A2885" s="218">
        <f t="shared" si="949"/>
        <v>26</v>
      </c>
      <c r="B2885" s="219">
        <f t="shared" si="950"/>
        <v>2022</v>
      </c>
      <c r="C2885" s="219">
        <f t="shared" si="951"/>
        <v>6</v>
      </c>
      <c r="D2885" s="219" t="str">
        <f t="shared" si="966"/>
        <v>Jun</v>
      </c>
      <c r="E2885" s="219">
        <f t="shared" si="952"/>
        <v>20</v>
      </c>
      <c r="F2885" s="217">
        <v>44732</v>
      </c>
      <c r="G2885" s="204">
        <v>0.44444444444444442</v>
      </c>
      <c r="H2885" s="205" t="s">
        <v>64</v>
      </c>
      <c r="I2885" s="206" t="str">
        <f t="shared" si="984"/>
        <v>On point at confluence of N. Arm and Brown's Slough</v>
      </c>
      <c r="J2885" s="206" t="str">
        <f t="shared" si="985"/>
        <v>Gordon Estuary</v>
      </c>
      <c r="K2885" s="211">
        <v>1</v>
      </c>
      <c r="L2885" s="212" t="s">
        <v>152</v>
      </c>
      <c r="M2885" s="213" t="s">
        <v>143</v>
      </c>
      <c r="N2885" s="212" t="s">
        <v>148</v>
      </c>
      <c r="O2885" s="181">
        <f t="shared" si="977"/>
        <v>5</v>
      </c>
      <c r="P2885" s="181">
        <f t="shared" si="978"/>
        <v>2</v>
      </c>
      <c r="Q2885" s="181">
        <f t="shared" si="979"/>
        <v>3</v>
      </c>
      <c r="R2885" s="214">
        <v>1</v>
      </c>
      <c r="S2885" s="205" t="s">
        <v>168</v>
      </c>
      <c r="T2885" s="213" t="s">
        <v>163</v>
      </c>
    </row>
    <row r="2886" spans="1:20" x14ac:dyDescent="0.2">
      <c r="A2886" s="218">
        <f t="shared" si="949"/>
        <v>26</v>
      </c>
      <c r="B2886" s="219">
        <f t="shared" si="950"/>
        <v>2022</v>
      </c>
      <c r="C2886" s="219">
        <f t="shared" si="951"/>
        <v>6</v>
      </c>
      <c r="D2886" s="219" t="str">
        <f t="shared" si="966"/>
        <v>Jun</v>
      </c>
      <c r="E2886" s="219">
        <f t="shared" si="952"/>
        <v>20</v>
      </c>
      <c r="F2886" s="217">
        <v>44732</v>
      </c>
      <c r="G2886" s="204">
        <v>0.44444444444444442</v>
      </c>
      <c r="H2886" s="205" t="s">
        <v>64</v>
      </c>
      <c r="I2886" s="206" t="str">
        <f t="shared" si="984"/>
        <v>On point at confluence of N. Arm and Brown's Slough</v>
      </c>
      <c r="J2886" s="206" t="str">
        <f t="shared" si="985"/>
        <v>Gordon Estuary</v>
      </c>
      <c r="K2886" s="205">
        <v>1</v>
      </c>
      <c r="L2886" s="207" t="s">
        <v>142</v>
      </c>
      <c r="M2886" s="208" t="s">
        <v>138</v>
      </c>
      <c r="N2886" s="207" t="s">
        <v>144</v>
      </c>
      <c r="O2886" s="181">
        <f t="shared" si="977"/>
        <v>2</v>
      </c>
      <c r="P2886" s="181">
        <f t="shared" si="978"/>
        <v>1</v>
      </c>
      <c r="Q2886" s="181">
        <f t="shared" si="979"/>
        <v>2</v>
      </c>
      <c r="R2886" s="209">
        <v>1</v>
      </c>
      <c r="S2886" s="205" t="s">
        <v>168</v>
      </c>
      <c r="T2886" s="208" t="s">
        <v>163</v>
      </c>
    </row>
    <row r="2887" spans="1:20" x14ac:dyDescent="0.2">
      <c r="A2887" s="218">
        <f t="shared" si="949"/>
        <v>26</v>
      </c>
      <c r="B2887" s="219">
        <f t="shared" si="950"/>
        <v>2022</v>
      </c>
      <c r="C2887" s="219">
        <f t="shared" si="951"/>
        <v>6</v>
      </c>
      <c r="D2887" s="219" t="str">
        <f t="shared" si="966"/>
        <v>Jun</v>
      </c>
      <c r="E2887" s="219">
        <f t="shared" si="952"/>
        <v>20</v>
      </c>
      <c r="F2887" s="217">
        <v>44732</v>
      </c>
      <c r="G2887" s="204">
        <v>0.44444444444444442</v>
      </c>
      <c r="H2887" s="205" t="s">
        <v>64</v>
      </c>
      <c r="I2887" s="206" t="str">
        <f t="shared" si="984"/>
        <v>On point at confluence of N. Arm and Brown's Slough</v>
      </c>
      <c r="J2887" s="206" t="str">
        <f t="shared" si="985"/>
        <v>Gordon Estuary</v>
      </c>
      <c r="K2887" s="211">
        <v>1</v>
      </c>
      <c r="L2887" s="212" t="s">
        <v>157</v>
      </c>
      <c r="M2887" s="208" t="s">
        <v>138</v>
      </c>
      <c r="N2887" s="212" t="s">
        <v>153</v>
      </c>
      <c r="O2887" s="181">
        <f t="shared" si="977"/>
        <v>8</v>
      </c>
      <c r="P2887" s="181">
        <f t="shared" si="978"/>
        <v>1</v>
      </c>
      <c r="Q2887" s="181">
        <f t="shared" si="979"/>
        <v>5</v>
      </c>
      <c r="R2887" s="214">
        <v>1</v>
      </c>
      <c r="S2887" s="205" t="s">
        <v>168</v>
      </c>
      <c r="T2887" s="213" t="s">
        <v>163</v>
      </c>
    </row>
    <row r="2888" spans="1:20" x14ac:dyDescent="0.2">
      <c r="A2888" s="218">
        <f t="shared" ref="A2888:A2949" si="986">WEEKNUM(F2888)</f>
        <v>26</v>
      </c>
      <c r="B2888" s="219">
        <f t="shared" ref="B2888:B2949" si="987">YEAR(F2888)</f>
        <v>2022</v>
      </c>
      <c r="C2888" s="219">
        <f t="shared" ref="C2888:C2949" si="988">MONTH(F2888)</f>
        <v>6</v>
      </c>
      <c r="D2888" s="219" t="str">
        <f t="shared" si="966"/>
        <v>Jun</v>
      </c>
      <c r="E2888" s="219">
        <f t="shared" ref="E2888:E2949" si="989">DAY(F2888)</f>
        <v>20</v>
      </c>
      <c r="F2888" s="217">
        <v>44732</v>
      </c>
      <c r="G2888" s="204">
        <v>0.44444444444444442</v>
      </c>
      <c r="H2888" s="205" t="s">
        <v>64</v>
      </c>
      <c r="I2888" s="206" t="str">
        <f t="shared" si="984"/>
        <v>On point at confluence of N. Arm and Brown's Slough</v>
      </c>
      <c r="J2888" s="206" t="str">
        <f t="shared" si="985"/>
        <v>Gordon Estuary</v>
      </c>
      <c r="K2888" s="211">
        <v>1</v>
      </c>
      <c r="L2888" s="212" t="s">
        <v>158</v>
      </c>
      <c r="M2888" s="208" t="s">
        <v>138</v>
      </c>
      <c r="N2888" s="212" t="s">
        <v>153</v>
      </c>
      <c r="O2888" s="181">
        <f t="shared" si="977"/>
        <v>9</v>
      </c>
      <c r="P2888" s="181">
        <f t="shared" si="978"/>
        <v>1</v>
      </c>
      <c r="Q2888" s="181">
        <f t="shared" si="979"/>
        <v>5</v>
      </c>
      <c r="R2888" s="214">
        <v>7</v>
      </c>
      <c r="S2888" s="205" t="s">
        <v>168</v>
      </c>
      <c r="T2888" s="213" t="s">
        <v>163</v>
      </c>
    </row>
    <row r="2889" spans="1:20" x14ac:dyDescent="0.2">
      <c r="A2889" s="218">
        <f t="shared" si="986"/>
        <v>26</v>
      </c>
      <c r="B2889" s="219">
        <f t="shared" si="987"/>
        <v>2022</v>
      </c>
      <c r="C2889" s="219">
        <f t="shared" si="988"/>
        <v>6</v>
      </c>
      <c r="D2889" s="219" t="str">
        <f t="shared" si="966"/>
        <v>Jun</v>
      </c>
      <c r="E2889" s="219">
        <f t="shared" si="989"/>
        <v>20</v>
      </c>
      <c r="F2889" s="217">
        <v>44732</v>
      </c>
      <c r="G2889" s="204">
        <v>0.44444444444444442</v>
      </c>
      <c r="H2889" s="205" t="s">
        <v>64</v>
      </c>
      <c r="I2889" s="206" t="str">
        <f t="shared" si="984"/>
        <v>On point at confluence of N. Arm and Brown's Slough</v>
      </c>
      <c r="J2889" s="206" t="str">
        <f t="shared" si="985"/>
        <v>Gordon Estuary</v>
      </c>
      <c r="K2889" s="211">
        <v>1</v>
      </c>
      <c r="L2889" s="212" t="s">
        <v>185</v>
      </c>
      <c r="M2889" s="208" t="s">
        <v>138</v>
      </c>
      <c r="N2889" s="212" t="s">
        <v>150</v>
      </c>
      <c r="O2889" s="181">
        <f t="shared" si="977"/>
        <v>18</v>
      </c>
      <c r="P2889" s="181">
        <f t="shared" si="978"/>
        <v>1</v>
      </c>
      <c r="Q2889" s="181">
        <f t="shared" si="979"/>
        <v>4</v>
      </c>
      <c r="R2889" s="214">
        <v>11</v>
      </c>
      <c r="S2889" s="205" t="s">
        <v>168</v>
      </c>
      <c r="T2889" s="213" t="s">
        <v>163</v>
      </c>
    </row>
    <row r="2890" spans="1:20" x14ac:dyDescent="0.2">
      <c r="A2890" s="218">
        <f t="shared" si="986"/>
        <v>26</v>
      </c>
      <c r="B2890" s="219">
        <f t="shared" si="987"/>
        <v>2022</v>
      </c>
      <c r="C2890" s="219">
        <f t="shared" si="988"/>
        <v>6</v>
      </c>
      <c r="D2890" s="219" t="str">
        <f t="shared" si="966"/>
        <v>Jun</v>
      </c>
      <c r="E2890" s="219">
        <f t="shared" si="989"/>
        <v>20</v>
      </c>
      <c r="F2890" s="217">
        <v>44732</v>
      </c>
      <c r="G2890" s="204">
        <v>0.44444444444444442</v>
      </c>
      <c r="H2890" s="205" t="s">
        <v>64</v>
      </c>
      <c r="I2890" s="206" t="str">
        <f t="shared" si="984"/>
        <v>On point at confluence of N. Arm and Brown's Slough</v>
      </c>
      <c r="J2890" s="206" t="str">
        <f t="shared" si="985"/>
        <v>Gordon Estuary</v>
      </c>
      <c r="K2890" s="205">
        <v>1</v>
      </c>
      <c r="L2890" s="207" t="s">
        <v>181</v>
      </c>
      <c r="M2890" s="208" t="s">
        <v>138</v>
      </c>
      <c r="N2890" s="212" t="s">
        <v>150</v>
      </c>
      <c r="O2890" s="181">
        <f t="shared" si="977"/>
        <v>15</v>
      </c>
      <c r="P2890" s="181">
        <f t="shared" si="978"/>
        <v>1</v>
      </c>
      <c r="Q2890" s="181">
        <f t="shared" si="979"/>
        <v>4</v>
      </c>
      <c r="R2890" s="209">
        <v>1</v>
      </c>
      <c r="S2890" s="205" t="s">
        <v>168</v>
      </c>
      <c r="T2890" s="208" t="s">
        <v>163</v>
      </c>
    </row>
    <row r="2891" spans="1:20" x14ac:dyDescent="0.2">
      <c r="A2891" s="218">
        <f t="shared" si="986"/>
        <v>26</v>
      </c>
      <c r="B2891" s="219">
        <f t="shared" si="987"/>
        <v>2022</v>
      </c>
      <c r="C2891" s="219">
        <f t="shared" si="988"/>
        <v>6</v>
      </c>
      <c r="D2891" s="219" t="str">
        <f t="shared" si="966"/>
        <v>Jun</v>
      </c>
      <c r="E2891" s="219">
        <f t="shared" si="989"/>
        <v>20</v>
      </c>
      <c r="F2891" s="217">
        <v>44732</v>
      </c>
      <c r="G2891" s="204">
        <v>0.44444444444444442</v>
      </c>
      <c r="H2891" s="205" t="s">
        <v>64</v>
      </c>
      <c r="I2891" s="206" t="str">
        <f t="shared" si="984"/>
        <v>On point at confluence of N. Arm and Brown's Slough</v>
      </c>
      <c r="J2891" s="206" t="str">
        <f t="shared" si="985"/>
        <v>Gordon Estuary</v>
      </c>
      <c r="K2891" s="211">
        <v>1</v>
      </c>
      <c r="L2891" s="212" t="s">
        <v>166</v>
      </c>
      <c r="M2891" s="208" t="s">
        <v>138</v>
      </c>
      <c r="N2891" s="212" t="s">
        <v>150</v>
      </c>
      <c r="O2891" s="181">
        <f t="shared" si="977"/>
        <v>11</v>
      </c>
      <c r="P2891" s="181">
        <f t="shared" si="978"/>
        <v>1</v>
      </c>
      <c r="Q2891" s="181">
        <f t="shared" si="979"/>
        <v>4</v>
      </c>
      <c r="R2891" s="214">
        <v>1</v>
      </c>
      <c r="S2891" s="205" t="s">
        <v>168</v>
      </c>
      <c r="T2891" s="213" t="s">
        <v>163</v>
      </c>
    </row>
    <row r="2892" spans="1:20" x14ac:dyDescent="0.2">
      <c r="A2892" s="218">
        <f t="shared" si="986"/>
        <v>26</v>
      </c>
      <c r="B2892" s="219">
        <f t="shared" si="987"/>
        <v>2022</v>
      </c>
      <c r="C2892" s="219">
        <f t="shared" si="988"/>
        <v>6</v>
      </c>
      <c r="D2892" s="219" t="str">
        <f t="shared" si="966"/>
        <v>Jun</v>
      </c>
      <c r="E2892" s="219">
        <f t="shared" si="989"/>
        <v>20</v>
      </c>
      <c r="F2892" s="217">
        <v>44732</v>
      </c>
      <c r="G2892" s="204">
        <v>0.47152777777777777</v>
      </c>
      <c r="H2892" s="205" t="s">
        <v>19</v>
      </c>
      <c r="I2892" s="206" t="str">
        <f t="shared" si="980"/>
        <v>Q Jeff (right bank opposite N. Arm confl.)</v>
      </c>
      <c r="J2892" s="206" t="str">
        <f t="shared" si="981"/>
        <v>Gordon Estuary</v>
      </c>
      <c r="K2892" s="205">
        <v>1</v>
      </c>
      <c r="L2892" s="207" t="s">
        <v>152</v>
      </c>
      <c r="M2892" s="208" t="s">
        <v>143</v>
      </c>
      <c r="N2892" s="207" t="s">
        <v>148</v>
      </c>
      <c r="O2892" s="181">
        <f t="shared" si="977"/>
        <v>5</v>
      </c>
      <c r="P2892" s="181">
        <f t="shared" si="978"/>
        <v>2</v>
      </c>
      <c r="Q2892" s="181">
        <f t="shared" si="979"/>
        <v>3</v>
      </c>
      <c r="R2892" s="209">
        <v>1</v>
      </c>
      <c r="S2892" s="205" t="s">
        <v>168</v>
      </c>
      <c r="T2892" s="208" t="s">
        <v>163</v>
      </c>
    </row>
    <row r="2893" spans="1:20" x14ac:dyDescent="0.2">
      <c r="A2893" s="218">
        <f t="shared" si="986"/>
        <v>26</v>
      </c>
      <c r="B2893" s="219">
        <f t="shared" si="987"/>
        <v>2022</v>
      </c>
      <c r="C2893" s="219">
        <f t="shared" si="988"/>
        <v>6</v>
      </c>
      <c r="D2893" s="219" t="str">
        <f t="shared" si="966"/>
        <v>Jun</v>
      </c>
      <c r="E2893" s="219">
        <f t="shared" si="989"/>
        <v>20</v>
      </c>
      <c r="F2893" s="217">
        <v>44732</v>
      </c>
      <c r="G2893" s="204">
        <v>0.47152777777777777</v>
      </c>
      <c r="H2893" s="205" t="s">
        <v>19</v>
      </c>
      <c r="I2893" s="206" t="str">
        <f t="shared" ref="I2893:I2899" si="990">VLOOKUP(H2893,SiteCodes,2,FALSE)</f>
        <v>Q Jeff (right bank opposite N. Arm confl.)</v>
      </c>
      <c r="J2893" s="206" t="str">
        <f t="shared" ref="J2893:J2899" si="991">VLOOKUP(H2893,SiteCodes,3,FALSE)</f>
        <v>Gordon Estuary</v>
      </c>
      <c r="K2893" s="211">
        <v>1</v>
      </c>
      <c r="L2893" s="212" t="s">
        <v>146</v>
      </c>
      <c r="M2893" s="213" t="s">
        <v>138</v>
      </c>
      <c r="N2893" s="212" t="s">
        <v>144</v>
      </c>
      <c r="O2893" s="181">
        <f t="shared" si="977"/>
        <v>3</v>
      </c>
      <c r="P2893" s="181">
        <f t="shared" si="978"/>
        <v>1</v>
      </c>
      <c r="Q2893" s="181">
        <f t="shared" si="979"/>
        <v>2</v>
      </c>
      <c r="R2893" s="214">
        <v>20</v>
      </c>
      <c r="S2893" s="205" t="s">
        <v>168</v>
      </c>
      <c r="T2893" s="213" t="s">
        <v>163</v>
      </c>
    </row>
    <row r="2894" spans="1:20" x14ac:dyDescent="0.2">
      <c r="A2894" s="218">
        <f t="shared" si="986"/>
        <v>26</v>
      </c>
      <c r="B2894" s="219">
        <f t="shared" si="987"/>
        <v>2022</v>
      </c>
      <c r="C2894" s="219">
        <f t="shared" si="988"/>
        <v>6</v>
      </c>
      <c r="D2894" s="219" t="str">
        <f t="shared" si="966"/>
        <v>Jun</v>
      </c>
      <c r="E2894" s="219">
        <f t="shared" si="989"/>
        <v>20</v>
      </c>
      <c r="F2894" s="217">
        <v>44732</v>
      </c>
      <c r="G2894" s="204">
        <v>0.47152777777777777</v>
      </c>
      <c r="H2894" s="205" t="s">
        <v>19</v>
      </c>
      <c r="I2894" s="206" t="str">
        <f t="shared" si="990"/>
        <v>Q Jeff (right bank opposite N. Arm confl.)</v>
      </c>
      <c r="J2894" s="206" t="str">
        <f t="shared" si="991"/>
        <v>Gordon Estuary</v>
      </c>
      <c r="K2894" s="205">
        <v>1</v>
      </c>
      <c r="L2894" s="207" t="s">
        <v>157</v>
      </c>
      <c r="M2894" s="213" t="s">
        <v>138</v>
      </c>
      <c r="N2894" s="207" t="s">
        <v>153</v>
      </c>
      <c r="O2894" s="181">
        <f t="shared" si="977"/>
        <v>8</v>
      </c>
      <c r="P2894" s="181">
        <f t="shared" si="978"/>
        <v>1</v>
      </c>
      <c r="Q2894" s="181">
        <f t="shared" si="979"/>
        <v>5</v>
      </c>
      <c r="R2894" s="209">
        <v>7</v>
      </c>
      <c r="S2894" s="205" t="s">
        <v>168</v>
      </c>
      <c r="T2894" s="208" t="s">
        <v>163</v>
      </c>
    </row>
    <row r="2895" spans="1:20" x14ac:dyDescent="0.2">
      <c r="A2895" s="218">
        <f t="shared" si="986"/>
        <v>26</v>
      </c>
      <c r="B2895" s="219">
        <f t="shared" si="987"/>
        <v>2022</v>
      </c>
      <c r="C2895" s="219">
        <f t="shared" si="988"/>
        <v>6</v>
      </c>
      <c r="D2895" s="219" t="str">
        <f t="shared" si="966"/>
        <v>Jun</v>
      </c>
      <c r="E2895" s="219">
        <f t="shared" si="989"/>
        <v>20</v>
      </c>
      <c r="F2895" s="217">
        <v>44732</v>
      </c>
      <c r="G2895" s="204">
        <v>0.47152777777777777</v>
      </c>
      <c r="H2895" s="205" t="s">
        <v>19</v>
      </c>
      <c r="I2895" s="206" t="str">
        <f t="shared" si="990"/>
        <v>Q Jeff (right bank opposite N. Arm confl.)</v>
      </c>
      <c r="J2895" s="206" t="str">
        <f t="shared" si="991"/>
        <v>Gordon Estuary</v>
      </c>
      <c r="K2895" s="211">
        <v>1</v>
      </c>
      <c r="L2895" s="212" t="s">
        <v>158</v>
      </c>
      <c r="M2895" s="213" t="s">
        <v>138</v>
      </c>
      <c r="N2895" s="212" t="s">
        <v>153</v>
      </c>
      <c r="O2895" s="181">
        <f t="shared" si="977"/>
        <v>9</v>
      </c>
      <c r="P2895" s="181">
        <f t="shared" si="978"/>
        <v>1</v>
      </c>
      <c r="Q2895" s="181">
        <f t="shared" si="979"/>
        <v>5</v>
      </c>
      <c r="R2895" s="214">
        <v>30</v>
      </c>
      <c r="S2895" s="205" t="s">
        <v>168</v>
      </c>
      <c r="T2895" s="213" t="s">
        <v>163</v>
      </c>
    </row>
    <row r="2896" spans="1:20" x14ac:dyDescent="0.2">
      <c r="A2896" s="218">
        <f t="shared" si="986"/>
        <v>26</v>
      </c>
      <c r="B2896" s="219">
        <f t="shared" si="987"/>
        <v>2022</v>
      </c>
      <c r="C2896" s="219">
        <f t="shared" si="988"/>
        <v>6</v>
      </c>
      <c r="D2896" s="219" t="str">
        <f t="shared" si="966"/>
        <v>Jun</v>
      </c>
      <c r="E2896" s="219">
        <f t="shared" si="989"/>
        <v>20</v>
      </c>
      <c r="F2896" s="217">
        <v>44732</v>
      </c>
      <c r="G2896" s="204">
        <v>0.47152777777777777</v>
      </c>
      <c r="H2896" s="205" t="s">
        <v>19</v>
      </c>
      <c r="I2896" s="206" t="str">
        <f t="shared" si="990"/>
        <v>Q Jeff (right bank opposite N. Arm confl.)</v>
      </c>
      <c r="J2896" s="206" t="str">
        <f t="shared" si="991"/>
        <v>Gordon Estuary</v>
      </c>
      <c r="K2896" s="205">
        <v>1</v>
      </c>
      <c r="L2896" s="207" t="s">
        <v>185</v>
      </c>
      <c r="M2896" s="213" t="s">
        <v>138</v>
      </c>
      <c r="N2896" s="212" t="s">
        <v>150</v>
      </c>
      <c r="O2896" s="181">
        <f t="shared" ref="O2896:O2911" si="992">VLOOKUP(L2896,SpeciesCodes,2,FALSE)</f>
        <v>18</v>
      </c>
      <c r="P2896" s="181">
        <f t="shared" ref="P2896:P2911" si="993">VLOOKUP(M2896,OrigCodes,2,FALSE)</f>
        <v>1</v>
      </c>
      <c r="Q2896" s="181">
        <f t="shared" ref="Q2896:Q2911" si="994">VLOOKUP(N2896,StgCodes,2,FALSE)</f>
        <v>4</v>
      </c>
      <c r="R2896" s="209">
        <v>12</v>
      </c>
      <c r="S2896" s="205" t="s">
        <v>168</v>
      </c>
      <c r="T2896" s="208" t="s">
        <v>163</v>
      </c>
    </row>
    <row r="2897" spans="1:21" x14ac:dyDescent="0.2">
      <c r="A2897" s="218">
        <f t="shared" si="986"/>
        <v>26</v>
      </c>
      <c r="B2897" s="219">
        <f t="shared" si="987"/>
        <v>2022</v>
      </c>
      <c r="C2897" s="219">
        <f t="shared" si="988"/>
        <v>6</v>
      </c>
      <c r="D2897" s="219" t="str">
        <f t="shared" si="966"/>
        <v>Jun</v>
      </c>
      <c r="E2897" s="219">
        <f t="shared" si="989"/>
        <v>20</v>
      </c>
      <c r="F2897" s="217">
        <v>44732</v>
      </c>
      <c r="G2897" s="204">
        <v>0.47152777777777777</v>
      </c>
      <c r="H2897" s="205" t="s">
        <v>19</v>
      </c>
      <c r="I2897" s="206" t="str">
        <f t="shared" si="990"/>
        <v>Q Jeff (right bank opposite N. Arm confl.)</v>
      </c>
      <c r="J2897" s="206" t="str">
        <f t="shared" si="991"/>
        <v>Gordon Estuary</v>
      </c>
      <c r="K2897" s="211">
        <v>1</v>
      </c>
      <c r="L2897" s="212" t="s">
        <v>181</v>
      </c>
      <c r="M2897" s="213" t="s">
        <v>138</v>
      </c>
      <c r="N2897" s="212" t="s">
        <v>150</v>
      </c>
      <c r="O2897" s="181">
        <f t="shared" si="992"/>
        <v>15</v>
      </c>
      <c r="P2897" s="181">
        <f t="shared" si="993"/>
        <v>1</v>
      </c>
      <c r="Q2897" s="181">
        <f t="shared" si="994"/>
        <v>4</v>
      </c>
      <c r="R2897" s="214">
        <v>14</v>
      </c>
      <c r="S2897" s="205" t="s">
        <v>168</v>
      </c>
      <c r="T2897" s="213" t="s">
        <v>163</v>
      </c>
    </row>
    <row r="2898" spans="1:21" x14ac:dyDescent="0.2">
      <c r="A2898" s="218">
        <f t="shared" si="986"/>
        <v>26</v>
      </c>
      <c r="B2898" s="219">
        <f t="shared" si="987"/>
        <v>2022</v>
      </c>
      <c r="C2898" s="219">
        <f t="shared" si="988"/>
        <v>6</v>
      </c>
      <c r="D2898" s="219" t="str">
        <f t="shared" si="966"/>
        <v>Jun</v>
      </c>
      <c r="E2898" s="219">
        <f t="shared" si="989"/>
        <v>20</v>
      </c>
      <c r="F2898" s="217">
        <v>44732</v>
      </c>
      <c r="G2898" s="204">
        <v>0.47152777777777777</v>
      </c>
      <c r="H2898" s="205" t="s">
        <v>19</v>
      </c>
      <c r="I2898" s="206" t="str">
        <f t="shared" si="990"/>
        <v>Q Jeff (right bank opposite N. Arm confl.)</v>
      </c>
      <c r="J2898" s="206" t="str">
        <f t="shared" si="991"/>
        <v>Gordon Estuary</v>
      </c>
      <c r="K2898" s="205">
        <v>1</v>
      </c>
      <c r="L2898" s="207" t="s">
        <v>166</v>
      </c>
      <c r="M2898" s="213" t="s">
        <v>138</v>
      </c>
      <c r="N2898" s="212" t="s">
        <v>150</v>
      </c>
      <c r="O2898" s="181">
        <f t="shared" si="992"/>
        <v>11</v>
      </c>
      <c r="P2898" s="181">
        <f t="shared" si="993"/>
        <v>1</v>
      </c>
      <c r="Q2898" s="181">
        <f t="shared" si="994"/>
        <v>4</v>
      </c>
      <c r="R2898" s="209">
        <v>1</v>
      </c>
      <c r="S2898" s="205" t="s">
        <v>168</v>
      </c>
      <c r="T2898" s="208" t="s">
        <v>163</v>
      </c>
    </row>
    <row r="2899" spans="1:21" x14ac:dyDescent="0.2">
      <c r="A2899" s="218">
        <f t="shared" si="986"/>
        <v>26</v>
      </c>
      <c r="B2899" s="219">
        <f t="shared" si="987"/>
        <v>2022</v>
      </c>
      <c r="C2899" s="219">
        <f t="shared" si="988"/>
        <v>6</v>
      </c>
      <c r="D2899" s="219" t="str">
        <f t="shared" si="966"/>
        <v>Jun</v>
      </c>
      <c r="E2899" s="219">
        <f t="shared" si="989"/>
        <v>20</v>
      </c>
      <c r="F2899" s="217">
        <v>44732</v>
      </c>
      <c r="G2899" s="204">
        <v>0.47152777777777777</v>
      </c>
      <c r="H2899" s="205" t="s">
        <v>19</v>
      </c>
      <c r="I2899" s="206" t="str">
        <f t="shared" si="990"/>
        <v>Q Jeff (right bank opposite N. Arm confl.)</v>
      </c>
      <c r="J2899" s="206" t="str">
        <f t="shared" si="991"/>
        <v>Gordon Estuary</v>
      </c>
      <c r="K2899" s="211">
        <v>1</v>
      </c>
      <c r="L2899" s="212" t="s">
        <v>173</v>
      </c>
      <c r="M2899" s="213" t="s">
        <v>138</v>
      </c>
      <c r="N2899" s="212" t="s">
        <v>150</v>
      </c>
      <c r="O2899" s="181">
        <f t="shared" si="992"/>
        <v>13</v>
      </c>
      <c r="P2899" s="181">
        <f t="shared" si="993"/>
        <v>1</v>
      </c>
      <c r="Q2899" s="181">
        <f t="shared" si="994"/>
        <v>4</v>
      </c>
      <c r="R2899" s="214">
        <v>17</v>
      </c>
      <c r="S2899" s="205" t="s">
        <v>168</v>
      </c>
      <c r="T2899" s="213" t="s">
        <v>163</v>
      </c>
    </row>
    <row r="2900" spans="1:21" x14ac:dyDescent="0.2">
      <c r="A2900" s="218">
        <f t="shared" si="986"/>
        <v>26</v>
      </c>
      <c r="B2900" s="219">
        <f t="shared" si="987"/>
        <v>2022</v>
      </c>
      <c r="C2900" s="219">
        <f t="shared" si="988"/>
        <v>6</v>
      </c>
      <c r="D2900" s="219" t="str">
        <f t="shared" si="966"/>
        <v>Jun</v>
      </c>
      <c r="E2900" s="219">
        <f t="shared" si="989"/>
        <v>20</v>
      </c>
      <c r="F2900" s="217">
        <v>44732</v>
      </c>
      <c r="G2900" s="204">
        <v>0.48958333333333331</v>
      </c>
      <c r="H2900" s="205" t="s">
        <v>15</v>
      </c>
      <c r="I2900" s="206" t="str">
        <f t="shared" ref="I2900:I2909" si="995">VLOOKUP(H2900,SiteCodes,2,FALSE)</f>
        <v>Pacheedah Shores Boat Ramp</v>
      </c>
      <c r="J2900" s="206" t="str">
        <f t="shared" ref="J2900:J2909" si="996">VLOOKUP(H2900,SiteCodes,3,FALSE)</f>
        <v>Gordon Estuary</v>
      </c>
      <c r="K2900" s="205">
        <v>1</v>
      </c>
      <c r="L2900" s="207" t="s">
        <v>146</v>
      </c>
      <c r="M2900" s="213" t="s">
        <v>138</v>
      </c>
      <c r="N2900" s="207" t="s">
        <v>144</v>
      </c>
      <c r="O2900" s="181">
        <f t="shared" si="992"/>
        <v>3</v>
      </c>
      <c r="P2900" s="181">
        <f t="shared" si="993"/>
        <v>1</v>
      </c>
      <c r="Q2900" s="181">
        <f t="shared" si="994"/>
        <v>2</v>
      </c>
      <c r="R2900" s="209">
        <v>7</v>
      </c>
      <c r="S2900" s="205" t="s">
        <v>168</v>
      </c>
      <c r="T2900" s="208" t="s">
        <v>163</v>
      </c>
    </row>
    <row r="2901" spans="1:21" x14ac:dyDescent="0.2">
      <c r="A2901" s="218">
        <f t="shared" si="986"/>
        <v>26</v>
      </c>
      <c r="B2901" s="219">
        <f t="shared" si="987"/>
        <v>2022</v>
      </c>
      <c r="C2901" s="219">
        <f t="shared" si="988"/>
        <v>6</v>
      </c>
      <c r="D2901" s="219" t="str">
        <f t="shared" si="966"/>
        <v>Jun</v>
      </c>
      <c r="E2901" s="219">
        <f t="shared" si="989"/>
        <v>20</v>
      </c>
      <c r="F2901" s="217">
        <v>44732</v>
      </c>
      <c r="G2901" s="204">
        <v>0.48958333333333331</v>
      </c>
      <c r="H2901" s="205" t="s">
        <v>15</v>
      </c>
      <c r="I2901" s="206" t="str">
        <f t="shared" ref="I2901:I2908" si="997">VLOOKUP(H2901,SiteCodes,2,FALSE)</f>
        <v>Pacheedah Shores Boat Ramp</v>
      </c>
      <c r="J2901" s="206" t="str">
        <f t="shared" ref="J2901:J2908" si="998">VLOOKUP(H2901,SiteCodes,3,FALSE)</f>
        <v>Gordon Estuary</v>
      </c>
      <c r="K2901" s="211">
        <v>1</v>
      </c>
      <c r="L2901" s="212" t="s">
        <v>152</v>
      </c>
      <c r="M2901" s="213" t="s">
        <v>138</v>
      </c>
      <c r="N2901" s="212" t="s">
        <v>144</v>
      </c>
      <c r="O2901" s="181">
        <f t="shared" si="992"/>
        <v>5</v>
      </c>
      <c r="P2901" s="181">
        <f t="shared" si="993"/>
        <v>1</v>
      </c>
      <c r="Q2901" s="181">
        <f t="shared" si="994"/>
        <v>2</v>
      </c>
      <c r="R2901" s="214">
        <v>4</v>
      </c>
      <c r="S2901" s="205" t="s">
        <v>168</v>
      </c>
      <c r="T2901" s="213" t="s">
        <v>163</v>
      </c>
    </row>
    <row r="2902" spans="1:21" x14ac:dyDescent="0.2">
      <c r="A2902" s="218">
        <f t="shared" si="986"/>
        <v>26</v>
      </c>
      <c r="B2902" s="219">
        <f t="shared" si="987"/>
        <v>2022</v>
      </c>
      <c r="C2902" s="219">
        <f t="shared" si="988"/>
        <v>6</v>
      </c>
      <c r="D2902" s="219" t="str">
        <f t="shared" si="966"/>
        <v>Jun</v>
      </c>
      <c r="E2902" s="219">
        <f t="shared" si="989"/>
        <v>20</v>
      </c>
      <c r="F2902" s="217">
        <v>44732</v>
      </c>
      <c r="G2902" s="204">
        <v>0.48958333333333331</v>
      </c>
      <c r="H2902" s="205" t="s">
        <v>15</v>
      </c>
      <c r="I2902" s="206" t="str">
        <f t="shared" si="997"/>
        <v>Pacheedah Shores Boat Ramp</v>
      </c>
      <c r="J2902" s="206" t="str">
        <f t="shared" si="998"/>
        <v>Gordon Estuary</v>
      </c>
      <c r="K2902" s="205">
        <v>1</v>
      </c>
      <c r="L2902" s="207" t="s">
        <v>152</v>
      </c>
      <c r="M2902" s="213" t="s">
        <v>138</v>
      </c>
      <c r="N2902" s="207" t="s">
        <v>148</v>
      </c>
      <c r="O2902" s="181">
        <f t="shared" si="992"/>
        <v>5</v>
      </c>
      <c r="P2902" s="181">
        <f t="shared" si="993"/>
        <v>1</v>
      </c>
      <c r="Q2902" s="181">
        <f t="shared" si="994"/>
        <v>3</v>
      </c>
      <c r="R2902" s="209">
        <v>2</v>
      </c>
      <c r="S2902" s="205" t="s">
        <v>168</v>
      </c>
      <c r="T2902" s="208" t="s">
        <v>163</v>
      </c>
    </row>
    <row r="2903" spans="1:21" x14ac:dyDescent="0.2">
      <c r="A2903" s="218">
        <f t="shared" si="986"/>
        <v>26</v>
      </c>
      <c r="B2903" s="219">
        <f t="shared" si="987"/>
        <v>2022</v>
      </c>
      <c r="C2903" s="219">
        <f t="shared" si="988"/>
        <v>6</v>
      </c>
      <c r="D2903" s="219" t="str">
        <f t="shared" si="966"/>
        <v>Jun</v>
      </c>
      <c r="E2903" s="219">
        <f t="shared" si="989"/>
        <v>20</v>
      </c>
      <c r="F2903" s="217">
        <v>44732</v>
      </c>
      <c r="G2903" s="204">
        <v>0.48958333333333331</v>
      </c>
      <c r="H2903" s="205" t="s">
        <v>15</v>
      </c>
      <c r="I2903" s="206" t="str">
        <f t="shared" si="997"/>
        <v>Pacheedah Shores Boat Ramp</v>
      </c>
      <c r="J2903" s="206" t="str">
        <f t="shared" si="998"/>
        <v>Gordon Estuary</v>
      </c>
      <c r="K2903" s="211">
        <v>1</v>
      </c>
      <c r="L2903" s="212" t="s">
        <v>157</v>
      </c>
      <c r="M2903" s="213" t="s">
        <v>138</v>
      </c>
      <c r="N2903" s="212" t="s">
        <v>153</v>
      </c>
      <c r="O2903" s="181">
        <f t="shared" si="992"/>
        <v>8</v>
      </c>
      <c r="P2903" s="181">
        <f t="shared" si="993"/>
        <v>1</v>
      </c>
      <c r="Q2903" s="181">
        <f t="shared" si="994"/>
        <v>5</v>
      </c>
      <c r="R2903" s="214">
        <v>36</v>
      </c>
      <c r="S2903" s="205" t="s">
        <v>168</v>
      </c>
      <c r="T2903" s="213" t="s">
        <v>163</v>
      </c>
    </row>
    <row r="2904" spans="1:21" x14ac:dyDescent="0.2">
      <c r="A2904" s="218">
        <f t="shared" si="986"/>
        <v>26</v>
      </c>
      <c r="B2904" s="219">
        <f t="shared" si="987"/>
        <v>2022</v>
      </c>
      <c r="C2904" s="219">
        <f t="shared" si="988"/>
        <v>6</v>
      </c>
      <c r="D2904" s="219" t="str">
        <f t="shared" si="966"/>
        <v>Jun</v>
      </c>
      <c r="E2904" s="219">
        <f t="shared" si="989"/>
        <v>20</v>
      </c>
      <c r="F2904" s="217">
        <v>44732</v>
      </c>
      <c r="G2904" s="204">
        <v>0.48958333333333331</v>
      </c>
      <c r="H2904" s="205" t="s">
        <v>15</v>
      </c>
      <c r="I2904" s="206" t="str">
        <f t="shared" si="997"/>
        <v>Pacheedah Shores Boat Ramp</v>
      </c>
      <c r="J2904" s="206" t="str">
        <f t="shared" si="998"/>
        <v>Gordon Estuary</v>
      </c>
      <c r="K2904" s="205">
        <v>1</v>
      </c>
      <c r="L2904" s="207" t="s">
        <v>158</v>
      </c>
      <c r="M2904" s="213" t="s">
        <v>138</v>
      </c>
      <c r="N2904" s="212" t="s">
        <v>153</v>
      </c>
      <c r="O2904" s="181">
        <f t="shared" si="992"/>
        <v>9</v>
      </c>
      <c r="P2904" s="181">
        <f t="shared" si="993"/>
        <v>1</v>
      </c>
      <c r="Q2904" s="181">
        <f t="shared" si="994"/>
        <v>5</v>
      </c>
      <c r="R2904" s="209">
        <v>38</v>
      </c>
      <c r="S2904" s="205" t="s">
        <v>168</v>
      </c>
      <c r="T2904" s="208" t="s">
        <v>163</v>
      </c>
    </row>
    <row r="2905" spans="1:21" x14ac:dyDescent="0.2">
      <c r="A2905" s="218">
        <f t="shared" si="986"/>
        <v>26</v>
      </c>
      <c r="B2905" s="219">
        <f t="shared" si="987"/>
        <v>2022</v>
      </c>
      <c r="C2905" s="219">
        <f t="shared" si="988"/>
        <v>6</v>
      </c>
      <c r="D2905" s="219" t="str">
        <f t="shared" si="966"/>
        <v>Jun</v>
      </c>
      <c r="E2905" s="219">
        <f t="shared" si="989"/>
        <v>20</v>
      </c>
      <c r="F2905" s="217">
        <v>44732</v>
      </c>
      <c r="G2905" s="204">
        <v>0.48958333333333331</v>
      </c>
      <c r="H2905" s="205" t="s">
        <v>15</v>
      </c>
      <c r="I2905" s="206" t="str">
        <f t="shared" si="997"/>
        <v>Pacheedah Shores Boat Ramp</v>
      </c>
      <c r="J2905" s="206" t="str">
        <f t="shared" si="998"/>
        <v>Gordon Estuary</v>
      </c>
      <c r="K2905" s="211">
        <v>1</v>
      </c>
      <c r="L2905" s="212" t="s">
        <v>185</v>
      </c>
      <c r="M2905" s="213" t="s">
        <v>138</v>
      </c>
      <c r="N2905" s="212" t="s">
        <v>150</v>
      </c>
      <c r="O2905" s="181">
        <f t="shared" si="992"/>
        <v>18</v>
      </c>
      <c r="P2905" s="181">
        <f t="shared" si="993"/>
        <v>1</v>
      </c>
      <c r="Q2905" s="181">
        <f t="shared" si="994"/>
        <v>4</v>
      </c>
      <c r="R2905" s="214">
        <v>122</v>
      </c>
      <c r="S2905" s="205" t="s">
        <v>168</v>
      </c>
      <c r="T2905" s="213" t="s">
        <v>163</v>
      </c>
    </row>
    <row r="2906" spans="1:21" x14ac:dyDescent="0.2">
      <c r="A2906" s="218">
        <f t="shared" si="986"/>
        <v>26</v>
      </c>
      <c r="B2906" s="219">
        <f t="shared" si="987"/>
        <v>2022</v>
      </c>
      <c r="C2906" s="219">
        <f t="shared" si="988"/>
        <v>6</v>
      </c>
      <c r="D2906" s="219" t="str">
        <f t="shared" si="966"/>
        <v>Jun</v>
      </c>
      <c r="E2906" s="219">
        <f t="shared" si="989"/>
        <v>20</v>
      </c>
      <c r="F2906" s="217">
        <v>44732</v>
      </c>
      <c r="G2906" s="204">
        <v>0.48958333333333331</v>
      </c>
      <c r="H2906" s="205" t="s">
        <v>15</v>
      </c>
      <c r="I2906" s="206" t="str">
        <f t="shared" si="997"/>
        <v>Pacheedah Shores Boat Ramp</v>
      </c>
      <c r="J2906" s="206" t="str">
        <f t="shared" si="998"/>
        <v>Gordon Estuary</v>
      </c>
      <c r="K2906" s="205">
        <v>1</v>
      </c>
      <c r="L2906" s="207" t="s">
        <v>181</v>
      </c>
      <c r="M2906" s="213" t="s">
        <v>138</v>
      </c>
      <c r="N2906" s="212" t="s">
        <v>150</v>
      </c>
      <c r="O2906" s="181">
        <f t="shared" si="992"/>
        <v>15</v>
      </c>
      <c r="P2906" s="181">
        <f t="shared" si="993"/>
        <v>1</v>
      </c>
      <c r="Q2906" s="181">
        <f t="shared" si="994"/>
        <v>4</v>
      </c>
      <c r="R2906" s="209">
        <v>136</v>
      </c>
      <c r="S2906" s="205" t="s">
        <v>168</v>
      </c>
      <c r="T2906" s="208" t="s">
        <v>163</v>
      </c>
    </row>
    <row r="2907" spans="1:21" x14ac:dyDescent="0.2">
      <c r="A2907" s="218">
        <f t="shared" si="986"/>
        <v>26</v>
      </c>
      <c r="B2907" s="219">
        <f t="shared" si="987"/>
        <v>2022</v>
      </c>
      <c r="C2907" s="219">
        <f t="shared" si="988"/>
        <v>6</v>
      </c>
      <c r="D2907" s="219" t="str">
        <f t="shared" si="966"/>
        <v>Jun</v>
      </c>
      <c r="E2907" s="219">
        <f t="shared" si="989"/>
        <v>20</v>
      </c>
      <c r="F2907" s="217">
        <v>44732</v>
      </c>
      <c r="G2907" s="204">
        <v>0.48958333333333331</v>
      </c>
      <c r="H2907" s="205" t="s">
        <v>15</v>
      </c>
      <c r="I2907" s="206" t="str">
        <f t="shared" si="997"/>
        <v>Pacheedah Shores Boat Ramp</v>
      </c>
      <c r="J2907" s="206" t="str">
        <f t="shared" si="998"/>
        <v>Gordon Estuary</v>
      </c>
      <c r="K2907" s="211">
        <v>1</v>
      </c>
      <c r="L2907" s="212" t="s">
        <v>166</v>
      </c>
      <c r="M2907" s="213" t="s">
        <v>138</v>
      </c>
      <c r="N2907" s="212" t="s">
        <v>150</v>
      </c>
      <c r="O2907" s="181">
        <f t="shared" si="992"/>
        <v>11</v>
      </c>
      <c r="P2907" s="181">
        <f t="shared" si="993"/>
        <v>1</v>
      </c>
      <c r="Q2907" s="181">
        <f t="shared" si="994"/>
        <v>4</v>
      </c>
      <c r="R2907" s="214">
        <v>4</v>
      </c>
      <c r="S2907" s="205" t="s">
        <v>168</v>
      </c>
      <c r="T2907" s="213" t="s">
        <v>163</v>
      </c>
    </row>
    <row r="2908" spans="1:21" x14ac:dyDescent="0.2">
      <c r="A2908" s="218">
        <f t="shared" si="986"/>
        <v>26</v>
      </c>
      <c r="B2908" s="219">
        <f t="shared" si="987"/>
        <v>2022</v>
      </c>
      <c r="C2908" s="219">
        <f t="shared" si="988"/>
        <v>6</v>
      </c>
      <c r="D2908" s="219" t="str">
        <f t="shared" si="966"/>
        <v>Jun</v>
      </c>
      <c r="E2908" s="219">
        <f t="shared" si="989"/>
        <v>20</v>
      </c>
      <c r="F2908" s="217">
        <v>44732</v>
      </c>
      <c r="G2908" s="204">
        <v>0.48958333333333331</v>
      </c>
      <c r="H2908" s="205" t="s">
        <v>15</v>
      </c>
      <c r="I2908" s="206" t="str">
        <f t="shared" si="997"/>
        <v>Pacheedah Shores Boat Ramp</v>
      </c>
      <c r="J2908" s="206" t="str">
        <f t="shared" si="998"/>
        <v>Gordon Estuary</v>
      </c>
      <c r="K2908" s="205">
        <v>1</v>
      </c>
      <c r="L2908" s="207" t="s">
        <v>173</v>
      </c>
      <c r="M2908" s="213" t="s">
        <v>138</v>
      </c>
      <c r="N2908" s="212" t="s">
        <v>150</v>
      </c>
      <c r="O2908" s="181">
        <f t="shared" si="992"/>
        <v>13</v>
      </c>
      <c r="P2908" s="181">
        <f t="shared" si="993"/>
        <v>1</v>
      </c>
      <c r="Q2908" s="181">
        <f t="shared" si="994"/>
        <v>4</v>
      </c>
      <c r="R2908" s="209">
        <v>5</v>
      </c>
      <c r="S2908" s="205" t="s">
        <v>168</v>
      </c>
      <c r="T2908" s="208" t="s">
        <v>163</v>
      </c>
    </row>
    <row r="2909" spans="1:21" x14ac:dyDescent="0.2">
      <c r="A2909" s="218">
        <f t="shared" si="986"/>
        <v>26</v>
      </c>
      <c r="B2909" s="219">
        <f t="shared" si="987"/>
        <v>2022</v>
      </c>
      <c r="C2909" s="219">
        <f t="shared" si="988"/>
        <v>6</v>
      </c>
      <c r="D2909" s="219" t="str">
        <f t="shared" si="966"/>
        <v>Jun</v>
      </c>
      <c r="E2909" s="219">
        <f t="shared" si="989"/>
        <v>20</v>
      </c>
      <c r="F2909" s="217">
        <v>44732</v>
      </c>
      <c r="G2909" s="210">
        <v>0.51388888888888895</v>
      </c>
      <c r="H2909" s="211" t="s">
        <v>231</v>
      </c>
      <c r="I2909" s="206" t="str">
        <f t="shared" si="995"/>
        <v>Gordon R. Site 1, Channel A 250 m in</v>
      </c>
      <c r="J2909" s="206" t="str">
        <f t="shared" si="996"/>
        <v>Gordon Estuary</v>
      </c>
      <c r="K2909" s="211">
        <v>1</v>
      </c>
      <c r="L2909" s="212" t="s">
        <v>146</v>
      </c>
      <c r="M2909" s="213" t="s">
        <v>138</v>
      </c>
      <c r="N2909" s="212" t="s">
        <v>144</v>
      </c>
      <c r="O2909" s="181">
        <f t="shared" si="992"/>
        <v>3</v>
      </c>
      <c r="P2909" s="181">
        <f t="shared" si="993"/>
        <v>1</v>
      </c>
      <c r="Q2909" s="181">
        <f t="shared" si="994"/>
        <v>2</v>
      </c>
      <c r="R2909" s="214">
        <v>34</v>
      </c>
      <c r="S2909" s="211" t="s">
        <v>171</v>
      </c>
      <c r="T2909" s="213" t="s">
        <v>163</v>
      </c>
      <c r="U2909" t="s">
        <v>437</v>
      </c>
    </row>
    <row r="2910" spans="1:21" x14ac:dyDescent="0.2">
      <c r="A2910" s="218">
        <f t="shared" si="986"/>
        <v>26</v>
      </c>
      <c r="B2910" s="219">
        <f t="shared" si="987"/>
        <v>2022</v>
      </c>
      <c r="C2910" s="219">
        <f t="shared" si="988"/>
        <v>6</v>
      </c>
      <c r="D2910" s="219" t="str">
        <f t="shared" si="966"/>
        <v>Jun</v>
      </c>
      <c r="E2910" s="219">
        <f t="shared" si="989"/>
        <v>20</v>
      </c>
      <c r="F2910" s="217">
        <v>44732</v>
      </c>
      <c r="G2910" s="210">
        <v>0.51388888888888895</v>
      </c>
      <c r="H2910" s="211" t="s">
        <v>231</v>
      </c>
      <c r="I2910" s="206" t="str">
        <f t="shared" ref="I2910:I2911" si="999">VLOOKUP(H2910,SiteCodes,2,FALSE)</f>
        <v>Gordon R. Site 1, Channel A 250 m in</v>
      </c>
      <c r="J2910" s="206" t="str">
        <f t="shared" ref="J2910:J2911" si="1000">VLOOKUP(H2910,SiteCodes,3,FALSE)</f>
        <v>Gordon Estuary</v>
      </c>
      <c r="K2910" s="205">
        <v>1</v>
      </c>
      <c r="L2910" s="207" t="s">
        <v>157</v>
      </c>
      <c r="M2910" s="213" t="s">
        <v>138</v>
      </c>
      <c r="N2910" s="212" t="s">
        <v>153</v>
      </c>
      <c r="O2910" s="181">
        <f t="shared" si="992"/>
        <v>8</v>
      </c>
      <c r="P2910" s="181">
        <f t="shared" si="993"/>
        <v>1</v>
      </c>
      <c r="Q2910" s="181">
        <f t="shared" si="994"/>
        <v>5</v>
      </c>
      <c r="R2910" s="209">
        <v>16</v>
      </c>
      <c r="S2910" s="205" t="s">
        <v>171</v>
      </c>
      <c r="T2910" s="208" t="s">
        <v>163</v>
      </c>
    </row>
    <row r="2911" spans="1:21" x14ac:dyDescent="0.2">
      <c r="A2911" s="218">
        <f t="shared" si="986"/>
        <v>26</v>
      </c>
      <c r="B2911" s="219">
        <f t="shared" si="987"/>
        <v>2022</v>
      </c>
      <c r="C2911" s="219">
        <f t="shared" si="988"/>
        <v>6</v>
      </c>
      <c r="D2911" s="219" t="str">
        <f t="shared" si="966"/>
        <v>Jun</v>
      </c>
      <c r="E2911" s="219">
        <f t="shared" si="989"/>
        <v>20</v>
      </c>
      <c r="F2911" s="217">
        <v>44732</v>
      </c>
      <c r="G2911" s="210">
        <v>0.51388888888888895</v>
      </c>
      <c r="H2911" s="211" t="s">
        <v>231</v>
      </c>
      <c r="I2911" s="206" t="str">
        <f t="shared" si="999"/>
        <v>Gordon R. Site 1, Channel A 250 m in</v>
      </c>
      <c r="J2911" s="206" t="str">
        <f t="shared" si="1000"/>
        <v>Gordon Estuary</v>
      </c>
      <c r="K2911" s="211">
        <v>1</v>
      </c>
      <c r="L2911" s="212" t="s">
        <v>158</v>
      </c>
      <c r="M2911" s="213" t="s">
        <v>138</v>
      </c>
      <c r="N2911" s="212" t="s">
        <v>153</v>
      </c>
      <c r="O2911" s="181">
        <f t="shared" si="992"/>
        <v>9</v>
      </c>
      <c r="P2911" s="181">
        <f t="shared" si="993"/>
        <v>1</v>
      </c>
      <c r="Q2911" s="181">
        <f t="shared" si="994"/>
        <v>5</v>
      </c>
      <c r="R2911" s="214">
        <v>15</v>
      </c>
      <c r="S2911" s="211" t="s">
        <v>171</v>
      </c>
      <c r="T2911" s="213" t="s">
        <v>163</v>
      </c>
    </row>
    <row r="2912" spans="1:21" x14ac:dyDescent="0.2">
      <c r="A2912" s="218">
        <f t="shared" si="986"/>
        <v>26</v>
      </c>
      <c r="B2912" s="219">
        <f t="shared" si="987"/>
        <v>2022</v>
      </c>
      <c r="C2912" s="219">
        <f t="shared" si="988"/>
        <v>6</v>
      </c>
      <c r="D2912" s="219" t="str">
        <f t="shared" si="966"/>
        <v>Jun</v>
      </c>
      <c r="E2912" s="219">
        <f t="shared" si="989"/>
        <v>20</v>
      </c>
      <c r="F2912" s="217">
        <v>44732</v>
      </c>
      <c r="G2912" s="204">
        <v>0.52222222222222225</v>
      </c>
      <c r="H2912" s="205" t="s">
        <v>19</v>
      </c>
      <c r="I2912" s="206" t="str">
        <f t="shared" ref="I2912:I2977" si="1001">VLOOKUP(H2912,SiteCodes,2,FALSE)</f>
        <v>Q Jeff (right bank opposite N. Arm confl.)</v>
      </c>
      <c r="J2912" s="206" t="str">
        <f t="shared" ref="J2912:J2977" si="1002">VLOOKUP(H2912,SiteCodes,3,FALSE)</f>
        <v>Gordon Estuary</v>
      </c>
      <c r="K2912" s="205">
        <v>1</v>
      </c>
      <c r="L2912" s="207" t="s">
        <v>146</v>
      </c>
      <c r="M2912" s="213" t="s">
        <v>138</v>
      </c>
      <c r="N2912" s="207" t="s">
        <v>144</v>
      </c>
      <c r="O2912" s="181">
        <f t="shared" ref="O2912:O2977" si="1003">VLOOKUP(L2912,SpeciesCodes,2,FALSE)</f>
        <v>3</v>
      </c>
      <c r="P2912" s="181">
        <f t="shared" ref="P2912:P2977" si="1004">VLOOKUP(M2912,OrigCodes,2,FALSE)</f>
        <v>1</v>
      </c>
      <c r="Q2912" s="181">
        <f t="shared" ref="Q2912:Q2977" si="1005">VLOOKUP(N2912,StgCodes,2,FALSE)</f>
        <v>2</v>
      </c>
      <c r="R2912" s="209">
        <v>5</v>
      </c>
      <c r="S2912" s="205" t="s">
        <v>168</v>
      </c>
      <c r="T2912" s="208" t="s">
        <v>163</v>
      </c>
    </row>
    <row r="2913" spans="1:20" x14ac:dyDescent="0.2">
      <c r="A2913" s="218">
        <f t="shared" si="986"/>
        <v>26</v>
      </c>
      <c r="B2913" s="219">
        <f t="shared" si="987"/>
        <v>2022</v>
      </c>
      <c r="C2913" s="219">
        <f t="shared" si="988"/>
        <v>6</v>
      </c>
      <c r="D2913" s="219" t="str">
        <f t="shared" si="966"/>
        <v>Jun</v>
      </c>
      <c r="E2913" s="219">
        <f t="shared" si="989"/>
        <v>20</v>
      </c>
      <c r="F2913" s="217">
        <v>44732</v>
      </c>
      <c r="G2913" s="204">
        <v>0.52222222222222225</v>
      </c>
      <c r="H2913" s="205" t="s">
        <v>19</v>
      </c>
      <c r="I2913" s="206" t="str">
        <f t="shared" ref="I2913:I2918" si="1006">VLOOKUP(H2913,SiteCodes,2,FALSE)</f>
        <v>Q Jeff (right bank opposite N. Arm confl.)</v>
      </c>
      <c r="J2913" s="206" t="str">
        <f t="shared" ref="J2913:J2918" si="1007">VLOOKUP(H2913,SiteCodes,3,FALSE)</f>
        <v>Gordon Estuary</v>
      </c>
      <c r="K2913" s="211">
        <v>1</v>
      </c>
      <c r="L2913" s="212" t="s">
        <v>157</v>
      </c>
      <c r="M2913" s="213" t="s">
        <v>138</v>
      </c>
      <c r="N2913" s="212" t="s">
        <v>153</v>
      </c>
      <c r="O2913" s="181">
        <f t="shared" si="1003"/>
        <v>8</v>
      </c>
      <c r="P2913" s="181">
        <f t="shared" si="1004"/>
        <v>1</v>
      </c>
      <c r="Q2913" s="181">
        <f t="shared" si="1005"/>
        <v>5</v>
      </c>
      <c r="R2913" s="214">
        <v>55</v>
      </c>
      <c r="S2913" s="205" t="s">
        <v>168</v>
      </c>
      <c r="T2913" s="213" t="s">
        <v>163</v>
      </c>
    </row>
    <row r="2914" spans="1:20" x14ac:dyDescent="0.2">
      <c r="A2914" s="218">
        <f t="shared" si="986"/>
        <v>26</v>
      </c>
      <c r="B2914" s="219">
        <f t="shared" si="987"/>
        <v>2022</v>
      </c>
      <c r="C2914" s="219">
        <f t="shared" si="988"/>
        <v>6</v>
      </c>
      <c r="D2914" s="219" t="str">
        <f t="shared" si="966"/>
        <v>Jun</v>
      </c>
      <c r="E2914" s="219">
        <f t="shared" si="989"/>
        <v>20</v>
      </c>
      <c r="F2914" s="217">
        <v>44732</v>
      </c>
      <c r="G2914" s="204">
        <v>0.52222222222222225</v>
      </c>
      <c r="H2914" s="205" t="s">
        <v>19</v>
      </c>
      <c r="I2914" s="206" t="str">
        <f t="shared" si="1006"/>
        <v>Q Jeff (right bank opposite N. Arm confl.)</v>
      </c>
      <c r="J2914" s="206" t="str">
        <f t="shared" si="1007"/>
        <v>Gordon Estuary</v>
      </c>
      <c r="K2914" s="205">
        <v>1</v>
      </c>
      <c r="L2914" s="207" t="s">
        <v>158</v>
      </c>
      <c r="M2914" s="213" t="s">
        <v>138</v>
      </c>
      <c r="N2914" s="212" t="s">
        <v>153</v>
      </c>
      <c r="O2914" s="181">
        <f t="shared" si="1003"/>
        <v>9</v>
      </c>
      <c r="P2914" s="181">
        <f t="shared" si="1004"/>
        <v>1</v>
      </c>
      <c r="Q2914" s="181">
        <f t="shared" si="1005"/>
        <v>5</v>
      </c>
      <c r="R2914" s="209">
        <v>16</v>
      </c>
      <c r="S2914" s="205" t="s">
        <v>168</v>
      </c>
      <c r="T2914" s="208" t="s">
        <v>163</v>
      </c>
    </row>
    <row r="2915" spans="1:20" x14ac:dyDescent="0.2">
      <c r="A2915" s="218">
        <f t="shared" si="986"/>
        <v>26</v>
      </c>
      <c r="B2915" s="219">
        <f t="shared" si="987"/>
        <v>2022</v>
      </c>
      <c r="C2915" s="219">
        <f t="shared" si="988"/>
        <v>6</v>
      </c>
      <c r="D2915" s="219" t="str">
        <f t="shared" ref="D2915:D2978" si="1008">TEXT(F2915,"mmm")</f>
        <v>Jun</v>
      </c>
      <c r="E2915" s="219">
        <f t="shared" si="989"/>
        <v>20</v>
      </c>
      <c r="F2915" s="217">
        <v>44732</v>
      </c>
      <c r="G2915" s="204">
        <v>0.52222222222222225</v>
      </c>
      <c r="H2915" s="205" t="s">
        <v>19</v>
      </c>
      <c r="I2915" s="206" t="str">
        <f t="shared" si="1006"/>
        <v>Q Jeff (right bank opposite N. Arm confl.)</v>
      </c>
      <c r="J2915" s="206" t="str">
        <f t="shared" si="1007"/>
        <v>Gordon Estuary</v>
      </c>
      <c r="K2915" s="211">
        <v>1</v>
      </c>
      <c r="L2915" s="212" t="s">
        <v>185</v>
      </c>
      <c r="M2915" s="213" t="s">
        <v>138</v>
      </c>
      <c r="N2915" s="212" t="s">
        <v>150</v>
      </c>
      <c r="O2915" s="181">
        <f t="shared" si="1003"/>
        <v>18</v>
      </c>
      <c r="P2915" s="181">
        <f t="shared" si="1004"/>
        <v>1</v>
      </c>
      <c r="Q2915" s="181">
        <f t="shared" si="1005"/>
        <v>4</v>
      </c>
      <c r="R2915" s="214">
        <v>47</v>
      </c>
      <c r="S2915" s="205" t="s">
        <v>168</v>
      </c>
      <c r="T2915" s="213" t="s">
        <v>163</v>
      </c>
    </row>
    <row r="2916" spans="1:20" x14ac:dyDescent="0.2">
      <c r="A2916" s="218">
        <f t="shared" si="986"/>
        <v>26</v>
      </c>
      <c r="B2916" s="219">
        <f t="shared" si="987"/>
        <v>2022</v>
      </c>
      <c r="C2916" s="219">
        <f t="shared" si="988"/>
        <v>6</v>
      </c>
      <c r="D2916" s="219" t="str">
        <f t="shared" si="1008"/>
        <v>Jun</v>
      </c>
      <c r="E2916" s="219">
        <f t="shared" si="989"/>
        <v>20</v>
      </c>
      <c r="F2916" s="217">
        <v>44732</v>
      </c>
      <c r="G2916" s="204">
        <v>0.52222222222222225</v>
      </c>
      <c r="H2916" s="205" t="s">
        <v>19</v>
      </c>
      <c r="I2916" s="206" t="str">
        <f t="shared" si="1006"/>
        <v>Q Jeff (right bank opposite N. Arm confl.)</v>
      </c>
      <c r="J2916" s="206" t="str">
        <f t="shared" si="1007"/>
        <v>Gordon Estuary</v>
      </c>
      <c r="K2916" s="205">
        <v>1</v>
      </c>
      <c r="L2916" s="207" t="s">
        <v>181</v>
      </c>
      <c r="M2916" s="213" t="s">
        <v>138</v>
      </c>
      <c r="N2916" s="212" t="s">
        <v>150</v>
      </c>
      <c r="O2916" s="181">
        <f t="shared" si="1003"/>
        <v>15</v>
      </c>
      <c r="P2916" s="181">
        <f t="shared" si="1004"/>
        <v>1</v>
      </c>
      <c r="Q2916" s="181">
        <f t="shared" si="1005"/>
        <v>4</v>
      </c>
      <c r="R2916" s="209">
        <v>60</v>
      </c>
      <c r="S2916" s="205" t="s">
        <v>168</v>
      </c>
      <c r="T2916" s="208" t="s">
        <v>163</v>
      </c>
    </row>
    <row r="2917" spans="1:20" x14ac:dyDescent="0.2">
      <c r="A2917" s="218">
        <f t="shared" si="986"/>
        <v>26</v>
      </c>
      <c r="B2917" s="219">
        <f t="shared" si="987"/>
        <v>2022</v>
      </c>
      <c r="C2917" s="219">
        <f t="shared" si="988"/>
        <v>6</v>
      </c>
      <c r="D2917" s="219" t="str">
        <f t="shared" si="1008"/>
        <v>Jun</v>
      </c>
      <c r="E2917" s="219">
        <f t="shared" si="989"/>
        <v>20</v>
      </c>
      <c r="F2917" s="217">
        <v>44732</v>
      </c>
      <c r="G2917" s="204">
        <v>0.52222222222222225</v>
      </c>
      <c r="H2917" s="205" t="s">
        <v>19</v>
      </c>
      <c r="I2917" s="206" t="str">
        <f t="shared" si="1006"/>
        <v>Q Jeff (right bank opposite N. Arm confl.)</v>
      </c>
      <c r="J2917" s="206" t="str">
        <f t="shared" si="1007"/>
        <v>Gordon Estuary</v>
      </c>
      <c r="K2917" s="211">
        <v>1</v>
      </c>
      <c r="L2917" s="212" t="s">
        <v>166</v>
      </c>
      <c r="M2917" s="213" t="s">
        <v>138</v>
      </c>
      <c r="N2917" s="212" t="s">
        <v>150</v>
      </c>
      <c r="O2917" s="181">
        <f t="shared" si="1003"/>
        <v>11</v>
      </c>
      <c r="P2917" s="181">
        <f t="shared" si="1004"/>
        <v>1</v>
      </c>
      <c r="Q2917" s="181">
        <f t="shared" si="1005"/>
        <v>4</v>
      </c>
      <c r="R2917" s="214">
        <v>5</v>
      </c>
      <c r="S2917" s="205" t="s">
        <v>168</v>
      </c>
      <c r="T2917" s="213" t="s">
        <v>163</v>
      </c>
    </row>
    <row r="2918" spans="1:20" x14ac:dyDescent="0.2">
      <c r="A2918" s="218">
        <f t="shared" si="986"/>
        <v>26</v>
      </c>
      <c r="B2918" s="219">
        <f t="shared" si="987"/>
        <v>2022</v>
      </c>
      <c r="C2918" s="219">
        <f t="shared" si="988"/>
        <v>6</v>
      </c>
      <c r="D2918" s="219" t="str">
        <f t="shared" si="1008"/>
        <v>Jun</v>
      </c>
      <c r="E2918" s="219">
        <f t="shared" si="989"/>
        <v>20</v>
      </c>
      <c r="F2918" s="217">
        <v>44732</v>
      </c>
      <c r="G2918" s="204">
        <v>0.52222222222222225</v>
      </c>
      <c r="H2918" s="205" t="s">
        <v>19</v>
      </c>
      <c r="I2918" s="206" t="str">
        <f t="shared" si="1006"/>
        <v>Q Jeff (right bank opposite N. Arm confl.)</v>
      </c>
      <c r="J2918" s="206" t="str">
        <f t="shared" si="1007"/>
        <v>Gordon Estuary</v>
      </c>
      <c r="K2918" s="205">
        <v>1</v>
      </c>
      <c r="L2918" s="207" t="s">
        <v>173</v>
      </c>
      <c r="M2918" s="213" t="s">
        <v>138</v>
      </c>
      <c r="N2918" s="212" t="s">
        <v>150</v>
      </c>
      <c r="O2918" s="181">
        <f t="shared" si="1003"/>
        <v>13</v>
      </c>
      <c r="P2918" s="181">
        <f t="shared" si="1004"/>
        <v>1</v>
      </c>
      <c r="Q2918" s="181">
        <f t="shared" si="1005"/>
        <v>4</v>
      </c>
      <c r="R2918" s="209">
        <v>28</v>
      </c>
      <c r="S2918" s="205" t="s">
        <v>168</v>
      </c>
      <c r="T2918" s="208" t="s">
        <v>163</v>
      </c>
    </row>
    <row r="2919" spans="1:20" x14ac:dyDescent="0.2">
      <c r="A2919" s="218">
        <f t="shared" si="986"/>
        <v>26</v>
      </c>
      <c r="B2919" s="219">
        <f t="shared" si="987"/>
        <v>2022</v>
      </c>
      <c r="C2919" s="219">
        <f t="shared" si="988"/>
        <v>6</v>
      </c>
      <c r="D2919" s="219" t="str">
        <f t="shared" si="1008"/>
        <v>Jun</v>
      </c>
      <c r="E2919" s="219">
        <f t="shared" si="989"/>
        <v>20</v>
      </c>
      <c r="F2919" s="217">
        <v>44732</v>
      </c>
      <c r="G2919" s="210">
        <v>0.57222222222222219</v>
      </c>
      <c r="H2919" s="211" t="s">
        <v>231</v>
      </c>
      <c r="I2919" s="206" t="str">
        <f t="shared" si="1001"/>
        <v>Gordon R. Site 1, Channel A 250 m in</v>
      </c>
      <c r="J2919" s="206" t="str">
        <f t="shared" si="1002"/>
        <v>Gordon Estuary</v>
      </c>
      <c r="K2919" s="211">
        <v>1</v>
      </c>
      <c r="L2919" s="212" t="s">
        <v>146</v>
      </c>
      <c r="M2919" s="213" t="s">
        <v>138</v>
      </c>
      <c r="N2919" s="212" t="s">
        <v>144</v>
      </c>
      <c r="O2919" s="181">
        <f t="shared" si="1003"/>
        <v>3</v>
      </c>
      <c r="P2919" s="181">
        <f t="shared" si="1004"/>
        <v>1</v>
      </c>
      <c r="Q2919" s="181">
        <f t="shared" si="1005"/>
        <v>2</v>
      </c>
      <c r="R2919" s="214">
        <v>22</v>
      </c>
      <c r="S2919" s="211" t="s">
        <v>171</v>
      </c>
      <c r="T2919" s="213" t="s">
        <v>163</v>
      </c>
    </row>
    <row r="2920" spans="1:20" x14ac:dyDescent="0.2">
      <c r="A2920" s="218">
        <f t="shared" si="986"/>
        <v>26</v>
      </c>
      <c r="B2920" s="219">
        <f t="shared" si="987"/>
        <v>2022</v>
      </c>
      <c r="C2920" s="219">
        <f t="shared" si="988"/>
        <v>6</v>
      </c>
      <c r="D2920" s="219" t="str">
        <f t="shared" si="1008"/>
        <v>Jun</v>
      </c>
      <c r="E2920" s="219">
        <f t="shared" si="989"/>
        <v>20</v>
      </c>
      <c r="F2920" s="217">
        <v>44732</v>
      </c>
      <c r="G2920" s="210">
        <v>0.57222222222222219</v>
      </c>
      <c r="H2920" s="211" t="s">
        <v>231</v>
      </c>
      <c r="I2920" s="206" t="str">
        <f t="shared" ref="I2920" si="1009">VLOOKUP(H2920,SiteCodes,2,FALSE)</f>
        <v>Gordon R. Site 1, Channel A 250 m in</v>
      </c>
      <c r="J2920" s="206" t="str">
        <f t="shared" ref="J2920" si="1010">VLOOKUP(H2920,SiteCodes,3,FALSE)</f>
        <v>Gordon Estuary</v>
      </c>
      <c r="K2920" s="205">
        <v>1</v>
      </c>
      <c r="L2920" s="207" t="s">
        <v>157</v>
      </c>
      <c r="M2920" s="213" t="s">
        <v>138</v>
      </c>
      <c r="N2920" s="207" t="s">
        <v>153</v>
      </c>
      <c r="O2920" s="181">
        <f t="shared" si="1003"/>
        <v>8</v>
      </c>
      <c r="P2920" s="181">
        <f t="shared" si="1004"/>
        <v>1</v>
      </c>
      <c r="Q2920" s="181">
        <f t="shared" si="1005"/>
        <v>5</v>
      </c>
      <c r="R2920" s="209">
        <v>1</v>
      </c>
      <c r="S2920" s="205" t="s">
        <v>171</v>
      </c>
      <c r="T2920" s="208" t="s">
        <v>163</v>
      </c>
    </row>
    <row r="2921" spans="1:20" x14ac:dyDescent="0.2">
      <c r="A2921" s="218">
        <f t="shared" si="986"/>
        <v>26</v>
      </c>
      <c r="B2921" s="219">
        <f t="shared" si="987"/>
        <v>2022</v>
      </c>
      <c r="C2921" s="219">
        <f t="shared" si="988"/>
        <v>6</v>
      </c>
      <c r="D2921" s="219" t="str">
        <f t="shared" si="1008"/>
        <v>Jun</v>
      </c>
      <c r="E2921" s="219">
        <f t="shared" si="989"/>
        <v>20</v>
      </c>
      <c r="F2921" s="217">
        <v>44732</v>
      </c>
      <c r="G2921" s="210">
        <v>0.58611111111111114</v>
      </c>
      <c r="H2921" s="211" t="s">
        <v>229</v>
      </c>
      <c r="I2921" s="206" t="str">
        <f t="shared" si="1001"/>
        <v>Gordon R. Site 1, Channel B 60 m in</v>
      </c>
      <c r="J2921" s="206" t="str">
        <f t="shared" si="1002"/>
        <v>Gordon Estuary</v>
      </c>
      <c r="K2921" s="211">
        <v>1</v>
      </c>
      <c r="L2921" s="212" t="s">
        <v>157</v>
      </c>
      <c r="M2921" s="213" t="s">
        <v>138</v>
      </c>
      <c r="N2921" s="212" t="s">
        <v>153</v>
      </c>
      <c r="O2921" s="181">
        <f t="shared" si="1003"/>
        <v>8</v>
      </c>
      <c r="P2921" s="181">
        <f t="shared" si="1004"/>
        <v>1</v>
      </c>
      <c r="Q2921" s="181">
        <f t="shared" si="1005"/>
        <v>5</v>
      </c>
      <c r="R2921" s="214">
        <v>1</v>
      </c>
      <c r="S2921" s="211" t="s">
        <v>171</v>
      </c>
      <c r="T2921" s="213" t="s">
        <v>163</v>
      </c>
    </row>
    <row r="2922" spans="1:20" x14ac:dyDescent="0.2">
      <c r="A2922" s="218">
        <f t="shared" si="986"/>
        <v>26</v>
      </c>
      <c r="B2922" s="219">
        <f t="shared" si="987"/>
        <v>2022</v>
      </c>
      <c r="C2922" s="219">
        <f t="shared" si="988"/>
        <v>6</v>
      </c>
      <c r="D2922" s="219" t="str">
        <f t="shared" si="1008"/>
        <v>Jun</v>
      </c>
      <c r="E2922" s="219">
        <f t="shared" si="989"/>
        <v>20</v>
      </c>
      <c r="F2922" s="217">
        <v>44732</v>
      </c>
      <c r="G2922" s="210">
        <v>0.58611111111111114</v>
      </c>
      <c r="H2922" s="211" t="s">
        <v>229</v>
      </c>
      <c r="I2922" s="206" t="str">
        <f t="shared" ref="I2922" si="1011">VLOOKUP(H2922,SiteCodes,2,FALSE)</f>
        <v>Gordon R. Site 1, Channel B 60 m in</v>
      </c>
      <c r="J2922" s="206" t="str">
        <f t="shared" ref="J2922" si="1012">VLOOKUP(H2922,SiteCodes,3,FALSE)</f>
        <v>Gordon Estuary</v>
      </c>
      <c r="K2922" s="205">
        <v>1</v>
      </c>
      <c r="L2922" s="207" t="s">
        <v>158</v>
      </c>
      <c r="M2922" s="208" t="s">
        <v>138</v>
      </c>
      <c r="N2922" s="207" t="s">
        <v>153</v>
      </c>
      <c r="O2922" s="181">
        <f t="shared" si="1003"/>
        <v>9</v>
      </c>
      <c r="P2922" s="181">
        <f t="shared" si="1004"/>
        <v>1</v>
      </c>
      <c r="Q2922" s="181">
        <f t="shared" si="1005"/>
        <v>5</v>
      </c>
      <c r="R2922" s="209">
        <v>1</v>
      </c>
      <c r="S2922" s="205" t="s">
        <v>171</v>
      </c>
      <c r="T2922" s="208" t="s">
        <v>163</v>
      </c>
    </row>
    <row r="2923" spans="1:20" x14ac:dyDescent="0.2">
      <c r="A2923" s="218">
        <f t="shared" si="986"/>
        <v>26</v>
      </c>
      <c r="B2923" s="219">
        <f t="shared" si="987"/>
        <v>2022</v>
      </c>
      <c r="C2923" s="219">
        <f t="shared" si="988"/>
        <v>6</v>
      </c>
      <c r="D2923" s="219" t="str">
        <f t="shared" si="1008"/>
        <v>Jun</v>
      </c>
      <c r="E2923" s="219">
        <f t="shared" si="989"/>
        <v>20</v>
      </c>
      <c r="F2923" s="217">
        <v>44732</v>
      </c>
      <c r="G2923" s="210">
        <v>0.58958333333333335</v>
      </c>
      <c r="H2923" s="211" t="s">
        <v>227</v>
      </c>
      <c r="I2923" s="206" t="str">
        <f t="shared" si="1001"/>
        <v>Gordon R. Site 1, Channel B at Gordon R.</v>
      </c>
      <c r="J2923" s="206" t="str">
        <f t="shared" si="1002"/>
        <v>Gordon Estuary</v>
      </c>
      <c r="K2923" s="211">
        <v>1</v>
      </c>
      <c r="L2923" s="212" t="s">
        <v>146</v>
      </c>
      <c r="M2923" s="208" t="s">
        <v>138</v>
      </c>
      <c r="N2923" s="212" t="s">
        <v>144</v>
      </c>
      <c r="O2923" s="181">
        <f t="shared" si="1003"/>
        <v>3</v>
      </c>
      <c r="P2923" s="181">
        <f t="shared" si="1004"/>
        <v>1</v>
      </c>
      <c r="Q2923" s="181">
        <f t="shared" si="1005"/>
        <v>2</v>
      </c>
      <c r="R2923" s="214">
        <v>26</v>
      </c>
      <c r="S2923" s="211" t="s">
        <v>171</v>
      </c>
      <c r="T2923" s="213" t="s">
        <v>163</v>
      </c>
    </row>
    <row r="2924" spans="1:20" x14ac:dyDescent="0.2">
      <c r="A2924" s="218">
        <f t="shared" si="986"/>
        <v>26</v>
      </c>
      <c r="B2924" s="219">
        <f t="shared" si="987"/>
        <v>2022</v>
      </c>
      <c r="C2924" s="219">
        <f t="shared" si="988"/>
        <v>6</v>
      </c>
      <c r="D2924" s="219" t="str">
        <f t="shared" si="1008"/>
        <v>Jun</v>
      </c>
      <c r="E2924" s="219">
        <f t="shared" si="989"/>
        <v>20</v>
      </c>
      <c r="F2924" s="217">
        <v>44732</v>
      </c>
      <c r="G2924" s="210">
        <v>0.58958333333333335</v>
      </c>
      <c r="H2924" s="211" t="s">
        <v>227</v>
      </c>
      <c r="I2924" s="206" t="str">
        <f t="shared" ref="I2924" si="1013">VLOOKUP(H2924,SiteCodes,2,FALSE)</f>
        <v>Gordon R. Site 1, Channel B at Gordon R.</v>
      </c>
      <c r="J2924" s="206" t="str">
        <f t="shared" ref="J2924" si="1014">VLOOKUP(H2924,SiteCodes,3,FALSE)</f>
        <v>Gordon Estuary</v>
      </c>
      <c r="K2924" s="205">
        <v>1</v>
      </c>
      <c r="L2924" s="207" t="s">
        <v>158</v>
      </c>
      <c r="M2924" s="208" t="s">
        <v>138</v>
      </c>
      <c r="N2924" s="207" t="s">
        <v>153</v>
      </c>
      <c r="O2924" s="181">
        <f t="shared" si="1003"/>
        <v>9</v>
      </c>
      <c r="P2924" s="181">
        <f t="shared" si="1004"/>
        <v>1</v>
      </c>
      <c r="Q2924" s="181">
        <f t="shared" si="1005"/>
        <v>5</v>
      </c>
      <c r="R2924" s="209">
        <v>111</v>
      </c>
      <c r="S2924" s="205" t="s">
        <v>171</v>
      </c>
      <c r="T2924" s="208" t="s">
        <v>163</v>
      </c>
    </row>
    <row r="2925" spans="1:20" x14ac:dyDescent="0.2">
      <c r="A2925" s="218">
        <f t="shared" si="986"/>
        <v>26</v>
      </c>
      <c r="B2925" s="219">
        <f t="shared" si="987"/>
        <v>2022</v>
      </c>
      <c r="C2925" s="219">
        <f t="shared" si="988"/>
        <v>6</v>
      </c>
      <c r="D2925" s="219" t="str">
        <f t="shared" si="1008"/>
        <v>Jun</v>
      </c>
      <c r="E2925" s="219">
        <f t="shared" si="989"/>
        <v>20</v>
      </c>
      <c r="F2925" s="217">
        <v>44732</v>
      </c>
      <c r="G2925" s="210">
        <v>0.61111111111111105</v>
      </c>
      <c r="H2925" s="211" t="s">
        <v>217</v>
      </c>
      <c r="I2925" s="206" t="str">
        <f t="shared" si="1001"/>
        <v>Site 6, just upstream of bridge</v>
      </c>
      <c r="J2925" s="206" t="str">
        <f t="shared" si="1002"/>
        <v>Gordon Estuary</v>
      </c>
      <c r="K2925" s="211">
        <v>1</v>
      </c>
      <c r="L2925" s="212" t="s">
        <v>146</v>
      </c>
      <c r="M2925" s="208" t="s">
        <v>138</v>
      </c>
      <c r="N2925" s="212" t="s">
        <v>144</v>
      </c>
      <c r="O2925" s="181">
        <f t="shared" si="1003"/>
        <v>3</v>
      </c>
      <c r="P2925" s="181">
        <f t="shared" si="1004"/>
        <v>1</v>
      </c>
      <c r="Q2925" s="181">
        <f t="shared" si="1005"/>
        <v>2</v>
      </c>
      <c r="R2925" s="214">
        <v>79</v>
      </c>
      <c r="S2925" s="205" t="s">
        <v>171</v>
      </c>
      <c r="T2925" s="213" t="s">
        <v>163</v>
      </c>
    </row>
    <row r="2926" spans="1:20" x14ac:dyDescent="0.2">
      <c r="A2926" s="218">
        <f t="shared" si="986"/>
        <v>26</v>
      </c>
      <c r="B2926" s="219">
        <f t="shared" si="987"/>
        <v>2022</v>
      </c>
      <c r="C2926" s="219">
        <f t="shared" si="988"/>
        <v>6</v>
      </c>
      <c r="D2926" s="219" t="str">
        <f t="shared" si="1008"/>
        <v>Jun</v>
      </c>
      <c r="E2926" s="219">
        <f t="shared" si="989"/>
        <v>20</v>
      </c>
      <c r="F2926" s="217">
        <v>44732</v>
      </c>
      <c r="G2926" s="210">
        <v>0.61111111111111105</v>
      </c>
      <c r="H2926" s="211" t="s">
        <v>217</v>
      </c>
      <c r="I2926" s="206" t="str">
        <f t="shared" ref="I2926:I2927" si="1015">VLOOKUP(H2926,SiteCodes,2,FALSE)</f>
        <v>Site 6, just upstream of bridge</v>
      </c>
      <c r="J2926" s="206" t="str">
        <f t="shared" ref="J2926:J2927" si="1016">VLOOKUP(H2926,SiteCodes,3,FALSE)</f>
        <v>Gordon Estuary</v>
      </c>
      <c r="K2926" s="205">
        <v>1</v>
      </c>
      <c r="L2926" s="207" t="s">
        <v>157</v>
      </c>
      <c r="M2926" s="208" t="s">
        <v>138</v>
      </c>
      <c r="N2926" s="207" t="s">
        <v>153</v>
      </c>
      <c r="O2926" s="181">
        <f t="shared" si="1003"/>
        <v>8</v>
      </c>
      <c r="P2926" s="181">
        <f t="shared" si="1004"/>
        <v>1</v>
      </c>
      <c r="Q2926" s="181">
        <f t="shared" si="1005"/>
        <v>5</v>
      </c>
      <c r="R2926" s="209">
        <v>12</v>
      </c>
      <c r="S2926" s="205" t="s">
        <v>171</v>
      </c>
      <c r="T2926" s="208" t="s">
        <v>163</v>
      </c>
    </row>
    <row r="2927" spans="1:20" x14ac:dyDescent="0.2">
      <c r="A2927" s="218">
        <f t="shared" si="986"/>
        <v>26</v>
      </c>
      <c r="B2927" s="219">
        <f t="shared" si="987"/>
        <v>2022</v>
      </c>
      <c r="C2927" s="219">
        <f t="shared" si="988"/>
        <v>6</v>
      </c>
      <c r="D2927" s="219" t="str">
        <f t="shared" si="1008"/>
        <v>Jun</v>
      </c>
      <c r="E2927" s="219">
        <f t="shared" si="989"/>
        <v>20</v>
      </c>
      <c r="F2927" s="217">
        <v>44732</v>
      </c>
      <c r="G2927" s="210">
        <v>0.61111111111111105</v>
      </c>
      <c r="H2927" s="211" t="s">
        <v>217</v>
      </c>
      <c r="I2927" s="206" t="str">
        <f t="shared" si="1015"/>
        <v>Site 6, just upstream of bridge</v>
      </c>
      <c r="J2927" s="206" t="str">
        <f t="shared" si="1016"/>
        <v>Gordon Estuary</v>
      </c>
      <c r="K2927" s="211">
        <v>1</v>
      </c>
      <c r="L2927" s="212" t="s">
        <v>158</v>
      </c>
      <c r="M2927" s="208" t="s">
        <v>138</v>
      </c>
      <c r="N2927" s="212" t="s">
        <v>153</v>
      </c>
      <c r="O2927" s="181">
        <f t="shared" si="1003"/>
        <v>9</v>
      </c>
      <c r="P2927" s="181">
        <f t="shared" si="1004"/>
        <v>1</v>
      </c>
      <c r="Q2927" s="181">
        <f t="shared" si="1005"/>
        <v>5</v>
      </c>
      <c r="R2927" s="214">
        <v>176</v>
      </c>
      <c r="S2927" s="205" t="s">
        <v>171</v>
      </c>
      <c r="T2927" s="213" t="s">
        <v>163</v>
      </c>
    </row>
    <row r="2928" spans="1:20" x14ac:dyDescent="0.2">
      <c r="A2928" s="218">
        <f t="shared" si="986"/>
        <v>26</v>
      </c>
      <c r="B2928" s="219">
        <f t="shared" si="987"/>
        <v>2022</v>
      </c>
      <c r="C2928" s="219">
        <f t="shared" si="988"/>
        <v>6</v>
      </c>
      <c r="D2928" s="219" t="str">
        <f t="shared" si="1008"/>
        <v>Jun</v>
      </c>
      <c r="E2928" s="219">
        <f t="shared" si="989"/>
        <v>20</v>
      </c>
      <c r="F2928" s="217">
        <v>44732</v>
      </c>
      <c r="G2928" s="204">
        <v>0.64583333333333337</v>
      </c>
      <c r="H2928" s="205" t="s">
        <v>8</v>
      </c>
      <c r="I2928" s="206" t="str">
        <f t="shared" si="1001"/>
        <v>Smokies</v>
      </c>
      <c r="J2928" s="206" t="str">
        <f t="shared" si="1002"/>
        <v>Gordon Estuary</v>
      </c>
      <c r="K2928" s="205">
        <v>1</v>
      </c>
      <c r="L2928" s="207" t="s">
        <v>146</v>
      </c>
      <c r="M2928" s="208" t="s">
        <v>138</v>
      </c>
      <c r="N2928" s="207" t="s">
        <v>144</v>
      </c>
      <c r="O2928" s="181">
        <f t="shared" si="1003"/>
        <v>3</v>
      </c>
      <c r="P2928" s="181">
        <f t="shared" si="1004"/>
        <v>1</v>
      </c>
      <c r="Q2928" s="181">
        <f t="shared" si="1005"/>
        <v>2</v>
      </c>
      <c r="R2928" s="209">
        <v>4</v>
      </c>
      <c r="S2928" s="205" t="s">
        <v>168</v>
      </c>
      <c r="T2928" s="208" t="s">
        <v>163</v>
      </c>
    </row>
    <row r="2929" spans="1:20" x14ac:dyDescent="0.2">
      <c r="A2929" s="218">
        <f t="shared" si="986"/>
        <v>26</v>
      </c>
      <c r="B2929" s="219">
        <f t="shared" si="987"/>
        <v>2022</v>
      </c>
      <c r="C2929" s="219">
        <f t="shared" si="988"/>
        <v>6</v>
      </c>
      <c r="D2929" s="219" t="str">
        <f t="shared" si="1008"/>
        <v>Jun</v>
      </c>
      <c r="E2929" s="219">
        <f t="shared" si="989"/>
        <v>20</v>
      </c>
      <c r="F2929" s="217">
        <v>44732</v>
      </c>
      <c r="G2929" s="204">
        <v>0.64583333333333337</v>
      </c>
      <c r="H2929" s="205" t="s">
        <v>8</v>
      </c>
      <c r="I2929" s="206" t="str">
        <f t="shared" ref="I2929:I2933" si="1017">VLOOKUP(H2929,SiteCodes,2,FALSE)</f>
        <v>Smokies</v>
      </c>
      <c r="J2929" s="206" t="str">
        <f t="shared" ref="J2929:J2933" si="1018">VLOOKUP(H2929,SiteCodes,3,FALSE)</f>
        <v>Gordon Estuary</v>
      </c>
      <c r="K2929" s="211">
        <v>1</v>
      </c>
      <c r="L2929" s="212" t="s">
        <v>152</v>
      </c>
      <c r="M2929" s="208" t="s">
        <v>138</v>
      </c>
      <c r="N2929" s="212" t="s">
        <v>148</v>
      </c>
      <c r="O2929" s="181">
        <f t="shared" si="1003"/>
        <v>5</v>
      </c>
      <c r="P2929" s="181">
        <f t="shared" si="1004"/>
        <v>1</v>
      </c>
      <c r="Q2929" s="181">
        <f t="shared" si="1005"/>
        <v>3</v>
      </c>
      <c r="R2929" s="214">
        <v>3</v>
      </c>
      <c r="S2929" s="205" t="s">
        <v>168</v>
      </c>
      <c r="T2929" s="213" t="s">
        <v>163</v>
      </c>
    </row>
    <row r="2930" spans="1:20" x14ac:dyDescent="0.2">
      <c r="A2930" s="218">
        <f t="shared" si="986"/>
        <v>26</v>
      </c>
      <c r="B2930" s="219">
        <f t="shared" si="987"/>
        <v>2022</v>
      </c>
      <c r="C2930" s="219">
        <f t="shared" si="988"/>
        <v>6</v>
      </c>
      <c r="D2930" s="219" t="str">
        <f t="shared" si="1008"/>
        <v>Jun</v>
      </c>
      <c r="E2930" s="219">
        <f t="shared" si="989"/>
        <v>20</v>
      </c>
      <c r="F2930" s="217">
        <v>44732</v>
      </c>
      <c r="G2930" s="204">
        <v>0.64583333333333337</v>
      </c>
      <c r="H2930" s="205" t="s">
        <v>8</v>
      </c>
      <c r="I2930" s="206" t="str">
        <f t="shared" si="1017"/>
        <v>Smokies</v>
      </c>
      <c r="J2930" s="206" t="str">
        <f t="shared" si="1018"/>
        <v>Gordon Estuary</v>
      </c>
      <c r="K2930" s="205">
        <v>1</v>
      </c>
      <c r="L2930" s="207" t="s">
        <v>152</v>
      </c>
      <c r="M2930" s="208" t="s">
        <v>138</v>
      </c>
      <c r="N2930" s="212" t="s">
        <v>144</v>
      </c>
      <c r="O2930" s="181">
        <f t="shared" si="1003"/>
        <v>5</v>
      </c>
      <c r="P2930" s="181">
        <f t="shared" si="1004"/>
        <v>1</v>
      </c>
      <c r="Q2930" s="181">
        <f t="shared" si="1005"/>
        <v>2</v>
      </c>
      <c r="R2930" s="209">
        <v>2</v>
      </c>
      <c r="S2930" s="205" t="s">
        <v>168</v>
      </c>
      <c r="T2930" s="208" t="s">
        <v>163</v>
      </c>
    </row>
    <row r="2931" spans="1:20" x14ac:dyDescent="0.2">
      <c r="A2931" s="218">
        <f t="shared" si="986"/>
        <v>26</v>
      </c>
      <c r="B2931" s="219">
        <f t="shared" si="987"/>
        <v>2022</v>
      </c>
      <c r="C2931" s="219">
        <f t="shared" si="988"/>
        <v>6</v>
      </c>
      <c r="D2931" s="219" t="str">
        <f t="shared" si="1008"/>
        <v>Jun</v>
      </c>
      <c r="E2931" s="219">
        <f t="shared" si="989"/>
        <v>20</v>
      </c>
      <c r="F2931" s="217">
        <v>44732</v>
      </c>
      <c r="G2931" s="204">
        <v>0.64583333333333337</v>
      </c>
      <c r="H2931" s="205" t="s">
        <v>8</v>
      </c>
      <c r="I2931" s="206" t="str">
        <f t="shared" si="1017"/>
        <v>Smokies</v>
      </c>
      <c r="J2931" s="206" t="str">
        <f t="shared" si="1018"/>
        <v>Gordon Estuary</v>
      </c>
      <c r="K2931" s="211">
        <v>1</v>
      </c>
      <c r="L2931" s="212" t="s">
        <v>181</v>
      </c>
      <c r="M2931" s="208" t="s">
        <v>138</v>
      </c>
      <c r="N2931" s="212" t="s">
        <v>150</v>
      </c>
      <c r="O2931" s="181">
        <f t="shared" si="1003"/>
        <v>15</v>
      </c>
      <c r="P2931" s="181">
        <f t="shared" si="1004"/>
        <v>1</v>
      </c>
      <c r="Q2931" s="181">
        <f t="shared" si="1005"/>
        <v>4</v>
      </c>
      <c r="R2931" s="214">
        <v>3</v>
      </c>
      <c r="S2931" s="205" t="s">
        <v>168</v>
      </c>
      <c r="T2931" s="213" t="s">
        <v>163</v>
      </c>
    </row>
    <row r="2932" spans="1:20" x14ac:dyDescent="0.2">
      <c r="A2932" s="218">
        <f t="shared" si="986"/>
        <v>26</v>
      </c>
      <c r="B2932" s="219">
        <f t="shared" si="987"/>
        <v>2022</v>
      </c>
      <c r="C2932" s="219">
        <f t="shared" si="988"/>
        <v>6</v>
      </c>
      <c r="D2932" s="219" t="str">
        <f t="shared" si="1008"/>
        <v>Jun</v>
      </c>
      <c r="E2932" s="219">
        <f t="shared" si="989"/>
        <v>20</v>
      </c>
      <c r="F2932" s="217">
        <v>44732</v>
      </c>
      <c r="G2932" s="204">
        <v>0.64583333333333337</v>
      </c>
      <c r="H2932" s="205" t="s">
        <v>8</v>
      </c>
      <c r="I2932" s="206" t="str">
        <f t="shared" si="1017"/>
        <v>Smokies</v>
      </c>
      <c r="J2932" s="206" t="str">
        <f t="shared" si="1018"/>
        <v>Gordon Estuary</v>
      </c>
      <c r="K2932" s="205">
        <v>1</v>
      </c>
      <c r="L2932" s="207" t="s">
        <v>166</v>
      </c>
      <c r="M2932" s="208" t="s">
        <v>138</v>
      </c>
      <c r="N2932" s="212" t="s">
        <v>150</v>
      </c>
      <c r="O2932" s="181">
        <f t="shared" si="1003"/>
        <v>11</v>
      </c>
      <c r="P2932" s="181">
        <f t="shared" si="1004"/>
        <v>1</v>
      </c>
      <c r="Q2932" s="181">
        <f t="shared" si="1005"/>
        <v>4</v>
      </c>
      <c r="R2932" s="209">
        <v>5</v>
      </c>
      <c r="S2932" s="205" t="s">
        <v>168</v>
      </c>
      <c r="T2932" s="208" t="s">
        <v>163</v>
      </c>
    </row>
    <row r="2933" spans="1:20" x14ac:dyDescent="0.2">
      <c r="A2933" s="218">
        <f t="shared" si="986"/>
        <v>26</v>
      </c>
      <c r="B2933" s="219">
        <f t="shared" si="987"/>
        <v>2022</v>
      </c>
      <c r="C2933" s="219">
        <f t="shared" si="988"/>
        <v>6</v>
      </c>
      <c r="D2933" s="219" t="str">
        <f t="shared" si="1008"/>
        <v>Jun</v>
      </c>
      <c r="E2933" s="219">
        <f t="shared" si="989"/>
        <v>20</v>
      </c>
      <c r="F2933" s="217">
        <v>44732</v>
      </c>
      <c r="G2933" s="204">
        <v>0.64583333333333337</v>
      </c>
      <c r="H2933" s="205" t="s">
        <v>8</v>
      </c>
      <c r="I2933" s="206" t="str">
        <f t="shared" si="1017"/>
        <v>Smokies</v>
      </c>
      <c r="J2933" s="206" t="str">
        <f t="shared" si="1018"/>
        <v>Gordon Estuary</v>
      </c>
      <c r="K2933" s="211">
        <v>1</v>
      </c>
      <c r="L2933" s="212" t="s">
        <v>173</v>
      </c>
      <c r="M2933" s="208" t="s">
        <v>138</v>
      </c>
      <c r="N2933" s="212" t="s">
        <v>150</v>
      </c>
      <c r="O2933" s="181">
        <f t="shared" si="1003"/>
        <v>13</v>
      </c>
      <c r="P2933" s="181">
        <f t="shared" si="1004"/>
        <v>1</v>
      </c>
      <c r="Q2933" s="181">
        <f t="shared" si="1005"/>
        <v>4</v>
      </c>
      <c r="R2933" s="214">
        <v>2</v>
      </c>
      <c r="S2933" s="205" t="s">
        <v>168</v>
      </c>
      <c r="T2933" s="213" t="s">
        <v>163</v>
      </c>
    </row>
    <row r="2934" spans="1:20" x14ac:dyDescent="0.2">
      <c r="A2934" s="218">
        <f t="shared" si="986"/>
        <v>26</v>
      </c>
      <c r="B2934" s="219">
        <f t="shared" si="987"/>
        <v>2022</v>
      </c>
      <c r="C2934" s="219">
        <f t="shared" si="988"/>
        <v>6</v>
      </c>
      <c r="D2934" s="219" t="str">
        <f t="shared" si="1008"/>
        <v>Jun</v>
      </c>
      <c r="E2934" s="219">
        <f t="shared" si="989"/>
        <v>20</v>
      </c>
      <c r="F2934" s="217">
        <v>44732</v>
      </c>
      <c r="G2934" s="204">
        <v>0.64583333333333337</v>
      </c>
      <c r="H2934" s="205" t="s">
        <v>12</v>
      </c>
      <c r="I2934" s="206" t="str">
        <f t="shared" ref="I2934" si="1019">VLOOKUP(H2934,SiteCodes,2,FALSE)</f>
        <v>Opposite Port Renfrew Marina</v>
      </c>
      <c r="J2934" s="206" t="str">
        <f t="shared" ref="J2934" si="1020">VLOOKUP(H2934,SiteCodes,3,FALSE)</f>
        <v>Gordon Estuary</v>
      </c>
      <c r="K2934" s="211">
        <v>1</v>
      </c>
      <c r="L2934" s="212" t="s">
        <v>173</v>
      </c>
      <c r="M2934" s="208" t="s">
        <v>138</v>
      </c>
      <c r="N2934" s="212" t="s">
        <v>150</v>
      </c>
      <c r="O2934" s="181">
        <f t="shared" ref="O2934" si="1021">VLOOKUP(L2934,SpeciesCodes,2,FALSE)</f>
        <v>13</v>
      </c>
      <c r="P2934" s="181">
        <f t="shared" ref="P2934" si="1022">VLOOKUP(M2934,OrigCodes,2,FALSE)</f>
        <v>1</v>
      </c>
      <c r="Q2934" s="181">
        <f t="shared" ref="Q2934" si="1023">VLOOKUP(N2934,StgCodes,2,FALSE)</f>
        <v>4</v>
      </c>
      <c r="R2934" s="214">
        <v>2</v>
      </c>
      <c r="S2934" s="205" t="s">
        <v>168</v>
      </c>
      <c r="T2934" s="213" t="s">
        <v>163</v>
      </c>
    </row>
    <row r="2935" spans="1:20" x14ac:dyDescent="0.2">
      <c r="A2935" s="218">
        <f>WEEKNUM(F2935)</f>
        <v>26</v>
      </c>
      <c r="B2935" s="219">
        <f>YEAR(F2935)</f>
        <v>2022</v>
      </c>
      <c r="C2935" s="219">
        <f>MONTH(F2935)</f>
        <v>6</v>
      </c>
      <c r="D2935" s="219" t="str">
        <f t="shared" si="1008"/>
        <v>Jun</v>
      </c>
      <c r="E2935" s="219">
        <f>DAY(F2935)</f>
        <v>20</v>
      </c>
      <c r="F2935" s="217">
        <v>44732</v>
      </c>
      <c r="G2935" s="204">
        <v>0.64583333333333337</v>
      </c>
      <c r="H2935" s="205" t="s">
        <v>8</v>
      </c>
      <c r="I2935" s="206" t="str">
        <f t="shared" ref="I2935" si="1024">VLOOKUP(H2935,SiteCodes,2,FALSE)</f>
        <v>Smokies</v>
      </c>
      <c r="J2935" s="206" t="str">
        <f t="shared" ref="J2935" si="1025">VLOOKUP(H2935,SiteCodes,3,FALSE)</f>
        <v>Gordon Estuary</v>
      </c>
      <c r="K2935" s="205">
        <v>1</v>
      </c>
      <c r="L2935" s="207" t="s">
        <v>157</v>
      </c>
      <c r="M2935" s="208" t="s">
        <v>138</v>
      </c>
      <c r="N2935" s="212" t="s">
        <v>153</v>
      </c>
      <c r="O2935" s="181">
        <f>VLOOKUP(L2935,SpeciesCodes,2,FALSE)</f>
        <v>8</v>
      </c>
      <c r="P2935" s="181">
        <f>VLOOKUP(M2935,OrigCodes,2,FALSE)</f>
        <v>1</v>
      </c>
      <c r="Q2935" s="181">
        <f>VLOOKUP(N2935,StgCodes,2,FALSE)</f>
        <v>5</v>
      </c>
      <c r="R2935" s="209">
        <v>8</v>
      </c>
      <c r="S2935" s="205" t="s">
        <v>168</v>
      </c>
      <c r="T2935" s="208" t="s">
        <v>163</v>
      </c>
    </row>
    <row r="2936" spans="1:20" x14ac:dyDescent="0.2">
      <c r="A2936" s="218">
        <f>WEEKNUM(F2936)</f>
        <v>26</v>
      </c>
      <c r="B2936" s="219">
        <f>YEAR(F2936)</f>
        <v>2022</v>
      </c>
      <c r="C2936" s="219">
        <f>MONTH(F2936)</f>
        <v>6</v>
      </c>
      <c r="D2936" s="219" t="str">
        <f t="shared" si="1008"/>
        <v>Jun</v>
      </c>
      <c r="E2936" s="219">
        <f>DAY(F2936)</f>
        <v>23</v>
      </c>
      <c r="F2936" s="220">
        <v>44735</v>
      </c>
      <c r="G2936" s="221">
        <v>0.37847222222222227</v>
      </c>
      <c r="H2936" s="222" t="s">
        <v>38</v>
      </c>
      <c r="I2936" s="206" t="str">
        <f t="shared" ref="I2936" si="1026">VLOOKUP(H2936,SiteCodes,2,FALSE)</f>
        <v>Q07, Central/South Arm confluence</v>
      </c>
      <c r="J2936" s="206" t="str">
        <f t="shared" ref="J2936" si="1027">VLOOKUP(H2936,SiteCodes,3,FALSE)</f>
        <v>San Juan Estuary</v>
      </c>
      <c r="K2936" s="223">
        <v>1</v>
      </c>
      <c r="L2936" s="224"/>
      <c r="M2936" s="225"/>
      <c r="N2936" s="224"/>
      <c r="O2936" s="181" t="e">
        <f>VLOOKUP(L2936,SpeciesCodes,2,FALSE)</f>
        <v>#N/A</v>
      </c>
      <c r="P2936" s="181" t="e">
        <f>VLOOKUP(M2936,OrigCodes,2,FALSE)</f>
        <v>#N/A</v>
      </c>
      <c r="Q2936" s="181" t="e">
        <f>VLOOKUP(N2936,StgCodes,2,FALSE)</f>
        <v>#N/A</v>
      </c>
      <c r="R2936" s="226"/>
      <c r="S2936" s="222"/>
      <c r="T2936" s="227"/>
    </row>
    <row r="2937" spans="1:20" x14ac:dyDescent="0.2">
      <c r="A2937" s="218">
        <f t="shared" si="986"/>
        <v>27</v>
      </c>
      <c r="B2937" s="219">
        <f t="shared" si="987"/>
        <v>2022</v>
      </c>
      <c r="C2937" s="219">
        <f t="shared" si="988"/>
        <v>6</v>
      </c>
      <c r="D2937" s="219" t="str">
        <f t="shared" si="1008"/>
        <v>Jun</v>
      </c>
      <c r="E2937" s="219">
        <f t="shared" si="989"/>
        <v>29</v>
      </c>
      <c r="F2937" s="217">
        <v>44741</v>
      </c>
      <c r="G2937" s="210">
        <v>0.42708333333333331</v>
      </c>
      <c r="H2937" s="211" t="s">
        <v>392</v>
      </c>
      <c r="I2937" s="206" t="str">
        <f t="shared" si="1001"/>
        <v>San Juan R opposite Fairly Lake outlet</v>
      </c>
      <c r="J2937" s="206" t="str">
        <f t="shared" si="1002"/>
        <v>San Juan River</v>
      </c>
      <c r="K2937" s="211">
        <v>1</v>
      </c>
      <c r="L2937" s="212" t="s">
        <v>146</v>
      </c>
      <c r="M2937" s="208" t="s">
        <v>138</v>
      </c>
      <c r="N2937" s="212" t="s">
        <v>144</v>
      </c>
      <c r="O2937" s="181">
        <f t="shared" si="1003"/>
        <v>3</v>
      </c>
      <c r="P2937" s="181">
        <f t="shared" si="1004"/>
        <v>1</v>
      </c>
      <c r="Q2937" s="181">
        <f t="shared" si="1005"/>
        <v>2</v>
      </c>
      <c r="R2937" s="214">
        <v>3</v>
      </c>
      <c r="S2937" s="205" t="s">
        <v>168</v>
      </c>
      <c r="T2937" s="213" t="s">
        <v>163</v>
      </c>
    </row>
    <row r="2938" spans="1:20" x14ac:dyDescent="0.2">
      <c r="A2938" s="218">
        <f t="shared" si="986"/>
        <v>27</v>
      </c>
      <c r="B2938" s="219">
        <f t="shared" si="987"/>
        <v>2022</v>
      </c>
      <c r="C2938" s="219">
        <f t="shared" si="988"/>
        <v>6</v>
      </c>
      <c r="D2938" s="219" t="str">
        <f t="shared" si="1008"/>
        <v>Jun</v>
      </c>
      <c r="E2938" s="219">
        <f t="shared" si="989"/>
        <v>29</v>
      </c>
      <c r="F2938" s="217">
        <v>44741</v>
      </c>
      <c r="G2938" s="210">
        <v>0.42708333333333331</v>
      </c>
      <c r="H2938" s="211" t="s">
        <v>392</v>
      </c>
      <c r="I2938" s="206" t="str">
        <f t="shared" ref="I2938:I2939" si="1028">VLOOKUP(H2938,SiteCodes,2,FALSE)</f>
        <v>San Juan R opposite Fairly Lake outlet</v>
      </c>
      <c r="J2938" s="206" t="str">
        <f t="shared" ref="J2938:J2939" si="1029">VLOOKUP(H2938,SiteCodes,3,FALSE)</f>
        <v>San Juan River</v>
      </c>
      <c r="K2938" s="205">
        <v>1</v>
      </c>
      <c r="L2938" s="207" t="s">
        <v>157</v>
      </c>
      <c r="M2938" s="208" t="s">
        <v>138</v>
      </c>
      <c r="N2938" s="212" t="s">
        <v>153</v>
      </c>
      <c r="O2938" s="181">
        <f t="shared" si="1003"/>
        <v>8</v>
      </c>
      <c r="P2938" s="181">
        <f t="shared" si="1004"/>
        <v>1</v>
      </c>
      <c r="Q2938" s="181">
        <f t="shared" si="1005"/>
        <v>5</v>
      </c>
      <c r="R2938" s="209">
        <v>5</v>
      </c>
      <c r="S2938" s="205" t="s">
        <v>168</v>
      </c>
      <c r="T2938" s="208" t="s">
        <v>163</v>
      </c>
    </row>
    <row r="2939" spans="1:20" x14ac:dyDescent="0.2">
      <c r="A2939" s="218">
        <f t="shared" si="986"/>
        <v>27</v>
      </c>
      <c r="B2939" s="219">
        <f t="shared" si="987"/>
        <v>2022</v>
      </c>
      <c r="C2939" s="219">
        <f t="shared" si="988"/>
        <v>6</v>
      </c>
      <c r="D2939" s="219" t="str">
        <f t="shared" si="1008"/>
        <v>Jun</v>
      </c>
      <c r="E2939" s="219">
        <f t="shared" si="989"/>
        <v>29</v>
      </c>
      <c r="F2939" s="217">
        <v>44741</v>
      </c>
      <c r="G2939" s="210">
        <v>0.42708333333333331</v>
      </c>
      <c r="H2939" s="211" t="s">
        <v>392</v>
      </c>
      <c r="I2939" s="206" t="str">
        <f t="shared" si="1028"/>
        <v>San Juan R opposite Fairly Lake outlet</v>
      </c>
      <c r="J2939" s="206" t="str">
        <f t="shared" si="1029"/>
        <v>San Juan River</v>
      </c>
      <c r="K2939" s="211">
        <v>1</v>
      </c>
      <c r="L2939" s="212" t="s">
        <v>158</v>
      </c>
      <c r="M2939" s="208" t="s">
        <v>138</v>
      </c>
      <c r="N2939" s="212" t="s">
        <v>153</v>
      </c>
      <c r="O2939" s="181">
        <f t="shared" si="1003"/>
        <v>9</v>
      </c>
      <c r="P2939" s="181">
        <f t="shared" si="1004"/>
        <v>1</v>
      </c>
      <c r="Q2939" s="181">
        <f t="shared" si="1005"/>
        <v>5</v>
      </c>
      <c r="R2939" s="214">
        <v>2</v>
      </c>
      <c r="S2939" s="205" t="s">
        <v>168</v>
      </c>
      <c r="T2939" s="213" t="s">
        <v>163</v>
      </c>
    </row>
    <row r="2940" spans="1:20" x14ac:dyDescent="0.2">
      <c r="A2940" s="218">
        <f t="shared" si="986"/>
        <v>27</v>
      </c>
      <c r="B2940" s="219">
        <f t="shared" si="987"/>
        <v>2022</v>
      </c>
      <c r="C2940" s="219">
        <f t="shared" si="988"/>
        <v>6</v>
      </c>
      <c r="D2940" s="219" t="str">
        <f t="shared" si="1008"/>
        <v>Jun</v>
      </c>
      <c r="E2940" s="219">
        <f t="shared" si="989"/>
        <v>29</v>
      </c>
      <c r="F2940" s="217">
        <v>44741</v>
      </c>
      <c r="G2940" s="204">
        <v>0.44236111111111115</v>
      </c>
      <c r="H2940" s="205" t="s">
        <v>396</v>
      </c>
      <c r="I2940" s="206" t="str">
        <f t="shared" si="1001"/>
        <v>San Juan R downstream of Fairly Lake outlet</v>
      </c>
      <c r="J2940" s="206" t="str">
        <f t="shared" si="1002"/>
        <v>San Juan River</v>
      </c>
      <c r="K2940" s="205">
        <v>1</v>
      </c>
      <c r="L2940" s="207" t="s">
        <v>146</v>
      </c>
      <c r="M2940" s="208" t="s">
        <v>138</v>
      </c>
      <c r="N2940" s="207" t="s">
        <v>144</v>
      </c>
      <c r="O2940" s="181">
        <f t="shared" si="1003"/>
        <v>3</v>
      </c>
      <c r="P2940" s="181">
        <f t="shared" si="1004"/>
        <v>1</v>
      </c>
      <c r="Q2940" s="181">
        <f t="shared" si="1005"/>
        <v>2</v>
      </c>
      <c r="R2940" s="209">
        <v>21</v>
      </c>
      <c r="S2940" s="205" t="s">
        <v>168</v>
      </c>
      <c r="T2940" s="208" t="s">
        <v>163</v>
      </c>
    </row>
    <row r="2941" spans="1:20" x14ac:dyDescent="0.2">
      <c r="A2941" s="218">
        <f t="shared" si="986"/>
        <v>27</v>
      </c>
      <c r="B2941" s="219">
        <f t="shared" si="987"/>
        <v>2022</v>
      </c>
      <c r="C2941" s="219">
        <f t="shared" si="988"/>
        <v>6</v>
      </c>
      <c r="D2941" s="219" t="str">
        <f t="shared" si="1008"/>
        <v>Jun</v>
      </c>
      <c r="E2941" s="219">
        <f t="shared" si="989"/>
        <v>29</v>
      </c>
      <c r="F2941" s="217">
        <v>44741</v>
      </c>
      <c r="G2941" s="204">
        <v>0.44236111111111115</v>
      </c>
      <c r="H2941" s="205" t="s">
        <v>396</v>
      </c>
      <c r="I2941" s="206" t="str">
        <f t="shared" ref="I2941:I2942" si="1030">VLOOKUP(H2941,SiteCodes,2,FALSE)</f>
        <v>San Juan R downstream of Fairly Lake outlet</v>
      </c>
      <c r="J2941" s="206" t="str">
        <f t="shared" ref="J2941:J2942" si="1031">VLOOKUP(H2941,SiteCodes,3,FALSE)</f>
        <v>San Juan River</v>
      </c>
      <c r="K2941" s="211">
        <v>1</v>
      </c>
      <c r="L2941" s="212" t="s">
        <v>157</v>
      </c>
      <c r="M2941" s="208" t="s">
        <v>138</v>
      </c>
      <c r="N2941" s="212" t="s">
        <v>153</v>
      </c>
      <c r="O2941" s="181">
        <f t="shared" si="1003"/>
        <v>8</v>
      </c>
      <c r="P2941" s="181">
        <f t="shared" si="1004"/>
        <v>1</v>
      </c>
      <c r="Q2941" s="181">
        <f t="shared" si="1005"/>
        <v>5</v>
      </c>
      <c r="R2941" s="214">
        <v>1</v>
      </c>
      <c r="S2941" s="205" t="s">
        <v>168</v>
      </c>
      <c r="T2941" s="213" t="s">
        <v>163</v>
      </c>
    </row>
    <row r="2942" spans="1:20" x14ac:dyDescent="0.2">
      <c r="A2942" s="218">
        <f t="shared" si="986"/>
        <v>27</v>
      </c>
      <c r="B2942" s="219">
        <f t="shared" si="987"/>
        <v>2022</v>
      </c>
      <c r="C2942" s="219">
        <f t="shared" si="988"/>
        <v>6</v>
      </c>
      <c r="D2942" s="219" t="str">
        <f t="shared" si="1008"/>
        <v>Jun</v>
      </c>
      <c r="E2942" s="219">
        <f t="shared" si="989"/>
        <v>29</v>
      </c>
      <c r="F2942" s="217">
        <v>44741</v>
      </c>
      <c r="G2942" s="204">
        <v>0.44236111111111115</v>
      </c>
      <c r="H2942" s="205" t="s">
        <v>396</v>
      </c>
      <c r="I2942" s="206" t="str">
        <f t="shared" si="1030"/>
        <v>San Juan R downstream of Fairly Lake outlet</v>
      </c>
      <c r="J2942" s="206" t="str">
        <f t="shared" si="1031"/>
        <v>San Juan River</v>
      </c>
      <c r="K2942" s="205">
        <v>1</v>
      </c>
      <c r="L2942" s="207" t="s">
        <v>158</v>
      </c>
      <c r="M2942" s="208" t="s">
        <v>138</v>
      </c>
      <c r="N2942" s="207" t="s">
        <v>153</v>
      </c>
      <c r="O2942" s="181">
        <f t="shared" si="1003"/>
        <v>9</v>
      </c>
      <c r="P2942" s="181">
        <f t="shared" si="1004"/>
        <v>1</v>
      </c>
      <c r="Q2942" s="181">
        <f t="shared" si="1005"/>
        <v>5</v>
      </c>
      <c r="R2942" s="209">
        <v>28</v>
      </c>
      <c r="S2942" s="205" t="s">
        <v>168</v>
      </c>
      <c r="T2942" s="208" t="s">
        <v>163</v>
      </c>
    </row>
    <row r="2943" spans="1:20" x14ac:dyDescent="0.2">
      <c r="A2943" s="218">
        <f t="shared" si="986"/>
        <v>27</v>
      </c>
      <c r="B2943" s="219">
        <f t="shared" si="987"/>
        <v>2022</v>
      </c>
      <c r="C2943" s="219">
        <f t="shared" si="988"/>
        <v>6</v>
      </c>
      <c r="D2943" s="219" t="str">
        <f t="shared" si="1008"/>
        <v>Jun</v>
      </c>
      <c r="E2943" s="219">
        <f t="shared" si="989"/>
        <v>29</v>
      </c>
      <c r="F2943" s="217">
        <v>44741</v>
      </c>
      <c r="G2943" s="210">
        <v>0.46249999999999997</v>
      </c>
      <c r="H2943" s="211" t="s">
        <v>399</v>
      </c>
      <c r="I2943" s="206" t="str">
        <f t="shared" si="1001"/>
        <v>San Juan R downstream of Fairly Lake outlet</v>
      </c>
      <c r="J2943" s="206" t="str">
        <f t="shared" si="1002"/>
        <v>San Juan River</v>
      </c>
      <c r="K2943" s="211">
        <v>1</v>
      </c>
      <c r="L2943" s="212" t="s">
        <v>146</v>
      </c>
      <c r="M2943" s="208" t="s">
        <v>138</v>
      </c>
      <c r="N2943" s="212" t="s">
        <v>144</v>
      </c>
      <c r="O2943" s="181">
        <f t="shared" si="1003"/>
        <v>3</v>
      </c>
      <c r="P2943" s="181">
        <f t="shared" si="1004"/>
        <v>1</v>
      </c>
      <c r="Q2943" s="181">
        <f t="shared" si="1005"/>
        <v>2</v>
      </c>
      <c r="R2943" s="214">
        <v>17</v>
      </c>
      <c r="S2943" s="205" t="s">
        <v>168</v>
      </c>
      <c r="T2943" s="213" t="s">
        <v>163</v>
      </c>
    </row>
    <row r="2944" spans="1:20" x14ac:dyDescent="0.2">
      <c r="A2944" s="218">
        <f t="shared" si="986"/>
        <v>27</v>
      </c>
      <c r="B2944" s="219">
        <f t="shared" si="987"/>
        <v>2022</v>
      </c>
      <c r="C2944" s="219">
        <f t="shared" si="988"/>
        <v>6</v>
      </c>
      <c r="D2944" s="219" t="str">
        <f t="shared" si="1008"/>
        <v>Jun</v>
      </c>
      <c r="E2944" s="219">
        <f t="shared" si="989"/>
        <v>29</v>
      </c>
      <c r="F2944" s="217">
        <v>44741</v>
      </c>
      <c r="G2944" s="210">
        <v>0.46249999999999997</v>
      </c>
      <c r="H2944" s="211" t="s">
        <v>399</v>
      </c>
      <c r="I2944" s="206" t="str">
        <f t="shared" ref="I2944:I2945" si="1032">VLOOKUP(H2944,SiteCodes,2,FALSE)</f>
        <v>San Juan R downstream of Fairly Lake outlet</v>
      </c>
      <c r="J2944" s="206" t="str">
        <f t="shared" ref="J2944:J2945" si="1033">VLOOKUP(H2944,SiteCodes,3,FALSE)</f>
        <v>San Juan River</v>
      </c>
      <c r="K2944" s="205">
        <v>1</v>
      </c>
      <c r="L2944" s="207" t="s">
        <v>157</v>
      </c>
      <c r="M2944" s="208" t="s">
        <v>138</v>
      </c>
      <c r="N2944" s="207" t="s">
        <v>153</v>
      </c>
      <c r="O2944" s="181">
        <f t="shared" si="1003"/>
        <v>8</v>
      </c>
      <c r="P2944" s="181">
        <f t="shared" si="1004"/>
        <v>1</v>
      </c>
      <c r="Q2944" s="181">
        <f t="shared" si="1005"/>
        <v>5</v>
      </c>
      <c r="R2944" s="209">
        <v>12</v>
      </c>
      <c r="S2944" s="205" t="s">
        <v>168</v>
      </c>
      <c r="T2944" s="208" t="s">
        <v>163</v>
      </c>
    </row>
    <row r="2945" spans="1:20" x14ac:dyDescent="0.2">
      <c r="A2945" s="218">
        <f t="shared" si="986"/>
        <v>27</v>
      </c>
      <c r="B2945" s="219">
        <f t="shared" si="987"/>
        <v>2022</v>
      </c>
      <c r="C2945" s="219">
        <f t="shared" si="988"/>
        <v>6</v>
      </c>
      <c r="D2945" s="219" t="str">
        <f t="shared" si="1008"/>
        <v>Jun</v>
      </c>
      <c r="E2945" s="219">
        <f t="shared" si="989"/>
        <v>29</v>
      </c>
      <c r="F2945" s="217">
        <v>44741</v>
      </c>
      <c r="G2945" s="210">
        <v>0.46249999999999997</v>
      </c>
      <c r="H2945" s="211" t="s">
        <v>399</v>
      </c>
      <c r="I2945" s="206" t="str">
        <f t="shared" si="1032"/>
        <v>San Juan R downstream of Fairly Lake outlet</v>
      </c>
      <c r="J2945" s="206" t="str">
        <f t="shared" si="1033"/>
        <v>San Juan River</v>
      </c>
      <c r="K2945" s="211">
        <v>1</v>
      </c>
      <c r="L2945" s="212" t="s">
        <v>158</v>
      </c>
      <c r="M2945" s="208" t="s">
        <v>138</v>
      </c>
      <c r="N2945" s="212" t="s">
        <v>153</v>
      </c>
      <c r="O2945" s="181">
        <f t="shared" si="1003"/>
        <v>9</v>
      </c>
      <c r="P2945" s="181">
        <f t="shared" si="1004"/>
        <v>1</v>
      </c>
      <c r="Q2945" s="181">
        <f t="shared" si="1005"/>
        <v>5</v>
      </c>
      <c r="R2945" s="214">
        <v>19</v>
      </c>
      <c r="S2945" s="205" t="s">
        <v>168</v>
      </c>
      <c r="T2945" s="213" t="s">
        <v>163</v>
      </c>
    </row>
    <row r="2946" spans="1:20" x14ac:dyDescent="0.2">
      <c r="A2946" s="218">
        <f t="shared" si="986"/>
        <v>27</v>
      </c>
      <c r="B2946" s="219">
        <f t="shared" si="987"/>
        <v>2022</v>
      </c>
      <c r="C2946" s="219">
        <f t="shared" si="988"/>
        <v>6</v>
      </c>
      <c r="D2946" s="219" t="str">
        <f t="shared" si="1008"/>
        <v>Jun</v>
      </c>
      <c r="E2946" s="219">
        <f t="shared" si="989"/>
        <v>29</v>
      </c>
      <c r="F2946" s="217">
        <v>44741</v>
      </c>
      <c r="G2946" s="204">
        <v>0.54166666666666663</v>
      </c>
      <c r="H2946" s="205" t="s">
        <v>38</v>
      </c>
      <c r="I2946" s="206" t="str">
        <f t="shared" si="1001"/>
        <v>Q07, Central/South Arm confluence</v>
      </c>
      <c r="J2946" s="206" t="str">
        <f t="shared" si="1002"/>
        <v>San Juan Estuary</v>
      </c>
      <c r="K2946" s="205">
        <v>1</v>
      </c>
      <c r="L2946" s="207" t="s">
        <v>146</v>
      </c>
      <c r="M2946" s="208" t="s">
        <v>138</v>
      </c>
      <c r="N2946" s="207" t="s">
        <v>144</v>
      </c>
      <c r="O2946" s="181">
        <f t="shared" si="1003"/>
        <v>3</v>
      </c>
      <c r="P2946" s="181">
        <f t="shared" si="1004"/>
        <v>1</v>
      </c>
      <c r="Q2946" s="181">
        <f t="shared" si="1005"/>
        <v>2</v>
      </c>
      <c r="R2946" s="209">
        <v>20</v>
      </c>
      <c r="S2946" s="205" t="s">
        <v>168</v>
      </c>
      <c r="T2946" s="208" t="s">
        <v>163</v>
      </c>
    </row>
    <row r="2947" spans="1:20" x14ac:dyDescent="0.2">
      <c r="A2947" s="218">
        <f t="shared" si="986"/>
        <v>27</v>
      </c>
      <c r="B2947" s="219">
        <f t="shared" si="987"/>
        <v>2022</v>
      </c>
      <c r="C2947" s="219">
        <f t="shared" si="988"/>
        <v>6</v>
      </c>
      <c r="D2947" s="219" t="str">
        <f t="shared" si="1008"/>
        <v>Jun</v>
      </c>
      <c r="E2947" s="219">
        <f t="shared" si="989"/>
        <v>29</v>
      </c>
      <c r="F2947" s="217">
        <v>44741</v>
      </c>
      <c r="G2947" s="204">
        <v>0.54166666666666663</v>
      </c>
      <c r="H2947" s="205" t="s">
        <v>38</v>
      </c>
      <c r="I2947" s="206" t="str">
        <f t="shared" ref="I2947:I2954" si="1034">VLOOKUP(H2947,SiteCodes,2,FALSE)</f>
        <v>Q07, Central/South Arm confluence</v>
      </c>
      <c r="J2947" s="206" t="str">
        <f t="shared" ref="J2947:J2954" si="1035">VLOOKUP(H2947,SiteCodes,3,FALSE)</f>
        <v>San Juan Estuary</v>
      </c>
      <c r="K2947" s="211">
        <v>1</v>
      </c>
      <c r="L2947" s="212" t="s">
        <v>146</v>
      </c>
      <c r="M2947" s="208" t="s">
        <v>138</v>
      </c>
      <c r="N2947" s="212" t="s">
        <v>148</v>
      </c>
      <c r="O2947" s="181">
        <f t="shared" si="1003"/>
        <v>3</v>
      </c>
      <c r="P2947" s="181">
        <f t="shared" si="1004"/>
        <v>1</v>
      </c>
      <c r="Q2947" s="181">
        <f t="shared" si="1005"/>
        <v>3</v>
      </c>
      <c r="R2947" s="214">
        <v>4</v>
      </c>
      <c r="S2947" s="205" t="s">
        <v>168</v>
      </c>
      <c r="T2947" s="213" t="s">
        <v>163</v>
      </c>
    </row>
    <row r="2948" spans="1:20" x14ac:dyDescent="0.2">
      <c r="A2948" s="218">
        <f t="shared" si="986"/>
        <v>27</v>
      </c>
      <c r="B2948" s="219">
        <f t="shared" si="987"/>
        <v>2022</v>
      </c>
      <c r="C2948" s="219">
        <f t="shared" si="988"/>
        <v>6</v>
      </c>
      <c r="D2948" s="219" t="str">
        <f t="shared" si="1008"/>
        <v>Jun</v>
      </c>
      <c r="E2948" s="219">
        <f t="shared" si="989"/>
        <v>29</v>
      </c>
      <c r="F2948" s="217">
        <v>44741</v>
      </c>
      <c r="G2948" s="204">
        <v>0.54166666666666663</v>
      </c>
      <c r="H2948" s="205" t="s">
        <v>38</v>
      </c>
      <c r="I2948" s="206" t="str">
        <f t="shared" si="1034"/>
        <v>Q07, Central/South Arm confluence</v>
      </c>
      <c r="J2948" s="206" t="str">
        <f t="shared" si="1035"/>
        <v>San Juan Estuary</v>
      </c>
      <c r="K2948" s="205">
        <v>1</v>
      </c>
      <c r="L2948" s="207" t="s">
        <v>152</v>
      </c>
      <c r="M2948" s="208" t="s">
        <v>138</v>
      </c>
      <c r="N2948" s="207" t="s">
        <v>144</v>
      </c>
      <c r="O2948" s="181">
        <f t="shared" si="1003"/>
        <v>5</v>
      </c>
      <c r="P2948" s="181">
        <f t="shared" si="1004"/>
        <v>1</v>
      </c>
      <c r="Q2948" s="181">
        <f t="shared" si="1005"/>
        <v>2</v>
      </c>
      <c r="R2948" s="209">
        <v>18</v>
      </c>
      <c r="S2948" s="205" t="s">
        <v>168</v>
      </c>
      <c r="T2948" s="208" t="s">
        <v>163</v>
      </c>
    </row>
    <row r="2949" spans="1:20" x14ac:dyDescent="0.2">
      <c r="A2949" s="218">
        <f t="shared" si="986"/>
        <v>27</v>
      </c>
      <c r="B2949" s="219">
        <f t="shared" si="987"/>
        <v>2022</v>
      </c>
      <c r="C2949" s="219">
        <f t="shared" si="988"/>
        <v>6</v>
      </c>
      <c r="D2949" s="219" t="str">
        <f t="shared" si="1008"/>
        <v>Jun</v>
      </c>
      <c r="E2949" s="219">
        <f t="shared" si="989"/>
        <v>29</v>
      </c>
      <c r="F2949" s="217">
        <v>44741</v>
      </c>
      <c r="G2949" s="204">
        <v>0.54166666666666663</v>
      </c>
      <c r="H2949" s="205" t="s">
        <v>38</v>
      </c>
      <c r="I2949" s="206" t="str">
        <f t="shared" si="1034"/>
        <v>Q07, Central/South Arm confluence</v>
      </c>
      <c r="J2949" s="206" t="str">
        <f t="shared" si="1035"/>
        <v>San Juan Estuary</v>
      </c>
      <c r="K2949" s="211">
        <v>1</v>
      </c>
      <c r="L2949" s="212" t="s">
        <v>152</v>
      </c>
      <c r="M2949" s="208" t="s">
        <v>138</v>
      </c>
      <c r="N2949" s="212" t="s">
        <v>148</v>
      </c>
      <c r="O2949" s="181">
        <f t="shared" si="1003"/>
        <v>5</v>
      </c>
      <c r="P2949" s="181">
        <f t="shared" si="1004"/>
        <v>1</v>
      </c>
      <c r="Q2949" s="181">
        <f t="shared" si="1005"/>
        <v>3</v>
      </c>
      <c r="R2949" s="214">
        <v>6</v>
      </c>
      <c r="S2949" s="205" t="s">
        <v>168</v>
      </c>
      <c r="T2949" s="213" t="s">
        <v>163</v>
      </c>
    </row>
    <row r="2950" spans="1:20" x14ac:dyDescent="0.2">
      <c r="A2950" s="218">
        <f t="shared" ref="A2950:A3013" si="1036">WEEKNUM(F2950)</f>
        <v>27</v>
      </c>
      <c r="B2950" s="219">
        <f t="shared" ref="B2950:B3013" si="1037">YEAR(F2950)</f>
        <v>2022</v>
      </c>
      <c r="C2950" s="219">
        <f t="shared" ref="C2950:C3013" si="1038">MONTH(F2950)</f>
        <v>6</v>
      </c>
      <c r="D2950" s="219" t="str">
        <f t="shared" si="1008"/>
        <v>Jun</v>
      </c>
      <c r="E2950" s="219">
        <f t="shared" ref="E2950:E3013" si="1039">DAY(F2950)</f>
        <v>29</v>
      </c>
      <c r="F2950" s="217">
        <v>44741</v>
      </c>
      <c r="G2950" s="204">
        <v>0.54166666666666663</v>
      </c>
      <c r="H2950" s="205" t="s">
        <v>38</v>
      </c>
      <c r="I2950" s="206" t="str">
        <f t="shared" si="1034"/>
        <v>Q07, Central/South Arm confluence</v>
      </c>
      <c r="J2950" s="206" t="str">
        <f t="shared" si="1035"/>
        <v>San Juan Estuary</v>
      </c>
      <c r="K2950" s="205">
        <v>1</v>
      </c>
      <c r="L2950" s="207" t="s">
        <v>157</v>
      </c>
      <c r="M2950" s="208" t="s">
        <v>138</v>
      </c>
      <c r="N2950" s="212" t="s">
        <v>153</v>
      </c>
      <c r="O2950" s="181">
        <f t="shared" si="1003"/>
        <v>8</v>
      </c>
      <c r="P2950" s="181">
        <f t="shared" si="1004"/>
        <v>1</v>
      </c>
      <c r="Q2950" s="181">
        <f t="shared" si="1005"/>
        <v>5</v>
      </c>
      <c r="R2950" s="209">
        <v>10</v>
      </c>
      <c r="S2950" s="205" t="s">
        <v>168</v>
      </c>
      <c r="T2950" s="208" t="s">
        <v>163</v>
      </c>
    </row>
    <row r="2951" spans="1:20" x14ac:dyDescent="0.2">
      <c r="A2951" s="218">
        <f t="shared" si="1036"/>
        <v>27</v>
      </c>
      <c r="B2951" s="219">
        <f t="shared" si="1037"/>
        <v>2022</v>
      </c>
      <c r="C2951" s="219">
        <f t="shared" si="1038"/>
        <v>6</v>
      </c>
      <c r="D2951" s="219" t="str">
        <f t="shared" si="1008"/>
        <v>Jun</v>
      </c>
      <c r="E2951" s="219">
        <f t="shared" si="1039"/>
        <v>29</v>
      </c>
      <c r="F2951" s="217">
        <v>44741</v>
      </c>
      <c r="G2951" s="204">
        <v>0.54166666666666663</v>
      </c>
      <c r="H2951" s="205" t="s">
        <v>38</v>
      </c>
      <c r="I2951" s="206" t="str">
        <f t="shared" si="1034"/>
        <v>Q07, Central/South Arm confluence</v>
      </c>
      <c r="J2951" s="206" t="str">
        <f t="shared" si="1035"/>
        <v>San Juan Estuary</v>
      </c>
      <c r="K2951" s="211">
        <v>1</v>
      </c>
      <c r="L2951" s="212" t="s">
        <v>158</v>
      </c>
      <c r="M2951" s="208" t="s">
        <v>138</v>
      </c>
      <c r="N2951" s="212" t="s">
        <v>153</v>
      </c>
      <c r="O2951" s="181">
        <f t="shared" si="1003"/>
        <v>9</v>
      </c>
      <c r="P2951" s="181">
        <f t="shared" si="1004"/>
        <v>1</v>
      </c>
      <c r="Q2951" s="181">
        <f t="shared" si="1005"/>
        <v>5</v>
      </c>
      <c r="R2951" s="214">
        <v>6</v>
      </c>
      <c r="S2951" s="205" t="s">
        <v>168</v>
      </c>
      <c r="T2951" s="213" t="s">
        <v>163</v>
      </c>
    </row>
    <row r="2952" spans="1:20" x14ac:dyDescent="0.2">
      <c r="A2952" s="218">
        <f t="shared" si="1036"/>
        <v>27</v>
      </c>
      <c r="B2952" s="219">
        <f t="shared" si="1037"/>
        <v>2022</v>
      </c>
      <c r="C2952" s="219">
        <f t="shared" si="1038"/>
        <v>6</v>
      </c>
      <c r="D2952" s="219" t="str">
        <f t="shared" si="1008"/>
        <v>Jun</v>
      </c>
      <c r="E2952" s="219">
        <f t="shared" si="1039"/>
        <v>29</v>
      </c>
      <c r="F2952" s="217">
        <v>44741</v>
      </c>
      <c r="G2952" s="204">
        <v>0.54166666666666663</v>
      </c>
      <c r="H2952" s="205" t="s">
        <v>38</v>
      </c>
      <c r="I2952" s="206" t="str">
        <f t="shared" si="1034"/>
        <v>Q07, Central/South Arm confluence</v>
      </c>
      <c r="J2952" s="206" t="str">
        <f t="shared" si="1035"/>
        <v>San Juan Estuary</v>
      </c>
      <c r="K2952" s="205">
        <v>1</v>
      </c>
      <c r="L2952" s="207" t="s">
        <v>185</v>
      </c>
      <c r="M2952" s="208" t="s">
        <v>138</v>
      </c>
      <c r="N2952" s="212" t="s">
        <v>150</v>
      </c>
      <c r="O2952" s="181">
        <f t="shared" si="1003"/>
        <v>18</v>
      </c>
      <c r="P2952" s="181">
        <f t="shared" si="1004"/>
        <v>1</v>
      </c>
      <c r="Q2952" s="181">
        <f t="shared" si="1005"/>
        <v>4</v>
      </c>
      <c r="R2952" s="209">
        <v>4</v>
      </c>
      <c r="S2952" s="205" t="s">
        <v>168</v>
      </c>
      <c r="T2952" s="208" t="s">
        <v>163</v>
      </c>
    </row>
    <row r="2953" spans="1:20" x14ac:dyDescent="0.2">
      <c r="A2953" s="218">
        <f t="shared" si="1036"/>
        <v>27</v>
      </c>
      <c r="B2953" s="219">
        <f t="shared" si="1037"/>
        <v>2022</v>
      </c>
      <c r="C2953" s="219">
        <f t="shared" si="1038"/>
        <v>6</v>
      </c>
      <c r="D2953" s="219" t="str">
        <f t="shared" si="1008"/>
        <v>Jun</v>
      </c>
      <c r="E2953" s="219">
        <f t="shared" si="1039"/>
        <v>29</v>
      </c>
      <c r="F2953" s="217">
        <v>44741</v>
      </c>
      <c r="G2953" s="204">
        <v>0.54166666666666663</v>
      </c>
      <c r="H2953" s="205" t="s">
        <v>38</v>
      </c>
      <c r="I2953" s="206" t="str">
        <f t="shared" si="1034"/>
        <v>Q07, Central/South Arm confluence</v>
      </c>
      <c r="J2953" s="206" t="str">
        <f t="shared" si="1035"/>
        <v>San Juan Estuary</v>
      </c>
      <c r="K2953" s="211">
        <v>1</v>
      </c>
      <c r="L2953" s="212" t="s">
        <v>181</v>
      </c>
      <c r="M2953" s="208" t="s">
        <v>138</v>
      </c>
      <c r="N2953" s="212" t="s">
        <v>150</v>
      </c>
      <c r="O2953" s="181">
        <f t="shared" si="1003"/>
        <v>15</v>
      </c>
      <c r="P2953" s="181">
        <f t="shared" si="1004"/>
        <v>1</v>
      </c>
      <c r="Q2953" s="181">
        <f t="shared" si="1005"/>
        <v>4</v>
      </c>
      <c r="R2953" s="214">
        <v>4</v>
      </c>
      <c r="S2953" s="205" t="s">
        <v>168</v>
      </c>
      <c r="T2953" s="213" t="s">
        <v>163</v>
      </c>
    </row>
    <row r="2954" spans="1:20" x14ac:dyDescent="0.2">
      <c r="A2954" s="218">
        <f t="shared" si="1036"/>
        <v>27</v>
      </c>
      <c r="B2954" s="219">
        <f t="shared" si="1037"/>
        <v>2022</v>
      </c>
      <c r="C2954" s="219">
        <f t="shared" si="1038"/>
        <v>6</v>
      </c>
      <c r="D2954" s="219" t="str">
        <f t="shared" si="1008"/>
        <v>Jun</v>
      </c>
      <c r="E2954" s="219">
        <f t="shared" si="1039"/>
        <v>29</v>
      </c>
      <c r="F2954" s="217">
        <v>44741</v>
      </c>
      <c r="G2954" s="204">
        <v>0.54166666666666663</v>
      </c>
      <c r="H2954" s="205" t="s">
        <v>38</v>
      </c>
      <c r="I2954" s="206" t="str">
        <f t="shared" si="1034"/>
        <v>Q07, Central/South Arm confluence</v>
      </c>
      <c r="J2954" s="206" t="str">
        <f t="shared" si="1035"/>
        <v>San Juan Estuary</v>
      </c>
      <c r="K2954" s="205">
        <v>1</v>
      </c>
      <c r="L2954" s="207" t="s">
        <v>173</v>
      </c>
      <c r="M2954" s="208" t="s">
        <v>138</v>
      </c>
      <c r="N2954" s="212" t="s">
        <v>150</v>
      </c>
      <c r="O2954" s="181">
        <f t="shared" si="1003"/>
        <v>13</v>
      </c>
      <c r="P2954" s="181">
        <f t="shared" si="1004"/>
        <v>1</v>
      </c>
      <c r="Q2954" s="181">
        <f t="shared" si="1005"/>
        <v>4</v>
      </c>
      <c r="R2954" s="209">
        <v>16</v>
      </c>
      <c r="S2954" s="205" t="s">
        <v>168</v>
      </c>
      <c r="T2954" s="208" t="s">
        <v>163</v>
      </c>
    </row>
    <row r="2955" spans="1:20" x14ac:dyDescent="0.2">
      <c r="A2955" s="218">
        <f t="shared" si="1036"/>
        <v>27</v>
      </c>
      <c r="B2955" s="219">
        <f t="shared" si="1037"/>
        <v>2022</v>
      </c>
      <c r="C2955" s="219">
        <f t="shared" si="1038"/>
        <v>6</v>
      </c>
      <c r="D2955" s="219" t="str">
        <f t="shared" si="1008"/>
        <v>Jun</v>
      </c>
      <c r="E2955" s="219">
        <f t="shared" si="1039"/>
        <v>29</v>
      </c>
      <c r="F2955" s="217">
        <v>44741</v>
      </c>
      <c r="G2955" s="210">
        <v>0.57708333333333328</v>
      </c>
      <c r="H2955" s="211" t="s">
        <v>38</v>
      </c>
      <c r="I2955" s="206" t="str">
        <f t="shared" si="1001"/>
        <v>Q07, Central/South Arm confluence</v>
      </c>
      <c r="J2955" s="206" t="str">
        <f t="shared" si="1002"/>
        <v>San Juan Estuary</v>
      </c>
      <c r="K2955" s="211">
        <v>1</v>
      </c>
      <c r="L2955" s="212" t="s">
        <v>146</v>
      </c>
      <c r="M2955" s="208" t="s">
        <v>138</v>
      </c>
      <c r="N2955" s="212" t="s">
        <v>144</v>
      </c>
      <c r="O2955" s="181">
        <f t="shared" si="1003"/>
        <v>3</v>
      </c>
      <c r="P2955" s="181">
        <f t="shared" si="1004"/>
        <v>1</v>
      </c>
      <c r="Q2955" s="181">
        <f t="shared" si="1005"/>
        <v>2</v>
      </c>
      <c r="R2955" s="214">
        <v>1</v>
      </c>
      <c r="S2955" s="205" t="s">
        <v>168</v>
      </c>
      <c r="T2955" s="213" t="s">
        <v>163</v>
      </c>
    </row>
    <row r="2956" spans="1:20" x14ac:dyDescent="0.2">
      <c r="A2956" s="218">
        <f t="shared" si="1036"/>
        <v>27</v>
      </c>
      <c r="B2956" s="219">
        <f t="shared" si="1037"/>
        <v>2022</v>
      </c>
      <c r="C2956" s="219">
        <f t="shared" si="1038"/>
        <v>6</v>
      </c>
      <c r="D2956" s="219" t="str">
        <f t="shared" si="1008"/>
        <v>Jun</v>
      </c>
      <c r="E2956" s="219">
        <f t="shared" si="1039"/>
        <v>29</v>
      </c>
      <c r="F2956" s="217">
        <v>44741</v>
      </c>
      <c r="G2956" s="210">
        <v>0.57708333333333328</v>
      </c>
      <c r="H2956" s="211" t="s">
        <v>38</v>
      </c>
      <c r="I2956" s="206" t="str">
        <f t="shared" ref="I2956:I2962" si="1040">VLOOKUP(H2956,SiteCodes,2,FALSE)</f>
        <v>Q07, Central/South Arm confluence</v>
      </c>
      <c r="J2956" s="206" t="str">
        <f t="shared" ref="J2956:J2962" si="1041">VLOOKUP(H2956,SiteCodes,3,FALSE)</f>
        <v>San Juan Estuary</v>
      </c>
      <c r="K2956" s="205">
        <v>1</v>
      </c>
      <c r="L2956" s="207" t="s">
        <v>152</v>
      </c>
      <c r="M2956" s="208" t="s">
        <v>138</v>
      </c>
      <c r="N2956" s="207" t="s">
        <v>144</v>
      </c>
      <c r="O2956" s="181">
        <f t="shared" si="1003"/>
        <v>5</v>
      </c>
      <c r="P2956" s="181">
        <f t="shared" si="1004"/>
        <v>1</v>
      </c>
      <c r="Q2956" s="181">
        <f t="shared" si="1005"/>
        <v>2</v>
      </c>
      <c r="R2956" s="209">
        <v>5</v>
      </c>
      <c r="S2956" s="205" t="s">
        <v>168</v>
      </c>
      <c r="T2956" s="208" t="s">
        <v>163</v>
      </c>
    </row>
    <row r="2957" spans="1:20" x14ac:dyDescent="0.2">
      <c r="A2957" s="218">
        <f t="shared" si="1036"/>
        <v>27</v>
      </c>
      <c r="B2957" s="219">
        <f t="shared" si="1037"/>
        <v>2022</v>
      </c>
      <c r="C2957" s="219">
        <f t="shared" si="1038"/>
        <v>6</v>
      </c>
      <c r="D2957" s="219" t="str">
        <f t="shared" si="1008"/>
        <v>Jun</v>
      </c>
      <c r="E2957" s="219">
        <f t="shared" si="1039"/>
        <v>29</v>
      </c>
      <c r="F2957" s="217">
        <v>44741</v>
      </c>
      <c r="G2957" s="210">
        <v>0.57708333333333328</v>
      </c>
      <c r="H2957" s="211" t="s">
        <v>38</v>
      </c>
      <c r="I2957" s="206" t="str">
        <f t="shared" si="1040"/>
        <v>Q07, Central/South Arm confluence</v>
      </c>
      <c r="J2957" s="206" t="str">
        <f t="shared" si="1041"/>
        <v>San Juan Estuary</v>
      </c>
      <c r="K2957" s="211">
        <v>1</v>
      </c>
      <c r="L2957" s="212" t="s">
        <v>157</v>
      </c>
      <c r="M2957" s="208" t="s">
        <v>138</v>
      </c>
      <c r="N2957" s="212" t="s">
        <v>153</v>
      </c>
      <c r="O2957" s="181">
        <f t="shared" si="1003"/>
        <v>8</v>
      </c>
      <c r="P2957" s="181">
        <f t="shared" si="1004"/>
        <v>1</v>
      </c>
      <c r="Q2957" s="181">
        <f t="shared" si="1005"/>
        <v>5</v>
      </c>
      <c r="R2957" s="214">
        <v>17</v>
      </c>
      <c r="S2957" s="205" t="s">
        <v>168</v>
      </c>
      <c r="T2957" s="213" t="s">
        <v>163</v>
      </c>
    </row>
    <row r="2958" spans="1:20" x14ac:dyDescent="0.2">
      <c r="A2958" s="218">
        <f t="shared" si="1036"/>
        <v>27</v>
      </c>
      <c r="B2958" s="219">
        <f t="shared" si="1037"/>
        <v>2022</v>
      </c>
      <c r="C2958" s="219">
        <f t="shared" si="1038"/>
        <v>6</v>
      </c>
      <c r="D2958" s="219" t="str">
        <f t="shared" si="1008"/>
        <v>Jun</v>
      </c>
      <c r="E2958" s="219">
        <f t="shared" si="1039"/>
        <v>29</v>
      </c>
      <c r="F2958" s="217">
        <v>44741</v>
      </c>
      <c r="G2958" s="210">
        <v>0.57708333333333328</v>
      </c>
      <c r="H2958" s="211" t="s">
        <v>38</v>
      </c>
      <c r="I2958" s="206" t="str">
        <f t="shared" si="1040"/>
        <v>Q07, Central/South Arm confluence</v>
      </c>
      <c r="J2958" s="206" t="str">
        <f t="shared" si="1041"/>
        <v>San Juan Estuary</v>
      </c>
      <c r="K2958" s="205">
        <v>1</v>
      </c>
      <c r="L2958" s="207" t="s">
        <v>158</v>
      </c>
      <c r="M2958" s="208" t="s">
        <v>138</v>
      </c>
      <c r="N2958" s="212" t="s">
        <v>153</v>
      </c>
      <c r="O2958" s="181">
        <f t="shared" si="1003"/>
        <v>9</v>
      </c>
      <c r="P2958" s="181">
        <f t="shared" si="1004"/>
        <v>1</v>
      </c>
      <c r="Q2958" s="181">
        <f t="shared" si="1005"/>
        <v>5</v>
      </c>
      <c r="R2958" s="209">
        <v>66</v>
      </c>
      <c r="S2958" s="205" t="s">
        <v>168</v>
      </c>
      <c r="T2958" s="208" t="s">
        <v>163</v>
      </c>
    </row>
    <row r="2959" spans="1:20" x14ac:dyDescent="0.2">
      <c r="A2959" s="218">
        <f t="shared" si="1036"/>
        <v>27</v>
      </c>
      <c r="B2959" s="219">
        <f t="shared" si="1037"/>
        <v>2022</v>
      </c>
      <c r="C2959" s="219">
        <f t="shared" si="1038"/>
        <v>6</v>
      </c>
      <c r="D2959" s="219" t="str">
        <f t="shared" si="1008"/>
        <v>Jun</v>
      </c>
      <c r="E2959" s="219">
        <f t="shared" si="1039"/>
        <v>29</v>
      </c>
      <c r="F2959" s="217">
        <v>44741</v>
      </c>
      <c r="G2959" s="210">
        <v>0.57708333333333328</v>
      </c>
      <c r="H2959" s="211" t="s">
        <v>38</v>
      </c>
      <c r="I2959" s="206" t="str">
        <f t="shared" si="1040"/>
        <v>Q07, Central/South Arm confluence</v>
      </c>
      <c r="J2959" s="206" t="str">
        <f t="shared" si="1041"/>
        <v>San Juan Estuary</v>
      </c>
      <c r="K2959" s="211">
        <v>1</v>
      </c>
      <c r="L2959" s="212" t="s">
        <v>185</v>
      </c>
      <c r="M2959" s="208" t="s">
        <v>138</v>
      </c>
      <c r="N2959" s="212" t="s">
        <v>150</v>
      </c>
      <c r="O2959" s="181">
        <f t="shared" si="1003"/>
        <v>18</v>
      </c>
      <c r="P2959" s="181">
        <f t="shared" si="1004"/>
        <v>1</v>
      </c>
      <c r="Q2959" s="181">
        <f t="shared" si="1005"/>
        <v>4</v>
      </c>
      <c r="R2959" s="214">
        <v>1</v>
      </c>
      <c r="S2959" s="205" t="s">
        <v>168</v>
      </c>
      <c r="T2959" s="213" t="s">
        <v>163</v>
      </c>
    </row>
    <row r="2960" spans="1:20" x14ac:dyDescent="0.2">
      <c r="A2960" s="218">
        <f t="shared" si="1036"/>
        <v>27</v>
      </c>
      <c r="B2960" s="219">
        <f t="shared" si="1037"/>
        <v>2022</v>
      </c>
      <c r="C2960" s="219">
        <f t="shared" si="1038"/>
        <v>6</v>
      </c>
      <c r="D2960" s="219" t="str">
        <f t="shared" si="1008"/>
        <v>Jun</v>
      </c>
      <c r="E2960" s="219">
        <f t="shared" si="1039"/>
        <v>29</v>
      </c>
      <c r="F2960" s="217">
        <v>44741</v>
      </c>
      <c r="G2960" s="210">
        <v>0.57708333333333328</v>
      </c>
      <c r="H2960" s="211" t="s">
        <v>38</v>
      </c>
      <c r="I2960" s="206" t="str">
        <f t="shared" si="1040"/>
        <v>Q07, Central/South Arm confluence</v>
      </c>
      <c r="J2960" s="206" t="str">
        <f t="shared" si="1041"/>
        <v>San Juan Estuary</v>
      </c>
      <c r="K2960" s="205">
        <v>1</v>
      </c>
      <c r="L2960" s="207" t="s">
        <v>181</v>
      </c>
      <c r="M2960" s="208" t="s">
        <v>138</v>
      </c>
      <c r="N2960" s="212" t="s">
        <v>150</v>
      </c>
      <c r="O2960" s="181">
        <f t="shared" si="1003"/>
        <v>15</v>
      </c>
      <c r="P2960" s="181">
        <f t="shared" si="1004"/>
        <v>1</v>
      </c>
      <c r="Q2960" s="181">
        <f t="shared" si="1005"/>
        <v>4</v>
      </c>
      <c r="R2960" s="209">
        <v>8</v>
      </c>
      <c r="S2960" s="205" t="s">
        <v>168</v>
      </c>
      <c r="T2960" s="208" t="s">
        <v>163</v>
      </c>
    </row>
    <row r="2961" spans="1:20" x14ac:dyDescent="0.2">
      <c r="A2961" s="218">
        <f t="shared" si="1036"/>
        <v>27</v>
      </c>
      <c r="B2961" s="219">
        <f t="shared" si="1037"/>
        <v>2022</v>
      </c>
      <c r="C2961" s="219">
        <f t="shared" si="1038"/>
        <v>6</v>
      </c>
      <c r="D2961" s="219" t="str">
        <f t="shared" si="1008"/>
        <v>Jun</v>
      </c>
      <c r="E2961" s="219">
        <f t="shared" si="1039"/>
        <v>29</v>
      </c>
      <c r="F2961" s="217">
        <v>44741</v>
      </c>
      <c r="G2961" s="210">
        <v>0.57708333333333328</v>
      </c>
      <c r="H2961" s="211" t="s">
        <v>38</v>
      </c>
      <c r="I2961" s="206" t="str">
        <f t="shared" si="1040"/>
        <v>Q07, Central/South Arm confluence</v>
      </c>
      <c r="J2961" s="206" t="str">
        <f t="shared" si="1041"/>
        <v>San Juan Estuary</v>
      </c>
      <c r="K2961" s="211">
        <v>1</v>
      </c>
      <c r="L2961" s="212" t="s">
        <v>166</v>
      </c>
      <c r="M2961" s="208" t="s">
        <v>138</v>
      </c>
      <c r="N2961" s="212" t="s">
        <v>150</v>
      </c>
      <c r="O2961" s="181">
        <f t="shared" si="1003"/>
        <v>11</v>
      </c>
      <c r="P2961" s="181">
        <f t="shared" si="1004"/>
        <v>1</v>
      </c>
      <c r="Q2961" s="181">
        <f t="shared" si="1005"/>
        <v>4</v>
      </c>
      <c r="R2961" s="214">
        <v>1</v>
      </c>
      <c r="S2961" s="205" t="s">
        <v>168</v>
      </c>
      <c r="T2961" s="213" t="s">
        <v>163</v>
      </c>
    </row>
    <row r="2962" spans="1:20" x14ac:dyDescent="0.2">
      <c r="A2962" s="218">
        <f t="shared" si="1036"/>
        <v>27</v>
      </c>
      <c r="B2962" s="219">
        <f t="shared" si="1037"/>
        <v>2022</v>
      </c>
      <c r="C2962" s="219">
        <f t="shared" si="1038"/>
        <v>6</v>
      </c>
      <c r="D2962" s="219" t="str">
        <f t="shared" si="1008"/>
        <v>Jun</v>
      </c>
      <c r="E2962" s="219">
        <f t="shared" si="1039"/>
        <v>29</v>
      </c>
      <c r="F2962" s="217">
        <v>44741</v>
      </c>
      <c r="G2962" s="210">
        <v>0.57708333333333328</v>
      </c>
      <c r="H2962" s="211" t="s">
        <v>38</v>
      </c>
      <c r="I2962" s="206" t="str">
        <f t="shared" si="1040"/>
        <v>Q07, Central/South Arm confluence</v>
      </c>
      <c r="J2962" s="206" t="str">
        <f t="shared" si="1041"/>
        <v>San Juan Estuary</v>
      </c>
      <c r="K2962" s="205">
        <v>1</v>
      </c>
      <c r="L2962" s="207" t="s">
        <v>173</v>
      </c>
      <c r="M2962" s="208" t="s">
        <v>138</v>
      </c>
      <c r="N2962" s="212" t="s">
        <v>150</v>
      </c>
      <c r="O2962" s="181">
        <f t="shared" si="1003"/>
        <v>13</v>
      </c>
      <c r="P2962" s="181">
        <f t="shared" si="1004"/>
        <v>1</v>
      </c>
      <c r="Q2962" s="181">
        <f t="shared" si="1005"/>
        <v>4</v>
      </c>
      <c r="R2962" s="209">
        <v>27</v>
      </c>
      <c r="S2962" s="205" t="s">
        <v>168</v>
      </c>
      <c r="T2962" s="208" t="s">
        <v>163</v>
      </c>
    </row>
    <row r="2963" spans="1:20" x14ac:dyDescent="0.2">
      <c r="A2963" s="218">
        <f t="shared" si="1036"/>
        <v>27</v>
      </c>
      <c r="B2963" s="219">
        <f t="shared" si="1037"/>
        <v>2022</v>
      </c>
      <c r="C2963" s="219">
        <f t="shared" si="1038"/>
        <v>6</v>
      </c>
      <c r="D2963" s="219" t="str">
        <f t="shared" si="1008"/>
        <v>Jun</v>
      </c>
      <c r="E2963" s="219">
        <f t="shared" si="1039"/>
        <v>29</v>
      </c>
      <c r="F2963" s="217">
        <v>44741</v>
      </c>
      <c r="G2963" s="210">
        <v>0.59722222222222221</v>
      </c>
      <c r="H2963" s="211" t="s">
        <v>46</v>
      </c>
      <c r="I2963" s="206" t="str">
        <f t="shared" si="1001"/>
        <v>Q4, u/s of Tanis's template site</v>
      </c>
      <c r="J2963" s="206" t="str">
        <f t="shared" si="1002"/>
        <v>San Juan Estuary</v>
      </c>
      <c r="K2963" s="211">
        <v>1</v>
      </c>
      <c r="L2963" s="212" t="s">
        <v>146</v>
      </c>
      <c r="M2963" s="208" t="s">
        <v>138</v>
      </c>
      <c r="N2963" s="212" t="s">
        <v>144</v>
      </c>
      <c r="O2963" s="181">
        <f t="shared" si="1003"/>
        <v>3</v>
      </c>
      <c r="P2963" s="181">
        <f t="shared" si="1004"/>
        <v>1</v>
      </c>
      <c r="Q2963" s="181">
        <f t="shared" si="1005"/>
        <v>2</v>
      </c>
      <c r="R2963" s="214">
        <v>38</v>
      </c>
      <c r="S2963" s="205" t="s">
        <v>168</v>
      </c>
      <c r="T2963" s="213" t="s">
        <v>163</v>
      </c>
    </row>
    <row r="2964" spans="1:20" x14ac:dyDescent="0.2">
      <c r="A2964" s="218">
        <f t="shared" si="1036"/>
        <v>27</v>
      </c>
      <c r="B2964" s="219">
        <f t="shared" si="1037"/>
        <v>2022</v>
      </c>
      <c r="C2964" s="219">
        <f t="shared" si="1038"/>
        <v>6</v>
      </c>
      <c r="D2964" s="219" t="str">
        <f t="shared" si="1008"/>
        <v>Jun</v>
      </c>
      <c r="E2964" s="219">
        <f t="shared" si="1039"/>
        <v>29</v>
      </c>
      <c r="F2964" s="217">
        <v>44741</v>
      </c>
      <c r="G2964" s="210">
        <v>0.59722222222222221</v>
      </c>
      <c r="H2964" s="211" t="s">
        <v>46</v>
      </c>
      <c r="I2964" s="206" t="str">
        <f t="shared" ref="I2964:I2969" si="1042">VLOOKUP(H2964,SiteCodes,2,FALSE)</f>
        <v>Q4, u/s of Tanis's template site</v>
      </c>
      <c r="J2964" s="206" t="str">
        <f t="shared" ref="J2964:J2969" si="1043">VLOOKUP(H2964,SiteCodes,3,FALSE)</f>
        <v>San Juan Estuary</v>
      </c>
      <c r="K2964" s="205">
        <v>1</v>
      </c>
      <c r="L2964" s="207" t="s">
        <v>146</v>
      </c>
      <c r="M2964" s="208" t="s">
        <v>138</v>
      </c>
      <c r="N2964" s="207" t="s">
        <v>148</v>
      </c>
      <c r="O2964" s="181">
        <f t="shared" si="1003"/>
        <v>3</v>
      </c>
      <c r="P2964" s="181">
        <f t="shared" si="1004"/>
        <v>1</v>
      </c>
      <c r="Q2964" s="181">
        <f t="shared" si="1005"/>
        <v>3</v>
      </c>
      <c r="R2964" s="209">
        <v>2</v>
      </c>
      <c r="S2964" s="205" t="s">
        <v>168</v>
      </c>
      <c r="T2964" s="208" t="s">
        <v>163</v>
      </c>
    </row>
    <row r="2965" spans="1:20" x14ac:dyDescent="0.2">
      <c r="A2965" s="218">
        <f t="shared" si="1036"/>
        <v>27</v>
      </c>
      <c r="B2965" s="219">
        <f t="shared" si="1037"/>
        <v>2022</v>
      </c>
      <c r="C2965" s="219">
        <f t="shared" si="1038"/>
        <v>6</v>
      </c>
      <c r="D2965" s="219" t="str">
        <f t="shared" si="1008"/>
        <v>Jun</v>
      </c>
      <c r="E2965" s="219">
        <f t="shared" si="1039"/>
        <v>29</v>
      </c>
      <c r="F2965" s="217">
        <v>44741</v>
      </c>
      <c r="G2965" s="210">
        <v>0.59722222222222221</v>
      </c>
      <c r="H2965" s="211" t="s">
        <v>46</v>
      </c>
      <c r="I2965" s="206" t="str">
        <f t="shared" si="1042"/>
        <v>Q4, u/s of Tanis's template site</v>
      </c>
      <c r="J2965" s="206" t="str">
        <f t="shared" si="1043"/>
        <v>San Juan Estuary</v>
      </c>
      <c r="K2965" s="211">
        <v>1</v>
      </c>
      <c r="L2965" s="212" t="s">
        <v>152</v>
      </c>
      <c r="M2965" s="208" t="s">
        <v>138</v>
      </c>
      <c r="N2965" s="212" t="s">
        <v>144</v>
      </c>
      <c r="O2965" s="181">
        <f t="shared" si="1003"/>
        <v>5</v>
      </c>
      <c r="P2965" s="181">
        <f t="shared" si="1004"/>
        <v>1</v>
      </c>
      <c r="Q2965" s="181">
        <f t="shared" si="1005"/>
        <v>2</v>
      </c>
      <c r="R2965" s="214">
        <v>2</v>
      </c>
      <c r="S2965" s="205" t="s">
        <v>168</v>
      </c>
      <c r="T2965" s="213" t="s">
        <v>163</v>
      </c>
    </row>
    <row r="2966" spans="1:20" x14ac:dyDescent="0.2">
      <c r="A2966" s="218">
        <f t="shared" si="1036"/>
        <v>27</v>
      </c>
      <c r="B2966" s="219">
        <f t="shared" si="1037"/>
        <v>2022</v>
      </c>
      <c r="C2966" s="219">
        <f t="shared" si="1038"/>
        <v>6</v>
      </c>
      <c r="D2966" s="219" t="str">
        <f t="shared" si="1008"/>
        <v>Jun</v>
      </c>
      <c r="E2966" s="219">
        <f t="shared" si="1039"/>
        <v>29</v>
      </c>
      <c r="F2966" s="217">
        <v>44741</v>
      </c>
      <c r="G2966" s="210">
        <v>0.59722222222222221</v>
      </c>
      <c r="H2966" s="211" t="s">
        <v>46</v>
      </c>
      <c r="I2966" s="206" t="str">
        <f t="shared" si="1042"/>
        <v>Q4, u/s of Tanis's template site</v>
      </c>
      <c r="J2966" s="206" t="str">
        <f t="shared" si="1043"/>
        <v>San Juan Estuary</v>
      </c>
      <c r="K2966" s="205">
        <v>1</v>
      </c>
      <c r="L2966" s="207" t="s">
        <v>152</v>
      </c>
      <c r="M2966" s="208" t="s">
        <v>138</v>
      </c>
      <c r="N2966" s="207" t="s">
        <v>148</v>
      </c>
      <c r="O2966" s="181">
        <f t="shared" si="1003"/>
        <v>5</v>
      </c>
      <c r="P2966" s="181">
        <f t="shared" si="1004"/>
        <v>1</v>
      </c>
      <c r="Q2966" s="181">
        <f t="shared" si="1005"/>
        <v>3</v>
      </c>
      <c r="R2966" s="209">
        <v>1</v>
      </c>
      <c r="S2966" s="205" t="s">
        <v>168</v>
      </c>
      <c r="T2966" s="208" t="s">
        <v>163</v>
      </c>
    </row>
    <row r="2967" spans="1:20" x14ac:dyDescent="0.2">
      <c r="A2967" s="218">
        <f t="shared" si="1036"/>
        <v>27</v>
      </c>
      <c r="B2967" s="219">
        <f t="shared" si="1037"/>
        <v>2022</v>
      </c>
      <c r="C2967" s="219">
        <f t="shared" si="1038"/>
        <v>6</v>
      </c>
      <c r="D2967" s="219" t="str">
        <f t="shared" si="1008"/>
        <v>Jun</v>
      </c>
      <c r="E2967" s="219">
        <f t="shared" si="1039"/>
        <v>29</v>
      </c>
      <c r="F2967" s="217">
        <v>44741</v>
      </c>
      <c r="G2967" s="210">
        <v>0.59722222222222221</v>
      </c>
      <c r="H2967" s="211" t="s">
        <v>46</v>
      </c>
      <c r="I2967" s="206" t="str">
        <f t="shared" si="1042"/>
        <v>Q4, u/s of Tanis's template site</v>
      </c>
      <c r="J2967" s="206" t="str">
        <f t="shared" si="1043"/>
        <v>San Juan Estuary</v>
      </c>
      <c r="K2967" s="211">
        <v>1</v>
      </c>
      <c r="L2967" s="212" t="s">
        <v>157</v>
      </c>
      <c r="M2967" s="208" t="s">
        <v>138</v>
      </c>
      <c r="N2967" s="212" t="s">
        <v>153</v>
      </c>
      <c r="O2967" s="181">
        <f t="shared" si="1003"/>
        <v>8</v>
      </c>
      <c r="P2967" s="181">
        <f t="shared" si="1004"/>
        <v>1</v>
      </c>
      <c r="Q2967" s="181">
        <f t="shared" si="1005"/>
        <v>5</v>
      </c>
      <c r="R2967" s="214">
        <v>8</v>
      </c>
      <c r="S2967" s="205" t="s">
        <v>168</v>
      </c>
      <c r="T2967" s="213" t="s">
        <v>163</v>
      </c>
    </row>
    <row r="2968" spans="1:20" x14ac:dyDescent="0.2">
      <c r="A2968" s="218">
        <f t="shared" si="1036"/>
        <v>27</v>
      </c>
      <c r="B2968" s="219">
        <f t="shared" si="1037"/>
        <v>2022</v>
      </c>
      <c r="C2968" s="219">
        <f t="shared" si="1038"/>
        <v>6</v>
      </c>
      <c r="D2968" s="219" t="str">
        <f t="shared" si="1008"/>
        <v>Jun</v>
      </c>
      <c r="E2968" s="219">
        <f t="shared" si="1039"/>
        <v>29</v>
      </c>
      <c r="F2968" s="217">
        <v>44741</v>
      </c>
      <c r="G2968" s="210">
        <v>0.59722222222222221</v>
      </c>
      <c r="H2968" s="211" t="s">
        <v>46</v>
      </c>
      <c r="I2968" s="206" t="str">
        <f t="shared" si="1042"/>
        <v>Q4, u/s of Tanis's template site</v>
      </c>
      <c r="J2968" s="206" t="str">
        <f t="shared" si="1043"/>
        <v>San Juan Estuary</v>
      </c>
      <c r="K2968" s="205">
        <v>1</v>
      </c>
      <c r="L2968" s="207" t="s">
        <v>166</v>
      </c>
      <c r="M2968" s="208" t="s">
        <v>138</v>
      </c>
      <c r="N2968" s="207" t="s">
        <v>150</v>
      </c>
      <c r="O2968" s="181">
        <f t="shared" si="1003"/>
        <v>11</v>
      </c>
      <c r="P2968" s="181">
        <f t="shared" si="1004"/>
        <v>1</v>
      </c>
      <c r="Q2968" s="181">
        <f t="shared" si="1005"/>
        <v>4</v>
      </c>
      <c r="R2968" s="209">
        <v>1</v>
      </c>
      <c r="S2968" s="205" t="s">
        <v>168</v>
      </c>
      <c r="T2968" s="208" t="s">
        <v>163</v>
      </c>
    </row>
    <row r="2969" spans="1:20" x14ac:dyDescent="0.2">
      <c r="A2969" s="218">
        <f t="shared" si="1036"/>
        <v>27</v>
      </c>
      <c r="B2969" s="219">
        <f t="shared" si="1037"/>
        <v>2022</v>
      </c>
      <c r="C2969" s="219">
        <f t="shared" si="1038"/>
        <v>6</v>
      </c>
      <c r="D2969" s="219" t="str">
        <f t="shared" si="1008"/>
        <v>Jun</v>
      </c>
      <c r="E2969" s="219">
        <f t="shared" si="1039"/>
        <v>29</v>
      </c>
      <c r="F2969" s="217">
        <v>44741</v>
      </c>
      <c r="G2969" s="210">
        <v>0.59722222222222221</v>
      </c>
      <c r="H2969" s="211" t="s">
        <v>46</v>
      </c>
      <c r="I2969" s="206" t="str">
        <f t="shared" si="1042"/>
        <v>Q4, u/s of Tanis's template site</v>
      </c>
      <c r="J2969" s="206" t="str">
        <f t="shared" si="1043"/>
        <v>San Juan Estuary</v>
      </c>
      <c r="K2969" s="211">
        <v>1</v>
      </c>
      <c r="L2969" s="212" t="s">
        <v>173</v>
      </c>
      <c r="M2969" s="208" t="s">
        <v>138</v>
      </c>
      <c r="N2969" s="212" t="s">
        <v>150</v>
      </c>
      <c r="O2969" s="181">
        <f t="shared" si="1003"/>
        <v>13</v>
      </c>
      <c r="P2969" s="181">
        <f t="shared" si="1004"/>
        <v>1</v>
      </c>
      <c r="Q2969" s="181">
        <f t="shared" si="1005"/>
        <v>4</v>
      </c>
      <c r="R2969" s="214">
        <v>2</v>
      </c>
      <c r="S2969" s="205" t="s">
        <v>168</v>
      </c>
      <c r="T2969" s="213" t="s">
        <v>163</v>
      </c>
    </row>
    <row r="2970" spans="1:20" x14ac:dyDescent="0.2">
      <c r="A2970" s="218">
        <f t="shared" si="1036"/>
        <v>27</v>
      </c>
      <c r="B2970" s="219">
        <f t="shared" si="1037"/>
        <v>2022</v>
      </c>
      <c r="C2970" s="219">
        <f t="shared" si="1038"/>
        <v>6</v>
      </c>
      <c r="D2970" s="219" t="str">
        <f t="shared" si="1008"/>
        <v>Jun</v>
      </c>
      <c r="E2970" s="219">
        <f t="shared" si="1039"/>
        <v>29</v>
      </c>
      <c r="F2970" s="217">
        <v>44741</v>
      </c>
      <c r="G2970" s="204">
        <v>0.63888888888888895</v>
      </c>
      <c r="H2970" s="205" t="s">
        <v>25</v>
      </c>
      <c r="I2970" s="206" t="str">
        <f t="shared" si="1001"/>
        <v>Q01, left bank Gordon up from confluence</v>
      </c>
      <c r="J2970" s="206" t="str">
        <f t="shared" si="1002"/>
        <v>Gordon Estuary</v>
      </c>
      <c r="K2970" s="205">
        <v>1</v>
      </c>
      <c r="L2970" s="207" t="s">
        <v>146</v>
      </c>
      <c r="M2970" s="208" t="s">
        <v>138</v>
      </c>
      <c r="N2970" s="207" t="s">
        <v>144</v>
      </c>
      <c r="O2970" s="181">
        <f t="shared" si="1003"/>
        <v>3</v>
      </c>
      <c r="P2970" s="181">
        <f t="shared" si="1004"/>
        <v>1</v>
      </c>
      <c r="Q2970" s="181">
        <f t="shared" si="1005"/>
        <v>2</v>
      </c>
      <c r="R2970" s="209">
        <v>54</v>
      </c>
      <c r="S2970" s="205" t="s">
        <v>168</v>
      </c>
      <c r="T2970" s="208" t="s">
        <v>163</v>
      </c>
    </row>
    <row r="2971" spans="1:20" x14ac:dyDescent="0.2">
      <c r="A2971" s="218">
        <f t="shared" si="1036"/>
        <v>27</v>
      </c>
      <c r="B2971" s="219">
        <f t="shared" si="1037"/>
        <v>2022</v>
      </c>
      <c r="C2971" s="219">
        <f t="shared" si="1038"/>
        <v>6</v>
      </c>
      <c r="D2971" s="219" t="str">
        <f t="shared" si="1008"/>
        <v>Jun</v>
      </c>
      <c r="E2971" s="219">
        <f t="shared" si="1039"/>
        <v>29</v>
      </c>
      <c r="F2971" s="217">
        <v>44741</v>
      </c>
      <c r="G2971" s="204">
        <v>0.63888888888888895</v>
      </c>
      <c r="H2971" s="205" t="s">
        <v>25</v>
      </c>
      <c r="I2971" s="206" t="str">
        <f t="shared" ref="I2971:I2976" si="1044">VLOOKUP(H2971,SiteCodes,2,FALSE)</f>
        <v>Q01, left bank Gordon up from confluence</v>
      </c>
      <c r="J2971" s="206" t="str">
        <f t="shared" ref="J2971:J2976" si="1045">VLOOKUP(H2971,SiteCodes,3,FALSE)</f>
        <v>Gordon Estuary</v>
      </c>
      <c r="K2971" s="211">
        <v>1</v>
      </c>
      <c r="L2971" s="212" t="s">
        <v>146</v>
      </c>
      <c r="M2971" s="208" t="s">
        <v>138</v>
      </c>
      <c r="N2971" s="212" t="s">
        <v>148</v>
      </c>
      <c r="O2971" s="181">
        <f t="shared" si="1003"/>
        <v>3</v>
      </c>
      <c r="P2971" s="181">
        <f t="shared" si="1004"/>
        <v>1</v>
      </c>
      <c r="Q2971" s="181">
        <f t="shared" si="1005"/>
        <v>3</v>
      </c>
      <c r="R2971" s="214">
        <v>7</v>
      </c>
      <c r="S2971" s="205" t="s">
        <v>168</v>
      </c>
      <c r="T2971" s="213" t="s">
        <v>163</v>
      </c>
    </row>
    <row r="2972" spans="1:20" x14ac:dyDescent="0.2">
      <c r="A2972" s="218">
        <f t="shared" si="1036"/>
        <v>27</v>
      </c>
      <c r="B2972" s="219">
        <f t="shared" si="1037"/>
        <v>2022</v>
      </c>
      <c r="C2972" s="219">
        <f t="shared" si="1038"/>
        <v>6</v>
      </c>
      <c r="D2972" s="219" t="str">
        <f t="shared" si="1008"/>
        <v>Jun</v>
      </c>
      <c r="E2972" s="219">
        <f t="shared" si="1039"/>
        <v>29</v>
      </c>
      <c r="F2972" s="217">
        <v>44741</v>
      </c>
      <c r="G2972" s="204">
        <v>0.63888888888888895</v>
      </c>
      <c r="H2972" s="205" t="s">
        <v>25</v>
      </c>
      <c r="I2972" s="206" t="str">
        <f t="shared" si="1044"/>
        <v>Q01, left bank Gordon up from confluence</v>
      </c>
      <c r="J2972" s="206" t="str">
        <f t="shared" si="1045"/>
        <v>Gordon Estuary</v>
      </c>
      <c r="K2972" s="205">
        <v>1</v>
      </c>
      <c r="L2972" s="207" t="s">
        <v>152</v>
      </c>
      <c r="M2972" s="208" t="s">
        <v>138</v>
      </c>
      <c r="N2972" s="207" t="s">
        <v>148</v>
      </c>
      <c r="O2972" s="181">
        <f t="shared" si="1003"/>
        <v>5</v>
      </c>
      <c r="P2972" s="181">
        <f t="shared" si="1004"/>
        <v>1</v>
      </c>
      <c r="Q2972" s="181">
        <f t="shared" si="1005"/>
        <v>3</v>
      </c>
      <c r="R2972" s="209">
        <v>6</v>
      </c>
      <c r="S2972" s="205" t="s">
        <v>168</v>
      </c>
      <c r="T2972" s="208" t="s">
        <v>163</v>
      </c>
    </row>
    <row r="2973" spans="1:20" x14ac:dyDescent="0.2">
      <c r="A2973" s="218">
        <f t="shared" si="1036"/>
        <v>27</v>
      </c>
      <c r="B2973" s="219">
        <f t="shared" si="1037"/>
        <v>2022</v>
      </c>
      <c r="C2973" s="219">
        <f t="shared" si="1038"/>
        <v>6</v>
      </c>
      <c r="D2973" s="219" t="str">
        <f t="shared" si="1008"/>
        <v>Jun</v>
      </c>
      <c r="E2973" s="219">
        <f t="shared" si="1039"/>
        <v>29</v>
      </c>
      <c r="F2973" s="217">
        <v>44741</v>
      </c>
      <c r="G2973" s="204">
        <v>0.63888888888888895</v>
      </c>
      <c r="H2973" s="205" t="s">
        <v>25</v>
      </c>
      <c r="I2973" s="206" t="str">
        <f t="shared" si="1044"/>
        <v>Q01, left bank Gordon up from confluence</v>
      </c>
      <c r="J2973" s="206" t="str">
        <f t="shared" si="1045"/>
        <v>Gordon Estuary</v>
      </c>
      <c r="K2973" s="211">
        <v>1</v>
      </c>
      <c r="L2973" s="212" t="s">
        <v>157</v>
      </c>
      <c r="M2973" s="208" t="s">
        <v>138</v>
      </c>
      <c r="N2973" s="212" t="s">
        <v>153</v>
      </c>
      <c r="O2973" s="181">
        <f t="shared" si="1003"/>
        <v>8</v>
      </c>
      <c r="P2973" s="181">
        <f t="shared" si="1004"/>
        <v>1</v>
      </c>
      <c r="Q2973" s="181">
        <f t="shared" si="1005"/>
        <v>5</v>
      </c>
      <c r="R2973" s="214">
        <v>11</v>
      </c>
      <c r="S2973" s="205" t="s">
        <v>168</v>
      </c>
      <c r="T2973" s="213" t="s">
        <v>163</v>
      </c>
    </row>
    <row r="2974" spans="1:20" x14ac:dyDescent="0.2">
      <c r="A2974" s="218">
        <f t="shared" si="1036"/>
        <v>27</v>
      </c>
      <c r="B2974" s="219">
        <f t="shared" si="1037"/>
        <v>2022</v>
      </c>
      <c r="C2974" s="219">
        <f t="shared" si="1038"/>
        <v>6</v>
      </c>
      <c r="D2974" s="219" t="str">
        <f t="shared" si="1008"/>
        <v>Jun</v>
      </c>
      <c r="E2974" s="219">
        <f t="shared" si="1039"/>
        <v>29</v>
      </c>
      <c r="F2974" s="217">
        <v>44741</v>
      </c>
      <c r="G2974" s="204">
        <v>0.63888888888888895</v>
      </c>
      <c r="H2974" s="205" t="s">
        <v>25</v>
      </c>
      <c r="I2974" s="206" t="str">
        <f t="shared" si="1044"/>
        <v>Q01, left bank Gordon up from confluence</v>
      </c>
      <c r="J2974" s="206" t="str">
        <f t="shared" si="1045"/>
        <v>Gordon Estuary</v>
      </c>
      <c r="K2974" s="205">
        <v>1</v>
      </c>
      <c r="L2974" s="207" t="s">
        <v>158</v>
      </c>
      <c r="M2974" s="208" t="s">
        <v>138</v>
      </c>
      <c r="N2974" s="212" t="s">
        <v>153</v>
      </c>
      <c r="O2974" s="181">
        <f t="shared" si="1003"/>
        <v>9</v>
      </c>
      <c r="P2974" s="181">
        <f t="shared" si="1004"/>
        <v>1</v>
      </c>
      <c r="Q2974" s="181">
        <f t="shared" si="1005"/>
        <v>5</v>
      </c>
      <c r="R2974" s="209">
        <v>1</v>
      </c>
      <c r="S2974" s="205" t="s">
        <v>168</v>
      </c>
      <c r="T2974" s="208" t="s">
        <v>163</v>
      </c>
    </row>
    <row r="2975" spans="1:20" x14ac:dyDescent="0.2">
      <c r="A2975" s="218">
        <f t="shared" si="1036"/>
        <v>27</v>
      </c>
      <c r="B2975" s="219">
        <f t="shared" si="1037"/>
        <v>2022</v>
      </c>
      <c r="C2975" s="219">
        <f t="shared" si="1038"/>
        <v>6</v>
      </c>
      <c r="D2975" s="219" t="str">
        <f t="shared" si="1008"/>
        <v>Jun</v>
      </c>
      <c r="E2975" s="219">
        <f t="shared" si="1039"/>
        <v>29</v>
      </c>
      <c r="F2975" s="217">
        <v>44741</v>
      </c>
      <c r="G2975" s="204">
        <v>0.63888888888888895</v>
      </c>
      <c r="H2975" s="205" t="s">
        <v>25</v>
      </c>
      <c r="I2975" s="206" t="str">
        <f t="shared" si="1044"/>
        <v>Q01, left bank Gordon up from confluence</v>
      </c>
      <c r="J2975" s="206" t="str">
        <f t="shared" si="1045"/>
        <v>Gordon Estuary</v>
      </c>
      <c r="K2975" s="211">
        <v>1</v>
      </c>
      <c r="L2975" s="212" t="s">
        <v>181</v>
      </c>
      <c r="M2975" s="208" t="s">
        <v>138</v>
      </c>
      <c r="N2975" s="212" t="s">
        <v>150</v>
      </c>
      <c r="O2975" s="181">
        <f t="shared" si="1003"/>
        <v>15</v>
      </c>
      <c r="P2975" s="181">
        <f t="shared" si="1004"/>
        <v>1</v>
      </c>
      <c r="Q2975" s="181">
        <f t="shared" si="1005"/>
        <v>4</v>
      </c>
      <c r="R2975" s="214">
        <v>2</v>
      </c>
      <c r="S2975" s="205" t="s">
        <v>168</v>
      </c>
      <c r="T2975" s="213" t="s">
        <v>163</v>
      </c>
    </row>
    <row r="2976" spans="1:20" x14ac:dyDescent="0.2">
      <c r="A2976" s="218">
        <f t="shared" si="1036"/>
        <v>27</v>
      </c>
      <c r="B2976" s="219">
        <f t="shared" si="1037"/>
        <v>2022</v>
      </c>
      <c r="C2976" s="219">
        <f t="shared" si="1038"/>
        <v>6</v>
      </c>
      <c r="D2976" s="219" t="str">
        <f t="shared" si="1008"/>
        <v>Jun</v>
      </c>
      <c r="E2976" s="219">
        <f t="shared" si="1039"/>
        <v>29</v>
      </c>
      <c r="F2976" s="217">
        <v>44741</v>
      </c>
      <c r="G2976" s="204">
        <v>0.63888888888888895</v>
      </c>
      <c r="H2976" s="205" t="s">
        <v>25</v>
      </c>
      <c r="I2976" s="206" t="str">
        <f t="shared" si="1044"/>
        <v>Q01, left bank Gordon up from confluence</v>
      </c>
      <c r="J2976" s="206" t="str">
        <f t="shared" si="1045"/>
        <v>Gordon Estuary</v>
      </c>
      <c r="K2976" s="205">
        <v>1</v>
      </c>
      <c r="L2976" s="207" t="s">
        <v>173</v>
      </c>
      <c r="M2976" s="208" t="s">
        <v>138</v>
      </c>
      <c r="N2976" s="212" t="s">
        <v>150</v>
      </c>
      <c r="O2976" s="181">
        <f t="shared" si="1003"/>
        <v>13</v>
      </c>
      <c r="P2976" s="181">
        <f t="shared" si="1004"/>
        <v>1</v>
      </c>
      <c r="Q2976" s="181">
        <f t="shared" si="1005"/>
        <v>4</v>
      </c>
      <c r="R2976" s="209">
        <v>9</v>
      </c>
      <c r="S2976" s="205" t="s">
        <v>168</v>
      </c>
      <c r="T2976" s="208" t="s">
        <v>163</v>
      </c>
    </row>
    <row r="2977" spans="1:20" x14ac:dyDescent="0.2">
      <c r="A2977" s="218">
        <f t="shared" si="1036"/>
        <v>0</v>
      </c>
      <c r="B2977" s="219">
        <f t="shared" si="1037"/>
        <v>1900</v>
      </c>
      <c r="C2977" s="219">
        <f t="shared" si="1038"/>
        <v>1</v>
      </c>
      <c r="D2977" s="219" t="str">
        <f t="shared" si="1008"/>
        <v>Jan</v>
      </c>
      <c r="E2977" s="219">
        <f t="shared" si="1039"/>
        <v>0</v>
      </c>
      <c r="F2977" s="216"/>
      <c r="G2977" s="210"/>
      <c r="H2977" s="211" t="s">
        <v>135</v>
      </c>
      <c r="I2977" s="206" t="str">
        <f t="shared" si="1001"/>
        <v>Auto-filll column</v>
      </c>
      <c r="J2977" s="206" t="str">
        <f t="shared" si="1002"/>
        <v>Auto-filll column</v>
      </c>
      <c r="K2977" s="211">
        <v>1</v>
      </c>
      <c r="L2977" s="212" t="s">
        <v>132</v>
      </c>
      <c r="M2977" s="213" t="s">
        <v>133</v>
      </c>
      <c r="N2977" s="212" t="s">
        <v>134</v>
      </c>
      <c r="O2977" s="181">
        <f t="shared" si="1003"/>
        <v>99</v>
      </c>
      <c r="P2977" s="181">
        <f t="shared" si="1004"/>
        <v>99</v>
      </c>
      <c r="Q2977" s="181">
        <f t="shared" si="1005"/>
        <v>99</v>
      </c>
      <c r="R2977" s="214"/>
      <c r="S2977" s="211" t="s">
        <v>164</v>
      </c>
      <c r="T2977" s="213" t="s">
        <v>163</v>
      </c>
    </row>
    <row r="2978" spans="1:20" x14ac:dyDescent="0.2">
      <c r="A2978" s="218">
        <f t="shared" si="1036"/>
        <v>0</v>
      </c>
      <c r="B2978" s="219">
        <f t="shared" si="1037"/>
        <v>1900</v>
      </c>
      <c r="C2978" s="219">
        <f t="shared" si="1038"/>
        <v>1</v>
      </c>
      <c r="D2978" s="219" t="str">
        <f t="shared" si="1008"/>
        <v>Jan</v>
      </c>
      <c r="E2978" s="219">
        <f t="shared" si="1039"/>
        <v>0</v>
      </c>
      <c r="F2978" s="215"/>
      <c r="G2978" s="204"/>
      <c r="H2978" s="205" t="s">
        <v>135</v>
      </c>
      <c r="I2978" s="206" t="str">
        <f t="shared" ref="I2978:I2990" si="1046">VLOOKUP(H2978,SiteCodes,2,FALSE)</f>
        <v>Auto-filll column</v>
      </c>
      <c r="J2978" s="206" t="str">
        <f t="shared" ref="J2978:J2990" si="1047">VLOOKUP(H2978,SiteCodes,3,FALSE)</f>
        <v>Auto-filll column</v>
      </c>
      <c r="K2978" s="205">
        <v>1</v>
      </c>
      <c r="L2978" s="207" t="s">
        <v>132</v>
      </c>
      <c r="M2978" s="208" t="s">
        <v>133</v>
      </c>
      <c r="N2978" s="207" t="s">
        <v>134</v>
      </c>
      <c r="O2978" s="181">
        <f t="shared" ref="O2978:O2990" si="1048">VLOOKUP(L2978,SpeciesCodes,2,FALSE)</f>
        <v>99</v>
      </c>
      <c r="P2978" s="181">
        <f t="shared" ref="P2978:P2990" si="1049">VLOOKUP(M2978,OrigCodes,2,FALSE)</f>
        <v>99</v>
      </c>
      <c r="Q2978" s="181">
        <f t="shared" ref="Q2978:Q2990" si="1050">VLOOKUP(N2978,StgCodes,2,FALSE)</f>
        <v>99</v>
      </c>
      <c r="R2978" s="209"/>
      <c r="S2978" s="205" t="s">
        <v>164</v>
      </c>
      <c r="T2978" s="208" t="s">
        <v>163</v>
      </c>
    </row>
    <row r="2979" spans="1:20" x14ac:dyDescent="0.2">
      <c r="A2979" s="218">
        <f t="shared" si="1036"/>
        <v>0</v>
      </c>
      <c r="B2979" s="219">
        <f t="shared" si="1037"/>
        <v>1900</v>
      </c>
      <c r="C2979" s="219">
        <f t="shared" si="1038"/>
        <v>1</v>
      </c>
      <c r="D2979" s="219" t="str">
        <f t="shared" ref="D2979:D3042" si="1051">TEXT(F2979,"mmm")</f>
        <v>Jan</v>
      </c>
      <c r="E2979" s="219">
        <f t="shared" si="1039"/>
        <v>0</v>
      </c>
      <c r="F2979" s="216"/>
      <c r="G2979" s="210"/>
      <c r="H2979" s="211" t="s">
        <v>135</v>
      </c>
      <c r="I2979" s="206" t="str">
        <f t="shared" si="1046"/>
        <v>Auto-filll column</v>
      </c>
      <c r="J2979" s="206" t="str">
        <f t="shared" si="1047"/>
        <v>Auto-filll column</v>
      </c>
      <c r="K2979" s="211">
        <v>1</v>
      </c>
      <c r="L2979" s="212" t="s">
        <v>132</v>
      </c>
      <c r="M2979" s="213" t="s">
        <v>133</v>
      </c>
      <c r="N2979" s="212" t="s">
        <v>134</v>
      </c>
      <c r="O2979" s="181">
        <f t="shared" si="1048"/>
        <v>99</v>
      </c>
      <c r="P2979" s="181">
        <f t="shared" si="1049"/>
        <v>99</v>
      </c>
      <c r="Q2979" s="181">
        <f t="shared" si="1050"/>
        <v>99</v>
      </c>
      <c r="R2979" s="214"/>
      <c r="S2979" s="211" t="s">
        <v>164</v>
      </c>
      <c r="T2979" s="213" t="s">
        <v>163</v>
      </c>
    </row>
    <row r="2980" spans="1:20" x14ac:dyDescent="0.2">
      <c r="A2980" s="218">
        <f t="shared" si="1036"/>
        <v>0</v>
      </c>
      <c r="B2980" s="219">
        <f t="shared" si="1037"/>
        <v>1900</v>
      </c>
      <c r="C2980" s="219">
        <f t="shared" si="1038"/>
        <v>1</v>
      </c>
      <c r="D2980" s="219" t="str">
        <f t="shared" si="1051"/>
        <v>Jan</v>
      </c>
      <c r="E2980" s="219">
        <f t="shared" si="1039"/>
        <v>0</v>
      </c>
      <c r="F2980" s="215"/>
      <c r="G2980" s="204"/>
      <c r="H2980" s="205" t="s">
        <v>135</v>
      </c>
      <c r="I2980" s="206" t="str">
        <f t="shared" si="1046"/>
        <v>Auto-filll column</v>
      </c>
      <c r="J2980" s="206" t="str">
        <f t="shared" si="1047"/>
        <v>Auto-filll column</v>
      </c>
      <c r="K2980" s="205">
        <v>1</v>
      </c>
      <c r="L2980" s="207" t="s">
        <v>132</v>
      </c>
      <c r="M2980" s="208" t="s">
        <v>133</v>
      </c>
      <c r="N2980" s="207" t="s">
        <v>134</v>
      </c>
      <c r="O2980" s="181">
        <f t="shared" si="1048"/>
        <v>99</v>
      </c>
      <c r="P2980" s="181">
        <f t="shared" si="1049"/>
        <v>99</v>
      </c>
      <c r="Q2980" s="181">
        <f t="shared" si="1050"/>
        <v>99</v>
      </c>
      <c r="R2980" s="209"/>
      <c r="S2980" s="205" t="s">
        <v>164</v>
      </c>
      <c r="T2980" s="208" t="s">
        <v>163</v>
      </c>
    </row>
    <row r="2981" spans="1:20" x14ac:dyDescent="0.2">
      <c r="A2981" s="218">
        <f t="shared" si="1036"/>
        <v>0</v>
      </c>
      <c r="B2981" s="219">
        <f t="shared" si="1037"/>
        <v>1900</v>
      </c>
      <c r="C2981" s="219">
        <f t="shared" si="1038"/>
        <v>1</v>
      </c>
      <c r="D2981" s="219" t="str">
        <f t="shared" si="1051"/>
        <v>Jan</v>
      </c>
      <c r="E2981" s="219">
        <f t="shared" si="1039"/>
        <v>0</v>
      </c>
      <c r="F2981" s="216"/>
      <c r="G2981" s="210"/>
      <c r="H2981" s="211" t="s">
        <v>135</v>
      </c>
      <c r="I2981" s="206" t="str">
        <f t="shared" si="1046"/>
        <v>Auto-filll column</v>
      </c>
      <c r="J2981" s="206" t="str">
        <f t="shared" si="1047"/>
        <v>Auto-filll column</v>
      </c>
      <c r="K2981" s="211">
        <v>1</v>
      </c>
      <c r="L2981" s="212" t="s">
        <v>132</v>
      </c>
      <c r="M2981" s="213" t="s">
        <v>133</v>
      </c>
      <c r="N2981" s="212" t="s">
        <v>134</v>
      </c>
      <c r="O2981" s="181">
        <f t="shared" si="1048"/>
        <v>99</v>
      </c>
      <c r="P2981" s="181">
        <f t="shared" si="1049"/>
        <v>99</v>
      </c>
      <c r="Q2981" s="181">
        <f t="shared" si="1050"/>
        <v>99</v>
      </c>
      <c r="R2981" s="214"/>
      <c r="S2981" s="211" t="s">
        <v>164</v>
      </c>
      <c r="T2981" s="213" t="s">
        <v>163</v>
      </c>
    </row>
    <row r="2982" spans="1:20" x14ac:dyDescent="0.2">
      <c r="A2982" s="218">
        <f t="shared" si="1036"/>
        <v>0</v>
      </c>
      <c r="B2982" s="219">
        <f t="shared" si="1037"/>
        <v>1900</v>
      </c>
      <c r="C2982" s="219">
        <f t="shared" si="1038"/>
        <v>1</v>
      </c>
      <c r="D2982" s="219" t="str">
        <f t="shared" si="1051"/>
        <v>Jan</v>
      </c>
      <c r="E2982" s="219">
        <f t="shared" si="1039"/>
        <v>0</v>
      </c>
      <c r="F2982" s="215"/>
      <c r="G2982" s="204"/>
      <c r="H2982" s="205" t="s">
        <v>135</v>
      </c>
      <c r="I2982" s="206" t="str">
        <f t="shared" si="1046"/>
        <v>Auto-filll column</v>
      </c>
      <c r="J2982" s="206" t="str">
        <f t="shared" si="1047"/>
        <v>Auto-filll column</v>
      </c>
      <c r="K2982" s="205">
        <v>1</v>
      </c>
      <c r="L2982" s="207" t="s">
        <v>132</v>
      </c>
      <c r="M2982" s="208" t="s">
        <v>133</v>
      </c>
      <c r="N2982" s="207" t="s">
        <v>134</v>
      </c>
      <c r="O2982" s="181">
        <f t="shared" si="1048"/>
        <v>99</v>
      </c>
      <c r="P2982" s="181">
        <f t="shared" si="1049"/>
        <v>99</v>
      </c>
      <c r="Q2982" s="181">
        <f t="shared" si="1050"/>
        <v>99</v>
      </c>
      <c r="R2982" s="209"/>
      <c r="S2982" s="205" t="s">
        <v>164</v>
      </c>
      <c r="T2982" s="208" t="s">
        <v>163</v>
      </c>
    </row>
    <row r="2983" spans="1:20" x14ac:dyDescent="0.2">
      <c r="A2983" s="218">
        <f t="shared" si="1036"/>
        <v>0</v>
      </c>
      <c r="B2983" s="219">
        <f t="shared" si="1037"/>
        <v>1900</v>
      </c>
      <c r="C2983" s="219">
        <f t="shared" si="1038"/>
        <v>1</v>
      </c>
      <c r="D2983" s="219" t="str">
        <f t="shared" si="1051"/>
        <v>Jan</v>
      </c>
      <c r="E2983" s="219">
        <f t="shared" si="1039"/>
        <v>0</v>
      </c>
      <c r="F2983" s="216"/>
      <c r="G2983" s="210"/>
      <c r="H2983" s="211" t="s">
        <v>135</v>
      </c>
      <c r="I2983" s="206" t="str">
        <f t="shared" si="1046"/>
        <v>Auto-filll column</v>
      </c>
      <c r="J2983" s="206" t="str">
        <f t="shared" si="1047"/>
        <v>Auto-filll column</v>
      </c>
      <c r="K2983" s="211">
        <v>1</v>
      </c>
      <c r="L2983" s="212" t="s">
        <v>132</v>
      </c>
      <c r="M2983" s="213" t="s">
        <v>133</v>
      </c>
      <c r="N2983" s="212" t="s">
        <v>134</v>
      </c>
      <c r="O2983" s="181">
        <f t="shared" si="1048"/>
        <v>99</v>
      </c>
      <c r="P2983" s="181">
        <f t="shared" si="1049"/>
        <v>99</v>
      </c>
      <c r="Q2983" s="181">
        <f t="shared" si="1050"/>
        <v>99</v>
      </c>
      <c r="R2983" s="214"/>
      <c r="S2983" s="211" t="s">
        <v>164</v>
      </c>
      <c r="T2983" s="213" t="s">
        <v>163</v>
      </c>
    </row>
    <row r="2984" spans="1:20" x14ac:dyDescent="0.2">
      <c r="A2984" s="218">
        <f t="shared" si="1036"/>
        <v>0</v>
      </c>
      <c r="B2984" s="219">
        <f t="shared" si="1037"/>
        <v>1900</v>
      </c>
      <c r="C2984" s="219">
        <f t="shared" si="1038"/>
        <v>1</v>
      </c>
      <c r="D2984" s="219" t="str">
        <f t="shared" si="1051"/>
        <v>Jan</v>
      </c>
      <c r="E2984" s="219">
        <f t="shared" si="1039"/>
        <v>0</v>
      </c>
      <c r="F2984" s="215"/>
      <c r="G2984" s="204"/>
      <c r="H2984" s="205" t="s">
        <v>135</v>
      </c>
      <c r="I2984" s="206" t="str">
        <f t="shared" si="1046"/>
        <v>Auto-filll column</v>
      </c>
      <c r="J2984" s="206" t="str">
        <f t="shared" si="1047"/>
        <v>Auto-filll column</v>
      </c>
      <c r="K2984" s="205">
        <v>1</v>
      </c>
      <c r="L2984" s="207" t="s">
        <v>132</v>
      </c>
      <c r="M2984" s="208" t="s">
        <v>133</v>
      </c>
      <c r="N2984" s="207" t="s">
        <v>134</v>
      </c>
      <c r="O2984" s="181">
        <f t="shared" si="1048"/>
        <v>99</v>
      </c>
      <c r="P2984" s="181">
        <f t="shared" si="1049"/>
        <v>99</v>
      </c>
      <c r="Q2984" s="181">
        <f t="shared" si="1050"/>
        <v>99</v>
      </c>
      <c r="R2984" s="209"/>
      <c r="S2984" s="205" t="s">
        <v>164</v>
      </c>
      <c r="T2984" s="208" t="s">
        <v>163</v>
      </c>
    </row>
    <row r="2985" spans="1:20" x14ac:dyDescent="0.2">
      <c r="A2985" s="218">
        <f t="shared" si="1036"/>
        <v>0</v>
      </c>
      <c r="B2985" s="219">
        <f t="shared" si="1037"/>
        <v>1900</v>
      </c>
      <c r="C2985" s="219">
        <f t="shared" si="1038"/>
        <v>1</v>
      </c>
      <c r="D2985" s="219" t="str">
        <f t="shared" si="1051"/>
        <v>Jan</v>
      </c>
      <c r="E2985" s="219">
        <f t="shared" si="1039"/>
        <v>0</v>
      </c>
      <c r="F2985" s="216"/>
      <c r="G2985" s="210"/>
      <c r="H2985" s="211" t="s">
        <v>135</v>
      </c>
      <c r="I2985" s="206" t="str">
        <f t="shared" si="1046"/>
        <v>Auto-filll column</v>
      </c>
      <c r="J2985" s="206" t="str">
        <f t="shared" si="1047"/>
        <v>Auto-filll column</v>
      </c>
      <c r="K2985" s="211">
        <v>1</v>
      </c>
      <c r="L2985" s="212" t="s">
        <v>132</v>
      </c>
      <c r="M2985" s="213" t="s">
        <v>133</v>
      </c>
      <c r="N2985" s="212" t="s">
        <v>134</v>
      </c>
      <c r="O2985" s="181">
        <f t="shared" si="1048"/>
        <v>99</v>
      </c>
      <c r="P2985" s="181">
        <f t="shared" si="1049"/>
        <v>99</v>
      </c>
      <c r="Q2985" s="181">
        <f t="shared" si="1050"/>
        <v>99</v>
      </c>
      <c r="R2985" s="214"/>
      <c r="S2985" s="211" t="s">
        <v>164</v>
      </c>
      <c r="T2985" s="213" t="s">
        <v>163</v>
      </c>
    </row>
    <row r="2986" spans="1:20" x14ac:dyDescent="0.2">
      <c r="A2986" s="218">
        <f t="shared" si="1036"/>
        <v>0</v>
      </c>
      <c r="B2986" s="219">
        <f t="shared" si="1037"/>
        <v>1900</v>
      </c>
      <c r="C2986" s="219">
        <f t="shared" si="1038"/>
        <v>1</v>
      </c>
      <c r="D2986" s="219" t="str">
        <f t="shared" si="1051"/>
        <v>Jan</v>
      </c>
      <c r="E2986" s="219">
        <f t="shared" si="1039"/>
        <v>0</v>
      </c>
      <c r="F2986" s="215"/>
      <c r="G2986" s="204"/>
      <c r="H2986" s="205" t="s">
        <v>135</v>
      </c>
      <c r="I2986" s="206" t="str">
        <f t="shared" si="1046"/>
        <v>Auto-filll column</v>
      </c>
      <c r="J2986" s="206" t="str">
        <f t="shared" si="1047"/>
        <v>Auto-filll column</v>
      </c>
      <c r="K2986" s="205">
        <v>1</v>
      </c>
      <c r="L2986" s="207" t="s">
        <v>132</v>
      </c>
      <c r="M2986" s="208" t="s">
        <v>133</v>
      </c>
      <c r="N2986" s="207" t="s">
        <v>134</v>
      </c>
      <c r="O2986" s="181">
        <f t="shared" si="1048"/>
        <v>99</v>
      </c>
      <c r="P2986" s="181">
        <f t="shared" si="1049"/>
        <v>99</v>
      </c>
      <c r="Q2986" s="181">
        <f t="shared" si="1050"/>
        <v>99</v>
      </c>
      <c r="R2986" s="209"/>
      <c r="S2986" s="205" t="s">
        <v>164</v>
      </c>
      <c r="T2986" s="208" t="s">
        <v>163</v>
      </c>
    </row>
    <row r="2987" spans="1:20" x14ac:dyDescent="0.2">
      <c r="A2987" s="218">
        <f t="shared" si="1036"/>
        <v>0</v>
      </c>
      <c r="B2987" s="219">
        <f t="shared" si="1037"/>
        <v>1900</v>
      </c>
      <c r="C2987" s="219">
        <f t="shared" si="1038"/>
        <v>1</v>
      </c>
      <c r="D2987" s="219" t="str">
        <f t="shared" si="1051"/>
        <v>Jan</v>
      </c>
      <c r="E2987" s="219">
        <f t="shared" si="1039"/>
        <v>0</v>
      </c>
      <c r="F2987" s="216"/>
      <c r="G2987" s="210"/>
      <c r="H2987" s="211" t="s">
        <v>135</v>
      </c>
      <c r="I2987" s="206" t="str">
        <f t="shared" si="1046"/>
        <v>Auto-filll column</v>
      </c>
      <c r="J2987" s="206" t="str">
        <f t="shared" si="1047"/>
        <v>Auto-filll column</v>
      </c>
      <c r="K2987" s="211">
        <v>1</v>
      </c>
      <c r="L2987" s="212" t="s">
        <v>132</v>
      </c>
      <c r="M2987" s="213" t="s">
        <v>133</v>
      </c>
      <c r="N2987" s="212" t="s">
        <v>134</v>
      </c>
      <c r="O2987" s="181">
        <f t="shared" si="1048"/>
        <v>99</v>
      </c>
      <c r="P2987" s="181">
        <f t="shared" si="1049"/>
        <v>99</v>
      </c>
      <c r="Q2987" s="181">
        <f t="shared" si="1050"/>
        <v>99</v>
      </c>
      <c r="R2987" s="214"/>
      <c r="S2987" s="211" t="s">
        <v>164</v>
      </c>
      <c r="T2987" s="213" t="s">
        <v>163</v>
      </c>
    </row>
    <row r="2988" spans="1:20" x14ac:dyDescent="0.2">
      <c r="A2988" s="218">
        <f t="shared" si="1036"/>
        <v>0</v>
      </c>
      <c r="B2988" s="219">
        <f t="shared" si="1037"/>
        <v>1900</v>
      </c>
      <c r="C2988" s="219">
        <f t="shared" si="1038"/>
        <v>1</v>
      </c>
      <c r="D2988" s="219" t="str">
        <f t="shared" si="1051"/>
        <v>Jan</v>
      </c>
      <c r="E2988" s="219">
        <f t="shared" si="1039"/>
        <v>0</v>
      </c>
      <c r="F2988" s="215"/>
      <c r="G2988" s="204"/>
      <c r="H2988" s="205" t="s">
        <v>135</v>
      </c>
      <c r="I2988" s="206" t="str">
        <f t="shared" si="1046"/>
        <v>Auto-filll column</v>
      </c>
      <c r="J2988" s="206" t="str">
        <f t="shared" si="1047"/>
        <v>Auto-filll column</v>
      </c>
      <c r="K2988" s="205">
        <v>1</v>
      </c>
      <c r="L2988" s="207" t="s">
        <v>132</v>
      </c>
      <c r="M2988" s="208" t="s">
        <v>133</v>
      </c>
      <c r="N2988" s="207" t="s">
        <v>134</v>
      </c>
      <c r="O2988" s="181">
        <f t="shared" si="1048"/>
        <v>99</v>
      </c>
      <c r="P2988" s="181">
        <f t="shared" si="1049"/>
        <v>99</v>
      </c>
      <c r="Q2988" s="181">
        <f t="shared" si="1050"/>
        <v>99</v>
      </c>
      <c r="R2988" s="209"/>
      <c r="S2988" s="205" t="s">
        <v>164</v>
      </c>
      <c r="T2988" s="208" t="s">
        <v>163</v>
      </c>
    </row>
    <row r="2989" spans="1:20" x14ac:dyDescent="0.2">
      <c r="A2989" s="218">
        <f t="shared" si="1036"/>
        <v>0</v>
      </c>
      <c r="B2989" s="219">
        <f t="shared" si="1037"/>
        <v>1900</v>
      </c>
      <c r="C2989" s="219">
        <f t="shared" si="1038"/>
        <v>1</v>
      </c>
      <c r="D2989" s="219" t="str">
        <f t="shared" si="1051"/>
        <v>Jan</v>
      </c>
      <c r="E2989" s="219">
        <f t="shared" si="1039"/>
        <v>0</v>
      </c>
      <c r="F2989" s="216"/>
      <c r="G2989" s="210"/>
      <c r="H2989" s="211" t="s">
        <v>135</v>
      </c>
      <c r="I2989" s="206" t="str">
        <f t="shared" si="1046"/>
        <v>Auto-filll column</v>
      </c>
      <c r="J2989" s="206" t="str">
        <f t="shared" si="1047"/>
        <v>Auto-filll column</v>
      </c>
      <c r="K2989" s="211">
        <v>1</v>
      </c>
      <c r="L2989" s="212" t="s">
        <v>132</v>
      </c>
      <c r="M2989" s="213" t="s">
        <v>133</v>
      </c>
      <c r="N2989" s="212" t="s">
        <v>134</v>
      </c>
      <c r="O2989" s="181">
        <f t="shared" si="1048"/>
        <v>99</v>
      </c>
      <c r="P2989" s="181">
        <f t="shared" si="1049"/>
        <v>99</v>
      </c>
      <c r="Q2989" s="181">
        <f t="shared" si="1050"/>
        <v>99</v>
      </c>
      <c r="R2989" s="214"/>
      <c r="S2989" s="211" t="s">
        <v>164</v>
      </c>
      <c r="T2989" s="213" t="s">
        <v>163</v>
      </c>
    </row>
    <row r="2990" spans="1:20" x14ac:dyDescent="0.2">
      <c r="A2990" s="218">
        <f t="shared" si="1036"/>
        <v>0</v>
      </c>
      <c r="B2990" s="219">
        <f t="shared" si="1037"/>
        <v>1900</v>
      </c>
      <c r="C2990" s="219">
        <f t="shared" si="1038"/>
        <v>1</v>
      </c>
      <c r="D2990" s="219" t="str">
        <f t="shared" si="1051"/>
        <v>Jan</v>
      </c>
      <c r="E2990" s="219">
        <f t="shared" si="1039"/>
        <v>0</v>
      </c>
      <c r="F2990" s="216"/>
      <c r="G2990" s="210"/>
      <c r="H2990" s="211" t="s">
        <v>135</v>
      </c>
      <c r="I2990" s="206" t="str">
        <f t="shared" si="1046"/>
        <v>Auto-filll column</v>
      </c>
      <c r="J2990" s="206" t="str">
        <f t="shared" si="1047"/>
        <v>Auto-filll column</v>
      </c>
      <c r="K2990" s="211">
        <v>1</v>
      </c>
      <c r="L2990" s="212" t="s">
        <v>132</v>
      </c>
      <c r="M2990" s="213" t="s">
        <v>133</v>
      </c>
      <c r="N2990" s="212" t="s">
        <v>134</v>
      </c>
      <c r="O2990" s="181">
        <f t="shared" si="1048"/>
        <v>99</v>
      </c>
      <c r="P2990" s="181">
        <f t="shared" si="1049"/>
        <v>99</v>
      </c>
      <c r="Q2990" s="181">
        <f t="shared" si="1050"/>
        <v>99</v>
      </c>
      <c r="R2990" s="214"/>
      <c r="S2990" s="211" t="s">
        <v>164</v>
      </c>
      <c r="T2990" s="213" t="s">
        <v>163</v>
      </c>
    </row>
    <row r="2991" spans="1:20" x14ac:dyDescent="0.2">
      <c r="A2991" s="218">
        <f t="shared" si="1036"/>
        <v>0</v>
      </c>
      <c r="B2991" s="219">
        <f t="shared" si="1037"/>
        <v>1900</v>
      </c>
      <c r="C2991" s="219">
        <f t="shared" si="1038"/>
        <v>1</v>
      </c>
      <c r="D2991" s="219" t="str">
        <f t="shared" si="1051"/>
        <v>Jan</v>
      </c>
      <c r="E2991" s="219">
        <f t="shared" si="1039"/>
        <v>0</v>
      </c>
      <c r="F2991" s="215"/>
      <c r="G2991" s="204"/>
      <c r="H2991" s="205" t="s">
        <v>135</v>
      </c>
      <c r="I2991" s="206" t="str">
        <f t="shared" ref="I2991:I3033" si="1052">VLOOKUP(H2991,SiteCodes,2,FALSE)</f>
        <v>Auto-filll column</v>
      </c>
      <c r="J2991" s="206" t="str">
        <f t="shared" ref="J2991:J3033" si="1053">VLOOKUP(H2991,SiteCodes,3,FALSE)</f>
        <v>Auto-filll column</v>
      </c>
      <c r="K2991" s="205">
        <v>1</v>
      </c>
      <c r="L2991" s="207" t="s">
        <v>132</v>
      </c>
      <c r="M2991" s="208" t="s">
        <v>133</v>
      </c>
      <c r="N2991" s="207" t="s">
        <v>134</v>
      </c>
      <c r="O2991" s="181">
        <f t="shared" ref="O2991:O3033" si="1054">VLOOKUP(L2991,SpeciesCodes,2,FALSE)</f>
        <v>99</v>
      </c>
      <c r="P2991" s="181">
        <f t="shared" ref="P2991:P3033" si="1055">VLOOKUP(M2991,OrigCodes,2,FALSE)</f>
        <v>99</v>
      </c>
      <c r="Q2991" s="181">
        <f t="shared" ref="Q2991:Q3033" si="1056">VLOOKUP(N2991,StgCodes,2,FALSE)</f>
        <v>99</v>
      </c>
      <c r="R2991" s="209"/>
      <c r="S2991" s="205" t="s">
        <v>164</v>
      </c>
      <c r="T2991" s="208" t="s">
        <v>163</v>
      </c>
    </row>
    <row r="2992" spans="1:20" x14ac:dyDescent="0.2">
      <c r="A2992" s="218">
        <f t="shared" si="1036"/>
        <v>0</v>
      </c>
      <c r="B2992" s="219">
        <f t="shared" si="1037"/>
        <v>1900</v>
      </c>
      <c r="C2992" s="219">
        <f t="shared" si="1038"/>
        <v>1</v>
      </c>
      <c r="D2992" s="219" t="str">
        <f t="shared" si="1051"/>
        <v>Jan</v>
      </c>
      <c r="E2992" s="219">
        <f t="shared" si="1039"/>
        <v>0</v>
      </c>
      <c r="F2992" s="216"/>
      <c r="G2992" s="210"/>
      <c r="H2992" s="211" t="s">
        <v>135</v>
      </c>
      <c r="I2992" s="206" t="str">
        <f t="shared" si="1052"/>
        <v>Auto-filll column</v>
      </c>
      <c r="J2992" s="206" t="str">
        <f t="shared" si="1053"/>
        <v>Auto-filll column</v>
      </c>
      <c r="K2992" s="211">
        <v>1</v>
      </c>
      <c r="L2992" s="212" t="s">
        <v>132</v>
      </c>
      <c r="M2992" s="213" t="s">
        <v>133</v>
      </c>
      <c r="N2992" s="212" t="s">
        <v>134</v>
      </c>
      <c r="O2992" s="181">
        <f t="shared" si="1054"/>
        <v>99</v>
      </c>
      <c r="P2992" s="181">
        <f t="shared" si="1055"/>
        <v>99</v>
      </c>
      <c r="Q2992" s="181">
        <f t="shared" si="1056"/>
        <v>99</v>
      </c>
      <c r="R2992" s="214"/>
      <c r="S2992" s="211" t="s">
        <v>164</v>
      </c>
      <c r="T2992" s="213" t="s">
        <v>163</v>
      </c>
    </row>
    <row r="2993" spans="1:20" x14ac:dyDescent="0.2">
      <c r="A2993" s="218">
        <f t="shared" si="1036"/>
        <v>0</v>
      </c>
      <c r="B2993" s="219">
        <f t="shared" si="1037"/>
        <v>1900</v>
      </c>
      <c r="C2993" s="219">
        <f t="shared" si="1038"/>
        <v>1</v>
      </c>
      <c r="D2993" s="219" t="str">
        <f t="shared" si="1051"/>
        <v>Jan</v>
      </c>
      <c r="E2993" s="219">
        <f t="shared" si="1039"/>
        <v>0</v>
      </c>
      <c r="F2993" s="215"/>
      <c r="G2993" s="204"/>
      <c r="H2993" s="205" t="s">
        <v>135</v>
      </c>
      <c r="I2993" s="206" t="str">
        <f t="shared" si="1052"/>
        <v>Auto-filll column</v>
      </c>
      <c r="J2993" s="206" t="str">
        <f t="shared" si="1053"/>
        <v>Auto-filll column</v>
      </c>
      <c r="K2993" s="205">
        <v>1</v>
      </c>
      <c r="L2993" s="207" t="s">
        <v>132</v>
      </c>
      <c r="M2993" s="208" t="s">
        <v>133</v>
      </c>
      <c r="N2993" s="207" t="s">
        <v>134</v>
      </c>
      <c r="O2993" s="181">
        <f t="shared" si="1054"/>
        <v>99</v>
      </c>
      <c r="P2993" s="181">
        <f t="shared" si="1055"/>
        <v>99</v>
      </c>
      <c r="Q2993" s="181">
        <f t="shared" si="1056"/>
        <v>99</v>
      </c>
      <c r="R2993" s="209"/>
      <c r="S2993" s="205" t="s">
        <v>164</v>
      </c>
      <c r="T2993" s="208" t="s">
        <v>163</v>
      </c>
    </row>
    <row r="2994" spans="1:20" x14ac:dyDescent="0.2">
      <c r="A2994" s="218">
        <f t="shared" si="1036"/>
        <v>0</v>
      </c>
      <c r="B2994" s="219">
        <f t="shared" si="1037"/>
        <v>1900</v>
      </c>
      <c r="C2994" s="219">
        <f t="shared" si="1038"/>
        <v>1</v>
      </c>
      <c r="D2994" s="219" t="str">
        <f t="shared" si="1051"/>
        <v>Jan</v>
      </c>
      <c r="E2994" s="219">
        <f t="shared" si="1039"/>
        <v>0</v>
      </c>
      <c r="F2994" s="216"/>
      <c r="G2994" s="210"/>
      <c r="H2994" s="211" t="s">
        <v>135</v>
      </c>
      <c r="I2994" s="206" t="str">
        <f t="shared" si="1052"/>
        <v>Auto-filll column</v>
      </c>
      <c r="J2994" s="206" t="str">
        <f t="shared" si="1053"/>
        <v>Auto-filll column</v>
      </c>
      <c r="K2994" s="211">
        <v>1</v>
      </c>
      <c r="L2994" s="212" t="s">
        <v>132</v>
      </c>
      <c r="M2994" s="213" t="s">
        <v>133</v>
      </c>
      <c r="N2994" s="212" t="s">
        <v>134</v>
      </c>
      <c r="O2994" s="181">
        <f t="shared" si="1054"/>
        <v>99</v>
      </c>
      <c r="P2994" s="181">
        <f t="shared" si="1055"/>
        <v>99</v>
      </c>
      <c r="Q2994" s="181">
        <f t="shared" si="1056"/>
        <v>99</v>
      </c>
      <c r="R2994" s="214"/>
      <c r="S2994" s="211" t="s">
        <v>164</v>
      </c>
      <c r="T2994" s="213" t="s">
        <v>163</v>
      </c>
    </row>
    <row r="2995" spans="1:20" x14ac:dyDescent="0.2">
      <c r="A2995" s="218">
        <f t="shared" si="1036"/>
        <v>0</v>
      </c>
      <c r="B2995" s="219">
        <f t="shared" si="1037"/>
        <v>1900</v>
      </c>
      <c r="C2995" s="219">
        <f t="shared" si="1038"/>
        <v>1</v>
      </c>
      <c r="D2995" s="219" t="str">
        <f t="shared" si="1051"/>
        <v>Jan</v>
      </c>
      <c r="E2995" s="219">
        <f t="shared" si="1039"/>
        <v>0</v>
      </c>
      <c r="F2995" s="215"/>
      <c r="G2995" s="204"/>
      <c r="H2995" s="205" t="s">
        <v>135</v>
      </c>
      <c r="I2995" s="206" t="str">
        <f t="shared" si="1052"/>
        <v>Auto-filll column</v>
      </c>
      <c r="J2995" s="206" t="str">
        <f t="shared" si="1053"/>
        <v>Auto-filll column</v>
      </c>
      <c r="K2995" s="205">
        <v>1</v>
      </c>
      <c r="L2995" s="207" t="s">
        <v>132</v>
      </c>
      <c r="M2995" s="208" t="s">
        <v>133</v>
      </c>
      <c r="N2995" s="207" t="s">
        <v>134</v>
      </c>
      <c r="O2995" s="181">
        <f t="shared" si="1054"/>
        <v>99</v>
      </c>
      <c r="P2995" s="181">
        <f t="shared" si="1055"/>
        <v>99</v>
      </c>
      <c r="Q2995" s="181">
        <f t="shared" si="1056"/>
        <v>99</v>
      </c>
      <c r="R2995" s="209"/>
      <c r="S2995" s="205" t="s">
        <v>164</v>
      </c>
      <c r="T2995" s="208" t="s">
        <v>163</v>
      </c>
    </row>
    <row r="2996" spans="1:20" x14ac:dyDescent="0.2">
      <c r="A2996" s="218">
        <f t="shared" si="1036"/>
        <v>0</v>
      </c>
      <c r="B2996" s="219">
        <f t="shared" si="1037"/>
        <v>1900</v>
      </c>
      <c r="C2996" s="219">
        <f t="shared" si="1038"/>
        <v>1</v>
      </c>
      <c r="D2996" s="219" t="str">
        <f t="shared" si="1051"/>
        <v>Jan</v>
      </c>
      <c r="E2996" s="219">
        <f t="shared" si="1039"/>
        <v>0</v>
      </c>
      <c r="F2996" s="216"/>
      <c r="G2996" s="210"/>
      <c r="H2996" s="211" t="s">
        <v>135</v>
      </c>
      <c r="I2996" s="206" t="str">
        <f t="shared" si="1052"/>
        <v>Auto-filll column</v>
      </c>
      <c r="J2996" s="206" t="str">
        <f t="shared" si="1053"/>
        <v>Auto-filll column</v>
      </c>
      <c r="K2996" s="211">
        <v>1</v>
      </c>
      <c r="L2996" s="212" t="s">
        <v>132</v>
      </c>
      <c r="M2996" s="213" t="s">
        <v>133</v>
      </c>
      <c r="N2996" s="212" t="s">
        <v>134</v>
      </c>
      <c r="O2996" s="181">
        <f t="shared" si="1054"/>
        <v>99</v>
      </c>
      <c r="P2996" s="181">
        <f t="shared" si="1055"/>
        <v>99</v>
      </c>
      <c r="Q2996" s="181">
        <f t="shared" si="1056"/>
        <v>99</v>
      </c>
      <c r="R2996" s="214"/>
      <c r="S2996" s="211" t="s">
        <v>164</v>
      </c>
      <c r="T2996" s="213" t="s">
        <v>163</v>
      </c>
    </row>
    <row r="2997" spans="1:20" x14ac:dyDescent="0.2">
      <c r="A2997" s="218">
        <f t="shared" si="1036"/>
        <v>0</v>
      </c>
      <c r="B2997" s="219">
        <f t="shared" si="1037"/>
        <v>1900</v>
      </c>
      <c r="C2997" s="219">
        <f t="shared" si="1038"/>
        <v>1</v>
      </c>
      <c r="D2997" s="219" t="str">
        <f t="shared" si="1051"/>
        <v>Jan</v>
      </c>
      <c r="E2997" s="219">
        <f t="shared" si="1039"/>
        <v>0</v>
      </c>
      <c r="F2997" s="215"/>
      <c r="G2997" s="204"/>
      <c r="H2997" s="205" t="s">
        <v>135</v>
      </c>
      <c r="I2997" s="206" t="str">
        <f t="shared" si="1052"/>
        <v>Auto-filll column</v>
      </c>
      <c r="J2997" s="206" t="str">
        <f t="shared" si="1053"/>
        <v>Auto-filll column</v>
      </c>
      <c r="K2997" s="205">
        <v>1</v>
      </c>
      <c r="L2997" s="207" t="s">
        <v>132</v>
      </c>
      <c r="M2997" s="208" t="s">
        <v>133</v>
      </c>
      <c r="N2997" s="207" t="s">
        <v>134</v>
      </c>
      <c r="O2997" s="181">
        <f t="shared" si="1054"/>
        <v>99</v>
      </c>
      <c r="P2997" s="181">
        <f t="shared" si="1055"/>
        <v>99</v>
      </c>
      <c r="Q2997" s="181">
        <f t="shared" si="1056"/>
        <v>99</v>
      </c>
      <c r="R2997" s="209"/>
      <c r="S2997" s="205" t="s">
        <v>164</v>
      </c>
      <c r="T2997" s="208" t="s">
        <v>163</v>
      </c>
    </row>
    <row r="2998" spans="1:20" x14ac:dyDescent="0.2">
      <c r="A2998" s="218">
        <f t="shared" si="1036"/>
        <v>0</v>
      </c>
      <c r="B2998" s="219">
        <f t="shared" si="1037"/>
        <v>1900</v>
      </c>
      <c r="C2998" s="219">
        <f t="shared" si="1038"/>
        <v>1</v>
      </c>
      <c r="D2998" s="219" t="str">
        <f t="shared" si="1051"/>
        <v>Jan</v>
      </c>
      <c r="E2998" s="219">
        <f t="shared" si="1039"/>
        <v>0</v>
      </c>
      <c r="F2998" s="216"/>
      <c r="G2998" s="210"/>
      <c r="H2998" s="211" t="s">
        <v>135</v>
      </c>
      <c r="I2998" s="206" t="str">
        <f t="shared" si="1052"/>
        <v>Auto-filll column</v>
      </c>
      <c r="J2998" s="206" t="str">
        <f t="shared" si="1053"/>
        <v>Auto-filll column</v>
      </c>
      <c r="K2998" s="211">
        <v>1</v>
      </c>
      <c r="L2998" s="212" t="s">
        <v>132</v>
      </c>
      <c r="M2998" s="213" t="s">
        <v>133</v>
      </c>
      <c r="N2998" s="212" t="s">
        <v>134</v>
      </c>
      <c r="O2998" s="181">
        <f t="shared" si="1054"/>
        <v>99</v>
      </c>
      <c r="P2998" s="181">
        <f t="shared" si="1055"/>
        <v>99</v>
      </c>
      <c r="Q2998" s="181">
        <f t="shared" si="1056"/>
        <v>99</v>
      </c>
      <c r="R2998" s="214"/>
      <c r="S2998" s="211" t="s">
        <v>164</v>
      </c>
      <c r="T2998" s="213" t="s">
        <v>163</v>
      </c>
    </row>
    <row r="2999" spans="1:20" x14ac:dyDescent="0.2">
      <c r="A2999" s="218">
        <f t="shared" si="1036"/>
        <v>0</v>
      </c>
      <c r="B2999" s="219">
        <f t="shared" si="1037"/>
        <v>1900</v>
      </c>
      <c r="C2999" s="219">
        <f t="shared" si="1038"/>
        <v>1</v>
      </c>
      <c r="D2999" s="219" t="str">
        <f t="shared" si="1051"/>
        <v>Jan</v>
      </c>
      <c r="E2999" s="219">
        <f t="shared" si="1039"/>
        <v>0</v>
      </c>
      <c r="F2999" s="215"/>
      <c r="G2999" s="204"/>
      <c r="H2999" s="205" t="s">
        <v>135</v>
      </c>
      <c r="I2999" s="206" t="str">
        <f t="shared" si="1052"/>
        <v>Auto-filll column</v>
      </c>
      <c r="J2999" s="206" t="str">
        <f t="shared" si="1053"/>
        <v>Auto-filll column</v>
      </c>
      <c r="K2999" s="205">
        <v>1</v>
      </c>
      <c r="L2999" s="207" t="s">
        <v>132</v>
      </c>
      <c r="M2999" s="208" t="s">
        <v>133</v>
      </c>
      <c r="N2999" s="207" t="s">
        <v>134</v>
      </c>
      <c r="O2999" s="181">
        <f t="shared" si="1054"/>
        <v>99</v>
      </c>
      <c r="P2999" s="181">
        <f t="shared" si="1055"/>
        <v>99</v>
      </c>
      <c r="Q2999" s="181">
        <f t="shared" si="1056"/>
        <v>99</v>
      </c>
      <c r="R2999" s="209"/>
      <c r="S2999" s="205" t="s">
        <v>164</v>
      </c>
      <c r="T2999" s="208" t="s">
        <v>163</v>
      </c>
    </row>
    <row r="3000" spans="1:20" x14ac:dyDescent="0.2">
      <c r="A3000" s="218">
        <f t="shared" si="1036"/>
        <v>0</v>
      </c>
      <c r="B3000" s="219">
        <f t="shared" si="1037"/>
        <v>1900</v>
      </c>
      <c r="C3000" s="219">
        <f t="shared" si="1038"/>
        <v>1</v>
      </c>
      <c r="D3000" s="219" t="str">
        <f t="shared" si="1051"/>
        <v>Jan</v>
      </c>
      <c r="E3000" s="219">
        <f t="shared" si="1039"/>
        <v>0</v>
      </c>
      <c r="F3000" s="216"/>
      <c r="G3000" s="210"/>
      <c r="H3000" s="211" t="s">
        <v>135</v>
      </c>
      <c r="I3000" s="206" t="str">
        <f t="shared" si="1052"/>
        <v>Auto-filll column</v>
      </c>
      <c r="J3000" s="206" t="str">
        <f t="shared" si="1053"/>
        <v>Auto-filll column</v>
      </c>
      <c r="K3000" s="211">
        <v>1</v>
      </c>
      <c r="L3000" s="212" t="s">
        <v>132</v>
      </c>
      <c r="M3000" s="213" t="s">
        <v>133</v>
      </c>
      <c r="N3000" s="212" t="s">
        <v>134</v>
      </c>
      <c r="O3000" s="181">
        <f t="shared" si="1054"/>
        <v>99</v>
      </c>
      <c r="P3000" s="181">
        <f t="shared" si="1055"/>
        <v>99</v>
      </c>
      <c r="Q3000" s="181">
        <f t="shared" si="1056"/>
        <v>99</v>
      </c>
      <c r="R3000" s="214"/>
      <c r="S3000" s="211" t="s">
        <v>164</v>
      </c>
      <c r="T3000" s="213" t="s">
        <v>163</v>
      </c>
    </row>
    <row r="3001" spans="1:20" x14ac:dyDescent="0.2">
      <c r="A3001" s="218">
        <f t="shared" si="1036"/>
        <v>0</v>
      </c>
      <c r="B3001" s="219">
        <f t="shared" si="1037"/>
        <v>1900</v>
      </c>
      <c r="C3001" s="219">
        <f t="shared" si="1038"/>
        <v>1</v>
      </c>
      <c r="D3001" s="219" t="str">
        <f t="shared" si="1051"/>
        <v>Jan</v>
      </c>
      <c r="E3001" s="219">
        <f t="shared" si="1039"/>
        <v>0</v>
      </c>
      <c r="F3001" s="215"/>
      <c r="G3001" s="204"/>
      <c r="H3001" s="205" t="s">
        <v>135</v>
      </c>
      <c r="I3001" s="206" t="str">
        <f t="shared" si="1052"/>
        <v>Auto-filll column</v>
      </c>
      <c r="J3001" s="206" t="str">
        <f t="shared" si="1053"/>
        <v>Auto-filll column</v>
      </c>
      <c r="K3001" s="205">
        <v>1</v>
      </c>
      <c r="L3001" s="207" t="s">
        <v>132</v>
      </c>
      <c r="M3001" s="208" t="s">
        <v>133</v>
      </c>
      <c r="N3001" s="207" t="s">
        <v>134</v>
      </c>
      <c r="O3001" s="181">
        <f t="shared" si="1054"/>
        <v>99</v>
      </c>
      <c r="P3001" s="181">
        <f t="shared" si="1055"/>
        <v>99</v>
      </c>
      <c r="Q3001" s="181">
        <f t="shared" si="1056"/>
        <v>99</v>
      </c>
      <c r="R3001" s="209"/>
      <c r="S3001" s="205" t="s">
        <v>164</v>
      </c>
      <c r="T3001" s="208" t="s">
        <v>163</v>
      </c>
    </row>
    <row r="3002" spans="1:20" x14ac:dyDescent="0.2">
      <c r="A3002" s="218">
        <f t="shared" si="1036"/>
        <v>0</v>
      </c>
      <c r="B3002" s="219">
        <f t="shared" si="1037"/>
        <v>1900</v>
      </c>
      <c r="C3002" s="219">
        <f t="shared" si="1038"/>
        <v>1</v>
      </c>
      <c r="D3002" s="219" t="str">
        <f t="shared" si="1051"/>
        <v>Jan</v>
      </c>
      <c r="E3002" s="219">
        <f t="shared" si="1039"/>
        <v>0</v>
      </c>
      <c r="F3002" s="216"/>
      <c r="G3002" s="210"/>
      <c r="H3002" s="211" t="s">
        <v>135</v>
      </c>
      <c r="I3002" s="206" t="str">
        <f t="shared" si="1052"/>
        <v>Auto-filll column</v>
      </c>
      <c r="J3002" s="206" t="str">
        <f t="shared" si="1053"/>
        <v>Auto-filll column</v>
      </c>
      <c r="K3002" s="211">
        <v>1</v>
      </c>
      <c r="L3002" s="212" t="s">
        <v>132</v>
      </c>
      <c r="M3002" s="213" t="s">
        <v>133</v>
      </c>
      <c r="N3002" s="212" t="s">
        <v>134</v>
      </c>
      <c r="O3002" s="181">
        <f t="shared" si="1054"/>
        <v>99</v>
      </c>
      <c r="P3002" s="181">
        <f t="shared" si="1055"/>
        <v>99</v>
      </c>
      <c r="Q3002" s="181">
        <f t="shared" si="1056"/>
        <v>99</v>
      </c>
      <c r="R3002" s="214"/>
      <c r="S3002" s="211" t="s">
        <v>164</v>
      </c>
      <c r="T3002" s="213" t="s">
        <v>163</v>
      </c>
    </row>
    <row r="3003" spans="1:20" x14ac:dyDescent="0.2">
      <c r="A3003" s="218">
        <f t="shared" si="1036"/>
        <v>0</v>
      </c>
      <c r="B3003" s="219">
        <f t="shared" si="1037"/>
        <v>1900</v>
      </c>
      <c r="C3003" s="219">
        <f t="shared" si="1038"/>
        <v>1</v>
      </c>
      <c r="D3003" s="219" t="str">
        <f t="shared" si="1051"/>
        <v>Jan</v>
      </c>
      <c r="E3003" s="219">
        <f t="shared" si="1039"/>
        <v>0</v>
      </c>
      <c r="F3003" s="215"/>
      <c r="G3003" s="204"/>
      <c r="H3003" s="205" t="s">
        <v>135</v>
      </c>
      <c r="I3003" s="206" t="str">
        <f t="shared" si="1052"/>
        <v>Auto-filll column</v>
      </c>
      <c r="J3003" s="206" t="str">
        <f t="shared" si="1053"/>
        <v>Auto-filll column</v>
      </c>
      <c r="K3003" s="205">
        <v>1</v>
      </c>
      <c r="L3003" s="207" t="s">
        <v>132</v>
      </c>
      <c r="M3003" s="208" t="s">
        <v>133</v>
      </c>
      <c r="N3003" s="207" t="s">
        <v>134</v>
      </c>
      <c r="O3003" s="181">
        <f t="shared" si="1054"/>
        <v>99</v>
      </c>
      <c r="P3003" s="181">
        <f t="shared" si="1055"/>
        <v>99</v>
      </c>
      <c r="Q3003" s="181">
        <f t="shared" si="1056"/>
        <v>99</v>
      </c>
      <c r="R3003" s="209"/>
      <c r="S3003" s="205" t="s">
        <v>164</v>
      </c>
      <c r="T3003" s="208" t="s">
        <v>163</v>
      </c>
    </row>
    <row r="3004" spans="1:20" x14ac:dyDescent="0.2">
      <c r="A3004" s="218">
        <f t="shared" si="1036"/>
        <v>0</v>
      </c>
      <c r="B3004" s="219">
        <f t="shared" si="1037"/>
        <v>1900</v>
      </c>
      <c r="C3004" s="219">
        <f t="shared" si="1038"/>
        <v>1</v>
      </c>
      <c r="D3004" s="219" t="str">
        <f t="shared" si="1051"/>
        <v>Jan</v>
      </c>
      <c r="E3004" s="219">
        <f t="shared" si="1039"/>
        <v>0</v>
      </c>
      <c r="F3004" s="216"/>
      <c r="G3004" s="210"/>
      <c r="H3004" s="211" t="s">
        <v>135</v>
      </c>
      <c r="I3004" s="206" t="str">
        <f t="shared" si="1052"/>
        <v>Auto-filll column</v>
      </c>
      <c r="J3004" s="206" t="str">
        <f t="shared" si="1053"/>
        <v>Auto-filll column</v>
      </c>
      <c r="K3004" s="211">
        <v>1</v>
      </c>
      <c r="L3004" s="212" t="s">
        <v>132</v>
      </c>
      <c r="M3004" s="213" t="s">
        <v>133</v>
      </c>
      <c r="N3004" s="212" t="s">
        <v>134</v>
      </c>
      <c r="O3004" s="181">
        <f t="shared" si="1054"/>
        <v>99</v>
      </c>
      <c r="P3004" s="181">
        <f t="shared" si="1055"/>
        <v>99</v>
      </c>
      <c r="Q3004" s="181">
        <f t="shared" si="1056"/>
        <v>99</v>
      </c>
      <c r="R3004" s="214"/>
      <c r="S3004" s="211" t="s">
        <v>164</v>
      </c>
      <c r="T3004" s="213" t="s">
        <v>163</v>
      </c>
    </row>
    <row r="3005" spans="1:20" x14ac:dyDescent="0.2">
      <c r="A3005" s="218">
        <f t="shared" si="1036"/>
        <v>0</v>
      </c>
      <c r="B3005" s="219">
        <f t="shared" si="1037"/>
        <v>1900</v>
      </c>
      <c r="C3005" s="219">
        <f t="shared" si="1038"/>
        <v>1</v>
      </c>
      <c r="D3005" s="219" t="str">
        <f t="shared" si="1051"/>
        <v>Jan</v>
      </c>
      <c r="E3005" s="219">
        <f t="shared" si="1039"/>
        <v>0</v>
      </c>
      <c r="F3005" s="215"/>
      <c r="G3005" s="204"/>
      <c r="H3005" s="205" t="s">
        <v>135</v>
      </c>
      <c r="I3005" s="206" t="str">
        <f t="shared" si="1052"/>
        <v>Auto-filll column</v>
      </c>
      <c r="J3005" s="206" t="str">
        <f t="shared" si="1053"/>
        <v>Auto-filll column</v>
      </c>
      <c r="K3005" s="205">
        <v>1</v>
      </c>
      <c r="L3005" s="207" t="s">
        <v>132</v>
      </c>
      <c r="M3005" s="208" t="s">
        <v>133</v>
      </c>
      <c r="N3005" s="207" t="s">
        <v>134</v>
      </c>
      <c r="O3005" s="181">
        <f t="shared" si="1054"/>
        <v>99</v>
      </c>
      <c r="P3005" s="181">
        <f t="shared" si="1055"/>
        <v>99</v>
      </c>
      <c r="Q3005" s="181">
        <f t="shared" si="1056"/>
        <v>99</v>
      </c>
      <c r="R3005" s="209"/>
      <c r="S3005" s="205" t="s">
        <v>164</v>
      </c>
      <c r="T3005" s="208" t="s">
        <v>163</v>
      </c>
    </row>
    <row r="3006" spans="1:20" x14ac:dyDescent="0.2">
      <c r="A3006" s="218">
        <f t="shared" si="1036"/>
        <v>0</v>
      </c>
      <c r="B3006" s="219">
        <f t="shared" si="1037"/>
        <v>1900</v>
      </c>
      <c r="C3006" s="219">
        <f t="shared" si="1038"/>
        <v>1</v>
      </c>
      <c r="D3006" s="219" t="str">
        <f t="shared" si="1051"/>
        <v>Jan</v>
      </c>
      <c r="E3006" s="219">
        <f t="shared" si="1039"/>
        <v>0</v>
      </c>
      <c r="F3006" s="216"/>
      <c r="G3006" s="210"/>
      <c r="H3006" s="211" t="s">
        <v>135</v>
      </c>
      <c r="I3006" s="206" t="str">
        <f t="shared" si="1052"/>
        <v>Auto-filll column</v>
      </c>
      <c r="J3006" s="206" t="str">
        <f t="shared" si="1053"/>
        <v>Auto-filll column</v>
      </c>
      <c r="K3006" s="211">
        <v>1</v>
      </c>
      <c r="L3006" s="212" t="s">
        <v>132</v>
      </c>
      <c r="M3006" s="213" t="s">
        <v>133</v>
      </c>
      <c r="N3006" s="212" t="s">
        <v>134</v>
      </c>
      <c r="O3006" s="181">
        <f t="shared" si="1054"/>
        <v>99</v>
      </c>
      <c r="P3006" s="181">
        <f t="shared" si="1055"/>
        <v>99</v>
      </c>
      <c r="Q3006" s="181">
        <f t="shared" si="1056"/>
        <v>99</v>
      </c>
      <c r="R3006" s="214"/>
      <c r="S3006" s="211" t="s">
        <v>164</v>
      </c>
      <c r="T3006" s="213" t="s">
        <v>163</v>
      </c>
    </row>
    <row r="3007" spans="1:20" x14ac:dyDescent="0.2">
      <c r="A3007" s="218">
        <f t="shared" si="1036"/>
        <v>0</v>
      </c>
      <c r="B3007" s="219">
        <f t="shared" si="1037"/>
        <v>1900</v>
      </c>
      <c r="C3007" s="219">
        <f t="shared" si="1038"/>
        <v>1</v>
      </c>
      <c r="D3007" s="219" t="str">
        <f t="shared" si="1051"/>
        <v>Jan</v>
      </c>
      <c r="E3007" s="219">
        <f t="shared" si="1039"/>
        <v>0</v>
      </c>
      <c r="F3007" s="215"/>
      <c r="G3007" s="204"/>
      <c r="H3007" s="205" t="s">
        <v>135</v>
      </c>
      <c r="I3007" s="206" t="str">
        <f t="shared" si="1052"/>
        <v>Auto-filll column</v>
      </c>
      <c r="J3007" s="206" t="str">
        <f t="shared" si="1053"/>
        <v>Auto-filll column</v>
      </c>
      <c r="K3007" s="205">
        <v>1</v>
      </c>
      <c r="L3007" s="207" t="s">
        <v>132</v>
      </c>
      <c r="M3007" s="208" t="s">
        <v>133</v>
      </c>
      <c r="N3007" s="207" t="s">
        <v>134</v>
      </c>
      <c r="O3007" s="181">
        <f t="shared" si="1054"/>
        <v>99</v>
      </c>
      <c r="P3007" s="181">
        <f t="shared" si="1055"/>
        <v>99</v>
      </c>
      <c r="Q3007" s="181">
        <f t="shared" si="1056"/>
        <v>99</v>
      </c>
      <c r="R3007" s="209"/>
      <c r="S3007" s="205" t="s">
        <v>164</v>
      </c>
      <c r="T3007" s="208" t="s">
        <v>163</v>
      </c>
    </row>
    <row r="3008" spans="1:20" x14ac:dyDescent="0.2">
      <c r="A3008" s="218">
        <f t="shared" si="1036"/>
        <v>0</v>
      </c>
      <c r="B3008" s="219">
        <f t="shared" si="1037"/>
        <v>1900</v>
      </c>
      <c r="C3008" s="219">
        <f t="shared" si="1038"/>
        <v>1</v>
      </c>
      <c r="D3008" s="219" t="str">
        <f t="shared" si="1051"/>
        <v>Jan</v>
      </c>
      <c r="E3008" s="219">
        <f t="shared" si="1039"/>
        <v>0</v>
      </c>
      <c r="F3008" s="216"/>
      <c r="G3008" s="210"/>
      <c r="H3008" s="211" t="s">
        <v>135</v>
      </c>
      <c r="I3008" s="206" t="str">
        <f t="shared" si="1052"/>
        <v>Auto-filll column</v>
      </c>
      <c r="J3008" s="206" t="str">
        <f t="shared" si="1053"/>
        <v>Auto-filll column</v>
      </c>
      <c r="K3008" s="211">
        <v>1</v>
      </c>
      <c r="L3008" s="212" t="s">
        <v>132</v>
      </c>
      <c r="M3008" s="213" t="s">
        <v>133</v>
      </c>
      <c r="N3008" s="212" t="s">
        <v>134</v>
      </c>
      <c r="O3008" s="181">
        <f t="shared" si="1054"/>
        <v>99</v>
      </c>
      <c r="P3008" s="181">
        <f t="shared" si="1055"/>
        <v>99</v>
      </c>
      <c r="Q3008" s="181">
        <f t="shared" si="1056"/>
        <v>99</v>
      </c>
      <c r="R3008" s="214"/>
      <c r="S3008" s="211" t="s">
        <v>164</v>
      </c>
      <c r="T3008" s="213" t="s">
        <v>163</v>
      </c>
    </row>
    <row r="3009" spans="1:20" x14ac:dyDescent="0.2">
      <c r="A3009" s="218">
        <f t="shared" si="1036"/>
        <v>0</v>
      </c>
      <c r="B3009" s="219">
        <f t="shared" si="1037"/>
        <v>1900</v>
      </c>
      <c r="C3009" s="219">
        <f t="shared" si="1038"/>
        <v>1</v>
      </c>
      <c r="D3009" s="219" t="str">
        <f t="shared" si="1051"/>
        <v>Jan</v>
      </c>
      <c r="E3009" s="219">
        <f t="shared" si="1039"/>
        <v>0</v>
      </c>
      <c r="F3009" s="215"/>
      <c r="G3009" s="204"/>
      <c r="H3009" s="205" t="s">
        <v>135</v>
      </c>
      <c r="I3009" s="206" t="str">
        <f t="shared" si="1052"/>
        <v>Auto-filll column</v>
      </c>
      <c r="J3009" s="206" t="str">
        <f t="shared" si="1053"/>
        <v>Auto-filll column</v>
      </c>
      <c r="K3009" s="205">
        <v>1</v>
      </c>
      <c r="L3009" s="207" t="s">
        <v>132</v>
      </c>
      <c r="M3009" s="208" t="s">
        <v>133</v>
      </c>
      <c r="N3009" s="207" t="s">
        <v>134</v>
      </c>
      <c r="O3009" s="181">
        <f t="shared" si="1054"/>
        <v>99</v>
      </c>
      <c r="P3009" s="181">
        <f t="shared" si="1055"/>
        <v>99</v>
      </c>
      <c r="Q3009" s="181">
        <f t="shared" si="1056"/>
        <v>99</v>
      </c>
      <c r="R3009" s="209"/>
      <c r="S3009" s="205" t="s">
        <v>164</v>
      </c>
      <c r="T3009" s="208" t="s">
        <v>163</v>
      </c>
    </row>
    <row r="3010" spans="1:20" x14ac:dyDescent="0.2">
      <c r="A3010" s="218">
        <f t="shared" si="1036"/>
        <v>0</v>
      </c>
      <c r="B3010" s="219">
        <f t="shared" si="1037"/>
        <v>1900</v>
      </c>
      <c r="C3010" s="219">
        <f t="shared" si="1038"/>
        <v>1</v>
      </c>
      <c r="D3010" s="219" t="str">
        <f t="shared" si="1051"/>
        <v>Jan</v>
      </c>
      <c r="E3010" s="219">
        <f t="shared" si="1039"/>
        <v>0</v>
      </c>
      <c r="F3010" s="216"/>
      <c r="G3010" s="210"/>
      <c r="H3010" s="211" t="s">
        <v>135</v>
      </c>
      <c r="I3010" s="206" t="str">
        <f t="shared" si="1052"/>
        <v>Auto-filll column</v>
      </c>
      <c r="J3010" s="206" t="str">
        <f t="shared" si="1053"/>
        <v>Auto-filll column</v>
      </c>
      <c r="K3010" s="211">
        <v>1</v>
      </c>
      <c r="L3010" s="212" t="s">
        <v>132</v>
      </c>
      <c r="M3010" s="213" t="s">
        <v>133</v>
      </c>
      <c r="N3010" s="212" t="s">
        <v>134</v>
      </c>
      <c r="O3010" s="181">
        <f t="shared" si="1054"/>
        <v>99</v>
      </c>
      <c r="P3010" s="181">
        <f t="shared" si="1055"/>
        <v>99</v>
      </c>
      <c r="Q3010" s="181">
        <f t="shared" si="1056"/>
        <v>99</v>
      </c>
      <c r="R3010" s="214"/>
      <c r="S3010" s="211" t="s">
        <v>164</v>
      </c>
      <c r="T3010" s="213" t="s">
        <v>163</v>
      </c>
    </row>
    <row r="3011" spans="1:20" x14ac:dyDescent="0.2">
      <c r="A3011" s="218">
        <f t="shared" si="1036"/>
        <v>0</v>
      </c>
      <c r="B3011" s="219">
        <f t="shared" si="1037"/>
        <v>1900</v>
      </c>
      <c r="C3011" s="219">
        <f t="shared" si="1038"/>
        <v>1</v>
      </c>
      <c r="D3011" s="219" t="str">
        <f t="shared" si="1051"/>
        <v>Jan</v>
      </c>
      <c r="E3011" s="219">
        <f t="shared" si="1039"/>
        <v>0</v>
      </c>
      <c r="F3011" s="215"/>
      <c r="G3011" s="204"/>
      <c r="H3011" s="205" t="s">
        <v>135</v>
      </c>
      <c r="I3011" s="206" t="str">
        <f t="shared" si="1052"/>
        <v>Auto-filll column</v>
      </c>
      <c r="J3011" s="206" t="str">
        <f t="shared" si="1053"/>
        <v>Auto-filll column</v>
      </c>
      <c r="K3011" s="205">
        <v>1</v>
      </c>
      <c r="L3011" s="207" t="s">
        <v>132</v>
      </c>
      <c r="M3011" s="208" t="s">
        <v>133</v>
      </c>
      <c r="N3011" s="207" t="s">
        <v>134</v>
      </c>
      <c r="O3011" s="181">
        <f t="shared" si="1054"/>
        <v>99</v>
      </c>
      <c r="P3011" s="181">
        <f t="shared" si="1055"/>
        <v>99</v>
      </c>
      <c r="Q3011" s="181">
        <f t="shared" si="1056"/>
        <v>99</v>
      </c>
      <c r="R3011" s="209"/>
      <c r="S3011" s="205" t="s">
        <v>164</v>
      </c>
      <c r="T3011" s="208" t="s">
        <v>163</v>
      </c>
    </row>
    <row r="3012" spans="1:20" x14ac:dyDescent="0.2">
      <c r="A3012" s="218">
        <f t="shared" si="1036"/>
        <v>0</v>
      </c>
      <c r="B3012" s="219">
        <f t="shared" si="1037"/>
        <v>1900</v>
      </c>
      <c r="C3012" s="219">
        <f t="shared" si="1038"/>
        <v>1</v>
      </c>
      <c r="D3012" s="219" t="str">
        <f t="shared" si="1051"/>
        <v>Jan</v>
      </c>
      <c r="E3012" s="219">
        <f t="shared" si="1039"/>
        <v>0</v>
      </c>
      <c r="F3012" s="216"/>
      <c r="G3012" s="210"/>
      <c r="H3012" s="211" t="s">
        <v>135</v>
      </c>
      <c r="I3012" s="206" t="str">
        <f t="shared" si="1052"/>
        <v>Auto-filll column</v>
      </c>
      <c r="J3012" s="206" t="str">
        <f t="shared" si="1053"/>
        <v>Auto-filll column</v>
      </c>
      <c r="K3012" s="211">
        <v>1</v>
      </c>
      <c r="L3012" s="212" t="s">
        <v>132</v>
      </c>
      <c r="M3012" s="213" t="s">
        <v>133</v>
      </c>
      <c r="N3012" s="212" t="s">
        <v>134</v>
      </c>
      <c r="O3012" s="181">
        <f t="shared" si="1054"/>
        <v>99</v>
      </c>
      <c r="P3012" s="181">
        <f t="shared" si="1055"/>
        <v>99</v>
      </c>
      <c r="Q3012" s="181">
        <f t="shared" si="1056"/>
        <v>99</v>
      </c>
      <c r="R3012" s="214"/>
      <c r="S3012" s="211" t="s">
        <v>164</v>
      </c>
      <c r="T3012" s="213" t="s">
        <v>163</v>
      </c>
    </row>
    <row r="3013" spans="1:20" x14ac:dyDescent="0.2">
      <c r="A3013" s="218">
        <f t="shared" si="1036"/>
        <v>0</v>
      </c>
      <c r="B3013" s="219">
        <f t="shared" si="1037"/>
        <v>1900</v>
      </c>
      <c r="C3013" s="219">
        <f t="shared" si="1038"/>
        <v>1</v>
      </c>
      <c r="D3013" s="219" t="str">
        <f t="shared" si="1051"/>
        <v>Jan</v>
      </c>
      <c r="E3013" s="219">
        <f t="shared" si="1039"/>
        <v>0</v>
      </c>
      <c r="F3013" s="215"/>
      <c r="G3013" s="204"/>
      <c r="H3013" s="205" t="s">
        <v>135</v>
      </c>
      <c r="I3013" s="206" t="str">
        <f t="shared" si="1052"/>
        <v>Auto-filll column</v>
      </c>
      <c r="J3013" s="206" t="str">
        <f t="shared" si="1053"/>
        <v>Auto-filll column</v>
      </c>
      <c r="K3013" s="205">
        <v>1</v>
      </c>
      <c r="L3013" s="207" t="s">
        <v>132</v>
      </c>
      <c r="M3013" s="208" t="s">
        <v>133</v>
      </c>
      <c r="N3013" s="207" t="s">
        <v>134</v>
      </c>
      <c r="O3013" s="181">
        <f t="shared" si="1054"/>
        <v>99</v>
      </c>
      <c r="P3013" s="181">
        <f t="shared" si="1055"/>
        <v>99</v>
      </c>
      <c r="Q3013" s="181">
        <f t="shared" si="1056"/>
        <v>99</v>
      </c>
      <c r="R3013" s="209"/>
      <c r="S3013" s="205" t="s">
        <v>164</v>
      </c>
      <c r="T3013" s="208" t="s">
        <v>163</v>
      </c>
    </row>
    <row r="3014" spans="1:20" x14ac:dyDescent="0.2">
      <c r="A3014" s="218">
        <f t="shared" ref="A3014:A3077" si="1057">WEEKNUM(F3014)</f>
        <v>0</v>
      </c>
      <c r="B3014" s="219">
        <f t="shared" ref="B3014:B3077" si="1058">YEAR(F3014)</f>
        <v>1900</v>
      </c>
      <c r="C3014" s="219">
        <f t="shared" ref="C3014:C3077" si="1059">MONTH(F3014)</f>
        <v>1</v>
      </c>
      <c r="D3014" s="219" t="str">
        <f t="shared" si="1051"/>
        <v>Jan</v>
      </c>
      <c r="E3014" s="219">
        <f t="shared" ref="E3014:E3077" si="1060">DAY(F3014)</f>
        <v>0</v>
      </c>
      <c r="F3014" s="216"/>
      <c r="G3014" s="210"/>
      <c r="H3014" s="211" t="s">
        <v>135</v>
      </c>
      <c r="I3014" s="206" t="str">
        <f t="shared" si="1052"/>
        <v>Auto-filll column</v>
      </c>
      <c r="J3014" s="206" t="str">
        <f t="shared" si="1053"/>
        <v>Auto-filll column</v>
      </c>
      <c r="K3014" s="211">
        <v>1</v>
      </c>
      <c r="L3014" s="212" t="s">
        <v>132</v>
      </c>
      <c r="M3014" s="213" t="s">
        <v>133</v>
      </c>
      <c r="N3014" s="212" t="s">
        <v>134</v>
      </c>
      <c r="O3014" s="181">
        <f t="shared" si="1054"/>
        <v>99</v>
      </c>
      <c r="P3014" s="181">
        <f t="shared" si="1055"/>
        <v>99</v>
      </c>
      <c r="Q3014" s="181">
        <f t="shared" si="1056"/>
        <v>99</v>
      </c>
      <c r="R3014" s="214"/>
      <c r="S3014" s="211" t="s">
        <v>164</v>
      </c>
      <c r="T3014" s="213" t="s">
        <v>163</v>
      </c>
    </row>
    <row r="3015" spans="1:20" x14ac:dyDescent="0.2">
      <c r="A3015" s="218">
        <f t="shared" si="1057"/>
        <v>0</v>
      </c>
      <c r="B3015" s="219">
        <f t="shared" si="1058"/>
        <v>1900</v>
      </c>
      <c r="C3015" s="219">
        <f t="shared" si="1059"/>
        <v>1</v>
      </c>
      <c r="D3015" s="219" t="str">
        <f t="shared" si="1051"/>
        <v>Jan</v>
      </c>
      <c r="E3015" s="219">
        <f t="shared" si="1060"/>
        <v>0</v>
      </c>
      <c r="F3015" s="215"/>
      <c r="G3015" s="204"/>
      <c r="H3015" s="205" t="s">
        <v>135</v>
      </c>
      <c r="I3015" s="206" t="str">
        <f t="shared" si="1052"/>
        <v>Auto-filll column</v>
      </c>
      <c r="J3015" s="206" t="str">
        <f t="shared" si="1053"/>
        <v>Auto-filll column</v>
      </c>
      <c r="K3015" s="205">
        <v>1</v>
      </c>
      <c r="L3015" s="207" t="s">
        <v>132</v>
      </c>
      <c r="M3015" s="208" t="s">
        <v>133</v>
      </c>
      <c r="N3015" s="207" t="s">
        <v>134</v>
      </c>
      <c r="O3015" s="181">
        <f t="shared" si="1054"/>
        <v>99</v>
      </c>
      <c r="P3015" s="181">
        <f t="shared" si="1055"/>
        <v>99</v>
      </c>
      <c r="Q3015" s="181">
        <f t="shared" si="1056"/>
        <v>99</v>
      </c>
      <c r="R3015" s="209"/>
      <c r="S3015" s="205" t="s">
        <v>164</v>
      </c>
      <c r="T3015" s="208" t="s">
        <v>163</v>
      </c>
    </row>
    <row r="3016" spans="1:20" x14ac:dyDescent="0.2">
      <c r="A3016" s="218">
        <f t="shared" si="1057"/>
        <v>0</v>
      </c>
      <c r="B3016" s="219">
        <f t="shared" si="1058"/>
        <v>1900</v>
      </c>
      <c r="C3016" s="219">
        <f t="shared" si="1059"/>
        <v>1</v>
      </c>
      <c r="D3016" s="219" t="str">
        <f t="shared" si="1051"/>
        <v>Jan</v>
      </c>
      <c r="E3016" s="219">
        <f t="shared" si="1060"/>
        <v>0</v>
      </c>
      <c r="F3016" s="216"/>
      <c r="G3016" s="210"/>
      <c r="H3016" s="211" t="s">
        <v>135</v>
      </c>
      <c r="I3016" s="206" t="str">
        <f t="shared" si="1052"/>
        <v>Auto-filll column</v>
      </c>
      <c r="J3016" s="206" t="str">
        <f t="shared" si="1053"/>
        <v>Auto-filll column</v>
      </c>
      <c r="K3016" s="211">
        <v>1</v>
      </c>
      <c r="L3016" s="212" t="s">
        <v>132</v>
      </c>
      <c r="M3016" s="213" t="s">
        <v>133</v>
      </c>
      <c r="N3016" s="212" t="s">
        <v>134</v>
      </c>
      <c r="O3016" s="181">
        <f t="shared" si="1054"/>
        <v>99</v>
      </c>
      <c r="P3016" s="181">
        <f t="shared" si="1055"/>
        <v>99</v>
      </c>
      <c r="Q3016" s="181">
        <f t="shared" si="1056"/>
        <v>99</v>
      </c>
      <c r="R3016" s="214"/>
      <c r="S3016" s="211" t="s">
        <v>164</v>
      </c>
      <c r="T3016" s="213" t="s">
        <v>163</v>
      </c>
    </row>
    <row r="3017" spans="1:20" x14ac:dyDescent="0.2">
      <c r="A3017" s="218">
        <f t="shared" si="1057"/>
        <v>0</v>
      </c>
      <c r="B3017" s="219">
        <f t="shared" si="1058"/>
        <v>1900</v>
      </c>
      <c r="C3017" s="219">
        <f t="shared" si="1059"/>
        <v>1</v>
      </c>
      <c r="D3017" s="219" t="str">
        <f t="shared" si="1051"/>
        <v>Jan</v>
      </c>
      <c r="E3017" s="219">
        <f t="shared" si="1060"/>
        <v>0</v>
      </c>
      <c r="F3017" s="215"/>
      <c r="G3017" s="204"/>
      <c r="H3017" s="205" t="s">
        <v>135</v>
      </c>
      <c r="I3017" s="206" t="str">
        <f t="shared" si="1052"/>
        <v>Auto-filll column</v>
      </c>
      <c r="J3017" s="206" t="str">
        <f t="shared" si="1053"/>
        <v>Auto-filll column</v>
      </c>
      <c r="K3017" s="205">
        <v>1</v>
      </c>
      <c r="L3017" s="207" t="s">
        <v>132</v>
      </c>
      <c r="M3017" s="208" t="s">
        <v>133</v>
      </c>
      <c r="N3017" s="207" t="s">
        <v>134</v>
      </c>
      <c r="O3017" s="181">
        <f t="shared" si="1054"/>
        <v>99</v>
      </c>
      <c r="P3017" s="181">
        <f t="shared" si="1055"/>
        <v>99</v>
      </c>
      <c r="Q3017" s="181">
        <f t="shared" si="1056"/>
        <v>99</v>
      </c>
      <c r="R3017" s="209"/>
      <c r="S3017" s="205" t="s">
        <v>164</v>
      </c>
      <c r="T3017" s="208" t="s">
        <v>163</v>
      </c>
    </row>
    <row r="3018" spans="1:20" x14ac:dyDescent="0.2">
      <c r="A3018" s="218">
        <f t="shared" si="1057"/>
        <v>0</v>
      </c>
      <c r="B3018" s="219">
        <f t="shared" si="1058"/>
        <v>1900</v>
      </c>
      <c r="C3018" s="219">
        <f t="shared" si="1059"/>
        <v>1</v>
      </c>
      <c r="D3018" s="219" t="str">
        <f t="shared" si="1051"/>
        <v>Jan</v>
      </c>
      <c r="E3018" s="219">
        <f t="shared" si="1060"/>
        <v>0</v>
      </c>
      <c r="F3018" s="216"/>
      <c r="G3018" s="210"/>
      <c r="H3018" s="211" t="s">
        <v>135</v>
      </c>
      <c r="I3018" s="206" t="str">
        <f t="shared" si="1052"/>
        <v>Auto-filll column</v>
      </c>
      <c r="J3018" s="206" t="str">
        <f t="shared" si="1053"/>
        <v>Auto-filll column</v>
      </c>
      <c r="K3018" s="211">
        <v>1</v>
      </c>
      <c r="L3018" s="212" t="s">
        <v>132</v>
      </c>
      <c r="M3018" s="213" t="s">
        <v>133</v>
      </c>
      <c r="N3018" s="212" t="s">
        <v>134</v>
      </c>
      <c r="O3018" s="181">
        <f t="shared" si="1054"/>
        <v>99</v>
      </c>
      <c r="P3018" s="181">
        <f t="shared" si="1055"/>
        <v>99</v>
      </c>
      <c r="Q3018" s="181">
        <f t="shared" si="1056"/>
        <v>99</v>
      </c>
      <c r="R3018" s="214"/>
      <c r="S3018" s="211" t="s">
        <v>164</v>
      </c>
      <c r="T3018" s="213" t="s">
        <v>163</v>
      </c>
    </row>
    <row r="3019" spans="1:20" x14ac:dyDescent="0.2">
      <c r="A3019" s="218">
        <f t="shared" si="1057"/>
        <v>0</v>
      </c>
      <c r="B3019" s="219">
        <f t="shared" si="1058"/>
        <v>1900</v>
      </c>
      <c r="C3019" s="219">
        <f t="shared" si="1059"/>
        <v>1</v>
      </c>
      <c r="D3019" s="219" t="str">
        <f t="shared" si="1051"/>
        <v>Jan</v>
      </c>
      <c r="E3019" s="219">
        <f t="shared" si="1060"/>
        <v>0</v>
      </c>
      <c r="F3019" s="215"/>
      <c r="G3019" s="204"/>
      <c r="H3019" s="205" t="s">
        <v>135</v>
      </c>
      <c r="I3019" s="206" t="str">
        <f t="shared" si="1052"/>
        <v>Auto-filll column</v>
      </c>
      <c r="J3019" s="206" t="str">
        <f t="shared" si="1053"/>
        <v>Auto-filll column</v>
      </c>
      <c r="K3019" s="205">
        <v>1</v>
      </c>
      <c r="L3019" s="207" t="s">
        <v>132</v>
      </c>
      <c r="M3019" s="208" t="s">
        <v>133</v>
      </c>
      <c r="N3019" s="207" t="s">
        <v>134</v>
      </c>
      <c r="O3019" s="181">
        <f t="shared" si="1054"/>
        <v>99</v>
      </c>
      <c r="P3019" s="181">
        <f t="shared" si="1055"/>
        <v>99</v>
      </c>
      <c r="Q3019" s="181">
        <f t="shared" si="1056"/>
        <v>99</v>
      </c>
      <c r="R3019" s="209"/>
      <c r="S3019" s="205" t="s">
        <v>164</v>
      </c>
      <c r="T3019" s="208" t="s">
        <v>163</v>
      </c>
    </row>
    <row r="3020" spans="1:20" x14ac:dyDescent="0.2">
      <c r="A3020" s="218">
        <f t="shared" si="1057"/>
        <v>0</v>
      </c>
      <c r="B3020" s="219">
        <f t="shared" si="1058"/>
        <v>1900</v>
      </c>
      <c r="C3020" s="219">
        <f t="shared" si="1059"/>
        <v>1</v>
      </c>
      <c r="D3020" s="219" t="str">
        <f t="shared" si="1051"/>
        <v>Jan</v>
      </c>
      <c r="E3020" s="219">
        <f t="shared" si="1060"/>
        <v>0</v>
      </c>
      <c r="F3020" s="216"/>
      <c r="G3020" s="210"/>
      <c r="H3020" s="211" t="s">
        <v>135</v>
      </c>
      <c r="I3020" s="206" t="str">
        <f t="shared" si="1052"/>
        <v>Auto-filll column</v>
      </c>
      <c r="J3020" s="206" t="str">
        <f t="shared" si="1053"/>
        <v>Auto-filll column</v>
      </c>
      <c r="K3020" s="211">
        <v>1</v>
      </c>
      <c r="L3020" s="212" t="s">
        <v>132</v>
      </c>
      <c r="M3020" s="213" t="s">
        <v>133</v>
      </c>
      <c r="N3020" s="212" t="s">
        <v>134</v>
      </c>
      <c r="O3020" s="181">
        <f t="shared" si="1054"/>
        <v>99</v>
      </c>
      <c r="P3020" s="181">
        <f t="shared" si="1055"/>
        <v>99</v>
      </c>
      <c r="Q3020" s="181">
        <f t="shared" si="1056"/>
        <v>99</v>
      </c>
      <c r="R3020" s="214"/>
      <c r="S3020" s="211" t="s">
        <v>164</v>
      </c>
      <c r="T3020" s="213" t="s">
        <v>163</v>
      </c>
    </row>
    <row r="3021" spans="1:20" x14ac:dyDescent="0.2">
      <c r="A3021" s="218">
        <f t="shared" si="1057"/>
        <v>0</v>
      </c>
      <c r="B3021" s="219">
        <f t="shared" si="1058"/>
        <v>1900</v>
      </c>
      <c r="C3021" s="219">
        <f t="shared" si="1059"/>
        <v>1</v>
      </c>
      <c r="D3021" s="219" t="str">
        <f t="shared" si="1051"/>
        <v>Jan</v>
      </c>
      <c r="E3021" s="219">
        <f t="shared" si="1060"/>
        <v>0</v>
      </c>
      <c r="F3021" s="215"/>
      <c r="G3021" s="204"/>
      <c r="H3021" s="205" t="s">
        <v>135</v>
      </c>
      <c r="I3021" s="206" t="str">
        <f t="shared" si="1052"/>
        <v>Auto-filll column</v>
      </c>
      <c r="J3021" s="206" t="str">
        <f t="shared" si="1053"/>
        <v>Auto-filll column</v>
      </c>
      <c r="K3021" s="205">
        <v>1</v>
      </c>
      <c r="L3021" s="207" t="s">
        <v>132</v>
      </c>
      <c r="M3021" s="208" t="s">
        <v>133</v>
      </c>
      <c r="N3021" s="207" t="s">
        <v>134</v>
      </c>
      <c r="O3021" s="181">
        <f t="shared" si="1054"/>
        <v>99</v>
      </c>
      <c r="P3021" s="181">
        <f t="shared" si="1055"/>
        <v>99</v>
      </c>
      <c r="Q3021" s="181">
        <f t="shared" si="1056"/>
        <v>99</v>
      </c>
      <c r="R3021" s="209"/>
      <c r="S3021" s="205" t="s">
        <v>164</v>
      </c>
      <c r="T3021" s="208" t="s">
        <v>163</v>
      </c>
    </row>
    <row r="3022" spans="1:20" x14ac:dyDescent="0.2">
      <c r="A3022" s="218">
        <f t="shared" si="1057"/>
        <v>0</v>
      </c>
      <c r="B3022" s="219">
        <f t="shared" si="1058"/>
        <v>1900</v>
      </c>
      <c r="C3022" s="219">
        <f t="shared" si="1059"/>
        <v>1</v>
      </c>
      <c r="D3022" s="219" t="str">
        <f t="shared" si="1051"/>
        <v>Jan</v>
      </c>
      <c r="E3022" s="219">
        <f t="shared" si="1060"/>
        <v>0</v>
      </c>
      <c r="F3022" s="216"/>
      <c r="G3022" s="210"/>
      <c r="H3022" s="211" t="s">
        <v>135</v>
      </c>
      <c r="I3022" s="206" t="str">
        <f t="shared" si="1052"/>
        <v>Auto-filll column</v>
      </c>
      <c r="J3022" s="206" t="str">
        <f t="shared" si="1053"/>
        <v>Auto-filll column</v>
      </c>
      <c r="K3022" s="211">
        <v>1</v>
      </c>
      <c r="L3022" s="212" t="s">
        <v>132</v>
      </c>
      <c r="M3022" s="213" t="s">
        <v>133</v>
      </c>
      <c r="N3022" s="212" t="s">
        <v>134</v>
      </c>
      <c r="O3022" s="181">
        <f t="shared" si="1054"/>
        <v>99</v>
      </c>
      <c r="P3022" s="181">
        <f t="shared" si="1055"/>
        <v>99</v>
      </c>
      <c r="Q3022" s="181">
        <f t="shared" si="1056"/>
        <v>99</v>
      </c>
      <c r="R3022" s="214"/>
      <c r="S3022" s="211" t="s">
        <v>164</v>
      </c>
      <c r="T3022" s="213" t="s">
        <v>163</v>
      </c>
    </row>
    <row r="3023" spans="1:20" x14ac:dyDescent="0.2">
      <c r="A3023" s="218">
        <f t="shared" si="1057"/>
        <v>0</v>
      </c>
      <c r="B3023" s="219">
        <f t="shared" si="1058"/>
        <v>1900</v>
      </c>
      <c r="C3023" s="219">
        <f t="shared" si="1059"/>
        <v>1</v>
      </c>
      <c r="D3023" s="219" t="str">
        <f t="shared" si="1051"/>
        <v>Jan</v>
      </c>
      <c r="E3023" s="219">
        <f t="shared" si="1060"/>
        <v>0</v>
      </c>
      <c r="F3023" s="215"/>
      <c r="G3023" s="204"/>
      <c r="H3023" s="205" t="s">
        <v>135</v>
      </c>
      <c r="I3023" s="206" t="str">
        <f t="shared" si="1052"/>
        <v>Auto-filll column</v>
      </c>
      <c r="J3023" s="206" t="str">
        <f t="shared" si="1053"/>
        <v>Auto-filll column</v>
      </c>
      <c r="K3023" s="205">
        <v>1</v>
      </c>
      <c r="L3023" s="207" t="s">
        <v>132</v>
      </c>
      <c r="M3023" s="208" t="s">
        <v>133</v>
      </c>
      <c r="N3023" s="207" t="s">
        <v>134</v>
      </c>
      <c r="O3023" s="181">
        <f t="shared" si="1054"/>
        <v>99</v>
      </c>
      <c r="P3023" s="181">
        <f t="shared" si="1055"/>
        <v>99</v>
      </c>
      <c r="Q3023" s="181">
        <f t="shared" si="1056"/>
        <v>99</v>
      </c>
      <c r="R3023" s="209"/>
      <c r="S3023" s="205" t="s">
        <v>164</v>
      </c>
      <c r="T3023" s="208" t="s">
        <v>163</v>
      </c>
    </row>
    <row r="3024" spans="1:20" x14ac:dyDescent="0.2">
      <c r="A3024" s="218">
        <f t="shared" si="1057"/>
        <v>0</v>
      </c>
      <c r="B3024" s="219">
        <f t="shared" si="1058"/>
        <v>1900</v>
      </c>
      <c r="C3024" s="219">
        <f t="shared" si="1059"/>
        <v>1</v>
      </c>
      <c r="D3024" s="219" t="str">
        <f t="shared" si="1051"/>
        <v>Jan</v>
      </c>
      <c r="E3024" s="219">
        <f t="shared" si="1060"/>
        <v>0</v>
      </c>
      <c r="F3024" s="216"/>
      <c r="G3024" s="210"/>
      <c r="H3024" s="211" t="s">
        <v>135</v>
      </c>
      <c r="I3024" s="206" t="str">
        <f t="shared" si="1052"/>
        <v>Auto-filll column</v>
      </c>
      <c r="J3024" s="206" t="str">
        <f t="shared" si="1053"/>
        <v>Auto-filll column</v>
      </c>
      <c r="K3024" s="211">
        <v>1</v>
      </c>
      <c r="L3024" s="212" t="s">
        <v>132</v>
      </c>
      <c r="M3024" s="213" t="s">
        <v>133</v>
      </c>
      <c r="N3024" s="212" t="s">
        <v>134</v>
      </c>
      <c r="O3024" s="181">
        <f t="shared" si="1054"/>
        <v>99</v>
      </c>
      <c r="P3024" s="181">
        <f t="shared" si="1055"/>
        <v>99</v>
      </c>
      <c r="Q3024" s="181">
        <f t="shared" si="1056"/>
        <v>99</v>
      </c>
      <c r="R3024" s="214"/>
      <c r="S3024" s="211" t="s">
        <v>164</v>
      </c>
      <c r="T3024" s="213" t="s">
        <v>163</v>
      </c>
    </row>
    <row r="3025" spans="1:20" x14ac:dyDescent="0.2">
      <c r="A3025" s="218">
        <f t="shared" si="1057"/>
        <v>0</v>
      </c>
      <c r="B3025" s="219">
        <f t="shared" si="1058"/>
        <v>1900</v>
      </c>
      <c r="C3025" s="219">
        <f t="shared" si="1059"/>
        <v>1</v>
      </c>
      <c r="D3025" s="219" t="str">
        <f t="shared" si="1051"/>
        <v>Jan</v>
      </c>
      <c r="E3025" s="219">
        <f t="shared" si="1060"/>
        <v>0</v>
      </c>
      <c r="F3025" s="215"/>
      <c r="G3025" s="204"/>
      <c r="H3025" s="205" t="s">
        <v>135</v>
      </c>
      <c r="I3025" s="206" t="str">
        <f t="shared" si="1052"/>
        <v>Auto-filll column</v>
      </c>
      <c r="J3025" s="206" t="str">
        <f t="shared" si="1053"/>
        <v>Auto-filll column</v>
      </c>
      <c r="K3025" s="205">
        <v>1</v>
      </c>
      <c r="L3025" s="207" t="s">
        <v>132</v>
      </c>
      <c r="M3025" s="208" t="s">
        <v>133</v>
      </c>
      <c r="N3025" s="207" t="s">
        <v>134</v>
      </c>
      <c r="O3025" s="181">
        <f t="shared" si="1054"/>
        <v>99</v>
      </c>
      <c r="P3025" s="181">
        <f t="shared" si="1055"/>
        <v>99</v>
      </c>
      <c r="Q3025" s="181">
        <f t="shared" si="1056"/>
        <v>99</v>
      </c>
      <c r="R3025" s="209"/>
      <c r="S3025" s="205" t="s">
        <v>164</v>
      </c>
      <c r="T3025" s="208" t="s">
        <v>163</v>
      </c>
    </row>
    <row r="3026" spans="1:20" x14ac:dyDescent="0.2">
      <c r="A3026" s="218">
        <f t="shared" si="1057"/>
        <v>0</v>
      </c>
      <c r="B3026" s="219">
        <f t="shared" si="1058"/>
        <v>1900</v>
      </c>
      <c r="C3026" s="219">
        <f t="shared" si="1059"/>
        <v>1</v>
      </c>
      <c r="D3026" s="219" t="str">
        <f t="shared" si="1051"/>
        <v>Jan</v>
      </c>
      <c r="E3026" s="219">
        <f t="shared" si="1060"/>
        <v>0</v>
      </c>
      <c r="F3026" s="216"/>
      <c r="G3026" s="210"/>
      <c r="H3026" s="211" t="s">
        <v>135</v>
      </c>
      <c r="I3026" s="206" t="str">
        <f t="shared" si="1052"/>
        <v>Auto-filll column</v>
      </c>
      <c r="J3026" s="206" t="str">
        <f t="shared" si="1053"/>
        <v>Auto-filll column</v>
      </c>
      <c r="K3026" s="211">
        <v>1</v>
      </c>
      <c r="L3026" s="212" t="s">
        <v>132</v>
      </c>
      <c r="M3026" s="213" t="s">
        <v>133</v>
      </c>
      <c r="N3026" s="212" t="s">
        <v>134</v>
      </c>
      <c r="O3026" s="181">
        <f t="shared" si="1054"/>
        <v>99</v>
      </c>
      <c r="P3026" s="181">
        <f t="shared" si="1055"/>
        <v>99</v>
      </c>
      <c r="Q3026" s="181">
        <f t="shared" si="1056"/>
        <v>99</v>
      </c>
      <c r="R3026" s="214"/>
      <c r="S3026" s="211" t="s">
        <v>164</v>
      </c>
      <c r="T3026" s="213" t="s">
        <v>163</v>
      </c>
    </row>
    <row r="3027" spans="1:20" x14ac:dyDescent="0.2">
      <c r="A3027" s="218">
        <f t="shared" si="1057"/>
        <v>0</v>
      </c>
      <c r="B3027" s="219">
        <f t="shared" si="1058"/>
        <v>1900</v>
      </c>
      <c r="C3027" s="219">
        <f t="shared" si="1059"/>
        <v>1</v>
      </c>
      <c r="D3027" s="219" t="str">
        <f t="shared" si="1051"/>
        <v>Jan</v>
      </c>
      <c r="E3027" s="219">
        <f t="shared" si="1060"/>
        <v>0</v>
      </c>
      <c r="F3027" s="215"/>
      <c r="G3027" s="204"/>
      <c r="H3027" s="205" t="s">
        <v>135</v>
      </c>
      <c r="I3027" s="206" t="str">
        <f t="shared" si="1052"/>
        <v>Auto-filll column</v>
      </c>
      <c r="J3027" s="206" t="str">
        <f t="shared" si="1053"/>
        <v>Auto-filll column</v>
      </c>
      <c r="K3027" s="205">
        <v>1</v>
      </c>
      <c r="L3027" s="207" t="s">
        <v>132</v>
      </c>
      <c r="M3027" s="208" t="s">
        <v>133</v>
      </c>
      <c r="N3027" s="207" t="s">
        <v>134</v>
      </c>
      <c r="O3027" s="181">
        <f t="shared" si="1054"/>
        <v>99</v>
      </c>
      <c r="P3027" s="181">
        <f t="shared" si="1055"/>
        <v>99</v>
      </c>
      <c r="Q3027" s="181">
        <f t="shared" si="1056"/>
        <v>99</v>
      </c>
      <c r="R3027" s="209"/>
      <c r="S3027" s="205" t="s">
        <v>164</v>
      </c>
      <c r="T3027" s="208" t="s">
        <v>163</v>
      </c>
    </row>
    <row r="3028" spans="1:20" x14ac:dyDescent="0.2">
      <c r="A3028" s="218">
        <f t="shared" si="1057"/>
        <v>0</v>
      </c>
      <c r="B3028" s="219">
        <f t="shared" si="1058"/>
        <v>1900</v>
      </c>
      <c r="C3028" s="219">
        <f t="shared" si="1059"/>
        <v>1</v>
      </c>
      <c r="D3028" s="219" t="str">
        <f t="shared" si="1051"/>
        <v>Jan</v>
      </c>
      <c r="E3028" s="219">
        <f t="shared" si="1060"/>
        <v>0</v>
      </c>
      <c r="F3028" s="216"/>
      <c r="G3028" s="210"/>
      <c r="H3028" s="211" t="s">
        <v>135</v>
      </c>
      <c r="I3028" s="206" t="str">
        <f t="shared" si="1052"/>
        <v>Auto-filll column</v>
      </c>
      <c r="J3028" s="206" t="str">
        <f t="shared" si="1053"/>
        <v>Auto-filll column</v>
      </c>
      <c r="K3028" s="211">
        <v>1</v>
      </c>
      <c r="L3028" s="212" t="s">
        <v>132</v>
      </c>
      <c r="M3028" s="213" t="s">
        <v>133</v>
      </c>
      <c r="N3028" s="212" t="s">
        <v>134</v>
      </c>
      <c r="O3028" s="181">
        <f t="shared" si="1054"/>
        <v>99</v>
      </c>
      <c r="P3028" s="181">
        <f t="shared" si="1055"/>
        <v>99</v>
      </c>
      <c r="Q3028" s="181">
        <f t="shared" si="1056"/>
        <v>99</v>
      </c>
      <c r="R3028" s="214"/>
      <c r="S3028" s="211" t="s">
        <v>164</v>
      </c>
      <c r="T3028" s="213" t="s">
        <v>163</v>
      </c>
    </row>
    <row r="3029" spans="1:20" x14ac:dyDescent="0.2">
      <c r="A3029" s="218">
        <f t="shared" si="1057"/>
        <v>0</v>
      </c>
      <c r="B3029" s="219">
        <f t="shared" si="1058"/>
        <v>1900</v>
      </c>
      <c r="C3029" s="219">
        <f t="shared" si="1059"/>
        <v>1</v>
      </c>
      <c r="D3029" s="219" t="str">
        <f t="shared" si="1051"/>
        <v>Jan</v>
      </c>
      <c r="E3029" s="219">
        <f t="shared" si="1060"/>
        <v>0</v>
      </c>
      <c r="F3029" s="215"/>
      <c r="G3029" s="204"/>
      <c r="H3029" s="205" t="s">
        <v>135</v>
      </c>
      <c r="I3029" s="206" t="str">
        <f t="shared" si="1052"/>
        <v>Auto-filll column</v>
      </c>
      <c r="J3029" s="206" t="str">
        <f t="shared" si="1053"/>
        <v>Auto-filll column</v>
      </c>
      <c r="K3029" s="205">
        <v>1</v>
      </c>
      <c r="L3029" s="207" t="s">
        <v>132</v>
      </c>
      <c r="M3029" s="208" t="s">
        <v>133</v>
      </c>
      <c r="N3029" s="207" t="s">
        <v>134</v>
      </c>
      <c r="O3029" s="181">
        <f t="shared" si="1054"/>
        <v>99</v>
      </c>
      <c r="P3029" s="181">
        <f t="shared" si="1055"/>
        <v>99</v>
      </c>
      <c r="Q3029" s="181">
        <f t="shared" si="1056"/>
        <v>99</v>
      </c>
      <c r="R3029" s="209"/>
      <c r="S3029" s="205" t="s">
        <v>164</v>
      </c>
      <c r="T3029" s="208" t="s">
        <v>163</v>
      </c>
    </row>
    <row r="3030" spans="1:20" x14ac:dyDescent="0.2">
      <c r="A3030" s="218">
        <f t="shared" si="1057"/>
        <v>0</v>
      </c>
      <c r="B3030" s="219">
        <f t="shared" si="1058"/>
        <v>1900</v>
      </c>
      <c r="C3030" s="219">
        <f t="shared" si="1059"/>
        <v>1</v>
      </c>
      <c r="D3030" s="219" t="str">
        <f t="shared" si="1051"/>
        <v>Jan</v>
      </c>
      <c r="E3030" s="219">
        <f t="shared" si="1060"/>
        <v>0</v>
      </c>
      <c r="F3030" s="216"/>
      <c r="G3030" s="210"/>
      <c r="H3030" s="211" t="s">
        <v>135</v>
      </c>
      <c r="I3030" s="206" t="str">
        <f t="shared" si="1052"/>
        <v>Auto-filll column</v>
      </c>
      <c r="J3030" s="206" t="str">
        <f t="shared" si="1053"/>
        <v>Auto-filll column</v>
      </c>
      <c r="K3030" s="211">
        <v>1</v>
      </c>
      <c r="L3030" s="212" t="s">
        <v>132</v>
      </c>
      <c r="M3030" s="213" t="s">
        <v>133</v>
      </c>
      <c r="N3030" s="212" t="s">
        <v>134</v>
      </c>
      <c r="O3030" s="181">
        <f t="shared" si="1054"/>
        <v>99</v>
      </c>
      <c r="P3030" s="181">
        <f t="shared" si="1055"/>
        <v>99</v>
      </c>
      <c r="Q3030" s="181">
        <f t="shared" si="1056"/>
        <v>99</v>
      </c>
      <c r="R3030" s="214"/>
      <c r="S3030" s="211" t="s">
        <v>164</v>
      </c>
      <c r="T3030" s="213" t="s">
        <v>163</v>
      </c>
    </row>
    <row r="3031" spans="1:20" x14ac:dyDescent="0.2">
      <c r="A3031" s="218">
        <f t="shared" si="1057"/>
        <v>0</v>
      </c>
      <c r="B3031" s="219">
        <f t="shared" si="1058"/>
        <v>1900</v>
      </c>
      <c r="C3031" s="219">
        <f t="shared" si="1059"/>
        <v>1</v>
      </c>
      <c r="D3031" s="219" t="str">
        <f t="shared" si="1051"/>
        <v>Jan</v>
      </c>
      <c r="E3031" s="219">
        <f t="shared" si="1060"/>
        <v>0</v>
      </c>
      <c r="F3031" s="215"/>
      <c r="G3031" s="204"/>
      <c r="H3031" s="205" t="s">
        <v>135</v>
      </c>
      <c r="I3031" s="206" t="str">
        <f t="shared" si="1052"/>
        <v>Auto-filll column</v>
      </c>
      <c r="J3031" s="206" t="str">
        <f t="shared" si="1053"/>
        <v>Auto-filll column</v>
      </c>
      <c r="K3031" s="205">
        <v>1</v>
      </c>
      <c r="L3031" s="207" t="s">
        <v>132</v>
      </c>
      <c r="M3031" s="208" t="s">
        <v>133</v>
      </c>
      <c r="N3031" s="207" t="s">
        <v>134</v>
      </c>
      <c r="O3031" s="181">
        <f t="shared" si="1054"/>
        <v>99</v>
      </c>
      <c r="P3031" s="181">
        <f t="shared" si="1055"/>
        <v>99</v>
      </c>
      <c r="Q3031" s="181">
        <f t="shared" si="1056"/>
        <v>99</v>
      </c>
      <c r="R3031" s="209"/>
      <c r="S3031" s="205" t="s">
        <v>164</v>
      </c>
      <c r="T3031" s="208" t="s">
        <v>163</v>
      </c>
    </row>
    <row r="3032" spans="1:20" x14ac:dyDescent="0.2">
      <c r="A3032" s="218">
        <f t="shared" si="1057"/>
        <v>0</v>
      </c>
      <c r="B3032" s="219">
        <f t="shared" si="1058"/>
        <v>1900</v>
      </c>
      <c r="C3032" s="219">
        <f t="shared" si="1059"/>
        <v>1</v>
      </c>
      <c r="D3032" s="219" t="str">
        <f t="shared" si="1051"/>
        <v>Jan</v>
      </c>
      <c r="E3032" s="219">
        <f t="shared" si="1060"/>
        <v>0</v>
      </c>
      <c r="F3032" s="216"/>
      <c r="G3032" s="210"/>
      <c r="H3032" s="211" t="s">
        <v>135</v>
      </c>
      <c r="I3032" s="206" t="str">
        <f t="shared" si="1052"/>
        <v>Auto-filll column</v>
      </c>
      <c r="J3032" s="206" t="str">
        <f t="shared" si="1053"/>
        <v>Auto-filll column</v>
      </c>
      <c r="K3032" s="211">
        <v>1</v>
      </c>
      <c r="L3032" s="212" t="s">
        <v>132</v>
      </c>
      <c r="M3032" s="213" t="s">
        <v>133</v>
      </c>
      <c r="N3032" s="212" t="s">
        <v>134</v>
      </c>
      <c r="O3032" s="181">
        <f t="shared" si="1054"/>
        <v>99</v>
      </c>
      <c r="P3032" s="181">
        <f t="shared" si="1055"/>
        <v>99</v>
      </c>
      <c r="Q3032" s="181">
        <f t="shared" si="1056"/>
        <v>99</v>
      </c>
      <c r="R3032" s="214"/>
      <c r="S3032" s="211" t="s">
        <v>164</v>
      </c>
      <c r="T3032" s="213" t="s">
        <v>163</v>
      </c>
    </row>
    <row r="3033" spans="1:20" x14ac:dyDescent="0.2">
      <c r="A3033" s="218">
        <f t="shared" si="1057"/>
        <v>0</v>
      </c>
      <c r="B3033" s="219">
        <f t="shared" si="1058"/>
        <v>1900</v>
      </c>
      <c r="C3033" s="219">
        <f t="shared" si="1059"/>
        <v>1</v>
      </c>
      <c r="D3033" s="219" t="str">
        <f t="shared" si="1051"/>
        <v>Jan</v>
      </c>
      <c r="E3033" s="219">
        <f t="shared" si="1060"/>
        <v>0</v>
      </c>
      <c r="F3033" s="216"/>
      <c r="G3033" s="210"/>
      <c r="H3033" s="211" t="s">
        <v>135</v>
      </c>
      <c r="I3033" s="206" t="str">
        <f t="shared" si="1052"/>
        <v>Auto-filll column</v>
      </c>
      <c r="J3033" s="206" t="str">
        <f t="shared" si="1053"/>
        <v>Auto-filll column</v>
      </c>
      <c r="K3033" s="211">
        <v>1</v>
      </c>
      <c r="L3033" s="212" t="s">
        <v>132</v>
      </c>
      <c r="M3033" s="213" t="s">
        <v>133</v>
      </c>
      <c r="N3033" s="212" t="s">
        <v>134</v>
      </c>
      <c r="O3033" s="181">
        <f t="shared" si="1054"/>
        <v>99</v>
      </c>
      <c r="P3033" s="181">
        <f t="shared" si="1055"/>
        <v>99</v>
      </c>
      <c r="Q3033" s="181">
        <f t="shared" si="1056"/>
        <v>99</v>
      </c>
      <c r="R3033" s="214"/>
      <c r="S3033" s="211" t="s">
        <v>164</v>
      </c>
      <c r="T3033" s="213" t="s">
        <v>163</v>
      </c>
    </row>
    <row r="3034" spans="1:20" x14ac:dyDescent="0.2">
      <c r="A3034" s="218">
        <f t="shared" si="1057"/>
        <v>0</v>
      </c>
      <c r="B3034" s="219">
        <f t="shared" si="1058"/>
        <v>1900</v>
      </c>
      <c r="C3034" s="219">
        <f t="shared" si="1059"/>
        <v>1</v>
      </c>
      <c r="D3034" s="219" t="str">
        <f t="shared" si="1051"/>
        <v>Jan</v>
      </c>
      <c r="E3034" s="219">
        <f t="shared" si="1060"/>
        <v>0</v>
      </c>
      <c r="F3034" s="215"/>
      <c r="G3034" s="204"/>
      <c r="H3034" s="205" t="s">
        <v>135</v>
      </c>
      <c r="I3034" s="206" t="str">
        <f t="shared" ref="I3034:I3097" si="1061">VLOOKUP(H3034,SiteCodes,2,FALSE)</f>
        <v>Auto-filll column</v>
      </c>
      <c r="J3034" s="206" t="str">
        <f t="shared" ref="J3034:J3097" si="1062">VLOOKUP(H3034,SiteCodes,3,FALSE)</f>
        <v>Auto-filll column</v>
      </c>
      <c r="K3034" s="205">
        <v>1</v>
      </c>
      <c r="L3034" s="207" t="s">
        <v>132</v>
      </c>
      <c r="M3034" s="208" t="s">
        <v>133</v>
      </c>
      <c r="N3034" s="207" t="s">
        <v>134</v>
      </c>
      <c r="O3034" s="181">
        <f t="shared" ref="O3034:O3097" si="1063">VLOOKUP(L3034,SpeciesCodes,2,FALSE)</f>
        <v>99</v>
      </c>
      <c r="P3034" s="181">
        <f t="shared" ref="P3034:P3097" si="1064">VLOOKUP(M3034,OrigCodes,2,FALSE)</f>
        <v>99</v>
      </c>
      <c r="Q3034" s="181">
        <f t="shared" ref="Q3034:Q3097" si="1065">VLOOKUP(N3034,StgCodes,2,FALSE)</f>
        <v>99</v>
      </c>
      <c r="R3034" s="209"/>
      <c r="S3034" s="205" t="s">
        <v>164</v>
      </c>
      <c r="T3034" s="208" t="s">
        <v>163</v>
      </c>
    </row>
    <row r="3035" spans="1:20" x14ac:dyDescent="0.2">
      <c r="A3035" s="218">
        <f t="shared" si="1057"/>
        <v>0</v>
      </c>
      <c r="B3035" s="219">
        <f t="shared" si="1058"/>
        <v>1900</v>
      </c>
      <c r="C3035" s="219">
        <f t="shared" si="1059"/>
        <v>1</v>
      </c>
      <c r="D3035" s="219" t="str">
        <f t="shared" si="1051"/>
        <v>Jan</v>
      </c>
      <c r="E3035" s="219">
        <f t="shared" si="1060"/>
        <v>0</v>
      </c>
      <c r="F3035" s="216"/>
      <c r="G3035" s="210"/>
      <c r="H3035" s="211" t="s">
        <v>135</v>
      </c>
      <c r="I3035" s="206" t="str">
        <f t="shared" si="1061"/>
        <v>Auto-filll column</v>
      </c>
      <c r="J3035" s="206" t="str">
        <f t="shared" si="1062"/>
        <v>Auto-filll column</v>
      </c>
      <c r="K3035" s="211">
        <v>1</v>
      </c>
      <c r="L3035" s="212" t="s">
        <v>132</v>
      </c>
      <c r="M3035" s="213" t="s">
        <v>133</v>
      </c>
      <c r="N3035" s="212" t="s">
        <v>134</v>
      </c>
      <c r="O3035" s="181">
        <f t="shared" si="1063"/>
        <v>99</v>
      </c>
      <c r="P3035" s="181">
        <f t="shared" si="1064"/>
        <v>99</v>
      </c>
      <c r="Q3035" s="181">
        <f t="shared" si="1065"/>
        <v>99</v>
      </c>
      <c r="R3035" s="214"/>
      <c r="S3035" s="211" t="s">
        <v>164</v>
      </c>
      <c r="T3035" s="213" t="s">
        <v>163</v>
      </c>
    </row>
    <row r="3036" spans="1:20" x14ac:dyDescent="0.2">
      <c r="A3036" s="218">
        <f t="shared" si="1057"/>
        <v>0</v>
      </c>
      <c r="B3036" s="219">
        <f t="shared" si="1058"/>
        <v>1900</v>
      </c>
      <c r="C3036" s="219">
        <f t="shared" si="1059"/>
        <v>1</v>
      </c>
      <c r="D3036" s="219" t="str">
        <f t="shared" si="1051"/>
        <v>Jan</v>
      </c>
      <c r="E3036" s="219">
        <f t="shared" si="1060"/>
        <v>0</v>
      </c>
      <c r="F3036" s="215"/>
      <c r="G3036" s="204"/>
      <c r="H3036" s="205" t="s">
        <v>135</v>
      </c>
      <c r="I3036" s="206" t="str">
        <f t="shared" si="1061"/>
        <v>Auto-filll column</v>
      </c>
      <c r="J3036" s="206" t="str">
        <f t="shared" si="1062"/>
        <v>Auto-filll column</v>
      </c>
      <c r="K3036" s="205">
        <v>1</v>
      </c>
      <c r="L3036" s="207" t="s">
        <v>132</v>
      </c>
      <c r="M3036" s="208" t="s">
        <v>133</v>
      </c>
      <c r="N3036" s="207" t="s">
        <v>134</v>
      </c>
      <c r="O3036" s="181">
        <f t="shared" si="1063"/>
        <v>99</v>
      </c>
      <c r="P3036" s="181">
        <f t="shared" si="1064"/>
        <v>99</v>
      </c>
      <c r="Q3036" s="181">
        <f t="shared" si="1065"/>
        <v>99</v>
      </c>
      <c r="R3036" s="209"/>
      <c r="S3036" s="205" t="s">
        <v>164</v>
      </c>
      <c r="T3036" s="208" t="s">
        <v>163</v>
      </c>
    </row>
    <row r="3037" spans="1:20" x14ac:dyDescent="0.2">
      <c r="A3037" s="218">
        <f t="shared" si="1057"/>
        <v>0</v>
      </c>
      <c r="B3037" s="219">
        <f t="shared" si="1058"/>
        <v>1900</v>
      </c>
      <c r="C3037" s="219">
        <f t="shared" si="1059"/>
        <v>1</v>
      </c>
      <c r="D3037" s="219" t="str">
        <f t="shared" si="1051"/>
        <v>Jan</v>
      </c>
      <c r="E3037" s="219">
        <f t="shared" si="1060"/>
        <v>0</v>
      </c>
      <c r="F3037" s="216"/>
      <c r="G3037" s="210"/>
      <c r="H3037" s="211" t="s">
        <v>135</v>
      </c>
      <c r="I3037" s="206" t="str">
        <f t="shared" si="1061"/>
        <v>Auto-filll column</v>
      </c>
      <c r="J3037" s="206" t="str">
        <f t="shared" si="1062"/>
        <v>Auto-filll column</v>
      </c>
      <c r="K3037" s="211">
        <v>1</v>
      </c>
      <c r="L3037" s="212" t="s">
        <v>132</v>
      </c>
      <c r="M3037" s="213" t="s">
        <v>133</v>
      </c>
      <c r="N3037" s="212" t="s">
        <v>134</v>
      </c>
      <c r="O3037" s="181">
        <f t="shared" si="1063"/>
        <v>99</v>
      </c>
      <c r="P3037" s="181">
        <f t="shared" si="1064"/>
        <v>99</v>
      </c>
      <c r="Q3037" s="181">
        <f t="shared" si="1065"/>
        <v>99</v>
      </c>
      <c r="R3037" s="214"/>
      <c r="S3037" s="211" t="s">
        <v>164</v>
      </c>
      <c r="T3037" s="213" t="s">
        <v>163</v>
      </c>
    </row>
    <row r="3038" spans="1:20" x14ac:dyDescent="0.2">
      <c r="A3038" s="218">
        <f t="shared" si="1057"/>
        <v>0</v>
      </c>
      <c r="B3038" s="219">
        <f t="shared" si="1058"/>
        <v>1900</v>
      </c>
      <c r="C3038" s="219">
        <f t="shared" si="1059"/>
        <v>1</v>
      </c>
      <c r="D3038" s="219" t="str">
        <f t="shared" si="1051"/>
        <v>Jan</v>
      </c>
      <c r="E3038" s="219">
        <f t="shared" si="1060"/>
        <v>0</v>
      </c>
      <c r="F3038" s="215"/>
      <c r="G3038" s="204"/>
      <c r="H3038" s="205" t="s">
        <v>135</v>
      </c>
      <c r="I3038" s="206" t="str">
        <f t="shared" si="1061"/>
        <v>Auto-filll column</v>
      </c>
      <c r="J3038" s="206" t="str">
        <f t="shared" si="1062"/>
        <v>Auto-filll column</v>
      </c>
      <c r="K3038" s="205">
        <v>1</v>
      </c>
      <c r="L3038" s="207" t="s">
        <v>132</v>
      </c>
      <c r="M3038" s="208" t="s">
        <v>133</v>
      </c>
      <c r="N3038" s="207" t="s">
        <v>134</v>
      </c>
      <c r="O3038" s="181">
        <f t="shared" si="1063"/>
        <v>99</v>
      </c>
      <c r="P3038" s="181">
        <f t="shared" si="1064"/>
        <v>99</v>
      </c>
      <c r="Q3038" s="181">
        <f t="shared" si="1065"/>
        <v>99</v>
      </c>
      <c r="R3038" s="209"/>
      <c r="S3038" s="205" t="s">
        <v>164</v>
      </c>
      <c r="T3038" s="208" t="s">
        <v>163</v>
      </c>
    </row>
    <row r="3039" spans="1:20" x14ac:dyDescent="0.2">
      <c r="A3039" s="218">
        <f t="shared" si="1057"/>
        <v>0</v>
      </c>
      <c r="B3039" s="219">
        <f t="shared" si="1058"/>
        <v>1900</v>
      </c>
      <c r="C3039" s="219">
        <f t="shared" si="1059"/>
        <v>1</v>
      </c>
      <c r="D3039" s="219" t="str">
        <f t="shared" si="1051"/>
        <v>Jan</v>
      </c>
      <c r="E3039" s="219">
        <f t="shared" si="1060"/>
        <v>0</v>
      </c>
      <c r="F3039" s="216"/>
      <c r="G3039" s="210"/>
      <c r="H3039" s="211" t="s">
        <v>135</v>
      </c>
      <c r="I3039" s="206" t="str">
        <f t="shared" si="1061"/>
        <v>Auto-filll column</v>
      </c>
      <c r="J3039" s="206" t="str">
        <f t="shared" si="1062"/>
        <v>Auto-filll column</v>
      </c>
      <c r="K3039" s="211">
        <v>1</v>
      </c>
      <c r="L3039" s="212" t="s">
        <v>132</v>
      </c>
      <c r="M3039" s="213" t="s">
        <v>133</v>
      </c>
      <c r="N3039" s="212" t="s">
        <v>134</v>
      </c>
      <c r="O3039" s="181">
        <f t="shared" si="1063"/>
        <v>99</v>
      </c>
      <c r="P3039" s="181">
        <f t="shared" si="1064"/>
        <v>99</v>
      </c>
      <c r="Q3039" s="181">
        <f t="shared" si="1065"/>
        <v>99</v>
      </c>
      <c r="R3039" s="214"/>
      <c r="S3039" s="211" t="s">
        <v>164</v>
      </c>
      <c r="T3039" s="213" t="s">
        <v>163</v>
      </c>
    </row>
    <row r="3040" spans="1:20" x14ac:dyDescent="0.2">
      <c r="A3040" s="218">
        <f t="shared" si="1057"/>
        <v>0</v>
      </c>
      <c r="B3040" s="219">
        <f t="shared" si="1058"/>
        <v>1900</v>
      </c>
      <c r="C3040" s="219">
        <f t="shared" si="1059"/>
        <v>1</v>
      </c>
      <c r="D3040" s="219" t="str">
        <f t="shared" si="1051"/>
        <v>Jan</v>
      </c>
      <c r="E3040" s="219">
        <f t="shared" si="1060"/>
        <v>0</v>
      </c>
      <c r="F3040" s="215"/>
      <c r="G3040" s="204"/>
      <c r="H3040" s="205" t="s">
        <v>135</v>
      </c>
      <c r="I3040" s="206" t="str">
        <f t="shared" si="1061"/>
        <v>Auto-filll column</v>
      </c>
      <c r="J3040" s="206" t="str">
        <f t="shared" si="1062"/>
        <v>Auto-filll column</v>
      </c>
      <c r="K3040" s="205">
        <v>1</v>
      </c>
      <c r="L3040" s="207" t="s">
        <v>132</v>
      </c>
      <c r="M3040" s="208" t="s">
        <v>133</v>
      </c>
      <c r="N3040" s="207" t="s">
        <v>134</v>
      </c>
      <c r="O3040" s="181">
        <f t="shared" si="1063"/>
        <v>99</v>
      </c>
      <c r="P3040" s="181">
        <f t="shared" si="1064"/>
        <v>99</v>
      </c>
      <c r="Q3040" s="181">
        <f t="shared" si="1065"/>
        <v>99</v>
      </c>
      <c r="R3040" s="209"/>
      <c r="S3040" s="205" t="s">
        <v>164</v>
      </c>
      <c r="T3040" s="208" t="s">
        <v>163</v>
      </c>
    </row>
    <row r="3041" spans="1:20" x14ac:dyDescent="0.2">
      <c r="A3041" s="218">
        <f t="shared" si="1057"/>
        <v>0</v>
      </c>
      <c r="B3041" s="219">
        <f t="shared" si="1058"/>
        <v>1900</v>
      </c>
      <c r="C3041" s="219">
        <f t="shared" si="1059"/>
        <v>1</v>
      </c>
      <c r="D3041" s="219" t="str">
        <f t="shared" si="1051"/>
        <v>Jan</v>
      </c>
      <c r="E3041" s="219">
        <f t="shared" si="1060"/>
        <v>0</v>
      </c>
      <c r="F3041" s="216"/>
      <c r="G3041" s="210"/>
      <c r="H3041" s="211" t="s">
        <v>135</v>
      </c>
      <c r="I3041" s="206" t="str">
        <f t="shared" si="1061"/>
        <v>Auto-filll column</v>
      </c>
      <c r="J3041" s="206" t="str">
        <f t="shared" si="1062"/>
        <v>Auto-filll column</v>
      </c>
      <c r="K3041" s="211">
        <v>1</v>
      </c>
      <c r="L3041" s="212" t="s">
        <v>132</v>
      </c>
      <c r="M3041" s="213" t="s">
        <v>133</v>
      </c>
      <c r="N3041" s="212" t="s">
        <v>134</v>
      </c>
      <c r="O3041" s="181">
        <f t="shared" si="1063"/>
        <v>99</v>
      </c>
      <c r="P3041" s="181">
        <f t="shared" si="1064"/>
        <v>99</v>
      </c>
      <c r="Q3041" s="181">
        <f t="shared" si="1065"/>
        <v>99</v>
      </c>
      <c r="R3041" s="214"/>
      <c r="S3041" s="211" t="s">
        <v>164</v>
      </c>
      <c r="T3041" s="213" t="s">
        <v>163</v>
      </c>
    </row>
    <row r="3042" spans="1:20" x14ac:dyDescent="0.2">
      <c r="A3042" s="218">
        <f t="shared" si="1057"/>
        <v>0</v>
      </c>
      <c r="B3042" s="219">
        <f t="shared" si="1058"/>
        <v>1900</v>
      </c>
      <c r="C3042" s="219">
        <f t="shared" si="1059"/>
        <v>1</v>
      </c>
      <c r="D3042" s="219" t="str">
        <f t="shared" si="1051"/>
        <v>Jan</v>
      </c>
      <c r="E3042" s="219">
        <f t="shared" si="1060"/>
        <v>0</v>
      </c>
      <c r="F3042" s="215"/>
      <c r="G3042" s="204"/>
      <c r="H3042" s="205" t="s">
        <v>135</v>
      </c>
      <c r="I3042" s="206" t="str">
        <f t="shared" si="1061"/>
        <v>Auto-filll column</v>
      </c>
      <c r="J3042" s="206" t="str">
        <f t="shared" si="1062"/>
        <v>Auto-filll column</v>
      </c>
      <c r="K3042" s="205">
        <v>1</v>
      </c>
      <c r="L3042" s="207" t="s">
        <v>132</v>
      </c>
      <c r="M3042" s="208" t="s">
        <v>133</v>
      </c>
      <c r="N3042" s="207" t="s">
        <v>134</v>
      </c>
      <c r="O3042" s="181">
        <f t="shared" si="1063"/>
        <v>99</v>
      </c>
      <c r="P3042" s="181">
        <f t="shared" si="1064"/>
        <v>99</v>
      </c>
      <c r="Q3042" s="181">
        <f t="shared" si="1065"/>
        <v>99</v>
      </c>
      <c r="R3042" s="209"/>
      <c r="S3042" s="205" t="s">
        <v>164</v>
      </c>
      <c r="T3042" s="208" t="s">
        <v>163</v>
      </c>
    </row>
    <row r="3043" spans="1:20" x14ac:dyDescent="0.2">
      <c r="A3043" s="218">
        <f t="shared" si="1057"/>
        <v>0</v>
      </c>
      <c r="B3043" s="219">
        <f t="shared" si="1058"/>
        <v>1900</v>
      </c>
      <c r="C3043" s="219">
        <f t="shared" si="1059"/>
        <v>1</v>
      </c>
      <c r="D3043" s="219" t="str">
        <f t="shared" ref="D3043:D3106" si="1066">TEXT(F3043,"mmm")</f>
        <v>Jan</v>
      </c>
      <c r="E3043" s="219">
        <f t="shared" si="1060"/>
        <v>0</v>
      </c>
      <c r="F3043" s="216"/>
      <c r="G3043" s="210"/>
      <c r="H3043" s="211" t="s">
        <v>135</v>
      </c>
      <c r="I3043" s="206" t="str">
        <f t="shared" si="1061"/>
        <v>Auto-filll column</v>
      </c>
      <c r="J3043" s="206" t="str">
        <f t="shared" si="1062"/>
        <v>Auto-filll column</v>
      </c>
      <c r="K3043" s="211">
        <v>1</v>
      </c>
      <c r="L3043" s="212" t="s">
        <v>132</v>
      </c>
      <c r="M3043" s="213" t="s">
        <v>133</v>
      </c>
      <c r="N3043" s="212" t="s">
        <v>134</v>
      </c>
      <c r="O3043" s="181">
        <f t="shared" si="1063"/>
        <v>99</v>
      </c>
      <c r="P3043" s="181">
        <f t="shared" si="1064"/>
        <v>99</v>
      </c>
      <c r="Q3043" s="181">
        <f t="shared" si="1065"/>
        <v>99</v>
      </c>
      <c r="R3043" s="214"/>
      <c r="S3043" s="211" t="s">
        <v>164</v>
      </c>
      <c r="T3043" s="213" t="s">
        <v>163</v>
      </c>
    </row>
    <row r="3044" spans="1:20" x14ac:dyDescent="0.2">
      <c r="A3044" s="218">
        <f t="shared" si="1057"/>
        <v>0</v>
      </c>
      <c r="B3044" s="219">
        <f t="shared" si="1058"/>
        <v>1900</v>
      </c>
      <c r="C3044" s="219">
        <f t="shared" si="1059"/>
        <v>1</v>
      </c>
      <c r="D3044" s="219" t="str">
        <f t="shared" si="1066"/>
        <v>Jan</v>
      </c>
      <c r="E3044" s="219">
        <f t="shared" si="1060"/>
        <v>0</v>
      </c>
      <c r="F3044" s="215"/>
      <c r="G3044" s="204"/>
      <c r="H3044" s="205" t="s">
        <v>135</v>
      </c>
      <c r="I3044" s="206" t="str">
        <f t="shared" si="1061"/>
        <v>Auto-filll column</v>
      </c>
      <c r="J3044" s="206" t="str">
        <f t="shared" si="1062"/>
        <v>Auto-filll column</v>
      </c>
      <c r="K3044" s="205">
        <v>1</v>
      </c>
      <c r="L3044" s="207" t="s">
        <v>132</v>
      </c>
      <c r="M3044" s="208" t="s">
        <v>133</v>
      </c>
      <c r="N3044" s="207" t="s">
        <v>134</v>
      </c>
      <c r="O3044" s="181">
        <f t="shared" si="1063"/>
        <v>99</v>
      </c>
      <c r="P3044" s="181">
        <f t="shared" si="1064"/>
        <v>99</v>
      </c>
      <c r="Q3044" s="181">
        <f t="shared" si="1065"/>
        <v>99</v>
      </c>
      <c r="R3044" s="209"/>
      <c r="S3044" s="205" t="s">
        <v>164</v>
      </c>
      <c r="T3044" s="208" t="s">
        <v>163</v>
      </c>
    </row>
    <row r="3045" spans="1:20" x14ac:dyDescent="0.2">
      <c r="A3045" s="218">
        <f t="shared" si="1057"/>
        <v>0</v>
      </c>
      <c r="B3045" s="219">
        <f t="shared" si="1058"/>
        <v>1900</v>
      </c>
      <c r="C3045" s="219">
        <f t="shared" si="1059"/>
        <v>1</v>
      </c>
      <c r="D3045" s="219" t="str">
        <f t="shared" si="1066"/>
        <v>Jan</v>
      </c>
      <c r="E3045" s="219">
        <f t="shared" si="1060"/>
        <v>0</v>
      </c>
      <c r="F3045" s="216"/>
      <c r="G3045" s="210"/>
      <c r="H3045" s="211" t="s">
        <v>135</v>
      </c>
      <c r="I3045" s="206" t="str">
        <f t="shared" si="1061"/>
        <v>Auto-filll column</v>
      </c>
      <c r="J3045" s="206" t="str">
        <f t="shared" si="1062"/>
        <v>Auto-filll column</v>
      </c>
      <c r="K3045" s="211">
        <v>1</v>
      </c>
      <c r="L3045" s="212" t="s">
        <v>132</v>
      </c>
      <c r="M3045" s="213" t="s">
        <v>133</v>
      </c>
      <c r="N3045" s="212" t="s">
        <v>134</v>
      </c>
      <c r="O3045" s="181">
        <f t="shared" si="1063"/>
        <v>99</v>
      </c>
      <c r="P3045" s="181">
        <f t="shared" si="1064"/>
        <v>99</v>
      </c>
      <c r="Q3045" s="181">
        <f t="shared" si="1065"/>
        <v>99</v>
      </c>
      <c r="R3045" s="214"/>
      <c r="S3045" s="211" t="s">
        <v>164</v>
      </c>
      <c r="T3045" s="213" t="s">
        <v>163</v>
      </c>
    </row>
    <row r="3046" spans="1:20" x14ac:dyDescent="0.2">
      <c r="A3046" s="218">
        <f t="shared" si="1057"/>
        <v>0</v>
      </c>
      <c r="B3046" s="219">
        <f t="shared" si="1058"/>
        <v>1900</v>
      </c>
      <c r="C3046" s="219">
        <f t="shared" si="1059"/>
        <v>1</v>
      </c>
      <c r="D3046" s="219" t="str">
        <f t="shared" si="1066"/>
        <v>Jan</v>
      </c>
      <c r="E3046" s="219">
        <f t="shared" si="1060"/>
        <v>0</v>
      </c>
      <c r="F3046" s="215"/>
      <c r="G3046" s="204"/>
      <c r="H3046" s="205" t="s">
        <v>135</v>
      </c>
      <c r="I3046" s="206" t="str">
        <f t="shared" si="1061"/>
        <v>Auto-filll column</v>
      </c>
      <c r="J3046" s="206" t="str">
        <f t="shared" si="1062"/>
        <v>Auto-filll column</v>
      </c>
      <c r="K3046" s="205">
        <v>1</v>
      </c>
      <c r="L3046" s="207" t="s">
        <v>132</v>
      </c>
      <c r="M3046" s="208" t="s">
        <v>133</v>
      </c>
      <c r="N3046" s="207" t="s">
        <v>134</v>
      </c>
      <c r="O3046" s="181">
        <f t="shared" si="1063"/>
        <v>99</v>
      </c>
      <c r="P3046" s="181">
        <f t="shared" si="1064"/>
        <v>99</v>
      </c>
      <c r="Q3046" s="181">
        <f t="shared" si="1065"/>
        <v>99</v>
      </c>
      <c r="R3046" s="209"/>
      <c r="S3046" s="205" t="s">
        <v>164</v>
      </c>
      <c r="T3046" s="208" t="s">
        <v>163</v>
      </c>
    </row>
    <row r="3047" spans="1:20" x14ac:dyDescent="0.2">
      <c r="A3047" s="218">
        <f t="shared" si="1057"/>
        <v>0</v>
      </c>
      <c r="B3047" s="219">
        <f t="shared" si="1058"/>
        <v>1900</v>
      </c>
      <c r="C3047" s="219">
        <f t="shared" si="1059"/>
        <v>1</v>
      </c>
      <c r="D3047" s="219" t="str">
        <f t="shared" si="1066"/>
        <v>Jan</v>
      </c>
      <c r="E3047" s="219">
        <f t="shared" si="1060"/>
        <v>0</v>
      </c>
      <c r="F3047" s="216"/>
      <c r="G3047" s="210"/>
      <c r="H3047" s="211" t="s">
        <v>135</v>
      </c>
      <c r="I3047" s="206" t="str">
        <f t="shared" si="1061"/>
        <v>Auto-filll column</v>
      </c>
      <c r="J3047" s="206" t="str">
        <f t="shared" si="1062"/>
        <v>Auto-filll column</v>
      </c>
      <c r="K3047" s="211">
        <v>1</v>
      </c>
      <c r="L3047" s="212" t="s">
        <v>132</v>
      </c>
      <c r="M3047" s="213" t="s">
        <v>133</v>
      </c>
      <c r="N3047" s="212" t="s">
        <v>134</v>
      </c>
      <c r="O3047" s="181">
        <f t="shared" si="1063"/>
        <v>99</v>
      </c>
      <c r="P3047" s="181">
        <f t="shared" si="1064"/>
        <v>99</v>
      </c>
      <c r="Q3047" s="181">
        <f t="shared" si="1065"/>
        <v>99</v>
      </c>
      <c r="R3047" s="214"/>
      <c r="S3047" s="211" t="s">
        <v>164</v>
      </c>
      <c r="T3047" s="213" t="s">
        <v>163</v>
      </c>
    </row>
    <row r="3048" spans="1:20" x14ac:dyDescent="0.2">
      <c r="A3048" s="218">
        <f t="shared" si="1057"/>
        <v>0</v>
      </c>
      <c r="B3048" s="219">
        <f t="shared" si="1058"/>
        <v>1900</v>
      </c>
      <c r="C3048" s="219">
        <f t="shared" si="1059"/>
        <v>1</v>
      </c>
      <c r="D3048" s="219" t="str">
        <f t="shared" si="1066"/>
        <v>Jan</v>
      </c>
      <c r="E3048" s="219">
        <f t="shared" si="1060"/>
        <v>0</v>
      </c>
      <c r="F3048" s="215"/>
      <c r="G3048" s="204"/>
      <c r="H3048" s="205" t="s">
        <v>135</v>
      </c>
      <c r="I3048" s="206" t="str">
        <f t="shared" si="1061"/>
        <v>Auto-filll column</v>
      </c>
      <c r="J3048" s="206" t="str">
        <f t="shared" si="1062"/>
        <v>Auto-filll column</v>
      </c>
      <c r="K3048" s="205">
        <v>1</v>
      </c>
      <c r="L3048" s="207" t="s">
        <v>132</v>
      </c>
      <c r="M3048" s="208" t="s">
        <v>133</v>
      </c>
      <c r="N3048" s="207" t="s">
        <v>134</v>
      </c>
      <c r="O3048" s="181">
        <f t="shared" si="1063"/>
        <v>99</v>
      </c>
      <c r="P3048" s="181">
        <f t="shared" si="1064"/>
        <v>99</v>
      </c>
      <c r="Q3048" s="181">
        <f t="shared" si="1065"/>
        <v>99</v>
      </c>
      <c r="R3048" s="209"/>
      <c r="S3048" s="205" t="s">
        <v>164</v>
      </c>
      <c r="T3048" s="208" t="s">
        <v>163</v>
      </c>
    </row>
    <row r="3049" spans="1:20" x14ac:dyDescent="0.2">
      <c r="A3049" s="218">
        <f t="shared" si="1057"/>
        <v>0</v>
      </c>
      <c r="B3049" s="219">
        <f t="shared" si="1058"/>
        <v>1900</v>
      </c>
      <c r="C3049" s="219">
        <f t="shared" si="1059"/>
        <v>1</v>
      </c>
      <c r="D3049" s="219" t="str">
        <f t="shared" si="1066"/>
        <v>Jan</v>
      </c>
      <c r="E3049" s="219">
        <f t="shared" si="1060"/>
        <v>0</v>
      </c>
      <c r="F3049" s="216"/>
      <c r="G3049" s="210"/>
      <c r="H3049" s="211" t="s">
        <v>135</v>
      </c>
      <c r="I3049" s="206" t="str">
        <f t="shared" si="1061"/>
        <v>Auto-filll column</v>
      </c>
      <c r="J3049" s="206" t="str">
        <f t="shared" si="1062"/>
        <v>Auto-filll column</v>
      </c>
      <c r="K3049" s="211">
        <v>1</v>
      </c>
      <c r="L3049" s="212" t="s">
        <v>132</v>
      </c>
      <c r="M3049" s="213" t="s">
        <v>133</v>
      </c>
      <c r="N3049" s="212" t="s">
        <v>134</v>
      </c>
      <c r="O3049" s="181">
        <f t="shared" si="1063"/>
        <v>99</v>
      </c>
      <c r="P3049" s="181">
        <f t="shared" si="1064"/>
        <v>99</v>
      </c>
      <c r="Q3049" s="181">
        <f t="shared" si="1065"/>
        <v>99</v>
      </c>
      <c r="R3049" s="214"/>
      <c r="S3049" s="211" t="s">
        <v>164</v>
      </c>
      <c r="T3049" s="213" t="s">
        <v>163</v>
      </c>
    </row>
    <row r="3050" spans="1:20" x14ac:dyDescent="0.2">
      <c r="A3050" s="218">
        <f t="shared" si="1057"/>
        <v>0</v>
      </c>
      <c r="B3050" s="219">
        <f t="shared" si="1058"/>
        <v>1900</v>
      </c>
      <c r="C3050" s="219">
        <f t="shared" si="1059"/>
        <v>1</v>
      </c>
      <c r="D3050" s="219" t="str">
        <f t="shared" si="1066"/>
        <v>Jan</v>
      </c>
      <c r="E3050" s="219">
        <f t="shared" si="1060"/>
        <v>0</v>
      </c>
      <c r="F3050" s="215"/>
      <c r="G3050" s="204"/>
      <c r="H3050" s="205" t="s">
        <v>135</v>
      </c>
      <c r="I3050" s="206" t="str">
        <f t="shared" si="1061"/>
        <v>Auto-filll column</v>
      </c>
      <c r="J3050" s="206" t="str">
        <f t="shared" si="1062"/>
        <v>Auto-filll column</v>
      </c>
      <c r="K3050" s="205">
        <v>1</v>
      </c>
      <c r="L3050" s="207" t="s">
        <v>132</v>
      </c>
      <c r="M3050" s="208" t="s">
        <v>133</v>
      </c>
      <c r="N3050" s="207" t="s">
        <v>134</v>
      </c>
      <c r="O3050" s="181">
        <f t="shared" si="1063"/>
        <v>99</v>
      </c>
      <c r="P3050" s="181">
        <f t="shared" si="1064"/>
        <v>99</v>
      </c>
      <c r="Q3050" s="181">
        <f t="shared" si="1065"/>
        <v>99</v>
      </c>
      <c r="R3050" s="209"/>
      <c r="S3050" s="205" t="s">
        <v>164</v>
      </c>
      <c r="T3050" s="208" t="s">
        <v>163</v>
      </c>
    </row>
    <row r="3051" spans="1:20" x14ac:dyDescent="0.2">
      <c r="A3051" s="218">
        <f t="shared" si="1057"/>
        <v>0</v>
      </c>
      <c r="B3051" s="219">
        <f t="shared" si="1058"/>
        <v>1900</v>
      </c>
      <c r="C3051" s="219">
        <f t="shared" si="1059"/>
        <v>1</v>
      </c>
      <c r="D3051" s="219" t="str">
        <f t="shared" si="1066"/>
        <v>Jan</v>
      </c>
      <c r="E3051" s="219">
        <f t="shared" si="1060"/>
        <v>0</v>
      </c>
      <c r="F3051" s="216"/>
      <c r="G3051" s="210"/>
      <c r="H3051" s="211" t="s">
        <v>135</v>
      </c>
      <c r="I3051" s="206" t="str">
        <f t="shared" si="1061"/>
        <v>Auto-filll column</v>
      </c>
      <c r="J3051" s="206" t="str">
        <f t="shared" si="1062"/>
        <v>Auto-filll column</v>
      </c>
      <c r="K3051" s="211">
        <v>1</v>
      </c>
      <c r="L3051" s="212" t="s">
        <v>132</v>
      </c>
      <c r="M3051" s="213" t="s">
        <v>133</v>
      </c>
      <c r="N3051" s="212" t="s">
        <v>134</v>
      </c>
      <c r="O3051" s="181">
        <f t="shared" si="1063"/>
        <v>99</v>
      </c>
      <c r="P3051" s="181">
        <f t="shared" si="1064"/>
        <v>99</v>
      </c>
      <c r="Q3051" s="181">
        <f t="shared" si="1065"/>
        <v>99</v>
      </c>
      <c r="R3051" s="214"/>
      <c r="S3051" s="211" t="s">
        <v>164</v>
      </c>
      <c r="T3051" s="213" t="s">
        <v>163</v>
      </c>
    </row>
    <row r="3052" spans="1:20" x14ac:dyDescent="0.2">
      <c r="A3052" s="218">
        <f t="shared" si="1057"/>
        <v>0</v>
      </c>
      <c r="B3052" s="219">
        <f t="shared" si="1058"/>
        <v>1900</v>
      </c>
      <c r="C3052" s="219">
        <f t="shared" si="1059"/>
        <v>1</v>
      </c>
      <c r="D3052" s="219" t="str">
        <f t="shared" si="1066"/>
        <v>Jan</v>
      </c>
      <c r="E3052" s="219">
        <f t="shared" si="1060"/>
        <v>0</v>
      </c>
      <c r="F3052" s="215"/>
      <c r="G3052" s="204"/>
      <c r="H3052" s="205" t="s">
        <v>135</v>
      </c>
      <c r="I3052" s="206" t="str">
        <f t="shared" si="1061"/>
        <v>Auto-filll column</v>
      </c>
      <c r="J3052" s="206" t="str">
        <f t="shared" si="1062"/>
        <v>Auto-filll column</v>
      </c>
      <c r="K3052" s="205">
        <v>1</v>
      </c>
      <c r="L3052" s="207" t="s">
        <v>132</v>
      </c>
      <c r="M3052" s="208" t="s">
        <v>133</v>
      </c>
      <c r="N3052" s="207" t="s">
        <v>134</v>
      </c>
      <c r="O3052" s="181">
        <f t="shared" si="1063"/>
        <v>99</v>
      </c>
      <c r="P3052" s="181">
        <f t="shared" si="1064"/>
        <v>99</v>
      </c>
      <c r="Q3052" s="181">
        <f t="shared" si="1065"/>
        <v>99</v>
      </c>
      <c r="R3052" s="209"/>
      <c r="S3052" s="205" t="s">
        <v>164</v>
      </c>
      <c r="T3052" s="208" t="s">
        <v>163</v>
      </c>
    </row>
    <row r="3053" spans="1:20" x14ac:dyDescent="0.2">
      <c r="A3053" s="218">
        <f t="shared" si="1057"/>
        <v>0</v>
      </c>
      <c r="B3053" s="219">
        <f t="shared" si="1058"/>
        <v>1900</v>
      </c>
      <c r="C3053" s="219">
        <f t="shared" si="1059"/>
        <v>1</v>
      </c>
      <c r="D3053" s="219" t="str">
        <f t="shared" si="1066"/>
        <v>Jan</v>
      </c>
      <c r="E3053" s="219">
        <f t="shared" si="1060"/>
        <v>0</v>
      </c>
      <c r="F3053" s="216"/>
      <c r="G3053" s="210"/>
      <c r="H3053" s="211" t="s">
        <v>135</v>
      </c>
      <c r="I3053" s="206" t="str">
        <f t="shared" si="1061"/>
        <v>Auto-filll column</v>
      </c>
      <c r="J3053" s="206" t="str">
        <f t="shared" si="1062"/>
        <v>Auto-filll column</v>
      </c>
      <c r="K3053" s="211">
        <v>1</v>
      </c>
      <c r="L3053" s="212" t="s">
        <v>132</v>
      </c>
      <c r="M3053" s="213" t="s">
        <v>133</v>
      </c>
      <c r="N3053" s="212" t="s">
        <v>134</v>
      </c>
      <c r="O3053" s="181">
        <f t="shared" si="1063"/>
        <v>99</v>
      </c>
      <c r="P3053" s="181">
        <f t="shared" si="1064"/>
        <v>99</v>
      </c>
      <c r="Q3053" s="181">
        <f t="shared" si="1065"/>
        <v>99</v>
      </c>
      <c r="R3053" s="214"/>
      <c r="S3053" s="211" t="s">
        <v>164</v>
      </c>
      <c r="T3053" s="213" t="s">
        <v>163</v>
      </c>
    </row>
    <row r="3054" spans="1:20" x14ac:dyDescent="0.2">
      <c r="A3054" s="218">
        <f t="shared" si="1057"/>
        <v>0</v>
      </c>
      <c r="B3054" s="219">
        <f t="shared" si="1058"/>
        <v>1900</v>
      </c>
      <c r="C3054" s="219">
        <f t="shared" si="1059"/>
        <v>1</v>
      </c>
      <c r="D3054" s="219" t="str">
        <f t="shared" si="1066"/>
        <v>Jan</v>
      </c>
      <c r="E3054" s="219">
        <f t="shared" si="1060"/>
        <v>0</v>
      </c>
      <c r="F3054" s="215"/>
      <c r="G3054" s="204"/>
      <c r="H3054" s="205" t="s">
        <v>135</v>
      </c>
      <c r="I3054" s="206" t="str">
        <f t="shared" si="1061"/>
        <v>Auto-filll column</v>
      </c>
      <c r="J3054" s="206" t="str">
        <f t="shared" si="1062"/>
        <v>Auto-filll column</v>
      </c>
      <c r="K3054" s="205">
        <v>1</v>
      </c>
      <c r="L3054" s="207" t="s">
        <v>132</v>
      </c>
      <c r="M3054" s="208" t="s">
        <v>133</v>
      </c>
      <c r="N3054" s="207" t="s">
        <v>134</v>
      </c>
      <c r="O3054" s="181">
        <f t="shared" si="1063"/>
        <v>99</v>
      </c>
      <c r="P3054" s="181">
        <f t="shared" si="1064"/>
        <v>99</v>
      </c>
      <c r="Q3054" s="181">
        <f t="shared" si="1065"/>
        <v>99</v>
      </c>
      <c r="R3054" s="209"/>
      <c r="S3054" s="205" t="s">
        <v>164</v>
      </c>
      <c r="T3054" s="208" t="s">
        <v>163</v>
      </c>
    </row>
    <row r="3055" spans="1:20" x14ac:dyDescent="0.2">
      <c r="A3055" s="218">
        <f t="shared" si="1057"/>
        <v>0</v>
      </c>
      <c r="B3055" s="219">
        <f t="shared" si="1058"/>
        <v>1900</v>
      </c>
      <c r="C3055" s="219">
        <f t="shared" si="1059"/>
        <v>1</v>
      </c>
      <c r="D3055" s="219" t="str">
        <f t="shared" si="1066"/>
        <v>Jan</v>
      </c>
      <c r="E3055" s="219">
        <f t="shared" si="1060"/>
        <v>0</v>
      </c>
      <c r="F3055" s="216"/>
      <c r="G3055" s="210"/>
      <c r="H3055" s="211" t="s">
        <v>135</v>
      </c>
      <c r="I3055" s="206" t="str">
        <f t="shared" si="1061"/>
        <v>Auto-filll column</v>
      </c>
      <c r="J3055" s="206" t="str">
        <f t="shared" si="1062"/>
        <v>Auto-filll column</v>
      </c>
      <c r="K3055" s="211">
        <v>1</v>
      </c>
      <c r="L3055" s="212" t="s">
        <v>132</v>
      </c>
      <c r="M3055" s="213" t="s">
        <v>133</v>
      </c>
      <c r="N3055" s="212" t="s">
        <v>134</v>
      </c>
      <c r="O3055" s="181">
        <f t="shared" si="1063"/>
        <v>99</v>
      </c>
      <c r="P3055" s="181">
        <f t="shared" si="1064"/>
        <v>99</v>
      </c>
      <c r="Q3055" s="181">
        <f t="shared" si="1065"/>
        <v>99</v>
      </c>
      <c r="R3055" s="214"/>
      <c r="S3055" s="211" t="s">
        <v>164</v>
      </c>
      <c r="T3055" s="213" t="s">
        <v>163</v>
      </c>
    </row>
    <row r="3056" spans="1:20" x14ac:dyDescent="0.2">
      <c r="A3056" s="218">
        <f t="shared" si="1057"/>
        <v>0</v>
      </c>
      <c r="B3056" s="219">
        <f t="shared" si="1058"/>
        <v>1900</v>
      </c>
      <c r="C3056" s="219">
        <f t="shared" si="1059"/>
        <v>1</v>
      </c>
      <c r="D3056" s="219" t="str">
        <f t="shared" si="1066"/>
        <v>Jan</v>
      </c>
      <c r="E3056" s="219">
        <f t="shared" si="1060"/>
        <v>0</v>
      </c>
      <c r="F3056" s="215"/>
      <c r="G3056" s="204"/>
      <c r="H3056" s="205" t="s">
        <v>135</v>
      </c>
      <c r="I3056" s="206" t="str">
        <f t="shared" si="1061"/>
        <v>Auto-filll column</v>
      </c>
      <c r="J3056" s="206" t="str">
        <f t="shared" si="1062"/>
        <v>Auto-filll column</v>
      </c>
      <c r="K3056" s="205">
        <v>1</v>
      </c>
      <c r="L3056" s="207" t="s">
        <v>132</v>
      </c>
      <c r="M3056" s="208" t="s">
        <v>133</v>
      </c>
      <c r="N3056" s="207" t="s">
        <v>134</v>
      </c>
      <c r="O3056" s="181">
        <f t="shared" si="1063"/>
        <v>99</v>
      </c>
      <c r="P3056" s="181">
        <f t="shared" si="1064"/>
        <v>99</v>
      </c>
      <c r="Q3056" s="181">
        <f t="shared" si="1065"/>
        <v>99</v>
      </c>
      <c r="R3056" s="209"/>
      <c r="S3056" s="205" t="s">
        <v>164</v>
      </c>
      <c r="T3056" s="208" t="s">
        <v>163</v>
      </c>
    </row>
    <row r="3057" spans="1:20" x14ac:dyDescent="0.2">
      <c r="A3057" s="218">
        <f t="shared" si="1057"/>
        <v>0</v>
      </c>
      <c r="B3057" s="219">
        <f t="shared" si="1058"/>
        <v>1900</v>
      </c>
      <c r="C3057" s="219">
        <f t="shared" si="1059"/>
        <v>1</v>
      </c>
      <c r="D3057" s="219" t="str">
        <f t="shared" si="1066"/>
        <v>Jan</v>
      </c>
      <c r="E3057" s="219">
        <f t="shared" si="1060"/>
        <v>0</v>
      </c>
      <c r="F3057" s="216"/>
      <c r="G3057" s="210"/>
      <c r="H3057" s="211" t="s">
        <v>135</v>
      </c>
      <c r="I3057" s="206" t="str">
        <f t="shared" si="1061"/>
        <v>Auto-filll column</v>
      </c>
      <c r="J3057" s="206" t="str">
        <f t="shared" si="1062"/>
        <v>Auto-filll column</v>
      </c>
      <c r="K3057" s="211">
        <v>1</v>
      </c>
      <c r="L3057" s="212" t="s">
        <v>132</v>
      </c>
      <c r="M3057" s="213" t="s">
        <v>133</v>
      </c>
      <c r="N3057" s="212" t="s">
        <v>134</v>
      </c>
      <c r="O3057" s="181">
        <f t="shared" si="1063"/>
        <v>99</v>
      </c>
      <c r="P3057" s="181">
        <f t="shared" si="1064"/>
        <v>99</v>
      </c>
      <c r="Q3057" s="181">
        <f t="shared" si="1065"/>
        <v>99</v>
      </c>
      <c r="R3057" s="214"/>
      <c r="S3057" s="211" t="s">
        <v>164</v>
      </c>
      <c r="T3057" s="213" t="s">
        <v>163</v>
      </c>
    </row>
    <row r="3058" spans="1:20" x14ac:dyDescent="0.2">
      <c r="A3058" s="218">
        <f t="shared" si="1057"/>
        <v>0</v>
      </c>
      <c r="B3058" s="219">
        <f t="shared" si="1058"/>
        <v>1900</v>
      </c>
      <c r="C3058" s="219">
        <f t="shared" si="1059"/>
        <v>1</v>
      </c>
      <c r="D3058" s="219" t="str">
        <f t="shared" si="1066"/>
        <v>Jan</v>
      </c>
      <c r="E3058" s="219">
        <f t="shared" si="1060"/>
        <v>0</v>
      </c>
      <c r="F3058" s="215"/>
      <c r="G3058" s="204"/>
      <c r="H3058" s="205" t="s">
        <v>135</v>
      </c>
      <c r="I3058" s="206" t="str">
        <f t="shared" si="1061"/>
        <v>Auto-filll column</v>
      </c>
      <c r="J3058" s="206" t="str">
        <f t="shared" si="1062"/>
        <v>Auto-filll column</v>
      </c>
      <c r="K3058" s="205">
        <v>1</v>
      </c>
      <c r="L3058" s="207" t="s">
        <v>132</v>
      </c>
      <c r="M3058" s="208" t="s">
        <v>133</v>
      </c>
      <c r="N3058" s="207" t="s">
        <v>134</v>
      </c>
      <c r="O3058" s="181">
        <f t="shared" si="1063"/>
        <v>99</v>
      </c>
      <c r="P3058" s="181">
        <f t="shared" si="1064"/>
        <v>99</v>
      </c>
      <c r="Q3058" s="181">
        <f t="shared" si="1065"/>
        <v>99</v>
      </c>
      <c r="R3058" s="209"/>
      <c r="S3058" s="205" t="s">
        <v>164</v>
      </c>
      <c r="T3058" s="208" t="s">
        <v>163</v>
      </c>
    </row>
    <row r="3059" spans="1:20" x14ac:dyDescent="0.2">
      <c r="A3059" s="218">
        <f t="shared" si="1057"/>
        <v>0</v>
      </c>
      <c r="B3059" s="219">
        <f t="shared" si="1058"/>
        <v>1900</v>
      </c>
      <c r="C3059" s="219">
        <f t="shared" si="1059"/>
        <v>1</v>
      </c>
      <c r="D3059" s="219" t="str">
        <f t="shared" si="1066"/>
        <v>Jan</v>
      </c>
      <c r="E3059" s="219">
        <f t="shared" si="1060"/>
        <v>0</v>
      </c>
      <c r="F3059" s="216"/>
      <c r="G3059" s="210"/>
      <c r="H3059" s="211" t="s">
        <v>135</v>
      </c>
      <c r="I3059" s="206" t="str">
        <f t="shared" si="1061"/>
        <v>Auto-filll column</v>
      </c>
      <c r="J3059" s="206" t="str">
        <f t="shared" si="1062"/>
        <v>Auto-filll column</v>
      </c>
      <c r="K3059" s="211">
        <v>1</v>
      </c>
      <c r="L3059" s="212" t="s">
        <v>132</v>
      </c>
      <c r="M3059" s="213" t="s">
        <v>133</v>
      </c>
      <c r="N3059" s="212" t="s">
        <v>134</v>
      </c>
      <c r="O3059" s="181">
        <f t="shared" si="1063"/>
        <v>99</v>
      </c>
      <c r="P3059" s="181">
        <f t="shared" si="1064"/>
        <v>99</v>
      </c>
      <c r="Q3059" s="181">
        <f t="shared" si="1065"/>
        <v>99</v>
      </c>
      <c r="R3059" s="214"/>
      <c r="S3059" s="211" t="s">
        <v>164</v>
      </c>
      <c r="T3059" s="213" t="s">
        <v>163</v>
      </c>
    </row>
    <row r="3060" spans="1:20" x14ac:dyDescent="0.2">
      <c r="A3060" s="218">
        <f t="shared" si="1057"/>
        <v>0</v>
      </c>
      <c r="B3060" s="219">
        <f t="shared" si="1058"/>
        <v>1900</v>
      </c>
      <c r="C3060" s="219">
        <f t="shared" si="1059"/>
        <v>1</v>
      </c>
      <c r="D3060" s="219" t="str">
        <f t="shared" si="1066"/>
        <v>Jan</v>
      </c>
      <c r="E3060" s="219">
        <f t="shared" si="1060"/>
        <v>0</v>
      </c>
      <c r="F3060" s="215"/>
      <c r="G3060" s="204"/>
      <c r="H3060" s="205" t="s">
        <v>135</v>
      </c>
      <c r="I3060" s="206" t="str">
        <f t="shared" si="1061"/>
        <v>Auto-filll column</v>
      </c>
      <c r="J3060" s="206" t="str">
        <f t="shared" si="1062"/>
        <v>Auto-filll column</v>
      </c>
      <c r="K3060" s="205">
        <v>1</v>
      </c>
      <c r="L3060" s="207" t="s">
        <v>132</v>
      </c>
      <c r="M3060" s="208" t="s">
        <v>133</v>
      </c>
      <c r="N3060" s="207" t="s">
        <v>134</v>
      </c>
      <c r="O3060" s="181">
        <f t="shared" si="1063"/>
        <v>99</v>
      </c>
      <c r="P3060" s="181">
        <f t="shared" si="1064"/>
        <v>99</v>
      </c>
      <c r="Q3060" s="181">
        <f t="shared" si="1065"/>
        <v>99</v>
      </c>
      <c r="R3060" s="209"/>
      <c r="S3060" s="205" t="s">
        <v>164</v>
      </c>
      <c r="T3060" s="208" t="s">
        <v>163</v>
      </c>
    </row>
    <row r="3061" spans="1:20" x14ac:dyDescent="0.2">
      <c r="A3061" s="218">
        <f t="shared" si="1057"/>
        <v>0</v>
      </c>
      <c r="B3061" s="219">
        <f t="shared" si="1058"/>
        <v>1900</v>
      </c>
      <c r="C3061" s="219">
        <f t="shared" si="1059"/>
        <v>1</v>
      </c>
      <c r="D3061" s="219" t="str">
        <f t="shared" si="1066"/>
        <v>Jan</v>
      </c>
      <c r="E3061" s="219">
        <f t="shared" si="1060"/>
        <v>0</v>
      </c>
      <c r="F3061" s="216"/>
      <c r="G3061" s="210"/>
      <c r="H3061" s="211" t="s">
        <v>135</v>
      </c>
      <c r="I3061" s="206" t="str">
        <f t="shared" si="1061"/>
        <v>Auto-filll column</v>
      </c>
      <c r="J3061" s="206" t="str">
        <f t="shared" si="1062"/>
        <v>Auto-filll column</v>
      </c>
      <c r="K3061" s="211">
        <v>1</v>
      </c>
      <c r="L3061" s="212" t="s">
        <v>132</v>
      </c>
      <c r="M3061" s="213" t="s">
        <v>133</v>
      </c>
      <c r="N3061" s="212" t="s">
        <v>134</v>
      </c>
      <c r="O3061" s="181">
        <f t="shared" si="1063"/>
        <v>99</v>
      </c>
      <c r="P3061" s="181">
        <f t="shared" si="1064"/>
        <v>99</v>
      </c>
      <c r="Q3061" s="181">
        <f t="shared" si="1065"/>
        <v>99</v>
      </c>
      <c r="R3061" s="214"/>
      <c r="S3061" s="211" t="s">
        <v>164</v>
      </c>
      <c r="T3061" s="213" t="s">
        <v>163</v>
      </c>
    </row>
    <row r="3062" spans="1:20" x14ac:dyDescent="0.2">
      <c r="A3062" s="218">
        <f t="shared" si="1057"/>
        <v>0</v>
      </c>
      <c r="B3062" s="219">
        <f t="shared" si="1058"/>
        <v>1900</v>
      </c>
      <c r="C3062" s="219">
        <f t="shared" si="1059"/>
        <v>1</v>
      </c>
      <c r="D3062" s="219" t="str">
        <f t="shared" si="1066"/>
        <v>Jan</v>
      </c>
      <c r="E3062" s="219">
        <f t="shared" si="1060"/>
        <v>0</v>
      </c>
      <c r="F3062" s="215"/>
      <c r="G3062" s="204"/>
      <c r="H3062" s="205" t="s">
        <v>135</v>
      </c>
      <c r="I3062" s="206" t="str">
        <f t="shared" si="1061"/>
        <v>Auto-filll column</v>
      </c>
      <c r="J3062" s="206" t="str">
        <f t="shared" si="1062"/>
        <v>Auto-filll column</v>
      </c>
      <c r="K3062" s="205">
        <v>1</v>
      </c>
      <c r="L3062" s="207" t="s">
        <v>132</v>
      </c>
      <c r="M3062" s="208" t="s">
        <v>133</v>
      </c>
      <c r="N3062" s="207" t="s">
        <v>134</v>
      </c>
      <c r="O3062" s="181">
        <f t="shared" si="1063"/>
        <v>99</v>
      </c>
      <c r="P3062" s="181">
        <f t="shared" si="1064"/>
        <v>99</v>
      </c>
      <c r="Q3062" s="181">
        <f t="shared" si="1065"/>
        <v>99</v>
      </c>
      <c r="R3062" s="209"/>
      <c r="S3062" s="205" t="s">
        <v>164</v>
      </c>
      <c r="T3062" s="208" t="s">
        <v>163</v>
      </c>
    </row>
    <row r="3063" spans="1:20" x14ac:dyDescent="0.2">
      <c r="A3063" s="218">
        <f t="shared" si="1057"/>
        <v>0</v>
      </c>
      <c r="B3063" s="219">
        <f t="shared" si="1058"/>
        <v>1900</v>
      </c>
      <c r="C3063" s="219">
        <f t="shared" si="1059"/>
        <v>1</v>
      </c>
      <c r="D3063" s="219" t="str">
        <f t="shared" si="1066"/>
        <v>Jan</v>
      </c>
      <c r="E3063" s="219">
        <f t="shared" si="1060"/>
        <v>0</v>
      </c>
      <c r="F3063" s="216"/>
      <c r="G3063" s="210"/>
      <c r="H3063" s="211" t="s">
        <v>135</v>
      </c>
      <c r="I3063" s="206" t="str">
        <f t="shared" si="1061"/>
        <v>Auto-filll column</v>
      </c>
      <c r="J3063" s="206" t="str">
        <f t="shared" si="1062"/>
        <v>Auto-filll column</v>
      </c>
      <c r="K3063" s="211">
        <v>1</v>
      </c>
      <c r="L3063" s="212" t="s">
        <v>132</v>
      </c>
      <c r="M3063" s="213" t="s">
        <v>133</v>
      </c>
      <c r="N3063" s="212" t="s">
        <v>134</v>
      </c>
      <c r="O3063" s="181">
        <f t="shared" si="1063"/>
        <v>99</v>
      </c>
      <c r="P3063" s="181">
        <f t="shared" si="1064"/>
        <v>99</v>
      </c>
      <c r="Q3063" s="181">
        <f t="shared" si="1065"/>
        <v>99</v>
      </c>
      <c r="R3063" s="214"/>
      <c r="S3063" s="211" t="s">
        <v>164</v>
      </c>
      <c r="T3063" s="213" t="s">
        <v>163</v>
      </c>
    </row>
    <row r="3064" spans="1:20" x14ac:dyDescent="0.2">
      <c r="A3064" s="218">
        <f t="shared" si="1057"/>
        <v>0</v>
      </c>
      <c r="B3064" s="219">
        <f t="shared" si="1058"/>
        <v>1900</v>
      </c>
      <c r="C3064" s="219">
        <f t="shared" si="1059"/>
        <v>1</v>
      </c>
      <c r="D3064" s="219" t="str">
        <f t="shared" si="1066"/>
        <v>Jan</v>
      </c>
      <c r="E3064" s="219">
        <f t="shared" si="1060"/>
        <v>0</v>
      </c>
      <c r="F3064" s="215"/>
      <c r="G3064" s="204"/>
      <c r="H3064" s="205" t="s">
        <v>135</v>
      </c>
      <c r="I3064" s="206" t="str">
        <f t="shared" si="1061"/>
        <v>Auto-filll column</v>
      </c>
      <c r="J3064" s="206" t="str">
        <f t="shared" si="1062"/>
        <v>Auto-filll column</v>
      </c>
      <c r="K3064" s="205">
        <v>1</v>
      </c>
      <c r="L3064" s="207" t="s">
        <v>132</v>
      </c>
      <c r="M3064" s="208" t="s">
        <v>133</v>
      </c>
      <c r="N3064" s="207" t="s">
        <v>134</v>
      </c>
      <c r="O3064" s="181">
        <f t="shared" si="1063"/>
        <v>99</v>
      </c>
      <c r="P3064" s="181">
        <f t="shared" si="1064"/>
        <v>99</v>
      </c>
      <c r="Q3064" s="181">
        <f t="shared" si="1065"/>
        <v>99</v>
      </c>
      <c r="R3064" s="209"/>
      <c r="S3064" s="205" t="s">
        <v>164</v>
      </c>
      <c r="T3064" s="208" t="s">
        <v>163</v>
      </c>
    </row>
    <row r="3065" spans="1:20" x14ac:dyDescent="0.2">
      <c r="A3065" s="218">
        <f t="shared" si="1057"/>
        <v>0</v>
      </c>
      <c r="B3065" s="219">
        <f t="shared" si="1058"/>
        <v>1900</v>
      </c>
      <c r="C3065" s="219">
        <f t="shared" si="1059"/>
        <v>1</v>
      </c>
      <c r="D3065" s="219" t="str">
        <f t="shared" si="1066"/>
        <v>Jan</v>
      </c>
      <c r="E3065" s="219">
        <f t="shared" si="1060"/>
        <v>0</v>
      </c>
      <c r="F3065" s="216"/>
      <c r="G3065" s="210"/>
      <c r="H3065" s="211" t="s">
        <v>135</v>
      </c>
      <c r="I3065" s="206" t="str">
        <f t="shared" si="1061"/>
        <v>Auto-filll column</v>
      </c>
      <c r="J3065" s="206" t="str">
        <f t="shared" si="1062"/>
        <v>Auto-filll column</v>
      </c>
      <c r="K3065" s="211">
        <v>1</v>
      </c>
      <c r="L3065" s="212" t="s">
        <v>132</v>
      </c>
      <c r="M3065" s="213" t="s">
        <v>133</v>
      </c>
      <c r="N3065" s="212" t="s">
        <v>134</v>
      </c>
      <c r="O3065" s="181">
        <f t="shared" si="1063"/>
        <v>99</v>
      </c>
      <c r="P3065" s="181">
        <f t="shared" si="1064"/>
        <v>99</v>
      </c>
      <c r="Q3065" s="181">
        <f t="shared" si="1065"/>
        <v>99</v>
      </c>
      <c r="R3065" s="214"/>
      <c r="S3065" s="211" t="s">
        <v>164</v>
      </c>
      <c r="T3065" s="213" t="s">
        <v>163</v>
      </c>
    </row>
    <row r="3066" spans="1:20" x14ac:dyDescent="0.2">
      <c r="A3066" s="218">
        <f t="shared" si="1057"/>
        <v>0</v>
      </c>
      <c r="B3066" s="219">
        <f t="shared" si="1058"/>
        <v>1900</v>
      </c>
      <c r="C3066" s="219">
        <f t="shared" si="1059"/>
        <v>1</v>
      </c>
      <c r="D3066" s="219" t="str">
        <f t="shared" si="1066"/>
        <v>Jan</v>
      </c>
      <c r="E3066" s="219">
        <f t="shared" si="1060"/>
        <v>0</v>
      </c>
      <c r="F3066" s="215"/>
      <c r="G3066" s="204"/>
      <c r="H3066" s="205" t="s">
        <v>135</v>
      </c>
      <c r="I3066" s="206" t="str">
        <f t="shared" si="1061"/>
        <v>Auto-filll column</v>
      </c>
      <c r="J3066" s="206" t="str">
        <f t="shared" si="1062"/>
        <v>Auto-filll column</v>
      </c>
      <c r="K3066" s="205">
        <v>1</v>
      </c>
      <c r="L3066" s="207" t="s">
        <v>132</v>
      </c>
      <c r="M3066" s="208" t="s">
        <v>133</v>
      </c>
      <c r="N3066" s="207" t="s">
        <v>134</v>
      </c>
      <c r="O3066" s="181">
        <f t="shared" si="1063"/>
        <v>99</v>
      </c>
      <c r="P3066" s="181">
        <f t="shared" si="1064"/>
        <v>99</v>
      </c>
      <c r="Q3066" s="181">
        <f t="shared" si="1065"/>
        <v>99</v>
      </c>
      <c r="R3066" s="209"/>
      <c r="S3066" s="205" t="s">
        <v>164</v>
      </c>
      <c r="T3066" s="208" t="s">
        <v>163</v>
      </c>
    </row>
    <row r="3067" spans="1:20" x14ac:dyDescent="0.2">
      <c r="A3067" s="218">
        <f t="shared" si="1057"/>
        <v>0</v>
      </c>
      <c r="B3067" s="219">
        <f t="shared" si="1058"/>
        <v>1900</v>
      </c>
      <c r="C3067" s="219">
        <f t="shared" si="1059"/>
        <v>1</v>
      </c>
      <c r="D3067" s="219" t="str">
        <f t="shared" si="1066"/>
        <v>Jan</v>
      </c>
      <c r="E3067" s="219">
        <f t="shared" si="1060"/>
        <v>0</v>
      </c>
      <c r="F3067" s="216"/>
      <c r="G3067" s="210"/>
      <c r="H3067" s="211" t="s">
        <v>135</v>
      </c>
      <c r="I3067" s="206" t="str">
        <f t="shared" si="1061"/>
        <v>Auto-filll column</v>
      </c>
      <c r="J3067" s="206" t="str">
        <f t="shared" si="1062"/>
        <v>Auto-filll column</v>
      </c>
      <c r="K3067" s="211">
        <v>1</v>
      </c>
      <c r="L3067" s="212" t="s">
        <v>132</v>
      </c>
      <c r="M3067" s="213" t="s">
        <v>133</v>
      </c>
      <c r="N3067" s="212" t="s">
        <v>134</v>
      </c>
      <c r="O3067" s="181">
        <f t="shared" si="1063"/>
        <v>99</v>
      </c>
      <c r="P3067" s="181">
        <f t="shared" si="1064"/>
        <v>99</v>
      </c>
      <c r="Q3067" s="181">
        <f t="shared" si="1065"/>
        <v>99</v>
      </c>
      <c r="R3067" s="214"/>
      <c r="S3067" s="211" t="s">
        <v>164</v>
      </c>
      <c r="T3067" s="213" t="s">
        <v>163</v>
      </c>
    </row>
    <row r="3068" spans="1:20" x14ac:dyDescent="0.2">
      <c r="A3068" s="218">
        <f t="shared" si="1057"/>
        <v>0</v>
      </c>
      <c r="B3068" s="219">
        <f t="shared" si="1058"/>
        <v>1900</v>
      </c>
      <c r="C3068" s="219">
        <f t="shared" si="1059"/>
        <v>1</v>
      </c>
      <c r="D3068" s="219" t="str">
        <f t="shared" si="1066"/>
        <v>Jan</v>
      </c>
      <c r="E3068" s="219">
        <f t="shared" si="1060"/>
        <v>0</v>
      </c>
      <c r="F3068" s="215"/>
      <c r="G3068" s="204"/>
      <c r="H3068" s="205" t="s">
        <v>135</v>
      </c>
      <c r="I3068" s="206" t="str">
        <f t="shared" si="1061"/>
        <v>Auto-filll column</v>
      </c>
      <c r="J3068" s="206" t="str">
        <f t="shared" si="1062"/>
        <v>Auto-filll column</v>
      </c>
      <c r="K3068" s="205">
        <v>1</v>
      </c>
      <c r="L3068" s="207" t="s">
        <v>132</v>
      </c>
      <c r="M3068" s="208" t="s">
        <v>133</v>
      </c>
      <c r="N3068" s="207" t="s">
        <v>134</v>
      </c>
      <c r="O3068" s="181">
        <f t="shared" si="1063"/>
        <v>99</v>
      </c>
      <c r="P3068" s="181">
        <f t="shared" si="1064"/>
        <v>99</v>
      </c>
      <c r="Q3068" s="181">
        <f t="shared" si="1065"/>
        <v>99</v>
      </c>
      <c r="R3068" s="209"/>
      <c r="S3068" s="205" t="s">
        <v>164</v>
      </c>
      <c r="T3068" s="208" t="s">
        <v>163</v>
      </c>
    </row>
    <row r="3069" spans="1:20" x14ac:dyDescent="0.2">
      <c r="A3069" s="218">
        <f t="shared" si="1057"/>
        <v>0</v>
      </c>
      <c r="B3069" s="219">
        <f t="shared" si="1058"/>
        <v>1900</v>
      </c>
      <c r="C3069" s="219">
        <f t="shared" si="1059"/>
        <v>1</v>
      </c>
      <c r="D3069" s="219" t="str">
        <f t="shared" si="1066"/>
        <v>Jan</v>
      </c>
      <c r="E3069" s="219">
        <f t="shared" si="1060"/>
        <v>0</v>
      </c>
      <c r="F3069" s="216"/>
      <c r="G3069" s="210"/>
      <c r="H3069" s="211" t="s">
        <v>135</v>
      </c>
      <c r="I3069" s="206" t="str">
        <f t="shared" si="1061"/>
        <v>Auto-filll column</v>
      </c>
      <c r="J3069" s="206" t="str">
        <f t="shared" si="1062"/>
        <v>Auto-filll column</v>
      </c>
      <c r="K3069" s="211">
        <v>1</v>
      </c>
      <c r="L3069" s="212" t="s">
        <v>132</v>
      </c>
      <c r="M3069" s="213" t="s">
        <v>133</v>
      </c>
      <c r="N3069" s="212" t="s">
        <v>134</v>
      </c>
      <c r="O3069" s="181">
        <f t="shared" si="1063"/>
        <v>99</v>
      </c>
      <c r="P3069" s="181">
        <f t="shared" si="1064"/>
        <v>99</v>
      </c>
      <c r="Q3069" s="181">
        <f t="shared" si="1065"/>
        <v>99</v>
      </c>
      <c r="R3069" s="214"/>
      <c r="S3069" s="211" t="s">
        <v>164</v>
      </c>
      <c r="T3069" s="213" t="s">
        <v>163</v>
      </c>
    </row>
    <row r="3070" spans="1:20" x14ac:dyDescent="0.2">
      <c r="A3070" s="218">
        <f t="shared" si="1057"/>
        <v>0</v>
      </c>
      <c r="B3070" s="219">
        <f t="shared" si="1058"/>
        <v>1900</v>
      </c>
      <c r="C3070" s="219">
        <f t="shared" si="1059"/>
        <v>1</v>
      </c>
      <c r="D3070" s="219" t="str">
        <f t="shared" si="1066"/>
        <v>Jan</v>
      </c>
      <c r="E3070" s="219">
        <f t="shared" si="1060"/>
        <v>0</v>
      </c>
      <c r="F3070" s="215"/>
      <c r="G3070" s="204"/>
      <c r="H3070" s="205" t="s">
        <v>135</v>
      </c>
      <c r="I3070" s="206" t="str">
        <f t="shared" si="1061"/>
        <v>Auto-filll column</v>
      </c>
      <c r="J3070" s="206" t="str">
        <f t="shared" si="1062"/>
        <v>Auto-filll column</v>
      </c>
      <c r="K3070" s="205">
        <v>1</v>
      </c>
      <c r="L3070" s="207" t="s">
        <v>132</v>
      </c>
      <c r="M3070" s="208" t="s">
        <v>133</v>
      </c>
      <c r="N3070" s="207" t="s">
        <v>134</v>
      </c>
      <c r="O3070" s="181">
        <f t="shared" si="1063"/>
        <v>99</v>
      </c>
      <c r="P3070" s="181">
        <f t="shared" si="1064"/>
        <v>99</v>
      </c>
      <c r="Q3070" s="181">
        <f t="shared" si="1065"/>
        <v>99</v>
      </c>
      <c r="R3070" s="209"/>
      <c r="S3070" s="205" t="s">
        <v>164</v>
      </c>
      <c r="T3070" s="208" t="s">
        <v>163</v>
      </c>
    </row>
    <row r="3071" spans="1:20" x14ac:dyDescent="0.2">
      <c r="A3071" s="218">
        <f t="shared" si="1057"/>
        <v>0</v>
      </c>
      <c r="B3071" s="219">
        <f t="shared" si="1058"/>
        <v>1900</v>
      </c>
      <c r="C3071" s="219">
        <f t="shared" si="1059"/>
        <v>1</v>
      </c>
      <c r="D3071" s="219" t="str">
        <f t="shared" si="1066"/>
        <v>Jan</v>
      </c>
      <c r="E3071" s="219">
        <f t="shared" si="1060"/>
        <v>0</v>
      </c>
      <c r="F3071" s="216"/>
      <c r="G3071" s="210"/>
      <c r="H3071" s="211" t="s">
        <v>135</v>
      </c>
      <c r="I3071" s="206" t="str">
        <f t="shared" si="1061"/>
        <v>Auto-filll column</v>
      </c>
      <c r="J3071" s="206" t="str">
        <f t="shared" si="1062"/>
        <v>Auto-filll column</v>
      </c>
      <c r="K3071" s="211">
        <v>1</v>
      </c>
      <c r="L3071" s="212" t="s">
        <v>132</v>
      </c>
      <c r="M3071" s="213" t="s">
        <v>133</v>
      </c>
      <c r="N3071" s="212" t="s">
        <v>134</v>
      </c>
      <c r="O3071" s="181">
        <f t="shared" si="1063"/>
        <v>99</v>
      </c>
      <c r="P3071" s="181">
        <f t="shared" si="1064"/>
        <v>99</v>
      </c>
      <c r="Q3071" s="181">
        <f t="shared" si="1065"/>
        <v>99</v>
      </c>
      <c r="R3071" s="214"/>
      <c r="S3071" s="211" t="s">
        <v>164</v>
      </c>
      <c r="T3071" s="213" t="s">
        <v>163</v>
      </c>
    </row>
    <row r="3072" spans="1:20" x14ac:dyDescent="0.2">
      <c r="A3072" s="218">
        <f t="shared" si="1057"/>
        <v>0</v>
      </c>
      <c r="B3072" s="219">
        <f t="shared" si="1058"/>
        <v>1900</v>
      </c>
      <c r="C3072" s="219">
        <f t="shared" si="1059"/>
        <v>1</v>
      </c>
      <c r="D3072" s="219" t="str">
        <f t="shared" si="1066"/>
        <v>Jan</v>
      </c>
      <c r="E3072" s="219">
        <f t="shared" si="1060"/>
        <v>0</v>
      </c>
      <c r="F3072" s="215"/>
      <c r="G3072" s="204"/>
      <c r="H3072" s="205" t="s">
        <v>135</v>
      </c>
      <c r="I3072" s="206" t="str">
        <f t="shared" si="1061"/>
        <v>Auto-filll column</v>
      </c>
      <c r="J3072" s="206" t="str">
        <f t="shared" si="1062"/>
        <v>Auto-filll column</v>
      </c>
      <c r="K3072" s="205">
        <v>1</v>
      </c>
      <c r="L3072" s="207" t="s">
        <v>132</v>
      </c>
      <c r="M3072" s="208" t="s">
        <v>133</v>
      </c>
      <c r="N3072" s="207" t="s">
        <v>134</v>
      </c>
      <c r="O3072" s="181">
        <f t="shared" si="1063"/>
        <v>99</v>
      </c>
      <c r="P3072" s="181">
        <f t="shared" si="1064"/>
        <v>99</v>
      </c>
      <c r="Q3072" s="181">
        <f t="shared" si="1065"/>
        <v>99</v>
      </c>
      <c r="R3072" s="209"/>
      <c r="S3072" s="205" t="s">
        <v>164</v>
      </c>
      <c r="T3072" s="208" t="s">
        <v>163</v>
      </c>
    </row>
    <row r="3073" spans="1:20" x14ac:dyDescent="0.2">
      <c r="A3073" s="218">
        <f t="shared" si="1057"/>
        <v>0</v>
      </c>
      <c r="B3073" s="219">
        <f t="shared" si="1058"/>
        <v>1900</v>
      </c>
      <c r="C3073" s="219">
        <f t="shared" si="1059"/>
        <v>1</v>
      </c>
      <c r="D3073" s="219" t="str">
        <f t="shared" si="1066"/>
        <v>Jan</v>
      </c>
      <c r="E3073" s="219">
        <f t="shared" si="1060"/>
        <v>0</v>
      </c>
      <c r="F3073" s="216"/>
      <c r="G3073" s="210"/>
      <c r="H3073" s="211" t="s">
        <v>135</v>
      </c>
      <c r="I3073" s="206" t="str">
        <f t="shared" si="1061"/>
        <v>Auto-filll column</v>
      </c>
      <c r="J3073" s="206" t="str">
        <f t="shared" si="1062"/>
        <v>Auto-filll column</v>
      </c>
      <c r="K3073" s="211">
        <v>1</v>
      </c>
      <c r="L3073" s="212" t="s">
        <v>132</v>
      </c>
      <c r="M3073" s="213" t="s">
        <v>133</v>
      </c>
      <c r="N3073" s="212" t="s">
        <v>134</v>
      </c>
      <c r="O3073" s="181">
        <f t="shared" si="1063"/>
        <v>99</v>
      </c>
      <c r="P3073" s="181">
        <f t="shared" si="1064"/>
        <v>99</v>
      </c>
      <c r="Q3073" s="181">
        <f t="shared" si="1065"/>
        <v>99</v>
      </c>
      <c r="R3073" s="214"/>
      <c r="S3073" s="211" t="s">
        <v>164</v>
      </c>
      <c r="T3073" s="213" t="s">
        <v>163</v>
      </c>
    </row>
    <row r="3074" spans="1:20" x14ac:dyDescent="0.2">
      <c r="A3074" s="218">
        <f t="shared" si="1057"/>
        <v>0</v>
      </c>
      <c r="B3074" s="219">
        <f t="shared" si="1058"/>
        <v>1900</v>
      </c>
      <c r="C3074" s="219">
        <f t="shared" si="1059"/>
        <v>1</v>
      </c>
      <c r="D3074" s="219" t="str">
        <f t="shared" si="1066"/>
        <v>Jan</v>
      </c>
      <c r="E3074" s="219">
        <f t="shared" si="1060"/>
        <v>0</v>
      </c>
      <c r="F3074" s="215"/>
      <c r="G3074" s="204"/>
      <c r="H3074" s="205" t="s">
        <v>135</v>
      </c>
      <c r="I3074" s="206" t="str">
        <f t="shared" si="1061"/>
        <v>Auto-filll column</v>
      </c>
      <c r="J3074" s="206" t="str">
        <f t="shared" si="1062"/>
        <v>Auto-filll column</v>
      </c>
      <c r="K3074" s="205">
        <v>1</v>
      </c>
      <c r="L3074" s="207" t="s">
        <v>132</v>
      </c>
      <c r="M3074" s="208" t="s">
        <v>133</v>
      </c>
      <c r="N3074" s="207" t="s">
        <v>134</v>
      </c>
      <c r="O3074" s="181">
        <f t="shared" si="1063"/>
        <v>99</v>
      </c>
      <c r="P3074" s="181">
        <f t="shared" si="1064"/>
        <v>99</v>
      </c>
      <c r="Q3074" s="181">
        <f t="shared" si="1065"/>
        <v>99</v>
      </c>
      <c r="R3074" s="209"/>
      <c r="S3074" s="205" t="s">
        <v>164</v>
      </c>
      <c r="T3074" s="208" t="s">
        <v>163</v>
      </c>
    </row>
    <row r="3075" spans="1:20" x14ac:dyDescent="0.2">
      <c r="A3075" s="218">
        <f t="shared" si="1057"/>
        <v>0</v>
      </c>
      <c r="B3075" s="219">
        <f t="shared" si="1058"/>
        <v>1900</v>
      </c>
      <c r="C3075" s="219">
        <f t="shared" si="1059"/>
        <v>1</v>
      </c>
      <c r="D3075" s="219" t="str">
        <f t="shared" si="1066"/>
        <v>Jan</v>
      </c>
      <c r="E3075" s="219">
        <f t="shared" si="1060"/>
        <v>0</v>
      </c>
      <c r="F3075" s="216"/>
      <c r="G3075" s="210"/>
      <c r="H3075" s="211" t="s">
        <v>135</v>
      </c>
      <c r="I3075" s="206" t="str">
        <f t="shared" si="1061"/>
        <v>Auto-filll column</v>
      </c>
      <c r="J3075" s="206" t="str">
        <f t="shared" si="1062"/>
        <v>Auto-filll column</v>
      </c>
      <c r="K3075" s="211">
        <v>1</v>
      </c>
      <c r="L3075" s="212" t="s">
        <v>132</v>
      </c>
      <c r="M3075" s="213" t="s">
        <v>133</v>
      </c>
      <c r="N3075" s="212" t="s">
        <v>134</v>
      </c>
      <c r="O3075" s="181">
        <f t="shared" si="1063"/>
        <v>99</v>
      </c>
      <c r="P3075" s="181">
        <f t="shared" si="1064"/>
        <v>99</v>
      </c>
      <c r="Q3075" s="181">
        <f t="shared" si="1065"/>
        <v>99</v>
      </c>
      <c r="R3075" s="214"/>
      <c r="S3075" s="211" t="s">
        <v>164</v>
      </c>
      <c r="T3075" s="213" t="s">
        <v>163</v>
      </c>
    </row>
    <row r="3076" spans="1:20" x14ac:dyDescent="0.2">
      <c r="A3076" s="218">
        <f t="shared" si="1057"/>
        <v>0</v>
      </c>
      <c r="B3076" s="219">
        <f t="shared" si="1058"/>
        <v>1900</v>
      </c>
      <c r="C3076" s="219">
        <f t="shared" si="1059"/>
        <v>1</v>
      </c>
      <c r="D3076" s="219" t="str">
        <f t="shared" si="1066"/>
        <v>Jan</v>
      </c>
      <c r="E3076" s="219">
        <f t="shared" si="1060"/>
        <v>0</v>
      </c>
      <c r="F3076" s="216"/>
      <c r="G3076" s="210"/>
      <c r="H3076" s="211" t="s">
        <v>135</v>
      </c>
      <c r="I3076" s="206" t="str">
        <f t="shared" si="1061"/>
        <v>Auto-filll column</v>
      </c>
      <c r="J3076" s="206" t="str">
        <f t="shared" si="1062"/>
        <v>Auto-filll column</v>
      </c>
      <c r="K3076" s="211">
        <v>1</v>
      </c>
      <c r="L3076" s="212" t="s">
        <v>132</v>
      </c>
      <c r="M3076" s="213" t="s">
        <v>133</v>
      </c>
      <c r="N3076" s="212" t="s">
        <v>134</v>
      </c>
      <c r="O3076" s="181">
        <f t="shared" si="1063"/>
        <v>99</v>
      </c>
      <c r="P3076" s="181">
        <f t="shared" si="1064"/>
        <v>99</v>
      </c>
      <c r="Q3076" s="181">
        <f t="shared" si="1065"/>
        <v>99</v>
      </c>
      <c r="R3076" s="214"/>
      <c r="S3076" s="211" t="s">
        <v>164</v>
      </c>
      <c r="T3076" s="213" t="s">
        <v>163</v>
      </c>
    </row>
    <row r="3077" spans="1:20" x14ac:dyDescent="0.2">
      <c r="A3077" s="218">
        <f t="shared" si="1057"/>
        <v>0</v>
      </c>
      <c r="B3077" s="219">
        <f t="shared" si="1058"/>
        <v>1900</v>
      </c>
      <c r="C3077" s="219">
        <f t="shared" si="1059"/>
        <v>1</v>
      </c>
      <c r="D3077" s="219" t="str">
        <f t="shared" si="1066"/>
        <v>Jan</v>
      </c>
      <c r="E3077" s="219">
        <f t="shared" si="1060"/>
        <v>0</v>
      </c>
      <c r="F3077" s="215"/>
      <c r="G3077" s="204"/>
      <c r="H3077" s="205" t="s">
        <v>135</v>
      </c>
      <c r="I3077" s="206" t="str">
        <f t="shared" si="1061"/>
        <v>Auto-filll column</v>
      </c>
      <c r="J3077" s="206" t="str">
        <f t="shared" si="1062"/>
        <v>Auto-filll column</v>
      </c>
      <c r="K3077" s="205">
        <v>1</v>
      </c>
      <c r="L3077" s="207" t="s">
        <v>132</v>
      </c>
      <c r="M3077" s="208" t="s">
        <v>133</v>
      </c>
      <c r="N3077" s="207" t="s">
        <v>134</v>
      </c>
      <c r="O3077" s="181">
        <f t="shared" si="1063"/>
        <v>99</v>
      </c>
      <c r="P3077" s="181">
        <f t="shared" si="1064"/>
        <v>99</v>
      </c>
      <c r="Q3077" s="181">
        <f t="shared" si="1065"/>
        <v>99</v>
      </c>
      <c r="R3077" s="209"/>
      <c r="S3077" s="205" t="s">
        <v>164</v>
      </c>
      <c r="T3077" s="208" t="s">
        <v>163</v>
      </c>
    </row>
    <row r="3078" spans="1:20" x14ac:dyDescent="0.2">
      <c r="A3078" s="218">
        <f t="shared" ref="A3078:A3141" si="1067">WEEKNUM(F3078)</f>
        <v>0</v>
      </c>
      <c r="B3078" s="219">
        <f t="shared" ref="B3078:B3141" si="1068">YEAR(F3078)</f>
        <v>1900</v>
      </c>
      <c r="C3078" s="219">
        <f t="shared" ref="C3078:C3141" si="1069">MONTH(F3078)</f>
        <v>1</v>
      </c>
      <c r="D3078" s="219" t="str">
        <f t="shared" si="1066"/>
        <v>Jan</v>
      </c>
      <c r="E3078" s="219">
        <f t="shared" ref="E3078:E3141" si="1070">DAY(F3078)</f>
        <v>0</v>
      </c>
      <c r="F3078" s="216"/>
      <c r="G3078" s="210"/>
      <c r="H3078" s="211" t="s">
        <v>135</v>
      </c>
      <c r="I3078" s="206" t="str">
        <f t="shared" si="1061"/>
        <v>Auto-filll column</v>
      </c>
      <c r="J3078" s="206" t="str">
        <f t="shared" si="1062"/>
        <v>Auto-filll column</v>
      </c>
      <c r="K3078" s="211">
        <v>1</v>
      </c>
      <c r="L3078" s="212" t="s">
        <v>132</v>
      </c>
      <c r="M3078" s="213" t="s">
        <v>133</v>
      </c>
      <c r="N3078" s="212" t="s">
        <v>134</v>
      </c>
      <c r="O3078" s="181">
        <f t="shared" si="1063"/>
        <v>99</v>
      </c>
      <c r="P3078" s="181">
        <f t="shared" si="1064"/>
        <v>99</v>
      </c>
      <c r="Q3078" s="181">
        <f t="shared" si="1065"/>
        <v>99</v>
      </c>
      <c r="R3078" s="214"/>
      <c r="S3078" s="211" t="s">
        <v>164</v>
      </c>
      <c r="T3078" s="213" t="s">
        <v>163</v>
      </c>
    </row>
    <row r="3079" spans="1:20" x14ac:dyDescent="0.2">
      <c r="A3079" s="218">
        <f t="shared" si="1067"/>
        <v>0</v>
      </c>
      <c r="B3079" s="219">
        <f t="shared" si="1068"/>
        <v>1900</v>
      </c>
      <c r="C3079" s="219">
        <f t="shared" si="1069"/>
        <v>1</v>
      </c>
      <c r="D3079" s="219" t="str">
        <f t="shared" si="1066"/>
        <v>Jan</v>
      </c>
      <c r="E3079" s="219">
        <f t="shared" si="1070"/>
        <v>0</v>
      </c>
      <c r="F3079" s="215"/>
      <c r="G3079" s="204"/>
      <c r="H3079" s="205" t="s">
        <v>135</v>
      </c>
      <c r="I3079" s="206" t="str">
        <f t="shared" si="1061"/>
        <v>Auto-filll column</v>
      </c>
      <c r="J3079" s="206" t="str">
        <f t="shared" si="1062"/>
        <v>Auto-filll column</v>
      </c>
      <c r="K3079" s="205">
        <v>1</v>
      </c>
      <c r="L3079" s="207" t="s">
        <v>132</v>
      </c>
      <c r="M3079" s="208" t="s">
        <v>133</v>
      </c>
      <c r="N3079" s="207" t="s">
        <v>134</v>
      </c>
      <c r="O3079" s="181">
        <f t="shared" si="1063"/>
        <v>99</v>
      </c>
      <c r="P3079" s="181">
        <f t="shared" si="1064"/>
        <v>99</v>
      </c>
      <c r="Q3079" s="181">
        <f t="shared" si="1065"/>
        <v>99</v>
      </c>
      <c r="R3079" s="209"/>
      <c r="S3079" s="205" t="s">
        <v>164</v>
      </c>
      <c r="T3079" s="208" t="s">
        <v>163</v>
      </c>
    </row>
    <row r="3080" spans="1:20" x14ac:dyDescent="0.2">
      <c r="A3080" s="218">
        <f t="shared" si="1067"/>
        <v>0</v>
      </c>
      <c r="B3080" s="219">
        <f t="shared" si="1068"/>
        <v>1900</v>
      </c>
      <c r="C3080" s="219">
        <f t="shared" si="1069"/>
        <v>1</v>
      </c>
      <c r="D3080" s="219" t="str">
        <f t="shared" si="1066"/>
        <v>Jan</v>
      </c>
      <c r="E3080" s="219">
        <f t="shared" si="1070"/>
        <v>0</v>
      </c>
      <c r="F3080" s="216"/>
      <c r="G3080" s="210"/>
      <c r="H3080" s="211" t="s">
        <v>135</v>
      </c>
      <c r="I3080" s="206" t="str">
        <f t="shared" si="1061"/>
        <v>Auto-filll column</v>
      </c>
      <c r="J3080" s="206" t="str">
        <f t="shared" si="1062"/>
        <v>Auto-filll column</v>
      </c>
      <c r="K3080" s="211">
        <v>1</v>
      </c>
      <c r="L3080" s="212" t="s">
        <v>132</v>
      </c>
      <c r="M3080" s="213" t="s">
        <v>133</v>
      </c>
      <c r="N3080" s="212" t="s">
        <v>134</v>
      </c>
      <c r="O3080" s="181">
        <f t="shared" si="1063"/>
        <v>99</v>
      </c>
      <c r="P3080" s="181">
        <f t="shared" si="1064"/>
        <v>99</v>
      </c>
      <c r="Q3080" s="181">
        <f t="shared" si="1065"/>
        <v>99</v>
      </c>
      <c r="R3080" s="214"/>
      <c r="S3080" s="211" t="s">
        <v>164</v>
      </c>
      <c r="T3080" s="213" t="s">
        <v>163</v>
      </c>
    </row>
    <row r="3081" spans="1:20" x14ac:dyDescent="0.2">
      <c r="A3081" s="218">
        <f t="shared" si="1067"/>
        <v>0</v>
      </c>
      <c r="B3081" s="219">
        <f t="shared" si="1068"/>
        <v>1900</v>
      </c>
      <c r="C3081" s="219">
        <f t="shared" si="1069"/>
        <v>1</v>
      </c>
      <c r="D3081" s="219" t="str">
        <f t="shared" si="1066"/>
        <v>Jan</v>
      </c>
      <c r="E3081" s="219">
        <f t="shared" si="1070"/>
        <v>0</v>
      </c>
      <c r="F3081" s="215"/>
      <c r="G3081" s="204"/>
      <c r="H3081" s="205" t="s">
        <v>135</v>
      </c>
      <c r="I3081" s="206" t="str">
        <f t="shared" si="1061"/>
        <v>Auto-filll column</v>
      </c>
      <c r="J3081" s="206" t="str">
        <f t="shared" si="1062"/>
        <v>Auto-filll column</v>
      </c>
      <c r="K3081" s="205">
        <v>1</v>
      </c>
      <c r="L3081" s="207" t="s">
        <v>132</v>
      </c>
      <c r="M3081" s="208" t="s">
        <v>133</v>
      </c>
      <c r="N3081" s="207" t="s">
        <v>134</v>
      </c>
      <c r="O3081" s="181">
        <f t="shared" si="1063"/>
        <v>99</v>
      </c>
      <c r="P3081" s="181">
        <f t="shared" si="1064"/>
        <v>99</v>
      </c>
      <c r="Q3081" s="181">
        <f t="shared" si="1065"/>
        <v>99</v>
      </c>
      <c r="R3081" s="209"/>
      <c r="S3081" s="205" t="s">
        <v>164</v>
      </c>
      <c r="T3081" s="208" t="s">
        <v>163</v>
      </c>
    </row>
    <row r="3082" spans="1:20" x14ac:dyDescent="0.2">
      <c r="A3082" s="218">
        <f t="shared" si="1067"/>
        <v>0</v>
      </c>
      <c r="B3082" s="219">
        <f t="shared" si="1068"/>
        <v>1900</v>
      </c>
      <c r="C3082" s="219">
        <f t="shared" si="1069"/>
        <v>1</v>
      </c>
      <c r="D3082" s="219" t="str">
        <f t="shared" si="1066"/>
        <v>Jan</v>
      </c>
      <c r="E3082" s="219">
        <f t="shared" si="1070"/>
        <v>0</v>
      </c>
      <c r="F3082" s="216"/>
      <c r="G3082" s="210"/>
      <c r="H3082" s="211" t="s">
        <v>135</v>
      </c>
      <c r="I3082" s="206" t="str">
        <f t="shared" si="1061"/>
        <v>Auto-filll column</v>
      </c>
      <c r="J3082" s="206" t="str">
        <f t="shared" si="1062"/>
        <v>Auto-filll column</v>
      </c>
      <c r="K3082" s="211">
        <v>1</v>
      </c>
      <c r="L3082" s="212" t="s">
        <v>132</v>
      </c>
      <c r="M3082" s="213" t="s">
        <v>133</v>
      </c>
      <c r="N3082" s="212" t="s">
        <v>134</v>
      </c>
      <c r="O3082" s="181">
        <f t="shared" si="1063"/>
        <v>99</v>
      </c>
      <c r="P3082" s="181">
        <f t="shared" si="1064"/>
        <v>99</v>
      </c>
      <c r="Q3082" s="181">
        <f t="shared" si="1065"/>
        <v>99</v>
      </c>
      <c r="R3082" s="214"/>
      <c r="S3082" s="211" t="s">
        <v>164</v>
      </c>
      <c r="T3082" s="213" t="s">
        <v>163</v>
      </c>
    </row>
    <row r="3083" spans="1:20" x14ac:dyDescent="0.2">
      <c r="A3083" s="218">
        <f t="shared" si="1067"/>
        <v>0</v>
      </c>
      <c r="B3083" s="219">
        <f t="shared" si="1068"/>
        <v>1900</v>
      </c>
      <c r="C3083" s="219">
        <f t="shared" si="1069"/>
        <v>1</v>
      </c>
      <c r="D3083" s="219" t="str">
        <f t="shared" si="1066"/>
        <v>Jan</v>
      </c>
      <c r="E3083" s="219">
        <f t="shared" si="1070"/>
        <v>0</v>
      </c>
      <c r="F3083" s="215"/>
      <c r="G3083" s="204"/>
      <c r="H3083" s="205" t="s">
        <v>135</v>
      </c>
      <c r="I3083" s="206" t="str">
        <f t="shared" si="1061"/>
        <v>Auto-filll column</v>
      </c>
      <c r="J3083" s="206" t="str">
        <f t="shared" si="1062"/>
        <v>Auto-filll column</v>
      </c>
      <c r="K3083" s="205">
        <v>1</v>
      </c>
      <c r="L3083" s="207" t="s">
        <v>132</v>
      </c>
      <c r="M3083" s="208" t="s">
        <v>133</v>
      </c>
      <c r="N3083" s="207" t="s">
        <v>134</v>
      </c>
      <c r="O3083" s="181">
        <f t="shared" si="1063"/>
        <v>99</v>
      </c>
      <c r="P3083" s="181">
        <f t="shared" si="1064"/>
        <v>99</v>
      </c>
      <c r="Q3083" s="181">
        <f t="shared" si="1065"/>
        <v>99</v>
      </c>
      <c r="R3083" s="209"/>
      <c r="S3083" s="205" t="s">
        <v>164</v>
      </c>
      <c r="T3083" s="208" t="s">
        <v>163</v>
      </c>
    </row>
    <row r="3084" spans="1:20" x14ac:dyDescent="0.2">
      <c r="A3084" s="218">
        <f t="shared" si="1067"/>
        <v>0</v>
      </c>
      <c r="B3084" s="219">
        <f t="shared" si="1068"/>
        <v>1900</v>
      </c>
      <c r="C3084" s="219">
        <f t="shared" si="1069"/>
        <v>1</v>
      </c>
      <c r="D3084" s="219" t="str">
        <f t="shared" si="1066"/>
        <v>Jan</v>
      </c>
      <c r="E3084" s="219">
        <f t="shared" si="1070"/>
        <v>0</v>
      </c>
      <c r="F3084" s="216"/>
      <c r="G3084" s="210"/>
      <c r="H3084" s="211" t="s">
        <v>135</v>
      </c>
      <c r="I3084" s="206" t="str">
        <f t="shared" si="1061"/>
        <v>Auto-filll column</v>
      </c>
      <c r="J3084" s="206" t="str">
        <f t="shared" si="1062"/>
        <v>Auto-filll column</v>
      </c>
      <c r="K3084" s="211">
        <v>1</v>
      </c>
      <c r="L3084" s="212" t="s">
        <v>132</v>
      </c>
      <c r="M3084" s="213" t="s">
        <v>133</v>
      </c>
      <c r="N3084" s="212" t="s">
        <v>134</v>
      </c>
      <c r="O3084" s="181">
        <f t="shared" si="1063"/>
        <v>99</v>
      </c>
      <c r="P3084" s="181">
        <f t="shared" si="1064"/>
        <v>99</v>
      </c>
      <c r="Q3084" s="181">
        <f t="shared" si="1065"/>
        <v>99</v>
      </c>
      <c r="R3084" s="214"/>
      <c r="S3084" s="211" t="s">
        <v>164</v>
      </c>
      <c r="T3084" s="213" t="s">
        <v>163</v>
      </c>
    </row>
    <row r="3085" spans="1:20" x14ac:dyDescent="0.2">
      <c r="A3085" s="218">
        <f t="shared" si="1067"/>
        <v>0</v>
      </c>
      <c r="B3085" s="219">
        <f t="shared" si="1068"/>
        <v>1900</v>
      </c>
      <c r="C3085" s="219">
        <f t="shared" si="1069"/>
        <v>1</v>
      </c>
      <c r="D3085" s="219" t="str">
        <f t="shared" si="1066"/>
        <v>Jan</v>
      </c>
      <c r="E3085" s="219">
        <f t="shared" si="1070"/>
        <v>0</v>
      </c>
      <c r="F3085" s="215"/>
      <c r="G3085" s="204"/>
      <c r="H3085" s="205" t="s">
        <v>135</v>
      </c>
      <c r="I3085" s="206" t="str">
        <f t="shared" si="1061"/>
        <v>Auto-filll column</v>
      </c>
      <c r="J3085" s="206" t="str">
        <f t="shared" si="1062"/>
        <v>Auto-filll column</v>
      </c>
      <c r="K3085" s="205">
        <v>1</v>
      </c>
      <c r="L3085" s="207" t="s">
        <v>132</v>
      </c>
      <c r="M3085" s="208" t="s">
        <v>133</v>
      </c>
      <c r="N3085" s="207" t="s">
        <v>134</v>
      </c>
      <c r="O3085" s="181">
        <f t="shared" si="1063"/>
        <v>99</v>
      </c>
      <c r="P3085" s="181">
        <f t="shared" si="1064"/>
        <v>99</v>
      </c>
      <c r="Q3085" s="181">
        <f t="shared" si="1065"/>
        <v>99</v>
      </c>
      <c r="R3085" s="209"/>
      <c r="S3085" s="205" t="s">
        <v>164</v>
      </c>
      <c r="T3085" s="208" t="s">
        <v>163</v>
      </c>
    </row>
    <row r="3086" spans="1:20" x14ac:dyDescent="0.2">
      <c r="A3086" s="218">
        <f t="shared" si="1067"/>
        <v>0</v>
      </c>
      <c r="B3086" s="219">
        <f t="shared" si="1068"/>
        <v>1900</v>
      </c>
      <c r="C3086" s="219">
        <f t="shared" si="1069"/>
        <v>1</v>
      </c>
      <c r="D3086" s="219" t="str">
        <f t="shared" si="1066"/>
        <v>Jan</v>
      </c>
      <c r="E3086" s="219">
        <f t="shared" si="1070"/>
        <v>0</v>
      </c>
      <c r="F3086" s="216"/>
      <c r="G3086" s="210"/>
      <c r="H3086" s="211" t="s">
        <v>135</v>
      </c>
      <c r="I3086" s="206" t="str">
        <f t="shared" si="1061"/>
        <v>Auto-filll column</v>
      </c>
      <c r="J3086" s="206" t="str">
        <f t="shared" si="1062"/>
        <v>Auto-filll column</v>
      </c>
      <c r="K3086" s="211">
        <v>1</v>
      </c>
      <c r="L3086" s="212" t="s">
        <v>132</v>
      </c>
      <c r="M3086" s="213" t="s">
        <v>133</v>
      </c>
      <c r="N3086" s="212" t="s">
        <v>134</v>
      </c>
      <c r="O3086" s="181">
        <f t="shared" si="1063"/>
        <v>99</v>
      </c>
      <c r="P3086" s="181">
        <f t="shared" si="1064"/>
        <v>99</v>
      </c>
      <c r="Q3086" s="181">
        <f t="shared" si="1065"/>
        <v>99</v>
      </c>
      <c r="R3086" s="214"/>
      <c r="S3086" s="211" t="s">
        <v>164</v>
      </c>
      <c r="T3086" s="213" t="s">
        <v>163</v>
      </c>
    </row>
    <row r="3087" spans="1:20" x14ac:dyDescent="0.2">
      <c r="A3087" s="218">
        <f t="shared" si="1067"/>
        <v>0</v>
      </c>
      <c r="B3087" s="219">
        <f t="shared" si="1068"/>
        <v>1900</v>
      </c>
      <c r="C3087" s="219">
        <f t="shared" si="1069"/>
        <v>1</v>
      </c>
      <c r="D3087" s="219" t="str">
        <f t="shared" si="1066"/>
        <v>Jan</v>
      </c>
      <c r="E3087" s="219">
        <f t="shared" si="1070"/>
        <v>0</v>
      </c>
      <c r="F3087" s="215"/>
      <c r="G3087" s="204"/>
      <c r="H3087" s="205" t="s">
        <v>135</v>
      </c>
      <c r="I3087" s="206" t="str">
        <f t="shared" si="1061"/>
        <v>Auto-filll column</v>
      </c>
      <c r="J3087" s="206" t="str">
        <f t="shared" si="1062"/>
        <v>Auto-filll column</v>
      </c>
      <c r="K3087" s="205">
        <v>1</v>
      </c>
      <c r="L3087" s="207" t="s">
        <v>132</v>
      </c>
      <c r="M3087" s="208" t="s">
        <v>133</v>
      </c>
      <c r="N3087" s="207" t="s">
        <v>134</v>
      </c>
      <c r="O3087" s="181">
        <f t="shared" si="1063"/>
        <v>99</v>
      </c>
      <c r="P3087" s="181">
        <f t="shared" si="1064"/>
        <v>99</v>
      </c>
      <c r="Q3087" s="181">
        <f t="shared" si="1065"/>
        <v>99</v>
      </c>
      <c r="R3087" s="209"/>
      <c r="S3087" s="205" t="s">
        <v>164</v>
      </c>
      <c r="T3087" s="208" t="s">
        <v>163</v>
      </c>
    </row>
    <row r="3088" spans="1:20" x14ac:dyDescent="0.2">
      <c r="A3088" s="218">
        <f t="shared" si="1067"/>
        <v>0</v>
      </c>
      <c r="B3088" s="219">
        <f t="shared" si="1068"/>
        <v>1900</v>
      </c>
      <c r="C3088" s="219">
        <f t="shared" si="1069"/>
        <v>1</v>
      </c>
      <c r="D3088" s="219" t="str">
        <f t="shared" si="1066"/>
        <v>Jan</v>
      </c>
      <c r="E3088" s="219">
        <f t="shared" si="1070"/>
        <v>0</v>
      </c>
      <c r="F3088" s="216"/>
      <c r="G3088" s="210"/>
      <c r="H3088" s="211" t="s">
        <v>135</v>
      </c>
      <c r="I3088" s="206" t="str">
        <f t="shared" si="1061"/>
        <v>Auto-filll column</v>
      </c>
      <c r="J3088" s="206" t="str">
        <f t="shared" si="1062"/>
        <v>Auto-filll column</v>
      </c>
      <c r="K3088" s="211">
        <v>1</v>
      </c>
      <c r="L3088" s="212" t="s">
        <v>132</v>
      </c>
      <c r="M3088" s="213" t="s">
        <v>133</v>
      </c>
      <c r="N3088" s="212" t="s">
        <v>134</v>
      </c>
      <c r="O3088" s="181">
        <f t="shared" si="1063"/>
        <v>99</v>
      </c>
      <c r="P3088" s="181">
        <f t="shared" si="1064"/>
        <v>99</v>
      </c>
      <c r="Q3088" s="181">
        <f t="shared" si="1065"/>
        <v>99</v>
      </c>
      <c r="R3088" s="214"/>
      <c r="S3088" s="211" t="s">
        <v>164</v>
      </c>
      <c r="T3088" s="213" t="s">
        <v>163</v>
      </c>
    </row>
    <row r="3089" spans="1:20" x14ac:dyDescent="0.2">
      <c r="A3089" s="218">
        <f t="shared" si="1067"/>
        <v>0</v>
      </c>
      <c r="B3089" s="219">
        <f t="shared" si="1068"/>
        <v>1900</v>
      </c>
      <c r="C3089" s="219">
        <f t="shared" si="1069"/>
        <v>1</v>
      </c>
      <c r="D3089" s="219" t="str">
        <f t="shared" si="1066"/>
        <v>Jan</v>
      </c>
      <c r="E3089" s="219">
        <f t="shared" si="1070"/>
        <v>0</v>
      </c>
      <c r="F3089" s="215"/>
      <c r="G3089" s="204"/>
      <c r="H3089" s="205" t="s">
        <v>135</v>
      </c>
      <c r="I3089" s="206" t="str">
        <f t="shared" si="1061"/>
        <v>Auto-filll column</v>
      </c>
      <c r="J3089" s="206" t="str">
        <f t="shared" si="1062"/>
        <v>Auto-filll column</v>
      </c>
      <c r="K3089" s="205">
        <v>1</v>
      </c>
      <c r="L3089" s="207" t="s">
        <v>132</v>
      </c>
      <c r="M3089" s="208" t="s">
        <v>133</v>
      </c>
      <c r="N3089" s="207" t="s">
        <v>134</v>
      </c>
      <c r="O3089" s="181">
        <f t="shared" si="1063"/>
        <v>99</v>
      </c>
      <c r="P3089" s="181">
        <f t="shared" si="1064"/>
        <v>99</v>
      </c>
      <c r="Q3089" s="181">
        <f t="shared" si="1065"/>
        <v>99</v>
      </c>
      <c r="R3089" s="209"/>
      <c r="S3089" s="205" t="s">
        <v>164</v>
      </c>
      <c r="T3089" s="208" t="s">
        <v>163</v>
      </c>
    </row>
    <row r="3090" spans="1:20" x14ac:dyDescent="0.2">
      <c r="A3090" s="218">
        <f t="shared" si="1067"/>
        <v>0</v>
      </c>
      <c r="B3090" s="219">
        <f t="shared" si="1068"/>
        <v>1900</v>
      </c>
      <c r="C3090" s="219">
        <f t="shared" si="1069"/>
        <v>1</v>
      </c>
      <c r="D3090" s="219" t="str">
        <f t="shared" si="1066"/>
        <v>Jan</v>
      </c>
      <c r="E3090" s="219">
        <f t="shared" si="1070"/>
        <v>0</v>
      </c>
      <c r="F3090" s="216"/>
      <c r="G3090" s="210"/>
      <c r="H3090" s="211" t="s">
        <v>135</v>
      </c>
      <c r="I3090" s="206" t="str">
        <f t="shared" si="1061"/>
        <v>Auto-filll column</v>
      </c>
      <c r="J3090" s="206" t="str">
        <f t="shared" si="1062"/>
        <v>Auto-filll column</v>
      </c>
      <c r="K3090" s="211">
        <v>1</v>
      </c>
      <c r="L3090" s="212" t="s">
        <v>132</v>
      </c>
      <c r="M3090" s="213" t="s">
        <v>133</v>
      </c>
      <c r="N3090" s="212" t="s">
        <v>134</v>
      </c>
      <c r="O3090" s="181">
        <f t="shared" si="1063"/>
        <v>99</v>
      </c>
      <c r="P3090" s="181">
        <f t="shared" si="1064"/>
        <v>99</v>
      </c>
      <c r="Q3090" s="181">
        <f t="shared" si="1065"/>
        <v>99</v>
      </c>
      <c r="R3090" s="214"/>
      <c r="S3090" s="211" t="s">
        <v>164</v>
      </c>
      <c r="T3090" s="213" t="s">
        <v>163</v>
      </c>
    </row>
    <row r="3091" spans="1:20" x14ac:dyDescent="0.2">
      <c r="A3091" s="218">
        <f t="shared" si="1067"/>
        <v>0</v>
      </c>
      <c r="B3091" s="219">
        <f t="shared" si="1068"/>
        <v>1900</v>
      </c>
      <c r="C3091" s="219">
        <f t="shared" si="1069"/>
        <v>1</v>
      </c>
      <c r="D3091" s="219" t="str">
        <f t="shared" si="1066"/>
        <v>Jan</v>
      </c>
      <c r="E3091" s="219">
        <f t="shared" si="1070"/>
        <v>0</v>
      </c>
      <c r="F3091" s="215"/>
      <c r="G3091" s="204"/>
      <c r="H3091" s="205" t="s">
        <v>135</v>
      </c>
      <c r="I3091" s="206" t="str">
        <f t="shared" si="1061"/>
        <v>Auto-filll column</v>
      </c>
      <c r="J3091" s="206" t="str">
        <f t="shared" si="1062"/>
        <v>Auto-filll column</v>
      </c>
      <c r="K3091" s="205">
        <v>1</v>
      </c>
      <c r="L3091" s="207" t="s">
        <v>132</v>
      </c>
      <c r="M3091" s="208" t="s">
        <v>133</v>
      </c>
      <c r="N3091" s="207" t="s">
        <v>134</v>
      </c>
      <c r="O3091" s="181">
        <f t="shared" si="1063"/>
        <v>99</v>
      </c>
      <c r="P3091" s="181">
        <f t="shared" si="1064"/>
        <v>99</v>
      </c>
      <c r="Q3091" s="181">
        <f t="shared" si="1065"/>
        <v>99</v>
      </c>
      <c r="R3091" s="209"/>
      <c r="S3091" s="205" t="s">
        <v>164</v>
      </c>
      <c r="T3091" s="208" t="s">
        <v>163</v>
      </c>
    </row>
    <row r="3092" spans="1:20" x14ac:dyDescent="0.2">
      <c r="A3092" s="218">
        <f t="shared" si="1067"/>
        <v>0</v>
      </c>
      <c r="B3092" s="219">
        <f t="shared" si="1068"/>
        <v>1900</v>
      </c>
      <c r="C3092" s="219">
        <f t="shared" si="1069"/>
        <v>1</v>
      </c>
      <c r="D3092" s="219" t="str">
        <f t="shared" si="1066"/>
        <v>Jan</v>
      </c>
      <c r="E3092" s="219">
        <f t="shared" si="1070"/>
        <v>0</v>
      </c>
      <c r="F3092" s="216"/>
      <c r="G3092" s="210"/>
      <c r="H3092" s="211" t="s">
        <v>135</v>
      </c>
      <c r="I3092" s="206" t="str">
        <f t="shared" si="1061"/>
        <v>Auto-filll column</v>
      </c>
      <c r="J3092" s="206" t="str">
        <f t="shared" si="1062"/>
        <v>Auto-filll column</v>
      </c>
      <c r="K3092" s="211">
        <v>1</v>
      </c>
      <c r="L3092" s="212" t="s">
        <v>132</v>
      </c>
      <c r="M3092" s="213" t="s">
        <v>133</v>
      </c>
      <c r="N3092" s="212" t="s">
        <v>134</v>
      </c>
      <c r="O3092" s="181">
        <f t="shared" si="1063"/>
        <v>99</v>
      </c>
      <c r="P3092" s="181">
        <f t="shared" si="1064"/>
        <v>99</v>
      </c>
      <c r="Q3092" s="181">
        <f t="shared" si="1065"/>
        <v>99</v>
      </c>
      <c r="R3092" s="214"/>
      <c r="S3092" s="211" t="s">
        <v>164</v>
      </c>
      <c r="T3092" s="213" t="s">
        <v>163</v>
      </c>
    </row>
    <row r="3093" spans="1:20" x14ac:dyDescent="0.2">
      <c r="A3093" s="218">
        <f t="shared" si="1067"/>
        <v>0</v>
      </c>
      <c r="B3093" s="219">
        <f t="shared" si="1068"/>
        <v>1900</v>
      </c>
      <c r="C3093" s="219">
        <f t="shared" si="1069"/>
        <v>1</v>
      </c>
      <c r="D3093" s="219" t="str">
        <f t="shared" si="1066"/>
        <v>Jan</v>
      </c>
      <c r="E3093" s="219">
        <f t="shared" si="1070"/>
        <v>0</v>
      </c>
      <c r="F3093" s="215"/>
      <c r="G3093" s="204"/>
      <c r="H3093" s="205" t="s">
        <v>135</v>
      </c>
      <c r="I3093" s="206" t="str">
        <f t="shared" si="1061"/>
        <v>Auto-filll column</v>
      </c>
      <c r="J3093" s="206" t="str">
        <f t="shared" si="1062"/>
        <v>Auto-filll column</v>
      </c>
      <c r="K3093" s="205">
        <v>1</v>
      </c>
      <c r="L3093" s="207" t="s">
        <v>132</v>
      </c>
      <c r="M3093" s="208" t="s">
        <v>133</v>
      </c>
      <c r="N3093" s="207" t="s">
        <v>134</v>
      </c>
      <c r="O3093" s="181">
        <f t="shared" si="1063"/>
        <v>99</v>
      </c>
      <c r="P3093" s="181">
        <f t="shared" si="1064"/>
        <v>99</v>
      </c>
      <c r="Q3093" s="181">
        <f t="shared" si="1065"/>
        <v>99</v>
      </c>
      <c r="R3093" s="209"/>
      <c r="S3093" s="205" t="s">
        <v>164</v>
      </c>
      <c r="T3093" s="208" t="s">
        <v>163</v>
      </c>
    </row>
    <row r="3094" spans="1:20" x14ac:dyDescent="0.2">
      <c r="A3094" s="218">
        <f t="shared" si="1067"/>
        <v>0</v>
      </c>
      <c r="B3094" s="219">
        <f t="shared" si="1068"/>
        <v>1900</v>
      </c>
      <c r="C3094" s="219">
        <f t="shared" si="1069"/>
        <v>1</v>
      </c>
      <c r="D3094" s="219" t="str">
        <f t="shared" si="1066"/>
        <v>Jan</v>
      </c>
      <c r="E3094" s="219">
        <f t="shared" si="1070"/>
        <v>0</v>
      </c>
      <c r="F3094" s="216"/>
      <c r="G3094" s="210"/>
      <c r="H3094" s="211" t="s">
        <v>135</v>
      </c>
      <c r="I3094" s="206" t="str">
        <f t="shared" si="1061"/>
        <v>Auto-filll column</v>
      </c>
      <c r="J3094" s="206" t="str">
        <f t="shared" si="1062"/>
        <v>Auto-filll column</v>
      </c>
      <c r="K3094" s="211">
        <v>1</v>
      </c>
      <c r="L3094" s="212" t="s">
        <v>132</v>
      </c>
      <c r="M3094" s="213" t="s">
        <v>133</v>
      </c>
      <c r="N3094" s="212" t="s">
        <v>134</v>
      </c>
      <c r="O3094" s="181">
        <f t="shared" si="1063"/>
        <v>99</v>
      </c>
      <c r="P3094" s="181">
        <f t="shared" si="1064"/>
        <v>99</v>
      </c>
      <c r="Q3094" s="181">
        <f t="shared" si="1065"/>
        <v>99</v>
      </c>
      <c r="R3094" s="214"/>
      <c r="S3094" s="211" t="s">
        <v>164</v>
      </c>
      <c r="T3094" s="213" t="s">
        <v>163</v>
      </c>
    </row>
    <row r="3095" spans="1:20" x14ac:dyDescent="0.2">
      <c r="A3095" s="218">
        <f t="shared" si="1067"/>
        <v>0</v>
      </c>
      <c r="B3095" s="219">
        <f t="shared" si="1068"/>
        <v>1900</v>
      </c>
      <c r="C3095" s="219">
        <f t="shared" si="1069"/>
        <v>1</v>
      </c>
      <c r="D3095" s="219" t="str">
        <f t="shared" si="1066"/>
        <v>Jan</v>
      </c>
      <c r="E3095" s="219">
        <f t="shared" si="1070"/>
        <v>0</v>
      </c>
      <c r="F3095" s="215"/>
      <c r="G3095" s="204"/>
      <c r="H3095" s="205" t="s">
        <v>135</v>
      </c>
      <c r="I3095" s="206" t="str">
        <f t="shared" si="1061"/>
        <v>Auto-filll column</v>
      </c>
      <c r="J3095" s="206" t="str">
        <f t="shared" si="1062"/>
        <v>Auto-filll column</v>
      </c>
      <c r="K3095" s="205">
        <v>1</v>
      </c>
      <c r="L3095" s="207" t="s">
        <v>132</v>
      </c>
      <c r="M3095" s="208" t="s">
        <v>133</v>
      </c>
      <c r="N3095" s="207" t="s">
        <v>134</v>
      </c>
      <c r="O3095" s="181">
        <f t="shared" si="1063"/>
        <v>99</v>
      </c>
      <c r="P3095" s="181">
        <f t="shared" si="1064"/>
        <v>99</v>
      </c>
      <c r="Q3095" s="181">
        <f t="shared" si="1065"/>
        <v>99</v>
      </c>
      <c r="R3095" s="209"/>
      <c r="S3095" s="205" t="s">
        <v>164</v>
      </c>
      <c r="T3095" s="208" t="s">
        <v>163</v>
      </c>
    </row>
    <row r="3096" spans="1:20" x14ac:dyDescent="0.2">
      <c r="A3096" s="218">
        <f t="shared" si="1067"/>
        <v>0</v>
      </c>
      <c r="B3096" s="219">
        <f t="shared" si="1068"/>
        <v>1900</v>
      </c>
      <c r="C3096" s="219">
        <f t="shared" si="1069"/>
        <v>1</v>
      </c>
      <c r="D3096" s="219" t="str">
        <f t="shared" si="1066"/>
        <v>Jan</v>
      </c>
      <c r="E3096" s="219">
        <f t="shared" si="1070"/>
        <v>0</v>
      </c>
      <c r="F3096" s="216"/>
      <c r="G3096" s="210"/>
      <c r="H3096" s="211" t="s">
        <v>135</v>
      </c>
      <c r="I3096" s="206" t="str">
        <f t="shared" si="1061"/>
        <v>Auto-filll column</v>
      </c>
      <c r="J3096" s="206" t="str">
        <f t="shared" si="1062"/>
        <v>Auto-filll column</v>
      </c>
      <c r="K3096" s="211">
        <v>1</v>
      </c>
      <c r="L3096" s="212" t="s">
        <v>132</v>
      </c>
      <c r="M3096" s="213" t="s">
        <v>133</v>
      </c>
      <c r="N3096" s="212" t="s">
        <v>134</v>
      </c>
      <c r="O3096" s="181">
        <f t="shared" si="1063"/>
        <v>99</v>
      </c>
      <c r="P3096" s="181">
        <f t="shared" si="1064"/>
        <v>99</v>
      </c>
      <c r="Q3096" s="181">
        <f t="shared" si="1065"/>
        <v>99</v>
      </c>
      <c r="R3096" s="214"/>
      <c r="S3096" s="211" t="s">
        <v>164</v>
      </c>
      <c r="T3096" s="213" t="s">
        <v>163</v>
      </c>
    </row>
    <row r="3097" spans="1:20" x14ac:dyDescent="0.2">
      <c r="A3097" s="218">
        <f t="shared" si="1067"/>
        <v>0</v>
      </c>
      <c r="B3097" s="219">
        <f t="shared" si="1068"/>
        <v>1900</v>
      </c>
      <c r="C3097" s="219">
        <f t="shared" si="1069"/>
        <v>1</v>
      </c>
      <c r="D3097" s="219" t="str">
        <f t="shared" si="1066"/>
        <v>Jan</v>
      </c>
      <c r="E3097" s="219">
        <f t="shared" si="1070"/>
        <v>0</v>
      </c>
      <c r="F3097" s="215"/>
      <c r="G3097" s="204"/>
      <c r="H3097" s="205" t="s">
        <v>135</v>
      </c>
      <c r="I3097" s="206" t="str">
        <f t="shared" si="1061"/>
        <v>Auto-filll column</v>
      </c>
      <c r="J3097" s="206" t="str">
        <f t="shared" si="1062"/>
        <v>Auto-filll column</v>
      </c>
      <c r="K3097" s="205">
        <v>1</v>
      </c>
      <c r="L3097" s="207" t="s">
        <v>132</v>
      </c>
      <c r="M3097" s="208" t="s">
        <v>133</v>
      </c>
      <c r="N3097" s="207" t="s">
        <v>134</v>
      </c>
      <c r="O3097" s="181">
        <f t="shared" si="1063"/>
        <v>99</v>
      </c>
      <c r="P3097" s="181">
        <f t="shared" si="1064"/>
        <v>99</v>
      </c>
      <c r="Q3097" s="181">
        <f t="shared" si="1065"/>
        <v>99</v>
      </c>
      <c r="R3097" s="209"/>
      <c r="S3097" s="205" t="s">
        <v>164</v>
      </c>
      <c r="T3097" s="208" t="s">
        <v>163</v>
      </c>
    </row>
    <row r="3098" spans="1:20" x14ac:dyDescent="0.2">
      <c r="A3098" s="218">
        <f t="shared" si="1067"/>
        <v>0</v>
      </c>
      <c r="B3098" s="219">
        <f t="shared" si="1068"/>
        <v>1900</v>
      </c>
      <c r="C3098" s="219">
        <f t="shared" si="1069"/>
        <v>1</v>
      </c>
      <c r="D3098" s="219" t="str">
        <f t="shared" si="1066"/>
        <v>Jan</v>
      </c>
      <c r="E3098" s="219">
        <f t="shared" si="1070"/>
        <v>0</v>
      </c>
      <c r="F3098" s="216"/>
      <c r="G3098" s="210"/>
      <c r="H3098" s="211" t="s">
        <v>135</v>
      </c>
      <c r="I3098" s="206" t="str">
        <f t="shared" ref="I3098:I3148" si="1071">VLOOKUP(H3098,SiteCodes,2,FALSE)</f>
        <v>Auto-filll column</v>
      </c>
      <c r="J3098" s="206" t="str">
        <f t="shared" ref="J3098:J3148" si="1072">VLOOKUP(H3098,SiteCodes,3,FALSE)</f>
        <v>Auto-filll column</v>
      </c>
      <c r="K3098" s="211">
        <v>1</v>
      </c>
      <c r="L3098" s="212" t="s">
        <v>132</v>
      </c>
      <c r="M3098" s="213" t="s">
        <v>133</v>
      </c>
      <c r="N3098" s="212" t="s">
        <v>134</v>
      </c>
      <c r="O3098" s="181">
        <f t="shared" ref="O3098:O3148" si="1073">VLOOKUP(L3098,SpeciesCodes,2,FALSE)</f>
        <v>99</v>
      </c>
      <c r="P3098" s="181">
        <f t="shared" ref="P3098:P3148" si="1074">VLOOKUP(M3098,OrigCodes,2,FALSE)</f>
        <v>99</v>
      </c>
      <c r="Q3098" s="181">
        <f t="shared" ref="Q3098:Q3148" si="1075">VLOOKUP(N3098,StgCodes,2,FALSE)</f>
        <v>99</v>
      </c>
      <c r="R3098" s="214"/>
      <c r="S3098" s="211" t="s">
        <v>164</v>
      </c>
      <c r="T3098" s="213" t="s">
        <v>163</v>
      </c>
    </row>
    <row r="3099" spans="1:20" x14ac:dyDescent="0.2">
      <c r="A3099" s="218">
        <f t="shared" si="1067"/>
        <v>0</v>
      </c>
      <c r="B3099" s="219">
        <f t="shared" si="1068"/>
        <v>1900</v>
      </c>
      <c r="C3099" s="219">
        <f t="shared" si="1069"/>
        <v>1</v>
      </c>
      <c r="D3099" s="219" t="str">
        <f t="shared" si="1066"/>
        <v>Jan</v>
      </c>
      <c r="E3099" s="219">
        <f t="shared" si="1070"/>
        <v>0</v>
      </c>
      <c r="F3099" s="215"/>
      <c r="G3099" s="204"/>
      <c r="H3099" s="205" t="s">
        <v>135</v>
      </c>
      <c r="I3099" s="206" t="str">
        <f t="shared" si="1071"/>
        <v>Auto-filll column</v>
      </c>
      <c r="J3099" s="206" t="str">
        <f t="shared" si="1072"/>
        <v>Auto-filll column</v>
      </c>
      <c r="K3099" s="205">
        <v>1</v>
      </c>
      <c r="L3099" s="207" t="s">
        <v>132</v>
      </c>
      <c r="M3099" s="208" t="s">
        <v>133</v>
      </c>
      <c r="N3099" s="207" t="s">
        <v>134</v>
      </c>
      <c r="O3099" s="181">
        <f t="shared" si="1073"/>
        <v>99</v>
      </c>
      <c r="P3099" s="181">
        <f t="shared" si="1074"/>
        <v>99</v>
      </c>
      <c r="Q3099" s="181">
        <f t="shared" si="1075"/>
        <v>99</v>
      </c>
      <c r="R3099" s="209"/>
      <c r="S3099" s="205" t="s">
        <v>164</v>
      </c>
      <c r="T3099" s="208" t="s">
        <v>163</v>
      </c>
    </row>
    <row r="3100" spans="1:20" x14ac:dyDescent="0.2">
      <c r="A3100" s="218">
        <f t="shared" si="1067"/>
        <v>0</v>
      </c>
      <c r="B3100" s="219">
        <f t="shared" si="1068"/>
        <v>1900</v>
      </c>
      <c r="C3100" s="219">
        <f t="shared" si="1069"/>
        <v>1</v>
      </c>
      <c r="D3100" s="219" t="str">
        <f t="shared" si="1066"/>
        <v>Jan</v>
      </c>
      <c r="E3100" s="219">
        <f t="shared" si="1070"/>
        <v>0</v>
      </c>
      <c r="F3100" s="216"/>
      <c r="G3100" s="210"/>
      <c r="H3100" s="211" t="s">
        <v>135</v>
      </c>
      <c r="I3100" s="206" t="str">
        <f t="shared" si="1071"/>
        <v>Auto-filll column</v>
      </c>
      <c r="J3100" s="206" t="str">
        <f t="shared" si="1072"/>
        <v>Auto-filll column</v>
      </c>
      <c r="K3100" s="211">
        <v>1</v>
      </c>
      <c r="L3100" s="212" t="s">
        <v>132</v>
      </c>
      <c r="M3100" s="213" t="s">
        <v>133</v>
      </c>
      <c r="N3100" s="212" t="s">
        <v>134</v>
      </c>
      <c r="O3100" s="181">
        <f t="shared" si="1073"/>
        <v>99</v>
      </c>
      <c r="P3100" s="181">
        <f t="shared" si="1074"/>
        <v>99</v>
      </c>
      <c r="Q3100" s="181">
        <f t="shared" si="1075"/>
        <v>99</v>
      </c>
      <c r="R3100" s="214"/>
      <c r="S3100" s="211" t="s">
        <v>164</v>
      </c>
      <c r="T3100" s="213" t="s">
        <v>163</v>
      </c>
    </row>
    <row r="3101" spans="1:20" x14ac:dyDescent="0.2">
      <c r="A3101" s="218">
        <f t="shared" si="1067"/>
        <v>0</v>
      </c>
      <c r="B3101" s="219">
        <f t="shared" si="1068"/>
        <v>1900</v>
      </c>
      <c r="C3101" s="219">
        <f t="shared" si="1069"/>
        <v>1</v>
      </c>
      <c r="D3101" s="219" t="str">
        <f t="shared" si="1066"/>
        <v>Jan</v>
      </c>
      <c r="E3101" s="219">
        <f t="shared" si="1070"/>
        <v>0</v>
      </c>
      <c r="F3101" s="215"/>
      <c r="G3101" s="204"/>
      <c r="H3101" s="205" t="s">
        <v>135</v>
      </c>
      <c r="I3101" s="206" t="str">
        <f t="shared" si="1071"/>
        <v>Auto-filll column</v>
      </c>
      <c r="J3101" s="206" t="str">
        <f t="shared" si="1072"/>
        <v>Auto-filll column</v>
      </c>
      <c r="K3101" s="205">
        <v>1</v>
      </c>
      <c r="L3101" s="207" t="s">
        <v>132</v>
      </c>
      <c r="M3101" s="208" t="s">
        <v>133</v>
      </c>
      <c r="N3101" s="207" t="s">
        <v>134</v>
      </c>
      <c r="O3101" s="181">
        <f t="shared" si="1073"/>
        <v>99</v>
      </c>
      <c r="P3101" s="181">
        <f t="shared" si="1074"/>
        <v>99</v>
      </c>
      <c r="Q3101" s="181">
        <f t="shared" si="1075"/>
        <v>99</v>
      </c>
      <c r="R3101" s="209"/>
      <c r="S3101" s="205" t="s">
        <v>164</v>
      </c>
      <c r="T3101" s="208" t="s">
        <v>163</v>
      </c>
    </row>
    <row r="3102" spans="1:20" x14ac:dyDescent="0.2">
      <c r="A3102" s="218">
        <f t="shared" si="1067"/>
        <v>0</v>
      </c>
      <c r="B3102" s="219">
        <f t="shared" si="1068"/>
        <v>1900</v>
      </c>
      <c r="C3102" s="219">
        <f t="shared" si="1069"/>
        <v>1</v>
      </c>
      <c r="D3102" s="219" t="str">
        <f t="shared" si="1066"/>
        <v>Jan</v>
      </c>
      <c r="E3102" s="219">
        <f t="shared" si="1070"/>
        <v>0</v>
      </c>
      <c r="F3102" s="216"/>
      <c r="G3102" s="210"/>
      <c r="H3102" s="211" t="s">
        <v>135</v>
      </c>
      <c r="I3102" s="206" t="str">
        <f t="shared" si="1071"/>
        <v>Auto-filll column</v>
      </c>
      <c r="J3102" s="206" t="str">
        <f t="shared" si="1072"/>
        <v>Auto-filll column</v>
      </c>
      <c r="K3102" s="211">
        <v>1</v>
      </c>
      <c r="L3102" s="212" t="s">
        <v>132</v>
      </c>
      <c r="M3102" s="213" t="s">
        <v>133</v>
      </c>
      <c r="N3102" s="212" t="s">
        <v>134</v>
      </c>
      <c r="O3102" s="181">
        <f t="shared" si="1073"/>
        <v>99</v>
      </c>
      <c r="P3102" s="181">
        <f t="shared" si="1074"/>
        <v>99</v>
      </c>
      <c r="Q3102" s="181">
        <f t="shared" si="1075"/>
        <v>99</v>
      </c>
      <c r="R3102" s="214"/>
      <c r="S3102" s="211" t="s">
        <v>164</v>
      </c>
      <c r="T3102" s="213" t="s">
        <v>163</v>
      </c>
    </row>
    <row r="3103" spans="1:20" x14ac:dyDescent="0.2">
      <c r="A3103" s="218">
        <f t="shared" si="1067"/>
        <v>0</v>
      </c>
      <c r="B3103" s="219">
        <f t="shared" si="1068"/>
        <v>1900</v>
      </c>
      <c r="C3103" s="219">
        <f t="shared" si="1069"/>
        <v>1</v>
      </c>
      <c r="D3103" s="219" t="str">
        <f t="shared" si="1066"/>
        <v>Jan</v>
      </c>
      <c r="E3103" s="219">
        <f t="shared" si="1070"/>
        <v>0</v>
      </c>
      <c r="F3103" s="215"/>
      <c r="G3103" s="204"/>
      <c r="H3103" s="205" t="s">
        <v>135</v>
      </c>
      <c r="I3103" s="206" t="str">
        <f t="shared" si="1071"/>
        <v>Auto-filll column</v>
      </c>
      <c r="J3103" s="206" t="str">
        <f t="shared" si="1072"/>
        <v>Auto-filll column</v>
      </c>
      <c r="K3103" s="205">
        <v>1</v>
      </c>
      <c r="L3103" s="207" t="s">
        <v>132</v>
      </c>
      <c r="M3103" s="208" t="s">
        <v>133</v>
      </c>
      <c r="N3103" s="207" t="s">
        <v>134</v>
      </c>
      <c r="O3103" s="181">
        <f t="shared" si="1073"/>
        <v>99</v>
      </c>
      <c r="P3103" s="181">
        <f t="shared" si="1074"/>
        <v>99</v>
      </c>
      <c r="Q3103" s="181">
        <f t="shared" si="1075"/>
        <v>99</v>
      </c>
      <c r="R3103" s="209"/>
      <c r="S3103" s="205" t="s">
        <v>164</v>
      </c>
      <c r="T3103" s="208" t="s">
        <v>163</v>
      </c>
    </row>
    <row r="3104" spans="1:20" x14ac:dyDescent="0.2">
      <c r="A3104" s="218">
        <f t="shared" si="1067"/>
        <v>0</v>
      </c>
      <c r="B3104" s="219">
        <f t="shared" si="1068"/>
        <v>1900</v>
      </c>
      <c r="C3104" s="219">
        <f t="shared" si="1069"/>
        <v>1</v>
      </c>
      <c r="D3104" s="219" t="str">
        <f t="shared" si="1066"/>
        <v>Jan</v>
      </c>
      <c r="E3104" s="219">
        <f t="shared" si="1070"/>
        <v>0</v>
      </c>
      <c r="F3104" s="216"/>
      <c r="G3104" s="210"/>
      <c r="H3104" s="211" t="s">
        <v>135</v>
      </c>
      <c r="I3104" s="206" t="str">
        <f t="shared" si="1071"/>
        <v>Auto-filll column</v>
      </c>
      <c r="J3104" s="206" t="str">
        <f t="shared" si="1072"/>
        <v>Auto-filll column</v>
      </c>
      <c r="K3104" s="211">
        <v>1</v>
      </c>
      <c r="L3104" s="212" t="s">
        <v>132</v>
      </c>
      <c r="M3104" s="213" t="s">
        <v>133</v>
      </c>
      <c r="N3104" s="212" t="s">
        <v>134</v>
      </c>
      <c r="O3104" s="181">
        <f t="shared" si="1073"/>
        <v>99</v>
      </c>
      <c r="P3104" s="181">
        <f t="shared" si="1074"/>
        <v>99</v>
      </c>
      <c r="Q3104" s="181">
        <f t="shared" si="1075"/>
        <v>99</v>
      </c>
      <c r="R3104" s="214"/>
      <c r="S3104" s="211" t="s">
        <v>164</v>
      </c>
      <c r="T3104" s="213" t="s">
        <v>163</v>
      </c>
    </row>
    <row r="3105" spans="1:20" x14ac:dyDescent="0.2">
      <c r="A3105" s="218">
        <f t="shared" si="1067"/>
        <v>0</v>
      </c>
      <c r="B3105" s="219">
        <f t="shared" si="1068"/>
        <v>1900</v>
      </c>
      <c r="C3105" s="219">
        <f t="shared" si="1069"/>
        <v>1</v>
      </c>
      <c r="D3105" s="219" t="str">
        <f t="shared" si="1066"/>
        <v>Jan</v>
      </c>
      <c r="E3105" s="219">
        <f t="shared" si="1070"/>
        <v>0</v>
      </c>
      <c r="F3105" s="215"/>
      <c r="G3105" s="204"/>
      <c r="H3105" s="205" t="s">
        <v>135</v>
      </c>
      <c r="I3105" s="206" t="str">
        <f t="shared" si="1071"/>
        <v>Auto-filll column</v>
      </c>
      <c r="J3105" s="206" t="str">
        <f t="shared" si="1072"/>
        <v>Auto-filll column</v>
      </c>
      <c r="K3105" s="205">
        <v>1</v>
      </c>
      <c r="L3105" s="207" t="s">
        <v>132</v>
      </c>
      <c r="M3105" s="208" t="s">
        <v>133</v>
      </c>
      <c r="N3105" s="207" t="s">
        <v>134</v>
      </c>
      <c r="O3105" s="181">
        <f t="shared" si="1073"/>
        <v>99</v>
      </c>
      <c r="P3105" s="181">
        <f t="shared" si="1074"/>
        <v>99</v>
      </c>
      <c r="Q3105" s="181">
        <f t="shared" si="1075"/>
        <v>99</v>
      </c>
      <c r="R3105" s="209"/>
      <c r="S3105" s="205" t="s">
        <v>164</v>
      </c>
      <c r="T3105" s="208" t="s">
        <v>163</v>
      </c>
    </row>
    <row r="3106" spans="1:20" x14ac:dyDescent="0.2">
      <c r="A3106" s="218">
        <f t="shared" si="1067"/>
        <v>0</v>
      </c>
      <c r="B3106" s="219">
        <f t="shared" si="1068"/>
        <v>1900</v>
      </c>
      <c r="C3106" s="219">
        <f t="shared" si="1069"/>
        <v>1</v>
      </c>
      <c r="D3106" s="219" t="str">
        <f t="shared" si="1066"/>
        <v>Jan</v>
      </c>
      <c r="E3106" s="219">
        <f t="shared" si="1070"/>
        <v>0</v>
      </c>
      <c r="F3106" s="216"/>
      <c r="G3106" s="210"/>
      <c r="H3106" s="211" t="s">
        <v>135</v>
      </c>
      <c r="I3106" s="206" t="str">
        <f t="shared" si="1071"/>
        <v>Auto-filll column</v>
      </c>
      <c r="J3106" s="206" t="str">
        <f t="shared" si="1072"/>
        <v>Auto-filll column</v>
      </c>
      <c r="K3106" s="211">
        <v>1</v>
      </c>
      <c r="L3106" s="212" t="s">
        <v>132</v>
      </c>
      <c r="M3106" s="213" t="s">
        <v>133</v>
      </c>
      <c r="N3106" s="212" t="s">
        <v>134</v>
      </c>
      <c r="O3106" s="181">
        <f t="shared" si="1073"/>
        <v>99</v>
      </c>
      <c r="P3106" s="181">
        <f t="shared" si="1074"/>
        <v>99</v>
      </c>
      <c r="Q3106" s="181">
        <f t="shared" si="1075"/>
        <v>99</v>
      </c>
      <c r="R3106" s="214"/>
      <c r="S3106" s="211" t="s">
        <v>164</v>
      </c>
      <c r="T3106" s="213" t="s">
        <v>163</v>
      </c>
    </row>
    <row r="3107" spans="1:20" x14ac:dyDescent="0.2">
      <c r="A3107" s="218">
        <f t="shared" si="1067"/>
        <v>0</v>
      </c>
      <c r="B3107" s="219">
        <f t="shared" si="1068"/>
        <v>1900</v>
      </c>
      <c r="C3107" s="219">
        <f t="shared" si="1069"/>
        <v>1</v>
      </c>
      <c r="D3107" s="219" t="str">
        <f t="shared" ref="D3107:D3148" si="1076">TEXT(F3107,"mmm")</f>
        <v>Jan</v>
      </c>
      <c r="E3107" s="219">
        <f t="shared" si="1070"/>
        <v>0</v>
      </c>
      <c r="F3107" s="215"/>
      <c r="G3107" s="204"/>
      <c r="H3107" s="205" t="s">
        <v>135</v>
      </c>
      <c r="I3107" s="206" t="str">
        <f t="shared" si="1071"/>
        <v>Auto-filll column</v>
      </c>
      <c r="J3107" s="206" t="str">
        <f t="shared" si="1072"/>
        <v>Auto-filll column</v>
      </c>
      <c r="K3107" s="205">
        <v>1</v>
      </c>
      <c r="L3107" s="207" t="s">
        <v>132</v>
      </c>
      <c r="M3107" s="208" t="s">
        <v>133</v>
      </c>
      <c r="N3107" s="207" t="s">
        <v>134</v>
      </c>
      <c r="O3107" s="181">
        <f t="shared" si="1073"/>
        <v>99</v>
      </c>
      <c r="P3107" s="181">
        <f t="shared" si="1074"/>
        <v>99</v>
      </c>
      <c r="Q3107" s="181">
        <f t="shared" si="1075"/>
        <v>99</v>
      </c>
      <c r="R3107" s="209"/>
      <c r="S3107" s="205" t="s">
        <v>164</v>
      </c>
      <c r="T3107" s="208" t="s">
        <v>163</v>
      </c>
    </row>
    <row r="3108" spans="1:20" x14ac:dyDescent="0.2">
      <c r="A3108" s="218">
        <f t="shared" si="1067"/>
        <v>0</v>
      </c>
      <c r="B3108" s="219">
        <f t="shared" si="1068"/>
        <v>1900</v>
      </c>
      <c r="C3108" s="219">
        <f t="shared" si="1069"/>
        <v>1</v>
      </c>
      <c r="D3108" s="219" t="str">
        <f t="shared" si="1076"/>
        <v>Jan</v>
      </c>
      <c r="E3108" s="219">
        <f t="shared" si="1070"/>
        <v>0</v>
      </c>
      <c r="F3108" s="216"/>
      <c r="G3108" s="210"/>
      <c r="H3108" s="211" t="s">
        <v>135</v>
      </c>
      <c r="I3108" s="206" t="str">
        <f t="shared" si="1071"/>
        <v>Auto-filll column</v>
      </c>
      <c r="J3108" s="206" t="str">
        <f t="shared" si="1072"/>
        <v>Auto-filll column</v>
      </c>
      <c r="K3108" s="211">
        <v>1</v>
      </c>
      <c r="L3108" s="212" t="s">
        <v>132</v>
      </c>
      <c r="M3108" s="213" t="s">
        <v>133</v>
      </c>
      <c r="N3108" s="212" t="s">
        <v>134</v>
      </c>
      <c r="O3108" s="181">
        <f t="shared" si="1073"/>
        <v>99</v>
      </c>
      <c r="P3108" s="181">
        <f t="shared" si="1074"/>
        <v>99</v>
      </c>
      <c r="Q3108" s="181">
        <f t="shared" si="1075"/>
        <v>99</v>
      </c>
      <c r="R3108" s="214"/>
      <c r="S3108" s="211" t="s">
        <v>164</v>
      </c>
      <c r="T3108" s="213" t="s">
        <v>163</v>
      </c>
    </row>
    <row r="3109" spans="1:20" x14ac:dyDescent="0.2">
      <c r="A3109" s="218">
        <f t="shared" si="1067"/>
        <v>0</v>
      </c>
      <c r="B3109" s="219">
        <f t="shared" si="1068"/>
        <v>1900</v>
      </c>
      <c r="C3109" s="219">
        <f t="shared" si="1069"/>
        <v>1</v>
      </c>
      <c r="D3109" s="219" t="str">
        <f t="shared" si="1076"/>
        <v>Jan</v>
      </c>
      <c r="E3109" s="219">
        <f t="shared" si="1070"/>
        <v>0</v>
      </c>
      <c r="F3109" s="215"/>
      <c r="G3109" s="204"/>
      <c r="H3109" s="205" t="s">
        <v>135</v>
      </c>
      <c r="I3109" s="206" t="str">
        <f t="shared" si="1071"/>
        <v>Auto-filll column</v>
      </c>
      <c r="J3109" s="206" t="str">
        <f t="shared" si="1072"/>
        <v>Auto-filll column</v>
      </c>
      <c r="K3109" s="205">
        <v>1</v>
      </c>
      <c r="L3109" s="207" t="s">
        <v>132</v>
      </c>
      <c r="M3109" s="208" t="s">
        <v>133</v>
      </c>
      <c r="N3109" s="207" t="s">
        <v>134</v>
      </c>
      <c r="O3109" s="181">
        <f t="shared" si="1073"/>
        <v>99</v>
      </c>
      <c r="P3109" s="181">
        <f t="shared" si="1074"/>
        <v>99</v>
      </c>
      <c r="Q3109" s="181">
        <f t="shared" si="1075"/>
        <v>99</v>
      </c>
      <c r="R3109" s="209"/>
      <c r="S3109" s="205" t="s">
        <v>164</v>
      </c>
      <c r="T3109" s="208" t="s">
        <v>163</v>
      </c>
    </row>
    <row r="3110" spans="1:20" x14ac:dyDescent="0.2">
      <c r="A3110" s="218">
        <f t="shared" si="1067"/>
        <v>0</v>
      </c>
      <c r="B3110" s="219">
        <f t="shared" si="1068"/>
        <v>1900</v>
      </c>
      <c r="C3110" s="219">
        <f t="shared" si="1069"/>
        <v>1</v>
      </c>
      <c r="D3110" s="219" t="str">
        <f t="shared" si="1076"/>
        <v>Jan</v>
      </c>
      <c r="E3110" s="219">
        <f t="shared" si="1070"/>
        <v>0</v>
      </c>
      <c r="F3110" s="216"/>
      <c r="G3110" s="210"/>
      <c r="H3110" s="211" t="s">
        <v>135</v>
      </c>
      <c r="I3110" s="206" t="str">
        <f t="shared" si="1071"/>
        <v>Auto-filll column</v>
      </c>
      <c r="J3110" s="206" t="str">
        <f t="shared" si="1072"/>
        <v>Auto-filll column</v>
      </c>
      <c r="K3110" s="211">
        <v>1</v>
      </c>
      <c r="L3110" s="212" t="s">
        <v>132</v>
      </c>
      <c r="M3110" s="213" t="s">
        <v>133</v>
      </c>
      <c r="N3110" s="212" t="s">
        <v>134</v>
      </c>
      <c r="O3110" s="181">
        <f t="shared" si="1073"/>
        <v>99</v>
      </c>
      <c r="P3110" s="181">
        <f t="shared" si="1074"/>
        <v>99</v>
      </c>
      <c r="Q3110" s="181">
        <f t="shared" si="1075"/>
        <v>99</v>
      </c>
      <c r="R3110" s="214"/>
      <c r="S3110" s="211" t="s">
        <v>164</v>
      </c>
      <c r="T3110" s="213" t="s">
        <v>163</v>
      </c>
    </row>
    <row r="3111" spans="1:20" x14ac:dyDescent="0.2">
      <c r="A3111" s="218">
        <f t="shared" si="1067"/>
        <v>0</v>
      </c>
      <c r="B3111" s="219">
        <f t="shared" si="1068"/>
        <v>1900</v>
      </c>
      <c r="C3111" s="219">
        <f t="shared" si="1069"/>
        <v>1</v>
      </c>
      <c r="D3111" s="219" t="str">
        <f t="shared" si="1076"/>
        <v>Jan</v>
      </c>
      <c r="E3111" s="219">
        <f t="shared" si="1070"/>
        <v>0</v>
      </c>
      <c r="F3111" s="215"/>
      <c r="G3111" s="204"/>
      <c r="H3111" s="205" t="s">
        <v>135</v>
      </c>
      <c r="I3111" s="206" t="str">
        <f t="shared" si="1071"/>
        <v>Auto-filll column</v>
      </c>
      <c r="J3111" s="206" t="str">
        <f t="shared" si="1072"/>
        <v>Auto-filll column</v>
      </c>
      <c r="K3111" s="205">
        <v>1</v>
      </c>
      <c r="L3111" s="207" t="s">
        <v>132</v>
      </c>
      <c r="M3111" s="208" t="s">
        <v>133</v>
      </c>
      <c r="N3111" s="207" t="s">
        <v>134</v>
      </c>
      <c r="O3111" s="181">
        <f t="shared" si="1073"/>
        <v>99</v>
      </c>
      <c r="P3111" s="181">
        <f t="shared" si="1074"/>
        <v>99</v>
      </c>
      <c r="Q3111" s="181">
        <f t="shared" si="1075"/>
        <v>99</v>
      </c>
      <c r="R3111" s="209"/>
      <c r="S3111" s="205" t="s">
        <v>164</v>
      </c>
      <c r="T3111" s="208" t="s">
        <v>163</v>
      </c>
    </row>
    <row r="3112" spans="1:20" x14ac:dyDescent="0.2">
      <c r="A3112" s="218">
        <f t="shared" si="1067"/>
        <v>0</v>
      </c>
      <c r="B3112" s="219">
        <f t="shared" si="1068"/>
        <v>1900</v>
      </c>
      <c r="C3112" s="219">
        <f t="shared" si="1069"/>
        <v>1</v>
      </c>
      <c r="D3112" s="219" t="str">
        <f t="shared" si="1076"/>
        <v>Jan</v>
      </c>
      <c r="E3112" s="219">
        <f t="shared" si="1070"/>
        <v>0</v>
      </c>
      <c r="F3112" s="216"/>
      <c r="G3112" s="210"/>
      <c r="H3112" s="211" t="s">
        <v>135</v>
      </c>
      <c r="I3112" s="206" t="str">
        <f t="shared" si="1071"/>
        <v>Auto-filll column</v>
      </c>
      <c r="J3112" s="206" t="str">
        <f t="shared" si="1072"/>
        <v>Auto-filll column</v>
      </c>
      <c r="K3112" s="211">
        <v>1</v>
      </c>
      <c r="L3112" s="212" t="s">
        <v>132</v>
      </c>
      <c r="M3112" s="213" t="s">
        <v>133</v>
      </c>
      <c r="N3112" s="212" t="s">
        <v>134</v>
      </c>
      <c r="O3112" s="181">
        <f t="shared" si="1073"/>
        <v>99</v>
      </c>
      <c r="P3112" s="181">
        <f t="shared" si="1074"/>
        <v>99</v>
      </c>
      <c r="Q3112" s="181">
        <f t="shared" si="1075"/>
        <v>99</v>
      </c>
      <c r="R3112" s="214"/>
      <c r="S3112" s="211" t="s">
        <v>164</v>
      </c>
      <c r="T3112" s="213" t="s">
        <v>163</v>
      </c>
    </row>
    <row r="3113" spans="1:20" x14ac:dyDescent="0.2">
      <c r="A3113" s="218">
        <f t="shared" si="1067"/>
        <v>0</v>
      </c>
      <c r="B3113" s="219">
        <f t="shared" si="1068"/>
        <v>1900</v>
      </c>
      <c r="C3113" s="219">
        <f t="shared" si="1069"/>
        <v>1</v>
      </c>
      <c r="D3113" s="219" t="str">
        <f t="shared" si="1076"/>
        <v>Jan</v>
      </c>
      <c r="E3113" s="219">
        <f t="shared" si="1070"/>
        <v>0</v>
      </c>
      <c r="F3113" s="215"/>
      <c r="G3113" s="204"/>
      <c r="H3113" s="205" t="s">
        <v>135</v>
      </c>
      <c r="I3113" s="206" t="str">
        <f t="shared" si="1071"/>
        <v>Auto-filll column</v>
      </c>
      <c r="J3113" s="206" t="str">
        <f t="shared" si="1072"/>
        <v>Auto-filll column</v>
      </c>
      <c r="K3113" s="205">
        <v>1</v>
      </c>
      <c r="L3113" s="207" t="s">
        <v>132</v>
      </c>
      <c r="M3113" s="208" t="s">
        <v>133</v>
      </c>
      <c r="N3113" s="207" t="s">
        <v>134</v>
      </c>
      <c r="O3113" s="181">
        <f t="shared" si="1073"/>
        <v>99</v>
      </c>
      <c r="P3113" s="181">
        <f t="shared" si="1074"/>
        <v>99</v>
      </c>
      <c r="Q3113" s="181">
        <f t="shared" si="1075"/>
        <v>99</v>
      </c>
      <c r="R3113" s="209"/>
      <c r="S3113" s="205" t="s">
        <v>164</v>
      </c>
      <c r="T3113" s="208" t="s">
        <v>163</v>
      </c>
    </row>
    <row r="3114" spans="1:20" x14ac:dyDescent="0.2">
      <c r="A3114" s="218">
        <f t="shared" si="1067"/>
        <v>0</v>
      </c>
      <c r="B3114" s="219">
        <f t="shared" si="1068"/>
        <v>1900</v>
      </c>
      <c r="C3114" s="219">
        <f t="shared" si="1069"/>
        <v>1</v>
      </c>
      <c r="D3114" s="219" t="str">
        <f t="shared" si="1076"/>
        <v>Jan</v>
      </c>
      <c r="E3114" s="219">
        <f t="shared" si="1070"/>
        <v>0</v>
      </c>
      <c r="F3114" s="216"/>
      <c r="G3114" s="210"/>
      <c r="H3114" s="211" t="s">
        <v>135</v>
      </c>
      <c r="I3114" s="206" t="str">
        <f t="shared" si="1071"/>
        <v>Auto-filll column</v>
      </c>
      <c r="J3114" s="206" t="str">
        <f t="shared" si="1072"/>
        <v>Auto-filll column</v>
      </c>
      <c r="K3114" s="211">
        <v>1</v>
      </c>
      <c r="L3114" s="212" t="s">
        <v>132</v>
      </c>
      <c r="M3114" s="213" t="s">
        <v>133</v>
      </c>
      <c r="N3114" s="212" t="s">
        <v>134</v>
      </c>
      <c r="O3114" s="181">
        <f t="shared" si="1073"/>
        <v>99</v>
      </c>
      <c r="P3114" s="181">
        <f t="shared" si="1074"/>
        <v>99</v>
      </c>
      <c r="Q3114" s="181">
        <f t="shared" si="1075"/>
        <v>99</v>
      </c>
      <c r="R3114" s="214"/>
      <c r="S3114" s="211" t="s">
        <v>164</v>
      </c>
      <c r="T3114" s="213" t="s">
        <v>163</v>
      </c>
    </row>
    <row r="3115" spans="1:20" x14ac:dyDescent="0.2">
      <c r="A3115" s="218">
        <f t="shared" si="1067"/>
        <v>0</v>
      </c>
      <c r="B3115" s="219">
        <f t="shared" si="1068"/>
        <v>1900</v>
      </c>
      <c r="C3115" s="219">
        <f t="shared" si="1069"/>
        <v>1</v>
      </c>
      <c r="D3115" s="219" t="str">
        <f t="shared" si="1076"/>
        <v>Jan</v>
      </c>
      <c r="E3115" s="219">
        <f t="shared" si="1070"/>
        <v>0</v>
      </c>
      <c r="F3115" s="215"/>
      <c r="G3115" s="204"/>
      <c r="H3115" s="205" t="s">
        <v>135</v>
      </c>
      <c r="I3115" s="206" t="str">
        <f t="shared" si="1071"/>
        <v>Auto-filll column</v>
      </c>
      <c r="J3115" s="206" t="str">
        <f t="shared" si="1072"/>
        <v>Auto-filll column</v>
      </c>
      <c r="K3115" s="205">
        <v>1</v>
      </c>
      <c r="L3115" s="207" t="s">
        <v>132</v>
      </c>
      <c r="M3115" s="208" t="s">
        <v>133</v>
      </c>
      <c r="N3115" s="207" t="s">
        <v>134</v>
      </c>
      <c r="O3115" s="181">
        <f t="shared" si="1073"/>
        <v>99</v>
      </c>
      <c r="P3115" s="181">
        <f t="shared" si="1074"/>
        <v>99</v>
      </c>
      <c r="Q3115" s="181">
        <f t="shared" si="1075"/>
        <v>99</v>
      </c>
      <c r="R3115" s="209"/>
      <c r="S3115" s="205" t="s">
        <v>164</v>
      </c>
      <c r="T3115" s="208" t="s">
        <v>163</v>
      </c>
    </row>
    <row r="3116" spans="1:20" x14ac:dyDescent="0.2">
      <c r="A3116" s="218">
        <f t="shared" si="1067"/>
        <v>0</v>
      </c>
      <c r="B3116" s="219">
        <f t="shared" si="1068"/>
        <v>1900</v>
      </c>
      <c r="C3116" s="219">
        <f t="shared" si="1069"/>
        <v>1</v>
      </c>
      <c r="D3116" s="219" t="str">
        <f t="shared" si="1076"/>
        <v>Jan</v>
      </c>
      <c r="E3116" s="219">
        <f t="shared" si="1070"/>
        <v>0</v>
      </c>
      <c r="F3116" s="216"/>
      <c r="G3116" s="210"/>
      <c r="H3116" s="211" t="s">
        <v>135</v>
      </c>
      <c r="I3116" s="206" t="str">
        <f t="shared" si="1071"/>
        <v>Auto-filll column</v>
      </c>
      <c r="J3116" s="206" t="str">
        <f t="shared" si="1072"/>
        <v>Auto-filll column</v>
      </c>
      <c r="K3116" s="211">
        <v>1</v>
      </c>
      <c r="L3116" s="212" t="s">
        <v>132</v>
      </c>
      <c r="M3116" s="213" t="s">
        <v>133</v>
      </c>
      <c r="N3116" s="212" t="s">
        <v>134</v>
      </c>
      <c r="O3116" s="181">
        <f t="shared" si="1073"/>
        <v>99</v>
      </c>
      <c r="P3116" s="181">
        <f t="shared" si="1074"/>
        <v>99</v>
      </c>
      <c r="Q3116" s="181">
        <f t="shared" si="1075"/>
        <v>99</v>
      </c>
      <c r="R3116" s="214"/>
      <c r="S3116" s="211" t="s">
        <v>164</v>
      </c>
      <c r="T3116" s="213" t="s">
        <v>163</v>
      </c>
    </row>
    <row r="3117" spans="1:20" x14ac:dyDescent="0.2">
      <c r="A3117" s="218">
        <f t="shared" si="1067"/>
        <v>0</v>
      </c>
      <c r="B3117" s="219">
        <f t="shared" si="1068"/>
        <v>1900</v>
      </c>
      <c r="C3117" s="219">
        <f t="shared" si="1069"/>
        <v>1</v>
      </c>
      <c r="D3117" s="219" t="str">
        <f t="shared" si="1076"/>
        <v>Jan</v>
      </c>
      <c r="E3117" s="219">
        <f t="shared" si="1070"/>
        <v>0</v>
      </c>
      <c r="F3117" s="215"/>
      <c r="G3117" s="204"/>
      <c r="H3117" s="205" t="s">
        <v>135</v>
      </c>
      <c r="I3117" s="206" t="str">
        <f t="shared" si="1071"/>
        <v>Auto-filll column</v>
      </c>
      <c r="J3117" s="206" t="str">
        <f t="shared" si="1072"/>
        <v>Auto-filll column</v>
      </c>
      <c r="K3117" s="205">
        <v>1</v>
      </c>
      <c r="L3117" s="207" t="s">
        <v>132</v>
      </c>
      <c r="M3117" s="208" t="s">
        <v>133</v>
      </c>
      <c r="N3117" s="207" t="s">
        <v>134</v>
      </c>
      <c r="O3117" s="181">
        <f t="shared" si="1073"/>
        <v>99</v>
      </c>
      <c r="P3117" s="181">
        <f t="shared" si="1074"/>
        <v>99</v>
      </c>
      <c r="Q3117" s="181">
        <f t="shared" si="1075"/>
        <v>99</v>
      </c>
      <c r="R3117" s="209"/>
      <c r="S3117" s="205" t="s">
        <v>164</v>
      </c>
      <c r="T3117" s="208" t="s">
        <v>163</v>
      </c>
    </row>
    <row r="3118" spans="1:20" x14ac:dyDescent="0.2">
      <c r="A3118" s="218">
        <f t="shared" si="1067"/>
        <v>0</v>
      </c>
      <c r="B3118" s="219">
        <f t="shared" si="1068"/>
        <v>1900</v>
      </c>
      <c r="C3118" s="219">
        <f t="shared" si="1069"/>
        <v>1</v>
      </c>
      <c r="D3118" s="219" t="str">
        <f t="shared" si="1076"/>
        <v>Jan</v>
      </c>
      <c r="E3118" s="219">
        <f t="shared" si="1070"/>
        <v>0</v>
      </c>
      <c r="F3118" s="216"/>
      <c r="G3118" s="210"/>
      <c r="H3118" s="211" t="s">
        <v>135</v>
      </c>
      <c r="I3118" s="206" t="str">
        <f t="shared" si="1071"/>
        <v>Auto-filll column</v>
      </c>
      <c r="J3118" s="206" t="str">
        <f t="shared" si="1072"/>
        <v>Auto-filll column</v>
      </c>
      <c r="K3118" s="211">
        <v>1</v>
      </c>
      <c r="L3118" s="212" t="s">
        <v>132</v>
      </c>
      <c r="M3118" s="213" t="s">
        <v>133</v>
      </c>
      <c r="N3118" s="212" t="s">
        <v>134</v>
      </c>
      <c r="O3118" s="181">
        <f t="shared" si="1073"/>
        <v>99</v>
      </c>
      <c r="P3118" s="181">
        <f t="shared" si="1074"/>
        <v>99</v>
      </c>
      <c r="Q3118" s="181">
        <f t="shared" si="1075"/>
        <v>99</v>
      </c>
      <c r="R3118" s="214"/>
      <c r="S3118" s="211" t="s">
        <v>164</v>
      </c>
      <c r="T3118" s="213" t="s">
        <v>163</v>
      </c>
    </row>
    <row r="3119" spans="1:20" x14ac:dyDescent="0.2">
      <c r="A3119" s="218">
        <f t="shared" si="1067"/>
        <v>0</v>
      </c>
      <c r="B3119" s="219">
        <f t="shared" si="1068"/>
        <v>1900</v>
      </c>
      <c r="C3119" s="219">
        <f t="shared" si="1069"/>
        <v>1</v>
      </c>
      <c r="D3119" s="219" t="str">
        <f t="shared" si="1076"/>
        <v>Jan</v>
      </c>
      <c r="E3119" s="219">
        <f t="shared" si="1070"/>
        <v>0</v>
      </c>
      <c r="F3119" s="216"/>
      <c r="G3119" s="210"/>
      <c r="H3119" s="211" t="s">
        <v>135</v>
      </c>
      <c r="I3119" s="206" t="str">
        <f t="shared" si="1071"/>
        <v>Auto-filll column</v>
      </c>
      <c r="J3119" s="206" t="str">
        <f t="shared" si="1072"/>
        <v>Auto-filll column</v>
      </c>
      <c r="K3119" s="211">
        <v>1</v>
      </c>
      <c r="L3119" s="212" t="s">
        <v>132</v>
      </c>
      <c r="M3119" s="213" t="s">
        <v>133</v>
      </c>
      <c r="N3119" s="212" t="s">
        <v>134</v>
      </c>
      <c r="O3119" s="181">
        <f t="shared" si="1073"/>
        <v>99</v>
      </c>
      <c r="P3119" s="181">
        <f t="shared" si="1074"/>
        <v>99</v>
      </c>
      <c r="Q3119" s="181">
        <f t="shared" si="1075"/>
        <v>99</v>
      </c>
      <c r="R3119" s="214"/>
      <c r="S3119" s="211" t="s">
        <v>164</v>
      </c>
      <c r="T3119" s="213" t="s">
        <v>163</v>
      </c>
    </row>
    <row r="3120" spans="1:20" x14ac:dyDescent="0.2">
      <c r="A3120" s="218">
        <f t="shared" si="1067"/>
        <v>0</v>
      </c>
      <c r="B3120" s="219">
        <f t="shared" si="1068"/>
        <v>1900</v>
      </c>
      <c r="C3120" s="219">
        <f t="shared" si="1069"/>
        <v>1</v>
      </c>
      <c r="D3120" s="219" t="str">
        <f t="shared" si="1076"/>
        <v>Jan</v>
      </c>
      <c r="E3120" s="219">
        <f t="shared" si="1070"/>
        <v>0</v>
      </c>
      <c r="F3120" s="215"/>
      <c r="G3120" s="204"/>
      <c r="H3120" s="205" t="s">
        <v>135</v>
      </c>
      <c r="I3120" s="206" t="str">
        <f t="shared" si="1071"/>
        <v>Auto-filll column</v>
      </c>
      <c r="J3120" s="206" t="str">
        <f t="shared" si="1072"/>
        <v>Auto-filll column</v>
      </c>
      <c r="K3120" s="205">
        <v>1</v>
      </c>
      <c r="L3120" s="207" t="s">
        <v>132</v>
      </c>
      <c r="M3120" s="208" t="s">
        <v>133</v>
      </c>
      <c r="N3120" s="207" t="s">
        <v>134</v>
      </c>
      <c r="O3120" s="181">
        <f t="shared" si="1073"/>
        <v>99</v>
      </c>
      <c r="P3120" s="181">
        <f t="shared" si="1074"/>
        <v>99</v>
      </c>
      <c r="Q3120" s="181">
        <f t="shared" si="1075"/>
        <v>99</v>
      </c>
      <c r="R3120" s="209"/>
      <c r="S3120" s="205" t="s">
        <v>164</v>
      </c>
      <c r="T3120" s="208" t="s">
        <v>163</v>
      </c>
    </row>
    <row r="3121" spans="1:20" x14ac:dyDescent="0.2">
      <c r="A3121" s="218">
        <f t="shared" si="1067"/>
        <v>0</v>
      </c>
      <c r="B3121" s="219">
        <f t="shared" si="1068"/>
        <v>1900</v>
      </c>
      <c r="C3121" s="219">
        <f t="shared" si="1069"/>
        <v>1</v>
      </c>
      <c r="D3121" s="219" t="str">
        <f t="shared" si="1076"/>
        <v>Jan</v>
      </c>
      <c r="E3121" s="219">
        <f t="shared" si="1070"/>
        <v>0</v>
      </c>
      <c r="F3121" s="216"/>
      <c r="G3121" s="210"/>
      <c r="H3121" s="211" t="s">
        <v>135</v>
      </c>
      <c r="I3121" s="206" t="str">
        <f t="shared" si="1071"/>
        <v>Auto-filll column</v>
      </c>
      <c r="J3121" s="206" t="str">
        <f t="shared" si="1072"/>
        <v>Auto-filll column</v>
      </c>
      <c r="K3121" s="211">
        <v>1</v>
      </c>
      <c r="L3121" s="212" t="s">
        <v>132</v>
      </c>
      <c r="M3121" s="213" t="s">
        <v>133</v>
      </c>
      <c r="N3121" s="212" t="s">
        <v>134</v>
      </c>
      <c r="O3121" s="181">
        <f t="shared" si="1073"/>
        <v>99</v>
      </c>
      <c r="P3121" s="181">
        <f t="shared" si="1074"/>
        <v>99</v>
      </c>
      <c r="Q3121" s="181">
        <f t="shared" si="1075"/>
        <v>99</v>
      </c>
      <c r="R3121" s="214"/>
      <c r="S3121" s="211" t="s">
        <v>164</v>
      </c>
      <c r="T3121" s="213" t="s">
        <v>163</v>
      </c>
    </row>
    <row r="3122" spans="1:20" x14ac:dyDescent="0.2">
      <c r="A3122" s="218">
        <f t="shared" si="1067"/>
        <v>0</v>
      </c>
      <c r="B3122" s="219">
        <f t="shared" si="1068"/>
        <v>1900</v>
      </c>
      <c r="C3122" s="219">
        <f t="shared" si="1069"/>
        <v>1</v>
      </c>
      <c r="D3122" s="219" t="str">
        <f t="shared" si="1076"/>
        <v>Jan</v>
      </c>
      <c r="E3122" s="219">
        <f t="shared" si="1070"/>
        <v>0</v>
      </c>
      <c r="F3122" s="215"/>
      <c r="G3122" s="204"/>
      <c r="H3122" s="205" t="s">
        <v>135</v>
      </c>
      <c r="I3122" s="206" t="str">
        <f t="shared" si="1071"/>
        <v>Auto-filll column</v>
      </c>
      <c r="J3122" s="206" t="str">
        <f t="shared" si="1072"/>
        <v>Auto-filll column</v>
      </c>
      <c r="K3122" s="205">
        <v>1</v>
      </c>
      <c r="L3122" s="207" t="s">
        <v>132</v>
      </c>
      <c r="M3122" s="208" t="s">
        <v>133</v>
      </c>
      <c r="N3122" s="207" t="s">
        <v>134</v>
      </c>
      <c r="O3122" s="181">
        <f t="shared" si="1073"/>
        <v>99</v>
      </c>
      <c r="P3122" s="181">
        <f t="shared" si="1074"/>
        <v>99</v>
      </c>
      <c r="Q3122" s="181">
        <f t="shared" si="1075"/>
        <v>99</v>
      </c>
      <c r="R3122" s="209"/>
      <c r="S3122" s="205" t="s">
        <v>164</v>
      </c>
      <c r="T3122" s="208" t="s">
        <v>163</v>
      </c>
    </row>
    <row r="3123" spans="1:20" x14ac:dyDescent="0.2">
      <c r="A3123" s="218">
        <f t="shared" si="1067"/>
        <v>0</v>
      </c>
      <c r="B3123" s="219">
        <f t="shared" si="1068"/>
        <v>1900</v>
      </c>
      <c r="C3123" s="219">
        <f t="shared" si="1069"/>
        <v>1</v>
      </c>
      <c r="D3123" s="219" t="str">
        <f t="shared" si="1076"/>
        <v>Jan</v>
      </c>
      <c r="E3123" s="219">
        <f t="shared" si="1070"/>
        <v>0</v>
      </c>
      <c r="F3123" s="216"/>
      <c r="G3123" s="210"/>
      <c r="H3123" s="211" t="s">
        <v>135</v>
      </c>
      <c r="I3123" s="206" t="str">
        <f t="shared" si="1071"/>
        <v>Auto-filll column</v>
      </c>
      <c r="J3123" s="206" t="str">
        <f t="shared" si="1072"/>
        <v>Auto-filll column</v>
      </c>
      <c r="K3123" s="211">
        <v>1</v>
      </c>
      <c r="L3123" s="212" t="s">
        <v>132</v>
      </c>
      <c r="M3123" s="213" t="s">
        <v>133</v>
      </c>
      <c r="N3123" s="212" t="s">
        <v>134</v>
      </c>
      <c r="O3123" s="181">
        <f t="shared" si="1073"/>
        <v>99</v>
      </c>
      <c r="P3123" s="181">
        <f t="shared" si="1074"/>
        <v>99</v>
      </c>
      <c r="Q3123" s="181">
        <f t="shared" si="1075"/>
        <v>99</v>
      </c>
      <c r="R3123" s="214"/>
      <c r="S3123" s="211" t="s">
        <v>164</v>
      </c>
      <c r="T3123" s="213" t="s">
        <v>163</v>
      </c>
    </row>
    <row r="3124" spans="1:20" x14ac:dyDescent="0.2">
      <c r="A3124" s="218">
        <f t="shared" si="1067"/>
        <v>0</v>
      </c>
      <c r="B3124" s="219">
        <f t="shared" si="1068"/>
        <v>1900</v>
      </c>
      <c r="C3124" s="219">
        <f t="shared" si="1069"/>
        <v>1</v>
      </c>
      <c r="D3124" s="219" t="str">
        <f t="shared" si="1076"/>
        <v>Jan</v>
      </c>
      <c r="E3124" s="219">
        <f t="shared" si="1070"/>
        <v>0</v>
      </c>
      <c r="F3124" s="215"/>
      <c r="G3124" s="204"/>
      <c r="H3124" s="205" t="s">
        <v>135</v>
      </c>
      <c r="I3124" s="206" t="str">
        <f t="shared" si="1071"/>
        <v>Auto-filll column</v>
      </c>
      <c r="J3124" s="206" t="str">
        <f t="shared" si="1072"/>
        <v>Auto-filll column</v>
      </c>
      <c r="K3124" s="205">
        <v>1</v>
      </c>
      <c r="L3124" s="207" t="s">
        <v>132</v>
      </c>
      <c r="M3124" s="208" t="s">
        <v>133</v>
      </c>
      <c r="N3124" s="207" t="s">
        <v>134</v>
      </c>
      <c r="O3124" s="181">
        <f t="shared" si="1073"/>
        <v>99</v>
      </c>
      <c r="P3124" s="181">
        <f t="shared" si="1074"/>
        <v>99</v>
      </c>
      <c r="Q3124" s="181">
        <f t="shared" si="1075"/>
        <v>99</v>
      </c>
      <c r="R3124" s="209"/>
      <c r="S3124" s="205" t="s">
        <v>164</v>
      </c>
      <c r="T3124" s="208" t="s">
        <v>163</v>
      </c>
    </row>
    <row r="3125" spans="1:20" x14ac:dyDescent="0.2">
      <c r="A3125" s="218">
        <f t="shared" si="1067"/>
        <v>0</v>
      </c>
      <c r="B3125" s="219">
        <f t="shared" si="1068"/>
        <v>1900</v>
      </c>
      <c r="C3125" s="219">
        <f t="shared" si="1069"/>
        <v>1</v>
      </c>
      <c r="D3125" s="219" t="str">
        <f t="shared" si="1076"/>
        <v>Jan</v>
      </c>
      <c r="E3125" s="219">
        <f t="shared" si="1070"/>
        <v>0</v>
      </c>
      <c r="F3125" s="216"/>
      <c r="G3125" s="210"/>
      <c r="H3125" s="211" t="s">
        <v>135</v>
      </c>
      <c r="I3125" s="206" t="str">
        <f t="shared" si="1071"/>
        <v>Auto-filll column</v>
      </c>
      <c r="J3125" s="206" t="str">
        <f t="shared" si="1072"/>
        <v>Auto-filll column</v>
      </c>
      <c r="K3125" s="211">
        <v>1</v>
      </c>
      <c r="L3125" s="212" t="s">
        <v>132</v>
      </c>
      <c r="M3125" s="213" t="s">
        <v>133</v>
      </c>
      <c r="N3125" s="212" t="s">
        <v>134</v>
      </c>
      <c r="O3125" s="181">
        <f t="shared" si="1073"/>
        <v>99</v>
      </c>
      <c r="P3125" s="181">
        <f t="shared" si="1074"/>
        <v>99</v>
      </c>
      <c r="Q3125" s="181">
        <f t="shared" si="1075"/>
        <v>99</v>
      </c>
      <c r="R3125" s="214"/>
      <c r="S3125" s="211" t="s">
        <v>164</v>
      </c>
      <c r="T3125" s="213" t="s">
        <v>163</v>
      </c>
    </row>
    <row r="3126" spans="1:20" x14ac:dyDescent="0.2">
      <c r="A3126" s="218">
        <f t="shared" si="1067"/>
        <v>0</v>
      </c>
      <c r="B3126" s="219">
        <f t="shared" si="1068"/>
        <v>1900</v>
      </c>
      <c r="C3126" s="219">
        <f t="shared" si="1069"/>
        <v>1</v>
      </c>
      <c r="D3126" s="219" t="str">
        <f t="shared" si="1076"/>
        <v>Jan</v>
      </c>
      <c r="E3126" s="219">
        <f t="shared" si="1070"/>
        <v>0</v>
      </c>
      <c r="F3126" s="215"/>
      <c r="G3126" s="204"/>
      <c r="H3126" s="205" t="s">
        <v>135</v>
      </c>
      <c r="I3126" s="206" t="str">
        <f t="shared" si="1071"/>
        <v>Auto-filll column</v>
      </c>
      <c r="J3126" s="206" t="str">
        <f t="shared" si="1072"/>
        <v>Auto-filll column</v>
      </c>
      <c r="K3126" s="205">
        <v>1</v>
      </c>
      <c r="L3126" s="207" t="s">
        <v>132</v>
      </c>
      <c r="M3126" s="208" t="s">
        <v>133</v>
      </c>
      <c r="N3126" s="207" t="s">
        <v>134</v>
      </c>
      <c r="O3126" s="181">
        <f t="shared" si="1073"/>
        <v>99</v>
      </c>
      <c r="P3126" s="181">
        <f t="shared" si="1074"/>
        <v>99</v>
      </c>
      <c r="Q3126" s="181">
        <f t="shared" si="1075"/>
        <v>99</v>
      </c>
      <c r="R3126" s="209"/>
      <c r="S3126" s="205" t="s">
        <v>164</v>
      </c>
      <c r="T3126" s="208" t="s">
        <v>163</v>
      </c>
    </row>
    <row r="3127" spans="1:20" x14ac:dyDescent="0.2">
      <c r="A3127" s="218">
        <f t="shared" si="1067"/>
        <v>0</v>
      </c>
      <c r="B3127" s="219">
        <f t="shared" si="1068"/>
        <v>1900</v>
      </c>
      <c r="C3127" s="219">
        <f t="shared" si="1069"/>
        <v>1</v>
      </c>
      <c r="D3127" s="219" t="str">
        <f t="shared" si="1076"/>
        <v>Jan</v>
      </c>
      <c r="E3127" s="219">
        <f t="shared" si="1070"/>
        <v>0</v>
      </c>
      <c r="F3127" s="216"/>
      <c r="G3127" s="210"/>
      <c r="H3127" s="211" t="s">
        <v>135</v>
      </c>
      <c r="I3127" s="206" t="str">
        <f t="shared" si="1071"/>
        <v>Auto-filll column</v>
      </c>
      <c r="J3127" s="206" t="str">
        <f t="shared" si="1072"/>
        <v>Auto-filll column</v>
      </c>
      <c r="K3127" s="211">
        <v>1</v>
      </c>
      <c r="L3127" s="212" t="s">
        <v>132</v>
      </c>
      <c r="M3127" s="213" t="s">
        <v>133</v>
      </c>
      <c r="N3127" s="212" t="s">
        <v>134</v>
      </c>
      <c r="O3127" s="181">
        <f t="shared" si="1073"/>
        <v>99</v>
      </c>
      <c r="P3127" s="181">
        <f t="shared" si="1074"/>
        <v>99</v>
      </c>
      <c r="Q3127" s="181">
        <f t="shared" si="1075"/>
        <v>99</v>
      </c>
      <c r="R3127" s="214"/>
      <c r="S3127" s="211" t="s">
        <v>164</v>
      </c>
      <c r="T3127" s="213" t="s">
        <v>163</v>
      </c>
    </row>
    <row r="3128" spans="1:20" x14ac:dyDescent="0.2">
      <c r="A3128" s="218">
        <f t="shared" si="1067"/>
        <v>0</v>
      </c>
      <c r="B3128" s="219">
        <f t="shared" si="1068"/>
        <v>1900</v>
      </c>
      <c r="C3128" s="219">
        <f t="shared" si="1069"/>
        <v>1</v>
      </c>
      <c r="D3128" s="219" t="str">
        <f t="shared" si="1076"/>
        <v>Jan</v>
      </c>
      <c r="E3128" s="219">
        <f t="shared" si="1070"/>
        <v>0</v>
      </c>
      <c r="F3128" s="215"/>
      <c r="G3128" s="204"/>
      <c r="H3128" s="205" t="s">
        <v>135</v>
      </c>
      <c r="I3128" s="206" t="str">
        <f t="shared" si="1071"/>
        <v>Auto-filll column</v>
      </c>
      <c r="J3128" s="206" t="str">
        <f t="shared" si="1072"/>
        <v>Auto-filll column</v>
      </c>
      <c r="K3128" s="205">
        <v>1</v>
      </c>
      <c r="L3128" s="207" t="s">
        <v>132</v>
      </c>
      <c r="M3128" s="208" t="s">
        <v>133</v>
      </c>
      <c r="N3128" s="207" t="s">
        <v>134</v>
      </c>
      <c r="O3128" s="181">
        <f t="shared" si="1073"/>
        <v>99</v>
      </c>
      <c r="P3128" s="181">
        <f t="shared" si="1074"/>
        <v>99</v>
      </c>
      <c r="Q3128" s="181">
        <f t="shared" si="1075"/>
        <v>99</v>
      </c>
      <c r="R3128" s="209"/>
      <c r="S3128" s="205" t="s">
        <v>164</v>
      </c>
      <c r="T3128" s="208" t="s">
        <v>163</v>
      </c>
    </row>
    <row r="3129" spans="1:20" x14ac:dyDescent="0.2">
      <c r="A3129" s="218">
        <f t="shared" si="1067"/>
        <v>0</v>
      </c>
      <c r="B3129" s="219">
        <f t="shared" si="1068"/>
        <v>1900</v>
      </c>
      <c r="C3129" s="219">
        <f t="shared" si="1069"/>
        <v>1</v>
      </c>
      <c r="D3129" s="219" t="str">
        <f t="shared" si="1076"/>
        <v>Jan</v>
      </c>
      <c r="E3129" s="219">
        <f t="shared" si="1070"/>
        <v>0</v>
      </c>
      <c r="F3129" s="216"/>
      <c r="G3129" s="210"/>
      <c r="H3129" s="211" t="s">
        <v>135</v>
      </c>
      <c r="I3129" s="206" t="str">
        <f t="shared" si="1071"/>
        <v>Auto-filll column</v>
      </c>
      <c r="J3129" s="206" t="str">
        <f t="shared" si="1072"/>
        <v>Auto-filll column</v>
      </c>
      <c r="K3129" s="211">
        <v>1</v>
      </c>
      <c r="L3129" s="212" t="s">
        <v>132</v>
      </c>
      <c r="M3129" s="213" t="s">
        <v>133</v>
      </c>
      <c r="N3129" s="212" t="s">
        <v>134</v>
      </c>
      <c r="O3129" s="181">
        <f t="shared" si="1073"/>
        <v>99</v>
      </c>
      <c r="P3129" s="181">
        <f t="shared" si="1074"/>
        <v>99</v>
      </c>
      <c r="Q3129" s="181">
        <f t="shared" si="1075"/>
        <v>99</v>
      </c>
      <c r="R3129" s="214"/>
      <c r="S3129" s="211" t="s">
        <v>164</v>
      </c>
      <c r="T3129" s="213" t="s">
        <v>163</v>
      </c>
    </row>
    <row r="3130" spans="1:20" x14ac:dyDescent="0.2">
      <c r="A3130" s="218">
        <f t="shared" si="1067"/>
        <v>0</v>
      </c>
      <c r="B3130" s="219">
        <f t="shared" si="1068"/>
        <v>1900</v>
      </c>
      <c r="C3130" s="219">
        <f t="shared" si="1069"/>
        <v>1</v>
      </c>
      <c r="D3130" s="219" t="str">
        <f t="shared" si="1076"/>
        <v>Jan</v>
      </c>
      <c r="E3130" s="219">
        <f t="shared" si="1070"/>
        <v>0</v>
      </c>
      <c r="F3130" s="215"/>
      <c r="G3130" s="204"/>
      <c r="H3130" s="205" t="s">
        <v>135</v>
      </c>
      <c r="I3130" s="206" t="str">
        <f t="shared" si="1071"/>
        <v>Auto-filll column</v>
      </c>
      <c r="J3130" s="206" t="str">
        <f t="shared" si="1072"/>
        <v>Auto-filll column</v>
      </c>
      <c r="K3130" s="205">
        <v>1</v>
      </c>
      <c r="L3130" s="207" t="s">
        <v>132</v>
      </c>
      <c r="M3130" s="208" t="s">
        <v>133</v>
      </c>
      <c r="N3130" s="207" t="s">
        <v>134</v>
      </c>
      <c r="O3130" s="181">
        <f t="shared" si="1073"/>
        <v>99</v>
      </c>
      <c r="P3130" s="181">
        <f t="shared" si="1074"/>
        <v>99</v>
      </c>
      <c r="Q3130" s="181">
        <f t="shared" si="1075"/>
        <v>99</v>
      </c>
      <c r="R3130" s="209"/>
      <c r="S3130" s="205" t="s">
        <v>164</v>
      </c>
      <c r="T3130" s="208" t="s">
        <v>163</v>
      </c>
    </row>
    <row r="3131" spans="1:20" x14ac:dyDescent="0.2">
      <c r="A3131" s="218">
        <f t="shared" si="1067"/>
        <v>0</v>
      </c>
      <c r="B3131" s="219">
        <f t="shared" si="1068"/>
        <v>1900</v>
      </c>
      <c r="C3131" s="219">
        <f t="shared" si="1069"/>
        <v>1</v>
      </c>
      <c r="D3131" s="219" t="str">
        <f t="shared" si="1076"/>
        <v>Jan</v>
      </c>
      <c r="E3131" s="219">
        <f t="shared" si="1070"/>
        <v>0</v>
      </c>
      <c r="F3131" s="216"/>
      <c r="G3131" s="210"/>
      <c r="H3131" s="211" t="s">
        <v>135</v>
      </c>
      <c r="I3131" s="206" t="str">
        <f t="shared" si="1071"/>
        <v>Auto-filll column</v>
      </c>
      <c r="J3131" s="206" t="str">
        <f t="shared" si="1072"/>
        <v>Auto-filll column</v>
      </c>
      <c r="K3131" s="211">
        <v>1</v>
      </c>
      <c r="L3131" s="212" t="s">
        <v>132</v>
      </c>
      <c r="M3131" s="213" t="s">
        <v>133</v>
      </c>
      <c r="N3131" s="212" t="s">
        <v>134</v>
      </c>
      <c r="O3131" s="181">
        <f t="shared" si="1073"/>
        <v>99</v>
      </c>
      <c r="P3131" s="181">
        <f t="shared" si="1074"/>
        <v>99</v>
      </c>
      <c r="Q3131" s="181">
        <f t="shared" si="1075"/>
        <v>99</v>
      </c>
      <c r="R3131" s="214"/>
      <c r="S3131" s="211" t="s">
        <v>164</v>
      </c>
      <c r="T3131" s="213" t="s">
        <v>163</v>
      </c>
    </row>
    <row r="3132" spans="1:20" x14ac:dyDescent="0.2">
      <c r="A3132" s="218">
        <f t="shared" si="1067"/>
        <v>0</v>
      </c>
      <c r="B3132" s="219">
        <f t="shared" si="1068"/>
        <v>1900</v>
      </c>
      <c r="C3132" s="219">
        <f t="shared" si="1069"/>
        <v>1</v>
      </c>
      <c r="D3132" s="219" t="str">
        <f t="shared" si="1076"/>
        <v>Jan</v>
      </c>
      <c r="E3132" s="219">
        <f t="shared" si="1070"/>
        <v>0</v>
      </c>
      <c r="F3132" s="215"/>
      <c r="G3132" s="204"/>
      <c r="H3132" s="205" t="s">
        <v>135</v>
      </c>
      <c r="I3132" s="206" t="str">
        <f t="shared" si="1071"/>
        <v>Auto-filll column</v>
      </c>
      <c r="J3132" s="206" t="str">
        <f t="shared" si="1072"/>
        <v>Auto-filll column</v>
      </c>
      <c r="K3132" s="205">
        <v>1</v>
      </c>
      <c r="L3132" s="207" t="s">
        <v>132</v>
      </c>
      <c r="M3132" s="208" t="s">
        <v>133</v>
      </c>
      <c r="N3132" s="207" t="s">
        <v>134</v>
      </c>
      <c r="O3132" s="181">
        <f t="shared" si="1073"/>
        <v>99</v>
      </c>
      <c r="P3132" s="181">
        <f t="shared" si="1074"/>
        <v>99</v>
      </c>
      <c r="Q3132" s="181">
        <f t="shared" si="1075"/>
        <v>99</v>
      </c>
      <c r="R3132" s="209"/>
      <c r="S3132" s="205" t="s">
        <v>164</v>
      </c>
      <c r="T3132" s="208" t="s">
        <v>163</v>
      </c>
    </row>
    <row r="3133" spans="1:20" x14ac:dyDescent="0.2">
      <c r="A3133" s="218">
        <f t="shared" si="1067"/>
        <v>0</v>
      </c>
      <c r="B3133" s="219">
        <f t="shared" si="1068"/>
        <v>1900</v>
      </c>
      <c r="C3133" s="219">
        <f t="shared" si="1069"/>
        <v>1</v>
      </c>
      <c r="D3133" s="219" t="str">
        <f t="shared" si="1076"/>
        <v>Jan</v>
      </c>
      <c r="E3133" s="219">
        <f t="shared" si="1070"/>
        <v>0</v>
      </c>
      <c r="F3133" s="216"/>
      <c r="G3133" s="210"/>
      <c r="H3133" s="211" t="s">
        <v>135</v>
      </c>
      <c r="I3133" s="206" t="str">
        <f t="shared" si="1071"/>
        <v>Auto-filll column</v>
      </c>
      <c r="J3133" s="206" t="str">
        <f t="shared" si="1072"/>
        <v>Auto-filll column</v>
      </c>
      <c r="K3133" s="211">
        <v>1</v>
      </c>
      <c r="L3133" s="212" t="s">
        <v>132</v>
      </c>
      <c r="M3133" s="213" t="s">
        <v>133</v>
      </c>
      <c r="N3133" s="212" t="s">
        <v>134</v>
      </c>
      <c r="O3133" s="181">
        <f t="shared" si="1073"/>
        <v>99</v>
      </c>
      <c r="P3133" s="181">
        <f t="shared" si="1074"/>
        <v>99</v>
      </c>
      <c r="Q3133" s="181">
        <f t="shared" si="1075"/>
        <v>99</v>
      </c>
      <c r="R3133" s="214"/>
      <c r="S3133" s="211" t="s">
        <v>164</v>
      </c>
      <c r="T3133" s="213" t="s">
        <v>163</v>
      </c>
    </row>
    <row r="3134" spans="1:20" x14ac:dyDescent="0.2">
      <c r="A3134" s="218">
        <f t="shared" si="1067"/>
        <v>0</v>
      </c>
      <c r="B3134" s="219">
        <f t="shared" si="1068"/>
        <v>1900</v>
      </c>
      <c r="C3134" s="219">
        <f t="shared" si="1069"/>
        <v>1</v>
      </c>
      <c r="D3134" s="219" t="str">
        <f t="shared" si="1076"/>
        <v>Jan</v>
      </c>
      <c r="E3134" s="219">
        <f t="shared" si="1070"/>
        <v>0</v>
      </c>
      <c r="F3134" s="215"/>
      <c r="G3134" s="204"/>
      <c r="H3134" s="205" t="s">
        <v>135</v>
      </c>
      <c r="I3134" s="206" t="str">
        <f t="shared" si="1071"/>
        <v>Auto-filll column</v>
      </c>
      <c r="J3134" s="206" t="str">
        <f t="shared" si="1072"/>
        <v>Auto-filll column</v>
      </c>
      <c r="K3134" s="205">
        <v>1</v>
      </c>
      <c r="L3134" s="207" t="s">
        <v>132</v>
      </c>
      <c r="M3134" s="208" t="s">
        <v>133</v>
      </c>
      <c r="N3134" s="207" t="s">
        <v>134</v>
      </c>
      <c r="O3134" s="181">
        <f t="shared" si="1073"/>
        <v>99</v>
      </c>
      <c r="P3134" s="181">
        <f t="shared" si="1074"/>
        <v>99</v>
      </c>
      <c r="Q3134" s="181">
        <f t="shared" si="1075"/>
        <v>99</v>
      </c>
      <c r="R3134" s="209"/>
      <c r="S3134" s="205" t="s">
        <v>164</v>
      </c>
      <c r="T3134" s="208" t="s">
        <v>163</v>
      </c>
    </row>
    <row r="3135" spans="1:20" x14ac:dyDescent="0.2">
      <c r="A3135" s="218">
        <f t="shared" si="1067"/>
        <v>0</v>
      </c>
      <c r="B3135" s="219">
        <f t="shared" si="1068"/>
        <v>1900</v>
      </c>
      <c r="C3135" s="219">
        <f t="shared" si="1069"/>
        <v>1</v>
      </c>
      <c r="D3135" s="219" t="str">
        <f t="shared" si="1076"/>
        <v>Jan</v>
      </c>
      <c r="E3135" s="219">
        <f t="shared" si="1070"/>
        <v>0</v>
      </c>
      <c r="F3135" s="216"/>
      <c r="G3135" s="210"/>
      <c r="H3135" s="211" t="s">
        <v>135</v>
      </c>
      <c r="I3135" s="206" t="str">
        <f t="shared" si="1071"/>
        <v>Auto-filll column</v>
      </c>
      <c r="J3135" s="206" t="str">
        <f t="shared" si="1072"/>
        <v>Auto-filll column</v>
      </c>
      <c r="K3135" s="211">
        <v>1</v>
      </c>
      <c r="L3135" s="212" t="s">
        <v>132</v>
      </c>
      <c r="M3135" s="213" t="s">
        <v>133</v>
      </c>
      <c r="N3135" s="212" t="s">
        <v>134</v>
      </c>
      <c r="O3135" s="181">
        <f t="shared" si="1073"/>
        <v>99</v>
      </c>
      <c r="P3135" s="181">
        <f t="shared" si="1074"/>
        <v>99</v>
      </c>
      <c r="Q3135" s="181">
        <f t="shared" si="1075"/>
        <v>99</v>
      </c>
      <c r="R3135" s="214"/>
      <c r="S3135" s="211" t="s">
        <v>164</v>
      </c>
      <c r="T3135" s="213" t="s">
        <v>163</v>
      </c>
    </row>
    <row r="3136" spans="1:20" x14ac:dyDescent="0.2">
      <c r="A3136" s="218">
        <f t="shared" si="1067"/>
        <v>0</v>
      </c>
      <c r="B3136" s="219">
        <f t="shared" si="1068"/>
        <v>1900</v>
      </c>
      <c r="C3136" s="219">
        <f t="shared" si="1069"/>
        <v>1</v>
      </c>
      <c r="D3136" s="219" t="str">
        <f t="shared" si="1076"/>
        <v>Jan</v>
      </c>
      <c r="E3136" s="219">
        <f t="shared" si="1070"/>
        <v>0</v>
      </c>
      <c r="F3136" s="215"/>
      <c r="G3136" s="204"/>
      <c r="H3136" s="205" t="s">
        <v>135</v>
      </c>
      <c r="I3136" s="206" t="str">
        <f t="shared" si="1071"/>
        <v>Auto-filll column</v>
      </c>
      <c r="J3136" s="206" t="str">
        <f t="shared" si="1072"/>
        <v>Auto-filll column</v>
      </c>
      <c r="K3136" s="205">
        <v>1</v>
      </c>
      <c r="L3136" s="207" t="s">
        <v>132</v>
      </c>
      <c r="M3136" s="208" t="s">
        <v>133</v>
      </c>
      <c r="N3136" s="207" t="s">
        <v>134</v>
      </c>
      <c r="O3136" s="181">
        <f t="shared" si="1073"/>
        <v>99</v>
      </c>
      <c r="P3136" s="181">
        <f t="shared" si="1074"/>
        <v>99</v>
      </c>
      <c r="Q3136" s="181">
        <f t="shared" si="1075"/>
        <v>99</v>
      </c>
      <c r="R3136" s="209"/>
      <c r="S3136" s="205" t="s">
        <v>164</v>
      </c>
      <c r="T3136" s="208" t="s">
        <v>163</v>
      </c>
    </row>
    <row r="3137" spans="1:20" x14ac:dyDescent="0.2">
      <c r="A3137" s="218">
        <f t="shared" si="1067"/>
        <v>0</v>
      </c>
      <c r="B3137" s="219">
        <f t="shared" si="1068"/>
        <v>1900</v>
      </c>
      <c r="C3137" s="219">
        <f t="shared" si="1069"/>
        <v>1</v>
      </c>
      <c r="D3137" s="219" t="str">
        <f t="shared" si="1076"/>
        <v>Jan</v>
      </c>
      <c r="E3137" s="219">
        <f t="shared" si="1070"/>
        <v>0</v>
      </c>
      <c r="F3137" s="216"/>
      <c r="G3137" s="210"/>
      <c r="H3137" s="211" t="s">
        <v>135</v>
      </c>
      <c r="I3137" s="206" t="str">
        <f t="shared" si="1071"/>
        <v>Auto-filll column</v>
      </c>
      <c r="J3137" s="206" t="str">
        <f t="shared" si="1072"/>
        <v>Auto-filll column</v>
      </c>
      <c r="K3137" s="211">
        <v>1</v>
      </c>
      <c r="L3137" s="212" t="s">
        <v>132</v>
      </c>
      <c r="M3137" s="213" t="s">
        <v>133</v>
      </c>
      <c r="N3137" s="212" t="s">
        <v>134</v>
      </c>
      <c r="O3137" s="181">
        <f t="shared" si="1073"/>
        <v>99</v>
      </c>
      <c r="P3137" s="181">
        <f t="shared" si="1074"/>
        <v>99</v>
      </c>
      <c r="Q3137" s="181">
        <f t="shared" si="1075"/>
        <v>99</v>
      </c>
      <c r="R3137" s="214"/>
      <c r="S3137" s="211" t="s">
        <v>164</v>
      </c>
      <c r="T3137" s="213" t="s">
        <v>163</v>
      </c>
    </row>
    <row r="3138" spans="1:20" x14ac:dyDescent="0.2">
      <c r="A3138" s="218">
        <f t="shared" si="1067"/>
        <v>0</v>
      </c>
      <c r="B3138" s="219">
        <f t="shared" si="1068"/>
        <v>1900</v>
      </c>
      <c r="C3138" s="219">
        <f t="shared" si="1069"/>
        <v>1</v>
      </c>
      <c r="D3138" s="219" t="str">
        <f t="shared" si="1076"/>
        <v>Jan</v>
      </c>
      <c r="E3138" s="219">
        <f t="shared" si="1070"/>
        <v>0</v>
      </c>
      <c r="F3138" s="215"/>
      <c r="G3138" s="204"/>
      <c r="H3138" s="205" t="s">
        <v>135</v>
      </c>
      <c r="I3138" s="206" t="str">
        <f t="shared" si="1071"/>
        <v>Auto-filll column</v>
      </c>
      <c r="J3138" s="206" t="str">
        <f t="shared" si="1072"/>
        <v>Auto-filll column</v>
      </c>
      <c r="K3138" s="205">
        <v>1</v>
      </c>
      <c r="L3138" s="207" t="s">
        <v>132</v>
      </c>
      <c r="M3138" s="208" t="s">
        <v>133</v>
      </c>
      <c r="N3138" s="207" t="s">
        <v>134</v>
      </c>
      <c r="O3138" s="181">
        <f t="shared" si="1073"/>
        <v>99</v>
      </c>
      <c r="P3138" s="181">
        <f t="shared" si="1074"/>
        <v>99</v>
      </c>
      <c r="Q3138" s="181">
        <f t="shared" si="1075"/>
        <v>99</v>
      </c>
      <c r="R3138" s="209"/>
      <c r="S3138" s="205" t="s">
        <v>164</v>
      </c>
      <c r="T3138" s="208" t="s">
        <v>163</v>
      </c>
    </row>
    <row r="3139" spans="1:20" x14ac:dyDescent="0.2">
      <c r="A3139" s="218">
        <f t="shared" si="1067"/>
        <v>0</v>
      </c>
      <c r="B3139" s="219">
        <f t="shared" si="1068"/>
        <v>1900</v>
      </c>
      <c r="C3139" s="219">
        <f t="shared" si="1069"/>
        <v>1</v>
      </c>
      <c r="D3139" s="219" t="str">
        <f t="shared" si="1076"/>
        <v>Jan</v>
      </c>
      <c r="E3139" s="219">
        <f t="shared" si="1070"/>
        <v>0</v>
      </c>
      <c r="F3139" s="216"/>
      <c r="G3139" s="210"/>
      <c r="H3139" s="211" t="s">
        <v>135</v>
      </c>
      <c r="I3139" s="206" t="str">
        <f t="shared" si="1071"/>
        <v>Auto-filll column</v>
      </c>
      <c r="J3139" s="206" t="str">
        <f t="shared" si="1072"/>
        <v>Auto-filll column</v>
      </c>
      <c r="K3139" s="211">
        <v>1</v>
      </c>
      <c r="L3139" s="212" t="s">
        <v>132</v>
      </c>
      <c r="M3139" s="213" t="s">
        <v>133</v>
      </c>
      <c r="N3139" s="212" t="s">
        <v>134</v>
      </c>
      <c r="O3139" s="181">
        <f t="shared" si="1073"/>
        <v>99</v>
      </c>
      <c r="P3139" s="181">
        <f t="shared" si="1074"/>
        <v>99</v>
      </c>
      <c r="Q3139" s="181">
        <f t="shared" si="1075"/>
        <v>99</v>
      </c>
      <c r="R3139" s="214"/>
      <c r="S3139" s="211" t="s">
        <v>164</v>
      </c>
      <c r="T3139" s="213" t="s">
        <v>163</v>
      </c>
    </row>
    <row r="3140" spans="1:20" x14ac:dyDescent="0.2">
      <c r="A3140" s="218">
        <f t="shared" si="1067"/>
        <v>0</v>
      </c>
      <c r="B3140" s="219">
        <f t="shared" si="1068"/>
        <v>1900</v>
      </c>
      <c r="C3140" s="219">
        <f t="shared" si="1069"/>
        <v>1</v>
      </c>
      <c r="D3140" s="219" t="str">
        <f t="shared" si="1076"/>
        <v>Jan</v>
      </c>
      <c r="E3140" s="219">
        <f t="shared" si="1070"/>
        <v>0</v>
      </c>
      <c r="F3140" s="215"/>
      <c r="G3140" s="204"/>
      <c r="H3140" s="205" t="s">
        <v>135</v>
      </c>
      <c r="I3140" s="206" t="str">
        <f t="shared" si="1071"/>
        <v>Auto-filll column</v>
      </c>
      <c r="J3140" s="206" t="str">
        <f t="shared" si="1072"/>
        <v>Auto-filll column</v>
      </c>
      <c r="K3140" s="205">
        <v>1</v>
      </c>
      <c r="L3140" s="207" t="s">
        <v>132</v>
      </c>
      <c r="M3140" s="208" t="s">
        <v>133</v>
      </c>
      <c r="N3140" s="207" t="s">
        <v>134</v>
      </c>
      <c r="O3140" s="181">
        <f t="shared" si="1073"/>
        <v>99</v>
      </c>
      <c r="P3140" s="181">
        <f t="shared" si="1074"/>
        <v>99</v>
      </c>
      <c r="Q3140" s="181">
        <f t="shared" si="1075"/>
        <v>99</v>
      </c>
      <c r="R3140" s="209"/>
      <c r="S3140" s="205" t="s">
        <v>164</v>
      </c>
      <c r="T3140" s="208" t="s">
        <v>163</v>
      </c>
    </row>
    <row r="3141" spans="1:20" x14ac:dyDescent="0.2">
      <c r="A3141" s="218">
        <f t="shared" si="1067"/>
        <v>0</v>
      </c>
      <c r="B3141" s="219">
        <f t="shared" si="1068"/>
        <v>1900</v>
      </c>
      <c r="C3141" s="219">
        <f t="shared" si="1069"/>
        <v>1</v>
      </c>
      <c r="D3141" s="219" t="str">
        <f t="shared" si="1076"/>
        <v>Jan</v>
      </c>
      <c r="E3141" s="219">
        <f t="shared" si="1070"/>
        <v>0</v>
      </c>
      <c r="F3141" s="216"/>
      <c r="G3141" s="210"/>
      <c r="H3141" s="211" t="s">
        <v>135</v>
      </c>
      <c r="I3141" s="206" t="str">
        <f t="shared" si="1071"/>
        <v>Auto-filll column</v>
      </c>
      <c r="J3141" s="206" t="str">
        <f t="shared" si="1072"/>
        <v>Auto-filll column</v>
      </c>
      <c r="K3141" s="211">
        <v>1</v>
      </c>
      <c r="L3141" s="212" t="s">
        <v>132</v>
      </c>
      <c r="M3141" s="213" t="s">
        <v>133</v>
      </c>
      <c r="N3141" s="212" t="s">
        <v>134</v>
      </c>
      <c r="O3141" s="181">
        <f t="shared" si="1073"/>
        <v>99</v>
      </c>
      <c r="P3141" s="181">
        <f t="shared" si="1074"/>
        <v>99</v>
      </c>
      <c r="Q3141" s="181">
        <f t="shared" si="1075"/>
        <v>99</v>
      </c>
      <c r="R3141" s="214"/>
      <c r="S3141" s="211" t="s">
        <v>164</v>
      </c>
      <c r="T3141" s="213" t="s">
        <v>163</v>
      </c>
    </row>
    <row r="3142" spans="1:20" x14ac:dyDescent="0.2">
      <c r="A3142" s="218">
        <f t="shared" ref="A3142:A3148" si="1077">WEEKNUM(F3142)</f>
        <v>0</v>
      </c>
      <c r="B3142" s="219">
        <f t="shared" ref="B3142:B3148" si="1078">YEAR(F3142)</f>
        <v>1900</v>
      </c>
      <c r="C3142" s="219">
        <f t="shared" ref="C3142:C3148" si="1079">MONTH(F3142)</f>
        <v>1</v>
      </c>
      <c r="D3142" s="219" t="str">
        <f t="shared" si="1076"/>
        <v>Jan</v>
      </c>
      <c r="E3142" s="219">
        <f t="shared" ref="E3142:E3148" si="1080">DAY(F3142)</f>
        <v>0</v>
      </c>
      <c r="F3142" s="215"/>
      <c r="G3142" s="204"/>
      <c r="H3142" s="205" t="s">
        <v>135</v>
      </c>
      <c r="I3142" s="206" t="str">
        <f t="shared" si="1071"/>
        <v>Auto-filll column</v>
      </c>
      <c r="J3142" s="206" t="str">
        <f t="shared" si="1072"/>
        <v>Auto-filll column</v>
      </c>
      <c r="K3142" s="205">
        <v>1</v>
      </c>
      <c r="L3142" s="207" t="s">
        <v>132</v>
      </c>
      <c r="M3142" s="208" t="s">
        <v>133</v>
      </c>
      <c r="N3142" s="207" t="s">
        <v>134</v>
      </c>
      <c r="O3142" s="181">
        <f t="shared" si="1073"/>
        <v>99</v>
      </c>
      <c r="P3142" s="181">
        <f t="shared" si="1074"/>
        <v>99</v>
      </c>
      <c r="Q3142" s="181">
        <f t="shared" si="1075"/>
        <v>99</v>
      </c>
      <c r="R3142" s="209"/>
      <c r="S3142" s="205" t="s">
        <v>164</v>
      </c>
      <c r="T3142" s="208" t="s">
        <v>163</v>
      </c>
    </row>
    <row r="3143" spans="1:20" x14ac:dyDescent="0.2">
      <c r="A3143" s="218">
        <f t="shared" si="1077"/>
        <v>0</v>
      </c>
      <c r="B3143" s="219">
        <f t="shared" si="1078"/>
        <v>1900</v>
      </c>
      <c r="C3143" s="219">
        <f t="shared" si="1079"/>
        <v>1</v>
      </c>
      <c r="D3143" s="219" t="str">
        <f t="shared" si="1076"/>
        <v>Jan</v>
      </c>
      <c r="E3143" s="219">
        <f t="shared" si="1080"/>
        <v>0</v>
      </c>
      <c r="F3143" s="216"/>
      <c r="G3143" s="210"/>
      <c r="H3143" s="211" t="s">
        <v>135</v>
      </c>
      <c r="I3143" s="206" t="str">
        <f t="shared" si="1071"/>
        <v>Auto-filll column</v>
      </c>
      <c r="J3143" s="206" t="str">
        <f t="shared" si="1072"/>
        <v>Auto-filll column</v>
      </c>
      <c r="K3143" s="211">
        <v>1</v>
      </c>
      <c r="L3143" s="212" t="s">
        <v>132</v>
      </c>
      <c r="M3143" s="213" t="s">
        <v>133</v>
      </c>
      <c r="N3143" s="212" t="s">
        <v>134</v>
      </c>
      <c r="O3143" s="181">
        <f t="shared" si="1073"/>
        <v>99</v>
      </c>
      <c r="P3143" s="181">
        <f t="shared" si="1074"/>
        <v>99</v>
      </c>
      <c r="Q3143" s="181">
        <f t="shared" si="1075"/>
        <v>99</v>
      </c>
      <c r="R3143" s="214"/>
      <c r="S3143" s="211" t="s">
        <v>164</v>
      </c>
      <c r="T3143" s="213" t="s">
        <v>163</v>
      </c>
    </row>
    <row r="3144" spans="1:20" x14ac:dyDescent="0.2">
      <c r="A3144" s="218">
        <f t="shared" si="1077"/>
        <v>0</v>
      </c>
      <c r="B3144" s="219">
        <f t="shared" si="1078"/>
        <v>1900</v>
      </c>
      <c r="C3144" s="219">
        <f t="shared" si="1079"/>
        <v>1</v>
      </c>
      <c r="D3144" s="219" t="str">
        <f t="shared" si="1076"/>
        <v>Jan</v>
      </c>
      <c r="E3144" s="219">
        <f t="shared" si="1080"/>
        <v>0</v>
      </c>
      <c r="F3144" s="215"/>
      <c r="G3144" s="204"/>
      <c r="H3144" s="205" t="s">
        <v>135</v>
      </c>
      <c r="I3144" s="206" t="str">
        <f t="shared" si="1071"/>
        <v>Auto-filll column</v>
      </c>
      <c r="J3144" s="206" t="str">
        <f t="shared" si="1072"/>
        <v>Auto-filll column</v>
      </c>
      <c r="K3144" s="205">
        <v>1</v>
      </c>
      <c r="L3144" s="207" t="s">
        <v>132</v>
      </c>
      <c r="M3144" s="208" t="s">
        <v>133</v>
      </c>
      <c r="N3144" s="207" t="s">
        <v>134</v>
      </c>
      <c r="O3144" s="181">
        <f t="shared" si="1073"/>
        <v>99</v>
      </c>
      <c r="P3144" s="181">
        <f t="shared" si="1074"/>
        <v>99</v>
      </c>
      <c r="Q3144" s="181">
        <f t="shared" si="1075"/>
        <v>99</v>
      </c>
      <c r="R3144" s="209"/>
      <c r="S3144" s="205" t="s">
        <v>164</v>
      </c>
      <c r="T3144" s="208" t="s">
        <v>163</v>
      </c>
    </row>
    <row r="3145" spans="1:20" x14ac:dyDescent="0.2">
      <c r="A3145" s="228">
        <f t="shared" si="1077"/>
        <v>0</v>
      </c>
      <c r="B3145" s="229">
        <f t="shared" si="1078"/>
        <v>1900</v>
      </c>
      <c r="C3145" s="229">
        <f t="shared" si="1079"/>
        <v>1</v>
      </c>
      <c r="D3145" s="229" t="str">
        <f t="shared" si="1076"/>
        <v>Jan</v>
      </c>
      <c r="E3145" s="229">
        <f t="shared" si="1080"/>
        <v>0</v>
      </c>
      <c r="F3145" s="230"/>
      <c r="G3145" s="231"/>
      <c r="H3145" s="232" t="s">
        <v>135</v>
      </c>
      <c r="I3145" s="233" t="str">
        <f t="shared" si="1071"/>
        <v>Auto-filll column</v>
      </c>
      <c r="J3145" s="233" t="str">
        <f t="shared" si="1072"/>
        <v>Auto-filll column</v>
      </c>
      <c r="K3145" s="232">
        <v>1</v>
      </c>
      <c r="L3145" s="234" t="s">
        <v>132</v>
      </c>
      <c r="M3145" s="235" t="s">
        <v>133</v>
      </c>
      <c r="N3145" s="234" t="s">
        <v>134</v>
      </c>
      <c r="O3145" s="236">
        <f t="shared" si="1073"/>
        <v>99</v>
      </c>
      <c r="P3145" s="236">
        <f t="shared" si="1074"/>
        <v>99</v>
      </c>
      <c r="Q3145" s="236">
        <f t="shared" si="1075"/>
        <v>99</v>
      </c>
      <c r="R3145" s="237"/>
      <c r="S3145" s="232" t="s">
        <v>164</v>
      </c>
      <c r="T3145" s="235" t="s">
        <v>163</v>
      </c>
    </row>
    <row r="3146" spans="1:20" x14ac:dyDescent="0.2">
      <c r="A3146" s="218">
        <f t="shared" si="1077"/>
        <v>0</v>
      </c>
      <c r="B3146" s="219">
        <f t="shared" si="1078"/>
        <v>1900</v>
      </c>
      <c r="C3146" s="219">
        <f t="shared" si="1079"/>
        <v>1</v>
      </c>
      <c r="D3146" s="219" t="str">
        <f t="shared" si="1076"/>
        <v>Jan</v>
      </c>
      <c r="E3146" s="219">
        <f t="shared" si="1080"/>
        <v>0</v>
      </c>
      <c r="F3146" s="215"/>
      <c r="G3146" s="204"/>
      <c r="H3146" s="205" t="s">
        <v>135</v>
      </c>
      <c r="I3146" s="206" t="str">
        <f t="shared" si="1071"/>
        <v>Auto-filll column</v>
      </c>
      <c r="J3146" s="206" t="str">
        <f t="shared" si="1072"/>
        <v>Auto-filll column</v>
      </c>
      <c r="K3146" s="205">
        <v>1</v>
      </c>
      <c r="L3146" s="207" t="s">
        <v>132</v>
      </c>
      <c r="M3146" s="208" t="s">
        <v>133</v>
      </c>
      <c r="N3146" s="207" t="s">
        <v>134</v>
      </c>
      <c r="O3146" s="181">
        <f t="shared" si="1073"/>
        <v>99</v>
      </c>
      <c r="P3146" s="181">
        <f t="shared" si="1074"/>
        <v>99</v>
      </c>
      <c r="Q3146" s="181">
        <f t="shared" si="1075"/>
        <v>99</v>
      </c>
      <c r="R3146" s="209"/>
      <c r="S3146" s="205" t="s">
        <v>164</v>
      </c>
      <c r="T3146" s="208" t="s">
        <v>163</v>
      </c>
    </row>
    <row r="3147" spans="1:20" x14ac:dyDescent="0.2">
      <c r="A3147" s="218">
        <f t="shared" si="1077"/>
        <v>0</v>
      </c>
      <c r="B3147" s="219">
        <f t="shared" si="1078"/>
        <v>1900</v>
      </c>
      <c r="C3147" s="219">
        <f t="shared" si="1079"/>
        <v>1</v>
      </c>
      <c r="D3147" s="219" t="str">
        <f t="shared" si="1076"/>
        <v>Jan</v>
      </c>
      <c r="E3147" s="219">
        <f t="shared" si="1080"/>
        <v>0</v>
      </c>
      <c r="F3147" s="216"/>
      <c r="G3147" s="210"/>
      <c r="H3147" s="211" t="s">
        <v>135</v>
      </c>
      <c r="I3147" s="206" t="str">
        <f t="shared" si="1071"/>
        <v>Auto-filll column</v>
      </c>
      <c r="J3147" s="206" t="str">
        <f t="shared" si="1072"/>
        <v>Auto-filll column</v>
      </c>
      <c r="K3147" s="211">
        <v>1</v>
      </c>
      <c r="L3147" s="212" t="s">
        <v>132</v>
      </c>
      <c r="M3147" s="213" t="s">
        <v>133</v>
      </c>
      <c r="N3147" s="212" t="s">
        <v>134</v>
      </c>
      <c r="O3147" s="181">
        <f t="shared" si="1073"/>
        <v>99</v>
      </c>
      <c r="P3147" s="181">
        <f t="shared" si="1074"/>
        <v>99</v>
      </c>
      <c r="Q3147" s="181">
        <f t="shared" si="1075"/>
        <v>99</v>
      </c>
      <c r="R3147" s="214"/>
      <c r="S3147" s="211" t="s">
        <v>164</v>
      </c>
      <c r="T3147" s="213" t="s">
        <v>163</v>
      </c>
    </row>
    <row r="3148" spans="1:20" x14ac:dyDescent="0.2">
      <c r="A3148" s="218">
        <f t="shared" si="1077"/>
        <v>0</v>
      </c>
      <c r="B3148" s="219">
        <f t="shared" si="1078"/>
        <v>1900</v>
      </c>
      <c r="C3148" s="219">
        <f t="shared" si="1079"/>
        <v>1</v>
      </c>
      <c r="D3148" s="219" t="str">
        <f t="shared" si="1076"/>
        <v>Jan</v>
      </c>
      <c r="E3148" s="219">
        <f t="shared" si="1080"/>
        <v>0</v>
      </c>
      <c r="F3148" s="215"/>
      <c r="G3148" s="204"/>
      <c r="H3148" s="205" t="s">
        <v>135</v>
      </c>
      <c r="I3148" s="206" t="str">
        <f t="shared" si="1071"/>
        <v>Auto-filll column</v>
      </c>
      <c r="J3148" s="206" t="str">
        <f t="shared" si="1072"/>
        <v>Auto-filll column</v>
      </c>
      <c r="K3148" s="205">
        <v>1</v>
      </c>
      <c r="L3148" s="207" t="s">
        <v>132</v>
      </c>
      <c r="M3148" s="208" t="s">
        <v>133</v>
      </c>
      <c r="N3148" s="207" t="s">
        <v>134</v>
      </c>
      <c r="O3148" s="181">
        <f t="shared" si="1073"/>
        <v>99</v>
      </c>
      <c r="P3148" s="181">
        <f t="shared" si="1074"/>
        <v>99</v>
      </c>
      <c r="Q3148" s="181">
        <f t="shared" si="1075"/>
        <v>99</v>
      </c>
      <c r="R3148" s="209"/>
      <c r="S3148" s="205" t="s">
        <v>164</v>
      </c>
      <c r="T3148" s="208" t="s">
        <v>163</v>
      </c>
    </row>
  </sheetData>
  <phoneticPr fontId="1" type="noConversion"/>
  <dataValidations count="1">
    <dataValidation type="list" allowBlank="1" showInputMessage="1" showErrorMessage="1" sqref="H5:H1150" xr:uid="{00000000-0002-0000-0200-000000000000}">
      <formula1>Sites</formula1>
    </dataValidation>
  </dataValidations>
  <pageMargins left="0.75" right="0.75" top="1" bottom="1" header="0.5" footer="0.5"/>
  <pageSetup orientation="portrait" r:id="rId1"/>
  <headerFooter alignWithMargins="0"/>
  <tableParts count="1">
    <tablePart r:id="rId2"/>
  </tableParts>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200-000001000000}">
          <x14:formula1>
            <xm:f>'Database Codes'!$F$14:$F$18</xm:f>
          </x14:formula1>
          <xm:sqref>P1267 P1236:P1238 P1229 P1232:P1233 P1225:P1227 P1333 P1367 P1371 P1340 P1342:P1346 P1390 P1392:P1393 P1294:P1303 P1419 S1165:S3148</xm:sqref>
        </x14:dataValidation>
        <x14:dataValidation type="list" allowBlank="1" showInputMessage="1" showErrorMessage="1" xr:uid="{00000000-0002-0000-0200-000002000000}">
          <x14:formula1>
            <xm:f>'Database Codes'!$D$14:$D$17</xm:f>
          </x14:formula1>
          <xm:sqref>Q1267 Q1236:Q1238 Q1229 Q1232:Q1233 Q1225:Q1227 Q1367 Q1371 Q1333 Q1340 Q1342:Q1346 Q1390 Q1392:Q1393 Q1294:Q1303 Q1419 T5:T3148</xm:sqref>
        </x14:dataValidation>
        <x14:dataValidation type="list" allowBlank="1" showInputMessage="1" showErrorMessage="1" xr:uid="{00000000-0002-0000-0200-000003000000}">
          <x14:formula1>
            <xm:f>'Database Codes'!$D$4:$D$7</xm:f>
          </x14:formula1>
          <xm:sqref>M5:M3148</xm:sqref>
        </x14:dataValidation>
        <x14:dataValidation type="list" allowBlank="1" showInputMessage="1" showErrorMessage="1" xr:uid="{00000000-0002-0000-0200-000004000000}">
          <x14:formula1>
            <xm:f>'Database Codes'!$A$4:$A$33</xm:f>
          </x14:formula1>
          <xm:sqref>L5:L3148</xm:sqref>
        </x14:dataValidation>
        <x14:dataValidation type="list" allowBlank="1" showInputMessage="1" showErrorMessage="1" xr:uid="{00000000-0002-0000-0200-000005000000}">
          <x14:formula1>
            <xm:f>'Database Codes'!$G$4:$G$9</xm:f>
          </x14:formula1>
          <xm:sqref>N5:N3148</xm:sqref>
        </x14:dataValidation>
        <x14:dataValidation type="list" allowBlank="1" showInputMessage="1" showErrorMessage="1" xr:uid="{00000000-0002-0000-0200-000006000000}">
          <x14:formula1>
            <xm:f>'Database Codes'!$J$4:$J$24</xm:f>
          </x14:formula1>
          <xm:sqref>H1151:H1153</xm:sqref>
        </x14:dataValidation>
        <x14:dataValidation type="list" allowBlank="1" showInputMessage="1" showErrorMessage="1" xr:uid="{00000000-0002-0000-0200-000007000000}">
          <x14:formula1>
            <xm:f>'Database Codes'!$J$4:$J$32</xm:f>
          </x14:formula1>
          <xm:sqref>H1154:H1162</xm:sqref>
        </x14:dataValidation>
        <x14:dataValidation type="list" allowBlank="1" showInputMessage="1" showErrorMessage="1" xr:uid="{00000000-0002-0000-0200-000008000000}">
          <x14:formula1>
            <xm:f>'Database Codes'!$J$4:$J$52</xm:f>
          </x14:formula1>
          <xm:sqref>H1163:H3148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8186"/>
  <sheetViews>
    <sheetView topLeftCell="D1" zoomScaleNormal="100" workbookViewId="0">
      <pane ySplit="3" topLeftCell="A3998" activePane="bottomLeft" state="frozen"/>
      <selection pane="bottomLeft" activeCell="I3995" sqref="I3995"/>
    </sheetView>
  </sheetViews>
  <sheetFormatPr defaultRowHeight="12.75" x14ac:dyDescent="0.2"/>
  <cols>
    <col min="1" max="2" width="8.85546875" style="14" hidden="1" customWidth="1"/>
    <col min="3" max="3" width="13" style="10" hidden="1" customWidth="1"/>
    <col min="4" max="4" width="16.28515625" style="4" customWidth="1"/>
    <col min="5" max="5" width="10.28515625" style="4" customWidth="1"/>
    <col min="6" max="6" width="11.28515625" style="42" customWidth="1"/>
    <col min="7" max="7" width="11.85546875" style="4" customWidth="1"/>
    <col min="8" max="8" width="8.28515625" style="53" customWidth="1"/>
    <col min="9" max="9" width="8.28515625" style="61" customWidth="1"/>
    <col min="10" max="10" width="12.7109375" style="61" customWidth="1"/>
    <col min="11" max="12" width="9.140625" style="2" customWidth="1"/>
    <col min="13" max="13" width="7.140625" customWidth="1"/>
    <col min="14" max="14" width="8.28515625" customWidth="1"/>
    <col min="15" max="15" width="7.7109375" customWidth="1"/>
    <col min="16" max="16" width="6" customWidth="1"/>
    <col min="17" max="17" width="7.42578125" customWidth="1"/>
    <col min="18" max="18" width="8.85546875" customWidth="1"/>
    <col min="19" max="19" width="10" customWidth="1"/>
    <col min="20" max="20" width="7.85546875" customWidth="1"/>
    <col min="21" max="21" width="6.7109375" customWidth="1"/>
    <col min="22" max="22" width="8" customWidth="1"/>
    <col min="23" max="23" width="7" customWidth="1"/>
    <col min="24" max="24" width="7.42578125" customWidth="1"/>
    <col min="25" max="25" width="7.28515625" customWidth="1"/>
    <col min="26" max="26" width="7.5703125" customWidth="1"/>
    <col min="27" max="27" width="7.28515625" customWidth="1"/>
  </cols>
  <sheetData>
    <row r="1" spans="1:28" ht="15.75" x14ac:dyDescent="0.25">
      <c r="A1" s="26" t="s">
        <v>332</v>
      </c>
      <c r="B1" s="26"/>
      <c r="C1" s="11"/>
      <c r="Q1" s="281" t="s">
        <v>333</v>
      </c>
      <c r="R1" s="281"/>
      <c r="S1" s="281"/>
      <c r="T1" s="281"/>
      <c r="U1" s="281"/>
      <c r="V1" s="281"/>
      <c r="W1" s="281"/>
      <c r="X1" s="281"/>
      <c r="Y1" s="281"/>
      <c r="Z1" s="281"/>
    </row>
    <row r="2" spans="1:28" ht="15.75" x14ac:dyDescent="0.25">
      <c r="A2" s="38" t="s">
        <v>334</v>
      </c>
      <c r="B2" s="38"/>
      <c r="C2" s="12"/>
      <c r="J2" s="67" t="s">
        <v>335</v>
      </c>
      <c r="Q2" s="94"/>
      <c r="R2" s="94"/>
      <c r="S2" s="94"/>
      <c r="T2" s="94"/>
      <c r="U2" s="94"/>
      <c r="V2" s="94"/>
      <c r="W2" s="94"/>
      <c r="X2" s="94"/>
      <c r="Y2" s="94"/>
      <c r="Z2" s="94"/>
    </row>
    <row r="3" spans="1:28" x14ac:dyDescent="0.2">
      <c r="A3" s="65" t="s">
        <v>243</v>
      </c>
      <c r="B3" s="65" t="s">
        <v>244</v>
      </c>
      <c r="C3" s="65" t="s">
        <v>242</v>
      </c>
      <c r="D3" s="66" t="s">
        <v>330</v>
      </c>
      <c r="E3" s="62" t="s">
        <v>0</v>
      </c>
      <c r="F3" s="62" t="s">
        <v>124</v>
      </c>
      <c r="G3" s="98" t="s">
        <v>126</v>
      </c>
      <c r="H3" s="62" t="s">
        <v>128</v>
      </c>
      <c r="I3" s="62" t="s">
        <v>336</v>
      </c>
      <c r="J3" s="63" t="s">
        <v>337</v>
      </c>
      <c r="K3" s="63" t="s">
        <v>338</v>
      </c>
      <c r="M3" s="2"/>
      <c r="N3" s="282" t="s">
        <v>329</v>
      </c>
      <c r="O3" s="283"/>
      <c r="P3" s="284"/>
      <c r="W3" s="285" t="s">
        <v>336</v>
      </c>
      <c r="X3" s="285"/>
      <c r="Y3" s="285" t="s">
        <v>337</v>
      </c>
      <c r="Z3" s="285"/>
      <c r="AA3" s="285" t="s">
        <v>339</v>
      </c>
      <c r="AB3" s="285"/>
    </row>
    <row r="4" spans="1:28" ht="13.5" thickBot="1" x14ac:dyDescent="0.25">
      <c r="A4" s="47">
        <f>YEAR(D4)</f>
        <v>2019</v>
      </c>
      <c r="B4" s="181" t="str">
        <f t="shared" ref="B4:B67" si="0">TEXT(D4,"mmm")</f>
        <v>Apr</v>
      </c>
      <c r="C4" s="79">
        <f t="shared" ref="C4:C67" si="1">WEEKNUM(D4)</f>
        <v>17</v>
      </c>
      <c r="D4" s="194">
        <v>43578</v>
      </c>
      <c r="E4" s="53" t="s">
        <v>15</v>
      </c>
      <c r="F4" s="53" t="s">
        <v>142</v>
      </c>
      <c r="G4" s="50" t="s">
        <v>138</v>
      </c>
      <c r="H4" s="50" t="s">
        <v>144</v>
      </c>
      <c r="I4" s="53">
        <v>48</v>
      </c>
      <c r="J4" s="61">
        <v>0.8</v>
      </c>
      <c r="K4" s="64">
        <f t="shared" ref="K4:K67" si="2">(J4*100000)/(I4^3)</f>
        <v>0.72337962962962965</v>
      </c>
      <c r="M4" s="2"/>
      <c r="N4" s="19" t="s">
        <v>242</v>
      </c>
      <c r="O4" s="13" t="s">
        <v>124</v>
      </c>
      <c r="P4" s="20" t="s">
        <v>126</v>
      </c>
      <c r="Q4" s="13"/>
      <c r="R4" s="27" t="s">
        <v>242</v>
      </c>
      <c r="S4" s="27" t="s">
        <v>330</v>
      </c>
      <c r="T4" s="27" t="s">
        <v>124</v>
      </c>
      <c r="U4" s="27" t="s">
        <v>126</v>
      </c>
      <c r="V4" s="18" t="s">
        <v>340</v>
      </c>
      <c r="W4" s="18" t="s">
        <v>341</v>
      </c>
      <c r="X4" s="18" t="s">
        <v>342</v>
      </c>
      <c r="Y4" s="18" t="s">
        <v>341</v>
      </c>
      <c r="Z4" s="18" t="s">
        <v>342</v>
      </c>
      <c r="AA4" s="18" t="s">
        <v>341</v>
      </c>
      <c r="AB4" s="18" t="s">
        <v>342</v>
      </c>
    </row>
    <row r="5" spans="1:28" x14ac:dyDescent="0.2">
      <c r="A5" s="47">
        <f>YEAR(D5)</f>
        <v>2019</v>
      </c>
      <c r="B5" s="181" t="str">
        <f t="shared" si="0"/>
        <v>Apr</v>
      </c>
      <c r="C5" s="79">
        <f t="shared" si="1"/>
        <v>17</v>
      </c>
      <c r="D5" s="194">
        <v>43578</v>
      </c>
      <c r="E5" s="53" t="s">
        <v>15</v>
      </c>
      <c r="F5" s="53" t="s">
        <v>142</v>
      </c>
      <c r="G5" s="50" t="s">
        <v>138</v>
      </c>
      <c r="H5" s="50" t="s">
        <v>144</v>
      </c>
      <c r="I5" s="53">
        <v>52</v>
      </c>
      <c r="J5" s="61">
        <v>1.3</v>
      </c>
      <c r="K5" s="64">
        <f t="shared" si="2"/>
        <v>0.92455621301775148</v>
      </c>
      <c r="M5" s="2"/>
      <c r="N5" s="21">
        <v>17</v>
      </c>
      <c r="O5" s="4" t="s">
        <v>142</v>
      </c>
      <c r="P5" s="22" t="s">
        <v>138</v>
      </c>
      <c r="Q5" s="4"/>
      <c r="R5" s="4">
        <v>17</v>
      </c>
      <c r="S5" s="48">
        <v>43578</v>
      </c>
      <c r="T5" s="4" t="s">
        <v>142</v>
      </c>
      <c r="U5" s="4" t="s">
        <v>138</v>
      </c>
      <c r="V5" s="16">
        <f>DCOUNT(LWDATA,I$3,N4:P5)</f>
        <v>30</v>
      </c>
      <c r="W5" s="16">
        <f>DAVERAGE(LWDATA,I$3,N4:P5)</f>
        <v>48.2</v>
      </c>
      <c r="X5" s="16">
        <f>DSTDEV(LWDATA,I$3,$N4:$P5)</f>
        <v>6.0252342921966253</v>
      </c>
      <c r="Y5" s="1">
        <f>DAVERAGE(LWDATA,J$3,N4:P5)</f>
        <v>0.92821428571428599</v>
      </c>
      <c r="Z5" s="1">
        <f>DSTDEV(LWDATA,J$3,$N4:$P5)</f>
        <v>0.39645702743572864</v>
      </c>
      <c r="AA5" s="1">
        <f>DAVERAGE(LWDATA,K$3,N4:P5)</f>
        <v>0.69988061241819322</v>
      </c>
      <c r="AB5" s="1">
        <f>DSTDEV(LWDATA,K$3,$N4:$P5)</f>
        <v>0.20476188873203013</v>
      </c>
    </row>
    <row r="6" spans="1:28" x14ac:dyDescent="0.2">
      <c r="A6" s="47">
        <f t="shared" ref="A6:A69" si="3">YEAR(D6)</f>
        <v>2019</v>
      </c>
      <c r="B6" s="181" t="str">
        <f t="shared" si="0"/>
        <v>Apr</v>
      </c>
      <c r="C6" s="79">
        <f t="shared" si="1"/>
        <v>17</v>
      </c>
      <c r="D6" s="194">
        <v>43578</v>
      </c>
      <c r="E6" s="53" t="s">
        <v>15</v>
      </c>
      <c r="F6" s="53" t="s">
        <v>142</v>
      </c>
      <c r="G6" s="50" t="s">
        <v>138</v>
      </c>
      <c r="H6" s="50" t="s">
        <v>144</v>
      </c>
      <c r="I6" s="53">
        <v>56</v>
      </c>
      <c r="J6" s="61">
        <v>1.3</v>
      </c>
      <c r="K6" s="64">
        <f t="shared" si="2"/>
        <v>0.74025145772594747</v>
      </c>
      <c r="M6" s="2"/>
      <c r="N6" s="19" t="s">
        <v>242</v>
      </c>
      <c r="O6" s="13" t="s">
        <v>124</v>
      </c>
      <c r="P6" s="20" t="s">
        <v>126</v>
      </c>
      <c r="R6" s="4">
        <v>18</v>
      </c>
      <c r="S6" s="15">
        <v>38477</v>
      </c>
      <c r="T6" s="4" t="s">
        <v>142</v>
      </c>
      <c r="U6" s="4" t="s">
        <v>138</v>
      </c>
      <c r="V6" s="16">
        <f>DCOUNT(LWDATA,I$3,N6:P7)</f>
        <v>0</v>
      </c>
      <c r="W6" s="93" t="s">
        <v>331</v>
      </c>
      <c r="X6" s="16"/>
      <c r="Y6" s="1"/>
      <c r="Z6" s="1"/>
      <c r="AA6" s="1"/>
      <c r="AB6" s="1"/>
    </row>
    <row r="7" spans="1:28" x14ac:dyDescent="0.2">
      <c r="A7" s="47">
        <f t="shared" si="3"/>
        <v>2019</v>
      </c>
      <c r="B7" s="181" t="str">
        <f t="shared" si="0"/>
        <v>Apr</v>
      </c>
      <c r="C7" s="79">
        <f t="shared" si="1"/>
        <v>17</v>
      </c>
      <c r="D7" s="194">
        <v>43578</v>
      </c>
      <c r="E7" s="53" t="s">
        <v>15</v>
      </c>
      <c r="F7" s="53" t="s">
        <v>142</v>
      </c>
      <c r="G7" s="50" t="s">
        <v>138</v>
      </c>
      <c r="H7" s="50" t="s">
        <v>144</v>
      </c>
      <c r="I7" s="53">
        <v>50</v>
      </c>
      <c r="J7" s="61">
        <v>1.1000000000000001</v>
      </c>
      <c r="K7" s="64">
        <f t="shared" si="2"/>
        <v>0.88000000000000012</v>
      </c>
      <c r="M7" s="2"/>
      <c r="N7" s="21">
        <v>18</v>
      </c>
      <c r="O7" s="4" t="s">
        <v>142</v>
      </c>
      <c r="P7" s="22" t="s">
        <v>138</v>
      </c>
      <c r="R7" s="4">
        <v>19</v>
      </c>
      <c r="S7" s="15">
        <v>38491</v>
      </c>
      <c r="T7" s="4" t="s">
        <v>142</v>
      </c>
      <c r="U7" s="4" t="s">
        <v>138</v>
      </c>
      <c r="V7" s="16">
        <f>DCOUNT(LWDATA,I$3,N8:P9)</f>
        <v>41</v>
      </c>
      <c r="W7" s="16">
        <f>DAVERAGE(LWDATA,I$3,N8:P9)</f>
        <v>46.463414634146339</v>
      </c>
      <c r="X7" s="16">
        <f>DSTDEV(LWDATA,I$3,$N8:$P9)</f>
        <v>4.0068538841316004</v>
      </c>
      <c r="Y7" s="1">
        <f>DAVERAGE(LWDATA,J$3,N8:P9)</f>
        <v>0.7726829268292682</v>
      </c>
      <c r="Z7" s="1">
        <f>DSTDEV(LWDATA,J$3,$N8:$P9)</f>
        <v>0.27205720345401585</v>
      </c>
      <c r="AA7" s="1">
        <f>DAVERAGE(LWDATA,K$3,N8:P9)</f>
        <v>0.74154194978371335</v>
      </c>
      <c r="AB7" s="1">
        <f>DSTDEV(LWDATA,K$3,$N8:$P9)</f>
        <v>8.4154319825321441E-2</v>
      </c>
    </row>
    <row r="8" spans="1:28" x14ac:dyDescent="0.2">
      <c r="A8" s="47">
        <f t="shared" si="3"/>
        <v>2019</v>
      </c>
      <c r="B8" s="181" t="str">
        <f t="shared" si="0"/>
        <v>Apr</v>
      </c>
      <c r="C8" s="79">
        <f t="shared" si="1"/>
        <v>17</v>
      </c>
      <c r="D8" s="194">
        <v>43578</v>
      </c>
      <c r="E8" s="53" t="s">
        <v>15</v>
      </c>
      <c r="F8" s="53" t="s">
        <v>142</v>
      </c>
      <c r="G8" s="50" t="s">
        <v>138</v>
      </c>
      <c r="H8" s="50" t="s">
        <v>144</v>
      </c>
      <c r="I8" s="53">
        <v>49</v>
      </c>
      <c r="J8" s="61">
        <v>0.9</v>
      </c>
      <c r="K8" s="64">
        <f t="shared" si="2"/>
        <v>0.76498737770826786</v>
      </c>
      <c r="M8" s="2"/>
      <c r="N8" s="19" t="s">
        <v>242</v>
      </c>
      <c r="O8" s="13" t="s">
        <v>124</v>
      </c>
      <c r="P8" s="20" t="s">
        <v>126</v>
      </c>
      <c r="R8" s="4">
        <v>20</v>
      </c>
      <c r="S8" s="15">
        <v>38505</v>
      </c>
      <c r="T8" s="4" t="s">
        <v>142</v>
      </c>
      <c r="U8" s="4" t="s">
        <v>138</v>
      </c>
      <c r="V8" s="16">
        <f>DCOUNT(LWDATA,I$3,N10:P11)</f>
        <v>21</v>
      </c>
      <c r="W8" s="16">
        <f>DAVERAGE(LWDATA,I$3,N10:P11)</f>
        <v>48.095238095238095</v>
      </c>
      <c r="X8" s="16">
        <f>DSTDEV(LWDATA,I$3,$N10:$P11)</f>
        <v>6.3079692604257609</v>
      </c>
      <c r="Y8" s="1">
        <f>DAVERAGE(LWDATA,J$3,N10:P11)</f>
        <v>0.8589523809523808</v>
      </c>
      <c r="Z8" s="1">
        <f>DSTDEV(LWDATA,J$3,$N10:$P11)</f>
        <v>0.53137844105594645</v>
      </c>
      <c r="AA8" s="1">
        <f>DAVERAGE(LWDATA,K$3,N10:P11)</f>
        <v>0.71527590287860954</v>
      </c>
      <c r="AB8" s="1">
        <f>DSTDEV(LWDATA,K$3,$N10:$P11)</f>
        <v>0.15655843760015314</v>
      </c>
    </row>
    <row r="9" spans="1:28" x14ac:dyDescent="0.2">
      <c r="A9" s="47">
        <f t="shared" si="3"/>
        <v>2019</v>
      </c>
      <c r="B9" s="181" t="str">
        <f t="shared" si="0"/>
        <v>Apr</v>
      </c>
      <c r="C9" s="79">
        <f t="shared" si="1"/>
        <v>17</v>
      </c>
      <c r="D9" s="194">
        <v>43578</v>
      </c>
      <c r="E9" s="53" t="s">
        <v>15</v>
      </c>
      <c r="F9" s="53" t="s">
        <v>142</v>
      </c>
      <c r="G9" s="50" t="s">
        <v>138</v>
      </c>
      <c r="H9" s="50" t="s">
        <v>144</v>
      </c>
      <c r="I9" s="53">
        <v>45</v>
      </c>
      <c r="J9" s="61">
        <v>0.68</v>
      </c>
      <c r="K9" s="64">
        <f t="shared" si="2"/>
        <v>0.74622770919067216</v>
      </c>
      <c r="M9" s="2"/>
      <c r="N9" s="21">
        <v>19</v>
      </c>
      <c r="O9" s="4" t="s">
        <v>142</v>
      </c>
      <c r="P9" s="22" t="s">
        <v>138</v>
      </c>
      <c r="R9" s="4">
        <v>21</v>
      </c>
      <c r="S9" s="15">
        <v>38512</v>
      </c>
      <c r="T9" s="4" t="s">
        <v>142</v>
      </c>
      <c r="U9" s="4" t="s">
        <v>138</v>
      </c>
      <c r="V9" s="16">
        <f>DCOUNT(LWDATA,I$3,N12:P13)</f>
        <v>31</v>
      </c>
      <c r="W9" s="16">
        <f>DAVERAGE(LWDATA,I$3,N12:P13)</f>
        <v>55.064516129032256</v>
      </c>
      <c r="X9" s="16">
        <f>DSTDEV(LWDATA,I$3,$N12:$P13)</f>
        <v>7.0092105302997316</v>
      </c>
      <c r="Y9" s="1">
        <f>DAVERAGE(LWDATA,J$3,N12:P13)</f>
        <v>1.5187096774193547</v>
      </c>
      <c r="Z9" s="1">
        <f>DSTDEV(LWDATA,J$3,$N12:$P13)</f>
        <v>0.57232124973936349</v>
      </c>
      <c r="AA9" s="1">
        <f>DAVERAGE(LWDATA,K$3,N12:P13)</f>
        <v>0.87124237503436441</v>
      </c>
      <c r="AB9" s="1">
        <f>DSTDEV(LWDATA,K$3,$N12:$P13)</f>
        <v>0.11826630680584067</v>
      </c>
    </row>
    <row r="10" spans="1:28" x14ac:dyDescent="0.2">
      <c r="A10" s="47">
        <f t="shared" si="3"/>
        <v>2019</v>
      </c>
      <c r="B10" s="181" t="str">
        <f t="shared" si="0"/>
        <v>Apr</v>
      </c>
      <c r="C10" s="79">
        <f t="shared" si="1"/>
        <v>17</v>
      </c>
      <c r="D10" s="194">
        <v>43578</v>
      </c>
      <c r="E10" s="53" t="s">
        <v>15</v>
      </c>
      <c r="F10" s="53" t="s">
        <v>142</v>
      </c>
      <c r="G10" s="50" t="s">
        <v>138</v>
      </c>
      <c r="H10" s="50" t="s">
        <v>144</v>
      </c>
      <c r="I10" s="53">
        <v>48</v>
      </c>
      <c r="J10" s="61">
        <v>0.82</v>
      </c>
      <c r="K10" s="64">
        <f t="shared" si="2"/>
        <v>0.74146412037037035</v>
      </c>
      <c r="M10" s="2"/>
      <c r="N10" s="19" t="s">
        <v>242</v>
      </c>
      <c r="O10" s="13" t="s">
        <v>124</v>
      </c>
      <c r="P10" s="20" t="s">
        <v>126</v>
      </c>
      <c r="R10" s="4">
        <v>22</v>
      </c>
      <c r="S10" s="15">
        <v>38463</v>
      </c>
      <c r="T10" s="4" t="s">
        <v>142</v>
      </c>
      <c r="U10" s="4" t="s">
        <v>138</v>
      </c>
      <c r="V10" s="16">
        <f>DCOUNT(LWDATA,I$3,N14:P15)</f>
        <v>6</v>
      </c>
      <c r="W10" s="16">
        <f>DAVERAGE(LWDATA,I$3,N14:P15)</f>
        <v>55.5</v>
      </c>
      <c r="X10" s="16">
        <f>DSTDEV(LWDATA,I$3,$N14:$P15)</f>
        <v>11.484772527133483</v>
      </c>
      <c r="Y10" s="1">
        <f>DAVERAGE(LWDATA,J$3,N14:P15)</f>
        <v>1.51</v>
      </c>
      <c r="Z10" s="1">
        <f>DSTDEV(LWDATA,J$3,$N14:$P15)</f>
        <v>0.98986867815887558</v>
      </c>
      <c r="AA10" s="1">
        <f>DAVERAGE(LWDATA,K$3,N14:P15)</f>
        <v>0.7883967324943062</v>
      </c>
      <c r="AB10" s="1">
        <f>DSTDEV(LWDATA,K$3,$N14:$P15)</f>
        <v>0.11096325978396489</v>
      </c>
    </row>
    <row r="11" spans="1:28" x14ac:dyDescent="0.2">
      <c r="A11" s="47">
        <f t="shared" si="3"/>
        <v>2019</v>
      </c>
      <c r="B11" s="181" t="str">
        <f t="shared" si="0"/>
        <v>Apr</v>
      </c>
      <c r="C11" s="79">
        <f t="shared" si="1"/>
        <v>17</v>
      </c>
      <c r="D11" s="194">
        <v>43578</v>
      </c>
      <c r="E11" s="53" t="s">
        <v>15</v>
      </c>
      <c r="F11" s="53" t="s">
        <v>142</v>
      </c>
      <c r="G11" s="50" t="s">
        <v>138</v>
      </c>
      <c r="H11" s="50" t="s">
        <v>144</v>
      </c>
      <c r="I11" s="53">
        <v>46</v>
      </c>
      <c r="J11" s="61">
        <v>0.65</v>
      </c>
      <c r="K11" s="64">
        <f t="shared" si="2"/>
        <v>0.66778992356373801</v>
      </c>
      <c r="M11" s="2"/>
      <c r="N11" s="21">
        <v>20</v>
      </c>
      <c r="O11" s="4" t="s">
        <v>142</v>
      </c>
      <c r="P11" s="22" t="s">
        <v>138</v>
      </c>
      <c r="R11" s="4">
        <v>23</v>
      </c>
      <c r="S11" s="15">
        <v>38477</v>
      </c>
      <c r="T11" s="4" t="s">
        <v>142</v>
      </c>
      <c r="U11" s="4" t="s">
        <v>138</v>
      </c>
      <c r="V11" s="16">
        <f>DCOUNT(LWDATA,I$3,N16:P17)</f>
        <v>1</v>
      </c>
      <c r="W11" s="16">
        <f>DAVERAGE(LWDATA,I$3,N16:P17)</f>
        <v>53</v>
      </c>
      <c r="X11" s="16" t="e">
        <f>DSTDEV(LWDATA,I$3,$N16:$P17)</f>
        <v>#DIV/0!</v>
      </c>
      <c r="Y11" s="1">
        <f>DAVERAGE(LWDATA,J$3,N16:P17)</f>
        <v>1.25</v>
      </c>
      <c r="Z11" s="1" t="e">
        <f>DSTDEV(LWDATA,J$3,$N16:$P17)</f>
        <v>#DIV/0!</v>
      </c>
      <c r="AA11" s="1">
        <f>DAVERAGE(LWDATA,K$3,N16:P17)</f>
        <v>0.83961928303230182</v>
      </c>
      <c r="AB11" s="1" t="e">
        <f>DSTDEV(LWDATA,K$3,$N16:$P17)</f>
        <v>#DIV/0!</v>
      </c>
    </row>
    <row r="12" spans="1:28" x14ac:dyDescent="0.2">
      <c r="A12" s="47">
        <f t="shared" si="3"/>
        <v>2019</v>
      </c>
      <c r="B12" s="181" t="str">
        <f t="shared" si="0"/>
        <v>Apr</v>
      </c>
      <c r="C12" s="79">
        <f t="shared" si="1"/>
        <v>17</v>
      </c>
      <c r="D12" s="194">
        <v>43578</v>
      </c>
      <c r="E12" s="53" t="s">
        <v>15</v>
      </c>
      <c r="F12" s="53" t="s">
        <v>142</v>
      </c>
      <c r="G12" s="50" t="s">
        <v>138</v>
      </c>
      <c r="H12" s="50" t="s">
        <v>144</v>
      </c>
      <c r="I12" s="53">
        <v>48</v>
      </c>
      <c r="J12" s="61">
        <v>0.88</v>
      </c>
      <c r="K12" s="64">
        <f t="shared" si="2"/>
        <v>0.79571759259259256</v>
      </c>
      <c r="M12" s="2"/>
      <c r="N12" s="19" t="s">
        <v>242</v>
      </c>
      <c r="O12" s="13" t="s">
        <v>124</v>
      </c>
      <c r="P12" s="20" t="s">
        <v>126</v>
      </c>
      <c r="R12" s="4">
        <v>24</v>
      </c>
      <c r="S12" s="15">
        <v>38491</v>
      </c>
      <c r="T12" s="4" t="s">
        <v>142</v>
      </c>
      <c r="U12" s="4" t="s">
        <v>138</v>
      </c>
      <c r="V12" s="16">
        <f>DCOUNT(LWDATA,I$3,N18:P19)</f>
        <v>0</v>
      </c>
      <c r="W12" s="16" t="e">
        <f>DAVERAGE(LWDATA,I$3,N18:P19)</f>
        <v>#DIV/0!</v>
      </c>
      <c r="X12" s="16" t="e">
        <f>DSTDEV(LWDATA,I$3,$N18:$P19)</f>
        <v>#DIV/0!</v>
      </c>
      <c r="Y12" s="1" t="e">
        <f>DAVERAGE(LWDATA,J$3,N18:P19)</f>
        <v>#DIV/0!</v>
      </c>
      <c r="Z12" s="1" t="e">
        <f>DSTDEV(LWDATA,J$3,$N18:$P19)</f>
        <v>#DIV/0!</v>
      </c>
      <c r="AA12" s="1" t="e">
        <f>DAVERAGE(LWDATA,K$3,N18:P19)</f>
        <v>#DIV/0!</v>
      </c>
      <c r="AB12" s="1" t="e">
        <f>DSTDEV(LWDATA,K$3,$N18:$P19)</f>
        <v>#DIV/0!</v>
      </c>
    </row>
    <row r="13" spans="1:28" x14ac:dyDescent="0.2">
      <c r="A13" s="47">
        <f t="shared" si="3"/>
        <v>2019</v>
      </c>
      <c r="B13" s="181" t="str">
        <f t="shared" si="0"/>
        <v>Apr</v>
      </c>
      <c r="C13" s="79">
        <f t="shared" si="1"/>
        <v>17</v>
      </c>
      <c r="D13" s="194">
        <v>43578</v>
      </c>
      <c r="E13" s="53" t="s">
        <v>15</v>
      </c>
      <c r="F13" s="53" t="s">
        <v>142</v>
      </c>
      <c r="G13" s="50" t="s">
        <v>138</v>
      </c>
      <c r="H13" s="50" t="s">
        <v>144</v>
      </c>
      <c r="I13" s="53">
        <v>56</v>
      </c>
      <c r="J13" s="61">
        <v>1.53</v>
      </c>
      <c r="K13" s="64">
        <f t="shared" si="2"/>
        <v>0.87121902332361512</v>
      </c>
      <c r="M13" s="2"/>
      <c r="N13" s="21">
        <v>21</v>
      </c>
      <c r="O13" s="4" t="s">
        <v>142</v>
      </c>
      <c r="P13" s="22" t="s">
        <v>138</v>
      </c>
      <c r="R13" s="4">
        <v>25</v>
      </c>
      <c r="S13" s="15">
        <v>38505</v>
      </c>
      <c r="T13" s="4" t="s">
        <v>142</v>
      </c>
      <c r="U13" s="4" t="s">
        <v>138</v>
      </c>
      <c r="V13" s="16">
        <f>DCOUNT(LWDATA,I$3,N20:P21)</f>
        <v>0</v>
      </c>
      <c r="W13" s="16" t="e">
        <f>DAVERAGE(LWDATA,I$3,N20:P21)</f>
        <v>#DIV/0!</v>
      </c>
      <c r="X13" s="16" t="e">
        <f>DSTDEV(LWDATA,I$3,$N20:$P21)</f>
        <v>#DIV/0!</v>
      </c>
      <c r="Y13" s="1" t="e">
        <f>DAVERAGE(LWDATA,J$3,N20:P21)</f>
        <v>#DIV/0!</v>
      </c>
      <c r="Z13" s="1" t="e">
        <f>DSTDEV(LWDATA,J$3,$N20:$P21)</f>
        <v>#DIV/0!</v>
      </c>
      <c r="AA13" s="1" t="e">
        <f>DAVERAGE(LWDATA,K$3,N20:P21)</f>
        <v>#DIV/0!</v>
      </c>
      <c r="AB13" s="1" t="e">
        <f>DSTDEV(LWDATA,K$3,$N20:$P21)</f>
        <v>#DIV/0!</v>
      </c>
    </row>
    <row r="14" spans="1:28" ht="13.5" thickBot="1" x14ac:dyDescent="0.25">
      <c r="A14" s="47">
        <f t="shared" si="3"/>
        <v>2019</v>
      </c>
      <c r="B14" s="181" t="str">
        <f t="shared" si="0"/>
        <v>Apr</v>
      </c>
      <c r="C14" s="79">
        <f t="shared" si="1"/>
        <v>17</v>
      </c>
      <c r="D14" s="194">
        <v>43578</v>
      </c>
      <c r="E14" s="53" t="s">
        <v>15</v>
      </c>
      <c r="F14" s="53" t="s">
        <v>146</v>
      </c>
      <c r="G14" s="50" t="s">
        <v>138</v>
      </c>
      <c r="H14" s="50" t="s">
        <v>144</v>
      </c>
      <c r="I14" s="53">
        <v>45</v>
      </c>
      <c r="J14" s="61">
        <v>0.89</v>
      </c>
      <c r="K14" s="64">
        <f t="shared" si="2"/>
        <v>0.97668038408779145</v>
      </c>
      <c r="M14" s="2"/>
      <c r="N14" s="19" t="s">
        <v>242</v>
      </c>
      <c r="O14" s="13" t="s">
        <v>124</v>
      </c>
      <c r="P14" s="20" t="s">
        <v>126</v>
      </c>
      <c r="R14" s="31">
        <v>26</v>
      </c>
      <c r="S14" s="32">
        <v>38512</v>
      </c>
      <c r="T14" s="92" t="s">
        <v>142</v>
      </c>
      <c r="U14" s="31" t="s">
        <v>138</v>
      </c>
      <c r="V14" s="33">
        <f>DCOUNT(LWDATA,I$3,N22:P23)</f>
        <v>0</v>
      </c>
      <c r="W14" s="33" t="e">
        <f>DAVERAGE(LWDATA,I$3,N22:P23)</f>
        <v>#DIV/0!</v>
      </c>
      <c r="X14" s="33" t="e">
        <f>DSTDEV(LWDATA,I$3,$N22:$P23)</f>
        <v>#DIV/0!</v>
      </c>
      <c r="Y14" s="35" t="e">
        <f>DAVERAGE(LWDATA,J$3,N22:P23)</f>
        <v>#DIV/0!</v>
      </c>
      <c r="Z14" s="35" t="e">
        <f>DSTDEV(LWDATA,J$3,$N22:$P23)</f>
        <v>#DIV/0!</v>
      </c>
      <c r="AA14" s="35" t="e">
        <f>DAVERAGE(LWDATA,K$3,N22:P23)</f>
        <v>#DIV/0!</v>
      </c>
      <c r="AB14" s="35" t="e">
        <f>DSTDEV(LWDATA,K$3,$N22:$P23)</f>
        <v>#DIV/0!</v>
      </c>
    </row>
    <row r="15" spans="1:28" x14ac:dyDescent="0.2">
      <c r="A15" s="47">
        <f t="shared" si="3"/>
        <v>2019</v>
      </c>
      <c r="B15" s="181" t="str">
        <f t="shared" si="0"/>
        <v>Apr</v>
      </c>
      <c r="C15" s="79">
        <f t="shared" si="1"/>
        <v>17</v>
      </c>
      <c r="D15" s="194">
        <v>43578</v>
      </c>
      <c r="E15" s="53" t="s">
        <v>15</v>
      </c>
      <c r="F15" s="53" t="s">
        <v>146</v>
      </c>
      <c r="G15" s="50" t="s">
        <v>138</v>
      </c>
      <c r="H15" s="50" t="s">
        <v>144</v>
      </c>
      <c r="I15" s="53">
        <v>44</v>
      </c>
      <c r="J15" s="61">
        <v>0.82</v>
      </c>
      <c r="K15" s="64">
        <f t="shared" si="2"/>
        <v>0.96262208865514653</v>
      </c>
      <c r="M15" s="2"/>
      <c r="N15" s="21">
        <v>22</v>
      </c>
      <c r="O15" s="4" t="s">
        <v>142</v>
      </c>
      <c r="P15" s="22" t="s">
        <v>138</v>
      </c>
    </row>
    <row r="16" spans="1:28" x14ac:dyDescent="0.2">
      <c r="A16" s="47">
        <f t="shared" si="3"/>
        <v>2019</v>
      </c>
      <c r="B16" s="181" t="str">
        <f t="shared" si="0"/>
        <v>Apr</v>
      </c>
      <c r="C16" s="79">
        <f t="shared" si="1"/>
        <v>17</v>
      </c>
      <c r="D16" s="194">
        <v>43578</v>
      </c>
      <c r="E16" s="53" t="s">
        <v>15</v>
      </c>
      <c r="F16" s="53" t="s">
        <v>146</v>
      </c>
      <c r="G16" s="50" t="s">
        <v>138</v>
      </c>
      <c r="H16" s="50" t="s">
        <v>144</v>
      </c>
      <c r="I16" s="53">
        <v>49</v>
      </c>
      <c r="J16" s="61">
        <v>1.23</v>
      </c>
      <c r="K16" s="64">
        <f t="shared" si="2"/>
        <v>1.0454827495346326</v>
      </c>
      <c r="M16" s="2"/>
      <c r="N16" s="19" t="s">
        <v>242</v>
      </c>
      <c r="O16" s="13" t="s">
        <v>124</v>
      </c>
      <c r="P16" s="20" t="s">
        <v>126</v>
      </c>
    </row>
    <row r="17" spans="1:19" x14ac:dyDescent="0.2">
      <c r="A17" s="47">
        <f t="shared" si="3"/>
        <v>2019</v>
      </c>
      <c r="B17" s="181" t="str">
        <f t="shared" si="0"/>
        <v>Apr</v>
      </c>
      <c r="C17" s="79">
        <f t="shared" si="1"/>
        <v>17</v>
      </c>
      <c r="D17" s="194">
        <v>43578</v>
      </c>
      <c r="E17" s="53" t="s">
        <v>21</v>
      </c>
      <c r="F17" s="53" t="s">
        <v>142</v>
      </c>
      <c r="G17" s="50" t="s">
        <v>138</v>
      </c>
      <c r="H17" s="50" t="s">
        <v>144</v>
      </c>
      <c r="I17" s="53">
        <v>39</v>
      </c>
      <c r="J17" s="61">
        <v>0.4</v>
      </c>
      <c r="K17" s="64">
        <f t="shared" si="2"/>
        <v>0.67432020094741985</v>
      </c>
      <c r="M17" s="2"/>
      <c r="N17" s="21">
        <v>23</v>
      </c>
      <c r="O17" s="4" t="s">
        <v>142</v>
      </c>
      <c r="P17" s="22" t="s">
        <v>138</v>
      </c>
    </row>
    <row r="18" spans="1:19" x14ac:dyDescent="0.2">
      <c r="A18" s="47">
        <f t="shared" si="3"/>
        <v>2019</v>
      </c>
      <c r="B18" s="181" t="str">
        <f t="shared" si="0"/>
        <v>Apr</v>
      </c>
      <c r="C18" s="79">
        <f t="shared" si="1"/>
        <v>17</v>
      </c>
      <c r="D18" s="194">
        <v>43578</v>
      </c>
      <c r="E18" s="53" t="s">
        <v>21</v>
      </c>
      <c r="F18" s="53" t="s">
        <v>142</v>
      </c>
      <c r="G18" s="50" t="s">
        <v>138</v>
      </c>
      <c r="H18" s="50" t="s">
        <v>144</v>
      </c>
      <c r="I18" s="53">
        <v>42</v>
      </c>
      <c r="J18" s="61">
        <v>0.57999999999999996</v>
      </c>
      <c r="K18" s="64">
        <f t="shared" si="2"/>
        <v>0.7828528236691501</v>
      </c>
      <c r="M18" s="2"/>
      <c r="N18" s="19" t="s">
        <v>242</v>
      </c>
      <c r="O18" s="13" t="s">
        <v>124</v>
      </c>
      <c r="P18" s="20" t="s">
        <v>126</v>
      </c>
    </row>
    <row r="19" spans="1:19" x14ac:dyDescent="0.2">
      <c r="A19" s="47">
        <f t="shared" si="3"/>
        <v>2019</v>
      </c>
      <c r="B19" s="181" t="str">
        <f t="shared" si="0"/>
        <v>Apr</v>
      </c>
      <c r="C19" s="79">
        <f t="shared" si="1"/>
        <v>17</v>
      </c>
      <c r="D19" s="194">
        <v>43578</v>
      </c>
      <c r="E19" s="53" t="s">
        <v>21</v>
      </c>
      <c r="F19" s="53" t="s">
        <v>142</v>
      </c>
      <c r="G19" s="50" t="s">
        <v>138</v>
      </c>
      <c r="H19" s="50" t="s">
        <v>144</v>
      </c>
      <c r="I19" s="53">
        <v>41</v>
      </c>
      <c r="J19" s="61">
        <v>0.38</v>
      </c>
      <c r="K19" s="64">
        <f t="shared" si="2"/>
        <v>0.55135590023360082</v>
      </c>
      <c r="M19" s="2"/>
      <c r="N19" s="21">
        <v>24</v>
      </c>
      <c r="O19" s="4" t="s">
        <v>142</v>
      </c>
      <c r="P19" s="22" t="s">
        <v>138</v>
      </c>
    </row>
    <row r="20" spans="1:19" x14ac:dyDescent="0.2">
      <c r="A20" s="47">
        <f t="shared" si="3"/>
        <v>2019</v>
      </c>
      <c r="B20" s="181" t="str">
        <f t="shared" si="0"/>
        <v>Apr</v>
      </c>
      <c r="C20" s="79">
        <f t="shared" si="1"/>
        <v>17</v>
      </c>
      <c r="D20" s="194">
        <v>43578</v>
      </c>
      <c r="E20" s="53" t="s">
        <v>21</v>
      </c>
      <c r="F20" s="53" t="s">
        <v>142</v>
      </c>
      <c r="G20" s="50" t="s">
        <v>138</v>
      </c>
      <c r="H20" s="50" t="s">
        <v>144</v>
      </c>
      <c r="I20" s="53">
        <v>44</v>
      </c>
      <c r="J20" s="61">
        <v>0.56999999999999995</v>
      </c>
      <c r="K20" s="64">
        <f t="shared" si="2"/>
        <v>0.66913974455296765</v>
      </c>
      <c r="M20" s="2"/>
      <c r="N20" s="19" t="s">
        <v>242</v>
      </c>
      <c r="O20" s="13" t="s">
        <v>124</v>
      </c>
      <c r="P20" s="20" t="s">
        <v>126</v>
      </c>
      <c r="R20" s="4"/>
      <c r="S20" s="4"/>
    </row>
    <row r="21" spans="1:19" x14ac:dyDescent="0.2">
      <c r="A21" s="47">
        <f t="shared" si="3"/>
        <v>2019</v>
      </c>
      <c r="B21" s="181" t="str">
        <f t="shared" si="0"/>
        <v>Apr</v>
      </c>
      <c r="C21" s="79">
        <f t="shared" si="1"/>
        <v>17</v>
      </c>
      <c r="D21" s="194">
        <v>43579</v>
      </c>
      <c r="E21" s="53" t="s">
        <v>34</v>
      </c>
      <c r="F21" s="53" t="s">
        <v>146</v>
      </c>
      <c r="G21" s="50" t="s">
        <v>138</v>
      </c>
      <c r="H21" s="50" t="s">
        <v>144</v>
      </c>
      <c r="I21" s="53">
        <v>42</v>
      </c>
      <c r="J21" s="61">
        <v>0.62</v>
      </c>
      <c r="K21" s="64">
        <f t="shared" si="2"/>
        <v>0.83684267357736741</v>
      </c>
      <c r="M21" s="2"/>
      <c r="N21" s="21">
        <v>25</v>
      </c>
      <c r="O21" s="4" t="s">
        <v>142</v>
      </c>
      <c r="P21" s="22" t="s">
        <v>138</v>
      </c>
    </row>
    <row r="22" spans="1:19" x14ac:dyDescent="0.2">
      <c r="A22" s="47">
        <f t="shared" si="3"/>
        <v>2019</v>
      </c>
      <c r="B22" s="181" t="str">
        <f t="shared" si="0"/>
        <v>Apr</v>
      </c>
      <c r="C22" s="79">
        <f t="shared" si="1"/>
        <v>17</v>
      </c>
      <c r="D22" s="194">
        <v>43579</v>
      </c>
      <c r="E22" s="53" t="s">
        <v>34</v>
      </c>
      <c r="F22" s="53" t="s">
        <v>146</v>
      </c>
      <c r="G22" s="50" t="s">
        <v>138</v>
      </c>
      <c r="H22" s="50" t="s">
        <v>144</v>
      </c>
      <c r="I22" s="53">
        <v>42</v>
      </c>
      <c r="J22" s="61">
        <v>0.62</v>
      </c>
      <c r="K22" s="64">
        <f t="shared" si="2"/>
        <v>0.83684267357736741</v>
      </c>
      <c r="M22" s="2"/>
      <c r="N22" s="19" t="s">
        <v>242</v>
      </c>
      <c r="O22" s="13" t="s">
        <v>124</v>
      </c>
      <c r="P22" s="20" t="s">
        <v>126</v>
      </c>
      <c r="R22" s="4"/>
      <c r="S22" s="4"/>
    </row>
    <row r="23" spans="1:19" x14ac:dyDescent="0.2">
      <c r="A23" s="47">
        <f t="shared" si="3"/>
        <v>2019</v>
      </c>
      <c r="B23" s="181" t="str">
        <f t="shared" si="0"/>
        <v>Apr</v>
      </c>
      <c r="C23" s="79">
        <f t="shared" si="1"/>
        <v>17</v>
      </c>
      <c r="D23" s="194">
        <v>43579</v>
      </c>
      <c r="E23" s="53" t="s">
        <v>34</v>
      </c>
      <c r="F23" s="53" t="s">
        <v>146</v>
      </c>
      <c r="G23" s="50" t="s">
        <v>138</v>
      </c>
      <c r="H23" s="50" t="s">
        <v>144</v>
      </c>
      <c r="I23" s="53">
        <v>44</v>
      </c>
      <c r="J23" s="61">
        <v>0.84</v>
      </c>
      <c r="K23" s="64">
        <f t="shared" si="2"/>
        <v>0.98610067618332076</v>
      </c>
      <c r="M23" s="2"/>
      <c r="N23" s="23">
        <v>26</v>
      </c>
      <c r="O23" s="24" t="s">
        <v>142</v>
      </c>
      <c r="P23" s="25" t="s">
        <v>138</v>
      </c>
    </row>
    <row r="24" spans="1:19" x14ac:dyDescent="0.2">
      <c r="A24" s="47">
        <f t="shared" si="3"/>
        <v>2019</v>
      </c>
      <c r="B24" s="181" t="str">
        <f t="shared" si="0"/>
        <v>Apr</v>
      </c>
      <c r="C24" s="79">
        <f t="shared" si="1"/>
        <v>17</v>
      </c>
      <c r="D24" s="194">
        <v>43579</v>
      </c>
      <c r="E24" s="53" t="s">
        <v>34</v>
      </c>
      <c r="F24" s="53" t="s">
        <v>146</v>
      </c>
      <c r="G24" s="50" t="s">
        <v>138</v>
      </c>
      <c r="H24" s="50" t="s">
        <v>144</v>
      </c>
      <c r="I24" s="53">
        <v>41</v>
      </c>
      <c r="J24" s="61">
        <v>0.53</v>
      </c>
      <c r="K24" s="64">
        <f t="shared" si="2"/>
        <v>0.76899638716791685</v>
      </c>
      <c r="M24" s="2"/>
    </row>
    <row r="25" spans="1:19" x14ac:dyDescent="0.2">
      <c r="A25" s="47">
        <f t="shared" si="3"/>
        <v>2019</v>
      </c>
      <c r="B25" s="181" t="str">
        <f t="shared" si="0"/>
        <v>Apr</v>
      </c>
      <c r="C25" s="79">
        <f t="shared" si="1"/>
        <v>17</v>
      </c>
      <c r="D25" s="194">
        <v>43579</v>
      </c>
      <c r="E25" s="53" t="s">
        <v>34</v>
      </c>
      <c r="F25" s="53" t="s">
        <v>146</v>
      </c>
      <c r="G25" s="50" t="s">
        <v>138</v>
      </c>
      <c r="H25" s="50" t="s">
        <v>144</v>
      </c>
      <c r="I25" s="53">
        <v>45</v>
      </c>
      <c r="J25" s="61">
        <v>0.81</v>
      </c>
      <c r="K25" s="64">
        <f t="shared" si="2"/>
        <v>0.88888888888888884</v>
      </c>
      <c r="M25" s="2"/>
    </row>
    <row r="26" spans="1:19" x14ac:dyDescent="0.2">
      <c r="A26" s="47">
        <f t="shared" si="3"/>
        <v>2019</v>
      </c>
      <c r="B26" s="181" t="str">
        <f t="shared" si="0"/>
        <v>Apr</v>
      </c>
      <c r="C26" s="79">
        <f t="shared" si="1"/>
        <v>17</v>
      </c>
      <c r="D26" s="194">
        <v>43579</v>
      </c>
      <c r="E26" s="53" t="s">
        <v>40</v>
      </c>
      <c r="F26" s="53" t="s">
        <v>146</v>
      </c>
      <c r="G26" s="50" t="s">
        <v>138</v>
      </c>
      <c r="H26" s="50" t="s">
        <v>144</v>
      </c>
      <c r="I26" s="53">
        <v>36</v>
      </c>
      <c r="J26" s="61">
        <v>0.38</v>
      </c>
      <c r="K26" s="64">
        <f t="shared" si="2"/>
        <v>0.81447187928669407</v>
      </c>
      <c r="M26" s="2"/>
    </row>
    <row r="27" spans="1:19" x14ac:dyDescent="0.2">
      <c r="A27" s="47">
        <f t="shared" si="3"/>
        <v>2019</v>
      </c>
      <c r="B27" s="181" t="str">
        <f t="shared" si="0"/>
        <v>Apr</v>
      </c>
      <c r="C27" s="79">
        <f t="shared" si="1"/>
        <v>17</v>
      </c>
      <c r="D27" s="194">
        <v>43579</v>
      </c>
      <c r="E27" s="53" t="s">
        <v>40</v>
      </c>
      <c r="F27" s="53" t="s">
        <v>146</v>
      </c>
      <c r="G27" s="50" t="s">
        <v>138</v>
      </c>
      <c r="H27" s="50" t="s">
        <v>144</v>
      </c>
      <c r="I27" s="53">
        <v>39</v>
      </c>
      <c r="J27" s="61">
        <v>0.47</v>
      </c>
      <c r="K27" s="64">
        <f t="shared" si="2"/>
        <v>0.7923262361132184</v>
      </c>
      <c r="M27" s="2"/>
    </row>
    <row r="28" spans="1:19" x14ac:dyDescent="0.2">
      <c r="A28" s="47">
        <f t="shared" si="3"/>
        <v>2019</v>
      </c>
      <c r="B28" s="181" t="str">
        <f t="shared" si="0"/>
        <v>Apr</v>
      </c>
      <c r="C28" s="79">
        <f t="shared" si="1"/>
        <v>17</v>
      </c>
      <c r="D28" s="194">
        <v>43579</v>
      </c>
      <c r="E28" s="53" t="s">
        <v>40</v>
      </c>
      <c r="F28" s="53" t="s">
        <v>146</v>
      </c>
      <c r="G28" s="50" t="s">
        <v>138</v>
      </c>
      <c r="H28" s="50" t="s">
        <v>144</v>
      </c>
      <c r="I28" s="53">
        <v>37</v>
      </c>
      <c r="J28" s="61">
        <v>0.43</v>
      </c>
      <c r="K28" s="64">
        <f t="shared" si="2"/>
        <v>0.8489131936904033</v>
      </c>
      <c r="M28" s="2"/>
    </row>
    <row r="29" spans="1:19" x14ac:dyDescent="0.2">
      <c r="A29" s="47">
        <f t="shared" si="3"/>
        <v>2019</v>
      </c>
      <c r="B29" s="181" t="str">
        <f t="shared" si="0"/>
        <v>Apr</v>
      </c>
      <c r="C29" s="79">
        <f t="shared" si="1"/>
        <v>17</v>
      </c>
      <c r="D29" s="194">
        <v>43579</v>
      </c>
      <c r="E29" s="53" t="s">
        <v>40</v>
      </c>
      <c r="F29" s="53" t="s">
        <v>146</v>
      </c>
      <c r="G29" s="50" t="s">
        <v>138</v>
      </c>
      <c r="H29" s="50" t="s">
        <v>144</v>
      </c>
      <c r="I29" s="53">
        <v>40</v>
      </c>
      <c r="J29" s="61">
        <v>0.5</v>
      </c>
      <c r="K29" s="64">
        <f t="shared" si="2"/>
        <v>0.78125</v>
      </c>
      <c r="M29" s="2"/>
    </row>
    <row r="30" spans="1:19" x14ac:dyDescent="0.2">
      <c r="A30" s="47">
        <f t="shared" si="3"/>
        <v>2019</v>
      </c>
      <c r="B30" s="181" t="str">
        <f t="shared" si="0"/>
        <v>Apr</v>
      </c>
      <c r="C30" s="79">
        <f t="shared" si="1"/>
        <v>17</v>
      </c>
      <c r="D30" s="194">
        <v>43579</v>
      </c>
      <c r="E30" s="53" t="s">
        <v>40</v>
      </c>
      <c r="F30" s="53" t="s">
        <v>146</v>
      </c>
      <c r="G30" s="50" t="s">
        <v>138</v>
      </c>
      <c r="H30" s="50" t="s">
        <v>144</v>
      </c>
      <c r="I30" s="53">
        <v>37</v>
      </c>
      <c r="J30" s="61">
        <v>0.4</v>
      </c>
      <c r="K30" s="64">
        <f t="shared" si="2"/>
        <v>0.78968669180502638</v>
      </c>
      <c r="M30" s="2"/>
    </row>
    <row r="31" spans="1:19" x14ac:dyDescent="0.2">
      <c r="A31" s="47">
        <f t="shared" si="3"/>
        <v>2019</v>
      </c>
      <c r="B31" s="181" t="str">
        <f t="shared" si="0"/>
        <v>Apr</v>
      </c>
      <c r="C31" s="79">
        <f t="shared" si="1"/>
        <v>17</v>
      </c>
      <c r="D31" s="194">
        <v>43579</v>
      </c>
      <c r="E31" s="53" t="s">
        <v>40</v>
      </c>
      <c r="F31" s="53" t="s">
        <v>146</v>
      </c>
      <c r="G31" s="50" t="s">
        <v>138</v>
      </c>
      <c r="H31" s="50" t="s">
        <v>144</v>
      </c>
      <c r="I31" s="53">
        <v>38</v>
      </c>
      <c r="J31" s="61">
        <v>0.43</v>
      </c>
      <c r="K31" s="64">
        <f t="shared" si="2"/>
        <v>0.78364193031054086</v>
      </c>
      <c r="M31" s="2"/>
    </row>
    <row r="32" spans="1:19" x14ac:dyDescent="0.2">
      <c r="A32" s="47">
        <f t="shared" si="3"/>
        <v>2019</v>
      </c>
      <c r="B32" s="181" t="str">
        <f t="shared" si="0"/>
        <v>Apr</v>
      </c>
      <c r="C32" s="79">
        <f t="shared" si="1"/>
        <v>17</v>
      </c>
      <c r="D32" s="194">
        <v>43579</v>
      </c>
      <c r="E32" s="53" t="s">
        <v>40</v>
      </c>
      <c r="F32" s="53" t="s">
        <v>146</v>
      </c>
      <c r="G32" s="50" t="s">
        <v>138</v>
      </c>
      <c r="H32" s="50" t="s">
        <v>144</v>
      </c>
      <c r="I32" s="53">
        <v>37</v>
      </c>
      <c r="J32" s="61">
        <v>0.42</v>
      </c>
      <c r="K32" s="64">
        <f t="shared" si="2"/>
        <v>0.82917102639527762</v>
      </c>
      <c r="M32" s="2"/>
    </row>
    <row r="33" spans="1:13" x14ac:dyDescent="0.2">
      <c r="A33" s="47">
        <f t="shared" si="3"/>
        <v>2019</v>
      </c>
      <c r="B33" s="181" t="str">
        <f t="shared" si="0"/>
        <v>Apr</v>
      </c>
      <c r="C33" s="79">
        <f t="shared" si="1"/>
        <v>17</v>
      </c>
      <c r="D33" s="194">
        <v>43579</v>
      </c>
      <c r="E33" s="53" t="s">
        <v>40</v>
      </c>
      <c r="F33" s="53" t="s">
        <v>146</v>
      </c>
      <c r="G33" s="50" t="s">
        <v>138</v>
      </c>
      <c r="H33" s="50" t="s">
        <v>144</v>
      </c>
      <c r="I33" s="53">
        <v>43</v>
      </c>
      <c r="J33" s="61">
        <v>0.73</v>
      </c>
      <c r="K33" s="64">
        <f t="shared" si="2"/>
        <v>0.91815814959689079</v>
      </c>
      <c r="M33" s="2"/>
    </row>
    <row r="34" spans="1:13" x14ac:dyDescent="0.2">
      <c r="A34" s="47">
        <f t="shared" si="3"/>
        <v>2019</v>
      </c>
      <c r="B34" s="181" t="str">
        <f t="shared" si="0"/>
        <v>Apr</v>
      </c>
      <c r="C34" s="79">
        <f t="shared" si="1"/>
        <v>17</v>
      </c>
      <c r="D34" s="194">
        <v>43579</v>
      </c>
      <c r="E34" s="53" t="s">
        <v>40</v>
      </c>
      <c r="F34" s="53" t="s">
        <v>146</v>
      </c>
      <c r="G34" s="50" t="s">
        <v>138</v>
      </c>
      <c r="H34" s="50" t="s">
        <v>144</v>
      </c>
      <c r="I34" s="53">
        <v>38</v>
      </c>
      <c r="J34" s="61">
        <v>0.55000000000000004</v>
      </c>
      <c r="K34" s="64">
        <f t="shared" si="2"/>
        <v>1.0023327015599943</v>
      </c>
      <c r="M34" s="2"/>
    </row>
    <row r="35" spans="1:13" x14ac:dyDescent="0.2">
      <c r="A35" s="47">
        <f t="shared" si="3"/>
        <v>2019</v>
      </c>
      <c r="B35" s="181" t="str">
        <f t="shared" si="0"/>
        <v>Apr</v>
      </c>
      <c r="C35" s="79">
        <f t="shared" si="1"/>
        <v>17</v>
      </c>
      <c r="D35" s="194">
        <v>43579</v>
      </c>
      <c r="E35" s="53" t="s">
        <v>40</v>
      </c>
      <c r="F35" s="53" t="s">
        <v>146</v>
      </c>
      <c r="G35" s="50" t="s">
        <v>138</v>
      </c>
      <c r="H35" s="50" t="s">
        <v>144</v>
      </c>
      <c r="I35" s="53">
        <v>40</v>
      </c>
      <c r="J35" s="61">
        <v>0.56000000000000005</v>
      </c>
      <c r="K35" s="64">
        <f t="shared" si="2"/>
        <v>0.87500000000000011</v>
      </c>
      <c r="M35" s="2"/>
    </row>
    <row r="36" spans="1:13" x14ac:dyDescent="0.2">
      <c r="A36" s="47">
        <f t="shared" si="3"/>
        <v>2019</v>
      </c>
      <c r="B36" s="181" t="str">
        <f t="shared" si="0"/>
        <v>Apr</v>
      </c>
      <c r="C36" s="79">
        <f t="shared" si="1"/>
        <v>17</v>
      </c>
      <c r="D36" s="194">
        <v>43579</v>
      </c>
      <c r="E36" s="53" t="s">
        <v>40</v>
      </c>
      <c r="F36" s="53" t="s">
        <v>146</v>
      </c>
      <c r="G36" s="50" t="s">
        <v>138</v>
      </c>
      <c r="H36" s="50" t="s">
        <v>144</v>
      </c>
      <c r="I36" s="53">
        <v>37</v>
      </c>
      <c r="J36" s="61">
        <v>0.42</v>
      </c>
      <c r="K36" s="64">
        <f t="shared" si="2"/>
        <v>0.82917102639527762</v>
      </c>
      <c r="M36" s="2"/>
    </row>
    <row r="37" spans="1:13" x14ac:dyDescent="0.2">
      <c r="A37" s="47">
        <f t="shared" si="3"/>
        <v>2019</v>
      </c>
      <c r="B37" s="181" t="str">
        <f t="shared" si="0"/>
        <v>Apr</v>
      </c>
      <c r="C37" s="79">
        <f t="shared" si="1"/>
        <v>17</v>
      </c>
      <c r="D37" s="194">
        <v>43579</v>
      </c>
      <c r="E37" s="53" t="s">
        <v>40</v>
      </c>
      <c r="F37" s="53" t="s">
        <v>146</v>
      </c>
      <c r="G37" s="50" t="s">
        <v>138</v>
      </c>
      <c r="H37" s="50" t="s">
        <v>144</v>
      </c>
      <c r="I37" s="53">
        <v>41</v>
      </c>
      <c r="J37" s="61">
        <v>0.59</v>
      </c>
      <c r="K37" s="64">
        <f t="shared" si="2"/>
        <v>0.85605258194164335</v>
      </c>
      <c r="M37" s="2"/>
    </row>
    <row r="38" spans="1:13" x14ac:dyDescent="0.2">
      <c r="A38" s="47">
        <f t="shared" si="3"/>
        <v>2019</v>
      </c>
      <c r="B38" s="181" t="str">
        <f t="shared" si="0"/>
        <v>Apr</v>
      </c>
      <c r="C38" s="79">
        <f t="shared" si="1"/>
        <v>17</v>
      </c>
      <c r="D38" s="194">
        <v>43579</v>
      </c>
      <c r="E38" s="53" t="s">
        <v>40</v>
      </c>
      <c r="F38" s="53" t="s">
        <v>152</v>
      </c>
      <c r="G38" s="50" t="s">
        <v>138</v>
      </c>
      <c r="H38" s="50" t="s">
        <v>144</v>
      </c>
      <c r="I38" s="53">
        <v>54</v>
      </c>
      <c r="J38" s="61">
        <v>1.45</v>
      </c>
      <c r="K38" s="64">
        <f t="shared" si="2"/>
        <v>0.92084539958339684</v>
      </c>
      <c r="M38" s="2"/>
    </row>
    <row r="39" spans="1:13" x14ac:dyDescent="0.2">
      <c r="A39" s="47">
        <f t="shared" si="3"/>
        <v>2019</v>
      </c>
      <c r="B39" s="181" t="str">
        <f t="shared" si="0"/>
        <v>Apr</v>
      </c>
      <c r="C39" s="79">
        <f t="shared" si="1"/>
        <v>17</v>
      </c>
      <c r="D39" s="194">
        <v>43579</v>
      </c>
      <c r="E39" s="53" t="s">
        <v>40</v>
      </c>
      <c r="F39" s="53" t="s">
        <v>152</v>
      </c>
      <c r="G39" s="50" t="s">
        <v>138</v>
      </c>
      <c r="H39" s="50" t="s">
        <v>144</v>
      </c>
      <c r="I39" s="53">
        <v>47</v>
      </c>
      <c r="J39" s="61">
        <v>1.04</v>
      </c>
      <c r="K39" s="64">
        <f t="shared" si="2"/>
        <v>1.0017048245571791</v>
      </c>
      <c r="M39" s="2"/>
    </row>
    <row r="40" spans="1:13" x14ac:dyDescent="0.2">
      <c r="A40" s="47">
        <f t="shared" si="3"/>
        <v>2019</v>
      </c>
      <c r="B40" s="181" t="str">
        <f t="shared" si="0"/>
        <v>Apr</v>
      </c>
      <c r="C40" s="79">
        <f t="shared" si="1"/>
        <v>17</v>
      </c>
      <c r="D40" s="194">
        <v>43579</v>
      </c>
      <c r="E40" s="53" t="s">
        <v>12</v>
      </c>
      <c r="F40" s="53" t="s">
        <v>146</v>
      </c>
      <c r="G40" s="50" t="s">
        <v>138</v>
      </c>
      <c r="H40" s="50" t="s">
        <v>144</v>
      </c>
      <c r="I40" s="53">
        <v>41</v>
      </c>
      <c r="K40" s="64">
        <f t="shared" si="2"/>
        <v>0</v>
      </c>
      <c r="M40" s="2"/>
    </row>
    <row r="41" spans="1:13" x14ac:dyDescent="0.2">
      <c r="A41" s="47">
        <f t="shared" si="3"/>
        <v>2019</v>
      </c>
      <c r="B41" s="181" t="str">
        <f t="shared" si="0"/>
        <v>Apr</v>
      </c>
      <c r="C41" s="79">
        <f t="shared" si="1"/>
        <v>17</v>
      </c>
      <c r="D41" s="194">
        <v>43579</v>
      </c>
      <c r="E41" s="53" t="s">
        <v>12</v>
      </c>
      <c r="F41" s="53" t="s">
        <v>146</v>
      </c>
      <c r="G41" s="50" t="s">
        <v>138</v>
      </c>
      <c r="H41" s="50" t="s">
        <v>144</v>
      </c>
      <c r="I41" s="53">
        <v>38</v>
      </c>
      <c r="K41" s="64">
        <f t="shared" si="2"/>
        <v>0</v>
      </c>
      <c r="M41" s="2"/>
    </row>
    <row r="42" spans="1:13" x14ac:dyDescent="0.2">
      <c r="A42" s="47">
        <f t="shared" si="3"/>
        <v>2019</v>
      </c>
      <c r="B42" s="181" t="str">
        <f t="shared" si="0"/>
        <v>Apr</v>
      </c>
      <c r="C42" s="79">
        <f t="shared" si="1"/>
        <v>17</v>
      </c>
      <c r="D42" s="194">
        <v>43579</v>
      </c>
      <c r="E42" s="53" t="s">
        <v>12</v>
      </c>
      <c r="F42" s="53" t="s">
        <v>142</v>
      </c>
      <c r="G42" s="50" t="s">
        <v>138</v>
      </c>
      <c r="H42" s="50" t="s">
        <v>144</v>
      </c>
      <c r="I42" s="53">
        <v>39</v>
      </c>
      <c r="K42" s="64">
        <f t="shared" si="2"/>
        <v>0</v>
      </c>
      <c r="M42" s="2"/>
    </row>
    <row r="43" spans="1:13" x14ac:dyDescent="0.2">
      <c r="A43" s="47">
        <f t="shared" si="3"/>
        <v>2019</v>
      </c>
      <c r="B43" s="181" t="str">
        <f t="shared" si="0"/>
        <v>Apr</v>
      </c>
      <c r="C43" s="79">
        <f t="shared" si="1"/>
        <v>17</v>
      </c>
      <c r="D43" s="194">
        <v>43579</v>
      </c>
      <c r="E43" s="53" t="s">
        <v>12</v>
      </c>
      <c r="F43" s="53" t="s">
        <v>142</v>
      </c>
      <c r="G43" s="50" t="s">
        <v>138</v>
      </c>
      <c r="H43" s="50" t="s">
        <v>144</v>
      </c>
      <c r="I43" s="53">
        <v>40</v>
      </c>
      <c r="K43" s="64">
        <f t="shared" si="2"/>
        <v>0</v>
      </c>
      <c r="M43" s="2"/>
    </row>
    <row r="44" spans="1:13" x14ac:dyDescent="0.2">
      <c r="A44" s="47">
        <f t="shared" si="3"/>
        <v>2019</v>
      </c>
      <c r="B44" s="181" t="str">
        <f t="shared" si="0"/>
        <v>Apr</v>
      </c>
      <c r="C44" s="79">
        <f t="shared" si="1"/>
        <v>17</v>
      </c>
      <c r="D44" s="194">
        <v>43579</v>
      </c>
      <c r="E44" s="53" t="s">
        <v>8</v>
      </c>
      <c r="F44" s="53" t="s">
        <v>142</v>
      </c>
      <c r="G44" s="50" t="s">
        <v>138</v>
      </c>
      <c r="H44" s="50" t="s">
        <v>144</v>
      </c>
      <c r="I44" s="53">
        <v>52</v>
      </c>
      <c r="J44" s="61">
        <v>1.05</v>
      </c>
      <c r="K44" s="64">
        <f t="shared" si="2"/>
        <v>0.74675694128356851</v>
      </c>
      <c r="M44" s="2"/>
    </row>
    <row r="45" spans="1:13" x14ac:dyDescent="0.2">
      <c r="A45" s="47">
        <f t="shared" si="3"/>
        <v>2019</v>
      </c>
      <c r="B45" s="181" t="str">
        <f t="shared" si="0"/>
        <v>Apr</v>
      </c>
      <c r="C45" s="79">
        <f t="shared" si="1"/>
        <v>17</v>
      </c>
      <c r="D45" s="194">
        <v>43579</v>
      </c>
      <c r="E45" s="53" t="s">
        <v>8</v>
      </c>
      <c r="F45" s="53" t="s">
        <v>142</v>
      </c>
      <c r="G45" s="50" t="s">
        <v>138</v>
      </c>
      <c r="H45" s="50" t="s">
        <v>144</v>
      </c>
      <c r="I45" s="53">
        <v>44</v>
      </c>
      <c r="J45" s="61">
        <v>0.62</v>
      </c>
      <c r="K45" s="64">
        <f t="shared" si="2"/>
        <v>0.72783621337340343</v>
      </c>
      <c r="M45" s="2"/>
    </row>
    <row r="46" spans="1:13" x14ac:dyDescent="0.2">
      <c r="A46" s="47">
        <f t="shared" si="3"/>
        <v>2019</v>
      </c>
      <c r="B46" s="181" t="str">
        <f t="shared" si="0"/>
        <v>Apr</v>
      </c>
      <c r="C46" s="79">
        <f t="shared" si="1"/>
        <v>17</v>
      </c>
      <c r="D46" s="194">
        <v>43579</v>
      </c>
      <c r="E46" s="53" t="s">
        <v>8</v>
      </c>
      <c r="F46" s="53" t="s">
        <v>142</v>
      </c>
      <c r="G46" s="50" t="s">
        <v>138</v>
      </c>
      <c r="H46" s="50" t="s">
        <v>144</v>
      </c>
      <c r="I46" s="53">
        <v>42</v>
      </c>
      <c r="J46" s="61">
        <v>0.47</v>
      </c>
      <c r="K46" s="64">
        <f t="shared" si="2"/>
        <v>0.63438073642155279</v>
      </c>
      <c r="M46" s="2"/>
    </row>
    <row r="47" spans="1:13" x14ac:dyDescent="0.2">
      <c r="A47" s="47">
        <f t="shared" si="3"/>
        <v>2019</v>
      </c>
      <c r="B47" s="181" t="str">
        <f t="shared" si="0"/>
        <v>Apr</v>
      </c>
      <c r="C47" s="79">
        <f t="shared" si="1"/>
        <v>17</v>
      </c>
      <c r="D47" s="194">
        <v>43579</v>
      </c>
      <c r="E47" s="53" t="s">
        <v>8</v>
      </c>
      <c r="F47" s="53" t="s">
        <v>142</v>
      </c>
      <c r="G47" s="50" t="s">
        <v>138</v>
      </c>
      <c r="H47" s="50" t="s">
        <v>144</v>
      </c>
      <c r="I47" s="53">
        <v>50</v>
      </c>
      <c r="J47" s="61">
        <v>0.97</v>
      </c>
      <c r="K47" s="64">
        <f t="shared" si="2"/>
        <v>0.77600000000000002</v>
      </c>
      <c r="M47" s="2"/>
    </row>
    <row r="48" spans="1:13" x14ac:dyDescent="0.2">
      <c r="A48" s="47">
        <f t="shared" si="3"/>
        <v>2019</v>
      </c>
      <c r="B48" s="181" t="str">
        <f t="shared" si="0"/>
        <v>Apr</v>
      </c>
      <c r="C48" s="79">
        <f t="shared" si="1"/>
        <v>17</v>
      </c>
      <c r="D48" s="194">
        <v>43579</v>
      </c>
      <c r="E48" s="53" t="s">
        <v>8</v>
      </c>
      <c r="F48" s="53" t="s">
        <v>142</v>
      </c>
      <c r="G48" s="50" t="s">
        <v>138</v>
      </c>
      <c r="H48" s="50" t="s">
        <v>144</v>
      </c>
      <c r="I48" s="53">
        <v>47</v>
      </c>
      <c r="J48" s="61">
        <v>0.79</v>
      </c>
      <c r="K48" s="64">
        <f t="shared" si="2"/>
        <v>0.76091039557708795</v>
      </c>
      <c r="M48" s="2"/>
    </row>
    <row r="49" spans="1:13" x14ac:dyDescent="0.2">
      <c r="A49" s="47">
        <f t="shared" si="3"/>
        <v>2019</v>
      </c>
      <c r="B49" s="181" t="str">
        <f t="shared" si="0"/>
        <v>Apr</v>
      </c>
      <c r="C49" s="79">
        <f t="shared" si="1"/>
        <v>17</v>
      </c>
      <c r="D49" s="194">
        <v>43579</v>
      </c>
      <c r="E49" s="53" t="s">
        <v>8</v>
      </c>
      <c r="F49" s="53" t="s">
        <v>142</v>
      </c>
      <c r="G49" s="50" t="s">
        <v>138</v>
      </c>
      <c r="H49" s="50" t="s">
        <v>144</v>
      </c>
      <c r="I49" s="53">
        <v>40</v>
      </c>
      <c r="J49" s="61">
        <v>0.43</v>
      </c>
      <c r="K49" s="64">
        <f t="shared" si="2"/>
        <v>0.671875</v>
      </c>
      <c r="M49" s="2"/>
    </row>
    <row r="50" spans="1:13" x14ac:dyDescent="0.2">
      <c r="A50" s="47">
        <f t="shared" si="3"/>
        <v>2019</v>
      </c>
      <c r="B50" s="181" t="str">
        <f t="shared" si="0"/>
        <v>Apr</v>
      </c>
      <c r="C50" s="79">
        <f t="shared" si="1"/>
        <v>17</v>
      </c>
      <c r="D50" s="194">
        <v>43579</v>
      </c>
      <c r="E50" s="53" t="s">
        <v>8</v>
      </c>
      <c r="F50" s="53" t="s">
        <v>142</v>
      </c>
      <c r="G50" s="50" t="s">
        <v>138</v>
      </c>
      <c r="H50" s="50" t="s">
        <v>144</v>
      </c>
      <c r="I50" s="53">
        <v>51</v>
      </c>
      <c r="J50" s="61">
        <v>1.04</v>
      </c>
      <c r="K50" s="64">
        <f t="shared" si="2"/>
        <v>0.78401218234314107</v>
      </c>
      <c r="M50" s="2"/>
    </row>
    <row r="51" spans="1:13" x14ac:dyDescent="0.2">
      <c r="A51" s="47">
        <f t="shared" si="3"/>
        <v>2019</v>
      </c>
      <c r="B51" s="181" t="str">
        <f t="shared" si="0"/>
        <v>Apr</v>
      </c>
      <c r="C51" s="79">
        <f t="shared" si="1"/>
        <v>17</v>
      </c>
      <c r="D51" s="194">
        <v>43579</v>
      </c>
      <c r="E51" s="53" t="s">
        <v>8</v>
      </c>
      <c r="F51" s="53" t="s">
        <v>142</v>
      </c>
      <c r="G51" s="50" t="s">
        <v>138</v>
      </c>
      <c r="H51" s="50" t="s">
        <v>144</v>
      </c>
      <c r="I51" s="53">
        <v>58</v>
      </c>
      <c r="J51" s="61">
        <v>1.62</v>
      </c>
      <c r="K51" s="64">
        <f t="shared" si="2"/>
        <v>0.83029234490959036</v>
      </c>
      <c r="M51" s="2"/>
    </row>
    <row r="52" spans="1:13" x14ac:dyDescent="0.2">
      <c r="A52" s="47">
        <f t="shared" si="3"/>
        <v>2019</v>
      </c>
      <c r="B52" s="181" t="str">
        <f t="shared" si="0"/>
        <v>Apr</v>
      </c>
      <c r="C52" s="79">
        <f t="shared" si="1"/>
        <v>17</v>
      </c>
      <c r="D52" s="194">
        <v>43579</v>
      </c>
      <c r="E52" s="53" t="s">
        <v>8</v>
      </c>
      <c r="F52" s="53" t="s">
        <v>142</v>
      </c>
      <c r="G52" s="50" t="s">
        <v>138</v>
      </c>
      <c r="H52" s="50" t="s">
        <v>144</v>
      </c>
      <c r="I52" s="53">
        <v>52</v>
      </c>
      <c r="J52" s="61">
        <v>1.05</v>
      </c>
      <c r="K52" s="64">
        <f t="shared" si="2"/>
        <v>0.74675694128356851</v>
      </c>
      <c r="M52" s="2"/>
    </row>
    <row r="53" spans="1:13" x14ac:dyDescent="0.2">
      <c r="A53" s="47">
        <f t="shared" si="3"/>
        <v>2019</v>
      </c>
      <c r="B53" s="181" t="str">
        <f t="shared" si="0"/>
        <v>Apr</v>
      </c>
      <c r="C53" s="79">
        <f t="shared" si="1"/>
        <v>17</v>
      </c>
      <c r="D53" s="194">
        <v>43579</v>
      </c>
      <c r="E53" s="53" t="s">
        <v>8</v>
      </c>
      <c r="F53" s="53" t="s">
        <v>142</v>
      </c>
      <c r="G53" s="50" t="s">
        <v>138</v>
      </c>
      <c r="H53" s="50" t="s">
        <v>144</v>
      </c>
      <c r="I53" s="53">
        <v>47</v>
      </c>
      <c r="J53" s="61">
        <v>0.73</v>
      </c>
      <c r="K53" s="64">
        <f t="shared" si="2"/>
        <v>0.70311973262186611</v>
      </c>
      <c r="M53" s="2"/>
    </row>
    <row r="54" spans="1:13" x14ac:dyDescent="0.2">
      <c r="A54" s="47">
        <f t="shared" si="3"/>
        <v>2019</v>
      </c>
      <c r="B54" s="181" t="str">
        <f t="shared" si="0"/>
        <v>Apr</v>
      </c>
      <c r="C54" s="79">
        <f t="shared" si="1"/>
        <v>17</v>
      </c>
      <c r="D54" s="194">
        <v>43579</v>
      </c>
      <c r="E54" s="53" t="s">
        <v>8</v>
      </c>
      <c r="F54" s="53" t="s">
        <v>142</v>
      </c>
      <c r="G54" s="50" t="s">
        <v>138</v>
      </c>
      <c r="H54" s="50" t="s">
        <v>144</v>
      </c>
      <c r="I54" s="53">
        <v>51</v>
      </c>
      <c r="J54" s="61">
        <v>1.01</v>
      </c>
      <c r="K54" s="64">
        <f t="shared" si="2"/>
        <v>0.76139644631401193</v>
      </c>
      <c r="M54" s="2"/>
    </row>
    <row r="55" spans="1:13" x14ac:dyDescent="0.2">
      <c r="A55" s="47">
        <f t="shared" si="3"/>
        <v>2019</v>
      </c>
      <c r="B55" s="181" t="str">
        <f t="shared" si="0"/>
        <v>Apr</v>
      </c>
      <c r="C55" s="79">
        <f t="shared" si="1"/>
        <v>17</v>
      </c>
      <c r="D55" s="194">
        <v>43579</v>
      </c>
      <c r="E55" s="53" t="s">
        <v>8</v>
      </c>
      <c r="F55" s="53" t="s">
        <v>142</v>
      </c>
      <c r="G55" s="50" t="s">
        <v>138</v>
      </c>
      <c r="H55" s="50" t="s">
        <v>144</v>
      </c>
      <c r="I55" s="53">
        <v>50</v>
      </c>
      <c r="J55" s="61">
        <v>0.87</v>
      </c>
      <c r="K55" s="64">
        <f t="shared" si="2"/>
        <v>0.69599999999999995</v>
      </c>
      <c r="M55" s="2"/>
    </row>
    <row r="56" spans="1:13" x14ac:dyDescent="0.2">
      <c r="A56" s="47">
        <f t="shared" si="3"/>
        <v>2019</v>
      </c>
      <c r="B56" s="181" t="str">
        <f t="shared" si="0"/>
        <v>Apr</v>
      </c>
      <c r="C56" s="79">
        <f t="shared" si="1"/>
        <v>17</v>
      </c>
      <c r="D56" s="194">
        <v>43579</v>
      </c>
      <c r="E56" s="53" t="s">
        <v>8</v>
      </c>
      <c r="F56" s="53" t="s">
        <v>142</v>
      </c>
      <c r="G56" s="50" t="s">
        <v>138</v>
      </c>
      <c r="H56" s="50" t="s">
        <v>144</v>
      </c>
      <c r="I56" s="53">
        <v>56</v>
      </c>
      <c r="J56" s="61">
        <v>1.44</v>
      </c>
      <c r="K56" s="64">
        <f t="shared" si="2"/>
        <v>0.81997084548104959</v>
      </c>
      <c r="M56" s="2"/>
    </row>
    <row r="57" spans="1:13" x14ac:dyDescent="0.2">
      <c r="A57" s="47">
        <f t="shared" si="3"/>
        <v>2019</v>
      </c>
      <c r="B57" s="181" t="str">
        <f t="shared" si="0"/>
        <v>Apr</v>
      </c>
      <c r="C57" s="79">
        <f t="shared" si="1"/>
        <v>17</v>
      </c>
      <c r="D57" s="194">
        <v>43579</v>
      </c>
      <c r="E57" s="53" t="s">
        <v>8</v>
      </c>
      <c r="F57" s="53" t="s">
        <v>146</v>
      </c>
      <c r="G57" s="50" t="s">
        <v>138</v>
      </c>
      <c r="H57" s="50" t="s">
        <v>144</v>
      </c>
      <c r="I57" s="53">
        <v>50</v>
      </c>
      <c r="J57" s="61">
        <v>1.27</v>
      </c>
      <c r="K57" s="64">
        <f t="shared" si="2"/>
        <v>1.016</v>
      </c>
      <c r="M57" s="2"/>
    </row>
    <row r="58" spans="1:13" x14ac:dyDescent="0.2">
      <c r="A58" s="47">
        <f t="shared" si="3"/>
        <v>2019</v>
      </c>
      <c r="B58" s="181" t="str">
        <f t="shared" si="0"/>
        <v>Apr</v>
      </c>
      <c r="C58" s="79">
        <f t="shared" si="1"/>
        <v>17</v>
      </c>
      <c r="D58" s="194">
        <v>43579</v>
      </c>
      <c r="E58" s="53" t="s">
        <v>8</v>
      </c>
      <c r="F58" s="53" t="s">
        <v>146</v>
      </c>
      <c r="G58" s="50" t="s">
        <v>138</v>
      </c>
      <c r="H58" s="50" t="s">
        <v>144</v>
      </c>
      <c r="I58" s="53">
        <v>45</v>
      </c>
      <c r="J58" s="61">
        <v>0.8</v>
      </c>
      <c r="K58" s="64">
        <f t="shared" si="2"/>
        <v>0.87791495198902603</v>
      </c>
      <c r="M58" s="2"/>
    </row>
    <row r="59" spans="1:13" x14ac:dyDescent="0.2">
      <c r="A59" s="47">
        <f t="shared" si="3"/>
        <v>2019</v>
      </c>
      <c r="B59" s="181" t="str">
        <f t="shared" si="0"/>
        <v>Apr</v>
      </c>
      <c r="C59" s="79">
        <f t="shared" si="1"/>
        <v>17</v>
      </c>
      <c r="D59" s="194">
        <v>43579</v>
      </c>
      <c r="E59" s="53" t="s">
        <v>8</v>
      </c>
      <c r="F59" s="53" t="s">
        <v>142</v>
      </c>
      <c r="G59" s="50" t="s">
        <v>138</v>
      </c>
      <c r="H59" s="50" t="s">
        <v>144</v>
      </c>
      <c r="I59" s="53">
        <v>63</v>
      </c>
      <c r="J59" s="61">
        <v>2.0099999999999998</v>
      </c>
      <c r="K59" s="64">
        <f t="shared" si="2"/>
        <v>0.80384887641123459</v>
      </c>
      <c r="M59" s="2"/>
    </row>
    <row r="60" spans="1:13" x14ac:dyDescent="0.2">
      <c r="A60" s="47">
        <f t="shared" si="3"/>
        <v>2019</v>
      </c>
      <c r="B60" s="181" t="str">
        <f t="shared" si="0"/>
        <v>May</v>
      </c>
      <c r="C60" s="79">
        <f t="shared" si="1"/>
        <v>19</v>
      </c>
      <c r="D60" s="194">
        <v>43594</v>
      </c>
      <c r="E60" s="53" t="s">
        <v>8</v>
      </c>
      <c r="F60" s="53" t="s">
        <v>146</v>
      </c>
      <c r="G60" s="50" t="s">
        <v>138</v>
      </c>
      <c r="H60" s="50" t="s">
        <v>148</v>
      </c>
      <c r="I60" s="53">
        <v>100</v>
      </c>
      <c r="J60" s="61">
        <v>9.83</v>
      </c>
      <c r="K60" s="64">
        <f t="shared" si="2"/>
        <v>0.98299999999999998</v>
      </c>
      <c r="M60" s="2"/>
    </row>
    <row r="61" spans="1:13" x14ac:dyDescent="0.2">
      <c r="A61" s="47">
        <f t="shared" si="3"/>
        <v>2019</v>
      </c>
      <c r="B61" s="181" t="str">
        <f t="shared" si="0"/>
        <v>May</v>
      </c>
      <c r="C61" s="79">
        <f t="shared" si="1"/>
        <v>19</v>
      </c>
      <c r="D61" s="195">
        <v>43594</v>
      </c>
      <c r="E61" s="53" t="s">
        <v>8</v>
      </c>
      <c r="F61" s="53" t="s">
        <v>146</v>
      </c>
      <c r="G61" s="50" t="s">
        <v>138</v>
      </c>
      <c r="H61" s="50" t="s">
        <v>148</v>
      </c>
      <c r="I61" s="53">
        <v>113</v>
      </c>
      <c r="J61" s="61">
        <v>16.440000000000001</v>
      </c>
      <c r="K61" s="64">
        <f t="shared" si="2"/>
        <v>1.1393744667845316</v>
      </c>
      <c r="M61" s="2"/>
    </row>
    <row r="62" spans="1:13" x14ac:dyDescent="0.2">
      <c r="A62" s="47">
        <f t="shared" si="3"/>
        <v>2019</v>
      </c>
      <c r="B62" s="181" t="str">
        <f t="shared" si="0"/>
        <v>May</v>
      </c>
      <c r="C62" s="79">
        <f t="shared" si="1"/>
        <v>19</v>
      </c>
      <c r="D62" s="195">
        <v>43594</v>
      </c>
      <c r="E62" s="53" t="s">
        <v>8</v>
      </c>
      <c r="F62" s="53" t="s">
        <v>146</v>
      </c>
      <c r="G62" s="50" t="s">
        <v>138</v>
      </c>
      <c r="H62" s="50" t="s">
        <v>144</v>
      </c>
      <c r="I62" s="53">
        <v>37</v>
      </c>
      <c r="J62" s="61">
        <v>0.59</v>
      </c>
      <c r="K62" s="64">
        <f t="shared" si="2"/>
        <v>1.1647878704124139</v>
      </c>
      <c r="M62" s="2"/>
    </row>
    <row r="63" spans="1:13" x14ac:dyDescent="0.2">
      <c r="A63" s="47">
        <f t="shared" si="3"/>
        <v>2019</v>
      </c>
      <c r="B63" s="181" t="str">
        <f t="shared" si="0"/>
        <v>May</v>
      </c>
      <c r="C63" s="79">
        <f t="shared" si="1"/>
        <v>19</v>
      </c>
      <c r="D63" s="195">
        <v>43594</v>
      </c>
      <c r="E63" s="53" t="s">
        <v>8</v>
      </c>
      <c r="F63" s="53" t="s">
        <v>146</v>
      </c>
      <c r="G63" s="50" t="s">
        <v>138</v>
      </c>
      <c r="H63" s="50" t="s">
        <v>144</v>
      </c>
      <c r="I63" s="53">
        <v>39</v>
      </c>
      <c r="J63" s="61">
        <v>0.6</v>
      </c>
      <c r="K63" s="64">
        <f t="shared" si="2"/>
        <v>1.0114803014211298</v>
      </c>
      <c r="M63" s="2"/>
    </row>
    <row r="64" spans="1:13" x14ac:dyDescent="0.2">
      <c r="A64" s="47">
        <f t="shared" si="3"/>
        <v>2019</v>
      </c>
      <c r="B64" s="181" t="str">
        <f t="shared" si="0"/>
        <v>May</v>
      </c>
      <c r="C64" s="79">
        <f t="shared" si="1"/>
        <v>19</v>
      </c>
      <c r="D64" s="195">
        <v>43594</v>
      </c>
      <c r="E64" s="53" t="s">
        <v>8</v>
      </c>
      <c r="F64" s="53" t="s">
        <v>146</v>
      </c>
      <c r="G64" s="50" t="s">
        <v>138</v>
      </c>
      <c r="H64" s="50" t="s">
        <v>144</v>
      </c>
      <c r="I64" s="53">
        <v>36</v>
      </c>
      <c r="J64" s="61">
        <v>0.33</v>
      </c>
      <c r="K64" s="64">
        <f t="shared" si="2"/>
        <v>0.70730452674897115</v>
      </c>
      <c r="M64" s="2"/>
    </row>
    <row r="65" spans="1:13" x14ac:dyDescent="0.2">
      <c r="A65" s="47">
        <f t="shared" si="3"/>
        <v>2019</v>
      </c>
      <c r="B65" s="181" t="str">
        <f t="shared" si="0"/>
        <v>May</v>
      </c>
      <c r="C65" s="79">
        <f t="shared" si="1"/>
        <v>19</v>
      </c>
      <c r="D65" s="195">
        <v>43594</v>
      </c>
      <c r="E65" s="53" t="s">
        <v>8</v>
      </c>
      <c r="F65" s="53" t="s">
        <v>146</v>
      </c>
      <c r="G65" s="50" t="s">
        <v>138</v>
      </c>
      <c r="H65" s="50" t="s">
        <v>144</v>
      </c>
      <c r="I65" s="53">
        <v>52</v>
      </c>
      <c r="J65" s="61">
        <v>1.37</v>
      </c>
      <c r="K65" s="64">
        <f t="shared" si="2"/>
        <v>0.97434000910332275</v>
      </c>
      <c r="M65" s="2"/>
    </row>
    <row r="66" spans="1:13" x14ac:dyDescent="0.2">
      <c r="A66" s="47">
        <f t="shared" si="3"/>
        <v>2019</v>
      </c>
      <c r="B66" s="181" t="str">
        <f t="shared" si="0"/>
        <v>May</v>
      </c>
      <c r="C66" s="79">
        <f t="shared" si="1"/>
        <v>19</v>
      </c>
      <c r="D66" s="195">
        <v>43594</v>
      </c>
      <c r="E66" s="53" t="s">
        <v>8</v>
      </c>
      <c r="F66" s="53" t="s">
        <v>146</v>
      </c>
      <c r="G66" s="50" t="s">
        <v>138</v>
      </c>
      <c r="H66" s="50" t="s">
        <v>144</v>
      </c>
      <c r="I66" s="53">
        <v>58</v>
      </c>
      <c r="J66" s="61">
        <v>1.93</v>
      </c>
      <c r="K66" s="64">
        <f t="shared" si="2"/>
        <v>0.98917544794784529</v>
      </c>
      <c r="M66" s="2"/>
    </row>
    <row r="67" spans="1:13" x14ac:dyDescent="0.2">
      <c r="A67" s="47">
        <f t="shared" si="3"/>
        <v>2019</v>
      </c>
      <c r="B67" s="181" t="str">
        <f t="shared" si="0"/>
        <v>May</v>
      </c>
      <c r="C67" s="79">
        <f t="shared" si="1"/>
        <v>19</v>
      </c>
      <c r="D67" s="195">
        <v>43594</v>
      </c>
      <c r="E67" s="53" t="s">
        <v>8</v>
      </c>
      <c r="F67" s="53" t="s">
        <v>146</v>
      </c>
      <c r="G67" s="50" t="s">
        <v>138</v>
      </c>
      <c r="H67" s="50" t="s">
        <v>148</v>
      </c>
      <c r="I67" s="53">
        <v>94</v>
      </c>
      <c r="J67" s="61">
        <v>7.58</v>
      </c>
      <c r="K67" s="64">
        <f t="shared" si="2"/>
        <v>0.9126108858345453</v>
      </c>
      <c r="M67" s="2"/>
    </row>
    <row r="68" spans="1:13" x14ac:dyDescent="0.2">
      <c r="A68" s="47">
        <f t="shared" si="3"/>
        <v>2019</v>
      </c>
      <c r="B68" s="181" t="str">
        <f t="shared" ref="B68:B131" si="4">TEXT(D68,"mmm")</f>
        <v>May</v>
      </c>
      <c r="C68" s="79">
        <f t="shared" ref="C68:C131" si="5">WEEKNUM(D68)</f>
        <v>19</v>
      </c>
      <c r="D68" s="195">
        <v>43594</v>
      </c>
      <c r="E68" s="53" t="s">
        <v>8</v>
      </c>
      <c r="F68" s="53" t="s">
        <v>146</v>
      </c>
      <c r="G68" s="50" t="s">
        <v>138</v>
      </c>
      <c r="H68" s="50" t="s">
        <v>144</v>
      </c>
      <c r="I68" s="53">
        <v>49</v>
      </c>
      <c r="J68" s="61">
        <v>1.28</v>
      </c>
      <c r="K68" s="64">
        <f t="shared" ref="K68:K131" si="6">(J68*100000)/(I68^3)</f>
        <v>1.087982048296203</v>
      </c>
      <c r="M68" s="2"/>
    </row>
    <row r="69" spans="1:13" x14ac:dyDescent="0.2">
      <c r="A69" s="47">
        <f t="shared" si="3"/>
        <v>2019</v>
      </c>
      <c r="B69" s="181" t="str">
        <f t="shared" si="4"/>
        <v>May</v>
      </c>
      <c r="C69" s="79">
        <f t="shared" si="5"/>
        <v>19</v>
      </c>
      <c r="D69" s="195">
        <v>43594</v>
      </c>
      <c r="E69" s="53" t="s">
        <v>15</v>
      </c>
      <c r="F69" s="53" t="s">
        <v>142</v>
      </c>
      <c r="G69" s="50" t="s">
        <v>138</v>
      </c>
      <c r="H69" s="50" t="s">
        <v>144</v>
      </c>
      <c r="I69" s="53">
        <v>45</v>
      </c>
      <c r="J69" s="61">
        <v>0.59</v>
      </c>
      <c r="K69" s="64">
        <f t="shared" si="6"/>
        <v>0.64746227709190673</v>
      </c>
      <c r="M69" s="2"/>
    </row>
    <row r="70" spans="1:13" x14ac:dyDescent="0.2">
      <c r="A70" s="47">
        <f t="shared" ref="A70:A133" si="7">YEAR(D70)</f>
        <v>2019</v>
      </c>
      <c r="B70" s="181" t="str">
        <f t="shared" si="4"/>
        <v>May</v>
      </c>
      <c r="C70" s="79">
        <f t="shared" si="5"/>
        <v>19</v>
      </c>
      <c r="D70" s="195">
        <v>43594</v>
      </c>
      <c r="E70" s="53" t="s">
        <v>15</v>
      </c>
      <c r="F70" s="53" t="s">
        <v>142</v>
      </c>
      <c r="G70" s="50" t="s">
        <v>138</v>
      </c>
      <c r="H70" s="50" t="s">
        <v>144</v>
      </c>
      <c r="I70" s="53">
        <v>45</v>
      </c>
      <c r="J70" s="61">
        <v>0.64</v>
      </c>
      <c r="K70" s="64">
        <f t="shared" si="6"/>
        <v>0.7023319615912208</v>
      </c>
      <c r="M70" s="2"/>
    </row>
    <row r="71" spans="1:13" x14ac:dyDescent="0.2">
      <c r="A71" s="47">
        <f t="shared" si="7"/>
        <v>2019</v>
      </c>
      <c r="B71" s="181" t="str">
        <f t="shared" si="4"/>
        <v>May</v>
      </c>
      <c r="C71" s="79">
        <f t="shared" si="5"/>
        <v>19</v>
      </c>
      <c r="D71" s="195">
        <v>43594</v>
      </c>
      <c r="E71" s="53" t="s">
        <v>15</v>
      </c>
      <c r="F71" s="53" t="s">
        <v>142</v>
      </c>
      <c r="G71" s="50" t="s">
        <v>138</v>
      </c>
      <c r="H71" s="50" t="s">
        <v>144</v>
      </c>
      <c r="I71" s="53">
        <v>49</v>
      </c>
      <c r="J71" s="61">
        <v>0.9</v>
      </c>
      <c r="K71" s="64">
        <f t="shared" si="6"/>
        <v>0.76498737770826786</v>
      </c>
      <c r="M71" s="2"/>
    </row>
    <row r="72" spans="1:13" x14ac:dyDescent="0.2">
      <c r="A72" s="47">
        <f t="shared" si="7"/>
        <v>2019</v>
      </c>
      <c r="B72" s="181" t="str">
        <f t="shared" si="4"/>
        <v>May</v>
      </c>
      <c r="C72" s="79">
        <f t="shared" si="5"/>
        <v>19</v>
      </c>
      <c r="D72" s="195">
        <v>43594</v>
      </c>
      <c r="E72" s="53" t="s">
        <v>15</v>
      </c>
      <c r="F72" s="53" t="s">
        <v>142</v>
      </c>
      <c r="G72" s="50" t="s">
        <v>138</v>
      </c>
      <c r="H72" s="50" t="s">
        <v>144</v>
      </c>
      <c r="I72" s="53">
        <v>39</v>
      </c>
      <c r="J72" s="61">
        <v>0.43</v>
      </c>
      <c r="K72" s="64">
        <f t="shared" si="6"/>
        <v>0.72489421601847637</v>
      </c>
      <c r="M72" s="2"/>
    </row>
    <row r="73" spans="1:13" x14ac:dyDescent="0.2">
      <c r="A73" s="47">
        <f t="shared" si="7"/>
        <v>2019</v>
      </c>
      <c r="B73" s="181" t="str">
        <f t="shared" si="4"/>
        <v>May</v>
      </c>
      <c r="C73" s="79">
        <f t="shared" si="5"/>
        <v>19</v>
      </c>
      <c r="D73" s="195">
        <v>43594</v>
      </c>
      <c r="E73" s="53" t="s">
        <v>15</v>
      </c>
      <c r="F73" s="53" t="s">
        <v>142</v>
      </c>
      <c r="G73" s="50" t="s">
        <v>138</v>
      </c>
      <c r="H73" s="50" t="s">
        <v>144</v>
      </c>
      <c r="I73" s="53">
        <v>46</v>
      </c>
      <c r="J73" s="61">
        <v>0.84</v>
      </c>
      <c r="K73" s="64">
        <f t="shared" si="6"/>
        <v>0.86299005506698445</v>
      </c>
      <c r="M73" s="2"/>
    </row>
    <row r="74" spans="1:13" x14ac:dyDescent="0.2">
      <c r="A74" s="47">
        <f t="shared" si="7"/>
        <v>2019</v>
      </c>
      <c r="B74" s="181" t="str">
        <f t="shared" si="4"/>
        <v>May</v>
      </c>
      <c r="C74" s="79">
        <f t="shared" si="5"/>
        <v>19</v>
      </c>
      <c r="D74" s="195">
        <v>43594</v>
      </c>
      <c r="E74" s="53" t="s">
        <v>15</v>
      </c>
      <c r="F74" s="53" t="s">
        <v>142</v>
      </c>
      <c r="G74" s="50" t="s">
        <v>138</v>
      </c>
      <c r="H74" s="50" t="s">
        <v>144</v>
      </c>
      <c r="I74" s="53">
        <v>40</v>
      </c>
      <c r="J74" s="61">
        <v>0.43</v>
      </c>
      <c r="K74" s="64">
        <f t="shared" si="6"/>
        <v>0.671875</v>
      </c>
      <c r="M74" s="2"/>
    </row>
    <row r="75" spans="1:13" x14ac:dyDescent="0.2">
      <c r="A75" s="47">
        <f t="shared" si="7"/>
        <v>2019</v>
      </c>
      <c r="B75" s="181" t="str">
        <f t="shared" si="4"/>
        <v>May</v>
      </c>
      <c r="C75" s="79">
        <f t="shared" si="5"/>
        <v>19</v>
      </c>
      <c r="D75" s="195">
        <v>43594</v>
      </c>
      <c r="E75" s="53" t="s">
        <v>15</v>
      </c>
      <c r="F75" s="53" t="s">
        <v>142</v>
      </c>
      <c r="G75" s="50" t="s">
        <v>138</v>
      </c>
      <c r="H75" s="50" t="s">
        <v>144</v>
      </c>
      <c r="I75" s="53">
        <v>44</v>
      </c>
      <c r="J75" s="61">
        <v>0.61</v>
      </c>
      <c r="K75" s="64">
        <f t="shared" si="6"/>
        <v>0.71609691960931632</v>
      </c>
      <c r="M75" s="2"/>
    </row>
    <row r="76" spans="1:13" x14ac:dyDescent="0.2">
      <c r="A76" s="47">
        <f t="shared" si="7"/>
        <v>2019</v>
      </c>
      <c r="B76" s="181" t="str">
        <f t="shared" si="4"/>
        <v>May</v>
      </c>
      <c r="C76" s="79">
        <f t="shared" si="5"/>
        <v>19</v>
      </c>
      <c r="D76" s="195">
        <v>43594</v>
      </c>
      <c r="E76" s="53" t="s">
        <v>15</v>
      </c>
      <c r="F76" s="53" t="s">
        <v>142</v>
      </c>
      <c r="G76" s="50" t="s">
        <v>138</v>
      </c>
      <c r="H76" s="50" t="s">
        <v>144</v>
      </c>
      <c r="I76" s="53">
        <v>46</v>
      </c>
      <c r="J76" s="61">
        <v>0.77</v>
      </c>
      <c r="K76" s="64">
        <f t="shared" si="6"/>
        <v>0.7910742171447358</v>
      </c>
      <c r="M76" s="2"/>
    </row>
    <row r="77" spans="1:13" x14ac:dyDescent="0.2">
      <c r="A77" s="47">
        <f t="shared" si="7"/>
        <v>2019</v>
      </c>
      <c r="B77" s="181" t="str">
        <f t="shared" si="4"/>
        <v>May</v>
      </c>
      <c r="C77" s="79">
        <f t="shared" si="5"/>
        <v>19</v>
      </c>
      <c r="D77" s="195">
        <v>43594</v>
      </c>
      <c r="E77" s="53" t="s">
        <v>15</v>
      </c>
      <c r="F77" s="53" t="s">
        <v>142</v>
      </c>
      <c r="G77" s="50" t="s">
        <v>138</v>
      </c>
      <c r="H77" s="50" t="s">
        <v>144</v>
      </c>
      <c r="I77" s="53">
        <v>46</v>
      </c>
      <c r="J77" s="61">
        <v>0.71</v>
      </c>
      <c r="K77" s="64">
        <f t="shared" si="6"/>
        <v>0.72943207035423685</v>
      </c>
      <c r="M77" s="2"/>
    </row>
    <row r="78" spans="1:13" x14ac:dyDescent="0.2">
      <c r="A78" s="47">
        <f t="shared" si="7"/>
        <v>2019</v>
      </c>
      <c r="B78" s="181" t="str">
        <f t="shared" si="4"/>
        <v>May</v>
      </c>
      <c r="C78" s="79">
        <f t="shared" si="5"/>
        <v>19</v>
      </c>
      <c r="D78" s="195">
        <v>43594</v>
      </c>
      <c r="E78" s="53" t="s">
        <v>15</v>
      </c>
      <c r="F78" s="53" t="s">
        <v>142</v>
      </c>
      <c r="G78" s="50" t="s">
        <v>138</v>
      </c>
      <c r="H78" s="50" t="s">
        <v>144</v>
      </c>
      <c r="I78" s="53">
        <v>40</v>
      </c>
      <c r="J78" s="61">
        <v>0.45</v>
      </c>
      <c r="K78" s="64">
        <f t="shared" si="6"/>
        <v>0.703125</v>
      </c>
      <c r="M78" s="2"/>
    </row>
    <row r="79" spans="1:13" x14ac:dyDescent="0.2">
      <c r="A79" s="47">
        <f t="shared" si="7"/>
        <v>2019</v>
      </c>
      <c r="B79" s="181" t="str">
        <f t="shared" si="4"/>
        <v>May</v>
      </c>
      <c r="C79" s="79">
        <f t="shared" si="5"/>
        <v>19</v>
      </c>
      <c r="D79" s="195">
        <v>43594</v>
      </c>
      <c r="E79" s="53" t="s">
        <v>12</v>
      </c>
      <c r="F79" s="53" t="s">
        <v>146</v>
      </c>
      <c r="G79" s="50" t="s">
        <v>138</v>
      </c>
      <c r="H79" s="50" t="s">
        <v>144</v>
      </c>
      <c r="I79" s="53">
        <v>38</v>
      </c>
      <c r="J79" s="61">
        <v>0.44</v>
      </c>
      <c r="K79" s="64">
        <f t="shared" si="6"/>
        <v>0.80186616124799537</v>
      </c>
      <c r="M79" s="2"/>
    </row>
    <row r="80" spans="1:13" x14ac:dyDescent="0.2">
      <c r="A80" s="47">
        <f t="shared" si="7"/>
        <v>2019</v>
      </c>
      <c r="B80" s="181" t="str">
        <f t="shared" si="4"/>
        <v>May</v>
      </c>
      <c r="C80" s="79">
        <f t="shared" si="5"/>
        <v>19</v>
      </c>
      <c r="D80" s="195">
        <v>43594</v>
      </c>
      <c r="E80" s="53" t="s">
        <v>12</v>
      </c>
      <c r="F80" s="53" t="s">
        <v>146</v>
      </c>
      <c r="G80" s="50" t="s">
        <v>138</v>
      </c>
      <c r="H80" s="50" t="s">
        <v>144</v>
      </c>
      <c r="I80" s="53">
        <v>38</v>
      </c>
      <c r="J80" s="61">
        <v>0.43</v>
      </c>
      <c r="K80" s="64">
        <f t="shared" si="6"/>
        <v>0.78364193031054086</v>
      </c>
      <c r="M80" s="2"/>
    </row>
    <row r="81" spans="1:13" x14ac:dyDescent="0.2">
      <c r="A81" s="47">
        <f t="shared" si="7"/>
        <v>2019</v>
      </c>
      <c r="B81" s="181" t="str">
        <f t="shared" si="4"/>
        <v>May</v>
      </c>
      <c r="C81" s="79">
        <f t="shared" si="5"/>
        <v>19</v>
      </c>
      <c r="D81" s="195">
        <v>43594</v>
      </c>
      <c r="E81" s="53" t="s">
        <v>12</v>
      </c>
      <c r="F81" s="53" t="s">
        <v>146</v>
      </c>
      <c r="G81" s="50" t="s">
        <v>138</v>
      </c>
      <c r="H81" s="50" t="s">
        <v>144</v>
      </c>
      <c r="I81" s="53">
        <v>41</v>
      </c>
      <c r="J81" s="61">
        <v>0.65</v>
      </c>
      <c r="K81" s="64">
        <f t="shared" si="6"/>
        <v>0.94310877671536975</v>
      </c>
      <c r="M81" s="2"/>
    </row>
    <row r="82" spans="1:13" x14ac:dyDescent="0.2">
      <c r="A82" s="47">
        <f t="shared" si="7"/>
        <v>2019</v>
      </c>
      <c r="B82" s="181" t="str">
        <f t="shared" si="4"/>
        <v>May</v>
      </c>
      <c r="C82" s="79">
        <f t="shared" si="5"/>
        <v>19</v>
      </c>
      <c r="D82" s="195">
        <v>43594</v>
      </c>
      <c r="E82" s="53" t="s">
        <v>12</v>
      </c>
      <c r="F82" s="53" t="s">
        <v>146</v>
      </c>
      <c r="G82" s="50" t="s">
        <v>138</v>
      </c>
      <c r="H82" s="50" t="s">
        <v>144</v>
      </c>
      <c r="I82" s="53">
        <v>37</v>
      </c>
      <c r="J82" s="61">
        <v>0.41</v>
      </c>
      <c r="K82" s="64">
        <f t="shared" si="6"/>
        <v>0.80942885910015205</v>
      </c>
      <c r="M82" s="2"/>
    </row>
    <row r="83" spans="1:13" x14ac:dyDescent="0.2">
      <c r="A83" s="47">
        <f t="shared" si="7"/>
        <v>2019</v>
      </c>
      <c r="B83" s="181" t="str">
        <f t="shared" si="4"/>
        <v>May</v>
      </c>
      <c r="C83" s="79">
        <f t="shared" si="5"/>
        <v>19</v>
      </c>
      <c r="D83" s="195">
        <v>43594</v>
      </c>
      <c r="E83" s="53" t="s">
        <v>34</v>
      </c>
      <c r="F83" s="53" t="s">
        <v>146</v>
      </c>
      <c r="G83" s="50" t="s">
        <v>138</v>
      </c>
      <c r="H83" s="50" t="s">
        <v>148</v>
      </c>
      <c r="I83" s="53">
        <v>80</v>
      </c>
      <c r="J83" s="61">
        <v>5.38</v>
      </c>
      <c r="K83" s="64">
        <f t="shared" si="6"/>
        <v>1.05078125</v>
      </c>
      <c r="M83" s="2"/>
    </row>
    <row r="84" spans="1:13" x14ac:dyDescent="0.2">
      <c r="A84" s="47">
        <f t="shared" si="7"/>
        <v>2019</v>
      </c>
      <c r="B84" s="181" t="str">
        <f t="shared" si="4"/>
        <v>May</v>
      </c>
      <c r="C84" s="79">
        <f t="shared" si="5"/>
        <v>19</v>
      </c>
      <c r="D84" s="195">
        <v>43594</v>
      </c>
      <c r="E84" s="53" t="s">
        <v>34</v>
      </c>
      <c r="F84" s="53" t="s">
        <v>146</v>
      </c>
      <c r="G84" s="50" t="s">
        <v>138</v>
      </c>
      <c r="H84" s="50" t="s">
        <v>144</v>
      </c>
      <c r="I84" s="53">
        <v>43</v>
      </c>
      <c r="J84" s="61">
        <v>0.83</v>
      </c>
      <c r="K84" s="64">
        <f t="shared" si="6"/>
        <v>1.0439332385827662</v>
      </c>
      <c r="M84" s="2"/>
    </row>
    <row r="85" spans="1:13" x14ac:dyDescent="0.2">
      <c r="A85" s="47">
        <f t="shared" si="7"/>
        <v>2019</v>
      </c>
      <c r="B85" s="181" t="str">
        <f t="shared" si="4"/>
        <v>May</v>
      </c>
      <c r="C85" s="79">
        <f t="shared" si="5"/>
        <v>19</v>
      </c>
      <c r="D85" s="195">
        <v>43594</v>
      </c>
      <c r="E85" s="53" t="s">
        <v>34</v>
      </c>
      <c r="F85" s="53" t="s">
        <v>146</v>
      </c>
      <c r="G85" s="50" t="s">
        <v>138</v>
      </c>
      <c r="H85" s="50" t="s">
        <v>144</v>
      </c>
      <c r="I85" s="53">
        <v>47</v>
      </c>
      <c r="J85" s="61">
        <v>0.91</v>
      </c>
      <c r="K85" s="64">
        <f t="shared" si="6"/>
        <v>0.87649172148753163</v>
      </c>
      <c r="M85" s="2"/>
    </row>
    <row r="86" spans="1:13" x14ac:dyDescent="0.2">
      <c r="A86" s="47">
        <f t="shared" si="7"/>
        <v>2019</v>
      </c>
      <c r="B86" s="181" t="str">
        <f t="shared" si="4"/>
        <v>May</v>
      </c>
      <c r="C86" s="79">
        <f t="shared" si="5"/>
        <v>19</v>
      </c>
      <c r="D86" s="195">
        <v>43594</v>
      </c>
      <c r="E86" s="53" t="s">
        <v>34</v>
      </c>
      <c r="F86" s="53" t="s">
        <v>146</v>
      </c>
      <c r="G86" s="50" t="s">
        <v>138</v>
      </c>
      <c r="H86" s="50" t="s">
        <v>144</v>
      </c>
      <c r="I86" s="53">
        <v>46</v>
      </c>
      <c r="J86" s="61">
        <v>0.99</v>
      </c>
      <c r="K86" s="64">
        <f t="shared" si="6"/>
        <v>1.0170954220432318</v>
      </c>
      <c r="M86" s="2"/>
    </row>
    <row r="87" spans="1:13" x14ac:dyDescent="0.2">
      <c r="A87" s="47">
        <f t="shared" si="7"/>
        <v>2019</v>
      </c>
      <c r="B87" s="181" t="str">
        <f t="shared" si="4"/>
        <v>May</v>
      </c>
      <c r="C87" s="79">
        <f t="shared" si="5"/>
        <v>19</v>
      </c>
      <c r="D87" s="195">
        <v>43594</v>
      </c>
      <c r="E87" s="53" t="s">
        <v>34</v>
      </c>
      <c r="F87" s="53" t="s">
        <v>146</v>
      </c>
      <c r="G87" s="50" t="s">
        <v>138</v>
      </c>
      <c r="H87" s="50" t="s">
        <v>144</v>
      </c>
      <c r="I87" s="53">
        <v>47</v>
      </c>
      <c r="J87" s="61">
        <v>1.08</v>
      </c>
      <c r="K87" s="64">
        <f t="shared" si="6"/>
        <v>1.0402319331939935</v>
      </c>
      <c r="M87" s="2"/>
    </row>
    <row r="88" spans="1:13" x14ac:dyDescent="0.2">
      <c r="A88" s="47">
        <f t="shared" si="7"/>
        <v>2019</v>
      </c>
      <c r="B88" s="181" t="str">
        <f t="shared" si="4"/>
        <v>May</v>
      </c>
      <c r="C88" s="79">
        <f t="shared" si="5"/>
        <v>19</v>
      </c>
      <c r="D88" s="195">
        <v>43594</v>
      </c>
      <c r="E88" s="53" t="s">
        <v>34</v>
      </c>
      <c r="F88" s="53" t="s">
        <v>146</v>
      </c>
      <c r="G88" s="50" t="s">
        <v>138</v>
      </c>
      <c r="H88" s="50" t="s">
        <v>144</v>
      </c>
      <c r="I88" s="53">
        <v>39</v>
      </c>
      <c r="J88" s="61">
        <v>0.56000000000000005</v>
      </c>
      <c r="K88" s="64">
        <f t="shared" si="6"/>
        <v>0.94404828132638796</v>
      </c>
      <c r="M88" s="2"/>
    </row>
    <row r="89" spans="1:13" x14ac:dyDescent="0.2">
      <c r="A89" s="47">
        <f t="shared" si="7"/>
        <v>2019</v>
      </c>
      <c r="B89" s="181" t="str">
        <f t="shared" si="4"/>
        <v>May</v>
      </c>
      <c r="C89" s="79">
        <f t="shared" si="5"/>
        <v>19</v>
      </c>
      <c r="D89" s="195">
        <v>43594</v>
      </c>
      <c r="E89" s="53" t="s">
        <v>34</v>
      </c>
      <c r="F89" s="53" t="s">
        <v>146</v>
      </c>
      <c r="G89" s="50" t="s">
        <v>138</v>
      </c>
      <c r="H89" s="50" t="s">
        <v>144</v>
      </c>
      <c r="I89" s="53">
        <v>42</v>
      </c>
      <c r="J89" s="61">
        <v>0.76</v>
      </c>
      <c r="K89" s="64">
        <f t="shared" si="6"/>
        <v>1.025807148256128</v>
      </c>
      <c r="M89" s="2"/>
    </row>
    <row r="90" spans="1:13" x14ac:dyDescent="0.2">
      <c r="A90" s="47">
        <f t="shared" si="7"/>
        <v>2019</v>
      </c>
      <c r="B90" s="181" t="str">
        <f t="shared" si="4"/>
        <v>May</v>
      </c>
      <c r="C90" s="79">
        <f t="shared" si="5"/>
        <v>19</v>
      </c>
      <c r="D90" s="195">
        <v>43594</v>
      </c>
      <c r="E90" s="53" t="s">
        <v>34</v>
      </c>
      <c r="F90" s="53" t="s">
        <v>146</v>
      </c>
      <c r="G90" s="50" t="s">
        <v>138</v>
      </c>
      <c r="H90" s="50" t="s">
        <v>144</v>
      </c>
      <c r="I90" s="53">
        <v>40</v>
      </c>
      <c r="J90" s="61">
        <v>0.63</v>
      </c>
      <c r="K90" s="64">
        <f t="shared" si="6"/>
        <v>0.984375</v>
      </c>
      <c r="M90" s="2"/>
    </row>
    <row r="91" spans="1:13" x14ac:dyDescent="0.2">
      <c r="A91" s="47">
        <f t="shared" si="7"/>
        <v>2019</v>
      </c>
      <c r="B91" s="181" t="str">
        <f t="shared" si="4"/>
        <v>May</v>
      </c>
      <c r="C91" s="79">
        <f t="shared" si="5"/>
        <v>19</v>
      </c>
      <c r="D91" s="195">
        <v>43594</v>
      </c>
      <c r="E91" s="53" t="s">
        <v>34</v>
      </c>
      <c r="F91" s="53" t="s">
        <v>146</v>
      </c>
      <c r="G91" s="50" t="s">
        <v>138</v>
      </c>
      <c r="H91" s="50" t="s">
        <v>144</v>
      </c>
      <c r="I91" s="53">
        <v>44</v>
      </c>
      <c r="J91" s="61">
        <v>0.91</v>
      </c>
      <c r="K91" s="64">
        <f t="shared" si="6"/>
        <v>1.068275732531931</v>
      </c>
      <c r="M91" s="2"/>
    </row>
    <row r="92" spans="1:13" x14ac:dyDescent="0.2">
      <c r="A92" s="47">
        <f t="shared" si="7"/>
        <v>2019</v>
      </c>
      <c r="B92" s="181" t="str">
        <f t="shared" si="4"/>
        <v>May</v>
      </c>
      <c r="C92" s="79">
        <f t="shared" si="5"/>
        <v>19</v>
      </c>
      <c r="D92" s="195">
        <v>43594</v>
      </c>
      <c r="E92" s="53" t="s">
        <v>34</v>
      </c>
      <c r="F92" s="53" t="s">
        <v>146</v>
      </c>
      <c r="G92" s="50" t="s">
        <v>138</v>
      </c>
      <c r="H92" s="50" t="s">
        <v>144</v>
      </c>
      <c r="I92" s="53">
        <v>42</v>
      </c>
      <c r="J92" s="61">
        <v>0.74</v>
      </c>
      <c r="K92" s="64">
        <f t="shared" si="6"/>
        <v>0.99881222330201924</v>
      </c>
      <c r="M92" s="2"/>
    </row>
    <row r="93" spans="1:13" x14ac:dyDescent="0.2">
      <c r="A93" s="47">
        <f t="shared" si="7"/>
        <v>2019</v>
      </c>
      <c r="B93" s="181" t="str">
        <f t="shared" si="4"/>
        <v>May</v>
      </c>
      <c r="C93" s="79">
        <f t="shared" si="5"/>
        <v>19</v>
      </c>
      <c r="D93" s="195">
        <v>43594</v>
      </c>
      <c r="E93" s="53" t="s">
        <v>34</v>
      </c>
      <c r="F93" s="53" t="s">
        <v>146</v>
      </c>
      <c r="G93" s="50" t="s">
        <v>138</v>
      </c>
      <c r="H93" s="50" t="s">
        <v>144</v>
      </c>
      <c r="I93" s="53">
        <v>42</v>
      </c>
      <c r="J93" s="61">
        <v>0.69</v>
      </c>
      <c r="K93" s="64">
        <f t="shared" si="6"/>
        <v>0.93132491091674763</v>
      </c>
      <c r="M93" s="2"/>
    </row>
    <row r="94" spans="1:13" x14ac:dyDescent="0.2">
      <c r="A94" s="47">
        <f t="shared" si="7"/>
        <v>2019</v>
      </c>
      <c r="B94" s="181" t="str">
        <f t="shared" si="4"/>
        <v>May</v>
      </c>
      <c r="C94" s="79">
        <f t="shared" si="5"/>
        <v>19</v>
      </c>
      <c r="D94" s="195">
        <v>43594</v>
      </c>
      <c r="E94" s="53" t="s">
        <v>34</v>
      </c>
      <c r="F94" s="53" t="s">
        <v>146</v>
      </c>
      <c r="G94" s="50" t="s">
        <v>138</v>
      </c>
      <c r="H94" s="50" t="s">
        <v>144</v>
      </c>
      <c r="I94" s="53">
        <v>44</v>
      </c>
      <c r="J94" s="61">
        <v>0.88</v>
      </c>
      <c r="K94" s="64">
        <f t="shared" si="6"/>
        <v>1.0330578512396693</v>
      </c>
      <c r="M94" s="2"/>
    </row>
    <row r="95" spans="1:13" x14ac:dyDescent="0.2">
      <c r="A95" s="47">
        <f t="shared" si="7"/>
        <v>2019</v>
      </c>
      <c r="B95" s="181" t="str">
        <f t="shared" si="4"/>
        <v>May</v>
      </c>
      <c r="C95" s="79">
        <f t="shared" si="5"/>
        <v>19</v>
      </c>
      <c r="D95" s="195">
        <v>43594</v>
      </c>
      <c r="E95" s="53" t="s">
        <v>34</v>
      </c>
      <c r="F95" s="53" t="s">
        <v>146</v>
      </c>
      <c r="G95" s="50" t="s">
        <v>138</v>
      </c>
      <c r="H95" s="50" t="s">
        <v>144</v>
      </c>
      <c r="I95" s="53">
        <v>45</v>
      </c>
      <c r="J95" s="70">
        <v>0.8</v>
      </c>
      <c r="K95" s="64">
        <f t="shared" si="6"/>
        <v>0.87791495198902603</v>
      </c>
      <c r="M95" s="2"/>
    </row>
    <row r="96" spans="1:13" x14ac:dyDescent="0.2">
      <c r="A96" s="47">
        <f t="shared" si="7"/>
        <v>2019</v>
      </c>
      <c r="B96" s="181" t="str">
        <f t="shared" si="4"/>
        <v>May</v>
      </c>
      <c r="C96" s="79">
        <f t="shared" si="5"/>
        <v>19</v>
      </c>
      <c r="D96" s="195">
        <v>43594</v>
      </c>
      <c r="E96" s="53" t="s">
        <v>34</v>
      </c>
      <c r="F96" s="53" t="s">
        <v>146</v>
      </c>
      <c r="G96" s="50" t="s">
        <v>138</v>
      </c>
      <c r="H96" s="50" t="s">
        <v>144</v>
      </c>
      <c r="I96" s="53">
        <v>39</v>
      </c>
      <c r="J96" s="61">
        <v>0.55000000000000004</v>
      </c>
      <c r="K96" s="64">
        <f t="shared" si="6"/>
        <v>0.92719027630270245</v>
      </c>
      <c r="M96" s="2"/>
    </row>
    <row r="97" spans="1:13" x14ac:dyDescent="0.2">
      <c r="A97" s="47">
        <f t="shared" si="7"/>
        <v>2019</v>
      </c>
      <c r="B97" s="181" t="str">
        <f t="shared" si="4"/>
        <v>May</v>
      </c>
      <c r="C97" s="79">
        <f t="shared" si="5"/>
        <v>19</v>
      </c>
      <c r="D97" s="195">
        <v>43594</v>
      </c>
      <c r="E97" s="53" t="s">
        <v>34</v>
      </c>
      <c r="F97" s="53" t="s">
        <v>146</v>
      </c>
      <c r="G97" s="50" t="s">
        <v>138</v>
      </c>
      <c r="H97" s="50" t="s">
        <v>144</v>
      </c>
      <c r="I97" s="53">
        <v>43</v>
      </c>
      <c r="J97" s="61">
        <v>0.8</v>
      </c>
      <c r="K97" s="64">
        <f t="shared" si="6"/>
        <v>1.0062007118870036</v>
      </c>
      <c r="M97" s="2"/>
    </row>
    <row r="98" spans="1:13" x14ac:dyDescent="0.2">
      <c r="A98" s="47">
        <f t="shared" si="7"/>
        <v>2019</v>
      </c>
      <c r="B98" s="181" t="str">
        <f t="shared" si="4"/>
        <v>May</v>
      </c>
      <c r="C98" s="79">
        <f t="shared" si="5"/>
        <v>19</v>
      </c>
      <c r="D98" s="195">
        <v>43594</v>
      </c>
      <c r="E98" s="53" t="s">
        <v>34</v>
      </c>
      <c r="F98" s="53" t="s">
        <v>146</v>
      </c>
      <c r="G98" s="50" t="s">
        <v>138</v>
      </c>
      <c r="H98" s="50" t="s">
        <v>144</v>
      </c>
      <c r="I98" s="53">
        <v>40</v>
      </c>
      <c r="J98" s="61">
        <v>0.57999999999999996</v>
      </c>
      <c r="K98" s="64">
        <f t="shared" si="6"/>
        <v>0.90624999999999989</v>
      </c>
      <c r="M98" s="2"/>
    </row>
    <row r="99" spans="1:13" x14ac:dyDescent="0.2">
      <c r="A99" s="47">
        <f t="shared" si="7"/>
        <v>2019</v>
      </c>
      <c r="B99" s="181" t="str">
        <f t="shared" si="4"/>
        <v>May</v>
      </c>
      <c r="C99" s="79">
        <f t="shared" si="5"/>
        <v>19</v>
      </c>
      <c r="D99" s="195">
        <v>43594</v>
      </c>
      <c r="E99" s="53" t="s">
        <v>34</v>
      </c>
      <c r="F99" s="53" t="s">
        <v>146</v>
      </c>
      <c r="G99" s="50" t="s">
        <v>138</v>
      </c>
      <c r="H99" s="50" t="s">
        <v>144</v>
      </c>
      <c r="I99" s="53">
        <v>45</v>
      </c>
      <c r="J99" s="61">
        <v>0.95</v>
      </c>
      <c r="K99" s="64">
        <f t="shared" si="6"/>
        <v>1.0425240054869684</v>
      </c>
      <c r="M99" s="2"/>
    </row>
    <row r="100" spans="1:13" x14ac:dyDescent="0.2">
      <c r="A100" s="47">
        <f t="shared" si="7"/>
        <v>2019</v>
      </c>
      <c r="B100" s="181" t="str">
        <f t="shared" si="4"/>
        <v>May</v>
      </c>
      <c r="C100" s="79">
        <f t="shared" si="5"/>
        <v>19</v>
      </c>
      <c r="D100" s="195">
        <v>43594</v>
      </c>
      <c r="E100" s="53" t="s">
        <v>34</v>
      </c>
      <c r="F100" s="53" t="s">
        <v>146</v>
      </c>
      <c r="G100" s="50" t="s">
        <v>138</v>
      </c>
      <c r="H100" s="50" t="s">
        <v>144</v>
      </c>
      <c r="I100" s="53">
        <v>43</v>
      </c>
      <c r="J100" s="61">
        <v>0.9</v>
      </c>
      <c r="K100" s="64">
        <f t="shared" si="6"/>
        <v>1.1319758008728791</v>
      </c>
      <c r="M100" s="2"/>
    </row>
    <row r="101" spans="1:13" x14ac:dyDescent="0.2">
      <c r="A101" s="47">
        <f t="shared" si="7"/>
        <v>2019</v>
      </c>
      <c r="B101" s="181" t="str">
        <f t="shared" si="4"/>
        <v>May</v>
      </c>
      <c r="C101" s="79">
        <f t="shared" si="5"/>
        <v>19</v>
      </c>
      <c r="D101" s="195">
        <v>43594</v>
      </c>
      <c r="E101" s="53" t="s">
        <v>34</v>
      </c>
      <c r="F101" s="53" t="s">
        <v>146</v>
      </c>
      <c r="G101" s="50" t="s">
        <v>138</v>
      </c>
      <c r="H101" s="50" t="s">
        <v>144</v>
      </c>
      <c r="I101" s="53">
        <v>46</v>
      </c>
      <c r="J101" s="61">
        <v>0.97</v>
      </c>
      <c r="K101" s="64">
        <f t="shared" si="6"/>
        <v>0.99654803977973205</v>
      </c>
      <c r="M101" s="2"/>
    </row>
    <row r="102" spans="1:13" x14ac:dyDescent="0.2">
      <c r="A102" s="47">
        <f t="shared" si="7"/>
        <v>2019</v>
      </c>
      <c r="B102" s="181" t="str">
        <f t="shared" si="4"/>
        <v>May</v>
      </c>
      <c r="C102" s="79">
        <f t="shared" si="5"/>
        <v>19</v>
      </c>
      <c r="D102" s="195">
        <v>43594</v>
      </c>
      <c r="E102" s="53" t="s">
        <v>34</v>
      </c>
      <c r="F102" s="53" t="s">
        <v>146</v>
      </c>
      <c r="G102" s="50" t="s">
        <v>138</v>
      </c>
      <c r="H102" s="50" t="s">
        <v>144</v>
      </c>
      <c r="I102" s="53">
        <v>46</v>
      </c>
      <c r="J102" s="61">
        <v>0.96</v>
      </c>
      <c r="K102" s="64">
        <f t="shared" si="6"/>
        <v>0.98627434864798225</v>
      </c>
      <c r="M102" s="2"/>
    </row>
    <row r="103" spans="1:13" x14ac:dyDescent="0.2">
      <c r="A103" s="47">
        <f t="shared" si="7"/>
        <v>2019</v>
      </c>
      <c r="B103" s="181" t="str">
        <f t="shared" si="4"/>
        <v>May</v>
      </c>
      <c r="C103" s="79">
        <f t="shared" si="5"/>
        <v>19</v>
      </c>
      <c r="D103" s="195">
        <v>43594</v>
      </c>
      <c r="E103" s="53" t="s">
        <v>34</v>
      </c>
      <c r="F103" s="53" t="s">
        <v>142</v>
      </c>
      <c r="G103" s="50" t="s">
        <v>138</v>
      </c>
      <c r="H103" s="50" t="s">
        <v>144</v>
      </c>
      <c r="I103" s="53">
        <v>46</v>
      </c>
      <c r="J103" s="61">
        <v>0.75</v>
      </c>
      <c r="K103" s="64">
        <f t="shared" si="6"/>
        <v>0.77052683488123608</v>
      </c>
      <c r="M103" s="2"/>
    </row>
    <row r="104" spans="1:13" x14ac:dyDescent="0.2">
      <c r="A104" s="47">
        <f t="shared" si="7"/>
        <v>2019</v>
      </c>
      <c r="B104" s="181" t="str">
        <f t="shared" si="4"/>
        <v>May</v>
      </c>
      <c r="C104" s="79">
        <f t="shared" si="5"/>
        <v>19</v>
      </c>
      <c r="D104" s="195">
        <v>43594</v>
      </c>
      <c r="E104" s="53" t="s">
        <v>34</v>
      </c>
      <c r="F104" s="53" t="s">
        <v>142</v>
      </c>
      <c r="G104" s="50" t="s">
        <v>138</v>
      </c>
      <c r="H104" s="50" t="s">
        <v>144</v>
      </c>
      <c r="I104" s="53">
        <v>53</v>
      </c>
      <c r="J104" s="61">
        <v>1.25</v>
      </c>
      <c r="K104" s="64">
        <f t="shared" si="6"/>
        <v>0.83961928303230182</v>
      </c>
      <c r="M104" s="2"/>
    </row>
    <row r="105" spans="1:13" x14ac:dyDescent="0.2">
      <c r="A105" s="47">
        <f t="shared" si="7"/>
        <v>2019</v>
      </c>
      <c r="B105" s="181" t="str">
        <f t="shared" si="4"/>
        <v>May</v>
      </c>
      <c r="C105" s="79">
        <f t="shared" si="5"/>
        <v>19</v>
      </c>
      <c r="D105" s="195">
        <v>43594</v>
      </c>
      <c r="E105" s="53" t="s">
        <v>34</v>
      </c>
      <c r="F105" s="53" t="s">
        <v>142</v>
      </c>
      <c r="G105" s="50" t="s">
        <v>138</v>
      </c>
      <c r="H105" s="50" t="s">
        <v>144</v>
      </c>
      <c r="I105" s="53">
        <v>60</v>
      </c>
      <c r="J105" s="61">
        <v>1.79</v>
      </c>
      <c r="K105" s="64">
        <f t="shared" si="6"/>
        <v>0.82870370370370372</v>
      </c>
      <c r="M105" s="2"/>
    </row>
    <row r="106" spans="1:13" x14ac:dyDescent="0.2">
      <c r="A106" s="47">
        <f t="shared" si="7"/>
        <v>2019</v>
      </c>
      <c r="B106" s="181" t="str">
        <f t="shared" si="4"/>
        <v>May</v>
      </c>
      <c r="C106" s="79">
        <f t="shared" si="5"/>
        <v>19</v>
      </c>
      <c r="D106" s="195">
        <v>43594</v>
      </c>
      <c r="E106" s="53" t="s">
        <v>34</v>
      </c>
      <c r="F106" s="53" t="s">
        <v>142</v>
      </c>
      <c r="G106" s="50" t="s">
        <v>138</v>
      </c>
      <c r="H106" s="50" t="s">
        <v>144</v>
      </c>
      <c r="I106" s="53">
        <v>47</v>
      </c>
      <c r="J106" s="61">
        <v>0.8</v>
      </c>
      <c r="K106" s="64">
        <f t="shared" si="6"/>
        <v>0.77054217273629155</v>
      </c>
      <c r="M106" s="2"/>
    </row>
    <row r="107" spans="1:13" x14ac:dyDescent="0.2">
      <c r="A107" s="47">
        <f t="shared" si="7"/>
        <v>2019</v>
      </c>
      <c r="B107" s="181" t="str">
        <f t="shared" si="4"/>
        <v>May</v>
      </c>
      <c r="C107" s="79">
        <f t="shared" si="5"/>
        <v>19</v>
      </c>
      <c r="D107" s="195">
        <v>43594</v>
      </c>
      <c r="E107" s="53" t="s">
        <v>34</v>
      </c>
      <c r="F107" s="53" t="s">
        <v>142</v>
      </c>
      <c r="G107" s="50" t="s">
        <v>138</v>
      </c>
      <c r="H107" s="50" t="s">
        <v>144</v>
      </c>
      <c r="I107" s="53">
        <v>52</v>
      </c>
      <c r="J107" s="61">
        <v>1.1200000000000001</v>
      </c>
      <c r="K107" s="64">
        <f t="shared" si="6"/>
        <v>0.79654073736913988</v>
      </c>
      <c r="M107" s="2"/>
    </row>
    <row r="108" spans="1:13" x14ac:dyDescent="0.2">
      <c r="A108" s="47">
        <f t="shared" si="7"/>
        <v>2019</v>
      </c>
      <c r="B108" s="181" t="str">
        <f t="shared" si="4"/>
        <v>May</v>
      </c>
      <c r="C108" s="79">
        <f t="shared" si="5"/>
        <v>19</v>
      </c>
      <c r="D108" s="195">
        <v>43594</v>
      </c>
      <c r="E108" s="53" t="s">
        <v>34</v>
      </c>
      <c r="F108" s="53" t="s">
        <v>142</v>
      </c>
      <c r="G108" s="50" t="s">
        <v>138</v>
      </c>
      <c r="H108" s="50" t="s">
        <v>144</v>
      </c>
      <c r="I108" s="53">
        <v>48</v>
      </c>
      <c r="J108" s="61">
        <v>0.94</v>
      </c>
      <c r="K108" s="64">
        <f t="shared" si="6"/>
        <v>0.84997106481481477</v>
      </c>
      <c r="M108" s="2"/>
    </row>
    <row r="109" spans="1:13" x14ac:dyDescent="0.2">
      <c r="A109" s="47">
        <f t="shared" si="7"/>
        <v>2019</v>
      </c>
      <c r="B109" s="181" t="str">
        <f t="shared" si="4"/>
        <v>May</v>
      </c>
      <c r="C109" s="79">
        <f t="shared" si="5"/>
        <v>19</v>
      </c>
      <c r="D109" s="195">
        <v>43594</v>
      </c>
      <c r="E109" s="53" t="s">
        <v>34</v>
      </c>
      <c r="F109" s="53" t="s">
        <v>142</v>
      </c>
      <c r="G109" s="50" t="s">
        <v>138</v>
      </c>
      <c r="H109" s="50" t="s">
        <v>144</v>
      </c>
      <c r="I109" s="53">
        <v>46</v>
      </c>
      <c r="J109" s="61">
        <v>0.76</v>
      </c>
      <c r="K109" s="64">
        <f t="shared" si="6"/>
        <v>0.780800526012986</v>
      </c>
      <c r="M109" s="2"/>
    </row>
    <row r="110" spans="1:13" x14ac:dyDescent="0.2">
      <c r="A110" s="47">
        <f t="shared" si="7"/>
        <v>2019</v>
      </c>
      <c r="B110" s="181" t="str">
        <f t="shared" si="4"/>
        <v>May</v>
      </c>
      <c r="C110" s="79">
        <f t="shared" si="5"/>
        <v>19</v>
      </c>
      <c r="D110" s="195">
        <v>43594</v>
      </c>
      <c r="E110" s="53" t="s">
        <v>40</v>
      </c>
      <c r="F110" s="53" t="s">
        <v>146</v>
      </c>
      <c r="G110" s="50" t="s">
        <v>138</v>
      </c>
      <c r="H110" s="50" t="s">
        <v>144</v>
      </c>
      <c r="I110" s="53">
        <v>40</v>
      </c>
      <c r="J110" s="61">
        <v>0.61</v>
      </c>
      <c r="K110" s="64">
        <f t="shared" si="6"/>
        <v>0.953125</v>
      </c>
      <c r="M110" s="2"/>
    </row>
    <row r="111" spans="1:13" x14ac:dyDescent="0.2">
      <c r="A111" s="47">
        <f t="shared" si="7"/>
        <v>2019</v>
      </c>
      <c r="B111" s="181" t="str">
        <f t="shared" si="4"/>
        <v>May</v>
      </c>
      <c r="C111" s="79">
        <f t="shared" si="5"/>
        <v>19</v>
      </c>
      <c r="D111" s="195">
        <v>43594</v>
      </c>
      <c r="E111" s="53" t="s">
        <v>40</v>
      </c>
      <c r="F111" s="53" t="s">
        <v>146</v>
      </c>
      <c r="G111" s="50" t="s">
        <v>138</v>
      </c>
      <c r="H111" s="50" t="s">
        <v>144</v>
      </c>
      <c r="I111" s="53">
        <v>42</v>
      </c>
      <c r="J111" s="61">
        <v>0.74</v>
      </c>
      <c r="K111" s="64">
        <f t="shared" si="6"/>
        <v>0.99881222330201924</v>
      </c>
      <c r="M111" s="2"/>
    </row>
    <row r="112" spans="1:13" x14ac:dyDescent="0.2">
      <c r="A112" s="47">
        <f t="shared" si="7"/>
        <v>2019</v>
      </c>
      <c r="B112" s="181" t="str">
        <f t="shared" si="4"/>
        <v>May</v>
      </c>
      <c r="C112" s="79">
        <f t="shared" si="5"/>
        <v>19</v>
      </c>
      <c r="D112" s="195">
        <v>43594</v>
      </c>
      <c r="E112" s="53" t="s">
        <v>40</v>
      </c>
      <c r="F112" s="53" t="s">
        <v>146</v>
      </c>
      <c r="G112" s="50" t="s">
        <v>138</v>
      </c>
      <c r="H112" s="50" t="s">
        <v>144</v>
      </c>
      <c r="I112" s="53">
        <v>38</v>
      </c>
      <c r="J112" s="61">
        <v>0.53</v>
      </c>
      <c r="K112" s="64">
        <f t="shared" si="6"/>
        <v>0.9658842396850853</v>
      </c>
      <c r="M112" s="2"/>
    </row>
    <row r="113" spans="1:13" x14ac:dyDescent="0.2">
      <c r="A113" s="47">
        <f t="shared" si="7"/>
        <v>2019</v>
      </c>
      <c r="B113" s="181" t="str">
        <f t="shared" si="4"/>
        <v>May</v>
      </c>
      <c r="C113" s="79">
        <f t="shared" si="5"/>
        <v>19</v>
      </c>
      <c r="D113" s="195">
        <v>43594</v>
      </c>
      <c r="E113" s="53" t="s">
        <v>40</v>
      </c>
      <c r="F113" s="53" t="s">
        <v>146</v>
      </c>
      <c r="G113" s="50" t="s">
        <v>138</v>
      </c>
      <c r="H113" s="50" t="s">
        <v>144</v>
      </c>
      <c r="I113" s="53">
        <v>39</v>
      </c>
      <c r="J113" s="61">
        <v>0.59</v>
      </c>
      <c r="K113" s="64">
        <f t="shared" si="6"/>
        <v>0.99462229639744437</v>
      </c>
      <c r="M113" s="2"/>
    </row>
    <row r="114" spans="1:13" x14ac:dyDescent="0.2">
      <c r="A114" s="47">
        <f t="shared" si="7"/>
        <v>2019</v>
      </c>
      <c r="B114" s="181" t="str">
        <f t="shared" si="4"/>
        <v>May</v>
      </c>
      <c r="C114" s="79">
        <f t="shared" si="5"/>
        <v>19</v>
      </c>
      <c r="D114" s="195">
        <v>43594</v>
      </c>
      <c r="E114" s="53" t="s">
        <v>40</v>
      </c>
      <c r="F114" s="53" t="s">
        <v>146</v>
      </c>
      <c r="G114" s="50" t="s">
        <v>138</v>
      </c>
      <c r="H114" s="50" t="s">
        <v>144</v>
      </c>
      <c r="I114" s="53">
        <v>43</v>
      </c>
      <c r="J114" s="61">
        <v>0.81</v>
      </c>
      <c r="K114" s="64">
        <f t="shared" si="6"/>
        <v>1.0187782207855911</v>
      </c>
      <c r="M114" s="2"/>
    </row>
    <row r="115" spans="1:13" x14ac:dyDescent="0.2">
      <c r="A115" s="47">
        <f t="shared" si="7"/>
        <v>2019</v>
      </c>
      <c r="B115" s="181" t="str">
        <f t="shared" si="4"/>
        <v>May</v>
      </c>
      <c r="C115" s="79">
        <f t="shared" si="5"/>
        <v>19</v>
      </c>
      <c r="D115" s="195">
        <v>43594</v>
      </c>
      <c r="E115" s="53" t="s">
        <v>40</v>
      </c>
      <c r="F115" s="53" t="s">
        <v>146</v>
      </c>
      <c r="G115" s="50" t="s">
        <v>138</v>
      </c>
      <c r="H115" s="50" t="s">
        <v>144</v>
      </c>
      <c r="I115" s="53">
        <v>39</v>
      </c>
      <c r="J115" s="61">
        <v>0.51</v>
      </c>
      <c r="K115" s="64">
        <f t="shared" si="6"/>
        <v>0.85975825620796031</v>
      </c>
      <c r="M115" s="2"/>
    </row>
    <row r="116" spans="1:13" x14ac:dyDescent="0.2">
      <c r="A116" s="47">
        <f t="shared" si="7"/>
        <v>2019</v>
      </c>
      <c r="B116" s="181" t="str">
        <f t="shared" si="4"/>
        <v>May</v>
      </c>
      <c r="C116" s="79">
        <f t="shared" si="5"/>
        <v>19</v>
      </c>
      <c r="D116" s="195">
        <v>43594</v>
      </c>
      <c r="E116" s="53" t="s">
        <v>40</v>
      </c>
      <c r="F116" s="53" t="s">
        <v>146</v>
      </c>
      <c r="G116" s="50" t="s">
        <v>138</v>
      </c>
      <c r="H116" s="50" t="s">
        <v>144</v>
      </c>
      <c r="I116" s="53">
        <v>41</v>
      </c>
      <c r="J116" s="61">
        <v>0.66</v>
      </c>
      <c r="K116" s="64">
        <f t="shared" si="6"/>
        <v>0.95761814251099087</v>
      </c>
      <c r="M116" s="2"/>
    </row>
    <row r="117" spans="1:13" x14ac:dyDescent="0.2">
      <c r="A117" s="47">
        <f t="shared" si="7"/>
        <v>2019</v>
      </c>
      <c r="B117" s="181" t="str">
        <f t="shared" si="4"/>
        <v>May</v>
      </c>
      <c r="C117" s="79">
        <f t="shared" si="5"/>
        <v>19</v>
      </c>
      <c r="D117" s="195">
        <v>43594</v>
      </c>
      <c r="E117" s="53" t="s">
        <v>40</v>
      </c>
      <c r="F117" s="53" t="s">
        <v>146</v>
      </c>
      <c r="G117" s="50" t="s">
        <v>138</v>
      </c>
      <c r="H117" s="50" t="s">
        <v>144</v>
      </c>
      <c r="I117" s="53">
        <v>45</v>
      </c>
      <c r="J117" s="61">
        <v>0.86</v>
      </c>
      <c r="K117" s="64">
        <f t="shared" si="6"/>
        <v>0.94375857338820301</v>
      </c>
      <c r="M117" s="2"/>
    </row>
    <row r="118" spans="1:13" x14ac:dyDescent="0.2">
      <c r="A118" s="47">
        <f t="shared" si="7"/>
        <v>2019</v>
      </c>
      <c r="B118" s="181" t="str">
        <f t="shared" si="4"/>
        <v>May</v>
      </c>
      <c r="C118" s="79">
        <f t="shared" si="5"/>
        <v>19</v>
      </c>
      <c r="D118" s="195">
        <v>43594</v>
      </c>
      <c r="E118" s="53" t="s">
        <v>40</v>
      </c>
      <c r="F118" s="53" t="s">
        <v>146</v>
      </c>
      <c r="G118" s="50" t="s">
        <v>138</v>
      </c>
      <c r="H118" s="50" t="s">
        <v>144</v>
      </c>
      <c r="I118" s="53">
        <v>43</v>
      </c>
      <c r="J118" s="61">
        <v>0.76</v>
      </c>
      <c r="K118" s="64">
        <f t="shared" si="6"/>
        <v>0.95589067629265345</v>
      </c>
      <c r="M118" s="2"/>
    </row>
    <row r="119" spans="1:13" x14ac:dyDescent="0.2">
      <c r="A119" s="47">
        <f t="shared" si="7"/>
        <v>2019</v>
      </c>
      <c r="B119" s="181" t="str">
        <f t="shared" si="4"/>
        <v>May</v>
      </c>
      <c r="C119" s="79">
        <f t="shared" si="5"/>
        <v>19</v>
      </c>
      <c r="D119" s="195">
        <v>43594</v>
      </c>
      <c r="E119" s="53" t="s">
        <v>40</v>
      </c>
      <c r="F119" s="53" t="s">
        <v>146</v>
      </c>
      <c r="G119" s="50" t="s">
        <v>138</v>
      </c>
      <c r="H119" s="50" t="s">
        <v>144</v>
      </c>
      <c r="I119" s="53">
        <v>41</v>
      </c>
      <c r="J119" s="61">
        <v>0.72</v>
      </c>
      <c r="K119" s="64">
        <f t="shared" si="6"/>
        <v>1.0446743372847174</v>
      </c>
      <c r="M119" s="2"/>
    </row>
    <row r="120" spans="1:13" x14ac:dyDescent="0.2">
      <c r="A120" s="47">
        <f t="shared" si="7"/>
        <v>2019</v>
      </c>
      <c r="B120" s="181" t="str">
        <f t="shared" si="4"/>
        <v>May</v>
      </c>
      <c r="C120" s="79">
        <f t="shared" si="5"/>
        <v>19</v>
      </c>
      <c r="D120" s="195">
        <v>43594</v>
      </c>
      <c r="E120" s="53" t="s">
        <v>40</v>
      </c>
      <c r="F120" s="53" t="s">
        <v>146</v>
      </c>
      <c r="G120" s="50" t="s">
        <v>138</v>
      </c>
      <c r="H120" s="50" t="s">
        <v>144</v>
      </c>
      <c r="I120" s="53">
        <v>41</v>
      </c>
      <c r="J120" s="61">
        <v>0.59</v>
      </c>
      <c r="K120" s="64">
        <f t="shared" si="6"/>
        <v>0.85605258194164335</v>
      </c>
      <c r="M120" s="2"/>
    </row>
    <row r="121" spans="1:13" x14ac:dyDescent="0.2">
      <c r="A121" s="47">
        <f t="shared" si="7"/>
        <v>2019</v>
      </c>
      <c r="B121" s="181" t="str">
        <f t="shared" si="4"/>
        <v>May</v>
      </c>
      <c r="C121" s="79">
        <f t="shared" si="5"/>
        <v>19</v>
      </c>
      <c r="D121" s="195">
        <v>43594</v>
      </c>
      <c r="E121" s="53" t="s">
        <v>40</v>
      </c>
      <c r="F121" s="53" t="s">
        <v>146</v>
      </c>
      <c r="G121" s="50" t="s">
        <v>138</v>
      </c>
      <c r="H121" s="50" t="s">
        <v>144</v>
      </c>
      <c r="I121" s="53">
        <v>45</v>
      </c>
      <c r="J121" s="61">
        <v>0.92</v>
      </c>
      <c r="K121" s="64">
        <f t="shared" si="6"/>
        <v>1.0096021947873799</v>
      </c>
      <c r="M121" s="2"/>
    </row>
    <row r="122" spans="1:13" x14ac:dyDescent="0.2">
      <c r="A122" s="47">
        <f t="shared" si="7"/>
        <v>2019</v>
      </c>
      <c r="B122" s="181" t="str">
        <f t="shared" si="4"/>
        <v>May</v>
      </c>
      <c r="C122" s="79">
        <f t="shared" si="5"/>
        <v>19</v>
      </c>
      <c r="D122" s="195">
        <v>43594</v>
      </c>
      <c r="E122" s="53" t="s">
        <v>40</v>
      </c>
      <c r="F122" s="53" t="s">
        <v>146</v>
      </c>
      <c r="G122" s="50" t="s">
        <v>138</v>
      </c>
      <c r="H122" s="50" t="s">
        <v>144</v>
      </c>
      <c r="I122" s="53">
        <v>42</v>
      </c>
      <c r="J122" s="61">
        <v>0.75</v>
      </c>
      <c r="K122" s="64">
        <f t="shared" si="6"/>
        <v>1.0123096857790734</v>
      </c>
      <c r="M122" s="2"/>
    </row>
    <row r="123" spans="1:13" x14ac:dyDescent="0.2">
      <c r="A123" s="47">
        <f t="shared" si="7"/>
        <v>2019</v>
      </c>
      <c r="B123" s="181" t="str">
        <f t="shared" si="4"/>
        <v>May</v>
      </c>
      <c r="C123" s="79">
        <f t="shared" si="5"/>
        <v>19</v>
      </c>
      <c r="D123" s="195">
        <v>43594</v>
      </c>
      <c r="E123" s="53" t="s">
        <v>40</v>
      </c>
      <c r="F123" s="53" t="s">
        <v>146</v>
      </c>
      <c r="G123" s="50" t="s">
        <v>138</v>
      </c>
      <c r="H123" s="50" t="s">
        <v>144</v>
      </c>
      <c r="I123" s="53">
        <v>40</v>
      </c>
      <c r="J123" s="61">
        <v>0.54</v>
      </c>
      <c r="K123" s="64">
        <f t="shared" si="6"/>
        <v>0.84375</v>
      </c>
      <c r="M123" s="2"/>
    </row>
    <row r="124" spans="1:13" x14ac:dyDescent="0.2">
      <c r="A124" s="47">
        <f t="shared" si="7"/>
        <v>2019</v>
      </c>
      <c r="B124" s="181" t="str">
        <f t="shared" si="4"/>
        <v>May</v>
      </c>
      <c r="C124" s="79">
        <f t="shared" si="5"/>
        <v>19</v>
      </c>
      <c r="D124" s="195">
        <v>43594</v>
      </c>
      <c r="E124" s="53" t="s">
        <v>40</v>
      </c>
      <c r="F124" s="53" t="s">
        <v>146</v>
      </c>
      <c r="G124" s="50" t="s">
        <v>138</v>
      </c>
      <c r="H124" s="50" t="s">
        <v>144</v>
      </c>
      <c r="I124" s="53">
        <v>40</v>
      </c>
      <c r="J124" s="61">
        <v>0.63</v>
      </c>
      <c r="K124" s="64">
        <f t="shared" si="6"/>
        <v>0.984375</v>
      </c>
      <c r="M124" s="2"/>
    </row>
    <row r="125" spans="1:13" x14ac:dyDescent="0.2">
      <c r="A125" s="47">
        <f t="shared" si="7"/>
        <v>2019</v>
      </c>
      <c r="B125" s="181" t="str">
        <f t="shared" si="4"/>
        <v>May</v>
      </c>
      <c r="C125" s="79">
        <f t="shared" si="5"/>
        <v>19</v>
      </c>
      <c r="D125" s="195">
        <v>43594</v>
      </c>
      <c r="E125" s="53" t="s">
        <v>40</v>
      </c>
      <c r="F125" s="53" t="s">
        <v>146</v>
      </c>
      <c r="G125" s="50" t="s">
        <v>138</v>
      </c>
      <c r="H125" s="50" t="s">
        <v>144</v>
      </c>
      <c r="I125" s="53">
        <v>95</v>
      </c>
      <c r="J125" s="61">
        <v>9.59</v>
      </c>
      <c r="K125" s="64">
        <f t="shared" si="6"/>
        <v>1.1185303980172037</v>
      </c>
      <c r="M125" s="2"/>
    </row>
    <row r="126" spans="1:13" x14ac:dyDescent="0.2">
      <c r="A126" s="47">
        <f t="shared" si="7"/>
        <v>2019</v>
      </c>
      <c r="B126" s="181" t="str">
        <f t="shared" si="4"/>
        <v>May</v>
      </c>
      <c r="C126" s="79">
        <f t="shared" si="5"/>
        <v>19</v>
      </c>
      <c r="D126" s="195">
        <v>43594</v>
      </c>
      <c r="E126" s="53" t="s">
        <v>30</v>
      </c>
      <c r="F126" s="53" t="s">
        <v>142</v>
      </c>
      <c r="G126" s="50" t="s">
        <v>138</v>
      </c>
      <c r="H126" s="50" t="s">
        <v>144</v>
      </c>
      <c r="I126" s="53">
        <v>50</v>
      </c>
      <c r="J126" s="61">
        <v>0.97</v>
      </c>
      <c r="K126" s="64">
        <f t="shared" si="6"/>
        <v>0.77600000000000002</v>
      </c>
      <c r="M126" s="2"/>
    </row>
    <row r="127" spans="1:13" x14ac:dyDescent="0.2">
      <c r="A127" s="47">
        <f t="shared" si="7"/>
        <v>2019</v>
      </c>
      <c r="B127" s="181" t="str">
        <f t="shared" si="4"/>
        <v>May</v>
      </c>
      <c r="C127" s="79">
        <f t="shared" si="5"/>
        <v>19</v>
      </c>
      <c r="D127" s="195">
        <v>43594</v>
      </c>
      <c r="E127" s="53" t="s">
        <v>30</v>
      </c>
      <c r="F127" s="53" t="s">
        <v>142</v>
      </c>
      <c r="G127" s="50" t="s">
        <v>138</v>
      </c>
      <c r="H127" s="50" t="s">
        <v>144</v>
      </c>
      <c r="I127" s="53">
        <v>49</v>
      </c>
      <c r="J127" s="61">
        <v>0.94</v>
      </c>
      <c r="K127" s="64">
        <f t="shared" si="6"/>
        <v>0.79898681671752414</v>
      </c>
      <c r="M127" s="2"/>
    </row>
    <row r="128" spans="1:13" x14ac:dyDescent="0.2">
      <c r="A128" s="47">
        <f t="shared" si="7"/>
        <v>2019</v>
      </c>
      <c r="B128" s="181" t="str">
        <f t="shared" si="4"/>
        <v>May</v>
      </c>
      <c r="C128" s="79">
        <f t="shared" si="5"/>
        <v>19</v>
      </c>
      <c r="D128" s="195">
        <v>43594</v>
      </c>
      <c r="E128" s="53" t="s">
        <v>30</v>
      </c>
      <c r="F128" s="53" t="s">
        <v>142</v>
      </c>
      <c r="G128" s="50" t="s">
        <v>138</v>
      </c>
      <c r="H128" s="50" t="s">
        <v>144</v>
      </c>
      <c r="I128" s="53">
        <v>52</v>
      </c>
      <c r="J128" s="61">
        <v>1.17</v>
      </c>
      <c r="K128" s="64">
        <f t="shared" si="6"/>
        <v>0.83210059171597628</v>
      </c>
      <c r="M128" s="2"/>
    </row>
    <row r="129" spans="1:13" x14ac:dyDescent="0.2">
      <c r="A129" s="47">
        <f t="shared" si="7"/>
        <v>2019</v>
      </c>
      <c r="B129" s="181" t="str">
        <f t="shared" si="4"/>
        <v>May</v>
      </c>
      <c r="C129" s="79">
        <f t="shared" si="5"/>
        <v>19</v>
      </c>
      <c r="D129" s="195">
        <v>43594</v>
      </c>
      <c r="E129" s="53" t="s">
        <v>30</v>
      </c>
      <c r="F129" s="53" t="s">
        <v>142</v>
      </c>
      <c r="G129" s="50" t="s">
        <v>138</v>
      </c>
      <c r="H129" s="50" t="s">
        <v>144</v>
      </c>
      <c r="I129" s="53">
        <v>46</v>
      </c>
      <c r="J129" s="61">
        <v>0.76</v>
      </c>
      <c r="K129" s="64">
        <f t="shared" si="6"/>
        <v>0.780800526012986</v>
      </c>
      <c r="M129" s="2"/>
    </row>
    <row r="130" spans="1:13" x14ac:dyDescent="0.2">
      <c r="A130" s="47">
        <f t="shared" si="7"/>
        <v>2019</v>
      </c>
      <c r="B130" s="181" t="str">
        <f t="shared" si="4"/>
        <v>May</v>
      </c>
      <c r="C130" s="79">
        <f t="shared" si="5"/>
        <v>19</v>
      </c>
      <c r="D130" s="195">
        <v>43594</v>
      </c>
      <c r="E130" s="53" t="s">
        <v>30</v>
      </c>
      <c r="F130" s="53" t="s">
        <v>142</v>
      </c>
      <c r="G130" s="50" t="s">
        <v>138</v>
      </c>
      <c r="H130" s="50" t="s">
        <v>144</v>
      </c>
      <c r="I130" s="53">
        <v>42</v>
      </c>
      <c r="J130" s="61">
        <v>0.48</v>
      </c>
      <c r="K130" s="64">
        <f t="shared" si="6"/>
        <v>0.64787819889860709</v>
      </c>
      <c r="M130" s="2"/>
    </row>
    <row r="131" spans="1:13" x14ac:dyDescent="0.2">
      <c r="A131" s="47">
        <f t="shared" si="7"/>
        <v>2019</v>
      </c>
      <c r="B131" s="181" t="str">
        <f t="shared" si="4"/>
        <v>May</v>
      </c>
      <c r="C131" s="79">
        <f t="shared" si="5"/>
        <v>19</v>
      </c>
      <c r="D131" s="195">
        <v>43594</v>
      </c>
      <c r="E131" s="53" t="s">
        <v>30</v>
      </c>
      <c r="F131" s="53" t="s">
        <v>142</v>
      </c>
      <c r="G131" s="50" t="s">
        <v>138</v>
      </c>
      <c r="H131" s="50" t="s">
        <v>144</v>
      </c>
      <c r="I131" s="53">
        <v>50</v>
      </c>
      <c r="J131" s="61">
        <v>1.1000000000000001</v>
      </c>
      <c r="K131" s="64">
        <f t="shared" si="6"/>
        <v>0.88000000000000012</v>
      </c>
      <c r="M131" s="2"/>
    </row>
    <row r="132" spans="1:13" x14ac:dyDescent="0.2">
      <c r="A132" s="47">
        <f t="shared" si="7"/>
        <v>2019</v>
      </c>
      <c r="B132" s="181" t="str">
        <f t="shared" ref="B132:B195" si="8">TEXT(D132,"mmm")</f>
        <v>May</v>
      </c>
      <c r="C132" s="79">
        <f t="shared" ref="C132:C195" si="9">WEEKNUM(D132)</f>
        <v>19</v>
      </c>
      <c r="D132" s="195">
        <v>43594</v>
      </c>
      <c r="E132" s="53" t="s">
        <v>30</v>
      </c>
      <c r="F132" s="53" t="s">
        <v>146</v>
      </c>
      <c r="G132" s="50" t="s">
        <v>138</v>
      </c>
      <c r="H132" s="50" t="s">
        <v>144</v>
      </c>
      <c r="I132" s="53">
        <v>50</v>
      </c>
      <c r="J132" s="61">
        <v>1.24</v>
      </c>
      <c r="K132" s="64">
        <f t="shared" ref="K132:K195" si="10">(J132*100000)/(I132^3)</f>
        <v>0.99199999999999999</v>
      </c>
      <c r="M132" s="2"/>
    </row>
    <row r="133" spans="1:13" x14ac:dyDescent="0.2">
      <c r="A133" s="47">
        <f t="shared" si="7"/>
        <v>2019</v>
      </c>
      <c r="B133" s="181" t="str">
        <f t="shared" si="8"/>
        <v>May</v>
      </c>
      <c r="C133" s="79">
        <f t="shared" si="9"/>
        <v>19</v>
      </c>
      <c r="D133" s="195">
        <v>43594</v>
      </c>
      <c r="E133" s="53" t="s">
        <v>30</v>
      </c>
      <c r="F133" s="53" t="s">
        <v>146</v>
      </c>
      <c r="G133" s="50" t="s">
        <v>138</v>
      </c>
      <c r="H133" s="50" t="s">
        <v>144</v>
      </c>
      <c r="I133" s="53">
        <v>60</v>
      </c>
      <c r="J133" s="61">
        <v>2.36</v>
      </c>
      <c r="K133" s="64">
        <f t="shared" si="10"/>
        <v>1.0925925925925926</v>
      </c>
      <c r="M133" s="2"/>
    </row>
    <row r="134" spans="1:13" x14ac:dyDescent="0.2">
      <c r="A134" s="47">
        <f t="shared" ref="A134:A197" si="11">YEAR(D134)</f>
        <v>2019</v>
      </c>
      <c r="B134" s="181" t="str">
        <f t="shared" si="8"/>
        <v>May</v>
      </c>
      <c r="C134" s="79">
        <f t="shared" si="9"/>
        <v>19</v>
      </c>
      <c r="D134" s="195">
        <v>43594</v>
      </c>
      <c r="E134" s="53" t="s">
        <v>30</v>
      </c>
      <c r="F134" s="53" t="s">
        <v>146</v>
      </c>
      <c r="G134" s="50" t="s">
        <v>138</v>
      </c>
      <c r="H134" s="50" t="s">
        <v>144</v>
      </c>
      <c r="I134" s="53">
        <v>52</v>
      </c>
      <c r="J134" s="61">
        <v>1.36</v>
      </c>
      <c r="K134" s="64">
        <f t="shared" si="10"/>
        <v>0.96722803823395542</v>
      </c>
      <c r="M134" s="2"/>
    </row>
    <row r="135" spans="1:13" x14ac:dyDescent="0.2">
      <c r="A135" s="47">
        <f t="shared" si="11"/>
        <v>2019</v>
      </c>
      <c r="B135" s="181" t="str">
        <f t="shared" si="8"/>
        <v>May</v>
      </c>
      <c r="C135" s="79">
        <f t="shared" si="9"/>
        <v>19</v>
      </c>
      <c r="D135" s="195">
        <v>43594</v>
      </c>
      <c r="E135" s="53" t="s">
        <v>30</v>
      </c>
      <c r="F135" s="53" t="s">
        <v>146</v>
      </c>
      <c r="G135" s="50" t="s">
        <v>138</v>
      </c>
      <c r="H135" s="50" t="s">
        <v>144</v>
      </c>
      <c r="I135" s="53">
        <v>50</v>
      </c>
      <c r="J135" s="61">
        <v>1.22</v>
      </c>
      <c r="K135" s="64">
        <f t="shared" si="10"/>
        <v>0.97599999999999998</v>
      </c>
      <c r="M135" s="2"/>
    </row>
    <row r="136" spans="1:13" x14ac:dyDescent="0.2">
      <c r="A136" s="47">
        <f t="shared" si="11"/>
        <v>2019</v>
      </c>
      <c r="B136" s="181" t="str">
        <f t="shared" si="8"/>
        <v>May</v>
      </c>
      <c r="C136" s="79">
        <f t="shared" si="9"/>
        <v>19</v>
      </c>
      <c r="D136" s="195">
        <v>43594</v>
      </c>
      <c r="E136" s="53" t="s">
        <v>30</v>
      </c>
      <c r="F136" s="53" t="s">
        <v>146</v>
      </c>
      <c r="G136" s="50" t="s">
        <v>138</v>
      </c>
      <c r="H136" s="50" t="s">
        <v>144</v>
      </c>
      <c r="I136" s="53">
        <v>48</v>
      </c>
      <c r="J136" s="61">
        <v>1.07</v>
      </c>
      <c r="K136" s="64">
        <f t="shared" si="10"/>
        <v>0.96752025462962965</v>
      </c>
      <c r="M136" s="2"/>
    </row>
    <row r="137" spans="1:13" x14ac:dyDescent="0.2">
      <c r="A137" s="47">
        <f t="shared" si="11"/>
        <v>2019</v>
      </c>
      <c r="B137" s="181" t="str">
        <f t="shared" si="8"/>
        <v>May</v>
      </c>
      <c r="C137" s="79">
        <f t="shared" si="9"/>
        <v>19</v>
      </c>
      <c r="D137" s="195">
        <v>43594</v>
      </c>
      <c r="E137" s="53" t="s">
        <v>30</v>
      </c>
      <c r="F137" s="53" t="s">
        <v>146</v>
      </c>
      <c r="G137" s="50" t="s">
        <v>138</v>
      </c>
      <c r="H137" s="50" t="s">
        <v>148</v>
      </c>
      <c r="I137" s="53">
        <v>110</v>
      </c>
      <c r="J137" s="61">
        <v>12.67</v>
      </c>
      <c r="K137" s="64">
        <f t="shared" si="10"/>
        <v>0.95191585274229906</v>
      </c>
      <c r="M137" s="2"/>
    </row>
    <row r="138" spans="1:13" x14ac:dyDescent="0.2">
      <c r="A138" s="47">
        <f t="shared" si="11"/>
        <v>2019</v>
      </c>
      <c r="B138" s="181" t="str">
        <f t="shared" si="8"/>
        <v>May</v>
      </c>
      <c r="C138" s="79">
        <f t="shared" si="9"/>
        <v>19</v>
      </c>
      <c r="D138" s="195">
        <v>43594</v>
      </c>
      <c r="E138" s="53" t="s">
        <v>30</v>
      </c>
      <c r="F138" s="53" t="s">
        <v>146</v>
      </c>
      <c r="G138" s="50" t="s">
        <v>138</v>
      </c>
      <c r="H138" s="50" t="s">
        <v>148</v>
      </c>
      <c r="I138" s="53">
        <v>117</v>
      </c>
      <c r="J138" s="61">
        <v>18.670000000000002</v>
      </c>
      <c r="K138" s="64">
        <f t="shared" si="10"/>
        <v>1.1656998288600307</v>
      </c>
      <c r="M138" s="2"/>
    </row>
    <row r="139" spans="1:13" x14ac:dyDescent="0.2">
      <c r="A139" s="47">
        <f t="shared" si="11"/>
        <v>2019</v>
      </c>
      <c r="B139" s="181" t="str">
        <f t="shared" si="8"/>
        <v>May</v>
      </c>
      <c r="C139" s="79">
        <f t="shared" si="9"/>
        <v>19</v>
      </c>
      <c r="D139" s="195">
        <v>43594</v>
      </c>
      <c r="E139" s="53" t="s">
        <v>30</v>
      </c>
      <c r="F139" s="53" t="s">
        <v>146</v>
      </c>
      <c r="G139" s="50" t="s">
        <v>138</v>
      </c>
      <c r="H139" s="50" t="s">
        <v>148</v>
      </c>
      <c r="I139" s="53">
        <v>120</v>
      </c>
      <c r="J139" s="61">
        <v>21.72</v>
      </c>
      <c r="K139" s="64">
        <f t="shared" si="10"/>
        <v>1.2569444444444444</v>
      </c>
      <c r="M139" s="2"/>
    </row>
    <row r="140" spans="1:13" x14ac:dyDescent="0.2">
      <c r="A140" s="47">
        <f t="shared" si="11"/>
        <v>2019</v>
      </c>
      <c r="B140" s="181" t="str">
        <f t="shared" si="8"/>
        <v>May</v>
      </c>
      <c r="C140" s="79">
        <f t="shared" si="9"/>
        <v>19</v>
      </c>
      <c r="D140" s="195">
        <v>43594</v>
      </c>
      <c r="E140" s="53" t="s">
        <v>30</v>
      </c>
      <c r="F140" s="53" t="s">
        <v>146</v>
      </c>
      <c r="G140" s="50" t="s">
        <v>138</v>
      </c>
      <c r="H140" s="50" t="s">
        <v>148</v>
      </c>
      <c r="I140" s="53">
        <v>115</v>
      </c>
      <c r="J140" s="61">
        <v>10.47</v>
      </c>
      <c r="K140" s="64">
        <f t="shared" si="10"/>
        <v>0.68841949535629166</v>
      </c>
      <c r="M140" s="2"/>
    </row>
    <row r="141" spans="1:13" x14ac:dyDescent="0.2">
      <c r="A141" s="47">
        <f t="shared" si="11"/>
        <v>2019</v>
      </c>
      <c r="B141" s="181" t="str">
        <f t="shared" si="8"/>
        <v>May</v>
      </c>
      <c r="C141" s="79">
        <f t="shared" si="9"/>
        <v>19</v>
      </c>
      <c r="D141" s="195">
        <v>43594</v>
      </c>
      <c r="E141" s="53" t="s">
        <v>30</v>
      </c>
      <c r="F141" s="53" t="s">
        <v>146</v>
      </c>
      <c r="G141" s="50" t="s">
        <v>138</v>
      </c>
      <c r="H141" s="50" t="s">
        <v>148</v>
      </c>
      <c r="I141" s="53">
        <v>125</v>
      </c>
      <c r="J141" s="61">
        <v>23.35</v>
      </c>
      <c r="K141" s="64">
        <f t="shared" si="10"/>
        <v>1.1955199999999999</v>
      </c>
      <c r="M141" s="2"/>
    </row>
    <row r="142" spans="1:13" x14ac:dyDescent="0.2">
      <c r="A142" s="47">
        <f t="shared" si="11"/>
        <v>2019</v>
      </c>
      <c r="B142" s="181" t="str">
        <f t="shared" si="8"/>
        <v>May</v>
      </c>
      <c r="C142" s="79">
        <f t="shared" si="9"/>
        <v>19</v>
      </c>
      <c r="D142" s="195">
        <v>43594</v>
      </c>
      <c r="E142" s="53" t="s">
        <v>30</v>
      </c>
      <c r="F142" s="53" t="s">
        <v>146</v>
      </c>
      <c r="G142" s="50" t="s">
        <v>138</v>
      </c>
      <c r="H142" s="50" t="s">
        <v>148</v>
      </c>
      <c r="I142" s="53">
        <v>100</v>
      </c>
      <c r="J142" s="61">
        <v>10.84</v>
      </c>
      <c r="K142" s="64">
        <f t="shared" si="10"/>
        <v>1.0840000000000001</v>
      </c>
      <c r="M142" s="2"/>
    </row>
    <row r="143" spans="1:13" x14ac:dyDescent="0.2">
      <c r="A143" s="47">
        <f t="shared" si="11"/>
        <v>2019</v>
      </c>
      <c r="B143" s="181" t="str">
        <f t="shared" si="8"/>
        <v>May</v>
      </c>
      <c r="C143" s="79">
        <f t="shared" si="9"/>
        <v>19</v>
      </c>
      <c r="D143" s="195">
        <v>43594</v>
      </c>
      <c r="E143" s="53" t="s">
        <v>30</v>
      </c>
      <c r="F143" s="53" t="s">
        <v>146</v>
      </c>
      <c r="G143" s="50" t="s">
        <v>138</v>
      </c>
      <c r="H143" s="50" t="s">
        <v>148</v>
      </c>
      <c r="I143" s="53">
        <v>128</v>
      </c>
      <c r="J143" s="61">
        <v>23.93</v>
      </c>
      <c r="K143" s="64">
        <f t="shared" si="10"/>
        <v>1.1410713195800781</v>
      </c>
      <c r="M143" s="2"/>
    </row>
    <row r="144" spans="1:13" x14ac:dyDescent="0.2">
      <c r="A144" s="47">
        <f t="shared" si="11"/>
        <v>2019</v>
      </c>
      <c r="B144" s="181" t="str">
        <f t="shared" si="8"/>
        <v>May</v>
      </c>
      <c r="C144" s="79">
        <f t="shared" si="9"/>
        <v>19</v>
      </c>
      <c r="D144" s="195">
        <v>43594</v>
      </c>
      <c r="E144" s="53" t="s">
        <v>30</v>
      </c>
      <c r="F144" s="53" t="s">
        <v>146</v>
      </c>
      <c r="G144" s="50" t="s">
        <v>138</v>
      </c>
      <c r="H144" s="50" t="s">
        <v>148</v>
      </c>
      <c r="I144" s="53">
        <v>98</v>
      </c>
      <c r="J144" s="61">
        <v>11.43</v>
      </c>
      <c r="K144" s="64">
        <f t="shared" si="10"/>
        <v>1.2144174621118751</v>
      </c>
      <c r="M144" s="2"/>
    </row>
    <row r="145" spans="1:13" x14ac:dyDescent="0.2">
      <c r="A145" s="47">
        <f t="shared" si="11"/>
        <v>2019</v>
      </c>
      <c r="B145" s="181" t="str">
        <f t="shared" si="8"/>
        <v>May</v>
      </c>
      <c r="C145" s="79">
        <f t="shared" si="9"/>
        <v>19</v>
      </c>
      <c r="D145" s="195">
        <v>43594</v>
      </c>
      <c r="E145" s="53" t="s">
        <v>30</v>
      </c>
      <c r="F145" s="53" t="s">
        <v>146</v>
      </c>
      <c r="G145" s="50" t="s">
        <v>138</v>
      </c>
      <c r="H145" s="50" t="s">
        <v>148</v>
      </c>
      <c r="I145" s="53">
        <v>110</v>
      </c>
      <c r="J145" s="61">
        <v>12.93</v>
      </c>
      <c r="K145" s="64">
        <f t="shared" si="10"/>
        <v>0.97145003756574</v>
      </c>
      <c r="M145" s="2"/>
    </row>
    <row r="146" spans="1:13" x14ac:dyDescent="0.2">
      <c r="A146" s="47">
        <f t="shared" si="11"/>
        <v>2019</v>
      </c>
      <c r="B146" s="181" t="str">
        <f t="shared" si="8"/>
        <v>May</v>
      </c>
      <c r="C146" s="79">
        <f t="shared" si="9"/>
        <v>19</v>
      </c>
      <c r="D146" s="195">
        <v>43594</v>
      </c>
      <c r="E146" s="53" t="s">
        <v>30</v>
      </c>
      <c r="F146" s="53" t="s">
        <v>146</v>
      </c>
      <c r="G146" s="50" t="s">
        <v>138</v>
      </c>
      <c r="H146" s="50" t="s">
        <v>148</v>
      </c>
      <c r="I146" s="53">
        <v>103</v>
      </c>
      <c r="J146" s="61">
        <v>12.06</v>
      </c>
      <c r="K146" s="64">
        <f t="shared" si="10"/>
        <v>1.1036608411799105</v>
      </c>
      <c r="M146" s="2"/>
    </row>
    <row r="147" spans="1:13" x14ac:dyDescent="0.2">
      <c r="A147" s="47">
        <f t="shared" si="11"/>
        <v>2019</v>
      </c>
      <c r="B147" s="181" t="str">
        <f t="shared" si="8"/>
        <v>May</v>
      </c>
      <c r="C147" s="79">
        <f t="shared" si="9"/>
        <v>19</v>
      </c>
      <c r="D147" s="195">
        <v>43594</v>
      </c>
      <c r="E147" s="53" t="s">
        <v>30</v>
      </c>
      <c r="F147" s="53" t="s">
        <v>146</v>
      </c>
      <c r="G147" s="50" t="s">
        <v>138</v>
      </c>
      <c r="H147" s="50" t="s">
        <v>148</v>
      </c>
      <c r="I147" s="53">
        <v>126</v>
      </c>
      <c r="J147" s="61">
        <v>23.03</v>
      </c>
      <c r="K147" s="64">
        <f t="shared" si="10"/>
        <v>1.151283558690966</v>
      </c>
      <c r="M147" s="2"/>
    </row>
    <row r="148" spans="1:13" x14ac:dyDescent="0.2">
      <c r="A148" s="47">
        <f t="shared" si="11"/>
        <v>2019</v>
      </c>
      <c r="B148" s="181" t="str">
        <f t="shared" si="8"/>
        <v>May</v>
      </c>
      <c r="C148" s="79">
        <f t="shared" si="9"/>
        <v>19</v>
      </c>
      <c r="D148" s="195">
        <v>43594</v>
      </c>
      <c r="E148" s="53" t="s">
        <v>21</v>
      </c>
      <c r="F148" s="53" t="s">
        <v>142</v>
      </c>
      <c r="G148" s="50" t="s">
        <v>138</v>
      </c>
      <c r="H148" s="50" t="s">
        <v>144</v>
      </c>
      <c r="I148" s="53">
        <v>49</v>
      </c>
      <c r="J148" s="61">
        <v>0.94</v>
      </c>
      <c r="K148" s="64">
        <f t="shared" si="10"/>
        <v>0.79898681671752414</v>
      </c>
      <c r="M148" s="2"/>
    </row>
    <row r="149" spans="1:13" x14ac:dyDescent="0.2">
      <c r="A149" s="47">
        <f t="shared" si="11"/>
        <v>2019</v>
      </c>
      <c r="B149" s="181" t="str">
        <f t="shared" si="8"/>
        <v>May</v>
      </c>
      <c r="C149" s="79">
        <f t="shared" si="9"/>
        <v>19</v>
      </c>
      <c r="D149" s="195">
        <v>43594</v>
      </c>
      <c r="E149" s="53" t="s">
        <v>21</v>
      </c>
      <c r="F149" s="53" t="s">
        <v>142</v>
      </c>
      <c r="G149" s="50" t="s">
        <v>138</v>
      </c>
      <c r="H149" s="50" t="s">
        <v>144</v>
      </c>
      <c r="I149" s="53">
        <v>44</v>
      </c>
      <c r="J149" s="61">
        <v>0.56000000000000005</v>
      </c>
      <c r="K149" s="64">
        <f t="shared" si="10"/>
        <v>0.65740045078888065</v>
      </c>
      <c r="M149" s="2"/>
    </row>
    <row r="150" spans="1:13" x14ac:dyDescent="0.2">
      <c r="A150" s="47">
        <f t="shared" si="11"/>
        <v>2019</v>
      </c>
      <c r="B150" s="181" t="str">
        <f t="shared" si="8"/>
        <v>May</v>
      </c>
      <c r="C150" s="79">
        <f t="shared" si="9"/>
        <v>19</v>
      </c>
      <c r="D150" s="195">
        <v>43594</v>
      </c>
      <c r="E150" s="53" t="s">
        <v>21</v>
      </c>
      <c r="F150" s="53" t="s">
        <v>142</v>
      </c>
      <c r="G150" s="50" t="s">
        <v>138</v>
      </c>
      <c r="H150" s="50" t="s">
        <v>144</v>
      </c>
      <c r="I150" s="53">
        <v>48</v>
      </c>
      <c r="J150" s="61">
        <v>0.83</v>
      </c>
      <c r="K150" s="64">
        <f t="shared" si="10"/>
        <v>0.7505063657407407</v>
      </c>
      <c r="M150" s="2"/>
    </row>
    <row r="151" spans="1:13" x14ac:dyDescent="0.2">
      <c r="A151" s="47">
        <f t="shared" si="11"/>
        <v>2019</v>
      </c>
      <c r="B151" s="181" t="str">
        <f t="shared" si="8"/>
        <v>May</v>
      </c>
      <c r="C151" s="79">
        <f t="shared" si="9"/>
        <v>19</v>
      </c>
      <c r="D151" s="195">
        <v>43594</v>
      </c>
      <c r="E151" s="53" t="s">
        <v>21</v>
      </c>
      <c r="F151" s="53" t="s">
        <v>142</v>
      </c>
      <c r="G151" s="50" t="s">
        <v>138</v>
      </c>
      <c r="H151" s="50" t="s">
        <v>144</v>
      </c>
      <c r="I151" s="53">
        <v>49</v>
      </c>
      <c r="J151" s="61">
        <v>0.99</v>
      </c>
      <c r="K151" s="64">
        <f t="shared" si="10"/>
        <v>0.84148611547909458</v>
      </c>
      <c r="M151" s="2"/>
    </row>
    <row r="152" spans="1:13" x14ac:dyDescent="0.2">
      <c r="A152" s="47">
        <f t="shared" si="11"/>
        <v>2019</v>
      </c>
      <c r="B152" s="181" t="str">
        <f t="shared" si="8"/>
        <v>May</v>
      </c>
      <c r="C152" s="79">
        <f t="shared" si="9"/>
        <v>19</v>
      </c>
      <c r="D152" s="195">
        <v>43594</v>
      </c>
      <c r="E152" s="53" t="s">
        <v>21</v>
      </c>
      <c r="F152" s="53" t="s">
        <v>142</v>
      </c>
      <c r="G152" s="50" t="s">
        <v>138</v>
      </c>
      <c r="H152" s="50" t="s">
        <v>144</v>
      </c>
      <c r="I152" s="53">
        <v>47</v>
      </c>
      <c r="J152" s="61">
        <v>0.84</v>
      </c>
      <c r="K152" s="64">
        <f t="shared" si="10"/>
        <v>0.80906928137310619</v>
      </c>
      <c r="M152" s="2"/>
    </row>
    <row r="153" spans="1:13" x14ac:dyDescent="0.2">
      <c r="A153" s="47">
        <f t="shared" si="11"/>
        <v>2019</v>
      </c>
      <c r="B153" s="181" t="str">
        <f t="shared" si="8"/>
        <v>May</v>
      </c>
      <c r="C153" s="79">
        <f t="shared" si="9"/>
        <v>19</v>
      </c>
      <c r="D153" s="195">
        <v>43594</v>
      </c>
      <c r="E153" s="53" t="s">
        <v>21</v>
      </c>
      <c r="F153" s="53" t="s">
        <v>142</v>
      </c>
      <c r="G153" s="50" t="s">
        <v>138</v>
      </c>
      <c r="H153" s="50" t="s">
        <v>144</v>
      </c>
      <c r="I153" s="53">
        <v>45</v>
      </c>
      <c r="J153" s="61">
        <v>0.66</v>
      </c>
      <c r="K153" s="64">
        <f t="shared" si="10"/>
        <v>0.72427983539094654</v>
      </c>
      <c r="M153" s="2"/>
    </row>
    <row r="154" spans="1:13" x14ac:dyDescent="0.2">
      <c r="A154" s="47">
        <f t="shared" si="11"/>
        <v>2019</v>
      </c>
      <c r="B154" s="181" t="str">
        <f t="shared" si="8"/>
        <v>May</v>
      </c>
      <c r="C154" s="79">
        <f t="shared" si="9"/>
        <v>19</v>
      </c>
      <c r="D154" s="195">
        <v>43594</v>
      </c>
      <c r="E154" s="53" t="s">
        <v>21</v>
      </c>
      <c r="F154" s="53" t="s">
        <v>142</v>
      </c>
      <c r="G154" s="50" t="s">
        <v>138</v>
      </c>
      <c r="H154" s="50" t="s">
        <v>144</v>
      </c>
      <c r="I154" s="53">
        <v>44</v>
      </c>
      <c r="J154" s="61">
        <v>0.6</v>
      </c>
      <c r="K154" s="64">
        <f t="shared" si="10"/>
        <v>0.7043576258452291</v>
      </c>
      <c r="M154" s="2"/>
    </row>
    <row r="155" spans="1:13" x14ac:dyDescent="0.2">
      <c r="A155" s="47">
        <f t="shared" si="11"/>
        <v>2019</v>
      </c>
      <c r="B155" s="181" t="str">
        <f t="shared" si="8"/>
        <v>May</v>
      </c>
      <c r="C155" s="79">
        <f t="shared" si="9"/>
        <v>19</v>
      </c>
      <c r="D155" s="195">
        <v>43594</v>
      </c>
      <c r="E155" s="53" t="s">
        <v>21</v>
      </c>
      <c r="F155" s="53" t="s">
        <v>142</v>
      </c>
      <c r="G155" s="50" t="s">
        <v>138</v>
      </c>
      <c r="H155" s="50" t="s">
        <v>144</v>
      </c>
      <c r="I155" s="53">
        <v>45</v>
      </c>
      <c r="J155" s="61">
        <v>0.61</v>
      </c>
      <c r="K155" s="64">
        <f t="shared" si="10"/>
        <v>0.66941015089163236</v>
      </c>
      <c r="M155" s="2"/>
    </row>
    <row r="156" spans="1:13" x14ac:dyDescent="0.2">
      <c r="A156" s="47">
        <f t="shared" si="11"/>
        <v>2019</v>
      </c>
      <c r="B156" s="181" t="str">
        <f t="shared" si="8"/>
        <v>May</v>
      </c>
      <c r="C156" s="79">
        <f t="shared" si="9"/>
        <v>19</v>
      </c>
      <c r="D156" s="195">
        <v>43594</v>
      </c>
      <c r="E156" s="53" t="s">
        <v>21</v>
      </c>
      <c r="F156" s="53" t="s">
        <v>142</v>
      </c>
      <c r="G156" s="50" t="s">
        <v>138</v>
      </c>
      <c r="H156" s="50" t="s">
        <v>144</v>
      </c>
      <c r="I156" s="53">
        <v>48</v>
      </c>
      <c r="J156" s="61">
        <v>0.78</v>
      </c>
      <c r="K156" s="64">
        <f t="shared" si="10"/>
        <v>0.70529513888888884</v>
      </c>
      <c r="M156" s="2"/>
    </row>
    <row r="157" spans="1:13" x14ac:dyDescent="0.2">
      <c r="A157" s="47">
        <f t="shared" si="11"/>
        <v>2019</v>
      </c>
      <c r="B157" s="181" t="str">
        <f t="shared" si="8"/>
        <v>May</v>
      </c>
      <c r="C157" s="79">
        <f t="shared" si="9"/>
        <v>19</v>
      </c>
      <c r="D157" s="195">
        <v>43594</v>
      </c>
      <c r="E157" s="53" t="s">
        <v>21</v>
      </c>
      <c r="F157" s="53" t="s">
        <v>142</v>
      </c>
      <c r="G157" s="50" t="s">
        <v>138</v>
      </c>
      <c r="H157" s="50" t="s">
        <v>144</v>
      </c>
      <c r="I157" s="53">
        <v>48</v>
      </c>
      <c r="J157" s="61">
        <v>0.83</v>
      </c>
      <c r="K157" s="64">
        <f t="shared" si="10"/>
        <v>0.7505063657407407</v>
      </c>
      <c r="M157" s="2"/>
    </row>
    <row r="158" spans="1:13" x14ac:dyDescent="0.2">
      <c r="A158" s="47">
        <f t="shared" si="11"/>
        <v>2019</v>
      </c>
      <c r="B158" s="181" t="str">
        <f t="shared" si="8"/>
        <v>May</v>
      </c>
      <c r="C158" s="79">
        <f t="shared" si="9"/>
        <v>19</v>
      </c>
      <c r="D158" s="195">
        <v>43594</v>
      </c>
      <c r="E158" s="53" t="s">
        <v>21</v>
      </c>
      <c r="F158" s="53" t="s">
        <v>142</v>
      </c>
      <c r="G158" s="50" t="s">
        <v>138</v>
      </c>
      <c r="H158" s="50" t="s">
        <v>144</v>
      </c>
      <c r="I158" s="53">
        <v>42</v>
      </c>
      <c r="J158" s="61">
        <v>0.49</v>
      </c>
      <c r="K158" s="64">
        <f t="shared" si="10"/>
        <v>0.66137566137566139</v>
      </c>
      <c r="M158" s="2"/>
    </row>
    <row r="159" spans="1:13" x14ac:dyDescent="0.2">
      <c r="A159" s="47">
        <f t="shared" si="11"/>
        <v>2019</v>
      </c>
      <c r="B159" s="181" t="str">
        <f t="shared" si="8"/>
        <v>May</v>
      </c>
      <c r="C159" s="79">
        <f t="shared" si="9"/>
        <v>19</v>
      </c>
      <c r="D159" s="195">
        <v>43594</v>
      </c>
      <c r="E159" s="53" t="s">
        <v>21</v>
      </c>
      <c r="F159" s="53" t="s">
        <v>142</v>
      </c>
      <c r="G159" s="50" t="s">
        <v>138</v>
      </c>
      <c r="H159" s="50" t="s">
        <v>144</v>
      </c>
      <c r="I159" s="53">
        <v>44</v>
      </c>
      <c r="J159" s="61">
        <v>0.54</v>
      </c>
      <c r="K159" s="64">
        <f t="shared" si="10"/>
        <v>0.63392186326070621</v>
      </c>
      <c r="M159" s="2"/>
    </row>
    <row r="160" spans="1:13" x14ac:dyDescent="0.2">
      <c r="A160" s="47">
        <f t="shared" si="11"/>
        <v>2019</v>
      </c>
      <c r="B160" s="181" t="str">
        <f t="shared" si="8"/>
        <v>May</v>
      </c>
      <c r="C160" s="79">
        <f t="shared" si="9"/>
        <v>19</v>
      </c>
      <c r="D160" s="195">
        <v>43594</v>
      </c>
      <c r="E160" s="53" t="s">
        <v>21</v>
      </c>
      <c r="F160" s="53" t="s">
        <v>142</v>
      </c>
      <c r="G160" s="50" t="s">
        <v>138</v>
      </c>
      <c r="H160" s="50" t="s">
        <v>144</v>
      </c>
      <c r="I160" s="53">
        <v>40</v>
      </c>
      <c r="J160" s="61">
        <v>0.39</v>
      </c>
      <c r="K160" s="64">
        <f t="shared" si="10"/>
        <v>0.609375</v>
      </c>
      <c r="M160" s="2"/>
    </row>
    <row r="161" spans="1:13" x14ac:dyDescent="0.2">
      <c r="A161" s="47">
        <f t="shared" si="11"/>
        <v>2019</v>
      </c>
      <c r="B161" s="181" t="str">
        <f t="shared" si="8"/>
        <v>May</v>
      </c>
      <c r="C161" s="79">
        <f t="shared" si="9"/>
        <v>19</v>
      </c>
      <c r="D161" s="195">
        <v>43594</v>
      </c>
      <c r="E161" s="53" t="s">
        <v>21</v>
      </c>
      <c r="F161" s="53" t="s">
        <v>142</v>
      </c>
      <c r="G161" s="50" t="s">
        <v>138</v>
      </c>
      <c r="H161" s="50" t="s">
        <v>144</v>
      </c>
      <c r="I161" s="53">
        <v>49</v>
      </c>
      <c r="J161" s="61">
        <v>0.86</v>
      </c>
      <c r="K161" s="64">
        <f t="shared" si="10"/>
        <v>0.73098793869901146</v>
      </c>
      <c r="M161" s="2"/>
    </row>
    <row r="162" spans="1:13" x14ac:dyDescent="0.2">
      <c r="A162" s="47">
        <f t="shared" si="11"/>
        <v>2019</v>
      </c>
      <c r="B162" s="181" t="str">
        <f t="shared" si="8"/>
        <v>May</v>
      </c>
      <c r="C162" s="79">
        <f t="shared" si="9"/>
        <v>19</v>
      </c>
      <c r="D162" s="195">
        <v>43594</v>
      </c>
      <c r="E162" s="53" t="s">
        <v>21</v>
      </c>
      <c r="F162" s="53" t="s">
        <v>142</v>
      </c>
      <c r="G162" s="50" t="s">
        <v>138</v>
      </c>
      <c r="H162" s="50" t="s">
        <v>144</v>
      </c>
      <c r="I162" s="53">
        <v>47</v>
      </c>
      <c r="J162" s="61">
        <v>0.47</v>
      </c>
      <c r="K162" s="64">
        <f t="shared" si="10"/>
        <v>0.45269352648257127</v>
      </c>
      <c r="M162" s="2"/>
    </row>
    <row r="163" spans="1:13" x14ac:dyDescent="0.2">
      <c r="A163" s="47">
        <f t="shared" si="11"/>
        <v>2019</v>
      </c>
      <c r="B163" s="181" t="str">
        <f t="shared" si="8"/>
        <v>May</v>
      </c>
      <c r="C163" s="79">
        <f t="shared" si="9"/>
        <v>19</v>
      </c>
      <c r="D163" s="195">
        <v>43594</v>
      </c>
      <c r="E163" s="53" t="s">
        <v>21</v>
      </c>
      <c r="F163" s="53" t="s">
        <v>142</v>
      </c>
      <c r="G163" s="50" t="s">
        <v>138</v>
      </c>
      <c r="H163" s="50" t="s">
        <v>144</v>
      </c>
      <c r="I163" s="53">
        <v>48</v>
      </c>
      <c r="J163" s="61">
        <v>0.82</v>
      </c>
      <c r="K163" s="64">
        <f t="shared" si="10"/>
        <v>0.74146412037037035</v>
      </c>
      <c r="M163" s="2"/>
    </row>
    <row r="164" spans="1:13" x14ac:dyDescent="0.2">
      <c r="A164" s="47">
        <f t="shared" si="11"/>
        <v>2019</v>
      </c>
      <c r="B164" s="181" t="str">
        <f t="shared" si="8"/>
        <v>May</v>
      </c>
      <c r="C164" s="79">
        <f t="shared" si="9"/>
        <v>19</v>
      </c>
      <c r="D164" s="195">
        <v>43594</v>
      </c>
      <c r="E164" s="53" t="s">
        <v>21</v>
      </c>
      <c r="F164" s="53" t="s">
        <v>142</v>
      </c>
      <c r="G164" s="50" t="s">
        <v>138</v>
      </c>
      <c r="H164" s="50" t="s">
        <v>144</v>
      </c>
      <c r="I164" s="53">
        <v>41</v>
      </c>
      <c r="J164" s="61">
        <v>0.45</v>
      </c>
      <c r="K164" s="64">
        <f t="shared" si="10"/>
        <v>0.65292146080294833</v>
      </c>
      <c r="M164" s="2"/>
    </row>
    <row r="165" spans="1:13" x14ac:dyDescent="0.2">
      <c r="A165" s="47">
        <f t="shared" si="11"/>
        <v>2019</v>
      </c>
      <c r="B165" s="181" t="str">
        <f t="shared" si="8"/>
        <v>May</v>
      </c>
      <c r="C165" s="79">
        <f t="shared" si="9"/>
        <v>19</v>
      </c>
      <c r="D165" s="195">
        <v>43594</v>
      </c>
      <c r="E165" s="53" t="s">
        <v>21</v>
      </c>
      <c r="F165" s="53" t="s">
        <v>142</v>
      </c>
      <c r="G165" s="50" t="s">
        <v>138</v>
      </c>
      <c r="H165" s="50" t="s">
        <v>144</v>
      </c>
      <c r="I165" s="53">
        <v>46</v>
      </c>
      <c r="J165" s="61">
        <v>0.82</v>
      </c>
      <c r="K165" s="64">
        <f t="shared" si="10"/>
        <v>0.84244267280348484</v>
      </c>
      <c r="M165" s="2"/>
    </row>
    <row r="166" spans="1:13" x14ac:dyDescent="0.2">
      <c r="A166" s="47">
        <f t="shared" si="11"/>
        <v>2019</v>
      </c>
      <c r="B166" s="181" t="str">
        <f t="shared" si="8"/>
        <v>May</v>
      </c>
      <c r="C166" s="79">
        <f t="shared" si="9"/>
        <v>19</v>
      </c>
      <c r="D166" s="195">
        <v>43594</v>
      </c>
      <c r="E166" s="53" t="s">
        <v>21</v>
      </c>
      <c r="F166" s="53" t="s">
        <v>146</v>
      </c>
      <c r="G166" s="50" t="s">
        <v>138</v>
      </c>
      <c r="H166" s="50" t="s">
        <v>144</v>
      </c>
      <c r="I166" s="53">
        <v>44</v>
      </c>
      <c r="J166" s="61">
        <v>0.83</v>
      </c>
      <c r="K166" s="64">
        <f t="shared" si="10"/>
        <v>0.97436138241923365</v>
      </c>
      <c r="M166" s="2"/>
    </row>
    <row r="167" spans="1:13" x14ac:dyDescent="0.2">
      <c r="A167" s="47">
        <f t="shared" si="11"/>
        <v>2019</v>
      </c>
      <c r="B167" s="181" t="str">
        <f t="shared" si="8"/>
        <v>May</v>
      </c>
      <c r="C167" s="79">
        <f t="shared" si="9"/>
        <v>19</v>
      </c>
      <c r="D167" s="195">
        <v>43594</v>
      </c>
      <c r="E167" s="53" t="s">
        <v>21</v>
      </c>
      <c r="F167" s="53" t="s">
        <v>146</v>
      </c>
      <c r="G167" s="50" t="s">
        <v>138</v>
      </c>
      <c r="H167" s="50" t="s">
        <v>144</v>
      </c>
      <c r="I167" s="53">
        <v>49</v>
      </c>
      <c r="J167" s="61">
        <v>1.21</v>
      </c>
      <c r="K167" s="64">
        <f t="shared" si="10"/>
        <v>1.0284830300300045</v>
      </c>
      <c r="M167" s="2"/>
    </row>
    <row r="168" spans="1:13" x14ac:dyDescent="0.2">
      <c r="A168" s="47">
        <f t="shared" si="11"/>
        <v>2019</v>
      </c>
      <c r="B168" s="181" t="str">
        <f t="shared" si="8"/>
        <v>May</v>
      </c>
      <c r="C168" s="79">
        <f t="shared" si="9"/>
        <v>19</v>
      </c>
      <c r="D168" s="195">
        <v>43594</v>
      </c>
      <c r="E168" s="53" t="s">
        <v>21</v>
      </c>
      <c r="F168" s="53" t="s">
        <v>146</v>
      </c>
      <c r="G168" s="50" t="s">
        <v>138</v>
      </c>
      <c r="H168" s="50" t="s">
        <v>144</v>
      </c>
      <c r="I168" s="53">
        <v>43</v>
      </c>
      <c r="J168" s="61">
        <v>0.87</v>
      </c>
      <c r="K168" s="64">
        <f t="shared" si="10"/>
        <v>1.0942432741771164</v>
      </c>
      <c r="M168" s="2"/>
    </row>
    <row r="169" spans="1:13" x14ac:dyDescent="0.2">
      <c r="A169" s="47">
        <f t="shared" si="11"/>
        <v>2019</v>
      </c>
      <c r="B169" s="181" t="str">
        <f t="shared" si="8"/>
        <v>May</v>
      </c>
      <c r="C169" s="79">
        <f t="shared" si="9"/>
        <v>20</v>
      </c>
      <c r="D169" s="194">
        <v>43598</v>
      </c>
      <c r="E169" s="53" t="s">
        <v>8</v>
      </c>
      <c r="F169" s="53" t="s">
        <v>142</v>
      </c>
      <c r="G169" s="50" t="s">
        <v>138</v>
      </c>
      <c r="H169" s="50" t="s">
        <v>144</v>
      </c>
      <c r="I169" s="53">
        <v>50</v>
      </c>
      <c r="J169" s="61">
        <v>0.87</v>
      </c>
      <c r="K169" s="64">
        <f t="shared" si="10"/>
        <v>0.69599999999999995</v>
      </c>
      <c r="M169" s="2"/>
    </row>
    <row r="170" spans="1:13" x14ac:dyDescent="0.2">
      <c r="A170" s="47">
        <f t="shared" si="11"/>
        <v>2019</v>
      </c>
      <c r="B170" s="181" t="str">
        <f t="shared" si="8"/>
        <v>May</v>
      </c>
      <c r="C170" s="79">
        <f t="shared" si="9"/>
        <v>20</v>
      </c>
      <c r="D170" s="194">
        <v>43598</v>
      </c>
      <c r="E170" s="53" t="s">
        <v>8</v>
      </c>
      <c r="F170" s="53" t="s">
        <v>146</v>
      </c>
      <c r="G170" s="50" t="s">
        <v>138</v>
      </c>
      <c r="H170" s="50" t="s">
        <v>144</v>
      </c>
      <c r="I170" s="53">
        <v>45</v>
      </c>
      <c r="J170" s="61">
        <v>0.79</v>
      </c>
      <c r="K170" s="64">
        <f t="shared" si="10"/>
        <v>0.86694101508916321</v>
      </c>
      <c r="M170" s="2"/>
    </row>
    <row r="171" spans="1:13" x14ac:dyDescent="0.2">
      <c r="A171" s="47">
        <f t="shared" si="11"/>
        <v>2019</v>
      </c>
      <c r="B171" s="181" t="str">
        <f t="shared" si="8"/>
        <v>May</v>
      </c>
      <c r="C171" s="79">
        <f t="shared" si="9"/>
        <v>20</v>
      </c>
      <c r="D171" s="194">
        <v>43598</v>
      </c>
      <c r="E171" s="53" t="s">
        <v>8</v>
      </c>
      <c r="F171" s="53" t="s">
        <v>146</v>
      </c>
      <c r="G171" s="50" t="s">
        <v>138</v>
      </c>
      <c r="H171" s="50" t="s">
        <v>144</v>
      </c>
      <c r="I171" s="53">
        <v>40</v>
      </c>
      <c r="J171" s="61">
        <v>0.45</v>
      </c>
      <c r="K171" s="64">
        <f t="shared" si="10"/>
        <v>0.703125</v>
      </c>
      <c r="M171" s="2"/>
    </row>
    <row r="172" spans="1:13" x14ac:dyDescent="0.2">
      <c r="A172" s="47">
        <f t="shared" si="11"/>
        <v>2019</v>
      </c>
      <c r="B172" s="181" t="str">
        <f t="shared" si="8"/>
        <v>May</v>
      </c>
      <c r="C172" s="79">
        <f t="shared" si="9"/>
        <v>20</v>
      </c>
      <c r="D172" s="194">
        <v>43598</v>
      </c>
      <c r="E172" s="53" t="s">
        <v>8</v>
      </c>
      <c r="F172" s="53" t="s">
        <v>146</v>
      </c>
      <c r="G172" s="50" t="s">
        <v>138</v>
      </c>
      <c r="H172" s="50" t="s">
        <v>144</v>
      </c>
      <c r="I172" s="53">
        <v>40</v>
      </c>
      <c r="J172" s="61">
        <v>0.41</v>
      </c>
      <c r="K172" s="64">
        <f t="shared" si="10"/>
        <v>0.640625</v>
      </c>
      <c r="M172" s="2"/>
    </row>
    <row r="173" spans="1:13" x14ac:dyDescent="0.2">
      <c r="A173" s="47">
        <f t="shared" si="11"/>
        <v>2019</v>
      </c>
      <c r="B173" s="181" t="str">
        <f t="shared" si="8"/>
        <v>May</v>
      </c>
      <c r="C173" s="79">
        <f t="shared" si="9"/>
        <v>20</v>
      </c>
      <c r="D173" s="194">
        <v>43598</v>
      </c>
      <c r="E173" s="53" t="s">
        <v>8</v>
      </c>
      <c r="F173" s="53" t="s">
        <v>146</v>
      </c>
      <c r="G173" s="50" t="s">
        <v>138</v>
      </c>
      <c r="H173" s="50" t="s">
        <v>144</v>
      </c>
      <c r="I173" s="53">
        <v>43</v>
      </c>
      <c r="J173" s="61">
        <v>0.65</v>
      </c>
      <c r="K173" s="64">
        <f t="shared" si="10"/>
        <v>0.81753807840819048</v>
      </c>
      <c r="M173" s="2"/>
    </row>
    <row r="174" spans="1:13" x14ac:dyDescent="0.2">
      <c r="A174" s="47">
        <f t="shared" si="11"/>
        <v>2019</v>
      </c>
      <c r="B174" s="181" t="str">
        <f t="shared" si="8"/>
        <v>May</v>
      </c>
      <c r="C174" s="79">
        <f t="shared" si="9"/>
        <v>20</v>
      </c>
      <c r="D174" s="194">
        <v>43598</v>
      </c>
      <c r="E174" s="53" t="s">
        <v>8</v>
      </c>
      <c r="F174" s="53" t="s">
        <v>146</v>
      </c>
      <c r="G174" s="50" t="s">
        <v>138</v>
      </c>
      <c r="H174" s="50" t="s">
        <v>144</v>
      </c>
      <c r="I174" s="53">
        <v>38</v>
      </c>
      <c r="J174" s="61">
        <v>0.37</v>
      </c>
      <c r="K174" s="64">
        <f t="shared" si="10"/>
        <v>0.67429654468581424</v>
      </c>
      <c r="M174" s="2"/>
    </row>
    <row r="175" spans="1:13" x14ac:dyDescent="0.2">
      <c r="A175" s="47">
        <f t="shared" si="11"/>
        <v>2019</v>
      </c>
      <c r="B175" s="181" t="str">
        <f t="shared" si="8"/>
        <v>May</v>
      </c>
      <c r="C175" s="79">
        <f t="shared" si="9"/>
        <v>20</v>
      </c>
      <c r="D175" s="194">
        <v>43598</v>
      </c>
      <c r="E175" s="53" t="s">
        <v>8</v>
      </c>
      <c r="F175" s="53" t="s">
        <v>146</v>
      </c>
      <c r="G175" s="50" t="s">
        <v>138</v>
      </c>
      <c r="H175" s="50" t="s">
        <v>144</v>
      </c>
      <c r="I175" s="53">
        <v>70</v>
      </c>
      <c r="J175" s="61">
        <v>2.92</v>
      </c>
      <c r="K175" s="64">
        <f t="shared" si="10"/>
        <v>0.85131195335276966</v>
      </c>
      <c r="M175" s="2"/>
    </row>
    <row r="176" spans="1:13" x14ac:dyDescent="0.2">
      <c r="A176" s="47">
        <f t="shared" si="11"/>
        <v>2019</v>
      </c>
      <c r="B176" s="181" t="str">
        <f t="shared" si="8"/>
        <v>May</v>
      </c>
      <c r="C176" s="79">
        <f t="shared" si="9"/>
        <v>20</v>
      </c>
      <c r="D176" s="194">
        <v>43598</v>
      </c>
      <c r="E176" s="53" t="s">
        <v>8</v>
      </c>
      <c r="F176" s="53" t="s">
        <v>146</v>
      </c>
      <c r="G176" s="50" t="s">
        <v>138</v>
      </c>
      <c r="H176" s="50" t="s">
        <v>144</v>
      </c>
      <c r="I176" s="53">
        <v>40</v>
      </c>
      <c r="J176" s="61">
        <v>0.45</v>
      </c>
      <c r="K176" s="64">
        <f t="shared" si="10"/>
        <v>0.703125</v>
      </c>
      <c r="M176" s="2"/>
    </row>
    <row r="177" spans="1:13" x14ac:dyDescent="0.2">
      <c r="A177" s="47">
        <f t="shared" si="11"/>
        <v>2019</v>
      </c>
      <c r="B177" s="181" t="str">
        <f t="shared" si="8"/>
        <v>May</v>
      </c>
      <c r="C177" s="79">
        <f t="shared" si="9"/>
        <v>20</v>
      </c>
      <c r="D177" s="194">
        <v>43598</v>
      </c>
      <c r="E177" s="53" t="s">
        <v>8</v>
      </c>
      <c r="F177" s="53" t="s">
        <v>146</v>
      </c>
      <c r="G177" s="50" t="s">
        <v>138</v>
      </c>
      <c r="H177" s="50" t="s">
        <v>144</v>
      </c>
      <c r="I177" s="53">
        <v>40</v>
      </c>
      <c r="J177" s="61">
        <v>0.4</v>
      </c>
      <c r="K177" s="64">
        <f t="shared" si="10"/>
        <v>0.625</v>
      </c>
      <c r="M177" s="2"/>
    </row>
    <row r="178" spans="1:13" x14ac:dyDescent="0.2">
      <c r="A178" s="47">
        <f t="shared" si="11"/>
        <v>2019</v>
      </c>
      <c r="B178" s="181" t="str">
        <f t="shared" si="8"/>
        <v>May</v>
      </c>
      <c r="C178" s="79">
        <f t="shared" si="9"/>
        <v>20</v>
      </c>
      <c r="D178" s="194">
        <v>43598</v>
      </c>
      <c r="E178" s="53" t="s">
        <v>8</v>
      </c>
      <c r="F178" s="53" t="s">
        <v>146</v>
      </c>
      <c r="G178" s="50" t="s">
        <v>138</v>
      </c>
      <c r="H178" s="50" t="s">
        <v>144</v>
      </c>
      <c r="I178" s="53">
        <v>53</v>
      </c>
      <c r="J178" s="61">
        <v>0.88</v>
      </c>
      <c r="K178" s="64">
        <f t="shared" si="10"/>
        <v>0.59109197525474044</v>
      </c>
      <c r="M178" s="2"/>
    </row>
    <row r="179" spans="1:13" x14ac:dyDescent="0.2">
      <c r="A179" s="47">
        <f t="shared" si="11"/>
        <v>2019</v>
      </c>
      <c r="B179" s="181" t="str">
        <f t="shared" si="8"/>
        <v>May</v>
      </c>
      <c r="C179" s="79">
        <f t="shared" si="9"/>
        <v>20</v>
      </c>
      <c r="D179" s="194">
        <v>43598</v>
      </c>
      <c r="E179" s="53" t="s">
        <v>8</v>
      </c>
      <c r="F179" s="53" t="s">
        <v>146</v>
      </c>
      <c r="G179" s="50" t="s">
        <v>138</v>
      </c>
      <c r="H179" s="50" t="s">
        <v>144</v>
      </c>
      <c r="I179" s="53">
        <v>39</v>
      </c>
      <c r="J179" s="61">
        <v>0.41</v>
      </c>
      <c r="K179" s="64">
        <f t="shared" si="10"/>
        <v>0.69117820597110535</v>
      </c>
      <c r="M179" s="2"/>
    </row>
    <row r="180" spans="1:13" x14ac:dyDescent="0.2">
      <c r="A180" s="47">
        <f t="shared" si="11"/>
        <v>2019</v>
      </c>
      <c r="B180" s="181" t="str">
        <f t="shared" si="8"/>
        <v>May</v>
      </c>
      <c r="C180" s="79">
        <f t="shared" si="9"/>
        <v>20</v>
      </c>
      <c r="D180" s="194">
        <v>43598</v>
      </c>
      <c r="E180" s="53" t="s">
        <v>8</v>
      </c>
      <c r="F180" s="53" t="s">
        <v>146</v>
      </c>
      <c r="G180" s="50" t="s">
        <v>138</v>
      </c>
      <c r="H180" s="50" t="s">
        <v>144</v>
      </c>
      <c r="I180" s="53">
        <v>40</v>
      </c>
      <c r="J180" s="61">
        <v>0.65</v>
      </c>
      <c r="K180" s="64">
        <f t="shared" si="10"/>
        <v>1.015625</v>
      </c>
      <c r="M180" s="2"/>
    </row>
    <row r="181" spans="1:13" x14ac:dyDescent="0.2">
      <c r="A181" s="47">
        <f t="shared" si="11"/>
        <v>2019</v>
      </c>
      <c r="B181" s="181" t="str">
        <f t="shared" si="8"/>
        <v>May</v>
      </c>
      <c r="C181" s="79">
        <f t="shared" si="9"/>
        <v>20</v>
      </c>
      <c r="D181" s="194">
        <v>43598</v>
      </c>
      <c r="E181" s="53" t="s">
        <v>8</v>
      </c>
      <c r="F181" s="53" t="s">
        <v>146</v>
      </c>
      <c r="G181" s="50" t="s">
        <v>138</v>
      </c>
      <c r="H181" s="50" t="s">
        <v>144</v>
      </c>
      <c r="I181" s="53">
        <v>38</v>
      </c>
      <c r="J181" s="61">
        <v>0.44</v>
      </c>
      <c r="K181" s="64">
        <f t="shared" si="10"/>
        <v>0.80186616124799537</v>
      </c>
      <c r="M181" s="2"/>
    </row>
    <row r="182" spans="1:13" x14ac:dyDescent="0.2">
      <c r="A182" s="47">
        <f t="shared" si="11"/>
        <v>2019</v>
      </c>
      <c r="B182" s="181" t="str">
        <f t="shared" si="8"/>
        <v>May</v>
      </c>
      <c r="C182" s="79">
        <f t="shared" si="9"/>
        <v>20</v>
      </c>
      <c r="D182" s="194">
        <v>43598</v>
      </c>
      <c r="E182" s="53" t="s">
        <v>8</v>
      </c>
      <c r="F182" s="53" t="s">
        <v>146</v>
      </c>
      <c r="G182" s="50" t="s">
        <v>138</v>
      </c>
      <c r="H182" s="50" t="s">
        <v>148</v>
      </c>
      <c r="I182" s="53">
        <v>110</v>
      </c>
      <c r="J182" s="61">
        <v>9.9</v>
      </c>
      <c r="K182" s="64">
        <f t="shared" si="10"/>
        <v>0.74380165289256195</v>
      </c>
      <c r="M182" s="2"/>
    </row>
    <row r="183" spans="1:13" x14ac:dyDescent="0.2">
      <c r="A183" s="47">
        <f t="shared" si="11"/>
        <v>2019</v>
      </c>
      <c r="B183" s="181" t="str">
        <f t="shared" si="8"/>
        <v>May</v>
      </c>
      <c r="C183" s="79">
        <f t="shared" si="9"/>
        <v>20</v>
      </c>
      <c r="D183" s="194">
        <v>43598</v>
      </c>
      <c r="E183" s="53" t="s">
        <v>34</v>
      </c>
      <c r="F183" s="53" t="s">
        <v>146</v>
      </c>
      <c r="G183" s="50" t="s">
        <v>138</v>
      </c>
      <c r="H183" s="50" t="s">
        <v>148</v>
      </c>
      <c r="I183" s="53">
        <v>94</v>
      </c>
      <c r="J183" s="61">
        <v>10.01</v>
      </c>
      <c r="K183" s="64">
        <f t="shared" si="10"/>
        <v>1.2051761170453561</v>
      </c>
      <c r="M183" s="2"/>
    </row>
    <row r="184" spans="1:13" x14ac:dyDescent="0.2">
      <c r="A184" s="47">
        <f t="shared" si="11"/>
        <v>2019</v>
      </c>
      <c r="B184" s="181" t="str">
        <f t="shared" si="8"/>
        <v>May</v>
      </c>
      <c r="C184" s="79">
        <f t="shared" si="9"/>
        <v>20</v>
      </c>
      <c r="D184" s="194">
        <v>43598</v>
      </c>
      <c r="E184" s="53" t="s">
        <v>34</v>
      </c>
      <c r="F184" s="53" t="s">
        <v>146</v>
      </c>
      <c r="G184" s="50" t="s">
        <v>138</v>
      </c>
      <c r="H184" s="50" t="s">
        <v>148</v>
      </c>
      <c r="I184" s="53">
        <v>90</v>
      </c>
      <c r="J184" s="61">
        <v>8.9499999999999993</v>
      </c>
      <c r="K184" s="64">
        <f t="shared" si="10"/>
        <v>1.2277091906721536</v>
      </c>
      <c r="M184" s="2"/>
    </row>
    <row r="185" spans="1:13" x14ac:dyDescent="0.2">
      <c r="A185" s="47">
        <f t="shared" si="11"/>
        <v>2019</v>
      </c>
      <c r="B185" s="181" t="str">
        <f t="shared" si="8"/>
        <v>May</v>
      </c>
      <c r="C185" s="79">
        <f t="shared" si="9"/>
        <v>20</v>
      </c>
      <c r="D185" s="194">
        <v>43598</v>
      </c>
      <c r="E185" s="53" t="s">
        <v>34</v>
      </c>
      <c r="F185" s="53" t="s">
        <v>146</v>
      </c>
      <c r="G185" s="50" t="s">
        <v>138</v>
      </c>
      <c r="H185" s="50" t="s">
        <v>148</v>
      </c>
      <c r="I185" s="53">
        <v>92</v>
      </c>
      <c r="J185" s="61">
        <v>7.34</v>
      </c>
      <c r="K185" s="64">
        <f t="shared" si="10"/>
        <v>0.94261116133804557</v>
      </c>
      <c r="M185" s="2"/>
    </row>
    <row r="186" spans="1:13" x14ac:dyDescent="0.2">
      <c r="A186" s="47">
        <f t="shared" si="11"/>
        <v>2019</v>
      </c>
      <c r="B186" s="181" t="str">
        <f t="shared" si="8"/>
        <v>May</v>
      </c>
      <c r="C186" s="79">
        <f t="shared" si="9"/>
        <v>20</v>
      </c>
      <c r="D186" s="194">
        <v>43598</v>
      </c>
      <c r="E186" s="53" t="s">
        <v>34</v>
      </c>
      <c r="F186" s="53" t="s">
        <v>146</v>
      </c>
      <c r="G186" s="50" t="s">
        <v>138</v>
      </c>
      <c r="H186" s="50" t="s">
        <v>148</v>
      </c>
      <c r="I186" s="53">
        <v>89</v>
      </c>
      <c r="J186" s="61">
        <v>7.43</v>
      </c>
      <c r="K186" s="64">
        <f t="shared" si="10"/>
        <v>1.0539470529909827</v>
      </c>
      <c r="M186" s="2"/>
    </row>
    <row r="187" spans="1:13" x14ac:dyDescent="0.2">
      <c r="A187" s="47">
        <f t="shared" si="11"/>
        <v>2019</v>
      </c>
      <c r="B187" s="181" t="str">
        <f t="shared" si="8"/>
        <v>May</v>
      </c>
      <c r="C187" s="79">
        <f t="shared" si="9"/>
        <v>20</v>
      </c>
      <c r="D187" s="194">
        <v>43598</v>
      </c>
      <c r="E187" s="53" t="s">
        <v>34</v>
      </c>
      <c r="F187" s="53" t="s">
        <v>146</v>
      </c>
      <c r="G187" s="50" t="s">
        <v>138</v>
      </c>
      <c r="H187" s="50" t="s">
        <v>144</v>
      </c>
      <c r="I187" s="53">
        <v>55</v>
      </c>
      <c r="J187" s="61">
        <v>1.99</v>
      </c>
      <c r="K187" s="64">
        <f t="shared" si="10"/>
        <v>1.1960931630353118</v>
      </c>
      <c r="M187" s="2"/>
    </row>
    <row r="188" spans="1:13" x14ac:dyDescent="0.2">
      <c r="A188" s="47">
        <f t="shared" si="11"/>
        <v>2019</v>
      </c>
      <c r="B188" s="181" t="str">
        <f t="shared" si="8"/>
        <v>May</v>
      </c>
      <c r="C188" s="79">
        <f t="shared" si="9"/>
        <v>20</v>
      </c>
      <c r="D188" s="194">
        <v>43598</v>
      </c>
      <c r="E188" s="53" t="s">
        <v>34</v>
      </c>
      <c r="F188" s="53" t="s">
        <v>146</v>
      </c>
      <c r="G188" s="50" t="s">
        <v>138</v>
      </c>
      <c r="H188" s="50" t="s">
        <v>144</v>
      </c>
      <c r="I188" s="53">
        <v>35</v>
      </c>
      <c r="J188" s="61">
        <v>0.34</v>
      </c>
      <c r="K188" s="64">
        <f t="shared" si="10"/>
        <v>0.79300291545189505</v>
      </c>
      <c r="M188" s="2"/>
    </row>
    <row r="189" spans="1:13" x14ac:dyDescent="0.2">
      <c r="A189" s="47">
        <f t="shared" si="11"/>
        <v>2019</v>
      </c>
      <c r="B189" s="181" t="str">
        <f t="shared" si="8"/>
        <v>May</v>
      </c>
      <c r="C189" s="79">
        <f t="shared" si="9"/>
        <v>20</v>
      </c>
      <c r="D189" s="194">
        <v>43598</v>
      </c>
      <c r="E189" s="53" t="s">
        <v>34</v>
      </c>
      <c r="F189" s="53" t="s">
        <v>146</v>
      </c>
      <c r="G189" s="50" t="s">
        <v>138</v>
      </c>
      <c r="H189" s="50" t="s">
        <v>144</v>
      </c>
      <c r="I189" s="53">
        <v>38</v>
      </c>
      <c r="J189" s="61">
        <v>0.44</v>
      </c>
      <c r="K189" s="64">
        <f t="shared" si="10"/>
        <v>0.80186616124799537</v>
      </c>
      <c r="M189" s="2"/>
    </row>
    <row r="190" spans="1:13" x14ac:dyDescent="0.2">
      <c r="A190" s="47">
        <f t="shared" si="11"/>
        <v>2019</v>
      </c>
      <c r="B190" s="181" t="str">
        <f t="shared" si="8"/>
        <v>May</v>
      </c>
      <c r="C190" s="79">
        <f t="shared" si="9"/>
        <v>20</v>
      </c>
      <c r="D190" s="194">
        <v>43598</v>
      </c>
      <c r="E190" s="53" t="s">
        <v>40</v>
      </c>
      <c r="F190" s="53" t="s">
        <v>146</v>
      </c>
      <c r="G190" s="50" t="s">
        <v>138</v>
      </c>
      <c r="H190" s="50" t="s">
        <v>144</v>
      </c>
      <c r="I190" s="53">
        <v>42</v>
      </c>
      <c r="J190" s="61">
        <v>0.7</v>
      </c>
      <c r="K190" s="64">
        <f t="shared" si="10"/>
        <v>0.94482237339380193</v>
      </c>
      <c r="M190" s="2"/>
    </row>
    <row r="191" spans="1:13" x14ac:dyDescent="0.2">
      <c r="A191" s="47">
        <f t="shared" si="11"/>
        <v>2019</v>
      </c>
      <c r="B191" s="181" t="str">
        <f t="shared" si="8"/>
        <v>May</v>
      </c>
      <c r="C191" s="79">
        <f t="shared" si="9"/>
        <v>20</v>
      </c>
      <c r="D191" s="194">
        <v>43598</v>
      </c>
      <c r="E191" s="53" t="s">
        <v>40</v>
      </c>
      <c r="F191" s="53" t="s">
        <v>146</v>
      </c>
      <c r="G191" s="50" t="s">
        <v>138</v>
      </c>
      <c r="H191" s="50" t="s">
        <v>144</v>
      </c>
      <c r="I191" s="53">
        <v>34</v>
      </c>
      <c r="J191" s="61">
        <v>0.28000000000000003</v>
      </c>
      <c r="K191" s="64">
        <f t="shared" si="10"/>
        <v>0.71239568491756577</v>
      </c>
      <c r="M191" s="2"/>
    </row>
    <row r="192" spans="1:13" x14ac:dyDescent="0.2">
      <c r="A192" s="47">
        <f t="shared" si="11"/>
        <v>2019</v>
      </c>
      <c r="B192" s="181" t="str">
        <f t="shared" si="8"/>
        <v>May</v>
      </c>
      <c r="C192" s="79">
        <f t="shared" si="9"/>
        <v>20</v>
      </c>
      <c r="D192" s="194">
        <v>43598</v>
      </c>
      <c r="E192" s="53" t="s">
        <v>40</v>
      </c>
      <c r="F192" s="53" t="s">
        <v>146</v>
      </c>
      <c r="G192" s="50" t="s">
        <v>138</v>
      </c>
      <c r="H192" s="50" t="s">
        <v>144</v>
      </c>
      <c r="I192" s="53">
        <v>48</v>
      </c>
      <c r="J192" s="61">
        <v>1.7</v>
      </c>
      <c r="K192" s="64">
        <f t="shared" si="10"/>
        <v>1.537181712962963</v>
      </c>
      <c r="M192" s="2"/>
    </row>
    <row r="193" spans="1:13" x14ac:dyDescent="0.2">
      <c r="A193" s="47">
        <f t="shared" si="11"/>
        <v>2019</v>
      </c>
      <c r="B193" s="181" t="str">
        <f t="shared" si="8"/>
        <v>May</v>
      </c>
      <c r="C193" s="79">
        <f t="shared" si="9"/>
        <v>20</v>
      </c>
      <c r="D193" s="194">
        <v>43598</v>
      </c>
      <c r="E193" s="53" t="s">
        <v>40</v>
      </c>
      <c r="F193" s="53" t="s">
        <v>146</v>
      </c>
      <c r="G193" s="50" t="s">
        <v>138</v>
      </c>
      <c r="H193" s="50" t="s">
        <v>144</v>
      </c>
      <c r="I193" s="53">
        <v>44</v>
      </c>
      <c r="J193" s="61">
        <v>0.89</v>
      </c>
      <c r="K193" s="64">
        <f t="shared" si="10"/>
        <v>1.0447971450037565</v>
      </c>
      <c r="M193" s="2"/>
    </row>
    <row r="194" spans="1:13" x14ac:dyDescent="0.2">
      <c r="A194" s="47">
        <f t="shared" si="11"/>
        <v>2019</v>
      </c>
      <c r="B194" s="181" t="str">
        <f t="shared" si="8"/>
        <v>May</v>
      </c>
      <c r="C194" s="79">
        <f t="shared" si="9"/>
        <v>20</v>
      </c>
      <c r="D194" s="194">
        <v>43598</v>
      </c>
      <c r="E194" s="53" t="s">
        <v>40</v>
      </c>
      <c r="F194" s="53" t="s">
        <v>146</v>
      </c>
      <c r="G194" s="50" t="s">
        <v>138</v>
      </c>
      <c r="H194" s="50" t="s">
        <v>144</v>
      </c>
      <c r="I194" s="53">
        <v>39</v>
      </c>
      <c r="J194" s="61">
        <v>0.62</v>
      </c>
      <c r="K194" s="64">
        <f t="shared" si="10"/>
        <v>1.0451963114685008</v>
      </c>
      <c r="M194" s="2"/>
    </row>
    <row r="195" spans="1:13" x14ac:dyDescent="0.2">
      <c r="A195" s="47">
        <f t="shared" si="11"/>
        <v>2019</v>
      </c>
      <c r="B195" s="181" t="str">
        <f t="shared" si="8"/>
        <v>May</v>
      </c>
      <c r="C195" s="79">
        <f t="shared" si="9"/>
        <v>20</v>
      </c>
      <c r="D195" s="194">
        <v>43598</v>
      </c>
      <c r="E195" s="53" t="s">
        <v>40</v>
      </c>
      <c r="F195" s="53" t="s">
        <v>146</v>
      </c>
      <c r="G195" s="50" t="s">
        <v>138</v>
      </c>
      <c r="H195" s="50" t="s">
        <v>144</v>
      </c>
      <c r="I195" s="53">
        <v>44</v>
      </c>
      <c r="J195" s="61">
        <v>0.82</v>
      </c>
      <c r="K195" s="64">
        <f t="shared" si="10"/>
        <v>0.96262208865514653</v>
      </c>
      <c r="M195" s="2"/>
    </row>
    <row r="196" spans="1:13" x14ac:dyDescent="0.2">
      <c r="A196" s="47">
        <f t="shared" si="11"/>
        <v>2019</v>
      </c>
      <c r="B196" s="181" t="str">
        <f t="shared" ref="B196:B259" si="12">TEXT(D196,"mmm")</f>
        <v>May</v>
      </c>
      <c r="C196" s="79">
        <f t="shared" ref="C196:C259" si="13">WEEKNUM(D196)</f>
        <v>20</v>
      </c>
      <c r="D196" s="194">
        <v>43598</v>
      </c>
      <c r="E196" s="53" t="s">
        <v>40</v>
      </c>
      <c r="F196" s="53" t="s">
        <v>146</v>
      </c>
      <c r="G196" s="50" t="s">
        <v>138</v>
      </c>
      <c r="H196" s="50" t="s">
        <v>144</v>
      </c>
      <c r="I196" s="53">
        <v>46</v>
      </c>
      <c r="J196" s="61">
        <v>1.03</v>
      </c>
      <c r="K196" s="64">
        <f t="shared" ref="K196:K259" si="14">(J196*100000)/(I196^3)</f>
        <v>1.058190186570231</v>
      </c>
      <c r="M196" s="2"/>
    </row>
    <row r="197" spans="1:13" x14ac:dyDescent="0.2">
      <c r="A197" s="47">
        <f t="shared" si="11"/>
        <v>2019</v>
      </c>
      <c r="B197" s="181" t="str">
        <f t="shared" si="12"/>
        <v>May</v>
      </c>
      <c r="C197" s="79">
        <f t="shared" si="13"/>
        <v>20</v>
      </c>
      <c r="D197" s="194">
        <v>43598</v>
      </c>
      <c r="E197" s="53" t="s">
        <v>40</v>
      </c>
      <c r="F197" s="53" t="s">
        <v>146</v>
      </c>
      <c r="G197" s="50" t="s">
        <v>138</v>
      </c>
      <c r="H197" s="50" t="s">
        <v>144</v>
      </c>
      <c r="I197" s="53">
        <v>48</v>
      </c>
      <c r="J197" s="61">
        <v>1.01</v>
      </c>
      <c r="K197" s="64">
        <f t="shared" si="14"/>
        <v>0.91326678240740744</v>
      </c>
      <c r="M197" s="2"/>
    </row>
    <row r="198" spans="1:13" x14ac:dyDescent="0.2">
      <c r="A198" s="47">
        <f t="shared" ref="A198:A261" si="15">YEAR(D198)</f>
        <v>2019</v>
      </c>
      <c r="B198" s="181" t="str">
        <f t="shared" si="12"/>
        <v>May</v>
      </c>
      <c r="C198" s="79">
        <f t="shared" si="13"/>
        <v>20</v>
      </c>
      <c r="D198" s="194">
        <v>43598</v>
      </c>
      <c r="E198" s="53" t="s">
        <v>40</v>
      </c>
      <c r="F198" s="53" t="s">
        <v>146</v>
      </c>
      <c r="G198" s="50" t="s">
        <v>138</v>
      </c>
      <c r="H198" s="50" t="s">
        <v>144</v>
      </c>
      <c r="I198" s="53">
        <v>49</v>
      </c>
      <c r="J198" s="61">
        <v>1.27</v>
      </c>
      <c r="K198" s="64">
        <f t="shared" si="14"/>
        <v>1.079482188543889</v>
      </c>
      <c r="M198" s="2"/>
    </row>
    <row r="199" spans="1:13" x14ac:dyDescent="0.2">
      <c r="A199" s="47">
        <f t="shared" si="15"/>
        <v>2019</v>
      </c>
      <c r="B199" s="181" t="str">
        <f t="shared" si="12"/>
        <v>May</v>
      </c>
      <c r="C199" s="79">
        <f t="shared" si="13"/>
        <v>20</v>
      </c>
      <c r="D199" s="194">
        <v>43598</v>
      </c>
      <c r="E199" s="53" t="s">
        <v>40</v>
      </c>
      <c r="F199" s="53" t="s">
        <v>146</v>
      </c>
      <c r="G199" s="50" t="s">
        <v>138</v>
      </c>
      <c r="H199" s="50" t="s">
        <v>144</v>
      </c>
      <c r="I199" s="53">
        <v>45</v>
      </c>
      <c r="J199" s="61">
        <v>0.87</v>
      </c>
      <c r="K199" s="64">
        <f t="shared" si="14"/>
        <v>0.95473251028806583</v>
      </c>
      <c r="M199" s="2"/>
    </row>
    <row r="200" spans="1:13" x14ac:dyDescent="0.2">
      <c r="A200" s="47">
        <f t="shared" si="15"/>
        <v>2019</v>
      </c>
      <c r="B200" s="181" t="str">
        <f t="shared" si="12"/>
        <v>May</v>
      </c>
      <c r="C200" s="79">
        <f t="shared" si="13"/>
        <v>20</v>
      </c>
      <c r="D200" s="194">
        <v>43598</v>
      </c>
      <c r="E200" s="53" t="s">
        <v>40</v>
      </c>
      <c r="F200" s="53" t="s">
        <v>146</v>
      </c>
      <c r="G200" s="50" t="s">
        <v>138</v>
      </c>
      <c r="H200" s="50" t="s">
        <v>144</v>
      </c>
      <c r="I200" s="53">
        <v>45</v>
      </c>
      <c r="J200" s="61">
        <v>0.97</v>
      </c>
      <c r="K200" s="64">
        <f t="shared" si="14"/>
        <v>1.0644718792866941</v>
      </c>
      <c r="M200" s="2"/>
    </row>
    <row r="201" spans="1:13" x14ac:dyDescent="0.2">
      <c r="A201" s="47">
        <f t="shared" si="15"/>
        <v>2019</v>
      </c>
      <c r="B201" s="181" t="str">
        <f t="shared" si="12"/>
        <v>May</v>
      </c>
      <c r="C201" s="79">
        <f t="shared" si="13"/>
        <v>20</v>
      </c>
      <c r="D201" s="194">
        <v>43598</v>
      </c>
      <c r="E201" s="53" t="s">
        <v>40</v>
      </c>
      <c r="F201" s="53" t="s">
        <v>146</v>
      </c>
      <c r="G201" s="50" t="s">
        <v>138</v>
      </c>
      <c r="H201" s="50" t="s">
        <v>144</v>
      </c>
      <c r="I201" s="53">
        <v>38</v>
      </c>
      <c r="J201" s="61">
        <v>0.48</v>
      </c>
      <c r="K201" s="64">
        <f t="shared" si="14"/>
        <v>0.87476308499781308</v>
      </c>
      <c r="M201" s="2"/>
    </row>
    <row r="202" spans="1:13" x14ac:dyDescent="0.2">
      <c r="A202" s="47">
        <f t="shared" si="15"/>
        <v>2019</v>
      </c>
      <c r="B202" s="181" t="str">
        <f t="shared" si="12"/>
        <v>May</v>
      </c>
      <c r="C202" s="79">
        <f t="shared" si="13"/>
        <v>20</v>
      </c>
      <c r="D202" s="194">
        <v>43598</v>
      </c>
      <c r="E202" s="53" t="s">
        <v>40</v>
      </c>
      <c r="F202" s="53" t="s">
        <v>146</v>
      </c>
      <c r="G202" s="50" t="s">
        <v>138</v>
      </c>
      <c r="H202" s="50" t="s">
        <v>144</v>
      </c>
      <c r="I202" s="53">
        <v>58</v>
      </c>
      <c r="J202" s="61">
        <v>1.87</v>
      </c>
      <c r="K202" s="64">
        <f t="shared" si="14"/>
        <v>0.95842387961786046</v>
      </c>
      <c r="M202" s="2"/>
    </row>
    <row r="203" spans="1:13" x14ac:dyDescent="0.2">
      <c r="A203" s="47">
        <f t="shared" si="15"/>
        <v>2019</v>
      </c>
      <c r="B203" s="181" t="str">
        <f t="shared" si="12"/>
        <v>May</v>
      </c>
      <c r="C203" s="79">
        <f t="shared" si="13"/>
        <v>20</v>
      </c>
      <c r="D203" s="194">
        <v>43598</v>
      </c>
      <c r="E203" s="53" t="s">
        <v>40</v>
      </c>
      <c r="F203" s="53" t="s">
        <v>146</v>
      </c>
      <c r="G203" s="50" t="s">
        <v>138</v>
      </c>
      <c r="H203" s="50" t="s">
        <v>144</v>
      </c>
      <c r="I203" s="53">
        <v>40</v>
      </c>
      <c r="J203" s="61">
        <v>0.47</v>
      </c>
      <c r="K203" s="64">
        <f t="shared" si="14"/>
        <v>0.734375</v>
      </c>
      <c r="M203" s="2"/>
    </row>
    <row r="204" spans="1:13" x14ac:dyDescent="0.2">
      <c r="A204" s="47">
        <f t="shared" si="15"/>
        <v>2019</v>
      </c>
      <c r="B204" s="181" t="str">
        <f t="shared" si="12"/>
        <v>May</v>
      </c>
      <c r="C204" s="79">
        <f t="shared" si="13"/>
        <v>20</v>
      </c>
      <c r="D204" s="194">
        <v>43598</v>
      </c>
      <c r="E204" s="53" t="s">
        <v>40</v>
      </c>
      <c r="F204" s="53" t="s">
        <v>146</v>
      </c>
      <c r="G204" s="50" t="s">
        <v>138</v>
      </c>
      <c r="H204" s="50" t="s">
        <v>144</v>
      </c>
      <c r="I204" s="53">
        <v>49</v>
      </c>
      <c r="J204" s="61">
        <v>1.22</v>
      </c>
      <c r="K204" s="64">
        <f t="shared" si="14"/>
        <v>1.0369828897823186</v>
      </c>
      <c r="M204" s="2"/>
    </row>
    <row r="205" spans="1:13" x14ac:dyDescent="0.2">
      <c r="A205" s="47">
        <f t="shared" si="15"/>
        <v>2019</v>
      </c>
      <c r="B205" s="181" t="str">
        <f t="shared" si="12"/>
        <v>May</v>
      </c>
      <c r="C205" s="79">
        <f t="shared" si="13"/>
        <v>20</v>
      </c>
      <c r="D205" s="194">
        <v>43598</v>
      </c>
      <c r="E205" s="53" t="s">
        <v>40</v>
      </c>
      <c r="F205" s="53" t="s">
        <v>146</v>
      </c>
      <c r="G205" s="50" t="s">
        <v>138</v>
      </c>
      <c r="H205" s="50" t="s">
        <v>144</v>
      </c>
      <c r="I205" s="53">
        <v>50</v>
      </c>
      <c r="J205" s="61">
        <v>1.39</v>
      </c>
      <c r="K205" s="64">
        <f t="shared" si="14"/>
        <v>1.1120000000000001</v>
      </c>
      <c r="M205" s="2"/>
    </row>
    <row r="206" spans="1:13" x14ac:dyDescent="0.2">
      <c r="A206" s="47">
        <f t="shared" si="15"/>
        <v>2019</v>
      </c>
      <c r="B206" s="181" t="str">
        <f t="shared" si="12"/>
        <v>May</v>
      </c>
      <c r="C206" s="79">
        <f t="shared" si="13"/>
        <v>20</v>
      </c>
      <c r="D206" s="194">
        <v>43598</v>
      </c>
      <c r="E206" s="53" t="s">
        <v>40</v>
      </c>
      <c r="F206" s="53" t="s">
        <v>146</v>
      </c>
      <c r="G206" s="50" t="s">
        <v>138</v>
      </c>
      <c r="H206" s="50" t="s">
        <v>144</v>
      </c>
      <c r="I206" s="53">
        <v>42</v>
      </c>
      <c r="J206" s="61">
        <v>0.69</v>
      </c>
      <c r="K206" s="64">
        <f t="shared" si="14"/>
        <v>0.93132491091674763</v>
      </c>
      <c r="M206" s="2"/>
    </row>
    <row r="207" spans="1:13" x14ac:dyDescent="0.2">
      <c r="A207" s="47">
        <f t="shared" si="15"/>
        <v>2019</v>
      </c>
      <c r="B207" s="181" t="str">
        <f t="shared" si="12"/>
        <v>May</v>
      </c>
      <c r="C207" s="79">
        <f t="shared" si="13"/>
        <v>20</v>
      </c>
      <c r="D207" s="194">
        <v>43598</v>
      </c>
      <c r="E207" s="53" t="s">
        <v>40</v>
      </c>
      <c r="F207" s="53" t="s">
        <v>146</v>
      </c>
      <c r="G207" s="50" t="s">
        <v>138</v>
      </c>
      <c r="H207" s="50" t="s">
        <v>144</v>
      </c>
      <c r="I207" s="53">
        <v>46</v>
      </c>
      <c r="J207" s="61">
        <v>0.91</v>
      </c>
      <c r="K207" s="64">
        <f t="shared" si="14"/>
        <v>0.93490589298923321</v>
      </c>
      <c r="M207" s="2"/>
    </row>
    <row r="208" spans="1:13" x14ac:dyDescent="0.2">
      <c r="A208" s="47">
        <f t="shared" si="15"/>
        <v>2019</v>
      </c>
      <c r="B208" s="181" t="str">
        <f t="shared" si="12"/>
        <v>May</v>
      </c>
      <c r="C208" s="79">
        <f t="shared" si="13"/>
        <v>20</v>
      </c>
      <c r="D208" s="194">
        <v>43598</v>
      </c>
      <c r="E208" s="53" t="s">
        <v>40</v>
      </c>
      <c r="F208" s="53" t="s">
        <v>146</v>
      </c>
      <c r="G208" s="50" t="s">
        <v>138</v>
      </c>
      <c r="H208" s="50" t="s">
        <v>144</v>
      </c>
      <c r="I208" s="53">
        <v>47</v>
      </c>
      <c r="J208" s="61">
        <v>1.08</v>
      </c>
      <c r="K208" s="64">
        <f t="shared" si="14"/>
        <v>1.0402319331939935</v>
      </c>
      <c r="M208" s="2"/>
    </row>
    <row r="209" spans="1:13" x14ac:dyDescent="0.2">
      <c r="A209" s="47">
        <f t="shared" si="15"/>
        <v>2019</v>
      </c>
      <c r="B209" s="181" t="str">
        <f t="shared" si="12"/>
        <v>May</v>
      </c>
      <c r="C209" s="79">
        <f t="shared" si="13"/>
        <v>20</v>
      </c>
      <c r="D209" s="194">
        <v>43598</v>
      </c>
      <c r="E209" s="53" t="s">
        <v>40</v>
      </c>
      <c r="F209" s="53" t="s">
        <v>146</v>
      </c>
      <c r="G209" s="50" t="s">
        <v>138</v>
      </c>
      <c r="H209" s="50" t="s">
        <v>144</v>
      </c>
      <c r="I209" s="53">
        <v>42</v>
      </c>
      <c r="J209" s="61">
        <v>0.7</v>
      </c>
      <c r="K209" s="64">
        <f t="shared" si="14"/>
        <v>0.94482237339380193</v>
      </c>
      <c r="M209" s="2"/>
    </row>
    <row r="210" spans="1:13" x14ac:dyDescent="0.2">
      <c r="A210" s="47">
        <f t="shared" si="15"/>
        <v>2019</v>
      </c>
      <c r="B210" s="181" t="str">
        <f t="shared" si="12"/>
        <v>May</v>
      </c>
      <c r="C210" s="79">
        <f t="shared" si="13"/>
        <v>20</v>
      </c>
      <c r="D210" s="194">
        <v>43598</v>
      </c>
      <c r="E210" s="53" t="s">
        <v>40</v>
      </c>
      <c r="F210" s="53" t="s">
        <v>146</v>
      </c>
      <c r="G210" s="50" t="s">
        <v>138</v>
      </c>
      <c r="H210" s="50" t="s">
        <v>144</v>
      </c>
      <c r="I210" s="53">
        <v>47</v>
      </c>
      <c r="J210" s="61">
        <v>1.1000000000000001</v>
      </c>
      <c r="K210" s="64">
        <f t="shared" si="14"/>
        <v>1.059495487512401</v>
      </c>
      <c r="M210" s="2"/>
    </row>
    <row r="211" spans="1:13" x14ac:dyDescent="0.2">
      <c r="A211" s="47">
        <f t="shared" si="15"/>
        <v>2019</v>
      </c>
      <c r="B211" s="181" t="str">
        <f t="shared" si="12"/>
        <v>May</v>
      </c>
      <c r="C211" s="79">
        <f t="shared" si="13"/>
        <v>20</v>
      </c>
      <c r="D211" s="194">
        <v>43598</v>
      </c>
      <c r="E211" s="53" t="s">
        <v>40</v>
      </c>
      <c r="F211" s="53" t="s">
        <v>146</v>
      </c>
      <c r="G211" s="50" t="s">
        <v>138</v>
      </c>
      <c r="H211" s="50" t="s">
        <v>144</v>
      </c>
      <c r="I211" s="53">
        <v>40</v>
      </c>
      <c r="J211" s="61">
        <v>0.54</v>
      </c>
      <c r="K211" s="64">
        <f t="shared" si="14"/>
        <v>0.84375</v>
      </c>
      <c r="M211" s="2"/>
    </row>
    <row r="212" spans="1:13" x14ac:dyDescent="0.2">
      <c r="A212" s="47">
        <f t="shared" si="15"/>
        <v>2019</v>
      </c>
      <c r="B212" s="181" t="str">
        <f t="shared" si="12"/>
        <v>May</v>
      </c>
      <c r="C212" s="79">
        <f t="shared" si="13"/>
        <v>20</v>
      </c>
      <c r="D212" s="194">
        <v>43598</v>
      </c>
      <c r="E212" s="53" t="s">
        <v>40</v>
      </c>
      <c r="F212" s="53" t="s">
        <v>146</v>
      </c>
      <c r="G212" s="50" t="s">
        <v>138</v>
      </c>
      <c r="H212" s="50" t="s">
        <v>144</v>
      </c>
      <c r="I212" s="53">
        <v>46</v>
      </c>
      <c r="J212" s="61">
        <v>0.95</v>
      </c>
      <c r="K212" s="64">
        <f t="shared" si="14"/>
        <v>0.97600065751623244</v>
      </c>
      <c r="M212" s="2"/>
    </row>
    <row r="213" spans="1:13" x14ac:dyDescent="0.2">
      <c r="A213" s="47">
        <f t="shared" si="15"/>
        <v>2019</v>
      </c>
      <c r="B213" s="181" t="str">
        <f t="shared" si="12"/>
        <v>May</v>
      </c>
      <c r="C213" s="79">
        <f t="shared" si="13"/>
        <v>20</v>
      </c>
      <c r="D213" s="194">
        <v>43598</v>
      </c>
      <c r="E213" s="53" t="s">
        <v>40</v>
      </c>
      <c r="F213" s="53" t="s">
        <v>146</v>
      </c>
      <c r="G213" s="50" t="s">
        <v>138</v>
      </c>
      <c r="H213" s="50" t="s">
        <v>144</v>
      </c>
      <c r="I213" s="53">
        <v>48</v>
      </c>
      <c r="J213" s="61">
        <v>1.24</v>
      </c>
      <c r="K213" s="64">
        <f t="shared" si="14"/>
        <v>1.1212384259259258</v>
      </c>
      <c r="M213" s="2"/>
    </row>
    <row r="214" spans="1:13" x14ac:dyDescent="0.2">
      <c r="A214" s="47">
        <f t="shared" si="15"/>
        <v>2019</v>
      </c>
      <c r="B214" s="181" t="str">
        <f t="shared" si="12"/>
        <v>May</v>
      </c>
      <c r="C214" s="79">
        <f t="shared" si="13"/>
        <v>20</v>
      </c>
      <c r="D214" s="194">
        <v>43598</v>
      </c>
      <c r="E214" s="53" t="s">
        <v>25</v>
      </c>
      <c r="F214" s="53" t="s">
        <v>142</v>
      </c>
      <c r="G214" s="50" t="s">
        <v>138</v>
      </c>
      <c r="H214" s="50" t="s">
        <v>144</v>
      </c>
      <c r="I214" s="53">
        <v>54</v>
      </c>
      <c r="J214" s="61">
        <v>1.1000000000000001</v>
      </c>
      <c r="K214" s="64">
        <f t="shared" si="14"/>
        <v>0.69857237209774947</v>
      </c>
      <c r="M214" s="2"/>
    </row>
    <row r="215" spans="1:13" x14ac:dyDescent="0.2">
      <c r="A215" s="47">
        <f t="shared" si="15"/>
        <v>2019</v>
      </c>
      <c r="B215" s="181" t="str">
        <f t="shared" si="12"/>
        <v>May</v>
      </c>
      <c r="C215" s="79">
        <f t="shared" si="13"/>
        <v>20</v>
      </c>
      <c r="D215" s="194">
        <v>43598</v>
      </c>
      <c r="E215" s="53" t="s">
        <v>25</v>
      </c>
      <c r="F215" s="53" t="s">
        <v>142</v>
      </c>
      <c r="G215" s="50" t="s">
        <v>138</v>
      </c>
      <c r="H215" s="50" t="s">
        <v>144</v>
      </c>
      <c r="I215" s="53">
        <v>47</v>
      </c>
      <c r="J215" s="61">
        <v>0.87</v>
      </c>
      <c r="K215" s="64">
        <f t="shared" si="14"/>
        <v>0.83796461285071711</v>
      </c>
      <c r="M215" s="2"/>
    </row>
    <row r="216" spans="1:13" x14ac:dyDescent="0.2">
      <c r="A216" s="47">
        <f t="shared" si="15"/>
        <v>2019</v>
      </c>
      <c r="B216" s="181" t="str">
        <f t="shared" si="12"/>
        <v>May</v>
      </c>
      <c r="C216" s="79">
        <f t="shared" si="13"/>
        <v>20</v>
      </c>
      <c r="D216" s="194">
        <v>43598</v>
      </c>
      <c r="E216" s="53" t="s">
        <v>25</v>
      </c>
      <c r="F216" s="53" t="s">
        <v>146</v>
      </c>
      <c r="G216" s="50" t="s">
        <v>138</v>
      </c>
      <c r="H216" s="50" t="s">
        <v>148</v>
      </c>
      <c r="I216" s="53">
        <v>114</v>
      </c>
      <c r="J216" s="61">
        <v>4.54</v>
      </c>
      <c r="K216" s="64">
        <f t="shared" si="14"/>
        <v>0.30643706835571538</v>
      </c>
      <c r="M216" s="2"/>
    </row>
    <row r="217" spans="1:13" x14ac:dyDescent="0.2">
      <c r="A217" s="47">
        <f t="shared" si="15"/>
        <v>2019</v>
      </c>
      <c r="B217" s="181" t="str">
        <f t="shared" si="12"/>
        <v>May</v>
      </c>
      <c r="C217" s="79">
        <f t="shared" si="13"/>
        <v>20</v>
      </c>
      <c r="D217" s="194">
        <v>43598</v>
      </c>
      <c r="E217" s="53" t="s">
        <v>25</v>
      </c>
      <c r="F217" s="53" t="s">
        <v>146</v>
      </c>
      <c r="G217" s="50" t="s">
        <v>138</v>
      </c>
      <c r="H217" s="50" t="s">
        <v>148</v>
      </c>
      <c r="I217" s="53">
        <v>122</v>
      </c>
      <c r="J217" s="61">
        <v>20.25</v>
      </c>
      <c r="K217" s="64">
        <f t="shared" si="14"/>
        <v>1.1151814469052477</v>
      </c>
      <c r="M217" s="2"/>
    </row>
    <row r="218" spans="1:13" x14ac:dyDescent="0.2">
      <c r="A218" s="47">
        <f t="shared" si="15"/>
        <v>2019</v>
      </c>
      <c r="B218" s="181" t="str">
        <f t="shared" si="12"/>
        <v>May</v>
      </c>
      <c r="C218" s="79">
        <f t="shared" si="13"/>
        <v>20</v>
      </c>
      <c r="D218" s="194">
        <v>43598</v>
      </c>
      <c r="E218" s="53" t="s">
        <v>25</v>
      </c>
      <c r="F218" s="53" t="s">
        <v>146</v>
      </c>
      <c r="G218" s="50" t="s">
        <v>138</v>
      </c>
      <c r="H218" s="50" t="s">
        <v>144</v>
      </c>
      <c r="I218" s="53">
        <v>53</v>
      </c>
      <c r="J218" s="61">
        <v>1.51</v>
      </c>
      <c r="K218" s="64">
        <f t="shared" si="14"/>
        <v>1.0142600939030206</v>
      </c>
      <c r="M218" s="2"/>
    </row>
    <row r="219" spans="1:13" x14ac:dyDescent="0.2">
      <c r="A219" s="47">
        <f t="shared" si="15"/>
        <v>2019</v>
      </c>
      <c r="B219" s="181" t="str">
        <f t="shared" si="12"/>
        <v>May</v>
      </c>
      <c r="C219" s="79">
        <f t="shared" si="13"/>
        <v>20</v>
      </c>
      <c r="D219" s="194">
        <v>43598</v>
      </c>
      <c r="E219" s="53" t="s">
        <v>25</v>
      </c>
      <c r="F219" s="53" t="s">
        <v>146</v>
      </c>
      <c r="G219" s="50" t="s">
        <v>138</v>
      </c>
      <c r="H219" s="50" t="s">
        <v>144</v>
      </c>
      <c r="I219" s="53">
        <v>56</v>
      </c>
      <c r="J219" s="61">
        <v>1.84</v>
      </c>
      <c r="K219" s="64">
        <f t="shared" si="14"/>
        <v>1.0477405247813412</v>
      </c>
      <c r="M219" s="2"/>
    </row>
    <row r="220" spans="1:13" x14ac:dyDescent="0.2">
      <c r="A220" s="47">
        <f t="shared" si="15"/>
        <v>2019</v>
      </c>
      <c r="B220" s="181" t="str">
        <f t="shared" si="12"/>
        <v>May</v>
      </c>
      <c r="C220" s="79">
        <f t="shared" si="13"/>
        <v>20</v>
      </c>
      <c r="D220" s="194">
        <v>43598</v>
      </c>
      <c r="E220" s="53" t="s">
        <v>25</v>
      </c>
      <c r="F220" s="53" t="s">
        <v>146</v>
      </c>
      <c r="G220" s="50" t="s">
        <v>138</v>
      </c>
      <c r="H220" s="50" t="s">
        <v>144</v>
      </c>
      <c r="I220" s="53">
        <v>82</v>
      </c>
      <c r="J220" s="61">
        <v>2.6</v>
      </c>
      <c r="K220" s="64">
        <f t="shared" si="14"/>
        <v>0.47155438835768487</v>
      </c>
      <c r="M220" s="2"/>
    </row>
    <row r="221" spans="1:13" x14ac:dyDescent="0.2">
      <c r="A221" s="47">
        <f t="shared" si="15"/>
        <v>2019</v>
      </c>
      <c r="B221" s="181" t="str">
        <f t="shared" si="12"/>
        <v>May</v>
      </c>
      <c r="C221" s="79">
        <f t="shared" si="13"/>
        <v>20</v>
      </c>
      <c r="D221" s="194">
        <v>43598</v>
      </c>
      <c r="E221" s="53" t="s">
        <v>25</v>
      </c>
      <c r="F221" s="53" t="s">
        <v>146</v>
      </c>
      <c r="G221" s="50" t="s">
        <v>138</v>
      </c>
      <c r="H221" s="50" t="s">
        <v>148</v>
      </c>
      <c r="I221" s="53">
        <v>114</v>
      </c>
      <c r="J221" s="61">
        <v>10.93</v>
      </c>
      <c r="K221" s="64">
        <f t="shared" si="14"/>
        <v>0.73774386720880381</v>
      </c>
      <c r="M221" s="2"/>
    </row>
    <row r="222" spans="1:13" x14ac:dyDescent="0.2">
      <c r="A222" s="47">
        <f t="shared" si="15"/>
        <v>2019</v>
      </c>
      <c r="B222" s="181" t="str">
        <f t="shared" si="12"/>
        <v>May</v>
      </c>
      <c r="C222" s="79">
        <f t="shared" si="13"/>
        <v>20</v>
      </c>
      <c r="D222" s="194">
        <v>43598</v>
      </c>
      <c r="E222" s="53" t="s">
        <v>15</v>
      </c>
      <c r="F222" s="53" t="s">
        <v>142</v>
      </c>
      <c r="G222" s="50" t="s">
        <v>138</v>
      </c>
      <c r="H222" s="50" t="s">
        <v>144</v>
      </c>
      <c r="I222" s="53">
        <v>49</v>
      </c>
      <c r="J222" s="61">
        <v>0.81</v>
      </c>
      <c r="K222" s="64">
        <f t="shared" si="14"/>
        <v>0.68848863993744103</v>
      </c>
      <c r="M222" s="2"/>
    </row>
    <row r="223" spans="1:13" x14ac:dyDescent="0.2">
      <c r="A223" s="47">
        <f t="shared" si="15"/>
        <v>2019</v>
      </c>
      <c r="B223" s="181" t="str">
        <f t="shared" si="12"/>
        <v>May</v>
      </c>
      <c r="C223" s="79">
        <f t="shared" si="13"/>
        <v>20</v>
      </c>
      <c r="D223" s="194">
        <v>43598</v>
      </c>
      <c r="E223" s="53" t="s">
        <v>15</v>
      </c>
      <c r="F223" s="53" t="s">
        <v>142</v>
      </c>
      <c r="G223" s="50" t="s">
        <v>138</v>
      </c>
      <c r="H223" s="50" t="s">
        <v>144</v>
      </c>
      <c r="I223" s="53">
        <v>65</v>
      </c>
      <c r="J223" s="61">
        <v>2.77</v>
      </c>
      <c r="K223" s="64">
        <f t="shared" si="14"/>
        <v>1.0086481565771506</v>
      </c>
      <c r="M223" s="2"/>
    </row>
    <row r="224" spans="1:13" x14ac:dyDescent="0.2">
      <c r="A224" s="47">
        <f t="shared" si="15"/>
        <v>2019</v>
      </c>
      <c r="B224" s="181" t="str">
        <f t="shared" si="12"/>
        <v>May</v>
      </c>
      <c r="C224" s="79">
        <f t="shared" si="13"/>
        <v>20</v>
      </c>
      <c r="D224" s="194">
        <v>43598</v>
      </c>
      <c r="E224" s="53" t="s">
        <v>15</v>
      </c>
      <c r="F224" s="53" t="s">
        <v>142</v>
      </c>
      <c r="G224" s="50" t="s">
        <v>138</v>
      </c>
      <c r="H224" s="50" t="s">
        <v>144</v>
      </c>
      <c r="I224" s="53">
        <v>57</v>
      </c>
      <c r="J224" s="61">
        <v>1.39</v>
      </c>
      <c r="K224" s="64">
        <f t="shared" si="14"/>
        <v>0.75056832601664214</v>
      </c>
      <c r="M224" s="2"/>
    </row>
    <row r="225" spans="1:13" x14ac:dyDescent="0.2">
      <c r="A225" s="47">
        <f t="shared" si="15"/>
        <v>2019</v>
      </c>
      <c r="B225" s="181" t="str">
        <f t="shared" si="12"/>
        <v>May</v>
      </c>
      <c r="C225" s="79">
        <f t="shared" si="13"/>
        <v>20</v>
      </c>
      <c r="D225" s="194">
        <v>43598</v>
      </c>
      <c r="E225" s="53" t="s">
        <v>15</v>
      </c>
      <c r="F225" s="53" t="s">
        <v>146</v>
      </c>
      <c r="G225" s="50" t="s">
        <v>138</v>
      </c>
      <c r="H225" s="50" t="s">
        <v>148</v>
      </c>
      <c r="I225" s="53">
        <v>109</v>
      </c>
      <c r="J225" s="61">
        <v>12.83</v>
      </c>
      <c r="K225" s="64">
        <f t="shared" si="14"/>
        <v>0.99071140491834542</v>
      </c>
      <c r="M225" s="2"/>
    </row>
    <row r="226" spans="1:13" x14ac:dyDescent="0.2">
      <c r="A226" s="47">
        <f t="shared" si="15"/>
        <v>2019</v>
      </c>
      <c r="B226" s="181" t="str">
        <f t="shared" si="12"/>
        <v>May</v>
      </c>
      <c r="C226" s="79">
        <f t="shared" si="13"/>
        <v>20</v>
      </c>
      <c r="D226" s="194">
        <v>43598</v>
      </c>
      <c r="E226" s="53" t="s">
        <v>15</v>
      </c>
      <c r="F226" s="53" t="s">
        <v>146</v>
      </c>
      <c r="G226" s="50" t="s">
        <v>138</v>
      </c>
      <c r="H226" s="50" t="s">
        <v>148</v>
      </c>
      <c r="I226" s="53">
        <v>96</v>
      </c>
      <c r="J226" s="61">
        <v>9.51</v>
      </c>
      <c r="K226" s="64">
        <f t="shared" si="14"/>
        <v>1.0748969184027777</v>
      </c>
      <c r="M226" s="2"/>
    </row>
    <row r="227" spans="1:13" x14ac:dyDescent="0.2">
      <c r="A227" s="47">
        <f t="shared" si="15"/>
        <v>2019</v>
      </c>
      <c r="B227" s="181" t="str">
        <f t="shared" si="12"/>
        <v>May</v>
      </c>
      <c r="C227" s="79">
        <f t="shared" si="13"/>
        <v>20</v>
      </c>
      <c r="D227" s="194">
        <v>43598</v>
      </c>
      <c r="E227" s="53" t="s">
        <v>15</v>
      </c>
      <c r="F227" s="53" t="s">
        <v>146</v>
      </c>
      <c r="G227" s="50" t="s">
        <v>138</v>
      </c>
      <c r="H227" s="50" t="s">
        <v>148</v>
      </c>
      <c r="I227" s="53">
        <v>110</v>
      </c>
      <c r="J227" s="61">
        <v>11.36</v>
      </c>
      <c r="K227" s="64">
        <f t="shared" si="14"/>
        <v>0.85349361382419231</v>
      </c>
      <c r="M227" s="2"/>
    </row>
    <row r="228" spans="1:13" x14ac:dyDescent="0.2">
      <c r="A228" s="47">
        <f t="shared" si="15"/>
        <v>2019</v>
      </c>
      <c r="B228" s="181" t="str">
        <f t="shared" si="12"/>
        <v>May</v>
      </c>
      <c r="C228" s="79">
        <f t="shared" si="13"/>
        <v>20</v>
      </c>
      <c r="D228" s="194">
        <v>43598</v>
      </c>
      <c r="E228" s="53" t="s">
        <v>15</v>
      </c>
      <c r="F228" s="53" t="s">
        <v>146</v>
      </c>
      <c r="G228" s="50" t="s">
        <v>138</v>
      </c>
      <c r="H228" s="50" t="s">
        <v>148</v>
      </c>
      <c r="I228" s="53">
        <v>98</v>
      </c>
      <c r="J228" s="61">
        <v>9.06</v>
      </c>
      <c r="K228" s="64">
        <f t="shared" si="14"/>
        <v>0.9626091169495703</v>
      </c>
      <c r="M228" s="2"/>
    </row>
    <row r="229" spans="1:13" x14ac:dyDescent="0.2">
      <c r="A229" s="47">
        <f t="shared" si="15"/>
        <v>2019</v>
      </c>
      <c r="B229" s="181" t="str">
        <f t="shared" si="12"/>
        <v>May</v>
      </c>
      <c r="C229" s="79">
        <f t="shared" si="13"/>
        <v>20</v>
      </c>
      <c r="D229" s="194">
        <v>43598</v>
      </c>
      <c r="E229" s="53" t="s">
        <v>15</v>
      </c>
      <c r="F229" s="53" t="s">
        <v>146</v>
      </c>
      <c r="G229" s="50" t="s">
        <v>138</v>
      </c>
      <c r="H229" s="50" t="s">
        <v>148</v>
      </c>
      <c r="I229" s="53">
        <v>99</v>
      </c>
      <c r="J229" s="61">
        <v>10.77</v>
      </c>
      <c r="K229" s="64">
        <f t="shared" si="14"/>
        <v>1.1099671338422485</v>
      </c>
      <c r="M229" s="2"/>
    </row>
    <row r="230" spans="1:13" x14ac:dyDescent="0.2">
      <c r="A230" s="47">
        <f t="shared" si="15"/>
        <v>2019</v>
      </c>
      <c r="B230" s="181" t="str">
        <f t="shared" si="12"/>
        <v>May</v>
      </c>
      <c r="C230" s="79">
        <f t="shared" si="13"/>
        <v>20</v>
      </c>
      <c r="D230" s="194">
        <v>43598</v>
      </c>
      <c r="E230" s="53" t="s">
        <v>15</v>
      </c>
      <c r="F230" s="53" t="s">
        <v>146</v>
      </c>
      <c r="G230" s="50" t="s">
        <v>138</v>
      </c>
      <c r="H230" s="50" t="s">
        <v>148</v>
      </c>
      <c r="I230" s="53">
        <v>101</v>
      </c>
      <c r="J230" s="61">
        <v>13.02</v>
      </c>
      <c r="K230" s="64">
        <f t="shared" si="14"/>
        <v>1.263708372601793</v>
      </c>
      <c r="M230" s="2"/>
    </row>
    <row r="231" spans="1:13" x14ac:dyDescent="0.2">
      <c r="A231" s="47">
        <f t="shared" si="15"/>
        <v>2019</v>
      </c>
      <c r="B231" s="181" t="str">
        <f t="shared" si="12"/>
        <v>May</v>
      </c>
      <c r="C231" s="79">
        <f t="shared" si="13"/>
        <v>20</v>
      </c>
      <c r="D231" s="194">
        <v>43598</v>
      </c>
      <c r="E231" s="53" t="s">
        <v>15</v>
      </c>
      <c r="F231" s="53" t="s">
        <v>146</v>
      </c>
      <c r="G231" s="50" t="s">
        <v>138</v>
      </c>
      <c r="H231" s="50" t="s">
        <v>148</v>
      </c>
      <c r="I231" s="53">
        <v>118</v>
      </c>
      <c r="J231" s="61">
        <v>17.53</v>
      </c>
      <c r="K231" s="64">
        <f t="shared" si="14"/>
        <v>1.0669299198067963</v>
      </c>
      <c r="M231" s="2"/>
    </row>
    <row r="232" spans="1:13" x14ac:dyDescent="0.2">
      <c r="A232" s="47">
        <f t="shared" si="15"/>
        <v>2019</v>
      </c>
      <c r="B232" s="181" t="str">
        <f t="shared" si="12"/>
        <v>May</v>
      </c>
      <c r="C232" s="79">
        <f t="shared" si="13"/>
        <v>20</v>
      </c>
      <c r="D232" s="194">
        <v>43598</v>
      </c>
      <c r="E232" s="53" t="s">
        <v>15</v>
      </c>
      <c r="F232" s="53" t="s">
        <v>146</v>
      </c>
      <c r="G232" s="50" t="s">
        <v>138</v>
      </c>
      <c r="H232" s="50" t="s">
        <v>148</v>
      </c>
      <c r="I232" s="53">
        <v>116</v>
      </c>
      <c r="J232" s="61">
        <v>16.57</v>
      </c>
      <c r="K232" s="64">
        <f t="shared" si="14"/>
        <v>1.061569765058018</v>
      </c>
      <c r="M232" s="2"/>
    </row>
    <row r="233" spans="1:13" x14ac:dyDescent="0.2">
      <c r="A233" s="47">
        <f t="shared" si="15"/>
        <v>2019</v>
      </c>
      <c r="B233" s="181" t="str">
        <f t="shared" si="12"/>
        <v>May</v>
      </c>
      <c r="C233" s="79">
        <f t="shared" si="13"/>
        <v>20</v>
      </c>
      <c r="D233" s="194">
        <v>43598</v>
      </c>
      <c r="E233" s="53" t="s">
        <v>15</v>
      </c>
      <c r="F233" s="53" t="s">
        <v>146</v>
      </c>
      <c r="G233" s="50" t="s">
        <v>138</v>
      </c>
      <c r="H233" s="50" t="s">
        <v>148</v>
      </c>
      <c r="I233" s="53">
        <v>105</v>
      </c>
      <c r="J233" s="61">
        <v>12.13</v>
      </c>
      <c r="K233" s="64">
        <f t="shared" si="14"/>
        <v>1.0478350070186806</v>
      </c>
      <c r="M233" s="2"/>
    </row>
    <row r="234" spans="1:13" x14ac:dyDescent="0.2">
      <c r="A234" s="47">
        <f t="shared" si="15"/>
        <v>2019</v>
      </c>
      <c r="B234" s="181" t="str">
        <f t="shared" si="12"/>
        <v>May</v>
      </c>
      <c r="C234" s="79">
        <f t="shared" si="13"/>
        <v>20</v>
      </c>
      <c r="D234" s="194">
        <v>43598</v>
      </c>
      <c r="E234" s="53" t="s">
        <v>15</v>
      </c>
      <c r="F234" s="53" t="s">
        <v>146</v>
      </c>
      <c r="G234" s="50" t="s">
        <v>138</v>
      </c>
      <c r="H234" s="50" t="s">
        <v>144</v>
      </c>
      <c r="I234" s="53">
        <v>38</v>
      </c>
      <c r="J234" s="61">
        <v>0.48</v>
      </c>
      <c r="K234" s="64">
        <f t="shared" si="14"/>
        <v>0.87476308499781308</v>
      </c>
      <c r="M234" s="2"/>
    </row>
    <row r="235" spans="1:13" x14ac:dyDescent="0.2">
      <c r="A235" s="47">
        <f t="shared" si="15"/>
        <v>2019</v>
      </c>
      <c r="B235" s="181" t="str">
        <f t="shared" si="12"/>
        <v>May</v>
      </c>
      <c r="C235" s="79">
        <f t="shared" si="13"/>
        <v>20</v>
      </c>
      <c r="D235" s="194">
        <v>43598</v>
      </c>
      <c r="E235" s="53" t="s">
        <v>15</v>
      </c>
      <c r="F235" s="53" t="s">
        <v>146</v>
      </c>
      <c r="G235" s="50" t="s">
        <v>138</v>
      </c>
      <c r="H235" s="50" t="s">
        <v>144</v>
      </c>
      <c r="I235" s="53">
        <v>40</v>
      </c>
      <c r="J235" s="61">
        <v>0.59</v>
      </c>
      <c r="K235" s="64">
        <f t="shared" si="14"/>
        <v>0.921875</v>
      </c>
      <c r="M235" s="2"/>
    </row>
    <row r="236" spans="1:13" x14ac:dyDescent="0.2">
      <c r="A236" s="47">
        <f t="shared" si="15"/>
        <v>2019</v>
      </c>
      <c r="B236" s="181" t="str">
        <f t="shared" si="12"/>
        <v>May</v>
      </c>
      <c r="C236" s="79">
        <f t="shared" si="13"/>
        <v>20</v>
      </c>
      <c r="D236" s="194">
        <v>43598</v>
      </c>
      <c r="E236" s="53" t="s">
        <v>15</v>
      </c>
      <c r="F236" s="53" t="s">
        <v>146</v>
      </c>
      <c r="G236" s="50" t="s">
        <v>138</v>
      </c>
      <c r="H236" s="50" t="s">
        <v>144</v>
      </c>
      <c r="I236" s="53">
        <v>39</v>
      </c>
      <c r="J236" s="61">
        <v>0.55000000000000004</v>
      </c>
      <c r="K236" s="64">
        <f t="shared" si="14"/>
        <v>0.92719027630270245</v>
      </c>
      <c r="M236" s="2"/>
    </row>
    <row r="237" spans="1:13" x14ac:dyDescent="0.2">
      <c r="A237" s="47">
        <f t="shared" si="15"/>
        <v>2019</v>
      </c>
      <c r="B237" s="181" t="str">
        <f t="shared" si="12"/>
        <v>May</v>
      </c>
      <c r="C237" s="79">
        <f t="shared" si="13"/>
        <v>20</v>
      </c>
      <c r="D237" s="194">
        <v>43598</v>
      </c>
      <c r="E237" s="53" t="s">
        <v>15</v>
      </c>
      <c r="F237" s="53" t="s">
        <v>146</v>
      </c>
      <c r="G237" s="50" t="s">
        <v>138</v>
      </c>
      <c r="H237" s="50" t="s">
        <v>144</v>
      </c>
      <c r="I237" s="53">
        <v>53</v>
      </c>
      <c r="J237" s="61">
        <v>1.47</v>
      </c>
      <c r="K237" s="64">
        <f t="shared" si="14"/>
        <v>0.98739227684598696</v>
      </c>
      <c r="M237" s="2"/>
    </row>
    <row r="238" spans="1:13" x14ac:dyDescent="0.2">
      <c r="A238" s="47">
        <f t="shared" si="15"/>
        <v>2019</v>
      </c>
      <c r="B238" s="181" t="str">
        <f t="shared" si="12"/>
        <v>May</v>
      </c>
      <c r="C238" s="79">
        <f t="shared" si="13"/>
        <v>20</v>
      </c>
      <c r="D238" s="194">
        <v>43598</v>
      </c>
      <c r="E238" s="53" t="s">
        <v>15</v>
      </c>
      <c r="F238" s="53" t="s">
        <v>146</v>
      </c>
      <c r="G238" s="50" t="s">
        <v>138</v>
      </c>
      <c r="H238" s="50" t="s">
        <v>144</v>
      </c>
      <c r="I238" s="53">
        <v>61</v>
      </c>
      <c r="J238" s="61">
        <v>2.2999999999999998</v>
      </c>
      <c r="K238" s="64">
        <f t="shared" si="14"/>
        <v>1.0133006727435334</v>
      </c>
      <c r="M238" s="2"/>
    </row>
    <row r="239" spans="1:13" x14ac:dyDescent="0.2">
      <c r="A239" s="47">
        <f t="shared" si="15"/>
        <v>2019</v>
      </c>
      <c r="B239" s="181" t="str">
        <f t="shared" si="12"/>
        <v>May</v>
      </c>
      <c r="C239" s="79">
        <f t="shared" si="13"/>
        <v>20</v>
      </c>
      <c r="D239" s="194">
        <v>43598</v>
      </c>
      <c r="E239" s="53" t="s">
        <v>15</v>
      </c>
      <c r="F239" s="53" t="s">
        <v>146</v>
      </c>
      <c r="G239" s="50" t="s">
        <v>138</v>
      </c>
      <c r="H239" s="50" t="s">
        <v>144</v>
      </c>
      <c r="I239" s="53">
        <v>54</v>
      </c>
      <c r="J239" s="61">
        <v>1.55</v>
      </c>
      <c r="K239" s="64">
        <f t="shared" si="14"/>
        <v>0.98435197886501047</v>
      </c>
      <c r="M239" s="2"/>
    </row>
    <row r="240" spans="1:13" x14ac:dyDescent="0.2">
      <c r="A240" s="47">
        <f t="shared" si="15"/>
        <v>2019</v>
      </c>
      <c r="B240" s="181" t="str">
        <f t="shared" si="12"/>
        <v>May</v>
      </c>
      <c r="C240" s="79">
        <f t="shared" si="13"/>
        <v>20</v>
      </c>
      <c r="D240" s="194">
        <v>43598</v>
      </c>
      <c r="E240" s="53" t="s">
        <v>15</v>
      </c>
      <c r="F240" s="53" t="s">
        <v>146</v>
      </c>
      <c r="G240" s="50" t="s">
        <v>138</v>
      </c>
      <c r="H240" s="50" t="s">
        <v>144</v>
      </c>
      <c r="I240" s="53">
        <v>44</v>
      </c>
      <c r="J240" s="61">
        <v>0.83</v>
      </c>
      <c r="K240" s="64">
        <f t="shared" si="14"/>
        <v>0.97436138241923365</v>
      </c>
      <c r="M240" s="2"/>
    </row>
    <row r="241" spans="1:13" x14ac:dyDescent="0.2">
      <c r="A241" s="47">
        <f t="shared" si="15"/>
        <v>2019</v>
      </c>
      <c r="B241" s="181" t="str">
        <f t="shared" si="12"/>
        <v>May</v>
      </c>
      <c r="C241" s="79">
        <f t="shared" si="13"/>
        <v>20</v>
      </c>
      <c r="D241" s="194">
        <v>43598</v>
      </c>
      <c r="E241" s="53" t="s">
        <v>15</v>
      </c>
      <c r="F241" s="53" t="s">
        <v>146</v>
      </c>
      <c r="G241" s="50" t="s">
        <v>138</v>
      </c>
      <c r="H241" s="50" t="s">
        <v>144</v>
      </c>
      <c r="I241" s="53">
        <v>43</v>
      </c>
      <c r="J241" s="61">
        <v>0.73</v>
      </c>
      <c r="K241" s="64">
        <f t="shared" si="14"/>
        <v>0.91815814959689079</v>
      </c>
      <c r="M241" s="2"/>
    </row>
    <row r="242" spans="1:13" x14ac:dyDescent="0.2">
      <c r="A242" s="47">
        <f t="shared" si="15"/>
        <v>2019</v>
      </c>
      <c r="B242" s="181" t="str">
        <f t="shared" si="12"/>
        <v>May</v>
      </c>
      <c r="C242" s="79">
        <f t="shared" si="13"/>
        <v>20</v>
      </c>
      <c r="D242" s="194">
        <v>43599</v>
      </c>
      <c r="E242" s="53" t="s">
        <v>21</v>
      </c>
      <c r="F242" s="53" t="s">
        <v>142</v>
      </c>
      <c r="G242" s="50" t="s">
        <v>138</v>
      </c>
      <c r="H242" s="50" t="s">
        <v>144</v>
      </c>
      <c r="I242" s="53">
        <v>43</v>
      </c>
      <c r="J242" s="61">
        <v>0.5</v>
      </c>
      <c r="K242" s="64">
        <f t="shared" si="14"/>
        <v>0.6288754449293773</v>
      </c>
      <c r="M242" s="2"/>
    </row>
    <row r="243" spans="1:13" x14ac:dyDescent="0.2">
      <c r="A243" s="47">
        <f t="shared" si="15"/>
        <v>2019</v>
      </c>
      <c r="B243" s="181" t="str">
        <f t="shared" si="12"/>
        <v>May</v>
      </c>
      <c r="C243" s="79">
        <f t="shared" si="13"/>
        <v>20</v>
      </c>
      <c r="D243" s="194">
        <v>43599</v>
      </c>
      <c r="E243" s="53" t="s">
        <v>21</v>
      </c>
      <c r="F243" s="53" t="s">
        <v>142</v>
      </c>
      <c r="G243" s="50" t="s">
        <v>138</v>
      </c>
      <c r="H243" s="50" t="s">
        <v>144</v>
      </c>
      <c r="I243" s="53">
        <v>48</v>
      </c>
      <c r="J243" s="61">
        <v>0.77</v>
      </c>
      <c r="K243" s="64">
        <f t="shared" si="14"/>
        <v>0.69625289351851849</v>
      </c>
      <c r="M243" s="2"/>
    </row>
    <row r="244" spans="1:13" x14ac:dyDescent="0.2">
      <c r="A244" s="47">
        <f t="shared" si="15"/>
        <v>2019</v>
      </c>
      <c r="B244" s="181" t="str">
        <f t="shared" si="12"/>
        <v>May</v>
      </c>
      <c r="C244" s="79">
        <f t="shared" si="13"/>
        <v>20</v>
      </c>
      <c r="D244" s="194">
        <v>43599</v>
      </c>
      <c r="E244" s="53" t="s">
        <v>21</v>
      </c>
      <c r="F244" s="53" t="s">
        <v>142</v>
      </c>
      <c r="G244" s="50" t="s">
        <v>138</v>
      </c>
      <c r="H244" s="50" t="s">
        <v>144</v>
      </c>
      <c r="I244" s="53">
        <v>48</v>
      </c>
      <c r="J244" s="61">
        <v>0.83</v>
      </c>
      <c r="K244" s="64">
        <f t="shared" si="14"/>
        <v>0.7505063657407407</v>
      </c>
      <c r="M244" s="2"/>
    </row>
    <row r="245" spans="1:13" x14ac:dyDescent="0.2">
      <c r="A245" s="47">
        <f t="shared" si="15"/>
        <v>2019</v>
      </c>
      <c r="B245" s="181" t="str">
        <f t="shared" si="12"/>
        <v>May</v>
      </c>
      <c r="C245" s="79">
        <f t="shared" si="13"/>
        <v>20</v>
      </c>
      <c r="D245" s="194">
        <v>43599</v>
      </c>
      <c r="E245" s="53" t="s">
        <v>21</v>
      </c>
      <c r="F245" s="53" t="s">
        <v>142</v>
      </c>
      <c r="G245" s="50" t="s">
        <v>138</v>
      </c>
      <c r="H245" s="50" t="s">
        <v>144</v>
      </c>
      <c r="I245" s="53">
        <v>49</v>
      </c>
      <c r="J245" s="61">
        <v>0.188</v>
      </c>
      <c r="K245" s="64">
        <f t="shared" si="14"/>
        <v>0.15979736334350483</v>
      </c>
      <c r="M245" s="2"/>
    </row>
    <row r="246" spans="1:13" x14ac:dyDescent="0.2">
      <c r="A246" s="47">
        <f t="shared" si="15"/>
        <v>2019</v>
      </c>
      <c r="B246" s="181" t="str">
        <f t="shared" si="12"/>
        <v>May</v>
      </c>
      <c r="C246" s="79">
        <f t="shared" si="13"/>
        <v>20</v>
      </c>
      <c r="D246" s="194">
        <v>43599</v>
      </c>
      <c r="E246" s="53" t="s">
        <v>21</v>
      </c>
      <c r="F246" s="53" t="s">
        <v>142</v>
      </c>
      <c r="G246" s="50" t="s">
        <v>138</v>
      </c>
      <c r="H246" s="50" t="s">
        <v>144</v>
      </c>
      <c r="I246" s="53">
        <v>40</v>
      </c>
      <c r="J246" s="61">
        <v>0.46</v>
      </c>
      <c r="K246" s="64">
        <f t="shared" si="14"/>
        <v>0.71875</v>
      </c>
      <c r="M246" s="2"/>
    </row>
    <row r="247" spans="1:13" x14ac:dyDescent="0.2">
      <c r="A247" s="47">
        <f t="shared" si="15"/>
        <v>2019</v>
      </c>
      <c r="B247" s="181" t="str">
        <f t="shared" si="12"/>
        <v>May</v>
      </c>
      <c r="C247" s="79">
        <f t="shared" si="13"/>
        <v>20</v>
      </c>
      <c r="D247" s="194">
        <v>43599</v>
      </c>
      <c r="E247" s="53" t="s">
        <v>21</v>
      </c>
      <c r="F247" s="53" t="s">
        <v>142</v>
      </c>
      <c r="G247" s="50" t="s">
        <v>138</v>
      </c>
      <c r="H247" s="50" t="s">
        <v>144</v>
      </c>
      <c r="I247" s="53">
        <v>43</v>
      </c>
      <c r="J247" s="61">
        <v>0.48</v>
      </c>
      <c r="K247" s="64">
        <f t="shared" si="14"/>
        <v>0.6037204271322022</v>
      </c>
      <c r="M247" s="2"/>
    </row>
    <row r="248" spans="1:13" x14ac:dyDescent="0.2">
      <c r="A248" s="47">
        <f t="shared" si="15"/>
        <v>2019</v>
      </c>
      <c r="B248" s="181" t="str">
        <f t="shared" si="12"/>
        <v>May</v>
      </c>
      <c r="C248" s="79">
        <f t="shared" si="13"/>
        <v>20</v>
      </c>
      <c r="D248" s="194">
        <v>43599</v>
      </c>
      <c r="E248" s="53" t="s">
        <v>21</v>
      </c>
      <c r="F248" s="53" t="s">
        <v>146</v>
      </c>
      <c r="G248" s="50" t="s">
        <v>138</v>
      </c>
      <c r="H248" s="50" t="s">
        <v>148</v>
      </c>
      <c r="I248" s="53">
        <v>99</v>
      </c>
      <c r="J248" s="61">
        <v>10.23</v>
      </c>
      <c r="K248" s="64">
        <f t="shared" si="14"/>
        <v>1.054314185627317</v>
      </c>
      <c r="M248" s="2"/>
    </row>
    <row r="249" spans="1:13" x14ac:dyDescent="0.2">
      <c r="A249" s="47">
        <f t="shared" si="15"/>
        <v>2019</v>
      </c>
      <c r="B249" s="181" t="str">
        <f t="shared" si="12"/>
        <v>May</v>
      </c>
      <c r="C249" s="79">
        <f t="shared" si="13"/>
        <v>20</v>
      </c>
      <c r="D249" s="194">
        <v>43599</v>
      </c>
      <c r="E249" s="53" t="s">
        <v>21</v>
      </c>
      <c r="F249" s="53" t="s">
        <v>146</v>
      </c>
      <c r="G249" s="50" t="s">
        <v>138</v>
      </c>
      <c r="H249" s="50" t="s">
        <v>144</v>
      </c>
      <c r="I249" s="53">
        <v>42</v>
      </c>
      <c r="J249" s="61">
        <v>0.55000000000000004</v>
      </c>
      <c r="K249" s="64">
        <f t="shared" si="14"/>
        <v>0.74236043623798731</v>
      </c>
      <c r="M249" s="2"/>
    </row>
    <row r="250" spans="1:13" x14ac:dyDescent="0.2">
      <c r="A250" s="47">
        <f t="shared" si="15"/>
        <v>2019</v>
      </c>
      <c r="B250" s="181" t="str">
        <f t="shared" si="12"/>
        <v>May</v>
      </c>
      <c r="C250" s="79">
        <f t="shared" si="13"/>
        <v>20</v>
      </c>
      <c r="D250" s="194">
        <v>43599</v>
      </c>
      <c r="E250" s="53" t="s">
        <v>21</v>
      </c>
      <c r="F250" s="53" t="s">
        <v>146</v>
      </c>
      <c r="G250" s="50" t="s">
        <v>138</v>
      </c>
      <c r="H250" s="50" t="s">
        <v>144</v>
      </c>
      <c r="I250" s="53">
        <v>43</v>
      </c>
      <c r="J250" s="61">
        <v>0.73</v>
      </c>
      <c r="K250" s="64">
        <f t="shared" si="14"/>
        <v>0.91815814959689079</v>
      </c>
      <c r="M250" s="2"/>
    </row>
    <row r="251" spans="1:13" x14ac:dyDescent="0.2">
      <c r="A251" s="47">
        <f t="shared" si="15"/>
        <v>2019</v>
      </c>
      <c r="B251" s="181" t="str">
        <f t="shared" si="12"/>
        <v>May</v>
      </c>
      <c r="C251" s="79">
        <f t="shared" si="13"/>
        <v>20</v>
      </c>
      <c r="D251" s="194">
        <v>43599</v>
      </c>
      <c r="E251" s="53" t="s">
        <v>21</v>
      </c>
      <c r="F251" s="53" t="s">
        <v>146</v>
      </c>
      <c r="G251" s="50" t="s">
        <v>138</v>
      </c>
      <c r="H251" s="50" t="s">
        <v>144</v>
      </c>
      <c r="I251" s="53">
        <v>44</v>
      </c>
      <c r="J251" s="61">
        <v>0.78</v>
      </c>
      <c r="K251" s="64">
        <f t="shared" si="14"/>
        <v>0.91566491359879787</v>
      </c>
      <c r="M251" s="2"/>
    </row>
    <row r="252" spans="1:13" x14ac:dyDescent="0.2">
      <c r="A252" s="47">
        <f t="shared" si="15"/>
        <v>2019</v>
      </c>
      <c r="B252" s="181" t="str">
        <f t="shared" si="12"/>
        <v>May</v>
      </c>
      <c r="C252" s="79">
        <f t="shared" si="13"/>
        <v>20</v>
      </c>
      <c r="D252" s="194">
        <v>43599</v>
      </c>
      <c r="E252" s="53" t="s">
        <v>21</v>
      </c>
      <c r="F252" s="53" t="s">
        <v>146</v>
      </c>
      <c r="G252" s="50" t="s">
        <v>138</v>
      </c>
      <c r="H252" s="50" t="s">
        <v>144</v>
      </c>
      <c r="I252" s="53">
        <v>46</v>
      </c>
      <c r="J252" s="61">
        <v>0.95</v>
      </c>
      <c r="K252" s="64">
        <f t="shared" si="14"/>
        <v>0.97600065751623244</v>
      </c>
      <c r="M252" s="2"/>
    </row>
    <row r="253" spans="1:13" x14ac:dyDescent="0.2">
      <c r="A253" s="47">
        <f t="shared" si="15"/>
        <v>2019</v>
      </c>
      <c r="B253" s="181" t="str">
        <f t="shared" si="12"/>
        <v>May</v>
      </c>
      <c r="C253" s="79">
        <f t="shared" si="13"/>
        <v>20</v>
      </c>
      <c r="D253" s="194">
        <v>43599</v>
      </c>
      <c r="E253" s="53" t="s">
        <v>21</v>
      </c>
      <c r="F253" s="53" t="s">
        <v>146</v>
      </c>
      <c r="G253" s="50" t="s">
        <v>138</v>
      </c>
      <c r="H253" s="50" t="s">
        <v>144</v>
      </c>
      <c r="I253" s="53">
        <v>52</v>
      </c>
      <c r="J253" s="61">
        <v>1.44</v>
      </c>
      <c r="K253" s="64">
        <f t="shared" si="14"/>
        <v>1.0241238051888939</v>
      </c>
      <c r="M253" s="2"/>
    </row>
    <row r="254" spans="1:13" x14ac:dyDescent="0.2">
      <c r="A254" s="47">
        <f t="shared" si="15"/>
        <v>2019</v>
      </c>
      <c r="B254" s="181" t="str">
        <f t="shared" si="12"/>
        <v>May</v>
      </c>
      <c r="C254" s="79">
        <f t="shared" si="13"/>
        <v>20</v>
      </c>
      <c r="D254" s="194">
        <v>43599</v>
      </c>
      <c r="E254" s="53" t="s">
        <v>21</v>
      </c>
      <c r="F254" s="53" t="s">
        <v>146</v>
      </c>
      <c r="G254" s="50" t="s">
        <v>138</v>
      </c>
      <c r="H254" s="50" t="s">
        <v>144</v>
      </c>
      <c r="I254" s="53">
        <v>48</v>
      </c>
      <c r="J254" s="61">
        <v>1.1399999999999999</v>
      </c>
      <c r="K254" s="64">
        <f t="shared" si="14"/>
        <v>1.0308159722222221</v>
      </c>
      <c r="M254" s="2"/>
    </row>
    <row r="255" spans="1:13" x14ac:dyDescent="0.2">
      <c r="A255" s="47">
        <f t="shared" si="15"/>
        <v>2019</v>
      </c>
      <c r="B255" s="181" t="str">
        <f t="shared" si="12"/>
        <v>May</v>
      </c>
      <c r="C255" s="79">
        <f t="shared" si="13"/>
        <v>20</v>
      </c>
      <c r="D255" s="194">
        <v>43599</v>
      </c>
      <c r="E255" s="53" t="s">
        <v>15</v>
      </c>
      <c r="F255" s="53" t="s">
        <v>142</v>
      </c>
      <c r="G255" s="50" t="s">
        <v>138</v>
      </c>
      <c r="H255" s="50" t="s">
        <v>144</v>
      </c>
      <c r="I255" s="53">
        <v>56</v>
      </c>
      <c r="J255" s="61">
        <v>1.37</v>
      </c>
      <c r="K255" s="64">
        <f t="shared" si="14"/>
        <v>0.78011115160349853</v>
      </c>
      <c r="M255" s="2"/>
    </row>
    <row r="256" spans="1:13" x14ac:dyDescent="0.2">
      <c r="A256" s="47">
        <f t="shared" si="15"/>
        <v>2019</v>
      </c>
      <c r="B256" s="181" t="str">
        <f t="shared" si="12"/>
        <v>May</v>
      </c>
      <c r="C256" s="79">
        <f t="shared" si="13"/>
        <v>20</v>
      </c>
      <c r="D256" s="194">
        <v>43599</v>
      </c>
      <c r="E256" s="53" t="s">
        <v>15</v>
      </c>
      <c r="F256" s="53" t="s">
        <v>142</v>
      </c>
      <c r="G256" s="50" t="s">
        <v>138</v>
      </c>
      <c r="H256" s="50" t="s">
        <v>144</v>
      </c>
      <c r="I256" s="53">
        <v>40</v>
      </c>
      <c r="J256" s="61">
        <v>0.41</v>
      </c>
      <c r="K256" s="64">
        <f t="shared" si="14"/>
        <v>0.640625</v>
      </c>
      <c r="M256" s="2"/>
    </row>
    <row r="257" spans="1:13" x14ac:dyDescent="0.2">
      <c r="A257" s="47">
        <f t="shared" si="15"/>
        <v>2019</v>
      </c>
      <c r="B257" s="181" t="str">
        <f t="shared" si="12"/>
        <v>May</v>
      </c>
      <c r="C257" s="79">
        <f t="shared" si="13"/>
        <v>20</v>
      </c>
      <c r="D257" s="194">
        <v>43599</v>
      </c>
      <c r="E257" s="53" t="s">
        <v>15</v>
      </c>
      <c r="F257" s="53" t="s">
        <v>142</v>
      </c>
      <c r="G257" s="50" t="s">
        <v>138</v>
      </c>
      <c r="H257" s="50" t="s">
        <v>144</v>
      </c>
      <c r="I257" s="53">
        <v>44</v>
      </c>
      <c r="J257" s="61">
        <v>0.63</v>
      </c>
      <c r="K257" s="64">
        <f t="shared" si="14"/>
        <v>0.73957550713749065</v>
      </c>
      <c r="M257" s="2"/>
    </row>
    <row r="258" spans="1:13" x14ac:dyDescent="0.2">
      <c r="A258" s="47">
        <f t="shared" si="15"/>
        <v>2019</v>
      </c>
      <c r="B258" s="181" t="str">
        <f t="shared" si="12"/>
        <v>May</v>
      </c>
      <c r="C258" s="79">
        <f t="shared" si="13"/>
        <v>20</v>
      </c>
      <c r="D258" s="194">
        <v>43599</v>
      </c>
      <c r="E258" s="53" t="s">
        <v>15</v>
      </c>
      <c r="F258" s="53" t="s">
        <v>142</v>
      </c>
      <c r="G258" s="50" t="s">
        <v>138</v>
      </c>
      <c r="H258" s="50" t="s">
        <v>144</v>
      </c>
      <c r="I258" s="53">
        <v>43</v>
      </c>
      <c r="J258" s="61">
        <v>0.64</v>
      </c>
      <c r="K258" s="64">
        <f t="shared" si="14"/>
        <v>0.80496056950960293</v>
      </c>
      <c r="M258" s="2"/>
    </row>
    <row r="259" spans="1:13" x14ac:dyDescent="0.2">
      <c r="A259" s="47">
        <f t="shared" si="15"/>
        <v>2019</v>
      </c>
      <c r="B259" s="181" t="str">
        <f t="shared" si="12"/>
        <v>May</v>
      </c>
      <c r="C259" s="79">
        <f t="shared" si="13"/>
        <v>20</v>
      </c>
      <c r="D259" s="194">
        <v>43599</v>
      </c>
      <c r="E259" s="53" t="s">
        <v>15</v>
      </c>
      <c r="F259" s="53" t="s">
        <v>146</v>
      </c>
      <c r="G259" s="50" t="s">
        <v>138</v>
      </c>
      <c r="H259" s="50" t="s">
        <v>148</v>
      </c>
      <c r="I259" s="53">
        <v>89</v>
      </c>
      <c r="J259" s="61">
        <v>6.62</v>
      </c>
      <c r="K259" s="64">
        <f t="shared" si="14"/>
        <v>0.93904838368779331</v>
      </c>
      <c r="M259" s="2"/>
    </row>
    <row r="260" spans="1:13" x14ac:dyDescent="0.2">
      <c r="A260" s="47">
        <f t="shared" si="15"/>
        <v>2019</v>
      </c>
      <c r="B260" s="181" t="str">
        <f t="shared" ref="B260:B323" si="16">TEXT(D260,"mmm")</f>
        <v>May</v>
      </c>
      <c r="C260" s="79">
        <f t="shared" ref="C260:C323" si="17">WEEKNUM(D260)</f>
        <v>20</v>
      </c>
      <c r="D260" s="194">
        <v>43599</v>
      </c>
      <c r="E260" s="53" t="s">
        <v>15</v>
      </c>
      <c r="F260" s="53" t="s">
        <v>146</v>
      </c>
      <c r="G260" s="50" t="s">
        <v>138</v>
      </c>
      <c r="H260" s="50" t="s">
        <v>148</v>
      </c>
      <c r="I260" s="53">
        <v>94</v>
      </c>
      <c r="J260" s="61">
        <v>8.83</v>
      </c>
      <c r="K260" s="64">
        <f t="shared" ref="K260:K323" si="18">(J260*100000)/(I260^3)</f>
        <v>1.0631074039471022</v>
      </c>
      <c r="M260" s="2"/>
    </row>
    <row r="261" spans="1:13" x14ac:dyDescent="0.2">
      <c r="A261" s="47">
        <f t="shared" si="15"/>
        <v>2019</v>
      </c>
      <c r="B261" s="181" t="str">
        <f t="shared" si="16"/>
        <v>May</v>
      </c>
      <c r="C261" s="79">
        <f t="shared" si="17"/>
        <v>20</v>
      </c>
      <c r="D261" s="194">
        <v>43599</v>
      </c>
      <c r="E261" s="53" t="s">
        <v>15</v>
      </c>
      <c r="F261" s="53" t="s">
        <v>146</v>
      </c>
      <c r="G261" s="50" t="s">
        <v>138</v>
      </c>
      <c r="H261" s="50" t="s">
        <v>144</v>
      </c>
      <c r="I261" s="53">
        <v>53</v>
      </c>
      <c r="J261" s="61">
        <v>1.31</v>
      </c>
      <c r="K261" s="64">
        <f t="shared" si="18"/>
        <v>0.87992100861785227</v>
      </c>
      <c r="M261" s="2"/>
    </row>
    <row r="262" spans="1:13" x14ac:dyDescent="0.2">
      <c r="A262" s="47">
        <f t="shared" ref="A262:A325" si="19">YEAR(D262)</f>
        <v>2019</v>
      </c>
      <c r="B262" s="181" t="str">
        <f t="shared" si="16"/>
        <v>May</v>
      </c>
      <c r="C262" s="79">
        <f t="shared" si="17"/>
        <v>20</v>
      </c>
      <c r="D262" s="194">
        <v>43599</v>
      </c>
      <c r="E262" s="53" t="s">
        <v>15</v>
      </c>
      <c r="F262" s="53" t="s">
        <v>146</v>
      </c>
      <c r="G262" s="50" t="s">
        <v>138</v>
      </c>
      <c r="H262" s="50" t="s">
        <v>144</v>
      </c>
      <c r="I262" s="53">
        <v>41</v>
      </c>
      <c r="J262" s="61">
        <v>0.56999999999999995</v>
      </c>
      <c r="K262" s="64">
        <f t="shared" si="18"/>
        <v>0.82703385035040111</v>
      </c>
      <c r="M262" s="2"/>
    </row>
    <row r="263" spans="1:13" x14ac:dyDescent="0.2">
      <c r="A263" s="47">
        <f t="shared" si="19"/>
        <v>2019</v>
      </c>
      <c r="B263" s="181" t="str">
        <f t="shared" si="16"/>
        <v>May</v>
      </c>
      <c r="C263" s="79">
        <f t="shared" si="17"/>
        <v>20</v>
      </c>
      <c r="D263" s="194">
        <v>43599</v>
      </c>
      <c r="E263" s="53" t="s">
        <v>15</v>
      </c>
      <c r="F263" s="53" t="s">
        <v>146</v>
      </c>
      <c r="G263" s="50" t="s">
        <v>138</v>
      </c>
      <c r="H263" s="50" t="s">
        <v>144</v>
      </c>
      <c r="I263" s="53">
        <v>47</v>
      </c>
      <c r="J263" s="61">
        <v>0.9</v>
      </c>
      <c r="K263" s="64">
        <f t="shared" si="18"/>
        <v>0.86685994432832802</v>
      </c>
      <c r="M263" s="2"/>
    </row>
    <row r="264" spans="1:13" x14ac:dyDescent="0.2">
      <c r="A264" s="47">
        <f t="shared" si="19"/>
        <v>2019</v>
      </c>
      <c r="B264" s="181" t="str">
        <f t="shared" si="16"/>
        <v>May</v>
      </c>
      <c r="C264" s="79">
        <f t="shared" si="17"/>
        <v>20</v>
      </c>
      <c r="D264" s="194">
        <v>43599</v>
      </c>
      <c r="E264" s="53" t="s">
        <v>15</v>
      </c>
      <c r="F264" s="53" t="s">
        <v>146</v>
      </c>
      <c r="G264" s="50" t="s">
        <v>138</v>
      </c>
      <c r="H264" s="50" t="s">
        <v>144</v>
      </c>
      <c r="I264" s="53">
        <v>61</v>
      </c>
      <c r="J264" s="61">
        <v>2.27</v>
      </c>
      <c r="K264" s="64">
        <f t="shared" si="18"/>
        <v>1.0000837074468789</v>
      </c>
      <c r="M264" s="2"/>
    </row>
    <row r="265" spans="1:13" x14ac:dyDescent="0.2">
      <c r="A265" s="47">
        <f t="shared" si="19"/>
        <v>2019</v>
      </c>
      <c r="B265" s="181" t="str">
        <f t="shared" si="16"/>
        <v>May</v>
      </c>
      <c r="C265" s="79">
        <f t="shared" si="17"/>
        <v>20</v>
      </c>
      <c r="D265" s="194">
        <v>43599</v>
      </c>
      <c r="E265" s="53" t="s">
        <v>15</v>
      </c>
      <c r="F265" s="53" t="s">
        <v>146</v>
      </c>
      <c r="G265" s="50" t="s">
        <v>138</v>
      </c>
      <c r="H265" s="50" t="s">
        <v>144</v>
      </c>
      <c r="I265" s="53">
        <v>54</v>
      </c>
      <c r="J265" s="61">
        <v>1.98</v>
      </c>
      <c r="K265" s="64">
        <f t="shared" si="18"/>
        <v>1.2574302697759487</v>
      </c>
      <c r="M265" s="2"/>
    </row>
    <row r="266" spans="1:13" x14ac:dyDescent="0.2">
      <c r="A266" s="47">
        <f t="shared" si="19"/>
        <v>2019</v>
      </c>
      <c r="B266" s="181" t="str">
        <f t="shared" si="16"/>
        <v>May</v>
      </c>
      <c r="C266" s="79">
        <f t="shared" si="17"/>
        <v>20</v>
      </c>
      <c r="D266" s="194">
        <v>43599</v>
      </c>
      <c r="E266" s="53" t="s">
        <v>15</v>
      </c>
      <c r="F266" s="53" t="s">
        <v>146</v>
      </c>
      <c r="G266" s="50" t="s">
        <v>138</v>
      </c>
      <c r="H266" s="50" t="s">
        <v>144</v>
      </c>
      <c r="I266" s="53">
        <v>44</v>
      </c>
      <c r="J266" s="61">
        <v>0.81</v>
      </c>
      <c r="K266" s="64">
        <f t="shared" si="18"/>
        <v>0.95088279489105931</v>
      </c>
      <c r="M266" s="2"/>
    </row>
    <row r="267" spans="1:13" x14ac:dyDescent="0.2">
      <c r="A267" s="47">
        <f t="shared" si="19"/>
        <v>2019</v>
      </c>
      <c r="B267" s="181" t="str">
        <f t="shared" si="16"/>
        <v>May</v>
      </c>
      <c r="C267" s="79">
        <f t="shared" si="17"/>
        <v>20</v>
      </c>
      <c r="D267" s="194">
        <v>43599</v>
      </c>
      <c r="E267" s="53" t="s">
        <v>15</v>
      </c>
      <c r="F267" s="53" t="s">
        <v>146</v>
      </c>
      <c r="G267" s="50" t="s">
        <v>138</v>
      </c>
      <c r="H267" s="50" t="s">
        <v>144</v>
      </c>
      <c r="I267" s="53">
        <v>53</v>
      </c>
      <c r="J267" s="61">
        <v>1.38</v>
      </c>
      <c r="K267" s="64">
        <f t="shared" si="18"/>
        <v>0.92693968846766117</v>
      </c>
      <c r="M267" s="2"/>
    </row>
    <row r="268" spans="1:13" x14ac:dyDescent="0.2">
      <c r="A268" s="47">
        <f t="shared" si="19"/>
        <v>2019</v>
      </c>
      <c r="B268" s="181" t="str">
        <f t="shared" si="16"/>
        <v>May</v>
      </c>
      <c r="C268" s="79">
        <f t="shared" si="17"/>
        <v>20</v>
      </c>
      <c r="D268" s="194">
        <v>43599</v>
      </c>
      <c r="E268" s="53" t="s">
        <v>15</v>
      </c>
      <c r="F268" s="53" t="s">
        <v>146</v>
      </c>
      <c r="G268" s="50" t="s">
        <v>138</v>
      </c>
      <c r="H268" s="50" t="s">
        <v>144</v>
      </c>
      <c r="I268" s="53">
        <v>59</v>
      </c>
      <c r="J268" s="61">
        <v>2.12</v>
      </c>
      <c r="K268" s="64">
        <f t="shared" si="18"/>
        <v>1.0322379600640768</v>
      </c>
      <c r="M268" s="2"/>
    </row>
    <row r="269" spans="1:13" x14ac:dyDescent="0.2">
      <c r="A269" s="47">
        <f t="shared" si="19"/>
        <v>2019</v>
      </c>
      <c r="B269" s="181" t="str">
        <f t="shared" si="16"/>
        <v>May</v>
      </c>
      <c r="C269" s="79">
        <f t="shared" si="17"/>
        <v>20</v>
      </c>
      <c r="D269" s="194">
        <v>43599</v>
      </c>
      <c r="E269" s="53" t="s">
        <v>15</v>
      </c>
      <c r="F269" s="53" t="s">
        <v>146</v>
      </c>
      <c r="G269" s="50" t="s">
        <v>138</v>
      </c>
      <c r="H269" s="50" t="s">
        <v>144</v>
      </c>
      <c r="I269" s="53">
        <v>63</v>
      </c>
      <c r="J269" s="61">
        <v>2.67</v>
      </c>
      <c r="K269" s="64">
        <f t="shared" si="18"/>
        <v>1.0677992537402967</v>
      </c>
      <c r="M269" s="2"/>
    </row>
    <row r="270" spans="1:13" x14ac:dyDescent="0.2">
      <c r="A270" s="47">
        <f t="shared" si="19"/>
        <v>2019</v>
      </c>
      <c r="B270" s="181" t="str">
        <f t="shared" si="16"/>
        <v>May</v>
      </c>
      <c r="C270" s="79">
        <f t="shared" si="17"/>
        <v>20</v>
      </c>
      <c r="D270" s="194">
        <v>43599</v>
      </c>
      <c r="E270" s="53" t="s">
        <v>15</v>
      </c>
      <c r="F270" s="53" t="s">
        <v>146</v>
      </c>
      <c r="G270" s="50" t="s">
        <v>138</v>
      </c>
      <c r="H270" s="50" t="s">
        <v>144</v>
      </c>
      <c r="I270" s="53">
        <v>55</v>
      </c>
      <c r="J270" s="61">
        <v>1.55</v>
      </c>
      <c r="K270" s="64">
        <f t="shared" si="18"/>
        <v>0.93163035311795639</v>
      </c>
      <c r="M270" s="2"/>
    </row>
    <row r="271" spans="1:13" x14ac:dyDescent="0.2">
      <c r="A271" s="47">
        <f t="shared" si="19"/>
        <v>2019</v>
      </c>
      <c r="B271" s="181" t="str">
        <f t="shared" si="16"/>
        <v>May</v>
      </c>
      <c r="C271" s="79">
        <f t="shared" si="17"/>
        <v>20</v>
      </c>
      <c r="D271" s="194">
        <v>43599</v>
      </c>
      <c r="E271" s="53" t="s">
        <v>15</v>
      </c>
      <c r="F271" s="53" t="s">
        <v>146</v>
      </c>
      <c r="G271" s="50" t="s">
        <v>138</v>
      </c>
      <c r="H271" s="50" t="s">
        <v>144</v>
      </c>
      <c r="I271" s="53">
        <v>62</v>
      </c>
      <c r="J271" s="61">
        <v>2.56</v>
      </c>
      <c r="K271" s="64">
        <f t="shared" si="18"/>
        <v>1.0741499110469606</v>
      </c>
      <c r="M271" s="2"/>
    </row>
    <row r="272" spans="1:13" x14ac:dyDescent="0.2">
      <c r="A272" s="47">
        <f t="shared" si="19"/>
        <v>2019</v>
      </c>
      <c r="B272" s="181" t="str">
        <f t="shared" si="16"/>
        <v>May</v>
      </c>
      <c r="C272" s="79">
        <f t="shared" si="17"/>
        <v>20</v>
      </c>
      <c r="D272" s="194">
        <v>43599</v>
      </c>
      <c r="E272" s="53" t="s">
        <v>15</v>
      </c>
      <c r="F272" s="53" t="s">
        <v>146</v>
      </c>
      <c r="G272" s="50" t="s">
        <v>138</v>
      </c>
      <c r="H272" s="50" t="s">
        <v>144</v>
      </c>
      <c r="I272" s="53">
        <v>48</v>
      </c>
      <c r="J272" s="61">
        <v>0.98</v>
      </c>
      <c r="K272" s="64">
        <f t="shared" si="18"/>
        <v>0.88614004629629628</v>
      </c>
      <c r="M272" s="2"/>
    </row>
    <row r="273" spans="1:13" x14ac:dyDescent="0.2">
      <c r="A273" s="47">
        <f t="shared" si="19"/>
        <v>2019</v>
      </c>
      <c r="B273" s="181" t="str">
        <f t="shared" si="16"/>
        <v>May</v>
      </c>
      <c r="C273" s="79">
        <f t="shared" si="17"/>
        <v>20</v>
      </c>
      <c r="D273" s="194">
        <v>43599</v>
      </c>
      <c r="E273" s="53" t="s">
        <v>15</v>
      </c>
      <c r="F273" s="53" t="s">
        <v>146</v>
      </c>
      <c r="G273" s="50" t="s">
        <v>138</v>
      </c>
      <c r="H273" s="50" t="s">
        <v>144</v>
      </c>
      <c r="I273" s="53">
        <v>52</v>
      </c>
      <c r="J273" s="61">
        <v>1.27</v>
      </c>
      <c r="K273" s="64">
        <f t="shared" si="18"/>
        <v>0.90322030040964951</v>
      </c>
      <c r="M273" s="2"/>
    </row>
    <row r="274" spans="1:13" x14ac:dyDescent="0.2">
      <c r="A274" s="47">
        <f t="shared" si="19"/>
        <v>2019</v>
      </c>
      <c r="B274" s="181" t="str">
        <f t="shared" si="16"/>
        <v>May</v>
      </c>
      <c r="C274" s="79">
        <f t="shared" si="17"/>
        <v>20</v>
      </c>
      <c r="D274" s="194">
        <v>43599</v>
      </c>
      <c r="E274" s="53" t="s">
        <v>15</v>
      </c>
      <c r="F274" s="53" t="s">
        <v>146</v>
      </c>
      <c r="G274" s="50" t="s">
        <v>138</v>
      </c>
      <c r="H274" s="50" t="s">
        <v>144</v>
      </c>
      <c r="I274" s="53">
        <v>53</v>
      </c>
      <c r="J274" s="61">
        <v>1.45</v>
      </c>
      <c r="K274" s="64">
        <f t="shared" si="18"/>
        <v>0.97395836831747018</v>
      </c>
      <c r="M274" s="2"/>
    </row>
    <row r="275" spans="1:13" x14ac:dyDescent="0.2">
      <c r="A275" s="47">
        <f t="shared" si="19"/>
        <v>2019</v>
      </c>
      <c r="B275" s="181" t="str">
        <f t="shared" si="16"/>
        <v>May</v>
      </c>
      <c r="C275" s="79">
        <f t="shared" si="17"/>
        <v>20</v>
      </c>
      <c r="D275" s="194">
        <v>43599</v>
      </c>
      <c r="E275" s="53" t="s">
        <v>15</v>
      </c>
      <c r="F275" s="53" t="s">
        <v>146</v>
      </c>
      <c r="G275" s="50" t="s">
        <v>138</v>
      </c>
      <c r="H275" s="50" t="s">
        <v>144</v>
      </c>
      <c r="I275" s="53">
        <v>64</v>
      </c>
      <c r="J275" s="61">
        <v>2.4300000000000002</v>
      </c>
      <c r="K275" s="64">
        <f t="shared" si="18"/>
        <v>0.92697143554687511</v>
      </c>
      <c r="M275" s="2"/>
    </row>
    <row r="276" spans="1:13" x14ac:dyDescent="0.2">
      <c r="A276" s="47">
        <f t="shared" si="19"/>
        <v>2019</v>
      </c>
      <c r="B276" s="181" t="str">
        <f t="shared" si="16"/>
        <v>May</v>
      </c>
      <c r="C276" s="79">
        <f t="shared" si="17"/>
        <v>20</v>
      </c>
      <c r="D276" s="194">
        <v>43599</v>
      </c>
      <c r="E276" s="53" t="s">
        <v>15</v>
      </c>
      <c r="F276" s="53" t="s">
        <v>146</v>
      </c>
      <c r="G276" s="50" t="s">
        <v>138</v>
      </c>
      <c r="H276" s="50" t="s">
        <v>144</v>
      </c>
      <c r="I276" s="53">
        <v>55</v>
      </c>
      <c r="J276" s="61">
        <v>1.46</v>
      </c>
      <c r="K276" s="64">
        <f t="shared" si="18"/>
        <v>0.87753568745304278</v>
      </c>
      <c r="M276" s="2"/>
    </row>
    <row r="277" spans="1:13" x14ac:dyDescent="0.2">
      <c r="A277" s="47">
        <f t="shared" si="19"/>
        <v>2019</v>
      </c>
      <c r="B277" s="181" t="str">
        <f t="shared" si="16"/>
        <v>May</v>
      </c>
      <c r="C277" s="79">
        <f t="shared" si="17"/>
        <v>20</v>
      </c>
      <c r="D277" s="194">
        <v>43599</v>
      </c>
      <c r="E277" s="53" t="s">
        <v>15</v>
      </c>
      <c r="F277" s="53" t="s">
        <v>146</v>
      </c>
      <c r="G277" s="50" t="s">
        <v>138</v>
      </c>
      <c r="H277" s="50" t="s">
        <v>144</v>
      </c>
      <c r="I277" s="53">
        <v>53</v>
      </c>
      <c r="J277" s="61">
        <v>1.51</v>
      </c>
      <c r="K277" s="64">
        <f t="shared" si="18"/>
        <v>1.0142600939030206</v>
      </c>
      <c r="M277" s="2"/>
    </row>
    <row r="278" spans="1:13" x14ac:dyDescent="0.2">
      <c r="A278" s="47">
        <f t="shared" si="19"/>
        <v>2019</v>
      </c>
      <c r="B278" s="181" t="str">
        <f t="shared" si="16"/>
        <v>May</v>
      </c>
      <c r="C278" s="79">
        <f t="shared" si="17"/>
        <v>20</v>
      </c>
      <c r="D278" s="194">
        <v>43599</v>
      </c>
      <c r="E278" s="53" t="s">
        <v>15</v>
      </c>
      <c r="F278" s="53" t="s">
        <v>146</v>
      </c>
      <c r="G278" s="50" t="s">
        <v>138</v>
      </c>
      <c r="H278" s="50" t="s">
        <v>144</v>
      </c>
      <c r="I278" s="53">
        <v>55</v>
      </c>
      <c r="J278" s="61">
        <v>1.61</v>
      </c>
      <c r="K278" s="64">
        <f t="shared" si="18"/>
        <v>0.9676934635612322</v>
      </c>
      <c r="M278" s="2"/>
    </row>
    <row r="279" spans="1:13" x14ac:dyDescent="0.2">
      <c r="A279" s="47">
        <f t="shared" si="19"/>
        <v>2019</v>
      </c>
      <c r="B279" s="181" t="str">
        <f t="shared" si="16"/>
        <v>May</v>
      </c>
      <c r="C279" s="79">
        <f t="shared" si="17"/>
        <v>20</v>
      </c>
      <c r="D279" s="194">
        <v>43599</v>
      </c>
      <c r="E279" s="53" t="s">
        <v>15</v>
      </c>
      <c r="F279" s="53" t="s">
        <v>146</v>
      </c>
      <c r="G279" s="50" t="s">
        <v>138</v>
      </c>
      <c r="H279" s="50" t="s">
        <v>144</v>
      </c>
      <c r="I279" s="53">
        <v>42</v>
      </c>
      <c r="J279" s="61">
        <v>0.69</v>
      </c>
      <c r="K279" s="64">
        <f t="shared" si="18"/>
        <v>0.93132491091674763</v>
      </c>
      <c r="M279" s="2"/>
    </row>
    <row r="280" spans="1:13" x14ac:dyDescent="0.2">
      <c r="A280" s="47">
        <f t="shared" si="19"/>
        <v>2019</v>
      </c>
      <c r="B280" s="181" t="str">
        <f t="shared" si="16"/>
        <v>May</v>
      </c>
      <c r="C280" s="79">
        <f t="shared" si="17"/>
        <v>20</v>
      </c>
      <c r="D280" s="194">
        <v>43599</v>
      </c>
      <c r="E280" s="53" t="s">
        <v>15</v>
      </c>
      <c r="F280" s="53" t="s">
        <v>146</v>
      </c>
      <c r="G280" s="50" t="s">
        <v>138</v>
      </c>
      <c r="H280" s="50" t="s">
        <v>144</v>
      </c>
      <c r="I280" s="53">
        <v>50</v>
      </c>
      <c r="J280" s="61">
        <v>1.1499999999999999</v>
      </c>
      <c r="K280" s="64">
        <f t="shared" si="18"/>
        <v>0.91999999999999993</v>
      </c>
      <c r="M280" s="2"/>
    </row>
    <row r="281" spans="1:13" x14ac:dyDescent="0.2">
      <c r="A281" s="47">
        <f t="shared" si="19"/>
        <v>2019</v>
      </c>
      <c r="B281" s="181" t="str">
        <f t="shared" si="16"/>
        <v>May</v>
      </c>
      <c r="C281" s="79">
        <f t="shared" si="17"/>
        <v>20</v>
      </c>
      <c r="D281" s="194">
        <v>43599</v>
      </c>
      <c r="E281" s="53" t="s">
        <v>15</v>
      </c>
      <c r="F281" s="53" t="s">
        <v>146</v>
      </c>
      <c r="G281" s="50" t="s">
        <v>138</v>
      </c>
      <c r="H281" s="50" t="s">
        <v>144</v>
      </c>
      <c r="I281" s="53">
        <v>54</v>
      </c>
      <c r="J281" s="61">
        <v>1.6</v>
      </c>
      <c r="K281" s="64">
        <f t="shared" si="18"/>
        <v>1.0161052685058172</v>
      </c>
      <c r="M281" s="2"/>
    </row>
    <row r="282" spans="1:13" x14ac:dyDescent="0.2">
      <c r="A282" s="47">
        <f t="shared" si="19"/>
        <v>2019</v>
      </c>
      <c r="B282" s="181" t="str">
        <f t="shared" si="16"/>
        <v>May</v>
      </c>
      <c r="C282" s="79">
        <f t="shared" si="17"/>
        <v>20</v>
      </c>
      <c r="D282" s="194">
        <v>43599</v>
      </c>
      <c r="E282" s="53" t="s">
        <v>15</v>
      </c>
      <c r="F282" s="53" t="s">
        <v>146</v>
      </c>
      <c r="G282" s="50" t="s">
        <v>138</v>
      </c>
      <c r="H282" s="50" t="s">
        <v>144</v>
      </c>
      <c r="I282" s="53">
        <v>42</v>
      </c>
      <c r="J282" s="61">
        <v>1.06</v>
      </c>
      <c r="K282" s="64">
        <f t="shared" si="18"/>
        <v>1.4307310225677572</v>
      </c>
      <c r="M282" s="2"/>
    </row>
    <row r="283" spans="1:13" x14ac:dyDescent="0.2">
      <c r="A283" s="47">
        <f t="shared" si="19"/>
        <v>2019</v>
      </c>
      <c r="B283" s="181" t="str">
        <f t="shared" si="16"/>
        <v>May</v>
      </c>
      <c r="C283" s="79">
        <f t="shared" si="17"/>
        <v>20</v>
      </c>
      <c r="D283" s="194">
        <v>43599</v>
      </c>
      <c r="E283" s="53" t="s">
        <v>19</v>
      </c>
      <c r="F283" s="53" t="s">
        <v>142</v>
      </c>
      <c r="G283" s="50" t="s">
        <v>138</v>
      </c>
      <c r="H283" s="50" t="s">
        <v>144</v>
      </c>
      <c r="I283" s="53">
        <v>49</v>
      </c>
      <c r="J283" s="61">
        <v>0.87</v>
      </c>
      <c r="K283" s="64">
        <f t="shared" si="18"/>
        <v>0.73948779845132551</v>
      </c>
      <c r="M283" s="2"/>
    </row>
    <row r="284" spans="1:13" x14ac:dyDescent="0.2">
      <c r="A284" s="47">
        <f t="shared" si="19"/>
        <v>2019</v>
      </c>
      <c r="B284" s="181" t="str">
        <f t="shared" si="16"/>
        <v>May</v>
      </c>
      <c r="C284" s="79">
        <f t="shared" si="17"/>
        <v>20</v>
      </c>
      <c r="D284" s="194">
        <v>43599</v>
      </c>
      <c r="E284" s="53" t="s">
        <v>19</v>
      </c>
      <c r="F284" s="53" t="s">
        <v>142</v>
      </c>
      <c r="G284" s="50" t="s">
        <v>138</v>
      </c>
      <c r="H284" s="50" t="s">
        <v>144</v>
      </c>
      <c r="I284" s="53">
        <v>53</v>
      </c>
      <c r="J284" s="61">
        <v>1.1100000000000001</v>
      </c>
      <c r="K284" s="64">
        <f t="shared" si="18"/>
        <v>0.74558192333268414</v>
      </c>
      <c r="M284" s="2"/>
    </row>
    <row r="285" spans="1:13" x14ac:dyDescent="0.2">
      <c r="A285" s="47">
        <f t="shared" si="19"/>
        <v>2019</v>
      </c>
      <c r="B285" s="181" t="str">
        <f t="shared" si="16"/>
        <v>May</v>
      </c>
      <c r="C285" s="79">
        <f t="shared" si="17"/>
        <v>20</v>
      </c>
      <c r="D285" s="194">
        <v>43599</v>
      </c>
      <c r="E285" s="53" t="s">
        <v>19</v>
      </c>
      <c r="F285" s="53" t="s">
        <v>146</v>
      </c>
      <c r="G285" s="50" t="s">
        <v>138</v>
      </c>
      <c r="H285" s="50" t="s">
        <v>148</v>
      </c>
      <c r="I285" s="53">
        <v>96</v>
      </c>
      <c r="J285" s="61">
        <v>9.4700000000000006</v>
      </c>
      <c r="K285" s="64">
        <f t="shared" si="18"/>
        <v>1.0703757957175928</v>
      </c>
      <c r="M285" s="2"/>
    </row>
    <row r="286" spans="1:13" x14ac:dyDescent="0.2">
      <c r="A286" s="47">
        <f t="shared" si="19"/>
        <v>2019</v>
      </c>
      <c r="B286" s="181" t="str">
        <f t="shared" si="16"/>
        <v>May</v>
      </c>
      <c r="C286" s="79">
        <f t="shared" si="17"/>
        <v>20</v>
      </c>
      <c r="D286" s="194">
        <v>43599</v>
      </c>
      <c r="E286" s="53" t="s">
        <v>19</v>
      </c>
      <c r="F286" s="53" t="s">
        <v>146</v>
      </c>
      <c r="G286" s="50" t="s">
        <v>138</v>
      </c>
      <c r="H286" s="50" t="s">
        <v>148</v>
      </c>
      <c r="I286" s="53">
        <v>84</v>
      </c>
      <c r="J286" s="61">
        <v>6.31</v>
      </c>
      <c r="K286" s="64">
        <f t="shared" si="18"/>
        <v>1.064612352877659</v>
      </c>
      <c r="M286" s="2"/>
    </row>
    <row r="287" spans="1:13" x14ac:dyDescent="0.2">
      <c r="A287" s="47">
        <f t="shared" si="19"/>
        <v>2019</v>
      </c>
      <c r="B287" s="181" t="str">
        <f t="shared" si="16"/>
        <v>May</v>
      </c>
      <c r="C287" s="79">
        <f t="shared" si="17"/>
        <v>20</v>
      </c>
      <c r="D287" s="194">
        <v>43599</v>
      </c>
      <c r="E287" s="53" t="s">
        <v>19</v>
      </c>
      <c r="F287" s="53" t="s">
        <v>146</v>
      </c>
      <c r="G287" s="50" t="s">
        <v>138</v>
      </c>
      <c r="H287" s="50" t="s">
        <v>148</v>
      </c>
      <c r="I287" s="53">
        <v>93</v>
      </c>
      <c r="J287" s="61">
        <v>7.48</v>
      </c>
      <c r="K287" s="64">
        <f t="shared" si="18"/>
        <v>0.9299353396563963</v>
      </c>
      <c r="M287" s="2"/>
    </row>
    <row r="288" spans="1:13" x14ac:dyDescent="0.2">
      <c r="A288" s="47">
        <f t="shared" si="19"/>
        <v>2019</v>
      </c>
      <c r="B288" s="181" t="str">
        <f t="shared" si="16"/>
        <v>May</v>
      </c>
      <c r="C288" s="79">
        <f t="shared" si="17"/>
        <v>20</v>
      </c>
      <c r="D288" s="194">
        <v>43599</v>
      </c>
      <c r="E288" s="53" t="s">
        <v>19</v>
      </c>
      <c r="F288" s="53" t="s">
        <v>146</v>
      </c>
      <c r="G288" s="50" t="s">
        <v>138</v>
      </c>
      <c r="H288" s="50" t="s">
        <v>148</v>
      </c>
      <c r="I288" s="53">
        <v>70</v>
      </c>
      <c r="J288" s="61">
        <v>2.85</v>
      </c>
      <c r="K288" s="64">
        <f t="shared" si="18"/>
        <v>0.83090379008746351</v>
      </c>
      <c r="M288" s="2"/>
    </row>
    <row r="289" spans="1:13" x14ac:dyDescent="0.2">
      <c r="A289" s="47">
        <f t="shared" si="19"/>
        <v>2019</v>
      </c>
      <c r="B289" s="181" t="str">
        <f t="shared" si="16"/>
        <v>May</v>
      </c>
      <c r="C289" s="79">
        <f t="shared" si="17"/>
        <v>20</v>
      </c>
      <c r="D289" s="194">
        <v>43599</v>
      </c>
      <c r="E289" s="53" t="s">
        <v>19</v>
      </c>
      <c r="F289" s="53" t="s">
        <v>146</v>
      </c>
      <c r="G289" s="50" t="s">
        <v>138</v>
      </c>
      <c r="H289" s="50" t="s">
        <v>148</v>
      </c>
      <c r="I289" s="53">
        <v>93</v>
      </c>
      <c r="J289" s="61">
        <v>8.61</v>
      </c>
      <c r="K289" s="64">
        <f t="shared" si="18"/>
        <v>1.0704202238558251</v>
      </c>
      <c r="M289" s="2"/>
    </row>
    <row r="290" spans="1:13" x14ac:dyDescent="0.2">
      <c r="A290" s="47">
        <f t="shared" si="19"/>
        <v>2019</v>
      </c>
      <c r="B290" s="181" t="str">
        <f t="shared" si="16"/>
        <v>May</v>
      </c>
      <c r="C290" s="79">
        <f t="shared" si="17"/>
        <v>20</v>
      </c>
      <c r="D290" s="194">
        <v>43599</v>
      </c>
      <c r="E290" s="53" t="s">
        <v>19</v>
      </c>
      <c r="F290" s="53" t="s">
        <v>146</v>
      </c>
      <c r="G290" s="50" t="s">
        <v>138</v>
      </c>
      <c r="H290" s="50" t="s">
        <v>144</v>
      </c>
      <c r="I290" s="53">
        <v>64</v>
      </c>
      <c r="J290" s="61">
        <v>2.6</v>
      </c>
      <c r="K290" s="64">
        <f t="shared" si="18"/>
        <v>0.9918212890625</v>
      </c>
      <c r="M290" s="2"/>
    </row>
    <row r="291" spans="1:13" x14ac:dyDescent="0.2">
      <c r="A291" s="47">
        <f t="shared" si="19"/>
        <v>2019</v>
      </c>
      <c r="B291" s="181" t="str">
        <f t="shared" si="16"/>
        <v>May</v>
      </c>
      <c r="C291" s="79">
        <f t="shared" si="17"/>
        <v>20</v>
      </c>
      <c r="D291" s="194">
        <v>43599</v>
      </c>
      <c r="E291" s="53" t="s">
        <v>19</v>
      </c>
      <c r="F291" s="53" t="s">
        <v>146</v>
      </c>
      <c r="G291" s="50" t="s">
        <v>138</v>
      </c>
      <c r="H291" s="50" t="s">
        <v>144</v>
      </c>
      <c r="I291" s="53">
        <v>44</v>
      </c>
      <c r="J291" s="61">
        <v>0.93</v>
      </c>
      <c r="K291" s="64">
        <f t="shared" si="18"/>
        <v>1.0917543200601052</v>
      </c>
      <c r="M291" s="2"/>
    </row>
    <row r="292" spans="1:13" x14ac:dyDescent="0.2">
      <c r="A292" s="47">
        <f t="shared" si="19"/>
        <v>2019</v>
      </c>
      <c r="B292" s="181" t="str">
        <f t="shared" si="16"/>
        <v>May</v>
      </c>
      <c r="C292" s="79">
        <f t="shared" si="17"/>
        <v>20</v>
      </c>
      <c r="D292" s="194">
        <v>43599</v>
      </c>
      <c r="E292" s="53" t="s">
        <v>19</v>
      </c>
      <c r="F292" s="53" t="s">
        <v>146</v>
      </c>
      <c r="G292" s="50" t="s">
        <v>138</v>
      </c>
      <c r="H292" s="50" t="s">
        <v>144</v>
      </c>
      <c r="I292" s="53">
        <v>41</v>
      </c>
      <c r="J292" s="61">
        <v>0.65</v>
      </c>
      <c r="K292" s="64">
        <f t="shared" si="18"/>
        <v>0.94310877671536975</v>
      </c>
      <c r="M292" s="2"/>
    </row>
    <row r="293" spans="1:13" x14ac:dyDescent="0.2">
      <c r="A293" s="47">
        <f t="shared" si="19"/>
        <v>2019</v>
      </c>
      <c r="B293" s="181" t="str">
        <f t="shared" si="16"/>
        <v>May</v>
      </c>
      <c r="C293" s="79">
        <f t="shared" si="17"/>
        <v>20</v>
      </c>
      <c r="D293" s="194">
        <v>43599</v>
      </c>
      <c r="E293" s="53" t="s">
        <v>19</v>
      </c>
      <c r="F293" s="53" t="s">
        <v>146</v>
      </c>
      <c r="G293" s="50" t="s">
        <v>138</v>
      </c>
      <c r="H293" s="50" t="s">
        <v>144</v>
      </c>
      <c r="I293" s="53">
        <v>60</v>
      </c>
      <c r="J293" s="61">
        <v>2.2799999999999998</v>
      </c>
      <c r="K293" s="64">
        <f t="shared" si="18"/>
        <v>1.0555555555555554</v>
      </c>
      <c r="M293" s="2"/>
    </row>
    <row r="294" spans="1:13" x14ac:dyDescent="0.2">
      <c r="A294" s="47">
        <f t="shared" si="19"/>
        <v>2019</v>
      </c>
      <c r="B294" s="181" t="str">
        <f t="shared" si="16"/>
        <v>May</v>
      </c>
      <c r="C294" s="79">
        <f t="shared" si="17"/>
        <v>20</v>
      </c>
      <c r="D294" s="194">
        <v>43599</v>
      </c>
      <c r="E294" s="53" t="s">
        <v>19</v>
      </c>
      <c r="F294" s="53" t="s">
        <v>146</v>
      </c>
      <c r="G294" s="50" t="s">
        <v>138</v>
      </c>
      <c r="H294" s="50" t="s">
        <v>144</v>
      </c>
      <c r="I294" s="53">
        <v>46</v>
      </c>
      <c r="J294" s="61">
        <v>0.94</v>
      </c>
      <c r="K294" s="64">
        <f t="shared" si="18"/>
        <v>0.96572696638448263</v>
      </c>
      <c r="M294" s="2"/>
    </row>
    <row r="295" spans="1:13" x14ac:dyDescent="0.2">
      <c r="A295" s="47">
        <f t="shared" si="19"/>
        <v>2019</v>
      </c>
      <c r="B295" s="181" t="str">
        <f t="shared" si="16"/>
        <v>May</v>
      </c>
      <c r="C295" s="79">
        <f t="shared" si="17"/>
        <v>20</v>
      </c>
      <c r="D295" s="194">
        <v>43599</v>
      </c>
      <c r="E295" s="53" t="s">
        <v>19</v>
      </c>
      <c r="F295" s="53" t="s">
        <v>146</v>
      </c>
      <c r="G295" s="50" t="s">
        <v>138</v>
      </c>
      <c r="H295" s="50" t="s">
        <v>144</v>
      </c>
      <c r="I295" s="53">
        <v>38</v>
      </c>
      <c r="J295" s="61">
        <v>0.49</v>
      </c>
      <c r="K295" s="64">
        <f t="shared" si="18"/>
        <v>0.89298731593526748</v>
      </c>
      <c r="M295" s="2"/>
    </row>
    <row r="296" spans="1:13" x14ac:dyDescent="0.2">
      <c r="A296" s="47">
        <f t="shared" si="19"/>
        <v>2019</v>
      </c>
      <c r="B296" s="181" t="str">
        <f t="shared" si="16"/>
        <v>May</v>
      </c>
      <c r="C296" s="79">
        <f t="shared" si="17"/>
        <v>20</v>
      </c>
      <c r="D296" s="194">
        <v>43599</v>
      </c>
      <c r="E296" s="53" t="s">
        <v>19</v>
      </c>
      <c r="F296" s="53" t="s">
        <v>146</v>
      </c>
      <c r="G296" s="50" t="s">
        <v>138</v>
      </c>
      <c r="H296" s="50" t="s">
        <v>144</v>
      </c>
      <c r="I296" s="53">
        <v>52</v>
      </c>
      <c r="J296" s="61">
        <v>1.33</v>
      </c>
      <c r="K296" s="64">
        <f t="shared" si="18"/>
        <v>0.94589212562585345</v>
      </c>
      <c r="M296" s="2"/>
    </row>
    <row r="297" spans="1:13" x14ac:dyDescent="0.2">
      <c r="A297" s="47">
        <f t="shared" si="19"/>
        <v>2019</v>
      </c>
      <c r="B297" s="181" t="str">
        <f t="shared" si="16"/>
        <v>May</v>
      </c>
      <c r="C297" s="79">
        <f t="shared" si="17"/>
        <v>20</v>
      </c>
      <c r="D297" s="194">
        <v>43599</v>
      </c>
      <c r="E297" s="53" t="s">
        <v>19</v>
      </c>
      <c r="F297" s="53" t="s">
        <v>146</v>
      </c>
      <c r="G297" s="50" t="s">
        <v>138</v>
      </c>
      <c r="H297" s="50" t="s">
        <v>144</v>
      </c>
      <c r="I297" s="53">
        <v>49</v>
      </c>
      <c r="J297" s="61">
        <v>1.23</v>
      </c>
      <c r="K297" s="64">
        <f t="shared" si="18"/>
        <v>1.0454827495346326</v>
      </c>
      <c r="M297" s="2"/>
    </row>
    <row r="298" spans="1:13" x14ac:dyDescent="0.2">
      <c r="A298" s="47">
        <f t="shared" si="19"/>
        <v>2019</v>
      </c>
      <c r="B298" s="181" t="str">
        <f t="shared" si="16"/>
        <v>May</v>
      </c>
      <c r="C298" s="79">
        <f t="shared" si="17"/>
        <v>20</v>
      </c>
      <c r="D298" s="194">
        <v>43599</v>
      </c>
      <c r="E298" s="53" t="s">
        <v>19</v>
      </c>
      <c r="F298" s="53" t="s">
        <v>146</v>
      </c>
      <c r="G298" s="50" t="s">
        <v>138</v>
      </c>
      <c r="H298" s="50" t="s">
        <v>144</v>
      </c>
      <c r="I298" s="53">
        <v>40</v>
      </c>
      <c r="J298" s="61">
        <v>0.62</v>
      </c>
      <c r="K298" s="64">
        <f t="shared" si="18"/>
        <v>0.96875</v>
      </c>
      <c r="M298" s="2"/>
    </row>
    <row r="299" spans="1:13" x14ac:dyDescent="0.2">
      <c r="A299" s="47">
        <f t="shared" si="19"/>
        <v>2019</v>
      </c>
      <c r="B299" s="181" t="str">
        <f t="shared" si="16"/>
        <v>May</v>
      </c>
      <c r="C299" s="79">
        <f t="shared" si="17"/>
        <v>20</v>
      </c>
      <c r="D299" s="194">
        <v>43599</v>
      </c>
      <c r="E299" s="53" t="s">
        <v>19</v>
      </c>
      <c r="F299" s="53" t="s">
        <v>146</v>
      </c>
      <c r="G299" s="50" t="s">
        <v>138</v>
      </c>
      <c r="H299" s="50" t="s">
        <v>144</v>
      </c>
      <c r="I299" s="53">
        <v>43</v>
      </c>
      <c r="J299" s="61">
        <v>0.76</v>
      </c>
      <c r="K299" s="64">
        <f t="shared" si="18"/>
        <v>0.95589067629265345</v>
      </c>
      <c r="M299" s="2"/>
    </row>
    <row r="300" spans="1:13" x14ac:dyDescent="0.2">
      <c r="A300" s="47">
        <f t="shared" si="19"/>
        <v>2019</v>
      </c>
      <c r="B300" s="181" t="str">
        <f t="shared" si="16"/>
        <v>May</v>
      </c>
      <c r="C300" s="79">
        <f t="shared" si="17"/>
        <v>20</v>
      </c>
      <c r="D300" s="194">
        <v>43599</v>
      </c>
      <c r="E300" s="53" t="s">
        <v>19</v>
      </c>
      <c r="F300" s="53" t="s">
        <v>146</v>
      </c>
      <c r="G300" s="50" t="s">
        <v>138</v>
      </c>
      <c r="H300" s="50" t="s">
        <v>144</v>
      </c>
      <c r="I300" s="53">
        <v>43</v>
      </c>
      <c r="J300" s="61">
        <v>0.73</v>
      </c>
      <c r="K300" s="64">
        <f t="shared" si="18"/>
        <v>0.91815814959689079</v>
      </c>
      <c r="M300" s="2"/>
    </row>
    <row r="301" spans="1:13" x14ac:dyDescent="0.2">
      <c r="A301" s="47">
        <f t="shared" si="19"/>
        <v>2019</v>
      </c>
      <c r="B301" s="181" t="str">
        <f t="shared" si="16"/>
        <v>May</v>
      </c>
      <c r="C301" s="79">
        <f t="shared" si="17"/>
        <v>20</v>
      </c>
      <c r="D301" s="194">
        <v>43599</v>
      </c>
      <c r="E301" s="53" t="s">
        <v>19</v>
      </c>
      <c r="F301" s="53" t="s">
        <v>146</v>
      </c>
      <c r="G301" s="50" t="s">
        <v>138</v>
      </c>
      <c r="H301" s="50" t="s">
        <v>144</v>
      </c>
      <c r="I301" s="53">
        <v>63</v>
      </c>
      <c r="J301" s="61">
        <v>2.5099999999999998</v>
      </c>
      <c r="K301" s="64">
        <f t="shared" si="18"/>
        <v>1.0038112834787059</v>
      </c>
      <c r="M301" s="2"/>
    </row>
    <row r="302" spans="1:13" x14ac:dyDescent="0.2">
      <c r="A302" s="47">
        <f t="shared" si="19"/>
        <v>2019</v>
      </c>
      <c r="B302" s="181" t="str">
        <f t="shared" si="16"/>
        <v>May</v>
      </c>
      <c r="C302" s="79">
        <f t="shared" si="17"/>
        <v>20</v>
      </c>
      <c r="D302" s="194">
        <v>43599</v>
      </c>
      <c r="E302" s="53" t="s">
        <v>19</v>
      </c>
      <c r="F302" s="53" t="s">
        <v>146</v>
      </c>
      <c r="G302" s="50" t="s">
        <v>138</v>
      </c>
      <c r="H302" s="50" t="s">
        <v>144</v>
      </c>
      <c r="I302" s="53">
        <v>43</v>
      </c>
      <c r="J302" s="61">
        <v>0.74</v>
      </c>
      <c r="K302" s="64">
        <f t="shared" si="18"/>
        <v>0.93073565849547835</v>
      </c>
      <c r="M302" s="2"/>
    </row>
    <row r="303" spans="1:13" x14ac:dyDescent="0.2">
      <c r="A303" s="47">
        <f t="shared" si="19"/>
        <v>2019</v>
      </c>
      <c r="B303" s="181" t="str">
        <f t="shared" si="16"/>
        <v>May</v>
      </c>
      <c r="C303" s="79">
        <f t="shared" si="17"/>
        <v>20</v>
      </c>
      <c r="D303" s="194">
        <v>43599</v>
      </c>
      <c r="E303" s="53" t="s">
        <v>19</v>
      </c>
      <c r="F303" s="53" t="s">
        <v>146</v>
      </c>
      <c r="G303" s="50" t="s">
        <v>138</v>
      </c>
      <c r="H303" s="50" t="s">
        <v>144</v>
      </c>
      <c r="I303" s="53">
        <v>42</v>
      </c>
      <c r="J303" s="61">
        <v>0.82</v>
      </c>
      <c r="K303" s="64">
        <f t="shared" si="18"/>
        <v>1.1067919231184538</v>
      </c>
      <c r="M303" s="2"/>
    </row>
    <row r="304" spans="1:13" x14ac:dyDescent="0.2">
      <c r="A304" s="47">
        <f t="shared" si="19"/>
        <v>2019</v>
      </c>
      <c r="B304" s="181" t="str">
        <f t="shared" si="16"/>
        <v>May</v>
      </c>
      <c r="C304" s="79">
        <f t="shared" si="17"/>
        <v>20</v>
      </c>
      <c r="D304" s="194">
        <v>43599</v>
      </c>
      <c r="E304" s="53" t="s">
        <v>19</v>
      </c>
      <c r="F304" s="53" t="s">
        <v>146</v>
      </c>
      <c r="G304" s="50" t="s">
        <v>138</v>
      </c>
      <c r="H304" s="50" t="s">
        <v>144</v>
      </c>
      <c r="I304" s="53">
        <v>56</v>
      </c>
      <c r="J304" s="61">
        <v>1.84</v>
      </c>
      <c r="K304" s="64">
        <f t="shared" si="18"/>
        <v>1.0477405247813412</v>
      </c>
      <c r="M304" s="2"/>
    </row>
    <row r="305" spans="1:13" x14ac:dyDescent="0.2">
      <c r="A305" s="47">
        <f t="shared" si="19"/>
        <v>2019</v>
      </c>
      <c r="B305" s="181" t="str">
        <f t="shared" si="16"/>
        <v>May</v>
      </c>
      <c r="C305" s="79">
        <f t="shared" si="17"/>
        <v>20</v>
      </c>
      <c r="D305" s="194">
        <v>43599</v>
      </c>
      <c r="E305" s="53" t="s">
        <v>19</v>
      </c>
      <c r="F305" s="53" t="s">
        <v>146</v>
      </c>
      <c r="G305" s="50" t="s">
        <v>138</v>
      </c>
      <c r="H305" s="50" t="s">
        <v>144</v>
      </c>
      <c r="I305" s="53">
        <v>85</v>
      </c>
      <c r="J305" s="61">
        <v>0.9</v>
      </c>
      <c r="K305" s="64">
        <f t="shared" si="18"/>
        <v>0.14654996946875637</v>
      </c>
      <c r="M305" s="2"/>
    </row>
    <row r="306" spans="1:13" x14ac:dyDescent="0.2">
      <c r="A306" s="47">
        <f t="shared" si="19"/>
        <v>2019</v>
      </c>
      <c r="B306" s="181" t="str">
        <f t="shared" si="16"/>
        <v>May</v>
      </c>
      <c r="C306" s="79">
        <f t="shared" si="17"/>
        <v>20</v>
      </c>
      <c r="D306" s="194">
        <v>43599</v>
      </c>
      <c r="E306" s="53" t="s">
        <v>19</v>
      </c>
      <c r="F306" s="53" t="s">
        <v>146</v>
      </c>
      <c r="G306" s="50" t="s">
        <v>138</v>
      </c>
      <c r="H306" s="50" t="s">
        <v>144</v>
      </c>
      <c r="I306" s="53">
        <v>46</v>
      </c>
      <c r="J306" s="61">
        <v>0.87</v>
      </c>
      <c r="K306" s="64">
        <f t="shared" si="18"/>
        <v>0.89381112846223387</v>
      </c>
      <c r="M306" s="2"/>
    </row>
    <row r="307" spans="1:13" x14ac:dyDescent="0.2">
      <c r="A307" s="47">
        <f t="shared" si="19"/>
        <v>2019</v>
      </c>
      <c r="B307" s="181" t="str">
        <f t="shared" si="16"/>
        <v>May</v>
      </c>
      <c r="C307" s="79">
        <f t="shared" si="17"/>
        <v>20</v>
      </c>
      <c r="D307" s="194">
        <v>43599</v>
      </c>
      <c r="E307" s="53" t="s">
        <v>19</v>
      </c>
      <c r="F307" s="53" t="s">
        <v>146</v>
      </c>
      <c r="G307" s="50" t="s">
        <v>138</v>
      </c>
      <c r="H307" s="50" t="s">
        <v>144</v>
      </c>
      <c r="I307" s="53">
        <v>43</v>
      </c>
      <c r="J307" s="61">
        <v>0.78</v>
      </c>
      <c r="K307" s="64">
        <f t="shared" si="18"/>
        <v>0.98104569408982856</v>
      </c>
      <c r="M307" s="2"/>
    </row>
    <row r="308" spans="1:13" x14ac:dyDescent="0.2">
      <c r="A308" s="47">
        <f t="shared" si="19"/>
        <v>2019</v>
      </c>
      <c r="B308" s="181" t="str">
        <f t="shared" si="16"/>
        <v>May</v>
      </c>
      <c r="C308" s="79">
        <f t="shared" si="17"/>
        <v>20</v>
      </c>
      <c r="D308" s="194">
        <v>43599</v>
      </c>
      <c r="E308" s="53" t="s">
        <v>27</v>
      </c>
      <c r="F308" s="53" t="s">
        <v>142</v>
      </c>
      <c r="G308" s="50" t="s">
        <v>138</v>
      </c>
      <c r="H308" s="50" t="s">
        <v>144</v>
      </c>
      <c r="I308" s="53">
        <v>45</v>
      </c>
      <c r="J308" s="61">
        <v>0.65</v>
      </c>
      <c r="K308" s="64">
        <f t="shared" si="18"/>
        <v>0.71330589849108372</v>
      </c>
      <c r="M308" s="2"/>
    </row>
    <row r="309" spans="1:13" x14ac:dyDescent="0.2">
      <c r="A309" s="47">
        <f t="shared" si="19"/>
        <v>2019</v>
      </c>
      <c r="B309" s="181" t="str">
        <f t="shared" si="16"/>
        <v>May</v>
      </c>
      <c r="C309" s="79">
        <f t="shared" si="17"/>
        <v>20</v>
      </c>
      <c r="D309" s="194">
        <v>43599</v>
      </c>
      <c r="E309" s="53" t="s">
        <v>27</v>
      </c>
      <c r="F309" s="53" t="s">
        <v>142</v>
      </c>
      <c r="G309" s="50" t="s">
        <v>138</v>
      </c>
      <c r="H309" s="50" t="s">
        <v>144</v>
      </c>
      <c r="I309" s="53">
        <v>47</v>
      </c>
      <c r="J309" s="61">
        <v>0.74</v>
      </c>
      <c r="K309" s="64">
        <f t="shared" si="18"/>
        <v>0.71275150978106971</v>
      </c>
      <c r="M309" s="2"/>
    </row>
    <row r="310" spans="1:13" x14ac:dyDescent="0.2">
      <c r="A310" s="47">
        <f t="shared" si="19"/>
        <v>2019</v>
      </c>
      <c r="B310" s="181" t="str">
        <f t="shared" si="16"/>
        <v>May</v>
      </c>
      <c r="C310" s="79">
        <f t="shared" si="17"/>
        <v>20</v>
      </c>
      <c r="D310" s="194">
        <v>43599</v>
      </c>
      <c r="E310" s="53" t="s">
        <v>27</v>
      </c>
      <c r="F310" s="53" t="s">
        <v>142</v>
      </c>
      <c r="G310" s="50" t="s">
        <v>138</v>
      </c>
      <c r="H310" s="50" t="s">
        <v>144</v>
      </c>
      <c r="I310" s="53">
        <v>40</v>
      </c>
      <c r="J310" s="61">
        <v>0.57999999999999996</v>
      </c>
      <c r="K310" s="64">
        <f t="shared" si="18"/>
        <v>0.90624999999999989</v>
      </c>
      <c r="M310" s="2"/>
    </row>
    <row r="311" spans="1:13" x14ac:dyDescent="0.2">
      <c r="A311" s="47">
        <f t="shared" si="19"/>
        <v>2019</v>
      </c>
      <c r="B311" s="181" t="str">
        <f t="shared" si="16"/>
        <v>May</v>
      </c>
      <c r="C311" s="79">
        <f t="shared" si="17"/>
        <v>20</v>
      </c>
      <c r="D311" s="194">
        <v>43599</v>
      </c>
      <c r="E311" s="53" t="s">
        <v>27</v>
      </c>
      <c r="F311" s="53" t="s">
        <v>146</v>
      </c>
      <c r="G311" s="50" t="s">
        <v>138</v>
      </c>
      <c r="H311" s="50" t="s">
        <v>148</v>
      </c>
      <c r="I311" s="53">
        <v>122</v>
      </c>
      <c r="J311" s="61">
        <v>18.87</v>
      </c>
      <c r="K311" s="64">
        <f t="shared" si="18"/>
        <v>1.0391838964494826</v>
      </c>
      <c r="M311" s="2"/>
    </row>
    <row r="312" spans="1:13" x14ac:dyDescent="0.2">
      <c r="A312" s="47">
        <f t="shared" si="19"/>
        <v>2019</v>
      </c>
      <c r="B312" s="181" t="str">
        <f t="shared" si="16"/>
        <v>May</v>
      </c>
      <c r="C312" s="79">
        <f t="shared" si="17"/>
        <v>20</v>
      </c>
      <c r="D312" s="194">
        <v>43599</v>
      </c>
      <c r="E312" s="53" t="s">
        <v>27</v>
      </c>
      <c r="F312" s="53" t="s">
        <v>146</v>
      </c>
      <c r="G312" s="50" t="s">
        <v>138</v>
      </c>
      <c r="H312" s="50" t="s">
        <v>148</v>
      </c>
      <c r="I312" s="53">
        <v>100</v>
      </c>
      <c r="J312" s="61">
        <v>11.07</v>
      </c>
      <c r="K312" s="64">
        <f t="shared" si="18"/>
        <v>1.107</v>
      </c>
      <c r="M312" s="2"/>
    </row>
    <row r="313" spans="1:13" x14ac:dyDescent="0.2">
      <c r="A313" s="47">
        <f t="shared" si="19"/>
        <v>2019</v>
      </c>
      <c r="B313" s="181" t="str">
        <f t="shared" si="16"/>
        <v>May</v>
      </c>
      <c r="C313" s="79">
        <f t="shared" si="17"/>
        <v>20</v>
      </c>
      <c r="D313" s="194">
        <v>43599</v>
      </c>
      <c r="E313" s="53" t="s">
        <v>27</v>
      </c>
      <c r="F313" s="53" t="s">
        <v>146</v>
      </c>
      <c r="G313" s="50" t="s">
        <v>138</v>
      </c>
      <c r="H313" s="50" t="s">
        <v>148</v>
      </c>
      <c r="I313" s="53">
        <v>111</v>
      </c>
      <c r="J313" s="61">
        <v>16.14</v>
      </c>
      <c r="K313" s="64">
        <f t="shared" si="18"/>
        <v>1.1801428894197339</v>
      </c>
      <c r="M313" s="2"/>
    </row>
    <row r="314" spans="1:13" x14ac:dyDescent="0.2">
      <c r="A314" s="47">
        <f t="shared" si="19"/>
        <v>2019</v>
      </c>
      <c r="B314" s="181" t="str">
        <f t="shared" si="16"/>
        <v>May</v>
      </c>
      <c r="C314" s="79">
        <f t="shared" si="17"/>
        <v>20</v>
      </c>
      <c r="D314" s="194">
        <v>43599</v>
      </c>
      <c r="E314" s="53" t="s">
        <v>27</v>
      </c>
      <c r="F314" s="53" t="s">
        <v>146</v>
      </c>
      <c r="G314" s="50" t="s">
        <v>138</v>
      </c>
      <c r="H314" s="50" t="s">
        <v>148</v>
      </c>
      <c r="I314" s="53">
        <v>95</v>
      </c>
      <c r="J314" s="61">
        <v>9.1999999999999993</v>
      </c>
      <c r="K314" s="64">
        <f t="shared" si="18"/>
        <v>1.0730427175973172</v>
      </c>
      <c r="M314" s="2"/>
    </row>
    <row r="315" spans="1:13" x14ac:dyDescent="0.2">
      <c r="A315" s="47">
        <f t="shared" si="19"/>
        <v>2019</v>
      </c>
      <c r="B315" s="181" t="str">
        <f t="shared" si="16"/>
        <v>May</v>
      </c>
      <c r="C315" s="79">
        <f t="shared" si="17"/>
        <v>20</v>
      </c>
      <c r="D315" s="194">
        <v>43599</v>
      </c>
      <c r="E315" s="53" t="s">
        <v>27</v>
      </c>
      <c r="F315" s="53" t="s">
        <v>146</v>
      </c>
      <c r="G315" s="50" t="s">
        <v>138</v>
      </c>
      <c r="H315" s="50" t="s">
        <v>148</v>
      </c>
      <c r="I315" s="53">
        <v>116</v>
      </c>
      <c r="J315" s="61">
        <v>17.41</v>
      </c>
      <c r="K315" s="64">
        <f t="shared" si="18"/>
        <v>1.1153850096354914</v>
      </c>
      <c r="M315" s="2"/>
    </row>
    <row r="316" spans="1:13" x14ac:dyDescent="0.2">
      <c r="A316" s="47">
        <f t="shared" si="19"/>
        <v>2019</v>
      </c>
      <c r="B316" s="181" t="str">
        <f t="shared" si="16"/>
        <v>May</v>
      </c>
      <c r="C316" s="79">
        <f t="shared" si="17"/>
        <v>20</v>
      </c>
      <c r="D316" s="194">
        <v>43599</v>
      </c>
      <c r="E316" s="53" t="s">
        <v>27</v>
      </c>
      <c r="F316" s="53" t="s">
        <v>146</v>
      </c>
      <c r="G316" s="50" t="s">
        <v>138</v>
      </c>
      <c r="H316" s="50" t="s">
        <v>148</v>
      </c>
      <c r="I316" s="53">
        <v>94</v>
      </c>
      <c r="J316" s="61">
        <v>9.5399999999999991</v>
      </c>
      <c r="K316" s="64">
        <f t="shared" si="18"/>
        <v>1.1485894262350345</v>
      </c>
      <c r="M316" s="2"/>
    </row>
    <row r="317" spans="1:13" x14ac:dyDescent="0.2">
      <c r="A317" s="47">
        <f t="shared" si="19"/>
        <v>2019</v>
      </c>
      <c r="B317" s="181" t="str">
        <f t="shared" si="16"/>
        <v>May</v>
      </c>
      <c r="C317" s="79">
        <f t="shared" si="17"/>
        <v>20</v>
      </c>
      <c r="D317" s="194">
        <v>43599</v>
      </c>
      <c r="E317" s="53" t="s">
        <v>27</v>
      </c>
      <c r="F317" s="53" t="s">
        <v>146</v>
      </c>
      <c r="G317" s="50" t="s">
        <v>138</v>
      </c>
      <c r="H317" s="50" t="s">
        <v>148</v>
      </c>
      <c r="I317" s="53">
        <v>97</v>
      </c>
      <c r="J317" s="61">
        <v>9.26</v>
      </c>
      <c r="K317" s="64">
        <f t="shared" si="18"/>
        <v>1.0146021630967499</v>
      </c>
      <c r="M317" s="2"/>
    </row>
    <row r="318" spans="1:13" x14ac:dyDescent="0.2">
      <c r="A318" s="47">
        <f t="shared" si="19"/>
        <v>2019</v>
      </c>
      <c r="B318" s="181" t="str">
        <f t="shared" si="16"/>
        <v>May</v>
      </c>
      <c r="C318" s="79">
        <f t="shared" si="17"/>
        <v>20</v>
      </c>
      <c r="D318" s="194">
        <v>43599</v>
      </c>
      <c r="E318" s="53" t="s">
        <v>27</v>
      </c>
      <c r="F318" s="53" t="s">
        <v>146</v>
      </c>
      <c r="G318" s="50" t="s">
        <v>138</v>
      </c>
      <c r="H318" s="50" t="s">
        <v>148</v>
      </c>
      <c r="I318" s="53">
        <v>159</v>
      </c>
      <c r="J318" s="61">
        <v>35.1</v>
      </c>
      <c r="K318" s="64">
        <f t="shared" si="18"/>
        <v>0.87320405435359394</v>
      </c>
      <c r="M318" s="2"/>
    </row>
    <row r="319" spans="1:13" x14ac:dyDescent="0.2">
      <c r="A319" s="47">
        <f t="shared" si="19"/>
        <v>2019</v>
      </c>
      <c r="B319" s="181" t="str">
        <f t="shared" si="16"/>
        <v>May</v>
      </c>
      <c r="C319" s="79">
        <f t="shared" si="17"/>
        <v>20</v>
      </c>
      <c r="D319" s="194">
        <v>43599</v>
      </c>
      <c r="E319" s="53" t="s">
        <v>27</v>
      </c>
      <c r="F319" s="53" t="s">
        <v>146</v>
      </c>
      <c r="G319" s="50" t="s">
        <v>138</v>
      </c>
      <c r="H319" s="50" t="s">
        <v>148</v>
      </c>
      <c r="I319" s="53">
        <v>98</v>
      </c>
      <c r="J319" s="61">
        <v>9.9600000000000009</v>
      </c>
      <c r="K319" s="64">
        <f t="shared" si="18"/>
        <v>1.058232539163104</v>
      </c>
      <c r="M319" s="2"/>
    </row>
    <row r="320" spans="1:13" x14ac:dyDescent="0.2">
      <c r="A320" s="47">
        <f t="shared" si="19"/>
        <v>2019</v>
      </c>
      <c r="B320" s="181" t="str">
        <f t="shared" si="16"/>
        <v>May</v>
      </c>
      <c r="C320" s="79">
        <f t="shared" si="17"/>
        <v>20</v>
      </c>
      <c r="D320" s="194">
        <v>43599</v>
      </c>
      <c r="E320" s="53" t="s">
        <v>27</v>
      </c>
      <c r="F320" s="53" t="s">
        <v>146</v>
      </c>
      <c r="G320" s="50" t="s">
        <v>138</v>
      </c>
      <c r="H320" s="50" t="s">
        <v>148</v>
      </c>
      <c r="I320" s="53">
        <v>91</v>
      </c>
      <c r="J320" s="61">
        <v>9.0500000000000007</v>
      </c>
      <c r="K320" s="64">
        <f t="shared" si="18"/>
        <v>1.2009485503024933</v>
      </c>
      <c r="M320" s="2"/>
    </row>
    <row r="321" spans="1:13" x14ac:dyDescent="0.2">
      <c r="A321" s="47">
        <f t="shared" si="19"/>
        <v>2019</v>
      </c>
      <c r="B321" s="181" t="str">
        <f t="shared" si="16"/>
        <v>May</v>
      </c>
      <c r="C321" s="79">
        <f t="shared" si="17"/>
        <v>20</v>
      </c>
      <c r="D321" s="194">
        <v>43599</v>
      </c>
      <c r="E321" s="53" t="s">
        <v>27</v>
      </c>
      <c r="F321" s="53" t="s">
        <v>146</v>
      </c>
      <c r="G321" s="50" t="s">
        <v>138</v>
      </c>
      <c r="H321" s="50" t="s">
        <v>148</v>
      </c>
      <c r="I321" s="53">
        <v>113</v>
      </c>
      <c r="J321" s="61">
        <v>10.81</v>
      </c>
      <c r="K321" s="64">
        <f t="shared" si="18"/>
        <v>0.74918722542218885</v>
      </c>
      <c r="M321" s="2"/>
    </row>
    <row r="322" spans="1:13" x14ac:dyDescent="0.2">
      <c r="A322" s="47">
        <f t="shared" si="19"/>
        <v>2019</v>
      </c>
      <c r="B322" s="181" t="str">
        <f t="shared" si="16"/>
        <v>May</v>
      </c>
      <c r="C322" s="79">
        <f t="shared" si="17"/>
        <v>20</v>
      </c>
      <c r="D322" s="194">
        <v>43599</v>
      </c>
      <c r="E322" s="53" t="s">
        <v>27</v>
      </c>
      <c r="F322" s="53" t="s">
        <v>146</v>
      </c>
      <c r="G322" s="50" t="s">
        <v>138</v>
      </c>
      <c r="H322" s="50" t="s">
        <v>148</v>
      </c>
      <c r="I322" s="53">
        <v>100</v>
      </c>
      <c r="J322" s="61">
        <v>9.6199999999999992</v>
      </c>
      <c r="K322" s="64">
        <f t="shared" si="18"/>
        <v>0.96199999999999986</v>
      </c>
      <c r="M322" s="2"/>
    </row>
    <row r="323" spans="1:13" x14ac:dyDescent="0.2">
      <c r="A323" s="47">
        <f t="shared" si="19"/>
        <v>2019</v>
      </c>
      <c r="B323" s="181" t="str">
        <f t="shared" si="16"/>
        <v>May</v>
      </c>
      <c r="C323" s="79">
        <f t="shared" si="17"/>
        <v>20</v>
      </c>
      <c r="D323" s="194">
        <v>43599</v>
      </c>
      <c r="E323" s="53" t="s">
        <v>27</v>
      </c>
      <c r="F323" s="53" t="s">
        <v>146</v>
      </c>
      <c r="G323" s="50" t="s">
        <v>138</v>
      </c>
      <c r="H323" s="50" t="s">
        <v>148</v>
      </c>
      <c r="I323" s="53">
        <v>100</v>
      </c>
      <c r="J323" s="61">
        <v>10.85</v>
      </c>
      <c r="K323" s="64">
        <f t="shared" si="18"/>
        <v>1.085</v>
      </c>
      <c r="M323" s="2"/>
    </row>
    <row r="324" spans="1:13" x14ac:dyDescent="0.2">
      <c r="A324" s="47">
        <f t="shared" si="19"/>
        <v>2019</v>
      </c>
      <c r="B324" s="181" t="str">
        <f t="shared" ref="B324:B387" si="20">TEXT(D324,"mmm")</f>
        <v>May</v>
      </c>
      <c r="C324" s="79">
        <f t="shared" ref="C324:C387" si="21">WEEKNUM(D324)</f>
        <v>20</v>
      </c>
      <c r="D324" s="194">
        <v>43599</v>
      </c>
      <c r="E324" s="53" t="s">
        <v>27</v>
      </c>
      <c r="F324" s="53" t="s">
        <v>146</v>
      </c>
      <c r="G324" s="50" t="s">
        <v>138</v>
      </c>
      <c r="H324" s="50" t="s">
        <v>148</v>
      </c>
      <c r="I324" s="53">
        <v>87</v>
      </c>
      <c r="J324" s="61">
        <v>6.25</v>
      </c>
      <c r="K324" s="64">
        <f t="shared" ref="K324:K387" si="22">(J324*100000)/(I324^3)</f>
        <v>0.94912247932051941</v>
      </c>
      <c r="M324" s="2"/>
    </row>
    <row r="325" spans="1:13" x14ac:dyDescent="0.2">
      <c r="A325" s="47">
        <f t="shared" si="19"/>
        <v>2019</v>
      </c>
      <c r="B325" s="181" t="str">
        <f t="shared" si="20"/>
        <v>May</v>
      </c>
      <c r="C325" s="79">
        <f t="shared" si="21"/>
        <v>20</v>
      </c>
      <c r="D325" s="194">
        <v>43599</v>
      </c>
      <c r="E325" s="53" t="s">
        <v>27</v>
      </c>
      <c r="F325" s="53" t="s">
        <v>146</v>
      </c>
      <c r="G325" s="50" t="s">
        <v>138</v>
      </c>
      <c r="H325" s="50" t="s">
        <v>148</v>
      </c>
      <c r="I325" s="53">
        <v>100</v>
      </c>
      <c r="J325" s="61">
        <v>10.53</v>
      </c>
      <c r="K325" s="64">
        <f t="shared" si="22"/>
        <v>1.0529999999999999</v>
      </c>
      <c r="M325" s="2"/>
    </row>
    <row r="326" spans="1:13" x14ac:dyDescent="0.2">
      <c r="A326" s="47">
        <f t="shared" ref="A326:A389" si="23">YEAR(D326)</f>
        <v>2019</v>
      </c>
      <c r="B326" s="181" t="str">
        <f t="shared" si="20"/>
        <v>May</v>
      </c>
      <c r="C326" s="79">
        <f t="shared" si="21"/>
        <v>20</v>
      </c>
      <c r="D326" s="194">
        <v>43599</v>
      </c>
      <c r="E326" s="53" t="s">
        <v>27</v>
      </c>
      <c r="F326" s="53" t="s">
        <v>146</v>
      </c>
      <c r="G326" s="50" t="s">
        <v>138</v>
      </c>
      <c r="H326" s="50" t="s">
        <v>144</v>
      </c>
      <c r="I326" s="53">
        <v>54</v>
      </c>
      <c r="J326" s="61">
        <v>1.55</v>
      </c>
      <c r="K326" s="64">
        <f t="shared" si="22"/>
        <v>0.98435197886501047</v>
      </c>
      <c r="M326" s="2"/>
    </row>
    <row r="327" spans="1:13" x14ac:dyDescent="0.2">
      <c r="A327" s="47">
        <f t="shared" si="23"/>
        <v>2019</v>
      </c>
      <c r="B327" s="181" t="str">
        <f t="shared" si="20"/>
        <v>May</v>
      </c>
      <c r="C327" s="79">
        <f t="shared" si="21"/>
        <v>20</v>
      </c>
      <c r="D327" s="194">
        <v>43599</v>
      </c>
      <c r="E327" s="53" t="s">
        <v>27</v>
      </c>
      <c r="F327" s="53" t="s">
        <v>146</v>
      </c>
      <c r="G327" s="50" t="s">
        <v>138</v>
      </c>
      <c r="H327" s="50" t="s">
        <v>144</v>
      </c>
      <c r="I327" s="53">
        <v>45</v>
      </c>
      <c r="J327" s="61">
        <v>0.81</v>
      </c>
      <c r="K327" s="64">
        <f t="shared" si="22"/>
        <v>0.88888888888888884</v>
      </c>
      <c r="M327" s="2"/>
    </row>
    <row r="328" spans="1:13" x14ac:dyDescent="0.2">
      <c r="A328" s="47">
        <f t="shared" si="23"/>
        <v>2019</v>
      </c>
      <c r="B328" s="181" t="str">
        <f t="shared" si="20"/>
        <v>May</v>
      </c>
      <c r="C328" s="79">
        <f t="shared" si="21"/>
        <v>20</v>
      </c>
      <c r="D328" s="194">
        <v>43599</v>
      </c>
      <c r="E328" s="53" t="s">
        <v>27</v>
      </c>
      <c r="F328" s="53" t="s">
        <v>146</v>
      </c>
      <c r="G328" s="50" t="s">
        <v>138</v>
      </c>
      <c r="H328" s="50" t="s">
        <v>144</v>
      </c>
      <c r="I328" s="53">
        <v>48</v>
      </c>
      <c r="J328" s="61">
        <v>1.01</v>
      </c>
      <c r="K328" s="64">
        <f t="shared" si="22"/>
        <v>0.91326678240740744</v>
      </c>
      <c r="M328" s="2"/>
    </row>
    <row r="329" spans="1:13" x14ac:dyDescent="0.2">
      <c r="A329" s="47">
        <f t="shared" si="23"/>
        <v>2019</v>
      </c>
      <c r="B329" s="181" t="str">
        <f t="shared" si="20"/>
        <v>May</v>
      </c>
      <c r="C329" s="79">
        <f t="shared" si="21"/>
        <v>20</v>
      </c>
      <c r="D329" s="194">
        <v>43599</v>
      </c>
      <c r="E329" s="53" t="s">
        <v>27</v>
      </c>
      <c r="F329" s="53" t="s">
        <v>146</v>
      </c>
      <c r="G329" s="50" t="s">
        <v>138</v>
      </c>
      <c r="H329" s="50" t="s">
        <v>144</v>
      </c>
      <c r="I329" s="53">
        <v>53</v>
      </c>
      <c r="J329" s="61">
        <v>1.64</v>
      </c>
      <c r="K329" s="64">
        <f t="shared" si="22"/>
        <v>1.10158049933838</v>
      </c>
      <c r="M329" s="2"/>
    </row>
    <row r="330" spans="1:13" x14ac:dyDescent="0.2">
      <c r="A330" s="47">
        <f t="shared" si="23"/>
        <v>2019</v>
      </c>
      <c r="B330" s="181" t="str">
        <f t="shared" si="20"/>
        <v>May</v>
      </c>
      <c r="C330" s="79">
        <f t="shared" si="21"/>
        <v>20</v>
      </c>
      <c r="D330" s="194">
        <v>43599</v>
      </c>
      <c r="E330" s="53" t="s">
        <v>27</v>
      </c>
      <c r="F330" s="53" t="s">
        <v>146</v>
      </c>
      <c r="G330" s="50" t="s">
        <v>138</v>
      </c>
      <c r="H330" s="50" t="s">
        <v>144</v>
      </c>
      <c r="I330" s="53">
        <v>63</v>
      </c>
      <c r="J330" s="61">
        <v>2.6</v>
      </c>
      <c r="K330" s="64">
        <f t="shared" si="22"/>
        <v>1.0398045167508509</v>
      </c>
      <c r="M330" s="2"/>
    </row>
    <row r="331" spans="1:13" x14ac:dyDescent="0.2">
      <c r="A331" s="47">
        <f t="shared" si="23"/>
        <v>2019</v>
      </c>
      <c r="B331" s="181" t="str">
        <f t="shared" si="20"/>
        <v>May</v>
      </c>
      <c r="C331" s="79">
        <f t="shared" si="21"/>
        <v>20</v>
      </c>
      <c r="D331" s="194">
        <v>43599</v>
      </c>
      <c r="E331" s="53" t="s">
        <v>27</v>
      </c>
      <c r="F331" s="53" t="s">
        <v>146</v>
      </c>
      <c r="G331" s="50" t="s">
        <v>138</v>
      </c>
      <c r="H331" s="50" t="s">
        <v>144</v>
      </c>
      <c r="I331" s="53">
        <v>54</v>
      </c>
      <c r="J331" s="61">
        <v>1.41</v>
      </c>
      <c r="K331" s="64">
        <f t="shared" si="22"/>
        <v>0.89544276787075139</v>
      </c>
      <c r="M331" s="2"/>
    </row>
    <row r="332" spans="1:13" x14ac:dyDescent="0.2">
      <c r="A332" s="47">
        <f t="shared" si="23"/>
        <v>2019</v>
      </c>
      <c r="B332" s="181" t="str">
        <f t="shared" si="20"/>
        <v>May</v>
      </c>
      <c r="C332" s="79">
        <f t="shared" si="21"/>
        <v>20</v>
      </c>
      <c r="D332" s="194">
        <v>43599</v>
      </c>
      <c r="E332" s="53" t="s">
        <v>27</v>
      </c>
      <c r="F332" s="53" t="s">
        <v>146</v>
      </c>
      <c r="G332" s="50" t="s">
        <v>138</v>
      </c>
      <c r="H332" s="50" t="s">
        <v>144</v>
      </c>
      <c r="I332" s="53">
        <v>50</v>
      </c>
      <c r="J332" s="61">
        <v>1.33</v>
      </c>
      <c r="K332" s="64">
        <f t="shared" si="22"/>
        <v>1.0640000000000001</v>
      </c>
      <c r="M332" s="2"/>
    </row>
    <row r="333" spans="1:13" x14ac:dyDescent="0.2">
      <c r="A333" s="47">
        <f t="shared" si="23"/>
        <v>2019</v>
      </c>
      <c r="B333" s="181" t="str">
        <f t="shared" si="20"/>
        <v>May</v>
      </c>
      <c r="C333" s="79">
        <f t="shared" si="21"/>
        <v>20</v>
      </c>
      <c r="D333" s="194">
        <v>43599</v>
      </c>
      <c r="E333" s="53" t="s">
        <v>27</v>
      </c>
      <c r="F333" s="53" t="s">
        <v>146</v>
      </c>
      <c r="G333" s="50" t="s">
        <v>138</v>
      </c>
      <c r="H333" s="50" t="s">
        <v>144</v>
      </c>
      <c r="I333" s="53">
        <v>62</v>
      </c>
      <c r="J333" s="61">
        <v>2.5299999999999998</v>
      </c>
      <c r="K333" s="64">
        <f t="shared" si="22"/>
        <v>1.0615622167768788</v>
      </c>
      <c r="M333" s="2"/>
    </row>
    <row r="334" spans="1:13" x14ac:dyDescent="0.2">
      <c r="A334" s="47">
        <f t="shared" si="23"/>
        <v>2019</v>
      </c>
      <c r="B334" s="181" t="str">
        <f t="shared" si="20"/>
        <v>May</v>
      </c>
      <c r="C334" s="79">
        <f t="shared" si="21"/>
        <v>20</v>
      </c>
      <c r="D334" s="194">
        <v>43599</v>
      </c>
      <c r="E334" s="53" t="s">
        <v>27</v>
      </c>
      <c r="F334" s="53" t="s">
        <v>146</v>
      </c>
      <c r="G334" s="50" t="s">
        <v>138</v>
      </c>
      <c r="H334" s="50" t="s">
        <v>144</v>
      </c>
      <c r="I334" s="53">
        <v>59</v>
      </c>
      <c r="J334" s="61">
        <v>2.04</v>
      </c>
      <c r="K334" s="64">
        <f t="shared" si="22"/>
        <v>0.99328558421260205</v>
      </c>
      <c r="M334" s="2"/>
    </row>
    <row r="335" spans="1:13" x14ac:dyDescent="0.2">
      <c r="A335" s="47">
        <f t="shared" si="23"/>
        <v>2019</v>
      </c>
      <c r="B335" s="181" t="str">
        <f t="shared" si="20"/>
        <v>May</v>
      </c>
      <c r="C335" s="79">
        <f t="shared" si="21"/>
        <v>21</v>
      </c>
      <c r="D335" s="195">
        <v>43608</v>
      </c>
      <c r="E335" s="53" t="s">
        <v>8</v>
      </c>
      <c r="F335" s="53" t="s">
        <v>142</v>
      </c>
      <c r="G335" s="50" t="s">
        <v>138</v>
      </c>
      <c r="H335" s="50" t="s">
        <v>144</v>
      </c>
      <c r="I335" s="53">
        <v>52</v>
      </c>
      <c r="J335" s="61">
        <v>1.08</v>
      </c>
      <c r="K335" s="64">
        <f t="shared" si="22"/>
        <v>0.76809285389167048</v>
      </c>
      <c r="M335" s="2"/>
    </row>
    <row r="336" spans="1:13" x14ac:dyDescent="0.2">
      <c r="A336" s="47">
        <f t="shared" si="23"/>
        <v>2019</v>
      </c>
      <c r="B336" s="181" t="str">
        <f t="shared" si="20"/>
        <v>May</v>
      </c>
      <c r="C336" s="79">
        <f t="shared" si="21"/>
        <v>21</v>
      </c>
      <c r="D336" s="195">
        <v>43608</v>
      </c>
      <c r="E336" s="53" t="s">
        <v>8</v>
      </c>
      <c r="F336" s="53" t="s">
        <v>146</v>
      </c>
      <c r="G336" s="50" t="s">
        <v>138</v>
      </c>
      <c r="H336" s="50" t="s">
        <v>144</v>
      </c>
      <c r="I336" s="53">
        <v>57</v>
      </c>
      <c r="J336" s="61">
        <v>2.11</v>
      </c>
      <c r="K336" s="64">
        <f t="shared" si="22"/>
        <v>1.1393519193490034</v>
      </c>
      <c r="M336" s="2"/>
    </row>
    <row r="337" spans="1:13" x14ac:dyDescent="0.2">
      <c r="A337" s="47">
        <f t="shared" si="23"/>
        <v>2019</v>
      </c>
      <c r="B337" s="181" t="str">
        <f t="shared" si="20"/>
        <v>May</v>
      </c>
      <c r="C337" s="79">
        <f t="shared" si="21"/>
        <v>21</v>
      </c>
      <c r="D337" s="195">
        <v>43608</v>
      </c>
      <c r="E337" s="53" t="s">
        <v>8</v>
      </c>
      <c r="F337" s="53" t="s">
        <v>146</v>
      </c>
      <c r="G337" s="50" t="s">
        <v>138</v>
      </c>
      <c r="H337" s="50" t="s">
        <v>144</v>
      </c>
      <c r="I337" s="53">
        <v>63</v>
      </c>
      <c r="J337" s="61">
        <v>2.56</v>
      </c>
      <c r="K337" s="64">
        <f t="shared" si="22"/>
        <v>1.0238075241854532</v>
      </c>
      <c r="M337" s="2"/>
    </row>
    <row r="338" spans="1:13" x14ac:dyDescent="0.2">
      <c r="A338" s="47">
        <f t="shared" si="23"/>
        <v>2019</v>
      </c>
      <c r="B338" s="181" t="str">
        <f t="shared" si="20"/>
        <v>May</v>
      </c>
      <c r="C338" s="79">
        <f t="shared" si="21"/>
        <v>21</v>
      </c>
      <c r="D338" s="195">
        <v>43608</v>
      </c>
      <c r="E338" s="53" t="s">
        <v>8</v>
      </c>
      <c r="F338" s="53" t="s">
        <v>146</v>
      </c>
      <c r="G338" s="50" t="s">
        <v>138</v>
      </c>
      <c r="H338" s="50" t="s">
        <v>144</v>
      </c>
      <c r="I338" s="53">
        <v>51</v>
      </c>
      <c r="J338" s="61">
        <v>1.29</v>
      </c>
      <c r="K338" s="64">
        <f t="shared" si="22"/>
        <v>0.97247664925254995</v>
      </c>
      <c r="M338" s="2"/>
    </row>
    <row r="339" spans="1:13" x14ac:dyDescent="0.2">
      <c r="A339" s="47">
        <f t="shared" si="23"/>
        <v>2019</v>
      </c>
      <c r="B339" s="181" t="str">
        <f t="shared" si="20"/>
        <v>May</v>
      </c>
      <c r="C339" s="79">
        <f t="shared" si="21"/>
        <v>21</v>
      </c>
      <c r="D339" s="195">
        <v>43608</v>
      </c>
      <c r="E339" s="53" t="s">
        <v>8</v>
      </c>
      <c r="F339" s="53" t="s">
        <v>146</v>
      </c>
      <c r="G339" s="50" t="s">
        <v>138</v>
      </c>
      <c r="H339" s="50" t="s">
        <v>144</v>
      </c>
      <c r="I339" s="53">
        <v>55</v>
      </c>
      <c r="J339" s="61">
        <v>1.64</v>
      </c>
      <c r="K339" s="64">
        <f t="shared" si="22"/>
        <v>0.98572501878287</v>
      </c>
      <c r="M339" s="2"/>
    </row>
    <row r="340" spans="1:13" x14ac:dyDescent="0.2">
      <c r="A340" s="47">
        <f t="shared" si="23"/>
        <v>2019</v>
      </c>
      <c r="B340" s="181" t="str">
        <f t="shared" si="20"/>
        <v>May</v>
      </c>
      <c r="C340" s="79">
        <f t="shared" si="21"/>
        <v>21</v>
      </c>
      <c r="D340" s="195">
        <v>43608</v>
      </c>
      <c r="E340" s="53" t="s">
        <v>8</v>
      </c>
      <c r="F340" s="53" t="s">
        <v>146</v>
      </c>
      <c r="G340" s="50" t="s">
        <v>138</v>
      </c>
      <c r="H340" s="50" t="s">
        <v>144</v>
      </c>
      <c r="I340" s="53">
        <v>54</v>
      </c>
      <c r="J340" s="61">
        <v>1.7</v>
      </c>
      <c r="K340" s="64">
        <f t="shared" si="22"/>
        <v>1.0796118477874308</v>
      </c>
      <c r="M340" s="2"/>
    </row>
    <row r="341" spans="1:13" x14ac:dyDescent="0.2">
      <c r="A341" s="47">
        <f t="shared" si="23"/>
        <v>2019</v>
      </c>
      <c r="B341" s="181" t="str">
        <f t="shared" si="20"/>
        <v>May</v>
      </c>
      <c r="C341" s="79">
        <f t="shared" si="21"/>
        <v>21</v>
      </c>
      <c r="D341" s="195">
        <v>43608</v>
      </c>
      <c r="E341" s="53" t="s">
        <v>8</v>
      </c>
      <c r="F341" s="53" t="s">
        <v>152</v>
      </c>
      <c r="G341" s="50" t="s">
        <v>138</v>
      </c>
      <c r="H341" s="50" t="s">
        <v>148</v>
      </c>
      <c r="I341" s="53">
        <v>80</v>
      </c>
      <c r="J341" s="61">
        <v>4.45</v>
      </c>
      <c r="K341" s="64">
        <f t="shared" si="22"/>
        <v>0.869140625</v>
      </c>
      <c r="M341" s="2"/>
    </row>
    <row r="342" spans="1:13" x14ac:dyDescent="0.2">
      <c r="A342" s="47">
        <f t="shared" si="23"/>
        <v>2019</v>
      </c>
      <c r="B342" s="181" t="str">
        <f t="shared" si="20"/>
        <v>May</v>
      </c>
      <c r="C342" s="79">
        <f t="shared" si="21"/>
        <v>21</v>
      </c>
      <c r="D342" s="195">
        <v>43608</v>
      </c>
      <c r="E342" s="53" t="s">
        <v>30</v>
      </c>
      <c r="F342" s="53" t="s">
        <v>142</v>
      </c>
      <c r="G342" s="50" t="s">
        <v>138</v>
      </c>
      <c r="H342" s="50" t="s">
        <v>144</v>
      </c>
      <c r="I342" s="53">
        <v>60</v>
      </c>
      <c r="J342" s="61">
        <v>1.82</v>
      </c>
      <c r="K342" s="64">
        <f t="shared" si="22"/>
        <v>0.84259259259259256</v>
      </c>
      <c r="M342" s="2"/>
    </row>
    <row r="343" spans="1:13" x14ac:dyDescent="0.2">
      <c r="A343" s="47">
        <f t="shared" si="23"/>
        <v>2019</v>
      </c>
      <c r="B343" s="181" t="str">
        <f t="shared" si="20"/>
        <v>May</v>
      </c>
      <c r="C343" s="79">
        <f t="shared" si="21"/>
        <v>21</v>
      </c>
      <c r="D343" s="195">
        <v>43608</v>
      </c>
      <c r="E343" s="53" t="s">
        <v>30</v>
      </c>
      <c r="F343" s="53" t="s">
        <v>142</v>
      </c>
      <c r="G343" s="50" t="s">
        <v>138</v>
      </c>
      <c r="H343" s="50" t="s">
        <v>144</v>
      </c>
      <c r="I343" s="53">
        <v>61</v>
      </c>
      <c r="J343" s="61">
        <v>1.95</v>
      </c>
      <c r="K343" s="64">
        <f t="shared" si="22"/>
        <v>0.85910274428256106</v>
      </c>
      <c r="M343" s="2"/>
    </row>
    <row r="344" spans="1:13" x14ac:dyDescent="0.2">
      <c r="A344" s="47">
        <f t="shared" si="23"/>
        <v>2019</v>
      </c>
      <c r="B344" s="181" t="str">
        <f t="shared" si="20"/>
        <v>May</v>
      </c>
      <c r="C344" s="79">
        <f t="shared" si="21"/>
        <v>21</v>
      </c>
      <c r="D344" s="195">
        <v>43608</v>
      </c>
      <c r="E344" s="53" t="s">
        <v>30</v>
      </c>
      <c r="F344" s="53" t="s">
        <v>142</v>
      </c>
      <c r="G344" s="50" t="s">
        <v>138</v>
      </c>
      <c r="H344" s="50" t="s">
        <v>144</v>
      </c>
      <c r="I344" s="53">
        <v>57</v>
      </c>
      <c r="J344" s="61">
        <v>1.62</v>
      </c>
      <c r="K344" s="64">
        <f t="shared" si="22"/>
        <v>0.87476308499781308</v>
      </c>
      <c r="M344" s="2"/>
    </row>
    <row r="345" spans="1:13" x14ac:dyDescent="0.2">
      <c r="A345" s="47">
        <f t="shared" si="23"/>
        <v>2019</v>
      </c>
      <c r="B345" s="181" t="str">
        <f t="shared" si="20"/>
        <v>May</v>
      </c>
      <c r="C345" s="79">
        <f t="shared" si="21"/>
        <v>21</v>
      </c>
      <c r="D345" s="195">
        <v>43608</v>
      </c>
      <c r="E345" s="53" t="s">
        <v>30</v>
      </c>
      <c r="F345" s="53" t="s">
        <v>142</v>
      </c>
      <c r="G345" s="50" t="s">
        <v>138</v>
      </c>
      <c r="H345" s="50" t="s">
        <v>144</v>
      </c>
      <c r="I345" s="53">
        <v>61</v>
      </c>
      <c r="J345" s="61">
        <v>1.96</v>
      </c>
      <c r="K345" s="64">
        <f t="shared" si="22"/>
        <v>0.86350839938144608</v>
      </c>
      <c r="M345" s="2"/>
    </row>
    <row r="346" spans="1:13" x14ac:dyDescent="0.2">
      <c r="A346" s="47">
        <f t="shared" si="23"/>
        <v>2019</v>
      </c>
      <c r="B346" s="181" t="str">
        <f t="shared" si="20"/>
        <v>May</v>
      </c>
      <c r="C346" s="79">
        <f t="shared" si="21"/>
        <v>21</v>
      </c>
      <c r="D346" s="195">
        <v>43608</v>
      </c>
      <c r="E346" s="53" t="s">
        <v>30</v>
      </c>
      <c r="F346" s="53" t="s">
        <v>142</v>
      </c>
      <c r="G346" s="50" t="s">
        <v>138</v>
      </c>
      <c r="H346" s="50" t="s">
        <v>144</v>
      </c>
      <c r="I346" s="53">
        <v>57</v>
      </c>
      <c r="J346" s="61">
        <v>1.6</v>
      </c>
      <c r="K346" s="64">
        <f t="shared" si="22"/>
        <v>0.86396354073858084</v>
      </c>
      <c r="M346" s="2"/>
    </row>
    <row r="347" spans="1:13" x14ac:dyDescent="0.2">
      <c r="A347" s="47">
        <f t="shared" si="23"/>
        <v>2019</v>
      </c>
      <c r="B347" s="181" t="str">
        <f t="shared" si="20"/>
        <v>May</v>
      </c>
      <c r="C347" s="79">
        <f t="shared" si="21"/>
        <v>21</v>
      </c>
      <c r="D347" s="195">
        <v>43608</v>
      </c>
      <c r="E347" s="53" t="s">
        <v>30</v>
      </c>
      <c r="F347" s="53" t="s">
        <v>142</v>
      </c>
      <c r="G347" s="50" t="s">
        <v>138</v>
      </c>
      <c r="H347" s="50" t="s">
        <v>144</v>
      </c>
      <c r="I347" s="53">
        <v>52</v>
      </c>
      <c r="J347" s="61">
        <v>1.1200000000000001</v>
      </c>
      <c r="K347" s="64">
        <f t="shared" si="22"/>
        <v>0.79654073736913988</v>
      </c>
      <c r="M347" s="2"/>
    </row>
    <row r="348" spans="1:13" x14ac:dyDescent="0.2">
      <c r="A348" s="47">
        <f t="shared" si="23"/>
        <v>2019</v>
      </c>
      <c r="B348" s="181" t="str">
        <f t="shared" si="20"/>
        <v>May</v>
      </c>
      <c r="C348" s="79">
        <f t="shared" si="21"/>
        <v>21</v>
      </c>
      <c r="D348" s="195">
        <v>43608</v>
      </c>
      <c r="E348" s="53" t="s">
        <v>30</v>
      </c>
      <c r="F348" s="53" t="s">
        <v>142</v>
      </c>
      <c r="G348" s="50" t="s">
        <v>138</v>
      </c>
      <c r="H348" s="50" t="s">
        <v>144</v>
      </c>
      <c r="I348" s="53">
        <v>58</v>
      </c>
      <c r="J348" s="61">
        <v>1.74</v>
      </c>
      <c r="K348" s="64">
        <f t="shared" si="22"/>
        <v>0.89179548156956001</v>
      </c>
      <c r="M348" s="2"/>
    </row>
    <row r="349" spans="1:13" x14ac:dyDescent="0.2">
      <c r="A349" s="47">
        <f t="shared" si="23"/>
        <v>2019</v>
      </c>
      <c r="B349" s="181" t="str">
        <f t="shared" si="20"/>
        <v>May</v>
      </c>
      <c r="C349" s="79">
        <f t="shared" si="21"/>
        <v>21</v>
      </c>
      <c r="D349" s="195">
        <v>43608</v>
      </c>
      <c r="E349" s="53" t="s">
        <v>30</v>
      </c>
      <c r="F349" s="53" t="s">
        <v>142</v>
      </c>
      <c r="G349" s="50" t="s">
        <v>138</v>
      </c>
      <c r="H349" s="50" t="s">
        <v>144</v>
      </c>
      <c r="I349" s="53">
        <v>64</v>
      </c>
      <c r="J349" s="61">
        <v>2.4700000000000002</v>
      </c>
      <c r="K349" s="64">
        <f t="shared" si="22"/>
        <v>0.94223022460937511</v>
      </c>
      <c r="M349" s="2"/>
    </row>
    <row r="350" spans="1:13" x14ac:dyDescent="0.2">
      <c r="A350" s="47">
        <f t="shared" si="23"/>
        <v>2019</v>
      </c>
      <c r="B350" s="181" t="str">
        <f t="shared" si="20"/>
        <v>May</v>
      </c>
      <c r="C350" s="79">
        <f t="shared" si="21"/>
        <v>21</v>
      </c>
      <c r="D350" s="195">
        <v>43608</v>
      </c>
      <c r="E350" s="53" t="s">
        <v>30</v>
      </c>
      <c r="F350" s="53" t="s">
        <v>142</v>
      </c>
      <c r="G350" s="50" t="s">
        <v>138</v>
      </c>
      <c r="H350" s="50" t="s">
        <v>144</v>
      </c>
      <c r="I350" s="53">
        <v>56</v>
      </c>
      <c r="J350" s="61">
        <v>1.52</v>
      </c>
      <c r="K350" s="64">
        <f t="shared" si="22"/>
        <v>0.86552478134110788</v>
      </c>
      <c r="M350" s="2"/>
    </row>
    <row r="351" spans="1:13" x14ac:dyDescent="0.2">
      <c r="A351" s="47">
        <f t="shared" si="23"/>
        <v>2019</v>
      </c>
      <c r="B351" s="181" t="str">
        <f t="shared" si="20"/>
        <v>May</v>
      </c>
      <c r="C351" s="79">
        <f t="shared" si="21"/>
        <v>21</v>
      </c>
      <c r="D351" s="195">
        <v>43608</v>
      </c>
      <c r="E351" s="53" t="s">
        <v>30</v>
      </c>
      <c r="F351" s="53" t="s">
        <v>142</v>
      </c>
      <c r="G351" s="50" t="s">
        <v>138</v>
      </c>
      <c r="H351" s="50" t="s">
        <v>144</v>
      </c>
      <c r="I351" s="53">
        <v>65</v>
      </c>
      <c r="J351" s="61">
        <v>2.29</v>
      </c>
      <c r="K351" s="64">
        <f t="shared" si="22"/>
        <v>0.83386436049157941</v>
      </c>
      <c r="M351" s="2"/>
    </row>
    <row r="352" spans="1:13" x14ac:dyDescent="0.2">
      <c r="A352" s="47">
        <f t="shared" si="23"/>
        <v>2019</v>
      </c>
      <c r="B352" s="181" t="str">
        <f t="shared" si="20"/>
        <v>May</v>
      </c>
      <c r="C352" s="79">
        <f t="shared" si="21"/>
        <v>21</v>
      </c>
      <c r="D352" s="195">
        <v>43608</v>
      </c>
      <c r="E352" s="53" t="s">
        <v>30</v>
      </c>
      <c r="F352" s="53" t="s">
        <v>142</v>
      </c>
      <c r="G352" s="50" t="s">
        <v>138</v>
      </c>
      <c r="H352" s="50" t="s">
        <v>144</v>
      </c>
      <c r="I352" s="53">
        <v>54</v>
      </c>
      <c r="J352" s="61">
        <v>1.53</v>
      </c>
      <c r="K352" s="64">
        <f t="shared" si="22"/>
        <v>0.97165066300868774</v>
      </c>
      <c r="M352" s="2"/>
    </row>
    <row r="353" spans="1:13" x14ac:dyDescent="0.2">
      <c r="A353" s="47">
        <f t="shared" si="23"/>
        <v>2019</v>
      </c>
      <c r="B353" s="181" t="str">
        <f t="shared" si="20"/>
        <v>May</v>
      </c>
      <c r="C353" s="79">
        <f t="shared" si="21"/>
        <v>21</v>
      </c>
      <c r="D353" s="195">
        <v>43608</v>
      </c>
      <c r="E353" s="53" t="s">
        <v>30</v>
      </c>
      <c r="F353" s="53" t="s">
        <v>142</v>
      </c>
      <c r="G353" s="50" t="s">
        <v>138</v>
      </c>
      <c r="H353" s="50" t="s">
        <v>144</v>
      </c>
      <c r="I353" s="53">
        <v>66</v>
      </c>
      <c r="J353" s="61">
        <v>2.65</v>
      </c>
      <c r="K353" s="64">
        <f t="shared" si="22"/>
        <v>0.9217519548098061</v>
      </c>
      <c r="M353" s="2"/>
    </row>
    <row r="354" spans="1:13" x14ac:dyDescent="0.2">
      <c r="A354" s="47">
        <f t="shared" si="23"/>
        <v>2019</v>
      </c>
      <c r="B354" s="181" t="str">
        <f t="shared" si="20"/>
        <v>May</v>
      </c>
      <c r="C354" s="79">
        <f t="shared" si="21"/>
        <v>21</v>
      </c>
      <c r="D354" s="195">
        <v>43608</v>
      </c>
      <c r="E354" s="53" t="s">
        <v>30</v>
      </c>
      <c r="F354" s="53" t="s">
        <v>142</v>
      </c>
      <c r="G354" s="50" t="s">
        <v>138</v>
      </c>
      <c r="H354" s="50" t="s">
        <v>144</v>
      </c>
      <c r="I354" s="53">
        <v>50</v>
      </c>
      <c r="J354" s="61">
        <v>1.08</v>
      </c>
      <c r="K354" s="64">
        <f t="shared" si="22"/>
        <v>0.86399999999999999</v>
      </c>
      <c r="M354" s="2"/>
    </row>
    <row r="355" spans="1:13" x14ac:dyDescent="0.2">
      <c r="A355" s="47">
        <f t="shared" si="23"/>
        <v>2019</v>
      </c>
      <c r="B355" s="181" t="str">
        <f t="shared" si="20"/>
        <v>May</v>
      </c>
      <c r="C355" s="79">
        <f t="shared" si="21"/>
        <v>21</v>
      </c>
      <c r="D355" s="195">
        <v>43608</v>
      </c>
      <c r="E355" s="53" t="s">
        <v>30</v>
      </c>
      <c r="F355" s="53" t="s">
        <v>142</v>
      </c>
      <c r="G355" s="50" t="s">
        <v>138</v>
      </c>
      <c r="H355" s="50" t="s">
        <v>144</v>
      </c>
      <c r="I355" s="53">
        <v>60</v>
      </c>
      <c r="J355" s="61">
        <v>2.14</v>
      </c>
      <c r="K355" s="64">
        <f t="shared" si="22"/>
        <v>0.9907407407407407</v>
      </c>
      <c r="M355" s="2"/>
    </row>
    <row r="356" spans="1:13" x14ac:dyDescent="0.2">
      <c r="A356" s="47">
        <f t="shared" si="23"/>
        <v>2019</v>
      </c>
      <c r="B356" s="181" t="str">
        <f t="shared" si="20"/>
        <v>May</v>
      </c>
      <c r="C356" s="79">
        <f t="shared" si="21"/>
        <v>21</v>
      </c>
      <c r="D356" s="195">
        <v>43608</v>
      </c>
      <c r="E356" s="53" t="s">
        <v>30</v>
      </c>
      <c r="F356" s="53" t="s">
        <v>142</v>
      </c>
      <c r="G356" s="50" t="s">
        <v>138</v>
      </c>
      <c r="H356" s="50" t="s">
        <v>144</v>
      </c>
      <c r="I356" s="53">
        <v>62</v>
      </c>
      <c r="J356" s="61">
        <v>2.11</v>
      </c>
      <c r="K356" s="64">
        <f t="shared" si="22"/>
        <v>0.88533449699573696</v>
      </c>
      <c r="M356" s="2"/>
    </row>
    <row r="357" spans="1:13" x14ac:dyDescent="0.2">
      <c r="A357" s="47">
        <f t="shared" si="23"/>
        <v>2019</v>
      </c>
      <c r="B357" s="181" t="str">
        <f t="shared" si="20"/>
        <v>May</v>
      </c>
      <c r="C357" s="79">
        <f t="shared" si="21"/>
        <v>21</v>
      </c>
      <c r="D357" s="195">
        <v>43608</v>
      </c>
      <c r="E357" s="53" t="s">
        <v>30</v>
      </c>
      <c r="F357" s="53" t="s">
        <v>142</v>
      </c>
      <c r="G357" s="50" t="s">
        <v>138</v>
      </c>
      <c r="H357" s="50" t="s">
        <v>144</v>
      </c>
      <c r="I357" s="53">
        <v>51</v>
      </c>
      <c r="J357" s="61">
        <v>1.08</v>
      </c>
      <c r="K357" s="64">
        <f t="shared" si="22"/>
        <v>0.81416649704864641</v>
      </c>
      <c r="M357" s="2"/>
    </row>
    <row r="358" spans="1:13" x14ac:dyDescent="0.2">
      <c r="A358" s="47">
        <f t="shared" si="23"/>
        <v>2019</v>
      </c>
      <c r="B358" s="181" t="str">
        <f t="shared" si="20"/>
        <v>May</v>
      </c>
      <c r="C358" s="79">
        <f t="shared" si="21"/>
        <v>21</v>
      </c>
      <c r="D358" s="195">
        <v>43608</v>
      </c>
      <c r="E358" s="53" t="s">
        <v>30</v>
      </c>
      <c r="F358" s="53" t="s">
        <v>142</v>
      </c>
      <c r="G358" s="50" t="s">
        <v>138</v>
      </c>
      <c r="H358" s="50" t="s">
        <v>144</v>
      </c>
      <c r="I358" s="53">
        <v>54</v>
      </c>
      <c r="J358" s="61">
        <v>1.56</v>
      </c>
      <c r="K358" s="64">
        <f t="shared" si="22"/>
        <v>0.99070263679317172</v>
      </c>
      <c r="M358" s="2"/>
    </row>
    <row r="359" spans="1:13" x14ac:dyDescent="0.2">
      <c r="A359" s="47">
        <f t="shared" si="23"/>
        <v>2019</v>
      </c>
      <c r="B359" s="181" t="str">
        <f t="shared" si="20"/>
        <v>May</v>
      </c>
      <c r="C359" s="79">
        <f t="shared" si="21"/>
        <v>21</v>
      </c>
      <c r="D359" s="195">
        <v>43608</v>
      </c>
      <c r="E359" s="53" t="s">
        <v>30</v>
      </c>
      <c r="F359" s="53" t="s">
        <v>142</v>
      </c>
      <c r="G359" s="50" t="s">
        <v>138</v>
      </c>
      <c r="H359" s="50" t="s">
        <v>144</v>
      </c>
      <c r="I359" s="53">
        <v>58</v>
      </c>
      <c r="J359" s="61">
        <v>1.66</v>
      </c>
      <c r="K359" s="64">
        <f t="shared" si="22"/>
        <v>0.85079339046291358</v>
      </c>
      <c r="M359" s="2"/>
    </row>
    <row r="360" spans="1:13" x14ac:dyDescent="0.2">
      <c r="A360" s="47">
        <f t="shared" si="23"/>
        <v>2019</v>
      </c>
      <c r="B360" s="181" t="str">
        <f t="shared" si="20"/>
        <v>May</v>
      </c>
      <c r="C360" s="79">
        <f t="shared" si="21"/>
        <v>21</v>
      </c>
      <c r="D360" s="195">
        <v>43608</v>
      </c>
      <c r="E360" s="53" t="s">
        <v>30</v>
      </c>
      <c r="F360" s="53" t="s">
        <v>146</v>
      </c>
      <c r="G360" s="50" t="s">
        <v>138</v>
      </c>
      <c r="H360" s="50" t="s">
        <v>148</v>
      </c>
      <c r="I360" s="53">
        <v>99</v>
      </c>
      <c r="J360" s="61">
        <v>9.83</v>
      </c>
      <c r="K360" s="64">
        <f t="shared" si="22"/>
        <v>1.0130897795421823</v>
      </c>
      <c r="M360" s="2"/>
    </row>
    <row r="361" spans="1:13" x14ac:dyDescent="0.2">
      <c r="A361" s="47">
        <f t="shared" si="23"/>
        <v>2019</v>
      </c>
      <c r="B361" s="181" t="str">
        <f t="shared" si="20"/>
        <v>May</v>
      </c>
      <c r="C361" s="79">
        <f t="shared" si="21"/>
        <v>21</v>
      </c>
      <c r="D361" s="195">
        <v>43608</v>
      </c>
      <c r="E361" s="53" t="s">
        <v>30</v>
      </c>
      <c r="F361" s="53" t="s">
        <v>146</v>
      </c>
      <c r="G361" s="50" t="s">
        <v>138</v>
      </c>
      <c r="H361" s="50" t="s">
        <v>148</v>
      </c>
      <c r="I361" s="53">
        <v>98</v>
      </c>
      <c r="J361" s="61">
        <v>10.83</v>
      </c>
      <c r="K361" s="64">
        <f t="shared" si="22"/>
        <v>1.1506685139695194</v>
      </c>
      <c r="M361" s="2"/>
    </row>
    <row r="362" spans="1:13" x14ac:dyDescent="0.2">
      <c r="A362" s="47">
        <f t="shared" si="23"/>
        <v>2019</v>
      </c>
      <c r="B362" s="181" t="str">
        <f t="shared" si="20"/>
        <v>May</v>
      </c>
      <c r="C362" s="79">
        <f t="shared" si="21"/>
        <v>21</v>
      </c>
      <c r="D362" s="195">
        <v>43608</v>
      </c>
      <c r="E362" s="53" t="s">
        <v>30</v>
      </c>
      <c r="F362" s="53" t="s">
        <v>146</v>
      </c>
      <c r="G362" s="50" t="s">
        <v>138</v>
      </c>
      <c r="H362" s="50" t="s">
        <v>148</v>
      </c>
      <c r="I362" s="53">
        <v>102</v>
      </c>
      <c r="J362" s="61">
        <v>10.47</v>
      </c>
      <c r="K362" s="64">
        <f t="shared" si="22"/>
        <v>0.98661148427075573</v>
      </c>
      <c r="M362" s="2"/>
    </row>
    <row r="363" spans="1:13" x14ac:dyDescent="0.2">
      <c r="A363" s="47">
        <f t="shared" si="23"/>
        <v>2019</v>
      </c>
      <c r="B363" s="181" t="str">
        <f t="shared" si="20"/>
        <v>May</v>
      </c>
      <c r="C363" s="79">
        <f t="shared" si="21"/>
        <v>21</v>
      </c>
      <c r="D363" s="195">
        <v>43608</v>
      </c>
      <c r="E363" s="53" t="s">
        <v>30</v>
      </c>
      <c r="F363" s="53" t="s">
        <v>146</v>
      </c>
      <c r="G363" s="50" t="s">
        <v>138</v>
      </c>
      <c r="H363" s="50" t="s">
        <v>148</v>
      </c>
      <c r="I363" s="53">
        <v>99</v>
      </c>
      <c r="J363" s="61">
        <v>10.64</v>
      </c>
      <c r="K363" s="64">
        <f t="shared" si="22"/>
        <v>1.0965692018645798</v>
      </c>
      <c r="M363" s="2"/>
    </row>
    <row r="364" spans="1:13" x14ac:dyDescent="0.2">
      <c r="A364" s="47">
        <f t="shared" si="23"/>
        <v>2019</v>
      </c>
      <c r="B364" s="181" t="str">
        <f t="shared" si="20"/>
        <v>May</v>
      </c>
      <c r="C364" s="79">
        <f t="shared" si="21"/>
        <v>21</v>
      </c>
      <c r="D364" s="195">
        <v>43608</v>
      </c>
      <c r="E364" s="53" t="s">
        <v>30</v>
      </c>
      <c r="F364" s="53" t="s">
        <v>146</v>
      </c>
      <c r="G364" s="50" t="s">
        <v>138</v>
      </c>
      <c r="H364" s="50" t="s">
        <v>148</v>
      </c>
      <c r="I364" s="53">
        <v>95</v>
      </c>
      <c r="J364" s="61">
        <v>8.1999999999999993</v>
      </c>
      <c r="K364" s="64">
        <f t="shared" si="22"/>
        <v>0.95640763959760888</v>
      </c>
      <c r="M364" s="2"/>
    </row>
    <row r="365" spans="1:13" x14ac:dyDescent="0.2">
      <c r="A365" s="47">
        <f t="shared" si="23"/>
        <v>2019</v>
      </c>
      <c r="B365" s="181" t="str">
        <f t="shared" si="20"/>
        <v>May</v>
      </c>
      <c r="C365" s="79">
        <f t="shared" si="21"/>
        <v>21</v>
      </c>
      <c r="D365" s="195">
        <v>43608</v>
      </c>
      <c r="E365" s="53" t="s">
        <v>30</v>
      </c>
      <c r="F365" s="53" t="s">
        <v>146</v>
      </c>
      <c r="G365" s="50" t="s">
        <v>138</v>
      </c>
      <c r="H365" s="50" t="s">
        <v>148</v>
      </c>
      <c r="I365" s="53">
        <v>108</v>
      </c>
      <c r="J365" s="61">
        <v>13.24</v>
      </c>
      <c r="K365" s="64">
        <f t="shared" si="22"/>
        <v>1.0510338871107048</v>
      </c>
      <c r="M365" s="2"/>
    </row>
    <row r="366" spans="1:13" x14ac:dyDescent="0.2">
      <c r="A366" s="47">
        <f t="shared" si="23"/>
        <v>2019</v>
      </c>
      <c r="B366" s="181" t="str">
        <f t="shared" si="20"/>
        <v>May</v>
      </c>
      <c r="C366" s="79">
        <f t="shared" si="21"/>
        <v>21</v>
      </c>
      <c r="D366" s="195">
        <v>43608</v>
      </c>
      <c r="E366" s="53" t="s">
        <v>30</v>
      </c>
      <c r="F366" s="53" t="s">
        <v>146</v>
      </c>
      <c r="G366" s="50" t="s">
        <v>138</v>
      </c>
      <c r="H366" s="50" t="s">
        <v>148</v>
      </c>
      <c r="I366" s="53">
        <v>78</v>
      </c>
      <c r="J366" s="61">
        <v>4.1900000000000004</v>
      </c>
      <c r="K366" s="64">
        <f t="shared" si="22"/>
        <v>0.882938013115528</v>
      </c>
      <c r="M366" s="2"/>
    </row>
    <row r="367" spans="1:13" x14ac:dyDescent="0.2">
      <c r="A367" s="47">
        <f t="shared" si="23"/>
        <v>2019</v>
      </c>
      <c r="B367" s="181" t="str">
        <f t="shared" si="20"/>
        <v>May</v>
      </c>
      <c r="C367" s="79">
        <f t="shared" si="21"/>
        <v>21</v>
      </c>
      <c r="D367" s="195">
        <v>43608</v>
      </c>
      <c r="E367" s="53" t="s">
        <v>30</v>
      </c>
      <c r="F367" s="53" t="s">
        <v>146</v>
      </c>
      <c r="G367" s="50" t="s">
        <v>138</v>
      </c>
      <c r="H367" s="50" t="s">
        <v>144</v>
      </c>
      <c r="I367" s="53">
        <v>60</v>
      </c>
      <c r="J367" s="61">
        <v>2.2400000000000002</v>
      </c>
      <c r="K367" s="64">
        <f t="shared" si="22"/>
        <v>1.0370370370370372</v>
      </c>
      <c r="M367" s="2"/>
    </row>
    <row r="368" spans="1:13" x14ac:dyDescent="0.2">
      <c r="A368" s="47">
        <f t="shared" si="23"/>
        <v>2019</v>
      </c>
      <c r="B368" s="181" t="str">
        <f t="shared" si="20"/>
        <v>May</v>
      </c>
      <c r="C368" s="79">
        <f t="shared" si="21"/>
        <v>21</v>
      </c>
      <c r="D368" s="195">
        <v>43608</v>
      </c>
      <c r="E368" s="53" t="s">
        <v>30</v>
      </c>
      <c r="F368" s="53" t="s">
        <v>146</v>
      </c>
      <c r="G368" s="50" t="s">
        <v>138</v>
      </c>
      <c r="H368" s="50" t="s">
        <v>144</v>
      </c>
      <c r="I368" s="53">
        <v>58</v>
      </c>
      <c r="J368" s="61">
        <v>2.27</v>
      </c>
      <c r="K368" s="64">
        <f t="shared" si="22"/>
        <v>1.1634343351510927</v>
      </c>
      <c r="M368" s="2"/>
    </row>
    <row r="369" spans="1:13" x14ac:dyDescent="0.2">
      <c r="A369" s="47">
        <f t="shared" si="23"/>
        <v>2019</v>
      </c>
      <c r="B369" s="181" t="str">
        <f t="shared" si="20"/>
        <v>May</v>
      </c>
      <c r="C369" s="79">
        <f t="shared" si="21"/>
        <v>21</v>
      </c>
      <c r="D369" s="195">
        <v>43608</v>
      </c>
      <c r="E369" s="53" t="s">
        <v>30</v>
      </c>
      <c r="F369" s="53" t="s">
        <v>146</v>
      </c>
      <c r="G369" s="50" t="s">
        <v>138</v>
      </c>
      <c r="H369" s="50" t="s">
        <v>144</v>
      </c>
      <c r="I369" s="53">
        <v>56</v>
      </c>
      <c r="J369" s="61">
        <v>1.97</v>
      </c>
      <c r="K369" s="64">
        <f t="shared" si="22"/>
        <v>1.1217656705539358</v>
      </c>
      <c r="M369" s="2"/>
    </row>
    <row r="370" spans="1:13" x14ac:dyDescent="0.2">
      <c r="A370" s="47">
        <f t="shared" si="23"/>
        <v>2019</v>
      </c>
      <c r="B370" s="181" t="str">
        <f t="shared" si="20"/>
        <v>May</v>
      </c>
      <c r="C370" s="79">
        <f t="shared" si="21"/>
        <v>21</v>
      </c>
      <c r="D370" s="195">
        <v>43608</v>
      </c>
      <c r="E370" s="53" t="s">
        <v>30</v>
      </c>
      <c r="F370" s="53" t="s">
        <v>146</v>
      </c>
      <c r="G370" s="50" t="s">
        <v>138</v>
      </c>
      <c r="H370" s="50" t="s">
        <v>144</v>
      </c>
      <c r="I370" s="53">
        <v>64</v>
      </c>
      <c r="J370" s="61">
        <v>2.94</v>
      </c>
      <c r="K370" s="64">
        <f t="shared" si="22"/>
        <v>1.12152099609375</v>
      </c>
      <c r="M370" s="2"/>
    </row>
    <row r="371" spans="1:13" x14ac:dyDescent="0.2">
      <c r="A371" s="47">
        <f t="shared" si="23"/>
        <v>2019</v>
      </c>
      <c r="B371" s="181" t="str">
        <f t="shared" si="20"/>
        <v>May</v>
      </c>
      <c r="C371" s="79">
        <f t="shared" si="21"/>
        <v>21</v>
      </c>
      <c r="D371" s="195">
        <v>43608</v>
      </c>
      <c r="E371" s="53" t="s">
        <v>30</v>
      </c>
      <c r="F371" s="53" t="s">
        <v>146</v>
      </c>
      <c r="G371" s="50" t="s">
        <v>138</v>
      </c>
      <c r="H371" s="50" t="s">
        <v>144</v>
      </c>
      <c r="I371" s="53">
        <v>63</v>
      </c>
      <c r="J371" s="61">
        <v>2.8</v>
      </c>
      <c r="K371" s="64">
        <f t="shared" si="22"/>
        <v>1.1197894795778394</v>
      </c>
      <c r="M371" s="2"/>
    </row>
    <row r="372" spans="1:13" x14ac:dyDescent="0.2">
      <c r="A372" s="47">
        <f t="shared" si="23"/>
        <v>2019</v>
      </c>
      <c r="B372" s="181" t="str">
        <f t="shared" si="20"/>
        <v>May</v>
      </c>
      <c r="C372" s="79">
        <f t="shared" si="21"/>
        <v>21</v>
      </c>
      <c r="D372" s="195">
        <v>43608</v>
      </c>
      <c r="E372" s="53" t="s">
        <v>30</v>
      </c>
      <c r="F372" s="53" t="s">
        <v>146</v>
      </c>
      <c r="G372" s="50" t="s">
        <v>138</v>
      </c>
      <c r="H372" s="50" t="s">
        <v>144</v>
      </c>
      <c r="I372" s="53">
        <v>61</v>
      </c>
      <c r="J372" s="61">
        <v>2.4300000000000002</v>
      </c>
      <c r="K372" s="64">
        <f t="shared" si="22"/>
        <v>1.0705741890290379</v>
      </c>
      <c r="M372" s="2"/>
    </row>
    <row r="373" spans="1:13" x14ac:dyDescent="0.2">
      <c r="A373" s="47">
        <f t="shared" si="23"/>
        <v>2019</v>
      </c>
      <c r="B373" s="181" t="str">
        <f t="shared" si="20"/>
        <v>May</v>
      </c>
      <c r="C373" s="79">
        <f t="shared" si="21"/>
        <v>21</v>
      </c>
      <c r="D373" s="195">
        <v>43608</v>
      </c>
      <c r="E373" s="53" t="s">
        <v>30</v>
      </c>
      <c r="F373" s="53" t="s">
        <v>146</v>
      </c>
      <c r="G373" s="50" t="s">
        <v>138</v>
      </c>
      <c r="H373" s="50" t="s">
        <v>144</v>
      </c>
      <c r="I373" s="53">
        <v>59</v>
      </c>
      <c r="J373" s="61">
        <v>2.69</v>
      </c>
      <c r="K373" s="64">
        <f t="shared" si="22"/>
        <v>1.3097736380058331</v>
      </c>
      <c r="M373" s="2"/>
    </row>
    <row r="374" spans="1:13" x14ac:dyDescent="0.2">
      <c r="A374" s="47">
        <f t="shared" si="23"/>
        <v>2019</v>
      </c>
      <c r="B374" s="181" t="str">
        <f t="shared" si="20"/>
        <v>May</v>
      </c>
      <c r="C374" s="79">
        <f t="shared" si="21"/>
        <v>21</v>
      </c>
      <c r="D374" s="195">
        <v>43608</v>
      </c>
      <c r="E374" s="53" t="s">
        <v>30</v>
      </c>
      <c r="F374" s="53" t="s">
        <v>146</v>
      </c>
      <c r="G374" s="50" t="s">
        <v>138</v>
      </c>
      <c r="H374" s="50" t="s">
        <v>144</v>
      </c>
      <c r="I374" s="53">
        <v>68</v>
      </c>
      <c r="J374" s="61">
        <v>3.65</v>
      </c>
      <c r="K374" s="64">
        <f t="shared" si="22"/>
        <v>1.1608233258701404</v>
      </c>
      <c r="M374" s="2"/>
    </row>
    <row r="375" spans="1:13" x14ac:dyDescent="0.2">
      <c r="A375" s="47">
        <f t="shared" si="23"/>
        <v>2019</v>
      </c>
      <c r="B375" s="181" t="str">
        <f t="shared" si="20"/>
        <v>May</v>
      </c>
      <c r="C375" s="79">
        <f t="shared" si="21"/>
        <v>21</v>
      </c>
      <c r="D375" s="195">
        <v>43608</v>
      </c>
      <c r="E375" s="53" t="s">
        <v>30</v>
      </c>
      <c r="F375" s="53" t="s">
        <v>146</v>
      </c>
      <c r="G375" s="50" t="s">
        <v>138</v>
      </c>
      <c r="H375" s="50" t="s">
        <v>144</v>
      </c>
      <c r="I375" s="53">
        <v>60</v>
      </c>
      <c r="J375" s="61">
        <v>2.4900000000000002</v>
      </c>
      <c r="K375" s="64">
        <f t="shared" si="22"/>
        <v>1.1527777777777779</v>
      </c>
      <c r="M375" s="2"/>
    </row>
    <row r="376" spans="1:13" x14ac:dyDescent="0.2">
      <c r="A376" s="47">
        <f t="shared" si="23"/>
        <v>2019</v>
      </c>
      <c r="B376" s="181" t="str">
        <f t="shared" si="20"/>
        <v>May</v>
      </c>
      <c r="C376" s="79">
        <f t="shared" si="21"/>
        <v>21</v>
      </c>
      <c r="D376" s="195">
        <v>43608</v>
      </c>
      <c r="E376" s="53" t="s">
        <v>30</v>
      </c>
      <c r="F376" s="53" t="s">
        <v>146</v>
      </c>
      <c r="G376" s="50" t="s">
        <v>138</v>
      </c>
      <c r="H376" s="50" t="s">
        <v>144</v>
      </c>
      <c r="I376" s="53">
        <v>64</v>
      </c>
      <c r="J376" s="61">
        <v>2.93</v>
      </c>
      <c r="K376" s="64">
        <f t="shared" si="22"/>
        <v>1.117706298828125</v>
      </c>
      <c r="M376" s="2"/>
    </row>
    <row r="377" spans="1:13" x14ac:dyDescent="0.2">
      <c r="A377" s="47">
        <f t="shared" si="23"/>
        <v>2019</v>
      </c>
      <c r="B377" s="181" t="str">
        <f t="shared" si="20"/>
        <v>May</v>
      </c>
      <c r="C377" s="79">
        <f t="shared" si="21"/>
        <v>21</v>
      </c>
      <c r="D377" s="195">
        <v>43608</v>
      </c>
      <c r="E377" s="53" t="s">
        <v>30</v>
      </c>
      <c r="F377" s="53" t="s">
        <v>146</v>
      </c>
      <c r="G377" s="50" t="s">
        <v>138</v>
      </c>
      <c r="H377" s="50" t="s">
        <v>144</v>
      </c>
      <c r="I377" s="53">
        <v>61</v>
      </c>
      <c r="J377" s="61">
        <v>2.59</v>
      </c>
      <c r="K377" s="64">
        <f t="shared" si="22"/>
        <v>1.1410646706111964</v>
      </c>
      <c r="M377" s="2"/>
    </row>
    <row r="378" spans="1:13" x14ac:dyDescent="0.2">
      <c r="A378" s="47">
        <f t="shared" si="23"/>
        <v>2019</v>
      </c>
      <c r="B378" s="181" t="str">
        <f t="shared" si="20"/>
        <v>May</v>
      </c>
      <c r="C378" s="79">
        <f t="shared" si="21"/>
        <v>21</v>
      </c>
      <c r="D378" s="195">
        <v>43608</v>
      </c>
      <c r="E378" s="53" t="s">
        <v>30</v>
      </c>
      <c r="F378" s="53" t="s">
        <v>146</v>
      </c>
      <c r="G378" s="50" t="s">
        <v>138</v>
      </c>
      <c r="H378" s="50" t="s">
        <v>144</v>
      </c>
      <c r="I378" s="53">
        <v>58</v>
      </c>
      <c r="J378" s="61">
        <v>2.08</v>
      </c>
      <c r="K378" s="64">
        <f t="shared" si="22"/>
        <v>1.0660543687728075</v>
      </c>
      <c r="M378" s="2"/>
    </row>
    <row r="379" spans="1:13" x14ac:dyDescent="0.2">
      <c r="A379" s="47">
        <f t="shared" si="23"/>
        <v>2019</v>
      </c>
      <c r="B379" s="181" t="str">
        <f t="shared" si="20"/>
        <v>May</v>
      </c>
      <c r="C379" s="79">
        <f t="shared" si="21"/>
        <v>21</v>
      </c>
      <c r="D379" s="195">
        <v>43608</v>
      </c>
      <c r="E379" s="53" t="s">
        <v>30</v>
      </c>
      <c r="F379" s="53" t="s">
        <v>146</v>
      </c>
      <c r="G379" s="50" t="s">
        <v>138</v>
      </c>
      <c r="H379" s="50" t="s">
        <v>144</v>
      </c>
      <c r="I379" s="53">
        <v>41</v>
      </c>
      <c r="J379" s="61">
        <v>0.75</v>
      </c>
      <c r="K379" s="64">
        <f t="shared" si="22"/>
        <v>1.0882024346715804</v>
      </c>
      <c r="M379" s="2"/>
    </row>
    <row r="380" spans="1:13" x14ac:dyDescent="0.2">
      <c r="A380" s="47">
        <f t="shared" si="23"/>
        <v>2019</v>
      </c>
      <c r="B380" s="181" t="str">
        <f t="shared" si="20"/>
        <v>May</v>
      </c>
      <c r="C380" s="79">
        <f t="shared" si="21"/>
        <v>21</v>
      </c>
      <c r="D380" s="195">
        <v>43608</v>
      </c>
      <c r="E380" s="53" t="s">
        <v>30</v>
      </c>
      <c r="F380" s="53" t="s">
        <v>146</v>
      </c>
      <c r="G380" s="50" t="s">
        <v>138</v>
      </c>
      <c r="H380" s="50" t="s">
        <v>144</v>
      </c>
      <c r="I380" s="53">
        <v>64</v>
      </c>
      <c r="J380" s="61">
        <v>2.92</v>
      </c>
      <c r="K380" s="64">
        <f t="shared" si="22"/>
        <v>1.1138916015625</v>
      </c>
      <c r="M380" s="2"/>
    </row>
    <row r="381" spans="1:13" x14ac:dyDescent="0.2">
      <c r="A381" s="47">
        <f t="shared" si="23"/>
        <v>2019</v>
      </c>
      <c r="B381" s="181" t="str">
        <f t="shared" si="20"/>
        <v>May</v>
      </c>
      <c r="C381" s="79">
        <f t="shared" si="21"/>
        <v>21</v>
      </c>
      <c r="D381" s="195">
        <v>43608</v>
      </c>
      <c r="E381" s="53" t="s">
        <v>30</v>
      </c>
      <c r="F381" s="53" t="s">
        <v>146</v>
      </c>
      <c r="G381" s="50" t="s">
        <v>138</v>
      </c>
      <c r="H381" s="50" t="s">
        <v>144</v>
      </c>
      <c r="I381" s="53">
        <v>48</v>
      </c>
      <c r="J381" s="61">
        <v>1.1000000000000001</v>
      </c>
      <c r="K381" s="64">
        <f t="shared" si="22"/>
        <v>0.99464699074074092</v>
      </c>
      <c r="M381" s="2"/>
    </row>
    <row r="382" spans="1:13" x14ac:dyDescent="0.2">
      <c r="A382" s="47">
        <f t="shared" si="23"/>
        <v>2019</v>
      </c>
      <c r="B382" s="181" t="str">
        <f t="shared" si="20"/>
        <v>May</v>
      </c>
      <c r="C382" s="79">
        <f t="shared" si="21"/>
        <v>21</v>
      </c>
      <c r="D382" s="195">
        <v>43608</v>
      </c>
      <c r="E382" s="53" t="s">
        <v>30</v>
      </c>
      <c r="F382" s="53" t="s">
        <v>146</v>
      </c>
      <c r="G382" s="50" t="s">
        <v>138</v>
      </c>
      <c r="H382" s="50" t="s">
        <v>144</v>
      </c>
      <c r="I382" s="53">
        <v>56</v>
      </c>
      <c r="J382" s="61">
        <v>1.97</v>
      </c>
      <c r="K382" s="64">
        <f t="shared" si="22"/>
        <v>1.1217656705539358</v>
      </c>
      <c r="M382" s="2"/>
    </row>
    <row r="383" spans="1:13" x14ac:dyDescent="0.2">
      <c r="A383" s="47">
        <f t="shared" si="23"/>
        <v>2019</v>
      </c>
      <c r="B383" s="181" t="str">
        <f t="shared" si="20"/>
        <v>May</v>
      </c>
      <c r="C383" s="79">
        <f t="shared" si="21"/>
        <v>21</v>
      </c>
      <c r="D383" s="195">
        <v>43608</v>
      </c>
      <c r="E383" s="53" t="s">
        <v>30</v>
      </c>
      <c r="F383" s="53" t="s">
        <v>146</v>
      </c>
      <c r="G383" s="50" t="s">
        <v>138</v>
      </c>
      <c r="H383" s="50" t="s">
        <v>144</v>
      </c>
      <c r="I383" s="53">
        <v>61</v>
      </c>
      <c r="J383" s="61">
        <v>3.21</v>
      </c>
      <c r="K383" s="64">
        <f t="shared" si="22"/>
        <v>1.4142152867420621</v>
      </c>
      <c r="M383" s="2"/>
    </row>
    <row r="384" spans="1:13" x14ac:dyDescent="0.2">
      <c r="A384" s="47">
        <f t="shared" si="23"/>
        <v>2019</v>
      </c>
      <c r="B384" s="181" t="str">
        <f t="shared" si="20"/>
        <v>May</v>
      </c>
      <c r="C384" s="79">
        <f t="shared" si="21"/>
        <v>21</v>
      </c>
      <c r="D384" s="195">
        <v>43608</v>
      </c>
      <c r="E384" s="53" t="s">
        <v>30</v>
      </c>
      <c r="F384" s="53" t="s">
        <v>152</v>
      </c>
      <c r="G384" s="50" t="s">
        <v>138</v>
      </c>
      <c r="H384" s="50" t="s">
        <v>144</v>
      </c>
      <c r="I384" s="53">
        <v>64</v>
      </c>
      <c r="J384" s="61">
        <v>2.72</v>
      </c>
      <c r="K384" s="64">
        <f t="shared" si="22"/>
        <v>1.03759765625</v>
      </c>
      <c r="M384" s="2"/>
    </row>
    <row r="385" spans="1:13" x14ac:dyDescent="0.2">
      <c r="A385" s="47">
        <f t="shared" si="23"/>
        <v>2019</v>
      </c>
      <c r="B385" s="181" t="str">
        <f t="shared" si="20"/>
        <v>May</v>
      </c>
      <c r="C385" s="79">
        <f t="shared" si="21"/>
        <v>21</v>
      </c>
      <c r="D385" s="195">
        <v>43608</v>
      </c>
      <c r="E385" s="53" t="s">
        <v>21</v>
      </c>
      <c r="F385" s="53" t="s">
        <v>142</v>
      </c>
      <c r="G385" s="50" t="s">
        <v>138</v>
      </c>
      <c r="H385" s="50" t="s">
        <v>144</v>
      </c>
      <c r="I385" s="53">
        <v>49</v>
      </c>
      <c r="J385" s="61">
        <v>0.92</v>
      </c>
      <c r="K385" s="64">
        <f t="shared" si="22"/>
        <v>0.78198709721289594</v>
      </c>
      <c r="M385" s="2"/>
    </row>
    <row r="386" spans="1:13" x14ac:dyDescent="0.2">
      <c r="A386" s="47">
        <f t="shared" si="23"/>
        <v>2019</v>
      </c>
      <c r="B386" s="181" t="str">
        <f t="shared" si="20"/>
        <v>May</v>
      </c>
      <c r="C386" s="79">
        <f t="shared" si="21"/>
        <v>21</v>
      </c>
      <c r="D386" s="195">
        <v>43608</v>
      </c>
      <c r="E386" s="53" t="s">
        <v>21</v>
      </c>
      <c r="F386" s="53" t="s">
        <v>142</v>
      </c>
      <c r="G386" s="50" t="s">
        <v>138</v>
      </c>
      <c r="H386" s="50" t="s">
        <v>144</v>
      </c>
      <c r="I386" s="53">
        <v>45</v>
      </c>
      <c r="J386" s="61">
        <v>0.72</v>
      </c>
      <c r="K386" s="64">
        <f t="shared" si="22"/>
        <v>0.79012345679012341</v>
      </c>
      <c r="M386" s="2"/>
    </row>
    <row r="387" spans="1:13" x14ac:dyDescent="0.2">
      <c r="A387" s="47">
        <f t="shared" si="23"/>
        <v>2019</v>
      </c>
      <c r="B387" s="181" t="str">
        <f t="shared" si="20"/>
        <v>May</v>
      </c>
      <c r="C387" s="79">
        <f t="shared" si="21"/>
        <v>21</v>
      </c>
      <c r="D387" s="195">
        <v>43608</v>
      </c>
      <c r="E387" s="53" t="s">
        <v>21</v>
      </c>
      <c r="F387" s="53" t="s">
        <v>142</v>
      </c>
      <c r="G387" s="50" t="s">
        <v>138</v>
      </c>
      <c r="H387" s="50" t="s">
        <v>144</v>
      </c>
      <c r="I387" s="53">
        <v>52</v>
      </c>
      <c r="J387" s="61">
        <v>1.1299999999999999</v>
      </c>
      <c r="K387" s="64">
        <f t="shared" si="22"/>
        <v>0.80365270823850699</v>
      </c>
      <c r="M387" s="2"/>
    </row>
    <row r="388" spans="1:13" x14ac:dyDescent="0.2">
      <c r="A388" s="47">
        <f t="shared" si="23"/>
        <v>2019</v>
      </c>
      <c r="B388" s="181" t="str">
        <f t="shared" ref="B388:B451" si="24">TEXT(D388,"mmm")</f>
        <v>May</v>
      </c>
      <c r="C388" s="79">
        <f t="shared" ref="C388:C451" si="25">WEEKNUM(D388)</f>
        <v>21</v>
      </c>
      <c r="D388" s="195">
        <v>43608</v>
      </c>
      <c r="E388" s="53" t="s">
        <v>21</v>
      </c>
      <c r="F388" s="53" t="s">
        <v>142</v>
      </c>
      <c r="G388" s="50" t="s">
        <v>138</v>
      </c>
      <c r="H388" s="50" t="s">
        <v>144</v>
      </c>
      <c r="I388" s="53">
        <v>51</v>
      </c>
      <c r="J388" s="61">
        <v>0.96</v>
      </c>
      <c r="K388" s="64">
        <f t="shared" ref="K388:K451" si="26">(J388*100000)/(I388^3)</f>
        <v>0.72370355293213018</v>
      </c>
      <c r="M388" s="2"/>
    </row>
    <row r="389" spans="1:13" x14ac:dyDescent="0.2">
      <c r="A389" s="47">
        <f t="shared" si="23"/>
        <v>2019</v>
      </c>
      <c r="B389" s="181" t="str">
        <f t="shared" si="24"/>
        <v>May</v>
      </c>
      <c r="C389" s="79">
        <f t="shared" si="25"/>
        <v>21</v>
      </c>
      <c r="D389" s="195">
        <v>43608</v>
      </c>
      <c r="E389" s="53" t="s">
        <v>21</v>
      </c>
      <c r="F389" s="53" t="s">
        <v>142</v>
      </c>
      <c r="G389" s="50" t="s">
        <v>138</v>
      </c>
      <c r="H389" s="50" t="s">
        <v>144</v>
      </c>
      <c r="I389" s="53">
        <v>60</v>
      </c>
      <c r="J389" s="61">
        <v>2.2999999999999998</v>
      </c>
      <c r="K389" s="64">
        <f t="shared" si="26"/>
        <v>1.0648148148148147</v>
      </c>
      <c r="M389" s="2"/>
    </row>
    <row r="390" spans="1:13" x14ac:dyDescent="0.2">
      <c r="A390" s="47">
        <f t="shared" ref="A390:A453" si="27">YEAR(D390)</f>
        <v>2019</v>
      </c>
      <c r="B390" s="181" t="str">
        <f t="shared" si="24"/>
        <v>May</v>
      </c>
      <c r="C390" s="79">
        <f t="shared" si="25"/>
        <v>21</v>
      </c>
      <c r="D390" s="195">
        <v>43608</v>
      </c>
      <c r="E390" s="53" t="s">
        <v>21</v>
      </c>
      <c r="F390" s="53" t="s">
        <v>146</v>
      </c>
      <c r="G390" s="50" t="s">
        <v>138</v>
      </c>
      <c r="H390" s="50" t="s">
        <v>144</v>
      </c>
      <c r="I390" s="53">
        <v>48</v>
      </c>
      <c r="J390" s="61">
        <v>1.29</v>
      </c>
      <c r="K390" s="64">
        <f t="shared" si="26"/>
        <v>1.1664496527777777</v>
      </c>
      <c r="M390" s="2"/>
    </row>
    <row r="391" spans="1:13" x14ac:dyDescent="0.2">
      <c r="A391" s="47">
        <f t="shared" si="27"/>
        <v>2019</v>
      </c>
      <c r="B391" s="181" t="str">
        <f t="shared" si="24"/>
        <v>May</v>
      </c>
      <c r="C391" s="79">
        <f t="shared" si="25"/>
        <v>21</v>
      </c>
      <c r="D391" s="195">
        <v>43608</v>
      </c>
      <c r="E391" s="53" t="s">
        <v>21</v>
      </c>
      <c r="F391" s="53" t="s">
        <v>146</v>
      </c>
      <c r="G391" s="50" t="s">
        <v>138</v>
      </c>
      <c r="H391" s="50" t="s">
        <v>144</v>
      </c>
      <c r="I391" s="53">
        <v>56</v>
      </c>
      <c r="J391" s="61">
        <v>1.79</v>
      </c>
      <c r="K391" s="64">
        <f t="shared" si="26"/>
        <v>1.0192693148688046</v>
      </c>
      <c r="M391" s="2"/>
    </row>
    <row r="392" spans="1:13" x14ac:dyDescent="0.2">
      <c r="A392" s="47">
        <f t="shared" si="27"/>
        <v>2019</v>
      </c>
      <c r="B392" s="181" t="str">
        <f t="shared" si="24"/>
        <v>May</v>
      </c>
      <c r="C392" s="79">
        <f t="shared" si="25"/>
        <v>21</v>
      </c>
      <c r="D392" s="195">
        <v>43608</v>
      </c>
      <c r="E392" s="53" t="s">
        <v>21</v>
      </c>
      <c r="F392" s="53" t="s">
        <v>146</v>
      </c>
      <c r="G392" s="50" t="s">
        <v>138</v>
      </c>
      <c r="H392" s="50" t="s">
        <v>144</v>
      </c>
      <c r="I392" s="53">
        <v>49</v>
      </c>
      <c r="J392" s="61">
        <v>1.25</v>
      </c>
      <c r="K392" s="64">
        <f t="shared" si="26"/>
        <v>1.0624824690392609</v>
      </c>
      <c r="M392" s="2"/>
    </row>
    <row r="393" spans="1:13" x14ac:dyDescent="0.2">
      <c r="A393" s="47">
        <f t="shared" si="27"/>
        <v>2019</v>
      </c>
      <c r="B393" s="181" t="str">
        <f t="shared" si="24"/>
        <v>May</v>
      </c>
      <c r="C393" s="79">
        <f t="shared" si="25"/>
        <v>21</v>
      </c>
      <c r="D393" s="195">
        <v>43608</v>
      </c>
      <c r="E393" s="53" t="s">
        <v>21</v>
      </c>
      <c r="F393" s="53" t="s">
        <v>146</v>
      </c>
      <c r="G393" s="50" t="s">
        <v>138</v>
      </c>
      <c r="H393" s="50" t="s">
        <v>144</v>
      </c>
      <c r="I393" s="53">
        <v>56</v>
      </c>
      <c r="J393" s="61">
        <v>1.92</v>
      </c>
      <c r="K393" s="64">
        <f t="shared" si="26"/>
        <v>1.0932944606413995</v>
      </c>
      <c r="M393" s="2"/>
    </row>
    <row r="394" spans="1:13" x14ac:dyDescent="0.2">
      <c r="A394" s="47">
        <f t="shared" si="27"/>
        <v>2019</v>
      </c>
      <c r="B394" s="181" t="str">
        <f t="shared" si="24"/>
        <v>May</v>
      </c>
      <c r="C394" s="79">
        <f t="shared" si="25"/>
        <v>21</v>
      </c>
      <c r="D394" s="195">
        <v>43608</v>
      </c>
      <c r="E394" s="53" t="s">
        <v>21</v>
      </c>
      <c r="F394" s="53" t="s">
        <v>146</v>
      </c>
      <c r="G394" s="50" t="s">
        <v>138</v>
      </c>
      <c r="H394" s="50" t="s">
        <v>144</v>
      </c>
      <c r="I394" s="53">
        <v>62</v>
      </c>
      <c r="J394" s="61">
        <v>2.7</v>
      </c>
      <c r="K394" s="64">
        <f t="shared" si="26"/>
        <v>1.1328924843073411</v>
      </c>
      <c r="M394" s="2"/>
    </row>
    <row r="395" spans="1:13" x14ac:dyDescent="0.2">
      <c r="A395" s="47">
        <f t="shared" si="27"/>
        <v>2019</v>
      </c>
      <c r="B395" s="181" t="str">
        <f t="shared" si="24"/>
        <v>May</v>
      </c>
      <c r="C395" s="79">
        <f t="shared" si="25"/>
        <v>21</v>
      </c>
      <c r="D395" s="195">
        <v>43608</v>
      </c>
      <c r="E395" s="53" t="s">
        <v>21</v>
      </c>
      <c r="F395" s="53" t="s">
        <v>146</v>
      </c>
      <c r="G395" s="50" t="s">
        <v>138</v>
      </c>
      <c r="H395" s="50" t="s">
        <v>144</v>
      </c>
      <c r="I395" s="53">
        <v>47</v>
      </c>
      <c r="J395" s="61">
        <v>1.1299999999999999</v>
      </c>
      <c r="K395" s="64">
        <f t="shared" si="26"/>
        <v>1.0883908189900118</v>
      </c>
      <c r="M395" s="2"/>
    </row>
    <row r="396" spans="1:13" x14ac:dyDescent="0.2">
      <c r="A396" s="47">
        <f t="shared" si="27"/>
        <v>2019</v>
      </c>
      <c r="B396" s="181" t="str">
        <f t="shared" si="24"/>
        <v>May</v>
      </c>
      <c r="C396" s="79">
        <f t="shared" si="25"/>
        <v>21</v>
      </c>
      <c r="D396" s="195">
        <v>43609</v>
      </c>
      <c r="E396" s="53" t="s">
        <v>34</v>
      </c>
      <c r="F396" s="53" t="s">
        <v>146</v>
      </c>
      <c r="G396" s="50" t="s">
        <v>138</v>
      </c>
      <c r="H396" s="50" t="s">
        <v>144</v>
      </c>
      <c r="I396" s="53">
        <v>50</v>
      </c>
      <c r="J396" s="61">
        <v>1.33</v>
      </c>
      <c r="K396" s="64">
        <f t="shared" si="26"/>
        <v>1.0640000000000001</v>
      </c>
      <c r="M396" s="2"/>
    </row>
    <row r="397" spans="1:13" x14ac:dyDescent="0.2">
      <c r="A397" s="47">
        <f t="shared" si="27"/>
        <v>2019</v>
      </c>
      <c r="B397" s="181" t="str">
        <f t="shared" si="24"/>
        <v>May</v>
      </c>
      <c r="C397" s="79">
        <f t="shared" si="25"/>
        <v>21</v>
      </c>
      <c r="D397" s="195">
        <v>43609</v>
      </c>
      <c r="E397" s="53" t="s">
        <v>34</v>
      </c>
      <c r="F397" s="53" t="s">
        <v>146</v>
      </c>
      <c r="G397" s="50" t="s">
        <v>138</v>
      </c>
      <c r="H397" s="50" t="s">
        <v>144</v>
      </c>
      <c r="I397" s="53">
        <v>50</v>
      </c>
      <c r="J397" s="61">
        <v>1.25</v>
      </c>
      <c r="K397" s="64">
        <f t="shared" si="26"/>
        <v>1</v>
      </c>
      <c r="M397" s="2"/>
    </row>
    <row r="398" spans="1:13" x14ac:dyDescent="0.2">
      <c r="A398" s="47">
        <f t="shared" si="27"/>
        <v>2019</v>
      </c>
      <c r="B398" s="181" t="str">
        <f t="shared" si="24"/>
        <v>May</v>
      </c>
      <c r="C398" s="79">
        <f t="shared" si="25"/>
        <v>21</v>
      </c>
      <c r="D398" s="195">
        <v>43609</v>
      </c>
      <c r="E398" s="53" t="s">
        <v>34</v>
      </c>
      <c r="F398" s="53" t="s">
        <v>146</v>
      </c>
      <c r="G398" s="50" t="s">
        <v>138</v>
      </c>
      <c r="H398" s="50" t="s">
        <v>144</v>
      </c>
      <c r="I398" s="53">
        <v>52</v>
      </c>
      <c r="J398" s="61">
        <v>1.46</v>
      </c>
      <c r="K398" s="64">
        <f t="shared" si="26"/>
        <v>1.0383477469276285</v>
      </c>
      <c r="M398" s="2"/>
    </row>
    <row r="399" spans="1:13" x14ac:dyDescent="0.2">
      <c r="A399" s="47">
        <f t="shared" si="27"/>
        <v>2019</v>
      </c>
      <c r="B399" s="181" t="str">
        <f t="shared" si="24"/>
        <v>May</v>
      </c>
      <c r="C399" s="79">
        <f t="shared" si="25"/>
        <v>21</v>
      </c>
      <c r="D399" s="195">
        <v>43609</v>
      </c>
      <c r="E399" s="53" t="s">
        <v>34</v>
      </c>
      <c r="F399" s="53" t="s">
        <v>146</v>
      </c>
      <c r="G399" s="50" t="s">
        <v>138</v>
      </c>
      <c r="H399" s="50" t="s">
        <v>144</v>
      </c>
      <c r="I399" s="53">
        <v>48</v>
      </c>
      <c r="J399" s="61">
        <v>1.2</v>
      </c>
      <c r="K399" s="64">
        <f t="shared" si="26"/>
        <v>1.0850694444444444</v>
      </c>
      <c r="M399" s="2"/>
    </row>
    <row r="400" spans="1:13" x14ac:dyDescent="0.2">
      <c r="A400" s="47">
        <f t="shared" si="27"/>
        <v>2019</v>
      </c>
      <c r="B400" s="181" t="str">
        <f t="shared" si="24"/>
        <v>May</v>
      </c>
      <c r="C400" s="79">
        <f t="shared" si="25"/>
        <v>21</v>
      </c>
      <c r="D400" s="195">
        <v>43609</v>
      </c>
      <c r="E400" s="53" t="s">
        <v>40</v>
      </c>
      <c r="F400" s="53" t="s">
        <v>146</v>
      </c>
      <c r="G400" s="50" t="s">
        <v>138</v>
      </c>
      <c r="H400" s="50" t="s">
        <v>144</v>
      </c>
      <c r="I400" s="53">
        <v>45</v>
      </c>
      <c r="J400" s="61">
        <v>0.92</v>
      </c>
      <c r="K400" s="64">
        <f t="shared" si="26"/>
        <v>1.0096021947873799</v>
      </c>
      <c r="M400" s="2"/>
    </row>
    <row r="401" spans="1:13" x14ac:dyDescent="0.2">
      <c r="A401" s="47">
        <f t="shared" si="27"/>
        <v>2019</v>
      </c>
      <c r="B401" s="181" t="str">
        <f t="shared" si="24"/>
        <v>May</v>
      </c>
      <c r="C401" s="79">
        <f t="shared" si="25"/>
        <v>21</v>
      </c>
      <c r="D401" s="195">
        <v>43609</v>
      </c>
      <c r="E401" s="53" t="s">
        <v>40</v>
      </c>
      <c r="F401" s="53" t="s">
        <v>146</v>
      </c>
      <c r="G401" s="50" t="s">
        <v>138</v>
      </c>
      <c r="H401" s="50" t="s">
        <v>144</v>
      </c>
      <c r="I401" s="53">
        <v>53</v>
      </c>
      <c r="J401" s="61">
        <v>0.53</v>
      </c>
      <c r="K401" s="64">
        <f t="shared" si="26"/>
        <v>0.35599857600569595</v>
      </c>
      <c r="M401" s="2"/>
    </row>
    <row r="402" spans="1:13" x14ac:dyDescent="0.2">
      <c r="A402" s="47">
        <f t="shared" si="27"/>
        <v>2019</v>
      </c>
      <c r="B402" s="181" t="str">
        <f t="shared" si="24"/>
        <v>May</v>
      </c>
      <c r="C402" s="79">
        <f t="shared" si="25"/>
        <v>21</v>
      </c>
      <c r="D402" s="195">
        <v>43609</v>
      </c>
      <c r="E402" s="53" t="s">
        <v>40</v>
      </c>
      <c r="F402" s="53" t="s">
        <v>146</v>
      </c>
      <c r="G402" s="50" t="s">
        <v>138</v>
      </c>
      <c r="H402" s="50" t="s">
        <v>144</v>
      </c>
      <c r="I402" s="53">
        <v>50</v>
      </c>
      <c r="J402" s="61">
        <v>1.25</v>
      </c>
      <c r="K402" s="64">
        <f t="shared" si="26"/>
        <v>1</v>
      </c>
      <c r="M402" s="2"/>
    </row>
    <row r="403" spans="1:13" x14ac:dyDescent="0.2">
      <c r="A403" s="47">
        <f t="shared" si="27"/>
        <v>2019</v>
      </c>
      <c r="B403" s="181" t="str">
        <f t="shared" si="24"/>
        <v>May</v>
      </c>
      <c r="C403" s="79">
        <f t="shared" si="25"/>
        <v>21</v>
      </c>
      <c r="D403" s="195">
        <v>43609</v>
      </c>
      <c r="E403" s="53" t="s">
        <v>40</v>
      </c>
      <c r="F403" s="53" t="s">
        <v>146</v>
      </c>
      <c r="G403" s="50" t="s">
        <v>138</v>
      </c>
      <c r="H403" s="50" t="s">
        <v>144</v>
      </c>
      <c r="I403" s="53">
        <v>45</v>
      </c>
      <c r="J403" s="61">
        <v>0.94</v>
      </c>
      <c r="K403" s="64">
        <f t="shared" si="26"/>
        <v>1.0315500685871055</v>
      </c>
      <c r="M403" s="2"/>
    </row>
    <row r="404" spans="1:13" x14ac:dyDescent="0.2">
      <c r="A404" s="47">
        <f t="shared" si="27"/>
        <v>2019</v>
      </c>
      <c r="B404" s="181" t="str">
        <f t="shared" si="24"/>
        <v>May</v>
      </c>
      <c r="C404" s="79">
        <f t="shared" si="25"/>
        <v>21</v>
      </c>
      <c r="D404" s="195">
        <v>43609</v>
      </c>
      <c r="E404" s="53" t="s">
        <v>40</v>
      </c>
      <c r="F404" s="53" t="s">
        <v>146</v>
      </c>
      <c r="G404" s="50" t="s">
        <v>138</v>
      </c>
      <c r="H404" s="50" t="s">
        <v>144</v>
      </c>
      <c r="I404" s="53">
        <v>44</v>
      </c>
      <c r="J404" s="61">
        <v>1.21</v>
      </c>
      <c r="K404" s="64">
        <f t="shared" si="26"/>
        <v>1.4204545454545454</v>
      </c>
      <c r="M404" s="2"/>
    </row>
    <row r="405" spans="1:13" x14ac:dyDescent="0.2">
      <c r="A405" s="47">
        <f t="shared" si="27"/>
        <v>2019</v>
      </c>
      <c r="B405" s="181" t="str">
        <f t="shared" si="24"/>
        <v>May</v>
      </c>
      <c r="C405" s="79">
        <f t="shared" si="25"/>
        <v>21</v>
      </c>
      <c r="D405" s="195">
        <v>43609</v>
      </c>
      <c r="E405" s="53" t="s">
        <v>40</v>
      </c>
      <c r="F405" s="53" t="s">
        <v>146</v>
      </c>
      <c r="G405" s="50" t="s">
        <v>138</v>
      </c>
      <c r="H405" s="50" t="s">
        <v>144</v>
      </c>
      <c r="I405" s="53">
        <v>47</v>
      </c>
      <c r="J405" s="61">
        <v>0.96</v>
      </c>
      <c r="K405" s="64">
        <f t="shared" si="26"/>
        <v>0.92465060728354986</v>
      </c>
      <c r="M405" s="2"/>
    </row>
    <row r="406" spans="1:13" x14ac:dyDescent="0.2">
      <c r="A406" s="47">
        <f t="shared" si="27"/>
        <v>2019</v>
      </c>
      <c r="B406" s="181" t="str">
        <f t="shared" si="24"/>
        <v>May</v>
      </c>
      <c r="C406" s="79">
        <f t="shared" si="25"/>
        <v>21</v>
      </c>
      <c r="D406" s="195">
        <v>43609</v>
      </c>
      <c r="E406" s="53" t="s">
        <v>40</v>
      </c>
      <c r="F406" s="53" t="s">
        <v>146</v>
      </c>
      <c r="G406" s="50" t="s">
        <v>138</v>
      </c>
      <c r="H406" s="50" t="s">
        <v>144</v>
      </c>
      <c r="I406" s="53">
        <v>55</v>
      </c>
      <c r="J406" s="61">
        <v>1.82</v>
      </c>
      <c r="K406" s="64">
        <f t="shared" si="26"/>
        <v>1.0939143501126971</v>
      </c>
      <c r="M406" s="2"/>
    </row>
    <row r="407" spans="1:13" x14ac:dyDescent="0.2">
      <c r="A407" s="47">
        <f t="shared" si="27"/>
        <v>2019</v>
      </c>
      <c r="B407" s="181" t="str">
        <f t="shared" si="24"/>
        <v>May</v>
      </c>
      <c r="C407" s="79">
        <f t="shared" si="25"/>
        <v>21</v>
      </c>
      <c r="D407" s="195">
        <v>43609</v>
      </c>
      <c r="E407" s="53" t="s">
        <v>40</v>
      </c>
      <c r="F407" s="53" t="s">
        <v>146</v>
      </c>
      <c r="G407" s="50" t="s">
        <v>138</v>
      </c>
      <c r="H407" s="50" t="s">
        <v>144</v>
      </c>
      <c r="I407" s="53">
        <v>57</v>
      </c>
      <c r="J407" s="61">
        <v>1.93</v>
      </c>
      <c r="K407" s="64">
        <f t="shared" si="26"/>
        <v>1.0421560210159131</v>
      </c>
      <c r="M407" s="2"/>
    </row>
    <row r="408" spans="1:13" x14ac:dyDescent="0.2">
      <c r="A408" s="47">
        <f t="shared" si="27"/>
        <v>2019</v>
      </c>
      <c r="B408" s="181" t="str">
        <f t="shared" si="24"/>
        <v>May</v>
      </c>
      <c r="C408" s="79">
        <f t="shared" si="25"/>
        <v>21</v>
      </c>
      <c r="D408" s="195">
        <v>43609</v>
      </c>
      <c r="E408" s="53" t="s">
        <v>40</v>
      </c>
      <c r="F408" s="53" t="s">
        <v>146</v>
      </c>
      <c r="G408" s="50" t="s">
        <v>138</v>
      </c>
      <c r="H408" s="50" t="s">
        <v>144</v>
      </c>
      <c r="I408" s="53">
        <v>41</v>
      </c>
      <c r="J408" s="61">
        <v>0.61</v>
      </c>
      <c r="K408" s="64">
        <f t="shared" si="26"/>
        <v>0.88507131353288548</v>
      </c>
      <c r="M408" s="2"/>
    </row>
    <row r="409" spans="1:13" x14ac:dyDescent="0.2">
      <c r="A409" s="47">
        <f t="shared" si="27"/>
        <v>2019</v>
      </c>
      <c r="B409" s="181" t="str">
        <f t="shared" si="24"/>
        <v>May</v>
      </c>
      <c r="C409" s="79">
        <f t="shared" si="25"/>
        <v>21</v>
      </c>
      <c r="D409" s="195">
        <v>43609</v>
      </c>
      <c r="E409" s="53" t="s">
        <v>40</v>
      </c>
      <c r="F409" s="53" t="s">
        <v>146</v>
      </c>
      <c r="G409" s="50" t="s">
        <v>138</v>
      </c>
      <c r="H409" s="50" t="s">
        <v>144</v>
      </c>
      <c r="I409" s="53">
        <v>45</v>
      </c>
      <c r="J409" s="61">
        <v>0.99</v>
      </c>
      <c r="K409" s="64">
        <f t="shared" si="26"/>
        <v>1.0864197530864197</v>
      </c>
      <c r="M409" s="2"/>
    </row>
    <row r="410" spans="1:13" x14ac:dyDescent="0.2">
      <c r="A410" s="47">
        <f t="shared" si="27"/>
        <v>2019</v>
      </c>
      <c r="B410" s="181" t="str">
        <f t="shared" si="24"/>
        <v>May</v>
      </c>
      <c r="C410" s="79">
        <f t="shared" si="25"/>
        <v>21</v>
      </c>
      <c r="D410" s="195">
        <v>43609</v>
      </c>
      <c r="E410" s="53" t="s">
        <v>40</v>
      </c>
      <c r="F410" s="53" t="s">
        <v>146</v>
      </c>
      <c r="G410" s="50" t="s">
        <v>138</v>
      </c>
      <c r="H410" s="50" t="s">
        <v>144</v>
      </c>
      <c r="I410" s="53">
        <v>55</v>
      </c>
      <c r="J410" s="61">
        <v>1.58</v>
      </c>
      <c r="K410" s="64">
        <f t="shared" si="26"/>
        <v>0.9496619083395943</v>
      </c>
      <c r="M410" s="2"/>
    </row>
    <row r="411" spans="1:13" x14ac:dyDescent="0.2">
      <c r="A411" s="47">
        <f t="shared" si="27"/>
        <v>2019</v>
      </c>
      <c r="B411" s="181" t="str">
        <f t="shared" si="24"/>
        <v>May</v>
      </c>
      <c r="C411" s="79">
        <f t="shared" si="25"/>
        <v>21</v>
      </c>
      <c r="D411" s="195">
        <v>43609</v>
      </c>
      <c r="E411" s="53" t="s">
        <v>40</v>
      </c>
      <c r="F411" s="53" t="s">
        <v>146</v>
      </c>
      <c r="G411" s="50" t="s">
        <v>138</v>
      </c>
      <c r="H411" s="50" t="s">
        <v>144</v>
      </c>
      <c r="I411" s="53">
        <v>40</v>
      </c>
      <c r="J411" s="61">
        <v>0.63</v>
      </c>
      <c r="K411" s="64">
        <f t="shared" si="26"/>
        <v>0.984375</v>
      </c>
      <c r="M411" s="2"/>
    </row>
    <row r="412" spans="1:13" x14ac:dyDescent="0.2">
      <c r="A412" s="47">
        <f t="shared" si="27"/>
        <v>2019</v>
      </c>
      <c r="B412" s="181" t="str">
        <f t="shared" si="24"/>
        <v>May</v>
      </c>
      <c r="C412" s="79">
        <f t="shared" si="25"/>
        <v>21</v>
      </c>
      <c r="D412" s="195">
        <v>43609</v>
      </c>
      <c r="E412" s="53" t="s">
        <v>40</v>
      </c>
      <c r="F412" s="53" t="s">
        <v>146</v>
      </c>
      <c r="G412" s="50" t="s">
        <v>138</v>
      </c>
      <c r="H412" s="50" t="s">
        <v>144</v>
      </c>
      <c r="I412" s="53">
        <v>48</v>
      </c>
      <c r="J412" s="61">
        <v>1.04</v>
      </c>
      <c r="K412" s="64">
        <f t="shared" si="26"/>
        <v>0.94039351851851849</v>
      </c>
      <c r="M412" s="2"/>
    </row>
    <row r="413" spans="1:13" x14ac:dyDescent="0.2">
      <c r="A413" s="47">
        <f t="shared" si="27"/>
        <v>2019</v>
      </c>
      <c r="B413" s="181" t="str">
        <f t="shared" si="24"/>
        <v>May</v>
      </c>
      <c r="C413" s="79">
        <f t="shared" si="25"/>
        <v>21</v>
      </c>
      <c r="D413" s="195">
        <v>43609</v>
      </c>
      <c r="E413" s="53" t="s">
        <v>40</v>
      </c>
      <c r="F413" s="53" t="s">
        <v>146</v>
      </c>
      <c r="G413" s="50" t="s">
        <v>138</v>
      </c>
      <c r="H413" s="50" t="s">
        <v>144</v>
      </c>
      <c r="I413" s="53">
        <v>46</v>
      </c>
      <c r="J413" s="61">
        <v>1.05</v>
      </c>
      <c r="K413" s="64">
        <f t="shared" si="26"/>
        <v>1.0787375688337306</v>
      </c>
      <c r="M413" s="2"/>
    </row>
    <row r="414" spans="1:13" x14ac:dyDescent="0.2">
      <c r="A414" s="47">
        <f t="shared" si="27"/>
        <v>2019</v>
      </c>
      <c r="B414" s="181" t="str">
        <f t="shared" si="24"/>
        <v>May</v>
      </c>
      <c r="C414" s="79">
        <f t="shared" si="25"/>
        <v>21</v>
      </c>
      <c r="D414" s="195">
        <v>43609</v>
      </c>
      <c r="E414" s="53" t="s">
        <v>40</v>
      </c>
      <c r="F414" s="53" t="s">
        <v>146</v>
      </c>
      <c r="G414" s="50" t="s">
        <v>138</v>
      </c>
      <c r="H414" s="50" t="s">
        <v>144</v>
      </c>
      <c r="I414" s="53">
        <v>46</v>
      </c>
      <c r="J414" s="61">
        <v>0.96</v>
      </c>
      <c r="K414" s="64">
        <f t="shared" si="26"/>
        <v>0.98627434864798225</v>
      </c>
      <c r="M414" s="2"/>
    </row>
    <row r="415" spans="1:13" x14ac:dyDescent="0.2">
      <c r="A415" s="47">
        <f t="shared" si="27"/>
        <v>2019</v>
      </c>
      <c r="B415" s="181" t="str">
        <f t="shared" si="24"/>
        <v>May</v>
      </c>
      <c r="C415" s="79">
        <f t="shared" si="25"/>
        <v>21</v>
      </c>
      <c r="D415" s="195">
        <v>43609</v>
      </c>
      <c r="E415" s="53" t="s">
        <v>40</v>
      </c>
      <c r="F415" s="53" t="s">
        <v>146</v>
      </c>
      <c r="G415" s="50" t="s">
        <v>138</v>
      </c>
      <c r="H415" s="50" t="s">
        <v>144</v>
      </c>
      <c r="I415" s="53">
        <v>49</v>
      </c>
      <c r="J415" s="61">
        <v>1.02</v>
      </c>
      <c r="K415" s="64">
        <f t="shared" si="26"/>
        <v>0.86698569473603682</v>
      </c>
      <c r="M415" s="2"/>
    </row>
    <row r="416" spans="1:13" x14ac:dyDescent="0.2">
      <c r="A416" s="47">
        <f t="shared" si="27"/>
        <v>2019</v>
      </c>
      <c r="B416" s="181" t="str">
        <f t="shared" si="24"/>
        <v>May</v>
      </c>
      <c r="C416" s="79">
        <f t="shared" si="25"/>
        <v>21</v>
      </c>
      <c r="D416" s="195">
        <v>43609</v>
      </c>
      <c r="E416" s="53" t="s">
        <v>40</v>
      </c>
      <c r="F416" s="53" t="s">
        <v>146</v>
      </c>
      <c r="G416" s="50" t="s">
        <v>138</v>
      </c>
      <c r="H416" s="50" t="s">
        <v>144</v>
      </c>
      <c r="I416" s="53">
        <v>44</v>
      </c>
      <c r="J416" s="61">
        <v>0.79</v>
      </c>
      <c r="K416" s="64">
        <f t="shared" si="26"/>
        <v>0.92740420736288509</v>
      </c>
      <c r="M416" s="2"/>
    </row>
    <row r="417" spans="1:13" x14ac:dyDescent="0.2">
      <c r="A417" s="47">
        <f t="shared" si="27"/>
        <v>2019</v>
      </c>
      <c r="B417" s="181" t="str">
        <f t="shared" si="24"/>
        <v>May</v>
      </c>
      <c r="C417" s="79">
        <f t="shared" si="25"/>
        <v>21</v>
      </c>
      <c r="D417" s="195">
        <v>43609</v>
      </c>
      <c r="E417" s="53" t="s">
        <v>40</v>
      </c>
      <c r="F417" s="53" t="s">
        <v>146</v>
      </c>
      <c r="G417" s="50" t="s">
        <v>138</v>
      </c>
      <c r="H417" s="50" t="s">
        <v>144</v>
      </c>
      <c r="I417" s="53">
        <v>42</v>
      </c>
      <c r="J417" s="61">
        <v>0.93</v>
      </c>
      <c r="K417" s="64">
        <f t="shared" si="26"/>
        <v>1.2552640103660513</v>
      </c>
      <c r="M417" s="2"/>
    </row>
    <row r="418" spans="1:13" x14ac:dyDescent="0.2">
      <c r="A418" s="47">
        <f t="shared" si="27"/>
        <v>2019</v>
      </c>
      <c r="B418" s="181" t="str">
        <f t="shared" si="24"/>
        <v>May</v>
      </c>
      <c r="C418" s="79">
        <f t="shared" si="25"/>
        <v>21</v>
      </c>
      <c r="D418" s="195">
        <v>43609</v>
      </c>
      <c r="E418" s="53" t="s">
        <v>40</v>
      </c>
      <c r="F418" s="53" t="s">
        <v>146</v>
      </c>
      <c r="G418" s="50" t="s">
        <v>138</v>
      </c>
      <c r="H418" s="50" t="s">
        <v>144</v>
      </c>
      <c r="I418" s="53">
        <v>43</v>
      </c>
      <c r="J418" s="61">
        <v>0.75</v>
      </c>
      <c r="K418" s="64">
        <f t="shared" si="26"/>
        <v>0.9433131673940659</v>
      </c>
      <c r="M418" s="2"/>
    </row>
    <row r="419" spans="1:13" x14ac:dyDescent="0.2">
      <c r="A419" s="47">
        <f t="shared" si="27"/>
        <v>2019</v>
      </c>
      <c r="B419" s="181" t="str">
        <f t="shared" si="24"/>
        <v>May</v>
      </c>
      <c r="C419" s="79">
        <f t="shared" si="25"/>
        <v>21</v>
      </c>
      <c r="D419" s="195">
        <v>43609</v>
      </c>
      <c r="E419" s="53" t="s">
        <v>40</v>
      </c>
      <c r="F419" s="53" t="s">
        <v>146</v>
      </c>
      <c r="G419" s="50" t="s">
        <v>138</v>
      </c>
      <c r="H419" s="50" t="s">
        <v>144</v>
      </c>
      <c r="I419" s="53">
        <v>48</v>
      </c>
      <c r="J419" s="61">
        <v>1.02</v>
      </c>
      <c r="K419" s="64">
        <f t="shared" si="26"/>
        <v>0.92230902777777779</v>
      </c>
      <c r="M419" s="2"/>
    </row>
    <row r="420" spans="1:13" x14ac:dyDescent="0.2">
      <c r="A420" s="47">
        <f t="shared" si="27"/>
        <v>2019</v>
      </c>
      <c r="B420" s="181" t="str">
        <f t="shared" si="24"/>
        <v>May</v>
      </c>
      <c r="C420" s="79">
        <f t="shared" si="25"/>
        <v>21</v>
      </c>
      <c r="D420" s="195">
        <v>43609</v>
      </c>
      <c r="E420" s="53" t="s">
        <v>40</v>
      </c>
      <c r="F420" s="53" t="s">
        <v>146</v>
      </c>
      <c r="G420" s="50" t="s">
        <v>138</v>
      </c>
      <c r="H420" s="50" t="s">
        <v>144</v>
      </c>
      <c r="I420" s="53">
        <v>46</v>
      </c>
      <c r="J420" s="61">
        <v>1.03</v>
      </c>
      <c r="K420" s="64">
        <f t="shared" si="26"/>
        <v>1.058190186570231</v>
      </c>
      <c r="M420" s="2"/>
    </row>
    <row r="421" spans="1:13" x14ac:dyDescent="0.2">
      <c r="A421" s="47">
        <f t="shared" si="27"/>
        <v>2019</v>
      </c>
      <c r="B421" s="181" t="str">
        <f t="shared" si="24"/>
        <v>May</v>
      </c>
      <c r="C421" s="79">
        <f t="shared" si="25"/>
        <v>21</v>
      </c>
      <c r="D421" s="195">
        <v>43609</v>
      </c>
      <c r="E421" s="53" t="s">
        <v>40</v>
      </c>
      <c r="F421" s="53" t="s">
        <v>146</v>
      </c>
      <c r="G421" s="50" t="s">
        <v>138</v>
      </c>
      <c r="H421" s="50" t="s">
        <v>144</v>
      </c>
      <c r="I421" s="53">
        <v>43</v>
      </c>
      <c r="J421" s="61">
        <v>0.71</v>
      </c>
      <c r="K421" s="64">
        <f t="shared" si="26"/>
        <v>0.8930031317997158</v>
      </c>
      <c r="M421" s="2"/>
    </row>
    <row r="422" spans="1:13" x14ac:dyDescent="0.2">
      <c r="A422" s="47">
        <f t="shared" si="27"/>
        <v>2019</v>
      </c>
      <c r="B422" s="181" t="str">
        <f t="shared" si="24"/>
        <v>May</v>
      </c>
      <c r="C422" s="79">
        <f t="shared" si="25"/>
        <v>21</v>
      </c>
      <c r="D422" s="195">
        <v>43609</v>
      </c>
      <c r="E422" s="53" t="s">
        <v>40</v>
      </c>
      <c r="F422" s="53" t="s">
        <v>146</v>
      </c>
      <c r="G422" s="50" t="s">
        <v>138</v>
      </c>
      <c r="H422" s="50" t="s">
        <v>144</v>
      </c>
      <c r="I422" s="53">
        <v>43</v>
      </c>
      <c r="J422" s="61">
        <v>0.86</v>
      </c>
      <c r="K422" s="64">
        <f t="shared" si="26"/>
        <v>1.0816657652785289</v>
      </c>
      <c r="M422" s="2"/>
    </row>
    <row r="423" spans="1:13" x14ac:dyDescent="0.2">
      <c r="A423" s="47">
        <f t="shared" si="27"/>
        <v>2019</v>
      </c>
      <c r="B423" s="181" t="str">
        <f t="shared" si="24"/>
        <v>May</v>
      </c>
      <c r="C423" s="79">
        <f t="shared" si="25"/>
        <v>21</v>
      </c>
      <c r="D423" s="195">
        <v>43609</v>
      </c>
      <c r="E423" s="53" t="s">
        <v>40</v>
      </c>
      <c r="F423" s="53" t="s">
        <v>146</v>
      </c>
      <c r="G423" s="50" t="s">
        <v>138</v>
      </c>
      <c r="H423" s="50" t="s">
        <v>144</v>
      </c>
      <c r="I423" s="53">
        <v>43</v>
      </c>
      <c r="J423" s="61">
        <v>0.67</v>
      </c>
      <c r="K423" s="64">
        <f t="shared" si="26"/>
        <v>0.84269309620536559</v>
      </c>
      <c r="M423" s="2"/>
    </row>
    <row r="424" spans="1:13" x14ac:dyDescent="0.2">
      <c r="A424" s="47">
        <f t="shared" si="27"/>
        <v>2019</v>
      </c>
      <c r="B424" s="181" t="str">
        <f t="shared" si="24"/>
        <v>May</v>
      </c>
      <c r="C424" s="79">
        <f t="shared" si="25"/>
        <v>21</v>
      </c>
      <c r="D424" s="195">
        <v>43609</v>
      </c>
      <c r="E424" s="53" t="s">
        <v>19</v>
      </c>
      <c r="F424" s="53" t="s">
        <v>142</v>
      </c>
      <c r="G424" s="50" t="s">
        <v>138</v>
      </c>
      <c r="H424" s="50" t="s">
        <v>144</v>
      </c>
      <c r="I424" s="53">
        <v>34</v>
      </c>
      <c r="J424" s="61">
        <v>0.53</v>
      </c>
      <c r="K424" s="64">
        <f t="shared" si="26"/>
        <v>1.3484632607368208</v>
      </c>
      <c r="M424" s="2"/>
    </row>
    <row r="425" spans="1:13" x14ac:dyDescent="0.2">
      <c r="A425" s="47">
        <f t="shared" si="27"/>
        <v>2019</v>
      </c>
      <c r="B425" s="181" t="str">
        <f t="shared" si="24"/>
        <v>May</v>
      </c>
      <c r="C425" s="79">
        <f t="shared" si="25"/>
        <v>21</v>
      </c>
      <c r="D425" s="195">
        <v>43609</v>
      </c>
      <c r="E425" s="53" t="s">
        <v>19</v>
      </c>
      <c r="F425" s="53" t="s">
        <v>146</v>
      </c>
      <c r="G425" s="50" t="s">
        <v>138</v>
      </c>
      <c r="H425" s="50" t="s">
        <v>148</v>
      </c>
      <c r="I425" s="53">
        <v>89</v>
      </c>
      <c r="J425" s="61">
        <v>5.43</v>
      </c>
      <c r="K425" s="64">
        <f t="shared" si="26"/>
        <v>0.77024663495841661</v>
      </c>
      <c r="M425" s="2"/>
    </row>
    <row r="426" spans="1:13" x14ac:dyDescent="0.2">
      <c r="A426" s="47">
        <f t="shared" si="27"/>
        <v>2019</v>
      </c>
      <c r="B426" s="181" t="str">
        <f t="shared" si="24"/>
        <v>May</v>
      </c>
      <c r="C426" s="79">
        <f t="shared" si="25"/>
        <v>21</v>
      </c>
      <c r="D426" s="195">
        <v>43609</v>
      </c>
      <c r="E426" s="53" t="s">
        <v>19</v>
      </c>
      <c r="F426" s="53" t="s">
        <v>146</v>
      </c>
      <c r="G426" s="50" t="s">
        <v>138</v>
      </c>
      <c r="H426" s="50" t="s">
        <v>148</v>
      </c>
      <c r="I426" s="53">
        <v>125</v>
      </c>
      <c r="J426" s="61">
        <v>22.32</v>
      </c>
      <c r="K426" s="64">
        <f t="shared" si="26"/>
        <v>1.142784</v>
      </c>
      <c r="M426" s="2"/>
    </row>
    <row r="427" spans="1:13" x14ac:dyDescent="0.2">
      <c r="A427" s="47">
        <f t="shared" si="27"/>
        <v>2019</v>
      </c>
      <c r="B427" s="181" t="str">
        <f t="shared" si="24"/>
        <v>May</v>
      </c>
      <c r="C427" s="79">
        <f t="shared" si="25"/>
        <v>21</v>
      </c>
      <c r="D427" s="195">
        <v>43609</v>
      </c>
      <c r="E427" s="53" t="s">
        <v>19</v>
      </c>
      <c r="F427" s="53" t="s">
        <v>146</v>
      </c>
      <c r="G427" s="50" t="s">
        <v>138</v>
      </c>
      <c r="H427" s="50" t="s">
        <v>148</v>
      </c>
      <c r="I427" s="53">
        <v>96</v>
      </c>
      <c r="J427" s="61">
        <v>9.89</v>
      </c>
      <c r="K427" s="64">
        <f t="shared" si="26"/>
        <v>1.117847583912037</v>
      </c>
      <c r="M427" s="2"/>
    </row>
    <row r="428" spans="1:13" x14ac:dyDescent="0.2">
      <c r="A428" s="47">
        <f t="shared" si="27"/>
        <v>2019</v>
      </c>
      <c r="B428" s="181" t="str">
        <f t="shared" si="24"/>
        <v>May</v>
      </c>
      <c r="C428" s="79">
        <f t="shared" si="25"/>
        <v>21</v>
      </c>
      <c r="D428" s="195">
        <v>43609</v>
      </c>
      <c r="E428" s="53" t="s">
        <v>19</v>
      </c>
      <c r="F428" s="53" t="s">
        <v>146</v>
      </c>
      <c r="G428" s="50" t="s">
        <v>138</v>
      </c>
      <c r="H428" s="50" t="s">
        <v>144</v>
      </c>
      <c r="I428" s="53">
        <v>53</v>
      </c>
      <c r="J428" s="61">
        <v>1.63</v>
      </c>
      <c r="K428" s="64">
        <f t="shared" si="26"/>
        <v>1.0948635450741215</v>
      </c>
      <c r="M428" s="2"/>
    </row>
    <row r="429" spans="1:13" x14ac:dyDescent="0.2">
      <c r="A429" s="47">
        <f t="shared" si="27"/>
        <v>2019</v>
      </c>
      <c r="B429" s="181" t="str">
        <f t="shared" si="24"/>
        <v>May</v>
      </c>
      <c r="C429" s="79">
        <f t="shared" si="25"/>
        <v>21</v>
      </c>
      <c r="D429" s="195">
        <v>43609</v>
      </c>
      <c r="E429" s="53" t="s">
        <v>19</v>
      </c>
      <c r="F429" s="53" t="s">
        <v>146</v>
      </c>
      <c r="G429" s="50" t="s">
        <v>138</v>
      </c>
      <c r="H429" s="50" t="s">
        <v>144</v>
      </c>
      <c r="I429" s="53">
        <v>61</v>
      </c>
      <c r="J429" s="61">
        <v>3.11</v>
      </c>
      <c r="K429" s="64">
        <f t="shared" si="26"/>
        <v>1.3701587357532128</v>
      </c>
      <c r="M429" s="2"/>
    </row>
    <row r="430" spans="1:13" x14ac:dyDescent="0.2">
      <c r="A430" s="47">
        <f t="shared" si="27"/>
        <v>2019</v>
      </c>
      <c r="B430" s="181" t="str">
        <f t="shared" si="24"/>
        <v>May</v>
      </c>
      <c r="C430" s="79">
        <f t="shared" si="25"/>
        <v>21</v>
      </c>
      <c r="D430" s="195">
        <v>43609</v>
      </c>
      <c r="E430" s="53" t="s">
        <v>19</v>
      </c>
      <c r="F430" s="53" t="s">
        <v>146</v>
      </c>
      <c r="G430" s="50" t="s">
        <v>138</v>
      </c>
      <c r="H430" s="50" t="s">
        <v>144</v>
      </c>
      <c r="I430" s="53">
        <v>47</v>
      </c>
      <c r="J430" s="61">
        <v>1.1499999999999999</v>
      </c>
      <c r="K430" s="64">
        <f t="shared" si="26"/>
        <v>1.107654373308419</v>
      </c>
      <c r="M430" s="2"/>
    </row>
    <row r="431" spans="1:13" x14ac:dyDescent="0.2">
      <c r="A431" s="47">
        <f t="shared" si="27"/>
        <v>2019</v>
      </c>
      <c r="B431" s="181" t="str">
        <f t="shared" si="24"/>
        <v>May</v>
      </c>
      <c r="C431" s="79">
        <f t="shared" si="25"/>
        <v>21</v>
      </c>
      <c r="D431" s="195">
        <v>43609</v>
      </c>
      <c r="E431" s="53" t="s">
        <v>19</v>
      </c>
      <c r="F431" s="53" t="s">
        <v>146</v>
      </c>
      <c r="G431" s="50" t="s">
        <v>138</v>
      </c>
      <c r="H431" s="50" t="s">
        <v>144</v>
      </c>
      <c r="I431" s="53">
        <v>55</v>
      </c>
      <c r="J431" s="61">
        <v>1.76</v>
      </c>
      <c r="K431" s="64">
        <f t="shared" si="26"/>
        <v>1.0578512396694215</v>
      </c>
      <c r="M431" s="2"/>
    </row>
    <row r="432" spans="1:13" x14ac:dyDescent="0.2">
      <c r="A432" s="47">
        <f t="shared" si="27"/>
        <v>2019</v>
      </c>
      <c r="B432" s="181" t="str">
        <f t="shared" si="24"/>
        <v>May</v>
      </c>
      <c r="C432" s="79">
        <f t="shared" si="25"/>
        <v>21</v>
      </c>
      <c r="D432" s="195">
        <v>43609</v>
      </c>
      <c r="E432" s="53" t="s">
        <v>19</v>
      </c>
      <c r="F432" s="53" t="s">
        <v>146</v>
      </c>
      <c r="G432" s="50" t="s">
        <v>138</v>
      </c>
      <c r="H432" s="50" t="s">
        <v>144</v>
      </c>
      <c r="I432" s="53">
        <v>41</v>
      </c>
      <c r="J432" s="61">
        <v>1.04</v>
      </c>
      <c r="K432" s="64">
        <f t="shared" si="26"/>
        <v>1.5089740427445917</v>
      </c>
      <c r="M432" s="2"/>
    </row>
    <row r="433" spans="1:13" x14ac:dyDescent="0.2">
      <c r="A433" s="47">
        <f t="shared" si="27"/>
        <v>2019</v>
      </c>
      <c r="B433" s="181" t="str">
        <f t="shared" si="24"/>
        <v>May</v>
      </c>
      <c r="C433" s="79">
        <f t="shared" si="25"/>
        <v>21</v>
      </c>
      <c r="D433" s="195">
        <v>43609</v>
      </c>
      <c r="E433" s="53" t="s">
        <v>15</v>
      </c>
      <c r="F433" s="53" t="s">
        <v>146</v>
      </c>
      <c r="G433" s="50" t="s">
        <v>138</v>
      </c>
      <c r="H433" s="50" t="s">
        <v>148</v>
      </c>
      <c r="I433" s="53">
        <v>92</v>
      </c>
      <c r="J433" s="61">
        <v>8.58</v>
      </c>
      <c r="K433" s="64">
        <f t="shared" si="26"/>
        <v>1.1018533738801677</v>
      </c>
      <c r="M433" s="2"/>
    </row>
    <row r="434" spans="1:13" x14ac:dyDescent="0.2">
      <c r="A434" s="47">
        <f t="shared" si="27"/>
        <v>2019</v>
      </c>
      <c r="B434" s="181" t="str">
        <f t="shared" si="24"/>
        <v>May</v>
      </c>
      <c r="C434" s="79">
        <f t="shared" si="25"/>
        <v>21</v>
      </c>
      <c r="D434" s="195">
        <v>43609</v>
      </c>
      <c r="E434" s="53" t="s">
        <v>15</v>
      </c>
      <c r="F434" s="53" t="s">
        <v>146</v>
      </c>
      <c r="G434" s="50" t="s">
        <v>138</v>
      </c>
      <c r="H434" s="50" t="s">
        <v>144</v>
      </c>
      <c r="I434" s="53">
        <v>40</v>
      </c>
      <c r="J434" s="61">
        <v>0.56999999999999995</v>
      </c>
      <c r="K434" s="64">
        <f t="shared" si="26"/>
        <v>0.89062499999999989</v>
      </c>
      <c r="M434" s="2"/>
    </row>
    <row r="435" spans="1:13" x14ac:dyDescent="0.2">
      <c r="A435" s="47">
        <f t="shared" si="27"/>
        <v>2019</v>
      </c>
      <c r="B435" s="181" t="str">
        <f t="shared" si="24"/>
        <v>May</v>
      </c>
      <c r="C435" s="79">
        <f t="shared" si="25"/>
        <v>21</v>
      </c>
      <c r="D435" s="195">
        <v>43609</v>
      </c>
      <c r="E435" s="53" t="s">
        <v>15</v>
      </c>
      <c r="F435" s="53" t="s">
        <v>146</v>
      </c>
      <c r="G435" s="50" t="s">
        <v>138</v>
      </c>
      <c r="H435" s="50" t="s">
        <v>144</v>
      </c>
      <c r="I435" s="53">
        <v>54</v>
      </c>
      <c r="J435" s="61">
        <v>1.42</v>
      </c>
      <c r="K435" s="64">
        <f t="shared" si="26"/>
        <v>0.90179342579891275</v>
      </c>
      <c r="M435" s="2"/>
    </row>
    <row r="436" spans="1:13" x14ac:dyDescent="0.2">
      <c r="A436" s="47">
        <f t="shared" si="27"/>
        <v>2019</v>
      </c>
      <c r="B436" s="181" t="str">
        <f t="shared" si="24"/>
        <v>May</v>
      </c>
      <c r="C436" s="79">
        <f t="shared" si="25"/>
        <v>21</v>
      </c>
      <c r="D436" s="195">
        <v>43609</v>
      </c>
      <c r="E436" s="53" t="s">
        <v>15</v>
      </c>
      <c r="F436" s="53" t="s">
        <v>146</v>
      </c>
      <c r="G436" s="50" t="s">
        <v>138</v>
      </c>
      <c r="H436" s="50" t="s">
        <v>144</v>
      </c>
      <c r="I436" s="53">
        <v>55</v>
      </c>
      <c r="J436" s="61">
        <v>1.67</v>
      </c>
      <c r="K436" s="64">
        <f t="shared" si="26"/>
        <v>1.0037565740045078</v>
      </c>
      <c r="M436" s="2"/>
    </row>
    <row r="437" spans="1:13" x14ac:dyDescent="0.2">
      <c r="A437" s="47">
        <f t="shared" si="27"/>
        <v>2019</v>
      </c>
      <c r="B437" s="181" t="str">
        <f t="shared" si="24"/>
        <v>May</v>
      </c>
      <c r="C437" s="79">
        <f t="shared" si="25"/>
        <v>21</v>
      </c>
      <c r="D437" s="195">
        <v>43609</v>
      </c>
      <c r="E437" s="53" t="s">
        <v>15</v>
      </c>
      <c r="F437" s="53" t="s">
        <v>146</v>
      </c>
      <c r="G437" s="50" t="s">
        <v>138</v>
      </c>
      <c r="H437" s="50" t="s">
        <v>144</v>
      </c>
      <c r="I437" s="53">
        <v>44</v>
      </c>
      <c r="J437" s="61">
        <v>0.78</v>
      </c>
      <c r="K437" s="64">
        <f t="shared" si="26"/>
        <v>0.91566491359879787</v>
      </c>
      <c r="M437" s="2"/>
    </row>
    <row r="438" spans="1:13" x14ac:dyDescent="0.2">
      <c r="A438" s="47">
        <f t="shared" si="27"/>
        <v>2019</v>
      </c>
      <c r="B438" s="181" t="str">
        <f t="shared" si="24"/>
        <v>May</v>
      </c>
      <c r="C438" s="79">
        <f t="shared" si="25"/>
        <v>21</v>
      </c>
      <c r="D438" s="195">
        <v>43609</v>
      </c>
      <c r="E438" s="53" t="s">
        <v>15</v>
      </c>
      <c r="F438" s="53" t="s">
        <v>146</v>
      </c>
      <c r="G438" s="50" t="s">
        <v>138</v>
      </c>
      <c r="H438" s="50" t="s">
        <v>144</v>
      </c>
      <c r="I438" s="53">
        <v>46</v>
      </c>
      <c r="J438" s="61">
        <v>1.03</v>
      </c>
      <c r="K438" s="64">
        <f t="shared" si="26"/>
        <v>1.058190186570231</v>
      </c>
      <c r="M438" s="2"/>
    </row>
    <row r="439" spans="1:13" x14ac:dyDescent="0.2">
      <c r="A439" s="47">
        <f t="shared" si="27"/>
        <v>2019</v>
      </c>
      <c r="B439" s="181" t="str">
        <f t="shared" si="24"/>
        <v>May</v>
      </c>
      <c r="C439" s="79">
        <f t="shared" si="25"/>
        <v>21</v>
      </c>
      <c r="D439" s="195">
        <v>43609</v>
      </c>
      <c r="E439" s="53" t="s">
        <v>15</v>
      </c>
      <c r="F439" s="53" t="s">
        <v>146</v>
      </c>
      <c r="G439" s="50" t="s">
        <v>138</v>
      </c>
      <c r="H439" s="50" t="s">
        <v>144</v>
      </c>
      <c r="I439" s="53">
        <v>47</v>
      </c>
      <c r="J439" s="61">
        <v>1.1399999999999999</v>
      </c>
      <c r="K439" s="64">
        <f t="shared" si="26"/>
        <v>1.0980225961492154</v>
      </c>
      <c r="M439" s="2"/>
    </row>
    <row r="440" spans="1:13" x14ac:dyDescent="0.2">
      <c r="A440" s="47">
        <f t="shared" si="27"/>
        <v>2019</v>
      </c>
      <c r="B440" s="181" t="str">
        <f t="shared" si="24"/>
        <v>May</v>
      </c>
      <c r="C440" s="79">
        <f t="shared" si="25"/>
        <v>21</v>
      </c>
      <c r="D440" s="195">
        <v>43609</v>
      </c>
      <c r="E440" s="53" t="s">
        <v>15</v>
      </c>
      <c r="F440" s="53" t="s">
        <v>146</v>
      </c>
      <c r="G440" s="50" t="s">
        <v>138</v>
      </c>
      <c r="H440" s="50" t="s">
        <v>144</v>
      </c>
      <c r="I440" s="53">
        <v>45</v>
      </c>
      <c r="J440" s="61">
        <v>1.1299999999999999</v>
      </c>
      <c r="K440" s="64">
        <f t="shared" si="26"/>
        <v>1.2400548696844991</v>
      </c>
      <c r="M440" s="2"/>
    </row>
    <row r="441" spans="1:13" x14ac:dyDescent="0.2">
      <c r="A441" s="47">
        <f t="shared" si="27"/>
        <v>2019</v>
      </c>
      <c r="B441" s="181" t="str">
        <f t="shared" si="24"/>
        <v>May</v>
      </c>
      <c r="C441" s="79">
        <f t="shared" si="25"/>
        <v>21</v>
      </c>
      <c r="D441" s="195">
        <v>43609</v>
      </c>
      <c r="E441" s="53" t="s">
        <v>15</v>
      </c>
      <c r="F441" s="53" t="s">
        <v>146</v>
      </c>
      <c r="G441" s="50" t="s">
        <v>138</v>
      </c>
      <c r="H441" s="50" t="s">
        <v>144</v>
      </c>
      <c r="I441" s="53">
        <v>57</v>
      </c>
      <c r="J441" s="61">
        <v>2</v>
      </c>
      <c r="K441" s="64">
        <f t="shared" si="26"/>
        <v>1.0799544259232261</v>
      </c>
      <c r="M441" s="2"/>
    </row>
    <row r="442" spans="1:13" x14ac:dyDescent="0.2">
      <c r="A442" s="47">
        <f t="shared" si="27"/>
        <v>2019</v>
      </c>
      <c r="B442" s="181" t="str">
        <f t="shared" si="24"/>
        <v>May</v>
      </c>
      <c r="C442" s="79">
        <f t="shared" si="25"/>
        <v>21</v>
      </c>
      <c r="D442" s="195">
        <v>43609</v>
      </c>
      <c r="E442" s="53" t="s">
        <v>15</v>
      </c>
      <c r="F442" s="53" t="s">
        <v>146</v>
      </c>
      <c r="G442" s="50" t="s">
        <v>138</v>
      </c>
      <c r="H442" s="50" t="s">
        <v>144</v>
      </c>
      <c r="I442" s="53">
        <v>44</v>
      </c>
      <c r="J442" s="61">
        <v>0.83</v>
      </c>
      <c r="K442" s="64">
        <f t="shared" si="26"/>
        <v>0.97436138241923365</v>
      </c>
      <c r="M442" s="2"/>
    </row>
    <row r="443" spans="1:13" x14ac:dyDescent="0.2">
      <c r="A443" s="47">
        <f t="shared" si="27"/>
        <v>2019</v>
      </c>
      <c r="B443" s="181" t="str">
        <f t="shared" si="24"/>
        <v>May</v>
      </c>
      <c r="C443" s="79">
        <f t="shared" si="25"/>
        <v>21</v>
      </c>
      <c r="D443" s="195">
        <v>43609</v>
      </c>
      <c r="E443" s="53" t="s">
        <v>15</v>
      </c>
      <c r="F443" s="53" t="s">
        <v>146</v>
      </c>
      <c r="G443" s="50" t="s">
        <v>138</v>
      </c>
      <c r="H443" s="50" t="s">
        <v>144</v>
      </c>
      <c r="I443" s="53">
        <v>48</v>
      </c>
      <c r="J443" s="61">
        <v>0.78</v>
      </c>
      <c r="K443" s="64">
        <f t="shared" si="26"/>
        <v>0.70529513888888884</v>
      </c>
      <c r="M443" s="2"/>
    </row>
    <row r="444" spans="1:13" x14ac:dyDescent="0.2">
      <c r="A444" s="47">
        <f t="shared" si="27"/>
        <v>2019</v>
      </c>
      <c r="B444" s="181" t="str">
        <f t="shared" si="24"/>
        <v>May</v>
      </c>
      <c r="C444" s="79">
        <f t="shared" si="25"/>
        <v>21</v>
      </c>
      <c r="D444" s="195">
        <v>43609</v>
      </c>
      <c r="E444" s="53" t="s">
        <v>15</v>
      </c>
      <c r="F444" s="53" t="s">
        <v>146</v>
      </c>
      <c r="G444" s="50" t="s">
        <v>138</v>
      </c>
      <c r="H444" s="50" t="s">
        <v>144</v>
      </c>
      <c r="I444" s="53">
        <v>48</v>
      </c>
      <c r="J444" s="61">
        <v>0.73</v>
      </c>
      <c r="K444" s="64">
        <f t="shared" si="26"/>
        <v>0.66008391203703709</v>
      </c>
      <c r="M444" s="2"/>
    </row>
    <row r="445" spans="1:13" x14ac:dyDescent="0.2">
      <c r="A445" s="47">
        <f t="shared" si="27"/>
        <v>2019</v>
      </c>
      <c r="B445" s="181" t="str">
        <f t="shared" si="24"/>
        <v>May</v>
      </c>
      <c r="C445" s="79">
        <f t="shared" si="25"/>
        <v>21</v>
      </c>
      <c r="D445" s="195">
        <v>43609</v>
      </c>
      <c r="E445" s="53" t="s">
        <v>15</v>
      </c>
      <c r="F445" s="53" t="s">
        <v>146</v>
      </c>
      <c r="G445" s="50" t="s">
        <v>138</v>
      </c>
      <c r="H445" s="50" t="s">
        <v>144</v>
      </c>
      <c r="I445" s="53">
        <v>53</v>
      </c>
      <c r="J445" s="61">
        <v>1.75</v>
      </c>
      <c r="K445" s="64">
        <f t="shared" si="26"/>
        <v>1.1754669962452227</v>
      </c>
      <c r="M445" s="2"/>
    </row>
    <row r="446" spans="1:13" x14ac:dyDescent="0.2">
      <c r="A446" s="47">
        <f t="shared" si="27"/>
        <v>2019</v>
      </c>
      <c r="B446" s="181" t="str">
        <f t="shared" si="24"/>
        <v>May</v>
      </c>
      <c r="C446" s="79">
        <f t="shared" si="25"/>
        <v>21</v>
      </c>
      <c r="D446" s="195">
        <v>43609</v>
      </c>
      <c r="E446" s="53" t="s">
        <v>15</v>
      </c>
      <c r="F446" s="53" t="s">
        <v>146</v>
      </c>
      <c r="G446" s="50" t="s">
        <v>138</v>
      </c>
      <c r="H446" s="50" t="s">
        <v>144</v>
      </c>
      <c r="I446" s="53">
        <v>55</v>
      </c>
      <c r="J446" s="61">
        <v>1.78</v>
      </c>
      <c r="K446" s="64">
        <f t="shared" si="26"/>
        <v>1.0698722764838466</v>
      </c>
      <c r="M446" s="2"/>
    </row>
    <row r="447" spans="1:13" x14ac:dyDescent="0.2">
      <c r="A447" s="47">
        <f t="shared" si="27"/>
        <v>2019</v>
      </c>
      <c r="B447" s="181" t="str">
        <f t="shared" si="24"/>
        <v>May</v>
      </c>
      <c r="C447" s="79">
        <f t="shared" si="25"/>
        <v>21</v>
      </c>
      <c r="D447" s="195">
        <v>43609</v>
      </c>
      <c r="E447" s="53" t="s">
        <v>15</v>
      </c>
      <c r="F447" s="53" t="s">
        <v>146</v>
      </c>
      <c r="G447" s="50" t="s">
        <v>138</v>
      </c>
      <c r="H447" s="50" t="s">
        <v>144</v>
      </c>
      <c r="I447" s="53">
        <v>46</v>
      </c>
      <c r="J447" s="61">
        <v>1.01</v>
      </c>
      <c r="K447" s="64">
        <f t="shared" si="26"/>
        <v>1.0376428043067314</v>
      </c>
      <c r="M447" s="2"/>
    </row>
    <row r="448" spans="1:13" x14ac:dyDescent="0.2">
      <c r="A448" s="47">
        <f t="shared" si="27"/>
        <v>2019</v>
      </c>
      <c r="B448" s="181" t="str">
        <f t="shared" si="24"/>
        <v>May</v>
      </c>
      <c r="C448" s="79">
        <f t="shared" si="25"/>
        <v>21</v>
      </c>
      <c r="D448" s="195">
        <v>43609</v>
      </c>
      <c r="E448" s="53" t="s">
        <v>15</v>
      </c>
      <c r="F448" s="53" t="s">
        <v>146</v>
      </c>
      <c r="G448" s="50" t="s">
        <v>138</v>
      </c>
      <c r="H448" s="50" t="s">
        <v>144</v>
      </c>
      <c r="I448" s="53">
        <v>44</v>
      </c>
      <c r="J448" s="61">
        <v>0.89</v>
      </c>
      <c r="K448" s="64">
        <f t="shared" si="26"/>
        <v>1.0447971450037565</v>
      </c>
      <c r="M448" s="2"/>
    </row>
    <row r="449" spans="1:13" x14ac:dyDescent="0.2">
      <c r="A449" s="47">
        <f t="shared" si="27"/>
        <v>2019</v>
      </c>
      <c r="B449" s="181" t="str">
        <f t="shared" si="24"/>
        <v>May</v>
      </c>
      <c r="C449" s="79">
        <f t="shared" si="25"/>
        <v>21</v>
      </c>
      <c r="D449" s="195">
        <v>43609</v>
      </c>
      <c r="E449" s="53" t="s">
        <v>15</v>
      </c>
      <c r="F449" s="53" t="s">
        <v>146</v>
      </c>
      <c r="G449" s="50" t="s">
        <v>138</v>
      </c>
      <c r="H449" s="50" t="s">
        <v>144</v>
      </c>
      <c r="I449" s="53">
        <v>51</v>
      </c>
      <c r="J449" s="61">
        <v>1.31</v>
      </c>
      <c r="K449" s="64">
        <f t="shared" si="26"/>
        <v>0.98755380660530268</v>
      </c>
      <c r="M449" s="2"/>
    </row>
    <row r="450" spans="1:13" x14ac:dyDescent="0.2">
      <c r="A450" s="47">
        <f t="shared" si="27"/>
        <v>2019</v>
      </c>
      <c r="B450" s="181" t="str">
        <f t="shared" si="24"/>
        <v>May</v>
      </c>
      <c r="C450" s="79">
        <f t="shared" si="25"/>
        <v>21</v>
      </c>
      <c r="D450" s="195">
        <v>43609</v>
      </c>
      <c r="E450" s="53" t="s">
        <v>15</v>
      </c>
      <c r="F450" s="53" t="s">
        <v>146</v>
      </c>
      <c r="G450" s="50" t="s">
        <v>138</v>
      </c>
      <c r="H450" s="50" t="s">
        <v>144</v>
      </c>
      <c r="I450" s="53">
        <v>48</v>
      </c>
      <c r="J450" s="61">
        <v>1.17</v>
      </c>
      <c r="K450" s="64">
        <f t="shared" si="26"/>
        <v>1.0579427083333333</v>
      </c>
      <c r="M450" s="2"/>
    </row>
    <row r="451" spans="1:13" x14ac:dyDescent="0.2">
      <c r="A451" s="47">
        <f t="shared" si="27"/>
        <v>2019</v>
      </c>
      <c r="B451" s="181" t="str">
        <f t="shared" si="24"/>
        <v>May</v>
      </c>
      <c r="C451" s="79">
        <f t="shared" si="25"/>
        <v>21</v>
      </c>
      <c r="D451" s="195">
        <v>43609</v>
      </c>
      <c r="E451" s="53" t="s">
        <v>15</v>
      </c>
      <c r="F451" s="53" t="s">
        <v>146</v>
      </c>
      <c r="G451" s="50" t="s">
        <v>138</v>
      </c>
      <c r="H451" s="50" t="s">
        <v>144</v>
      </c>
      <c r="I451" s="53">
        <v>50</v>
      </c>
      <c r="J451" s="61">
        <v>1.17</v>
      </c>
      <c r="K451" s="64">
        <f t="shared" si="26"/>
        <v>0.93600000000000005</v>
      </c>
      <c r="M451" s="2"/>
    </row>
    <row r="452" spans="1:13" x14ac:dyDescent="0.2">
      <c r="A452" s="47">
        <f t="shared" si="27"/>
        <v>2019</v>
      </c>
      <c r="B452" s="181" t="str">
        <f t="shared" ref="B452:B515" si="28">TEXT(D452,"mmm")</f>
        <v>May</v>
      </c>
      <c r="C452" s="79">
        <f t="shared" ref="C452:C515" si="29">WEEKNUM(D452)</f>
        <v>21</v>
      </c>
      <c r="D452" s="195">
        <v>43609</v>
      </c>
      <c r="E452" s="53" t="s">
        <v>15</v>
      </c>
      <c r="F452" s="53" t="s">
        <v>146</v>
      </c>
      <c r="G452" s="50" t="s">
        <v>138</v>
      </c>
      <c r="H452" s="50" t="s">
        <v>144</v>
      </c>
      <c r="I452" s="53">
        <v>45</v>
      </c>
      <c r="J452" s="61">
        <v>0.87</v>
      </c>
      <c r="K452" s="64">
        <f t="shared" ref="K452:K515" si="30">(J452*100000)/(I452^3)</f>
        <v>0.95473251028806583</v>
      </c>
      <c r="M452" s="2"/>
    </row>
    <row r="453" spans="1:13" x14ac:dyDescent="0.2">
      <c r="A453" s="47">
        <f t="shared" si="27"/>
        <v>2019</v>
      </c>
      <c r="B453" s="181" t="str">
        <f t="shared" si="28"/>
        <v>May</v>
      </c>
      <c r="C453" s="79">
        <f t="shared" si="29"/>
        <v>21</v>
      </c>
      <c r="D453" s="195">
        <v>43609</v>
      </c>
      <c r="E453" s="53" t="s">
        <v>15</v>
      </c>
      <c r="F453" s="53" t="s">
        <v>146</v>
      </c>
      <c r="G453" s="50" t="s">
        <v>138</v>
      </c>
      <c r="H453" s="50" t="s">
        <v>144</v>
      </c>
      <c r="I453" s="53">
        <v>50</v>
      </c>
      <c r="J453" s="61">
        <v>1.31</v>
      </c>
      <c r="K453" s="64">
        <f t="shared" si="30"/>
        <v>1.048</v>
      </c>
      <c r="M453" s="2"/>
    </row>
    <row r="454" spans="1:13" x14ac:dyDescent="0.2">
      <c r="A454" s="47">
        <f t="shared" ref="A454:A517" si="31">YEAR(D454)</f>
        <v>2019</v>
      </c>
      <c r="B454" s="181" t="str">
        <f t="shared" si="28"/>
        <v>May</v>
      </c>
      <c r="C454" s="79">
        <f t="shared" si="29"/>
        <v>21</v>
      </c>
      <c r="D454" s="195">
        <v>43609</v>
      </c>
      <c r="E454" s="53" t="s">
        <v>15</v>
      </c>
      <c r="F454" s="53" t="s">
        <v>146</v>
      </c>
      <c r="G454" s="50" t="s">
        <v>138</v>
      </c>
      <c r="H454" s="50" t="s">
        <v>144</v>
      </c>
      <c r="I454" s="53">
        <v>40</v>
      </c>
      <c r="J454" s="61">
        <v>0.6</v>
      </c>
      <c r="K454" s="64">
        <f t="shared" si="30"/>
        <v>0.9375</v>
      </c>
      <c r="M454" s="2"/>
    </row>
    <row r="455" spans="1:13" x14ac:dyDescent="0.2">
      <c r="A455" s="47">
        <f t="shared" si="31"/>
        <v>2019</v>
      </c>
      <c r="B455" s="181" t="str">
        <f t="shared" si="28"/>
        <v>May</v>
      </c>
      <c r="C455" s="79">
        <f t="shared" si="29"/>
        <v>21</v>
      </c>
      <c r="D455" s="195">
        <v>43609</v>
      </c>
      <c r="E455" s="53" t="s">
        <v>15</v>
      </c>
      <c r="F455" s="53" t="s">
        <v>146</v>
      </c>
      <c r="G455" s="50" t="s">
        <v>138</v>
      </c>
      <c r="H455" s="50" t="s">
        <v>144</v>
      </c>
      <c r="I455" s="53">
        <v>44</v>
      </c>
      <c r="J455" s="61">
        <v>0.79</v>
      </c>
      <c r="K455" s="64">
        <f t="shared" si="30"/>
        <v>0.92740420736288509</v>
      </c>
      <c r="M455" s="2"/>
    </row>
    <row r="456" spans="1:13" x14ac:dyDescent="0.2">
      <c r="A456" s="47">
        <f t="shared" si="31"/>
        <v>2019</v>
      </c>
      <c r="B456" s="181" t="str">
        <f t="shared" si="28"/>
        <v>May</v>
      </c>
      <c r="C456" s="79">
        <f t="shared" si="29"/>
        <v>21</v>
      </c>
      <c r="D456" s="195">
        <v>43609</v>
      </c>
      <c r="E456" s="53" t="s">
        <v>25</v>
      </c>
      <c r="F456" s="53" t="s">
        <v>142</v>
      </c>
      <c r="G456" s="50" t="s">
        <v>138</v>
      </c>
      <c r="H456" s="50" t="s">
        <v>144</v>
      </c>
      <c r="I456" s="53">
        <v>48</v>
      </c>
      <c r="J456" s="61">
        <v>0.98</v>
      </c>
      <c r="K456" s="64">
        <f t="shared" si="30"/>
        <v>0.88614004629629628</v>
      </c>
      <c r="M456" s="2"/>
    </row>
    <row r="457" spans="1:13" x14ac:dyDescent="0.2">
      <c r="A457" s="47">
        <f t="shared" si="31"/>
        <v>2019</v>
      </c>
      <c r="B457" s="181" t="str">
        <f t="shared" si="28"/>
        <v>May</v>
      </c>
      <c r="C457" s="79">
        <f t="shared" si="29"/>
        <v>21</v>
      </c>
      <c r="D457" s="195">
        <v>43609</v>
      </c>
      <c r="E457" s="53" t="s">
        <v>25</v>
      </c>
      <c r="F457" s="53" t="s">
        <v>142</v>
      </c>
      <c r="G457" s="50" t="s">
        <v>138</v>
      </c>
      <c r="H457" s="50" t="s">
        <v>144</v>
      </c>
      <c r="I457" s="53">
        <v>44</v>
      </c>
      <c r="J457" s="61">
        <v>0.62</v>
      </c>
      <c r="K457" s="64">
        <f t="shared" si="30"/>
        <v>0.72783621337340343</v>
      </c>
      <c r="M457" s="2"/>
    </row>
    <row r="458" spans="1:13" x14ac:dyDescent="0.2">
      <c r="A458" s="47">
        <f t="shared" si="31"/>
        <v>2019</v>
      </c>
      <c r="B458" s="181" t="str">
        <f t="shared" si="28"/>
        <v>May</v>
      </c>
      <c r="C458" s="79">
        <f t="shared" si="29"/>
        <v>21</v>
      </c>
      <c r="D458" s="195">
        <v>43609</v>
      </c>
      <c r="E458" s="53" t="s">
        <v>25</v>
      </c>
      <c r="F458" s="53" t="s">
        <v>142</v>
      </c>
      <c r="G458" s="50" t="s">
        <v>138</v>
      </c>
      <c r="H458" s="50" t="s">
        <v>144</v>
      </c>
      <c r="I458" s="53">
        <v>55</v>
      </c>
      <c r="J458" s="61">
        <v>1.31</v>
      </c>
      <c r="K458" s="64">
        <f t="shared" si="30"/>
        <v>0.78737791134485347</v>
      </c>
      <c r="M458" s="2"/>
    </row>
    <row r="459" spans="1:13" x14ac:dyDescent="0.2">
      <c r="A459" s="47">
        <f t="shared" si="31"/>
        <v>2019</v>
      </c>
      <c r="B459" s="181" t="str">
        <f t="shared" si="28"/>
        <v>May</v>
      </c>
      <c r="C459" s="79">
        <f t="shared" si="29"/>
        <v>21</v>
      </c>
      <c r="D459" s="195">
        <v>43609</v>
      </c>
      <c r="E459" s="53" t="s">
        <v>25</v>
      </c>
      <c r="F459" s="53" t="s">
        <v>142</v>
      </c>
      <c r="G459" s="50" t="s">
        <v>138</v>
      </c>
      <c r="H459" s="50" t="s">
        <v>144</v>
      </c>
      <c r="I459" s="53">
        <v>51</v>
      </c>
      <c r="J459" s="61">
        <v>1.02</v>
      </c>
      <c r="K459" s="64">
        <f t="shared" si="30"/>
        <v>0.76893502499038835</v>
      </c>
      <c r="M459" s="2"/>
    </row>
    <row r="460" spans="1:13" x14ac:dyDescent="0.2">
      <c r="A460" s="47">
        <f t="shared" si="31"/>
        <v>2019</v>
      </c>
      <c r="B460" s="181" t="str">
        <f t="shared" si="28"/>
        <v>May</v>
      </c>
      <c r="C460" s="79">
        <f t="shared" si="29"/>
        <v>21</v>
      </c>
      <c r="D460" s="195">
        <v>43609</v>
      </c>
      <c r="E460" s="53" t="s">
        <v>25</v>
      </c>
      <c r="F460" s="53" t="s">
        <v>142</v>
      </c>
      <c r="G460" s="50" t="s">
        <v>138</v>
      </c>
      <c r="H460" s="50" t="s">
        <v>144</v>
      </c>
      <c r="I460" s="53">
        <v>55</v>
      </c>
      <c r="J460" s="61">
        <v>1.35</v>
      </c>
      <c r="K460" s="64">
        <f t="shared" si="30"/>
        <v>0.81141998497370393</v>
      </c>
      <c r="M460" s="2"/>
    </row>
    <row r="461" spans="1:13" x14ac:dyDescent="0.2">
      <c r="A461" s="47">
        <f t="shared" si="31"/>
        <v>2019</v>
      </c>
      <c r="B461" s="181" t="str">
        <f t="shared" si="28"/>
        <v>May</v>
      </c>
      <c r="C461" s="79">
        <f t="shared" si="29"/>
        <v>21</v>
      </c>
      <c r="D461" s="195">
        <v>43609</v>
      </c>
      <c r="E461" s="53" t="s">
        <v>25</v>
      </c>
      <c r="F461" s="53" t="s">
        <v>142</v>
      </c>
      <c r="G461" s="50" t="s">
        <v>138</v>
      </c>
      <c r="H461" s="50" t="s">
        <v>144</v>
      </c>
      <c r="I461" s="53">
        <v>65</v>
      </c>
      <c r="J461" s="61">
        <v>2.2599999999999998</v>
      </c>
      <c r="K461" s="64">
        <f t="shared" si="30"/>
        <v>0.82294037323623115</v>
      </c>
      <c r="M461" s="2"/>
    </row>
    <row r="462" spans="1:13" x14ac:dyDescent="0.2">
      <c r="A462" s="47">
        <f t="shared" si="31"/>
        <v>2019</v>
      </c>
      <c r="B462" s="181" t="str">
        <f t="shared" si="28"/>
        <v>May</v>
      </c>
      <c r="C462" s="79">
        <f t="shared" si="29"/>
        <v>21</v>
      </c>
      <c r="D462" s="195">
        <v>43609</v>
      </c>
      <c r="E462" s="53" t="s">
        <v>25</v>
      </c>
      <c r="F462" s="53" t="s">
        <v>146</v>
      </c>
      <c r="G462" s="50" t="s">
        <v>138</v>
      </c>
      <c r="H462" s="50" t="s">
        <v>148</v>
      </c>
      <c r="I462" s="53">
        <v>113</v>
      </c>
      <c r="J462" s="61">
        <v>11.71</v>
      </c>
      <c r="K462" s="64">
        <f t="shared" si="30"/>
        <v>0.8115617400271814</v>
      </c>
      <c r="M462" s="2"/>
    </row>
    <row r="463" spans="1:13" x14ac:dyDescent="0.2">
      <c r="A463" s="47">
        <f t="shared" si="31"/>
        <v>2019</v>
      </c>
      <c r="B463" s="181" t="str">
        <f t="shared" si="28"/>
        <v>May</v>
      </c>
      <c r="C463" s="79">
        <f t="shared" si="29"/>
        <v>21</v>
      </c>
      <c r="D463" s="195">
        <v>43609</v>
      </c>
      <c r="E463" s="53" t="s">
        <v>25</v>
      </c>
      <c r="F463" s="53" t="s">
        <v>146</v>
      </c>
      <c r="G463" s="50" t="s">
        <v>138</v>
      </c>
      <c r="H463" s="50" t="s">
        <v>144</v>
      </c>
      <c r="I463" s="53">
        <v>44</v>
      </c>
      <c r="J463" s="61">
        <v>0.95</v>
      </c>
      <c r="K463" s="64">
        <f t="shared" si="30"/>
        <v>1.1152329075882794</v>
      </c>
      <c r="M463" s="2"/>
    </row>
    <row r="464" spans="1:13" x14ac:dyDescent="0.2">
      <c r="A464" s="47">
        <f t="shared" si="31"/>
        <v>2019</v>
      </c>
      <c r="B464" s="181" t="str">
        <f t="shared" si="28"/>
        <v>May</v>
      </c>
      <c r="C464" s="79">
        <f t="shared" si="29"/>
        <v>21</v>
      </c>
      <c r="D464" s="195">
        <v>43609</v>
      </c>
      <c r="E464" s="53" t="s">
        <v>25</v>
      </c>
      <c r="F464" s="53" t="s">
        <v>146</v>
      </c>
      <c r="G464" s="50" t="s">
        <v>138</v>
      </c>
      <c r="H464" s="50" t="s">
        <v>144</v>
      </c>
      <c r="I464" s="53">
        <v>33</v>
      </c>
      <c r="J464" s="61">
        <v>0.75</v>
      </c>
      <c r="K464" s="64">
        <f t="shared" si="30"/>
        <v>2.0869855580599381</v>
      </c>
      <c r="M464" s="2"/>
    </row>
    <row r="465" spans="1:13" x14ac:dyDescent="0.2">
      <c r="A465" s="47">
        <f t="shared" si="31"/>
        <v>2019</v>
      </c>
      <c r="B465" s="181" t="str">
        <f t="shared" si="28"/>
        <v>May</v>
      </c>
      <c r="C465" s="79">
        <f t="shared" si="29"/>
        <v>21</v>
      </c>
      <c r="D465" s="195">
        <v>43609</v>
      </c>
      <c r="E465" s="53" t="s">
        <v>25</v>
      </c>
      <c r="F465" s="53" t="s">
        <v>146</v>
      </c>
      <c r="G465" s="50" t="s">
        <v>138</v>
      </c>
      <c r="H465" s="50" t="s">
        <v>144</v>
      </c>
      <c r="I465" s="53">
        <v>46</v>
      </c>
      <c r="J465" s="61">
        <v>0.99</v>
      </c>
      <c r="K465" s="64">
        <f t="shared" si="30"/>
        <v>1.0170954220432318</v>
      </c>
      <c r="M465" s="2"/>
    </row>
    <row r="466" spans="1:13" x14ac:dyDescent="0.2">
      <c r="A466" s="47">
        <f t="shared" si="31"/>
        <v>2019</v>
      </c>
      <c r="B466" s="181" t="str">
        <f t="shared" si="28"/>
        <v>May</v>
      </c>
      <c r="C466" s="79">
        <f t="shared" si="29"/>
        <v>21</v>
      </c>
      <c r="D466" s="195">
        <v>43609</v>
      </c>
      <c r="E466" s="53" t="s">
        <v>25</v>
      </c>
      <c r="F466" s="53" t="s">
        <v>146</v>
      </c>
      <c r="G466" s="50" t="s">
        <v>138</v>
      </c>
      <c r="H466" s="50" t="s">
        <v>144</v>
      </c>
      <c r="I466" s="53">
        <v>50</v>
      </c>
      <c r="J466" s="61">
        <v>1.32</v>
      </c>
      <c r="K466" s="64">
        <f t="shared" si="30"/>
        <v>1.056</v>
      </c>
      <c r="M466" s="2"/>
    </row>
    <row r="467" spans="1:13" x14ac:dyDescent="0.2">
      <c r="A467" s="47">
        <f t="shared" si="31"/>
        <v>2019</v>
      </c>
      <c r="B467" s="181" t="str">
        <f t="shared" si="28"/>
        <v>May</v>
      </c>
      <c r="C467" s="79">
        <f t="shared" si="29"/>
        <v>21</v>
      </c>
      <c r="D467" s="195">
        <v>43609</v>
      </c>
      <c r="E467" s="53" t="s">
        <v>25</v>
      </c>
      <c r="F467" s="53" t="s">
        <v>146</v>
      </c>
      <c r="G467" s="50" t="s">
        <v>138</v>
      </c>
      <c r="H467" s="50" t="s">
        <v>144</v>
      </c>
      <c r="I467" s="53">
        <v>62</v>
      </c>
      <c r="J467" s="61">
        <v>2.4900000000000002</v>
      </c>
      <c r="K467" s="64">
        <f t="shared" si="30"/>
        <v>1.0447786244167703</v>
      </c>
      <c r="M467" s="2"/>
    </row>
    <row r="468" spans="1:13" x14ac:dyDescent="0.2">
      <c r="A468" s="47">
        <f t="shared" si="31"/>
        <v>2019</v>
      </c>
      <c r="B468" s="181" t="str">
        <f t="shared" si="28"/>
        <v>May</v>
      </c>
      <c r="C468" s="79">
        <f t="shared" si="29"/>
        <v>21</v>
      </c>
      <c r="D468" s="195">
        <v>43609</v>
      </c>
      <c r="E468" s="53" t="s">
        <v>25</v>
      </c>
      <c r="F468" s="53" t="s">
        <v>146</v>
      </c>
      <c r="G468" s="50" t="s">
        <v>138</v>
      </c>
      <c r="H468" s="50" t="s">
        <v>144</v>
      </c>
      <c r="I468" s="53">
        <v>45</v>
      </c>
      <c r="J468" s="61">
        <v>0.92</v>
      </c>
      <c r="K468" s="64">
        <f t="shared" si="30"/>
        <v>1.0096021947873799</v>
      </c>
      <c r="M468" s="2"/>
    </row>
    <row r="469" spans="1:13" x14ac:dyDescent="0.2">
      <c r="A469" s="47">
        <f t="shared" si="31"/>
        <v>2019</v>
      </c>
      <c r="B469" s="181" t="str">
        <f t="shared" si="28"/>
        <v>May</v>
      </c>
      <c r="C469" s="79">
        <f t="shared" si="29"/>
        <v>21</v>
      </c>
      <c r="D469" s="195">
        <v>43609</v>
      </c>
      <c r="E469" s="53" t="s">
        <v>25</v>
      </c>
      <c r="F469" s="53" t="s">
        <v>146</v>
      </c>
      <c r="G469" s="50" t="s">
        <v>138</v>
      </c>
      <c r="H469" s="50" t="s">
        <v>144</v>
      </c>
      <c r="I469" s="53">
        <v>54</v>
      </c>
      <c r="J469" s="61">
        <v>1.55</v>
      </c>
      <c r="K469" s="64">
        <f t="shared" si="30"/>
        <v>0.98435197886501047</v>
      </c>
      <c r="M469" s="2"/>
    </row>
    <row r="470" spans="1:13" x14ac:dyDescent="0.2">
      <c r="A470" s="47">
        <f t="shared" si="31"/>
        <v>2019</v>
      </c>
      <c r="B470" s="181" t="str">
        <f t="shared" si="28"/>
        <v>May</v>
      </c>
      <c r="C470" s="79">
        <f t="shared" si="29"/>
        <v>21</v>
      </c>
      <c r="D470" s="195">
        <v>43609</v>
      </c>
      <c r="E470" s="53" t="s">
        <v>25</v>
      </c>
      <c r="F470" s="53" t="s">
        <v>146</v>
      </c>
      <c r="G470" s="50" t="s">
        <v>138</v>
      </c>
      <c r="H470" s="50" t="s">
        <v>144</v>
      </c>
      <c r="I470" s="53">
        <v>55</v>
      </c>
      <c r="J470" s="61">
        <v>1.94</v>
      </c>
      <c r="K470" s="64">
        <f t="shared" si="30"/>
        <v>1.1660405709992487</v>
      </c>
      <c r="M470" s="2"/>
    </row>
    <row r="471" spans="1:13" x14ac:dyDescent="0.2">
      <c r="A471" s="47">
        <f t="shared" si="31"/>
        <v>2019</v>
      </c>
      <c r="B471" s="181" t="str">
        <f t="shared" si="28"/>
        <v>May</v>
      </c>
      <c r="C471" s="79">
        <f t="shared" si="29"/>
        <v>21</v>
      </c>
      <c r="D471" s="195">
        <v>43609</v>
      </c>
      <c r="E471" s="53" t="s">
        <v>25</v>
      </c>
      <c r="F471" s="53" t="s">
        <v>146</v>
      </c>
      <c r="G471" s="50" t="s">
        <v>138</v>
      </c>
      <c r="H471" s="50" t="s">
        <v>144</v>
      </c>
      <c r="I471" s="53">
        <v>48</v>
      </c>
      <c r="J471" s="61">
        <v>1.18</v>
      </c>
      <c r="K471" s="64">
        <f t="shared" si="30"/>
        <v>1.0669849537037037</v>
      </c>
      <c r="M471" s="2"/>
    </row>
    <row r="472" spans="1:13" x14ac:dyDescent="0.2">
      <c r="A472" s="47">
        <f t="shared" si="31"/>
        <v>2019</v>
      </c>
      <c r="B472" s="181" t="str">
        <f t="shared" si="28"/>
        <v>May</v>
      </c>
      <c r="C472" s="79">
        <f t="shared" si="29"/>
        <v>21</v>
      </c>
      <c r="D472" s="195">
        <v>43609</v>
      </c>
      <c r="E472" s="53" t="s">
        <v>25</v>
      </c>
      <c r="F472" s="53" t="s">
        <v>146</v>
      </c>
      <c r="G472" s="50" t="s">
        <v>138</v>
      </c>
      <c r="H472" s="50" t="s">
        <v>144</v>
      </c>
      <c r="I472" s="53">
        <v>44</v>
      </c>
      <c r="J472" s="61">
        <v>0.93</v>
      </c>
      <c r="K472" s="64">
        <f t="shared" si="30"/>
        <v>1.0917543200601052</v>
      </c>
      <c r="M472" s="2"/>
    </row>
    <row r="473" spans="1:13" x14ac:dyDescent="0.2">
      <c r="A473" s="47">
        <f t="shared" si="31"/>
        <v>2019</v>
      </c>
      <c r="B473" s="181" t="str">
        <f t="shared" si="28"/>
        <v>May</v>
      </c>
      <c r="C473" s="79">
        <f t="shared" si="29"/>
        <v>21</v>
      </c>
      <c r="D473" s="195">
        <v>43609</v>
      </c>
      <c r="E473" s="53" t="s">
        <v>25</v>
      </c>
      <c r="F473" s="53" t="s">
        <v>146</v>
      </c>
      <c r="G473" s="50" t="s">
        <v>138</v>
      </c>
      <c r="H473" s="50" t="s">
        <v>144</v>
      </c>
      <c r="I473" s="53">
        <v>40</v>
      </c>
      <c r="J473" s="61">
        <v>0.63</v>
      </c>
      <c r="K473" s="64">
        <f t="shared" si="30"/>
        <v>0.984375</v>
      </c>
      <c r="M473" s="2"/>
    </row>
    <row r="474" spans="1:13" x14ac:dyDescent="0.2">
      <c r="A474" s="47">
        <f t="shared" si="31"/>
        <v>2019</v>
      </c>
      <c r="B474" s="181" t="str">
        <f t="shared" si="28"/>
        <v>May</v>
      </c>
      <c r="C474" s="79">
        <f t="shared" si="29"/>
        <v>21</v>
      </c>
      <c r="D474" s="195">
        <v>43609</v>
      </c>
      <c r="E474" s="53" t="s">
        <v>25</v>
      </c>
      <c r="F474" s="53" t="s">
        <v>146</v>
      </c>
      <c r="G474" s="50" t="s">
        <v>138</v>
      </c>
      <c r="H474" s="50" t="s">
        <v>144</v>
      </c>
      <c r="I474" s="53">
        <v>50</v>
      </c>
      <c r="J474" s="61">
        <v>1.43</v>
      </c>
      <c r="K474" s="64">
        <f t="shared" si="30"/>
        <v>1.1439999999999999</v>
      </c>
      <c r="M474" s="2"/>
    </row>
    <row r="475" spans="1:13" x14ac:dyDescent="0.2">
      <c r="A475" s="47">
        <f t="shared" si="31"/>
        <v>2019</v>
      </c>
      <c r="B475" s="181" t="str">
        <f t="shared" si="28"/>
        <v>May</v>
      </c>
      <c r="C475" s="79">
        <f t="shared" si="29"/>
        <v>21</v>
      </c>
      <c r="D475" s="195">
        <v>43609</v>
      </c>
      <c r="E475" s="53" t="s">
        <v>25</v>
      </c>
      <c r="F475" s="53" t="s">
        <v>146</v>
      </c>
      <c r="G475" s="50" t="s">
        <v>138</v>
      </c>
      <c r="H475" s="50" t="s">
        <v>144</v>
      </c>
      <c r="I475" s="53">
        <v>43</v>
      </c>
      <c r="J475" s="61">
        <v>0.89</v>
      </c>
      <c r="K475" s="64">
        <f t="shared" si="30"/>
        <v>1.1193982919742915</v>
      </c>
      <c r="M475" s="2"/>
    </row>
    <row r="476" spans="1:13" x14ac:dyDescent="0.2">
      <c r="A476" s="47">
        <f t="shared" si="31"/>
        <v>2019</v>
      </c>
      <c r="B476" s="181" t="str">
        <f t="shared" si="28"/>
        <v>May</v>
      </c>
      <c r="C476" s="79">
        <f t="shared" si="29"/>
        <v>21</v>
      </c>
      <c r="D476" s="195">
        <v>43609</v>
      </c>
      <c r="E476" s="53" t="s">
        <v>25</v>
      </c>
      <c r="F476" s="53" t="s">
        <v>146</v>
      </c>
      <c r="G476" s="50" t="s">
        <v>138</v>
      </c>
      <c r="H476" s="50" t="s">
        <v>144</v>
      </c>
      <c r="I476" s="53">
        <v>43</v>
      </c>
      <c r="J476" s="61">
        <v>0.78</v>
      </c>
      <c r="K476" s="64">
        <f t="shared" si="30"/>
        <v>0.98104569408982856</v>
      </c>
      <c r="M476" s="2"/>
    </row>
    <row r="477" spans="1:13" x14ac:dyDescent="0.2">
      <c r="A477" s="47">
        <f t="shared" si="31"/>
        <v>2019</v>
      </c>
      <c r="B477" s="181" t="str">
        <f t="shared" si="28"/>
        <v>May</v>
      </c>
      <c r="C477" s="79">
        <f t="shared" si="29"/>
        <v>21</v>
      </c>
      <c r="D477" s="195">
        <v>43609</v>
      </c>
      <c r="E477" s="53" t="s">
        <v>25</v>
      </c>
      <c r="F477" s="53" t="s">
        <v>146</v>
      </c>
      <c r="G477" s="50" t="s">
        <v>138</v>
      </c>
      <c r="H477" s="50" t="s">
        <v>144</v>
      </c>
      <c r="I477" s="53">
        <v>50</v>
      </c>
      <c r="J477" s="61">
        <v>1.33</v>
      </c>
      <c r="K477" s="64">
        <f t="shared" si="30"/>
        <v>1.0640000000000001</v>
      </c>
      <c r="M477" s="2"/>
    </row>
    <row r="478" spans="1:13" x14ac:dyDescent="0.2">
      <c r="A478" s="47">
        <f t="shared" si="31"/>
        <v>2019</v>
      </c>
      <c r="B478" s="181" t="str">
        <f t="shared" si="28"/>
        <v>May</v>
      </c>
      <c r="C478" s="79">
        <f t="shared" si="29"/>
        <v>21</v>
      </c>
      <c r="D478" s="195">
        <v>43609</v>
      </c>
      <c r="E478" s="53" t="s">
        <v>25</v>
      </c>
      <c r="F478" s="53" t="s">
        <v>146</v>
      </c>
      <c r="G478" s="50" t="s">
        <v>138</v>
      </c>
      <c r="H478" s="50" t="s">
        <v>144</v>
      </c>
      <c r="I478" s="53">
        <v>45</v>
      </c>
      <c r="J478" s="61">
        <v>0.94</v>
      </c>
      <c r="K478" s="64">
        <f t="shared" si="30"/>
        <v>1.0315500685871055</v>
      </c>
      <c r="M478" s="2"/>
    </row>
    <row r="479" spans="1:13" x14ac:dyDescent="0.2">
      <c r="A479" s="47">
        <f t="shared" si="31"/>
        <v>2019</v>
      </c>
      <c r="B479" s="181" t="str">
        <f t="shared" si="28"/>
        <v>May</v>
      </c>
      <c r="C479" s="79">
        <f t="shared" si="29"/>
        <v>21</v>
      </c>
      <c r="D479" s="195">
        <v>43609</v>
      </c>
      <c r="E479" s="53" t="s">
        <v>25</v>
      </c>
      <c r="F479" s="53" t="s">
        <v>146</v>
      </c>
      <c r="G479" s="50" t="s">
        <v>138</v>
      </c>
      <c r="H479" s="50" t="s">
        <v>144</v>
      </c>
      <c r="I479" s="53">
        <v>65</v>
      </c>
      <c r="J479" s="61">
        <v>2.9</v>
      </c>
      <c r="K479" s="64">
        <f t="shared" si="30"/>
        <v>1.0559854346836595</v>
      </c>
      <c r="M479" s="2"/>
    </row>
    <row r="480" spans="1:13" x14ac:dyDescent="0.2">
      <c r="A480" s="47">
        <f t="shared" si="31"/>
        <v>2019</v>
      </c>
      <c r="B480" s="181" t="str">
        <f t="shared" si="28"/>
        <v>May</v>
      </c>
      <c r="C480" s="79">
        <f t="shared" si="29"/>
        <v>21</v>
      </c>
      <c r="D480" s="195">
        <v>43609</v>
      </c>
      <c r="E480" s="53" t="s">
        <v>25</v>
      </c>
      <c r="F480" s="53" t="s">
        <v>146</v>
      </c>
      <c r="G480" s="50" t="s">
        <v>138</v>
      </c>
      <c r="H480" s="50" t="s">
        <v>144</v>
      </c>
      <c r="I480" s="53">
        <v>64</v>
      </c>
      <c r="J480" s="61">
        <v>2.62</v>
      </c>
      <c r="K480" s="64">
        <f t="shared" si="30"/>
        <v>0.99945068359375</v>
      </c>
      <c r="M480" s="2"/>
    </row>
    <row r="481" spans="1:13" x14ac:dyDescent="0.2">
      <c r="A481" s="47">
        <f t="shared" si="31"/>
        <v>2019</v>
      </c>
      <c r="B481" s="181" t="str">
        <f t="shared" si="28"/>
        <v>May</v>
      </c>
      <c r="C481" s="79">
        <f t="shared" si="29"/>
        <v>21</v>
      </c>
      <c r="D481" s="195">
        <v>43609</v>
      </c>
      <c r="E481" s="53" t="s">
        <v>25</v>
      </c>
      <c r="F481" s="53" t="s">
        <v>146</v>
      </c>
      <c r="G481" s="50" t="s">
        <v>138</v>
      </c>
      <c r="H481" s="50" t="s">
        <v>144</v>
      </c>
      <c r="I481" s="53">
        <v>69</v>
      </c>
      <c r="J481" s="61">
        <v>3.37</v>
      </c>
      <c r="K481" s="64">
        <f t="shared" si="30"/>
        <v>1.0258470848591668</v>
      </c>
      <c r="M481" s="2"/>
    </row>
    <row r="482" spans="1:13" x14ac:dyDescent="0.2">
      <c r="A482" s="47">
        <f t="shared" si="31"/>
        <v>2019</v>
      </c>
      <c r="B482" s="181" t="str">
        <f t="shared" si="28"/>
        <v>May</v>
      </c>
      <c r="C482" s="79">
        <f t="shared" si="29"/>
        <v>21</v>
      </c>
      <c r="D482" s="195">
        <v>43609</v>
      </c>
      <c r="E482" s="53" t="s">
        <v>25</v>
      </c>
      <c r="F482" s="53" t="s">
        <v>146</v>
      </c>
      <c r="G482" s="50" t="s">
        <v>138</v>
      </c>
      <c r="H482" s="50" t="s">
        <v>144</v>
      </c>
      <c r="I482" s="53">
        <v>53</v>
      </c>
      <c r="J482" s="61">
        <v>1.44</v>
      </c>
      <c r="K482" s="64">
        <f t="shared" si="30"/>
        <v>0.96724141405321173</v>
      </c>
      <c r="M482" s="2"/>
    </row>
    <row r="483" spans="1:13" x14ac:dyDescent="0.2">
      <c r="A483" s="47">
        <f t="shared" si="31"/>
        <v>2019</v>
      </c>
      <c r="B483" s="181" t="str">
        <f t="shared" si="28"/>
        <v>May</v>
      </c>
      <c r="C483" s="79">
        <f t="shared" si="29"/>
        <v>21</v>
      </c>
      <c r="D483" s="195">
        <v>43609</v>
      </c>
      <c r="E483" s="53" t="s">
        <v>25</v>
      </c>
      <c r="F483" s="53" t="s">
        <v>146</v>
      </c>
      <c r="G483" s="50" t="s">
        <v>138</v>
      </c>
      <c r="H483" s="50" t="s">
        <v>144</v>
      </c>
      <c r="I483" s="53">
        <v>64</v>
      </c>
      <c r="J483" s="61">
        <v>2.48</v>
      </c>
      <c r="K483" s="64">
        <f t="shared" si="30"/>
        <v>0.946044921875</v>
      </c>
      <c r="M483" s="2"/>
    </row>
    <row r="484" spans="1:13" x14ac:dyDescent="0.2">
      <c r="A484" s="47">
        <f t="shared" si="31"/>
        <v>2019</v>
      </c>
      <c r="B484" s="181" t="str">
        <f t="shared" si="28"/>
        <v>May</v>
      </c>
      <c r="C484" s="79">
        <f t="shared" si="29"/>
        <v>21</v>
      </c>
      <c r="D484" s="195">
        <v>43609</v>
      </c>
      <c r="E484" s="53" t="s">
        <v>25</v>
      </c>
      <c r="F484" s="53" t="s">
        <v>146</v>
      </c>
      <c r="G484" s="50" t="s">
        <v>138</v>
      </c>
      <c r="H484" s="50" t="s">
        <v>144</v>
      </c>
      <c r="I484" s="53">
        <v>46</v>
      </c>
      <c r="J484" s="61">
        <v>1.06</v>
      </c>
      <c r="K484" s="64">
        <f t="shared" si="30"/>
        <v>1.0890112599654804</v>
      </c>
      <c r="M484" s="2"/>
    </row>
    <row r="485" spans="1:13" x14ac:dyDescent="0.2">
      <c r="A485" s="47">
        <f t="shared" si="31"/>
        <v>2019</v>
      </c>
      <c r="B485" s="181" t="str">
        <f t="shared" si="28"/>
        <v>May</v>
      </c>
      <c r="C485" s="79">
        <f t="shared" si="29"/>
        <v>21</v>
      </c>
      <c r="D485" s="195">
        <v>43609</v>
      </c>
      <c r="E485" s="53" t="s">
        <v>25</v>
      </c>
      <c r="F485" s="53" t="s">
        <v>146</v>
      </c>
      <c r="G485" s="50" t="s">
        <v>138</v>
      </c>
      <c r="H485" s="50" t="s">
        <v>144</v>
      </c>
      <c r="I485" s="53">
        <v>47</v>
      </c>
      <c r="J485" s="61">
        <v>0.8</v>
      </c>
      <c r="K485" s="64">
        <f t="shared" si="30"/>
        <v>0.77054217273629155</v>
      </c>
      <c r="M485" s="2"/>
    </row>
    <row r="486" spans="1:13" x14ac:dyDescent="0.2">
      <c r="A486" s="47">
        <f t="shared" si="31"/>
        <v>2019</v>
      </c>
      <c r="B486" s="181" t="str">
        <f t="shared" si="28"/>
        <v>May</v>
      </c>
      <c r="C486" s="79">
        <f t="shared" si="29"/>
        <v>21</v>
      </c>
      <c r="D486" s="195">
        <v>43609</v>
      </c>
      <c r="E486" s="53" t="s">
        <v>12</v>
      </c>
      <c r="F486" s="53" t="s">
        <v>146</v>
      </c>
      <c r="G486" s="50" t="s">
        <v>138</v>
      </c>
      <c r="H486" s="50" t="s">
        <v>144</v>
      </c>
      <c r="I486" s="53">
        <v>43</v>
      </c>
      <c r="J486" s="61">
        <v>0.81</v>
      </c>
      <c r="K486" s="64">
        <f t="shared" si="30"/>
        <v>1.0187782207855911</v>
      </c>
      <c r="M486" s="2"/>
    </row>
    <row r="487" spans="1:13" x14ac:dyDescent="0.2">
      <c r="A487" s="47">
        <f t="shared" si="31"/>
        <v>2019</v>
      </c>
      <c r="B487" s="181" t="str">
        <f t="shared" si="28"/>
        <v>May</v>
      </c>
      <c r="C487" s="79">
        <f t="shared" si="29"/>
        <v>21</v>
      </c>
      <c r="D487" s="195">
        <v>43609</v>
      </c>
      <c r="E487" s="53" t="s">
        <v>12</v>
      </c>
      <c r="F487" s="53" t="s">
        <v>146</v>
      </c>
      <c r="G487" s="50" t="s">
        <v>138</v>
      </c>
      <c r="H487" s="50" t="s">
        <v>144</v>
      </c>
      <c r="I487" s="53">
        <v>68</v>
      </c>
      <c r="J487" s="61">
        <v>3.62</v>
      </c>
      <c r="K487" s="64">
        <f t="shared" si="30"/>
        <v>1.1512823122328517</v>
      </c>
      <c r="M487" s="2"/>
    </row>
    <row r="488" spans="1:13" x14ac:dyDescent="0.2">
      <c r="A488" s="47">
        <f t="shared" si="31"/>
        <v>2019</v>
      </c>
      <c r="B488" s="181" t="str">
        <f t="shared" si="28"/>
        <v>May</v>
      </c>
      <c r="C488" s="79">
        <f t="shared" si="29"/>
        <v>21</v>
      </c>
      <c r="D488" s="195">
        <v>43609</v>
      </c>
      <c r="E488" s="53" t="s">
        <v>12</v>
      </c>
      <c r="F488" s="53" t="s">
        <v>146</v>
      </c>
      <c r="G488" s="50" t="s">
        <v>138</v>
      </c>
      <c r="H488" s="50" t="s">
        <v>144</v>
      </c>
      <c r="I488" s="53">
        <v>46</v>
      </c>
      <c r="J488" s="61">
        <v>0.98</v>
      </c>
      <c r="K488" s="64">
        <f t="shared" si="30"/>
        <v>1.006821730911482</v>
      </c>
      <c r="M488" s="2"/>
    </row>
    <row r="489" spans="1:13" x14ac:dyDescent="0.2">
      <c r="A489" s="47">
        <f t="shared" si="31"/>
        <v>2019</v>
      </c>
      <c r="B489" s="181" t="str">
        <f t="shared" si="28"/>
        <v>May</v>
      </c>
      <c r="C489" s="79">
        <f t="shared" si="29"/>
        <v>22</v>
      </c>
      <c r="D489" s="195">
        <v>43612</v>
      </c>
      <c r="E489" s="53" t="s">
        <v>44</v>
      </c>
      <c r="F489" s="53" t="s">
        <v>142</v>
      </c>
      <c r="G489" s="50" t="s">
        <v>138</v>
      </c>
      <c r="H489" s="50" t="s">
        <v>144</v>
      </c>
      <c r="I489" s="53">
        <v>50</v>
      </c>
      <c r="J489" s="61">
        <v>1.1399999999999999</v>
      </c>
      <c r="K489" s="64">
        <f t="shared" si="30"/>
        <v>0.91199999999999992</v>
      </c>
      <c r="M489" s="2"/>
    </row>
    <row r="490" spans="1:13" x14ac:dyDescent="0.2">
      <c r="A490" s="47">
        <f t="shared" si="31"/>
        <v>2019</v>
      </c>
      <c r="B490" s="181" t="str">
        <f t="shared" si="28"/>
        <v>May</v>
      </c>
      <c r="C490" s="79">
        <f t="shared" si="29"/>
        <v>22</v>
      </c>
      <c r="D490" s="195">
        <v>43612</v>
      </c>
      <c r="E490" s="53" t="s">
        <v>44</v>
      </c>
      <c r="F490" s="53" t="s">
        <v>146</v>
      </c>
      <c r="G490" s="50" t="s">
        <v>138</v>
      </c>
      <c r="H490" s="50" t="s">
        <v>144</v>
      </c>
      <c r="I490" s="53">
        <v>58</v>
      </c>
      <c r="J490" s="61">
        <v>1.85</v>
      </c>
      <c r="K490" s="64">
        <f t="shared" si="30"/>
        <v>0.94817335684119886</v>
      </c>
      <c r="M490" s="2"/>
    </row>
    <row r="491" spans="1:13" x14ac:dyDescent="0.2">
      <c r="A491" s="47">
        <f t="shared" si="31"/>
        <v>2019</v>
      </c>
      <c r="B491" s="181" t="str">
        <f t="shared" si="28"/>
        <v>May</v>
      </c>
      <c r="C491" s="79">
        <f t="shared" si="29"/>
        <v>22</v>
      </c>
      <c r="D491" s="195">
        <v>43612</v>
      </c>
      <c r="E491" s="53" t="s">
        <v>44</v>
      </c>
      <c r="F491" s="53" t="s">
        <v>146</v>
      </c>
      <c r="G491" s="50" t="s">
        <v>138</v>
      </c>
      <c r="H491" s="50" t="s">
        <v>144</v>
      </c>
      <c r="I491" s="53">
        <v>40</v>
      </c>
      <c r="J491" s="61">
        <v>0.56000000000000005</v>
      </c>
      <c r="K491" s="64">
        <f t="shared" si="30"/>
        <v>0.87500000000000011</v>
      </c>
      <c r="M491" s="2"/>
    </row>
    <row r="492" spans="1:13" x14ac:dyDescent="0.2">
      <c r="A492" s="47">
        <f t="shared" si="31"/>
        <v>2019</v>
      </c>
      <c r="B492" s="181" t="str">
        <f t="shared" si="28"/>
        <v>May</v>
      </c>
      <c r="C492" s="79">
        <f t="shared" si="29"/>
        <v>22</v>
      </c>
      <c r="D492" s="195">
        <v>43612</v>
      </c>
      <c r="E492" s="53" t="s">
        <v>44</v>
      </c>
      <c r="F492" s="53" t="s">
        <v>146</v>
      </c>
      <c r="G492" s="50" t="s">
        <v>138</v>
      </c>
      <c r="H492" s="50" t="s">
        <v>144</v>
      </c>
      <c r="I492" s="53">
        <v>42</v>
      </c>
      <c r="J492" s="61">
        <v>0.69</v>
      </c>
      <c r="K492" s="64">
        <f t="shared" si="30"/>
        <v>0.93132491091674763</v>
      </c>
      <c r="M492" s="2"/>
    </row>
    <row r="493" spans="1:13" x14ac:dyDescent="0.2">
      <c r="A493" s="47">
        <f t="shared" si="31"/>
        <v>2019</v>
      </c>
      <c r="B493" s="181" t="str">
        <f t="shared" si="28"/>
        <v>May</v>
      </c>
      <c r="C493" s="79">
        <f t="shared" si="29"/>
        <v>22</v>
      </c>
      <c r="D493" s="195">
        <v>43612</v>
      </c>
      <c r="E493" s="53" t="s">
        <v>44</v>
      </c>
      <c r="F493" s="53" t="s">
        <v>146</v>
      </c>
      <c r="G493" s="50" t="s">
        <v>138</v>
      </c>
      <c r="H493" s="50" t="s">
        <v>144</v>
      </c>
      <c r="I493" s="53">
        <v>42</v>
      </c>
      <c r="J493" s="61">
        <v>0.72</v>
      </c>
      <c r="K493" s="64">
        <f t="shared" si="30"/>
        <v>0.97181729834791064</v>
      </c>
      <c r="M493" s="2"/>
    </row>
    <row r="494" spans="1:13" x14ac:dyDescent="0.2">
      <c r="A494" s="47">
        <f t="shared" si="31"/>
        <v>2019</v>
      </c>
      <c r="B494" s="181" t="str">
        <f t="shared" si="28"/>
        <v>May</v>
      </c>
      <c r="C494" s="79">
        <f t="shared" si="29"/>
        <v>22</v>
      </c>
      <c r="D494" s="195">
        <v>43612</v>
      </c>
      <c r="E494" s="53" t="s">
        <v>44</v>
      </c>
      <c r="F494" s="53" t="s">
        <v>146</v>
      </c>
      <c r="G494" s="50" t="s">
        <v>138</v>
      </c>
      <c r="H494" s="50" t="s">
        <v>144</v>
      </c>
      <c r="I494" s="53">
        <v>42</v>
      </c>
      <c r="J494" s="61">
        <v>0.78</v>
      </c>
      <c r="K494" s="64">
        <f t="shared" si="30"/>
        <v>1.0528020732102366</v>
      </c>
      <c r="M494" s="2"/>
    </row>
    <row r="495" spans="1:13" x14ac:dyDescent="0.2">
      <c r="A495" s="47">
        <f t="shared" si="31"/>
        <v>2019</v>
      </c>
      <c r="B495" s="181" t="str">
        <f t="shared" si="28"/>
        <v>May</v>
      </c>
      <c r="C495" s="79">
        <f t="shared" si="29"/>
        <v>22</v>
      </c>
      <c r="D495" s="195">
        <v>43612</v>
      </c>
      <c r="E495" s="53" t="s">
        <v>44</v>
      </c>
      <c r="F495" s="53" t="s">
        <v>146</v>
      </c>
      <c r="G495" s="50" t="s">
        <v>138</v>
      </c>
      <c r="H495" s="50" t="s">
        <v>144</v>
      </c>
      <c r="I495" s="53">
        <v>67</v>
      </c>
      <c r="J495" s="61">
        <v>2.76</v>
      </c>
      <c r="K495" s="64">
        <f t="shared" si="30"/>
        <v>0.91766606929708772</v>
      </c>
      <c r="M495" s="2"/>
    </row>
    <row r="496" spans="1:13" x14ac:dyDescent="0.2">
      <c r="A496" s="47">
        <f t="shared" si="31"/>
        <v>2019</v>
      </c>
      <c r="B496" s="181" t="str">
        <f t="shared" si="28"/>
        <v>May</v>
      </c>
      <c r="C496" s="79">
        <f t="shared" si="29"/>
        <v>22</v>
      </c>
      <c r="D496" s="195">
        <v>43612</v>
      </c>
      <c r="E496" s="53" t="s">
        <v>44</v>
      </c>
      <c r="F496" s="53" t="s">
        <v>146</v>
      </c>
      <c r="G496" s="50" t="s">
        <v>138</v>
      </c>
      <c r="H496" s="50" t="s">
        <v>144</v>
      </c>
      <c r="I496" s="53">
        <v>60</v>
      </c>
      <c r="J496" s="61">
        <v>2.02</v>
      </c>
      <c r="K496" s="64">
        <f t="shared" si="30"/>
        <v>0.93518518518518523</v>
      </c>
      <c r="M496" s="2"/>
    </row>
    <row r="497" spans="1:13" x14ac:dyDescent="0.2">
      <c r="A497" s="47">
        <f t="shared" si="31"/>
        <v>2019</v>
      </c>
      <c r="B497" s="181" t="str">
        <f t="shared" si="28"/>
        <v>May</v>
      </c>
      <c r="C497" s="79">
        <f t="shared" si="29"/>
        <v>22</v>
      </c>
      <c r="D497" s="195">
        <v>43612</v>
      </c>
      <c r="E497" s="53" t="s">
        <v>44</v>
      </c>
      <c r="F497" s="53" t="s">
        <v>146</v>
      </c>
      <c r="G497" s="50" t="s">
        <v>138</v>
      </c>
      <c r="H497" s="50" t="s">
        <v>144</v>
      </c>
      <c r="I497" s="53">
        <v>40</v>
      </c>
      <c r="J497" s="61">
        <v>0.64</v>
      </c>
      <c r="K497" s="64">
        <f t="shared" si="30"/>
        <v>1</v>
      </c>
      <c r="M497" s="2"/>
    </row>
    <row r="498" spans="1:13" x14ac:dyDescent="0.2">
      <c r="A498" s="47">
        <f t="shared" si="31"/>
        <v>2019</v>
      </c>
      <c r="B498" s="181" t="str">
        <f t="shared" si="28"/>
        <v>May</v>
      </c>
      <c r="C498" s="79">
        <f t="shared" si="29"/>
        <v>22</v>
      </c>
      <c r="D498" s="195">
        <v>43612</v>
      </c>
      <c r="E498" s="53" t="s">
        <v>44</v>
      </c>
      <c r="F498" s="53" t="s">
        <v>146</v>
      </c>
      <c r="G498" s="50" t="s">
        <v>138</v>
      </c>
      <c r="H498" s="50" t="s">
        <v>144</v>
      </c>
      <c r="I498" s="53">
        <v>42</v>
      </c>
      <c r="J498" s="61">
        <v>1.06</v>
      </c>
      <c r="K498" s="64">
        <f t="shared" si="30"/>
        <v>1.4307310225677572</v>
      </c>
      <c r="M498" s="2"/>
    </row>
    <row r="499" spans="1:13" x14ac:dyDescent="0.2">
      <c r="A499" s="47">
        <f t="shared" si="31"/>
        <v>2019</v>
      </c>
      <c r="B499" s="181" t="str">
        <f t="shared" si="28"/>
        <v>May</v>
      </c>
      <c r="C499" s="79">
        <f t="shared" si="29"/>
        <v>22</v>
      </c>
      <c r="D499" s="195">
        <v>43612</v>
      </c>
      <c r="E499" s="53" t="s">
        <v>44</v>
      </c>
      <c r="F499" s="53" t="s">
        <v>146</v>
      </c>
      <c r="G499" s="50" t="s">
        <v>138</v>
      </c>
      <c r="H499" s="50" t="s">
        <v>144</v>
      </c>
      <c r="I499" s="53">
        <v>58</v>
      </c>
      <c r="J499" s="61">
        <v>2.13</v>
      </c>
      <c r="K499" s="64">
        <f t="shared" si="30"/>
        <v>1.0916806757144615</v>
      </c>
      <c r="M499" s="2"/>
    </row>
    <row r="500" spans="1:13" x14ac:dyDescent="0.2">
      <c r="A500" s="47">
        <f t="shared" si="31"/>
        <v>2019</v>
      </c>
      <c r="B500" s="181" t="str">
        <f t="shared" si="28"/>
        <v>May</v>
      </c>
      <c r="C500" s="79">
        <f t="shared" si="29"/>
        <v>22</v>
      </c>
      <c r="D500" s="195">
        <v>43612</v>
      </c>
      <c r="E500" s="53" t="s">
        <v>44</v>
      </c>
      <c r="F500" s="53" t="s">
        <v>146</v>
      </c>
      <c r="G500" s="50" t="s">
        <v>138</v>
      </c>
      <c r="H500" s="50" t="s">
        <v>144</v>
      </c>
      <c r="I500" s="53">
        <v>38</v>
      </c>
      <c r="J500" s="61">
        <v>0.54</v>
      </c>
      <c r="K500" s="64">
        <f t="shared" si="30"/>
        <v>0.9841084706225397</v>
      </c>
      <c r="M500" s="2"/>
    </row>
    <row r="501" spans="1:13" x14ac:dyDescent="0.2">
      <c r="A501" s="47">
        <f t="shared" si="31"/>
        <v>2019</v>
      </c>
      <c r="B501" s="181" t="str">
        <f t="shared" si="28"/>
        <v>May</v>
      </c>
      <c r="C501" s="79">
        <f t="shared" si="29"/>
        <v>22</v>
      </c>
      <c r="D501" s="195">
        <v>43612</v>
      </c>
      <c r="E501" s="53" t="s">
        <v>44</v>
      </c>
      <c r="F501" s="53" t="s">
        <v>146</v>
      </c>
      <c r="G501" s="50" t="s">
        <v>138</v>
      </c>
      <c r="H501" s="50" t="s">
        <v>144</v>
      </c>
      <c r="I501" s="53">
        <v>48</v>
      </c>
      <c r="J501" s="61">
        <v>1.1200000000000001</v>
      </c>
      <c r="K501" s="64">
        <f t="shared" si="30"/>
        <v>1.0127314814814816</v>
      </c>
      <c r="M501" s="2"/>
    </row>
    <row r="502" spans="1:13" x14ac:dyDescent="0.2">
      <c r="A502" s="47">
        <f t="shared" si="31"/>
        <v>2019</v>
      </c>
      <c r="B502" s="181" t="str">
        <f t="shared" si="28"/>
        <v>May</v>
      </c>
      <c r="C502" s="79">
        <f t="shared" si="29"/>
        <v>22</v>
      </c>
      <c r="D502" s="195">
        <v>43612</v>
      </c>
      <c r="E502" s="53" t="s">
        <v>44</v>
      </c>
      <c r="F502" s="53" t="s">
        <v>146</v>
      </c>
      <c r="G502" s="50" t="s">
        <v>138</v>
      </c>
      <c r="H502" s="50" t="s">
        <v>144</v>
      </c>
      <c r="I502" s="53">
        <v>41</v>
      </c>
      <c r="J502" s="61">
        <v>0.69</v>
      </c>
      <c r="K502" s="64">
        <f t="shared" si="30"/>
        <v>1.0011462398978541</v>
      </c>
      <c r="M502" s="2"/>
    </row>
    <row r="503" spans="1:13" x14ac:dyDescent="0.2">
      <c r="A503" s="47">
        <f t="shared" si="31"/>
        <v>2019</v>
      </c>
      <c r="B503" s="181" t="str">
        <f t="shared" si="28"/>
        <v>May</v>
      </c>
      <c r="C503" s="79">
        <f t="shared" si="29"/>
        <v>22</v>
      </c>
      <c r="D503" s="195">
        <v>43612</v>
      </c>
      <c r="E503" s="53" t="s">
        <v>44</v>
      </c>
      <c r="F503" s="53" t="s">
        <v>146</v>
      </c>
      <c r="G503" s="50" t="s">
        <v>138</v>
      </c>
      <c r="H503" s="50" t="s">
        <v>144</v>
      </c>
      <c r="I503" s="53">
        <v>48</v>
      </c>
      <c r="J503" s="61">
        <v>1.02</v>
      </c>
      <c r="K503" s="64">
        <f t="shared" si="30"/>
        <v>0.92230902777777779</v>
      </c>
      <c r="M503" s="2"/>
    </row>
    <row r="504" spans="1:13" x14ac:dyDescent="0.2">
      <c r="A504" s="47">
        <f t="shared" si="31"/>
        <v>2019</v>
      </c>
      <c r="B504" s="181" t="str">
        <f t="shared" si="28"/>
        <v>May</v>
      </c>
      <c r="C504" s="79">
        <f t="shared" si="29"/>
        <v>22</v>
      </c>
      <c r="D504" s="195">
        <v>43612</v>
      </c>
      <c r="E504" s="53" t="s">
        <v>44</v>
      </c>
      <c r="F504" s="53" t="s">
        <v>146</v>
      </c>
      <c r="G504" s="50" t="s">
        <v>138</v>
      </c>
      <c r="H504" s="50" t="s">
        <v>144</v>
      </c>
      <c r="I504" s="53">
        <v>38</v>
      </c>
      <c r="J504" s="61">
        <v>0.44</v>
      </c>
      <c r="K504" s="64">
        <f t="shared" si="30"/>
        <v>0.80186616124799537</v>
      </c>
      <c r="M504" s="2"/>
    </row>
    <row r="505" spans="1:13" x14ac:dyDescent="0.2">
      <c r="A505" s="47">
        <f t="shared" si="31"/>
        <v>2019</v>
      </c>
      <c r="B505" s="181" t="str">
        <f t="shared" si="28"/>
        <v>May</v>
      </c>
      <c r="C505" s="79">
        <f t="shared" si="29"/>
        <v>22</v>
      </c>
      <c r="D505" s="195">
        <v>43612</v>
      </c>
      <c r="E505" s="53" t="s">
        <v>44</v>
      </c>
      <c r="F505" s="53" t="s">
        <v>146</v>
      </c>
      <c r="G505" s="50" t="s">
        <v>138</v>
      </c>
      <c r="H505" s="50" t="s">
        <v>144</v>
      </c>
      <c r="I505" s="53">
        <v>38</v>
      </c>
      <c r="J505" s="61">
        <v>0.5</v>
      </c>
      <c r="K505" s="64">
        <f t="shared" si="30"/>
        <v>0.91121154687272199</v>
      </c>
      <c r="M505" s="2"/>
    </row>
    <row r="506" spans="1:13" x14ac:dyDescent="0.2">
      <c r="A506" s="47">
        <f t="shared" si="31"/>
        <v>2019</v>
      </c>
      <c r="B506" s="181" t="str">
        <f t="shared" si="28"/>
        <v>May</v>
      </c>
      <c r="C506" s="79">
        <f t="shared" si="29"/>
        <v>22</v>
      </c>
      <c r="D506" s="195">
        <v>43612</v>
      </c>
      <c r="E506" s="53" t="s">
        <v>44</v>
      </c>
      <c r="F506" s="53" t="s">
        <v>146</v>
      </c>
      <c r="G506" s="50" t="s">
        <v>138</v>
      </c>
      <c r="H506" s="50" t="s">
        <v>144</v>
      </c>
      <c r="I506" s="53">
        <v>39</v>
      </c>
      <c r="J506" s="61">
        <v>0.56000000000000005</v>
      </c>
      <c r="K506" s="64">
        <f t="shared" si="30"/>
        <v>0.94404828132638796</v>
      </c>
      <c r="M506" s="2"/>
    </row>
    <row r="507" spans="1:13" x14ac:dyDescent="0.2">
      <c r="A507" s="47">
        <f t="shared" si="31"/>
        <v>2019</v>
      </c>
      <c r="B507" s="181" t="str">
        <f t="shared" si="28"/>
        <v>May</v>
      </c>
      <c r="C507" s="79">
        <f t="shared" si="29"/>
        <v>22</v>
      </c>
      <c r="D507" s="195">
        <v>43612</v>
      </c>
      <c r="E507" s="53" t="s">
        <v>44</v>
      </c>
      <c r="F507" s="53" t="s">
        <v>146</v>
      </c>
      <c r="G507" s="50" t="s">
        <v>138</v>
      </c>
      <c r="H507" s="50" t="s">
        <v>144</v>
      </c>
      <c r="I507" s="53">
        <v>43</v>
      </c>
      <c r="J507" s="61">
        <v>0.75</v>
      </c>
      <c r="K507" s="64">
        <f t="shared" si="30"/>
        <v>0.9433131673940659</v>
      </c>
      <c r="M507" s="2"/>
    </row>
    <row r="508" spans="1:13" x14ac:dyDescent="0.2">
      <c r="A508" s="47">
        <f t="shared" si="31"/>
        <v>2019</v>
      </c>
      <c r="B508" s="181" t="str">
        <f t="shared" si="28"/>
        <v>May</v>
      </c>
      <c r="C508" s="79">
        <f t="shared" si="29"/>
        <v>22</v>
      </c>
      <c r="D508" s="195">
        <v>43612</v>
      </c>
      <c r="E508" s="53" t="s">
        <v>44</v>
      </c>
      <c r="F508" s="53" t="s">
        <v>146</v>
      </c>
      <c r="G508" s="50" t="s">
        <v>138</v>
      </c>
      <c r="H508" s="50" t="s">
        <v>144</v>
      </c>
      <c r="I508" s="53">
        <v>39</v>
      </c>
      <c r="J508" s="61">
        <v>0.53</v>
      </c>
      <c r="K508" s="64">
        <f t="shared" si="30"/>
        <v>0.89347426625533133</v>
      </c>
      <c r="M508" s="2"/>
    </row>
    <row r="509" spans="1:13" x14ac:dyDescent="0.2">
      <c r="A509" s="47">
        <f t="shared" si="31"/>
        <v>2019</v>
      </c>
      <c r="B509" s="181" t="str">
        <f t="shared" si="28"/>
        <v>May</v>
      </c>
      <c r="C509" s="79">
        <f t="shared" si="29"/>
        <v>22</v>
      </c>
      <c r="D509" s="195">
        <v>43612</v>
      </c>
      <c r="E509" s="53" t="s">
        <v>44</v>
      </c>
      <c r="F509" s="53" t="s">
        <v>146</v>
      </c>
      <c r="G509" s="50" t="s">
        <v>138</v>
      </c>
      <c r="H509" s="50" t="s">
        <v>144</v>
      </c>
      <c r="I509" s="53">
        <v>45</v>
      </c>
      <c r="J509" s="61">
        <v>0.87</v>
      </c>
      <c r="K509" s="64">
        <f t="shared" si="30"/>
        <v>0.95473251028806583</v>
      </c>
      <c r="M509" s="2"/>
    </row>
    <row r="510" spans="1:13" x14ac:dyDescent="0.2">
      <c r="A510" s="47">
        <f t="shared" si="31"/>
        <v>2019</v>
      </c>
      <c r="B510" s="181" t="str">
        <f t="shared" si="28"/>
        <v>May</v>
      </c>
      <c r="C510" s="79">
        <f t="shared" si="29"/>
        <v>22</v>
      </c>
      <c r="D510" s="195">
        <v>43612</v>
      </c>
      <c r="E510" s="53" t="s">
        <v>44</v>
      </c>
      <c r="F510" s="53" t="s">
        <v>146</v>
      </c>
      <c r="G510" s="50" t="s">
        <v>138</v>
      </c>
      <c r="H510" s="50" t="s">
        <v>144</v>
      </c>
      <c r="I510" s="53">
        <v>46</v>
      </c>
      <c r="J510" s="61">
        <v>0.91</v>
      </c>
      <c r="K510" s="64">
        <f t="shared" si="30"/>
        <v>0.93490589298923321</v>
      </c>
      <c r="M510" s="2"/>
    </row>
    <row r="511" spans="1:13" x14ac:dyDescent="0.2">
      <c r="A511" s="47">
        <f t="shared" si="31"/>
        <v>2019</v>
      </c>
      <c r="B511" s="181" t="str">
        <f t="shared" si="28"/>
        <v>May</v>
      </c>
      <c r="C511" s="79">
        <f t="shared" si="29"/>
        <v>22</v>
      </c>
      <c r="D511" s="195">
        <v>43612</v>
      </c>
      <c r="E511" s="53" t="s">
        <v>44</v>
      </c>
      <c r="F511" s="53" t="s">
        <v>146</v>
      </c>
      <c r="G511" s="50" t="s">
        <v>138</v>
      </c>
      <c r="H511" s="50" t="s">
        <v>144</v>
      </c>
      <c r="I511" s="53">
        <v>44</v>
      </c>
      <c r="J511" s="61">
        <v>0.75</v>
      </c>
      <c r="K511" s="64">
        <f t="shared" si="30"/>
        <v>0.88044703230653643</v>
      </c>
      <c r="M511" s="2"/>
    </row>
    <row r="512" spans="1:13" x14ac:dyDescent="0.2">
      <c r="A512" s="47">
        <f t="shared" si="31"/>
        <v>2019</v>
      </c>
      <c r="B512" s="181" t="str">
        <f t="shared" si="28"/>
        <v>May</v>
      </c>
      <c r="C512" s="79">
        <f t="shared" si="29"/>
        <v>22</v>
      </c>
      <c r="D512" s="195">
        <v>43612</v>
      </c>
      <c r="E512" s="53" t="s">
        <v>44</v>
      </c>
      <c r="F512" s="53" t="s">
        <v>146</v>
      </c>
      <c r="G512" s="50" t="s">
        <v>138</v>
      </c>
      <c r="H512" s="50" t="s">
        <v>144</v>
      </c>
      <c r="I512" s="53">
        <v>48</v>
      </c>
      <c r="J512" s="61">
        <v>1.1599999999999999</v>
      </c>
      <c r="K512" s="64">
        <f t="shared" si="30"/>
        <v>1.0489004629629628</v>
      </c>
      <c r="M512" s="2"/>
    </row>
    <row r="513" spans="1:13" x14ac:dyDescent="0.2">
      <c r="A513" s="47">
        <f t="shared" si="31"/>
        <v>2019</v>
      </c>
      <c r="B513" s="181" t="str">
        <f t="shared" si="28"/>
        <v>May</v>
      </c>
      <c r="C513" s="79">
        <f t="shared" si="29"/>
        <v>22</v>
      </c>
      <c r="D513" s="195">
        <v>43612</v>
      </c>
      <c r="E513" s="53" t="s">
        <v>44</v>
      </c>
      <c r="F513" s="53" t="s">
        <v>146</v>
      </c>
      <c r="G513" s="50" t="s">
        <v>138</v>
      </c>
      <c r="H513" s="50" t="s">
        <v>144</v>
      </c>
      <c r="I513" s="53">
        <v>44</v>
      </c>
      <c r="J513" s="61">
        <v>0.75</v>
      </c>
      <c r="K513" s="64">
        <f t="shared" si="30"/>
        <v>0.88044703230653643</v>
      </c>
      <c r="M513" s="2"/>
    </row>
    <row r="514" spans="1:13" x14ac:dyDescent="0.2">
      <c r="A514" s="47">
        <f t="shared" si="31"/>
        <v>2019</v>
      </c>
      <c r="B514" s="181" t="str">
        <f t="shared" si="28"/>
        <v>May</v>
      </c>
      <c r="C514" s="79">
        <f t="shared" si="29"/>
        <v>22</v>
      </c>
      <c r="D514" s="195">
        <v>43612</v>
      </c>
      <c r="E514" s="53" t="s">
        <v>40</v>
      </c>
      <c r="F514" s="53" t="s">
        <v>142</v>
      </c>
      <c r="G514" s="50" t="s">
        <v>138</v>
      </c>
      <c r="H514" s="50" t="s">
        <v>144</v>
      </c>
      <c r="I514" s="53">
        <v>76</v>
      </c>
      <c r="J514" s="61">
        <v>3.28</v>
      </c>
      <c r="K514" s="64">
        <f t="shared" si="30"/>
        <v>0.74719346843563206</v>
      </c>
      <c r="M514" s="2"/>
    </row>
    <row r="515" spans="1:13" x14ac:dyDescent="0.2">
      <c r="A515" s="47">
        <f t="shared" si="31"/>
        <v>2019</v>
      </c>
      <c r="B515" s="181" t="str">
        <f t="shared" si="28"/>
        <v>May</v>
      </c>
      <c r="C515" s="79">
        <f t="shared" si="29"/>
        <v>22</v>
      </c>
      <c r="D515" s="195">
        <v>43612</v>
      </c>
      <c r="E515" s="53" t="s">
        <v>40</v>
      </c>
      <c r="F515" s="53" t="s">
        <v>146</v>
      </c>
      <c r="G515" s="50" t="s">
        <v>138</v>
      </c>
      <c r="H515" s="50" t="s">
        <v>148</v>
      </c>
      <c r="I515" s="53">
        <v>81</v>
      </c>
      <c r="J515" s="61">
        <v>5.42</v>
      </c>
      <c r="K515" s="64">
        <f t="shared" si="30"/>
        <v>1.0198686213521351</v>
      </c>
      <c r="M515" s="2"/>
    </row>
    <row r="516" spans="1:13" x14ac:dyDescent="0.2">
      <c r="A516" s="47">
        <f t="shared" si="31"/>
        <v>2019</v>
      </c>
      <c r="B516" s="181" t="str">
        <f t="shared" ref="B516:B579" si="32">TEXT(D516,"mmm")</f>
        <v>May</v>
      </c>
      <c r="C516" s="79">
        <f t="shared" ref="C516:C579" si="33">WEEKNUM(D516)</f>
        <v>22</v>
      </c>
      <c r="D516" s="195">
        <v>43612</v>
      </c>
      <c r="E516" s="53" t="s">
        <v>40</v>
      </c>
      <c r="F516" s="53" t="s">
        <v>146</v>
      </c>
      <c r="G516" s="50" t="s">
        <v>138</v>
      </c>
      <c r="H516" s="50" t="s">
        <v>148</v>
      </c>
      <c r="I516" s="53">
        <v>112</v>
      </c>
      <c r="J516" s="61">
        <v>13.84</v>
      </c>
      <c r="K516" s="64">
        <f t="shared" ref="K516:K579" si="34">(J516*100000)/(I516^3)</f>
        <v>0.98510386297376096</v>
      </c>
      <c r="M516" s="2"/>
    </row>
    <row r="517" spans="1:13" x14ac:dyDescent="0.2">
      <c r="A517" s="47">
        <f t="shared" si="31"/>
        <v>2019</v>
      </c>
      <c r="B517" s="181" t="str">
        <f t="shared" si="32"/>
        <v>May</v>
      </c>
      <c r="C517" s="79">
        <f t="shared" si="33"/>
        <v>22</v>
      </c>
      <c r="D517" s="195">
        <v>43612</v>
      </c>
      <c r="E517" s="53" t="s">
        <v>40</v>
      </c>
      <c r="F517" s="53" t="s">
        <v>146</v>
      </c>
      <c r="G517" s="50" t="s">
        <v>138</v>
      </c>
      <c r="H517" s="50" t="s">
        <v>148</v>
      </c>
      <c r="I517" s="53">
        <v>97</v>
      </c>
      <c r="J517" s="61">
        <v>9.5299999999999994</v>
      </c>
      <c r="K517" s="64">
        <f t="shared" si="34"/>
        <v>1.0441855954980588</v>
      </c>
      <c r="M517" s="2"/>
    </row>
    <row r="518" spans="1:13" x14ac:dyDescent="0.2">
      <c r="A518" s="47">
        <f t="shared" ref="A518:A581" si="35">YEAR(D518)</f>
        <v>2019</v>
      </c>
      <c r="B518" s="181" t="str">
        <f t="shared" si="32"/>
        <v>May</v>
      </c>
      <c r="C518" s="79">
        <f t="shared" si="33"/>
        <v>22</v>
      </c>
      <c r="D518" s="195">
        <v>43612</v>
      </c>
      <c r="E518" s="53" t="s">
        <v>40</v>
      </c>
      <c r="F518" s="53" t="s">
        <v>146</v>
      </c>
      <c r="G518" s="50" t="s">
        <v>138</v>
      </c>
      <c r="H518" s="50" t="s">
        <v>148</v>
      </c>
      <c r="I518" s="53">
        <v>70</v>
      </c>
      <c r="J518" s="61">
        <v>3.6</v>
      </c>
      <c r="K518" s="64">
        <f t="shared" si="34"/>
        <v>1.0495626822157433</v>
      </c>
      <c r="M518" s="2"/>
    </row>
    <row r="519" spans="1:13" x14ac:dyDescent="0.2">
      <c r="A519" s="47">
        <f t="shared" si="35"/>
        <v>2019</v>
      </c>
      <c r="B519" s="181" t="str">
        <f t="shared" si="32"/>
        <v>May</v>
      </c>
      <c r="C519" s="79">
        <f t="shared" si="33"/>
        <v>22</v>
      </c>
      <c r="D519" s="195">
        <v>43612</v>
      </c>
      <c r="E519" s="53" t="s">
        <v>40</v>
      </c>
      <c r="F519" s="53" t="s">
        <v>146</v>
      </c>
      <c r="G519" s="50" t="s">
        <v>138</v>
      </c>
      <c r="H519" s="50" t="s">
        <v>148</v>
      </c>
      <c r="I519" s="53">
        <v>94</v>
      </c>
      <c r="J519" s="61">
        <v>10.24</v>
      </c>
      <c r="K519" s="64">
        <f t="shared" si="34"/>
        <v>1.2328674763780665</v>
      </c>
      <c r="M519" s="2"/>
    </row>
    <row r="520" spans="1:13" x14ac:dyDescent="0.2">
      <c r="A520" s="47">
        <f t="shared" si="35"/>
        <v>2019</v>
      </c>
      <c r="B520" s="181" t="str">
        <f t="shared" si="32"/>
        <v>May</v>
      </c>
      <c r="C520" s="79">
        <f t="shared" si="33"/>
        <v>22</v>
      </c>
      <c r="D520" s="195">
        <v>43612</v>
      </c>
      <c r="E520" s="53" t="s">
        <v>40</v>
      </c>
      <c r="F520" s="53" t="s">
        <v>146</v>
      </c>
      <c r="G520" s="50" t="s">
        <v>138</v>
      </c>
      <c r="H520" s="50" t="s">
        <v>148</v>
      </c>
      <c r="I520" s="53">
        <v>92</v>
      </c>
      <c r="J520" s="61">
        <v>8.2799999999999994</v>
      </c>
      <c r="K520" s="64">
        <f t="shared" si="34"/>
        <v>1.0633270321361057</v>
      </c>
      <c r="M520" s="2"/>
    </row>
    <row r="521" spans="1:13" x14ac:dyDescent="0.2">
      <c r="A521" s="47">
        <f t="shared" si="35"/>
        <v>2019</v>
      </c>
      <c r="B521" s="181" t="str">
        <f t="shared" si="32"/>
        <v>May</v>
      </c>
      <c r="C521" s="79">
        <f t="shared" si="33"/>
        <v>22</v>
      </c>
      <c r="D521" s="195">
        <v>43612</v>
      </c>
      <c r="E521" s="53" t="s">
        <v>40</v>
      </c>
      <c r="F521" s="53" t="s">
        <v>146</v>
      </c>
      <c r="G521" s="50" t="s">
        <v>138</v>
      </c>
      <c r="H521" s="50" t="s">
        <v>144</v>
      </c>
      <c r="I521" s="53">
        <v>50</v>
      </c>
      <c r="J521" s="61">
        <v>1.23</v>
      </c>
      <c r="K521" s="64">
        <f t="shared" si="34"/>
        <v>0.98399999999999999</v>
      </c>
      <c r="M521" s="2"/>
    </row>
    <row r="522" spans="1:13" x14ac:dyDescent="0.2">
      <c r="A522" s="47">
        <f t="shared" si="35"/>
        <v>2019</v>
      </c>
      <c r="B522" s="181" t="str">
        <f t="shared" si="32"/>
        <v>May</v>
      </c>
      <c r="C522" s="79">
        <f t="shared" si="33"/>
        <v>22</v>
      </c>
      <c r="D522" s="195">
        <v>43612</v>
      </c>
      <c r="E522" s="53" t="s">
        <v>40</v>
      </c>
      <c r="F522" s="53" t="s">
        <v>146</v>
      </c>
      <c r="G522" s="50" t="s">
        <v>138</v>
      </c>
      <c r="H522" s="50" t="s">
        <v>144</v>
      </c>
      <c r="I522" s="53">
        <v>42</v>
      </c>
      <c r="J522" s="61">
        <v>0.61</v>
      </c>
      <c r="K522" s="64">
        <f t="shared" si="34"/>
        <v>0.82334521110031311</v>
      </c>
      <c r="M522" s="2"/>
    </row>
    <row r="523" spans="1:13" x14ac:dyDescent="0.2">
      <c r="A523" s="47">
        <f t="shared" si="35"/>
        <v>2019</v>
      </c>
      <c r="B523" s="181" t="str">
        <f t="shared" si="32"/>
        <v>May</v>
      </c>
      <c r="C523" s="79">
        <f t="shared" si="33"/>
        <v>22</v>
      </c>
      <c r="D523" s="195">
        <v>43612</v>
      </c>
      <c r="E523" s="53" t="s">
        <v>40</v>
      </c>
      <c r="F523" s="53" t="s">
        <v>146</v>
      </c>
      <c r="G523" s="50" t="s">
        <v>138</v>
      </c>
      <c r="H523" s="50" t="s">
        <v>144</v>
      </c>
      <c r="I523" s="53">
        <v>38</v>
      </c>
      <c r="J523" s="61">
        <v>0.44</v>
      </c>
      <c r="K523" s="64">
        <f t="shared" si="34"/>
        <v>0.80186616124799537</v>
      </c>
      <c r="M523" s="2"/>
    </row>
    <row r="524" spans="1:13" x14ac:dyDescent="0.2">
      <c r="A524" s="47">
        <f t="shared" si="35"/>
        <v>2019</v>
      </c>
      <c r="B524" s="181" t="str">
        <f t="shared" si="32"/>
        <v>May</v>
      </c>
      <c r="C524" s="79">
        <f t="shared" si="33"/>
        <v>22</v>
      </c>
      <c r="D524" s="195">
        <v>43612</v>
      </c>
      <c r="E524" s="53" t="s">
        <v>40</v>
      </c>
      <c r="F524" s="53" t="s">
        <v>146</v>
      </c>
      <c r="G524" s="50" t="s">
        <v>138</v>
      </c>
      <c r="H524" s="50" t="s">
        <v>144</v>
      </c>
      <c r="I524" s="53">
        <v>45</v>
      </c>
      <c r="J524" s="61">
        <v>0.87</v>
      </c>
      <c r="K524" s="64">
        <f t="shared" si="34"/>
        <v>0.95473251028806583</v>
      </c>
      <c r="M524" s="2"/>
    </row>
    <row r="525" spans="1:13" x14ac:dyDescent="0.2">
      <c r="A525" s="47">
        <f t="shared" si="35"/>
        <v>2019</v>
      </c>
      <c r="B525" s="181" t="str">
        <f t="shared" si="32"/>
        <v>May</v>
      </c>
      <c r="C525" s="79">
        <f t="shared" si="33"/>
        <v>22</v>
      </c>
      <c r="D525" s="195">
        <v>43612</v>
      </c>
      <c r="E525" s="53" t="s">
        <v>40</v>
      </c>
      <c r="F525" s="53" t="s">
        <v>146</v>
      </c>
      <c r="G525" s="50" t="s">
        <v>138</v>
      </c>
      <c r="H525" s="50" t="s">
        <v>144</v>
      </c>
      <c r="I525" s="53">
        <v>51</v>
      </c>
      <c r="J525" s="61">
        <v>1.33</v>
      </c>
      <c r="K525" s="64">
        <f t="shared" si="34"/>
        <v>1.0026309639580553</v>
      </c>
      <c r="M525" s="2"/>
    </row>
    <row r="526" spans="1:13" x14ac:dyDescent="0.2">
      <c r="A526" s="47">
        <f t="shared" si="35"/>
        <v>2019</v>
      </c>
      <c r="B526" s="181" t="str">
        <f t="shared" si="32"/>
        <v>May</v>
      </c>
      <c r="C526" s="79">
        <f t="shared" si="33"/>
        <v>22</v>
      </c>
      <c r="D526" s="195">
        <v>43612</v>
      </c>
      <c r="E526" s="53" t="s">
        <v>40</v>
      </c>
      <c r="F526" s="53" t="s">
        <v>146</v>
      </c>
      <c r="G526" s="50" t="s">
        <v>138</v>
      </c>
      <c r="H526" s="50" t="s">
        <v>144</v>
      </c>
      <c r="I526" s="53">
        <v>44</v>
      </c>
      <c r="J526" s="61">
        <v>0.87</v>
      </c>
      <c r="K526" s="64">
        <f t="shared" si="34"/>
        <v>1.0213185574755823</v>
      </c>
      <c r="M526" s="2"/>
    </row>
    <row r="527" spans="1:13" x14ac:dyDescent="0.2">
      <c r="A527" s="47">
        <f t="shared" si="35"/>
        <v>2019</v>
      </c>
      <c r="B527" s="181" t="str">
        <f t="shared" si="32"/>
        <v>May</v>
      </c>
      <c r="C527" s="79">
        <f t="shared" si="33"/>
        <v>22</v>
      </c>
      <c r="D527" s="195">
        <v>43612</v>
      </c>
      <c r="E527" s="53" t="s">
        <v>40</v>
      </c>
      <c r="F527" s="53" t="s">
        <v>146</v>
      </c>
      <c r="G527" s="50" t="s">
        <v>138</v>
      </c>
      <c r="H527" s="50" t="s">
        <v>144</v>
      </c>
      <c r="I527" s="53">
        <v>55</v>
      </c>
      <c r="J527" s="61">
        <v>1.58</v>
      </c>
      <c r="K527" s="64">
        <f t="shared" si="34"/>
        <v>0.9496619083395943</v>
      </c>
      <c r="M527" s="2"/>
    </row>
    <row r="528" spans="1:13" x14ac:dyDescent="0.2">
      <c r="A528" s="47">
        <f t="shared" si="35"/>
        <v>2019</v>
      </c>
      <c r="B528" s="181" t="str">
        <f t="shared" si="32"/>
        <v>May</v>
      </c>
      <c r="C528" s="79">
        <f t="shared" si="33"/>
        <v>22</v>
      </c>
      <c r="D528" s="195">
        <v>43612</v>
      </c>
      <c r="E528" s="53" t="s">
        <v>40</v>
      </c>
      <c r="F528" s="53" t="s">
        <v>146</v>
      </c>
      <c r="G528" s="50" t="s">
        <v>138</v>
      </c>
      <c r="H528" s="50" t="s">
        <v>144</v>
      </c>
      <c r="I528" s="53">
        <v>48</v>
      </c>
      <c r="J528" s="61">
        <v>1.1100000000000001</v>
      </c>
      <c r="K528" s="64">
        <f t="shared" si="34"/>
        <v>1.0036892361111112</v>
      </c>
      <c r="M528" s="2"/>
    </row>
    <row r="529" spans="1:13" x14ac:dyDescent="0.2">
      <c r="A529" s="47">
        <f t="shared" si="35"/>
        <v>2019</v>
      </c>
      <c r="B529" s="181" t="str">
        <f t="shared" si="32"/>
        <v>May</v>
      </c>
      <c r="C529" s="79">
        <f t="shared" si="33"/>
        <v>22</v>
      </c>
      <c r="D529" s="195">
        <v>43612</v>
      </c>
      <c r="E529" s="53" t="s">
        <v>40</v>
      </c>
      <c r="F529" s="53" t="s">
        <v>146</v>
      </c>
      <c r="G529" s="50" t="s">
        <v>138</v>
      </c>
      <c r="H529" s="50" t="s">
        <v>144</v>
      </c>
      <c r="I529" s="53">
        <v>42</v>
      </c>
      <c r="J529" s="61">
        <v>0.73</v>
      </c>
      <c r="K529" s="64">
        <f t="shared" si="34"/>
        <v>0.98531476082496494</v>
      </c>
      <c r="M529" s="2"/>
    </row>
    <row r="530" spans="1:13" x14ac:dyDescent="0.2">
      <c r="A530" s="47">
        <f t="shared" si="35"/>
        <v>2019</v>
      </c>
      <c r="B530" s="181" t="str">
        <f t="shared" si="32"/>
        <v>May</v>
      </c>
      <c r="C530" s="79">
        <f t="shared" si="33"/>
        <v>22</v>
      </c>
      <c r="D530" s="195">
        <v>43612</v>
      </c>
      <c r="E530" s="53" t="s">
        <v>40</v>
      </c>
      <c r="F530" s="53" t="s">
        <v>146</v>
      </c>
      <c r="G530" s="50" t="s">
        <v>138</v>
      </c>
      <c r="H530" s="50" t="s">
        <v>144</v>
      </c>
      <c r="I530" s="53">
        <v>41</v>
      </c>
      <c r="J530" s="61">
        <v>0.94</v>
      </c>
      <c r="K530" s="64">
        <f t="shared" si="34"/>
        <v>1.3638803847883809</v>
      </c>
      <c r="M530" s="2"/>
    </row>
    <row r="531" spans="1:13" x14ac:dyDescent="0.2">
      <c r="A531" s="47">
        <f t="shared" si="35"/>
        <v>2019</v>
      </c>
      <c r="B531" s="181" t="str">
        <f t="shared" si="32"/>
        <v>May</v>
      </c>
      <c r="C531" s="79">
        <f t="shared" si="33"/>
        <v>22</v>
      </c>
      <c r="D531" s="195">
        <v>43612</v>
      </c>
      <c r="E531" s="53" t="s">
        <v>40</v>
      </c>
      <c r="F531" s="53" t="s">
        <v>146</v>
      </c>
      <c r="G531" s="50" t="s">
        <v>138</v>
      </c>
      <c r="H531" s="50" t="s">
        <v>144</v>
      </c>
      <c r="I531" s="53">
        <v>44</v>
      </c>
      <c r="J531" s="61">
        <v>1.1000000000000001</v>
      </c>
      <c r="K531" s="64">
        <f t="shared" si="34"/>
        <v>1.2913223140495869</v>
      </c>
      <c r="M531" s="2"/>
    </row>
    <row r="532" spans="1:13" x14ac:dyDescent="0.2">
      <c r="A532" s="47">
        <f t="shared" si="35"/>
        <v>2019</v>
      </c>
      <c r="B532" s="181" t="str">
        <f t="shared" si="32"/>
        <v>May</v>
      </c>
      <c r="C532" s="79">
        <f t="shared" si="33"/>
        <v>22</v>
      </c>
      <c r="D532" s="195">
        <v>43612</v>
      </c>
      <c r="E532" s="53" t="s">
        <v>40</v>
      </c>
      <c r="F532" s="53" t="s">
        <v>146</v>
      </c>
      <c r="G532" s="50" t="s">
        <v>138</v>
      </c>
      <c r="H532" s="50" t="s">
        <v>144</v>
      </c>
      <c r="I532" s="53">
        <v>53</v>
      </c>
      <c r="J532" s="61">
        <v>1.1499999999999999</v>
      </c>
      <c r="K532" s="64">
        <f t="shared" si="34"/>
        <v>0.77244974038971759</v>
      </c>
      <c r="M532" s="2"/>
    </row>
    <row r="533" spans="1:13" x14ac:dyDescent="0.2">
      <c r="A533" s="47">
        <f t="shared" si="35"/>
        <v>2019</v>
      </c>
      <c r="B533" s="181" t="str">
        <f t="shared" si="32"/>
        <v>May</v>
      </c>
      <c r="C533" s="79">
        <f t="shared" si="33"/>
        <v>22</v>
      </c>
      <c r="D533" s="195">
        <v>43612</v>
      </c>
      <c r="E533" s="53" t="s">
        <v>40</v>
      </c>
      <c r="F533" s="53" t="s">
        <v>146</v>
      </c>
      <c r="G533" s="50" t="s">
        <v>138</v>
      </c>
      <c r="H533" s="50" t="s">
        <v>144</v>
      </c>
      <c r="I533" s="53">
        <v>58</v>
      </c>
      <c r="J533" s="61">
        <v>1.86</v>
      </c>
      <c r="K533" s="64">
        <f t="shared" si="34"/>
        <v>0.95329861822952966</v>
      </c>
      <c r="M533" s="2"/>
    </row>
    <row r="534" spans="1:13" x14ac:dyDescent="0.2">
      <c r="A534" s="47">
        <f t="shared" si="35"/>
        <v>2019</v>
      </c>
      <c r="B534" s="181" t="str">
        <f t="shared" si="32"/>
        <v>May</v>
      </c>
      <c r="C534" s="79">
        <f t="shared" si="33"/>
        <v>22</v>
      </c>
      <c r="D534" s="195">
        <v>43612</v>
      </c>
      <c r="E534" s="53" t="s">
        <v>40</v>
      </c>
      <c r="F534" s="53" t="s">
        <v>146</v>
      </c>
      <c r="G534" s="50" t="s">
        <v>138</v>
      </c>
      <c r="H534" s="50" t="s">
        <v>144</v>
      </c>
      <c r="I534" s="53">
        <v>64</v>
      </c>
      <c r="J534" s="61">
        <v>2.5299999999999998</v>
      </c>
      <c r="K534" s="64">
        <f t="shared" si="34"/>
        <v>0.96511840820312489</v>
      </c>
      <c r="M534" s="2"/>
    </row>
    <row r="535" spans="1:13" x14ac:dyDescent="0.2">
      <c r="A535" s="47">
        <f t="shared" si="35"/>
        <v>2019</v>
      </c>
      <c r="B535" s="181" t="str">
        <f t="shared" si="32"/>
        <v>May</v>
      </c>
      <c r="C535" s="79">
        <f t="shared" si="33"/>
        <v>22</v>
      </c>
      <c r="D535" s="195">
        <v>43612</v>
      </c>
      <c r="E535" s="53" t="s">
        <v>40</v>
      </c>
      <c r="F535" s="53" t="s">
        <v>146</v>
      </c>
      <c r="G535" s="50" t="s">
        <v>138</v>
      </c>
      <c r="H535" s="50" t="s">
        <v>144</v>
      </c>
      <c r="I535" s="53">
        <v>55</v>
      </c>
      <c r="J535" s="61">
        <v>1.51</v>
      </c>
      <c r="K535" s="64">
        <f t="shared" si="34"/>
        <v>0.90758827948910592</v>
      </c>
      <c r="M535" s="2"/>
    </row>
    <row r="536" spans="1:13" x14ac:dyDescent="0.2">
      <c r="A536" s="47">
        <f t="shared" si="35"/>
        <v>2019</v>
      </c>
      <c r="B536" s="181" t="str">
        <f t="shared" si="32"/>
        <v>May</v>
      </c>
      <c r="C536" s="79">
        <f t="shared" si="33"/>
        <v>22</v>
      </c>
      <c r="D536" s="195">
        <v>43612</v>
      </c>
      <c r="E536" s="53" t="s">
        <v>40</v>
      </c>
      <c r="F536" s="53" t="s">
        <v>146</v>
      </c>
      <c r="G536" s="50" t="s">
        <v>138</v>
      </c>
      <c r="H536" s="50" t="s">
        <v>144</v>
      </c>
      <c r="I536" s="53">
        <v>46</v>
      </c>
      <c r="J536" s="61">
        <v>0.95</v>
      </c>
      <c r="K536" s="64">
        <f t="shared" si="34"/>
        <v>0.97600065751623244</v>
      </c>
      <c r="M536" s="2"/>
    </row>
    <row r="537" spans="1:13" x14ac:dyDescent="0.2">
      <c r="A537" s="47">
        <f t="shared" si="35"/>
        <v>2019</v>
      </c>
      <c r="B537" s="181" t="str">
        <f t="shared" si="32"/>
        <v>May</v>
      </c>
      <c r="C537" s="79">
        <f t="shared" si="33"/>
        <v>22</v>
      </c>
      <c r="D537" s="195">
        <v>43612</v>
      </c>
      <c r="E537" s="53" t="s">
        <v>40</v>
      </c>
      <c r="F537" s="53" t="s">
        <v>146</v>
      </c>
      <c r="G537" s="50" t="s">
        <v>138</v>
      </c>
      <c r="H537" s="50" t="s">
        <v>144</v>
      </c>
      <c r="I537" s="53">
        <v>44</v>
      </c>
      <c r="J537" s="61">
        <v>0.9</v>
      </c>
      <c r="K537" s="64">
        <f t="shared" si="34"/>
        <v>1.0565364387678438</v>
      </c>
      <c r="M537" s="2"/>
    </row>
    <row r="538" spans="1:13" x14ac:dyDescent="0.2">
      <c r="A538" s="47">
        <f t="shared" si="35"/>
        <v>2019</v>
      </c>
      <c r="B538" s="181" t="str">
        <f t="shared" si="32"/>
        <v>May</v>
      </c>
      <c r="C538" s="79">
        <f t="shared" si="33"/>
        <v>22</v>
      </c>
      <c r="D538" s="195">
        <v>43612</v>
      </c>
      <c r="E538" s="53" t="s">
        <v>40</v>
      </c>
      <c r="F538" s="53" t="s">
        <v>146</v>
      </c>
      <c r="G538" s="50" t="s">
        <v>138</v>
      </c>
      <c r="H538" s="50" t="s">
        <v>144</v>
      </c>
      <c r="I538" s="53">
        <v>45</v>
      </c>
      <c r="J538" s="61">
        <v>0.93</v>
      </c>
      <c r="K538" s="64">
        <f t="shared" si="34"/>
        <v>1.0205761316872428</v>
      </c>
      <c r="M538" s="2"/>
    </row>
    <row r="539" spans="1:13" x14ac:dyDescent="0.2">
      <c r="A539" s="47">
        <f t="shared" si="35"/>
        <v>2019</v>
      </c>
      <c r="B539" s="181" t="str">
        <f t="shared" si="32"/>
        <v>May</v>
      </c>
      <c r="C539" s="79">
        <f t="shared" si="33"/>
        <v>22</v>
      </c>
      <c r="D539" s="195">
        <v>43612</v>
      </c>
      <c r="E539" s="53" t="s">
        <v>46</v>
      </c>
      <c r="F539" s="53" t="s">
        <v>146</v>
      </c>
      <c r="G539" s="50" t="s">
        <v>138</v>
      </c>
      <c r="H539" s="50" t="s">
        <v>144</v>
      </c>
      <c r="I539" s="53">
        <v>45</v>
      </c>
      <c r="J539" s="61">
        <v>0.9</v>
      </c>
      <c r="K539" s="64">
        <f t="shared" si="34"/>
        <v>0.98765432098765427</v>
      </c>
      <c r="M539" s="2"/>
    </row>
    <row r="540" spans="1:13" x14ac:dyDescent="0.2">
      <c r="A540" s="47">
        <f t="shared" si="35"/>
        <v>2019</v>
      </c>
      <c r="B540" s="181" t="str">
        <f t="shared" si="32"/>
        <v>May</v>
      </c>
      <c r="C540" s="79">
        <f t="shared" si="33"/>
        <v>22</v>
      </c>
      <c r="D540" s="195">
        <v>43612</v>
      </c>
      <c r="E540" s="53" t="s">
        <v>46</v>
      </c>
      <c r="F540" s="53" t="s">
        <v>146</v>
      </c>
      <c r="G540" s="50" t="s">
        <v>138</v>
      </c>
      <c r="H540" s="50" t="s">
        <v>144</v>
      </c>
      <c r="I540" s="53">
        <v>46</v>
      </c>
      <c r="J540" s="61">
        <v>0.9</v>
      </c>
      <c r="K540" s="64">
        <f t="shared" si="34"/>
        <v>0.9246322018574834</v>
      </c>
      <c r="M540" s="2"/>
    </row>
    <row r="541" spans="1:13" x14ac:dyDescent="0.2">
      <c r="A541" s="47">
        <f t="shared" si="35"/>
        <v>2019</v>
      </c>
      <c r="B541" s="181" t="str">
        <f t="shared" si="32"/>
        <v>May</v>
      </c>
      <c r="C541" s="79">
        <f t="shared" si="33"/>
        <v>22</v>
      </c>
      <c r="D541" s="195">
        <v>43612</v>
      </c>
      <c r="E541" s="53" t="s">
        <v>46</v>
      </c>
      <c r="F541" s="53" t="s">
        <v>146</v>
      </c>
      <c r="G541" s="50" t="s">
        <v>138</v>
      </c>
      <c r="H541" s="50" t="s">
        <v>144</v>
      </c>
      <c r="I541" s="53">
        <v>53</v>
      </c>
      <c r="J541" s="61">
        <v>1.59</v>
      </c>
      <c r="K541" s="64">
        <f t="shared" si="34"/>
        <v>1.067995728017088</v>
      </c>
      <c r="M541" s="2"/>
    </row>
    <row r="542" spans="1:13" x14ac:dyDescent="0.2">
      <c r="A542" s="47">
        <f t="shared" si="35"/>
        <v>2019</v>
      </c>
      <c r="B542" s="181" t="str">
        <f t="shared" si="32"/>
        <v>May</v>
      </c>
      <c r="C542" s="79">
        <f t="shared" si="33"/>
        <v>22</v>
      </c>
      <c r="D542" s="195">
        <v>43612</v>
      </c>
      <c r="E542" s="53" t="s">
        <v>46</v>
      </c>
      <c r="F542" s="53" t="s">
        <v>146</v>
      </c>
      <c r="G542" s="50" t="s">
        <v>138</v>
      </c>
      <c r="H542" s="50" t="s">
        <v>144</v>
      </c>
      <c r="I542" s="53">
        <v>78</v>
      </c>
      <c r="J542" s="61">
        <v>4.6900000000000004</v>
      </c>
      <c r="K542" s="64">
        <f t="shared" si="34"/>
        <v>0.98830054451356242</v>
      </c>
      <c r="M542" s="2"/>
    </row>
    <row r="543" spans="1:13" x14ac:dyDescent="0.2">
      <c r="A543" s="47">
        <f t="shared" si="35"/>
        <v>2019</v>
      </c>
      <c r="B543" s="181" t="str">
        <f t="shared" si="32"/>
        <v>May</v>
      </c>
      <c r="C543" s="79">
        <f t="shared" si="33"/>
        <v>22</v>
      </c>
      <c r="D543" s="195">
        <v>43612</v>
      </c>
      <c r="E543" s="53" t="s">
        <v>46</v>
      </c>
      <c r="F543" s="53" t="s">
        <v>146</v>
      </c>
      <c r="G543" s="50" t="s">
        <v>138</v>
      </c>
      <c r="H543" s="50" t="s">
        <v>144</v>
      </c>
      <c r="I543" s="53">
        <v>55</v>
      </c>
      <c r="J543" s="61">
        <v>1.66</v>
      </c>
      <c r="K543" s="64">
        <f t="shared" si="34"/>
        <v>0.99774605559729523</v>
      </c>
      <c r="M543" s="2"/>
    </row>
    <row r="544" spans="1:13" x14ac:dyDescent="0.2">
      <c r="A544" s="47">
        <f t="shared" si="35"/>
        <v>2019</v>
      </c>
      <c r="B544" s="181" t="str">
        <f t="shared" si="32"/>
        <v>May</v>
      </c>
      <c r="C544" s="79">
        <f t="shared" si="33"/>
        <v>22</v>
      </c>
      <c r="D544" s="195">
        <v>43612</v>
      </c>
      <c r="E544" s="53" t="s">
        <v>46</v>
      </c>
      <c r="F544" s="53" t="s">
        <v>146</v>
      </c>
      <c r="G544" s="50" t="s">
        <v>138</v>
      </c>
      <c r="H544" s="50" t="s">
        <v>144</v>
      </c>
      <c r="I544" s="53">
        <v>43</v>
      </c>
      <c r="J544" s="61">
        <v>0.79</v>
      </c>
      <c r="K544" s="64">
        <f t="shared" si="34"/>
        <v>0.99362320298841611</v>
      </c>
      <c r="M544" s="2"/>
    </row>
    <row r="545" spans="1:13" x14ac:dyDescent="0.2">
      <c r="A545" s="47">
        <f t="shared" si="35"/>
        <v>2019</v>
      </c>
      <c r="B545" s="181" t="str">
        <f t="shared" si="32"/>
        <v>May</v>
      </c>
      <c r="C545" s="79">
        <f t="shared" si="33"/>
        <v>22</v>
      </c>
      <c r="D545" s="195">
        <v>43612</v>
      </c>
      <c r="E545" s="53" t="s">
        <v>46</v>
      </c>
      <c r="F545" s="53" t="s">
        <v>146</v>
      </c>
      <c r="G545" s="50" t="s">
        <v>138</v>
      </c>
      <c r="H545" s="50" t="s">
        <v>144</v>
      </c>
      <c r="I545" s="53">
        <v>57</v>
      </c>
      <c r="J545" s="61">
        <v>2.08</v>
      </c>
      <c r="K545" s="64">
        <f t="shared" si="34"/>
        <v>1.1231526029601551</v>
      </c>
      <c r="M545" s="2"/>
    </row>
    <row r="546" spans="1:13" x14ac:dyDescent="0.2">
      <c r="A546" s="47">
        <f t="shared" si="35"/>
        <v>2019</v>
      </c>
      <c r="B546" s="181" t="str">
        <f t="shared" si="32"/>
        <v>May</v>
      </c>
      <c r="C546" s="79">
        <f t="shared" si="33"/>
        <v>22</v>
      </c>
      <c r="D546" s="195">
        <v>43612</v>
      </c>
      <c r="E546" s="53" t="s">
        <v>46</v>
      </c>
      <c r="F546" s="53" t="s">
        <v>146</v>
      </c>
      <c r="G546" s="50" t="s">
        <v>138</v>
      </c>
      <c r="H546" s="50" t="s">
        <v>144</v>
      </c>
      <c r="I546" s="53">
        <v>56</v>
      </c>
      <c r="J546" s="61">
        <v>1.66</v>
      </c>
      <c r="K546" s="64">
        <f t="shared" si="34"/>
        <v>0.9452441690962099</v>
      </c>
      <c r="M546" s="2"/>
    </row>
    <row r="547" spans="1:13" x14ac:dyDescent="0.2">
      <c r="A547" s="47">
        <f t="shared" si="35"/>
        <v>2019</v>
      </c>
      <c r="B547" s="181" t="str">
        <f t="shared" si="32"/>
        <v>May</v>
      </c>
      <c r="C547" s="79">
        <f t="shared" si="33"/>
        <v>22</v>
      </c>
      <c r="D547" s="195">
        <v>43612</v>
      </c>
      <c r="E547" s="53" t="s">
        <v>46</v>
      </c>
      <c r="F547" s="53" t="s">
        <v>146</v>
      </c>
      <c r="G547" s="50" t="s">
        <v>138</v>
      </c>
      <c r="H547" s="50" t="s">
        <v>144</v>
      </c>
      <c r="I547" s="53">
        <v>48</v>
      </c>
      <c r="J547" s="61">
        <v>1.1499999999999999</v>
      </c>
      <c r="K547" s="64">
        <f t="shared" si="34"/>
        <v>1.0398582175925926</v>
      </c>
      <c r="M547" s="2"/>
    </row>
    <row r="548" spans="1:13" x14ac:dyDescent="0.2">
      <c r="A548" s="47">
        <f t="shared" si="35"/>
        <v>2019</v>
      </c>
      <c r="B548" s="181" t="str">
        <f t="shared" si="32"/>
        <v>May</v>
      </c>
      <c r="C548" s="79">
        <f t="shared" si="33"/>
        <v>22</v>
      </c>
      <c r="D548" s="195">
        <v>43612</v>
      </c>
      <c r="E548" s="53" t="s">
        <v>46</v>
      </c>
      <c r="F548" s="53" t="s">
        <v>146</v>
      </c>
      <c r="G548" s="50" t="s">
        <v>138</v>
      </c>
      <c r="H548" s="50" t="s">
        <v>144</v>
      </c>
      <c r="I548" s="53">
        <v>45</v>
      </c>
      <c r="J548" s="61">
        <v>0.88</v>
      </c>
      <c r="K548" s="64">
        <f t="shared" si="34"/>
        <v>0.96570644718792864</v>
      </c>
      <c r="M548" s="2"/>
    </row>
    <row r="549" spans="1:13" x14ac:dyDescent="0.2">
      <c r="A549" s="47">
        <f t="shared" si="35"/>
        <v>2019</v>
      </c>
      <c r="B549" s="181" t="str">
        <f t="shared" si="32"/>
        <v>May</v>
      </c>
      <c r="C549" s="79">
        <f t="shared" si="33"/>
        <v>22</v>
      </c>
      <c r="D549" s="195">
        <v>43612</v>
      </c>
      <c r="E549" s="53" t="s">
        <v>46</v>
      </c>
      <c r="F549" s="53" t="s">
        <v>146</v>
      </c>
      <c r="G549" s="50" t="s">
        <v>138</v>
      </c>
      <c r="H549" s="50" t="s">
        <v>144</v>
      </c>
      <c r="I549" s="53">
        <v>41</v>
      </c>
      <c r="J549" s="61">
        <v>0.67</v>
      </c>
      <c r="K549" s="64">
        <f t="shared" si="34"/>
        <v>0.97212750830661188</v>
      </c>
      <c r="M549" s="2"/>
    </row>
    <row r="550" spans="1:13" x14ac:dyDescent="0.2">
      <c r="A550" s="47">
        <f t="shared" si="35"/>
        <v>2019</v>
      </c>
      <c r="B550" s="181" t="str">
        <f t="shared" si="32"/>
        <v>May</v>
      </c>
      <c r="C550" s="79">
        <f t="shared" si="33"/>
        <v>22</v>
      </c>
      <c r="D550" s="195">
        <v>43612</v>
      </c>
      <c r="E550" s="53" t="s">
        <v>46</v>
      </c>
      <c r="F550" s="53" t="s">
        <v>146</v>
      </c>
      <c r="G550" s="50" t="s">
        <v>138</v>
      </c>
      <c r="H550" s="50" t="s">
        <v>144</v>
      </c>
      <c r="I550" s="53">
        <v>40</v>
      </c>
      <c r="J550" s="61">
        <v>0.54</v>
      </c>
      <c r="K550" s="64">
        <f t="shared" si="34"/>
        <v>0.84375</v>
      </c>
      <c r="M550" s="2"/>
    </row>
    <row r="551" spans="1:13" x14ac:dyDescent="0.2">
      <c r="A551" s="47">
        <f t="shared" si="35"/>
        <v>2019</v>
      </c>
      <c r="B551" s="181" t="str">
        <f t="shared" si="32"/>
        <v>May</v>
      </c>
      <c r="C551" s="79">
        <f t="shared" si="33"/>
        <v>22</v>
      </c>
      <c r="D551" s="195">
        <v>43612</v>
      </c>
      <c r="E551" s="53" t="s">
        <v>46</v>
      </c>
      <c r="F551" s="53" t="s">
        <v>146</v>
      </c>
      <c r="G551" s="50" t="s">
        <v>138</v>
      </c>
      <c r="H551" s="50" t="s">
        <v>144</v>
      </c>
      <c r="I551" s="53">
        <v>43</v>
      </c>
      <c r="J551" s="61">
        <v>0.78</v>
      </c>
      <c r="K551" s="64">
        <f t="shared" si="34"/>
        <v>0.98104569408982856</v>
      </c>
      <c r="M551" s="2"/>
    </row>
    <row r="552" spans="1:13" x14ac:dyDescent="0.2">
      <c r="A552" s="47">
        <f t="shared" si="35"/>
        <v>2019</v>
      </c>
      <c r="B552" s="181" t="str">
        <f t="shared" si="32"/>
        <v>May</v>
      </c>
      <c r="C552" s="79">
        <f t="shared" si="33"/>
        <v>22</v>
      </c>
      <c r="D552" s="195">
        <v>43612</v>
      </c>
      <c r="E552" s="53" t="s">
        <v>46</v>
      </c>
      <c r="F552" s="53" t="s">
        <v>146</v>
      </c>
      <c r="G552" s="50" t="s">
        <v>138</v>
      </c>
      <c r="H552" s="50" t="s">
        <v>144</v>
      </c>
      <c r="I552" s="53">
        <v>54</v>
      </c>
      <c r="J552" s="61">
        <v>1.55</v>
      </c>
      <c r="K552" s="64">
        <f t="shared" si="34"/>
        <v>0.98435197886501047</v>
      </c>
      <c r="M552" s="2"/>
    </row>
    <row r="553" spans="1:13" x14ac:dyDescent="0.2">
      <c r="A553" s="47">
        <f t="shared" si="35"/>
        <v>2019</v>
      </c>
      <c r="B553" s="181" t="str">
        <f t="shared" si="32"/>
        <v>May</v>
      </c>
      <c r="C553" s="79">
        <f t="shared" si="33"/>
        <v>22</v>
      </c>
      <c r="D553" s="195">
        <v>43612</v>
      </c>
      <c r="E553" s="53" t="s">
        <v>46</v>
      </c>
      <c r="F553" s="53" t="s">
        <v>146</v>
      </c>
      <c r="G553" s="50" t="s">
        <v>138</v>
      </c>
      <c r="H553" s="50" t="s">
        <v>144</v>
      </c>
      <c r="I553" s="53">
        <v>55</v>
      </c>
      <c r="J553" s="61">
        <v>1.48</v>
      </c>
      <c r="K553" s="64">
        <f t="shared" si="34"/>
        <v>0.88955672426746812</v>
      </c>
      <c r="M553" s="2"/>
    </row>
    <row r="554" spans="1:13" x14ac:dyDescent="0.2">
      <c r="A554" s="47">
        <f t="shared" si="35"/>
        <v>2019</v>
      </c>
      <c r="B554" s="181" t="str">
        <f t="shared" si="32"/>
        <v>May</v>
      </c>
      <c r="C554" s="79">
        <f t="shared" si="33"/>
        <v>22</v>
      </c>
      <c r="D554" s="195">
        <v>43612</v>
      </c>
      <c r="E554" s="53" t="s">
        <v>46</v>
      </c>
      <c r="F554" s="53" t="s">
        <v>146</v>
      </c>
      <c r="G554" s="50" t="s">
        <v>138</v>
      </c>
      <c r="H554" s="50" t="s">
        <v>144</v>
      </c>
      <c r="I554" s="53">
        <v>45</v>
      </c>
      <c r="J554" s="61">
        <v>0.85</v>
      </c>
      <c r="K554" s="64">
        <f t="shared" si="34"/>
        <v>0.9327846364883402</v>
      </c>
      <c r="M554" s="2"/>
    </row>
    <row r="555" spans="1:13" x14ac:dyDescent="0.2">
      <c r="A555" s="47">
        <f t="shared" si="35"/>
        <v>2019</v>
      </c>
      <c r="B555" s="181" t="str">
        <f t="shared" si="32"/>
        <v>May</v>
      </c>
      <c r="C555" s="79">
        <f t="shared" si="33"/>
        <v>22</v>
      </c>
      <c r="D555" s="195">
        <v>43612</v>
      </c>
      <c r="E555" s="53" t="s">
        <v>46</v>
      </c>
      <c r="F555" s="53" t="s">
        <v>146</v>
      </c>
      <c r="G555" s="50" t="s">
        <v>138</v>
      </c>
      <c r="H555" s="50" t="s">
        <v>144</v>
      </c>
      <c r="I555" s="53">
        <v>49</v>
      </c>
      <c r="J555" s="61">
        <v>1.26</v>
      </c>
      <c r="K555" s="64">
        <f t="shared" si="34"/>
        <v>1.070982328791575</v>
      </c>
      <c r="M555" s="2"/>
    </row>
    <row r="556" spans="1:13" x14ac:dyDescent="0.2">
      <c r="A556" s="47">
        <f t="shared" si="35"/>
        <v>2019</v>
      </c>
      <c r="B556" s="181" t="str">
        <f t="shared" si="32"/>
        <v>May</v>
      </c>
      <c r="C556" s="79">
        <f t="shared" si="33"/>
        <v>22</v>
      </c>
      <c r="D556" s="195">
        <v>43612</v>
      </c>
      <c r="E556" s="53" t="s">
        <v>46</v>
      </c>
      <c r="F556" s="53" t="s">
        <v>146</v>
      </c>
      <c r="G556" s="50" t="s">
        <v>138</v>
      </c>
      <c r="H556" s="50" t="s">
        <v>144</v>
      </c>
      <c r="I556" s="53">
        <v>45</v>
      </c>
      <c r="J556" s="61">
        <v>0.84</v>
      </c>
      <c r="K556" s="64">
        <f t="shared" si="34"/>
        <v>0.92181069958847739</v>
      </c>
      <c r="M556" s="2"/>
    </row>
    <row r="557" spans="1:13" x14ac:dyDescent="0.2">
      <c r="A557" s="47">
        <f t="shared" si="35"/>
        <v>2019</v>
      </c>
      <c r="B557" s="181" t="str">
        <f t="shared" si="32"/>
        <v>May</v>
      </c>
      <c r="C557" s="79">
        <f t="shared" si="33"/>
        <v>22</v>
      </c>
      <c r="D557" s="195">
        <v>43612</v>
      </c>
      <c r="E557" s="53" t="s">
        <v>46</v>
      </c>
      <c r="F557" s="53" t="s">
        <v>146</v>
      </c>
      <c r="G557" s="50" t="s">
        <v>138</v>
      </c>
      <c r="H557" s="50" t="s">
        <v>144</v>
      </c>
      <c r="I557" s="53">
        <v>46</v>
      </c>
      <c r="J557" s="61">
        <v>0.98</v>
      </c>
      <c r="K557" s="64">
        <f t="shared" si="34"/>
        <v>1.006821730911482</v>
      </c>
      <c r="M557" s="2"/>
    </row>
    <row r="558" spans="1:13" x14ac:dyDescent="0.2">
      <c r="A558" s="47">
        <f t="shared" si="35"/>
        <v>2019</v>
      </c>
      <c r="B558" s="181" t="str">
        <f t="shared" si="32"/>
        <v>May</v>
      </c>
      <c r="C558" s="79">
        <f t="shared" si="33"/>
        <v>22</v>
      </c>
      <c r="D558" s="195">
        <v>43612</v>
      </c>
      <c r="E558" s="53" t="s">
        <v>46</v>
      </c>
      <c r="F558" s="53" t="s">
        <v>146</v>
      </c>
      <c r="G558" s="50" t="s">
        <v>138</v>
      </c>
      <c r="H558" s="50" t="s">
        <v>144</v>
      </c>
      <c r="I558" s="53">
        <v>47</v>
      </c>
      <c r="J558" s="61">
        <v>1.04</v>
      </c>
      <c r="K558" s="64">
        <f t="shared" si="34"/>
        <v>1.0017048245571791</v>
      </c>
      <c r="M558" s="2"/>
    </row>
    <row r="559" spans="1:13" x14ac:dyDescent="0.2">
      <c r="A559" s="47">
        <f t="shared" si="35"/>
        <v>2019</v>
      </c>
      <c r="B559" s="181" t="str">
        <f t="shared" si="32"/>
        <v>May</v>
      </c>
      <c r="C559" s="79">
        <f t="shared" si="33"/>
        <v>22</v>
      </c>
      <c r="D559" s="195">
        <v>43612</v>
      </c>
      <c r="E559" s="53" t="s">
        <v>46</v>
      </c>
      <c r="F559" s="53" t="s">
        <v>146</v>
      </c>
      <c r="G559" s="50" t="s">
        <v>138</v>
      </c>
      <c r="H559" s="50" t="s">
        <v>144</v>
      </c>
      <c r="I559" s="53">
        <v>40</v>
      </c>
      <c r="J559" s="61">
        <v>0.55000000000000004</v>
      </c>
      <c r="K559" s="64">
        <f t="shared" si="34"/>
        <v>0.85937500000000011</v>
      </c>
      <c r="M559" s="2"/>
    </row>
    <row r="560" spans="1:13" x14ac:dyDescent="0.2">
      <c r="A560" s="47">
        <f t="shared" si="35"/>
        <v>2019</v>
      </c>
      <c r="B560" s="181" t="str">
        <f t="shared" si="32"/>
        <v>May</v>
      </c>
      <c r="C560" s="79">
        <f t="shared" si="33"/>
        <v>22</v>
      </c>
      <c r="D560" s="195">
        <v>43612</v>
      </c>
      <c r="E560" s="53" t="s">
        <v>46</v>
      </c>
      <c r="F560" s="53" t="s">
        <v>146</v>
      </c>
      <c r="G560" s="50" t="s">
        <v>138</v>
      </c>
      <c r="H560" s="50" t="s">
        <v>144</v>
      </c>
      <c r="I560" s="53">
        <v>49</v>
      </c>
      <c r="J560" s="61">
        <v>1.1000000000000001</v>
      </c>
      <c r="K560" s="64">
        <f t="shared" si="34"/>
        <v>0.93498457275454971</v>
      </c>
      <c r="M560" s="2"/>
    </row>
    <row r="561" spans="1:13" x14ac:dyDescent="0.2">
      <c r="A561" s="47">
        <f t="shared" si="35"/>
        <v>2019</v>
      </c>
      <c r="B561" s="181" t="str">
        <f t="shared" si="32"/>
        <v>May</v>
      </c>
      <c r="C561" s="79">
        <f t="shared" si="33"/>
        <v>22</v>
      </c>
      <c r="D561" s="195">
        <v>43612</v>
      </c>
      <c r="E561" s="53" t="s">
        <v>46</v>
      </c>
      <c r="F561" s="53" t="s">
        <v>146</v>
      </c>
      <c r="G561" s="50" t="s">
        <v>138</v>
      </c>
      <c r="H561" s="50" t="s">
        <v>144</v>
      </c>
      <c r="I561" s="53">
        <v>49</v>
      </c>
      <c r="J561" s="61">
        <v>1.1200000000000001</v>
      </c>
      <c r="K561" s="64">
        <f t="shared" si="34"/>
        <v>0.9519842922591778</v>
      </c>
      <c r="M561" s="2"/>
    </row>
    <row r="562" spans="1:13" x14ac:dyDescent="0.2">
      <c r="A562" s="47">
        <f t="shared" si="35"/>
        <v>2019</v>
      </c>
      <c r="B562" s="181" t="str">
        <f t="shared" si="32"/>
        <v>May</v>
      </c>
      <c r="C562" s="79">
        <f t="shared" si="33"/>
        <v>22</v>
      </c>
      <c r="D562" s="195">
        <v>43612</v>
      </c>
      <c r="E562" s="53" t="s">
        <v>46</v>
      </c>
      <c r="F562" s="53" t="s">
        <v>146</v>
      </c>
      <c r="G562" s="50" t="s">
        <v>138</v>
      </c>
      <c r="H562" s="50" t="s">
        <v>148</v>
      </c>
      <c r="I562" s="53">
        <v>93</v>
      </c>
      <c r="J562" s="61">
        <v>8.74</v>
      </c>
      <c r="K562" s="64">
        <f t="shared" si="34"/>
        <v>1.086582201684078</v>
      </c>
      <c r="M562" s="2"/>
    </row>
    <row r="563" spans="1:13" x14ac:dyDescent="0.2">
      <c r="A563" s="47">
        <f t="shared" si="35"/>
        <v>2019</v>
      </c>
      <c r="B563" s="181" t="str">
        <f t="shared" si="32"/>
        <v>May</v>
      </c>
      <c r="C563" s="79">
        <f t="shared" si="33"/>
        <v>22</v>
      </c>
      <c r="D563" s="195">
        <v>43612</v>
      </c>
      <c r="E563" s="53" t="s">
        <v>34</v>
      </c>
      <c r="F563" s="53" t="s">
        <v>142</v>
      </c>
      <c r="G563" s="50" t="s">
        <v>138</v>
      </c>
      <c r="H563" s="50" t="s">
        <v>144</v>
      </c>
      <c r="I563" s="53">
        <v>43</v>
      </c>
      <c r="J563" s="61">
        <v>0.49</v>
      </c>
      <c r="K563" s="64">
        <f t="shared" si="34"/>
        <v>0.61629793603078975</v>
      </c>
      <c r="M563" s="2"/>
    </row>
    <row r="564" spans="1:13" x14ac:dyDescent="0.2">
      <c r="A564" s="47">
        <f t="shared" si="35"/>
        <v>2019</v>
      </c>
      <c r="B564" s="181" t="str">
        <f t="shared" si="32"/>
        <v>May</v>
      </c>
      <c r="C564" s="79">
        <f t="shared" si="33"/>
        <v>22</v>
      </c>
      <c r="D564" s="195">
        <v>43612</v>
      </c>
      <c r="E564" s="53" t="s">
        <v>34</v>
      </c>
      <c r="F564" s="53" t="s">
        <v>146</v>
      </c>
      <c r="G564" s="50" t="s">
        <v>138</v>
      </c>
      <c r="H564" s="50" t="s">
        <v>148</v>
      </c>
      <c r="I564" s="53">
        <v>88</v>
      </c>
      <c r="J564" s="61">
        <v>7.83</v>
      </c>
      <c r="K564" s="64">
        <f t="shared" si="34"/>
        <v>1.14898337716003</v>
      </c>
      <c r="M564" s="2"/>
    </row>
    <row r="565" spans="1:13" x14ac:dyDescent="0.2">
      <c r="A565" s="47">
        <f t="shared" si="35"/>
        <v>2019</v>
      </c>
      <c r="B565" s="181" t="str">
        <f t="shared" si="32"/>
        <v>May</v>
      </c>
      <c r="C565" s="79">
        <f t="shared" si="33"/>
        <v>22</v>
      </c>
      <c r="D565" s="195">
        <v>43612</v>
      </c>
      <c r="E565" s="53" t="s">
        <v>34</v>
      </c>
      <c r="F565" s="53" t="s">
        <v>146</v>
      </c>
      <c r="G565" s="50" t="s">
        <v>138</v>
      </c>
      <c r="H565" s="50" t="s">
        <v>144</v>
      </c>
      <c r="I565" s="53">
        <v>49</v>
      </c>
      <c r="J565" s="61">
        <v>1.1000000000000001</v>
      </c>
      <c r="K565" s="64">
        <f t="shared" si="34"/>
        <v>0.93498457275454971</v>
      </c>
      <c r="M565" s="2"/>
    </row>
    <row r="566" spans="1:13" x14ac:dyDescent="0.2">
      <c r="A566" s="47">
        <f t="shared" si="35"/>
        <v>2019</v>
      </c>
      <c r="B566" s="181" t="str">
        <f t="shared" si="32"/>
        <v>May</v>
      </c>
      <c r="C566" s="79">
        <f t="shared" si="33"/>
        <v>22</v>
      </c>
      <c r="D566" s="195">
        <v>43612</v>
      </c>
      <c r="E566" s="53" t="s">
        <v>34</v>
      </c>
      <c r="F566" s="53" t="s">
        <v>146</v>
      </c>
      <c r="G566" s="50" t="s">
        <v>138</v>
      </c>
      <c r="H566" s="50" t="s">
        <v>144</v>
      </c>
      <c r="I566" s="53">
        <v>45</v>
      </c>
      <c r="J566" s="61">
        <v>0.84</v>
      </c>
      <c r="K566" s="64">
        <f t="shared" si="34"/>
        <v>0.92181069958847739</v>
      </c>
      <c r="M566" s="2"/>
    </row>
    <row r="567" spans="1:13" x14ac:dyDescent="0.2">
      <c r="A567" s="47">
        <f t="shared" si="35"/>
        <v>2019</v>
      </c>
      <c r="B567" s="181" t="str">
        <f t="shared" si="32"/>
        <v>May</v>
      </c>
      <c r="C567" s="79">
        <f t="shared" si="33"/>
        <v>22</v>
      </c>
      <c r="D567" s="195">
        <v>43612</v>
      </c>
      <c r="E567" s="53" t="s">
        <v>34</v>
      </c>
      <c r="F567" s="53" t="s">
        <v>146</v>
      </c>
      <c r="G567" s="50" t="s">
        <v>138</v>
      </c>
      <c r="H567" s="50" t="s">
        <v>144</v>
      </c>
      <c r="I567" s="53">
        <v>53</v>
      </c>
      <c r="J567" s="61">
        <v>1.64</v>
      </c>
      <c r="K567" s="64">
        <f t="shared" si="34"/>
        <v>1.10158049933838</v>
      </c>
      <c r="M567" s="2"/>
    </row>
    <row r="568" spans="1:13" x14ac:dyDescent="0.2">
      <c r="A568" s="47">
        <f t="shared" si="35"/>
        <v>2019</v>
      </c>
      <c r="B568" s="181" t="str">
        <f t="shared" si="32"/>
        <v>May</v>
      </c>
      <c r="C568" s="79">
        <f t="shared" si="33"/>
        <v>22</v>
      </c>
      <c r="D568" s="195">
        <v>43612</v>
      </c>
      <c r="E568" s="53" t="s">
        <v>34</v>
      </c>
      <c r="F568" s="53" t="s">
        <v>146</v>
      </c>
      <c r="G568" s="50" t="s">
        <v>138</v>
      </c>
      <c r="H568" s="50" t="s">
        <v>144</v>
      </c>
      <c r="I568" s="53">
        <v>53</v>
      </c>
      <c r="J568" s="61">
        <v>1.62</v>
      </c>
      <c r="K568" s="64">
        <f t="shared" si="34"/>
        <v>1.0881465908098631</v>
      </c>
      <c r="M568" s="2"/>
    </row>
    <row r="569" spans="1:13" x14ac:dyDescent="0.2">
      <c r="A569" s="47">
        <f t="shared" si="35"/>
        <v>2019</v>
      </c>
      <c r="B569" s="181" t="str">
        <f t="shared" si="32"/>
        <v>May</v>
      </c>
      <c r="C569" s="79">
        <f t="shared" si="33"/>
        <v>22</v>
      </c>
      <c r="D569" s="195">
        <v>43612</v>
      </c>
      <c r="E569" s="53" t="s">
        <v>34</v>
      </c>
      <c r="F569" s="53" t="s">
        <v>146</v>
      </c>
      <c r="G569" s="50" t="s">
        <v>138</v>
      </c>
      <c r="H569" s="50" t="s">
        <v>144</v>
      </c>
      <c r="I569" s="53">
        <v>54</v>
      </c>
      <c r="J569" s="61">
        <v>1.45</v>
      </c>
      <c r="K569" s="64">
        <f t="shared" si="34"/>
        <v>0.92084539958339684</v>
      </c>
      <c r="M569" s="2"/>
    </row>
    <row r="570" spans="1:13" x14ac:dyDescent="0.2">
      <c r="A570" s="47">
        <f t="shared" si="35"/>
        <v>2019</v>
      </c>
      <c r="B570" s="181" t="str">
        <f t="shared" si="32"/>
        <v>May</v>
      </c>
      <c r="C570" s="79">
        <f t="shared" si="33"/>
        <v>22</v>
      </c>
      <c r="D570" s="195">
        <v>43612</v>
      </c>
      <c r="E570" s="53" t="s">
        <v>34</v>
      </c>
      <c r="F570" s="53" t="s">
        <v>146</v>
      </c>
      <c r="G570" s="50" t="s">
        <v>138</v>
      </c>
      <c r="H570" s="50" t="s">
        <v>144</v>
      </c>
      <c r="I570" s="53">
        <v>52</v>
      </c>
      <c r="J570" s="61">
        <v>1.33</v>
      </c>
      <c r="K570" s="64">
        <f t="shared" si="34"/>
        <v>0.94589212562585345</v>
      </c>
      <c r="M570" s="2"/>
    </row>
    <row r="571" spans="1:13" x14ac:dyDescent="0.2">
      <c r="A571" s="47">
        <f t="shared" si="35"/>
        <v>2019</v>
      </c>
      <c r="B571" s="181" t="str">
        <f t="shared" si="32"/>
        <v>May</v>
      </c>
      <c r="C571" s="79">
        <f t="shared" si="33"/>
        <v>22</v>
      </c>
      <c r="D571" s="195">
        <v>43612</v>
      </c>
      <c r="E571" s="53" t="s">
        <v>34</v>
      </c>
      <c r="F571" s="53" t="s">
        <v>146</v>
      </c>
      <c r="G571" s="50" t="s">
        <v>138</v>
      </c>
      <c r="H571" s="50" t="s">
        <v>144</v>
      </c>
      <c r="I571" s="53">
        <v>54</v>
      </c>
      <c r="J571" s="61">
        <v>1.52</v>
      </c>
      <c r="K571" s="64">
        <f t="shared" si="34"/>
        <v>0.96530000508052638</v>
      </c>
      <c r="M571" s="2"/>
    </row>
    <row r="572" spans="1:13" x14ac:dyDescent="0.2">
      <c r="A572" s="47">
        <f t="shared" si="35"/>
        <v>2019</v>
      </c>
      <c r="B572" s="181" t="str">
        <f t="shared" si="32"/>
        <v>May</v>
      </c>
      <c r="C572" s="79">
        <f t="shared" si="33"/>
        <v>22</v>
      </c>
      <c r="D572" s="195">
        <v>43612</v>
      </c>
      <c r="E572" s="53" t="s">
        <v>34</v>
      </c>
      <c r="F572" s="53" t="s">
        <v>146</v>
      </c>
      <c r="G572" s="50" t="s">
        <v>138</v>
      </c>
      <c r="H572" s="50" t="s">
        <v>144</v>
      </c>
      <c r="I572" s="53">
        <v>46</v>
      </c>
      <c r="J572" s="61">
        <v>1.02</v>
      </c>
      <c r="K572" s="64">
        <f t="shared" si="34"/>
        <v>1.0479164954384812</v>
      </c>
      <c r="M572" s="2"/>
    </row>
    <row r="573" spans="1:13" x14ac:dyDescent="0.2">
      <c r="A573" s="47">
        <f t="shared" si="35"/>
        <v>2019</v>
      </c>
      <c r="B573" s="181" t="str">
        <f t="shared" si="32"/>
        <v>May</v>
      </c>
      <c r="C573" s="79">
        <f t="shared" si="33"/>
        <v>22</v>
      </c>
      <c r="D573" s="195">
        <v>43613</v>
      </c>
      <c r="E573" s="53" t="s">
        <v>21</v>
      </c>
      <c r="F573" s="53" t="s">
        <v>142</v>
      </c>
      <c r="G573" s="50" t="s">
        <v>138</v>
      </c>
      <c r="H573" s="50" t="s">
        <v>144</v>
      </c>
      <c r="I573" s="53">
        <v>50</v>
      </c>
      <c r="J573" s="61">
        <v>0.95</v>
      </c>
      <c r="K573" s="64">
        <f t="shared" si="34"/>
        <v>0.76</v>
      </c>
      <c r="M573" s="2"/>
    </row>
    <row r="574" spans="1:13" x14ac:dyDescent="0.2">
      <c r="A574" s="47">
        <f t="shared" si="35"/>
        <v>2019</v>
      </c>
      <c r="B574" s="181" t="str">
        <f t="shared" si="32"/>
        <v>May</v>
      </c>
      <c r="C574" s="79">
        <f t="shared" si="33"/>
        <v>22</v>
      </c>
      <c r="D574" s="195">
        <v>43613</v>
      </c>
      <c r="E574" s="53" t="s">
        <v>21</v>
      </c>
      <c r="F574" s="53" t="s">
        <v>146</v>
      </c>
      <c r="G574" s="50" t="s">
        <v>138</v>
      </c>
      <c r="H574" s="50" t="s">
        <v>144</v>
      </c>
      <c r="I574" s="53">
        <v>59</v>
      </c>
      <c r="J574" s="61">
        <v>2.41</v>
      </c>
      <c r="K574" s="64">
        <f t="shared" si="34"/>
        <v>1.173440322525672</v>
      </c>
      <c r="M574" s="2"/>
    </row>
    <row r="575" spans="1:13" x14ac:dyDescent="0.2">
      <c r="A575" s="47">
        <f t="shared" si="35"/>
        <v>2019</v>
      </c>
      <c r="B575" s="181" t="str">
        <f t="shared" si="32"/>
        <v>May</v>
      </c>
      <c r="C575" s="79">
        <f t="shared" si="33"/>
        <v>22</v>
      </c>
      <c r="D575" s="195">
        <v>43613</v>
      </c>
      <c r="E575" s="53" t="s">
        <v>15</v>
      </c>
      <c r="F575" s="53" t="s">
        <v>146</v>
      </c>
      <c r="G575" s="50" t="s">
        <v>138</v>
      </c>
      <c r="H575" s="50" t="s">
        <v>148</v>
      </c>
      <c r="I575" s="53">
        <v>94</v>
      </c>
      <c r="J575" s="61">
        <v>8.17</v>
      </c>
      <c r="K575" s="64">
        <f t="shared" si="34"/>
        <v>0.98364524238367224</v>
      </c>
      <c r="M575" s="2"/>
    </row>
    <row r="576" spans="1:13" x14ac:dyDescent="0.2">
      <c r="A576" s="47">
        <f t="shared" si="35"/>
        <v>2019</v>
      </c>
      <c r="B576" s="181" t="str">
        <f t="shared" si="32"/>
        <v>May</v>
      </c>
      <c r="C576" s="79">
        <f t="shared" si="33"/>
        <v>22</v>
      </c>
      <c r="D576" s="195">
        <v>43613</v>
      </c>
      <c r="E576" s="53" t="s">
        <v>15</v>
      </c>
      <c r="F576" s="53" t="s">
        <v>146</v>
      </c>
      <c r="G576" s="50" t="s">
        <v>138</v>
      </c>
      <c r="H576" s="50" t="s">
        <v>144</v>
      </c>
      <c r="I576" s="53">
        <v>51</v>
      </c>
      <c r="J576" s="61">
        <v>1.55</v>
      </c>
      <c r="K576" s="64">
        <f t="shared" si="34"/>
        <v>1.1684796948383351</v>
      </c>
      <c r="M576" s="2"/>
    </row>
    <row r="577" spans="1:13" x14ac:dyDescent="0.2">
      <c r="A577" s="47">
        <f t="shared" si="35"/>
        <v>2019</v>
      </c>
      <c r="B577" s="181" t="str">
        <f t="shared" si="32"/>
        <v>May</v>
      </c>
      <c r="C577" s="79">
        <f t="shared" si="33"/>
        <v>22</v>
      </c>
      <c r="D577" s="195">
        <v>43613</v>
      </c>
      <c r="E577" s="53" t="s">
        <v>15</v>
      </c>
      <c r="F577" s="53" t="s">
        <v>146</v>
      </c>
      <c r="G577" s="50" t="s">
        <v>138</v>
      </c>
      <c r="H577" s="50" t="s">
        <v>144</v>
      </c>
      <c r="I577" s="53">
        <v>48</v>
      </c>
      <c r="J577" s="61">
        <v>1.1399999999999999</v>
      </c>
      <c r="K577" s="64">
        <f t="shared" si="34"/>
        <v>1.0308159722222221</v>
      </c>
      <c r="M577" s="2"/>
    </row>
    <row r="578" spans="1:13" x14ac:dyDescent="0.2">
      <c r="A578" s="47">
        <f t="shared" si="35"/>
        <v>2019</v>
      </c>
      <c r="B578" s="181" t="str">
        <f t="shared" si="32"/>
        <v>May</v>
      </c>
      <c r="C578" s="79">
        <f t="shared" si="33"/>
        <v>22</v>
      </c>
      <c r="D578" s="195">
        <v>43613</v>
      </c>
      <c r="E578" s="53" t="s">
        <v>15</v>
      </c>
      <c r="F578" s="53" t="s">
        <v>146</v>
      </c>
      <c r="G578" s="50" t="s">
        <v>138</v>
      </c>
      <c r="H578" s="50" t="s">
        <v>144</v>
      </c>
      <c r="I578" s="53">
        <v>50</v>
      </c>
      <c r="J578" s="61">
        <v>1.1100000000000001</v>
      </c>
      <c r="K578" s="64">
        <f t="shared" si="34"/>
        <v>0.88800000000000012</v>
      </c>
      <c r="M578" s="2"/>
    </row>
    <row r="579" spans="1:13" x14ac:dyDescent="0.2">
      <c r="A579" s="47">
        <f t="shared" si="35"/>
        <v>2019</v>
      </c>
      <c r="B579" s="181" t="str">
        <f t="shared" si="32"/>
        <v>May</v>
      </c>
      <c r="C579" s="79">
        <f t="shared" si="33"/>
        <v>22</v>
      </c>
      <c r="D579" s="195">
        <v>43613</v>
      </c>
      <c r="E579" s="53" t="s">
        <v>15</v>
      </c>
      <c r="F579" s="53" t="s">
        <v>146</v>
      </c>
      <c r="G579" s="50" t="s">
        <v>138</v>
      </c>
      <c r="H579" s="50" t="s">
        <v>144</v>
      </c>
      <c r="I579" s="53">
        <v>46</v>
      </c>
      <c r="J579" s="61">
        <v>0.94</v>
      </c>
      <c r="K579" s="64">
        <f t="shared" si="34"/>
        <v>0.96572696638448263</v>
      </c>
      <c r="M579" s="2"/>
    </row>
    <row r="580" spans="1:13" x14ac:dyDescent="0.2">
      <c r="A580" s="47">
        <f t="shared" si="35"/>
        <v>2019</v>
      </c>
      <c r="B580" s="181" t="str">
        <f t="shared" ref="B580:B643" si="36">TEXT(D580,"mmm")</f>
        <v>May</v>
      </c>
      <c r="C580" s="79">
        <f t="shared" ref="C580:C643" si="37">WEEKNUM(D580)</f>
        <v>22</v>
      </c>
      <c r="D580" s="195">
        <v>43613</v>
      </c>
      <c r="E580" s="53" t="s">
        <v>15</v>
      </c>
      <c r="F580" s="53" t="s">
        <v>146</v>
      </c>
      <c r="G580" s="50" t="s">
        <v>138</v>
      </c>
      <c r="H580" s="50" t="s">
        <v>144</v>
      </c>
      <c r="I580" s="53">
        <v>64</v>
      </c>
      <c r="J580" s="61">
        <v>3.03</v>
      </c>
      <c r="K580" s="64">
        <f t="shared" ref="K580:K643" si="38">(J580*100000)/(I580^3)</f>
        <v>1.155853271484375</v>
      </c>
      <c r="M580" s="2"/>
    </row>
    <row r="581" spans="1:13" x14ac:dyDescent="0.2">
      <c r="A581" s="47">
        <f t="shared" si="35"/>
        <v>2019</v>
      </c>
      <c r="B581" s="181" t="str">
        <f t="shared" si="36"/>
        <v>May</v>
      </c>
      <c r="C581" s="79">
        <f t="shared" si="37"/>
        <v>22</v>
      </c>
      <c r="D581" s="195">
        <v>43613</v>
      </c>
      <c r="E581" s="53" t="s">
        <v>15</v>
      </c>
      <c r="F581" s="53" t="s">
        <v>146</v>
      </c>
      <c r="G581" s="50" t="s">
        <v>138</v>
      </c>
      <c r="H581" s="50" t="s">
        <v>144</v>
      </c>
      <c r="I581" s="53">
        <v>63</v>
      </c>
      <c r="J581" s="61">
        <v>2.68</v>
      </c>
      <c r="K581" s="64">
        <f t="shared" si="38"/>
        <v>1.0717985018816463</v>
      </c>
      <c r="M581" s="2"/>
    </row>
    <row r="582" spans="1:13" x14ac:dyDescent="0.2">
      <c r="A582" s="47">
        <f t="shared" ref="A582:A645" si="39">YEAR(D582)</f>
        <v>2019</v>
      </c>
      <c r="B582" s="181" t="str">
        <f t="shared" si="36"/>
        <v>May</v>
      </c>
      <c r="C582" s="79">
        <f t="shared" si="37"/>
        <v>22</v>
      </c>
      <c r="D582" s="195">
        <v>43613</v>
      </c>
      <c r="E582" s="53" t="s">
        <v>15</v>
      </c>
      <c r="F582" s="53" t="s">
        <v>146</v>
      </c>
      <c r="G582" s="50" t="s">
        <v>138</v>
      </c>
      <c r="H582" s="50" t="s">
        <v>144</v>
      </c>
      <c r="I582" s="53">
        <v>55</v>
      </c>
      <c r="J582" s="61">
        <v>1.61</v>
      </c>
      <c r="K582" s="64">
        <f t="shared" si="38"/>
        <v>0.9676934635612322</v>
      </c>
      <c r="M582" s="2"/>
    </row>
    <row r="583" spans="1:13" x14ac:dyDescent="0.2">
      <c r="A583" s="47">
        <f t="shared" si="39"/>
        <v>2019</v>
      </c>
      <c r="B583" s="181" t="str">
        <f t="shared" si="36"/>
        <v>May</v>
      </c>
      <c r="C583" s="79">
        <f t="shared" si="37"/>
        <v>22</v>
      </c>
      <c r="D583" s="195">
        <v>43613</v>
      </c>
      <c r="E583" s="53" t="s">
        <v>15</v>
      </c>
      <c r="F583" s="53" t="s">
        <v>146</v>
      </c>
      <c r="G583" s="50" t="s">
        <v>138</v>
      </c>
      <c r="H583" s="50" t="s">
        <v>144</v>
      </c>
      <c r="I583" s="53">
        <v>53</v>
      </c>
      <c r="J583" s="61">
        <v>1.54</v>
      </c>
      <c r="K583" s="64">
        <f t="shared" si="38"/>
        <v>1.034410956695796</v>
      </c>
      <c r="M583" s="2"/>
    </row>
    <row r="584" spans="1:13" x14ac:dyDescent="0.2">
      <c r="A584" s="47">
        <f t="shared" si="39"/>
        <v>2019</v>
      </c>
      <c r="B584" s="181" t="str">
        <f t="shared" si="36"/>
        <v>May</v>
      </c>
      <c r="C584" s="79">
        <f t="shared" si="37"/>
        <v>22</v>
      </c>
      <c r="D584" s="195">
        <v>43613</v>
      </c>
      <c r="E584" s="53" t="s">
        <v>15</v>
      </c>
      <c r="F584" s="53" t="s">
        <v>146</v>
      </c>
      <c r="G584" s="50" t="s">
        <v>138</v>
      </c>
      <c r="H584" s="50" t="s">
        <v>144</v>
      </c>
      <c r="I584" s="53">
        <v>48</v>
      </c>
      <c r="J584" s="61">
        <v>1.21</v>
      </c>
      <c r="K584" s="64">
        <f t="shared" si="38"/>
        <v>1.0941116898148149</v>
      </c>
      <c r="M584" s="2"/>
    </row>
    <row r="585" spans="1:13" x14ac:dyDescent="0.2">
      <c r="A585" s="47">
        <f t="shared" si="39"/>
        <v>2019</v>
      </c>
      <c r="B585" s="181" t="str">
        <f t="shared" si="36"/>
        <v>May</v>
      </c>
      <c r="C585" s="79">
        <f t="shared" si="37"/>
        <v>22</v>
      </c>
      <c r="D585" s="195">
        <v>43613</v>
      </c>
      <c r="E585" s="53" t="s">
        <v>15</v>
      </c>
      <c r="F585" s="53" t="s">
        <v>146</v>
      </c>
      <c r="G585" s="50" t="s">
        <v>138</v>
      </c>
      <c r="H585" s="50" t="s">
        <v>144</v>
      </c>
      <c r="I585" s="53">
        <v>45</v>
      </c>
      <c r="J585" s="61">
        <v>0.94</v>
      </c>
      <c r="K585" s="64">
        <f t="shared" si="38"/>
        <v>1.0315500685871055</v>
      </c>
      <c r="M585" s="2"/>
    </row>
    <row r="586" spans="1:13" x14ac:dyDescent="0.2">
      <c r="A586" s="47">
        <f t="shared" si="39"/>
        <v>2019</v>
      </c>
      <c r="B586" s="181" t="str">
        <f t="shared" si="36"/>
        <v>May</v>
      </c>
      <c r="C586" s="79">
        <f t="shared" si="37"/>
        <v>22</v>
      </c>
      <c r="D586" s="195">
        <v>43613</v>
      </c>
      <c r="E586" s="53" t="s">
        <v>15</v>
      </c>
      <c r="F586" s="53" t="s">
        <v>146</v>
      </c>
      <c r="G586" s="50" t="s">
        <v>138</v>
      </c>
      <c r="H586" s="50" t="s">
        <v>144</v>
      </c>
      <c r="I586" s="53">
        <v>63</v>
      </c>
      <c r="J586" s="61">
        <v>2.68</v>
      </c>
      <c r="K586" s="64">
        <f t="shared" si="38"/>
        <v>1.0717985018816463</v>
      </c>
      <c r="M586" s="2"/>
    </row>
    <row r="587" spans="1:13" x14ac:dyDescent="0.2">
      <c r="A587" s="47">
        <f t="shared" si="39"/>
        <v>2019</v>
      </c>
      <c r="B587" s="181" t="str">
        <f t="shared" si="36"/>
        <v>May</v>
      </c>
      <c r="C587" s="79">
        <f t="shared" si="37"/>
        <v>22</v>
      </c>
      <c r="D587" s="195">
        <v>43613</v>
      </c>
      <c r="E587" s="53" t="s">
        <v>15</v>
      </c>
      <c r="F587" s="53" t="s">
        <v>146</v>
      </c>
      <c r="G587" s="50" t="s">
        <v>138</v>
      </c>
      <c r="H587" s="50" t="s">
        <v>144</v>
      </c>
      <c r="I587" s="53">
        <v>52</v>
      </c>
      <c r="J587" s="61">
        <v>1.41</v>
      </c>
      <c r="K587" s="64">
        <f t="shared" si="38"/>
        <v>1.002787892580792</v>
      </c>
      <c r="M587" s="2"/>
    </row>
    <row r="588" spans="1:13" x14ac:dyDescent="0.2">
      <c r="A588" s="47">
        <f t="shared" si="39"/>
        <v>2019</v>
      </c>
      <c r="B588" s="181" t="str">
        <f t="shared" si="36"/>
        <v>May</v>
      </c>
      <c r="C588" s="79">
        <f t="shared" si="37"/>
        <v>22</v>
      </c>
      <c r="D588" s="195">
        <v>43613</v>
      </c>
      <c r="E588" s="53" t="s">
        <v>15</v>
      </c>
      <c r="F588" s="53" t="s">
        <v>146</v>
      </c>
      <c r="G588" s="50" t="s">
        <v>138</v>
      </c>
      <c r="H588" s="50" t="s">
        <v>144</v>
      </c>
      <c r="I588" s="53">
        <v>65</v>
      </c>
      <c r="J588" s="61">
        <v>2.84</v>
      </c>
      <c r="K588" s="64">
        <f t="shared" si="38"/>
        <v>1.0341374601729632</v>
      </c>
      <c r="M588" s="2"/>
    </row>
    <row r="589" spans="1:13" x14ac:dyDescent="0.2">
      <c r="A589" s="47">
        <f t="shared" si="39"/>
        <v>2019</v>
      </c>
      <c r="B589" s="181" t="str">
        <f t="shared" si="36"/>
        <v>May</v>
      </c>
      <c r="C589" s="79">
        <f t="shared" si="37"/>
        <v>22</v>
      </c>
      <c r="D589" s="195">
        <v>43613</v>
      </c>
      <c r="E589" s="53" t="s">
        <v>15</v>
      </c>
      <c r="F589" s="53" t="s">
        <v>146</v>
      </c>
      <c r="G589" s="50" t="s">
        <v>138</v>
      </c>
      <c r="H589" s="50" t="s">
        <v>144</v>
      </c>
      <c r="I589" s="53">
        <v>65</v>
      </c>
      <c r="J589" s="61">
        <v>2.74</v>
      </c>
      <c r="K589" s="64">
        <f t="shared" si="38"/>
        <v>0.99772416932180241</v>
      </c>
      <c r="M589" s="2"/>
    </row>
    <row r="590" spans="1:13" x14ac:dyDescent="0.2">
      <c r="A590" s="47">
        <f t="shared" si="39"/>
        <v>2019</v>
      </c>
      <c r="B590" s="181" t="str">
        <f t="shared" si="36"/>
        <v>May</v>
      </c>
      <c r="C590" s="79">
        <f t="shared" si="37"/>
        <v>22</v>
      </c>
      <c r="D590" s="195">
        <v>43613</v>
      </c>
      <c r="E590" s="53" t="s">
        <v>15</v>
      </c>
      <c r="F590" s="53" t="s">
        <v>146</v>
      </c>
      <c r="G590" s="50" t="s">
        <v>138</v>
      </c>
      <c r="H590" s="50" t="s">
        <v>144</v>
      </c>
      <c r="I590" s="53">
        <v>52</v>
      </c>
      <c r="J590" s="61">
        <v>1.49</v>
      </c>
      <c r="K590" s="64">
        <f t="shared" si="38"/>
        <v>1.0596836595357306</v>
      </c>
      <c r="M590" s="2"/>
    </row>
    <row r="591" spans="1:13" x14ac:dyDescent="0.2">
      <c r="A591" s="47">
        <f t="shared" si="39"/>
        <v>2019</v>
      </c>
      <c r="B591" s="181" t="str">
        <f t="shared" si="36"/>
        <v>May</v>
      </c>
      <c r="C591" s="79">
        <f t="shared" si="37"/>
        <v>22</v>
      </c>
      <c r="D591" s="195">
        <v>43613</v>
      </c>
      <c r="E591" s="53" t="s">
        <v>8</v>
      </c>
      <c r="F591" s="53" t="s">
        <v>146</v>
      </c>
      <c r="G591" s="50" t="s">
        <v>138</v>
      </c>
      <c r="H591" s="50" t="s">
        <v>148</v>
      </c>
      <c r="I591" s="53">
        <v>101</v>
      </c>
      <c r="J591" s="61">
        <v>10.77</v>
      </c>
      <c r="K591" s="64">
        <f t="shared" si="38"/>
        <v>1.0453255893180731</v>
      </c>
      <c r="M591" s="2"/>
    </row>
    <row r="592" spans="1:13" x14ac:dyDescent="0.2">
      <c r="A592" s="47">
        <f t="shared" si="39"/>
        <v>2019</v>
      </c>
      <c r="B592" s="181" t="str">
        <f t="shared" si="36"/>
        <v>May</v>
      </c>
      <c r="C592" s="79">
        <f t="shared" si="37"/>
        <v>22</v>
      </c>
      <c r="D592" s="195">
        <v>43613</v>
      </c>
      <c r="E592" s="53" t="s">
        <v>8</v>
      </c>
      <c r="F592" s="53" t="s">
        <v>146</v>
      </c>
      <c r="G592" s="50" t="s">
        <v>138</v>
      </c>
      <c r="H592" s="50" t="s">
        <v>144</v>
      </c>
      <c r="I592" s="53">
        <v>66</v>
      </c>
      <c r="J592" s="61">
        <v>2.87</v>
      </c>
      <c r="K592" s="64">
        <f t="shared" si="38"/>
        <v>0.9982747586053371</v>
      </c>
      <c r="M592" s="2"/>
    </row>
    <row r="593" spans="1:13" x14ac:dyDescent="0.2">
      <c r="A593" s="47">
        <f t="shared" si="39"/>
        <v>2019</v>
      </c>
      <c r="B593" s="181" t="str">
        <f t="shared" si="36"/>
        <v>May</v>
      </c>
      <c r="C593" s="79">
        <f t="shared" si="37"/>
        <v>22</v>
      </c>
      <c r="D593" s="195">
        <v>43613</v>
      </c>
      <c r="E593" s="53" t="s">
        <v>8</v>
      </c>
      <c r="F593" s="53" t="s">
        <v>146</v>
      </c>
      <c r="G593" s="50" t="s">
        <v>138</v>
      </c>
      <c r="H593" s="50" t="s">
        <v>144</v>
      </c>
      <c r="I593" s="53">
        <v>40</v>
      </c>
      <c r="J593" s="61">
        <v>0.67</v>
      </c>
      <c r="K593" s="64">
        <f t="shared" si="38"/>
        <v>1.046875</v>
      </c>
      <c r="M593" s="2"/>
    </row>
    <row r="594" spans="1:13" x14ac:dyDescent="0.2">
      <c r="A594" s="47">
        <f t="shared" si="39"/>
        <v>2019</v>
      </c>
      <c r="B594" s="181" t="str">
        <f t="shared" si="36"/>
        <v>May</v>
      </c>
      <c r="C594" s="79">
        <f t="shared" si="37"/>
        <v>22</v>
      </c>
      <c r="D594" s="195">
        <v>43613</v>
      </c>
      <c r="E594" s="53" t="s">
        <v>8</v>
      </c>
      <c r="F594" s="53" t="s">
        <v>146</v>
      </c>
      <c r="G594" s="50" t="s">
        <v>138</v>
      </c>
      <c r="H594" s="50" t="s">
        <v>144</v>
      </c>
      <c r="I594" s="53">
        <v>41</v>
      </c>
      <c r="J594" s="61">
        <v>0.66</v>
      </c>
      <c r="K594" s="64">
        <f t="shared" si="38"/>
        <v>0.95761814251099087</v>
      </c>
      <c r="M594" s="2"/>
    </row>
    <row r="595" spans="1:13" x14ac:dyDescent="0.2">
      <c r="A595" s="47">
        <f t="shared" si="39"/>
        <v>2019</v>
      </c>
      <c r="B595" s="181" t="str">
        <f t="shared" si="36"/>
        <v>May</v>
      </c>
      <c r="C595" s="79">
        <f t="shared" si="37"/>
        <v>22</v>
      </c>
      <c r="D595" s="195">
        <v>43613</v>
      </c>
      <c r="E595" s="53" t="s">
        <v>30</v>
      </c>
      <c r="F595" s="53" t="s">
        <v>142</v>
      </c>
      <c r="G595" s="50" t="s">
        <v>138</v>
      </c>
      <c r="H595" s="50" t="s">
        <v>144</v>
      </c>
      <c r="I595" s="53">
        <v>60</v>
      </c>
      <c r="J595" s="61">
        <v>1.96</v>
      </c>
      <c r="K595" s="64">
        <f t="shared" si="38"/>
        <v>0.90740740740740744</v>
      </c>
      <c r="M595" s="2"/>
    </row>
    <row r="596" spans="1:13" x14ac:dyDescent="0.2">
      <c r="A596" s="47">
        <f t="shared" si="39"/>
        <v>2019</v>
      </c>
      <c r="B596" s="181" t="str">
        <f t="shared" si="36"/>
        <v>May</v>
      </c>
      <c r="C596" s="79">
        <f t="shared" si="37"/>
        <v>22</v>
      </c>
      <c r="D596" s="195">
        <v>43613</v>
      </c>
      <c r="E596" s="53" t="s">
        <v>30</v>
      </c>
      <c r="F596" s="53" t="s">
        <v>146</v>
      </c>
      <c r="G596" s="50" t="s">
        <v>138</v>
      </c>
      <c r="H596" s="50" t="s">
        <v>148</v>
      </c>
      <c r="I596" s="53">
        <v>92</v>
      </c>
      <c r="J596" s="61">
        <v>8.01</v>
      </c>
      <c r="K596" s="64">
        <f t="shared" si="38"/>
        <v>1.0286533245664502</v>
      </c>
      <c r="M596" s="2"/>
    </row>
    <row r="597" spans="1:13" x14ac:dyDescent="0.2">
      <c r="A597" s="47">
        <f t="shared" si="39"/>
        <v>2019</v>
      </c>
      <c r="B597" s="181" t="str">
        <f t="shared" si="36"/>
        <v>May</v>
      </c>
      <c r="C597" s="79">
        <f t="shared" si="37"/>
        <v>22</v>
      </c>
      <c r="D597" s="195">
        <v>43613</v>
      </c>
      <c r="E597" s="53" t="s">
        <v>30</v>
      </c>
      <c r="F597" s="53" t="s">
        <v>146</v>
      </c>
      <c r="G597" s="50" t="s">
        <v>138</v>
      </c>
      <c r="H597" s="50" t="s">
        <v>144</v>
      </c>
      <c r="I597" s="53">
        <v>67</v>
      </c>
      <c r="J597" s="61">
        <v>1.25</v>
      </c>
      <c r="K597" s="64">
        <f t="shared" si="38"/>
        <v>0.41560963283382596</v>
      </c>
      <c r="M597" s="2"/>
    </row>
    <row r="598" spans="1:13" x14ac:dyDescent="0.2">
      <c r="A598" s="47">
        <f t="shared" si="39"/>
        <v>2019</v>
      </c>
      <c r="B598" s="181" t="str">
        <f t="shared" si="36"/>
        <v>May</v>
      </c>
      <c r="C598" s="79">
        <f t="shared" si="37"/>
        <v>22</v>
      </c>
      <c r="D598" s="195">
        <v>43613</v>
      </c>
      <c r="E598" s="53" t="s">
        <v>30</v>
      </c>
      <c r="F598" s="53" t="s">
        <v>146</v>
      </c>
      <c r="G598" s="50" t="s">
        <v>138</v>
      </c>
      <c r="H598" s="50" t="s">
        <v>144</v>
      </c>
      <c r="I598" s="53">
        <v>55</v>
      </c>
      <c r="J598" s="61">
        <v>1.67</v>
      </c>
      <c r="K598" s="64">
        <f t="shared" si="38"/>
        <v>1.0037565740045078</v>
      </c>
      <c r="M598" s="2"/>
    </row>
    <row r="599" spans="1:13" x14ac:dyDescent="0.2">
      <c r="A599" s="47">
        <f t="shared" si="39"/>
        <v>2019</v>
      </c>
      <c r="B599" s="181" t="str">
        <f t="shared" si="36"/>
        <v>May</v>
      </c>
      <c r="C599" s="79">
        <f t="shared" si="37"/>
        <v>22</v>
      </c>
      <c r="D599" s="195">
        <v>43613</v>
      </c>
      <c r="E599" s="53" t="s">
        <v>30</v>
      </c>
      <c r="F599" s="53" t="s">
        <v>146</v>
      </c>
      <c r="G599" s="50" t="s">
        <v>138</v>
      </c>
      <c r="H599" s="50" t="s">
        <v>144</v>
      </c>
      <c r="I599" s="53">
        <v>59</v>
      </c>
      <c r="J599" s="61">
        <v>1.9</v>
      </c>
      <c r="K599" s="64">
        <f t="shared" si="38"/>
        <v>0.92511892647252159</v>
      </c>
      <c r="M599" s="2"/>
    </row>
    <row r="600" spans="1:13" x14ac:dyDescent="0.2">
      <c r="A600" s="47">
        <f t="shared" si="39"/>
        <v>2019</v>
      </c>
      <c r="B600" s="181" t="str">
        <f t="shared" si="36"/>
        <v>May</v>
      </c>
      <c r="C600" s="79">
        <f t="shared" si="37"/>
        <v>22</v>
      </c>
      <c r="D600" s="195">
        <v>43613</v>
      </c>
      <c r="E600" s="53" t="s">
        <v>25</v>
      </c>
      <c r="F600" s="53" t="s">
        <v>142</v>
      </c>
      <c r="G600" s="50" t="s">
        <v>138</v>
      </c>
      <c r="H600" s="50" t="s">
        <v>144</v>
      </c>
      <c r="I600" s="53">
        <v>54</v>
      </c>
      <c r="J600" s="61">
        <v>1.24</v>
      </c>
      <c r="K600" s="64">
        <f t="shared" si="38"/>
        <v>0.78748158309200833</v>
      </c>
      <c r="M600" s="2"/>
    </row>
    <row r="601" spans="1:13" x14ac:dyDescent="0.2">
      <c r="A601" s="47">
        <f t="shared" si="39"/>
        <v>2019</v>
      </c>
      <c r="B601" s="181" t="str">
        <f t="shared" si="36"/>
        <v>May</v>
      </c>
      <c r="C601" s="79">
        <f t="shared" si="37"/>
        <v>22</v>
      </c>
      <c r="D601" s="195">
        <v>43613</v>
      </c>
      <c r="E601" s="53" t="s">
        <v>25</v>
      </c>
      <c r="F601" s="53" t="s">
        <v>146</v>
      </c>
      <c r="G601" s="50" t="s">
        <v>138</v>
      </c>
      <c r="H601" s="50" t="s">
        <v>148</v>
      </c>
      <c r="I601" s="53">
        <v>73</v>
      </c>
      <c r="J601" s="61">
        <v>3.83</v>
      </c>
      <c r="K601" s="64">
        <f t="shared" si="38"/>
        <v>0.98453280962014511</v>
      </c>
      <c r="M601" s="2"/>
    </row>
    <row r="602" spans="1:13" x14ac:dyDescent="0.2">
      <c r="A602" s="47">
        <f t="shared" si="39"/>
        <v>2019</v>
      </c>
      <c r="B602" s="181" t="str">
        <f t="shared" si="36"/>
        <v>May</v>
      </c>
      <c r="C602" s="79">
        <f t="shared" si="37"/>
        <v>22</v>
      </c>
      <c r="D602" s="195">
        <v>43613</v>
      </c>
      <c r="E602" s="53" t="s">
        <v>25</v>
      </c>
      <c r="F602" s="53" t="s">
        <v>146</v>
      </c>
      <c r="G602" s="50" t="s">
        <v>138</v>
      </c>
      <c r="H602" s="50" t="s">
        <v>144</v>
      </c>
      <c r="I602" s="53">
        <v>46</v>
      </c>
      <c r="J602" s="61">
        <v>1.03</v>
      </c>
      <c r="K602" s="64">
        <f t="shared" si="38"/>
        <v>1.058190186570231</v>
      </c>
      <c r="M602" s="2"/>
    </row>
    <row r="603" spans="1:13" x14ac:dyDescent="0.2">
      <c r="A603" s="47">
        <f t="shared" si="39"/>
        <v>2019</v>
      </c>
      <c r="B603" s="181" t="str">
        <f t="shared" si="36"/>
        <v>May</v>
      </c>
      <c r="C603" s="79">
        <f t="shared" si="37"/>
        <v>22</v>
      </c>
      <c r="D603" s="195">
        <v>43613</v>
      </c>
      <c r="E603" s="53" t="s">
        <v>25</v>
      </c>
      <c r="F603" s="53" t="s">
        <v>146</v>
      </c>
      <c r="G603" s="50" t="s">
        <v>138</v>
      </c>
      <c r="H603" s="50" t="s">
        <v>144</v>
      </c>
      <c r="I603" s="53">
        <v>59</v>
      </c>
      <c r="J603" s="61">
        <v>2.14</v>
      </c>
      <c r="K603" s="64">
        <f t="shared" si="38"/>
        <v>1.0419760540269454</v>
      </c>
      <c r="M603" s="2"/>
    </row>
    <row r="604" spans="1:13" x14ac:dyDescent="0.2">
      <c r="A604" s="47">
        <f t="shared" si="39"/>
        <v>2019</v>
      </c>
      <c r="B604" s="181" t="str">
        <f t="shared" si="36"/>
        <v>May</v>
      </c>
      <c r="C604" s="79">
        <f t="shared" si="37"/>
        <v>22</v>
      </c>
      <c r="D604" s="195">
        <v>43613</v>
      </c>
      <c r="E604" s="53" t="s">
        <v>25</v>
      </c>
      <c r="F604" s="53" t="s">
        <v>146</v>
      </c>
      <c r="G604" s="50" t="s">
        <v>138</v>
      </c>
      <c r="H604" s="50" t="s">
        <v>144</v>
      </c>
      <c r="I604" s="53">
        <v>56</v>
      </c>
      <c r="J604" s="61">
        <v>2.04</v>
      </c>
      <c r="K604" s="64">
        <f t="shared" si="38"/>
        <v>1.1616253644314869</v>
      </c>
      <c r="M604" s="2"/>
    </row>
    <row r="605" spans="1:13" x14ac:dyDescent="0.2">
      <c r="A605" s="47">
        <f t="shared" si="39"/>
        <v>2019</v>
      </c>
      <c r="B605" s="181" t="str">
        <f t="shared" si="36"/>
        <v>May</v>
      </c>
      <c r="C605" s="79">
        <f t="shared" si="37"/>
        <v>22</v>
      </c>
      <c r="D605" s="195">
        <v>43613</v>
      </c>
      <c r="E605" s="53" t="s">
        <v>25</v>
      </c>
      <c r="F605" s="53" t="s">
        <v>146</v>
      </c>
      <c r="G605" s="50" t="s">
        <v>138</v>
      </c>
      <c r="H605" s="50" t="s">
        <v>144</v>
      </c>
      <c r="I605" s="53">
        <v>50</v>
      </c>
      <c r="J605" s="61">
        <v>1.26</v>
      </c>
      <c r="K605" s="64">
        <f t="shared" si="38"/>
        <v>1.008</v>
      </c>
      <c r="M605" s="2"/>
    </row>
    <row r="606" spans="1:13" x14ac:dyDescent="0.2">
      <c r="A606" s="47">
        <f t="shared" si="39"/>
        <v>2019</v>
      </c>
      <c r="B606" s="181" t="str">
        <f t="shared" si="36"/>
        <v>May</v>
      </c>
      <c r="C606" s="79">
        <f t="shared" si="37"/>
        <v>22</v>
      </c>
      <c r="D606" s="195">
        <v>43613</v>
      </c>
      <c r="E606" s="53" t="s">
        <v>25</v>
      </c>
      <c r="F606" s="53" t="s">
        <v>146</v>
      </c>
      <c r="G606" s="50" t="s">
        <v>138</v>
      </c>
      <c r="H606" s="50" t="s">
        <v>144</v>
      </c>
      <c r="I606" s="53">
        <v>61</v>
      </c>
      <c r="J606" s="61">
        <v>2.1800000000000002</v>
      </c>
      <c r="K606" s="64">
        <f t="shared" si="38"/>
        <v>0.96043281155691462</v>
      </c>
      <c r="M606" s="2"/>
    </row>
    <row r="607" spans="1:13" x14ac:dyDescent="0.2">
      <c r="A607" s="47">
        <f t="shared" si="39"/>
        <v>2019</v>
      </c>
      <c r="B607" s="181" t="str">
        <f t="shared" si="36"/>
        <v>May</v>
      </c>
      <c r="C607" s="79">
        <f t="shared" si="37"/>
        <v>22</v>
      </c>
      <c r="D607" s="195">
        <v>43613</v>
      </c>
      <c r="E607" s="53" t="s">
        <v>25</v>
      </c>
      <c r="F607" s="53" t="s">
        <v>146</v>
      </c>
      <c r="G607" s="50" t="s">
        <v>138</v>
      </c>
      <c r="H607" s="50" t="s">
        <v>144</v>
      </c>
      <c r="I607" s="53">
        <v>45</v>
      </c>
      <c r="J607" s="61">
        <v>0.8</v>
      </c>
      <c r="K607" s="64">
        <f t="shared" si="38"/>
        <v>0.87791495198902603</v>
      </c>
      <c r="M607" s="2"/>
    </row>
    <row r="608" spans="1:13" x14ac:dyDescent="0.2">
      <c r="A608" s="47">
        <f t="shared" si="39"/>
        <v>2019</v>
      </c>
      <c r="B608" s="181" t="str">
        <f t="shared" si="36"/>
        <v>May</v>
      </c>
      <c r="C608" s="79">
        <f t="shared" si="37"/>
        <v>22</v>
      </c>
      <c r="D608" s="195">
        <v>43613</v>
      </c>
      <c r="E608" s="53" t="s">
        <v>25</v>
      </c>
      <c r="F608" s="53" t="s">
        <v>146</v>
      </c>
      <c r="G608" s="50" t="s">
        <v>138</v>
      </c>
      <c r="H608" s="50" t="s">
        <v>144</v>
      </c>
      <c r="I608" s="53">
        <v>54</v>
      </c>
      <c r="J608" s="61">
        <v>1.55</v>
      </c>
      <c r="K608" s="64">
        <f t="shared" si="38"/>
        <v>0.98435197886501047</v>
      </c>
      <c r="M608" s="2"/>
    </row>
    <row r="609" spans="1:13" x14ac:dyDescent="0.2">
      <c r="A609" s="47">
        <f t="shared" si="39"/>
        <v>2019</v>
      </c>
      <c r="B609" s="181" t="str">
        <f t="shared" si="36"/>
        <v>May</v>
      </c>
      <c r="C609" s="79">
        <f t="shared" si="37"/>
        <v>22</v>
      </c>
      <c r="D609" s="195">
        <v>43613</v>
      </c>
      <c r="E609" s="53" t="s">
        <v>25</v>
      </c>
      <c r="F609" s="53" t="s">
        <v>146</v>
      </c>
      <c r="G609" s="50" t="s">
        <v>138</v>
      </c>
      <c r="H609" s="50" t="s">
        <v>144</v>
      </c>
      <c r="I609" s="53">
        <v>44</v>
      </c>
      <c r="J609" s="61">
        <v>0.83</v>
      </c>
      <c r="K609" s="64">
        <f t="shared" si="38"/>
        <v>0.97436138241923365</v>
      </c>
      <c r="M609" s="2"/>
    </row>
    <row r="610" spans="1:13" x14ac:dyDescent="0.2">
      <c r="A610" s="47">
        <f t="shared" si="39"/>
        <v>2019</v>
      </c>
      <c r="B610" s="181" t="str">
        <f t="shared" si="36"/>
        <v>May</v>
      </c>
      <c r="C610" s="79">
        <f t="shared" si="37"/>
        <v>22</v>
      </c>
      <c r="D610" s="195">
        <v>43613</v>
      </c>
      <c r="E610" s="53" t="s">
        <v>25</v>
      </c>
      <c r="F610" s="53" t="s">
        <v>146</v>
      </c>
      <c r="G610" s="50" t="s">
        <v>138</v>
      </c>
      <c r="H610" s="50" t="s">
        <v>144</v>
      </c>
      <c r="I610" s="53">
        <v>23</v>
      </c>
      <c r="J610" s="61">
        <v>1.1000000000000001</v>
      </c>
      <c r="K610" s="64">
        <f t="shared" si="38"/>
        <v>9.040848195939839</v>
      </c>
      <c r="M610" s="2"/>
    </row>
    <row r="611" spans="1:13" x14ac:dyDescent="0.2">
      <c r="A611" s="47">
        <f t="shared" si="39"/>
        <v>2019</v>
      </c>
      <c r="B611" s="181" t="str">
        <f t="shared" si="36"/>
        <v>May</v>
      </c>
      <c r="C611" s="79">
        <f t="shared" si="37"/>
        <v>22</v>
      </c>
      <c r="D611" s="195">
        <v>43613</v>
      </c>
      <c r="E611" s="53" t="s">
        <v>25</v>
      </c>
      <c r="F611" s="53" t="s">
        <v>146</v>
      </c>
      <c r="G611" s="50" t="s">
        <v>138</v>
      </c>
      <c r="H611" s="50" t="s">
        <v>144</v>
      </c>
      <c r="I611" s="53">
        <v>58</v>
      </c>
      <c r="J611" s="61">
        <v>1.89</v>
      </c>
      <c r="K611" s="64">
        <f t="shared" si="38"/>
        <v>0.96867440239452207</v>
      </c>
      <c r="M611" s="2"/>
    </row>
    <row r="612" spans="1:13" x14ac:dyDescent="0.2">
      <c r="A612" s="47">
        <f t="shared" si="39"/>
        <v>2019</v>
      </c>
      <c r="B612" s="181" t="str">
        <f t="shared" si="36"/>
        <v>May</v>
      </c>
      <c r="C612" s="79">
        <f t="shared" si="37"/>
        <v>22</v>
      </c>
      <c r="D612" s="195">
        <v>43613</v>
      </c>
      <c r="E612" s="53" t="s">
        <v>25</v>
      </c>
      <c r="F612" s="53" t="s">
        <v>146</v>
      </c>
      <c r="G612" s="50" t="s">
        <v>138</v>
      </c>
      <c r="H612" s="50" t="s">
        <v>144</v>
      </c>
      <c r="I612" s="53">
        <v>46</v>
      </c>
      <c r="J612" s="61">
        <v>1</v>
      </c>
      <c r="K612" s="64">
        <f t="shared" si="38"/>
        <v>1.0273691131749816</v>
      </c>
      <c r="M612" s="2"/>
    </row>
    <row r="613" spans="1:13" x14ac:dyDescent="0.2">
      <c r="A613" s="47">
        <f t="shared" si="39"/>
        <v>2019</v>
      </c>
      <c r="B613" s="181" t="str">
        <f t="shared" si="36"/>
        <v>May</v>
      </c>
      <c r="C613" s="79">
        <f t="shared" si="37"/>
        <v>22</v>
      </c>
      <c r="D613" s="195">
        <v>43613</v>
      </c>
      <c r="E613" s="53" t="s">
        <v>25</v>
      </c>
      <c r="F613" s="53" t="s">
        <v>146</v>
      </c>
      <c r="G613" s="50" t="s">
        <v>138</v>
      </c>
      <c r="H613" s="50" t="s">
        <v>144</v>
      </c>
      <c r="I613" s="53">
        <v>50</v>
      </c>
      <c r="J613" s="61">
        <v>3.25</v>
      </c>
      <c r="K613" s="64">
        <f t="shared" si="38"/>
        <v>2.6</v>
      </c>
      <c r="M613" s="2"/>
    </row>
    <row r="614" spans="1:13" x14ac:dyDescent="0.2">
      <c r="A614" s="47">
        <f t="shared" si="39"/>
        <v>2019</v>
      </c>
      <c r="B614" s="181" t="str">
        <f t="shared" si="36"/>
        <v>May</v>
      </c>
      <c r="C614" s="79">
        <f t="shared" si="37"/>
        <v>22</v>
      </c>
      <c r="D614" s="195">
        <v>43613</v>
      </c>
      <c r="E614" s="53" t="s">
        <v>25</v>
      </c>
      <c r="F614" s="53" t="s">
        <v>146</v>
      </c>
      <c r="G614" s="50" t="s">
        <v>138</v>
      </c>
      <c r="H614" s="50" t="s">
        <v>144</v>
      </c>
      <c r="I614" s="53">
        <v>58</v>
      </c>
      <c r="J614" s="61">
        <v>1.71</v>
      </c>
      <c r="K614" s="64">
        <f t="shared" si="38"/>
        <v>0.8764196974045676</v>
      </c>
      <c r="M614" s="2"/>
    </row>
    <row r="615" spans="1:13" x14ac:dyDescent="0.2">
      <c r="A615" s="47">
        <f t="shared" si="39"/>
        <v>2019</v>
      </c>
      <c r="B615" s="181" t="str">
        <f t="shared" si="36"/>
        <v>May</v>
      </c>
      <c r="C615" s="79">
        <f t="shared" si="37"/>
        <v>22</v>
      </c>
      <c r="D615" s="195">
        <v>43613</v>
      </c>
      <c r="E615" s="53" t="s">
        <v>25</v>
      </c>
      <c r="F615" s="53" t="s">
        <v>146</v>
      </c>
      <c r="G615" s="50" t="s">
        <v>138</v>
      </c>
      <c r="H615" s="50" t="s">
        <v>144</v>
      </c>
      <c r="I615" s="53">
        <v>43</v>
      </c>
      <c r="J615" s="61">
        <v>0.81</v>
      </c>
      <c r="K615" s="64">
        <f t="shared" si="38"/>
        <v>1.0187782207855911</v>
      </c>
      <c r="M615" s="2"/>
    </row>
    <row r="616" spans="1:13" x14ac:dyDescent="0.2">
      <c r="A616" s="47">
        <f t="shared" si="39"/>
        <v>2019</v>
      </c>
      <c r="B616" s="181" t="str">
        <f t="shared" si="36"/>
        <v>May</v>
      </c>
      <c r="C616" s="79">
        <f t="shared" si="37"/>
        <v>22</v>
      </c>
      <c r="D616" s="195">
        <v>43613</v>
      </c>
      <c r="E616" s="53" t="s">
        <v>25</v>
      </c>
      <c r="F616" s="53" t="s">
        <v>146</v>
      </c>
      <c r="G616" s="50" t="s">
        <v>138</v>
      </c>
      <c r="H616" s="50" t="s">
        <v>144</v>
      </c>
      <c r="I616" s="53">
        <v>52</v>
      </c>
      <c r="J616" s="61">
        <v>1.34</v>
      </c>
      <c r="K616" s="64">
        <f t="shared" si="38"/>
        <v>0.95300409649522078</v>
      </c>
      <c r="M616" s="2"/>
    </row>
    <row r="617" spans="1:13" x14ac:dyDescent="0.2">
      <c r="A617" s="47">
        <f t="shared" si="39"/>
        <v>2019</v>
      </c>
      <c r="B617" s="181" t="str">
        <f t="shared" si="36"/>
        <v>May</v>
      </c>
      <c r="C617" s="79">
        <f t="shared" si="37"/>
        <v>22</v>
      </c>
      <c r="D617" s="195">
        <v>43613</v>
      </c>
      <c r="E617" s="53" t="s">
        <v>25</v>
      </c>
      <c r="F617" s="53" t="s">
        <v>146</v>
      </c>
      <c r="G617" s="50" t="s">
        <v>138</v>
      </c>
      <c r="H617" s="50" t="s">
        <v>144</v>
      </c>
      <c r="I617" s="53">
        <v>45</v>
      </c>
      <c r="J617" s="61">
        <v>0.92</v>
      </c>
      <c r="K617" s="64">
        <f t="shared" si="38"/>
        <v>1.0096021947873799</v>
      </c>
      <c r="M617" s="2"/>
    </row>
    <row r="618" spans="1:13" x14ac:dyDescent="0.2">
      <c r="A618" s="47">
        <f t="shared" si="39"/>
        <v>2019</v>
      </c>
      <c r="B618" s="181" t="str">
        <f t="shared" si="36"/>
        <v>May</v>
      </c>
      <c r="C618" s="79">
        <f t="shared" si="37"/>
        <v>22</v>
      </c>
      <c r="D618" s="195">
        <v>43613</v>
      </c>
      <c r="E618" s="53" t="s">
        <v>25</v>
      </c>
      <c r="F618" s="53" t="s">
        <v>146</v>
      </c>
      <c r="G618" s="50" t="s">
        <v>138</v>
      </c>
      <c r="H618" s="50" t="s">
        <v>144</v>
      </c>
      <c r="I618" s="53">
        <v>63</v>
      </c>
      <c r="J618" s="61">
        <v>2.61</v>
      </c>
      <c r="K618" s="64">
        <f t="shared" si="38"/>
        <v>1.0438037648922003</v>
      </c>
      <c r="M618" s="2"/>
    </row>
    <row r="619" spans="1:13" x14ac:dyDescent="0.2">
      <c r="A619" s="47">
        <f t="shared" si="39"/>
        <v>2019</v>
      </c>
      <c r="B619" s="181" t="str">
        <f t="shared" si="36"/>
        <v>Jun</v>
      </c>
      <c r="C619" s="79">
        <f t="shared" si="37"/>
        <v>23</v>
      </c>
      <c r="D619" s="195">
        <v>43621</v>
      </c>
      <c r="E619" s="53" t="s">
        <v>30</v>
      </c>
      <c r="F619" s="53" t="s">
        <v>142</v>
      </c>
      <c r="G619" s="50" t="s">
        <v>138</v>
      </c>
      <c r="H619" s="50" t="s">
        <v>144</v>
      </c>
      <c r="I619" s="53">
        <v>53</v>
      </c>
      <c r="J619" s="61">
        <v>1.25</v>
      </c>
      <c r="K619" s="64">
        <f t="shared" si="38"/>
        <v>0.83961928303230182</v>
      </c>
      <c r="M619" s="2"/>
    </row>
    <row r="620" spans="1:13" x14ac:dyDescent="0.2">
      <c r="A620" s="47">
        <f t="shared" si="39"/>
        <v>2019</v>
      </c>
      <c r="B620" s="181" t="str">
        <f t="shared" si="36"/>
        <v>Jun</v>
      </c>
      <c r="C620" s="79">
        <f t="shared" si="37"/>
        <v>23</v>
      </c>
      <c r="D620" s="195">
        <v>43621</v>
      </c>
      <c r="E620" s="53" t="s">
        <v>30</v>
      </c>
      <c r="F620" s="53" t="s">
        <v>152</v>
      </c>
      <c r="G620" s="50" t="s">
        <v>138</v>
      </c>
      <c r="H620" s="50" t="s">
        <v>148</v>
      </c>
      <c r="I620" s="53">
        <v>70</v>
      </c>
      <c r="J620" s="61">
        <v>3.54</v>
      </c>
      <c r="K620" s="64">
        <f t="shared" si="38"/>
        <v>1.032069970845481</v>
      </c>
      <c r="M620" s="2"/>
    </row>
    <row r="621" spans="1:13" x14ac:dyDescent="0.2">
      <c r="A621" s="47">
        <f t="shared" si="39"/>
        <v>2019</v>
      </c>
      <c r="B621" s="181" t="str">
        <f t="shared" si="36"/>
        <v>Jun</v>
      </c>
      <c r="C621" s="79">
        <f t="shared" si="37"/>
        <v>23</v>
      </c>
      <c r="D621" s="195">
        <v>43621</v>
      </c>
      <c r="E621" s="53" t="s">
        <v>30</v>
      </c>
      <c r="F621" s="53" t="s">
        <v>152</v>
      </c>
      <c r="G621" s="50" t="s">
        <v>138</v>
      </c>
      <c r="H621" s="50" t="s">
        <v>144</v>
      </c>
      <c r="I621" s="53">
        <v>65</v>
      </c>
      <c r="J621" s="61">
        <v>2.29</v>
      </c>
      <c r="K621" s="64">
        <f t="shared" si="38"/>
        <v>0.83386436049157941</v>
      </c>
      <c r="M621" s="2"/>
    </row>
    <row r="622" spans="1:13" x14ac:dyDescent="0.2">
      <c r="A622" s="47">
        <f t="shared" si="39"/>
        <v>2019</v>
      </c>
      <c r="B622" s="181" t="str">
        <f t="shared" si="36"/>
        <v>Jun</v>
      </c>
      <c r="C622" s="79">
        <f t="shared" si="37"/>
        <v>23</v>
      </c>
      <c r="D622" s="195">
        <v>43621</v>
      </c>
      <c r="E622" s="53" t="s">
        <v>30</v>
      </c>
      <c r="F622" s="53" t="s">
        <v>152</v>
      </c>
      <c r="G622" s="50" t="s">
        <v>138</v>
      </c>
      <c r="H622" s="50" t="s">
        <v>144</v>
      </c>
      <c r="I622" s="53">
        <v>62</v>
      </c>
      <c r="J622" s="61">
        <v>2.62</v>
      </c>
      <c r="K622" s="64">
        <f t="shared" si="38"/>
        <v>1.0993252995871237</v>
      </c>
      <c r="M622" s="2"/>
    </row>
    <row r="623" spans="1:13" x14ac:dyDescent="0.2">
      <c r="A623" s="47">
        <f t="shared" si="39"/>
        <v>2019</v>
      </c>
      <c r="B623" s="181" t="str">
        <f t="shared" si="36"/>
        <v>Jun</v>
      </c>
      <c r="C623" s="79">
        <f t="shared" si="37"/>
        <v>23</v>
      </c>
      <c r="D623" s="195">
        <v>43621</v>
      </c>
      <c r="E623" s="53" t="s">
        <v>30</v>
      </c>
      <c r="F623" s="53" t="s">
        <v>146</v>
      </c>
      <c r="G623" s="50" t="s">
        <v>138</v>
      </c>
      <c r="H623" s="50" t="s">
        <v>148</v>
      </c>
      <c r="I623" s="53">
        <v>70</v>
      </c>
      <c r="J623" s="61">
        <v>3.83</v>
      </c>
      <c r="K623" s="64">
        <f t="shared" si="38"/>
        <v>1.1166180758017492</v>
      </c>
      <c r="M623" s="2"/>
    </row>
    <row r="624" spans="1:13" x14ac:dyDescent="0.2">
      <c r="A624" s="47">
        <f t="shared" si="39"/>
        <v>2019</v>
      </c>
      <c r="B624" s="181" t="str">
        <f t="shared" si="36"/>
        <v>Jun</v>
      </c>
      <c r="C624" s="79">
        <f t="shared" si="37"/>
        <v>23</v>
      </c>
      <c r="D624" s="195">
        <v>43621</v>
      </c>
      <c r="E624" s="53" t="s">
        <v>30</v>
      </c>
      <c r="F624" s="53" t="s">
        <v>146</v>
      </c>
      <c r="G624" s="50" t="s">
        <v>138</v>
      </c>
      <c r="H624" s="50" t="s">
        <v>144</v>
      </c>
      <c r="I624" s="53">
        <v>67</v>
      </c>
      <c r="J624" s="61">
        <v>3.43</v>
      </c>
      <c r="K624" s="64">
        <f t="shared" si="38"/>
        <v>1.1404328324960185</v>
      </c>
      <c r="M624" s="2"/>
    </row>
    <row r="625" spans="1:13" x14ac:dyDescent="0.2">
      <c r="A625" s="47">
        <f t="shared" si="39"/>
        <v>2019</v>
      </c>
      <c r="B625" s="181" t="str">
        <f t="shared" si="36"/>
        <v>Jun</v>
      </c>
      <c r="C625" s="79">
        <f t="shared" si="37"/>
        <v>23</v>
      </c>
      <c r="D625" s="195">
        <v>43621</v>
      </c>
      <c r="E625" s="53" t="s">
        <v>25</v>
      </c>
      <c r="F625" s="53" t="s">
        <v>146</v>
      </c>
      <c r="G625" s="50" t="s">
        <v>138</v>
      </c>
      <c r="H625" s="50" t="s">
        <v>144</v>
      </c>
      <c r="I625" s="53">
        <v>43</v>
      </c>
      <c r="J625" s="61">
        <v>1.08</v>
      </c>
      <c r="K625" s="64">
        <f t="shared" si="38"/>
        <v>1.358370961047455</v>
      </c>
      <c r="M625" s="2"/>
    </row>
    <row r="626" spans="1:13" x14ac:dyDescent="0.2">
      <c r="A626" s="47">
        <f t="shared" si="39"/>
        <v>2019</v>
      </c>
      <c r="B626" s="181" t="str">
        <f t="shared" si="36"/>
        <v>Jun</v>
      </c>
      <c r="C626" s="79">
        <f t="shared" si="37"/>
        <v>23</v>
      </c>
      <c r="D626" s="195">
        <v>43621</v>
      </c>
      <c r="E626" s="53" t="s">
        <v>25</v>
      </c>
      <c r="F626" s="53" t="s">
        <v>146</v>
      </c>
      <c r="G626" s="50" t="s">
        <v>138</v>
      </c>
      <c r="H626" s="50" t="s">
        <v>144</v>
      </c>
      <c r="I626" s="53">
        <v>61</v>
      </c>
      <c r="J626" s="61">
        <v>2.44</v>
      </c>
      <c r="K626" s="64">
        <f t="shared" si="38"/>
        <v>1.0749798441279226</v>
      </c>
      <c r="M626" s="2"/>
    </row>
    <row r="627" spans="1:13" x14ac:dyDescent="0.2">
      <c r="A627" s="47">
        <f t="shared" si="39"/>
        <v>2019</v>
      </c>
      <c r="B627" s="181" t="str">
        <f t="shared" si="36"/>
        <v>Jun</v>
      </c>
      <c r="C627" s="79">
        <f t="shared" si="37"/>
        <v>23</v>
      </c>
      <c r="D627" s="195">
        <v>43621</v>
      </c>
      <c r="E627" s="53" t="s">
        <v>25</v>
      </c>
      <c r="F627" s="53" t="s">
        <v>146</v>
      </c>
      <c r="G627" s="50" t="s">
        <v>138</v>
      </c>
      <c r="H627" s="50" t="s">
        <v>144</v>
      </c>
      <c r="I627" s="53">
        <v>50</v>
      </c>
      <c r="J627" s="61">
        <v>1.31</v>
      </c>
      <c r="K627" s="64">
        <f t="shared" si="38"/>
        <v>1.048</v>
      </c>
      <c r="M627" s="2"/>
    </row>
    <row r="628" spans="1:13" x14ac:dyDescent="0.2">
      <c r="A628" s="47">
        <f t="shared" si="39"/>
        <v>2019</v>
      </c>
      <c r="B628" s="181" t="str">
        <f t="shared" si="36"/>
        <v>Jun</v>
      </c>
      <c r="C628" s="79">
        <f t="shared" si="37"/>
        <v>23</v>
      </c>
      <c r="D628" s="195">
        <v>43621</v>
      </c>
      <c r="E628" s="53" t="s">
        <v>25</v>
      </c>
      <c r="F628" s="53" t="s">
        <v>146</v>
      </c>
      <c r="G628" s="50" t="s">
        <v>138</v>
      </c>
      <c r="H628" s="50" t="s">
        <v>144</v>
      </c>
      <c r="I628" s="53">
        <v>58</v>
      </c>
      <c r="J628" s="61">
        <v>1.95</v>
      </c>
      <c r="K628" s="64">
        <f t="shared" si="38"/>
        <v>0.9994259707245069</v>
      </c>
      <c r="M628" s="2"/>
    </row>
    <row r="629" spans="1:13" x14ac:dyDescent="0.2">
      <c r="A629" s="47">
        <f t="shared" si="39"/>
        <v>2019</v>
      </c>
      <c r="B629" s="181" t="str">
        <f t="shared" si="36"/>
        <v>Jun</v>
      </c>
      <c r="C629" s="79">
        <f t="shared" si="37"/>
        <v>23</v>
      </c>
      <c r="D629" s="195">
        <v>43621</v>
      </c>
      <c r="E629" s="53" t="s">
        <v>25</v>
      </c>
      <c r="F629" s="53" t="s">
        <v>146</v>
      </c>
      <c r="G629" s="50" t="s">
        <v>138</v>
      </c>
      <c r="H629" s="50" t="s">
        <v>144</v>
      </c>
      <c r="I629" s="53">
        <v>58</v>
      </c>
      <c r="J629" s="61">
        <v>2.17</v>
      </c>
      <c r="K629" s="64">
        <f t="shared" si="38"/>
        <v>1.1121817212677847</v>
      </c>
      <c r="M629" s="2"/>
    </row>
    <row r="630" spans="1:13" x14ac:dyDescent="0.2">
      <c r="A630" s="47">
        <f t="shared" si="39"/>
        <v>2019</v>
      </c>
      <c r="B630" s="181" t="str">
        <f t="shared" si="36"/>
        <v>Jun</v>
      </c>
      <c r="C630" s="79">
        <f t="shared" si="37"/>
        <v>23</v>
      </c>
      <c r="D630" s="195">
        <v>43621</v>
      </c>
      <c r="E630" s="53" t="s">
        <v>25</v>
      </c>
      <c r="F630" s="53" t="s">
        <v>146</v>
      </c>
      <c r="G630" s="50" t="s">
        <v>138</v>
      </c>
      <c r="H630" s="50" t="s">
        <v>144</v>
      </c>
      <c r="I630" s="53">
        <v>48</v>
      </c>
      <c r="J630" s="61">
        <v>1.24</v>
      </c>
      <c r="K630" s="64">
        <f t="shared" si="38"/>
        <v>1.1212384259259258</v>
      </c>
      <c r="M630" s="2"/>
    </row>
    <row r="631" spans="1:13" x14ac:dyDescent="0.2">
      <c r="A631" s="47">
        <f t="shared" si="39"/>
        <v>2019</v>
      </c>
      <c r="B631" s="181" t="str">
        <f t="shared" si="36"/>
        <v>Jun</v>
      </c>
      <c r="C631" s="79">
        <f t="shared" si="37"/>
        <v>23</v>
      </c>
      <c r="D631" s="195">
        <v>43621</v>
      </c>
      <c r="E631" s="53" t="s">
        <v>25</v>
      </c>
      <c r="F631" s="53" t="s">
        <v>146</v>
      </c>
      <c r="G631" s="50" t="s">
        <v>138</v>
      </c>
      <c r="H631" s="50" t="s">
        <v>144</v>
      </c>
      <c r="I631" s="53">
        <v>50</v>
      </c>
      <c r="J631" s="61">
        <v>1.39</v>
      </c>
      <c r="K631" s="64">
        <f t="shared" si="38"/>
        <v>1.1120000000000001</v>
      </c>
      <c r="M631" s="2"/>
    </row>
    <row r="632" spans="1:13" x14ac:dyDescent="0.2">
      <c r="A632" s="47">
        <f t="shared" si="39"/>
        <v>2019</v>
      </c>
      <c r="B632" s="181" t="str">
        <f t="shared" si="36"/>
        <v>Jun</v>
      </c>
      <c r="C632" s="79">
        <f t="shared" si="37"/>
        <v>23</v>
      </c>
      <c r="D632" s="195">
        <v>43621</v>
      </c>
      <c r="E632" s="53" t="s">
        <v>25</v>
      </c>
      <c r="F632" s="53" t="s">
        <v>146</v>
      </c>
      <c r="G632" s="50" t="s">
        <v>138</v>
      </c>
      <c r="H632" s="50" t="s">
        <v>144</v>
      </c>
      <c r="I632" s="53">
        <v>50</v>
      </c>
      <c r="J632" s="61">
        <v>1.27</v>
      </c>
      <c r="K632" s="64">
        <f t="shared" si="38"/>
        <v>1.016</v>
      </c>
      <c r="M632" s="2"/>
    </row>
    <row r="633" spans="1:13" x14ac:dyDescent="0.2">
      <c r="A633" s="47">
        <f t="shared" si="39"/>
        <v>2019</v>
      </c>
      <c r="B633" s="181" t="str">
        <f t="shared" si="36"/>
        <v>Jun</v>
      </c>
      <c r="C633" s="79">
        <f t="shared" si="37"/>
        <v>23</v>
      </c>
      <c r="D633" s="195">
        <v>43621</v>
      </c>
      <c r="E633" s="53" t="s">
        <v>25</v>
      </c>
      <c r="F633" s="53" t="s">
        <v>146</v>
      </c>
      <c r="G633" s="50" t="s">
        <v>138</v>
      </c>
      <c r="H633" s="50" t="s">
        <v>144</v>
      </c>
      <c r="I633" s="53">
        <v>52</v>
      </c>
      <c r="J633" s="61">
        <v>1.99</v>
      </c>
      <c r="K633" s="64">
        <f t="shared" si="38"/>
        <v>1.4152822030040966</v>
      </c>
      <c r="M633" s="2"/>
    </row>
    <row r="634" spans="1:13" x14ac:dyDescent="0.2">
      <c r="A634" s="47">
        <f t="shared" si="39"/>
        <v>2019</v>
      </c>
      <c r="B634" s="181" t="str">
        <f t="shared" si="36"/>
        <v>Jun</v>
      </c>
      <c r="C634" s="79">
        <f t="shared" si="37"/>
        <v>23</v>
      </c>
      <c r="D634" s="195">
        <v>43621</v>
      </c>
      <c r="E634" s="53" t="s">
        <v>25</v>
      </c>
      <c r="F634" s="53" t="s">
        <v>146</v>
      </c>
      <c r="G634" s="50" t="s">
        <v>138</v>
      </c>
      <c r="H634" s="50" t="s">
        <v>144</v>
      </c>
      <c r="I634" s="53">
        <v>50</v>
      </c>
      <c r="J634" s="61">
        <v>1.26</v>
      </c>
      <c r="K634" s="64">
        <f t="shared" si="38"/>
        <v>1.008</v>
      </c>
      <c r="M634" s="2"/>
    </row>
    <row r="635" spans="1:13" x14ac:dyDescent="0.2">
      <c r="A635" s="47">
        <f t="shared" si="39"/>
        <v>2019</v>
      </c>
      <c r="B635" s="181" t="str">
        <f t="shared" si="36"/>
        <v>Jun</v>
      </c>
      <c r="C635" s="79">
        <f t="shared" si="37"/>
        <v>23</v>
      </c>
      <c r="D635" s="195">
        <v>43621</v>
      </c>
      <c r="E635" s="53" t="s">
        <v>25</v>
      </c>
      <c r="F635" s="53" t="s">
        <v>146</v>
      </c>
      <c r="G635" s="50" t="s">
        <v>138</v>
      </c>
      <c r="H635" s="50" t="s">
        <v>144</v>
      </c>
      <c r="I635" s="53">
        <v>53</v>
      </c>
      <c r="J635" s="61">
        <v>1.58</v>
      </c>
      <c r="K635" s="64">
        <f t="shared" si="38"/>
        <v>1.0612787737528295</v>
      </c>
      <c r="M635" s="2"/>
    </row>
    <row r="636" spans="1:13" x14ac:dyDescent="0.2">
      <c r="A636" s="47">
        <f t="shared" si="39"/>
        <v>2019</v>
      </c>
      <c r="B636" s="181" t="str">
        <f t="shared" si="36"/>
        <v>Jun</v>
      </c>
      <c r="C636" s="79">
        <f t="shared" si="37"/>
        <v>23</v>
      </c>
      <c r="D636" s="195">
        <v>43621</v>
      </c>
      <c r="E636" s="53" t="s">
        <v>25</v>
      </c>
      <c r="F636" s="53" t="s">
        <v>146</v>
      </c>
      <c r="G636" s="50" t="s">
        <v>138</v>
      </c>
      <c r="H636" s="50" t="s">
        <v>144</v>
      </c>
      <c r="I636" s="53">
        <v>51</v>
      </c>
      <c r="J636" s="61">
        <v>1.39</v>
      </c>
      <c r="K636" s="64">
        <f t="shared" si="38"/>
        <v>1.0478624360163136</v>
      </c>
      <c r="M636" s="2"/>
    </row>
    <row r="637" spans="1:13" x14ac:dyDescent="0.2">
      <c r="A637" s="47">
        <f t="shared" si="39"/>
        <v>2019</v>
      </c>
      <c r="B637" s="181" t="str">
        <f t="shared" si="36"/>
        <v>Jun</v>
      </c>
      <c r="C637" s="79">
        <f t="shared" si="37"/>
        <v>23</v>
      </c>
      <c r="D637" s="195">
        <v>43621</v>
      </c>
      <c r="E637" s="53" t="s">
        <v>25</v>
      </c>
      <c r="F637" s="53" t="s">
        <v>146</v>
      </c>
      <c r="G637" s="50" t="s">
        <v>138</v>
      </c>
      <c r="H637" s="50" t="s">
        <v>144</v>
      </c>
      <c r="I637" s="53">
        <v>46</v>
      </c>
      <c r="J637" s="61">
        <v>1.08</v>
      </c>
      <c r="K637" s="64">
        <f t="shared" si="38"/>
        <v>1.10955864222898</v>
      </c>
      <c r="M637" s="2"/>
    </row>
    <row r="638" spans="1:13" x14ac:dyDescent="0.2">
      <c r="A638" s="47">
        <f t="shared" si="39"/>
        <v>2019</v>
      </c>
      <c r="B638" s="181" t="str">
        <f t="shared" si="36"/>
        <v>Jun</v>
      </c>
      <c r="C638" s="79">
        <f t="shared" si="37"/>
        <v>23</v>
      </c>
      <c r="D638" s="195">
        <v>43621</v>
      </c>
      <c r="E638" s="53" t="s">
        <v>25</v>
      </c>
      <c r="F638" s="53" t="s">
        <v>146</v>
      </c>
      <c r="G638" s="50" t="s">
        <v>138</v>
      </c>
      <c r="H638" s="50" t="s">
        <v>144</v>
      </c>
      <c r="I638" s="53">
        <v>62</v>
      </c>
      <c r="J638" s="61">
        <v>1.83</v>
      </c>
      <c r="K638" s="64">
        <f t="shared" si="38"/>
        <v>0.76784935047497571</v>
      </c>
      <c r="M638" s="2"/>
    </row>
    <row r="639" spans="1:13" x14ac:dyDescent="0.2">
      <c r="A639" s="47">
        <f t="shared" si="39"/>
        <v>2019</v>
      </c>
      <c r="B639" s="181" t="str">
        <f t="shared" si="36"/>
        <v>Jun</v>
      </c>
      <c r="C639" s="79">
        <f t="shared" si="37"/>
        <v>23</v>
      </c>
      <c r="D639" s="195">
        <v>43621</v>
      </c>
      <c r="E639" s="53" t="s">
        <v>25</v>
      </c>
      <c r="F639" s="53" t="s">
        <v>146</v>
      </c>
      <c r="G639" s="50" t="s">
        <v>138</v>
      </c>
      <c r="H639" s="50" t="s">
        <v>144</v>
      </c>
      <c r="I639" s="53">
        <v>50</v>
      </c>
      <c r="J639" s="61">
        <v>1.36</v>
      </c>
      <c r="K639" s="64">
        <f t="shared" si="38"/>
        <v>1.0880000000000001</v>
      </c>
      <c r="M639" s="2"/>
    </row>
    <row r="640" spans="1:13" x14ac:dyDescent="0.2">
      <c r="A640" s="47">
        <f t="shared" si="39"/>
        <v>2019</v>
      </c>
      <c r="B640" s="181" t="str">
        <f t="shared" si="36"/>
        <v>Jun</v>
      </c>
      <c r="C640" s="79">
        <f t="shared" si="37"/>
        <v>23</v>
      </c>
      <c r="D640" s="195">
        <v>43621</v>
      </c>
      <c r="E640" s="53" t="s">
        <v>25</v>
      </c>
      <c r="F640" s="53" t="s">
        <v>146</v>
      </c>
      <c r="G640" s="50" t="s">
        <v>138</v>
      </c>
      <c r="H640" s="50" t="s">
        <v>144</v>
      </c>
      <c r="I640" s="53">
        <v>55</v>
      </c>
      <c r="J640" s="61">
        <v>1.83</v>
      </c>
      <c r="K640" s="64">
        <f t="shared" si="38"/>
        <v>1.0999248685199099</v>
      </c>
      <c r="M640" s="2"/>
    </row>
    <row r="641" spans="1:13" x14ac:dyDescent="0.2">
      <c r="A641" s="47">
        <f t="shared" si="39"/>
        <v>2019</v>
      </c>
      <c r="B641" s="181" t="str">
        <f t="shared" si="36"/>
        <v>Jun</v>
      </c>
      <c r="C641" s="79">
        <f t="shared" si="37"/>
        <v>23</v>
      </c>
      <c r="D641" s="195">
        <v>43621</v>
      </c>
      <c r="E641" s="53" t="s">
        <v>25</v>
      </c>
      <c r="F641" s="53" t="s">
        <v>146</v>
      </c>
      <c r="G641" s="50" t="s">
        <v>138</v>
      </c>
      <c r="H641" s="50" t="s">
        <v>144</v>
      </c>
      <c r="I641" s="53">
        <v>50</v>
      </c>
      <c r="J641" s="61">
        <v>1.23</v>
      </c>
      <c r="K641" s="64">
        <f t="shared" si="38"/>
        <v>0.98399999999999999</v>
      </c>
      <c r="M641" s="2"/>
    </row>
    <row r="642" spans="1:13" x14ac:dyDescent="0.2">
      <c r="A642" s="47">
        <f t="shared" si="39"/>
        <v>2019</v>
      </c>
      <c r="B642" s="181" t="str">
        <f t="shared" si="36"/>
        <v>Jun</v>
      </c>
      <c r="C642" s="79">
        <f t="shared" si="37"/>
        <v>23</v>
      </c>
      <c r="D642" s="195">
        <v>43621</v>
      </c>
      <c r="E642" s="53" t="s">
        <v>25</v>
      </c>
      <c r="F642" s="53" t="s">
        <v>146</v>
      </c>
      <c r="G642" s="50" t="s">
        <v>138</v>
      </c>
      <c r="H642" s="50" t="s">
        <v>144</v>
      </c>
      <c r="I642" s="53">
        <v>54</v>
      </c>
      <c r="J642" s="61">
        <v>1.68</v>
      </c>
      <c r="K642" s="64">
        <f t="shared" si="38"/>
        <v>1.0669105319311081</v>
      </c>
      <c r="M642" s="2"/>
    </row>
    <row r="643" spans="1:13" x14ac:dyDescent="0.2">
      <c r="A643" s="47">
        <f t="shared" si="39"/>
        <v>2019</v>
      </c>
      <c r="B643" s="181" t="str">
        <f t="shared" si="36"/>
        <v>Jun</v>
      </c>
      <c r="C643" s="79">
        <f t="shared" si="37"/>
        <v>23</v>
      </c>
      <c r="D643" s="195">
        <v>43621</v>
      </c>
      <c r="E643" s="53" t="s">
        <v>25</v>
      </c>
      <c r="F643" s="53" t="s">
        <v>146</v>
      </c>
      <c r="G643" s="50" t="s">
        <v>138</v>
      </c>
      <c r="H643" s="50" t="s">
        <v>144</v>
      </c>
      <c r="I643" s="53">
        <v>43</v>
      </c>
      <c r="J643" s="61">
        <v>1.1299999999999999</v>
      </c>
      <c r="K643" s="64">
        <f t="shared" si="38"/>
        <v>1.4212585055403926</v>
      </c>
      <c r="M643" s="2"/>
    </row>
    <row r="644" spans="1:13" x14ac:dyDescent="0.2">
      <c r="A644" s="47">
        <f t="shared" si="39"/>
        <v>2019</v>
      </c>
      <c r="B644" s="181" t="str">
        <f t="shared" ref="B644:B707" si="40">TEXT(D644,"mmm")</f>
        <v>Jun</v>
      </c>
      <c r="C644" s="79">
        <f t="shared" ref="C644:C707" si="41">WEEKNUM(D644)</f>
        <v>23</v>
      </c>
      <c r="D644" s="195">
        <v>43621</v>
      </c>
      <c r="E644" s="53" t="s">
        <v>25</v>
      </c>
      <c r="F644" s="53" t="s">
        <v>146</v>
      </c>
      <c r="G644" s="50" t="s">
        <v>138</v>
      </c>
      <c r="H644" s="50" t="s">
        <v>144</v>
      </c>
      <c r="I644" s="53">
        <v>53</v>
      </c>
      <c r="J644" s="61">
        <v>1.96</v>
      </c>
      <c r="K644" s="64">
        <f t="shared" ref="K644:K707" si="42">(J644*100000)/(I644^3)</f>
        <v>1.3165230357946494</v>
      </c>
      <c r="M644" s="2"/>
    </row>
    <row r="645" spans="1:13" x14ac:dyDescent="0.2">
      <c r="A645" s="47">
        <f t="shared" si="39"/>
        <v>2019</v>
      </c>
      <c r="B645" s="181" t="str">
        <f t="shared" si="40"/>
        <v>Jun</v>
      </c>
      <c r="C645" s="79">
        <f t="shared" si="41"/>
        <v>23</v>
      </c>
      <c r="D645" s="195">
        <v>43621</v>
      </c>
      <c r="E645" s="53" t="s">
        <v>25</v>
      </c>
      <c r="F645" s="53" t="s">
        <v>146</v>
      </c>
      <c r="G645" s="50" t="s">
        <v>138</v>
      </c>
      <c r="H645" s="50" t="s">
        <v>144</v>
      </c>
      <c r="I645" s="53">
        <v>50</v>
      </c>
      <c r="J645" s="61">
        <v>1.4</v>
      </c>
      <c r="K645" s="64">
        <f t="shared" si="42"/>
        <v>1.1200000000000001</v>
      </c>
      <c r="M645" s="2"/>
    </row>
    <row r="646" spans="1:13" x14ac:dyDescent="0.2">
      <c r="A646" s="47">
        <f t="shared" ref="A646:A709" si="43">YEAR(D646)</f>
        <v>2019</v>
      </c>
      <c r="B646" s="181" t="str">
        <f t="shared" si="40"/>
        <v>Jun</v>
      </c>
      <c r="C646" s="79">
        <f t="shared" si="41"/>
        <v>23</v>
      </c>
      <c r="D646" s="195">
        <v>43621</v>
      </c>
      <c r="E646" s="53" t="s">
        <v>25</v>
      </c>
      <c r="F646" s="53" t="s">
        <v>146</v>
      </c>
      <c r="G646" s="50" t="s">
        <v>138</v>
      </c>
      <c r="H646" s="50" t="s">
        <v>144</v>
      </c>
      <c r="I646" s="53">
        <v>50</v>
      </c>
      <c r="J646" s="61">
        <v>1.19</v>
      </c>
      <c r="K646" s="64">
        <f t="shared" si="42"/>
        <v>0.95199999999999996</v>
      </c>
      <c r="M646" s="2"/>
    </row>
    <row r="647" spans="1:13" x14ac:dyDescent="0.2">
      <c r="A647" s="47">
        <f t="shared" si="43"/>
        <v>2019</v>
      </c>
      <c r="B647" s="181" t="str">
        <f t="shared" si="40"/>
        <v>Jun</v>
      </c>
      <c r="C647" s="79">
        <f t="shared" si="41"/>
        <v>23</v>
      </c>
      <c r="D647" s="195">
        <v>43621</v>
      </c>
      <c r="E647" s="53" t="s">
        <v>21</v>
      </c>
      <c r="F647" s="53" t="s">
        <v>152</v>
      </c>
      <c r="G647" s="50" t="s">
        <v>138</v>
      </c>
      <c r="H647" s="50" t="s">
        <v>144</v>
      </c>
      <c r="I647" s="53">
        <v>55</v>
      </c>
      <c r="J647" s="61">
        <v>1.81</v>
      </c>
      <c r="K647" s="64">
        <f t="shared" si="42"/>
        <v>1.0879038317054845</v>
      </c>
      <c r="M647" s="2"/>
    </row>
    <row r="648" spans="1:13" x14ac:dyDescent="0.2">
      <c r="A648" s="47">
        <f t="shared" si="43"/>
        <v>2019</v>
      </c>
      <c r="B648" s="181" t="str">
        <f t="shared" si="40"/>
        <v>Jun</v>
      </c>
      <c r="C648" s="79">
        <f t="shared" si="41"/>
        <v>23</v>
      </c>
      <c r="D648" s="195">
        <v>43621</v>
      </c>
      <c r="E648" s="53" t="s">
        <v>21</v>
      </c>
      <c r="F648" s="53" t="s">
        <v>146</v>
      </c>
      <c r="G648" s="50" t="s">
        <v>138</v>
      </c>
      <c r="H648" s="50" t="s">
        <v>144</v>
      </c>
      <c r="I648" s="53">
        <v>41</v>
      </c>
      <c r="J648" s="61">
        <v>0.75</v>
      </c>
      <c r="K648" s="64">
        <f t="shared" si="42"/>
        <v>1.0882024346715804</v>
      </c>
      <c r="M648" s="2"/>
    </row>
    <row r="649" spans="1:13" x14ac:dyDescent="0.2">
      <c r="A649" s="47">
        <f t="shared" si="43"/>
        <v>2019</v>
      </c>
      <c r="B649" s="181" t="str">
        <f t="shared" si="40"/>
        <v>Jun</v>
      </c>
      <c r="C649" s="79">
        <f t="shared" si="41"/>
        <v>23</v>
      </c>
      <c r="D649" s="195">
        <v>43621</v>
      </c>
      <c r="E649" s="53" t="s">
        <v>21</v>
      </c>
      <c r="F649" s="53" t="s">
        <v>146</v>
      </c>
      <c r="G649" s="50" t="s">
        <v>138</v>
      </c>
      <c r="H649" s="50" t="s">
        <v>144</v>
      </c>
      <c r="I649" s="53">
        <v>63</v>
      </c>
      <c r="J649" s="61">
        <v>2.77</v>
      </c>
      <c r="K649" s="64">
        <f t="shared" si="42"/>
        <v>1.1077917351537911</v>
      </c>
      <c r="M649" s="2"/>
    </row>
    <row r="650" spans="1:13" x14ac:dyDescent="0.2">
      <c r="A650" s="47">
        <f t="shared" si="43"/>
        <v>2019</v>
      </c>
      <c r="B650" s="181" t="str">
        <f t="shared" si="40"/>
        <v>Jun</v>
      </c>
      <c r="C650" s="79">
        <f t="shared" si="41"/>
        <v>23</v>
      </c>
      <c r="D650" s="195">
        <v>43621</v>
      </c>
      <c r="E650" s="53" t="s">
        <v>21</v>
      </c>
      <c r="F650" s="53" t="s">
        <v>146</v>
      </c>
      <c r="G650" s="50" t="s">
        <v>138</v>
      </c>
      <c r="H650" s="50" t="s">
        <v>144</v>
      </c>
      <c r="I650" s="53">
        <v>49</v>
      </c>
      <c r="J650" s="61">
        <v>1.26</v>
      </c>
      <c r="K650" s="64">
        <f t="shared" si="42"/>
        <v>1.070982328791575</v>
      </c>
      <c r="M650" s="2"/>
    </row>
    <row r="651" spans="1:13" x14ac:dyDescent="0.2">
      <c r="A651" s="47">
        <f t="shared" si="43"/>
        <v>2019</v>
      </c>
      <c r="B651" s="181" t="str">
        <f t="shared" si="40"/>
        <v>Jun</v>
      </c>
      <c r="C651" s="79">
        <f t="shared" si="41"/>
        <v>23</v>
      </c>
      <c r="D651" s="195">
        <v>43621</v>
      </c>
      <c r="E651" s="53" t="s">
        <v>21</v>
      </c>
      <c r="F651" s="53" t="s">
        <v>146</v>
      </c>
      <c r="G651" s="50" t="s">
        <v>138</v>
      </c>
      <c r="H651" s="50" t="s">
        <v>144</v>
      </c>
      <c r="I651" s="53">
        <v>47</v>
      </c>
      <c r="J651" s="61">
        <v>1.17</v>
      </c>
      <c r="K651" s="64">
        <f t="shared" si="42"/>
        <v>1.1269179276268264</v>
      </c>
      <c r="M651" s="2"/>
    </row>
    <row r="652" spans="1:13" x14ac:dyDescent="0.2">
      <c r="A652" s="47">
        <f t="shared" si="43"/>
        <v>2019</v>
      </c>
      <c r="B652" s="181" t="str">
        <f t="shared" si="40"/>
        <v>Jun</v>
      </c>
      <c r="C652" s="79">
        <f t="shared" si="41"/>
        <v>23</v>
      </c>
      <c r="D652" s="195">
        <v>43621</v>
      </c>
      <c r="E652" s="53" t="s">
        <v>21</v>
      </c>
      <c r="F652" s="53" t="s">
        <v>146</v>
      </c>
      <c r="G652" s="50" t="s">
        <v>138</v>
      </c>
      <c r="H652" s="50" t="s">
        <v>144</v>
      </c>
      <c r="I652" s="53">
        <v>57</v>
      </c>
      <c r="J652" s="61">
        <v>1.99</v>
      </c>
      <c r="K652" s="64">
        <f t="shared" si="42"/>
        <v>1.0745546537936099</v>
      </c>
      <c r="M652" s="2"/>
    </row>
    <row r="653" spans="1:13" x14ac:dyDescent="0.2">
      <c r="A653" s="47">
        <f t="shared" si="43"/>
        <v>2019</v>
      </c>
      <c r="B653" s="181" t="str">
        <f t="shared" si="40"/>
        <v>Jun</v>
      </c>
      <c r="C653" s="79">
        <f t="shared" si="41"/>
        <v>23</v>
      </c>
      <c r="D653" s="195">
        <v>43621</v>
      </c>
      <c r="E653" s="53" t="s">
        <v>21</v>
      </c>
      <c r="F653" s="53" t="s">
        <v>146</v>
      </c>
      <c r="G653" s="50" t="s">
        <v>138</v>
      </c>
      <c r="H653" s="50" t="s">
        <v>144</v>
      </c>
      <c r="I653" s="53">
        <v>57</v>
      </c>
      <c r="J653" s="61">
        <v>1.94</v>
      </c>
      <c r="K653" s="64">
        <f t="shared" si="42"/>
        <v>1.0475557931455293</v>
      </c>
      <c r="M653" s="2"/>
    </row>
    <row r="654" spans="1:13" x14ac:dyDescent="0.2">
      <c r="A654" s="47">
        <f t="shared" si="43"/>
        <v>2019</v>
      </c>
      <c r="B654" s="181" t="str">
        <f t="shared" si="40"/>
        <v>Jun</v>
      </c>
      <c r="C654" s="79">
        <f t="shared" si="41"/>
        <v>23</v>
      </c>
      <c r="D654" s="195">
        <v>43621</v>
      </c>
      <c r="E654" s="53" t="s">
        <v>21</v>
      </c>
      <c r="F654" s="53" t="s">
        <v>146</v>
      </c>
      <c r="G654" s="50" t="s">
        <v>138</v>
      </c>
      <c r="H654" s="50" t="s">
        <v>144</v>
      </c>
      <c r="I654" s="53">
        <v>48</v>
      </c>
      <c r="J654" s="61">
        <v>1.26</v>
      </c>
      <c r="K654" s="64">
        <f t="shared" si="42"/>
        <v>1.1393229166666667</v>
      </c>
      <c r="M654" s="2"/>
    </row>
    <row r="655" spans="1:13" x14ac:dyDescent="0.2">
      <c r="A655" s="47">
        <f t="shared" si="43"/>
        <v>2019</v>
      </c>
      <c r="B655" s="181" t="str">
        <f t="shared" si="40"/>
        <v>Jun</v>
      </c>
      <c r="C655" s="79">
        <f t="shared" si="41"/>
        <v>23</v>
      </c>
      <c r="D655" s="195">
        <v>43621</v>
      </c>
      <c r="E655" s="53" t="s">
        <v>21</v>
      </c>
      <c r="F655" s="53" t="s">
        <v>146</v>
      </c>
      <c r="G655" s="50" t="s">
        <v>138</v>
      </c>
      <c r="H655" s="50" t="s">
        <v>144</v>
      </c>
      <c r="I655" s="53">
        <v>56</v>
      </c>
      <c r="J655" s="61">
        <v>1.92</v>
      </c>
      <c r="K655" s="64">
        <f t="shared" si="42"/>
        <v>1.0932944606413995</v>
      </c>
      <c r="M655" s="2"/>
    </row>
    <row r="656" spans="1:13" x14ac:dyDescent="0.2">
      <c r="A656" s="47">
        <f t="shared" si="43"/>
        <v>2019</v>
      </c>
      <c r="B656" s="181" t="str">
        <f t="shared" si="40"/>
        <v>Jun</v>
      </c>
      <c r="C656" s="79">
        <f t="shared" si="41"/>
        <v>23</v>
      </c>
      <c r="D656" s="195">
        <v>43621</v>
      </c>
      <c r="E656" s="53" t="s">
        <v>21</v>
      </c>
      <c r="F656" s="53" t="s">
        <v>146</v>
      </c>
      <c r="G656" s="50" t="s">
        <v>138</v>
      </c>
      <c r="H656" s="50" t="s">
        <v>144</v>
      </c>
      <c r="I656" s="53">
        <v>62</v>
      </c>
      <c r="J656" s="61">
        <v>1.69</v>
      </c>
      <c r="K656" s="64">
        <f t="shared" si="42"/>
        <v>0.70910677721459503</v>
      </c>
      <c r="M656" s="2"/>
    </row>
    <row r="657" spans="1:13" x14ac:dyDescent="0.2">
      <c r="A657" s="47">
        <f t="shared" si="43"/>
        <v>2019</v>
      </c>
      <c r="B657" s="181" t="str">
        <f t="shared" si="40"/>
        <v>Jun</v>
      </c>
      <c r="C657" s="79">
        <f t="shared" si="41"/>
        <v>23</v>
      </c>
      <c r="D657" s="195">
        <v>43621</v>
      </c>
      <c r="E657" s="53" t="s">
        <v>19</v>
      </c>
      <c r="F657" s="53" t="s">
        <v>142</v>
      </c>
      <c r="G657" s="50" t="s">
        <v>138</v>
      </c>
      <c r="H657" s="50" t="s">
        <v>144</v>
      </c>
      <c r="I657" s="53">
        <v>56</v>
      </c>
      <c r="J657" s="61">
        <v>1.28</v>
      </c>
      <c r="K657" s="64">
        <f t="shared" si="42"/>
        <v>0.7288629737609329</v>
      </c>
      <c r="M657" s="2"/>
    </row>
    <row r="658" spans="1:13" x14ac:dyDescent="0.2">
      <c r="A658" s="47">
        <f t="shared" si="43"/>
        <v>2019</v>
      </c>
      <c r="B658" s="181" t="str">
        <f t="shared" si="40"/>
        <v>Jun</v>
      </c>
      <c r="C658" s="79">
        <f t="shared" si="41"/>
        <v>23</v>
      </c>
      <c r="D658" s="195">
        <v>43621</v>
      </c>
      <c r="E658" s="53" t="s">
        <v>19</v>
      </c>
      <c r="F658" s="53" t="s">
        <v>152</v>
      </c>
      <c r="G658" s="50" t="s">
        <v>138</v>
      </c>
      <c r="H658" s="50" t="s">
        <v>144</v>
      </c>
      <c r="I658" s="53">
        <v>62</v>
      </c>
      <c r="J658" s="61">
        <v>3.19</v>
      </c>
      <c r="K658" s="64">
        <f t="shared" si="42"/>
        <v>1.3384914907186733</v>
      </c>
      <c r="M658" s="2"/>
    </row>
    <row r="659" spans="1:13" x14ac:dyDescent="0.2">
      <c r="A659" s="47">
        <f t="shared" si="43"/>
        <v>2019</v>
      </c>
      <c r="B659" s="181" t="str">
        <f t="shared" si="40"/>
        <v>Jun</v>
      </c>
      <c r="C659" s="79">
        <f t="shared" si="41"/>
        <v>23</v>
      </c>
      <c r="D659" s="195">
        <v>43621</v>
      </c>
      <c r="E659" s="53" t="s">
        <v>19</v>
      </c>
      <c r="F659" s="53" t="s">
        <v>146</v>
      </c>
      <c r="G659" s="50" t="s">
        <v>138</v>
      </c>
      <c r="H659" s="50" t="s">
        <v>144</v>
      </c>
      <c r="I659" s="53">
        <v>55</v>
      </c>
      <c r="J659" s="61">
        <v>1.83</v>
      </c>
      <c r="K659" s="64">
        <f t="shared" si="42"/>
        <v>1.0999248685199099</v>
      </c>
      <c r="M659" s="2"/>
    </row>
    <row r="660" spans="1:13" x14ac:dyDescent="0.2">
      <c r="A660" s="47">
        <f t="shared" si="43"/>
        <v>2019</v>
      </c>
      <c r="B660" s="181" t="str">
        <f t="shared" si="40"/>
        <v>Jun</v>
      </c>
      <c r="C660" s="79">
        <f t="shared" si="41"/>
        <v>23</v>
      </c>
      <c r="D660" s="195">
        <v>43621</v>
      </c>
      <c r="E660" s="53" t="s">
        <v>19</v>
      </c>
      <c r="F660" s="53" t="s">
        <v>146</v>
      </c>
      <c r="G660" s="50" t="s">
        <v>138</v>
      </c>
      <c r="H660" s="50" t="s">
        <v>144</v>
      </c>
      <c r="I660" s="53">
        <v>58</v>
      </c>
      <c r="J660" s="61">
        <v>2.2200000000000002</v>
      </c>
      <c r="K660" s="64">
        <f t="shared" si="42"/>
        <v>1.1378080282094389</v>
      </c>
      <c r="M660" s="2"/>
    </row>
    <row r="661" spans="1:13" x14ac:dyDescent="0.2">
      <c r="A661" s="47">
        <f t="shared" si="43"/>
        <v>2019</v>
      </c>
      <c r="B661" s="181" t="str">
        <f t="shared" si="40"/>
        <v>Jun</v>
      </c>
      <c r="C661" s="79">
        <f t="shared" si="41"/>
        <v>23</v>
      </c>
      <c r="D661" s="195">
        <v>43621</v>
      </c>
      <c r="E661" s="53" t="s">
        <v>19</v>
      </c>
      <c r="F661" s="53" t="s">
        <v>146</v>
      </c>
      <c r="G661" s="50" t="s">
        <v>138</v>
      </c>
      <c r="H661" s="50" t="s">
        <v>144</v>
      </c>
      <c r="I661" s="53">
        <v>57</v>
      </c>
      <c r="J661" s="61">
        <v>1.97</v>
      </c>
      <c r="K661" s="64">
        <f t="shared" si="42"/>
        <v>1.0637551095343776</v>
      </c>
      <c r="M661" s="2"/>
    </row>
    <row r="662" spans="1:13" x14ac:dyDescent="0.2">
      <c r="A662" s="47">
        <f t="shared" si="43"/>
        <v>2019</v>
      </c>
      <c r="B662" s="181" t="str">
        <f t="shared" si="40"/>
        <v>Jun</v>
      </c>
      <c r="C662" s="79">
        <f t="shared" si="41"/>
        <v>23</v>
      </c>
      <c r="D662" s="195">
        <v>43621</v>
      </c>
      <c r="E662" s="53" t="s">
        <v>19</v>
      </c>
      <c r="F662" s="53" t="s">
        <v>146</v>
      </c>
      <c r="G662" s="50" t="s">
        <v>138</v>
      </c>
      <c r="H662" s="50" t="s">
        <v>144</v>
      </c>
      <c r="I662" s="53">
        <v>45</v>
      </c>
      <c r="J662" s="61">
        <v>0.97</v>
      </c>
      <c r="K662" s="64">
        <f t="shared" si="42"/>
        <v>1.0644718792866941</v>
      </c>
      <c r="M662" s="2"/>
    </row>
    <row r="663" spans="1:13" x14ac:dyDescent="0.2">
      <c r="A663" s="47">
        <f t="shared" si="43"/>
        <v>2019</v>
      </c>
      <c r="B663" s="181" t="str">
        <f t="shared" si="40"/>
        <v>Jun</v>
      </c>
      <c r="C663" s="79">
        <f t="shared" si="41"/>
        <v>23</v>
      </c>
      <c r="D663" s="195">
        <v>43621</v>
      </c>
      <c r="E663" s="53" t="s">
        <v>19</v>
      </c>
      <c r="F663" s="53" t="s">
        <v>146</v>
      </c>
      <c r="G663" s="50" t="s">
        <v>138</v>
      </c>
      <c r="H663" s="50" t="s">
        <v>144</v>
      </c>
      <c r="I663" s="53">
        <v>40</v>
      </c>
      <c r="J663" s="61">
        <v>0.68</v>
      </c>
      <c r="K663" s="64">
        <f t="shared" si="42"/>
        <v>1.0625</v>
      </c>
      <c r="M663" s="2"/>
    </row>
    <row r="664" spans="1:13" x14ac:dyDescent="0.2">
      <c r="A664" s="47">
        <f t="shared" si="43"/>
        <v>2019</v>
      </c>
      <c r="B664" s="181" t="str">
        <f t="shared" si="40"/>
        <v>Jun</v>
      </c>
      <c r="C664" s="79">
        <f t="shared" si="41"/>
        <v>23</v>
      </c>
      <c r="D664" s="195">
        <v>43621</v>
      </c>
      <c r="E664" s="53" t="s">
        <v>19</v>
      </c>
      <c r="F664" s="53" t="s">
        <v>146</v>
      </c>
      <c r="G664" s="50" t="s">
        <v>138</v>
      </c>
      <c r="H664" s="50" t="s">
        <v>144</v>
      </c>
      <c r="I664" s="53">
        <v>88</v>
      </c>
      <c r="J664" s="61">
        <v>5.96</v>
      </c>
      <c r="K664" s="64">
        <f t="shared" si="42"/>
        <v>0.87457738542449281</v>
      </c>
      <c r="M664" s="2"/>
    </row>
    <row r="665" spans="1:13" x14ac:dyDescent="0.2">
      <c r="A665" s="47">
        <f t="shared" si="43"/>
        <v>2019</v>
      </c>
      <c r="B665" s="181" t="str">
        <f t="shared" si="40"/>
        <v>Jun</v>
      </c>
      <c r="C665" s="79">
        <f t="shared" si="41"/>
        <v>23</v>
      </c>
      <c r="D665" s="195">
        <v>43621</v>
      </c>
      <c r="E665" s="53" t="s">
        <v>19</v>
      </c>
      <c r="F665" s="53" t="s">
        <v>146</v>
      </c>
      <c r="G665" s="50" t="s">
        <v>138</v>
      </c>
      <c r="H665" s="50" t="s">
        <v>144</v>
      </c>
      <c r="I665" s="53">
        <v>61</v>
      </c>
      <c r="J665" s="61">
        <v>2.2999999999999998</v>
      </c>
      <c r="K665" s="64">
        <f t="shared" si="42"/>
        <v>1.0133006727435334</v>
      </c>
      <c r="M665" s="2"/>
    </row>
    <row r="666" spans="1:13" x14ac:dyDescent="0.2">
      <c r="A666" s="47">
        <f t="shared" si="43"/>
        <v>2019</v>
      </c>
      <c r="B666" s="181" t="str">
        <f t="shared" si="40"/>
        <v>Jun</v>
      </c>
      <c r="C666" s="79">
        <f t="shared" si="41"/>
        <v>23</v>
      </c>
      <c r="D666" s="195">
        <v>43621</v>
      </c>
      <c r="E666" s="53" t="s">
        <v>19</v>
      </c>
      <c r="F666" s="53" t="s">
        <v>146</v>
      </c>
      <c r="G666" s="50" t="s">
        <v>138</v>
      </c>
      <c r="H666" s="50" t="s">
        <v>144</v>
      </c>
      <c r="I666" s="53">
        <v>49</v>
      </c>
      <c r="J666" s="61">
        <v>1.27</v>
      </c>
      <c r="K666" s="64">
        <f t="shared" si="42"/>
        <v>1.079482188543889</v>
      </c>
      <c r="M666" s="2"/>
    </row>
    <row r="667" spans="1:13" x14ac:dyDescent="0.2">
      <c r="A667" s="47">
        <f t="shared" si="43"/>
        <v>2019</v>
      </c>
      <c r="B667" s="181" t="str">
        <f t="shared" si="40"/>
        <v>Jun</v>
      </c>
      <c r="C667" s="79">
        <f t="shared" si="41"/>
        <v>23</v>
      </c>
      <c r="D667" s="195">
        <v>43621</v>
      </c>
      <c r="E667" s="53" t="s">
        <v>19</v>
      </c>
      <c r="F667" s="53" t="s">
        <v>146</v>
      </c>
      <c r="G667" s="50" t="s">
        <v>138</v>
      </c>
      <c r="H667" s="50" t="s">
        <v>144</v>
      </c>
      <c r="I667" s="53">
        <v>49</v>
      </c>
      <c r="J667" s="61">
        <v>1.2</v>
      </c>
      <c r="K667" s="64">
        <f t="shared" si="42"/>
        <v>1.0199831702776905</v>
      </c>
      <c r="M667" s="2"/>
    </row>
    <row r="668" spans="1:13" x14ac:dyDescent="0.2">
      <c r="A668" s="47">
        <f t="shared" si="43"/>
        <v>2019</v>
      </c>
      <c r="B668" s="181" t="str">
        <f t="shared" si="40"/>
        <v>Jun</v>
      </c>
      <c r="C668" s="79">
        <f t="shared" si="41"/>
        <v>23</v>
      </c>
      <c r="D668" s="195">
        <v>43621</v>
      </c>
      <c r="E668" s="53" t="s">
        <v>19</v>
      </c>
      <c r="F668" s="53" t="s">
        <v>146</v>
      </c>
      <c r="G668" s="50" t="s">
        <v>138</v>
      </c>
      <c r="H668" s="50" t="s">
        <v>144</v>
      </c>
      <c r="I668" s="53">
        <v>50</v>
      </c>
      <c r="J668" s="61">
        <v>1.5</v>
      </c>
      <c r="K668" s="64">
        <f t="shared" si="42"/>
        <v>1.2</v>
      </c>
      <c r="M668" s="2"/>
    </row>
    <row r="669" spans="1:13" x14ac:dyDescent="0.2">
      <c r="A669" s="47">
        <f t="shared" si="43"/>
        <v>2019</v>
      </c>
      <c r="B669" s="181" t="str">
        <f t="shared" si="40"/>
        <v>Jun</v>
      </c>
      <c r="C669" s="79">
        <f t="shared" si="41"/>
        <v>23</v>
      </c>
      <c r="D669" s="195">
        <v>43621</v>
      </c>
      <c r="E669" s="53" t="s">
        <v>19</v>
      </c>
      <c r="F669" s="53" t="s">
        <v>146</v>
      </c>
      <c r="G669" s="50" t="s">
        <v>138</v>
      </c>
      <c r="H669" s="50" t="s">
        <v>144</v>
      </c>
      <c r="I669" s="53">
        <v>66</v>
      </c>
      <c r="J669" s="61">
        <v>3.4</v>
      </c>
      <c r="K669" s="64">
        <f t="shared" si="42"/>
        <v>1.1826251495672984</v>
      </c>
      <c r="M669" s="2"/>
    </row>
    <row r="670" spans="1:13" x14ac:dyDescent="0.2">
      <c r="A670" s="47">
        <f t="shared" si="43"/>
        <v>2019</v>
      </c>
      <c r="B670" s="181" t="str">
        <f t="shared" si="40"/>
        <v>Jun</v>
      </c>
      <c r="C670" s="79">
        <f t="shared" si="41"/>
        <v>23</v>
      </c>
      <c r="D670" s="195">
        <v>43621</v>
      </c>
      <c r="E670" s="53" t="s">
        <v>19</v>
      </c>
      <c r="F670" s="53" t="s">
        <v>146</v>
      </c>
      <c r="G670" s="50" t="s">
        <v>138</v>
      </c>
      <c r="H670" s="50" t="s">
        <v>144</v>
      </c>
      <c r="I670" s="53">
        <v>58</v>
      </c>
      <c r="J670" s="61">
        <v>1.83</v>
      </c>
      <c r="K670" s="64">
        <f t="shared" si="42"/>
        <v>0.93792283406453725</v>
      </c>
      <c r="M670" s="2"/>
    </row>
    <row r="671" spans="1:13" x14ac:dyDescent="0.2">
      <c r="A671" s="47">
        <f t="shared" si="43"/>
        <v>2019</v>
      </c>
      <c r="B671" s="181" t="str">
        <f t="shared" si="40"/>
        <v>Jun</v>
      </c>
      <c r="C671" s="79">
        <f t="shared" si="41"/>
        <v>23</v>
      </c>
      <c r="D671" s="195">
        <v>43621</v>
      </c>
      <c r="E671" s="53" t="s">
        <v>19</v>
      </c>
      <c r="F671" s="53" t="s">
        <v>146</v>
      </c>
      <c r="G671" s="50" t="s">
        <v>138</v>
      </c>
      <c r="H671" s="50" t="s">
        <v>144</v>
      </c>
      <c r="I671" s="53">
        <v>68</v>
      </c>
      <c r="J671" s="61">
        <v>3.31</v>
      </c>
      <c r="K671" s="64">
        <f t="shared" si="42"/>
        <v>1.0526918379808672</v>
      </c>
      <c r="M671" s="2"/>
    </row>
    <row r="672" spans="1:13" x14ac:dyDescent="0.2">
      <c r="A672" s="47">
        <f t="shared" si="43"/>
        <v>2019</v>
      </c>
      <c r="B672" s="181" t="str">
        <f t="shared" si="40"/>
        <v>Jun</v>
      </c>
      <c r="C672" s="79">
        <f t="shared" si="41"/>
        <v>23</v>
      </c>
      <c r="D672" s="195">
        <v>43621</v>
      </c>
      <c r="E672" s="53" t="s">
        <v>19</v>
      </c>
      <c r="F672" s="53" t="s">
        <v>146</v>
      </c>
      <c r="G672" s="50" t="s">
        <v>138</v>
      </c>
      <c r="H672" s="50" t="s">
        <v>144</v>
      </c>
      <c r="I672" s="53">
        <v>56</v>
      </c>
      <c r="J672" s="61">
        <v>3.33</v>
      </c>
      <c r="K672" s="64">
        <f t="shared" si="42"/>
        <v>1.896182580174927</v>
      </c>
      <c r="M672" s="2"/>
    </row>
    <row r="673" spans="1:13" x14ac:dyDescent="0.2">
      <c r="A673" s="47">
        <f t="shared" si="43"/>
        <v>2019</v>
      </c>
      <c r="B673" s="181" t="str">
        <f t="shared" si="40"/>
        <v>Jun</v>
      </c>
      <c r="C673" s="79">
        <f t="shared" si="41"/>
        <v>23</v>
      </c>
      <c r="D673" s="195">
        <v>43621</v>
      </c>
      <c r="E673" s="53" t="s">
        <v>19</v>
      </c>
      <c r="F673" s="53" t="s">
        <v>146</v>
      </c>
      <c r="G673" s="50" t="s">
        <v>138</v>
      </c>
      <c r="H673" s="50" t="s">
        <v>144</v>
      </c>
      <c r="I673" s="53">
        <v>52</v>
      </c>
      <c r="J673" s="61">
        <v>1.64</v>
      </c>
      <c r="K673" s="64">
        <f t="shared" si="42"/>
        <v>1.1663632225762404</v>
      </c>
      <c r="M673" s="2"/>
    </row>
    <row r="674" spans="1:13" x14ac:dyDescent="0.2">
      <c r="A674" s="47">
        <f t="shared" si="43"/>
        <v>2019</v>
      </c>
      <c r="B674" s="181" t="str">
        <f t="shared" si="40"/>
        <v>Jun</v>
      </c>
      <c r="C674" s="79">
        <f t="shared" si="41"/>
        <v>23</v>
      </c>
      <c r="D674" s="195">
        <v>43621</v>
      </c>
      <c r="E674" s="53" t="s">
        <v>19</v>
      </c>
      <c r="F674" s="53" t="s">
        <v>146</v>
      </c>
      <c r="G674" s="50" t="s">
        <v>138</v>
      </c>
      <c r="H674" s="50" t="s">
        <v>144</v>
      </c>
      <c r="I674" s="53">
        <v>53</v>
      </c>
      <c r="J674" s="61">
        <v>1.46</v>
      </c>
      <c r="K674" s="64">
        <f t="shared" si="42"/>
        <v>0.98067532258172851</v>
      </c>
      <c r="M674" s="2"/>
    </row>
    <row r="675" spans="1:13" x14ac:dyDescent="0.2">
      <c r="A675" s="47">
        <f t="shared" si="43"/>
        <v>2019</v>
      </c>
      <c r="B675" s="181" t="str">
        <f t="shared" si="40"/>
        <v>Jun</v>
      </c>
      <c r="C675" s="79">
        <f t="shared" si="41"/>
        <v>23</v>
      </c>
      <c r="D675" s="195">
        <v>43621</v>
      </c>
      <c r="E675" s="53" t="s">
        <v>15</v>
      </c>
      <c r="F675" s="53" t="s">
        <v>146</v>
      </c>
      <c r="G675" s="50" t="s">
        <v>138</v>
      </c>
      <c r="H675" s="50" t="s">
        <v>148</v>
      </c>
      <c r="I675" s="53">
        <v>87</v>
      </c>
      <c r="J675" s="61">
        <v>6.13</v>
      </c>
      <c r="K675" s="64">
        <f t="shared" si="42"/>
        <v>0.93089932771756545</v>
      </c>
      <c r="M675" s="2"/>
    </row>
    <row r="676" spans="1:13" x14ac:dyDescent="0.2">
      <c r="A676" s="47">
        <f t="shared" si="43"/>
        <v>2019</v>
      </c>
      <c r="B676" s="181" t="str">
        <f t="shared" si="40"/>
        <v>Jun</v>
      </c>
      <c r="C676" s="79">
        <f t="shared" si="41"/>
        <v>23</v>
      </c>
      <c r="D676" s="195">
        <v>43621</v>
      </c>
      <c r="E676" s="53" t="s">
        <v>15</v>
      </c>
      <c r="F676" s="53" t="s">
        <v>146</v>
      </c>
      <c r="G676" s="50" t="s">
        <v>138</v>
      </c>
      <c r="H676" s="50" t="s">
        <v>144</v>
      </c>
      <c r="I676" s="53">
        <v>68</v>
      </c>
      <c r="J676" s="61">
        <v>3.77</v>
      </c>
      <c r="K676" s="64">
        <f t="shared" si="42"/>
        <v>1.1989873804192956</v>
      </c>
      <c r="M676" s="2"/>
    </row>
    <row r="677" spans="1:13" x14ac:dyDescent="0.2">
      <c r="A677" s="47">
        <f t="shared" si="43"/>
        <v>2019</v>
      </c>
      <c r="B677" s="181" t="str">
        <f t="shared" si="40"/>
        <v>Jun</v>
      </c>
      <c r="C677" s="79">
        <f t="shared" si="41"/>
        <v>23</v>
      </c>
      <c r="D677" s="195">
        <v>43621</v>
      </c>
      <c r="E677" s="53" t="s">
        <v>15</v>
      </c>
      <c r="F677" s="53" t="s">
        <v>146</v>
      </c>
      <c r="G677" s="50" t="s">
        <v>138</v>
      </c>
      <c r="H677" s="50" t="s">
        <v>144</v>
      </c>
      <c r="I677" s="53">
        <v>53</v>
      </c>
      <c r="J677" s="61">
        <v>1.5</v>
      </c>
      <c r="K677" s="64">
        <f t="shared" si="42"/>
        <v>1.0075431396387622</v>
      </c>
      <c r="M677" s="2"/>
    </row>
    <row r="678" spans="1:13" x14ac:dyDescent="0.2">
      <c r="A678" s="47">
        <f t="shared" si="43"/>
        <v>2019</v>
      </c>
      <c r="B678" s="181" t="str">
        <f t="shared" si="40"/>
        <v>Jun</v>
      </c>
      <c r="C678" s="79">
        <f t="shared" si="41"/>
        <v>23</v>
      </c>
      <c r="D678" s="195">
        <v>43621</v>
      </c>
      <c r="E678" s="53" t="s">
        <v>15</v>
      </c>
      <c r="F678" s="53" t="s">
        <v>146</v>
      </c>
      <c r="G678" s="50" t="s">
        <v>138</v>
      </c>
      <c r="H678" s="50" t="s">
        <v>144</v>
      </c>
      <c r="I678" s="53">
        <v>59</v>
      </c>
      <c r="J678" s="61">
        <v>2.06</v>
      </c>
      <c r="K678" s="64">
        <f t="shared" si="42"/>
        <v>1.0030236781754707</v>
      </c>
      <c r="M678" s="2"/>
    </row>
    <row r="679" spans="1:13" x14ac:dyDescent="0.2">
      <c r="A679" s="47">
        <f t="shared" si="43"/>
        <v>2019</v>
      </c>
      <c r="B679" s="181" t="str">
        <f t="shared" si="40"/>
        <v>Jun</v>
      </c>
      <c r="C679" s="79">
        <f t="shared" si="41"/>
        <v>23</v>
      </c>
      <c r="D679" s="195">
        <v>43621</v>
      </c>
      <c r="E679" s="53" t="s">
        <v>15</v>
      </c>
      <c r="F679" s="53" t="s">
        <v>146</v>
      </c>
      <c r="G679" s="50" t="s">
        <v>138</v>
      </c>
      <c r="H679" s="50" t="s">
        <v>144</v>
      </c>
      <c r="I679" s="53">
        <v>65</v>
      </c>
      <c r="J679" s="61">
        <v>2.94</v>
      </c>
      <c r="K679" s="64">
        <f t="shared" si="42"/>
        <v>1.0705507510241239</v>
      </c>
      <c r="M679" s="2"/>
    </row>
    <row r="680" spans="1:13" x14ac:dyDescent="0.2">
      <c r="A680" s="47">
        <f t="shared" si="43"/>
        <v>2019</v>
      </c>
      <c r="B680" s="181" t="str">
        <f t="shared" si="40"/>
        <v>Jun</v>
      </c>
      <c r="C680" s="79">
        <f t="shared" si="41"/>
        <v>23</v>
      </c>
      <c r="D680" s="195">
        <v>43621</v>
      </c>
      <c r="E680" s="53" t="s">
        <v>15</v>
      </c>
      <c r="F680" s="53" t="s">
        <v>146</v>
      </c>
      <c r="G680" s="50" t="s">
        <v>138</v>
      </c>
      <c r="H680" s="50" t="s">
        <v>144</v>
      </c>
      <c r="I680" s="53">
        <v>62</v>
      </c>
      <c r="J680" s="61">
        <v>2.27</v>
      </c>
      <c r="K680" s="64">
        <f t="shared" si="42"/>
        <v>0.95246886643617201</v>
      </c>
      <c r="M680" s="2"/>
    </row>
    <row r="681" spans="1:13" x14ac:dyDescent="0.2">
      <c r="A681" s="47">
        <f t="shared" si="43"/>
        <v>2019</v>
      </c>
      <c r="B681" s="181" t="str">
        <f t="shared" si="40"/>
        <v>Jun</v>
      </c>
      <c r="C681" s="79">
        <f t="shared" si="41"/>
        <v>23</v>
      </c>
      <c r="D681" s="195">
        <v>43621</v>
      </c>
      <c r="E681" s="53" t="s">
        <v>15</v>
      </c>
      <c r="F681" s="53" t="s">
        <v>146</v>
      </c>
      <c r="G681" s="50" t="s">
        <v>138</v>
      </c>
      <c r="H681" s="50" t="s">
        <v>144</v>
      </c>
      <c r="I681" s="53">
        <v>55</v>
      </c>
      <c r="J681" s="61">
        <v>1.8</v>
      </c>
      <c r="K681" s="64">
        <f t="shared" si="42"/>
        <v>1.081893313298272</v>
      </c>
      <c r="M681" s="2"/>
    </row>
    <row r="682" spans="1:13" x14ac:dyDescent="0.2">
      <c r="A682" s="47">
        <f t="shared" si="43"/>
        <v>2019</v>
      </c>
      <c r="B682" s="181" t="str">
        <f t="shared" si="40"/>
        <v>Jun</v>
      </c>
      <c r="C682" s="79">
        <f t="shared" si="41"/>
        <v>23</v>
      </c>
      <c r="D682" s="195">
        <v>43621</v>
      </c>
      <c r="E682" s="53" t="s">
        <v>15</v>
      </c>
      <c r="F682" s="53" t="s">
        <v>146</v>
      </c>
      <c r="G682" s="50" t="s">
        <v>138</v>
      </c>
      <c r="H682" s="50" t="s">
        <v>144</v>
      </c>
      <c r="I682" s="53">
        <v>68</v>
      </c>
      <c r="J682" s="61">
        <v>3.6</v>
      </c>
      <c r="K682" s="64">
        <f t="shared" si="42"/>
        <v>1.1449216364746591</v>
      </c>
      <c r="M682" s="2"/>
    </row>
    <row r="683" spans="1:13" x14ac:dyDescent="0.2">
      <c r="A683" s="47">
        <f t="shared" si="43"/>
        <v>2019</v>
      </c>
      <c r="B683" s="181" t="str">
        <f t="shared" si="40"/>
        <v>Jun</v>
      </c>
      <c r="C683" s="79">
        <f t="shared" si="41"/>
        <v>23</v>
      </c>
      <c r="D683" s="195">
        <v>43621</v>
      </c>
      <c r="E683" s="53" t="s">
        <v>15</v>
      </c>
      <c r="F683" s="53" t="s">
        <v>146</v>
      </c>
      <c r="G683" s="50" t="s">
        <v>138</v>
      </c>
      <c r="H683" s="50" t="s">
        <v>144</v>
      </c>
      <c r="I683" s="53">
        <v>58</v>
      </c>
      <c r="J683" s="61">
        <v>2.21</v>
      </c>
      <c r="K683" s="64">
        <f t="shared" si="42"/>
        <v>1.1326827668211079</v>
      </c>
      <c r="M683" s="2"/>
    </row>
    <row r="684" spans="1:13" x14ac:dyDescent="0.2">
      <c r="A684" s="47">
        <f t="shared" si="43"/>
        <v>2019</v>
      </c>
      <c r="B684" s="181" t="str">
        <f t="shared" si="40"/>
        <v>Jun</v>
      </c>
      <c r="C684" s="79">
        <f t="shared" si="41"/>
        <v>23</v>
      </c>
      <c r="D684" s="195">
        <v>43621</v>
      </c>
      <c r="E684" s="53" t="s">
        <v>15</v>
      </c>
      <c r="F684" s="53" t="s">
        <v>146</v>
      </c>
      <c r="G684" s="50" t="s">
        <v>138</v>
      </c>
      <c r="H684" s="50" t="s">
        <v>144</v>
      </c>
      <c r="I684" s="53">
        <v>57</v>
      </c>
      <c r="J684" s="61">
        <v>1.94</v>
      </c>
      <c r="K684" s="64">
        <f t="shared" si="42"/>
        <v>1.0475557931455293</v>
      </c>
      <c r="M684" s="2"/>
    </row>
    <row r="685" spans="1:13" x14ac:dyDescent="0.2">
      <c r="A685" s="47">
        <f t="shared" si="43"/>
        <v>2019</v>
      </c>
      <c r="B685" s="181" t="str">
        <f t="shared" si="40"/>
        <v>Jun</v>
      </c>
      <c r="C685" s="79">
        <f t="shared" si="41"/>
        <v>23</v>
      </c>
      <c r="D685" s="195">
        <v>43621</v>
      </c>
      <c r="E685" s="53" t="s">
        <v>15</v>
      </c>
      <c r="F685" s="53" t="s">
        <v>146</v>
      </c>
      <c r="G685" s="50" t="s">
        <v>138</v>
      </c>
      <c r="H685" s="50" t="s">
        <v>144</v>
      </c>
      <c r="I685" s="53">
        <v>56</v>
      </c>
      <c r="J685" s="61">
        <v>2.96</v>
      </c>
      <c r="K685" s="64">
        <f t="shared" si="42"/>
        <v>1.6854956268221575</v>
      </c>
      <c r="M685" s="2"/>
    </row>
    <row r="686" spans="1:13" x14ac:dyDescent="0.2">
      <c r="A686" s="47">
        <f t="shared" si="43"/>
        <v>2019</v>
      </c>
      <c r="B686" s="181" t="str">
        <f t="shared" si="40"/>
        <v>Jun</v>
      </c>
      <c r="C686" s="79">
        <f t="shared" si="41"/>
        <v>23</v>
      </c>
      <c r="D686" s="195">
        <v>43621</v>
      </c>
      <c r="E686" s="53" t="s">
        <v>58</v>
      </c>
      <c r="F686" s="53" t="s">
        <v>146</v>
      </c>
      <c r="G686" s="50" t="s">
        <v>138</v>
      </c>
      <c r="H686" s="50" t="s">
        <v>144</v>
      </c>
      <c r="I686" s="53">
        <v>36</v>
      </c>
      <c r="J686" s="61">
        <v>1.1200000000000001</v>
      </c>
      <c r="K686" s="64">
        <f t="shared" si="42"/>
        <v>2.4005486968449934</v>
      </c>
      <c r="M686" s="2"/>
    </row>
    <row r="687" spans="1:13" x14ac:dyDescent="0.2">
      <c r="A687" s="47">
        <f t="shared" si="43"/>
        <v>2019</v>
      </c>
      <c r="B687" s="181" t="str">
        <f t="shared" si="40"/>
        <v>Jun</v>
      </c>
      <c r="C687" s="79">
        <f t="shared" si="41"/>
        <v>23</v>
      </c>
      <c r="D687" s="195">
        <v>43621</v>
      </c>
      <c r="E687" s="53" t="s">
        <v>58</v>
      </c>
      <c r="F687" s="53" t="s">
        <v>146</v>
      </c>
      <c r="G687" s="50" t="s">
        <v>138</v>
      </c>
      <c r="H687" s="50" t="s">
        <v>144</v>
      </c>
      <c r="I687" s="53">
        <v>53</v>
      </c>
      <c r="J687" s="61">
        <v>1.85</v>
      </c>
      <c r="K687" s="64">
        <f t="shared" si="42"/>
        <v>1.2426365388878067</v>
      </c>
      <c r="M687" s="2"/>
    </row>
    <row r="688" spans="1:13" x14ac:dyDescent="0.2">
      <c r="A688" s="47">
        <f t="shared" si="43"/>
        <v>2019</v>
      </c>
      <c r="B688" s="181" t="str">
        <f t="shared" si="40"/>
        <v>Jun</v>
      </c>
      <c r="C688" s="79">
        <f t="shared" si="41"/>
        <v>23</v>
      </c>
      <c r="D688" s="195">
        <v>43621</v>
      </c>
      <c r="E688" s="53" t="s">
        <v>58</v>
      </c>
      <c r="F688" s="53" t="s">
        <v>146</v>
      </c>
      <c r="G688" s="50" t="s">
        <v>138</v>
      </c>
      <c r="H688" s="50" t="s">
        <v>144</v>
      </c>
      <c r="I688" s="53">
        <v>47</v>
      </c>
      <c r="J688" s="61">
        <v>1.1599999999999999</v>
      </c>
      <c r="K688" s="64">
        <f t="shared" si="42"/>
        <v>1.1172861504676226</v>
      </c>
      <c r="M688" s="2"/>
    </row>
    <row r="689" spans="1:13" x14ac:dyDescent="0.2">
      <c r="A689" s="47">
        <f t="shared" si="43"/>
        <v>2019</v>
      </c>
      <c r="B689" s="181" t="str">
        <f t="shared" si="40"/>
        <v>Jun</v>
      </c>
      <c r="C689" s="79">
        <f t="shared" si="41"/>
        <v>23</v>
      </c>
      <c r="D689" s="195">
        <v>43621</v>
      </c>
      <c r="E689" s="53" t="s">
        <v>58</v>
      </c>
      <c r="F689" s="53" t="s">
        <v>146</v>
      </c>
      <c r="G689" s="50" t="s">
        <v>138</v>
      </c>
      <c r="H689" s="50" t="s">
        <v>144</v>
      </c>
      <c r="I689" s="53">
        <v>38</v>
      </c>
      <c r="J689" s="61">
        <v>1.27</v>
      </c>
      <c r="K689" s="64">
        <f t="shared" si="42"/>
        <v>2.314477329056714</v>
      </c>
      <c r="M689" s="2"/>
    </row>
    <row r="690" spans="1:13" x14ac:dyDescent="0.2">
      <c r="A690" s="47">
        <f t="shared" si="43"/>
        <v>2019</v>
      </c>
      <c r="B690" s="181" t="str">
        <f t="shared" si="40"/>
        <v>Jun</v>
      </c>
      <c r="C690" s="79">
        <f t="shared" si="41"/>
        <v>23</v>
      </c>
      <c r="D690" s="195">
        <v>43621</v>
      </c>
      <c r="E690" s="53" t="s">
        <v>58</v>
      </c>
      <c r="F690" s="53" t="s">
        <v>146</v>
      </c>
      <c r="G690" s="50" t="s">
        <v>138</v>
      </c>
      <c r="H690" s="50" t="s">
        <v>144</v>
      </c>
      <c r="I690" s="53">
        <v>64</v>
      </c>
      <c r="J690" s="61">
        <v>3.83</v>
      </c>
      <c r="K690" s="64">
        <f t="shared" si="42"/>
        <v>1.461029052734375</v>
      </c>
      <c r="M690" s="2"/>
    </row>
    <row r="691" spans="1:13" x14ac:dyDescent="0.2">
      <c r="A691" s="47">
        <f t="shared" si="43"/>
        <v>2019</v>
      </c>
      <c r="B691" s="181" t="str">
        <f t="shared" si="40"/>
        <v>Jun</v>
      </c>
      <c r="C691" s="79">
        <f t="shared" si="41"/>
        <v>23</v>
      </c>
      <c r="D691" s="195">
        <v>43621</v>
      </c>
      <c r="E691" s="53" t="s">
        <v>58</v>
      </c>
      <c r="F691" s="53" t="s">
        <v>146</v>
      </c>
      <c r="G691" s="50" t="s">
        <v>138</v>
      </c>
      <c r="H691" s="50" t="s">
        <v>144</v>
      </c>
      <c r="I691" s="53">
        <v>68</v>
      </c>
      <c r="J691" s="61">
        <v>3.3</v>
      </c>
      <c r="K691" s="64">
        <f t="shared" si="42"/>
        <v>1.0495115001017707</v>
      </c>
      <c r="M691" s="2"/>
    </row>
    <row r="692" spans="1:13" x14ac:dyDescent="0.2">
      <c r="A692" s="47">
        <f t="shared" si="43"/>
        <v>2019</v>
      </c>
      <c r="B692" s="181" t="str">
        <f t="shared" si="40"/>
        <v>Jun</v>
      </c>
      <c r="C692" s="79">
        <f t="shared" si="41"/>
        <v>23</v>
      </c>
      <c r="D692" s="195">
        <v>43621</v>
      </c>
      <c r="E692" s="53" t="s">
        <v>58</v>
      </c>
      <c r="F692" s="53" t="s">
        <v>146</v>
      </c>
      <c r="G692" s="50" t="s">
        <v>138</v>
      </c>
      <c r="H692" s="50" t="s">
        <v>144</v>
      </c>
      <c r="I692" s="53">
        <v>51</v>
      </c>
      <c r="J692" s="61">
        <v>1.41</v>
      </c>
      <c r="K692" s="64">
        <f t="shared" si="42"/>
        <v>1.0629395933690662</v>
      </c>
      <c r="M692" s="2"/>
    </row>
    <row r="693" spans="1:13" x14ac:dyDescent="0.2">
      <c r="A693" s="47">
        <f t="shared" si="43"/>
        <v>2019</v>
      </c>
      <c r="B693" s="181" t="str">
        <f t="shared" si="40"/>
        <v>Jun</v>
      </c>
      <c r="C693" s="79">
        <f t="shared" si="41"/>
        <v>23</v>
      </c>
      <c r="D693" s="195">
        <v>43621</v>
      </c>
      <c r="E693" s="53" t="s">
        <v>58</v>
      </c>
      <c r="F693" s="53" t="s">
        <v>146</v>
      </c>
      <c r="G693" s="50" t="s">
        <v>138</v>
      </c>
      <c r="H693" s="50" t="s">
        <v>144</v>
      </c>
      <c r="I693" s="53">
        <v>59</v>
      </c>
      <c r="J693" s="61">
        <v>2.2599999999999998</v>
      </c>
      <c r="K693" s="64">
        <f t="shared" si="42"/>
        <v>1.1004046178041571</v>
      </c>
      <c r="M693" s="2"/>
    </row>
    <row r="694" spans="1:13" x14ac:dyDescent="0.2">
      <c r="A694" s="47">
        <f t="shared" si="43"/>
        <v>2019</v>
      </c>
      <c r="B694" s="181" t="str">
        <f t="shared" si="40"/>
        <v>Jun</v>
      </c>
      <c r="C694" s="79">
        <f t="shared" si="41"/>
        <v>23</v>
      </c>
      <c r="D694" s="195">
        <v>43622</v>
      </c>
      <c r="E694" s="53" t="s">
        <v>34</v>
      </c>
      <c r="F694" s="53" t="s">
        <v>146</v>
      </c>
      <c r="G694" s="50" t="s">
        <v>138</v>
      </c>
      <c r="H694" s="50" t="s">
        <v>144</v>
      </c>
      <c r="I694" s="53">
        <v>54</v>
      </c>
      <c r="J694" s="61">
        <v>1.76</v>
      </c>
      <c r="K694" s="64">
        <f t="shared" si="42"/>
        <v>1.117715795356399</v>
      </c>
      <c r="M694" s="2"/>
    </row>
    <row r="695" spans="1:13" x14ac:dyDescent="0.2">
      <c r="A695" s="47">
        <f t="shared" si="43"/>
        <v>2019</v>
      </c>
      <c r="B695" s="181" t="str">
        <f t="shared" si="40"/>
        <v>Jun</v>
      </c>
      <c r="C695" s="79">
        <f t="shared" si="41"/>
        <v>23</v>
      </c>
      <c r="D695" s="195">
        <v>43622</v>
      </c>
      <c r="E695" s="53" t="s">
        <v>34</v>
      </c>
      <c r="F695" s="53" t="s">
        <v>146</v>
      </c>
      <c r="G695" s="50" t="s">
        <v>138</v>
      </c>
      <c r="H695" s="50" t="s">
        <v>144</v>
      </c>
      <c r="I695" s="53">
        <v>57</v>
      </c>
      <c r="J695" s="61">
        <v>1.94</v>
      </c>
      <c r="K695" s="64">
        <f t="shared" si="42"/>
        <v>1.0475557931455293</v>
      </c>
      <c r="M695" s="2"/>
    </row>
    <row r="696" spans="1:13" x14ac:dyDescent="0.2">
      <c r="A696" s="47">
        <f t="shared" si="43"/>
        <v>2019</v>
      </c>
      <c r="B696" s="181" t="str">
        <f t="shared" si="40"/>
        <v>Jun</v>
      </c>
      <c r="C696" s="79">
        <f t="shared" si="41"/>
        <v>23</v>
      </c>
      <c r="D696" s="195">
        <v>43622</v>
      </c>
      <c r="E696" s="53" t="s">
        <v>34</v>
      </c>
      <c r="F696" s="53" t="s">
        <v>146</v>
      </c>
      <c r="G696" s="50" t="s">
        <v>138</v>
      </c>
      <c r="H696" s="50" t="s">
        <v>144</v>
      </c>
      <c r="I696" s="53">
        <v>53</v>
      </c>
      <c r="J696" s="61">
        <v>1.73</v>
      </c>
      <c r="K696" s="64">
        <f t="shared" si="42"/>
        <v>1.1620330877167058</v>
      </c>
      <c r="M696" s="2"/>
    </row>
    <row r="697" spans="1:13" x14ac:dyDescent="0.2">
      <c r="A697" s="47">
        <f t="shared" si="43"/>
        <v>2019</v>
      </c>
      <c r="B697" s="181" t="str">
        <f t="shared" si="40"/>
        <v>Jun</v>
      </c>
      <c r="C697" s="79">
        <f t="shared" si="41"/>
        <v>23</v>
      </c>
      <c r="D697" s="195">
        <v>43622</v>
      </c>
      <c r="E697" s="53" t="s">
        <v>34</v>
      </c>
      <c r="F697" s="53" t="s">
        <v>146</v>
      </c>
      <c r="G697" s="50" t="s">
        <v>138</v>
      </c>
      <c r="H697" s="50" t="s">
        <v>144</v>
      </c>
      <c r="I697" s="53">
        <v>53</v>
      </c>
      <c r="J697" s="61">
        <v>1.71</v>
      </c>
      <c r="K697" s="64">
        <f t="shared" si="42"/>
        <v>1.1485991791881889</v>
      </c>
      <c r="M697" s="2"/>
    </row>
    <row r="698" spans="1:13" x14ac:dyDescent="0.2">
      <c r="A698" s="47">
        <f t="shared" si="43"/>
        <v>2019</v>
      </c>
      <c r="B698" s="181" t="str">
        <f t="shared" si="40"/>
        <v>Jun</v>
      </c>
      <c r="C698" s="79">
        <f t="shared" si="41"/>
        <v>23</v>
      </c>
      <c r="D698" s="195">
        <v>43622</v>
      </c>
      <c r="E698" s="53" t="s">
        <v>30</v>
      </c>
      <c r="F698" s="53" t="s">
        <v>142</v>
      </c>
      <c r="G698" s="50" t="s">
        <v>138</v>
      </c>
      <c r="H698" s="50" t="s">
        <v>148</v>
      </c>
      <c r="I698" s="53">
        <v>75</v>
      </c>
      <c r="J698" s="61">
        <v>8.26</v>
      </c>
      <c r="K698" s="64">
        <f t="shared" si="42"/>
        <v>1.9579259259259258</v>
      </c>
      <c r="M698" s="2"/>
    </row>
    <row r="699" spans="1:13" x14ac:dyDescent="0.2">
      <c r="A699" s="47">
        <f t="shared" si="43"/>
        <v>2019</v>
      </c>
      <c r="B699" s="181" t="str">
        <f t="shared" si="40"/>
        <v>Jun</v>
      </c>
      <c r="C699" s="79">
        <f t="shared" si="41"/>
        <v>23</v>
      </c>
      <c r="D699" s="195">
        <v>43622</v>
      </c>
      <c r="E699" s="53" t="s">
        <v>30</v>
      </c>
      <c r="F699" s="53" t="s">
        <v>142</v>
      </c>
      <c r="G699" s="50" t="s">
        <v>138</v>
      </c>
      <c r="H699" s="50" t="s">
        <v>144</v>
      </c>
      <c r="I699" s="53">
        <v>63</v>
      </c>
      <c r="J699" s="61">
        <v>2.12</v>
      </c>
      <c r="K699" s="64">
        <f t="shared" si="42"/>
        <v>0.84784060596607835</v>
      </c>
      <c r="M699" s="2"/>
    </row>
    <row r="700" spans="1:13" x14ac:dyDescent="0.2">
      <c r="A700" s="47">
        <f t="shared" si="43"/>
        <v>2019</v>
      </c>
      <c r="B700" s="181" t="str">
        <f t="shared" si="40"/>
        <v>Jun</v>
      </c>
      <c r="C700" s="79">
        <f t="shared" si="41"/>
        <v>23</v>
      </c>
      <c r="D700" s="195">
        <v>43622</v>
      </c>
      <c r="E700" s="53" t="s">
        <v>30</v>
      </c>
      <c r="F700" s="53" t="s">
        <v>142</v>
      </c>
      <c r="G700" s="50" t="s">
        <v>138</v>
      </c>
      <c r="H700" s="50" t="s">
        <v>144</v>
      </c>
      <c r="I700" s="53">
        <v>67</v>
      </c>
      <c r="J700" s="61">
        <v>2.71</v>
      </c>
      <c r="K700" s="64">
        <f t="shared" si="42"/>
        <v>0.90104168398373474</v>
      </c>
      <c r="M700" s="2"/>
    </row>
    <row r="701" spans="1:13" x14ac:dyDescent="0.2">
      <c r="A701" s="47">
        <f t="shared" si="43"/>
        <v>2019</v>
      </c>
      <c r="B701" s="181" t="str">
        <f t="shared" si="40"/>
        <v>Jun</v>
      </c>
      <c r="C701" s="79">
        <f t="shared" si="41"/>
        <v>23</v>
      </c>
      <c r="D701" s="195">
        <v>43622</v>
      </c>
      <c r="E701" s="53" t="s">
        <v>30</v>
      </c>
      <c r="F701" s="53" t="s">
        <v>146</v>
      </c>
      <c r="G701" s="50" t="s">
        <v>138</v>
      </c>
      <c r="H701" s="50" t="s">
        <v>148</v>
      </c>
      <c r="I701" s="53">
        <v>91</v>
      </c>
      <c r="J701" s="61">
        <v>8.6</v>
      </c>
      <c r="K701" s="64">
        <f t="shared" si="42"/>
        <v>1.1412328765305459</v>
      </c>
      <c r="M701" s="2"/>
    </row>
    <row r="702" spans="1:13" x14ac:dyDescent="0.2">
      <c r="A702" s="47">
        <f t="shared" si="43"/>
        <v>2019</v>
      </c>
      <c r="B702" s="181" t="str">
        <f t="shared" si="40"/>
        <v>Jun</v>
      </c>
      <c r="C702" s="79">
        <f t="shared" si="41"/>
        <v>23</v>
      </c>
      <c r="D702" s="195">
        <v>43622</v>
      </c>
      <c r="E702" s="53" t="s">
        <v>30</v>
      </c>
      <c r="F702" s="53" t="s">
        <v>146</v>
      </c>
      <c r="G702" s="50" t="s">
        <v>138</v>
      </c>
      <c r="H702" s="50" t="s">
        <v>148</v>
      </c>
      <c r="I702" s="53">
        <v>87</v>
      </c>
      <c r="J702" s="61">
        <v>7.55</v>
      </c>
      <c r="K702" s="64">
        <f t="shared" si="42"/>
        <v>1.1465399550191875</v>
      </c>
      <c r="M702" s="2"/>
    </row>
    <row r="703" spans="1:13" x14ac:dyDescent="0.2">
      <c r="A703" s="47">
        <f t="shared" si="43"/>
        <v>2019</v>
      </c>
      <c r="B703" s="181" t="str">
        <f t="shared" si="40"/>
        <v>Jun</v>
      </c>
      <c r="C703" s="79">
        <f t="shared" si="41"/>
        <v>23</v>
      </c>
      <c r="D703" s="195">
        <v>43622</v>
      </c>
      <c r="E703" s="53" t="s">
        <v>30</v>
      </c>
      <c r="F703" s="53" t="s">
        <v>146</v>
      </c>
      <c r="G703" s="50" t="s">
        <v>138</v>
      </c>
      <c r="H703" s="50" t="s">
        <v>148</v>
      </c>
      <c r="I703" s="53">
        <v>85</v>
      </c>
      <c r="J703" s="61">
        <v>6.1</v>
      </c>
      <c r="K703" s="64">
        <f t="shared" si="42"/>
        <v>0.99328312639934868</v>
      </c>
      <c r="M703" s="2"/>
    </row>
    <row r="704" spans="1:13" x14ac:dyDescent="0.2">
      <c r="A704" s="47">
        <f t="shared" si="43"/>
        <v>2019</v>
      </c>
      <c r="B704" s="181" t="str">
        <f t="shared" si="40"/>
        <v>Jun</v>
      </c>
      <c r="C704" s="79">
        <f t="shared" si="41"/>
        <v>23</v>
      </c>
      <c r="D704" s="195">
        <v>43622</v>
      </c>
      <c r="E704" s="53" t="s">
        <v>30</v>
      </c>
      <c r="F704" s="53" t="s">
        <v>146</v>
      </c>
      <c r="G704" s="50" t="s">
        <v>138</v>
      </c>
      <c r="H704" s="50" t="s">
        <v>148</v>
      </c>
      <c r="I704" s="53">
        <v>89</v>
      </c>
      <c r="J704" s="61">
        <v>7.9</v>
      </c>
      <c r="K704" s="64">
        <f t="shared" si="42"/>
        <v>1.1206166512286355</v>
      </c>
      <c r="M704" s="2"/>
    </row>
    <row r="705" spans="1:13" x14ac:dyDescent="0.2">
      <c r="A705" s="47">
        <f t="shared" si="43"/>
        <v>2019</v>
      </c>
      <c r="B705" s="181" t="str">
        <f t="shared" si="40"/>
        <v>Jun</v>
      </c>
      <c r="C705" s="79">
        <f t="shared" si="41"/>
        <v>23</v>
      </c>
      <c r="D705" s="195">
        <v>43622</v>
      </c>
      <c r="E705" s="53" t="s">
        <v>30</v>
      </c>
      <c r="F705" s="53" t="s">
        <v>146</v>
      </c>
      <c r="G705" s="50" t="s">
        <v>138</v>
      </c>
      <c r="H705" s="50" t="s">
        <v>148</v>
      </c>
      <c r="I705" s="53">
        <v>72</v>
      </c>
      <c r="J705" s="61">
        <v>3.5</v>
      </c>
      <c r="K705" s="64">
        <f t="shared" si="42"/>
        <v>0.93771433470507548</v>
      </c>
      <c r="M705" s="2"/>
    </row>
    <row r="706" spans="1:13" x14ac:dyDescent="0.2">
      <c r="A706" s="47">
        <f t="shared" si="43"/>
        <v>2019</v>
      </c>
      <c r="B706" s="181" t="str">
        <f t="shared" si="40"/>
        <v>Jun</v>
      </c>
      <c r="C706" s="79">
        <f t="shared" si="41"/>
        <v>23</v>
      </c>
      <c r="D706" s="195">
        <v>43622</v>
      </c>
      <c r="E706" s="53" t="s">
        <v>30</v>
      </c>
      <c r="F706" s="53" t="s">
        <v>146</v>
      </c>
      <c r="G706" s="50" t="s">
        <v>138</v>
      </c>
      <c r="H706" s="50" t="s">
        <v>148</v>
      </c>
      <c r="I706" s="53">
        <v>71</v>
      </c>
      <c r="J706" s="61">
        <v>4.72</v>
      </c>
      <c r="K706" s="64">
        <f t="shared" si="42"/>
        <v>1.3187636032421468</v>
      </c>
      <c r="M706" s="2"/>
    </row>
    <row r="707" spans="1:13" x14ac:dyDescent="0.2">
      <c r="A707" s="47">
        <f t="shared" si="43"/>
        <v>2019</v>
      </c>
      <c r="B707" s="181" t="str">
        <f t="shared" si="40"/>
        <v>Jun</v>
      </c>
      <c r="C707" s="79">
        <f t="shared" si="41"/>
        <v>23</v>
      </c>
      <c r="D707" s="195">
        <v>43622</v>
      </c>
      <c r="E707" s="53" t="s">
        <v>30</v>
      </c>
      <c r="F707" s="53" t="s">
        <v>146</v>
      </c>
      <c r="G707" s="50" t="s">
        <v>138</v>
      </c>
      <c r="H707" s="50" t="s">
        <v>148</v>
      </c>
      <c r="I707" s="53">
        <v>89</v>
      </c>
      <c r="J707" s="61">
        <v>7.37</v>
      </c>
      <c r="K707" s="64">
        <f t="shared" si="42"/>
        <v>1.0454360404500056</v>
      </c>
      <c r="M707" s="2"/>
    </row>
    <row r="708" spans="1:13" x14ac:dyDescent="0.2">
      <c r="A708" s="47">
        <f t="shared" si="43"/>
        <v>2019</v>
      </c>
      <c r="B708" s="181" t="str">
        <f t="shared" ref="B708:B771" si="44">TEXT(D708,"mmm")</f>
        <v>Jun</v>
      </c>
      <c r="C708" s="79">
        <f t="shared" ref="C708:C771" si="45">WEEKNUM(D708)</f>
        <v>23</v>
      </c>
      <c r="D708" s="195">
        <v>43622</v>
      </c>
      <c r="E708" s="53" t="s">
        <v>30</v>
      </c>
      <c r="F708" s="53" t="s">
        <v>146</v>
      </c>
      <c r="G708" s="50" t="s">
        <v>138</v>
      </c>
      <c r="H708" s="50" t="s">
        <v>148</v>
      </c>
      <c r="I708" s="53">
        <v>87</v>
      </c>
      <c r="J708" s="61">
        <v>6.99</v>
      </c>
      <c r="K708" s="64">
        <f t="shared" ref="K708:K771" si="46">(J708*100000)/(I708^3)</f>
        <v>1.0614985808720689</v>
      </c>
      <c r="M708" s="2"/>
    </row>
    <row r="709" spans="1:13" x14ac:dyDescent="0.2">
      <c r="A709" s="47">
        <f t="shared" si="43"/>
        <v>2019</v>
      </c>
      <c r="B709" s="181" t="str">
        <f t="shared" si="44"/>
        <v>Jun</v>
      </c>
      <c r="C709" s="79">
        <f t="shared" si="45"/>
        <v>23</v>
      </c>
      <c r="D709" s="195">
        <v>43622</v>
      </c>
      <c r="E709" s="53" t="s">
        <v>30</v>
      </c>
      <c r="F709" s="53" t="s">
        <v>146</v>
      </c>
      <c r="G709" s="50" t="s">
        <v>138</v>
      </c>
      <c r="H709" s="50" t="s">
        <v>148</v>
      </c>
      <c r="I709" s="53">
        <v>93</v>
      </c>
      <c r="J709" s="61">
        <v>8.1999999999999993</v>
      </c>
      <c r="K709" s="64">
        <f t="shared" si="46"/>
        <v>1.0194478322436429</v>
      </c>
      <c r="M709" s="2"/>
    </row>
    <row r="710" spans="1:13" x14ac:dyDescent="0.2">
      <c r="A710" s="47">
        <f t="shared" ref="A710:A773" si="47">YEAR(D710)</f>
        <v>2019</v>
      </c>
      <c r="B710" s="181" t="str">
        <f t="shared" si="44"/>
        <v>Jun</v>
      </c>
      <c r="C710" s="79">
        <f t="shared" si="45"/>
        <v>23</v>
      </c>
      <c r="D710" s="195">
        <v>43622</v>
      </c>
      <c r="E710" s="53" t="s">
        <v>30</v>
      </c>
      <c r="F710" s="53" t="s">
        <v>146</v>
      </c>
      <c r="G710" s="50" t="s">
        <v>138</v>
      </c>
      <c r="H710" s="50" t="s">
        <v>148</v>
      </c>
      <c r="I710" s="53">
        <v>97</v>
      </c>
      <c r="J710" s="61">
        <v>7.12</v>
      </c>
      <c r="K710" s="64">
        <f t="shared" si="46"/>
        <v>0.78012606924933681</v>
      </c>
      <c r="M710" s="2"/>
    </row>
    <row r="711" spans="1:13" x14ac:dyDescent="0.2">
      <c r="A711" s="47">
        <f t="shared" si="47"/>
        <v>2019</v>
      </c>
      <c r="B711" s="181" t="str">
        <f t="shared" si="44"/>
        <v>Jun</v>
      </c>
      <c r="C711" s="79">
        <f t="shared" si="45"/>
        <v>23</v>
      </c>
      <c r="D711" s="195">
        <v>43622</v>
      </c>
      <c r="E711" s="53" t="s">
        <v>30</v>
      </c>
      <c r="F711" s="53" t="s">
        <v>146</v>
      </c>
      <c r="G711" s="50" t="s">
        <v>138</v>
      </c>
      <c r="H711" s="50" t="s">
        <v>148</v>
      </c>
      <c r="I711" s="53">
        <v>112</v>
      </c>
      <c r="J711" s="61">
        <v>16.079999999999998</v>
      </c>
      <c r="K711" s="64">
        <f t="shared" si="46"/>
        <v>1.1445426384839648</v>
      </c>
      <c r="M711" s="2"/>
    </row>
    <row r="712" spans="1:13" x14ac:dyDescent="0.2">
      <c r="A712" s="47">
        <f t="shared" si="47"/>
        <v>2019</v>
      </c>
      <c r="B712" s="181" t="str">
        <f t="shared" si="44"/>
        <v>Jun</v>
      </c>
      <c r="C712" s="79">
        <f t="shared" si="45"/>
        <v>23</v>
      </c>
      <c r="D712" s="195">
        <v>43622</v>
      </c>
      <c r="E712" s="53" t="s">
        <v>30</v>
      </c>
      <c r="F712" s="53" t="s">
        <v>146</v>
      </c>
      <c r="G712" s="50" t="s">
        <v>138</v>
      </c>
      <c r="H712" s="50" t="s">
        <v>148</v>
      </c>
      <c r="I712" s="53">
        <v>88</v>
      </c>
      <c r="J712" s="61">
        <v>7.27</v>
      </c>
      <c r="K712" s="64">
        <f t="shared" si="46"/>
        <v>1.0668083208114201</v>
      </c>
      <c r="M712" s="2"/>
    </row>
    <row r="713" spans="1:13" x14ac:dyDescent="0.2">
      <c r="A713" s="47">
        <f t="shared" si="47"/>
        <v>2019</v>
      </c>
      <c r="B713" s="181" t="str">
        <f t="shared" si="44"/>
        <v>Jun</v>
      </c>
      <c r="C713" s="79">
        <f t="shared" si="45"/>
        <v>23</v>
      </c>
      <c r="D713" s="195">
        <v>43622</v>
      </c>
      <c r="E713" s="53" t="s">
        <v>30</v>
      </c>
      <c r="F713" s="53" t="s">
        <v>146</v>
      </c>
      <c r="G713" s="50" t="s">
        <v>138</v>
      </c>
      <c r="H713" s="50" t="s">
        <v>148</v>
      </c>
      <c r="I713" s="53">
        <v>80</v>
      </c>
      <c r="J713" s="61">
        <v>5.36</v>
      </c>
      <c r="K713" s="64">
        <f t="shared" si="46"/>
        <v>1.046875</v>
      </c>
      <c r="M713" s="2"/>
    </row>
    <row r="714" spans="1:13" x14ac:dyDescent="0.2">
      <c r="A714" s="47">
        <f t="shared" si="47"/>
        <v>2019</v>
      </c>
      <c r="B714" s="181" t="str">
        <f t="shared" si="44"/>
        <v>Jun</v>
      </c>
      <c r="C714" s="79">
        <f t="shared" si="45"/>
        <v>23</v>
      </c>
      <c r="D714" s="195">
        <v>43622</v>
      </c>
      <c r="E714" s="53" t="s">
        <v>30</v>
      </c>
      <c r="F714" s="53" t="s">
        <v>146</v>
      </c>
      <c r="G714" s="50" t="s">
        <v>138</v>
      </c>
      <c r="H714" s="50" t="s">
        <v>148</v>
      </c>
      <c r="I714" s="53">
        <v>76</v>
      </c>
      <c r="J714" s="61">
        <v>5.23</v>
      </c>
      <c r="K714" s="64">
        <f t="shared" si="46"/>
        <v>1.191409097536084</v>
      </c>
      <c r="M714" s="2"/>
    </row>
    <row r="715" spans="1:13" x14ac:dyDescent="0.2">
      <c r="A715" s="47">
        <f t="shared" si="47"/>
        <v>2019</v>
      </c>
      <c r="B715" s="181" t="str">
        <f t="shared" si="44"/>
        <v>Jun</v>
      </c>
      <c r="C715" s="79">
        <f t="shared" si="45"/>
        <v>23</v>
      </c>
      <c r="D715" s="195">
        <v>43622</v>
      </c>
      <c r="E715" s="53" t="s">
        <v>30</v>
      </c>
      <c r="F715" s="53" t="s">
        <v>146</v>
      </c>
      <c r="G715" s="50" t="s">
        <v>138</v>
      </c>
      <c r="H715" s="50" t="s">
        <v>148</v>
      </c>
      <c r="I715" s="53">
        <v>73</v>
      </c>
      <c r="J715" s="61">
        <v>4.01</v>
      </c>
      <c r="K715" s="64">
        <f t="shared" si="46"/>
        <v>1.0308032810905436</v>
      </c>
      <c r="M715" s="2"/>
    </row>
    <row r="716" spans="1:13" x14ac:dyDescent="0.2">
      <c r="A716" s="47">
        <f t="shared" si="47"/>
        <v>2019</v>
      </c>
      <c r="B716" s="181" t="str">
        <f t="shared" si="44"/>
        <v>Jun</v>
      </c>
      <c r="C716" s="79">
        <f t="shared" si="45"/>
        <v>23</v>
      </c>
      <c r="D716" s="195">
        <v>43622</v>
      </c>
      <c r="E716" s="53" t="s">
        <v>30</v>
      </c>
      <c r="F716" s="53" t="s">
        <v>146</v>
      </c>
      <c r="G716" s="50" t="s">
        <v>138</v>
      </c>
      <c r="H716" s="50" t="s">
        <v>148</v>
      </c>
      <c r="I716" s="53">
        <v>93</v>
      </c>
      <c r="J716" s="61">
        <v>9.19</v>
      </c>
      <c r="K716" s="64">
        <f t="shared" si="46"/>
        <v>1.1425275095511074</v>
      </c>
      <c r="M716" s="2"/>
    </row>
    <row r="717" spans="1:13" x14ac:dyDescent="0.2">
      <c r="A717" s="47">
        <f t="shared" si="47"/>
        <v>2019</v>
      </c>
      <c r="B717" s="181" t="str">
        <f t="shared" si="44"/>
        <v>Jun</v>
      </c>
      <c r="C717" s="79">
        <f t="shared" si="45"/>
        <v>23</v>
      </c>
      <c r="D717" s="195">
        <v>43622</v>
      </c>
      <c r="E717" s="53" t="s">
        <v>30</v>
      </c>
      <c r="F717" s="53" t="s">
        <v>146</v>
      </c>
      <c r="G717" s="50" t="s">
        <v>138</v>
      </c>
      <c r="H717" s="50" t="s">
        <v>148</v>
      </c>
      <c r="I717" s="53">
        <v>78</v>
      </c>
      <c r="J717" s="61">
        <v>5.32</v>
      </c>
      <c r="K717" s="64">
        <f t="shared" si="46"/>
        <v>1.1210573340750856</v>
      </c>
      <c r="M717" s="2"/>
    </row>
    <row r="718" spans="1:13" x14ac:dyDescent="0.2">
      <c r="A718" s="47">
        <f t="shared" si="47"/>
        <v>2019</v>
      </c>
      <c r="B718" s="181" t="str">
        <f t="shared" si="44"/>
        <v>Jun</v>
      </c>
      <c r="C718" s="79">
        <f t="shared" si="45"/>
        <v>23</v>
      </c>
      <c r="D718" s="195">
        <v>43622</v>
      </c>
      <c r="E718" s="53" t="s">
        <v>30</v>
      </c>
      <c r="F718" s="53" t="s">
        <v>146</v>
      </c>
      <c r="G718" s="50" t="s">
        <v>138</v>
      </c>
      <c r="H718" s="50" t="s">
        <v>148</v>
      </c>
      <c r="I718" s="53">
        <v>81</v>
      </c>
      <c r="J718" s="61">
        <v>5.44</v>
      </c>
      <c r="K718" s="64">
        <f t="shared" si="46"/>
        <v>1.023631974198453</v>
      </c>
      <c r="M718" s="2"/>
    </row>
    <row r="719" spans="1:13" x14ac:dyDescent="0.2">
      <c r="A719" s="47">
        <f t="shared" si="47"/>
        <v>2019</v>
      </c>
      <c r="B719" s="181" t="str">
        <f t="shared" si="44"/>
        <v>Jun</v>
      </c>
      <c r="C719" s="79">
        <f t="shared" si="45"/>
        <v>23</v>
      </c>
      <c r="D719" s="195">
        <v>43622</v>
      </c>
      <c r="E719" s="53" t="s">
        <v>30</v>
      </c>
      <c r="F719" s="53" t="s">
        <v>146</v>
      </c>
      <c r="G719" s="50" t="s">
        <v>138</v>
      </c>
      <c r="H719" s="50" t="s">
        <v>144</v>
      </c>
      <c r="I719" s="53">
        <v>65</v>
      </c>
      <c r="J719" s="61">
        <v>3.06</v>
      </c>
      <c r="K719" s="64">
        <f t="shared" si="46"/>
        <v>1.1142467000455165</v>
      </c>
      <c r="M719" s="2"/>
    </row>
    <row r="720" spans="1:13" x14ac:dyDescent="0.2">
      <c r="A720" s="47">
        <f t="shared" si="47"/>
        <v>2019</v>
      </c>
      <c r="B720" s="181" t="str">
        <f t="shared" si="44"/>
        <v>Jun</v>
      </c>
      <c r="C720" s="79">
        <f t="shared" si="45"/>
        <v>23</v>
      </c>
      <c r="D720" s="195">
        <v>43622</v>
      </c>
      <c r="E720" s="53" t="s">
        <v>30</v>
      </c>
      <c r="F720" s="53" t="s">
        <v>146</v>
      </c>
      <c r="G720" s="50" t="s">
        <v>138</v>
      </c>
      <c r="H720" s="50" t="s">
        <v>144</v>
      </c>
      <c r="I720" s="53">
        <v>67</v>
      </c>
      <c r="J720" s="61">
        <v>3.54</v>
      </c>
      <c r="K720" s="64">
        <f t="shared" si="46"/>
        <v>1.1770064801853952</v>
      </c>
      <c r="M720" s="2"/>
    </row>
    <row r="721" spans="1:13" x14ac:dyDescent="0.2">
      <c r="A721" s="47">
        <f t="shared" si="47"/>
        <v>2019</v>
      </c>
      <c r="B721" s="181" t="str">
        <f t="shared" si="44"/>
        <v>Jun</v>
      </c>
      <c r="C721" s="79">
        <f t="shared" si="45"/>
        <v>23</v>
      </c>
      <c r="D721" s="195">
        <v>43622</v>
      </c>
      <c r="E721" s="53" t="s">
        <v>30</v>
      </c>
      <c r="F721" s="53" t="s">
        <v>146</v>
      </c>
      <c r="G721" s="50" t="s">
        <v>138</v>
      </c>
      <c r="H721" s="50" t="s">
        <v>144</v>
      </c>
      <c r="I721" s="53">
        <v>65</v>
      </c>
      <c r="J721" s="61">
        <v>2.75</v>
      </c>
      <c r="K721" s="64">
        <f t="shared" si="46"/>
        <v>1.0013654984069185</v>
      </c>
      <c r="M721" s="2"/>
    </row>
    <row r="722" spans="1:13" x14ac:dyDescent="0.2">
      <c r="A722" s="47">
        <f t="shared" si="47"/>
        <v>2019</v>
      </c>
      <c r="B722" s="181" t="str">
        <f t="shared" si="44"/>
        <v>Jun</v>
      </c>
      <c r="C722" s="79">
        <f t="shared" si="45"/>
        <v>23</v>
      </c>
      <c r="D722" s="195">
        <v>43622</v>
      </c>
      <c r="E722" s="53" t="s">
        <v>30</v>
      </c>
      <c r="F722" s="53" t="s">
        <v>146</v>
      </c>
      <c r="G722" s="50" t="s">
        <v>138</v>
      </c>
      <c r="H722" s="50" t="s">
        <v>144</v>
      </c>
      <c r="I722" s="53">
        <v>64</v>
      </c>
      <c r="J722" s="61">
        <v>2.95</v>
      </c>
      <c r="K722" s="64">
        <f t="shared" si="46"/>
        <v>1.125335693359375</v>
      </c>
      <c r="M722" s="2"/>
    </row>
    <row r="723" spans="1:13" x14ac:dyDescent="0.2">
      <c r="A723" s="47">
        <f t="shared" si="47"/>
        <v>2019</v>
      </c>
      <c r="B723" s="181" t="str">
        <f t="shared" si="44"/>
        <v>Jun</v>
      </c>
      <c r="C723" s="79">
        <f t="shared" si="45"/>
        <v>23</v>
      </c>
      <c r="D723" s="195">
        <v>43622</v>
      </c>
      <c r="E723" s="53" t="s">
        <v>30</v>
      </c>
      <c r="F723" s="53" t="s">
        <v>146</v>
      </c>
      <c r="G723" s="50" t="s">
        <v>138</v>
      </c>
      <c r="H723" s="50" t="s">
        <v>144</v>
      </c>
      <c r="I723" s="53">
        <v>51</v>
      </c>
      <c r="J723" s="61">
        <v>1.29</v>
      </c>
      <c r="K723" s="64">
        <f t="shared" si="46"/>
        <v>0.97247664925254995</v>
      </c>
      <c r="M723" s="2"/>
    </row>
    <row r="724" spans="1:13" x14ac:dyDescent="0.2">
      <c r="A724" s="47">
        <f t="shared" si="47"/>
        <v>2019</v>
      </c>
      <c r="B724" s="181" t="str">
        <f t="shared" si="44"/>
        <v>Jun</v>
      </c>
      <c r="C724" s="79">
        <f t="shared" si="45"/>
        <v>23</v>
      </c>
      <c r="D724" s="195">
        <v>43622</v>
      </c>
      <c r="E724" s="53" t="s">
        <v>30</v>
      </c>
      <c r="F724" s="53" t="s">
        <v>152</v>
      </c>
      <c r="G724" s="50" t="s">
        <v>138</v>
      </c>
      <c r="H724" s="50" t="s">
        <v>148</v>
      </c>
      <c r="I724" s="53">
        <v>96</v>
      </c>
      <c r="J724" s="61">
        <v>10.74</v>
      </c>
      <c r="K724" s="64">
        <f t="shared" si="46"/>
        <v>1.2139214409722223</v>
      </c>
      <c r="M724" s="2"/>
    </row>
    <row r="725" spans="1:13" x14ac:dyDescent="0.2">
      <c r="A725" s="47">
        <f t="shared" si="47"/>
        <v>2019</v>
      </c>
      <c r="B725" s="181" t="str">
        <f t="shared" si="44"/>
        <v>Jun</v>
      </c>
      <c r="C725" s="79">
        <f t="shared" si="45"/>
        <v>23</v>
      </c>
      <c r="D725" s="195">
        <v>43622</v>
      </c>
      <c r="E725" s="53" t="s">
        <v>30</v>
      </c>
      <c r="F725" s="53" t="s">
        <v>152</v>
      </c>
      <c r="G725" s="50" t="s">
        <v>138</v>
      </c>
      <c r="H725" s="50" t="s">
        <v>148</v>
      </c>
      <c r="I725" s="53">
        <v>97</v>
      </c>
      <c r="J725" s="61">
        <v>11.8</v>
      </c>
      <c r="K725" s="64">
        <f t="shared" si="46"/>
        <v>1.2929055642053615</v>
      </c>
      <c r="M725" s="2"/>
    </row>
    <row r="726" spans="1:13" x14ac:dyDescent="0.2">
      <c r="A726" s="47">
        <f t="shared" si="47"/>
        <v>2019</v>
      </c>
      <c r="B726" s="181" t="str">
        <f t="shared" si="44"/>
        <v>Jun</v>
      </c>
      <c r="C726" s="79">
        <f t="shared" si="45"/>
        <v>23</v>
      </c>
      <c r="D726" s="195">
        <v>43622</v>
      </c>
      <c r="E726" s="53" t="s">
        <v>30</v>
      </c>
      <c r="F726" s="53" t="s">
        <v>152</v>
      </c>
      <c r="G726" s="50" t="s">
        <v>138</v>
      </c>
      <c r="H726" s="50" t="s">
        <v>148</v>
      </c>
      <c r="I726" s="53">
        <v>97</v>
      </c>
      <c r="J726" s="61">
        <v>11.48</v>
      </c>
      <c r="K726" s="64">
        <f t="shared" si="46"/>
        <v>1.2578437183964026</v>
      </c>
      <c r="M726" s="2"/>
    </row>
    <row r="727" spans="1:13" x14ac:dyDescent="0.2">
      <c r="A727" s="47">
        <f t="shared" si="47"/>
        <v>2019</v>
      </c>
      <c r="B727" s="181" t="str">
        <f t="shared" si="44"/>
        <v>Jun</v>
      </c>
      <c r="C727" s="79">
        <f t="shared" si="45"/>
        <v>23</v>
      </c>
      <c r="D727" s="195">
        <v>43622</v>
      </c>
      <c r="E727" s="53" t="s">
        <v>30</v>
      </c>
      <c r="F727" s="53" t="s">
        <v>152</v>
      </c>
      <c r="G727" s="50" t="s">
        <v>138</v>
      </c>
      <c r="H727" s="50" t="s">
        <v>148</v>
      </c>
      <c r="I727" s="53">
        <v>92</v>
      </c>
      <c r="J727" s="61">
        <v>8.99</v>
      </c>
      <c r="K727" s="64">
        <f t="shared" si="46"/>
        <v>1.1545060409303856</v>
      </c>
      <c r="M727" s="2"/>
    </row>
    <row r="728" spans="1:13" x14ac:dyDescent="0.2">
      <c r="A728" s="47">
        <f t="shared" si="47"/>
        <v>2019</v>
      </c>
      <c r="B728" s="181" t="str">
        <f t="shared" si="44"/>
        <v>Jun</v>
      </c>
      <c r="C728" s="79">
        <f t="shared" si="45"/>
        <v>23</v>
      </c>
      <c r="D728" s="195">
        <v>43622</v>
      </c>
      <c r="E728" s="53" t="s">
        <v>30</v>
      </c>
      <c r="F728" s="53" t="s">
        <v>152</v>
      </c>
      <c r="G728" s="50" t="s">
        <v>138</v>
      </c>
      <c r="H728" s="50" t="s">
        <v>148</v>
      </c>
      <c r="I728" s="53">
        <v>94</v>
      </c>
      <c r="J728" s="61">
        <v>9.24</v>
      </c>
      <c r="K728" s="64">
        <f t="shared" si="46"/>
        <v>1.1124702618880209</v>
      </c>
      <c r="M728" s="2"/>
    </row>
    <row r="729" spans="1:13" x14ac:dyDescent="0.2">
      <c r="A729" s="47">
        <f t="shared" si="47"/>
        <v>2019</v>
      </c>
      <c r="B729" s="181" t="str">
        <f t="shared" si="44"/>
        <v>Jun</v>
      </c>
      <c r="C729" s="79">
        <f t="shared" si="45"/>
        <v>23</v>
      </c>
      <c r="D729" s="195">
        <v>43622</v>
      </c>
      <c r="E729" s="53" t="s">
        <v>30</v>
      </c>
      <c r="F729" s="53" t="s">
        <v>152</v>
      </c>
      <c r="G729" s="50" t="s">
        <v>138</v>
      </c>
      <c r="H729" s="50" t="s">
        <v>148</v>
      </c>
      <c r="I729" s="53">
        <v>98</v>
      </c>
      <c r="J729" s="61">
        <v>10.81</v>
      </c>
      <c r="K729" s="64">
        <f t="shared" si="46"/>
        <v>1.1485435490314411</v>
      </c>
      <c r="M729" s="2"/>
    </row>
    <row r="730" spans="1:13" x14ac:dyDescent="0.2">
      <c r="A730" s="47">
        <f t="shared" si="47"/>
        <v>2019</v>
      </c>
      <c r="B730" s="181" t="str">
        <f t="shared" si="44"/>
        <v>Jun</v>
      </c>
      <c r="C730" s="79">
        <f t="shared" si="45"/>
        <v>23</v>
      </c>
      <c r="D730" s="195">
        <v>43622</v>
      </c>
      <c r="E730" s="53" t="s">
        <v>30</v>
      </c>
      <c r="F730" s="53" t="s">
        <v>152</v>
      </c>
      <c r="G730" s="50" t="s">
        <v>138</v>
      </c>
      <c r="H730" s="50" t="s">
        <v>148</v>
      </c>
      <c r="I730" s="53">
        <v>92</v>
      </c>
      <c r="J730" s="61">
        <v>9.19</v>
      </c>
      <c r="K730" s="64">
        <f t="shared" si="46"/>
        <v>1.1801902687597601</v>
      </c>
      <c r="M730" s="2"/>
    </row>
    <row r="731" spans="1:13" x14ac:dyDescent="0.2">
      <c r="A731" s="47">
        <f t="shared" si="47"/>
        <v>2019</v>
      </c>
      <c r="B731" s="181" t="str">
        <f t="shared" si="44"/>
        <v>Jun</v>
      </c>
      <c r="C731" s="79">
        <f t="shared" si="45"/>
        <v>23</v>
      </c>
      <c r="D731" s="195">
        <v>43622</v>
      </c>
      <c r="E731" s="53" t="s">
        <v>30</v>
      </c>
      <c r="F731" s="53" t="s">
        <v>152</v>
      </c>
      <c r="G731" s="50" t="s">
        <v>138</v>
      </c>
      <c r="H731" s="50" t="s">
        <v>148</v>
      </c>
      <c r="I731" s="53">
        <v>97</v>
      </c>
      <c r="J731" s="61">
        <v>8.19</v>
      </c>
      <c r="K731" s="64">
        <f t="shared" si="46"/>
        <v>0.89736411617304335</v>
      </c>
      <c r="M731" s="2"/>
    </row>
    <row r="732" spans="1:13" x14ac:dyDescent="0.2">
      <c r="A732" s="47">
        <f t="shared" si="47"/>
        <v>2019</v>
      </c>
      <c r="B732" s="181" t="str">
        <f t="shared" si="44"/>
        <v>Jun</v>
      </c>
      <c r="C732" s="79">
        <f t="shared" si="45"/>
        <v>23</v>
      </c>
      <c r="D732" s="195">
        <v>43622</v>
      </c>
      <c r="E732" s="53" t="s">
        <v>30</v>
      </c>
      <c r="F732" s="53" t="s">
        <v>152</v>
      </c>
      <c r="G732" s="50" t="s">
        <v>138</v>
      </c>
      <c r="H732" s="50" t="s">
        <v>148</v>
      </c>
      <c r="I732" s="53">
        <v>97</v>
      </c>
      <c r="J732" s="61">
        <v>9.0500000000000007</v>
      </c>
      <c r="K732" s="64">
        <f t="shared" si="46"/>
        <v>0.99159282678462068</v>
      </c>
      <c r="M732" s="2"/>
    </row>
    <row r="733" spans="1:13" x14ac:dyDescent="0.2">
      <c r="A733" s="47">
        <f t="shared" si="47"/>
        <v>2019</v>
      </c>
      <c r="B733" s="181" t="str">
        <f t="shared" si="44"/>
        <v>Jun</v>
      </c>
      <c r="C733" s="79">
        <f t="shared" si="45"/>
        <v>23</v>
      </c>
      <c r="D733" s="195">
        <v>43622</v>
      </c>
      <c r="E733" s="53" t="s">
        <v>30</v>
      </c>
      <c r="F733" s="53" t="s">
        <v>152</v>
      </c>
      <c r="G733" s="50" t="s">
        <v>138</v>
      </c>
      <c r="H733" s="50" t="s">
        <v>148</v>
      </c>
      <c r="I733" s="53">
        <v>96</v>
      </c>
      <c r="J733" s="61">
        <v>11.42</v>
      </c>
      <c r="K733" s="64">
        <f t="shared" si="46"/>
        <v>1.2907805266203705</v>
      </c>
      <c r="M733" s="2"/>
    </row>
    <row r="734" spans="1:13" x14ac:dyDescent="0.2">
      <c r="A734" s="47">
        <f t="shared" si="47"/>
        <v>2019</v>
      </c>
      <c r="B734" s="181" t="str">
        <f t="shared" si="44"/>
        <v>Jun</v>
      </c>
      <c r="C734" s="79">
        <f t="shared" si="45"/>
        <v>23</v>
      </c>
      <c r="D734" s="195">
        <v>43622</v>
      </c>
      <c r="E734" s="53" t="s">
        <v>30</v>
      </c>
      <c r="F734" s="53" t="s">
        <v>152</v>
      </c>
      <c r="G734" s="50" t="s">
        <v>138</v>
      </c>
      <c r="H734" s="50" t="s">
        <v>148</v>
      </c>
      <c r="I734" s="53">
        <v>90</v>
      </c>
      <c r="J734" s="61">
        <v>8.3699999999999992</v>
      </c>
      <c r="K734" s="64">
        <f t="shared" si="46"/>
        <v>1.1481481481481479</v>
      </c>
      <c r="M734" s="2"/>
    </row>
    <row r="735" spans="1:13" x14ac:dyDescent="0.2">
      <c r="A735" s="47">
        <f t="shared" si="47"/>
        <v>2019</v>
      </c>
      <c r="B735" s="181" t="str">
        <f t="shared" si="44"/>
        <v>Jun</v>
      </c>
      <c r="C735" s="79">
        <f t="shared" si="45"/>
        <v>23</v>
      </c>
      <c r="D735" s="195">
        <v>43622</v>
      </c>
      <c r="E735" s="53" t="s">
        <v>30</v>
      </c>
      <c r="F735" s="53" t="s">
        <v>152</v>
      </c>
      <c r="G735" s="50" t="s">
        <v>138</v>
      </c>
      <c r="H735" s="50" t="s">
        <v>148</v>
      </c>
      <c r="I735" s="53">
        <v>89</v>
      </c>
      <c r="J735" s="61">
        <v>8.34</v>
      </c>
      <c r="K735" s="64">
        <f t="shared" si="46"/>
        <v>1.1830307431958</v>
      </c>
      <c r="M735" s="2"/>
    </row>
    <row r="736" spans="1:13" x14ac:dyDescent="0.2">
      <c r="A736" s="47">
        <f t="shared" si="47"/>
        <v>2019</v>
      </c>
      <c r="B736" s="181" t="str">
        <f t="shared" si="44"/>
        <v>Jun</v>
      </c>
      <c r="C736" s="79">
        <f t="shared" si="45"/>
        <v>23</v>
      </c>
      <c r="D736" s="195">
        <v>43622</v>
      </c>
      <c r="E736" s="53" t="s">
        <v>30</v>
      </c>
      <c r="F736" s="53" t="s">
        <v>152</v>
      </c>
      <c r="G736" s="50" t="s">
        <v>138</v>
      </c>
      <c r="H736" s="50" t="s">
        <v>148</v>
      </c>
      <c r="I736" s="53">
        <v>84</v>
      </c>
      <c r="J736" s="61">
        <v>7.13</v>
      </c>
      <c r="K736" s="64">
        <f t="shared" si="46"/>
        <v>1.2029613432674657</v>
      </c>
      <c r="M736" s="2"/>
    </row>
    <row r="737" spans="1:13" x14ac:dyDescent="0.2">
      <c r="A737" s="47">
        <f t="shared" si="47"/>
        <v>2019</v>
      </c>
      <c r="B737" s="181" t="str">
        <f t="shared" si="44"/>
        <v>Jun</v>
      </c>
      <c r="C737" s="79">
        <f t="shared" si="45"/>
        <v>23</v>
      </c>
      <c r="D737" s="195">
        <v>43622</v>
      </c>
      <c r="E737" s="53" t="s">
        <v>30</v>
      </c>
      <c r="F737" s="53" t="s">
        <v>152</v>
      </c>
      <c r="G737" s="50" t="s">
        <v>138</v>
      </c>
      <c r="H737" s="50" t="s">
        <v>148</v>
      </c>
      <c r="I737" s="53">
        <v>85</v>
      </c>
      <c r="J737" s="61">
        <v>5.85</v>
      </c>
      <c r="K737" s="64">
        <f t="shared" si="46"/>
        <v>0.95257480154691632</v>
      </c>
      <c r="M737" s="2"/>
    </row>
    <row r="738" spans="1:13" x14ac:dyDescent="0.2">
      <c r="A738" s="47">
        <f t="shared" si="47"/>
        <v>2019</v>
      </c>
      <c r="B738" s="181" t="str">
        <f t="shared" si="44"/>
        <v>Jun</v>
      </c>
      <c r="C738" s="79">
        <f t="shared" si="45"/>
        <v>23</v>
      </c>
      <c r="D738" s="195">
        <v>43622</v>
      </c>
      <c r="E738" s="53" t="s">
        <v>40</v>
      </c>
      <c r="F738" s="53" t="s">
        <v>146</v>
      </c>
      <c r="G738" s="50" t="s">
        <v>138</v>
      </c>
      <c r="H738" s="50" t="s">
        <v>144</v>
      </c>
      <c r="I738" s="53">
        <v>55</v>
      </c>
      <c r="J738" s="61">
        <v>1.56</v>
      </c>
      <c r="K738" s="64">
        <f t="shared" si="46"/>
        <v>0.93764087152516906</v>
      </c>
      <c r="M738" s="2"/>
    </row>
    <row r="739" spans="1:13" x14ac:dyDescent="0.2">
      <c r="A739" s="47">
        <f t="shared" si="47"/>
        <v>2019</v>
      </c>
      <c r="B739" s="181" t="str">
        <f t="shared" si="44"/>
        <v>Jun</v>
      </c>
      <c r="C739" s="79">
        <f t="shared" si="45"/>
        <v>23</v>
      </c>
      <c r="D739" s="195">
        <v>43622</v>
      </c>
      <c r="E739" s="53" t="s">
        <v>40</v>
      </c>
      <c r="F739" s="53" t="s">
        <v>146</v>
      </c>
      <c r="G739" s="50" t="s">
        <v>138</v>
      </c>
      <c r="H739" s="50" t="s">
        <v>144</v>
      </c>
      <c r="I739" s="53">
        <v>63</v>
      </c>
      <c r="J739" s="61">
        <v>2.17</v>
      </c>
      <c r="K739" s="64">
        <f t="shared" si="46"/>
        <v>0.86783684667282546</v>
      </c>
      <c r="M739" s="2"/>
    </row>
    <row r="740" spans="1:13" x14ac:dyDescent="0.2">
      <c r="A740" s="47">
        <f t="shared" si="47"/>
        <v>2019</v>
      </c>
      <c r="B740" s="181" t="str">
        <f t="shared" si="44"/>
        <v>Jun</v>
      </c>
      <c r="C740" s="79">
        <f t="shared" si="45"/>
        <v>23</v>
      </c>
      <c r="D740" s="195">
        <v>43622</v>
      </c>
      <c r="E740" s="53" t="s">
        <v>40</v>
      </c>
      <c r="F740" s="53" t="s">
        <v>146</v>
      </c>
      <c r="G740" s="50" t="s">
        <v>138</v>
      </c>
      <c r="H740" s="50" t="s">
        <v>144</v>
      </c>
      <c r="I740" s="53">
        <v>57</v>
      </c>
      <c r="J740" s="61">
        <v>2.11</v>
      </c>
      <c r="K740" s="64">
        <f t="shared" si="46"/>
        <v>1.1393519193490034</v>
      </c>
      <c r="M740" s="2"/>
    </row>
    <row r="741" spans="1:13" x14ac:dyDescent="0.2">
      <c r="A741" s="47">
        <f t="shared" si="47"/>
        <v>2019</v>
      </c>
      <c r="B741" s="181" t="str">
        <f t="shared" si="44"/>
        <v>Jun</v>
      </c>
      <c r="C741" s="79">
        <f t="shared" si="45"/>
        <v>23</v>
      </c>
      <c r="D741" s="195">
        <v>43622</v>
      </c>
      <c r="E741" s="53" t="s">
        <v>40</v>
      </c>
      <c r="F741" s="53" t="s">
        <v>146</v>
      </c>
      <c r="G741" s="50" t="s">
        <v>138</v>
      </c>
      <c r="H741" s="50" t="s">
        <v>144</v>
      </c>
      <c r="I741" s="53">
        <v>66</v>
      </c>
      <c r="J741" s="61">
        <v>2.75</v>
      </c>
      <c r="K741" s="64">
        <f t="shared" si="46"/>
        <v>0.95653504744413831</v>
      </c>
      <c r="M741" s="2"/>
    </row>
    <row r="742" spans="1:13" x14ac:dyDescent="0.2">
      <c r="A742" s="47">
        <f t="shared" si="47"/>
        <v>2019</v>
      </c>
      <c r="B742" s="181" t="str">
        <f t="shared" si="44"/>
        <v>Jun</v>
      </c>
      <c r="C742" s="79">
        <f t="shared" si="45"/>
        <v>23</v>
      </c>
      <c r="D742" s="195">
        <v>43622</v>
      </c>
      <c r="E742" s="53" t="s">
        <v>40</v>
      </c>
      <c r="F742" s="53" t="s">
        <v>146</v>
      </c>
      <c r="G742" s="50" t="s">
        <v>138</v>
      </c>
      <c r="H742" s="50" t="s">
        <v>144</v>
      </c>
      <c r="I742" s="53">
        <v>57</v>
      </c>
      <c r="J742" s="61">
        <v>1.94</v>
      </c>
      <c r="K742" s="64">
        <f t="shared" si="46"/>
        <v>1.0475557931455293</v>
      </c>
      <c r="M742" s="2"/>
    </row>
    <row r="743" spans="1:13" x14ac:dyDescent="0.2">
      <c r="A743" s="47">
        <f t="shared" si="47"/>
        <v>2019</v>
      </c>
      <c r="B743" s="181" t="str">
        <f t="shared" si="44"/>
        <v>Jun</v>
      </c>
      <c r="C743" s="79">
        <f t="shared" si="45"/>
        <v>23</v>
      </c>
      <c r="D743" s="195">
        <v>43622</v>
      </c>
      <c r="E743" s="53" t="s">
        <v>40</v>
      </c>
      <c r="F743" s="53" t="s">
        <v>146</v>
      </c>
      <c r="G743" s="50" t="s">
        <v>138</v>
      </c>
      <c r="H743" s="50" t="s">
        <v>144</v>
      </c>
      <c r="I743" s="53">
        <v>51</v>
      </c>
      <c r="J743" s="61">
        <v>1.21</v>
      </c>
      <c r="K743" s="64">
        <f t="shared" si="46"/>
        <v>0.91216801984153906</v>
      </c>
      <c r="M743" s="2"/>
    </row>
    <row r="744" spans="1:13" x14ac:dyDescent="0.2">
      <c r="A744" s="47">
        <f t="shared" si="47"/>
        <v>2019</v>
      </c>
      <c r="B744" s="181" t="str">
        <f t="shared" si="44"/>
        <v>Jun</v>
      </c>
      <c r="C744" s="79">
        <f t="shared" si="45"/>
        <v>23</v>
      </c>
      <c r="D744" s="195">
        <v>43622</v>
      </c>
      <c r="E744" s="53" t="s">
        <v>40</v>
      </c>
      <c r="F744" s="53" t="s">
        <v>146</v>
      </c>
      <c r="G744" s="50" t="s">
        <v>138</v>
      </c>
      <c r="H744" s="50" t="s">
        <v>144</v>
      </c>
      <c r="I744" s="53">
        <v>69</v>
      </c>
      <c r="J744" s="61">
        <v>3.42</v>
      </c>
      <c r="K744" s="64">
        <f t="shared" si="46"/>
        <v>1.0410673680173146</v>
      </c>
      <c r="M744" s="2"/>
    </row>
    <row r="745" spans="1:13" x14ac:dyDescent="0.2">
      <c r="A745" s="47">
        <f t="shared" si="47"/>
        <v>2019</v>
      </c>
      <c r="B745" s="181" t="str">
        <f t="shared" si="44"/>
        <v>Jun</v>
      </c>
      <c r="C745" s="79">
        <f t="shared" si="45"/>
        <v>23</v>
      </c>
      <c r="D745" s="195">
        <v>43622</v>
      </c>
      <c r="E745" s="53" t="s">
        <v>40</v>
      </c>
      <c r="F745" s="53" t="s">
        <v>146</v>
      </c>
      <c r="G745" s="50" t="s">
        <v>138</v>
      </c>
      <c r="H745" s="50" t="s">
        <v>144</v>
      </c>
      <c r="I745" s="53">
        <v>67</v>
      </c>
      <c r="J745" s="61">
        <v>3.08</v>
      </c>
      <c r="K745" s="64">
        <f t="shared" si="46"/>
        <v>1.0240621353025472</v>
      </c>
      <c r="M745" s="2"/>
    </row>
    <row r="746" spans="1:13" x14ac:dyDescent="0.2">
      <c r="A746" s="47">
        <f t="shared" si="47"/>
        <v>2019</v>
      </c>
      <c r="B746" s="181" t="str">
        <f t="shared" si="44"/>
        <v>Jun</v>
      </c>
      <c r="C746" s="79">
        <f t="shared" si="45"/>
        <v>23</v>
      </c>
      <c r="D746" s="195">
        <v>43622</v>
      </c>
      <c r="E746" s="53" t="s">
        <v>40</v>
      </c>
      <c r="F746" s="53" t="s">
        <v>146</v>
      </c>
      <c r="G746" s="50" t="s">
        <v>138</v>
      </c>
      <c r="H746" s="50" t="s">
        <v>144</v>
      </c>
      <c r="I746" s="53">
        <v>60</v>
      </c>
      <c r="J746" s="61">
        <v>2.23</v>
      </c>
      <c r="K746" s="64">
        <f t="shared" si="46"/>
        <v>1.0324074074074074</v>
      </c>
      <c r="M746" s="2"/>
    </row>
    <row r="747" spans="1:13" x14ac:dyDescent="0.2">
      <c r="A747" s="47">
        <f t="shared" si="47"/>
        <v>2019</v>
      </c>
      <c r="B747" s="181" t="str">
        <f t="shared" si="44"/>
        <v>Jun</v>
      </c>
      <c r="C747" s="79">
        <f t="shared" si="45"/>
        <v>23</v>
      </c>
      <c r="D747" s="195">
        <v>43622</v>
      </c>
      <c r="E747" s="53" t="s">
        <v>40</v>
      </c>
      <c r="F747" s="53" t="s">
        <v>146</v>
      </c>
      <c r="G747" s="50" t="s">
        <v>138</v>
      </c>
      <c r="H747" s="50" t="s">
        <v>144</v>
      </c>
      <c r="I747" s="53">
        <v>65</v>
      </c>
      <c r="J747" s="61">
        <v>3.08</v>
      </c>
      <c r="K747" s="64">
        <f t="shared" si="46"/>
        <v>1.1215293582157488</v>
      </c>
      <c r="M747" s="2"/>
    </row>
    <row r="748" spans="1:13" x14ac:dyDescent="0.2">
      <c r="A748" s="47">
        <f t="shared" si="47"/>
        <v>2019</v>
      </c>
      <c r="B748" s="181" t="str">
        <f t="shared" si="44"/>
        <v>Jun</v>
      </c>
      <c r="C748" s="79">
        <f t="shared" si="45"/>
        <v>23</v>
      </c>
      <c r="D748" s="195">
        <v>43622</v>
      </c>
      <c r="E748" s="53" t="s">
        <v>40</v>
      </c>
      <c r="F748" s="53" t="s">
        <v>146</v>
      </c>
      <c r="G748" s="50" t="s">
        <v>138</v>
      </c>
      <c r="H748" s="50" t="s">
        <v>144</v>
      </c>
      <c r="I748" s="53">
        <v>66</v>
      </c>
      <c r="J748" s="61">
        <v>1.96</v>
      </c>
      <c r="K748" s="64">
        <f t="shared" si="46"/>
        <v>0.68174861563291311</v>
      </c>
      <c r="M748" s="2"/>
    </row>
    <row r="749" spans="1:13" x14ac:dyDescent="0.2">
      <c r="A749" s="47">
        <f t="shared" si="47"/>
        <v>2019</v>
      </c>
      <c r="B749" s="181" t="str">
        <f t="shared" si="44"/>
        <v>Jun</v>
      </c>
      <c r="C749" s="79">
        <f t="shared" si="45"/>
        <v>23</v>
      </c>
      <c r="D749" s="195">
        <v>43622</v>
      </c>
      <c r="E749" s="53" t="s">
        <v>40</v>
      </c>
      <c r="F749" s="53" t="s">
        <v>146</v>
      </c>
      <c r="G749" s="50" t="s">
        <v>138</v>
      </c>
      <c r="H749" s="50" t="s">
        <v>144</v>
      </c>
      <c r="I749" s="53">
        <v>55</v>
      </c>
      <c r="J749" s="61">
        <v>1.72</v>
      </c>
      <c r="K749" s="64">
        <f t="shared" si="46"/>
        <v>1.033809166040571</v>
      </c>
      <c r="M749" s="2"/>
    </row>
    <row r="750" spans="1:13" x14ac:dyDescent="0.2">
      <c r="A750" s="47">
        <f t="shared" si="47"/>
        <v>2019</v>
      </c>
      <c r="B750" s="181" t="str">
        <f t="shared" si="44"/>
        <v>Jun</v>
      </c>
      <c r="C750" s="79">
        <f t="shared" si="45"/>
        <v>23</v>
      </c>
      <c r="D750" s="195">
        <v>43622</v>
      </c>
      <c r="E750" s="53" t="s">
        <v>40</v>
      </c>
      <c r="F750" s="53" t="s">
        <v>146</v>
      </c>
      <c r="G750" s="50" t="s">
        <v>138</v>
      </c>
      <c r="H750" s="50" t="s">
        <v>144</v>
      </c>
      <c r="I750" s="53">
        <v>63</v>
      </c>
      <c r="J750" s="61">
        <v>2.66</v>
      </c>
      <c r="K750" s="64">
        <f t="shared" si="46"/>
        <v>1.0638000055989474</v>
      </c>
      <c r="M750" s="2"/>
    </row>
    <row r="751" spans="1:13" x14ac:dyDescent="0.2">
      <c r="A751" s="47">
        <f t="shared" si="47"/>
        <v>2019</v>
      </c>
      <c r="B751" s="181" t="str">
        <f t="shared" si="44"/>
        <v>Jun</v>
      </c>
      <c r="C751" s="79">
        <f t="shared" si="45"/>
        <v>23</v>
      </c>
      <c r="D751" s="195">
        <v>43622</v>
      </c>
      <c r="E751" s="53" t="s">
        <v>40</v>
      </c>
      <c r="F751" s="53" t="s">
        <v>146</v>
      </c>
      <c r="G751" s="50" t="s">
        <v>138</v>
      </c>
      <c r="H751" s="50" t="s">
        <v>144</v>
      </c>
      <c r="I751" s="53">
        <v>55</v>
      </c>
      <c r="J751" s="61">
        <v>1.93</v>
      </c>
      <c r="K751" s="64">
        <f t="shared" si="46"/>
        <v>1.160030052592036</v>
      </c>
      <c r="M751" s="2"/>
    </row>
    <row r="752" spans="1:13" x14ac:dyDescent="0.2">
      <c r="A752" s="47">
        <f t="shared" si="47"/>
        <v>2019</v>
      </c>
      <c r="B752" s="181" t="str">
        <f t="shared" si="44"/>
        <v>Jun</v>
      </c>
      <c r="C752" s="79">
        <f t="shared" si="45"/>
        <v>23</v>
      </c>
      <c r="D752" s="195">
        <v>43622</v>
      </c>
      <c r="E752" s="53" t="s">
        <v>40</v>
      </c>
      <c r="F752" s="53" t="s">
        <v>146</v>
      </c>
      <c r="G752" s="50" t="s">
        <v>138</v>
      </c>
      <c r="H752" s="50" t="s">
        <v>144</v>
      </c>
      <c r="I752" s="53">
        <v>48</v>
      </c>
      <c r="J752" s="61">
        <v>1.1100000000000001</v>
      </c>
      <c r="K752" s="64">
        <f t="shared" si="46"/>
        <v>1.0036892361111112</v>
      </c>
      <c r="M752" s="2"/>
    </row>
    <row r="753" spans="1:13" x14ac:dyDescent="0.2">
      <c r="A753" s="47">
        <f t="shared" si="47"/>
        <v>2019</v>
      </c>
      <c r="B753" s="181" t="str">
        <f t="shared" si="44"/>
        <v>Jun</v>
      </c>
      <c r="C753" s="79">
        <f t="shared" si="45"/>
        <v>23</v>
      </c>
      <c r="D753" s="195">
        <v>43622</v>
      </c>
      <c r="E753" s="53" t="s">
        <v>40</v>
      </c>
      <c r="F753" s="53" t="s">
        <v>146</v>
      </c>
      <c r="G753" s="50" t="s">
        <v>138</v>
      </c>
      <c r="H753" s="50" t="s">
        <v>144</v>
      </c>
      <c r="I753" s="53">
        <v>62</v>
      </c>
      <c r="J753" s="61">
        <v>2.21</v>
      </c>
      <c r="K753" s="64">
        <f t="shared" si="46"/>
        <v>0.92729347789600891</v>
      </c>
      <c r="M753" s="2"/>
    </row>
    <row r="754" spans="1:13" x14ac:dyDescent="0.2">
      <c r="A754" s="47">
        <f t="shared" si="47"/>
        <v>2019</v>
      </c>
      <c r="B754" s="181" t="str">
        <f t="shared" si="44"/>
        <v>Jun</v>
      </c>
      <c r="C754" s="79">
        <f t="shared" si="45"/>
        <v>23</v>
      </c>
      <c r="D754" s="195">
        <v>43622</v>
      </c>
      <c r="E754" s="53" t="s">
        <v>40</v>
      </c>
      <c r="F754" s="53" t="s">
        <v>146</v>
      </c>
      <c r="G754" s="50" t="s">
        <v>138</v>
      </c>
      <c r="H754" s="50" t="s">
        <v>144</v>
      </c>
      <c r="I754" s="53">
        <v>62</v>
      </c>
      <c r="J754" s="61">
        <v>2.77</v>
      </c>
      <c r="K754" s="64">
        <f t="shared" si="46"/>
        <v>1.1622637709375314</v>
      </c>
      <c r="M754" s="2"/>
    </row>
    <row r="755" spans="1:13" x14ac:dyDescent="0.2">
      <c r="A755" s="47">
        <f t="shared" si="47"/>
        <v>2019</v>
      </c>
      <c r="B755" s="181" t="str">
        <f t="shared" si="44"/>
        <v>Jun</v>
      </c>
      <c r="C755" s="79">
        <f t="shared" si="45"/>
        <v>23</v>
      </c>
      <c r="D755" s="195">
        <v>43622</v>
      </c>
      <c r="E755" s="53" t="s">
        <v>40</v>
      </c>
      <c r="F755" s="53" t="s">
        <v>146</v>
      </c>
      <c r="G755" s="50" t="s">
        <v>138</v>
      </c>
      <c r="H755" s="50" t="s">
        <v>144</v>
      </c>
      <c r="I755" s="53">
        <v>50</v>
      </c>
      <c r="J755" s="61">
        <v>1.26</v>
      </c>
      <c r="K755" s="64">
        <f t="shared" si="46"/>
        <v>1.008</v>
      </c>
      <c r="M755" s="2"/>
    </row>
    <row r="756" spans="1:13" x14ac:dyDescent="0.2">
      <c r="A756" s="47">
        <f t="shared" si="47"/>
        <v>2019</v>
      </c>
      <c r="B756" s="181" t="str">
        <f t="shared" si="44"/>
        <v>Jun</v>
      </c>
      <c r="C756" s="79">
        <f t="shared" si="45"/>
        <v>23</v>
      </c>
      <c r="D756" s="195">
        <v>43622</v>
      </c>
      <c r="E756" s="53" t="s">
        <v>46</v>
      </c>
      <c r="F756" s="53" t="s">
        <v>146</v>
      </c>
      <c r="G756" s="50" t="s">
        <v>138</v>
      </c>
      <c r="H756" s="50" t="s">
        <v>148</v>
      </c>
      <c r="I756" s="53">
        <v>73</v>
      </c>
      <c r="J756" s="61">
        <v>3.89</v>
      </c>
      <c r="K756" s="64">
        <f t="shared" si="46"/>
        <v>0.99995630011027792</v>
      </c>
      <c r="M756" s="2"/>
    </row>
    <row r="757" spans="1:13" x14ac:dyDescent="0.2">
      <c r="A757" s="47">
        <f t="shared" si="47"/>
        <v>2019</v>
      </c>
      <c r="B757" s="181" t="str">
        <f t="shared" si="44"/>
        <v>Jun</v>
      </c>
      <c r="C757" s="79">
        <f t="shared" si="45"/>
        <v>23</v>
      </c>
      <c r="D757" s="195">
        <v>43622</v>
      </c>
      <c r="E757" s="53" t="s">
        <v>46</v>
      </c>
      <c r="F757" s="53" t="s">
        <v>146</v>
      </c>
      <c r="G757" s="50" t="s">
        <v>138</v>
      </c>
      <c r="H757" s="50" t="s">
        <v>148</v>
      </c>
      <c r="I757" s="53">
        <v>71</v>
      </c>
      <c r="J757" s="61">
        <v>3.3</v>
      </c>
      <c r="K757" s="64">
        <f t="shared" si="46"/>
        <v>0.92201692599556873</v>
      </c>
      <c r="M757" s="2"/>
    </row>
    <row r="758" spans="1:13" x14ac:dyDescent="0.2">
      <c r="A758" s="47">
        <f t="shared" si="47"/>
        <v>2019</v>
      </c>
      <c r="B758" s="181" t="str">
        <f t="shared" si="44"/>
        <v>Jun</v>
      </c>
      <c r="C758" s="79">
        <f t="shared" si="45"/>
        <v>23</v>
      </c>
      <c r="D758" s="195">
        <v>43622</v>
      </c>
      <c r="E758" s="53" t="s">
        <v>46</v>
      </c>
      <c r="F758" s="53" t="s">
        <v>146</v>
      </c>
      <c r="G758" s="50" t="s">
        <v>138</v>
      </c>
      <c r="H758" s="50" t="s">
        <v>144</v>
      </c>
      <c r="I758" s="53">
        <v>54</v>
      </c>
      <c r="J758" s="61">
        <v>2.11</v>
      </c>
      <c r="K758" s="64">
        <f t="shared" si="46"/>
        <v>1.3399888228420465</v>
      </c>
      <c r="M758" s="2"/>
    </row>
    <row r="759" spans="1:13" x14ac:dyDescent="0.2">
      <c r="A759" s="47">
        <f t="shared" si="47"/>
        <v>2019</v>
      </c>
      <c r="B759" s="181" t="str">
        <f t="shared" si="44"/>
        <v>Jun</v>
      </c>
      <c r="C759" s="79">
        <f t="shared" si="45"/>
        <v>23</v>
      </c>
      <c r="D759" s="195">
        <v>43622</v>
      </c>
      <c r="E759" s="53" t="s">
        <v>46</v>
      </c>
      <c r="F759" s="53" t="s">
        <v>146</v>
      </c>
      <c r="G759" s="50" t="s">
        <v>138</v>
      </c>
      <c r="H759" s="50" t="s">
        <v>144</v>
      </c>
      <c r="I759" s="53">
        <v>58</v>
      </c>
      <c r="J759" s="61">
        <v>3.4</v>
      </c>
      <c r="K759" s="64">
        <f t="shared" si="46"/>
        <v>1.7425888720324736</v>
      </c>
      <c r="M759" s="2"/>
    </row>
    <row r="760" spans="1:13" x14ac:dyDescent="0.2">
      <c r="A760" s="47">
        <f t="shared" si="47"/>
        <v>2019</v>
      </c>
      <c r="B760" s="181" t="str">
        <f t="shared" si="44"/>
        <v>Jun</v>
      </c>
      <c r="C760" s="79">
        <f t="shared" si="45"/>
        <v>23</v>
      </c>
      <c r="D760" s="195">
        <v>43622</v>
      </c>
      <c r="E760" s="53" t="s">
        <v>46</v>
      </c>
      <c r="F760" s="53" t="s">
        <v>146</v>
      </c>
      <c r="G760" s="50" t="s">
        <v>138</v>
      </c>
      <c r="H760" s="50" t="s">
        <v>144</v>
      </c>
      <c r="I760" s="53">
        <v>52</v>
      </c>
      <c r="J760" s="61">
        <v>1.52</v>
      </c>
      <c r="K760" s="64">
        <f t="shared" si="46"/>
        <v>1.0810195721438325</v>
      </c>
      <c r="M760" s="2"/>
    </row>
    <row r="761" spans="1:13" x14ac:dyDescent="0.2">
      <c r="A761" s="47">
        <f t="shared" si="47"/>
        <v>2019</v>
      </c>
      <c r="B761" s="181" t="str">
        <f t="shared" si="44"/>
        <v>Jun</v>
      </c>
      <c r="C761" s="79">
        <f t="shared" si="45"/>
        <v>23</v>
      </c>
      <c r="D761" s="195">
        <v>43622</v>
      </c>
      <c r="E761" s="53" t="s">
        <v>46</v>
      </c>
      <c r="F761" s="53" t="s">
        <v>146</v>
      </c>
      <c r="G761" s="50" t="s">
        <v>138</v>
      </c>
      <c r="H761" s="50" t="s">
        <v>144</v>
      </c>
      <c r="I761" s="53">
        <v>59</v>
      </c>
      <c r="J761" s="61">
        <v>1.91</v>
      </c>
      <c r="K761" s="64">
        <f t="shared" si="46"/>
        <v>0.9299879734539559</v>
      </c>
      <c r="M761" s="2"/>
    </row>
    <row r="762" spans="1:13" x14ac:dyDescent="0.2">
      <c r="A762" s="47">
        <f t="shared" si="47"/>
        <v>2019</v>
      </c>
      <c r="B762" s="181" t="str">
        <f t="shared" si="44"/>
        <v>Jun</v>
      </c>
      <c r="C762" s="79">
        <f t="shared" si="45"/>
        <v>23</v>
      </c>
      <c r="D762" s="195">
        <v>43622</v>
      </c>
      <c r="E762" s="53" t="s">
        <v>46</v>
      </c>
      <c r="F762" s="53" t="s">
        <v>146</v>
      </c>
      <c r="G762" s="50" t="s">
        <v>138</v>
      </c>
      <c r="H762" s="50" t="s">
        <v>144</v>
      </c>
      <c r="I762" s="53">
        <v>47</v>
      </c>
      <c r="J762" s="61">
        <v>1.0900000000000001</v>
      </c>
      <c r="K762" s="64">
        <f t="shared" si="46"/>
        <v>1.0498637103531974</v>
      </c>
      <c r="M762" s="2"/>
    </row>
    <row r="763" spans="1:13" x14ac:dyDescent="0.2">
      <c r="A763" s="47">
        <f t="shared" si="47"/>
        <v>2019</v>
      </c>
      <c r="B763" s="181" t="str">
        <f t="shared" si="44"/>
        <v>Jun</v>
      </c>
      <c r="C763" s="79">
        <f t="shared" si="45"/>
        <v>23</v>
      </c>
      <c r="D763" s="195">
        <v>43622</v>
      </c>
      <c r="E763" s="53" t="s">
        <v>46</v>
      </c>
      <c r="F763" s="53" t="s">
        <v>146</v>
      </c>
      <c r="G763" s="50" t="s">
        <v>138</v>
      </c>
      <c r="H763" s="50" t="s">
        <v>144</v>
      </c>
      <c r="I763" s="53">
        <v>54</v>
      </c>
      <c r="J763" s="61">
        <v>0.63</v>
      </c>
      <c r="K763" s="64">
        <f t="shared" si="46"/>
        <v>0.40009144947416553</v>
      </c>
      <c r="M763" s="2"/>
    </row>
    <row r="764" spans="1:13" x14ac:dyDescent="0.2">
      <c r="A764" s="47">
        <f t="shared" si="47"/>
        <v>2019</v>
      </c>
      <c r="B764" s="181" t="str">
        <f t="shared" si="44"/>
        <v>Jun</v>
      </c>
      <c r="C764" s="79">
        <f t="shared" si="45"/>
        <v>23</v>
      </c>
      <c r="D764" s="195">
        <v>43622</v>
      </c>
      <c r="E764" s="53" t="s">
        <v>46</v>
      </c>
      <c r="F764" s="53" t="s">
        <v>146</v>
      </c>
      <c r="G764" s="50" t="s">
        <v>138</v>
      </c>
      <c r="H764" s="50" t="s">
        <v>144</v>
      </c>
      <c r="I764" s="53">
        <v>45</v>
      </c>
      <c r="J764" s="61">
        <v>0.99</v>
      </c>
      <c r="K764" s="64">
        <f t="shared" si="46"/>
        <v>1.0864197530864197</v>
      </c>
      <c r="M764" s="2"/>
    </row>
    <row r="765" spans="1:13" x14ac:dyDescent="0.2">
      <c r="A765" s="47">
        <f t="shared" si="47"/>
        <v>2019</v>
      </c>
      <c r="B765" s="181" t="str">
        <f t="shared" si="44"/>
        <v>Jun</v>
      </c>
      <c r="C765" s="79">
        <f t="shared" si="45"/>
        <v>23</v>
      </c>
      <c r="D765" s="195">
        <v>43622</v>
      </c>
      <c r="E765" s="53" t="s">
        <v>46</v>
      </c>
      <c r="F765" s="53" t="s">
        <v>146</v>
      </c>
      <c r="G765" s="50" t="s">
        <v>138</v>
      </c>
      <c r="H765" s="50" t="s">
        <v>144</v>
      </c>
      <c r="I765" s="53">
        <v>44</v>
      </c>
      <c r="J765" s="61">
        <v>1.19</v>
      </c>
      <c r="K765" s="64">
        <f t="shared" si="46"/>
        <v>1.3969759579263712</v>
      </c>
      <c r="M765" s="2"/>
    </row>
    <row r="766" spans="1:13" x14ac:dyDescent="0.2">
      <c r="A766" s="47">
        <f t="shared" si="47"/>
        <v>2019</v>
      </c>
      <c r="B766" s="181" t="str">
        <f t="shared" si="44"/>
        <v>Jun</v>
      </c>
      <c r="C766" s="79">
        <f t="shared" si="45"/>
        <v>23</v>
      </c>
      <c r="D766" s="195">
        <v>43622</v>
      </c>
      <c r="E766" s="53" t="s">
        <v>46</v>
      </c>
      <c r="F766" s="53" t="s">
        <v>146</v>
      </c>
      <c r="G766" s="50" t="s">
        <v>138</v>
      </c>
      <c r="H766" s="50" t="s">
        <v>144</v>
      </c>
      <c r="I766" s="53">
        <v>66</v>
      </c>
      <c r="J766" s="61">
        <v>2.83</v>
      </c>
      <c r="K766" s="64">
        <f t="shared" si="46"/>
        <v>0.98436152155160417</v>
      </c>
      <c r="M766" s="2"/>
    </row>
    <row r="767" spans="1:13" x14ac:dyDescent="0.2">
      <c r="A767" s="47">
        <f t="shared" si="47"/>
        <v>2019</v>
      </c>
      <c r="B767" s="181" t="str">
        <f t="shared" si="44"/>
        <v>Jun</v>
      </c>
      <c r="C767" s="79">
        <f t="shared" si="45"/>
        <v>23</v>
      </c>
      <c r="D767" s="195">
        <v>43622</v>
      </c>
      <c r="E767" s="53" t="s">
        <v>46</v>
      </c>
      <c r="F767" s="53" t="s">
        <v>146</v>
      </c>
      <c r="G767" s="50" t="s">
        <v>138</v>
      </c>
      <c r="H767" s="50" t="s">
        <v>144</v>
      </c>
      <c r="I767" s="53">
        <v>47</v>
      </c>
      <c r="J767" s="61">
        <v>1.0900000000000001</v>
      </c>
      <c r="K767" s="64">
        <f t="shared" si="46"/>
        <v>1.0498637103531974</v>
      </c>
      <c r="M767" s="2"/>
    </row>
    <row r="768" spans="1:13" x14ac:dyDescent="0.2">
      <c r="A768" s="47">
        <f t="shared" si="47"/>
        <v>2019</v>
      </c>
      <c r="B768" s="181" t="str">
        <f t="shared" si="44"/>
        <v>Jun</v>
      </c>
      <c r="C768" s="79">
        <f t="shared" si="45"/>
        <v>23</v>
      </c>
      <c r="D768" s="195">
        <v>43622</v>
      </c>
      <c r="E768" s="53" t="s">
        <v>46</v>
      </c>
      <c r="F768" s="53" t="s">
        <v>146</v>
      </c>
      <c r="G768" s="50" t="s">
        <v>138</v>
      </c>
      <c r="H768" s="50" t="s">
        <v>144</v>
      </c>
      <c r="I768" s="53">
        <v>50</v>
      </c>
      <c r="J768" s="61">
        <v>1.23</v>
      </c>
      <c r="K768" s="64">
        <f t="shared" si="46"/>
        <v>0.98399999999999999</v>
      </c>
      <c r="M768" s="2"/>
    </row>
    <row r="769" spans="1:13" x14ac:dyDescent="0.2">
      <c r="A769" s="47">
        <f t="shared" si="47"/>
        <v>2019</v>
      </c>
      <c r="B769" s="181" t="str">
        <f t="shared" si="44"/>
        <v>Jun</v>
      </c>
      <c r="C769" s="79">
        <f t="shared" si="45"/>
        <v>23</v>
      </c>
      <c r="D769" s="195">
        <v>43622</v>
      </c>
      <c r="E769" s="53" t="s">
        <v>46</v>
      </c>
      <c r="F769" s="53" t="s">
        <v>146</v>
      </c>
      <c r="G769" s="50" t="s">
        <v>138</v>
      </c>
      <c r="H769" s="50" t="s">
        <v>144</v>
      </c>
      <c r="I769" s="53">
        <v>50</v>
      </c>
      <c r="J769" s="61">
        <v>2.23</v>
      </c>
      <c r="K769" s="64">
        <f t="shared" si="46"/>
        <v>1.784</v>
      </c>
      <c r="M769" s="2"/>
    </row>
    <row r="770" spans="1:13" x14ac:dyDescent="0.2">
      <c r="A770" s="47">
        <f t="shared" si="47"/>
        <v>2019</v>
      </c>
      <c r="B770" s="181" t="str">
        <f t="shared" si="44"/>
        <v>Jun</v>
      </c>
      <c r="C770" s="79">
        <f t="shared" si="45"/>
        <v>23</v>
      </c>
      <c r="D770" s="195">
        <v>43622</v>
      </c>
      <c r="E770" s="53" t="s">
        <v>46</v>
      </c>
      <c r="F770" s="53" t="s">
        <v>146</v>
      </c>
      <c r="G770" s="50" t="s">
        <v>138</v>
      </c>
      <c r="H770" s="50" t="s">
        <v>144</v>
      </c>
      <c r="I770" s="53">
        <v>63</v>
      </c>
      <c r="J770" s="61">
        <v>2.62</v>
      </c>
      <c r="K770" s="64">
        <f t="shared" si="46"/>
        <v>1.0478030130335496</v>
      </c>
      <c r="M770" s="2"/>
    </row>
    <row r="771" spans="1:13" x14ac:dyDescent="0.2">
      <c r="A771" s="47">
        <f t="shared" si="47"/>
        <v>2019</v>
      </c>
      <c r="B771" s="181" t="str">
        <f t="shared" si="44"/>
        <v>Jun</v>
      </c>
      <c r="C771" s="79">
        <f t="shared" si="45"/>
        <v>23</v>
      </c>
      <c r="D771" s="195">
        <v>43622</v>
      </c>
      <c r="E771" s="53" t="s">
        <v>46</v>
      </c>
      <c r="F771" s="53" t="s">
        <v>146</v>
      </c>
      <c r="G771" s="50" t="s">
        <v>138</v>
      </c>
      <c r="H771" s="50" t="s">
        <v>144</v>
      </c>
      <c r="I771" s="53">
        <v>52</v>
      </c>
      <c r="J771" s="61">
        <v>1.65</v>
      </c>
      <c r="K771" s="64">
        <f t="shared" si="46"/>
        <v>1.1734751934456076</v>
      </c>
      <c r="M771" s="2"/>
    </row>
    <row r="772" spans="1:13" x14ac:dyDescent="0.2">
      <c r="A772" s="47">
        <f t="shared" si="47"/>
        <v>2019</v>
      </c>
      <c r="B772" s="181" t="str">
        <f t="shared" ref="B772:B835" si="48">TEXT(D772,"mmm")</f>
        <v>Jun</v>
      </c>
      <c r="C772" s="79">
        <f t="shared" ref="C772:C835" si="49">WEEKNUM(D772)</f>
        <v>23</v>
      </c>
      <c r="D772" s="195">
        <v>43622</v>
      </c>
      <c r="E772" s="53" t="s">
        <v>46</v>
      </c>
      <c r="F772" s="53" t="s">
        <v>146</v>
      </c>
      <c r="G772" s="50" t="s">
        <v>138</v>
      </c>
      <c r="H772" s="50" t="s">
        <v>144</v>
      </c>
      <c r="I772" s="53">
        <v>55</v>
      </c>
      <c r="J772" s="61">
        <v>1.83</v>
      </c>
      <c r="K772" s="64">
        <f t="shared" ref="K772:K835" si="50">(J772*100000)/(I772^3)</f>
        <v>1.0999248685199099</v>
      </c>
      <c r="M772" s="2"/>
    </row>
    <row r="773" spans="1:13" x14ac:dyDescent="0.2">
      <c r="A773" s="47">
        <f t="shared" si="47"/>
        <v>2019</v>
      </c>
      <c r="B773" s="181" t="str">
        <f t="shared" si="48"/>
        <v>Jun</v>
      </c>
      <c r="C773" s="79">
        <f t="shared" si="49"/>
        <v>23</v>
      </c>
      <c r="D773" s="195">
        <v>43622</v>
      </c>
      <c r="E773" s="53" t="s">
        <v>46</v>
      </c>
      <c r="F773" s="53" t="s">
        <v>146</v>
      </c>
      <c r="G773" s="50" t="s">
        <v>138</v>
      </c>
      <c r="H773" s="50" t="s">
        <v>144</v>
      </c>
      <c r="I773" s="53">
        <v>48</v>
      </c>
      <c r="J773" s="61">
        <v>1.06</v>
      </c>
      <c r="K773" s="64">
        <f t="shared" si="50"/>
        <v>0.9584780092592593</v>
      </c>
      <c r="M773" s="2"/>
    </row>
    <row r="774" spans="1:13" x14ac:dyDescent="0.2">
      <c r="A774" s="47">
        <f t="shared" ref="A774:A837" si="51">YEAR(D774)</f>
        <v>2019</v>
      </c>
      <c r="B774" s="181" t="str">
        <f t="shared" si="48"/>
        <v>Jun</v>
      </c>
      <c r="C774" s="79">
        <f t="shared" si="49"/>
        <v>23</v>
      </c>
      <c r="D774" s="195">
        <v>43622</v>
      </c>
      <c r="E774" s="53" t="s">
        <v>46</v>
      </c>
      <c r="F774" s="53" t="s">
        <v>146</v>
      </c>
      <c r="G774" s="50" t="s">
        <v>138</v>
      </c>
      <c r="H774" s="50" t="s">
        <v>144</v>
      </c>
      <c r="I774" s="53">
        <v>52</v>
      </c>
      <c r="J774" s="61">
        <v>1.5</v>
      </c>
      <c r="K774" s="64">
        <f t="shared" si="50"/>
        <v>1.0667956304050978</v>
      </c>
      <c r="M774" s="2"/>
    </row>
    <row r="775" spans="1:13" x14ac:dyDescent="0.2">
      <c r="A775" s="47">
        <f t="shared" si="51"/>
        <v>2019</v>
      </c>
      <c r="B775" s="181" t="str">
        <f t="shared" si="48"/>
        <v>Jun</v>
      </c>
      <c r="C775" s="79">
        <f t="shared" si="49"/>
        <v>23</v>
      </c>
      <c r="D775" s="195">
        <v>43622</v>
      </c>
      <c r="E775" s="53" t="s">
        <v>46</v>
      </c>
      <c r="F775" s="53" t="s">
        <v>146</v>
      </c>
      <c r="G775" s="50" t="s">
        <v>138</v>
      </c>
      <c r="H775" s="50" t="s">
        <v>144</v>
      </c>
      <c r="I775" s="53">
        <v>43</v>
      </c>
      <c r="J775" s="61">
        <v>0.82</v>
      </c>
      <c r="K775" s="64">
        <f t="shared" si="50"/>
        <v>1.0313557296841787</v>
      </c>
      <c r="M775" s="2"/>
    </row>
    <row r="776" spans="1:13" x14ac:dyDescent="0.2">
      <c r="A776" s="47">
        <f t="shared" si="51"/>
        <v>2019</v>
      </c>
      <c r="B776" s="181" t="str">
        <f t="shared" si="48"/>
        <v>Jun</v>
      </c>
      <c r="C776" s="79">
        <f t="shared" si="49"/>
        <v>23</v>
      </c>
      <c r="D776" s="195">
        <v>43622</v>
      </c>
      <c r="E776" s="53" t="s">
        <v>46</v>
      </c>
      <c r="F776" s="53" t="s">
        <v>146</v>
      </c>
      <c r="G776" s="50" t="s">
        <v>138</v>
      </c>
      <c r="H776" s="50" t="s">
        <v>144</v>
      </c>
      <c r="I776" s="53">
        <v>52</v>
      </c>
      <c r="J776" s="61">
        <v>1.4</v>
      </c>
      <c r="K776" s="64">
        <f t="shared" si="50"/>
        <v>0.99567592171142472</v>
      </c>
      <c r="M776" s="2"/>
    </row>
    <row r="777" spans="1:13" x14ac:dyDescent="0.2">
      <c r="A777" s="47">
        <f t="shared" si="51"/>
        <v>2019</v>
      </c>
      <c r="B777" s="181" t="str">
        <f t="shared" si="48"/>
        <v>Jun</v>
      </c>
      <c r="C777" s="79">
        <f t="shared" si="49"/>
        <v>23</v>
      </c>
      <c r="D777" s="195">
        <v>43622</v>
      </c>
      <c r="E777" s="53" t="s">
        <v>46</v>
      </c>
      <c r="F777" s="53" t="s">
        <v>146</v>
      </c>
      <c r="G777" s="50" t="s">
        <v>138</v>
      </c>
      <c r="H777" s="50" t="s">
        <v>144</v>
      </c>
      <c r="I777" s="53">
        <v>57</v>
      </c>
      <c r="J777" s="61">
        <v>2.02</v>
      </c>
      <c r="K777" s="64">
        <f t="shared" si="50"/>
        <v>1.0907539701824582</v>
      </c>
      <c r="M777" s="2"/>
    </row>
    <row r="778" spans="1:13" x14ac:dyDescent="0.2">
      <c r="A778" s="47">
        <f t="shared" si="51"/>
        <v>2019</v>
      </c>
      <c r="B778" s="181" t="str">
        <f t="shared" si="48"/>
        <v>Jun</v>
      </c>
      <c r="C778" s="79">
        <f t="shared" si="49"/>
        <v>23</v>
      </c>
      <c r="D778" s="195">
        <v>43622</v>
      </c>
      <c r="E778" s="53" t="s">
        <v>46</v>
      </c>
      <c r="F778" s="53" t="s">
        <v>146</v>
      </c>
      <c r="G778" s="50" t="s">
        <v>138</v>
      </c>
      <c r="H778" s="50" t="s">
        <v>144</v>
      </c>
      <c r="I778" s="53">
        <v>57</v>
      </c>
      <c r="J778" s="61">
        <v>2.2000000000000002</v>
      </c>
      <c r="K778" s="64">
        <f t="shared" si="50"/>
        <v>1.1879498685155487</v>
      </c>
      <c r="M778" s="2"/>
    </row>
    <row r="779" spans="1:13" x14ac:dyDescent="0.2">
      <c r="A779" s="47">
        <f t="shared" si="51"/>
        <v>2019</v>
      </c>
      <c r="B779" s="181" t="str">
        <f t="shared" si="48"/>
        <v>Jun</v>
      </c>
      <c r="C779" s="79">
        <f t="shared" si="49"/>
        <v>23</v>
      </c>
      <c r="D779" s="195">
        <v>43622</v>
      </c>
      <c r="E779" s="53" t="s">
        <v>44</v>
      </c>
      <c r="F779" s="53" t="s">
        <v>146</v>
      </c>
      <c r="G779" s="50" t="s">
        <v>138</v>
      </c>
      <c r="H779" s="50" t="s">
        <v>144</v>
      </c>
      <c r="I779" s="53">
        <v>58</v>
      </c>
      <c r="J779" s="61">
        <v>1.95</v>
      </c>
      <c r="K779" s="64">
        <f t="shared" si="50"/>
        <v>0.9994259707245069</v>
      </c>
      <c r="M779" s="2"/>
    </row>
    <row r="780" spans="1:13" x14ac:dyDescent="0.2">
      <c r="A780" s="47">
        <f t="shared" si="51"/>
        <v>2019</v>
      </c>
      <c r="B780" s="181" t="str">
        <f t="shared" si="48"/>
        <v>Jun</v>
      </c>
      <c r="C780" s="79">
        <f t="shared" si="49"/>
        <v>23</v>
      </c>
      <c r="D780" s="195">
        <v>43622</v>
      </c>
      <c r="E780" s="53" t="s">
        <v>44</v>
      </c>
      <c r="F780" s="53" t="s">
        <v>146</v>
      </c>
      <c r="G780" s="50" t="s">
        <v>138</v>
      </c>
      <c r="H780" s="50" t="s">
        <v>144</v>
      </c>
      <c r="I780" s="53">
        <v>65</v>
      </c>
      <c r="J780" s="61">
        <v>2.87</v>
      </c>
      <c r="K780" s="64">
        <f t="shared" si="50"/>
        <v>1.0450614474283113</v>
      </c>
      <c r="M780" s="2"/>
    </row>
    <row r="781" spans="1:13" x14ac:dyDescent="0.2">
      <c r="A781" s="47">
        <f t="shared" si="51"/>
        <v>2019</v>
      </c>
      <c r="B781" s="181" t="str">
        <f t="shared" si="48"/>
        <v>Jun</v>
      </c>
      <c r="C781" s="79">
        <f t="shared" si="49"/>
        <v>23</v>
      </c>
      <c r="D781" s="195">
        <v>43622</v>
      </c>
      <c r="E781" s="53" t="s">
        <v>44</v>
      </c>
      <c r="F781" s="53" t="s">
        <v>146</v>
      </c>
      <c r="G781" s="50" t="s">
        <v>138</v>
      </c>
      <c r="H781" s="50" t="s">
        <v>144</v>
      </c>
      <c r="I781" s="53">
        <v>59</v>
      </c>
      <c r="J781" s="61">
        <v>2.15</v>
      </c>
      <c r="K781" s="64">
        <f t="shared" si="50"/>
        <v>1.0468451010083797</v>
      </c>
      <c r="M781" s="2"/>
    </row>
    <row r="782" spans="1:13" x14ac:dyDescent="0.2">
      <c r="A782" s="47">
        <f t="shared" si="51"/>
        <v>2019</v>
      </c>
      <c r="B782" s="181" t="str">
        <f t="shared" si="48"/>
        <v>Jun</v>
      </c>
      <c r="C782" s="79">
        <f t="shared" si="49"/>
        <v>23</v>
      </c>
      <c r="D782" s="195">
        <v>43622</v>
      </c>
      <c r="E782" s="53" t="s">
        <v>44</v>
      </c>
      <c r="F782" s="53" t="s">
        <v>146</v>
      </c>
      <c r="G782" s="50" t="s">
        <v>138</v>
      </c>
      <c r="H782" s="50" t="s">
        <v>144</v>
      </c>
      <c r="I782" s="53">
        <v>57</v>
      </c>
      <c r="J782" s="61">
        <v>1.87</v>
      </c>
      <c r="K782" s="64">
        <f t="shared" si="50"/>
        <v>1.0097573882382163</v>
      </c>
      <c r="M782" s="2"/>
    </row>
    <row r="783" spans="1:13" x14ac:dyDescent="0.2">
      <c r="A783" s="47">
        <f t="shared" si="51"/>
        <v>2019</v>
      </c>
      <c r="B783" s="181" t="str">
        <f t="shared" si="48"/>
        <v>Jun</v>
      </c>
      <c r="C783" s="79">
        <f t="shared" si="49"/>
        <v>23</v>
      </c>
      <c r="D783" s="195">
        <v>43622</v>
      </c>
      <c r="E783" s="53" t="s">
        <v>44</v>
      </c>
      <c r="F783" s="53" t="s">
        <v>146</v>
      </c>
      <c r="G783" s="50" t="s">
        <v>138</v>
      </c>
      <c r="H783" s="50" t="s">
        <v>144</v>
      </c>
      <c r="I783" s="53">
        <v>63</v>
      </c>
      <c r="J783" s="61">
        <v>1.56</v>
      </c>
      <c r="K783" s="64">
        <f t="shared" si="50"/>
        <v>0.62388271005051055</v>
      </c>
      <c r="M783" s="2"/>
    </row>
    <row r="784" spans="1:13" x14ac:dyDescent="0.2">
      <c r="A784" s="47">
        <f t="shared" si="51"/>
        <v>2019</v>
      </c>
      <c r="B784" s="181" t="str">
        <f t="shared" si="48"/>
        <v>Jun</v>
      </c>
      <c r="C784" s="79">
        <f t="shared" si="49"/>
        <v>23</v>
      </c>
      <c r="D784" s="195">
        <v>43622</v>
      </c>
      <c r="E784" s="53" t="s">
        <v>44</v>
      </c>
      <c r="F784" s="53" t="s">
        <v>146</v>
      </c>
      <c r="G784" s="50" t="s">
        <v>138</v>
      </c>
      <c r="H784" s="50" t="s">
        <v>144</v>
      </c>
      <c r="I784" s="53">
        <v>56</v>
      </c>
      <c r="J784" s="61">
        <v>1.64</v>
      </c>
      <c r="K784" s="64">
        <f t="shared" si="50"/>
        <v>0.93385568513119532</v>
      </c>
      <c r="M784" s="2"/>
    </row>
    <row r="785" spans="1:13" x14ac:dyDescent="0.2">
      <c r="A785" s="47">
        <f t="shared" si="51"/>
        <v>2019</v>
      </c>
      <c r="B785" s="181" t="str">
        <f t="shared" si="48"/>
        <v>Jun</v>
      </c>
      <c r="C785" s="79">
        <f t="shared" si="49"/>
        <v>23</v>
      </c>
      <c r="D785" s="195">
        <v>43622</v>
      </c>
      <c r="E785" s="53" t="s">
        <v>44</v>
      </c>
      <c r="F785" s="53" t="s">
        <v>146</v>
      </c>
      <c r="G785" s="50" t="s">
        <v>138</v>
      </c>
      <c r="H785" s="50" t="s">
        <v>144</v>
      </c>
      <c r="I785" s="53">
        <v>56</v>
      </c>
      <c r="J785" s="61">
        <v>1.7</v>
      </c>
      <c r="K785" s="64">
        <f t="shared" si="50"/>
        <v>0.96802113702623904</v>
      </c>
      <c r="M785" s="2"/>
    </row>
    <row r="786" spans="1:13" x14ac:dyDescent="0.2">
      <c r="A786" s="47">
        <f t="shared" si="51"/>
        <v>2019</v>
      </c>
      <c r="B786" s="181" t="str">
        <f t="shared" si="48"/>
        <v>Jun</v>
      </c>
      <c r="C786" s="79">
        <f t="shared" si="49"/>
        <v>23</v>
      </c>
      <c r="D786" s="195">
        <v>43622</v>
      </c>
      <c r="E786" s="53" t="s">
        <v>44</v>
      </c>
      <c r="F786" s="53" t="s">
        <v>146</v>
      </c>
      <c r="G786" s="50" t="s">
        <v>138</v>
      </c>
      <c r="H786" s="50" t="s">
        <v>144</v>
      </c>
      <c r="I786" s="53">
        <v>49</v>
      </c>
      <c r="J786" s="61">
        <v>1.17</v>
      </c>
      <c r="K786" s="64">
        <f t="shared" si="50"/>
        <v>0.99448359102074813</v>
      </c>
      <c r="M786" s="2"/>
    </row>
    <row r="787" spans="1:13" x14ac:dyDescent="0.2">
      <c r="A787" s="47">
        <f t="shared" si="51"/>
        <v>2019</v>
      </c>
      <c r="B787" s="181" t="str">
        <f t="shared" si="48"/>
        <v>Jun</v>
      </c>
      <c r="C787" s="79">
        <f t="shared" si="49"/>
        <v>23</v>
      </c>
      <c r="D787" s="195">
        <v>43622</v>
      </c>
      <c r="E787" s="53" t="s">
        <v>44</v>
      </c>
      <c r="F787" s="53" t="s">
        <v>146</v>
      </c>
      <c r="G787" s="50" t="s">
        <v>138</v>
      </c>
      <c r="H787" s="50" t="s">
        <v>144</v>
      </c>
      <c r="I787" s="53">
        <v>50</v>
      </c>
      <c r="J787" s="61">
        <v>1.26</v>
      </c>
      <c r="K787" s="64">
        <f t="shared" si="50"/>
        <v>1.008</v>
      </c>
      <c r="M787" s="2"/>
    </row>
    <row r="788" spans="1:13" x14ac:dyDescent="0.2">
      <c r="A788" s="47">
        <f t="shared" si="51"/>
        <v>2019</v>
      </c>
      <c r="B788" s="181" t="str">
        <f t="shared" si="48"/>
        <v>Jun</v>
      </c>
      <c r="C788" s="79">
        <f t="shared" si="49"/>
        <v>23</v>
      </c>
      <c r="D788" s="195">
        <v>43622</v>
      </c>
      <c r="E788" s="53" t="s">
        <v>44</v>
      </c>
      <c r="F788" s="53" t="s">
        <v>146</v>
      </c>
      <c r="G788" s="50" t="s">
        <v>138</v>
      </c>
      <c r="H788" s="50" t="s">
        <v>144</v>
      </c>
      <c r="I788" s="53">
        <v>47</v>
      </c>
      <c r="J788" s="61">
        <v>0.98</v>
      </c>
      <c r="K788" s="64">
        <f t="shared" si="50"/>
        <v>0.94391416160195718</v>
      </c>
      <c r="M788" s="2"/>
    </row>
    <row r="789" spans="1:13" x14ac:dyDescent="0.2">
      <c r="A789" s="47">
        <f t="shared" si="51"/>
        <v>2019</v>
      </c>
      <c r="B789" s="181" t="str">
        <f t="shared" si="48"/>
        <v>Jun</v>
      </c>
      <c r="C789" s="79">
        <f t="shared" si="49"/>
        <v>23</v>
      </c>
      <c r="D789" s="195">
        <v>43622</v>
      </c>
      <c r="E789" s="53" t="s">
        <v>44</v>
      </c>
      <c r="F789" s="53" t="s">
        <v>146</v>
      </c>
      <c r="G789" s="50" t="s">
        <v>138</v>
      </c>
      <c r="H789" s="50" t="s">
        <v>144</v>
      </c>
      <c r="I789" s="53">
        <v>59</v>
      </c>
      <c r="J789" s="61">
        <v>1.95</v>
      </c>
      <c r="K789" s="64">
        <f t="shared" si="50"/>
        <v>0.94946416137969314</v>
      </c>
      <c r="M789" s="2"/>
    </row>
    <row r="790" spans="1:13" x14ac:dyDescent="0.2">
      <c r="A790" s="47">
        <f t="shared" si="51"/>
        <v>2019</v>
      </c>
      <c r="B790" s="181" t="str">
        <f t="shared" si="48"/>
        <v>Jun</v>
      </c>
      <c r="C790" s="79">
        <f t="shared" si="49"/>
        <v>23</v>
      </c>
      <c r="D790" s="195">
        <v>43622</v>
      </c>
      <c r="E790" s="53" t="s">
        <v>44</v>
      </c>
      <c r="F790" s="53" t="s">
        <v>146</v>
      </c>
      <c r="G790" s="50" t="s">
        <v>138</v>
      </c>
      <c r="H790" s="50" t="s">
        <v>144</v>
      </c>
      <c r="I790" s="53">
        <v>49</v>
      </c>
      <c r="J790" s="61">
        <v>1.1499999999999999</v>
      </c>
      <c r="K790" s="64">
        <f t="shared" si="50"/>
        <v>0.97748387151611982</v>
      </c>
      <c r="M790" s="2"/>
    </row>
    <row r="791" spans="1:13" x14ac:dyDescent="0.2">
      <c r="A791" s="47">
        <f t="shared" si="51"/>
        <v>2019</v>
      </c>
      <c r="B791" s="181" t="str">
        <f t="shared" si="48"/>
        <v>Jun</v>
      </c>
      <c r="C791" s="79">
        <f t="shared" si="49"/>
        <v>23</v>
      </c>
      <c r="D791" s="195">
        <v>43622</v>
      </c>
      <c r="E791" s="53" t="s">
        <v>44</v>
      </c>
      <c r="F791" s="53" t="s">
        <v>146</v>
      </c>
      <c r="G791" s="50" t="s">
        <v>138</v>
      </c>
      <c r="H791" s="50" t="s">
        <v>144</v>
      </c>
      <c r="I791" s="53">
        <v>60</v>
      </c>
      <c r="J791" s="61">
        <v>2.13</v>
      </c>
      <c r="K791" s="64">
        <f t="shared" si="50"/>
        <v>0.98611111111111116</v>
      </c>
      <c r="M791" s="2"/>
    </row>
    <row r="792" spans="1:13" x14ac:dyDescent="0.2">
      <c r="A792" s="47">
        <f t="shared" si="51"/>
        <v>2019</v>
      </c>
      <c r="B792" s="181" t="str">
        <f t="shared" si="48"/>
        <v>Jun</v>
      </c>
      <c r="C792" s="79">
        <f t="shared" si="49"/>
        <v>23</v>
      </c>
      <c r="D792" s="195">
        <v>43622</v>
      </c>
      <c r="E792" s="53" t="s">
        <v>44</v>
      </c>
      <c r="F792" s="53" t="s">
        <v>146</v>
      </c>
      <c r="G792" s="50" t="s">
        <v>138</v>
      </c>
      <c r="H792" s="50" t="s">
        <v>144</v>
      </c>
      <c r="I792" s="53">
        <v>64</v>
      </c>
      <c r="J792" s="61">
        <v>2.7</v>
      </c>
      <c r="K792" s="64">
        <f t="shared" si="50"/>
        <v>1.02996826171875</v>
      </c>
      <c r="M792" s="2"/>
    </row>
    <row r="793" spans="1:13" x14ac:dyDescent="0.2">
      <c r="A793" s="47">
        <f t="shared" si="51"/>
        <v>2019</v>
      </c>
      <c r="B793" s="181" t="str">
        <f t="shared" si="48"/>
        <v>Jun</v>
      </c>
      <c r="C793" s="79">
        <f t="shared" si="49"/>
        <v>23</v>
      </c>
      <c r="D793" s="195">
        <v>43622</v>
      </c>
      <c r="E793" s="53" t="s">
        <v>44</v>
      </c>
      <c r="F793" s="53" t="s">
        <v>146</v>
      </c>
      <c r="G793" s="50" t="s">
        <v>138</v>
      </c>
      <c r="H793" s="50" t="s">
        <v>144</v>
      </c>
      <c r="I793" s="53">
        <v>52</v>
      </c>
      <c r="J793" s="61">
        <v>1.28</v>
      </c>
      <c r="K793" s="64">
        <f t="shared" si="50"/>
        <v>0.91033227127901684</v>
      </c>
      <c r="M793" s="2"/>
    </row>
    <row r="794" spans="1:13" x14ac:dyDescent="0.2">
      <c r="A794" s="47">
        <f t="shared" si="51"/>
        <v>2019</v>
      </c>
      <c r="B794" s="181" t="str">
        <f t="shared" si="48"/>
        <v>Jun</v>
      </c>
      <c r="C794" s="79">
        <f t="shared" si="49"/>
        <v>24</v>
      </c>
      <c r="D794" s="195">
        <v>43628</v>
      </c>
      <c r="E794" s="53" t="s">
        <v>21</v>
      </c>
      <c r="F794" s="53" t="s">
        <v>146</v>
      </c>
      <c r="G794" s="50" t="s">
        <v>138</v>
      </c>
      <c r="H794" s="50" t="s">
        <v>144</v>
      </c>
      <c r="I794" s="53">
        <v>64</v>
      </c>
      <c r="J794" s="61">
        <v>2.82</v>
      </c>
      <c r="K794" s="64">
        <f t="shared" si="50"/>
        <v>1.07574462890625</v>
      </c>
      <c r="M794" s="2"/>
    </row>
    <row r="795" spans="1:13" x14ac:dyDescent="0.2">
      <c r="A795" s="47">
        <f t="shared" si="51"/>
        <v>2019</v>
      </c>
      <c r="B795" s="181" t="str">
        <f t="shared" si="48"/>
        <v>Jun</v>
      </c>
      <c r="C795" s="79">
        <f t="shared" si="49"/>
        <v>24</v>
      </c>
      <c r="D795" s="195">
        <v>43628</v>
      </c>
      <c r="E795" s="53" t="s">
        <v>21</v>
      </c>
      <c r="F795" s="53" t="s">
        <v>146</v>
      </c>
      <c r="G795" s="50" t="s">
        <v>138</v>
      </c>
      <c r="H795" s="50" t="s">
        <v>144</v>
      </c>
      <c r="I795" s="53">
        <v>58</v>
      </c>
      <c r="J795" s="61">
        <v>2.3199999999999998</v>
      </c>
      <c r="K795" s="64">
        <f t="shared" si="50"/>
        <v>1.1890606420927465</v>
      </c>
      <c r="M795" s="2"/>
    </row>
    <row r="796" spans="1:13" x14ac:dyDescent="0.2">
      <c r="A796" s="47">
        <f t="shared" si="51"/>
        <v>2019</v>
      </c>
      <c r="B796" s="181" t="str">
        <f t="shared" si="48"/>
        <v>Jun</v>
      </c>
      <c r="C796" s="79">
        <f t="shared" si="49"/>
        <v>24</v>
      </c>
      <c r="D796" s="195">
        <v>43628</v>
      </c>
      <c r="E796" s="53" t="s">
        <v>21</v>
      </c>
      <c r="F796" s="53" t="s">
        <v>146</v>
      </c>
      <c r="G796" s="50" t="s">
        <v>138</v>
      </c>
      <c r="H796" s="50" t="s">
        <v>144</v>
      </c>
      <c r="I796" s="53">
        <v>50</v>
      </c>
      <c r="J796" s="61">
        <v>1.43</v>
      </c>
      <c r="K796" s="64">
        <f t="shared" si="50"/>
        <v>1.1439999999999999</v>
      </c>
      <c r="M796" s="2"/>
    </row>
    <row r="797" spans="1:13" x14ac:dyDescent="0.2">
      <c r="A797" s="47">
        <f t="shared" si="51"/>
        <v>2019</v>
      </c>
      <c r="B797" s="181" t="str">
        <f t="shared" si="48"/>
        <v>Jun</v>
      </c>
      <c r="C797" s="79">
        <f t="shared" si="49"/>
        <v>24</v>
      </c>
      <c r="D797" s="195">
        <v>43628</v>
      </c>
      <c r="E797" s="53" t="s">
        <v>21</v>
      </c>
      <c r="F797" s="53" t="s">
        <v>146</v>
      </c>
      <c r="G797" s="50" t="s">
        <v>138</v>
      </c>
      <c r="H797" s="50" t="s">
        <v>144</v>
      </c>
      <c r="I797" s="53">
        <v>42</v>
      </c>
      <c r="J797" s="61">
        <v>0.76</v>
      </c>
      <c r="K797" s="64">
        <f t="shared" si="50"/>
        <v>1.025807148256128</v>
      </c>
      <c r="M797" s="2"/>
    </row>
    <row r="798" spans="1:13" x14ac:dyDescent="0.2">
      <c r="A798" s="47">
        <f t="shared" si="51"/>
        <v>2019</v>
      </c>
      <c r="B798" s="181" t="str">
        <f t="shared" si="48"/>
        <v>Jun</v>
      </c>
      <c r="C798" s="79">
        <f t="shared" si="49"/>
        <v>24</v>
      </c>
      <c r="D798" s="195">
        <v>43628</v>
      </c>
      <c r="E798" s="53" t="s">
        <v>21</v>
      </c>
      <c r="F798" s="53" t="s">
        <v>146</v>
      </c>
      <c r="G798" s="50" t="s">
        <v>138</v>
      </c>
      <c r="H798" s="50" t="s">
        <v>144</v>
      </c>
      <c r="I798" s="53">
        <v>46</v>
      </c>
      <c r="J798" s="61">
        <v>1.1599999999999999</v>
      </c>
      <c r="K798" s="64">
        <f t="shared" si="50"/>
        <v>1.1917481712829785</v>
      </c>
      <c r="M798" s="2"/>
    </row>
    <row r="799" spans="1:13" x14ac:dyDescent="0.2">
      <c r="A799" s="47">
        <f t="shared" si="51"/>
        <v>2019</v>
      </c>
      <c r="B799" s="181" t="str">
        <f t="shared" si="48"/>
        <v>Jun</v>
      </c>
      <c r="C799" s="79">
        <f t="shared" si="49"/>
        <v>24</v>
      </c>
      <c r="D799" s="195">
        <v>43628</v>
      </c>
      <c r="E799" s="53" t="s">
        <v>21</v>
      </c>
      <c r="F799" s="53" t="s">
        <v>146</v>
      </c>
      <c r="G799" s="50" t="s">
        <v>138</v>
      </c>
      <c r="H799" s="50" t="s">
        <v>144</v>
      </c>
      <c r="I799" s="53">
        <v>64</v>
      </c>
      <c r="J799" s="61">
        <v>2.96</v>
      </c>
      <c r="K799" s="64">
        <f t="shared" si="50"/>
        <v>1.129150390625</v>
      </c>
      <c r="M799" s="2"/>
    </row>
    <row r="800" spans="1:13" x14ac:dyDescent="0.2">
      <c r="A800" s="47">
        <f t="shared" si="51"/>
        <v>2019</v>
      </c>
      <c r="B800" s="181" t="str">
        <f t="shared" si="48"/>
        <v>Jun</v>
      </c>
      <c r="C800" s="79">
        <f t="shared" si="49"/>
        <v>24</v>
      </c>
      <c r="D800" s="195">
        <v>43628</v>
      </c>
      <c r="E800" s="53" t="s">
        <v>15</v>
      </c>
      <c r="F800" s="53" t="s">
        <v>146</v>
      </c>
      <c r="G800" s="50" t="s">
        <v>138</v>
      </c>
      <c r="H800" s="50" t="s">
        <v>144</v>
      </c>
      <c r="I800" s="53">
        <v>58</v>
      </c>
      <c r="J800" s="61">
        <v>2.29</v>
      </c>
      <c r="K800" s="64">
        <f t="shared" si="50"/>
        <v>1.1736848579277543</v>
      </c>
      <c r="M800" s="2"/>
    </row>
    <row r="801" spans="1:13" x14ac:dyDescent="0.2">
      <c r="A801" s="47">
        <f t="shared" si="51"/>
        <v>2019</v>
      </c>
      <c r="B801" s="181" t="str">
        <f t="shared" si="48"/>
        <v>Jun</v>
      </c>
      <c r="C801" s="79">
        <f t="shared" si="49"/>
        <v>24</v>
      </c>
      <c r="D801" s="195">
        <v>43628</v>
      </c>
      <c r="E801" s="53" t="s">
        <v>15</v>
      </c>
      <c r="F801" s="53" t="s">
        <v>146</v>
      </c>
      <c r="G801" s="50" t="s">
        <v>138</v>
      </c>
      <c r="H801" s="50" t="s">
        <v>144</v>
      </c>
      <c r="I801" s="53">
        <v>52</v>
      </c>
      <c r="J801" s="61">
        <v>1.69</v>
      </c>
      <c r="K801" s="64">
        <f t="shared" si="50"/>
        <v>1.2019230769230769</v>
      </c>
      <c r="M801" s="2"/>
    </row>
    <row r="802" spans="1:13" x14ac:dyDescent="0.2">
      <c r="A802" s="47">
        <f t="shared" si="51"/>
        <v>2019</v>
      </c>
      <c r="B802" s="181" t="str">
        <f t="shared" si="48"/>
        <v>Jun</v>
      </c>
      <c r="C802" s="79">
        <f t="shared" si="49"/>
        <v>24</v>
      </c>
      <c r="D802" s="195">
        <v>43628</v>
      </c>
      <c r="E802" s="53" t="s">
        <v>15</v>
      </c>
      <c r="F802" s="53" t="s">
        <v>146</v>
      </c>
      <c r="G802" s="50" t="s">
        <v>138</v>
      </c>
      <c r="H802" s="50" t="s">
        <v>144</v>
      </c>
      <c r="I802" s="53">
        <v>47</v>
      </c>
      <c r="J802" s="61">
        <v>1.1599999999999999</v>
      </c>
      <c r="K802" s="64">
        <f t="shared" si="50"/>
        <v>1.1172861504676226</v>
      </c>
      <c r="M802" s="2"/>
    </row>
    <row r="803" spans="1:13" x14ac:dyDescent="0.2">
      <c r="A803" s="47">
        <f t="shared" si="51"/>
        <v>2019</v>
      </c>
      <c r="B803" s="181" t="str">
        <f t="shared" si="48"/>
        <v>Jun</v>
      </c>
      <c r="C803" s="79">
        <f t="shared" si="49"/>
        <v>24</v>
      </c>
      <c r="D803" s="195">
        <v>43628</v>
      </c>
      <c r="E803" s="53" t="s">
        <v>15</v>
      </c>
      <c r="F803" s="53" t="s">
        <v>146</v>
      </c>
      <c r="G803" s="50" t="s">
        <v>138</v>
      </c>
      <c r="H803" s="50" t="s">
        <v>144</v>
      </c>
      <c r="I803" s="53">
        <v>44</v>
      </c>
      <c r="J803" s="61">
        <v>0.91</v>
      </c>
      <c r="K803" s="64">
        <f t="shared" si="50"/>
        <v>1.068275732531931</v>
      </c>
      <c r="M803" s="2"/>
    </row>
    <row r="804" spans="1:13" x14ac:dyDescent="0.2">
      <c r="A804" s="47">
        <f t="shared" si="51"/>
        <v>2019</v>
      </c>
      <c r="B804" s="181" t="str">
        <f t="shared" si="48"/>
        <v>Jun</v>
      </c>
      <c r="C804" s="79">
        <f t="shared" si="49"/>
        <v>24</v>
      </c>
      <c r="D804" s="195">
        <v>43628</v>
      </c>
      <c r="E804" s="53" t="s">
        <v>15</v>
      </c>
      <c r="F804" s="53" t="s">
        <v>146</v>
      </c>
      <c r="G804" s="50" t="s">
        <v>138</v>
      </c>
      <c r="H804" s="50" t="s">
        <v>144</v>
      </c>
      <c r="I804" s="53">
        <v>53</v>
      </c>
      <c r="J804" s="61">
        <v>1.76</v>
      </c>
      <c r="K804" s="64">
        <f t="shared" si="50"/>
        <v>1.1821839505094809</v>
      </c>
      <c r="M804" s="2"/>
    </row>
    <row r="805" spans="1:13" x14ac:dyDescent="0.2">
      <c r="A805" s="47">
        <f t="shared" si="51"/>
        <v>2019</v>
      </c>
      <c r="B805" s="181" t="str">
        <f t="shared" si="48"/>
        <v>Jun</v>
      </c>
      <c r="C805" s="79">
        <f t="shared" si="49"/>
        <v>24</v>
      </c>
      <c r="D805" s="195">
        <v>43628</v>
      </c>
      <c r="E805" s="53" t="s">
        <v>15</v>
      </c>
      <c r="F805" s="53" t="s">
        <v>146</v>
      </c>
      <c r="G805" s="50" t="s">
        <v>138</v>
      </c>
      <c r="H805" s="50" t="s">
        <v>144</v>
      </c>
      <c r="I805" s="53">
        <v>57</v>
      </c>
      <c r="J805" s="61">
        <v>2.04</v>
      </c>
      <c r="K805" s="64">
        <f t="shared" si="50"/>
        <v>1.1015535144416906</v>
      </c>
      <c r="M805" s="2"/>
    </row>
    <row r="806" spans="1:13" x14ac:dyDescent="0.2">
      <c r="A806" s="47">
        <f t="shared" si="51"/>
        <v>2019</v>
      </c>
      <c r="B806" s="181" t="str">
        <f t="shared" si="48"/>
        <v>Jun</v>
      </c>
      <c r="C806" s="79">
        <f t="shared" si="49"/>
        <v>24</v>
      </c>
      <c r="D806" s="195">
        <v>43628</v>
      </c>
      <c r="E806" s="53" t="s">
        <v>15</v>
      </c>
      <c r="F806" s="53" t="s">
        <v>146</v>
      </c>
      <c r="G806" s="50" t="s">
        <v>138</v>
      </c>
      <c r="H806" s="50" t="s">
        <v>144</v>
      </c>
      <c r="I806" s="53">
        <v>51</v>
      </c>
      <c r="J806" s="61">
        <v>1.47</v>
      </c>
      <c r="K806" s="64">
        <f t="shared" si="50"/>
        <v>1.1081710654273242</v>
      </c>
      <c r="M806" s="2"/>
    </row>
    <row r="807" spans="1:13" x14ac:dyDescent="0.2">
      <c r="A807" s="47">
        <f t="shared" si="51"/>
        <v>2019</v>
      </c>
      <c r="B807" s="181" t="str">
        <f t="shared" si="48"/>
        <v>Jun</v>
      </c>
      <c r="C807" s="79">
        <f t="shared" si="49"/>
        <v>24</v>
      </c>
      <c r="D807" s="195">
        <v>43628</v>
      </c>
      <c r="E807" s="53" t="s">
        <v>15</v>
      </c>
      <c r="F807" s="53" t="s">
        <v>146</v>
      </c>
      <c r="G807" s="50" t="s">
        <v>138</v>
      </c>
      <c r="H807" s="50" t="s">
        <v>144</v>
      </c>
      <c r="I807" s="53">
        <v>55</v>
      </c>
      <c r="J807" s="61">
        <v>2.0699999999999998</v>
      </c>
      <c r="K807" s="64">
        <f t="shared" si="50"/>
        <v>1.2441773102930127</v>
      </c>
      <c r="M807" s="2"/>
    </row>
    <row r="808" spans="1:13" x14ac:dyDescent="0.2">
      <c r="A808" s="47">
        <f t="shared" si="51"/>
        <v>2019</v>
      </c>
      <c r="B808" s="181" t="str">
        <f t="shared" si="48"/>
        <v>Jun</v>
      </c>
      <c r="C808" s="79">
        <f t="shared" si="49"/>
        <v>24</v>
      </c>
      <c r="D808" s="195">
        <v>43628</v>
      </c>
      <c r="E808" s="53" t="s">
        <v>15</v>
      </c>
      <c r="F808" s="53" t="s">
        <v>146</v>
      </c>
      <c r="G808" s="50" t="s">
        <v>138</v>
      </c>
      <c r="H808" s="50" t="s">
        <v>148</v>
      </c>
      <c r="I808" s="53">
        <v>115</v>
      </c>
      <c r="J808" s="61">
        <v>18.649999999999999</v>
      </c>
      <c r="K808" s="64">
        <f t="shared" si="50"/>
        <v>1.2262677734856577</v>
      </c>
      <c r="M808" s="2"/>
    </row>
    <row r="809" spans="1:13" x14ac:dyDescent="0.2">
      <c r="A809" s="47">
        <f t="shared" si="51"/>
        <v>2019</v>
      </c>
      <c r="B809" s="181" t="str">
        <f t="shared" si="48"/>
        <v>Jun</v>
      </c>
      <c r="C809" s="79">
        <f t="shared" si="49"/>
        <v>24</v>
      </c>
      <c r="D809" s="195">
        <v>43628</v>
      </c>
      <c r="E809" s="53" t="s">
        <v>30</v>
      </c>
      <c r="F809" s="53" t="s">
        <v>146</v>
      </c>
      <c r="G809" s="50" t="s">
        <v>138</v>
      </c>
      <c r="H809" s="50" t="s">
        <v>148</v>
      </c>
      <c r="I809" s="53">
        <v>75</v>
      </c>
      <c r="J809" s="61">
        <v>4.67</v>
      </c>
      <c r="K809" s="64">
        <f t="shared" si="50"/>
        <v>1.1069629629629629</v>
      </c>
      <c r="M809" s="2"/>
    </row>
    <row r="810" spans="1:13" x14ac:dyDescent="0.2">
      <c r="A810" s="47">
        <f t="shared" si="51"/>
        <v>2019</v>
      </c>
      <c r="B810" s="181" t="str">
        <f t="shared" si="48"/>
        <v>Jun</v>
      </c>
      <c r="C810" s="79">
        <f t="shared" si="49"/>
        <v>24</v>
      </c>
      <c r="D810" s="195">
        <v>43628</v>
      </c>
      <c r="E810" s="53" t="s">
        <v>25</v>
      </c>
      <c r="F810" s="53" t="s">
        <v>146</v>
      </c>
      <c r="G810" s="50" t="s">
        <v>138</v>
      </c>
      <c r="H810" s="50" t="s">
        <v>144</v>
      </c>
      <c r="I810" s="53">
        <v>68</v>
      </c>
      <c r="J810" s="61">
        <v>3.43</v>
      </c>
      <c r="K810" s="64">
        <f t="shared" si="50"/>
        <v>1.0908558925300225</v>
      </c>
      <c r="M810" s="2"/>
    </row>
    <row r="811" spans="1:13" x14ac:dyDescent="0.2">
      <c r="A811" s="47">
        <f t="shared" si="51"/>
        <v>2019</v>
      </c>
      <c r="B811" s="181" t="str">
        <f t="shared" si="48"/>
        <v>Jun</v>
      </c>
      <c r="C811" s="79">
        <f t="shared" si="49"/>
        <v>24</v>
      </c>
      <c r="D811" s="195">
        <v>43628</v>
      </c>
      <c r="E811" s="53" t="s">
        <v>25</v>
      </c>
      <c r="F811" s="53" t="s">
        <v>146</v>
      </c>
      <c r="G811" s="50" t="s">
        <v>138</v>
      </c>
      <c r="H811" s="50" t="s">
        <v>144</v>
      </c>
      <c r="I811" s="53">
        <v>56</v>
      </c>
      <c r="J811" s="61">
        <v>2.11</v>
      </c>
      <c r="K811" s="64">
        <f t="shared" si="50"/>
        <v>1.201485058309038</v>
      </c>
      <c r="M811" s="2"/>
    </row>
    <row r="812" spans="1:13" x14ac:dyDescent="0.2">
      <c r="A812" s="47">
        <f t="shared" si="51"/>
        <v>2019</v>
      </c>
      <c r="B812" s="181" t="str">
        <f t="shared" si="48"/>
        <v>Jun</v>
      </c>
      <c r="C812" s="79">
        <f t="shared" si="49"/>
        <v>24</v>
      </c>
      <c r="D812" s="195">
        <v>43628</v>
      </c>
      <c r="E812" s="53" t="s">
        <v>25</v>
      </c>
      <c r="F812" s="53" t="s">
        <v>146</v>
      </c>
      <c r="G812" s="50" t="s">
        <v>138</v>
      </c>
      <c r="H812" s="50" t="s">
        <v>144</v>
      </c>
      <c r="I812" s="53">
        <v>54</v>
      </c>
      <c r="J812" s="61">
        <v>1.84</v>
      </c>
      <c r="K812" s="64">
        <f t="shared" si="50"/>
        <v>1.1685210587816899</v>
      </c>
      <c r="M812" s="2"/>
    </row>
    <row r="813" spans="1:13" x14ac:dyDescent="0.2">
      <c r="A813" s="47">
        <f t="shared" si="51"/>
        <v>2019</v>
      </c>
      <c r="B813" s="181" t="str">
        <f t="shared" si="48"/>
        <v>Jun</v>
      </c>
      <c r="C813" s="79">
        <f t="shared" si="49"/>
        <v>24</v>
      </c>
      <c r="D813" s="195">
        <v>43628</v>
      </c>
      <c r="E813" s="53" t="s">
        <v>25</v>
      </c>
      <c r="F813" s="53" t="s">
        <v>146</v>
      </c>
      <c r="G813" s="50" t="s">
        <v>138</v>
      </c>
      <c r="H813" s="50" t="s">
        <v>144</v>
      </c>
      <c r="I813" s="53">
        <v>50</v>
      </c>
      <c r="J813" s="61">
        <v>1.54</v>
      </c>
      <c r="K813" s="64">
        <f t="shared" si="50"/>
        <v>1.232</v>
      </c>
      <c r="M813" s="2"/>
    </row>
    <row r="814" spans="1:13" x14ac:dyDescent="0.2">
      <c r="A814" s="47">
        <f t="shared" si="51"/>
        <v>2019</v>
      </c>
      <c r="B814" s="181" t="str">
        <f t="shared" si="48"/>
        <v>Jun</v>
      </c>
      <c r="C814" s="79">
        <f t="shared" si="49"/>
        <v>24</v>
      </c>
      <c r="D814" s="195">
        <v>43628</v>
      </c>
      <c r="E814" s="53" t="s">
        <v>25</v>
      </c>
      <c r="F814" s="53" t="s">
        <v>146</v>
      </c>
      <c r="G814" s="50" t="s">
        <v>138</v>
      </c>
      <c r="H814" s="50" t="s">
        <v>144</v>
      </c>
      <c r="I814" s="53">
        <v>56</v>
      </c>
      <c r="J814" s="61">
        <v>1.96</v>
      </c>
      <c r="K814" s="64">
        <f t="shared" si="50"/>
        <v>1.1160714285714286</v>
      </c>
      <c r="M814" s="2"/>
    </row>
    <row r="815" spans="1:13" x14ac:dyDescent="0.2">
      <c r="A815" s="47">
        <f t="shared" si="51"/>
        <v>2019</v>
      </c>
      <c r="B815" s="181" t="str">
        <f t="shared" si="48"/>
        <v>Jun</v>
      </c>
      <c r="C815" s="79">
        <f t="shared" si="49"/>
        <v>24</v>
      </c>
      <c r="D815" s="195">
        <v>43628</v>
      </c>
      <c r="E815" s="53" t="s">
        <v>25</v>
      </c>
      <c r="F815" s="53" t="s">
        <v>146</v>
      </c>
      <c r="G815" s="50" t="s">
        <v>138</v>
      </c>
      <c r="H815" s="50" t="s">
        <v>144</v>
      </c>
      <c r="I815" s="53">
        <v>48</v>
      </c>
      <c r="J815" s="61">
        <v>1.37</v>
      </c>
      <c r="K815" s="64">
        <f t="shared" si="50"/>
        <v>1.2387876157407407</v>
      </c>
      <c r="M815" s="2"/>
    </row>
    <row r="816" spans="1:13" x14ac:dyDescent="0.2">
      <c r="A816" s="47">
        <f t="shared" si="51"/>
        <v>2019</v>
      </c>
      <c r="B816" s="181" t="str">
        <f t="shared" si="48"/>
        <v>Jun</v>
      </c>
      <c r="C816" s="79">
        <f t="shared" si="49"/>
        <v>24</v>
      </c>
      <c r="D816" s="195">
        <v>43628</v>
      </c>
      <c r="E816" s="53" t="s">
        <v>25</v>
      </c>
      <c r="F816" s="53" t="s">
        <v>146</v>
      </c>
      <c r="G816" s="50" t="s">
        <v>138</v>
      </c>
      <c r="H816" s="50" t="s">
        <v>144</v>
      </c>
      <c r="I816" s="53">
        <v>60</v>
      </c>
      <c r="J816" s="61">
        <v>2.52</v>
      </c>
      <c r="K816" s="64">
        <f t="shared" si="50"/>
        <v>1.1666666666666667</v>
      </c>
      <c r="M816" s="2"/>
    </row>
    <row r="817" spans="1:13" x14ac:dyDescent="0.2">
      <c r="A817" s="47">
        <f t="shared" si="51"/>
        <v>2019</v>
      </c>
      <c r="B817" s="181" t="str">
        <f t="shared" si="48"/>
        <v>Jun</v>
      </c>
      <c r="C817" s="79">
        <f t="shared" si="49"/>
        <v>24</v>
      </c>
      <c r="D817" s="195">
        <v>43628</v>
      </c>
      <c r="E817" s="53" t="s">
        <v>25</v>
      </c>
      <c r="F817" s="53" t="s">
        <v>146</v>
      </c>
      <c r="G817" s="50" t="s">
        <v>138</v>
      </c>
      <c r="H817" s="50" t="s">
        <v>144</v>
      </c>
      <c r="I817" s="53">
        <v>53</v>
      </c>
      <c r="J817" s="61">
        <v>1.68</v>
      </c>
      <c r="K817" s="64">
        <f t="shared" si="50"/>
        <v>1.1284483163954138</v>
      </c>
      <c r="M817" s="2"/>
    </row>
    <row r="818" spans="1:13" x14ac:dyDescent="0.2">
      <c r="A818" s="47">
        <f t="shared" si="51"/>
        <v>2019</v>
      </c>
      <c r="B818" s="181" t="str">
        <f t="shared" si="48"/>
        <v>Jun</v>
      </c>
      <c r="C818" s="79">
        <f t="shared" si="49"/>
        <v>24</v>
      </c>
      <c r="D818" s="195">
        <v>43628</v>
      </c>
      <c r="E818" s="53" t="s">
        <v>25</v>
      </c>
      <c r="F818" s="53" t="s">
        <v>146</v>
      </c>
      <c r="G818" s="50" t="s">
        <v>138</v>
      </c>
      <c r="H818" s="50" t="s">
        <v>144</v>
      </c>
      <c r="I818" s="53">
        <v>45</v>
      </c>
      <c r="J818" s="61">
        <v>1.05</v>
      </c>
      <c r="K818" s="64">
        <f t="shared" si="50"/>
        <v>1.1522633744855968</v>
      </c>
      <c r="M818" s="2"/>
    </row>
    <row r="819" spans="1:13" x14ac:dyDescent="0.2">
      <c r="A819" s="47">
        <f t="shared" si="51"/>
        <v>2019</v>
      </c>
      <c r="B819" s="181" t="str">
        <f t="shared" si="48"/>
        <v>Jun</v>
      </c>
      <c r="C819" s="79">
        <f t="shared" si="49"/>
        <v>24</v>
      </c>
      <c r="D819" s="195">
        <v>43628</v>
      </c>
      <c r="E819" s="53" t="s">
        <v>25</v>
      </c>
      <c r="F819" s="53" t="s">
        <v>146</v>
      </c>
      <c r="G819" s="50" t="s">
        <v>138</v>
      </c>
      <c r="H819" s="50" t="s">
        <v>144</v>
      </c>
      <c r="I819" s="53">
        <v>60</v>
      </c>
      <c r="J819" s="61">
        <v>2.4500000000000002</v>
      </c>
      <c r="K819" s="64">
        <f t="shared" si="50"/>
        <v>1.1342592592592593</v>
      </c>
      <c r="M819" s="2"/>
    </row>
    <row r="820" spans="1:13" x14ac:dyDescent="0.2">
      <c r="A820" s="47">
        <f t="shared" si="51"/>
        <v>2019</v>
      </c>
      <c r="B820" s="181" t="str">
        <f t="shared" si="48"/>
        <v>Jun</v>
      </c>
      <c r="C820" s="79">
        <f t="shared" si="49"/>
        <v>24</v>
      </c>
      <c r="D820" s="195">
        <v>43628</v>
      </c>
      <c r="E820" s="53" t="s">
        <v>25</v>
      </c>
      <c r="F820" s="53" t="s">
        <v>146</v>
      </c>
      <c r="G820" s="50" t="s">
        <v>138</v>
      </c>
      <c r="H820" s="50" t="s">
        <v>144</v>
      </c>
      <c r="I820" s="53">
        <v>45</v>
      </c>
      <c r="J820" s="61">
        <v>1.1000000000000001</v>
      </c>
      <c r="K820" s="64">
        <f t="shared" si="50"/>
        <v>1.207133058984911</v>
      </c>
      <c r="M820" s="2"/>
    </row>
    <row r="821" spans="1:13" x14ac:dyDescent="0.2">
      <c r="A821" s="47">
        <f t="shared" si="51"/>
        <v>2019</v>
      </c>
      <c r="B821" s="181" t="str">
        <f t="shared" si="48"/>
        <v>Jun</v>
      </c>
      <c r="C821" s="79">
        <f t="shared" si="49"/>
        <v>24</v>
      </c>
      <c r="D821" s="195">
        <v>43628</v>
      </c>
      <c r="E821" s="53" t="s">
        <v>25</v>
      </c>
      <c r="F821" s="53" t="s">
        <v>146</v>
      </c>
      <c r="G821" s="50" t="s">
        <v>138</v>
      </c>
      <c r="H821" s="50" t="s">
        <v>144</v>
      </c>
      <c r="I821" s="53">
        <v>64</v>
      </c>
      <c r="J821" s="61">
        <v>3.09</v>
      </c>
      <c r="K821" s="64">
        <f t="shared" si="50"/>
        <v>1.178741455078125</v>
      </c>
      <c r="M821" s="2"/>
    </row>
    <row r="822" spans="1:13" x14ac:dyDescent="0.2">
      <c r="A822" s="47">
        <f t="shared" si="51"/>
        <v>2019</v>
      </c>
      <c r="B822" s="181" t="str">
        <f t="shared" si="48"/>
        <v>Jun</v>
      </c>
      <c r="C822" s="79">
        <f t="shared" si="49"/>
        <v>24</v>
      </c>
      <c r="D822" s="195">
        <v>43628</v>
      </c>
      <c r="E822" s="53" t="s">
        <v>25</v>
      </c>
      <c r="F822" s="53" t="s">
        <v>146</v>
      </c>
      <c r="G822" s="50" t="s">
        <v>138</v>
      </c>
      <c r="H822" s="50" t="s">
        <v>144</v>
      </c>
      <c r="I822" s="53">
        <v>64</v>
      </c>
      <c r="J822" s="61">
        <v>2.83</v>
      </c>
      <c r="K822" s="64">
        <f t="shared" si="50"/>
        <v>1.079559326171875</v>
      </c>
      <c r="M822" s="2"/>
    </row>
    <row r="823" spans="1:13" x14ac:dyDescent="0.2">
      <c r="A823" s="47">
        <f t="shared" si="51"/>
        <v>2019</v>
      </c>
      <c r="B823" s="181" t="str">
        <f t="shared" si="48"/>
        <v>Jun</v>
      </c>
      <c r="C823" s="79">
        <f t="shared" si="49"/>
        <v>24</v>
      </c>
      <c r="D823" s="195">
        <v>43629</v>
      </c>
      <c r="E823" s="53" t="s">
        <v>44</v>
      </c>
      <c r="F823" s="53" t="s">
        <v>146</v>
      </c>
      <c r="G823" s="50" t="s">
        <v>138</v>
      </c>
      <c r="H823" s="50" t="s">
        <v>144</v>
      </c>
      <c r="I823" s="53">
        <v>47</v>
      </c>
      <c r="J823" s="61">
        <v>1.1499999999999999</v>
      </c>
      <c r="K823" s="64">
        <f t="shared" si="50"/>
        <v>1.107654373308419</v>
      </c>
      <c r="M823" s="2"/>
    </row>
    <row r="824" spans="1:13" x14ac:dyDescent="0.2">
      <c r="A824" s="47">
        <f t="shared" si="51"/>
        <v>2019</v>
      </c>
      <c r="B824" s="181" t="str">
        <f t="shared" si="48"/>
        <v>Jun</v>
      </c>
      <c r="C824" s="79">
        <f t="shared" si="49"/>
        <v>24</v>
      </c>
      <c r="D824" s="195">
        <v>43629</v>
      </c>
      <c r="E824" s="53" t="s">
        <v>44</v>
      </c>
      <c r="F824" s="53" t="s">
        <v>146</v>
      </c>
      <c r="G824" s="50" t="s">
        <v>138</v>
      </c>
      <c r="H824" s="50" t="s">
        <v>144</v>
      </c>
      <c r="I824" s="53">
        <v>60</v>
      </c>
      <c r="J824" s="61">
        <v>2.21</v>
      </c>
      <c r="K824" s="64">
        <f t="shared" si="50"/>
        <v>1.0231481481481481</v>
      </c>
      <c r="M824" s="2"/>
    </row>
    <row r="825" spans="1:13" x14ac:dyDescent="0.2">
      <c r="A825" s="47">
        <f t="shared" si="51"/>
        <v>2019</v>
      </c>
      <c r="B825" s="181" t="str">
        <f t="shared" si="48"/>
        <v>Jun</v>
      </c>
      <c r="C825" s="79">
        <f t="shared" si="49"/>
        <v>24</v>
      </c>
      <c r="D825" s="195">
        <v>43629</v>
      </c>
      <c r="E825" s="53" t="s">
        <v>44</v>
      </c>
      <c r="F825" s="53" t="s">
        <v>146</v>
      </c>
      <c r="G825" s="50" t="s">
        <v>138</v>
      </c>
      <c r="H825" s="50" t="s">
        <v>144</v>
      </c>
      <c r="I825" s="53">
        <v>48</v>
      </c>
      <c r="J825" s="61">
        <v>1.06</v>
      </c>
      <c r="K825" s="64">
        <f t="shared" si="50"/>
        <v>0.9584780092592593</v>
      </c>
      <c r="M825" s="2"/>
    </row>
    <row r="826" spans="1:13" x14ac:dyDescent="0.2">
      <c r="A826" s="47">
        <f t="shared" si="51"/>
        <v>2019</v>
      </c>
      <c r="B826" s="181" t="str">
        <f t="shared" si="48"/>
        <v>Jun</v>
      </c>
      <c r="C826" s="79">
        <f t="shared" si="49"/>
        <v>24</v>
      </c>
      <c r="D826" s="195">
        <v>43629</v>
      </c>
      <c r="E826" s="53" t="s">
        <v>44</v>
      </c>
      <c r="F826" s="53" t="s">
        <v>146</v>
      </c>
      <c r="G826" s="50" t="s">
        <v>138</v>
      </c>
      <c r="H826" s="50" t="s">
        <v>144</v>
      </c>
      <c r="I826" s="53">
        <v>50</v>
      </c>
      <c r="J826" s="61">
        <v>1.34</v>
      </c>
      <c r="K826" s="64">
        <f t="shared" si="50"/>
        <v>1.0720000000000001</v>
      </c>
      <c r="M826" s="2"/>
    </row>
    <row r="827" spans="1:13" x14ac:dyDescent="0.2">
      <c r="A827" s="47">
        <f t="shared" si="51"/>
        <v>2019</v>
      </c>
      <c r="B827" s="181" t="str">
        <f t="shared" si="48"/>
        <v>Jun</v>
      </c>
      <c r="C827" s="79">
        <f t="shared" si="49"/>
        <v>24</v>
      </c>
      <c r="D827" s="195">
        <v>43629</v>
      </c>
      <c r="E827" s="53" t="s">
        <v>44</v>
      </c>
      <c r="F827" s="53" t="s">
        <v>146</v>
      </c>
      <c r="G827" s="50" t="s">
        <v>138</v>
      </c>
      <c r="H827" s="50" t="s">
        <v>144</v>
      </c>
      <c r="I827" s="53">
        <v>57</v>
      </c>
      <c r="J827" s="61">
        <v>1.96</v>
      </c>
      <c r="K827" s="64">
        <f t="shared" si="50"/>
        <v>1.0583553374047616</v>
      </c>
      <c r="M827" s="2"/>
    </row>
    <row r="828" spans="1:13" x14ac:dyDescent="0.2">
      <c r="A828" s="47">
        <f t="shared" si="51"/>
        <v>2019</v>
      </c>
      <c r="B828" s="181" t="str">
        <f t="shared" si="48"/>
        <v>Jun</v>
      </c>
      <c r="C828" s="79">
        <f t="shared" si="49"/>
        <v>24</v>
      </c>
      <c r="D828" s="195">
        <v>43629</v>
      </c>
      <c r="E828" s="53" t="s">
        <v>44</v>
      </c>
      <c r="F828" s="53" t="s">
        <v>146</v>
      </c>
      <c r="G828" s="50" t="s">
        <v>138</v>
      </c>
      <c r="H828" s="50" t="s">
        <v>144</v>
      </c>
      <c r="I828" s="53">
        <v>50</v>
      </c>
      <c r="J828" s="61">
        <v>1.1399999999999999</v>
      </c>
      <c r="K828" s="64">
        <f t="shared" si="50"/>
        <v>0.91199999999999992</v>
      </c>
      <c r="M828" s="2"/>
    </row>
    <row r="829" spans="1:13" x14ac:dyDescent="0.2">
      <c r="A829" s="47">
        <f t="shared" si="51"/>
        <v>2019</v>
      </c>
      <c r="B829" s="181" t="str">
        <f t="shared" si="48"/>
        <v>Jun</v>
      </c>
      <c r="C829" s="79">
        <f t="shared" si="49"/>
        <v>24</v>
      </c>
      <c r="D829" s="195">
        <v>43629</v>
      </c>
      <c r="E829" s="53" t="s">
        <v>44</v>
      </c>
      <c r="F829" s="53" t="s">
        <v>146</v>
      </c>
      <c r="G829" s="50" t="s">
        <v>138</v>
      </c>
      <c r="H829" s="50" t="s">
        <v>144</v>
      </c>
      <c r="I829" s="53">
        <v>62</v>
      </c>
      <c r="J829" s="61">
        <v>2.2799999999999998</v>
      </c>
      <c r="K829" s="64">
        <f t="shared" si="50"/>
        <v>0.95666476452619909</v>
      </c>
      <c r="M829" s="2"/>
    </row>
    <row r="830" spans="1:13" x14ac:dyDescent="0.2">
      <c r="A830" s="47">
        <f t="shared" si="51"/>
        <v>2019</v>
      </c>
      <c r="B830" s="181" t="str">
        <f t="shared" si="48"/>
        <v>Jun</v>
      </c>
      <c r="C830" s="79">
        <f t="shared" si="49"/>
        <v>24</v>
      </c>
      <c r="D830" s="195">
        <v>43629</v>
      </c>
      <c r="E830" s="53" t="s">
        <v>44</v>
      </c>
      <c r="F830" s="53" t="s">
        <v>146</v>
      </c>
      <c r="G830" s="50" t="s">
        <v>138</v>
      </c>
      <c r="H830" s="50" t="s">
        <v>144</v>
      </c>
      <c r="I830" s="53">
        <v>39</v>
      </c>
      <c r="J830" s="61">
        <v>0.49</v>
      </c>
      <c r="K830" s="64">
        <f t="shared" si="50"/>
        <v>0.82604224616058941</v>
      </c>
      <c r="M830" s="2"/>
    </row>
    <row r="831" spans="1:13" x14ac:dyDescent="0.2">
      <c r="A831" s="47">
        <f t="shared" si="51"/>
        <v>2019</v>
      </c>
      <c r="B831" s="181" t="str">
        <f t="shared" si="48"/>
        <v>Jun</v>
      </c>
      <c r="C831" s="79">
        <f t="shared" si="49"/>
        <v>24</v>
      </c>
      <c r="D831" s="195">
        <v>43629</v>
      </c>
      <c r="E831" s="53" t="s">
        <v>44</v>
      </c>
      <c r="F831" s="53" t="s">
        <v>146</v>
      </c>
      <c r="G831" s="50" t="s">
        <v>138</v>
      </c>
      <c r="H831" s="50" t="s">
        <v>144</v>
      </c>
      <c r="I831" s="53">
        <v>65</v>
      </c>
      <c r="J831" s="61">
        <v>2.58</v>
      </c>
      <c r="K831" s="64">
        <f t="shared" si="50"/>
        <v>0.93946290395994536</v>
      </c>
      <c r="M831" s="2"/>
    </row>
    <row r="832" spans="1:13" x14ac:dyDescent="0.2">
      <c r="A832" s="47">
        <f t="shared" si="51"/>
        <v>2019</v>
      </c>
      <c r="B832" s="181" t="str">
        <f t="shared" si="48"/>
        <v>Jun</v>
      </c>
      <c r="C832" s="79">
        <f t="shared" si="49"/>
        <v>24</v>
      </c>
      <c r="D832" s="195">
        <v>43629</v>
      </c>
      <c r="E832" s="53" t="s">
        <v>44</v>
      </c>
      <c r="F832" s="53" t="s">
        <v>146</v>
      </c>
      <c r="G832" s="50" t="s">
        <v>138</v>
      </c>
      <c r="H832" s="50" t="s">
        <v>144</v>
      </c>
      <c r="I832" s="53">
        <v>48</v>
      </c>
      <c r="J832" s="61">
        <v>1.05</v>
      </c>
      <c r="K832" s="64">
        <f t="shared" si="50"/>
        <v>0.94943576388888884</v>
      </c>
      <c r="M832" s="2"/>
    </row>
    <row r="833" spans="1:13" x14ac:dyDescent="0.2">
      <c r="A833" s="47">
        <f t="shared" si="51"/>
        <v>2019</v>
      </c>
      <c r="B833" s="181" t="str">
        <f t="shared" si="48"/>
        <v>Jun</v>
      </c>
      <c r="C833" s="79">
        <f t="shared" si="49"/>
        <v>24</v>
      </c>
      <c r="D833" s="195">
        <v>43629</v>
      </c>
      <c r="E833" s="53" t="s">
        <v>44</v>
      </c>
      <c r="F833" s="53" t="s">
        <v>146</v>
      </c>
      <c r="G833" s="50" t="s">
        <v>138</v>
      </c>
      <c r="H833" s="50" t="s">
        <v>144</v>
      </c>
      <c r="I833" s="53">
        <v>50</v>
      </c>
      <c r="J833" s="61">
        <v>1.29</v>
      </c>
      <c r="K833" s="64">
        <f t="shared" si="50"/>
        <v>1.032</v>
      </c>
      <c r="M833" s="2"/>
    </row>
    <row r="834" spans="1:13" x14ac:dyDescent="0.2">
      <c r="A834" s="47">
        <f t="shared" si="51"/>
        <v>2019</v>
      </c>
      <c r="B834" s="181" t="str">
        <f t="shared" si="48"/>
        <v>Jun</v>
      </c>
      <c r="C834" s="79">
        <f t="shared" si="49"/>
        <v>24</v>
      </c>
      <c r="D834" s="195">
        <v>43629</v>
      </c>
      <c r="E834" s="53" t="s">
        <v>44</v>
      </c>
      <c r="F834" s="53" t="s">
        <v>146</v>
      </c>
      <c r="G834" s="50" t="s">
        <v>138</v>
      </c>
      <c r="H834" s="50" t="s">
        <v>144</v>
      </c>
      <c r="I834" s="53">
        <v>60</v>
      </c>
      <c r="J834" s="61">
        <v>1.84</v>
      </c>
      <c r="K834" s="64">
        <f t="shared" si="50"/>
        <v>0.85185185185185186</v>
      </c>
      <c r="M834" s="2"/>
    </row>
    <row r="835" spans="1:13" x14ac:dyDescent="0.2">
      <c r="A835" s="47">
        <f t="shared" si="51"/>
        <v>2019</v>
      </c>
      <c r="B835" s="181" t="str">
        <f t="shared" si="48"/>
        <v>Jun</v>
      </c>
      <c r="C835" s="79">
        <f t="shared" si="49"/>
        <v>24</v>
      </c>
      <c r="D835" s="195">
        <v>43629</v>
      </c>
      <c r="E835" s="53" t="s">
        <v>44</v>
      </c>
      <c r="F835" s="53" t="s">
        <v>146</v>
      </c>
      <c r="G835" s="50" t="s">
        <v>138</v>
      </c>
      <c r="H835" s="50" t="s">
        <v>144</v>
      </c>
      <c r="I835" s="53">
        <v>58</v>
      </c>
      <c r="J835" s="61">
        <v>1.78</v>
      </c>
      <c r="K835" s="64">
        <f t="shared" si="50"/>
        <v>0.91229652712288323</v>
      </c>
      <c r="M835" s="2"/>
    </row>
    <row r="836" spans="1:13" x14ac:dyDescent="0.2">
      <c r="A836" s="47">
        <f t="shared" si="51"/>
        <v>2019</v>
      </c>
      <c r="B836" s="181" t="str">
        <f t="shared" ref="B836:B899" si="52">TEXT(D836,"mmm")</f>
        <v>Jun</v>
      </c>
      <c r="C836" s="79">
        <f t="shared" ref="C836:C899" si="53">WEEKNUM(D836)</f>
        <v>24</v>
      </c>
      <c r="D836" s="195">
        <v>43629</v>
      </c>
      <c r="E836" s="53" t="s">
        <v>44</v>
      </c>
      <c r="F836" s="53" t="s">
        <v>146</v>
      </c>
      <c r="G836" s="50" t="s">
        <v>138</v>
      </c>
      <c r="H836" s="50" t="s">
        <v>144</v>
      </c>
      <c r="I836" s="53">
        <v>54</v>
      </c>
      <c r="J836" s="61">
        <v>1.54</v>
      </c>
      <c r="K836" s="64">
        <f t="shared" ref="K836:K899" si="54">(J836*100000)/(I836^3)</f>
        <v>0.97800132093684911</v>
      </c>
      <c r="M836" s="2"/>
    </row>
    <row r="837" spans="1:13" x14ac:dyDescent="0.2">
      <c r="A837" s="47">
        <f t="shared" si="51"/>
        <v>2019</v>
      </c>
      <c r="B837" s="181" t="str">
        <f t="shared" si="52"/>
        <v>Jun</v>
      </c>
      <c r="C837" s="79">
        <f t="shared" si="53"/>
        <v>24</v>
      </c>
      <c r="D837" s="195">
        <v>43629</v>
      </c>
      <c r="E837" s="53" t="s">
        <v>44</v>
      </c>
      <c r="F837" s="53" t="s">
        <v>146</v>
      </c>
      <c r="G837" s="50" t="s">
        <v>138</v>
      </c>
      <c r="H837" s="50" t="s">
        <v>144</v>
      </c>
      <c r="I837" s="53">
        <v>53</v>
      </c>
      <c r="J837" s="61">
        <v>1.43</v>
      </c>
      <c r="K837" s="64">
        <f t="shared" si="54"/>
        <v>0.96052445978895329</v>
      </c>
      <c r="M837" s="2"/>
    </row>
    <row r="838" spans="1:13" x14ac:dyDescent="0.2">
      <c r="A838" s="47">
        <f t="shared" ref="A838:A901" si="55">YEAR(D838)</f>
        <v>2019</v>
      </c>
      <c r="B838" s="181" t="str">
        <f t="shared" si="52"/>
        <v>Jun</v>
      </c>
      <c r="C838" s="79">
        <f t="shared" si="53"/>
        <v>24</v>
      </c>
      <c r="D838" s="195">
        <v>43629</v>
      </c>
      <c r="E838" s="53" t="s">
        <v>44</v>
      </c>
      <c r="F838" s="53" t="s">
        <v>146</v>
      </c>
      <c r="G838" s="50" t="s">
        <v>138</v>
      </c>
      <c r="H838" s="50" t="s">
        <v>144</v>
      </c>
      <c r="I838" s="53">
        <v>61</v>
      </c>
      <c r="J838" s="61">
        <v>1.91</v>
      </c>
      <c r="K838" s="64">
        <f t="shared" si="54"/>
        <v>0.84148012388702143</v>
      </c>
      <c r="M838" s="2"/>
    </row>
    <row r="839" spans="1:13" x14ac:dyDescent="0.2">
      <c r="A839" s="47">
        <f t="shared" si="55"/>
        <v>2019</v>
      </c>
      <c r="B839" s="181" t="str">
        <f t="shared" si="52"/>
        <v>Jun</v>
      </c>
      <c r="C839" s="79">
        <f t="shared" si="53"/>
        <v>24</v>
      </c>
      <c r="D839" s="195">
        <v>43629</v>
      </c>
      <c r="E839" s="53" t="s">
        <v>44</v>
      </c>
      <c r="F839" s="53" t="s">
        <v>146</v>
      </c>
      <c r="G839" s="50" t="s">
        <v>138</v>
      </c>
      <c r="H839" s="50" t="s">
        <v>144</v>
      </c>
      <c r="I839" s="53">
        <v>48</v>
      </c>
      <c r="J839" s="61">
        <v>1.0900000000000001</v>
      </c>
      <c r="K839" s="64">
        <f t="shared" si="54"/>
        <v>0.98560474537037046</v>
      </c>
      <c r="M839" s="2"/>
    </row>
    <row r="840" spans="1:13" x14ac:dyDescent="0.2">
      <c r="A840" s="47">
        <f t="shared" si="55"/>
        <v>2019</v>
      </c>
      <c r="B840" s="181" t="str">
        <f t="shared" si="52"/>
        <v>Jun</v>
      </c>
      <c r="C840" s="79">
        <f t="shared" si="53"/>
        <v>24</v>
      </c>
      <c r="D840" s="195">
        <v>43629</v>
      </c>
      <c r="E840" s="53" t="s">
        <v>44</v>
      </c>
      <c r="F840" s="53" t="s">
        <v>146</v>
      </c>
      <c r="G840" s="50" t="s">
        <v>138</v>
      </c>
      <c r="H840" s="50" t="s">
        <v>144</v>
      </c>
      <c r="I840" s="53">
        <v>46</v>
      </c>
      <c r="J840" s="61">
        <v>0.99</v>
      </c>
      <c r="K840" s="64">
        <f t="shared" si="54"/>
        <v>1.0170954220432318</v>
      </c>
      <c r="M840" s="2"/>
    </row>
    <row r="841" spans="1:13" x14ac:dyDescent="0.2">
      <c r="A841" s="47">
        <f t="shared" si="55"/>
        <v>2019</v>
      </c>
      <c r="B841" s="181" t="str">
        <f t="shared" si="52"/>
        <v>Jun</v>
      </c>
      <c r="C841" s="79">
        <f t="shared" si="53"/>
        <v>24</v>
      </c>
      <c r="D841" s="195">
        <v>43629</v>
      </c>
      <c r="E841" s="53" t="s">
        <v>44</v>
      </c>
      <c r="F841" s="53" t="s">
        <v>146</v>
      </c>
      <c r="G841" s="50" t="s">
        <v>138</v>
      </c>
      <c r="H841" s="50" t="s">
        <v>144</v>
      </c>
      <c r="I841" s="53">
        <v>54</v>
      </c>
      <c r="J841" s="61">
        <v>1.32</v>
      </c>
      <c r="K841" s="64">
        <f t="shared" si="54"/>
        <v>0.83828684651729923</v>
      </c>
      <c r="M841" s="2"/>
    </row>
    <row r="842" spans="1:13" x14ac:dyDescent="0.2">
      <c r="A842" s="47">
        <f t="shared" si="55"/>
        <v>2019</v>
      </c>
      <c r="B842" s="181" t="str">
        <f t="shared" si="52"/>
        <v>Jun</v>
      </c>
      <c r="C842" s="79">
        <f t="shared" si="53"/>
        <v>24</v>
      </c>
      <c r="D842" s="195">
        <v>43629</v>
      </c>
      <c r="E842" s="53" t="s">
        <v>38</v>
      </c>
      <c r="F842" s="53" t="s">
        <v>146</v>
      </c>
      <c r="G842" s="50" t="s">
        <v>138</v>
      </c>
      <c r="H842" s="50" t="s">
        <v>144</v>
      </c>
      <c r="I842" s="53">
        <v>69</v>
      </c>
      <c r="J842" s="61">
        <v>6.8</v>
      </c>
      <c r="K842" s="64">
        <f t="shared" si="54"/>
        <v>2.069958509508111</v>
      </c>
      <c r="M842" s="2"/>
    </row>
    <row r="843" spans="1:13" x14ac:dyDescent="0.2">
      <c r="A843" s="47">
        <f t="shared" si="55"/>
        <v>2019</v>
      </c>
      <c r="B843" s="181" t="str">
        <f t="shared" si="52"/>
        <v>Jun</v>
      </c>
      <c r="C843" s="79">
        <f t="shared" si="53"/>
        <v>24</v>
      </c>
      <c r="D843" s="195">
        <v>43629</v>
      </c>
      <c r="E843" s="53" t="s">
        <v>38</v>
      </c>
      <c r="F843" s="53" t="s">
        <v>146</v>
      </c>
      <c r="G843" s="50" t="s">
        <v>138</v>
      </c>
      <c r="H843" s="50" t="s">
        <v>144</v>
      </c>
      <c r="I843" s="53">
        <v>53</v>
      </c>
      <c r="J843" s="61">
        <v>1.72</v>
      </c>
      <c r="K843" s="64">
        <f t="shared" si="54"/>
        <v>1.1553161334524473</v>
      </c>
      <c r="M843" s="2"/>
    </row>
    <row r="844" spans="1:13" x14ac:dyDescent="0.2">
      <c r="A844" s="47">
        <f t="shared" si="55"/>
        <v>2019</v>
      </c>
      <c r="B844" s="181" t="str">
        <f t="shared" si="52"/>
        <v>Jun</v>
      </c>
      <c r="C844" s="79">
        <f t="shared" si="53"/>
        <v>24</v>
      </c>
      <c r="D844" s="195">
        <v>43629</v>
      </c>
      <c r="E844" s="53" t="s">
        <v>38</v>
      </c>
      <c r="F844" s="53" t="s">
        <v>146</v>
      </c>
      <c r="G844" s="50" t="s">
        <v>138</v>
      </c>
      <c r="H844" s="50" t="s">
        <v>144</v>
      </c>
      <c r="I844" s="53">
        <v>65</v>
      </c>
      <c r="J844" s="61">
        <v>3.29</v>
      </c>
      <c r="K844" s="64">
        <f t="shared" si="54"/>
        <v>1.1979972690031861</v>
      </c>
      <c r="M844" s="2"/>
    </row>
    <row r="845" spans="1:13" x14ac:dyDescent="0.2">
      <c r="A845" s="47">
        <f t="shared" si="55"/>
        <v>2019</v>
      </c>
      <c r="B845" s="181" t="str">
        <f t="shared" si="52"/>
        <v>Jun</v>
      </c>
      <c r="C845" s="79">
        <f t="shared" si="53"/>
        <v>24</v>
      </c>
      <c r="D845" s="195">
        <v>43629</v>
      </c>
      <c r="E845" s="53" t="s">
        <v>38</v>
      </c>
      <c r="F845" s="53" t="s">
        <v>146</v>
      </c>
      <c r="G845" s="50" t="s">
        <v>138</v>
      </c>
      <c r="H845" s="50" t="s">
        <v>144</v>
      </c>
      <c r="I845" s="53">
        <v>52</v>
      </c>
      <c r="J845" s="61">
        <v>1.54</v>
      </c>
      <c r="K845" s="64">
        <f t="shared" si="54"/>
        <v>1.0952435138825671</v>
      </c>
      <c r="M845" s="2"/>
    </row>
    <row r="846" spans="1:13" x14ac:dyDescent="0.2">
      <c r="A846" s="47">
        <f t="shared" si="55"/>
        <v>2019</v>
      </c>
      <c r="B846" s="181" t="str">
        <f t="shared" si="52"/>
        <v>Jun</v>
      </c>
      <c r="C846" s="79">
        <f t="shared" si="53"/>
        <v>24</v>
      </c>
      <c r="D846" s="195">
        <v>43629</v>
      </c>
      <c r="E846" s="53" t="s">
        <v>38</v>
      </c>
      <c r="F846" s="53" t="s">
        <v>146</v>
      </c>
      <c r="G846" s="50" t="s">
        <v>138</v>
      </c>
      <c r="H846" s="50" t="s">
        <v>144</v>
      </c>
      <c r="I846" s="53">
        <v>67</v>
      </c>
      <c r="J846" s="61">
        <v>2.91</v>
      </c>
      <c r="K846" s="64">
        <f t="shared" si="54"/>
        <v>0.96753922523714686</v>
      </c>
      <c r="M846" s="2"/>
    </row>
    <row r="847" spans="1:13" x14ac:dyDescent="0.2">
      <c r="A847" s="47">
        <f t="shared" si="55"/>
        <v>2019</v>
      </c>
      <c r="B847" s="181" t="str">
        <f t="shared" si="52"/>
        <v>Jun</v>
      </c>
      <c r="C847" s="79">
        <f t="shared" si="53"/>
        <v>24</v>
      </c>
      <c r="D847" s="195">
        <v>43629</v>
      </c>
      <c r="E847" s="53" t="s">
        <v>38</v>
      </c>
      <c r="F847" s="53" t="s">
        <v>146</v>
      </c>
      <c r="G847" s="50" t="s">
        <v>138</v>
      </c>
      <c r="H847" s="50" t="s">
        <v>144</v>
      </c>
      <c r="I847" s="53">
        <v>55</v>
      </c>
      <c r="J847" s="61">
        <v>1.59</v>
      </c>
      <c r="K847" s="64">
        <f t="shared" si="54"/>
        <v>0.95567242674680686</v>
      </c>
      <c r="M847" s="2"/>
    </row>
    <row r="848" spans="1:13" x14ac:dyDescent="0.2">
      <c r="A848" s="47">
        <f t="shared" si="55"/>
        <v>2019</v>
      </c>
      <c r="B848" s="181" t="str">
        <f t="shared" si="52"/>
        <v>Jun</v>
      </c>
      <c r="C848" s="79">
        <f t="shared" si="53"/>
        <v>24</v>
      </c>
      <c r="D848" s="195">
        <v>43629</v>
      </c>
      <c r="E848" s="53" t="s">
        <v>38</v>
      </c>
      <c r="F848" s="53" t="s">
        <v>146</v>
      </c>
      <c r="G848" s="50" t="s">
        <v>138</v>
      </c>
      <c r="H848" s="50" t="s">
        <v>148</v>
      </c>
      <c r="I848" s="53">
        <v>92</v>
      </c>
      <c r="J848" s="61">
        <v>9</v>
      </c>
      <c r="K848" s="64">
        <f t="shared" si="54"/>
        <v>1.1557902523218542</v>
      </c>
      <c r="M848" s="2"/>
    </row>
    <row r="849" spans="1:13" x14ac:dyDescent="0.2">
      <c r="A849" s="47">
        <f t="shared" si="55"/>
        <v>2019</v>
      </c>
      <c r="B849" s="181" t="str">
        <f t="shared" si="52"/>
        <v>Jun</v>
      </c>
      <c r="C849" s="79">
        <f t="shared" si="53"/>
        <v>24</v>
      </c>
      <c r="D849" s="195">
        <v>43629</v>
      </c>
      <c r="E849" s="53" t="s">
        <v>38</v>
      </c>
      <c r="F849" s="53" t="s">
        <v>146</v>
      </c>
      <c r="G849" s="50" t="s">
        <v>138</v>
      </c>
      <c r="H849" s="50" t="s">
        <v>148</v>
      </c>
      <c r="I849" s="53">
        <v>93</v>
      </c>
      <c r="J849" s="61">
        <v>8.48</v>
      </c>
      <c r="K849" s="64">
        <f t="shared" si="54"/>
        <v>1.0542582460275722</v>
      </c>
      <c r="M849" s="2"/>
    </row>
    <row r="850" spans="1:13" x14ac:dyDescent="0.2">
      <c r="A850" s="47">
        <f t="shared" si="55"/>
        <v>2019</v>
      </c>
      <c r="B850" s="181" t="str">
        <f t="shared" si="52"/>
        <v>Jun</v>
      </c>
      <c r="C850" s="79">
        <f t="shared" si="53"/>
        <v>24</v>
      </c>
      <c r="D850" s="195">
        <v>43629</v>
      </c>
      <c r="E850" s="53" t="s">
        <v>38</v>
      </c>
      <c r="F850" s="53" t="s">
        <v>146</v>
      </c>
      <c r="G850" s="50" t="s">
        <v>138</v>
      </c>
      <c r="H850" s="50" t="s">
        <v>148</v>
      </c>
      <c r="I850" s="53">
        <v>71</v>
      </c>
      <c r="J850" s="61">
        <v>5.1100000000000003</v>
      </c>
      <c r="K850" s="64">
        <f t="shared" si="54"/>
        <v>1.4277292399507142</v>
      </c>
      <c r="M850" s="2"/>
    </row>
    <row r="851" spans="1:13" x14ac:dyDescent="0.2">
      <c r="A851" s="47">
        <f t="shared" si="55"/>
        <v>2019</v>
      </c>
      <c r="B851" s="181" t="str">
        <f t="shared" si="52"/>
        <v>Jun</v>
      </c>
      <c r="C851" s="79">
        <f t="shared" si="53"/>
        <v>24</v>
      </c>
      <c r="D851" s="195">
        <v>43629</v>
      </c>
      <c r="E851" s="53" t="s">
        <v>38</v>
      </c>
      <c r="F851" s="53" t="s">
        <v>146</v>
      </c>
      <c r="G851" s="50" t="s">
        <v>138</v>
      </c>
      <c r="H851" s="50" t="s">
        <v>148</v>
      </c>
      <c r="I851" s="53">
        <v>71</v>
      </c>
      <c r="J851" s="61">
        <v>4.3</v>
      </c>
      <c r="K851" s="64">
        <f t="shared" si="54"/>
        <v>1.2014159944790743</v>
      </c>
      <c r="M851" s="2"/>
    </row>
    <row r="852" spans="1:13" x14ac:dyDescent="0.2">
      <c r="A852" s="47">
        <f t="shared" si="55"/>
        <v>2019</v>
      </c>
      <c r="B852" s="181" t="str">
        <f t="shared" si="52"/>
        <v>Jun</v>
      </c>
      <c r="C852" s="79">
        <f t="shared" si="53"/>
        <v>24</v>
      </c>
      <c r="D852" s="195">
        <v>43629</v>
      </c>
      <c r="E852" s="53" t="s">
        <v>38</v>
      </c>
      <c r="F852" s="53" t="s">
        <v>146</v>
      </c>
      <c r="G852" s="50" t="s">
        <v>138</v>
      </c>
      <c r="H852" s="50" t="s">
        <v>148</v>
      </c>
      <c r="I852" s="53">
        <v>77</v>
      </c>
      <c r="J852" s="61">
        <v>5.07</v>
      </c>
      <c r="K852" s="64">
        <f t="shared" si="54"/>
        <v>1.1105440351518949</v>
      </c>
      <c r="M852" s="2"/>
    </row>
    <row r="853" spans="1:13" x14ac:dyDescent="0.2">
      <c r="A853" s="47">
        <f t="shared" si="55"/>
        <v>2019</v>
      </c>
      <c r="B853" s="181" t="str">
        <f t="shared" si="52"/>
        <v>Jun</v>
      </c>
      <c r="C853" s="79">
        <f t="shared" si="53"/>
        <v>24</v>
      </c>
      <c r="D853" s="195">
        <v>43629</v>
      </c>
      <c r="E853" s="53" t="s">
        <v>38</v>
      </c>
      <c r="F853" s="53" t="s">
        <v>152</v>
      </c>
      <c r="G853" s="50" t="s">
        <v>138</v>
      </c>
      <c r="H853" s="50" t="s">
        <v>144</v>
      </c>
      <c r="I853" s="53">
        <v>65</v>
      </c>
      <c r="J853" s="61">
        <v>3.09</v>
      </c>
      <c r="K853" s="64">
        <f t="shared" si="54"/>
        <v>1.1251706873008649</v>
      </c>
      <c r="M853" s="2"/>
    </row>
    <row r="854" spans="1:13" x14ac:dyDescent="0.2">
      <c r="A854" s="47">
        <f t="shared" si="55"/>
        <v>2019</v>
      </c>
      <c r="B854" s="181" t="str">
        <f t="shared" si="52"/>
        <v>Jun</v>
      </c>
      <c r="C854" s="79">
        <f t="shared" si="53"/>
        <v>24</v>
      </c>
      <c r="D854" s="195">
        <v>43629</v>
      </c>
      <c r="E854" s="53" t="s">
        <v>38</v>
      </c>
      <c r="F854" s="53" t="s">
        <v>152</v>
      </c>
      <c r="G854" s="50" t="s">
        <v>138</v>
      </c>
      <c r="H854" s="50" t="s">
        <v>144</v>
      </c>
      <c r="I854" s="53">
        <v>56</v>
      </c>
      <c r="J854" s="61">
        <v>2.0699999999999998</v>
      </c>
      <c r="K854" s="64">
        <f t="shared" si="54"/>
        <v>1.1787080903790086</v>
      </c>
      <c r="M854" s="2"/>
    </row>
    <row r="855" spans="1:13" x14ac:dyDescent="0.2">
      <c r="A855" s="47">
        <f t="shared" si="55"/>
        <v>2019</v>
      </c>
      <c r="B855" s="181" t="str">
        <f t="shared" si="52"/>
        <v>Jun</v>
      </c>
      <c r="C855" s="79">
        <f t="shared" si="53"/>
        <v>24</v>
      </c>
      <c r="D855" s="195">
        <v>43629</v>
      </c>
      <c r="E855" s="53" t="s">
        <v>38</v>
      </c>
      <c r="F855" s="53" t="s">
        <v>152</v>
      </c>
      <c r="G855" s="50" t="s">
        <v>138</v>
      </c>
      <c r="H855" s="50" t="s">
        <v>144</v>
      </c>
      <c r="I855" s="53">
        <v>67</v>
      </c>
      <c r="J855" s="61">
        <v>3.05</v>
      </c>
      <c r="K855" s="64">
        <f t="shared" si="54"/>
        <v>1.0140875041145354</v>
      </c>
      <c r="M855" s="2"/>
    </row>
    <row r="856" spans="1:13" x14ac:dyDescent="0.2">
      <c r="A856" s="47">
        <f t="shared" si="55"/>
        <v>2019</v>
      </c>
      <c r="B856" s="181" t="str">
        <f t="shared" si="52"/>
        <v>Jun</v>
      </c>
      <c r="C856" s="79">
        <f t="shared" si="53"/>
        <v>24</v>
      </c>
      <c r="D856" s="195">
        <v>43629</v>
      </c>
      <c r="E856" s="53" t="s">
        <v>38</v>
      </c>
      <c r="F856" s="53" t="s">
        <v>152</v>
      </c>
      <c r="G856" s="50" t="s">
        <v>138</v>
      </c>
      <c r="H856" s="50" t="s">
        <v>148</v>
      </c>
      <c r="I856" s="53">
        <v>92</v>
      </c>
      <c r="J856" s="61">
        <v>9.39</v>
      </c>
      <c r="K856" s="64">
        <f t="shared" si="54"/>
        <v>1.2058744965891346</v>
      </c>
      <c r="M856" s="2"/>
    </row>
    <row r="857" spans="1:13" x14ac:dyDescent="0.2">
      <c r="A857" s="47">
        <f t="shared" si="55"/>
        <v>2019</v>
      </c>
      <c r="B857" s="181" t="str">
        <f t="shared" si="52"/>
        <v>Jun</v>
      </c>
      <c r="C857" s="79">
        <f t="shared" si="53"/>
        <v>24</v>
      </c>
      <c r="D857" s="195">
        <v>43629</v>
      </c>
      <c r="E857" s="53" t="s">
        <v>38</v>
      </c>
      <c r="F857" s="53" t="s">
        <v>152</v>
      </c>
      <c r="G857" s="50" t="s">
        <v>138</v>
      </c>
      <c r="H857" s="50" t="s">
        <v>148</v>
      </c>
      <c r="I857" s="53">
        <v>94</v>
      </c>
      <c r="J857" s="61">
        <v>9.94</v>
      </c>
      <c r="K857" s="64">
        <f t="shared" si="54"/>
        <v>1.1967483120310529</v>
      </c>
      <c r="M857" s="2"/>
    </row>
    <row r="858" spans="1:13" x14ac:dyDescent="0.2">
      <c r="A858" s="47">
        <f t="shared" si="55"/>
        <v>2019</v>
      </c>
      <c r="B858" s="181" t="str">
        <f t="shared" si="52"/>
        <v>Jun</v>
      </c>
      <c r="C858" s="79">
        <f t="shared" si="53"/>
        <v>24</v>
      </c>
      <c r="D858" s="195">
        <v>43629</v>
      </c>
      <c r="E858" s="53" t="s">
        <v>38</v>
      </c>
      <c r="F858" s="53" t="s">
        <v>152</v>
      </c>
      <c r="G858" s="50" t="s">
        <v>138</v>
      </c>
      <c r="H858" s="50" t="s">
        <v>148</v>
      </c>
      <c r="I858" s="53">
        <v>92</v>
      </c>
      <c r="J858" s="61">
        <v>8.85</v>
      </c>
      <c r="K858" s="64">
        <f t="shared" si="54"/>
        <v>1.1365270814498234</v>
      </c>
      <c r="M858" s="2"/>
    </row>
    <row r="859" spans="1:13" x14ac:dyDescent="0.2">
      <c r="A859" s="47">
        <f t="shared" si="55"/>
        <v>2019</v>
      </c>
      <c r="B859" s="181" t="str">
        <f t="shared" si="52"/>
        <v>Jun</v>
      </c>
      <c r="C859" s="79">
        <f t="shared" si="53"/>
        <v>24</v>
      </c>
      <c r="D859" s="195">
        <v>43629</v>
      </c>
      <c r="E859" s="53" t="s">
        <v>38</v>
      </c>
      <c r="F859" s="53" t="s">
        <v>152</v>
      </c>
      <c r="G859" s="50" t="s">
        <v>138</v>
      </c>
      <c r="H859" s="50" t="s">
        <v>148</v>
      </c>
      <c r="I859" s="53">
        <v>85</v>
      </c>
      <c r="J859" s="61">
        <v>7.17</v>
      </c>
      <c r="K859" s="64">
        <f t="shared" si="54"/>
        <v>1.1675147567677591</v>
      </c>
      <c r="M859" s="2"/>
    </row>
    <row r="860" spans="1:13" x14ac:dyDescent="0.2">
      <c r="A860" s="47">
        <f t="shared" si="55"/>
        <v>2019</v>
      </c>
      <c r="B860" s="181" t="str">
        <f t="shared" si="52"/>
        <v>Jun</v>
      </c>
      <c r="C860" s="79">
        <f t="shared" si="53"/>
        <v>24</v>
      </c>
      <c r="D860" s="195">
        <v>43629</v>
      </c>
      <c r="E860" s="53" t="s">
        <v>38</v>
      </c>
      <c r="F860" s="53" t="s">
        <v>152</v>
      </c>
      <c r="G860" s="50" t="s">
        <v>138</v>
      </c>
      <c r="H860" s="50" t="s">
        <v>148</v>
      </c>
      <c r="I860" s="53">
        <v>92</v>
      </c>
      <c r="J860" s="61">
        <v>8.3000000000000007</v>
      </c>
      <c r="K860" s="64">
        <f t="shared" si="54"/>
        <v>1.0658954549190434</v>
      </c>
      <c r="M860" s="2"/>
    </row>
    <row r="861" spans="1:13" x14ac:dyDescent="0.2">
      <c r="A861" s="47">
        <f t="shared" si="55"/>
        <v>2019</v>
      </c>
      <c r="B861" s="181" t="str">
        <f t="shared" si="52"/>
        <v>Jun</v>
      </c>
      <c r="C861" s="79">
        <f t="shared" si="53"/>
        <v>24</v>
      </c>
      <c r="D861" s="195">
        <v>43629</v>
      </c>
      <c r="E861" s="53" t="s">
        <v>38</v>
      </c>
      <c r="F861" s="53" t="s">
        <v>152</v>
      </c>
      <c r="G861" s="50" t="s">
        <v>138</v>
      </c>
      <c r="H861" s="50" t="s">
        <v>148</v>
      </c>
      <c r="I861" s="53">
        <v>88</v>
      </c>
      <c r="J861" s="61">
        <v>8.0399999999999991</v>
      </c>
      <c r="K861" s="64">
        <f t="shared" si="54"/>
        <v>1.1797990232907587</v>
      </c>
      <c r="M861" s="2"/>
    </row>
    <row r="862" spans="1:13" x14ac:dyDescent="0.2">
      <c r="A862" s="47">
        <f t="shared" si="55"/>
        <v>2019</v>
      </c>
      <c r="B862" s="181" t="str">
        <f t="shared" si="52"/>
        <v>Jun</v>
      </c>
      <c r="C862" s="79">
        <f t="shared" si="53"/>
        <v>24</v>
      </c>
      <c r="D862" s="195">
        <v>43629</v>
      </c>
      <c r="E862" s="53" t="s">
        <v>38</v>
      </c>
      <c r="F862" s="53" t="s">
        <v>152</v>
      </c>
      <c r="G862" s="50" t="s">
        <v>138</v>
      </c>
      <c r="H862" s="50" t="s">
        <v>148</v>
      </c>
      <c r="I862" s="53">
        <v>93</v>
      </c>
      <c r="J862" s="61">
        <v>9.27</v>
      </c>
      <c r="K862" s="64">
        <f t="shared" si="54"/>
        <v>1.1524733420608013</v>
      </c>
      <c r="M862" s="2"/>
    </row>
    <row r="863" spans="1:13" x14ac:dyDescent="0.2">
      <c r="A863" s="47">
        <f t="shared" si="55"/>
        <v>2019</v>
      </c>
      <c r="B863" s="181" t="str">
        <f t="shared" si="52"/>
        <v>Jun</v>
      </c>
      <c r="C863" s="79">
        <f t="shared" si="53"/>
        <v>24</v>
      </c>
      <c r="D863" s="195">
        <v>43629</v>
      </c>
      <c r="E863" s="53" t="s">
        <v>38</v>
      </c>
      <c r="F863" s="53" t="s">
        <v>152</v>
      </c>
      <c r="G863" s="50" t="s">
        <v>138</v>
      </c>
      <c r="H863" s="50" t="s">
        <v>148</v>
      </c>
      <c r="I863" s="53">
        <v>91</v>
      </c>
      <c r="J863" s="61">
        <v>8.6</v>
      </c>
      <c r="K863" s="64">
        <f t="shared" si="54"/>
        <v>1.1412328765305459</v>
      </c>
      <c r="M863" s="2"/>
    </row>
    <row r="864" spans="1:13" x14ac:dyDescent="0.2">
      <c r="A864" s="47">
        <f t="shared" si="55"/>
        <v>2019</v>
      </c>
      <c r="B864" s="181" t="str">
        <f t="shared" si="52"/>
        <v>Jun</v>
      </c>
      <c r="C864" s="79">
        <f t="shared" si="53"/>
        <v>24</v>
      </c>
      <c r="D864" s="195">
        <v>43629</v>
      </c>
      <c r="E864" s="53" t="s">
        <v>38</v>
      </c>
      <c r="F864" s="53" t="s">
        <v>152</v>
      </c>
      <c r="G864" s="50" t="s">
        <v>138</v>
      </c>
      <c r="H864" s="50" t="s">
        <v>148</v>
      </c>
      <c r="I864" s="53">
        <v>92</v>
      </c>
      <c r="J864" s="61">
        <v>8.26</v>
      </c>
      <c r="K864" s="64">
        <f t="shared" si="54"/>
        <v>1.0607586093531685</v>
      </c>
      <c r="M864" s="2"/>
    </row>
    <row r="865" spans="1:13" x14ac:dyDescent="0.2">
      <c r="A865" s="47">
        <f t="shared" si="55"/>
        <v>2019</v>
      </c>
      <c r="B865" s="181" t="str">
        <f t="shared" si="52"/>
        <v>Jun</v>
      </c>
      <c r="C865" s="79">
        <f t="shared" si="53"/>
        <v>24</v>
      </c>
      <c r="D865" s="195">
        <v>43629</v>
      </c>
      <c r="E865" s="53" t="s">
        <v>38</v>
      </c>
      <c r="F865" s="53" t="s">
        <v>152</v>
      </c>
      <c r="G865" s="50" t="s">
        <v>138</v>
      </c>
      <c r="H865" s="50" t="s">
        <v>148</v>
      </c>
      <c r="I865" s="53">
        <v>92</v>
      </c>
      <c r="J865" s="61">
        <v>8.93</v>
      </c>
      <c r="K865" s="64">
        <f t="shared" si="54"/>
        <v>1.1468007725815732</v>
      </c>
      <c r="M865" s="2"/>
    </row>
    <row r="866" spans="1:13" x14ac:dyDescent="0.2">
      <c r="A866" s="47">
        <f t="shared" si="55"/>
        <v>2019</v>
      </c>
      <c r="B866" s="181" t="str">
        <f t="shared" si="52"/>
        <v>Jun</v>
      </c>
      <c r="C866" s="79">
        <f t="shared" si="53"/>
        <v>24</v>
      </c>
      <c r="D866" s="195">
        <v>43629</v>
      </c>
      <c r="E866" s="53" t="s">
        <v>38</v>
      </c>
      <c r="F866" s="53" t="s">
        <v>152</v>
      </c>
      <c r="G866" s="50" t="s">
        <v>138</v>
      </c>
      <c r="H866" s="50" t="s">
        <v>148</v>
      </c>
      <c r="I866" s="53">
        <v>92</v>
      </c>
      <c r="J866" s="61">
        <v>9.57</v>
      </c>
      <c r="K866" s="64">
        <f t="shared" si="54"/>
        <v>1.2289903016355717</v>
      </c>
      <c r="M866" s="2"/>
    </row>
    <row r="867" spans="1:13" x14ac:dyDescent="0.2">
      <c r="A867" s="47">
        <f t="shared" si="55"/>
        <v>2019</v>
      </c>
      <c r="B867" s="181" t="str">
        <f t="shared" si="52"/>
        <v>Jun</v>
      </c>
      <c r="C867" s="79">
        <f t="shared" si="53"/>
        <v>24</v>
      </c>
      <c r="D867" s="195">
        <v>43629</v>
      </c>
      <c r="E867" s="53" t="s">
        <v>38</v>
      </c>
      <c r="F867" s="53" t="s">
        <v>152</v>
      </c>
      <c r="G867" s="50" t="s">
        <v>138</v>
      </c>
      <c r="H867" s="50" t="s">
        <v>148</v>
      </c>
      <c r="I867" s="53">
        <v>87</v>
      </c>
      <c r="J867" s="61">
        <v>7.27</v>
      </c>
      <c r="K867" s="64">
        <f t="shared" si="54"/>
        <v>1.1040192679456282</v>
      </c>
      <c r="M867" s="2"/>
    </row>
    <row r="868" spans="1:13" x14ac:dyDescent="0.2">
      <c r="A868" s="47">
        <f t="shared" si="55"/>
        <v>2019</v>
      </c>
      <c r="B868" s="181" t="str">
        <f t="shared" si="52"/>
        <v>Jun</v>
      </c>
      <c r="C868" s="79">
        <f t="shared" si="53"/>
        <v>24</v>
      </c>
      <c r="D868" s="195">
        <v>43629</v>
      </c>
      <c r="E868" s="53" t="s">
        <v>38</v>
      </c>
      <c r="F868" s="53" t="s">
        <v>152</v>
      </c>
      <c r="G868" s="50" t="s">
        <v>138</v>
      </c>
      <c r="H868" s="50" t="s">
        <v>148</v>
      </c>
      <c r="I868" s="53">
        <v>70</v>
      </c>
      <c r="J868" s="61">
        <v>3.88</v>
      </c>
      <c r="K868" s="64">
        <f t="shared" si="54"/>
        <v>1.1311953352769679</v>
      </c>
      <c r="M868" s="2"/>
    </row>
    <row r="869" spans="1:13" x14ac:dyDescent="0.2">
      <c r="A869" s="47">
        <f t="shared" si="55"/>
        <v>2019</v>
      </c>
      <c r="B869" s="181" t="str">
        <f t="shared" si="52"/>
        <v>Jun</v>
      </c>
      <c r="C869" s="79">
        <f t="shared" si="53"/>
        <v>24</v>
      </c>
      <c r="D869" s="195">
        <v>43629</v>
      </c>
      <c r="E869" s="53" t="s">
        <v>38</v>
      </c>
      <c r="F869" s="53" t="s">
        <v>152</v>
      </c>
      <c r="G869" s="50" t="s">
        <v>138</v>
      </c>
      <c r="H869" s="50" t="s">
        <v>148</v>
      </c>
      <c r="I869" s="53">
        <v>90</v>
      </c>
      <c r="J869" s="61">
        <v>8.14</v>
      </c>
      <c r="K869" s="64">
        <f t="shared" si="54"/>
        <v>1.1165980795610426</v>
      </c>
      <c r="M869" s="2"/>
    </row>
    <row r="870" spans="1:13" x14ac:dyDescent="0.2">
      <c r="A870" s="47">
        <f t="shared" si="55"/>
        <v>2019</v>
      </c>
      <c r="B870" s="181" t="str">
        <f t="shared" si="52"/>
        <v>Jun</v>
      </c>
      <c r="C870" s="79">
        <f t="shared" si="53"/>
        <v>24</v>
      </c>
      <c r="D870" s="195">
        <v>43629</v>
      </c>
      <c r="E870" s="53" t="s">
        <v>38</v>
      </c>
      <c r="F870" s="53" t="s">
        <v>152</v>
      </c>
      <c r="G870" s="50" t="s">
        <v>138</v>
      </c>
      <c r="H870" s="50" t="s">
        <v>148</v>
      </c>
      <c r="I870" s="53">
        <v>90</v>
      </c>
      <c r="J870" s="61">
        <v>7.95</v>
      </c>
      <c r="K870" s="64">
        <f t="shared" si="54"/>
        <v>1.0905349794238683</v>
      </c>
      <c r="M870" s="2"/>
    </row>
    <row r="871" spans="1:13" x14ac:dyDescent="0.2">
      <c r="A871" s="47">
        <f t="shared" si="55"/>
        <v>2019</v>
      </c>
      <c r="B871" s="181" t="str">
        <f t="shared" si="52"/>
        <v>Jun</v>
      </c>
      <c r="C871" s="79">
        <f t="shared" si="53"/>
        <v>24</v>
      </c>
      <c r="D871" s="195">
        <v>43629</v>
      </c>
      <c r="E871" s="53" t="s">
        <v>38</v>
      </c>
      <c r="F871" s="53" t="s">
        <v>152</v>
      </c>
      <c r="G871" s="50" t="s">
        <v>138</v>
      </c>
      <c r="H871" s="50" t="s">
        <v>148</v>
      </c>
      <c r="I871" s="53">
        <v>88</v>
      </c>
      <c r="J871" s="61">
        <v>8.07</v>
      </c>
      <c r="K871" s="64">
        <f t="shared" si="54"/>
        <v>1.1842012584522914</v>
      </c>
      <c r="M871" s="2"/>
    </row>
    <row r="872" spans="1:13" x14ac:dyDescent="0.2">
      <c r="A872" s="47">
        <f t="shared" si="55"/>
        <v>2019</v>
      </c>
      <c r="B872" s="181" t="str">
        <f t="shared" si="52"/>
        <v>Jun</v>
      </c>
      <c r="C872" s="79">
        <f t="shared" si="53"/>
        <v>24</v>
      </c>
      <c r="D872" s="195">
        <v>43629</v>
      </c>
      <c r="E872" s="53" t="s">
        <v>38</v>
      </c>
      <c r="F872" s="53" t="s">
        <v>152</v>
      </c>
      <c r="G872" s="50" t="s">
        <v>138</v>
      </c>
      <c r="H872" s="50" t="s">
        <v>148</v>
      </c>
      <c r="I872" s="53">
        <v>85</v>
      </c>
      <c r="J872" s="61">
        <v>6.52</v>
      </c>
      <c r="K872" s="64">
        <f t="shared" si="54"/>
        <v>1.0616731121514349</v>
      </c>
      <c r="M872" s="2"/>
    </row>
    <row r="873" spans="1:13" x14ac:dyDescent="0.2">
      <c r="A873" s="47">
        <f t="shared" si="55"/>
        <v>2019</v>
      </c>
      <c r="B873" s="181" t="str">
        <f t="shared" si="52"/>
        <v>Jun</v>
      </c>
      <c r="C873" s="79">
        <f t="shared" si="53"/>
        <v>24</v>
      </c>
      <c r="D873" s="195">
        <v>43629</v>
      </c>
      <c r="E873" s="53" t="s">
        <v>38</v>
      </c>
      <c r="F873" s="53" t="s">
        <v>152</v>
      </c>
      <c r="G873" s="50" t="s">
        <v>138</v>
      </c>
      <c r="H873" s="50" t="s">
        <v>148</v>
      </c>
      <c r="I873" s="53">
        <v>75</v>
      </c>
      <c r="J873" s="61">
        <v>5.47</v>
      </c>
      <c r="K873" s="64">
        <f t="shared" si="54"/>
        <v>1.2965925925925925</v>
      </c>
      <c r="M873" s="2"/>
    </row>
    <row r="874" spans="1:13" x14ac:dyDescent="0.2">
      <c r="A874" s="47">
        <f t="shared" si="55"/>
        <v>2019</v>
      </c>
      <c r="B874" s="181" t="str">
        <f t="shared" si="52"/>
        <v>Jun</v>
      </c>
      <c r="C874" s="79">
        <f t="shared" si="53"/>
        <v>24</v>
      </c>
      <c r="D874" s="195">
        <v>43629</v>
      </c>
      <c r="E874" s="53" t="s">
        <v>38</v>
      </c>
      <c r="F874" s="53" t="s">
        <v>152</v>
      </c>
      <c r="G874" s="50" t="s">
        <v>138</v>
      </c>
      <c r="H874" s="50" t="s">
        <v>148</v>
      </c>
      <c r="I874" s="53">
        <v>88</v>
      </c>
      <c r="J874" s="61">
        <v>8.1300000000000008</v>
      </c>
      <c r="K874" s="64">
        <f t="shared" si="54"/>
        <v>1.193005728775357</v>
      </c>
      <c r="M874" s="2"/>
    </row>
    <row r="875" spans="1:13" x14ac:dyDescent="0.2">
      <c r="A875" s="47">
        <f t="shared" si="55"/>
        <v>2019</v>
      </c>
      <c r="B875" s="181" t="str">
        <f t="shared" si="52"/>
        <v>Jun</v>
      </c>
      <c r="C875" s="79">
        <f t="shared" si="53"/>
        <v>24</v>
      </c>
      <c r="D875" s="195">
        <v>43629</v>
      </c>
      <c r="E875" s="53" t="s">
        <v>38</v>
      </c>
      <c r="F875" s="53" t="s">
        <v>152</v>
      </c>
      <c r="G875" s="50" t="s">
        <v>138</v>
      </c>
      <c r="H875" s="50" t="s">
        <v>148</v>
      </c>
      <c r="I875" s="53">
        <v>88</v>
      </c>
      <c r="J875" s="61">
        <v>7.12</v>
      </c>
      <c r="K875" s="64">
        <f t="shared" si="54"/>
        <v>1.0447971450037565</v>
      </c>
      <c r="M875" s="2"/>
    </row>
    <row r="876" spans="1:13" x14ac:dyDescent="0.2">
      <c r="A876" s="47">
        <f t="shared" si="55"/>
        <v>2019</v>
      </c>
      <c r="B876" s="181" t="str">
        <f t="shared" si="52"/>
        <v>Jun</v>
      </c>
      <c r="C876" s="79">
        <f t="shared" si="53"/>
        <v>24</v>
      </c>
      <c r="D876" s="195">
        <v>43629</v>
      </c>
      <c r="E876" s="53" t="s">
        <v>38</v>
      </c>
      <c r="F876" s="53" t="s">
        <v>152</v>
      </c>
      <c r="G876" s="50" t="s">
        <v>138</v>
      </c>
      <c r="H876" s="50" t="s">
        <v>148</v>
      </c>
      <c r="I876" s="53">
        <v>92</v>
      </c>
      <c r="J876" s="61">
        <v>9.0399999999999991</v>
      </c>
      <c r="K876" s="64">
        <f t="shared" si="54"/>
        <v>1.1609270978877289</v>
      </c>
      <c r="M876" s="2"/>
    </row>
    <row r="877" spans="1:13" x14ac:dyDescent="0.2">
      <c r="A877" s="47">
        <f t="shared" si="55"/>
        <v>2019</v>
      </c>
      <c r="B877" s="181" t="str">
        <f t="shared" si="52"/>
        <v>Jun</v>
      </c>
      <c r="C877" s="79">
        <f t="shared" si="53"/>
        <v>24</v>
      </c>
      <c r="D877" s="195">
        <v>43629</v>
      </c>
      <c r="E877" s="53" t="s">
        <v>46</v>
      </c>
      <c r="F877" s="53" t="s">
        <v>146</v>
      </c>
      <c r="G877" s="50" t="s">
        <v>138</v>
      </c>
      <c r="H877" s="50" t="s">
        <v>144</v>
      </c>
      <c r="I877" s="53">
        <v>54</v>
      </c>
      <c r="J877" s="61">
        <v>1.53</v>
      </c>
      <c r="K877" s="64">
        <f t="shared" si="54"/>
        <v>0.97165066300868774</v>
      </c>
      <c r="M877" s="2"/>
    </row>
    <row r="878" spans="1:13" x14ac:dyDescent="0.2">
      <c r="A878" s="47">
        <f t="shared" si="55"/>
        <v>2019</v>
      </c>
      <c r="B878" s="181" t="str">
        <f t="shared" si="52"/>
        <v>Jun</v>
      </c>
      <c r="C878" s="79">
        <f t="shared" si="53"/>
        <v>24</v>
      </c>
      <c r="D878" s="195">
        <v>43629</v>
      </c>
      <c r="E878" s="53" t="s">
        <v>46</v>
      </c>
      <c r="F878" s="53" t="s">
        <v>146</v>
      </c>
      <c r="G878" s="50" t="s">
        <v>138</v>
      </c>
      <c r="H878" s="50" t="s">
        <v>144</v>
      </c>
      <c r="I878" s="53">
        <v>49</v>
      </c>
      <c r="J878" s="61">
        <v>1.27</v>
      </c>
      <c r="K878" s="64">
        <f t="shared" si="54"/>
        <v>1.079482188543889</v>
      </c>
      <c r="M878" s="2"/>
    </row>
    <row r="879" spans="1:13" x14ac:dyDescent="0.2">
      <c r="A879" s="47">
        <f t="shared" si="55"/>
        <v>2019</v>
      </c>
      <c r="B879" s="181" t="str">
        <f t="shared" si="52"/>
        <v>Jun</v>
      </c>
      <c r="C879" s="79">
        <f t="shared" si="53"/>
        <v>24</v>
      </c>
      <c r="D879" s="195">
        <v>43629</v>
      </c>
      <c r="E879" s="53" t="s">
        <v>46</v>
      </c>
      <c r="F879" s="53" t="s">
        <v>146</v>
      </c>
      <c r="G879" s="50" t="s">
        <v>138</v>
      </c>
      <c r="H879" s="50" t="s">
        <v>144</v>
      </c>
      <c r="I879" s="53">
        <v>44</v>
      </c>
      <c r="J879" s="61">
        <v>1.27</v>
      </c>
      <c r="K879" s="64">
        <f t="shared" si="54"/>
        <v>1.4908903080390683</v>
      </c>
      <c r="M879" s="2"/>
    </row>
    <row r="880" spans="1:13" x14ac:dyDescent="0.2">
      <c r="A880" s="47">
        <f t="shared" si="55"/>
        <v>2019</v>
      </c>
      <c r="B880" s="181" t="str">
        <f t="shared" si="52"/>
        <v>Jun</v>
      </c>
      <c r="C880" s="79">
        <f t="shared" si="53"/>
        <v>24</v>
      </c>
      <c r="D880" s="195">
        <v>43629</v>
      </c>
      <c r="E880" s="53" t="s">
        <v>46</v>
      </c>
      <c r="F880" s="53" t="s">
        <v>146</v>
      </c>
      <c r="G880" s="50" t="s">
        <v>138</v>
      </c>
      <c r="H880" s="50" t="s">
        <v>144</v>
      </c>
      <c r="I880" s="53">
        <v>46</v>
      </c>
      <c r="J880" s="61">
        <v>1.41</v>
      </c>
      <c r="K880" s="64">
        <f t="shared" si="54"/>
        <v>1.4485904495767239</v>
      </c>
      <c r="M880" s="2"/>
    </row>
    <row r="881" spans="1:13" x14ac:dyDescent="0.2">
      <c r="A881" s="47">
        <f t="shared" si="55"/>
        <v>2019</v>
      </c>
      <c r="B881" s="181" t="str">
        <f t="shared" si="52"/>
        <v>Jun</v>
      </c>
      <c r="C881" s="79">
        <f t="shared" si="53"/>
        <v>24</v>
      </c>
      <c r="D881" s="195">
        <v>43629</v>
      </c>
      <c r="E881" s="53" t="s">
        <v>46</v>
      </c>
      <c r="F881" s="53" t="s">
        <v>146</v>
      </c>
      <c r="G881" s="50" t="s">
        <v>138</v>
      </c>
      <c r="H881" s="50" t="s">
        <v>144</v>
      </c>
      <c r="I881" s="53">
        <v>42</v>
      </c>
      <c r="J881" s="61">
        <v>0.76</v>
      </c>
      <c r="K881" s="64">
        <f t="shared" si="54"/>
        <v>1.025807148256128</v>
      </c>
      <c r="M881" s="2"/>
    </row>
    <row r="882" spans="1:13" x14ac:dyDescent="0.2">
      <c r="A882" s="47">
        <f t="shared" si="55"/>
        <v>2019</v>
      </c>
      <c r="B882" s="181" t="str">
        <f t="shared" si="52"/>
        <v>Jun</v>
      </c>
      <c r="C882" s="79">
        <f t="shared" si="53"/>
        <v>24</v>
      </c>
      <c r="D882" s="195">
        <v>43629</v>
      </c>
      <c r="E882" s="53" t="s">
        <v>46</v>
      </c>
      <c r="F882" s="53" t="s">
        <v>146</v>
      </c>
      <c r="G882" s="50" t="s">
        <v>138</v>
      </c>
      <c r="H882" s="50" t="s">
        <v>144</v>
      </c>
      <c r="I882" s="53">
        <v>47</v>
      </c>
      <c r="J882" s="61">
        <v>1.2</v>
      </c>
      <c r="K882" s="64">
        <f t="shared" si="54"/>
        <v>1.1558132591044374</v>
      </c>
      <c r="M882" s="2"/>
    </row>
    <row r="883" spans="1:13" x14ac:dyDescent="0.2">
      <c r="A883" s="47">
        <f t="shared" si="55"/>
        <v>2019</v>
      </c>
      <c r="B883" s="181" t="str">
        <f t="shared" si="52"/>
        <v>Jun</v>
      </c>
      <c r="C883" s="79">
        <f t="shared" si="53"/>
        <v>24</v>
      </c>
      <c r="D883" s="195">
        <v>43629</v>
      </c>
      <c r="E883" s="53" t="s">
        <v>46</v>
      </c>
      <c r="F883" s="53" t="s">
        <v>146</v>
      </c>
      <c r="G883" s="50" t="s">
        <v>138</v>
      </c>
      <c r="H883" s="50" t="s">
        <v>144</v>
      </c>
      <c r="I883" s="53">
        <v>51</v>
      </c>
      <c r="J883" s="61">
        <v>1.33</v>
      </c>
      <c r="K883" s="64">
        <f t="shared" si="54"/>
        <v>1.0026309639580553</v>
      </c>
      <c r="M883" s="2"/>
    </row>
    <row r="884" spans="1:13" x14ac:dyDescent="0.2">
      <c r="A884" s="47">
        <f t="shared" si="55"/>
        <v>2019</v>
      </c>
      <c r="B884" s="181" t="str">
        <f t="shared" si="52"/>
        <v>Jun</v>
      </c>
      <c r="C884" s="79">
        <f t="shared" si="53"/>
        <v>24</v>
      </c>
      <c r="D884" s="195">
        <v>43629</v>
      </c>
      <c r="E884" s="53" t="s">
        <v>46</v>
      </c>
      <c r="F884" s="53" t="s">
        <v>146</v>
      </c>
      <c r="G884" s="50" t="s">
        <v>138</v>
      </c>
      <c r="H884" s="50" t="s">
        <v>144</v>
      </c>
      <c r="I884" s="53">
        <v>56</v>
      </c>
      <c r="J884" s="61">
        <v>1.92</v>
      </c>
      <c r="K884" s="64">
        <f t="shared" si="54"/>
        <v>1.0932944606413995</v>
      </c>
      <c r="M884" s="2"/>
    </row>
    <row r="885" spans="1:13" x14ac:dyDescent="0.2">
      <c r="A885" s="47">
        <f t="shared" si="55"/>
        <v>2019</v>
      </c>
      <c r="B885" s="181" t="str">
        <f t="shared" si="52"/>
        <v>Jun</v>
      </c>
      <c r="C885" s="79">
        <f t="shared" si="53"/>
        <v>24</v>
      </c>
      <c r="D885" s="195">
        <v>43629</v>
      </c>
      <c r="E885" s="53" t="s">
        <v>46</v>
      </c>
      <c r="F885" s="53" t="s">
        <v>146</v>
      </c>
      <c r="G885" s="50" t="s">
        <v>138</v>
      </c>
      <c r="H885" s="50" t="s">
        <v>144</v>
      </c>
      <c r="I885" s="53">
        <v>49</v>
      </c>
      <c r="J885" s="61">
        <v>1.31</v>
      </c>
      <c r="K885" s="64">
        <f t="shared" si="54"/>
        <v>1.1134816275531454</v>
      </c>
      <c r="M885" s="2"/>
    </row>
    <row r="886" spans="1:13" x14ac:dyDescent="0.2">
      <c r="A886" s="47">
        <f t="shared" si="55"/>
        <v>2019</v>
      </c>
      <c r="B886" s="181" t="str">
        <f t="shared" si="52"/>
        <v>Jun</v>
      </c>
      <c r="C886" s="79">
        <f t="shared" si="53"/>
        <v>24</v>
      </c>
      <c r="D886" s="195">
        <v>43629</v>
      </c>
      <c r="E886" s="53" t="s">
        <v>46</v>
      </c>
      <c r="F886" s="53" t="s">
        <v>146</v>
      </c>
      <c r="G886" s="50" t="s">
        <v>138</v>
      </c>
      <c r="H886" s="50" t="s">
        <v>144</v>
      </c>
      <c r="I886" s="53">
        <v>69</v>
      </c>
      <c r="J886" s="61">
        <v>3.14</v>
      </c>
      <c r="K886" s="64">
        <f t="shared" si="54"/>
        <v>0.95583378233168648</v>
      </c>
      <c r="M886" s="2"/>
    </row>
    <row r="887" spans="1:13" x14ac:dyDescent="0.2">
      <c r="A887" s="47">
        <f t="shared" si="55"/>
        <v>2019</v>
      </c>
      <c r="B887" s="181" t="str">
        <f t="shared" si="52"/>
        <v>Jun</v>
      </c>
      <c r="C887" s="79">
        <f t="shared" si="53"/>
        <v>24</v>
      </c>
      <c r="D887" s="195">
        <v>43629</v>
      </c>
      <c r="E887" s="53" t="s">
        <v>46</v>
      </c>
      <c r="F887" s="53" t="s">
        <v>146</v>
      </c>
      <c r="G887" s="50" t="s">
        <v>138</v>
      </c>
      <c r="H887" s="50" t="s">
        <v>144</v>
      </c>
      <c r="I887" s="53">
        <v>54</v>
      </c>
      <c r="J887" s="61">
        <v>1.68</v>
      </c>
      <c r="K887" s="64">
        <f t="shared" si="54"/>
        <v>1.0669105319311081</v>
      </c>
      <c r="M887" s="2"/>
    </row>
    <row r="888" spans="1:13" x14ac:dyDescent="0.2">
      <c r="A888" s="47">
        <f t="shared" si="55"/>
        <v>2019</v>
      </c>
      <c r="B888" s="181" t="str">
        <f t="shared" si="52"/>
        <v>Jun</v>
      </c>
      <c r="C888" s="79">
        <f t="shared" si="53"/>
        <v>24</v>
      </c>
      <c r="D888" s="195">
        <v>43629</v>
      </c>
      <c r="E888" s="53" t="s">
        <v>46</v>
      </c>
      <c r="F888" s="53" t="s">
        <v>146</v>
      </c>
      <c r="G888" s="50" t="s">
        <v>138</v>
      </c>
      <c r="H888" s="50" t="s">
        <v>144</v>
      </c>
      <c r="I888" s="53">
        <v>46</v>
      </c>
      <c r="J888" s="61">
        <v>1.02</v>
      </c>
      <c r="K888" s="64">
        <f t="shared" si="54"/>
        <v>1.0479164954384812</v>
      </c>
      <c r="M888" s="2"/>
    </row>
    <row r="889" spans="1:13" x14ac:dyDescent="0.2">
      <c r="A889" s="47">
        <f t="shared" si="55"/>
        <v>2019</v>
      </c>
      <c r="B889" s="181" t="str">
        <f t="shared" si="52"/>
        <v>Jun</v>
      </c>
      <c r="C889" s="79">
        <f t="shared" si="53"/>
        <v>24</v>
      </c>
      <c r="D889" s="195">
        <v>43629</v>
      </c>
      <c r="E889" s="53" t="s">
        <v>46</v>
      </c>
      <c r="F889" s="53" t="s">
        <v>146</v>
      </c>
      <c r="G889" s="50" t="s">
        <v>138</v>
      </c>
      <c r="H889" s="50" t="s">
        <v>144</v>
      </c>
      <c r="I889" s="53">
        <v>47</v>
      </c>
      <c r="J889" s="61">
        <v>1.04</v>
      </c>
      <c r="K889" s="64">
        <f t="shared" si="54"/>
        <v>1.0017048245571791</v>
      </c>
      <c r="M889" s="2"/>
    </row>
    <row r="890" spans="1:13" x14ac:dyDescent="0.2">
      <c r="A890" s="47">
        <f t="shared" si="55"/>
        <v>2019</v>
      </c>
      <c r="B890" s="181" t="str">
        <f t="shared" si="52"/>
        <v>Jun</v>
      </c>
      <c r="C890" s="79">
        <f t="shared" si="53"/>
        <v>24</v>
      </c>
      <c r="D890" s="195">
        <v>43629</v>
      </c>
      <c r="E890" s="53" t="s">
        <v>46</v>
      </c>
      <c r="F890" s="53" t="s">
        <v>146</v>
      </c>
      <c r="G890" s="50" t="s">
        <v>138</v>
      </c>
      <c r="H890" s="50" t="s">
        <v>144</v>
      </c>
      <c r="I890" s="53">
        <v>47</v>
      </c>
      <c r="J890" s="61">
        <v>1.1000000000000001</v>
      </c>
      <c r="K890" s="64">
        <f t="shared" si="54"/>
        <v>1.059495487512401</v>
      </c>
      <c r="M890" s="2"/>
    </row>
    <row r="891" spans="1:13" x14ac:dyDescent="0.2">
      <c r="A891" s="47">
        <f t="shared" si="55"/>
        <v>2019</v>
      </c>
      <c r="B891" s="181" t="str">
        <f t="shared" si="52"/>
        <v>Jun</v>
      </c>
      <c r="C891" s="79">
        <f t="shared" si="53"/>
        <v>24</v>
      </c>
      <c r="D891" s="195">
        <v>43629</v>
      </c>
      <c r="E891" s="53" t="s">
        <v>46</v>
      </c>
      <c r="F891" s="53" t="s">
        <v>146</v>
      </c>
      <c r="G891" s="50" t="s">
        <v>138</v>
      </c>
      <c r="H891" s="50" t="s">
        <v>144</v>
      </c>
      <c r="I891" s="53">
        <v>48</v>
      </c>
      <c r="J891" s="61">
        <v>1.18</v>
      </c>
      <c r="K891" s="64">
        <f t="shared" si="54"/>
        <v>1.0669849537037037</v>
      </c>
      <c r="M891" s="2"/>
    </row>
    <row r="892" spans="1:13" x14ac:dyDescent="0.2">
      <c r="A892" s="47">
        <f t="shared" si="55"/>
        <v>2019</v>
      </c>
      <c r="B892" s="181" t="str">
        <f t="shared" si="52"/>
        <v>Jun</v>
      </c>
      <c r="C892" s="79">
        <f t="shared" si="53"/>
        <v>24</v>
      </c>
      <c r="D892" s="195">
        <v>43629</v>
      </c>
      <c r="E892" s="53" t="s">
        <v>46</v>
      </c>
      <c r="F892" s="53" t="s">
        <v>146</v>
      </c>
      <c r="G892" s="50" t="s">
        <v>138</v>
      </c>
      <c r="H892" s="50" t="s">
        <v>144</v>
      </c>
      <c r="I892" s="53">
        <v>44</v>
      </c>
      <c r="J892" s="61">
        <v>0.96</v>
      </c>
      <c r="K892" s="64">
        <f t="shared" si="54"/>
        <v>1.1269722013523666</v>
      </c>
      <c r="M892" s="2"/>
    </row>
    <row r="893" spans="1:13" x14ac:dyDescent="0.2">
      <c r="A893" s="47">
        <f t="shared" si="55"/>
        <v>2019</v>
      </c>
      <c r="B893" s="181" t="str">
        <f t="shared" si="52"/>
        <v>Jun</v>
      </c>
      <c r="C893" s="79">
        <f t="shared" si="53"/>
        <v>24</v>
      </c>
      <c r="D893" s="195">
        <v>43629</v>
      </c>
      <c r="E893" s="53" t="s">
        <v>46</v>
      </c>
      <c r="F893" s="53" t="s">
        <v>146</v>
      </c>
      <c r="G893" s="50" t="s">
        <v>138</v>
      </c>
      <c r="H893" s="50" t="s">
        <v>144</v>
      </c>
      <c r="I893" s="53">
        <v>46</v>
      </c>
      <c r="J893" s="61">
        <v>0.86</v>
      </c>
      <c r="K893" s="64">
        <f t="shared" si="54"/>
        <v>0.88353743733048407</v>
      </c>
      <c r="M893" s="2"/>
    </row>
    <row r="894" spans="1:13" x14ac:dyDescent="0.2">
      <c r="A894" s="47">
        <f t="shared" si="55"/>
        <v>2019</v>
      </c>
      <c r="B894" s="181" t="str">
        <f t="shared" si="52"/>
        <v>Jun</v>
      </c>
      <c r="C894" s="79">
        <f t="shared" si="53"/>
        <v>24</v>
      </c>
      <c r="D894" s="195">
        <v>43629</v>
      </c>
      <c r="E894" s="53" t="s">
        <v>46</v>
      </c>
      <c r="F894" s="53" t="s">
        <v>146</v>
      </c>
      <c r="G894" s="50" t="s">
        <v>138</v>
      </c>
      <c r="H894" s="50" t="s">
        <v>144</v>
      </c>
      <c r="I894" s="53">
        <v>45</v>
      </c>
      <c r="J894" s="61">
        <v>0.97</v>
      </c>
      <c r="K894" s="64">
        <f t="shared" si="54"/>
        <v>1.0644718792866941</v>
      </c>
      <c r="M894" s="2"/>
    </row>
    <row r="895" spans="1:13" x14ac:dyDescent="0.2">
      <c r="A895" s="47">
        <f t="shared" si="55"/>
        <v>2019</v>
      </c>
      <c r="B895" s="181" t="str">
        <f t="shared" si="52"/>
        <v>Jun</v>
      </c>
      <c r="C895" s="79">
        <f t="shared" si="53"/>
        <v>24</v>
      </c>
      <c r="D895" s="195">
        <v>43629</v>
      </c>
      <c r="E895" s="53" t="s">
        <v>46</v>
      </c>
      <c r="F895" s="53" t="s">
        <v>146</v>
      </c>
      <c r="G895" s="50" t="s">
        <v>138</v>
      </c>
      <c r="H895" s="50" t="s">
        <v>144</v>
      </c>
      <c r="I895" s="53">
        <v>54</v>
      </c>
      <c r="J895" s="61">
        <v>1.85</v>
      </c>
      <c r="K895" s="64">
        <f t="shared" si="54"/>
        <v>1.1748717167098512</v>
      </c>
      <c r="M895" s="2"/>
    </row>
    <row r="896" spans="1:13" x14ac:dyDescent="0.2">
      <c r="A896" s="47">
        <f t="shared" si="55"/>
        <v>2019</v>
      </c>
      <c r="B896" s="181" t="str">
        <f t="shared" si="52"/>
        <v>Jun</v>
      </c>
      <c r="C896" s="79">
        <f t="shared" si="53"/>
        <v>24</v>
      </c>
      <c r="D896" s="195">
        <v>43629</v>
      </c>
      <c r="E896" s="53" t="s">
        <v>46</v>
      </c>
      <c r="F896" s="53" t="s">
        <v>146</v>
      </c>
      <c r="G896" s="50" t="s">
        <v>138</v>
      </c>
      <c r="H896" s="50" t="s">
        <v>144</v>
      </c>
      <c r="I896" s="53">
        <v>39</v>
      </c>
      <c r="J896" s="61">
        <v>0.59</v>
      </c>
      <c r="K896" s="64">
        <f t="shared" si="54"/>
        <v>0.99462229639744437</v>
      </c>
      <c r="M896" s="2"/>
    </row>
    <row r="897" spans="1:13" x14ac:dyDescent="0.2">
      <c r="A897" s="47">
        <f t="shared" si="55"/>
        <v>2019</v>
      </c>
      <c r="B897" s="181" t="str">
        <f t="shared" si="52"/>
        <v>Jun</v>
      </c>
      <c r="C897" s="79">
        <f t="shared" si="53"/>
        <v>24</v>
      </c>
      <c r="D897" s="195">
        <v>43629</v>
      </c>
      <c r="E897" s="53" t="s">
        <v>46</v>
      </c>
      <c r="F897" s="53" t="s">
        <v>146</v>
      </c>
      <c r="G897" s="50" t="s">
        <v>138</v>
      </c>
      <c r="H897" s="50" t="s">
        <v>144</v>
      </c>
      <c r="I897" s="53">
        <v>46</v>
      </c>
      <c r="J897" s="61">
        <v>1</v>
      </c>
      <c r="K897" s="64">
        <f t="shared" si="54"/>
        <v>1.0273691131749816</v>
      </c>
      <c r="M897" s="2"/>
    </row>
    <row r="898" spans="1:13" x14ac:dyDescent="0.2">
      <c r="A898" s="47">
        <f t="shared" si="55"/>
        <v>2019</v>
      </c>
      <c r="B898" s="181" t="str">
        <f t="shared" si="52"/>
        <v>Jun</v>
      </c>
      <c r="C898" s="79">
        <f t="shared" si="53"/>
        <v>24</v>
      </c>
      <c r="D898" s="195">
        <v>43629</v>
      </c>
      <c r="E898" s="53" t="s">
        <v>46</v>
      </c>
      <c r="F898" s="53" t="s">
        <v>146</v>
      </c>
      <c r="G898" s="50" t="s">
        <v>138</v>
      </c>
      <c r="H898" s="50" t="s">
        <v>144</v>
      </c>
      <c r="I898" s="53">
        <v>56</v>
      </c>
      <c r="J898" s="61">
        <v>1.79</v>
      </c>
      <c r="K898" s="64">
        <f t="shared" si="54"/>
        <v>1.0192693148688046</v>
      </c>
      <c r="M898" s="2"/>
    </row>
    <row r="899" spans="1:13" x14ac:dyDescent="0.2">
      <c r="A899" s="47">
        <f t="shared" si="55"/>
        <v>2019</v>
      </c>
      <c r="B899" s="181" t="str">
        <f t="shared" si="52"/>
        <v>Jun</v>
      </c>
      <c r="C899" s="79">
        <f t="shared" si="53"/>
        <v>24</v>
      </c>
      <c r="D899" s="195">
        <v>43629</v>
      </c>
      <c r="E899" s="53" t="s">
        <v>46</v>
      </c>
      <c r="F899" s="53" t="s">
        <v>146</v>
      </c>
      <c r="G899" s="50" t="s">
        <v>138</v>
      </c>
      <c r="H899" s="50" t="s">
        <v>144</v>
      </c>
      <c r="I899" s="53">
        <v>67</v>
      </c>
      <c r="J899" s="61">
        <v>3.5</v>
      </c>
      <c r="K899" s="64">
        <f t="shared" si="54"/>
        <v>1.1637069719347126</v>
      </c>
      <c r="M899" s="2"/>
    </row>
    <row r="900" spans="1:13" x14ac:dyDescent="0.2">
      <c r="A900" s="47">
        <f t="shared" si="55"/>
        <v>2019</v>
      </c>
      <c r="B900" s="181" t="str">
        <f t="shared" ref="B900:B963" si="56">TEXT(D900,"mmm")</f>
        <v>Jun</v>
      </c>
      <c r="C900" s="79">
        <f t="shared" ref="C900:C963" si="57">WEEKNUM(D900)</f>
        <v>24</v>
      </c>
      <c r="D900" s="195">
        <v>43629</v>
      </c>
      <c r="E900" s="53" t="s">
        <v>46</v>
      </c>
      <c r="F900" s="53" t="s">
        <v>146</v>
      </c>
      <c r="G900" s="50" t="s">
        <v>138</v>
      </c>
      <c r="H900" s="50" t="s">
        <v>144</v>
      </c>
      <c r="I900" s="53">
        <v>49</v>
      </c>
      <c r="J900" s="61">
        <v>1.31</v>
      </c>
      <c r="K900" s="64">
        <f t="shared" ref="K900:K963" si="58">(J900*100000)/(I900^3)</f>
        <v>1.1134816275531454</v>
      </c>
      <c r="M900" s="2"/>
    </row>
    <row r="901" spans="1:13" x14ac:dyDescent="0.2">
      <c r="A901" s="47">
        <f t="shared" si="55"/>
        <v>2019</v>
      </c>
      <c r="B901" s="181" t="str">
        <f t="shared" si="56"/>
        <v>Jun</v>
      </c>
      <c r="C901" s="79">
        <f t="shared" si="57"/>
        <v>24</v>
      </c>
      <c r="D901" s="195">
        <v>43629</v>
      </c>
      <c r="E901" s="53" t="s">
        <v>46</v>
      </c>
      <c r="F901" s="53" t="s">
        <v>152</v>
      </c>
      <c r="G901" s="50" t="s">
        <v>138</v>
      </c>
      <c r="H901" s="50" t="s">
        <v>148</v>
      </c>
      <c r="I901" s="53">
        <v>94</v>
      </c>
      <c r="J901" s="61">
        <v>10.08</v>
      </c>
      <c r="K901" s="64">
        <f t="shared" si="58"/>
        <v>1.2136039220596593</v>
      </c>
      <c r="M901" s="2"/>
    </row>
    <row r="902" spans="1:13" x14ac:dyDescent="0.2">
      <c r="A902" s="47">
        <f t="shared" ref="A902:A965" si="59">YEAR(D902)</f>
        <v>2019</v>
      </c>
      <c r="B902" s="181" t="str">
        <f t="shared" si="56"/>
        <v>Jun</v>
      </c>
      <c r="C902" s="79">
        <f t="shared" si="57"/>
        <v>24</v>
      </c>
      <c r="D902" s="195">
        <v>43629</v>
      </c>
      <c r="E902" s="53" t="s">
        <v>40</v>
      </c>
      <c r="F902" s="53" t="s">
        <v>146</v>
      </c>
      <c r="G902" s="50" t="s">
        <v>138</v>
      </c>
      <c r="H902" s="50" t="s">
        <v>144</v>
      </c>
      <c r="I902" s="53">
        <v>51</v>
      </c>
      <c r="J902" s="61">
        <v>1.36</v>
      </c>
      <c r="K902" s="64">
        <f t="shared" si="58"/>
        <v>1.0252466999871843</v>
      </c>
      <c r="M902" s="2"/>
    </row>
    <row r="903" spans="1:13" x14ac:dyDescent="0.2">
      <c r="A903" s="47">
        <f t="shared" si="59"/>
        <v>2019</v>
      </c>
      <c r="B903" s="181" t="str">
        <f t="shared" si="56"/>
        <v>Jun</v>
      </c>
      <c r="C903" s="79">
        <f t="shared" si="57"/>
        <v>24</v>
      </c>
      <c r="D903" s="195">
        <v>43629</v>
      </c>
      <c r="E903" s="50" t="s">
        <v>34</v>
      </c>
      <c r="F903" s="53" t="s">
        <v>146</v>
      </c>
      <c r="G903" s="50" t="s">
        <v>138</v>
      </c>
      <c r="H903" s="50" t="s">
        <v>148</v>
      </c>
      <c r="I903" s="53">
        <v>90</v>
      </c>
      <c r="J903" s="61">
        <v>8.24</v>
      </c>
      <c r="K903" s="64">
        <f t="shared" si="58"/>
        <v>1.1303155006858712</v>
      </c>
      <c r="M903" s="2"/>
    </row>
    <row r="904" spans="1:13" x14ac:dyDescent="0.2">
      <c r="A904" s="47">
        <f t="shared" si="59"/>
        <v>2019</v>
      </c>
      <c r="B904" s="181" t="str">
        <f t="shared" si="56"/>
        <v>Jun</v>
      </c>
      <c r="C904" s="79">
        <f t="shared" si="57"/>
        <v>24</v>
      </c>
      <c r="D904" s="195">
        <v>43629</v>
      </c>
      <c r="E904" s="50" t="s">
        <v>34</v>
      </c>
      <c r="F904" s="53" t="s">
        <v>146</v>
      </c>
      <c r="G904" s="50" t="s">
        <v>138</v>
      </c>
      <c r="H904" s="50" t="s">
        <v>144</v>
      </c>
      <c r="I904" s="53">
        <v>88</v>
      </c>
      <c r="J904" s="61">
        <v>7.69</v>
      </c>
      <c r="K904" s="64">
        <f t="shared" si="58"/>
        <v>1.1284396130728775</v>
      </c>
      <c r="M904" s="2"/>
    </row>
    <row r="905" spans="1:13" x14ac:dyDescent="0.2">
      <c r="A905" s="47">
        <f t="shared" si="59"/>
        <v>2019</v>
      </c>
      <c r="B905" s="181" t="str">
        <f t="shared" si="56"/>
        <v>Jun</v>
      </c>
      <c r="C905" s="79">
        <f t="shared" si="57"/>
        <v>24</v>
      </c>
      <c r="D905" s="195">
        <v>43629</v>
      </c>
      <c r="E905" s="50" t="s">
        <v>34</v>
      </c>
      <c r="F905" s="53" t="s">
        <v>146</v>
      </c>
      <c r="G905" s="50" t="s">
        <v>138</v>
      </c>
      <c r="H905" s="50" t="s">
        <v>144</v>
      </c>
      <c r="I905" s="53">
        <v>66</v>
      </c>
      <c r="J905" s="61">
        <v>3.07</v>
      </c>
      <c r="K905" s="64">
        <f t="shared" si="58"/>
        <v>1.0678409438740017</v>
      </c>
      <c r="M905" s="2"/>
    </row>
    <row r="906" spans="1:13" x14ac:dyDescent="0.2">
      <c r="A906" s="47">
        <f t="shared" si="59"/>
        <v>2019</v>
      </c>
      <c r="B906" s="181" t="str">
        <f t="shared" si="56"/>
        <v>Jun</v>
      </c>
      <c r="C906" s="79">
        <f t="shared" si="57"/>
        <v>24</v>
      </c>
      <c r="D906" s="195">
        <v>43629</v>
      </c>
      <c r="E906" s="50" t="s">
        <v>34</v>
      </c>
      <c r="F906" s="53" t="s">
        <v>146</v>
      </c>
      <c r="G906" s="50" t="s">
        <v>138</v>
      </c>
      <c r="H906" s="50" t="s">
        <v>144</v>
      </c>
      <c r="I906" s="53">
        <v>66</v>
      </c>
      <c r="J906" s="61">
        <v>2.81</v>
      </c>
      <c r="K906" s="64">
        <f t="shared" si="58"/>
        <v>0.9774049030247377</v>
      </c>
      <c r="M906" s="2"/>
    </row>
    <row r="907" spans="1:13" x14ac:dyDescent="0.2">
      <c r="A907" s="47">
        <f t="shared" si="59"/>
        <v>2019</v>
      </c>
      <c r="B907" s="181" t="str">
        <f t="shared" si="56"/>
        <v>Jun</v>
      </c>
      <c r="C907" s="79">
        <f t="shared" si="57"/>
        <v>24</v>
      </c>
      <c r="D907" s="195">
        <v>43629</v>
      </c>
      <c r="E907" s="53" t="s">
        <v>46</v>
      </c>
      <c r="F907" s="53" t="s">
        <v>152</v>
      </c>
      <c r="G907" s="50" t="s">
        <v>138</v>
      </c>
      <c r="H907" s="50" t="s">
        <v>148</v>
      </c>
      <c r="I907" s="53">
        <v>94</v>
      </c>
      <c r="J907" s="61">
        <v>10.08</v>
      </c>
      <c r="K907" s="64">
        <f t="shared" si="58"/>
        <v>1.2136039220596593</v>
      </c>
      <c r="M907" s="2"/>
    </row>
    <row r="908" spans="1:13" x14ac:dyDescent="0.2">
      <c r="A908" s="47">
        <f t="shared" si="59"/>
        <v>2019</v>
      </c>
      <c r="B908" s="181" t="str">
        <f t="shared" si="56"/>
        <v>Jun</v>
      </c>
      <c r="C908" s="79">
        <f t="shared" si="57"/>
        <v>24</v>
      </c>
      <c r="D908" s="195">
        <v>43629</v>
      </c>
      <c r="E908" s="53" t="s">
        <v>46</v>
      </c>
      <c r="F908" s="53" t="s">
        <v>146</v>
      </c>
      <c r="G908" s="50" t="s">
        <v>138</v>
      </c>
      <c r="H908" s="50" t="s">
        <v>144</v>
      </c>
      <c r="I908" s="53">
        <v>54</v>
      </c>
      <c r="J908" s="61">
        <v>1.53</v>
      </c>
      <c r="K908" s="64">
        <f t="shared" si="58"/>
        <v>0.97165066300868774</v>
      </c>
      <c r="M908" s="2"/>
    </row>
    <row r="909" spans="1:13" x14ac:dyDescent="0.2">
      <c r="A909" s="47">
        <f t="shared" si="59"/>
        <v>2019</v>
      </c>
      <c r="B909" s="181" t="str">
        <f t="shared" si="56"/>
        <v>Jun</v>
      </c>
      <c r="C909" s="79">
        <f t="shared" si="57"/>
        <v>24</v>
      </c>
      <c r="D909" s="195">
        <v>43629</v>
      </c>
      <c r="E909" s="53" t="s">
        <v>46</v>
      </c>
      <c r="F909" s="53" t="s">
        <v>146</v>
      </c>
      <c r="G909" s="50" t="s">
        <v>138</v>
      </c>
      <c r="H909" s="50" t="s">
        <v>144</v>
      </c>
      <c r="I909" s="53">
        <v>49</v>
      </c>
      <c r="J909" s="61">
        <v>1.27</v>
      </c>
      <c r="K909" s="64">
        <f t="shared" si="58"/>
        <v>1.079482188543889</v>
      </c>
      <c r="M909" s="2"/>
    </row>
    <row r="910" spans="1:13" x14ac:dyDescent="0.2">
      <c r="A910" s="47">
        <f t="shared" si="59"/>
        <v>2019</v>
      </c>
      <c r="B910" s="181" t="str">
        <f t="shared" si="56"/>
        <v>Jun</v>
      </c>
      <c r="C910" s="79">
        <f t="shared" si="57"/>
        <v>24</v>
      </c>
      <c r="D910" s="195">
        <v>43629</v>
      </c>
      <c r="E910" s="53" t="s">
        <v>46</v>
      </c>
      <c r="F910" s="53" t="s">
        <v>146</v>
      </c>
      <c r="G910" s="50" t="s">
        <v>138</v>
      </c>
      <c r="H910" s="50" t="s">
        <v>144</v>
      </c>
      <c r="I910" s="53">
        <v>44</v>
      </c>
      <c r="J910" s="61">
        <v>1.27</v>
      </c>
      <c r="K910" s="64">
        <f t="shared" si="58"/>
        <v>1.4908903080390683</v>
      </c>
      <c r="M910" s="2"/>
    </row>
    <row r="911" spans="1:13" x14ac:dyDescent="0.2">
      <c r="A911" s="47">
        <f t="shared" si="59"/>
        <v>2019</v>
      </c>
      <c r="B911" s="181" t="str">
        <f t="shared" si="56"/>
        <v>Jun</v>
      </c>
      <c r="C911" s="79">
        <f t="shared" si="57"/>
        <v>24</v>
      </c>
      <c r="D911" s="195">
        <v>43629</v>
      </c>
      <c r="E911" s="53" t="s">
        <v>46</v>
      </c>
      <c r="F911" s="53" t="s">
        <v>146</v>
      </c>
      <c r="G911" s="50" t="s">
        <v>138</v>
      </c>
      <c r="H911" s="50" t="s">
        <v>144</v>
      </c>
      <c r="I911" s="53">
        <v>46</v>
      </c>
      <c r="J911" s="61">
        <v>1.41</v>
      </c>
      <c r="K911" s="64">
        <f t="shared" si="58"/>
        <v>1.4485904495767239</v>
      </c>
      <c r="M911" s="2"/>
    </row>
    <row r="912" spans="1:13" x14ac:dyDescent="0.2">
      <c r="A912" s="47">
        <f t="shared" si="59"/>
        <v>2019</v>
      </c>
      <c r="B912" s="181" t="str">
        <f t="shared" si="56"/>
        <v>Jun</v>
      </c>
      <c r="C912" s="79">
        <f t="shared" si="57"/>
        <v>24</v>
      </c>
      <c r="D912" s="195">
        <v>43629</v>
      </c>
      <c r="E912" s="53" t="s">
        <v>46</v>
      </c>
      <c r="F912" s="53" t="s">
        <v>146</v>
      </c>
      <c r="G912" s="50" t="s">
        <v>138</v>
      </c>
      <c r="H912" s="50" t="s">
        <v>144</v>
      </c>
      <c r="I912" s="53">
        <v>42</v>
      </c>
      <c r="J912" s="61">
        <v>0.76</v>
      </c>
      <c r="K912" s="64">
        <f t="shared" si="58"/>
        <v>1.025807148256128</v>
      </c>
      <c r="M912" s="2"/>
    </row>
    <row r="913" spans="1:13" x14ac:dyDescent="0.2">
      <c r="A913" s="47">
        <f t="shared" si="59"/>
        <v>2019</v>
      </c>
      <c r="B913" s="181" t="str">
        <f t="shared" si="56"/>
        <v>Jun</v>
      </c>
      <c r="C913" s="79">
        <f t="shared" si="57"/>
        <v>24</v>
      </c>
      <c r="D913" s="195">
        <v>43629</v>
      </c>
      <c r="E913" s="53" t="s">
        <v>46</v>
      </c>
      <c r="F913" s="53" t="s">
        <v>146</v>
      </c>
      <c r="G913" s="50" t="s">
        <v>138</v>
      </c>
      <c r="H913" s="50" t="s">
        <v>144</v>
      </c>
      <c r="I913" s="53">
        <v>47</v>
      </c>
      <c r="J913" s="61">
        <v>1.2</v>
      </c>
      <c r="K913" s="64">
        <f t="shared" si="58"/>
        <v>1.1558132591044374</v>
      </c>
      <c r="M913" s="2"/>
    </row>
    <row r="914" spans="1:13" x14ac:dyDescent="0.2">
      <c r="A914" s="47">
        <f t="shared" si="59"/>
        <v>2019</v>
      </c>
      <c r="B914" s="181" t="str">
        <f t="shared" si="56"/>
        <v>Jun</v>
      </c>
      <c r="C914" s="79">
        <f t="shared" si="57"/>
        <v>24</v>
      </c>
      <c r="D914" s="195">
        <v>43629</v>
      </c>
      <c r="E914" s="53" t="s">
        <v>46</v>
      </c>
      <c r="F914" s="53" t="s">
        <v>146</v>
      </c>
      <c r="G914" s="50" t="s">
        <v>138</v>
      </c>
      <c r="H914" s="50" t="s">
        <v>144</v>
      </c>
      <c r="I914" s="53">
        <v>51</v>
      </c>
      <c r="J914" s="61">
        <v>1.33</v>
      </c>
      <c r="K914" s="64">
        <f t="shared" si="58"/>
        <v>1.0026309639580553</v>
      </c>
      <c r="M914" s="2"/>
    </row>
    <row r="915" spans="1:13" x14ac:dyDescent="0.2">
      <c r="A915" s="47">
        <f t="shared" si="59"/>
        <v>2019</v>
      </c>
      <c r="B915" s="181" t="str">
        <f t="shared" si="56"/>
        <v>Jun</v>
      </c>
      <c r="C915" s="79">
        <f t="shared" si="57"/>
        <v>24</v>
      </c>
      <c r="D915" s="195">
        <v>43629</v>
      </c>
      <c r="E915" s="53" t="s">
        <v>46</v>
      </c>
      <c r="F915" s="53" t="s">
        <v>146</v>
      </c>
      <c r="G915" s="50" t="s">
        <v>138</v>
      </c>
      <c r="H915" s="50" t="s">
        <v>144</v>
      </c>
      <c r="I915" s="53">
        <v>56</v>
      </c>
      <c r="J915" s="61">
        <v>1.92</v>
      </c>
      <c r="K915" s="64">
        <f t="shared" si="58"/>
        <v>1.0932944606413995</v>
      </c>
      <c r="M915" s="2"/>
    </row>
    <row r="916" spans="1:13" x14ac:dyDescent="0.2">
      <c r="A916" s="47">
        <f t="shared" si="59"/>
        <v>2019</v>
      </c>
      <c r="B916" s="181" t="str">
        <f t="shared" si="56"/>
        <v>Jun</v>
      </c>
      <c r="C916" s="79">
        <f t="shared" si="57"/>
        <v>24</v>
      </c>
      <c r="D916" s="195">
        <v>43629</v>
      </c>
      <c r="E916" s="53" t="s">
        <v>46</v>
      </c>
      <c r="F916" s="53" t="s">
        <v>146</v>
      </c>
      <c r="G916" s="50" t="s">
        <v>138</v>
      </c>
      <c r="H916" s="50" t="s">
        <v>144</v>
      </c>
      <c r="I916" s="53">
        <v>49</v>
      </c>
      <c r="J916" s="61">
        <v>1.31</v>
      </c>
      <c r="K916" s="64">
        <f t="shared" si="58"/>
        <v>1.1134816275531454</v>
      </c>
      <c r="M916" s="2"/>
    </row>
    <row r="917" spans="1:13" x14ac:dyDescent="0.2">
      <c r="A917" s="47">
        <f t="shared" si="59"/>
        <v>2019</v>
      </c>
      <c r="B917" s="181" t="str">
        <f t="shared" si="56"/>
        <v>Jun</v>
      </c>
      <c r="C917" s="79">
        <f t="shared" si="57"/>
        <v>24</v>
      </c>
      <c r="D917" s="195">
        <v>43629</v>
      </c>
      <c r="E917" s="53" t="s">
        <v>46</v>
      </c>
      <c r="F917" s="53" t="s">
        <v>146</v>
      </c>
      <c r="G917" s="50" t="s">
        <v>138</v>
      </c>
      <c r="H917" s="50" t="s">
        <v>144</v>
      </c>
      <c r="I917" s="53">
        <v>69</v>
      </c>
      <c r="J917" s="61">
        <v>3.14</v>
      </c>
      <c r="K917" s="64">
        <f t="shared" si="58"/>
        <v>0.95583378233168648</v>
      </c>
      <c r="M917" s="2"/>
    </row>
    <row r="918" spans="1:13" x14ac:dyDescent="0.2">
      <c r="A918" s="47">
        <f t="shared" si="59"/>
        <v>2019</v>
      </c>
      <c r="B918" s="181" t="str">
        <f t="shared" si="56"/>
        <v>Jun</v>
      </c>
      <c r="C918" s="79">
        <f t="shared" si="57"/>
        <v>24</v>
      </c>
      <c r="D918" s="195">
        <v>43629</v>
      </c>
      <c r="E918" s="53" t="s">
        <v>46</v>
      </c>
      <c r="F918" s="53" t="s">
        <v>146</v>
      </c>
      <c r="G918" s="50" t="s">
        <v>138</v>
      </c>
      <c r="H918" s="50" t="s">
        <v>144</v>
      </c>
      <c r="I918" s="53">
        <v>54</v>
      </c>
      <c r="J918" s="61">
        <v>1.68</v>
      </c>
      <c r="K918" s="64">
        <f t="shared" si="58"/>
        <v>1.0669105319311081</v>
      </c>
      <c r="M918" s="2"/>
    </row>
    <row r="919" spans="1:13" x14ac:dyDescent="0.2">
      <c r="A919" s="47">
        <f t="shared" si="59"/>
        <v>2019</v>
      </c>
      <c r="B919" s="181" t="str">
        <f t="shared" si="56"/>
        <v>Jun</v>
      </c>
      <c r="C919" s="79">
        <f t="shared" si="57"/>
        <v>24</v>
      </c>
      <c r="D919" s="195">
        <v>43629</v>
      </c>
      <c r="E919" s="53" t="s">
        <v>46</v>
      </c>
      <c r="F919" s="53" t="s">
        <v>146</v>
      </c>
      <c r="G919" s="50" t="s">
        <v>138</v>
      </c>
      <c r="H919" s="50" t="s">
        <v>144</v>
      </c>
      <c r="I919" s="53">
        <v>46</v>
      </c>
      <c r="J919" s="61">
        <v>1.02</v>
      </c>
      <c r="K919" s="64">
        <f t="shared" si="58"/>
        <v>1.0479164954384812</v>
      </c>
      <c r="M919" s="2"/>
    </row>
    <row r="920" spans="1:13" x14ac:dyDescent="0.2">
      <c r="A920" s="47">
        <f t="shared" si="59"/>
        <v>2019</v>
      </c>
      <c r="B920" s="181" t="str">
        <f t="shared" si="56"/>
        <v>Jun</v>
      </c>
      <c r="C920" s="79">
        <f t="shared" si="57"/>
        <v>24</v>
      </c>
      <c r="D920" s="195">
        <v>43629</v>
      </c>
      <c r="E920" s="53" t="s">
        <v>46</v>
      </c>
      <c r="F920" s="53" t="s">
        <v>146</v>
      </c>
      <c r="G920" s="50" t="s">
        <v>138</v>
      </c>
      <c r="H920" s="50" t="s">
        <v>144</v>
      </c>
      <c r="I920" s="53">
        <v>47</v>
      </c>
      <c r="J920" s="61">
        <v>1.04</v>
      </c>
      <c r="K920" s="64">
        <f t="shared" si="58"/>
        <v>1.0017048245571791</v>
      </c>
      <c r="M920" s="2"/>
    </row>
    <row r="921" spans="1:13" x14ac:dyDescent="0.2">
      <c r="A921" s="47">
        <f t="shared" si="59"/>
        <v>2019</v>
      </c>
      <c r="B921" s="181" t="str">
        <f t="shared" si="56"/>
        <v>Jun</v>
      </c>
      <c r="C921" s="79">
        <f t="shared" si="57"/>
        <v>24</v>
      </c>
      <c r="D921" s="195">
        <v>43629</v>
      </c>
      <c r="E921" s="53" t="s">
        <v>46</v>
      </c>
      <c r="F921" s="53" t="s">
        <v>146</v>
      </c>
      <c r="G921" s="50" t="s">
        <v>138</v>
      </c>
      <c r="H921" s="50" t="s">
        <v>144</v>
      </c>
      <c r="I921" s="53">
        <v>47</v>
      </c>
      <c r="J921" s="61">
        <v>1.1000000000000001</v>
      </c>
      <c r="K921" s="64">
        <f t="shared" si="58"/>
        <v>1.059495487512401</v>
      </c>
      <c r="M921" s="2"/>
    </row>
    <row r="922" spans="1:13" x14ac:dyDescent="0.2">
      <c r="A922" s="47">
        <f t="shared" si="59"/>
        <v>2019</v>
      </c>
      <c r="B922" s="181" t="str">
        <f t="shared" si="56"/>
        <v>Jun</v>
      </c>
      <c r="C922" s="79">
        <f t="shared" si="57"/>
        <v>24</v>
      </c>
      <c r="D922" s="195">
        <v>43629</v>
      </c>
      <c r="E922" s="53" t="s">
        <v>46</v>
      </c>
      <c r="F922" s="53" t="s">
        <v>146</v>
      </c>
      <c r="G922" s="50" t="s">
        <v>138</v>
      </c>
      <c r="H922" s="50" t="s">
        <v>144</v>
      </c>
      <c r="I922" s="53">
        <v>48</v>
      </c>
      <c r="J922" s="61">
        <v>1.18</v>
      </c>
      <c r="K922" s="64">
        <f t="shared" si="58"/>
        <v>1.0669849537037037</v>
      </c>
      <c r="M922" s="2"/>
    </row>
    <row r="923" spans="1:13" x14ac:dyDescent="0.2">
      <c r="A923" s="47">
        <f t="shared" si="59"/>
        <v>2019</v>
      </c>
      <c r="B923" s="181" t="str">
        <f t="shared" si="56"/>
        <v>Jun</v>
      </c>
      <c r="C923" s="79">
        <f t="shared" si="57"/>
        <v>24</v>
      </c>
      <c r="D923" s="195">
        <v>43629</v>
      </c>
      <c r="E923" s="53" t="s">
        <v>46</v>
      </c>
      <c r="F923" s="53" t="s">
        <v>146</v>
      </c>
      <c r="G923" s="50" t="s">
        <v>138</v>
      </c>
      <c r="H923" s="50" t="s">
        <v>144</v>
      </c>
      <c r="I923" s="53">
        <v>44</v>
      </c>
      <c r="J923" s="61">
        <v>0.96</v>
      </c>
      <c r="K923" s="64">
        <f t="shared" si="58"/>
        <v>1.1269722013523666</v>
      </c>
      <c r="M923" s="2"/>
    </row>
    <row r="924" spans="1:13" x14ac:dyDescent="0.2">
      <c r="A924" s="47">
        <f t="shared" si="59"/>
        <v>2019</v>
      </c>
      <c r="B924" s="181" t="str">
        <f t="shared" si="56"/>
        <v>Jun</v>
      </c>
      <c r="C924" s="79">
        <f t="shared" si="57"/>
        <v>24</v>
      </c>
      <c r="D924" s="195">
        <v>43629</v>
      </c>
      <c r="E924" s="53" t="s">
        <v>46</v>
      </c>
      <c r="F924" s="53" t="s">
        <v>146</v>
      </c>
      <c r="G924" s="50" t="s">
        <v>138</v>
      </c>
      <c r="H924" s="50" t="s">
        <v>144</v>
      </c>
      <c r="I924" s="53">
        <v>46</v>
      </c>
      <c r="J924" s="61">
        <v>0.86</v>
      </c>
      <c r="K924" s="64">
        <f t="shared" si="58"/>
        <v>0.88353743733048407</v>
      </c>
      <c r="M924" s="2"/>
    </row>
    <row r="925" spans="1:13" x14ac:dyDescent="0.2">
      <c r="A925" s="47">
        <f t="shared" si="59"/>
        <v>2019</v>
      </c>
      <c r="B925" s="181" t="str">
        <f t="shared" si="56"/>
        <v>Jun</v>
      </c>
      <c r="C925" s="79">
        <f t="shared" si="57"/>
        <v>24</v>
      </c>
      <c r="D925" s="195">
        <v>43629</v>
      </c>
      <c r="E925" s="53" t="s">
        <v>46</v>
      </c>
      <c r="F925" s="53" t="s">
        <v>146</v>
      </c>
      <c r="G925" s="50" t="s">
        <v>138</v>
      </c>
      <c r="H925" s="50" t="s">
        <v>144</v>
      </c>
      <c r="I925" s="53">
        <v>45</v>
      </c>
      <c r="J925" s="61">
        <v>0.97</v>
      </c>
      <c r="K925" s="64">
        <f t="shared" si="58"/>
        <v>1.0644718792866941</v>
      </c>
      <c r="M925" s="2"/>
    </row>
    <row r="926" spans="1:13" x14ac:dyDescent="0.2">
      <c r="A926" s="47">
        <f t="shared" si="59"/>
        <v>2019</v>
      </c>
      <c r="B926" s="181" t="str">
        <f t="shared" si="56"/>
        <v>Jun</v>
      </c>
      <c r="C926" s="79">
        <f t="shared" si="57"/>
        <v>24</v>
      </c>
      <c r="D926" s="195">
        <v>43629</v>
      </c>
      <c r="E926" s="53" t="s">
        <v>46</v>
      </c>
      <c r="F926" s="53" t="s">
        <v>146</v>
      </c>
      <c r="G926" s="50" t="s">
        <v>138</v>
      </c>
      <c r="H926" s="50" t="s">
        <v>144</v>
      </c>
      <c r="I926" s="53">
        <v>54</v>
      </c>
      <c r="J926" s="61">
        <v>1.85</v>
      </c>
      <c r="K926" s="64">
        <f t="shared" si="58"/>
        <v>1.1748717167098512</v>
      </c>
      <c r="M926" s="2"/>
    </row>
    <row r="927" spans="1:13" x14ac:dyDescent="0.2">
      <c r="A927" s="47">
        <f t="shared" si="59"/>
        <v>2019</v>
      </c>
      <c r="B927" s="181" t="str">
        <f t="shared" si="56"/>
        <v>Jun</v>
      </c>
      <c r="C927" s="79">
        <f t="shared" si="57"/>
        <v>24</v>
      </c>
      <c r="D927" s="195">
        <v>43629</v>
      </c>
      <c r="E927" s="53" t="s">
        <v>46</v>
      </c>
      <c r="F927" s="53" t="s">
        <v>146</v>
      </c>
      <c r="G927" s="50" t="s">
        <v>138</v>
      </c>
      <c r="H927" s="50" t="s">
        <v>144</v>
      </c>
      <c r="I927" s="53">
        <v>39</v>
      </c>
      <c r="J927" s="61">
        <v>0.59</v>
      </c>
      <c r="K927" s="64">
        <f t="shared" si="58"/>
        <v>0.99462229639744437</v>
      </c>
      <c r="M927" s="2"/>
    </row>
    <row r="928" spans="1:13" x14ac:dyDescent="0.2">
      <c r="A928" s="47">
        <f t="shared" si="59"/>
        <v>2019</v>
      </c>
      <c r="B928" s="181" t="str">
        <f t="shared" si="56"/>
        <v>Jun</v>
      </c>
      <c r="C928" s="79">
        <f t="shared" si="57"/>
        <v>24</v>
      </c>
      <c r="D928" s="195">
        <v>43629</v>
      </c>
      <c r="E928" s="53" t="s">
        <v>46</v>
      </c>
      <c r="F928" s="53" t="s">
        <v>146</v>
      </c>
      <c r="G928" s="50" t="s">
        <v>138</v>
      </c>
      <c r="H928" s="50" t="s">
        <v>144</v>
      </c>
      <c r="I928" s="53">
        <v>46</v>
      </c>
      <c r="J928" s="61">
        <v>1</v>
      </c>
      <c r="K928" s="64">
        <f t="shared" si="58"/>
        <v>1.0273691131749816</v>
      </c>
      <c r="M928" s="2"/>
    </row>
    <row r="929" spans="1:13" x14ac:dyDescent="0.2">
      <c r="A929" s="47">
        <f t="shared" si="59"/>
        <v>2019</v>
      </c>
      <c r="B929" s="181" t="str">
        <f t="shared" si="56"/>
        <v>Jun</v>
      </c>
      <c r="C929" s="79">
        <f t="shared" si="57"/>
        <v>24</v>
      </c>
      <c r="D929" s="195">
        <v>43629</v>
      </c>
      <c r="E929" s="53" t="s">
        <v>46</v>
      </c>
      <c r="F929" s="53" t="s">
        <v>146</v>
      </c>
      <c r="G929" s="50" t="s">
        <v>138</v>
      </c>
      <c r="H929" s="50" t="s">
        <v>144</v>
      </c>
      <c r="I929" s="53">
        <v>56</v>
      </c>
      <c r="J929" s="61">
        <v>1.79</v>
      </c>
      <c r="K929" s="64">
        <f t="shared" si="58"/>
        <v>1.0192693148688046</v>
      </c>
      <c r="M929" s="2"/>
    </row>
    <row r="930" spans="1:13" x14ac:dyDescent="0.2">
      <c r="A930" s="47">
        <f t="shared" si="59"/>
        <v>2019</v>
      </c>
      <c r="B930" s="181" t="str">
        <f t="shared" si="56"/>
        <v>Jun</v>
      </c>
      <c r="C930" s="79">
        <f t="shared" si="57"/>
        <v>24</v>
      </c>
      <c r="D930" s="195">
        <v>43629</v>
      </c>
      <c r="E930" s="53" t="s">
        <v>46</v>
      </c>
      <c r="F930" s="53" t="s">
        <v>146</v>
      </c>
      <c r="G930" s="50" t="s">
        <v>138</v>
      </c>
      <c r="H930" s="50" t="s">
        <v>144</v>
      </c>
      <c r="I930" s="53">
        <v>67</v>
      </c>
      <c r="J930" s="61">
        <v>3.5</v>
      </c>
      <c r="K930" s="64">
        <f t="shared" si="58"/>
        <v>1.1637069719347126</v>
      </c>
      <c r="M930" s="2"/>
    </row>
    <row r="931" spans="1:13" x14ac:dyDescent="0.2">
      <c r="A931" s="47">
        <f t="shared" si="59"/>
        <v>2019</v>
      </c>
      <c r="B931" s="181" t="str">
        <f t="shared" si="56"/>
        <v>Jun</v>
      </c>
      <c r="C931" s="79">
        <f t="shared" si="57"/>
        <v>24</v>
      </c>
      <c r="D931" s="195">
        <v>43629</v>
      </c>
      <c r="E931" s="53" t="s">
        <v>46</v>
      </c>
      <c r="F931" s="53" t="s">
        <v>146</v>
      </c>
      <c r="G931" s="50" t="s">
        <v>138</v>
      </c>
      <c r="H931" s="50" t="s">
        <v>144</v>
      </c>
      <c r="I931" s="53">
        <v>49</v>
      </c>
      <c r="J931" s="61">
        <v>1.31</v>
      </c>
      <c r="K931" s="64">
        <f t="shared" si="58"/>
        <v>1.1134816275531454</v>
      </c>
      <c r="M931" s="2"/>
    </row>
    <row r="932" spans="1:13" x14ac:dyDescent="0.2">
      <c r="A932" s="47">
        <f t="shared" si="59"/>
        <v>2019</v>
      </c>
      <c r="B932" s="181" t="str">
        <f t="shared" si="56"/>
        <v>Jun</v>
      </c>
      <c r="C932" s="79">
        <f t="shared" si="57"/>
        <v>25</v>
      </c>
      <c r="D932" s="195">
        <v>43635</v>
      </c>
      <c r="E932" s="53" t="s">
        <v>19</v>
      </c>
      <c r="F932" s="53" t="s">
        <v>146</v>
      </c>
      <c r="G932" s="50" t="s">
        <v>138</v>
      </c>
      <c r="H932" s="50" t="s">
        <v>144</v>
      </c>
      <c r="I932" s="53">
        <v>63</v>
      </c>
      <c r="J932" s="61">
        <v>3.02</v>
      </c>
      <c r="K932" s="64">
        <f t="shared" si="58"/>
        <v>1.2077729386875267</v>
      </c>
      <c r="M932" s="2"/>
    </row>
    <row r="933" spans="1:13" x14ac:dyDescent="0.2">
      <c r="A933" s="47">
        <f t="shared" si="59"/>
        <v>2019</v>
      </c>
      <c r="B933" s="181" t="str">
        <f t="shared" si="56"/>
        <v>Jun</v>
      </c>
      <c r="C933" s="79">
        <f t="shared" si="57"/>
        <v>25</v>
      </c>
      <c r="D933" s="195">
        <v>43635</v>
      </c>
      <c r="E933" s="53" t="s">
        <v>19</v>
      </c>
      <c r="F933" s="53" t="s">
        <v>146</v>
      </c>
      <c r="G933" s="50" t="s">
        <v>138</v>
      </c>
      <c r="H933" s="50" t="s">
        <v>144</v>
      </c>
      <c r="I933" s="53">
        <v>55</v>
      </c>
      <c r="J933" s="61">
        <v>1.83</v>
      </c>
      <c r="K933" s="64">
        <f t="shared" si="58"/>
        <v>1.0999248685199099</v>
      </c>
      <c r="M933" s="2"/>
    </row>
    <row r="934" spans="1:13" x14ac:dyDescent="0.2">
      <c r="A934" s="47">
        <f t="shared" si="59"/>
        <v>2019</v>
      </c>
      <c r="B934" s="181" t="str">
        <f t="shared" si="56"/>
        <v>Jun</v>
      </c>
      <c r="C934" s="79">
        <f t="shared" si="57"/>
        <v>25</v>
      </c>
      <c r="D934" s="195">
        <v>43635</v>
      </c>
      <c r="E934" s="53" t="s">
        <v>19</v>
      </c>
      <c r="F934" s="53" t="s">
        <v>146</v>
      </c>
      <c r="G934" s="50" t="s">
        <v>138</v>
      </c>
      <c r="H934" s="50" t="s">
        <v>144</v>
      </c>
      <c r="I934" s="53">
        <v>53</v>
      </c>
      <c r="J934" s="61">
        <v>1.74</v>
      </c>
      <c r="K934" s="64">
        <f t="shared" si="58"/>
        <v>1.1687500419809642</v>
      </c>
      <c r="M934" s="2"/>
    </row>
    <row r="935" spans="1:13" x14ac:dyDescent="0.2">
      <c r="A935" s="47">
        <f t="shared" si="59"/>
        <v>2019</v>
      </c>
      <c r="B935" s="181" t="str">
        <f t="shared" si="56"/>
        <v>Jun</v>
      </c>
      <c r="C935" s="79">
        <f t="shared" si="57"/>
        <v>25</v>
      </c>
      <c r="D935" s="195">
        <v>43635</v>
      </c>
      <c r="E935" s="53" t="s">
        <v>19</v>
      </c>
      <c r="F935" s="53" t="s">
        <v>146</v>
      </c>
      <c r="G935" s="50" t="s">
        <v>138</v>
      </c>
      <c r="H935" s="50" t="s">
        <v>144</v>
      </c>
      <c r="I935" s="53">
        <v>53</v>
      </c>
      <c r="J935" s="61">
        <v>2.16</v>
      </c>
      <c r="K935" s="64">
        <f t="shared" si="58"/>
        <v>1.4508621210798176</v>
      </c>
      <c r="M935" s="2"/>
    </row>
    <row r="936" spans="1:13" x14ac:dyDescent="0.2">
      <c r="A936" s="47">
        <f t="shared" si="59"/>
        <v>2019</v>
      </c>
      <c r="B936" s="181" t="str">
        <f t="shared" si="56"/>
        <v>Jun</v>
      </c>
      <c r="C936" s="79">
        <f t="shared" si="57"/>
        <v>25</v>
      </c>
      <c r="D936" s="195">
        <v>43635</v>
      </c>
      <c r="E936" s="53" t="s">
        <v>19</v>
      </c>
      <c r="F936" s="53" t="s">
        <v>152</v>
      </c>
      <c r="G936" s="50" t="s">
        <v>138</v>
      </c>
      <c r="H936" s="50" t="s">
        <v>148</v>
      </c>
      <c r="I936" s="53">
        <v>77</v>
      </c>
      <c r="J936" s="61">
        <v>4.99</v>
      </c>
      <c r="K936" s="64">
        <f t="shared" si="58"/>
        <v>1.0930206578713915</v>
      </c>
      <c r="M936" s="2"/>
    </row>
    <row r="937" spans="1:13" x14ac:dyDescent="0.2">
      <c r="A937" s="47">
        <f t="shared" si="59"/>
        <v>2019</v>
      </c>
      <c r="B937" s="181" t="str">
        <f t="shared" si="56"/>
        <v>Jun</v>
      </c>
      <c r="C937" s="79">
        <f t="shared" si="57"/>
        <v>25</v>
      </c>
      <c r="D937" s="195">
        <v>43635</v>
      </c>
      <c r="E937" s="53" t="s">
        <v>19</v>
      </c>
      <c r="F937" s="53" t="s">
        <v>152</v>
      </c>
      <c r="G937" s="50" t="s">
        <v>138</v>
      </c>
      <c r="H937" s="50" t="s">
        <v>148</v>
      </c>
      <c r="I937" s="53">
        <v>74</v>
      </c>
      <c r="J937" s="61">
        <v>5.13</v>
      </c>
      <c r="K937" s="64">
        <f t="shared" si="58"/>
        <v>1.2659664777999329</v>
      </c>
      <c r="M937" s="2"/>
    </row>
    <row r="938" spans="1:13" x14ac:dyDescent="0.2">
      <c r="A938" s="47">
        <f t="shared" si="59"/>
        <v>2019</v>
      </c>
      <c r="B938" s="181" t="str">
        <f t="shared" si="56"/>
        <v>Jun</v>
      </c>
      <c r="C938" s="79">
        <f t="shared" si="57"/>
        <v>25</v>
      </c>
      <c r="D938" s="195">
        <v>43635</v>
      </c>
      <c r="E938" s="53" t="s">
        <v>19</v>
      </c>
      <c r="F938" s="53" t="s">
        <v>152</v>
      </c>
      <c r="G938" s="50" t="s">
        <v>138</v>
      </c>
      <c r="H938" s="50" t="s">
        <v>148</v>
      </c>
      <c r="I938" s="53">
        <v>73</v>
      </c>
      <c r="J938" s="61">
        <v>4.21</v>
      </c>
      <c r="K938" s="64">
        <f t="shared" si="58"/>
        <v>1.0822149160576531</v>
      </c>
      <c r="M938" s="2"/>
    </row>
    <row r="939" spans="1:13" x14ac:dyDescent="0.2">
      <c r="A939" s="47">
        <f t="shared" si="59"/>
        <v>2019</v>
      </c>
      <c r="B939" s="181" t="str">
        <f t="shared" si="56"/>
        <v>Jun</v>
      </c>
      <c r="C939" s="79">
        <f t="shared" si="57"/>
        <v>25</v>
      </c>
      <c r="D939" s="195">
        <v>43635</v>
      </c>
      <c r="E939" s="53" t="s">
        <v>19</v>
      </c>
      <c r="F939" s="53" t="s">
        <v>152</v>
      </c>
      <c r="G939" s="50" t="s">
        <v>138</v>
      </c>
      <c r="H939" s="50" t="s">
        <v>144</v>
      </c>
      <c r="I939" s="53">
        <v>67</v>
      </c>
      <c r="J939" s="61">
        <v>3.02</v>
      </c>
      <c r="K939" s="64">
        <f t="shared" si="58"/>
        <v>1.0041128729265236</v>
      </c>
      <c r="M939" s="2"/>
    </row>
    <row r="940" spans="1:13" x14ac:dyDescent="0.2">
      <c r="A940" s="47">
        <f t="shared" si="59"/>
        <v>2019</v>
      </c>
      <c r="B940" s="181" t="str">
        <f t="shared" si="56"/>
        <v>Jun</v>
      </c>
      <c r="C940" s="79">
        <f t="shared" si="57"/>
        <v>25</v>
      </c>
      <c r="D940" s="195">
        <v>43635</v>
      </c>
      <c r="E940" s="53" t="s">
        <v>19</v>
      </c>
      <c r="F940" s="53" t="s">
        <v>152</v>
      </c>
      <c r="G940" s="50" t="s">
        <v>138</v>
      </c>
      <c r="H940" s="50" t="s">
        <v>144</v>
      </c>
      <c r="I940" s="53">
        <v>69</v>
      </c>
      <c r="J940" s="61">
        <v>4.1399999999999997</v>
      </c>
      <c r="K940" s="64">
        <f t="shared" si="58"/>
        <v>1.2602394454946437</v>
      </c>
      <c r="M940" s="2"/>
    </row>
    <row r="941" spans="1:13" x14ac:dyDescent="0.2">
      <c r="A941" s="47">
        <f t="shared" si="59"/>
        <v>2019</v>
      </c>
      <c r="B941" s="181" t="str">
        <f t="shared" si="56"/>
        <v>Jun</v>
      </c>
      <c r="C941" s="79">
        <f t="shared" si="57"/>
        <v>25</v>
      </c>
      <c r="D941" s="195">
        <v>43635</v>
      </c>
      <c r="E941" s="53" t="s">
        <v>15</v>
      </c>
      <c r="F941" s="53" t="s">
        <v>146</v>
      </c>
      <c r="G941" s="50" t="s">
        <v>138</v>
      </c>
      <c r="H941" s="50" t="s">
        <v>148</v>
      </c>
      <c r="I941" s="53">
        <v>70</v>
      </c>
      <c r="J941" s="61">
        <v>3.91</v>
      </c>
      <c r="K941" s="64">
        <f t="shared" si="58"/>
        <v>1.1399416909620992</v>
      </c>
      <c r="M941" s="2"/>
    </row>
    <row r="942" spans="1:13" x14ac:dyDescent="0.2">
      <c r="A942" s="47">
        <f t="shared" si="59"/>
        <v>2019</v>
      </c>
      <c r="B942" s="181" t="str">
        <f t="shared" si="56"/>
        <v>Jun</v>
      </c>
      <c r="C942" s="79">
        <f t="shared" si="57"/>
        <v>25</v>
      </c>
      <c r="D942" s="195">
        <v>43635</v>
      </c>
      <c r="E942" s="53" t="s">
        <v>15</v>
      </c>
      <c r="F942" s="53" t="s">
        <v>146</v>
      </c>
      <c r="G942" s="50" t="s">
        <v>138</v>
      </c>
      <c r="H942" s="50" t="s">
        <v>148</v>
      </c>
      <c r="I942" s="53">
        <v>89</v>
      </c>
      <c r="J942" s="61">
        <v>7.17</v>
      </c>
      <c r="K942" s="64">
        <f t="shared" si="58"/>
        <v>1.017065998646749</v>
      </c>
      <c r="M942" s="2"/>
    </row>
    <row r="943" spans="1:13" x14ac:dyDescent="0.2">
      <c r="A943" s="47">
        <f t="shared" si="59"/>
        <v>2019</v>
      </c>
      <c r="B943" s="181" t="str">
        <f t="shared" si="56"/>
        <v>Jun</v>
      </c>
      <c r="C943" s="79">
        <f t="shared" si="57"/>
        <v>25</v>
      </c>
      <c r="D943" s="195">
        <v>43635</v>
      </c>
      <c r="E943" s="53" t="s">
        <v>15</v>
      </c>
      <c r="F943" s="53" t="s">
        <v>146</v>
      </c>
      <c r="G943" s="50" t="s">
        <v>138</v>
      </c>
      <c r="H943" s="50" t="s">
        <v>148</v>
      </c>
      <c r="I943" s="53">
        <v>77</v>
      </c>
      <c r="J943" s="61">
        <v>4.63</v>
      </c>
      <c r="K943" s="64">
        <f t="shared" si="58"/>
        <v>1.0141654601091268</v>
      </c>
      <c r="M943" s="2"/>
    </row>
    <row r="944" spans="1:13" x14ac:dyDescent="0.2">
      <c r="A944" s="47">
        <f t="shared" si="59"/>
        <v>2019</v>
      </c>
      <c r="B944" s="181" t="str">
        <f t="shared" si="56"/>
        <v>Jun</v>
      </c>
      <c r="C944" s="79">
        <f t="shared" si="57"/>
        <v>25</v>
      </c>
      <c r="D944" s="195">
        <v>43635</v>
      </c>
      <c r="E944" s="53" t="s">
        <v>15</v>
      </c>
      <c r="F944" s="53" t="s">
        <v>146</v>
      </c>
      <c r="G944" s="50" t="s">
        <v>138</v>
      </c>
      <c r="H944" s="50" t="s">
        <v>144</v>
      </c>
      <c r="I944" s="53">
        <v>62</v>
      </c>
      <c r="J944" s="61">
        <v>2.65</v>
      </c>
      <c r="K944" s="64">
        <f t="shared" si="58"/>
        <v>1.1119129938572052</v>
      </c>
      <c r="M944" s="2"/>
    </row>
    <row r="945" spans="1:13" x14ac:dyDescent="0.2">
      <c r="A945" s="47">
        <f t="shared" si="59"/>
        <v>2019</v>
      </c>
      <c r="B945" s="181" t="str">
        <f t="shared" si="56"/>
        <v>Jun</v>
      </c>
      <c r="C945" s="79">
        <f t="shared" si="57"/>
        <v>25</v>
      </c>
      <c r="D945" s="195">
        <v>43635</v>
      </c>
      <c r="E945" s="53" t="s">
        <v>15</v>
      </c>
      <c r="F945" s="53" t="s">
        <v>146</v>
      </c>
      <c r="G945" s="50" t="s">
        <v>138</v>
      </c>
      <c r="H945" s="50" t="s">
        <v>144</v>
      </c>
      <c r="I945" s="53">
        <v>48</v>
      </c>
      <c r="J945" s="61">
        <v>1.2</v>
      </c>
      <c r="K945" s="64">
        <f t="shared" si="58"/>
        <v>1.0850694444444444</v>
      </c>
      <c r="M945" s="2"/>
    </row>
    <row r="946" spans="1:13" x14ac:dyDescent="0.2">
      <c r="A946" s="47">
        <f t="shared" si="59"/>
        <v>2019</v>
      </c>
      <c r="B946" s="181" t="str">
        <f t="shared" si="56"/>
        <v>Jun</v>
      </c>
      <c r="C946" s="79">
        <f t="shared" si="57"/>
        <v>25</v>
      </c>
      <c r="D946" s="195">
        <v>43635</v>
      </c>
      <c r="E946" s="53" t="s">
        <v>15</v>
      </c>
      <c r="F946" s="53" t="s">
        <v>146</v>
      </c>
      <c r="G946" s="50" t="s">
        <v>138</v>
      </c>
      <c r="H946" s="50" t="s">
        <v>144</v>
      </c>
      <c r="I946" s="53">
        <v>58</v>
      </c>
      <c r="J946" s="61">
        <v>2.83</v>
      </c>
      <c r="K946" s="64">
        <f t="shared" si="58"/>
        <v>1.4504489728976178</v>
      </c>
      <c r="M946" s="2"/>
    </row>
    <row r="947" spans="1:13" x14ac:dyDescent="0.2">
      <c r="A947" s="47">
        <f t="shared" si="59"/>
        <v>2019</v>
      </c>
      <c r="B947" s="181" t="str">
        <f t="shared" si="56"/>
        <v>Jun</v>
      </c>
      <c r="C947" s="79">
        <f t="shared" si="57"/>
        <v>25</v>
      </c>
      <c r="D947" s="195">
        <v>43635</v>
      </c>
      <c r="E947" s="53" t="s">
        <v>15</v>
      </c>
      <c r="F947" s="53" t="s">
        <v>146</v>
      </c>
      <c r="G947" s="50" t="s">
        <v>138</v>
      </c>
      <c r="H947" s="50" t="s">
        <v>144</v>
      </c>
      <c r="I947" s="53">
        <v>48</v>
      </c>
      <c r="J947" s="61">
        <v>1.06</v>
      </c>
      <c r="K947" s="64">
        <f t="shared" si="58"/>
        <v>0.9584780092592593</v>
      </c>
      <c r="M947" s="2"/>
    </row>
    <row r="948" spans="1:13" x14ac:dyDescent="0.2">
      <c r="A948" s="47">
        <f t="shared" si="59"/>
        <v>2019</v>
      </c>
      <c r="B948" s="181" t="str">
        <f t="shared" si="56"/>
        <v>Jun</v>
      </c>
      <c r="C948" s="79">
        <f t="shared" si="57"/>
        <v>25</v>
      </c>
      <c r="D948" s="195">
        <v>43635</v>
      </c>
      <c r="E948" s="53" t="s">
        <v>15</v>
      </c>
      <c r="F948" s="53" t="s">
        <v>146</v>
      </c>
      <c r="G948" s="50" t="s">
        <v>138</v>
      </c>
      <c r="H948" s="50" t="s">
        <v>144</v>
      </c>
      <c r="I948" s="53">
        <v>55</v>
      </c>
      <c r="J948" s="61">
        <v>1.94</v>
      </c>
      <c r="K948" s="64">
        <f t="shared" si="58"/>
        <v>1.1660405709992487</v>
      </c>
      <c r="M948" s="2"/>
    </row>
    <row r="949" spans="1:13" x14ac:dyDescent="0.2">
      <c r="A949" s="47">
        <f t="shared" si="59"/>
        <v>2019</v>
      </c>
      <c r="B949" s="181" t="str">
        <f t="shared" si="56"/>
        <v>Jun</v>
      </c>
      <c r="C949" s="79">
        <f t="shared" si="57"/>
        <v>25</v>
      </c>
      <c r="D949" s="195">
        <v>43635</v>
      </c>
      <c r="E949" s="53" t="s">
        <v>15</v>
      </c>
      <c r="F949" s="53" t="s">
        <v>146</v>
      </c>
      <c r="G949" s="50" t="s">
        <v>138</v>
      </c>
      <c r="H949" s="50" t="s">
        <v>144</v>
      </c>
      <c r="I949" s="53">
        <v>62</v>
      </c>
      <c r="J949" s="61">
        <v>2.77</v>
      </c>
      <c r="K949" s="64">
        <f t="shared" si="58"/>
        <v>1.1622637709375314</v>
      </c>
      <c r="M949" s="2"/>
    </row>
    <row r="950" spans="1:13" x14ac:dyDescent="0.2">
      <c r="A950" s="47">
        <f t="shared" si="59"/>
        <v>2019</v>
      </c>
      <c r="B950" s="181" t="str">
        <f t="shared" si="56"/>
        <v>Jun</v>
      </c>
      <c r="C950" s="79">
        <f t="shared" si="57"/>
        <v>25</v>
      </c>
      <c r="D950" s="195">
        <v>43635</v>
      </c>
      <c r="E950" s="53" t="s">
        <v>15</v>
      </c>
      <c r="F950" s="53" t="s">
        <v>146</v>
      </c>
      <c r="G950" s="50" t="s">
        <v>138</v>
      </c>
      <c r="H950" s="50" t="s">
        <v>144</v>
      </c>
      <c r="I950" s="53">
        <v>60</v>
      </c>
      <c r="J950" s="61">
        <v>2.2599999999999998</v>
      </c>
      <c r="K950" s="64">
        <f t="shared" si="58"/>
        <v>1.0462962962962961</v>
      </c>
      <c r="M950" s="2"/>
    </row>
    <row r="951" spans="1:13" x14ac:dyDescent="0.2">
      <c r="A951" s="47">
        <f t="shared" si="59"/>
        <v>2019</v>
      </c>
      <c r="B951" s="181" t="str">
        <f t="shared" si="56"/>
        <v>Jun</v>
      </c>
      <c r="C951" s="79">
        <f t="shared" si="57"/>
        <v>25</v>
      </c>
      <c r="D951" s="195">
        <v>43635</v>
      </c>
      <c r="E951" s="53" t="s">
        <v>15</v>
      </c>
      <c r="F951" s="53" t="s">
        <v>146</v>
      </c>
      <c r="G951" s="50" t="s">
        <v>138</v>
      </c>
      <c r="H951" s="50" t="s">
        <v>144</v>
      </c>
      <c r="I951" s="53">
        <v>59</v>
      </c>
      <c r="J951" s="61">
        <v>2.39</v>
      </c>
      <c r="K951" s="64">
        <f t="shared" si="58"/>
        <v>1.1637022285628034</v>
      </c>
      <c r="M951" s="2"/>
    </row>
    <row r="952" spans="1:13" x14ac:dyDescent="0.2">
      <c r="A952" s="47">
        <f t="shared" si="59"/>
        <v>2019</v>
      </c>
      <c r="B952" s="181" t="str">
        <f t="shared" si="56"/>
        <v>Jun</v>
      </c>
      <c r="C952" s="79">
        <f t="shared" si="57"/>
        <v>25</v>
      </c>
      <c r="D952" s="195">
        <v>43635</v>
      </c>
      <c r="E952" s="53" t="s">
        <v>15</v>
      </c>
      <c r="F952" s="53" t="s">
        <v>146</v>
      </c>
      <c r="G952" s="50" t="s">
        <v>138</v>
      </c>
      <c r="H952" s="50" t="s">
        <v>144</v>
      </c>
      <c r="I952" s="53">
        <v>55</v>
      </c>
      <c r="J952" s="61">
        <v>1.75</v>
      </c>
      <c r="K952" s="64">
        <f t="shared" si="58"/>
        <v>1.051840721262209</v>
      </c>
      <c r="M952" s="2"/>
    </row>
    <row r="953" spans="1:13" x14ac:dyDescent="0.2">
      <c r="A953" s="47">
        <f t="shared" si="59"/>
        <v>2019</v>
      </c>
      <c r="B953" s="181" t="str">
        <f t="shared" si="56"/>
        <v>Jun</v>
      </c>
      <c r="C953" s="79">
        <f t="shared" si="57"/>
        <v>25</v>
      </c>
      <c r="D953" s="195">
        <v>43635</v>
      </c>
      <c r="E953" s="53" t="s">
        <v>15</v>
      </c>
      <c r="F953" s="53" t="s">
        <v>146</v>
      </c>
      <c r="G953" s="50" t="s">
        <v>138</v>
      </c>
      <c r="H953" s="50" t="s">
        <v>144</v>
      </c>
      <c r="I953" s="53">
        <v>66</v>
      </c>
      <c r="J953" s="61">
        <v>3.13</v>
      </c>
      <c r="K953" s="64">
        <f t="shared" si="58"/>
        <v>1.088710799454601</v>
      </c>
      <c r="M953" s="2"/>
    </row>
    <row r="954" spans="1:13" x14ac:dyDescent="0.2">
      <c r="A954" s="47">
        <f t="shared" si="59"/>
        <v>2019</v>
      </c>
      <c r="B954" s="181" t="str">
        <f t="shared" si="56"/>
        <v>Jun</v>
      </c>
      <c r="C954" s="79">
        <f t="shared" si="57"/>
        <v>25</v>
      </c>
      <c r="D954" s="195">
        <v>43635</v>
      </c>
      <c r="E954" s="53" t="s">
        <v>15</v>
      </c>
      <c r="F954" s="53" t="s">
        <v>146</v>
      </c>
      <c r="G954" s="50" t="s">
        <v>138</v>
      </c>
      <c r="H954" s="50" t="s">
        <v>144</v>
      </c>
      <c r="I954" s="53">
        <v>58</v>
      </c>
      <c r="J954" s="61">
        <v>2.2999999999999998</v>
      </c>
      <c r="K954" s="64">
        <f t="shared" si="58"/>
        <v>1.1788101193160849</v>
      </c>
      <c r="M954" s="2"/>
    </row>
    <row r="955" spans="1:13" x14ac:dyDescent="0.2">
      <c r="A955" s="47">
        <f t="shared" si="59"/>
        <v>2019</v>
      </c>
      <c r="B955" s="181" t="str">
        <f t="shared" si="56"/>
        <v>Jun</v>
      </c>
      <c r="C955" s="79">
        <f t="shared" si="57"/>
        <v>25</v>
      </c>
      <c r="D955" s="195">
        <v>43635</v>
      </c>
      <c r="E955" s="53" t="s">
        <v>15</v>
      </c>
      <c r="F955" s="53" t="s">
        <v>146</v>
      </c>
      <c r="G955" s="50" t="s">
        <v>138</v>
      </c>
      <c r="H955" s="50" t="s">
        <v>144</v>
      </c>
      <c r="I955" s="53">
        <v>46</v>
      </c>
      <c r="J955" s="61">
        <v>1</v>
      </c>
      <c r="K955" s="64">
        <f t="shared" si="58"/>
        <v>1.0273691131749816</v>
      </c>
      <c r="M955" s="2"/>
    </row>
    <row r="956" spans="1:13" x14ac:dyDescent="0.2">
      <c r="A956" s="47">
        <f t="shared" si="59"/>
        <v>2019</v>
      </c>
      <c r="B956" s="181" t="str">
        <f t="shared" si="56"/>
        <v>Jun</v>
      </c>
      <c r="C956" s="79">
        <f t="shared" si="57"/>
        <v>25</v>
      </c>
      <c r="D956" s="195">
        <v>43635</v>
      </c>
      <c r="E956" s="53" t="s">
        <v>15</v>
      </c>
      <c r="F956" s="53" t="s">
        <v>146</v>
      </c>
      <c r="G956" s="50" t="s">
        <v>138</v>
      </c>
      <c r="H956" s="50" t="s">
        <v>144</v>
      </c>
      <c r="I956" s="53">
        <v>57</v>
      </c>
      <c r="J956" s="61">
        <v>2.14</v>
      </c>
      <c r="K956" s="64">
        <f t="shared" si="58"/>
        <v>1.1555512357378519</v>
      </c>
      <c r="M956" s="2"/>
    </row>
    <row r="957" spans="1:13" x14ac:dyDescent="0.2">
      <c r="A957" s="47">
        <f t="shared" si="59"/>
        <v>2019</v>
      </c>
      <c r="B957" s="181" t="str">
        <f t="shared" si="56"/>
        <v>Jun</v>
      </c>
      <c r="C957" s="79">
        <f t="shared" si="57"/>
        <v>25</v>
      </c>
      <c r="D957" s="195">
        <v>43635</v>
      </c>
      <c r="E957" s="53" t="s">
        <v>15</v>
      </c>
      <c r="F957" s="53" t="s">
        <v>146</v>
      </c>
      <c r="G957" s="50" t="s">
        <v>138</v>
      </c>
      <c r="H957" s="50" t="s">
        <v>144</v>
      </c>
      <c r="I957" s="53">
        <v>59</v>
      </c>
      <c r="J957" s="61">
        <v>2.38</v>
      </c>
      <c r="K957" s="64">
        <f t="shared" si="58"/>
        <v>1.1588331815813691</v>
      </c>
      <c r="M957" s="2"/>
    </row>
    <row r="958" spans="1:13" x14ac:dyDescent="0.2">
      <c r="A958" s="47">
        <f t="shared" si="59"/>
        <v>2019</v>
      </c>
      <c r="B958" s="181" t="str">
        <f t="shared" si="56"/>
        <v>Jun</v>
      </c>
      <c r="C958" s="79">
        <f t="shared" si="57"/>
        <v>25</v>
      </c>
      <c r="D958" s="195">
        <v>43635</v>
      </c>
      <c r="E958" s="53" t="s">
        <v>15</v>
      </c>
      <c r="F958" s="53" t="s">
        <v>146</v>
      </c>
      <c r="G958" s="50" t="s">
        <v>138</v>
      </c>
      <c r="H958" s="50" t="s">
        <v>144</v>
      </c>
      <c r="I958" s="53">
        <v>59</v>
      </c>
      <c r="J958" s="61">
        <v>2.23</v>
      </c>
      <c r="K958" s="64">
        <f t="shared" si="58"/>
        <v>1.0857974768598542</v>
      </c>
      <c r="M958" s="2"/>
    </row>
    <row r="959" spans="1:13" x14ac:dyDescent="0.2">
      <c r="A959" s="47">
        <f t="shared" si="59"/>
        <v>2019</v>
      </c>
      <c r="B959" s="181" t="str">
        <f t="shared" si="56"/>
        <v>Jun</v>
      </c>
      <c r="C959" s="79">
        <f t="shared" si="57"/>
        <v>25</v>
      </c>
      <c r="D959" s="195">
        <v>43635</v>
      </c>
      <c r="E959" s="53" t="s">
        <v>15</v>
      </c>
      <c r="F959" s="53" t="s">
        <v>146</v>
      </c>
      <c r="G959" s="50" t="s">
        <v>138</v>
      </c>
      <c r="H959" s="50" t="s">
        <v>144</v>
      </c>
      <c r="I959" s="53">
        <v>56</v>
      </c>
      <c r="J959" s="61">
        <v>1.92</v>
      </c>
      <c r="K959" s="64">
        <f t="shared" si="58"/>
        <v>1.0932944606413995</v>
      </c>
      <c r="M959" s="2"/>
    </row>
    <row r="960" spans="1:13" x14ac:dyDescent="0.2">
      <c r="A960" s="47">
        <f t="shared" si="59"/>
        <v>2019</v>
      </c>
      <c r="B960" s="181" t="str">
        <f t="shared" si="56"/>
        <v>Jun</v>
      </c>
      <c r="C960" s="79">
        <f t="shared" si="57"/>
        <v>25</v>
      </c>
      <c r="D960" s="195">
        <v>43635</v>
      </c>
      <c r="E960" s="53" t="s">
        <v>15</v>
      </c>
      <c r="F960" s="53" t="s">
        <v>146</v>
      </c>
      <c r="G960" s="50" t="s">
        <v>138</v>
      </c>
      <c r="H960" s="50" t="s">
        <v>144</v>
      </c>
      <c r="I960" s="53">
        <v>61</v>
      </c>
      <c r="J960" s="61">
        <v>2.6</v>
      </c>
      <c r="K960" s="64">
        <f t="shared" si="58"/>
        <v>1.1454703257100816</v>
      </c>
      <c r="M960" s="2"/>
    </row>
    <row r="961" spans="1:13" x14ac:dyDescent="0.2">
      <c r="A961" s="47">
        <f t="shared" si="59"/>
        <v>2019</v>
      </c>
      <c r="B961" s="181" t="str">
        <f t="shared" si="56"/>
        <v>Jun</v>
      </c>
      <c r="C961" s="79">
        <f t="shared" si="57"/>
        <v>25</v>
      </c>
      <c r="D961" s="195">
        <v>43635</v>
      </c>
      <c r="E961" s="53" t="s">
        <v>15</v>
      </c>
      <c r="F961" s="53" t="s">
        <v>146</v>
      </c>
      <c r="G961" s="50" t="s">
        <v>138</v>
      </c>
      <c r="H961" s="50" t="s">
        <v>144</v>
      </c>
      <c r="I961" s="53">
        <v>47</v>
      </c>
      <c r="J961" s="61">
        <v>1.1000000000000001</v>
      </c>
      <c r="K961" s="64">
        <f t="shared" si="58"/>
        <v>1.059495487512401</v>
      </c>
      <c r="M961" s="2"/>
    </row>
    <row r="962" spans="1:13" x14ac:dyDescent="0.2">
      <c r="A962" s="47">
        <f t="shared" si="59"/>
        <v>2019</v>
      </c>
      <c r="B962" s="181" t="str">
        <f t="shared" si="56"/>
        <v>Jun</v>
      </c>
      <c r="C962" s="79">
        <f t="shared" si="57"/>
        <v>25</v>
      </c>
      <c r="D962" s="195">
        <v>43635</v>
      </c>
      <c r="E962" s="53" t="s">
        <v>15</v>
      </c>
      <c r="F962" s="53" t="s">
        <v>146</v>
      </c>
      <c r="G962" s="50" t="s">
        <v>138</v>
      </c>
      <c r="H962" s="50" t="s">
        <v>144</v>
      </c>
      <c r="I962" s="53">
        <v>51</v>
      </c>
      <c r="J962" s="61">
        <v>1.43</v>
      </c>
      <c r="K962" s="64">
        <f t="shared" si="58"/>
        <v>1.078016750721819</v>
      </c>
      <c r="M962" s="2"/>
    </row>
    <row r="963" spans="1:13" x14ac:dyDescent="0.2">
      <c r="A963" s="47">
        <f t="shared" si="59"/>
        <v>2019</v>
      </c>
      <c r="B963" s="181" t="str">
        <f t="shared" si="56"/>
        <v>Jun</v>
      </c>
      <c r="C963" s="79">
        <f t="shared" si="57"/>
        <v>25</v>
      </c>
      <c r="D963" s="195">
        <v>43635</v>
      </c>
      <c r="E963" s="53" t="s">
        <v>15</v>
      </c>
      <c r="F963" s="53" t="s">
        <v>146</v>
      </c>
      <c r="G963" s="50" t="s">
        <v>138</v>
      </c>
      <c r="H963" s="50" t="s">
        <v>144</v>
      </c>
      <c r="I963" s="53">
        <v>48</v>
      </c>
      <c r="J963" s="61">
        <v>1.2</v>
      </c>
      <c r="K963" s="64">
        <f t="shared" si="58"/>
        <v>1.0850694444444444</v>
      </c>
      <c r="M963" s="2"/>
    </row>
    <row r="964" spans="1:13" x14ac:dyDescent="0.2">
      <c r="A964" s="47">
        <f t="shared" si="59"/>
        <v>2019</v>
      </c>
      <c r="B964" s="181" t="str">
        <f t="shared" ref="B964:B1027" si="60">TEXT(D964,"mmm")</f>
        <v>Jun</v>
      </c>
      <c r="C964" s="79">
        <f t="shared" ref="C964:C1027" si="61">WEEKNUM(D964)</f>
        <v>25</v>
      </c>
      <c r="D964" s="195">
        <v>43635</v>
      </c>
      <c r="E964" s="53" t="s">
        <v>15</v>
      </c>
      <c r="F964" s="53" t="s">
        <v>146</v>
      </c>
      <c r="G964" s="50" t="s">
        <v>138</v>
      </c>
      <c r="H964" s="50" t="s">
        <v>144</v>
      </c>
      <c r="I964" s="53">
        <v>44</v>
      </c>
      <c r="J964" s="61">
        <v>1.83</v>
      </c>
      <c r="K964" s="64">
        <f t="shared" ref="K964:K1027" si="62">(J964*100000)/(I964^3)</f>
        <v>2.1482907588279487</v>
      </c>
      <c r="M964" s="2"/>
    </row>
    <row r="965" spans="1:13" x14ac:dyDescent="0.2">
      <c r="A965" s="47">
        <f t="shared" si="59"/>
        <v>2019</v>
      </c>
      <c r="B965" s="181" t="str">
        <f t="shared" si="60"/>
        <v>Jun</v>
      </c>
      <c r="C965" s="79">
        <f t="shared" si="61"/>
        <v>25</v>
      </c>
      <c r="D965" s="195">
        <v>43635</v>
      </c>
      <c r="E965" s="53" t="s">
        <v>15</v>
      </c>
      <c r="F965" s="53" t="s">
        <v>152</v>
      </c>
      <c r="G965" s="50" t="s">
        <v>138</v>
      </c>
      <c r="H965" s="50" t="s">
        <v>148</v>
      </c>
      <c r="I965" s="53">
        <v>78</v>
      </c>
      <c r="J965" s="61">
        <v>4.87</v>
      </c>
      <c r="K965" s="64">
        <f t="shared" si="62"/>
        <v>1.0262310558168546</v>
      </c>
      <c r="M965" s="2"/>
    </row>
    <row r="966" spans="1:13" x14ac:dyDescent="0.2">
      <c r="A966" s="47">
        <f t="shared" ref="A966:A1029" si="63">YEAR(D966)</f>
        <v>2019</v>
      </c>
      <c r="B966" s="181" t="str">
        <f t="shared" si="60"/>
        <v>Jun</v>
      </c>
      <c r="C966" s="79">
        <f t="shared" si="61"/>
        <v>25</v>
      </c>
      <c r="D966" s="195">
        <v>43635</v>
      </c>
      <c r="E966" s="53" t="s">
        <v>15</v>
      </c>
      <c r="F966" s="53" t="s">
        <v>152</v>
      </c>
      <c r="G966" s="50" t="s">
        <v>138</v>
      </c>
      <c r="H966" s="50" t="s">
        <v>148</v>
      </c>
      <c r="I966" s="53">
        <v>70</v>
      </c>
      <c r="J966" s="61">
        <v>3.94</v>
      </c>
      <c r="K966" s="64">
        <f t="shared" si="62"/>
        <v>1.1486880466472302</v>
      </c>
      <c r="M966" s="2"/>
    </row>
    <row r="967" spans="1:13" x14ac:dyDescent="0.2">
      <c r="A967" s="47">
        <f t="shared" si="63"/>
        <v>2019</v>
      </c>
      <c r="B967" s="181" t="str">
        <f t="shared" si="60"/>
        <v>Jun</v>
      </c>
      <c r="C967" s="79">
        <f t="shared" si="61"/>
        <v>25</v>
      </c>
      <c r="D967" s="195">
        <v>43635</v>
      </c>
      <c r="E967" s="53" t="s">
        <v>25</v>
      </c>
      <c r="F967" s="53" t="s">
        <v>146</v>
      </c>
      <c r="G967" s="50" t="s">
        <v>138</v>
      </c>
      <c r="H967" s="50" t="s">
        <v>148</v>
      </c>
      <c r="I967" s="53">
        <v>73</v>
      </c>
      <c r="J967" s="61">
        <v>4.3899999999999997</v>
      </c>
      <c r="K967" s="64">
        <f t="shared" si="62"/>
        <v>1.1284853875280514</v>
      </c>
      <c r="M967" s="2"/>
    </row>
    <row r="968" spans="1:13" x14ac:dyDescent="0.2">
      <c r="A968" s="47">
        <f t="shared" si="63"/>
        <v>2019</v>
      </c>
      <c r="B968" s="181" t="str">
        <f t="shared" si="60"/>
        <v>Jun</v>
      </c>
      <c r="C968" s="79">
        <f t="shared" si="61"/>
        <v>25</v>
      </c>
      <c r="D968" s="195">
        <v>43635</v>
      </c>
      <c r="E968" s="53" t="s">
        <v>25</v>
      </c>
      <c r="F968" s="53" t="s">
        <v>146</v>
      </c>
      <c r="G968" s="50" t="s">
        <v>138</v>
      </c>
      <c r="H968" s="50" t="s">
        <v>148</v>
      </c>
      <c r="I968" s="53">
        <v>74</v>
      </c>
      <c r="J968" s="61">
        <v>4.5599999999999996</v>
      </c>
      <c r="K968" s="64">
        <f t="shared" si="62"/>
        <v>1.1253035358221624</v>
      </c>
      <c r="M968" s="2"/>
    </row>
    <row r="969" spans="1:13" x14ac:dyDescent="0.2">
      <c r="A969" s="47">
        <f t="shared" si="63"/>
        <v>2019</v>
      </c>
      <c r="B969" s="181" t="str">
        <f t="shared" si="60"/>
        <v>Jun</v>
      </c>
      <c r="C969" s="79">
        <f t="shared" si="61"/>
        <v>25</v>
      </c>
      <c r="D969" s="195">
        <v>43635</v>
      </c>
      <c r="E969" s="53" t="s">
        <v>25</v>
      </c>
      <c r="F969" s="53" t="s">
        <v>146</v>
      </c>
      <c r="G969" s="50" t="s">
        <v>138</v>
      </c>
      <c r="H969" s="50" t="s">
        <v>144</v>
      </c>
      <c r="I969" s="53">
        <v>63</v>
      </c>
      <c r="J969" s="61">
        <v>2.65</v>
      </c>
      <c r="K969" s="64">
        <f t="shared" si="62"/>
        <v>1.0598007574575981</v>
      </c>
      <c r="M969" s="2"/>
    </row>
    <row r="970" spans="1:13" x14ac:dyDescent="0.2">
      <c r="A970" s="47">
        <f t="shared" si="63"/>
        <v>2019</v>
      </c>
      <c r="B970" s="181" t="str">
        <f t="shared" si="60"/>
        <v>Jun</v>
      </c>
      <c r="C970" s="79">
        <f t="shared" si="61"/>
        <v>25</v>
      </c>
      <c r="D970" s="195">
        <v>43635</v>
      </c>
      <c r="E970" s="53" t="s">
        <v>25</v>
      </c>
      <c r="F970" s="53" t="s">
        <v>146</v>
      </c>
      <c r="G970" s="50" t="s">
        <v>138</v>
      </c>
      <c r="H970" s="50" t="s">
        <v>144</v>
      </c>
      <c r="I970" s="53">
        <v>55</v>
      </c>
      <c r="J970" s="61">
        <v>1.91</v>
      </c>
      <c r="K970" s="64">
        <f t="shared" si="62"/>
        <v>1.1480090157776108</v>
      </c>
      <c r="M970" s="2"/>
    </row>
    <row r="971" spans="1:13" x14ac:dyDescent="0.2">
      <c r="A971" s="47">
        <f t="shared" si="63"/>
        <v>2019</v>
      </c>
      <c r="B971" s="181" t="str">
        <f t="shared" si="60"/>
        <v>Jun</v>
      </c>
      <c r="C971" s="79">
        <f t="shared" si="61"/>
        <v>25</v>
      </c>
      <c r="D971" s="195">
        <v>43635</v>
      </c>
      <c r="E971" s="53" t="s">
        <v>25</v>
      </c>
      <c r="F971" s="53" t="s">
        <v>146</v>
      </c>
      <c r="G971" s="50" t="s">
        <v>138</v>
      </c>
      <c r="H971" s="50" t="s">
        <v>144</v>
      </c>
      <c r="I971" s="53">
        <v>59</v>
      </c>
      <c r="J971" s="61">
        <v>2.2999999999999998</v>
      </c>
      <c r="K971" s="64">
        <f t="shared" si="62"/>
        <v>1.1198808057298943</v>
      </c>
      <c r="M971" s="2"/>
    </row>
    <row r="972" spans="1:13" x14ac:dyDescent="0.2">
      <c r="A972" s="47">
        <f t="shared" si="63"/>
        <v>2019</v>
      </c>
      <c r="B972" s="181" t="str">
        <f t="shared" si="60"/>
        <v>Jun</v>
      </c>
      <c r="C972" s="79">
        <f t="shared" si="61"/>
        <v>25</v>
      </c>
      <c r="D972" s="195">
        <v>43635</v>
      </c>
      <c r="E972" s="53" t="s">
        <v>25</v>
      </c>
      <c r="F972" s="53" t="s">
        <v>146</v>
      </c>
      <c r="G972" s="50" t="s">
        <v>138</v>
      </c>
      <c r="H972" s="50" t="s">
        <v>144</v>
      </c>
      <c r="I972" s="53">
        <v>66</v>
      </c>
      <c r="J972" s="61">
        <v>3.14</v>
      </c>
      <c r="K972" s="64">
        <f t="shared" si="62"/>
        <v>1.0921891087180344</v>
      </c>
      <c r="M972" s="2"/>
    </row>
    <row r="973" spans="1:13" x14ac:dyDescent="0.2">
      <c r="A973" s="47">
        <f t="shared" si="63"/>
        <v>2019</v>
      </c>
      <c r="B973" s="181" t="str">
        <f t="shared" si="60"/>
        <v>Jun</v>
      </c>
      <c r="C973" s="79">
        <f t="shared" si="61"/>
        <v>25</v>
      </c>
      <c r="D973" s="195">
        <v>43635</v>
      </c>
      <c r="E973" s="53" t="s">
        <v>25</v>
      </c>
      <c r="F973" s="53" t="s">
        <v>146</v>
      </c>
      <c r="G973" s="50" t="s">
        <v>138</v>
      </c>
      <c r="H973" s="50" t="s">
        <v>144</v>
      </c>
      <c r="I973" s="53">
        <v>64</v>
      </c>
      <c r="J973" s="61">
        <v>2.98</v>
      </c>
      <c r="K973" s="64">
        <f t="shared" si="62"/>
        <v>1.13677978515625</v>
      </c>
      <c r="M973" s="2"/>
    </row>
    <row r="974" spans="1:13" x14ac:dyDescent="0.2">
      <c r="A974" s="47">
        <f t="shared" si="63"/>
        <v>2019</v>
      </c>
      <c r="B974" s="181" t="str">
        <f t="shared" si="60"/>
        <v>Jun</v>
      </c>
      <c r="C974" s="79">
        <f t="shared" si="61"/>
        <v>25</v>
      </c>
      <c r="D974" s="195">
        <v>43635</v>
      </c>
      <c r="E974" s="53" t="s">
        <v>25</v>
      </c>
      <c r="F974" s="53" t="s">
        <v>146</v>
      </c>
      <c r="G974" s="50" t="s">
        <v>138</v>
      </c>
      <c r="H974" s="50" t="s">
        <v>144</v>
      </c>
      <c r="I974" s="53">
        <v>68</v>
      </c>
      <c r="J974" s="61">
        <v>3.69</v>
      </c>
      <c r="K974" s="64">
        <f t="shared" si="62"/>
        <v>1.1735446773865255</v>
      </c>
      <c r="M974" s="2"/>
    </row>
    <row r="975" spans="1:13" x14ac:dyDescent="0.2">
      <c r="A975" s="47">
        <f t="shared" si="63"/>
        <v>2019</v>
      </c>
      <c r="B975" s="181" t="str">
        <f t="shared" si="60"/>
        <v>Jun</v>
      </c>
      <c r="C975" s="79">
        <f t="shared" si="61"/>
        <v>25</v>
      </c>
      <c r="D975" s="195">
        <v>43635</v>
      </c>
      <c r="E975" s="53" t="s">
        <v>25</v>
      </c>
      <c r="F975" s="53" t="s">
        <v>152</v>
      </c>
      <c r="G975" s="50" t="s">
        <v>138</v>
      </c>
      <c r="H975" s="50" t="s">
        <v>148</v>
      </c>
      <c r="I975" s="53">
        <v>70</v>
      </c>
      <c r="J975" s="61">
        <v>3.65</v>
      </c>
      <c r="K975" s="64">
        <f t="shared" si="62"/>
        <v>1.064139941690962</v>
      </c>
      <c r="M975" s="2"/>
    </row>
    <row r="976" spans="1:13" x14ac:dyDescent="0.2">
      <c r="A976" s="47">
        <f t="shared" si="63"/>
        <v>2019</v>
      </c>
      <c r="B976" s="181" t="str">
        <f t="shared" si="60"/>
        <v>Jun</v>
      </c>
      <c r="C976" s="79">
        <f t="shared" si="61"/>
        <v>25</v>
      </c>
      <c r="D976" s="195">
        <v>43636</v>
      </c>
      <c r="E976" s="53" t="s">
        <v>34</v>
      </c>
      <c r="F976" s="53" t="s">
        <v>146</v>
      </c>
      <c r="G976" s="50" t="s">
        <v>138</v>
      </c>
      <c r="H976" s="50" t="s">
        <v>144</v>
      </c>
      <c r="I976" s="53">
        <v>62</v>
      </c>
      <c r="J976" s="61">
        <v>2.29</v>
      </c>
      <c r="K976" s="64">
        <f t="shared" si="62"/>
        <v>0.96086066261622638</v>
      </c>
      <c r="M976" s="2"/>
    </row>
    <row r="977" spans="1:13" x14ac:dyDescent="0.2">
      <c r="A977" s="47">
        <f t="shared" si="63"/>
        <v>2019</v>
      </c>
      <c r="B977" s="181" t="str">
        <f t="shared" si="60"/>
        <v>Jun</v>
      </c>
      <c r="C977" s="79">
        <f t="shared" si="61"/>
        <v>25</v>
      </c>
      <c r="D977" s="195">
        <v>43636</v>
      </c>
      <c r="E977" s="53" t="s">
        <v>34</v>
      </c>
      <c r="F977" s="53" t="s">
        <v>146</v>
      </c>
      <c r="G977" s="50" t="s">
        <v>138</v>
      </c>
      <c r="H977" s="50" t="s">
        <v>144</v>
      </c>
      <c r="I977" s="53">
        <v>55</v>
      </c>
      <c r="J977" s="61">
        <v>1.83</v>
      </c>
      <c r="K977" s="64">
        <f t="shared" si="62"/>
        <v>1.0999248685199099</v>
      </c>
      <c r="M977" s="2"/>
    </row>
    <row r="978" spans="1:13" x14ac:dyDescent="0.2">
      <c r="A978" s="47">
        <f t="shared" si="63"/>
        <v>2019</v>
      </c>
      <c r="B978" s="181" t="str">
        <f t="shared" si="60"/>
        <v>Jun</v>
      </c>
      <c r="C978" s="79">
        <f t="shared" si="61"/>
        <v>25</v>
      </c>
      <c r="D978" s="195">
        <v>43636</v>
      </c>
      <c r="E978" s="53" t="s">
        <v>34</v>
      </c>
      <c r="F978" s="53" t="s">
        <v>146</v>
      </c>
      <c r="G978" s="50" t="s">
        <v>138</v>
      </c>
      <c r="H978" s="50" t="s">
        <v>144</v>
      </c>
      <c r="I978" s="53">
        <v>54</v>
      </c>
      <c r="J978" s="61">
        <v>1.61</v>
      </c>
      <c r="K978" s="64">
        <f t="shared" si="62"/>
        <v>1.0224559264339785</v>
      </c>
      <c r="M978" s="2"/>
    </row>
    <row r="979" spans="1:13" x14ac:dyDescent="0.2">
      <c r="A979" s="47">
        <f t="shared" si="63"/>
        <v>2019</v>
      </c>
      <c r="B979" s="181" t="str">
        <f t="shared" si="60"/>
        <v>Jun</v>
      </c>
      <c r="C979" s="79">
        <f t="shared" si="61"/>
        <v>25</v>
      </c>
      <c r="D979" s="195">
        <v>43636</v>
      </c>
      <c r="E979" s="53" t="s">
        <v>34</v>
      </c>
      <c r="F979" s="53" t="s">
        <v>152</v>
      </c>
      <c r="G979" s="50" t="s">
        <v>138</v>
      </c>
      <c r="H979" s="50" t="s">
        <v>144</v>
      </c>
      <c r="I979" s="53">
        <v>49</v>
      </c>
      <c r="J979" s="61">
        <v>1.22</v>
      </c>
      <c r="K979" s="64">
        <f t="shared" si="62"/>
        <v>1.0369828897823186</v>
      </c>
      <c r="M979" s="2"/>
    </row>
    <row r="980" spans="1:13" x14ac:dyDescent="0.2">
      <c r="A980" s="47">
        <f t="shared" si="63"/>
        <v>2019</v>
      </c>
      <c r="B980" s="181" t="str">
        <f t="shared" si="60"/>
        <v>Jun</v>
      </c>
      <c r="C980" s="79">
        <f t="shared" si="61"/>
        <v>25</v>
      </c>
      <c r="D980" s="195">
        <v>43636</v>
      </c>
      <c r="E980" s="53" t="s">
        <v>34</v>
      </c>
      <c r="F980" s="53" t="s">
        <v>146</v>
      </c>
      <c r="G980" s="50" t="s">
        <v>138</v>
      </c>
      <c r="H980" s="50" t="s">
        <v>144</v>
      </c>
      <c r="I980" s="53">
        <v>60</v>
      </c>
      <c r="J980" s="61">
        <v>2.25</v>
      </c>
      <c r="K980" s="64">
        <f t="shared" si="62"/>
        <v>1.0416666666666667</v>
      </c>
      <c r="M980" s="2"/>
    </row>
    <row r="981" spans="1:13" x14ac:dyDescent="0.2">
      <c r="A981" s="47">
        <f t="shared" si="63"/>
        <v>2019</v>
      </c>
      <c r="B981" s="181" t="str">
        <f t="shared" si="60"/>
        <v>Jun</v>
      </c>
      <c r="C981" s="79">
        <f t="shared" si="61"/>
        <v>25</v>
      </c>
      <c r="D981" s="195">
        <v>43636</v>
      </c>
      <c r="E981" s="53" t="s">
        <v>34</v>
      </c>
      <c r="F981" s="53" t="s">
        <v>146</v>
      </c>
      <c r="G981" s="50" t="s">
        <v>138</v>
      </c>
      <c r="H981" s="50" t="s">
        <v>144</v>
      </c>
      <c r="I981" s="53">
        <v>66</v>
      </c>
      <c r="J981" s="61">
        <v>3.39</v>
      </c>
      <c r="K981" s="64">
        <f t="shared" si="62"/>
        <v>1.1791468403038652</v>
      </c>
      <c r="M981" s="2"/>
    </row>
    <row r="982" spans="1:13" x14ac:dyDescent="0.2">
      <c r="A982" s="47">
        <f t="shared" si="63"/>
        <v>2019</v>
      </c>
      <c r="B982" s="181" t="str">
        <f t="shared" si="60"/>
        <v>Jun</v>
      </c>
      <c r="C982" s="79">
        <f t="shared" si="61"/>
        <v>25</v>
      </c>
      <c r="D982" s="195">
        <v>43636</v>
      </c>
      <c r="E982" s="53" t="s">
        <v>34</v>
      </c>
      <c r="F982" s="53" t="s">
        <v>146</v>
      </c>
      <c r="G982" s="50" t="s">
        <v>138</v>
      </c>
      <c r="H982" s="50" t="s">
        <v>144</v>
      </c>
      <c r="I982" s="53">
        <v>60</v>
      </c>
      <c r="J982" s="61">
        <v>2.17</v>
      </c>
      <c r="K982" s="64">
        <f t="shared" si="62"/>
        <v>1.0046296296296295</v>
      </c>
      <c r="M982" s="2"/>
    </row>
    <row r="983" spans="1:13" x14ac:dyDescent="0.2">
      <c r="A983" s="47">
        <f t="shared" si="63"/>
        <v>2019</v>
      </c>
      <c r="B983" s="181" t="str">
        <f t="shared" si="60"/>
        <v>Jun</v>
      </c>
      <c r="C983" s="79">
        <f t="shared" si="61"/>
        <v>25</v>
      </c>
      <c r="D983" s="195">
        <v>43636</v>
      </c>
      <c r="E983" s="53" t="s">
        <v>34</v>
      </c>
      <c r="F983" s="53" t="s">
        <v>152</v>
      </c>
      <c r="G983" s="50" t="s">
        <v>138</v>
      </c>
      <c r="H983" s="50" t="s">
        <v>144</v>
      </c>
      <c r="I983" s="53">
        <v>67</v>
      </c>
      <c r="J983" s="61">
        <v>3.29</v>
      </c>
      <c r="K983" s="64">
        <f t="shared" si="62"/>
        <v>1.0938845536186299</v>
      </c>
      <c r="M983" s="2"/>
    </row>
    <row r="984" spans="1:13" x14ac:dyDescent="0.2">
      <c r="A984" s="47">
        <f t="shared" si="63"/>
        <v>2019</v>
      </c>
      <c r="B984" s="181" t="str">
        <f t="shared" si="60"/>
        <v>Jun</v>
      </c>
      <c r="C984" s="79">
        <f t="shared" si="61"/>
        <v>25</v>
      </c>
      <c r="D984" s="195">
        <v>43636</v>
      </c>
      <c r="E984" s="53" t="s">
        <v>38</v>
      </c>
      <c r="F984" s="53" t="s">
        <v>146</v>
      </c>
      <c r="G984" s="50" t="s">
        <v>138</v>
      </c>
      <c r="H984" s="50" t="s">
        <v>144</v>
      </c>
      <c r="I984" s="53">
        <v>68</v>
      </c>
      <c r="J984" s="61">
        <v>3.8</v>
      </c>
      <c r="K984" s="64">
        <f t="shared" si="62"/>
        <v>1.2085283940565845</v>
      </c>
      <c r="M984" s="2"/>
    </row>
    <row r="985" spans="1:13" x14ac:dyDescent="0.2">
      <c r="A985" s="47">
        <f t="shared" si="63"/>
        <v>2019</v>
      </c>
      <c r="B985" s="181" t="str">
        <f t="shared" si="60"/>
        <v>Jun</v>
      </c>
      <c r="C985" s="79">
        <f t="shared" si="61"/>
        <v>25</v>
      </c>
      <c r="D985" s="195">
        <v>43636</v>
      </c>
      <c r="E985" s="53" t="s">
        <v>38</v>
      </c>
      <c r="F985" s="53" t="s">
        <v>146</v>
      </c>
      <c r="G985" s="50" t="s">
        <v>138</v>
      </c>
      <c r="H985" s="50" t="s">
        <v>144</v>
      </c>
      <c r="I985" s="53">
        <v>59</v>
      </c>
      <c r="J985" s="61">
        <v>2.19</v>
      </c>
      <c r="K985" s="64">
        <f t="shared" si="62"/>
        <v>1.0663212889341169</v>
      </c>
      <c r="M985" s="2"/>
    </row>
    <row r="986" spans="1:13" x14ac:dyDescent="0.2">
      <c r="A986" s="47">
        <f t="shared" si="63"/>
        <v>2019</v>
      </c>
      <c r="B986" s="181" t="str">
        <f t="shared" si="60"/>
        <v>Jun</v>
      </c>
      <c r="C986" s="79">
        <f t="shared" si="61"/>
        <v>25</v>
      </c>
      <c r="D986" s="195">
        <v>43636</v>
      </c>
      <c r="E986" s="53" t="s">
        <v>38</v>
      </c>
      <c r="F986" s="53" t="s">
        <v>146</v>
      </c>
      <c r="G986" s="50" t="s">
        <v>138</v>
      </c>
      <c r="H986" s="50" t="s">
        <v>148</v>
      </c>
      <c r="I986" s="53">
        <v>83</v>
      </c>
      <c r="J986" s="61">
        <v>6.68</v>
      </c>
      <c r="K986" s="64">
        <f t="shared" si="62"/>
        <v>1.1682672043960425</v>
      </c>
      <c r="M986" s="2"/>
    </row>
    <row r="987" spans="1:13" x14ac:dyDescent="0.2">
      <c r="A987" s="47">
        <f t="shared" si="63"/>
        <v>2019</v>
      </c>
      <c r="B987" s="181" t="str">
        <f t="shared" si="60"/>
        <v>Jun</v>
      </c>
      <c r="C987" s="79">
        <f t="shared" si="61"/>
        <v>25</v>
      </c>
      <c r="D987" s="195">
        <v>43636</v>
      </c>
      <c r="E987" s="53" t="s">
        <v>38</v>
      </c>
      <c r="F987" s="53" t="s">
        <v>152</v>
      </c>
      <c r="G987" s="50" t="s">
        <v>138</v>
      </c>
      <c r="H987" s="50" t="s">
        <v>144</v>
      </c>
      <c r="I987" s="53">
        <v>59</v>
      </c>
      <c r="J987" s="61">
        <v>2.44</v>
      </c>
      <c r="K987" s="64">
        <f t="shared" si="62"/>
        <v>1.1880474634699749</v>
      </c>
      <c r="M987" s="2"/>
    </row>
    <row r="988" spans="1:13" x14ac:dyDescent="0.2">
      <c r="A988" s="47">
        <f t="shared" si="63"/>
        <v>2019</v>
      </c>
      <c r="B988" s="181" t="str">
        <f t="shared" si="60"/>
        <v>Jun</v>
      </c>
      <c r="C988" s="79">
        <f t="shared" si="61"/>
        <v>25</v>
      </c>
      <c r="D988" s="195">
        <v>43636</v>
      </c>
      <c r="E988" s="53" t="s">
        <v>38</v>
      </c>
      <c r="F988" s="53" t="s">
        <v>152</v>
      </c>
      <c r="G988" s="50" t="s">
        <v>138</v>
      </c>
      <c r="H988" s="50" t="s">
        <v>144</v>
      </c>
      <c r="I988" s="53">
        <v>56</v>
      </c>
      <c r="J988" s="61">
        <v>2.2799999999999998</v>
      </c>
      <c r="K988" s="64">
        <f t="shared" si="62"/>
        <v>1.2982871720116615</v>
      </c>
      <c r="M988" s="2"/>
    </row>
    <row r="989" spans="1:13" x14ac:dyDescent="0.2">
      <c r="A989" s="47">
        <f t="shared" si="63"/>
        <v>2019</v>
      </c>
      <c r="B989" s="181" t="str">
        <f t="shared" si="60"/>
        <v>Jun</v>
      </c>
      <c r="C989" s="79">
        <f t="shared" si="61"/>
        <v>25</v>
      </c>
      <c r="D989" s="195">
        <v>43636</v>
      </c>
      <c r="E989" s="53" t="s">
        <v>38</v>
      </c>
      <c r="F989" s="53" t="s">
        <v>152</v>
      </c>
      <c r="G989" s="50" t="s">
        <v>138</v>
      </c>
      <c r="H989" s="50" t="s">
        <v>144</v>
      </c>
      <c r="I989" s="53">
        <v>67</v>
      </c>
      <c r="J989" s="61">
        <v>2.2400000000000002</v>
      </c>
      <c r="K989" s="64">
        <f t="shared" si="62"/>
        <v>0.74477246203821623</v>
      </c>
      <c r="M989" s="2"/>
    </row>
    <row r="990" spans="1:13" x14ac:dyDescent="0.2">
      <c r="A990" s="47">
        <f t="shared" si="63"/>
        <v>2019</v>
      </c>
      <c r="B990" s="181" t="str">
        <f t="shared" si="60"/>
        <v>Jun</v>
      </c>
      <c r="C990" s="79">
        <f t="shared" si="61"/>
        <v>25</v>
      </c>
      <c r="D990" s="195">
        <v>43636</v>
      </c>
      <c r="E990" s="53" t="s">
        <v>38</v>
      </c>
      <c r="F990" s="53" t="s">
        <v>152</v>
      </c>
      <c r="G990" s="50" t="s">
        <v>138</v>
      </c>
      <c r="H990" s="50" t="s">
        <v>144</v>
      </c>
      <c r="I990" s="53">
        <v>68</v>
      </c>
      <c r="J990" s="61">
        <v>3.58</v>
      </c>
      <c r="K990" s="64">
        <f t="shared" si="62"/>
        <v>1.1385609607164666</v>
      </c>
      <c r="M990" s="2"/>
    </row>
    <row r="991" spans="1:13" x14ac:dyDescent="0.2">
      <c r="A991" s="47">
        <f t="shared" si="63"/>
        <v>2019</v>
      </c>
      <c r="B991" s="181" t="str">
        <f t="shared" si="60"/>
        <v>Jun</v>
      </c>
      <c r="C991" s="79">
        <f t="shared" si="61"/>
        <v>25</v>
      </c>
      <c r="D991" s="195">
        <v>43636</v>
      </c>
      <c r="E991" s="53" t="s">
        <v>38</v>
      </c>
      <c r="F991" s="53" t="s">
        <v>152</v>
      </c>
      <c r="G991" s="50" t="s">
        <v>138</v>
      </c>
      <c r="H991" s="50" t="s">
        <v>144</v>
      </c>
      <c r="I991" s="53">
        <v>69</v>
      </c>
      <c r="J991" s="61">
        <v>3.12</v>
      </c>
      <c r="K991" s="64">
        <f t="shared" si="62"/>
        <v>0.94974566906842739</v>
      </c>
      <c r="M991" s="2"/>
    </row>
    <row r="992" spans="1:13" x14ac:dyDescent="0.2">
      <c r="A992" s="47">
        <f t="shared" si="63"/>
        <v>2019</v>
      </c>
      <c r="B992" s="181" t="str">
        <f t="shared" si="60"/>
        <v>Jun</v>
      </c>
      <c r="C992" s="79">
        <f t="shared" si="61"/>
        <v>25</v>
      </c>
      <c r="D992" s="195">
        <v>43636</v>
      </c>
      <c r="E992" s="53" t="s">
        <v>46</v>
      </c>
      <c r="F992" s="53" t="s">
        <v>146</v>
      </c>
      <c r="G992" s="50" t="s">
        <v>138</v>
      </c>
      <c r="H992" s="50" t="s">
        <v>144</v>
      </c>
      <c r="I992" s="53">
        <v>51</v>
      </c>
      <c r="J992" s="61">
        <v>1.21</v>
      </c>
      <c r="K992" s="64">
        <f t="shared" si="62"/>
        <v>0.91216801984153906</v>
      </c>
      <c r="M992" s="2"/>
    </row>
    <row r="993" spans="1:13" x14ac:dyDescent="0.2">
      <c r="A993" s="47">
        <f t="shared" si="63"/>
        <v>2019</v>
      </c>
      <c r="B993" s="181" t="str">
        <f t="shared" si="60"/>
        <v>Jun</v>
      </c>
      <c r="C993" s="79">
        <f t="shared" si="61"/>
        <v>25</v>
      </c>
      <c r="D993" s="195">
        <v>43636</v>
      </c>
      <c r="E993" s="53" t="s">
        <v>46</v>
      </c>
      <c r="F993" s="53" t="s">
        <v>146</v>
      </c>
      <c r="G993" s="50" t="s">
        <v>138</v>
      </c>
      <c r="H993" s="50" t="s">
        <v>144</v>
      </c>
      <c r="I993" s="53">
        <v>51</v>
      </c>
      <c r="J993" s="61">
        <v>1.3</v>
      </c>
      <c r="K993" s="64">
        <f t="shared" si="62"/>
        <v>0.98001522792892626</v>
      </c>
      <c r="M993" s="2"/>
    </row>
    <row r="994" spans="1:13" x14ac:dyDescent="0.2">
      <c r="A994" s="47">
        <f t="shared" si="63"/>
        <v>2019</v>
      </c>
      <c r="B994" s="181" t="str">
        <f t="shared" si="60"/>
        <v>Jun</v>
      </c>
      <c r="C994" s="79">
        <f t="shared" si="61"/>
        <v>25</v>
      </c>
      <c r="D994" s="195">
        <v>43636</v>
      </c>
      <c r="E994" s="53" t="s">
        <v>46</v>
      </c>
      <c r="F994" s="53" t="s">
        <v>146</v>
      </c>
      <c r="G994" s="50" t="s">
        <v>138</v>
      </c>
      <c r="H994" s="50" t="s">
        <v>144</v>
      </c>
      <c r="I994" s="53">
        <v>59</v>
      </c>
      <c r="J994" s="61">
        <v>1.93</v>
      </c>
      <c r="K994" s="64">
        <f t="shared" si="62"/>
        <v>0.93972606741682452</v>
      </c>
      <c r="M994" s="2"/>
    </row>
    <row r="995" spans="1:13" x14ac:dyDescent="0.2">
      <c r="A995" s="47">
        <f t="shared" si="63"/>
        <v>2019</v>
      </c>
      <c r="B995" s="181" t="str">
        <f t="shared" si="60"/>
        <v>Jun</v>
      </c>
      <c r="C995" s="79">
        <f t="shared" si="61"/>
        <v>25</v>
      </c>
      <c r="D995" s="195">
        <v>43636</v>
      </c>
      <c r="E995" s="53" t="s">
        <v>46</v>
      </c>
      <c r="F995" s="53" t="s">
        <v>146</v>
      </c>
      <c r="G995" s="50" t="s">
        <v>138</v>
      </c>
      <c r="H995" s="50" t="s">
        <v>144</v>
      </c>
      <c r="I995" s="53">
        <v>56</v>
      </c>
      <c r="J995" s="61">
        <v>1.77</v>
      </c>
      <c r="K995" s="64">
        <f t="shared" si="62"/>
        <v>1.0078808309037901</v>
      </c>
      <c r="M995" s="2"/>
    </row>
    <row r="996" spans="1:13" x14ac:dyDescent="0.2">
      <c r="A996" s="47">
        <f t="shared" si="63"/>
        <v>2019</v>
      </c>
      <c r="B996" s="181" t="str">
        <f t="shared" si="60"/>
        <v>Jun</v>
      </c>
      <c r="C996" s="79">
        <f t="shared" si="61"/>
        <v>25</v>
      </c>
      <c r="D996" s="195">
        <v>43636</v>
      </c>
      <c r="E996" s="53" t="s">
        <v>46</v>
      </c>
      <c r="F996" s="53" t="s">
        <v>146</v>
      </c>
      <c r="G996" s="50" t="s">
        <v>138</v>
      </c>
      <c r="H996" s="50" t="s">
        <v>144</v>
      </c>
      <c r="I996" s="53">
        <v>54</v>
      </c>
      <c r="J996" s="61">
        <v>1.55</v>
      </c>
      <c r="K996" s="64">
        <f t="shared" si="62"/>
        <v>0.98435197886501047</v>
      </c>
      <c r="M996" s="2"/>
    </row>
    <row r="997" spans="1:13" x14ac:dyDescent="0.2">
      <c r="A997" s="47">
        <f t="shared" si="63"/>
        <v>2019</v>
      </c>
      <c r="B997" s="181" t="str">
        <f t="shared" si="60"/>
        <v>Jun</v>
      </c>
      <c r="C997" s="79">
        <f t="shared" si="61"/>
        <v>25</v>
      </c>
      <c r="D997" s="195">
        <v>43636</v>
      </c>
      <c r="E997" s="53" t="s">
        <v>46</v>
      </c>
      <c r="F997" s="53" t="s">
        <v>146</v>
      </c>
      <c r="G997" s="50" t="s">
        <v>138</v>
      </c>
      <c r="H997" s="50" t="s">
        <v>144</v>
      </c>
      <c r="I997" s="53">
        <v>57</v>
      </c>
      <c r="J997" s="61">
        <v>1.97</v>
      </c>
      <c r="K997" s="64">
        <f t="shared" si="62"/>
        <v>1.0637551095343776</v>
      </c>
      <c r="M997" s="2"/>
    </row>
    <row r="998" spans="1:13" x14ac:dyDescent="0.2">
      <c r="A998" s="47">
        <f t="shared" si="63"/>
        <v>2019</v>
      </c>
      <c r="B998" s="181" t="str">
        <f t="shared" si="60"/>
        <v>Jun</v>
      </c>
      <c r="C998" s="79">
        <f t="shared" si="61"/>
        <v>25</v>
      </c>
      <c r="D998" s="195">
        <v>43636</v>
      </c>
      <c r="E998" s="53" t="s">
        <v>46</v>
      </c>
      <c r="F998" s="53" t="s">
        <v>146</v>
      </c>
      <c r="G998" s="50" t="s">
        <v>138</v>
      </c>
      <c r="H998" s="50" t="s">
        <v>144</v>
      </c>
      <c r="I998" s="53">
        <v>46</v>
      </c>
      <c r="J998" s="61">
        <v>0.93</v>
      </c>
      <c r="K998" s="64">
        <f t="shared" si="62"/>
        <v>0.95545327525273283</v>
      </c>
      <c r="M998" s="2"/>
    </row>
    <row r="999" spans="1:13" x14ac:dyDescent="0.2">
      <c r="A999" s="47">
        <f t="shared" si="63"/>
        <v>2019</v>
      </c>
      <c r="B999" s="181" t="str">
        <f t="shared" si="60"/>
        <v>Jun</v>
      </c>
      <c r="C999" s="79">
        <f t="shared" si="61"/>
        <v>25</v>
      </c>
      <c r="D999" s="195">
        <v>43636</v>
      </c>
      <c r="E999" s="53" t="s">
        <v>46</v>
      </c>
      <c r="F999" s="53" t="s">
        <v>146</v>
      </c>
      <c r="G999" s="50" t="s">
        <v>138</v>
      </c>
      <c r="H999" s="50" t="s">
        <v>144</v>
      </c>
      <c r="I999" s="53">
        <v>53</v>
      </c>
      <c r="J999" s="61">
        <v>1.45</v>
      </c>
      <c r="K999" s="64">
        <f t="shared" si="62"/>
        <v>0.97395836831747018</v>
      </c>
      <c r="M999" s="2"/>
    </row>
    <row r="1000" spans="1:13" x14ac:dyDescent="0.2">
      <c r="A1000" s="47">
        <f t="shared" si="63"/>
        <v>2019</v>
      </c>
      <c r="B1000" s="181" t="str">
        <f t="shared" si="60"/>
        <v>Jun</v>
      </c>
      <c r="C1000" s="79">
        <f t="shared" si="61"/>
        <v>25</v>
      </c>
      <c r="D1000" s="195">
        <v>43636</v>
      </c>
      <c r="E1000" s="53" t="s">
        <v>46</v>
      </c>
      <c r="F1000" s="53" t="s">
        <v>146</v>
      </c>
      <c r="G1000" s="50" t="s">
        <v>138</v>
      </c>
      <c r="H1000" s="50" t="s">
        <v>144</v>
      </c>
      <c r="I1000" s="53">
        <v>61</v>
      </c>
      <c r="J1000" s="61">
        <v>2.27</v>
      </c>
      <c r="K1000" s="64">
        <f t="shared" si="62"/>
        <v>1.0000837074468789</v>
      </c>
      <c r="M1000" s="2"/>
    </row>
    <row r="1001" spans="1:13" x14ac:dyDescent="0.2">
      <c r="A1001" s="47">
        <f t="shared" si="63"/>
        <v>2019</v>
      </c>
      <c r="B1001" s="181" t="str">
        <f t="shared" si="60"/>
        <v>Jun</v>
      </c>
      <c r="C1001" s="79">
        <f t="shared" si="61"/>
        <v>25</v>
      </c>
      <c r="D1001" s="195">
        <v>43636</v>
      </c>
      <c r="E1001" s="53" t="s">
        <v>46</v>
      </c>
      <c r="F1001" s="53" t="s">
        <v>146</v>
      </c>
      <c r="G1001" s="50" t="s">
        <v>138</v>
      </c>
      <c r="H1001" s="50" t="s">
        <v>144</v>
      </c>
      <c r="I1001" s="53">
        <v>50</v>
      </c>
      <c r="J1001" s="61">
        <v>1.21</v>
      </c>
      <c r="K1001" s="64">
        <f t="shared" si="62"/>
        <v>0.96799999999999997</v>
      </c>
      <c r="M1001" s="2"/>
    </row>
    <row r="1002" spans="1:13" x14ac:dyDescent="0.2">
      <c r="A1002" s="47">
        <f t="shared" si="63"/>
        <v>2019</v>
      </c>
      <c r="B1002" s="181" t="str">
        <f t="shared" si="60"/>
        <v>Jun</v>
      </c>
      <c r="C1002" s="79">
        <f t="shared" si="61"/>
        <v>25</v>
      </c>
      <c r="D1002" s="195">
        <v>43636</v>
      </c>
      <c r="E1002" s="53" t="s">
        <v>46</v>
      </c>
      <c r="F1002" s="53" t="s">
        <v>146</v>
      </c>
      <c r="G1002" s="50" t="s">
        <v>138</v>
      </c>
      <c r="H1002" s="50" t="s">
        <v>144</v>
      </c>
      <c r="I1002" s="53">
        <v>53</v>
      </c>
      <c r="J1002" s="61">
        <v>1.48</v>
      </c>
      <c r="K1002" s="64">
        <f t="shared" si="62"/>
        <v>0.99410923111024541</v>
      </c>
      <c r="M1002" s="2"/>
    </row>
    <row r="1003" spans="1:13" x14ac:dyDescent="0.2">
      <c r="A1003" s="47">
        <f t="shared" si="63"/>
        <v>2019</v>
      </c>
      <c r="B1003" s="181" t="str">
        <f t="shared" si="60"/>
        <v>Jun</v>
      </c>
      <c r="C1003" s="79">
        <f t="shared" si="61"/>
        <v>25</v>
      </c>
      <c r="D1003" s="195">
        <v>43636</v>
      </c>
      <c r="E1003" s="53" t="s">
        <v>46</v>
      </c>
      <c r="F1003" s="53" t="s">
        <v>146</v>
      </c>
      <c r="G1003" s="50" t="s">
        <v>138</v>
      </c>
      <c r="H1003" s="50" t="s">
        <v>144</v>
      </c>
      <c r="I1003" s="53">
        <v>53</v>
      </c>
      <c r="J1003" s="61">
        <v>1.36</v>
      </c>
      <c r="K1003" s="64">
        <f t="shared" si="62"/>
        <v>0.91350577993914439</v>
      </c>
      <c r="M1003" s="2"/>
    </row>
    <row r="1004" spans="1:13" x14ac:dyDescent="0.2">
      <c r="A1004" s="47">
        <f t="shared" si="63"/>
        <v>2019</v>
      </c>
      <c r="B1004" s="181" t="str">
        <f t="shared" si="60"/>
        <v>Jun</v>
      </c>
      <c r="C1004" s="79">
        <f t="shared" si="61"/>
        <v>25</v>
      </c>
      <c r="D1004" s="195">
        <v>43636</v>
      </c>
      <c r="E1004" s="53" t="s">
        <v>46</v>
      </c>
      <c r="F1004" s="53" t="s">
        <v>146</v>
      </c>
      <c r="G1004" s="50" t="s">
        <v>138</v>
      </c>
      <c r="H1004" s="50" t="s">
        <v>144</v>
      </c>
      <c r="I1004" s="53">
        <v>53</v>
      </c>
      <c r="J1004" s="61">
        <v>1.54</v>
      </c>
      <c r="K1004" s="64">
        <f t="shared" si="62"/>
        <v>1.034410956695796</v>
      </c>
      <c r="M1004" s="2"/>
    </row>
    <row r="1005" spans="1:13" x14ac:dyDescent="0.2">
      <c r="A1005" s="47">
        <f t="shared" si="63"/>
        <v>2019</v>
      </c>
      <c r="B1005" s="181" t="str">
        <f t="shared" si="60"/>
        <v>Jun</v>
      </c>
      <c r="C1005" s="79">
        <f t="shared" si="61"/>
        <v>25</v>
      </c>
      <c r="D1005" s="195">
        <v>43636</v>
      </c>
      <c r="E1005" s="53" t="s">
        <v>46</v>
      </c>
      <c r="F1005" s="53" t="s">
        <v>146</v>
      </c>
      <c r="G1005" s="50" t="s">
        <v>138</v>
      </c>
      <c r="H1005" s="50" t="s">
        <v>144</v>
      </c>
      <c r="I1005" s="53">
        <v>54</v>
      </c>
      <c r="J1005" s="61">
        <v>1.57</v>
      </c>
      <c r="K1005" s="64">
        <f t="shared" si="62"/>
        <v>0.99705329472133308</v>
      </c>
      <c r="M1005" s="2"/>
    </row>
    <row r="1006" spans="1:13" x14ac:dyDescent="0.2">
      <c r="A1006" s="47">
        <f t="shared" si="63"/>
        <v>2019</v>
      </c>
      <c r="B1006" s="181" t="str">
        <f t="shared" si="60"/>
        <v>Jun</v>
      </c>
      <c r="C1006" s="79">
        <f t="shared" si="61"/>
        <v>25</v>
      </c>
      <c r="D1006" s="195">
        <v>43636</v>
      </c>
      <c r="E1006" s="53" t="s">
        <v>46</v>
      </c>
      <c r="F1006" s="53" t="s">
        <v>146</v>
      </c>
      <c r="G1006" s="50" t="s">
        <v>138</v>
      </c>
      <c r="H1006" s="50" t="s">
        <v>144</v>
      </c>
      <c r="I1006" s="53">
        <v>51</v>
      </c>
      <c r="J1006" s="61">
        <v>1.31</v>
      </c>
      <c r="K1006" s="64">
        <f t="shared" si="62"/>
        <v>0.98755380660530268</v>
      </c>
      <c r="M1006" s="2"/>
    </row>
    <row r="1007" spans="1:13" x14ac:dyDescent="0.2">
      <c r="A1007" s="47">
        <f t="shared" si="63"/>
        <v>2019</v>
      </c>
      <c r="B1007" s="181" t="str">
        <f t="shared" si="60"/>
        <v>Jun</v>
      </c>
      <c r="C1007" s="79">
        <f t="shared" si="61"/>
        <v>25</v>
      </c>
      <c r="D1007" s="195">
        <v>43636</v>
      </c>
      <c r="E1007" s="53" t="s">
        <v>46</v>
      </c>
      <c r="F1007" s="53" t="s">
        <v>146</v>
      </c>
      <c r="G1007" s="50" t="s">
        <v>138</v>
      </c>
      <c r="H1007" s="50" t="s">
        <v>144</v>
      </c>
      <c r="I1007" s="53">
        <v>57</v>
      </c>
      <c r="J1007" s="61">
        <v>1.91</v>
      </c>
      <c r="K1007" s="64">
        <f t="shared" si="62"/>
        <v>1.031356476756681</v>
      </c>
      <c r="M1007" s="2"/>
    </row>
    <row r="1008" spans="1:13" x14ac:dyDescent="0.2">
      <c r="A1008" s="47">
        <f t="shared" si="63"/>
        <v>2019</v>
      </c>
      <c r="B1008" s="181" t="str">
        <f t="shared" si="60"/>
        <v>Jun</v>
      </c>
      <c r="C1008" s="79">
        <f t="shared" si="61"/>
        <v>25</v>
      </c>
      <c r="D1008" s="195">
        <v>43636</v>
      </c>
      <c r="E1008" s="53" t="s">
        <v>40</v>
      </c>
      <c r="F1008" s="53" t="s">
        <v>146</v>
      </c>
      <c r="G1008" s="50" t="s">
        <v>138</v>
      </c>
      <c r="H1008" s="50" t="s">
        <v>144</v>
      </c>
      <c r="I1008" s="53">
        <v>47</v>
      </c>
      <c r="J1008" s="61">
        <v>1.17</v>
      </c>
      <c r="K1008" s="64">
        <f t="shared" si="62"/>
        <v>1.1269179276268264</v>
      </c>
      <c r="M1008" s="2"/>
    </row>
    <row r="1009" spans="1:13" x14ac:dyDescent="0.2">
      <c r="A1009" s="47">
        <f t="shared" si="63"/>
        <v>2019</v>
      </c>
      <c r="B1009" s="181" t="str">
        <f t="shared" si="60"/>
        <v>Jun</v>
      </c>
      <c r="C1009" s="79">
        <f t="shared" si="61"/>
        <v>25</v>
      </c>
      <c r="D1009" s="195">
        <v>43636</v>
      </c>
      <c r="E1009" s="53" t="s">
        <v>40</v>
      </c>
      <c r="F1009" s="53" t="s">
        <v>146</v>
      </c>
      <c r="G1009" s="50" t="s">
        <v>138</v>
      </c>
      <c r="H1009" s="50" t="s">
        <v>144</v>
      </c>
      <c r="I1009" s="53">
        <v>52</v>
      </c>
      <c r="J1009" s="61">
        <v>1.62</v>
      </c>
      <c r="K1009" s="64">
        <f t="shared" si="62"/>
        <v>1.1521392808375057</v>
      </c>
      <c r="M1009" s="2"/>
    </row>
    <row r="1010" spans="1:13" x14ac:dyDescent="0.2">
      <c r="A1010" s="47">
        <f t="shared" si="63"/>
        <v>2019</v>
      </c>
      <c r="B1010" s="181" t="str">
        <f t="shared" si="60"/>
        <v>Jun</v>
      </c>
      <c r="C1010" s="79">
        <f t="shared" si="61"/>
        <v>25</v>
      </c>
      <c r="D1010" s="195">
        <v>43636</v>
      </c>
      <c r="E1010" s="53" t="s">
        <v>40</v>
      </c>
      <c r="F1010" s="53" t="s">
        <v>146</v>
      </c>
      <c r="G1010" s="50" t="s">
        <v>138</v>
      </c>
      <c r="H1010" s="50" t="s">
        <v>144</v>
      </c>
      <c r="I1010" s="53">
        <v>65</v>
      </c>
      <c r="J1010" s="61">
        <v>2.89</v>
      </c>
      <c r="K1010" s="64">
        <f t="shared" si="62"/>
        <v>1.0523441055985434</v>
      </c>
      <c r="M1010" s="2"/>
    </row>
    <row r="1011" spans="1:13" x14ac:dyDescent="0.2">
      <c r="A1011" s="47">
        <f t="shared" si="63"/>
        <v>2019</v>
      </c>
      <c r="B1011" s="181" t="str">
        <f t="shared" si="60"/>
        <v>Jun</v>
      </c>
      <c r="C1011" s="79">
        <f t="shared" si="61"/>
        <v>25</v>
      </c>
      <c r="D1011" s="195">
        <v>43636</v>
      </c>
      <c r="E1011" s="53" t="s">
        <v>40</v>
      </c>
      <c r="F1011" s="53" t="s">
        <v>146</v>
      </c>
      <c r="G1011" s="50" t="s">
        <v>138</v>
      </c>
      <c r="H1011" s="50" t="s">
        <v>144</v>
      </c>
      <c r="I1011" s="53">
        <v>60</v>
      </c>
      <c r="J1011" s="61">
        <v>2.5299999999999998</v>
      </c>
      <c r="K1011" s="64">
        <f t="shared" si="62"/>
        <v>1.1712962962962961</v>
      </c>
      <c r="M1011" s="2"/>
    </row>
    <row r="1012" spans="1:13" x14ac:dyDescent="0.2">
      <c r="A1012" s="47">
        <f t="shared" si="63"/>
        <v>2019</v>
      </c>
      <c r="B1012" s="181" t="str">
        <f t="shared" si="60"/>
        <v>Jun</v>
      </c>
      <c r="C1012" s="79">
        <f t="shared" si="61"/>
        <v>25</v>
      </c>
      <c r="D1012" s="195">
        <v>43636</v>
      </c>
      <c r="E1012" s="53" t="s">
        <v>40</v>
      </c>
      <c r="F1012" s="53" t="s">
        <v>146</v>
      </c>
      <c r="G1012" s="50" t="s">
        <v>138</v>
      </c>
      <c r="H1012" s="50" t="s">
        <v>144</v>
      </c>
      <c r="I1012" s="53">
        <v>54</v>
      </c>
      <c r="J1012" s="61">
        <v>1.95</v>
      </c>
      <c r="K1012" s="64">
        <f t="shared" si="62"/>
        <v>1.2383782959914647</v>
      </c>
      <c r="M1012" s="2"/>
    </row>
    <row r="1013" spans="1:13" x14ac:dyDescent="0.2">
      <c r="A1013" s="47">
        <f t="shared" si="63"/>
        <v>2019</v>
      </c>
      <c r="B1013" s="181" t="str">
        <f t="shared" si="60"/>
        <v>Jun</v>
      </c>
      <c r="C1013" s="79">
        <f t="shared" si="61"/>
        <v>25</v>
      </c>
      <c r="D1013" s="195">
        <v>43636</v>
      </c>
      <c r="E1013" s="53" t="s">
        <v>40</v>
      </c>
      <c r="F1013" s="53" t="s">
        <v>146</v>
      </c>
      <c r="G1013" s="50" t="s">
        <v>138</v>
      </c>
      <c r="H1013" s="50" t="s">
        <v>144</v>
      </c>
      <c r="I1013" s="53">
        <v>58</v>
      </c>
      <c r="J1013" s="61">
        <v>2.63</v>
      </c>
      <c r="K1013" s="64">
        <f t="shared" si="62"/>
        <v>1.3479437451310017</v>
      </c>
      <c r="M1013" s="2"/>
    </row>
    <row r="1014" spans="1:13" x14ac:dyDescent="0.2">
      <c r="A1014" s="47">
        <f t="shared" si="63"/>
        <v>2019</v>
      </c>
      <c r="B1014" s="181" t="str">
        <f t="shared" si="60"/>
        <v>Jun</v>
      </c>
      <c r="C1014" s="79">
        <f t="shared" si="61"/>
        <v>25</v>
      </c>
      <c r="D1014" s="195">
        <v>43636</v>
      </c>
      <c r="E1014" s="53" t="s">
        <v>40</v>
      </c>
      <c r="F1014" s="53" t="s">
        <v>146</v>
      </c>
      <c r="G1014" s="50" t="s">
        <v>138</v>
      </c>
      <c r="H1014" s="50" t="s">
        <v>144</v>
      </c>
      <c r="I1014" s="53">
        <v>51</v>
      </c>
      <c r="J1014" s="61">
        <v>1.44</v>
      </c>
      <c r="K1014" s="64">
        <f t="shared" si="62"/>
        <v>1.0855553293981952</v>
      </c>
      <c r="M1014" s="2"/>
    </row>
    <row r="1015" spans="1:13" x14ac:dyDescent="0.2">
      <c r="A1015" s="47">
        <f t="shared" si="63"/>
        <v>2019</v>
      </c>
      <c r="B1015" s="181" t="str">
        <f t="shared" si="60"/>
        <v>Jun</v>
      </c>
      <c r="C1015" s="79">
        <f t="shared" si="61"/>
        <v>25</v>
      </c>
      <c r="D1015" s="195">
        <v>43636</v>
      </c>
      <c r="E1015" s="53" t="s">
        <v>40</v>
      </c>
      <c r="F1015" s="53" t="s">
        <v>152</v>
      </c>
      <c r="G1015" s="50" t="s">
        <v>138</v>
      </c>
      <c r="H1015" s="50" t="s">
        <v>144</v>
      </c>
      <c r="I1015" s="53">
        <v>65</v>
      </c>
      <c r="J1015" s="61">
        <v>2.84</v>
      </c>
      <c r="K1015" s="64">
        <f t="shared" si="62"/>
        <v>1.0341374601729632</v>
      </c>
      <c r="M1015" s="2"/>
    </row>
    <row r="1016" spans="1:13" x14ac:dyDescent="0.2">
      <c r="A1016" s="47">
        <f t="shared" si="63"/>
        <v>2019</v>
      </c>
      <c r="B1016" s="181" t="str">
        <f t="shared" si="60"/>
        <v>Jun</v>
      </c>
      <c r="C1016" s="79">
        <f t="shared" si="61"/>
        <v>25</v>
      </c>
      <c r="D1016" s="195">
        <v>43636</v>
      </c>
      <c r="E1016" s="53" t="s">
        <v>44</v>
      </c>
      <c r="F1016" s="53" t="s">
        <v>146</v>
      </c>
      <c r="G1016" s="50" t="s">
        <v>138</v>
      </c>
      <c r="H1016" s="50" t="s">
        <v>144</v>
      </c>
      <c r="I1016" s="53">
        <v>54</v>
      </c>
      <c r="J1016" s="61">
        <v>1.54</v>
      </c>
      <c r="K1016" s="64">
        <f t="shared" si="62"/>
        <v>0.97800132093684911</v>
      </c>
      <c r="M1016" s="2"/>
    </row>
    <row r="1017" spans="1:13" x14ac:dyDescent="0.2">
      <c r="A1017" s="47">
        <f t="shared" si="63"/>
        <v>2019</v>
      </c>
      <c r="B1017" s="181" t="str">
        <f t="shared" si="60"/>
        <v>Jun</v>
      </c>
      <c r="C1017" s="79">
        <f t="shared" si="61"/>
        <v>25</v>
      </c>
      <c r="D1017" s="195">
        <v>43636</v>
      </c>
      <c r="E1017" s="53" t="s">
        <v>44</v>
      </c>
      <c r="F1017" s="53" t="s">
        <v>146</v>
      </c>
      <c r="G1017" s="50" t="s">
        <v>138</v>
      </c>
      <c r="H1017" s="50" t="s">
        <v>144</v>
      </c>
      <c r="I1017" s="53">
        <v>69</v>
      </c>
      <c r="J1017" s="61">
        <v>3.47</v>
      </c>
      <c r="K1017" s="64">
        <f t="shared" si="62"/>
        <v>1.0562876511754624</v>
      </c>
      <c r="M1017" s="2"/>
    </row>
    <row r="1018" spans="1:13" x14ac:dyDescent="0.2">
      <c r="A1018" s="47">
        <f t="shared" si="63"/>
        <v>2019</v>
      </c>
      <c r="B1018" s="181" t="str">
        <f t="shared" si="60"/>
        <v>Jun</v>
      </c>
      <c r="C1018" s="79">
        <f t="shared" si="61"/>
        <v>25</v>
      </c>
      <c r="D1018" s="195">
        <v>43636</v>
      </c>
      <c r="E1018" s="53" t="s">
        <v>44</v>
      </c>
      <c r="F1018" s="53" t="s">
        <v>146</v>
      </c>
      <c r="G1018" s="50" t="s">
        <v>138</v>
      </c>
      <c r="H1018" s="50" t="s">
        <v>144</v>
      </c>
      <c r="I1018" s="53">
        <v>53</v>
      </c>
      <c r="J1018" s="61">
        <v>1.58</v>
      </c>
      <c r="K1018" s="64">
        <f t="shared" si="62"/>
        <v>1.0612787737528295</v>
      </c>
      <c r="M1018" s="2"/>
    </row>
    <row r="1019" spans="1:13" x14ac:dyDescent="0.2">
      <c r="A1019" s="47">
        <f t="shared" si="63"/>
        <v>2019</v>
      </c>
      <c r="B1019" s="181" t="str">
        <f t="shared" si="60"/>
        <v>Jun</v>
      </c>
      <c r="C1019" s="79">
        <f t="shared" si="61"/>
        <v>25</v>
      </c>
      <c r="D1019" s="195">
        <v>43636</v>
      </c>
      <c r="E1019" s="53" t="s">
        <v>44</v>
      </c>
      <c r="F1019" s="53" t="s">
        <v>146</v>
      </c>
      <c r="G1019" s="50" t="s">
        <v>138</v>
      </c>
      <c r="H1019" s="50" t="s">
        <v>144</v>
      </c>
      <c r="I1019" s="53">
        <v>52</v>
      </c>
      <c r="J1019" s="61">
        <v>1.49</v>
      </c>
      <c r="K1019" s="64">
        <f t="shared" si="62"/>
        <v>1.0596836595357306</v>
      </c>
      <c r="M1019" s="2"/>
    </row>
    <row r="1020" spans="1:13" x14ac:dyDescent="0.2">
      <c r="A1020" s="47">
        <f t="shared" si="63"/>
        <v>2019</v>
      </c>
      <c r="B1020" s="181" t="str">
        <f t="shared" si="60"/>
        <v>Jun</v>
      </c>
      <c r="C1020" s="79">
        <f t="shared" si="61"/>
        <v>25</v>
      </c>
      <c r="D1020" s="195">
        <v>43636</v>
      </c>
      <c r="E1020" s="53" t="s">
        <v>44</v>
      </c>
      <c r="F1020" s="53" t="s">
        <v>146</v>
      </c>
      <c r="G1020" s="50" t="s">
        <v>138</v>
      </c>
      <c r="H1020" s="50" t="s">
        <v>144</v>
      </c>
      <c r="I1020" s="53">
        <v>54</v>
      </c>
      <c r="J1020" s="61">
        <v>1.68</v>
      </c>
      <c r="K1020" s="64">
        <f t="shared" si="62"/>
        <v>1.0669105319311081</v>
      </c>
      <c r="M1020" s="2"/>
    </row>
    <row r="1021" spans="1:13" x14ac:dyDescent="0.2">
      <c r="A1021" s="47">
        <f t="shared" si="63"/>
        <v>2019</v>
      </c>
      <c r="B1021" s="181" t="str">
        <f t="shared" si="60"/>
        <v>Jun</v>
      </c>
      <c r="C1021" s="79">
        <f t="shared" si="61"/>
        <v>25</v>
      </c>
      <c r="D1021" s="195">
        <v>43636</v>
      </c>
      <c r="E1021" s="53" t="s">
        <v>44</v>
      </c>
      <c r="F1021" s="53" t="s">
        <v>146</v>
      </c>
      <c r="G1021" s="50" t="s">
        <v>138</v>
      </c>
      <c r="H1021" s="50" t="s">
        <v>144</v>
      </c>
      <c r="I1021" s="53">
        <v>66</v>
      </c>
      <c r="J1021" s="61">
        <v>2.75</v>
      </c>
      <c r="K1021" s="64">
        <f t="shared" si="62"/>
        <v>0.95653504744413831</v>
      </c>
      <c r="M1021" s="2"/>
    </row>
    <row r="1022" spans="1:13" x14ac:dyDescent="0.2">
      <c r="A1022" s="47">
        <f t="shared" si="63"/>
        <v>2019</v>
      </c>
      <c r="B1022" s="181" t="str">
        <f t="shared" si="60"/>
        <v>Jun</v>
      </c>
      <c r="C1022" s="79">
        <f t="shared" si="61"/>
        <v>25</v>
      </c>
      <c r="D1022" s="195">
        <v>43636</v>
      </c>
      <c r="E1022" s="53" t="s">
        <v>44</v>
      </c>
      <c r="F1022" s="53" t="s">
        <v>146</v>
      </c>
      <c r="G1022" s="50" t="s">
        <v>138</v>
      </c>
      <c r="H1022" s="50" t="s">
        <v>144</v>
      </c>
      <c r="I1022" s="53">
        <v>47</v>
      </c>
      <c r="J1022" s="61">
        <v>1.01</v>
      </c>
      <c r="K1022" s="64">
        <f t="shared" si="62"/>
        <v>0.9728094930795681</v>
      </c>
      <c r="M1022" s="2"/>
    </row>
    <row r="1023" spans="1:13" x14ac:dyDescent="0.2">
      <c r="A1023" s="47">
        <f t="shared" si="63"/>
        <v>2019</v>
      </c>
      <c r="B1023" s="181" t="str">
        <f t="shared" si="60"/>
        <v>Jun</v>
      </c>
      <c r="C1023" s="79">
        <f t="shared" si="61"/>
        <v>25</v>
      </c>
      <c r="D1023" s="195">
        <v>43636</v>
      </c>
      <c r="E1023" s="53" t="s">
        <v>44</v>
      </c>
      <c r="F1023" s="53" t="s">
        <v>146</v>
      </c>
      <c r="G1023" s="50" t="s">
        <v>138</v>
      </c>
      <c r="H1023" s="50" t="s">
        <v>144</v>
      </c>
      <c r="I1023" s="53">
        <v>52</v>
      </c>
      <c r="J1023" s="61">
        <v>2.44</v>
      </c>
      <c r="K1023" s="64">
        <f t="shared" si="62"/>
        <v>1.7353208921256258</v>
      </c>
      <c r="M1023" s="2"/>
    </row>
    <row r="1024" spans="1:13" x14ac:dyDescent="0.2">
      <c r="A1024" s="47">
        <f t="shared" si="63"/>
        <v>2019</v>
      </c>
      <c r="B1024" s="181" t="str">
        <f t="shared" si="60"/>
        <v>Jun</v>
      </c>
      <c r="C1024" s="79">
        <f t="shared" si="61"/>
        <v>25</v>
      </c>
      <c r="D1024" s="195">
        <v>43636</v>
      </c>
      <c r="E1024" s="53" t="s">
        <v>44</v>
      </c>
      <c r="F1024" s="53" t="s">
        <v>152</v>
      </c>
      <c r="G1024" s="50" t="s">
        <v>138</v>
      </c>
      <c r="H1024" s="50" t="s">
        <v>144</v>
      </c>
      <c r="I1024" s="53">
        <v>67</v>
      </c>
      <c r="J1024" s="61">
        <v>3.2</v>
      </c>
      <c r="K1024" s="64">
        <f t="shared" si="62"/>
        <v>1.0639606600545946</v>
      </c>
      <c r="M1024" s="2"/>
    </row>
    <row r="1025" spans="1:13" x14ac:dyDescent="0.2">
      <c r="A1025" s="47">
        <f t="shared" si="63"/>
        <v>2019</v>
      </c>
      <c r="B1025" s="181" t="str">
        <f t="shared" si="60"/>
        <v>Jun</v>
      </c>
      <c r="C1025" s="79">
        <f t="shared" si="61"/>
        <v>26</v>
      </c>
      <c r="D1025" s="195">
        <v>43640</v>
      </c>
      <c r="E1025" s="53" t="s">
        <v>21</v>
      </c>
      <c r="F1025" s="53" t="s">
        <v>146</v>
      </c>
      <c r="G1025" s="50" t="s">
        <v>138</v>
      </c>
      <c r="H1025" s="50" t="s">
        <v>144</v>
      </c>
      <c r="I1025" s="53">
        <v>58</v>
      </c>
      <c r="J1025" s="61">
        <v>2.2200000000000002</v>
      </c>
      <c r="K1025" s="64">
        <f t="shared" si="62"/>
        <v>1.1378080282094389</v>
      </c>
      <c r="M1025" s="2"/>
    </row>
    <row r="1026" spans="1:13" x14ac:dyDescent="0.2">
      <c r="A1026" s="47">
        <f t="shared" si="63"/>
        <v>2019</v>
      </c>
      <c r="B1026" s="181" t="str">
        <f t="shared" si="60"/>
        <v>Jun</v>
      </c>
      <c r="C1026" s="79">
        <f t="shared" si="61"/>
        <v>26</v>
      </c>
      <c r="D1026" s="195">
        <v>43640</v>
      </c>
      <c r="E1026" s="53" t="s">
        <v>21</v>
      </c>
      <c r="F1026" s="53" t="s">
        <v>146</v>
      </c>
      <c r="G1026" s="50" t="s">
        <v>138</v>
      </c>
      <c r="H1026" s="50" t="s">
        <v>144</v>
      </c>
      <c r="I1026" s="53">
        <v>62</v>
      </c>
      <c r="J1026" s="61">
        <v>2.87</v>
      </c>
      <c r="K1026" s="64">
        <f t="shared" si="62"/>
        <v>1.2042227518378035</v>
      </c>
      <c r="M1026" s="2"/>
    </row>
    <row r="1027" spans="1:13" x14ac:dyDescent="0.2">
      <c r="A1027" s="47">
        <f t="shared" si="63"/>
        <v>2019</v>
      </c>
      <c r="B1027" s="181" t="str">
        <f t="shared" si="60"/>
        <v>Jun</v>
      </c>
      <c r="C1027" s="79">
        <f t="shared" si="61"/>
        <v>26</v>
      </c>
      <c r="D1027" s="195">
        <v>43640</v>
      </c>
      <c r="E1027" s="53" t="s">
        <v>21</v>
      </c>
      <c r="F1027" s="53" t="s">
        <v>146</v>
      </c>
      <c r="G1027" s="50" t="s">
        <v>138</v>
      </c>
      <c r="H1027" s="50" t="s">
        <v>144</v>
      </c>
      <c r="I1027" s="53">
        <v>57</v>
      </c>
      <c r="J1027" s="61">
        <v>2.19</v>
      </c>
      <c r="K1027" s="64">
        <f t="shared" si="62"/>
        <v>1.1825500963859326</v>
      </c>
      <c r="M1027" s="2"/>
    </row>
    <row r="1028" spans="1:13" x14ac:dyDescent="0.2">
      <c r="A1028" s="47">
        <f t="shared" si="63"/>
        <v>2019</v>
      </c>
      <c r="B1028" s="181" t="str">
        <f t="shared" ref="B1028:B1091" si="64">TEXT(D1028,"mmm")</f>
        <v>Jun</v>
      </c>
      <c r="C1028" s="79">
        <f t="shared" ref="C1028:C1091" si="65">WEEKNUM(D1028)</f>
        <v>26</v>
      </c>
      <c r="D1028" s="195">
        <v>43640</v>
      </c>
      <c r="E1028" s="53" t="s">
        <v>8</v>
      </c>
      <c r="F1028" s="53" t="s">
        <v>142</v>
      </c>
      <c r="G1028" s="50" t="s">
        <v>138</v>
      </c>
      <c r="H1028" s="50" t="s">
        <v>144</v>
      </c>
      <c r="I1028" s="53">
        <v>58</v>
      </c>
      <c r="J1028" s="61">
        <v>1.8</v>
      </c>
      <c r="K1028" s="64">
        <f t="shared" ref="K1028:K1091" si="66">(J1028*100000)/(I1028^3)</f>
        <v>0.92254704989954484</v>
      </c>
      <c r="M1028" s="2"/>
    </row>
    <row r="1029" spans="1:13" x14ac:dyDescent="0.2">
      <c r="A1029" s="47">
        <f t="shared" si="63"/>
        <v>2019</v>
      </c>
      <c r="B1029" s="181" t="str">
        <f t="shared" si="64"/>
        <v>Jun</v>
      </c>
      <c r="C1029" s="79">
        <f t="shared" si="65"/>
        <v>26</v>
      </c>
      <c r="D1029" s="195">
        <v>43640</v>
      </c>
      <c r="E1029" s="53" t="s">
        <v>15</v>
      </c>
      <c r="F1029" s="53" t="s">
        <v>152</v>
      </c>
      <c r="G1029" s="50" t="s">
        <v>138</v>
      </c>
      <c r="H1029" s="50" t="s">
        <v>148</v>
      </c>
      <c r="I1029" s="53">
        <v>88</v>
      </c>
      <c r="J1029" s="61">
        <v>8.07</v>
      </c>
      <c r="K1029" s="64">
        <f t="shared" si="66"/>
        <v>1.1842012584522914</v>
      </c>
      <c r="M1029" s="2"/>
    </row>
    <row r="1030" spans="1:13" x14ac:dyDescent="0.2">
      <c r="A1030" s="47">
        <f t="shared" ref="A1030:A1093" si="67">YEAR(D1030)</f>
        <v>2019</v>
      </c>
      <c r="B1030" s="181" t="str">
        <f t="shared" si="64"/>
        <v>Jun</v>
      </c>
      <c r="C1030" s="79">
        <f t="shared" si="65"/>
        <v>26</v>
      </c>
      <c r="D1030" s="195">
        <v>43640</v>
      </c>
      <c r="E1030" s="53" t="s">
        <v>15</v>
      </c>
      <c r="F1030" s="53" t="s">
        <v>152</v>
      </c>
      <c r="G1030" s="50" t="s">
        <v>138</v>
      </c>
      <c r="H1030" s="50" t="s">
        <v>148</v>
      </c>
      <c r="I1030" s="53">
        <v>70</v>
      </c>
      <c r="J1030" s="61">
        <v>3.85</v>
      </c>
      <c r="K1030" s="64">
        <f t="shared" si="66"/>
        <v>1.1224489795918366</v>
      </c>
      <c r="M1030" s="2"/>
    </row>
    <row r="1031" spans="1:13" x14ac:dyDescent="0.2">
      <c r="A1031" s="47">
        <f t="shared" si="67"/>
        <v>2019</v>
      </c>
      <c r="B1031" s="181" t="str">
        <f t="shared" si="64"/>
        <v>Jun</v>
      </c>
      <c r="C1031" s="79">
        <f t="shared" si="65"/>
        <v>26</v>
      </c>
      <c r="D1031" s="195">
        <v>43640</v>
      </c>
      <c r="E1031" s="53" t="s">
        <v>15</v>
      </c>
      <c r="F1031" s="53" t="s">
        <v>152</v>
      </c>
      <c r="G1031" s="50" t="s">
        <v>138</v>
      </c>
      <c r="H1031" s="50" t="s">
        <v>148</v>
      </c>
      <c r="I1031" s="53">
        <v>79</v>
      </c>
      <c r="J1031" s="61">
        <v>5.3</v>
      </c>
      <c r="K1031" s="64">
        <f t="shared" si="66"/>
        <v>1.0749656720867924</v>
      </c>
      <c r="M1031" s="2"/>
    </row>
    <row r="1032" spans="1:13" x14ac:dyDescent="0.2">
      <c r="A1032" s="47">
        <f t="shared" si="67"/>
        <v>2019</v>
      </c>
      <c r="B1032" s="181" t="str">
        <f t="shared" si="64"/>
        <v>Jun</v>
      </c>
      <c r="C1032" s="79">
        <f t="shared" si="65"/>
        <v>26</v>
      </c>
      <c r="D1032" s="195">
        <v>43640</v>
      </c>
      <c r="E1032" s="53" t="s">
        <v>15</v>
      </c>
      <c r="F1032" s="53" t="s">
        <v>152</v>
      </c>
      <c r="G1032" s="50" t="s">
        <v>138</v>
      </c>
      <c r="H1032" s="50" t="s">
        <v>144</v>
      </c>
      <c r="I1032" s="53">
        <v>57</v>
      </c>
      <c r="J1032" s="61">
        <v>2.08</v>
      </c>
      <c r="K1032" s="64">
        <f t="shared" si="66"/>
        <v>1.1231526029601551</v>
      </c>
      <c r="M1032" s="2"/>
    </row>
    <row r="1033" spans="1:13" x14ac:dyDescent="0.2">
      <c r="A1033" s="47">
        <f t="shared" si="67"/>
        <v>2019</v>
      </c>
      <c r="B1033" s="181" t="str">
        <f t="shared" si="64"/>
        <v>Jun</v>
      </c>
      <c r="C1033" s="79">
        <f t="shared" si="65"/>
        <v>26</v>
      </c>
      <c r="D1033" s="195">
        <v>43640</v>
      </c>
      <c r="E1033" s="53" t="s">
        <v>15</v>
      </c>
      <c r="F1033" s="53" t="s">
        <v>152</v>
      </c>
      <c r="G1033" s="50" t="s">
        <v>138</v>
      </c>
      <c r="H1033" s="50" t="s">
        <v>144</v>
      </c>
      <c r="I1033" s="53">
        <v>62</v>
      </c>
      <c r="J1033" s="61">
        <v>2.58</v>
      </c>
      <c r="K1033" s="64">
        <f t="shared" si="66"/>
        <v>1.0825417072270149</v>
      </c>
      <c r="M1033" s="2"/>
    </row>
    <row r="1034" spans="1:13" x14ac:dyDescent="0.2">
      <c r="A1034" s="47">
        <f t="shared" si="67"/>
        <v>2019</v>
      </c>
      <c r="B1034" s="181" t="str">
        <f t="shared" si="64"/>
        <v>Jun</v>
      </c>
      <c r="C1034" s="79">
        <f t="shared" si="65"/>
        <v>26</v>
      </c>
      <c r="D1034" s="195">
        <v>43640</v>
      </c>
      <c r="E1034" s="53" t="s">
        <v>15</v>
      </c>
      <c r="F1034" s="53" t="s">
        <v>152</v>
      </c>
      <c r="G1034" s="50" t="s">
        <v>138</v>
      </c>
      <c r="H1034" s="50" t="s">
        <v>144</v>
      </c>
      <c r="I1034" s="53">
        <v>63</v>
      </c>
      <c r="J1034" s="61">
        <v>2.64</v>
      </c>
      <c r="K1034" s="64">
        <f t="shared" si="66"/>
        <v>1.0558015093162485</v>
      </c>
      <c r="M1034" s="2"/>
    </row>
    <row r="1035" spans="1:13" x14ac:dyDescent="0.2">
      <c r="A1035" s="47">
        <f t="shared" si="67"/>
        <v>2019</v>
      </c>
      <c r="B1035" s="181" t="str">
        <f t="shared" si="64"/>
        <v>Jun</v>
      </c>
      <c r="C1035" s="79">
        <f t="shared" si="65"/>
        <v>26</v>
      </c>
      <c r="D1035" s="195">
        <v>43640</v>
      </c>
      <c r="E1035" s="53" t="s">
        <v>15</v>
      </c>
      <c r="F1035" s="53" t="s">
        <v>152</v>
      </c>
      <c r="G1035" s="50" t="s">
        <v>138</v>
      </c>
      <c r="H1035" s="50" t="s">
        <v>144</v>
      </c>
      <c r="I1035" s="53">
        <v>67</v>
      </c>
      <c r="J1035" s="61">
        <v>3.1</v>
      </c>
      <c r="K1035" s="64">
        <f t="shared" si="66"/>
        <v>1.0307118894278884</v>
      </c>
      <c r="M1035" s="2"/>
    </row>
    <row r="1036" spans="1:13" x14ac:dyDescent="0.2">
      <c r="A1036" s="47">
        <f t="shared" si="67"/>
        <v>2019</v>
      </c>
      <c r="B1036" s="181" t="str">
        <f t="shared" si="64"/>
        <v>Jun</v>
      </c>
      <c r="C1036" s="79">
        <f t="shared" si="65"/>
        <v>26</v>
      </c>
      <c r="D1036" s="195">
        <v>43640</v>
      </c>
      <c r="E1036" s="53" t="s">
        <v>15</v>
      </c>
      <c r="F1036" s="53" t="s">
        <v>152</v>
      </c>
      <c r="G1036" s="50" t="s">
        <v>138</v>
      </c>
      <c r="H1036" s="50" t="s">
        <v>144</v>
      </c>
      <c r="I1036" s="53">
        <v>65</v>
      </c>
      <c r="J1036" s="61">
        <v>2.2599999999999998</v>
      </c>
      <c r="K1036" s="64">
        <f t="shared" si="66"/>
        <v>0.82294037323623115</v>
      </c>
      <c r="M1036" s="2"/>
    </row>
    <row r="1037" spans="1:13" x14ac:dyDescent="0.2">
      <c r="A1037" s="47">
        <f t="shared" si="67"/>
        <v>2019</v>
      </c>
      <c r="B1037" s="181" t="str">
        <f t="shared" si="64"/>
        <v>Jun</v>
      </c>
      <c r="C1037" s="79">
        <f t="shared" si="65"/>
        <v>26</v>
      </c>
      <c r="D1037" s="195">
        <v>43640</v>
      </c>
      <c r="E1037" s="53" t="s">
        <v>15</v>
      </c>
      <c r="F1037" s="53" t="s">
        <v>152</v>
      </c>
      <c r="G1037" s="50" t="s">
        <v>138</v>
      </c>
      <c r="H1037" s="50" t="s">
        <v>144</v>
      </c>
      <c r="I1037" s="53">
        <v>54</v>
      </c>
      <c r="J1037" s="61">
        <v>1.75</v>
      </c>
      <c r="K1037" s="64">
        <f t="shared" si="66"/>
        <v>1.1113651374282376</v>
      </c>
      <c r="M1037" s="2"/>
    </row>
    <row r="1038" spans="1:13" x14ac:dyDescent="0.2">
      <c r="A1038" s="47">
        <f t="shared" si="67"/>
        <v>2019</v>
      </c>
      <c r="B1038" s="181" t="str">
        <f t="shared" si="64"/>
        <v>Jun</v>
      </c>
      <c r="C1038" s="79">
        <f t="shared" si="65"/>
        <v>26</v>
      </c>
      <c r="D1038" s="195">
        <v>43640</v>
      </c>
      <c r="E1038" s="53" t="s">
        <v>19</v>
      </c>
      <c r="F1038" s="53" t="s">
        <v>146</v>
      </c>
      <c r="G1038" s="50" t="s">
        <v>138</v>
      </c>
      <c r="H1038" s="50" t="s">
        <v>144</v>
      </c>
      <c r="I1038" s="53">
        <v>61</v>
      </c>
      <c r="J1038" s="61">
        <v>2.57</v>
      </c>
      <c r="K1038" s="64">
        <f t="shared" si="66"/>
        <v>1.1322533604134266</v>
      </c>
      <c r="M1038" s="2"/>
    </row>
    <row r="1039" spans="1:13" x14ac:dyDescent="0.2">
      <c r="A1039" s="47">
        <f t="shared" si="67"/>
        <v>2019</v>
      </c>
      <c r="B1039" s="181" t="str">
        <f t="shared" si="64"/>
        <v>Jun</v>
      </c>
      <c r="C1039" s="79">
        <f t="shared" si="65"/>
        <v>26</v>
      </c>
      <c r="D1039" s="195">
        <v>43640</v>
      </c>
      <c r="E1039" s="53" t="s">
        <v>19</v>
      </c>
      <c r="F1039" s="53" t="s">
        <v>152</v>
      </c>
      <c r="G1039" s="50" t="s">
        <v>138</v>
      </c>
      <c r="H1039" s="50" t="s">
        <v>148</v>
      </c>
      <c r="I1039" s="53">
        <v>80</v>
      </c>
      <c r="J1039" s="61">
        <v>5.91</v>
      </c>
      <c r="K1039" s="64">
        <f t="shared" si="66"/>
        <v>1.154296875</v>
      </c>
      <c r="M1039" s="2"/>
    </row>
    <row r="1040" spans="1:13" x14ac:dyDescent="0.2">
      <c r="A1040" s="47">
        <f t="shared" si="67"/>
        <v>2019</v>
      </c>
      <c r="B1040" s="181" t="str">
        <f t="shared" si="64"/>
        <v>Jun</v>
      </c>
      <c r="C1040" s="79">
        <f t="shared" si="65"/>
        <v>26</v>
      </c>
      <c r="D1040" s="195">
        <v>43640</v>
      </c>
      <c r="E1040" s="50" t="s">
        <v>30</v>
      </c>
      <c r="F1040" s="53" t="s">
        <v>152</v>
      </c>
      <c r="G1040" s="50" t="s">
        <v>138</v>
      </c>
      <c r="H1040" s="50" t="s">
        <v>148</v>
      </c>
      <c r="I1040" s="53">
        <v>89</v>
      </c>
      <c r="J1040" s="61">
        <v>8.17</v>
      </c>
      <c r="K1040" s="64">
        <f t="shared" si="66"/>
        <v>1.1589162076630319</v>
      </c>
      <c r="M1040" s="2"/>
    </row>
    <row r="1041" spans="1:13" x14ac:dyDescent="0.2">
      <c r="A1041" s="47">
        <f t="shared" si="67"/>
        <v>2019</v>
      </c>
      <c r="B1041" s="181" t="str">
        <f t="shared" si="64"/>
        <v>Jun</v>
      </c>
      <c r="C1041" s="79">
        <f t="shared" si="65"/>
        <v>26</v>
      </c>
      <c r="D1041" s="195">
        <v>43640</v>
      </c>
      <c r="E1041" s="50" t="s">
        <v>30</v>
      </c>
      <c r="F1041" s="53" t="s">
        <v>152</v>
      </c>
      <c r="G1041" s="50" t="s">
        <v>138</v>
      </c>
      <c r="H1041" s="50" t="s">
        <v>148</v>
      </c>
      <c r="I1041" s="53">
        <v>79</v>
      </c>
      <c r="J1041" s="61">
        <v>5.66</v>
      </c>
      <c r="K1041" s="64">
        <f t="shared" si="66"/>
        <v>1.1479822083040083</v>
      </c>
      <c r="M1041" s="2"/>
    </row>
    <row r="1042" spans="1:13" x14ac:dyDescent="0.2">
      <c r="A1042" s="47">
        <f t="shared" si="67"/>
        <v>2019</v>
      </c>
      <c r="B1042" s="181" t="str">
        <f t="shared" si="64"/>
        <v>Jun</v>
      </c>
      <c r="C1042" s="79">
        <f t="shared" si="65"/>
        <v>26</v>
      </c>
      <c r="D1042" s="195">
        <v>43640</v>
      </c>
      <c r="E1042" s="50" t="s">
        <v>30</v>
      </c>
      <c r="F1042" s="53" t="s">
        <v>152</v>
      </c>
      <c r="G1042" s="50" t="s">
        <v>138</v>
      </c>
      <c r="H1042" s="50" t="s">
        <v>148</v>
      </c>
      <c r="I1042" s="53">
        <v>79</v>
      </c>
      <c r="J1042" s="61">
        <v>4.45</v>
      </c>
      <c r="K1042" s="64">
        <f t="shared" si="66"/>
        <v>0.90256551712947652</v>
      </c>
      <c r="M1042" s="2"/>
    </row>
    <row r="1043" spans="1:13" x14ac:dyDescent="0.2">
      <c r="A1043" s="47">
        <f t="shared" si="67"/>
        <v>2019</v>
      </c>
      <c r="B1043" s="181" t="str">
        <f t="shared" si="64"/>
        <v>Jun</v>
      </c>
      <c r="C1043" s="79">
        <f t="shared" si="65"/>
        <v>26</v>
      </c>
      <c r="D1043" s="195">
        <v>43640</v>
      </c>
      <c r="E1043" s="50" t="s">
        <v>30</v>
      </c>
      <c r="F1043" s="53" t="s">
        <v>152</v>
      </c>
      <c r="G1043" s="50" t="s">
        <v>138</v>
      </c>
      <c r="H1043" s="50" t="s">
        <v>144</v>
      </c>
      <c r="I1043" s="53">
        <v>68</v>
      </c>
      <c r="J1043" s="61">
        <v>3.4</v>
      </c>
      <c r="K1043" s="64">
        <f t="shared" si="66"/>
        <v>1.0813148788927336</v>
      </c>
      <c r="M1043" s="2"/>
    </row>
    <row r="1044" spans="1:13" x14ac:dyDescent="0.2">
      <c r="A1044" s="47">
        <f t="shared" si="67"/>
        <v>2019</v>
      </c>
      <c r="B1044" s="181" t="str">
        <f t="shared" si="64"/>
        <v>Jun</v>
      </c>
      <c r="C1044" s="79">
        <f t="shared" si="65"/>
        <v>26</v>
      </c>
      <c r="D1044" s="195">
        <v>43642</v>
      </c>
      <c r="E1044" s="53" t="s">
        <v>38</v>
      </c>
      <c r="F1044" s="53" t="s">
        <v>146</v>
      </c>
      <c r="G1044" s="50" t="s">
        <v>138</v>
      </c>
      <c r="H1044" s="50" t="s">
        <v>148</v>
      </c>
      <c r="I1044" s="53">
        <v>71</v>
      </c>
      <c r="J1044" s="61">
        <v>3.89</v>
      </c>
      <c r="K1044" s="64">
        <f t="shared" si="66"/>
        <v>1.0868623764008372</v>
      </c>
      <c r="M1044" s="2"/>
    </row>
    <row r="1045" spans="1:13" x14ac:dyDescent="0.2">
      <c r="A1045" s="47">
        <f t="shared" si="67"/>
        <v>2019</v>
      </c>
      <c r="B1045" s="181" t="str">
        <f t="shared" si="64"/>
        <v>Jun</v>
      </c>
      <c r="C1045" s="79">
        <f t="shared" si="65"/>
        <v>26</v>
      </c>
      <c r="D1045" s="195">
        <v>43642</v>
      </c>
      <c r="E1045" s="53" t="s">
        <v>38</v>
      </c>
      <c r="F1045" s="53" t="s">
        <v>146</v>
      </c>
      <c r="G1045" s="50" t="s">
        <v>138</v>
      </c>
      <c r="H1045" s="50" t="s">
        <v>144</v>
      </c>
      <c r="I1045" s="53">
        <v>61</v>
      </c>
      <c r="J1045" s="61">
        <v>3.22</v>
      </c>
      <c r="K1045" s="64">
        <f t="shared" si="66"/>
        <v>1.418620941840947</v>
      </c>
      <c r="M1045" s="2"/>
    </row>
    <row r="1046" spans="1:13" x14ac:dyDescent="0.2">
      <c r="A1046" s="47">
        <f t="shared" si="67"/>
        <v>2019</v>
      </c>
      <c r="B1046" s="181" t="str">
        <f t="shared" si="64"/>
        <v>Jun</v>
      </c>
      <c r="C1046" s="79">
        <f t="shared" si="65"/>
        <v>26</v>
      </c>
      <c r="D1046" s="195">
        <v>43642</v>
      </c>
      <c r="E1046" s="53" t="s">
        <v>38</v>
      </c>
      <c r="F1046" s="53" t="s">
        <v>146</v>
      </c>
      <c r="G1046" s="50" t="s">
        <v>138</v>
      </c>
      <c r="H1046" s="50" t="s">
        <v>144</v>
      </c>
      <c r="I1046" s="53">
        <v>60</v>
      </c>
      <c r="J1046" s="61">
        <v>2.34</v>
      </c>
      <c r="K1046" s="64">
        <f t="shared" si="66"/>
        <v>1.0833333333333333</v>
      </c>
      <c r="M1046" s="2"/>
    </row>
    <row r="1047" spans="1:13" x14ac:dyDescent="0.2">
      <c r="A1047" s="47">
        <f t="shared" si="67"/>
        <v>2019</v>
      </c>
      <c r="B1047" s="181" t="str">
        <f t="shared" si="64"/>
        <v>Jun</v>
      </c>
      <c r="C1047" s="79">
        <f t="shared" si="65"/>
        <v>26</v>
      </c>
      <c r="D1047" s="195">
        <v>43642</v>
      </c>
      <c r="E1047" s="53" t="s">
        <v>38</v>
      </c>
      <c r="F1047" s="53" t="s">
        <v>146</v>
      </c>
      <c r="G1047" s="50" t="s">
        <v>138</v>
      </c>
      <c r="H1047" s="50" t="s">
        <v>144</v>
      </c>
      <c r="I1047" s="53">
        <v>64</v>
      </c>
      <c r="J1047" s="61">
        <v>2.83</v>
      </c>
      <c r="K1047" s="64">
        <f t="shared" si="66"/>
        <v>1.079559326171875</v>
      </c>
      <c r="M1047" s="2"/>
    </row>
    <row r="1048" spans="1:13" x14ac:dyDescent="0.2">
      <c r="A1048" s="47">
        <f t="shared" si="67"/>
        <v>2019</v>
      </c>
      <c r="B1048" s="181" t="str">
        <f t="shared" si="64"/>
        <v>Jun</v>
      </c>
      <c r="C1048" s="79">
        <f t="shared" si="65"/>
        <v>26</v>
      </c>
      <c r="D1048" s="195">
        <v>43642</v>
      </c>
      <c r="E1048" s="53" t="s">
        <v>38</v>
      </c>
      <c r="F1048" s="53" t="s">
        <v>146</v>
      </c>
      <c r="G1048" s="50" t="s">
        <v>138</v>
      </c>
      <c r="H1048" s="50" t="s">
        <v>144</v>
      </c>
      <c r="I1048" s="53">
        <v>53</v>
      </c>
      <c r="J1048" s="61">
        <v>1.45</v>
      </c>
      <c r="K1048" s="64">
        <f t="shared" si="66"/>
        <v>0.97395836831747018</v>
      </c>
      <c r="M1048" s="2"/>
    </row>
    <row r="1049" spans="1:13" x14ac:dyDescent="0.2">
      <c r="A1049" s="47">
        <f t="shared" si="67"/>
        <v>2019</v>
      </c>
      <c r="B1049" s="181" t="str">
        <f t="shared" si="64"/>
        <v>Jun</v>
      </c>
      <c r="C1049" s="79">
        <f t="shared" si="65"/>
        <v>26</v>
      </c>
      <c r="D1049" s="195">
        <v>43642</v>
      </c>
      <c r="E1049" s="53" t="s">
        <v>38</v>
      </c>
      <c r="F1049" s="53" t="s">
        <v>146</v>
      </c>
      <c r="G1049" s="50" t="s">
        <v>138</v>
      </c>
      <c r="H1049" s="50" t="s">
        <v>144</v>
      </c>
      <c r="I1049" s="53">
        <v>58</v>
      </c>
      <c r="J1049" s="61">
        <v>2</v>
      </c>
      <c r="K1049" s="64">
        <f t="shared" si="66"/>
        <v>1.025052277666161</v>
      </c>
      <c r="M1049" s="2"/>
    </row>
    <row r="1050" spans="1:13" x14ac:dyDescent="0.2">
      <c r="A1050" s="47">
        <f t="shared" si="67"/>
        <v>2019</v>
      </c>
      <c r="B1050" s="181" t="str">
        <f t="shared" si="64"/>
        <v>Jun</v>
      </c>
      <c r="C1050" s="79">
        <f t="shared" si="65"/>
        <v>26</v>
      </c>
      <c r="D1050" s="195">
        <v>43642</v>
      </c>
      <c r="E1050" s="53" t="s">
        <v>38</v>
      </c>
      <c r="F1050" s="53" t="s">
        <v>146</v>
      </c>
      <c r="G1050" s="50" t="s">
        <v>138</v>
      </c>
      <c r="H1050" s="50" t="s">
        <v>144</v>
      </c>
      <c r="I1050" s="53">
        <v>59</v>
      </c>
      <c r="J1050" s="61">
        <v>2.4500000000000002</v>
      </c>
      <c r="K1050" s="64">
        <f t="shared" si="66"/>
        <v>1.1929165104514095</v>
      </c>
      <c r="M1050" s="2"/>
    </row>
    <row r="1051" spans="1:13" x14ac:dyDescent="0.2">
      <c r="A1051" s="47">
        <f t="shared" si="67"/>
        <v>2019</v>
      </c>
      <c r="B1051" s="181" t="str">
        <f t="shared" si="64"/>
        <v>Jun</v>
      </c>
      <c r="C1051" s="79">
        <f t="shared" si="65"/>
        <v>26</v>
      </c>
      <c r="D1051" s="195">
        <v>43642</v>
      </c>
      <c r="E1051" s="53" t="s">
        <v>38</v>
      </c>
      <c r="F1051" s="53" t="s">
        <v>146</v>
      </c>
      <c r="G1051" s="50" t="s">
        <v>138</v>
      </c>
      <c r="H1051" s="50" t="s">
        <v>144</v>
      </c>
      <c r="I1051" s="53">
        <v>68</v>
      </c>
      <c r="J1051" s="61">
        <v>3.47</v>
      </c>
      <c r="K1051" s="64">
        <f t="shared" si="66"/>
        <v>1.1035772440464076</v>
      </c>
      <c r="M1051" s="2"/>
    </row>
    <row r="1052" spans="1:13" x14ac:dyDescent="0.2">
      <c r="A1052" s="47">
        <f t="shared" si="67"/>
        <v>2019</v>
      </c>
      <c r="B1052" s="181" t="str">
        <f t="shared" si="64"/>
        <v>Jun</v>
      </c>
      <c r="C1052" s="79">
        <f t="shared" si="65"/>
        <v>26</v>
      </c>
      <c r="D1052" s="195">
        <v>43642</v>
      </c>
      <c r="E1052" s="53" t="s">
        <v>38</v>
      </c>
      <c r="F1052" s="53" t="s">
        <v>146</v>
      </c>
      <c r="G1052" s="50" t="s">
        <v>138</v>
      </c>
      <c r="H1052" s="50" t="s">
        <v>144</v>
      </c>
      <c r="I1052" s="53">
        <v>68</v>
      </c>
      <c r="J1052" s="61">
        <v>3.25</v>
      </c>
      <c r="K1052" s="64">
        <f t="shared" si="66"/>
        <v>1.0336098107062894</v>
      </c>
      <c r="M1052" s="2"/>
    </row>
    <row r="1053" spans="1:13" x14ac:dyDescent="0.2">
      <c r="A1053" s="47">
        <f t="shared" si="67"/>
        <v>2019</v>
      </c>
      <c r="B1053" s="181" t="str">
        <f t="shared" si="64"/>
        <v>Jun</v>
      </c>
      <c r="C1053" s="79">
        <f t="shared" si="65"/>
        <v>26</v>
      </c>
      <c r="D1053" s="195">
        <v>43642</v>
      </c>
      <c r="E1053" s="53" t="s">
        <v>38</v>
      </c>
      <c r="F1053" s="53" t="s">
        <v>146</v>
      </c>
      <c r="G1053" s="50" t="s">
        <v>138</v>
      </c>
      <c r="H1053" s="50" t="s">
        <v>144</v>
      </c>
      <c r="I1053" s="53">
        <v>64</v>
      </c>
      <c r="J1053" s="61">
        <v>2.88</v>
      </c>
      <c r="K1053" s="64">
        <f t="shared" si="66"/>
        <v>1.0986328125</v>
      </c>
      <c r="M1053" s="2"/>
    </row>
    <row r="1054" spans="1:13" x14ac:dyDescent="0.2">
      <c r="A1054" s="47">
        <f t="shared" si="67"/>
        <v>2019</v>
      </c>
      <c r="B1054" s="181" t="str">
        <f t="shared" si="64"/>
        <v>Jun</v>
      </c>
      <c r="C1054" s="79">
        <f t="shared" si="65"/>
        <v>26</v>
      </c>
      <c r="D1054" s="195">
        <v>43642</v>
      </c>
      <c r="E1054" s="53" t="s">
        <v>38</v>
      </c>
      <c r="F1054" s="53" t="s">
        <v>146</v>
      </c>
      <c r="G1054" s="50" t="s">
        <v>138</v>
      </c>
      <c r="H1054" s="50" t="s">
        <v>144</v>
      </c>
      <c r="I1054" s="53">
        <v>60</v>
      </c>
      <c r="J1054" s="61">
        <v>2.5</v>
      </c>
      <c r="K1054" s="64">
        <f t="shared" si="66"/>
        <v>1.1574074074074074</v>
      </c>
      <c r="M1054" s="2"/>
    </row>
    <row r="1055" spans="1:13" x14ac:dyDescent="0.2">
      <c r="A1055" s="47">
        <f t="shared" si="67"/>
        <v>2019</v>
      </c>
      <c r="B1055" s="181" t="str">
        <f t="shared" si="64"/>
        <v>Jun</v>
      </c>
      <c r="C1055" s="79">
        <f t="shared" si="65"/>
        <v>26</v>
      </c>
      <c r="D1055" s="195">
        <v>43642</v>
      </c>
      <c r="E1055" s="53" t="s">
        <v>38</v>
      </c>
      <c r="F1055" s="53" t="s">
        <v>146</v>
      </c>
      <c r="G1055" s="50" t="s">
        <v>138</v>
      </c>
      <c r="H1055" s="50" t="s">
        <v>144</v>
      </c>
      <c r="I1055" s="53">
        <v>54</v>
      </c>
      <c r="J1055" s="61">
        <v>2.36</v>
      </c>
      <c r="K1055" s="64">
        <f t="shared" si="66"/>
        <v>1.4987552710460803</v>
      </c>
      <c r="M1055" s="2"/>
    </row>
    <row r="1056" spans="1:13" x14ac:dyDescent="0.2">
      <c r="A1056" s="47">
        <f t="shared" si="67"/>
        <v>2019</v>
      </c>
      <c r="B1056" s="181" t="str">
        <f t="shared" si="64"/>
        <v>Jun</v>
      </c>
      <c r="C1056" s="79">
        <f t="shared" si="65"/>
        <v>26</v>
      </c>
      <c r="D1056" s="195">
        <v>43642</v>
      </c>
      <c r="E1056" s="53" t="s">
        <v>38</v>
      </c>
      <c r="F1056" s="53" t="s">
        <v>146</v>
      </c>
      <c r="G1056" s="50" t="s">
        <v>138</v>
      </c>
      <c r="H1056" s="50" t="s">
        <v>144</v>
      </c>
      <c r="I1056" s="53">
        <v>65</v>
      </c>
      <c r="J1056" s="61">
        <v>2.98</v>
      </c>
      <c r="K1056" s="64">
        <f t="shared" si="66"/>
        <v>1.0851160673645881</v>
      </c>
      <c r="M1056" s="2"/>
    </row>
    <row r="1057" spans="1:13" x14ac:dyDescent="0.2">
      <c r="A1057" s="47">
        <f t="shared" si="67"/>
        <v>2019</v>
      </c>
      <c r="B1057" s="181" t="str">
        <f t="shared" si="64"/>
        <v>Jun</v>
      </c>
      <c r="C1057" s="79">
        <f t="shared" si="65"/>
        <v>26</v>
      </c>
      <c r="D1057" s="195">
        <v>43642</v>
      </c>
      <c r="E1057" s="53" t="s">
        <v>38</v>
      </c>
      <c r="F1057" s="53" t="s">
        <v>146</v>
      </c>
      <c r="G1057" s="50" t="s">
        <v>138</v>
      </c>
      <c r="H1057" s="50" t="s">
        <v>144</v>
      </c>
      <c r="I1057" s="53">
        <v>65</v>
      </c>
      <c r="J1057" s="61">
        <v>2.97</v>
      </c>
      <c r="K1057" s="64">
        <f t="shared" si="66"/>
        <v>1.081474738279472</v>
      </c>
      <c r="M1057" s="2"/>
    </row>
    <row r="1058" spans="1:13" x14ac:dyDescent="0.2">
      <c r="A1058" s="47">
        <f t="shared" si="67"/>
        <v>2019</v>
      </c>
      <c r="B1058" s="181" t="str">
        <f t="shared" si="64"/>
        <v>Jun</v>
      </c>
      <c r="C1058" s="79">
        <f t="shared" si="65"/>
        <v>26</v>
      </c>
      <c r="D1058" s="195">
        <v>43642</v>
      </c>
      <c r="E1058" s="53" t="s">
        <v>38</v>
      </c>
      <c r="F1058" s="53" t="s">
        <v>146</v>
      </c>
      <c r="G1058" s="50" t="s">
        <v>138</v>
      </c>
      <c r="H1058" s="50" t="s">
        <v>144</v>
      </c>
      <c r="I1058" s="53">
        <v>66</v>
      </c>
      <c r="J1058" s="61">
        <v>3.2</v>
      </c>
      <c r="K1058" s="64">
        <f t="shared" si="66"/>
        <v>1.1130589642986337</v>
      </c>
      <c r="M1058" s="2"/>
    </row>
    <row r="1059" spans="1:13" x14ac:dyDescent="0.2">
      <c r="A1059" s="47">
        <f t="shared" si="67"/>
        <v>2019</v>
      </c>
      <c r="B1059" s="181" t="str">
        <f t="shared" si="64"/>
        <v>Jun</v>
      </c>
      <c r="C1059" s="79">
        <f t="shared" si="65"/>
        <v>26</v>
      </c>
      <c r="D1059" s="195">
        <v>43642</v>
      </c>
      <c r="E1059" s="53" t="s">
        <v>38</v>
      </c>
      <c r="F1059" s="53" t="s">
        <v>152</v>
      </c>
      <c r="G1059" s="50" t="s">
        <v>138</v>
      </c>
      <c r="H1059" s="50" t="s">
        <v>148</v>
      </c>
      <c r="I1059" s="53">
        <v>73</v>
      </c>
      <c r="J1059" s="61">
        <v>3.95</v>
      </c>
      <c r="K1059" s="64">
        <f t="shared" si="66"/>
        <v>1.0153797906004107</v>
      </c>
      <c r="M1059" s="2"/>
    </row>
    <row r="1060" spans="1:13" x14ac:dyDescent="0.2">
      <c r="A1060" s="47">
        <f t="shared" si="67"/>
        <v>2019</v>
      </c>
      <c r="B1060" s="181" t="str">
        <f t="shared" si="64"/>
        <v>Jun</v>
      </c>
      <c r="C1060" s="79">
        <f t="shared" si="65"/>
        <v>26</v>
      </c>
      <c r="D1060" s="195">
        <v>43642</v>
      </c>
      <c r="E1060" s="53" t="s">
        <v>38</v>
      </c>
      <c r="F1060" s="53" t="s">
        <v>152</v>
      </c>
      <c r="G1060" s="50" t="s">
        <v>138</v>
      </c>
      <c r="H1060" s="50" t="s">
        <v>148</v>
      </c>
      <c r="I1060" s="53">
        <v>81</v>
      </c>
      <c r="J1060" s="61">
        <v>5.35</v>
      </c>
      <c r="K1060" s="64">
        <f t="shared" si="66"/>
        <v>1.0066968863900225</v>
      </c>
      <c r="M1060" s="2"/>
    </row>
    <row r="1061" spans="1:13" x14ac:dyDescent="0.2">
      <c r="A1061" s="47">
        <f t="shared" si="67"/>
        <v>2019</v>
      </c>
      <c r="B1061" s="181" t="str">
        <f t="shared" si="64"/>
        <v>Jun</v>
      </c>
      <c r="C1061" s="79">
        <f t="shared" si="65"/>
        <v>26</v>
      </c>
      <c r="D1061" s="195">
        <v>43642</v>
      </c>
      <c r="E1061" s="53" t="s">
        <v>38</v>
      </c>
      <c r="F1061" s="53" t="s">
        <v>152</v>
      </c>
      <c r="G1061" s="50" t="s">
        <v>138</v>
      </c>
      <c r="H1061" s="50" t="s">
        <v>148</v>
      </c>
      <c r="I1061" s="53">
        <v>78</v>
      </c>
      <c r="J1061" s="61">
        <v>5.26</v>
      </c>
      <c r="K1061" s="64">
        <f t="shared" si="66"/>
        <v>1.1084138303073214</v>
      </c>
      <c r="M1061" s="2"/>
    </row>
    <row r="1062" spans="1:13" x14ac:dyDescent="0.2">
      <c r="A1062" s="47">
        <f t="shared" si="67"/>
        <v>2019</v>
      </c>
      <c r="B1062" s="181" t="str">
        <f t="shared" si="64"/>
        <v>Jun</v>
      </c>
      <c r="C1062" s="79">
        <f t="shared" si="65"/>
        <v>26</v>
      </c>
      <c r="D1062" s="195">
        <v>43642</v>
      </c>
      <c r="E1062" s="53" t="s">
        <v>46</v>
      </c>
      <c r="F1062" s="53" t="s">
        <v>146</v>
      </c>
      <c r="G1062" s="50" t="s">
        <v>138</v>
      </c>
      <c r="H1062" s="50" t="s">
        <v>144</v>
      </c>
      <c r="I1062" s="53">
        <v>54</v>
      </c>
      <c r="J1062" s="61">
        <v>2.0099999999999998</v>
      </c>
      <c r="K1062" s="64">
        <f t="shared" si="66"/>
        <v>1.2764822435604326</v>
      </c>
      <c r="M1062" s="2"/>
    </row>
    <row r="1063" spans="1:13" x14ac:dyDescent="0.2">
      <c r="A1063" s="47">
        <f t="shared" si="67"/>
        <v>2019</v>
      </c>
      <c r="B1063" s="181" t="str">
        <f t="shared" si="64"/>
        <v>Jun</v>
      </c>
      <c r="C1063" s="79">
        <f t="shared" si="65"/>
        <v>26</v>
      </c>
      <c r="D1063" s="195">
        <v>43642</v>
      </c>
      <c r="E1063" s="53" t="s">
        <v>46</v>
      </c>
      <c r="F1063" s="53" t="s">
        <v>146</v>
      </c>
      <c r="G1063" s="50" t="s">
        <v>138</v>
      </c>
      <c r="H1063" s="50" t="s">
        <v>144</v>
      </c>
      <c r="I1063" s="53">
        <v>53</v>
      </c>
      <c r="J1063" s="61">
        <v>1.46</v>
      </c>
      <c r="K1063" s="64">
        <f t="shared" si="66"/>
        <v>0.98067532258172851</v>
      </c>
      <c r="M1063" s="2"/>
    </row>
    <row r="1064" spans="1:13" x14ac:dyDescent="0.2">
      <c r="A1064" s="47">
        <f t="shared" si="67"/>
        <v>2019</v>
      </c>
      <c r="B1064" s="181" t="str">
        <f t="shared" si="64"/>
        <v>Jun</v>
      </c>
      <c r="C1064" s="79">
        <f t="shared" si="65"/>
        <v>26</v>
      </c>
      <c r="D1064" s="195">
        <v>43642</v>
      </c>
      <c r="E1064" s="53" t="s">
        <v>46</v>
      </c>
      <c r="F1064" s="53" t="s">
        <v>146</v>
      </c>
      <c r="G1064" s="50" t="s">
        <v>138</v>
      </c>
      <c r="H1064" s="50" t="s">
        <v>144</v>
      </c>
      <c r="I1064" s="53">
        <v>50</v>
      </c>
      <c r="J1064" s="61">
        <v>1.2</v>
      </c>
      <c r="K1064" s="64">
        <f t="shared" si="66"/>
        <v>0.96</v>
      </c>
      <c r="M1064" s="2"/>
    </row>
    <row r="1065" spans="1:13" x14ac:dyDescent="0.2">
      <c r="A1065" s="47">
        <f t="shared" si="67"/>
        <v>2019</v>
      </c>
      <c r="B1065" s="181" t="str">
        <f t="shared" si="64"/>
        <v>Jun</v>
      </c>
      <c r="C1065" s="79">
        <f t="shared" si="65"/>
        <v>26</v>
      </c>
      <c r="D1065" s="195">
        <v>43642</v>
      </c>
      <c r="E1065" s="53" t="s">
        <v>46</v>
      </c>
      <c r="F1065" s="53" t="s">
        <v>146</v>
      </c>
      <c r="G1065" s="50" t="s">
        <v>138</v>
      </c>
      <c r="H1065" s="50" t="s">
        <v>144</v>
      </c>
      <c r="I1065" s="53">
        <v>53</v>
      </c>
      <c r="J1065" s="61">
        <v>1.51</v>
      </c>
      <c r="K1065" s="64">
        <f t="shared" si="66"/>
        <v>1.0142600939030206</v>
      </c>
      <c r="M1065" s="2"/>
    </row>
    <row r="1066" spans="1:13" x14ac:dyDescent="0.2">
      <c r="A1066" s="47">
        <f t="shared" si="67"/>
        <v>2019</v>
      </c>
      <c r="B1066" s="181" t="str">
        <f t="shared" si="64"/>
        <v>Jun</v>
      </c>
      <c r="C1066" s="79">
        <f t="shared" si="65"/>
        <v>26</v>
      </c>
      <c r="D1066" s="195">
        <v>43642</v>
      </c>
      <c r="E1066" s="53" t="s">
        <v>46</v>
      </c>
      <c r="F1066" s="53" t="s">
        <v>146</v>
      </c>
      <c r="G1066" s="50" t="s">
        <v>138</v>
      </c>
      <c r="H1066" s="50" t="s">
        <v>144</v>
      </c>
      <c r="I1066" s="53">
        <v>54</v>
      </c>
      <c r="J1066" s="61">
        <v>1.5</v>
      </c>
      <c r="K1066" s="64">
        <f t="shared" si="66"/>
        <v>0.95259868922420365</v>
      </c>
      <c r="M1066" s="2"/>
    </row>
    <row r="1067" spans="1:13" x14ac:dyDescent="0.2">
      <c r="A1067" s="47">
        <f t="shared" si="67"/>
        <v>2019</v>
      </c>
      <c r="B1067" s="181" t="str">
        <f t="shared" si="64"/>
        <v>Jun</v>
      </c>
      <c r="C1067" s="79">
        <f t="shared" si="65"/>
        <v>26</v>
      </c>
      <c r="D1067" s="195">
        <v>43642</v>
      </c>
      <c r="E1067" s="53" t="s">
        <v>46</v>
      </c>
      <c r="F1067" s="53" t="s">
        <v>146</v>
      </c>
      <c r="G1067" s="50" t="s">
        <v>138</v>
      </c>
      <c r="H1067" s="50" t="s">
        <v>144</v>
      </c>
      <c r="I1067" s="53">
        <v>66</v>
      </c>
      <c r="J1067" s="61">
        <v>2.72</v>
      </c>
      <c r="K1067" s="64">
        <f t="shared" si="66"/>
        <v>0.94610011965383867</v>
      </c>
      <c r="M1067" s="2"/>
    </row>
    <row r="1068" spans="1:13" x14ac:dyDescent="0.2">
      <c r="A1068" s="47">
        <f t="shared" si="67"/>
        <v>2019</v>
      </c>
      <c r="B1068" s="181" t="str">
        <f t="shared" si="64"/>
        <v>Jun</v>
      </c>
      <c r="C1068" s="79">
        <f t="shared" si="65"/>
        <v>26</v>
      </c>
      <c r="D1068" s="195">
        <v>43642</v>
      </c>
      <c r="E1068" s="53" t="s">
        <v>46</v>
      </c>
      <c r="F1068" s="53" t="s">
        <v>146</v>
      </c>
      <c r="G1068" s="50" t="s">
        <v>138</v>
      </c>
      <c r="H1068" s="50" t="s">
        <v>144</v>
      </c>
      <c r="I1068" s="53">
        <v>51</v>
      </c>
      <c r="J1068" s="61">
        <v>1.46</v>
      </c>
      <c r="K1068" s="64">
        <f t="shared" si="66"/>
        <v>1.100632486750948</v>
      </c>
      <c r="M1068" s="2"/>
    </row>
    <row r="1069" spans="1:13" x14ac:dyDescent="0.2">
      <c r="A1069" s="47">
        <f t="shared" si="67"/>
        <v>2019</v>
      </c>
      <c r="B1069" s="181" t="str">
        <f t="shared" si="64"/>
        <v>Jun</v>
      </c>
      <c r="C1069" s="79">
        <f t="shared" si="65"/>
        <v>26</v>
      </c>
      <c r="D1069" s="195">
        <v>43642</v>
      </c>
      <c r="E1069" s="53" t="s">
        <v>46</v>
      </c>
      <c r="F1069" s="53" t="s">
        <v>146</v>
      </c>
      <c r="G1069" s="50" t="s">
        <v>138</v>
      </c>
      <c r="H1069" s="50" t="s">
        <v>144</v>
      </c>
      <c r="I1069" s="53">
        <v>50</v>
      </c>
      <c r="J1069" s="61">
        <v>1.41</v>
      </c>
      <c r="K1069" s="64">
        <f t="shared" si="66"/>
        <v>1.1279999999999999</v>
      </c>
      <c r="M1069" s="2"/>
    </row>
    <row r="1070" spans="1:13" x14ac:dyDescent="0.2">
      <c r="A1070" s="47">
        <f t="shared" si="67"/>
        <v>2019</v>
      </c>
      <c r="B1070" s="181" t="str">
        <f t="shared" si="64"/>
        <v>Jun</v>
      </c>
      <c r="C1070" s="79">
        <f t="shared" si="65"/>
        <v>26</v>
      </c>
      <c r="D1070" s="195">
        <v>43642</v>
      </c>
      <c r="E1070" s="53" t="s">
        <v>46</v>
      </c>
      <c r="F1070" s="53" t="s">
        <v>146</v>
      </c>
      <c r="G1070" s="50" t="s">
        <v>138</v>
      </c>
      <c r="H1070" s="50" t="s">
        <v>144</v>
      </c>
      <c r="I1070" s="53">
        <v>52</v>
      </c>
      <c r="J1070" s="61">
        <v>1.47</v>
      </c>
      <c r="K1070" s="64">
        <f t="shared" si="66"/>
        <v>1.045459717796996</v>
      </c>
      <c r="M1070" s="2"/>
    </row>
    <row r="1071" spans="1:13" x14ac:dyDescent="0.2">
      <c r="A1071" s="47">
        <f t="shared" si="67"/>
        <v>2019</v>
      </c>
      <c r="B1071" s="181" t="str">
        <f t="shared" si="64"/>
        <v>Jun</v>
      </c>
      <c r="C1071" s="79">
        <f t="shared" si="65"/>
        <v>26</v>
      </c>
      <c r="D1071" s="195">
        <v>43642</v>
      </c>
      <c r="E1071" s="53" t="s">
        <v>46</v>
      </c>
      <c r="F1071" s="53" t="s">
        <v>146</v>
      </c>
      <c r="G1071" s="50" t="s">
        <v>138</v>
      </c>
      <c r="H1071" s="50" t="s">
        <v>144</v>
      </c>
      <c r="I1071" s="53">
        <v>60</v>
      </c>
      <c r="J1071" s="61">
        <v>2.27</v>
      </c>
      <c r="K1071" s="64">
        <f t="shared" si="66"/>
        <v>1.0509259259259258</v>
      </c>
      <c r="M1071" s="2"/>
    </row>
    <row r="1072" spans="1:13" x14ac:dyDescent="0.2">
      <c r="A1072" s="47">
        <f t="shared" si="67"/>
        <v>2019</v>
      </c>
      <c r="B1072" s="181" t="str">
        <f t="shared" si="64"/>
        <v>Jun</v>
      </c>
      <c r="C1072" s="79">
        <f t="shared" si="65"/>
        <v>26</v>
      </c>
      <c r="D1072" s="195">
        <v>43642</v>
      </c>
      <c r="E1072" s="53" t="s">
        <v>40</v>
      </c>
      <c r="F1072" s="53" t="s">
        <v>146</v>
      </c>
      <c r="G1072" s="50" t="s">
        <v>138</v>
      </c>
      <c r="H1072" s="50" t="s">
        <v>144</v>
      </c>
      <c r="I1072" s="53">
        <v>58</v>
      </c>
      <c r="J1072" s="61">
        <v>2.16</v>
      </c>
      <c r="K1072" s="64">
        <f t="shared" si="66"/>
        <v>1.1070564598794539</v>
      </c>
      <c r="M1072" s="2"/>
    </row>
    <row r="1073" spans="1:13" x14ac:dyDescent="0.2">
      <c r="A1073" s="47">
        <f t="shared" si="67"/>
        <v>2019</v>
      </c>
      <c r="B1073" s="181" t="str">
        <f t="shared" si="64"/>
        <v>Jun</v>
      </c>
      <c r="C1073" s="79">
        <f t="shared" si="65"/>
        <v>26</v>
      </c>
      <c r="D1073" s="195">
        <v>43642</v>
      </c>
      <c r="E1073" s="53" t="s">
        <v>40</v>
      </c>
      <c r="F1073" s="53" t="s">
        <v>146</v>
      </c>
      <c r="G1073" s="50" t="s">
        <v>138</v>
      </c>
      <c r="H1073" s="50" t="s">
        <v>144</v>
      </c>
      <c r="I1073" s="53">
        <v>57</v>
      </c>
      <c r="J1073" s="61">
        <v>2</v>
      </c>
      <c r="K1073" s="64">
        <f t="shared" si="66"/>
        <v>1.0799544259232261</v>
      </c>
      <c r="M1073" s="2"/>
    </row>
    <row r="1074" spans="1:13" x14ac:dyDescent="0.2">
      <c r="A1074" s="47">
        <f t="shared" si="67"/>
        <v>2019</v>
      </c>
      <c r="B1074" s="181" t="str">
        <f t="shared" si="64"/>
        <v>Jun</v>
      </c>
      <c r="C1074" s="79">
        <f t="shared" si="65"/>
        <v>26</v>
      </c>
      <c r="D1074" s="195">
        <v>43642</v>
      </c>
      <c r="E1074" s="53" t="s">
        <v>40</v>
      </c>
      <c r="F1074" s="53" t="s">
        <v>146</v>
      </c>
      <c r="G1074" s="50" t="s">
        <v>138</v>
      </c>
      <c r="H1074" s="50" t="s">
        <v>144</v>
      </c>
      <c r="I1074" s="53">
        <v>46</v>
      </c>
      <c r="J1074" s="61">
        <v>1.01</v>
      </c>
      <c r="K1074" s="64">
        <f t="shared" si="66"/>
        <v>1.0376428043067314</v>
      </c>
      <c r="M1074" s="2"/>
    </row>
    <row r="1075" spans="1:13" x14ac:dyDescent="0.2">
      <c r="A1075" s="47">
        <f t="shared" si="67"/>
        <v>2019</v>
      </c>
      <c r="B1075" s="181" t="str">
        <f t="shared" si="64"/>
        <v>Jun</v>
      </c>
      <c r="C1075" s="79">
        <f t="shared" si="65"/>
        <v>26</v>
      </c>
      <c r="D1075" s="195">
        <v>43642</v>
      </c>
      <c r="E1075" s="53" t="s">
        <v>44</v>
      </c>
      <c r="F1075" s="53" t="s">
        <v>146</v>
      </c>
      <c r="G1075" s="50" t="s">
        <v>138</v>
      </c>
      <c r="H1075" s="50" t="s">
        <v>144</v>
      </c>
      <c r="I1075" s="53">
        <v>60</v>
      </c>
      <c r="J1075" s="61">
        <v>2.21</v>
      </c>
      <c r="K1075" s="64">
        <f t="shared" si="66"/>
        <v>1.0231481481481481</v>
      </c>
      <c r="M1075" s="2"/>
    </row>
    <row r="1076" spans="1:13" x14ac:dyDescent="0.2">
      <c r="A1076" s="47">
        <f t="shared" si="67"/>
        <v>2019</v>
      </c>
      <c r="B1076" s="181" t="str">
        <f t="shared" si="64"/>
        <v>Jun</v>
      </c>
      <c r="C1076" s="79">
        <f t="shared" si="65"/>
        <v>26</v>
      </c>
      <c r="D1076" s="195">
        <v>43642</v>
      </c>
      <c r="E1076" s="53" t="s">
        <v>44</v>
      </c>
      <c r="F1076" s="53" t="s">
        <v>146</v>
      </c>
      <c r="G1076" s="50" t="s">
        <v>138</v>
      </c>
      <c r="H1076" s="50" t="s">
        <v>144</v>
      </c>
      <c r="I1076" s="53">
        <v>53</v>
      </c>
      <c r="J1076" s="61">
        <v>1.55</v>
      </c>
      <c r="K1076" s="64">
        <f t="shared" si="66"/>
        <v>1.0411279109600542</v>
      </c>
      <c r="M1076" s="2"/>
    </row>
    <row r="1077" spans="1:13" x14ac:dyDescent="0.2">
      <c r="A1077" s="47">
        <f t="shared" si="67"/>
        <v>2019</v>
      </c>
      <c r="B1077" s="181" t="str">
        <f t="shared" si="64"/>
        <v>Jun</v>
      </c>
      <c r="C1077" s="79">
        <f t="shared" si="65"/>
        <v>26</v>
      </c>
      <c r="D1077" s="195">
        <v>43642</v>
      </c>
      <c r="E1077" s="53" t="s">
        <v>44</v>
      </c>
      <c r="F1077" s="53" t="s">
        <v>146</v>
      </c>
      <c r="G1077" s="50" t="s">
        <v>138</v>
      </c>
      <c r="H1077" s="50" t="s">
        <v>144</v>
      </c>
      <c r="I1077" s="53">
        <v>51</v>
      </c>
      <c r="J1077" s="61">
        <v>1.37</v>
      </c>
      <c r="K1077" s="64">
        <f t="shared" si="66"/>
        <v>1.0327852786635607</v>
      </c>
      <c r="M1077" s="2"/>
    </row>
    <row r="1078" spans="1:13" x14ac:dyDescent="0.2">
      <c r="A1078" s="47">
        <f t="shared" si="67"/>
        <v>2019</v>
      </c>
      <c r="B1078" s="181" t="str">
        <f t="shared" si="64"/>
        <v>Jun</v>
      </c>
      <c r="C1078" s="79">
        <f t="shared" si="65"/>
        <v>26</v>
      </c>
      <c r="D1078" s="195">
        <v>43642</v>
      </c>
      <c r="E1078" s="53" t="s">
        <v>44</v>
      </c>
      <c r="F1078" s="53" t="s">
        <v>146</v>
      </c>
      <c r="G1078" s="50" t="s">
        <v>138</v>
      </c>
      <c r="H1078" s="50" t="s">
        <v>144</v>
      </c>
      <c r="I1078" s="53">
        <v>48</v>
      </c>
      <c r="J1078" s="61">
        <v>1.1100000000000001</v>
      </c>
      <c r="K1078" s="64">
        <f t="shared" si="66"/>
        <v>1.0036892361111112</v>
      </c>
      <c r="M1078" s="2"/>
    </row>
    <row r="1079" spans="1:13" x14ac:dyDescent="0.2">
      <c r="A1079" s="47">
        <f t="shared" si="67"/>
        <v>2019</v>
      </c>
      <c r="B1079" s="181" t="str">
        <f t="shared" si="64"/>
        <v>Jun</v>
      </c>
      <c r="C1079" s="79">
        <f t="shared" si="65"/>
        <v>26</v>
      </c>
      <c r="D1079" s="195">
        <v>43642</v>
      </c>
      <c r="E1079" s="53" t="s">
        <v>44</v>
      </c>
      <c r="F1079" s="53" t="s">
        <v>146</v>
      </c>
      <c r="G1079" s="50" t="s">
        <v>138</v>
      </c>
      <c r="H1079" s="50" t="s">
        <v>144</v>
      </c>
      <c r="I1079" s="53">
        <v>52</v>
      </c>
      <c r="J1079" s="61">
        <v>1.38</v>
      </c>
      <c r="K1079" s="64">
        <f t="shared" si="66"/>
        <v>0.98145197997269007</v>
      </c>
      <c r="M1079" s="2"/>
    </row>
    <row r="1080" spans="1:13" x14ac:dyDescent="0.2">
      <c r="A1080" s="47">
        <f t="shared" si="67"/>
        <v>2019</v>
      </c>
      <c r="B1080" s="181" t="str">
        <f t="shared" si="64"/>
        <v>Jun</v>
      </c>
      <c r="C1080" s="79">
        <f t="shared" si="65"/>
        <v>26</v>
      </c>
      <c r="D1080" s="195">
        <v>43642</v>
      </c>
      <c r="E1080" s="53" t="s">
        <v>44</v>
      </c>
      <c r="F1080" s="53" t="s">
        <v>146</v>
      </c>
      <c r="G1080" s="50" t="s">
        <v>138</v>
      </c>
      <c r="H1080" s="50" t="s">
        <v>144</v>
      </c>
      <c r="I1080" s="53">
        <v>49</v>
      </c>
      <c r="J1080" s="61">
        <v>1.2</v>
      </c>
      <c r="K1080" s="64">
        <f t="shared" si="66"/>
        <v>1.0199831702776905</v>
      </c>
      <c r="M1080" s="2"/>
    </row>
    <row r="1081" spans="1:13" x14ac:dyDescent="0.2">
      <c r="A1081" s="47">
        <f t="shared" si="67"/>
        <v>2019</v>
      </c>
      <c r="B1081" s="181" t="str">
        <f t="shared" si="64"/>
        <v>Jun</v>
      </c>
      <c r="C1081" s="79">
        <f t="shared" si="65"/>
        <v>26</v>
      </c>
      <c r="D1081" s="195">
        <v>43642</v>
      </c>
      <c r="E1081" s="53" t="s">
        <v>44</v>
      </c>
      <c r="F1081" s="53" t="s">
        <v>146</v>
      </c>
      <c r="G1081" s="50" t="s">
        <v>138</v>
      </c>
      <c r="H1081" s="50" t="s">
        <v>144</v>
      </c>
      <c r="I1081" s="53">
        <v>52</v>
      </c>
      <c r="J1081" s="61">
        <v>1.5</v>
      </c>
      <c r="K1081" s="64">
        <f t="shared" si="66"/>
        <v>1.0667956304050978</v>
      </c>
      <c r="M1081" s="2"/>
    </row>
    <row r="1082" spans="1:13" x14ac:dyDescent="0.2">
      <c r="A1082" s="47">
        <f t="shared" si="67"/>
        <v>2019</v>
      </c>
      <c r="B1082" s="181" t="str">
        <f t="shared" si="64"/>
        <v>Jun</v>
      </c>
      <c r="C1082" s="79">
        <f t="shared" si="65"/>
        <v>26</v>
      </c>
      <c r="D1082" s="195">
        <v>43642</v>
      </c>
      <c r="E1082" s="53" t="s">
        <v>44</v>
      </c>
      <c r="F1082" s="53" t="s">
        <v>146</v>
      </c>
      <c r="G1082" s="50" t="s">
        <v>138</v>
      </c>
      <c r="H1082" s="50" t="s">
        <v>144</v>
      </c>
      <c r="I1082" s="53">
        <v>51</v>
      </c>
      <c r="J1082" s="61">
        <v>1.3</v>
      </c>
      <c r="K1082" s="64">
        <f t="shared" si="66"/>
        <v>0.98001522792892626</v>
      </c>
      <c r="M1082" s="2"/>
    </row>
    <row r="1083" spans="1:13" x14ac:dyDescent="0.2">
      <c r="A1083" s="47">
        <f t="shared" si="67"/>
        <v>2019</v>
      </c>
      <c r="B1083" s="181" t="str">
        <f t="shared" si="64"/>
        <v>Jun</v>
      </c>
      <c r="C1083" s="79">
        <f t="shared" si="65"/>
        <v>26</v>
      </c>
      <c r="D1083" s="195">
        <v>43642</v>
      </c>
      <c r="E1083" s="53" t="s">
        <v>44</v>
      </c>
      <c r="F1083" s="53" t="s">
        <v>152</v>
      </c>
      <c r="G1083" s="50" t="s">
        <v>138</v>
      </c>
      <c r="H1083" s="50" t="s">
        <v>144</v>
      </c>
      <c r="I1083" s="53">
        <v>63</v>
      </c>
      <c r="J1083" s="61">
        <v>2.31</v>
      </c>
      <c r="K1083" s="64">
        <f t="shared" si="66"/>
        <v>0.92382632065171744</v>
      </c>
      <c r="M1083" s="2"/>
    </row>
    <row r="1084" spans="1:13" x14ac:dyDescent="0.2">
      <c r="A1084" s="47">
        <f t="shared" si="67"/>
        <v>2019</v>
      </c>
      <c r="B1084" s="181" t="str">
        <f t="shared" si="64"/>
        <v>Jul</v>
      </c>
      <c r="C1084" s="79">
        <f t="shared" si="65"/>
        <v>27</v>
      </c>
      <c r="D1084" s="194">
        <v>43649</v>
      </c>
      <c r="E1084" s="53" t="s">
        <v>25</v>
      </c>
      <c r="F1084" s="53" t="s">
        <v>146</v>
      </c>
      <c r="G1084" s="50" t="s">
        <v>138</v>
      </c>
      <c r="H1084" s="50" t="s">
        <v>144</v>
      </c>
      <c r="I1084" s="53">
        <v>65</v>
      </c>
      <c r="J1084" s="61">
        <v>3.38</v>
      </c>
      <c r="K1084" s="64">
        <f t="shared" si="66"/>
        <v>1.2307692307692308</v>
      </c>
      <c r="M1084" s="2"/>
    </row>
    <row r="1085" spans="1:13" x14ac:dyDescent="0.2">
      <c r="A1085" s="47">
        <f t="shared" si="67"/>
        <v>2019</v>
      </c>
      <c r="B1085" s="181" t="str">
        <f t="shared" si="64"/>
        <v>Jul</v>
      </c>
      <c r="C1085" s="79">
        <f t="shared" si="65"/>
        <v>27</v>
      </c>
      <c r="D1085" s="194">
        <v>43649</v>
      </c>
      <c r="E1085" s="53" t="s">
        <v>25</v>
      </c>
      <c r="F1085" s="53" t="s">
        <v>146</v>
      </c>
      <c r="G1085" s="50" t="s">
        <v>138</v>
      </c>
      <c r="H1085" s="50" t="s">
        <v>148</v>
      </c>
      <c r="I1085" s="53">
        <v>76</v>
      </c>
      <c r="J1085" s="61">
        <v>5.38</v>
      </c>
      <c r="K1085" s="64">
        <f t="shared" si="66"/>
        <v>1.2255795305438111</v>
      </c>
      <c r="M1085" s="2"/>
    </row>
    <row r="1086" spans="1:13" x14ac:dyDescent="0.2">
      <c r="A1086" s="47">
        <f t="shared" si="67"/>
        <v>2019</v>
      </c>
      <c r="B1086" s="181" t="str">
        <f t="shared" si="64"/>
        <v>Jul</v>
      </c>
      <c r="C1086" s="79">
        <f t="shared" si="65"/>
        <v>27</v>
      </c>
      <c r="D1086" s="194">
        <v>43649</v>
      </c>
      <c r="E1086" s="53" t="s">
        <v>25</v>
      </c>
      <c r="F1086" s="53" t="s">
        <v>152</v>
      </c>
      <c r="G1086" s="50" t="s">
        <v>138</v>
      </c>
      <c r="H1086" s="50" t="s">
        <v>148</v>
      </c>
      <c r="I1086" s="53">
        <v>71</v>
      </c>
      <c r="J1086" s="61">
        <v>4.08</v>
      </c>
      <c r="K1086" s="64">
        <f t="shared" si="66"/>
        <v>1.1399481994127032</v>
      </c>
      <c r="M1086" s="2"/>
    </row>
    <row r="1087" spans="1:13" x14ac:dyDescent="0.2">
      <c r="A1087" s="47">
        <f t="shared" si="67"/>
        <v>2019</v>
      </c>
      <c r="B1087" s="181" t="str">
        <f t="shared" si="64"/>
        <v>Jul</v>
      </c>
      <c r="C1087" s="79">
        <f t="shared" si="65"/>
        <v>27</v>
      </c>
      <c r="D1087" s="194">
        <v>43649</v>
      </c>
      <c r="E1087" s="53" t="s">
        <v>30</v>
      </c>
      <c r="F1087" s="53" t="s">
        <v>146</v>
      </c>
      <c r="G1087" s="50" t="s">
        <v>138</v>
      </c>
      <c r="H1087" s="50" t="s">
        <v>148</v>
      </c>
      <c r="I1087" s="53">
        <v>70</v>
      </c>
      <c r="J1087" s="61">
        <v>3.64</v>
      </c>
      <c r="K1087" s="64">
        <f t="shared" si="66"/>
        <v>1.0612244897959184</v>
      </c>
      <c r="M1087" s="2"/>
    </row>
    <row r="1088" spans="1:13" x14ac:dyDescent="0.2">
      <c r="A1088" s="47">
        <f t="shared" si="67"/>
        <v>2019</v>
      </c>
      <c r="B1088" s="181" t="str">
        <f t="shared" si="64"/>
        <v>Jul</v>
      </c>
      <c r="C1088" s="79">
        <f t="shared" si="65"/>
        <v>27</v>
      </c>
      <c r="D1088" s="194">
        <v>43649</v>
      </c>
      <c r="E1088" s="53" t="s">
        <v>30</v>
      </c>
      <c r="F1088" s="53" t="s">
        <v>146</v>
      </c>
      <c r="G1088" s="50" t="s">
        <v>138</v>
      </c>
      <c r="H1088" s="50" t="s">
        <v>148</v>
      </c>
      <c r="I1088" s="53">
        <v>72</v>
      </c>
      <c r="J1088" s="61">
        <v>4.51</v>
      </c>
      <c r="K1088" s="64">
        <f t="shared" si="66"/>
        <v>1.2083118998628257</v>
      </c>
      <c r="M1088" s="2"/>
    </row>
    <row r="1089" spans="1:13" x14ac:dyDescent="0.2">
      <c r="A1089" s="47">
        <f t="shared" si="67"/>
        <v>2019</v>
      </c>
      <c r="B1089" s="181" t="str">
        <f t="shared" si="64"/>
        <v>Jul</v>
      </c>
      <c r="C1089" s="79">
        <f t="shared" si="65"/>
        <v>27</v>
      </c>
      <c r="D1089" s="194">
        <v>43649</v>
      </c>
      <c r="E1089" s="53" t="s">
        <v>30</v>
      </c>
      <c r="F1089" s="53" t="s">
        <v>146</v>
      </c>
      <c r="G1089" s="50" t="s">
        <v>138</v>
      </c>
      <c r="H1089" s="50" t="s">
        <v>148</v>
      </c>
      <c r="I1089" s="53">
        <v>78</v>
      </c>
      <c r="J1089" s="61">
        <v>5.46</v>
      </c>
      <c r="K1089" s="64">
        <f t="shared" si="66"/>
        <v>1.1505588428665352</v>
      </c>
      <c r="M1089" s="2"/>
    </row>
    <row r="1090" spans="1:13" x14ac:dyDescent="0.2">
      <c r="A1090" s="47">
        <f t="shared" si="67"/>
        <v>2019</v>
      </c>
      <c r="B1090" s="181" t="str">
        <f t="shared" si="64"/>
        <v>Jul</v>
      </c>
      <c r="C1090" s="79">
        <f t="shared" si="65"/>
        <v>27</v>
      </c>
      <c r="D1090" s="194">
        <v>43649</v>
      </c>
      <c r="E1090" s="53" t="s">
        <v>30</v>
      </c>
      <c r="F1090" s="53" t="s">
        <v>146</v>
      </c>
      <c r="G1090" s="50" t="s">
        <v>138</v>
      </c>
      <c r="H1090" s="50" t="s">
        <v>144</v>
      </c>
      <c r="I1090" s="53">
        <v>69</v>
      </c>
      <c r="J1090" s="61">
        <v>3.12</v>
      </c>
      <c r="K1090" s="64">
        <f t="shared" si="66"/>
        <v>0.94974566906842739</v>
      </c>
      <c r="M1090" s="2"/>
    </row>
    <row r="1091" spans="1:13" x14ac:dyDescent="0.2">
      <c r="A1091" s="47">
        <f t="shared" si="67"/>
        <v>2019</v>
      </c>
      <c r="B1091" s="181" t="str">
        <f t="shared" si="64"/>
        <v>Jul</v>
      </c>
      <c r="C1091" s="79">
        <f t="shared" si="65"/>
        <v>27</v>
      </c>
      <c r="D1091" s="194">
        <v>43649</v>
      </c>
      <c r="E1091" s="53" t="s">
        <v>30</v>
      </c>
      <c r="F1091" s="53" t="s">
        <v>146</v>
      </c>
      <c r="G1091" s="50" t="s">
        <v>138</v>
      </c>
      <c r="H1091" s="50" t="s">
        <v>144</v>
      </c>
      <c r="I1091" s="53">
        <v>66</v>
      </c>
      <c r="J1091" s="61">
        <v>3.59</v>
      </c>
      <c r="K1091" s="64">
        <f t="shared" si="66"/>
        <v>1.2487130255725296</v>
      </c>
      <c r="M1091" s="2"/>
    </row>
    <row r="1092" spans="1:13" x14ac:dyDescent="0.2">
      <c r="A1092" s="47">
        <f t="shared" si="67"/>
        <v>2019</v>
      </c>
      <c r="B1092" s="181" t="str">
        <f t="shared" ref="B1092:B1155" si="68">TEXT(D1092,"mmm")</f>
        <v>Jul</v>
      </c>
      <c r="C1092" s="79">
        <f t="shared" ref="C1092:C1155" si="69">WEEKNUM(D1092)</f>
        <v>27</v>
      </c>
      <c r="D1092" s="195">
        <v>43649</v>
      </c>
      <c r="E1092" s="53" t="s">
        <v>21</v>
      </c>
      <c r="F1092" s="53" t="s">
        <v>146</v>
      </c>
      <c r="G1092" s="50" t="s">
        <v>138</v>
      </c>
      <c r="H1092" s="50" t="s">
        <v>144</v>
      </c>
      <c r="I1092" s="53">
        <v>58</v>
      </c>
      <c r="J1092" s="61">
        <v>2.78</v>
      </c>
      <c r="K1092" s="64">
        <f t="shared" ref="K1092:K1155" si="70">(J1092*100000)/(I1092^3)</f>
        <v>1.4248226659559637</v>
      </c>
      <c r="M1092" s="2"/>
    </row>
    <row r="1093" spans="1:13" x14ac:dyDescent="0.2">
      <c r="A1093" s="47">
        <f t="shared" si="67"/>
        <v>2019</v>
      </c>
      <c r="B1093" s="181" t="str">
        <f t="shared" si="68"/>
        <v>Jul</v>
      </c>
      <c r="C1093" s="79">
        <f t="shared" si="69"/>
        <v>27</v>
      </c>
      <c r="D1093" s="195">
        <v>43649</v>
      </c>
      <c r="E1093" s="53" t="s">
        <v>46</v>
      </c>
      <c r="F1093" s="53" t="s">
        <v>146</v>
      </c>
      <c r="G1093" s="50" t="s">
        <v>138</v>
      </c>
      <c r="H1093" s="50" t="s">
        <v>148</v>
      </c>
      <c r="I1093" s="53">
        <v>72</v>
      </c>
      <c r="J1093" s="61">
        <v>3.75</v>
      </c>
      <c r="K1093" s="64">
        <f t="shared" si="70"/>
        <v>1.0046939300411524</v>
      </c>
      <c r="M1093" s="2"/>
    </row>
    <row r="1094" spans="1:13" x14ac:dyDescent="0.2">
      <c r="A1094" s="47">
        <f t="shared" ref="A1094:A1157" si="71">YEAR(D1094)</f>
        <v>2019</v>
      </c>
      <c r="B1094" s="181" t="str">
        <f t="shared" si="68"/>
        <v>Jul</v>
      </c>
      <c r="C1094" s="79">
        <f t="shared" si="69"/>
        <v>27</v>
      </c>
      <c r="D1094" s="195">
        <v>43649</v>
      </c>
      <c r="E1094" s="53" t="s">
        <v>46</v>
      </c>
      <c r="F1094" s="53" t="s">
        <v>146</v>
      </c>
      <c r="G1094" s="50" t="s">
        <v>138</v>
      </c>
      <c r="H1094" s="50" t="s">
        <v>148</v>
      </c>
      <c r="I1094" s="53">
        <v>71</v>
      </c>
      <c r="J1094" s="61">
        <v>4.0999999999999996</v>
      </c>
      <c r="K1094" s="64">
        <f t="shared" si="70"/>
        <v>1.1455361807823732</v>
      </c>
      <c r="M1094" s="2"/>
    </row>
    <row r="1095" spans="1:13" x14ac:dyDescent="0.2">
      <c r="A1095" s="47">
        <f t="shared" si="71"/>
        <v>2019</v>
      </c>
      <c r="B1095" s="181" t="str">
        <f t="shared" si="68"/>
        <v>Jul</v>
      </c>
      <c r="C1095" s="79">
        <f t="shared" si="69"/>
        <v>27</v>
      </c>
      <c r="D1095" s="195">
        <v>43649</v>
      </c>
      <c r="E1095" s="53" t="s">
        <v>46</v>
      </c>
      <c r="F1095" s="53" t="s">
        <v>146</v>
      </c>
      <c r="G1095" s="50" t="s">
        <v>138</v>
      </c>
      <c r="H1095" s="50" t="s">
        <v>148</v>
      </c>
      <c r="I1095" s="53">
        <v>71</v>
      </c>
      <c r="J1095" s="61">
        <v>4.2699999999999996</v>
      </c>
      <c r="K1095" s="64">
        <f t="shared" si="70"/>
        <v>1.193034022424569</v>
      </c>
      <c r="M1095" s="2"/>
    </row>
    <row r="1096" spans="1:13" x14ac:dyDescent="0.2">
      <c r="A1096" s="47">
        <f t="shared" si="71"/>
        <v>2019</v>
      </c>
      <c r="B1096" s="181" t="str">
        <f t="shared" si="68"/>
        <v>Jul</v>
      </c>
      <c r="C1096" s="79">
        <f t="shared" si="69"/>
        <v>27</v>
      </c>
      <c r="D1096" s="195">
        <v>43649</v>
      </c>
      <c r="E1096" s="53" t="s">
        <v>46</v>
      </c>
      <c r="F1096" s="53" t="s">
        <v>146</v>
      </c>
      <c r="G1096" s="50" t="s">
        <v>138</v>
      </c>
      <c r="H1096" s="50" t="s">
        <v>144</v>
      </c>
      <c r="I1096" s="53">
        <v>60</v>
      </c>
      <c r="J1096" s="61">
        <v>2.59</v>
      </c>
      <c r="K1096" s="64">
        <f t="shared" si="70"/>
        <v>1.1990740740740742</v>
      </c>
      <c r="M1096" s="2"/>
    </row>
    <row r="1097" spans="1:13" x14ac:dyDescent="0.2">
      <c r="A1097" s="47">
        <f t="shared" si="71"/>
        <v>2019</v>
      </c>
      <c r="B1097" s="181" t="str">
        <f t="shared" si="68"/>
        <v>Jul</v>
      </c>
      <c r="C1097" s="79">
        <f t="shared" si="69"/>
        <v>27</v>
      </c>
      <c r="D1097" s="195">
        <v>43649</v>
      </c>
      <c r="E1097" s="53" t="s">
        <v>46</v>
      </c>
      <c r="F1097" s="53" t="s">
        <v>146</v>
      </c>
      <c r="G1097" s="50" t="s">
        <v>138</v>
      </c>
      <c r="H1097" s="50" t="s">
        <v>144</v>
      </c>
      <c r="I1097" s="53">
        <v>53</v>
      </c>
      <c r="J1097" s="61">
        <v>1.67</v>
      </c>
      <c r="K1097" s="64">
        <f t="shared" si="70"/>
        <v>1.1217313621311553</v>
      </c>
      <c r="M1097" s="2"/>
    </row>
    <row r="1098" spans="1:13" x14ac:dyDescent="0.2">
      <c r="A1098" s="47">
        <f t="shared" si="71"/>
        <v>2019</v>
      </c>
      <c r="B1098" s="181" t="str">
        <f t="shared" si="68"/>
        <v>Jul</v>
      </c>
      <c r="C1098" s="79">
        <f t="shared" si="69"/>
        <v>27</v>
      </c>
      <c r="D1098" s="195">
        <v>43649</v>
      </c>
      <c r="E1098" s="53" t="s">
        <v>46</v>
      </c>
      <c r="F1098" s="53" t="s">
        <v>146</v>
      </c>
      <c r="G1098" s="50" t="s">
        <v>138</v>
      </c>
      <c r="H1098" s="50" t="s">
        <v>144</v>
      </c>
      <c r="I1098" s="53">
        <v>55</v>
      </c>
      <c r="J1098" s="61">
        <v>2.0299999999999998</v>
      </c>
      <c r="K1098" s="64">
        <f t="shared" si="70"/>
        <v>1.220135236664162</v>
      </c>
      <c r="M1098" s="2"/>
    </row>
    <row r="1099" spans="1:13" x14ac:dyDescent="0.2">
      <c r="A1099" s="47">
        <f t="shared" si="71"/>
        <v>2019</v>
      </c>
      <c r="B1099" s="181" t="str">
        <f t="shared" si="68"/>
        <v>Jul</v>
      </c>
      <c r="C1099" s="79">
        <f t="shared" si="69"/>
        <v>27</v>
      </c>
      <c r="D1099" s="195">
        <v>43649</v>
      </c>
      <c r="E1099" s="53" t="s">
        <v>46</v>
      </c>
      <c r="F1099" s="53" t="s">
        <v>146</v>
      </c>
      <c r="G1099" s="50" t="s">
        <v>138</v>
      </c>
      <c r="H1099" s="50" t="s">
        <v>144</v>
      </c>
      <c r="I1099" s="53">
        <v>50</v>
      </c>
      <c r="J1099" s="61">
        <v>1.36</v>
      </c>
      <c r="K1099" s="64">
        <f t="shared" si="70"/>
        <v>1.0880000000000001</v>
      </c>
      <c r="M1099" s="2"/>
    </row>
    <row r="1100" spans="1:13" x14ac:dyDescent="0.2">
      <c r="A1100" s="47">
        <f t="shared" si="71"/>
        <v>2019</v>
      </c>
      <c r="B1100" s="181" t="str">
        <f t="shared" si="68"/>
        <v>Jul</v>
      </c>
      <c r="C1100" s="79">
        <f t="shared" si="69"/>
        <v>27</v>
      </c>
      <c r="D1100" s="195">
        <v>43649</v>
      </c>
      <c r="E1100" s="53" t="s">
        <v>46</v>
      </c>
      <c r="F1100" s="53" t="s">
        <v>146</v>
      </c>
      <c r="G1100" s="50" t="s">
        <v>138</v>
      </c>
      <c r="H1100" s="50" t="s">
        <v>144</v>
      </c>
      <c r="I1100" s="53">
        <v>60</v>
      </c>
      <c r="J1100" s="61">
        <v>2.4</v>
      </c>
      <c r="K1100" s="64">
        <f t="shared" si="70"/>
        <v>1.1111111111111112</v>
      </c>
      <c r="M1100" s="2"/>
    </row>
    <row r="1101" spans="1:13" x14ac:dyDescent="0.2">
      <c r="A1101" s="47">
        <f t="shared" si="71"/>
        <v>2019</v>
      </c>
      <c r="B1101" s="181" t="str">
        <f t="shared" si="68"/>
        <v>Jul</v>
      </c>
      <c r="C1101" s="79">
        <f t="shared" si="69"/>
        <v>27</v>
      </c>
      <c r="D1101" s="195">
        <v>43649</v>
      </c>
      <c r="E1101" s="53" t="s">
        <v>46</v>
      </c>
      <c r="F1101" s="53" t="s">
        <v>146</v>
      </c>
      <c r="G1101" s="50" t="s">
        <v>138</v>
      </c>
      <c r="H1101" s="50" t="s">
        <v>144</v>
      </c>
      <c r="I1101" s="53">
        <v>42</v>
      </c>
      <c r="J1101" s="61">
        <v>0.79</v>
      </c>
      <c r="K1101" s="64">
        <f t="shared" si="70"/>
        <v>1.0662995356872909</v>
      </c>
      <c r="M1101" s="2"/>
    </row>
    <row r="1102" spans="1:13" x14ac:dyDescent="0.2">
      <c r="A1102" s="47">
        <f t="shared" si="71"/>
        <v>2019</v>
      </c>
      <c r="B1102" s="181" t="str">
        <f t="shared" si="68"/>
        <v>Jul</v>
      </c>
      <c r="C1102" s="79">
        <f t="shared" si="69"/>
        <v>27</v>
      </c>
      <c r="D1102" s="195">
        <v>43649</v>
      </c>
      <c r="E1102" s="53" t="s">
        <v>46</v>
      </c>
      <c r="F1102" s="53" t="s">
        <v>146</v>
      </c>
      <c r="G1102" s="50" t="s">
        <v>138</v>
      </c>
      <c r="H1102" s="50" t="s">
        <v>144</v>
      </c>
      <c r="I1102" s="53">
        <v>59</v>
      </c>
      <c r="J1102" s="61">
        <v>2.38</v>
      </c>
      <c r="K1102" s="64">
        <f t="shared" si="70"/>
        <v>1.1588331815813691</v>
      </c>
      <c r="M1102" s="2"/>
    </row>
    <row r="1103" spans="1:13" x14ac:dyDescent="0.2">
      <c r="A1103" s="47">
        <f t="shared" si="71"/>
        <v>2019</v>
      </c>
      <c r="B1103" s="181" t="str">
        <f t="shared" si="68"/>
        <v>Jul</v>
      </c>
      <c r="C1103" s="79">
        <f t="shared" si="69"/>
        <v>27</v>
      </c>
      <c r="D1103" s="195">
        <v>43649</v>
      </c>
      <c r="E1103" s="53" t="s">
        <v>46</v>
      </c>
      <c r="F1103" s="53" t="s">
        <v>146</v>
      </c>
      <c r="G1103" s="50" t="s">
        <v>138</v>
      </c>
      <c r="H1103" s="50" t="s">
        <v>144</v>
      </c>
      <c r="I1103" s="53">
        <v>55</v>
      </c>
      <c r="J1103" s="61">
        <v>1.78</v>
      </c>
      <c r="K1103" s="64">
        <f t="shared" si="70"/>
        <v>1.0698722764838466</v>
      </c>
      <c r="M1103" s="2"/>
    </row>
    <row r="1104" spans="1:13" x14ac:dyDescent="0.2">
      <c r="A1104" s="47">
        <f t="shared" si="71"/>
        <v>2019</v>
      </c>
      <c r="B1104" s="181" t="str">
        <f t="shared" si="68"/>
        <v>Jul</v>
      </c>
      <c r="C1104" s="79">
        <f t="shared" si="69"/>
        <v>27</v>
      </c>
      <c r="D1104" s="195">
        <v>43649</v>
      </c>
      <c r="E1104" s="53" t="s">
        <v>46</v>
      </c>
      <c r="F1104" s="53" t="s">
        <v>152</v>
      </c>
      <c r="G1104" s="50" t="s">
        <v>138</v>
      </c>
      <c r="H1104" s="50" t="s">
        <v>144</v>
      </c>
      <c r="I1104" s="53">
        <v>68</v>
      </c>
      <c r="J1104" s="61">
        <v>3.39</v>
      </c>
      <c r="K1104" s="64">
        <f t="shared" si="70"/>
        <v>1.0781345410136374</v>
      </c>
      <c r="M1104" s="2"/>
    </row>
    <row r="1105" spans="1:13" x14ac:dyDescent="0.2">
      <c r="A1105" s="47">
        <f t="shared" si="71"/>
        <v>2019</v>
      </c>
      <c r="B1105" s="181" t="str">
        <f t="shared" si="68"/>
        <v>Jul</v>
      </c>
      <c r="C1105" s="79">
        <f t="shared" si="69"/>
        <v>27</v>
      </c>
      <c r="D1105" s="195">
        <v>43649</v>
      </c>
      <c r="E1105" s="53" t="s">
        <v>15</v>
      </c>
      <c r="F1105" s="53" t="s">
        <v>152</v>
      </c>
      <c r="G1105" s="50" t="s">
        <v>138</v>
      </c>
      <c r="H1105" s="50" t="s">
        <v>148</v>
      </c>
      <c r="I1105" s="53">
        <v>72</v>
      </c>
      <c r="J1105" s="61">
        <v>4.47</v>
      </c>
      <c r="K1105" s="64">
        <f t="shared" si="70"/>
        <v>1.1975951646090535</v>
      </c>
      <c r="M1105" s="2"/>
    </row>
    <row r="1106" spans="1:13" x14ac:dyDescent="0.2">
      <c r="A1106" s="47">
        <f t="shared" si="71"/>
        <v>2019</v>
      </c>
      <c r="B1106" s="181" t="str">
        <f t="shared" si="68"/>
        <v>Jul</v>
      </c>
      <c r="C1106" s="79">
        <f t="shared" si="69"/>
        <v>27</v>
      </c>
      <c r="D1106" s="195">
        <v>43649</v>
      </c>
      <c r="E1106" s="53" t="s">
        <v>19</v>
      </c>
      <c r="F1106" s="53" t="s">
        <v>146</v>
      </c>
      <c r="G1106" s="50" t="s">
        <v>138</v>
      </c>
      <c r="H1106" s="50" t="s">
        <v>148</v>
      </c>
      <c r="I1106" s="53">
        <v>71</v>
      </c>
      <c r="J1106" s="61">
        <v>3.86</v>
      </c>
      <c r="K1106" s="64">
        <f t="shared" si="70"/>
        <v>1.0784804043463319</v>
      </c>
      <c r="M1106" s="2"/>
    </row>
    <row r="1107" spans="1:13" x14ac:dyDescent="0.2">
      <c r="A1107" s="47">
        <f t="shared" si="71"/>
        <v>2019</v>
      </c>
      <c r="B1107" s="181" t="str">
        <f t="shared" si="68"/>
        <v>Jul</v>
      </c>
      <c r="C1107" s="79">
        <f t="shared" si="69"/>
        <v>27</v>
      </c>
      <c r="D1107" s="195">
        <v>43649</v>
      </c>
      <c r="E1107" s="53" t="s">
        <v>19</v>
      </c>
      <c r="F1107" s="53" t="s">
        <v>146</v>
      </c>
      <c r="G1107" s="50" t="s">
        <v>138</v>
      </c>
      <c r="H1107" s="50" t="s">
        <v>144</v>
      </c>
      <c r="I1107" s="53">
        <v>56</v>
      </c>
      <c r="J1107" s="61">
        <v>2.2799999999999998</v>
      </c>
      <c r="K1107" s="64">
        <f t="shared" si="70"/>
        <v>1.2982871720116615</v>
      </c>
      <c r="M1107" s="2"/>
    </row>
    <row r="1108" spans="1:13" x14ac:dyDescent="0.2">
      <c r="A1108" s="47">
        <f t="shared" si="71"/>
        <v>2019</v>
      </c>
      <c r="B1108" s="181" t="str">
        <f t="shared" si="68"/>
        <v>Jul</v>
      </c>
      <c r="C1108" s="79">
        <f t="shared" si="69"/>
        <v>27</v>
      </c>
      <c r="D1108" s="195">
        <v>43649</v>
      </c>
      <c r="E1108" s="53" t="s">
        <v>19</v>
      </c>
      <c r="F1108" s="53" t="s">
        <v>146</v>
      </c>
      <c r="G1108" s="50" t="s">
        <v>138</v>
      </c>
      <c r="H1108" s="50" t="s">
        <v>144</v>
      </c>
      <c r="I1108" s="53">
        <v>61</v>
      </c>
      <c r="J1108" s="61">
        <v>2.86</v>
      </c>
      <c r="K1108" s="64">
        <f t="shared" si="70"/>
        <v>1.2600173582810896</v>
      </c>
      <c r="M1108" s="2"/>
    </row>
    <row r="1109" spans="1:13" x14ac:dyDescent="0.2">
      <c r="A1109" s="47">
        <f t="shared" si="71"/>
        <v>2019</v>
      </c>
      <c r="B1109" s="181" t="str">
        <f t="shared" si="68"/>
        <v>Jul</v>
      </c>
      <c r="C1109" s="79">
        <f t="shared" si="69"/>
        <v>27</v>
      </c>
      <c r="D1109" s="195">
        <v>43649</v>
      </c>
      <c r="E1109" s="53" t="s">
        <v>19</v>
      </c>
      <c r="F1109" s="53" t="s">
        <v>146</v>
      </c>
      <c r="G1109" s="50" t="s">
        <v>138</v>
      </c>
      <c r="H1109" s="50" t="s">
        <v>144</v>
      </c>
      <c r="I1109" s="53">
        <v>66</v>
      </c>
      <c r="J1109" s="61">
        <v>3.33</v>
      </c>
      <c r="K1109" s="64">
        <f t="shared" si="70"/>
        <v>1.1582769847232657</v>
      </c>
      <c r="M1109" s="2"/>
    </row>
    <row r="1110" spans="1:13" x14ac:dyDescent="0.2">
      <c r="A1110" s="47">
        <f t="shared" si="71"/>
        <v>2019</v>
      </c>
      <c r="B1110" s="181" t="str">
        <f t="shared" si="68"/>
        <v>Jul</v>
      </c>
      <c r="C1110" s="79">
        <f t="shared" si="69"/>
        <v>27</v>
      </c>
      <c r="D1110" s="195">
        <v>43649</v>
      </c>
      <c r="E1110" s="53" t="s">
        <v>19</v>
      </c>
      <c r="F1110" s="53" t="s">
        <v>146</v>
      </c>
      <c r="G1110" s="50" t="s">
        <v>138</v>
      </c>
      <c r="H1110" s="50" t="s">
        <v>144</v>
      </c>
      <c r="I1110" s="53">
        <v>61</v>
      </c>
      <c r="J1110" s="61">
        <v>2.68</v>
      </c>
      <c r="K1110" s="64">
        <f t="shared" si="70"/>
        <v>1.1807155665011608</v>
      </c>
      <c r="M1110" s="2"/>
    </row>
    <row r="1111" spans="1:13" x14ac:dyDescent="0.2">
      <c r="A1111" s="47">
        <f t="shared" si="71"/>
        <v>2019</v>
      </c>
      <c r="B1111" s="181" t="str">
        <f t="shared" si="68"/>
        <v>Jul</v>
      </c>
      <c r="C1111" s="79">
        <f t="shared" si="69"/>
        <v>27</v>
      </c>
      <c r="D1111" s="195">
        <v>43649</v>
      </c>
      <c r="E1111" s="53" t="s">
        <v>19</v>
      </c>
      <c r="F1111" s="53" t="s">
        <v>152</v>
      </c>
      <c r="G1111" s="50" t="s">
        <v>138</v>
      </c>
      <c r="H1111" s="50" t="s">
        <v>148</v>
      </c>
      <c r="I1111" s="53">
        <v>105</v>
      </c>
      <c r="J1111" s="61">
        <v>13.07</v>
      </c>
      <c r="K1111" s="64">
        <f t="shared" si="70"/>
        <v>1.1290357412806393</v>
      </c>
      <c r="M1111" s="2"/>
    </row>
    <row r="1112" spans="1:13" x14ac:dyDescent="0.2">
      <c r="A1112" s="47">
        <f t="shared" si="71"/>
        <v>2019</v>
      </c>
      <c r="B1112" s="181" t="str">
        <f t="shared" si="68"/>
        <v>Jul</v>
      </c>
      <c r="C1112" s="79">
        <f t="shared" si="69"/>
        <v>27</v>
      </c>
      <c r="D1112" s="195">
        <v>43649</v>
      </c>
      <c r="E1112" s="53" t="s">
        <v>19</v>
      </c>
      <c r="F1112" s="53" t="s">
        <v>152</v>
      </c>
      <c r="G1112" s="50" t="s">
        <v>138</v>
      </c>
      <c r="H1112" s="50" t="s">
        <v>148</v>
      </c>
      <c r="I1112" s="53">
        <v>71</v>
      </c>
      <c r="J1112" s="61">
        <v>4.07</v>
      </c>
      <c r="K1112" s="64">
        <f t="shared" si="70"/>
        <v>1.1371542087278681</v>
      </c>
      <c r="M1112" s="2"/>
    </row>
    <row r="1113" spans="1:13" x14ac:dyDescent="0.2">
      <c r="A1113" s="47">
        <f t="shared" si="71"/>
        <v>2019</v>
      </c>
      <c r="B1113" s="181" t="str">
        <f t="shared" si="68"/>
        <v>Jul</v>
      </c>
      <c r="C1113" s="79">
        <f t="shared" si="69"/>
        <v>27</v>
      </c>
      <c r="D1113" s="195">
        <v>43650</v>
      </c>
      <c r="E1113" s="53" t="s">
        <v>46</v>
      </c>
      <c r="F1113" s="53" t="s">
        <v>146</v>
      </c>
      <c r="G1113" s="50" t="s">
        <v>138</v>
      </c>
      <c r="H1113" s="50" t="s">
        <v>144</v>
      </c>
      <c r="I1113" s="53">
        <v>55</v>
      </c>
      <c r="J1113" s="61">
        <v>1.79</v>
      </c>
      <c r="K1113" s="64">
        <f t="shared" si="70"/>
        <v>1.0758827948910594</v>
      </c>
      <c r="M1113" s="2"/>
    </row>
    <row r="1114" spans="1:13" x14ac:dyDescent="0.2">
      <c r="A1114" s="47">
        <f t="shared" si="71"/>
        <v>2019</v>
      </c>
      <c r="B1114" s="181" t="str">
        <f t="shared" si="68"/>
        <v>Jul</v>
      </c>
      <c r="C1114" s="79">
        <f t="shared" si="69"/>
        <v>27</v>
      </c>
      <c r="D1114" s="195">
        <v>43650</v>
      </c>
      <c r="E1114" s="53" t="s">
        <v>46</v>
      </c>
      <c r="F1114" s="53" t="s">
        <v>146</v>
      </c>
      <c r="G1114" s="50" t="s">
        <v>138</v>
      </c>
      <c r="H1114" s="50" t="s">
        <v>144</v>
      </c>
      <c r="I1114" s="53">
        <v>54</v>
      </c>
      <c r="J1114" s="61">
        <v>1.65</v>
      </c>
      <c r="K1114" s="64">
        <f t="shared" si="70"/>
        <v>1.047858558146624</v>
      </c>
      <c r="M1114" s="2"/>
    </row>
    <row r="1115" spans="1:13" x14ac:dyDescent="0.2">
      <c r="A1115" s="47">
        <f t="shared" si="71"/>
        <v>2019</v>
      </c>
      <c r="B1115" s="181" t="str">
        <f t="shared" si="68"/>
        <v>Jul</v>
      </c>
      <c r="C1115" s="79">
        <f t="shared" si="69"/>
        <v>27</v>
      </c>
      <c r="D1115" s="195">
        <v>43650</v>
      </c>
      <c r="E1115" s="53" t="s">
        <v>46</v>
      </c>
      <c r="F1115" s="53" t="s">
        <v>152</v>
      </c>
      <c r="G1115" s="50" t="s">
        <v>138</v>
      </c>
      <c r="H1115" s="50" t="s">
        <v>148</v>
      </c>
      <c r="I1115" s="53">
        <v>98</v>
      </c>
      <c r="J1115" s="61">
        <v>10.64</v>
      </c>
      <c r="K1115" s="64">
        <f t="shared" si="70"/>
        <v>1.1304813470577735</v>
      </c>
      <c r="M1115" s="2"/>
    </row>
    <row r="1116" spans="1:13" x14ac:dyDescent="0.2">
      <c r="A1116" s="47">
        <f t="shared" si="71"/>
        <v>2019</v>
      </c>
      <c r="B1116" s="181" t="str">
        <f t="shared" si="68"/>
        <v>Jul</v>
      </c>
      <c r="C1116" s="79">
        <f t="shared" si="69"/>
        <v>27</v>
      </c>
      <c r="D1116" s="195">
        <v>43650</v>
      </c>
      <c r="E1116" s="53" t="s">
        <v>38</v>
      </c>
      <c r="F1116" s="53" t="s">
        <v>146</v>
      </c>
      <c r="G1116" s="50" t="s">
        <v>138</v>
      </c>
      <c r="H1116" s="50" t="s">
        <v>144</v>
      </c>
      <c r="I1116" s="53">
        <v>61</v>
      </c>
      <c r="J1116" s="61">
        <v>2.35</v>
      </c>
      <c r="K1116" s="64">
        <f t="shared" si="70"/>
        <v>1.0353289482379582</v>
      </c>
      <c r="M1116" s="2"/>
    </row>
    <row r="1117" spans="1:13" x14ac:dyDescent="0.2">
      <c r="A1117" s="47">
        <f t="shared" si="71"/>
        <v>2019</v>
      </c>
      <c r="B1117" s="181" t="str">
        <f t="shared" si="68"/>
        <v>Jul</v>
      </c>
      <c r="C1117" s="79">
        <f t="shared" si="69"/>
        <v>27</v>
      </c>
      <c r="D1117" s="195">
        <v>43650</v>
      </c>
      <c r="E1117" s="53" t="s">
        <v>38</v>
      </c>
      <c r="F1117" s="53" t="s">
        <v>146</v>
      </c>
      <c r="G1117" s="50" t="s">
        <v>138</v>
      </c>
      <c r="H1117" s="50" t="s">
        <v>144</v>
      </c>
      <c r="I1117" s="53">
        <v>55</v>
      </c>
      <c r="J1117" s="61">
        <v>0.82</v>
      </c>
      <c r="K1117" s="64">
        <f t="shared" si="70"/>
        <v>0.492862509391435</v>
      </c>
      <c r="M1117" s="2"/>
    </row>
    <row r="1118" spans="1:13" x14ac:dyDescent="0.2">
      <c r="A1118" s="47">
        <f t="shared" si="71"/>
        <v>2019</v>
      </c>
      <c r="B1118" s="181" t="str">
        <f t="shared" si="68"/>
        <v>Jul</v>
      </c>
      <c r="C1118" s="79">
        <f t="shared" si="69"/>
        <v>27</v>
      </c>
      <c r="D1118" s="195">
        <v>43650</v>
      </c>
      <c r="E1118" s="53" t="s">
        <v>38</v>
      </c>
      <c r="F1118" s="53" t="s">
        <v>146</v>
      </c>
      <c r="G1118" s="50" t="s">
        <v>138</v>
      </c>
      <c r="H1118" s="50" t="s">
        <v>144</v>
      </c>
      <c r="I1118" s="53">
        <v>61</v>
      </c>
      <c r="J1118" s="61">
        <v>2.39</v>
      </c>
      <c r="K1118" s="64">
        <f t="shared" si="70"/>
        <v>1.052951568633498</v>
      </c>
      <c r="M1118" s="2"/>
    </row>
    <row r="1119" spans="1:13" x14ac:dyDescent="0.2">
      <c r="A1119" s="47">
        <f t="shared" si="71"/>
        <v>2019</v>
      </c>
      <c r="B1119" s="181" t="str">
        <f t="shared" si="68"/>
        <v>Jul</v>
      </c>
      <c r="C1119" s="79">
        <f t="shared" si="69"/>
        <v>27</v>
      </c>
      <c r="D1119" s="195">
        <v>43650</v>
      </c>
      <c r="E1119" s="53" t="s">
        <v>38</v>
      </c>
      <c r="F1119" s="53" t="s">
        <v>146</v>
      </c>
      <c r="G1119" s="50" t="s">
        <v>138</v>
      </c>
      <c r="H1119" s="50" t="s">
        <v>144</v>
      </c>
      <c r="I1119" s="53">
        <v>55</v>
      </c>
      <c r="J1119" s="61">
        <v>1.52</v>
      </c>
      <c r="K1119" s="64">
        <f t="shared" si="70"/>
        <v>0.91359879789631859</v>
      </c>
      <c r="M1119" s="2"/>
    </row>
    <row r="1120" spans="1:13" x14ac:dyDescent="0.2">
      <c r="A1120" s="47">
        <f t="shared" si="71"/>
        <v>2019</v>
      </c>
      <c r="B1120" s="181" t="str">
        <f t="shared" si="68"/>
        <v>Jul</v>
      </c>
      <c r="C1120" s="79">
        <f t="shared" si="69"/>
        <v>27</v>
      </c>
      <c r="D1120" s="195">
        <v>43650</v>
      </c>
      <c r="E1120" s="53" t="s">
        <v>38</v>
      </c>
      <c r="F1120" s="53" t="s">
        <v>146</v>
      </c>
      <c r="G1120" s="50" t="s">
        <v>138</v>
      </c>
      <c r="H1120" s="50" t="s">
        <v>144</v>
      </c>
      <c r="I1120" s="53">
        <v>59</v>
      </c>
      <c r="J1120" s="61">
        <v>2.23</v>
      </c>
      <c r="K1120" s="64">
        <f t="shared" si="70"/>
        <v>1.0857974768598542</v>
      </c>
      <c r="M1120" s="2"/>
    </row>
    <row r="1121" spans="1:13" x14ac:dyDescent="0.2">
      <c r="A1121" s="47">
        <f t="shared" si="71"/>
        <v>2019</v>
      </c>
      <c r="B1121" s="181" t="str">
        <f t="shared" si="68"/>
        <v>Jul</v>
      </c>
      <c r="C1121" s="79">
        <f t="shared" si="69"/>
        <v>27</v>
      </c>
      <c r="D1121" s="195">
        <v>43650</v>
      </c>
      <c r="E1121" s="53" t="s">
        <v>38</v>
      </c>
      <c r="F1121" s="53" t="s">
        <v>146</v>
      </c>
      <c r="G1121" s="50" t="s">
        <v>138</v>
      </c>
      <c r="H1121" s="50" t="s">
        <v>144</v>
      </c>
      <c r="I1121" s="53">
        <v>68</v>
      </c>
      <c r="J1121" s="61">
        <v>2.13</v>
      </c>
      <c r="K1121" s="64">
        <f t="shared" si="70"/>
        <v>0.6774119682475066</v>
      </c>
      <c r="M1121" s="2"/>
    </row>
    <row r="1122" spans="1:13" x14ac:dyDescent="0.2">
      <c r="A1122" s="47">
        <f t="shared" si="71"/>
        <v>2019</v>
      </c>
      <c r="B1122" s="181" t="str">
        <f t="shared" si="68"/>
        <v>Jul</v>
      </c>
      <c r="C1122" s="79">
        <f t="shared" si="69"/>
        <v>27</v>
      </c>
      <c r="D1122" s="195">
        <v>43650</v>
      </c>
      <c r="E1122" s="53" t="s">
        <v>38</v>
      </c>
      <c r="F1122" s="53" t="s">
        <v>146</v>
      </c>
      <c r="G1122" s="50" t="s">
        <v>138</v>
      </c>
      <c r="H1122" s="50" t="s">
        <v>144</v>
      </c>
      <c r="I1122" s="53">
        <v>66</v>
      </c>
      <c r="J1122" s="61">
        <v>2.98</v>
      </c>
      <c r="K1122" s="64">
        <f t="shared" si="70"/>
        <v>1.0365361605031027</v>
      </c>
      <c r="M1122" s="2"/>
    </row>
    <row r="1123" spans="1:13" x14ac:dyDescent="0.2">
      <c r="A1123" s="47">
        <f t="shared" si="71"/>
        <v>2019</v>
      </c>
      <c r="B1123" s="181" t="str">
        <f t="shared" si="68"/>
        <v>Jul</v>
      </c>
      <c r="C1123" s="79">
        <f t="shared" si="69"/>
        <v>27</v>
      </c>
      <c r="D1123" s="195">
        <v>43650</v>
      </c>
      <c r="E1123" s="53" t="s">
        <v>38</v>
      </c>
      <c r="F1123" s="53" t="s">
        <v>146</v>
      </c>
      <c r="G1123" s="50" t="s">
        <v>138</v>
      </c>
      <c r="H1123" s="50" t="s">
        <v>144</v>
      </c>
      <c r="I1123" s="53">
        <v>62</v>
      </c>
      <c r="J1123" s="61">
        <v>2.68</v>
      </c>
      <c r="K1123" s="64">
        <f t="shared" si="70"/>
        <v>1.1245006881272868</v>
      </c>
      <c r="M1123" s="2"/>
    </row>
    <row r="1124" spans="1:13" x14ac:dyDescent="0.2">
      <c r="A1124" s="47">
        <f t="shared" si="71"/>
        <v>2019</v>
      </c>
      <c r="B1124" s="181" t="str">
        <f t="shared" si="68"/>
        <v>Jul</v>
      </c>
      <c r="C1124" s="79">
        <f t="shared" si="69"/>
        <v>27</v>
      </c>
      <c r="D1124" s="195">
        <v>43650</v>
      </c>
      <c r="E1124" s="53" t="s">
        <v>38</v>
      </c>
      <c r="F1124" s="53" t="s">
        <v>146</v>
      </c>
      <c r="G1124" s="50" t="s">
        <v>138</v>
      </c>
      <c r="H1124" s="50" t="s">
        <v>144</v>
      </c>
      <c r="I1124" s="53">
        <v>66</v>
      </c>
      <c r="J1124" s="61">
        <v>3.31</v>
      </c>
      <c r="K1124" s="64">
        <f t="shared" si="70"/>
        <v>1.1513203661963993</v>
      </c>
      <c r="M1124" s="2"/>
    </row>
    <row r="1125" spans="1:13" x14ac:dyDescent="0.2">
      <c r="A1125" s="47">
        <f t="shared" si="71"/>
        <v>2019</v>
      </c>
      <c r="B1125" s="181" t="str">
        <f t="shared" si="68"/>
        <v>Jul</v>
      </c>
      <c r="C1125" s="79">
        <f t="shared" si="69"/>
        <v>27</v>
      </c>
      <c r="D1125" s="195">
        <v>43650</v>
      </c>
      <c r="E1125" s="53" t="s">
        <v>38</v>
      </c>
      <c r="F1125" s="53" t="s">
        <v>146</v>
      </c>
      <c r="G1125" s="50" t="s">
        <v>138</v>
      </c>
      <c r="H1125" s="50" t="s">
        <v>144</v>
      </c>
      <c r="I1125" s="53">
        <v>62</v>
      </c>
      <c r="J1125" s="61">
        <v>2.44</v>
      </c>
      <c r="K1125" s="64">
        <f t="shared" si="70"/>
        <v>1.0237991339666341</v>
      </c>
      <c r="M1125" s="2"/>
    </row>
    <row r="1126" spans="1:13" x14ac:dyDescent="0.2">
      <c r="A1126" s="47">
        <f t="shared" si="71"/>
        <v>2019</v>
      </c>
      <c r="B1126" s="181" t="str">
        <f t="shared" si="68"/>
        <v>Jul</v>
      </c>
      <c r="C1126" s="79">
        <f t="shared" si="69"/>
        <v>27</v>
      </c>
      <c r="D1126" s="195">
        <v>43650</v>
      </c>
      <c r="E1126" s="53" t="s">
        <v>38</v>
      </c>
      <c r="F1126" s="53" t="s">
        <v>146</v>
      </c>
      <c r="G1126" s="50" t="s">
        <v>138</v>
      </c>
      <c r="H1126" s="50" t="s">
        <v>144</v>
      </c>
      <c r="I1126" s="53">
        <v>66</v>
      </c>
      <c r="J1126" s="61">
        <v>2.97</v>
      </c>
      <c r="K1126" s="64">
        <f t="shared" si="70"/>
        <v>1.0330578512396693</v>
      </c>
      <c r="M1126" s="2"/>
    </row>
    <row r="1127" spans="1:13" x14ac:dyDescent="0.2">
      <c r="A1127" s="47">
        <f t="shared" si="71"/>
        <v>2019</v>
      </c>
      <c r="B1127" s="181" t="str">
        <f t="shared" si="68"/>
        <v>Jul</v>
      </c>
      <c r="C1127" s="79">
        <f t="shared" si="69"/>
        <v>27</v>
      </c>
      <c r="D1127" s="195">
        <v>43650</v>
      </c>
      <c r="E1127" s="53" t="s">
        <v>38</v>
      </c>
      <c r="F1127" s="53" t="s">
        <v>146</v>
      </c>
      <c r="G1127" s="50" t="s">
        <v>138</v>
      </c>
      <c r="H1127" s="50" t="s">
        <v>144</v>
      </c>
      <c r="I1127" s="53">
        <v>56</v>
      </c>
      <c r="J1127" s="61">
        <v>1.68</v>
      </c>
      <c r="K1127" s="64">
        <f t="shared" si="70"/>
        <v>0.95663265306122447</v>
      </c>
      <c r="M1127" s="2"/>
    </row>
    <row r="1128" spans="1:13" x14ac:dyDescent="0.2">
      <c r="A1128" s="47">
        <f t="shared" si="71"/>
        <v>2019</v>
      </c>
      <c r="B1128" s="181" t="str">
        <f t="shared" si="68"/>
        <v>Jul</v>
      </c>
      <c r="C1128" s="79">
        <f t="shared" si="69"/>
        <v>27</v>
      </c>
      <c r="D1128" s="195">
        <v>43650</v>
      </c>
      <c r="E1128" s="53" t="s">
        <v>44</v>
      </c>
      <c r="F1128" s="53" t="s">
        <v>146</v>
      </c>
      <c r="G1128" s="50" t="s">
        <v>138</v>
      </c>
      <c r="H1128" s="50" t="s">
        <v>144</v>
      </c>
      <c r="I1128" s="53">
        <v>47</v>
      </c>
      <c r="J1128" s="61">
        <v>1.01</v>
      </c>
      <c r="K1128" s="64">
        <f t="shared" si="70"/>
        <v>0.9728094930795681</v>
      </c>
      <c r="M1128" s="2"/>
    </row>
    <row r="1129" spans="1:13" x14ac:dyDescent="0.2">
      <c r="A1129" s="47">
        <f t="shared" si="71"/>
        <v>2019</v>
      </c>
      <c r="B1129" s="181" t="str">
        <f t="shared" si="68"/>
        <v>Jul</v>
      </c>
      <c r="C1129" s="79">
        <f t="shared" si="69"/>
        <v>27</v>
      </c>
      <c r="D1129" s="195">
        <v>43650</v>
      </c>
      <c r="E1129" s="53" t="s">
        <v>44</v>
      </c>
      <c r="F1129" s="53" t="s">
        <v>146</v>
      </c>
      <c r="G1129" s="50" t="s">
        <v>138</v>
      </c>
      <c r="H1129" s="50" t="s">
        <v>144</v>
      </c>
      <c r="I1129" s="53">
        <v>47</v>
      </c>
      <c r="J1129" s="61">
        <v>1.1499999999999999</v>
      </c>
      <c r="K1129" s="64">
        <f t="shared" si="70"/>
        <v>1.107654373308419</v>
      </c>
      <c r="M1129" s="2"/>
    </row>
    <row r="1130" spans="1:13" x14ac:dyDescent="0.2">
      <c r="A1130" s="47">
        <f t="shared" si="71"/>
        <v>2019</v>
      </c>
      <c r="B1130" s="181" t="str">
        <f t="shared" si="68"/>
        <v>Jul</v>
      </c>
      <c r="C1130" s="79">
        <f t="shared" si="69"/>
        <v>27</v>
      </c>
      <c r="D1130" s="195">
        <v>43650</v>
      </c>
      <c r="E1130" s="53" t="s">
        <v>44</v>
      </c>
      <c r="F1130" s="53" t="s">
        <v>146</v>
      </c>
      <c r="G1130" s="50" t="s">
        <v>138</v>
      </c>
      <c r="H1130" s="50" t="s">
        <v>144</v>
      </c>
      <c r="I1130" s="53">
        <v>54</v>
      </c>
      <c r="J1130" s="61">
        <v>1.79</v>
      </c>
      <c r="K1130" s="64">
        <f t="shared" si="70"/>
        <v>1.1367677691408831</v>
      </c>
      <c r="M1130" s="2"/>
    </row>
    <row r="1131" spans="1:13" x14ac:dyDescent="0.2">
      <c r="A1131" s="47">
        <f t="shared" si="71"/>
        <v>2019</v>
      </c>
      <c r="B1131" s="181" t="str">
        <f t="shared" si="68"/>
        <v>Jul</v>
      </c>
      <c r="C1131" s="79">
        <f t="shared" si="69"/>
        <v>27</v>
      </c>
      <c r="D1131" s="195">
        <v>43650</v>
      </c>
      <c r="E1131" s="53" t="s">
        <v>44</v>
      </c>
      <c r="F1131" s="53" t="s">
        <v>146</v>
      </c>
      <c r="G1131" s="50" t="s">
        <v>138</v>
      </c>
      <c r="H1131" s="50" t="s">
        <v>144</v>
      </c>
      <c r="I1131" s="53">
        <v>49</v>
      </c>
      <c r="J1131" s="61">
        <v>1.19</v>
      </c>
      <c r="K1131" s="64">
        <f t="shared" si="70"/>
        <v>1.0114833105253764</v>
      </c>
      <c r="M1131" s="2"/>
    </row>
    <row r="1132" spans="1:13" x14ac:dyDescent="0.2">
      <c r="A1132" s="47">
        <f t="shared" si="71"/>
        <v>2019</v>
      </c>
      <c r="B1132" s="181" t="str">
        <f t="shared" si="68"/>
        <v>Jul</v>
      </c>
      <c r="C1132" s="79">
        <f t="shared" si="69"/>
        <v>27</v>
      </c>
      <c r="D1132" s="195">
        <v>43650</v>
      </c>
      <c r="E1132" s="53" t="s">
        <v>44</v>
      </c>
      <c r="F1132" s="53" t="s">
        <v>146</v>
      </c>
      <c r="G1132" s="50" t="s">
        <v>138</v>
      </c>
      <c r="H1132" s="50" t="s">
        <v>144</v>
      </c>
      <c r="I1132" s="53">
        <v>52</v>
      </c>
      <c r="J1132" s="61">
        <v>1.23</v>
      </c>
      <c r="K1132" s="64">
        <f t="shared" si="70"/>
        <v>0.87477241693218022</v>
      </c>
      <c r="M1132" s="2"/>
    </row>
    <row r="1133" spans="1:13" x14ac:dyDescent="0.2">
      <c r="A1133" s="47">
        <f t="shared" si="71"/>
        <v>2019</v>
      </c>
      <c r="B1133" s="181" t="str">
        <f t="shared" si="68"/>
        <v>Jul</v>
      </c>
      <c r="C1133" s="79">
        <f t="shared" si="69"/>
        <v>27</v>
      </c>
      <c r="D1133" s="195">
        <v>43650</v>
      </c>
      <c r="E1133" s="53" t="s">
        <v>44</v>
      </c>
      <c r="F1133" s="53" t="s">
        <v>146</v>
      </c>
      <c r="G1133" s="50" t="s">
        <v>138</v>
      </c>
      <c r="H1133" s="50" t="s">
        <v>144</v>
      </c>
      <c r="I1133" s="53">
        <v>46</v>
      </c>
      <c r="J1133" s="61">
        <v>0.92</v>
      </c>
      <c r="K1133" s="64">
        <f t="shared" si="70"/>
        <v>0.94517958412098302</v>
      </c>
      <c r="M1133" s="2"/>
    </row>
    <row r="1134" spans="1:13" x14ac:dyDescent="0.2">
      <c r="A1134" s="47">
        <f t="shared" si="71"/>
        <v>2019</v>
      </c>
      <c r="B1134" s="181" t="str">
        <f t="shared" si="68"/>
        <v>Jul</v>
      </c>
      <c r="C1134" s="79">
        <f t="shared" si="69"/>
        <v>28</v>
      </c>
      <c r="D1134" s="195">
        <v>43656</v>
      </c>
      <c r="E1134" s="53" t="s">
        <v>38</v>
      </c>
      <c r="F1134" s="53" t="s">
        <v>146</v>
      </c>
      <c r="G1134" s="50" t="s">
        <v>138</v>
      </c>
      <c r="H1134" s="50" t="s">
        <v>148</v>
      </c>
      <c r="I1134" s="53">
        <v>71</v>
      </c>
      <c r="J1134" s="61">
        <v>4.01</v>
      </c>
      <c r="K1134" s="64">
        <f t="shared" si="70"/>
        <v>1.1203902646188577</v>
      </c>
      <c r="M1134" s="2"/>
    </row>
    <row r="1135" spans="1:13" x14ac:dyDescent="0.2">
      <c r="A1135" s="47">
        <f t="shared" si="71"/>
        <v>2019</v>
      </c>
      <c r="B1135" s="181" t="str">
        <f t="shared" si="68"/>
        <v>Jul</v>
      </c>
      <c r="C1135" s="79">
        <f t="shared" si="69"/>
        <v>28</v>
      </c>
      <c r="D1135" s="195">
        <v>43656</v>
      </c>
      <c r="E1135" s="53" t="s">
        <v>38</v>
      </c>
      <c r="F1135" s="53" t="s">
        <v>146</v>
      </c>
      <c r="G1135" s="50" t="s">
        <v>138</v>
      </c>
      <c r="H1135" s="50" t="s">
        <v>148</v>
      </c>
      <c r="I1135" s="53">
        <v>75</v>
      </c>
      <c r="J1135" s="61">
        <v>4.2</v>
      </c>
      <c r="K1135" s="64">
        <f t="shared" si="70"/>
        <v>0.99555555555555553</v>
      </c>
      <c r="M1135" s="2"/>
    </row>
    <row r="1136" spans="1:13" x14ac:dyDescent="0.2">
      <c r="A1136" s="47">
        <f t="shared" si="71"/>
        <v>2019</v>
      </c>
      <c r="B1136" s="181" t="str">
        <f t="shared" si="68"/>
        <v>Jul</v>
      </c>
      <c r="C1136" s="79">
        <f t="shared" si="69"/>
        <v>28</v>
      </c>
      <c r="D1136" s="195">
        <v>43656</v>
      </c>
      <c r="E1136" s="53" t="s">
        <v>38</v>
      </c>
      <c r="F1136" s="53" t="s">
        <v>146</v>
      </c>
      <c r="G1136" s="50" t="s">
        <v>138</v>
      </c>
      <c r="H1136" s="50" t="s">
        <v>148</v>
      </c>
      <c r="I1136" s="53">
        <v>79</v>
      </c>
      <c r="J1136" s="61">
        <v>5.64</v>
      </c>
      <c r="K1136" s="64">
        <f t="shared" si="70"/>
        <v>1.1439257340697186</v>
      </c>
      <c r="M1136" s="2"/>
    </row>
    <row r="1137" spans="1:13" x14ac:dyDescent="0.2">
      <c r="A1137" s="47">
        <f t="shared" si="71"/>
        <v>2019</v>
      </c>
      <c r="B1137" s="181" t="str">
        <f t="shared" si="68"/>
        <v>Jul</v>
      </c>
      <c r="C1137" s="79">
        <f t="shared" si="69"/>
        <v>28</v>
      </c>
      <c r="D1137" s="195">
        <v>43656</v>
      </c>
      <c r="E1137" s="53" t="s">
        <v>38</v>
      </c>
      <c r="F1137" s="53" t="s">
        <v>146</v>
      </c>
      <c r="G1137" s="50" t="s">
        <v>138</v>
      </c>
      <c r="H1137" s="50" t="s">
        <v>148</v>
      </c>
      <c r="I1137" s="53">
        <v>94</v>
      </c>
      <c r="J1137" s="61">
        <v>9.3000000000000007</v>
      </c>
      <c r="K1137" s="64">
        <f t="shared" si="70"/>
        <v>1.1196940947574239</v>
      </c>
      <c r="M1137" s="2"/>
    </row>
    <row r="1138" spans="1:13" x14ac:dyDescent="0.2">
      <c r="A1138" s="47">
        <f t="shared" si="71"/>
        <v>2019</v>
      </c>
      <c r="B1138" s="181" t="str">
        <f t="shared" si="68"/>
        <v>Jul</v>
      </c>
      <c r="C1138" s="79">
        <f t="shared" si="69"/>
        <v>28</v>
      </c>
      <c r="D1138" s="195">
        <v>43656</v>
      </c>
      <c r="E1138" s="53" t="s">
        <v>38</v>
      </c>
      <c r="F1138" s="53" t="s">
        <v>146</v>
      </c>
      <c r="G1138" s="50" t="s">
        <v>138</v>
      </c>
      <c r="H1138" s="50" t="s">
        <v>144</v>
      </c>
      <c r="I1138" s="53">
        <v>58</v>
      </c>
      <c r="J1138" s="61">
        <v>2.02</v>
      </c>
      <c r="K1138" s="64">
        <f t="shared" si="70"/>
        <v>1.0353028004428226</v>
      </c>
      <c r="M1138" s="2"/>
    </row>
    <row r="1139" spans="1:13" x14ac:dyDescent="0.2">
      <c r="A1139" s="47">
        <f t="shared" si="71"/>
        <v>2019</v>
      </c>
      <c r="B1139" s="181" t="str">
        <f t="shared" si="68"/>
        <v>Jul</v>
      </c>
      <c r="C1139" s="79">
        <f t="shared" si="69"/>
        <v>28</v>
      </c>
      <c r="D1139" s="195">
        <v>43656</v>
      </c>
      <c r="E1139" s="53" t="s">
        <v>38</v>
      </c>
      <c r="F1139" s="53" t="s">
        <v>146</v>
      </c>
      <c r="G1139" s="50" t="s">
        <v>138</v>
      </c>
      <c r="H1139" s="50" t="s">
        <v>144</v>
      </c>
      <c r="I1139" s="53">
        <v>68</v>
      </c>
      <c r="J1139" s="61">
        <v>3.91</v>
      </c>
      <c r="K1139" s="64">
        <f t="shared" si="70"/>
        <v>1.2435121107266436</v>
      </c>
      <c r="M1139" s="2"/>
    </row>
    <row r="1140" spans="1:13" x14ac:dyDescent="0.2">
      <c r="A1140" s="47">
        <f t="shared" si="71"/>
        <v>2019</v>
      </c>
      <c r="B1140" s="181" t="str">
        <f t="shared" si="68"/>
        <v>Jul</v>
      </c>
      <c r="C1140" s="79">
        <f t="shared" si="69"/>
        <v>28</v>
      </c>
      <c r="D1140" s="195">
        <v>43656</v>
      </c>
      <c r="E1140" s="53" t="s">
        <v>38</v>
      </c>
      <c r="F1140" s="53" t="s">
        <v>146</v>
      </c>
      <c r="G1140" s="50" t="s">
        <v>138</v>
      </c>
      <c r="H1140" s="50" t="s">
        <v>144</v>
      </c>
      <c r="I1140" s="53">
        <v>67</v>
      </c>
      <c r="J1140" s="61">
        <v>3.07</v>
      </c>
      <c r="K1140" s="64">
        <f t="shared" si="70"/>
        <v>1.0207372582398766</v>
      </c>
      <c r="M1140" s="2"/>
    </row>
    <row r="1141" spans="1:13" x14ac:dyDescent="0.2">
      <c r="A1141" s="47">
        <f t="shared" si="71"/>
        <v>2019</v>
      </c>
      <c r="B1141" s="181" t="str">
        <f t="shared" si="68"/>
        <v>Jul</v>
      </c>
      <c r="C1141" s="79">
        <f t="shared" si="69"/>
        <v>28</v>
      </c>
      <c r="D1141" s="195">
        <v>43656</v>
      </c>
      <c r="E1141" s="53" t="s">
        <v>38</v>
      </c>
      <c r="F1141" s="53" t="s">
        <v>146</v>
      </c>
      <c r="G1141" s="50" t="s">
        <v>138</v>
      </c>
      <c r="H1141" s="50" t="s">
        <v>144</v>
      </c>
      <c r="I1141" s="53">
        <v>60</v>
      </c>
      <c r="J1141" s="61">
        <v>2.35</v>
      </c>
      <c r="K1141" s="64">
        <f t="shared" si="70"/>
        <v>1.087962962962963</v>
      </c>
      <c r="M1141" s="2"/>
    </row>
    <row r="1142" spans="1:13" x14ac:dyDescent="0.2">
      <c r="A1142" s="47">
        <f t="shared" si="71"/>
        <v>2019</v>
      </c>
      <c r="B1142" s="181" t="str">
        <f t="shared" si="68"/>
        <v>Jul</v>
      </c>
      <c r="C1142" s="79">
        <f t="shared" si="69"/>
        <v>28</v>
      </c>
      <c r="D1142" s="195">
        <v>43656</v>
      </c>
      <c r="E1142" s="53" t="s">
        <v>38</v>
      </c>
      <c r="F1142" s="53" t="s">
        <v>146</v>
      </c>
      <c r="G1142" s="50" t="s">
        <v>138</v>
      </c>
      <c r="H1142" s="50" t="s">
        <v>144</v>
      </c>
      <c r="I1142" s="53">
        <v>69</v>
      </c>
      <c r="J1142" s="61">
        <v>4.24</v>
      </c>
      <c r="K1142" s="64">
        <f t="shared" si="70"/>
        <v>1.2906800118109398</v>
      </c>
      <c r="M1142" s="2"/>
    </row>
    <row r="1143" spans="1:13" x14ac:dyDescent="0.2">
      <c r="A1143" s="47">
        <f t="shared" si="71"/>
        <v>2019</v>
      </c>
      <c r="B1143" s="181" t="str">
        <f t="shared" si="68"/>
        <v>Jul</v>
      </c>
      <c r="C1143" s="79">
        <f t="shared" si="69"/>
        <v>28</v>
      </c>
      <c r="D1143" s="195">
        <v>43656</v>
      </c>
      <c r="E1143" s="53" t="s">
        <v>38</v>
      </c>
      <c r="F1143" s="53" t="s">
        <v>146</v>
      </c>
      <c r="G1143" s="50" t="s">
        <v>138</v>
      </c>
      <c r="H1143" s="50" t="s">
        <v>144</v>
      </c>
      <c r="I1143" s="53">
        <v>69</v>
      </c>
      <c r="J1143" s="61">
        <v>3.43</v>
      </c>
      <c r="K1143" s="64">
        <f t="shared" si="70"/>
        <v>1.0441114246489442</v>
      </c>
      <c r="M1143" s="2"/>
    </row>
    <row r="1144" spans="1:13" x14ac:dyDescent="0.2">
      <c r="A1144" s="47">
        <f t="shared" si="71"/>
        <v>2019</v>
      </c>
      <c r="B1144" s="181" t="str">
        <f t="shared" si="68"/>
        <v>Jul</v>
      </c>
      <c r="C1144" s="79">
        <f t="shared" si="69"/>
        <v>28</v>
      </c>
      <c r="D1144" s="195">
        <v>43656</v>
      </c>
      <c r="E1144" s="53" t="s">
        <v>38</v>
      </c>
      <c r="F1144" s="53" t="s">
        <v>146</v>
      </c>
      <c r="G1144" s="50" t="s">
        <v>138</v>
      </c>
      <c r="H1144" s="50" t="s">
        <v>144</v>
      </c>
      <c r="I1144" s="53">
        <v>56</v>
      </c>
      <c r="J1144" s="61">
        <v>1.98</v>
      </c>
      <c r="K1144" s="64">
        <f t="shared" si="70"/>
        <v>1.1274599125364431</v>
      </c>
      <c r="M1144" s="2"/>
    </row>
    <row r="1145" spans="1:13" x14ac:dyDescent="0.2">
      <c r="A1145" s="47">
        <f t="shared" si="71"/>
        <v>2019</v>
      </c>
      <c r="B1145" s="181" t="str">
        <f t="shared" si="68"/>
        <v>Jul</v>
      </c>
      <c r="C1145" s="79">
        <f t="shared" si="69"/>
        <v>28</v>
      </c>
      <c r="D1145" s="195">
        <v>43656</v>
      </c>
      <c r="E1145" s="53" t="s">
        <v>38</v>
      </c>
      <c r="F1145" s="53" t="s">
        <v>146</v>
      </c>
      <c r="G1145" s="50" t="s">
        <v>138</v>
      </c>
      <c r="H1145" s="50" t="s">
        <v>144</v>
      </c>
      <c r="I1145" s="53">
        <v>61</v>
      </c>
      <c r="J1145" s="61">
        <v>2.36</v>
      </c>
      <c r="K1145" s="64">
        <f t="shared" si="70"/>
        <v>1.0397346033368431</v>
      </c>
      <c r="M1145" s="2"/>
    </row>
    <row r="1146" spans="1:13" x14ac:dyDescent="0.2">
      <c r="A1146" s="47">
        <f t="shared" si="71"/>
        <v>2019</v>
      </c>
      <c r="B1146" s="181" t="str">
        <f t="shared" si="68"/>
        <v>Jul</v>
      </c>
      <c r="C1146" s="79">
        <f t="shared" si="69"/>
        <v>28</v>
      </c>
      <c r="D1146" s="195">
        <v>43656</v>
      </c>
      <c r="E1146" s="53" t="s">
        <v>38</v>
      </c>
      <c r="F1146" s="53" t="s">
        <v>152</v>
      </c>
      <c r="G1146" s="50" t="s">
        <v>138</v>
      </c>
      <c r="H1146" s="50" t="s">
        <v>148</v>
      </c>
      <c r="I1146" s="53">
        <v>83</v>
      </c>
      <c r="J1146" s="61">
        <v>6.41</v>
      </c>
      <c r="K1146" s="64">
        <f t="shared" si="70"/>
        <v>1.1210468233800348</v>
      </c>
      <c r="M1146" s="2"/>
    </row>
    <row r="1147" spans="1:13" x14ac:dyDescent="0.2">
      <c r="A1147" s="47">
        <f t="shared" si="71"/>
        <v>2019</v>
      </c>
      <c r="B1147" s="181" t="str">
        <f t="shared" si="68"/>
        <v>Jul</v>
      </c>
      <c r="C1147" s="79">
        <f t="shared" si="69"/>
        <v>28</v>
      </c>
      <c r="D1147" s="195">
        <v>43656</v>
      </c>
      <c r="E1147" s="53" t="s">
        <v>38</v>
      </c>
      <c r="F1147" s="53" t="s">
        <v>152</v>
      </c>
      <c r="G1147" s="50" t="s">
        <v>138</v>
      </c>
      <c r="H1147" s="50" t="s">
        <v>148</v>
      </c>
      <c r="I1147" s="53">
        <v>71</v>
      </c>
      <c r="J1147" s="61">
        <v>3.48</v>
      </c>
      <c r="K1147" s="64">
        <f t="shared" si="70"/>
        <v>0.97230875832259978</v>
      </c>
      <c r="M1147" s="2"/>
    </row>
    <row r="1148" spans="1:13" x14ac:dyDescent="0.2">
      <c r="A1148" s="47">
        <f t="shared" si="71"/>
        <v>2019</v>
      </c>
      <c r="B1148" s="181" t="str">
        <f t="shared" si="68"/>
        <v>Jul</v>
      </c>
      <c r="C1148" s="79">
        <f t="shared" si="69"/>
        <v>28</v>
      </c>
      <c r="D1148" s="195">
        <v>43656</v>
      </c>
      <c r="E1148" s="53" t="s">
        <v>38</v>
      </c>
      <c r="F1148" s="53" t="s">
        <v>152</v>
      </c>
      <c r="G1148" s="50" t="s">
        <v>138</v>
      </c>
      <c r="H1148" s="50" t="s">
        <v>148</v>
      </c>
      <c r="I1148" s="53">
        <v>72</v>
      </c>
      <c r="J1148" s="61">
        <v>4.04</v>
      </c>
      <c r="K1148" s="64">
        <f t="shared" si="70"/>
        <v>1.0823902606310014</v>
      </c>
      <c r="M1148" s="2"/>
    </row>
    <row r="1149" spans="1:13" x14ac:dyDescent="0.2">
      <c r="A1149" s="47">
        <f t="shared" si="71"/>
        <v>2019</v>
      </c>
      <c r="B1149" s="181" t="str">
        <f t="shared" si="68"/>
        <v>Jul</v>
      </c>
      <c r="C1149" s="79">
        <f t="shared" si="69"/>
        <v>28</v>
      </c>
      <c r="D1149" s="195">
        <v>43656</v>
      </c>
      <c r="E1149" s="53" t="s">
        <v>38</v>
      </c>
      <c r="F1149" s="53" t="s">
        <v>152</v>
      </c>
      <c r="G1149" s="50" t="s">
        <v>138</v>
      </c>
      <c r="H1149" s="50" t="s">
        <v>148</v>
      </c>
      <c r="I1149" s="53">
        <v>71</v>
      </c>
      <c r="J1149" s="61">
        <v>3.87</v>
      </c>
      <c r="K1149" s="64">
        <f t="shared" si="70"/>
        <v>1.081274395031167</v>
      </c>
      <c r="M1149" s="2"/>
    </row>
    <row r="1150" spans="1:13" x14ac:dyDescent="0.2">
      <c r="A1150" s="47">
        <f t="shared" si="71"/>
        <v>2019</v>
      </c>
      <c r="B1150" s="181" t="str">
        <f t="shared" si="68"/>
        <v>Jul</v>
      </c>
      <c r="C1150" s="79">
        <f t="shared" si="69"/>
        <v>28</v>
      </c>
      <c r="D1150" s="195">
        <v>43656</v>
      </c>
      <c r="E1150" s="53" t="s">
        <v>46</v>
      </c>
      <c r="F1150" s="53" t="s">
        <v>146</v>
      </c>
      <c r="G1150" s="50" t="s">
        <v>138</v>
      </c>
      <c r="H1150" s="50" t="s">
        <v>144</v>
      </c>
      <c r="I1150" s="53">
        <v>67</v>
      </c>
      <c r="J1150" s="61">
        <v>3.03</v>
      </c>
      <c r="K1150" s="64">
        <f t="shared" si="70"/>
        <v>1.0074377499891942</v>
      </c>
      <c r="M1150" s="2"/>
    </row>
    <row r="1151" spans="1:13" x14ac:dyDescent="0.2">
      <c r="A1151" s="47">
        <f t="shared" si="71"/>
        <v>2019</v>
      </c>
      <c r="B1151" s="181" t="str">
        <f t="shared" si="68"/>
        <v>Jul</v>
      </c>
      <c r="C1151" s="79">
        <f t="shared" si="69"/>
        <v>28</v>
      </c>
      <c r="D1151" s="195">
        <v>43656</v>
      </c>
      <c r="E1151" s="53" t="s">
        <v>40</v>
      </c>
      <c r="F1151" s="53" t="s">
        <v>146</v>
      </c>
      <c r="G1151" s="50" t="s">
        <v>138</v>
      </c>
      <c r="H1151" s="50" t="s">
        <v>144</v>
      </c>
      <c r="I1151" s="53">
        <v>57</v>
      </c>
      <c r="J1151" s="61">
        <v>1.9</v>
      </c>
      <c r="K1151" s="64">
        <f t="shared" si="70"/>
        <v>1.0259567046270648</v>
      </c>
      <c r="M1151" s="2"/>
    </row>
    <row r="1152" spans="1:13" x14ac:dyDescent="0.2">
      <c r="A1152" s="47">
        <f t="shared" si="71"/>
        <v>2019</v>
      </c>
      <c r="B1152" s="181" t="str">
        <f t="shared" si="68"/>
        <v>Jul</v>
      </c>
      <c r="C1152" s="79">
        <f t="shared" si="69"/>
        <v>28</v>
      </c>
      <c r="D1152" s="195">
        <v>43656</v>
      </c>
      <c r="E1152" s="53" t="s">
        <v>40</v>
      </c>
      <c r="F1152" s="53" t="s">
        <v>146</v>
      </c>
      <c r="G1152" s="50" t="s">
        <v>138</v>
      </c>
      <c r="H1152" s="50" t="s">
        <v>144</v>
      </c>
      <c r="I1152" s="53">
        <v>58</v>
      </c>
      <c r="J1152" s="61">
        <v>1.93</v>
      </c>
      <c r="K1152" s="64">
        <f t="shared" si="70"/>
        <v>0.98917544794784529</v>
      </c>
      <c r="M1152" s="2"/>
    </row>
    <row r="1153" spans="1:13" x14ac:dyDescent="0.2">
      <c r="A1153" s="47">
        <f t="shared" si="71"/>
        <v>2019</v>
      </c>
      <c r="B1153" s="181" t="str">
        <f t="shared" si="68"/>
        <v>Jul</v>
      </c>
      <c r="C1153" s="79">
        <f t="shared" si="69"/>
        <v>28</v>
      </c>
      <c r="D1153" s="195">
        <v>43656</v>
      </c>
      <c r="E1153" s="53" t="s">
        <v>40</v>
      </c>
      <c r="F1153" s="53" t="s">
        <v>146</v>
      </c>
      <c r="G1153" s="50" t="s">
        <v>138</v>
      </c>
      <c r="H1153" s="50" t="s">
        <v>144</v>
      </c>
      <c r="I1153" s="53">
        <v>66</v>
      </c>
      <c r="J1153" s="61">
        <v>3.19</v>
      </c>
      <c r="K1153" s="64">
        <f t="shared" si="70"/>
        <v>1.1095806550352005</v>
      </c>
      <c r="M1153" s="2"/>
    </row>
    <row r="1154" spans="1:13" x14ac:dyDescent="0.2">
      <c r="A1154" s="47">
        <f t="shared" si="71"/>
        <v>2019</v>
      </c>
      <c r="B1154" s="181" t="str">
        <f t="shared" si="68"/>
        <v>Jul</v>
      </c>
      <c r="C1154" s="79">
        <f t="shared" si="69"/>
        <v>28</v>
      </c>
      <c r="D1154" s="195">
        <v>43656</v>
      </c>
      <c r="E1154" s="53" t="s">
        <v>40</v>
      </c>
      <c r="F1154" s="53" t="s">
        <v>146</v>
      </c>
      <c r="G1154" s="50" t="s">
        <v>138</v>
      </c>
      <c r="H1154" s="50" t="s">
        <v>144</v>
      </c>
      <c r="I1154" s="53">
        <v>53</v>
      </c>
      <c r="J1154" s="61">
        <v>1.55</v>
      </c>
      <c r="K1154" s="64">
        <f t="shared" si="70"/>
        <v>1.0411279109600542</v>
      </c>
      <c r="M1154" s="2"/>
    </row>
    <row r="1155" spans="1:13" x14ac:dyDescent="0.2">
      <c r="A1155" s="47">
        <f t="shared" si="71"/>
        <v>2019</v>
      </c>
      <c r="B1155" s="181" t="str">
        <f t="shared" si="68"/>
        <v>Jul</v>
      </c>
      <c r="C1155" s="79">
        <f t="shared" si="69"/>
        <v>28</v>
      </c>
      <c r="D1155" s="195">
        <v>43656</v>
      </c>
      <c r="E1155" s="53" t="s">
        <v>40</v>
      </c>
      <c r="F1155" s="53" t="s">
        <v>146</v>
      </c>
      <c r="G1155" s="50" t="s">
        <v>138</v>
      </c>
      <c r="H1155" s="50" t="s">
        <v>144</v>
      </c>
      <c r="I1155" s="53">
        <v>61</v>
      </c>
      <c r="J1155" s="61">
        <v>2.61</v>
      </c>
      <c r="K1155" s="64">
        <f t="shared" si="70"/>
        <v>1.1498759808089665</v>
      </c>
      <c r="M1155" s="2"/>
    </row>
    <row r="1156" spans="1:13" x14ac:dyDescent="0.2">
      <c r="A1156" s="47">
        <f t="shared" si="71"/>
        <v>2019</v>
      </c>
      <c r="B1156" s="181" t="str">
        <f t="shared" ref="B1156:B1219" si="72">TEXT(D1156,"mmm")</f>
        <v>Jul</v>
      </c>
      <c r="C1156" s="79">
        <f t="shared" ref="C1156:C1219" si="73">WEEKNUM(D1156)</f>
        <v>28</v>
      </c>
      <c r="D1156" s="195">
        <v>43656</v>
      </c>
      <c r="E1156" s="53" t="s">
        <v>40</v>
      </c>
      <c r="F1156" s="53" t="s">
        <v>146</v>
      </c>
      <c r="G1156" s="50" t="s">
        <v>138</v>
      </c>
      <c r="H1156" s="50" t="s">
        <v>144</v>
      </c>
      <c r="I1156" s="53">
        <v>66</v>
      </c>
      <c r="J1156" s="61">
        <v>3.08</v>
      </c>
      <c r="K1156" s="64">
        <f t="shared" ref="K1156:K1219" si="74">(J1156*100000)/(I1156^3)</f>
        <v>1.0713192531374349</v>
      </c>
      <c r="M1156" s="2"/>
    </row>
    <row r="1157" spans="1:13" x14ac:dyDescent="0.2">
      <c r="A1157" s="47">
        <f t="shared" si="71"/>
        <v>2019</v>
      </c>
      <c r="B1157" s="181" t="str">
        <f t="shared" si="72"/>
        <v>Jul</v>
      </c>
      <c r="C1157" s="79">
        <f t="shared" si="73"/>
        <v>28</v>
      </c>
      <c r="D1157" s="195">
        <v>43656</v>
      </c>
      <c r="E1157" s="53" t="s">
        <v>44</v>
      </c>
      <c r="F1157" s="53" t="s">
        <v>146</v>
      </c>
      <c r="G1157" s="50" t="s">
        <v>138</v>
      </c>
      <c r="H1157" s="50" t="s">
        <v>144</v>
      </c>
      <c r="I1157" s="53">
        <v>51</v>
      </c>
      <c r="J1157" s="61">
        <v>1.55</v>
      </c>
      <c r="K1157" s="64">
        <f t="shared" si="74"/>
        <v>1.1684796948383351</v>
      </c>
      <c r="M1157" s="2"/>
    </row>
    <row r="1158" spans="1:13" x14ac:dyDescent="0.2">
      <c r="A1158" s="47">
        <f t="shared" ref="A1158:A1221" si="75">YEAR(D1158)</f>
        <v>2019</v>
      </c>
      <c r="B1158" s="181" t="str">
        <f t="shared" si="72"/>
        <v>Jul</v>
      </c>
      <c r="C1158" s="79">
        <f t="shared" si="73"/>
        <v>28</v>
      </c>
      <c r="D1158" s="195">
        <v>43656</v>
      </c>
      <c r="E1158" s="53" t="s">
        <v>44</v>
      </c>
      <c r="F1158" s="53" t="s">
        <v>146</v>
      </c>
      <c r="G1158" s="50" t="s">
        <v>138</v>
      </c>
      <c r="H1158" s="50" t="s">
        <v>144</v>
      </c>
      <c r="I1158" s="53">
        <v>54</v>
      </c>
      <c r="J1158" s="61">
        <v>1.52</v>
      </c>
      <c r="K1158" s="64">
        <f t="shared" si="74"/>
        <v>0.96530000508052638</v>
      </c>
      <c r="M1158" s="2"/>
    </row>
    <row r="1159" spans="1:13" x14ac:dyDescent="0.2">
      <c r="A1159" s="47">
        <f t="shared" si="75"/>
        <v>2019</v>
      </c>
      <c r="B1159" s="181" t="str">
        <f t="shared" si="72"/>
        <v>Jul</v>
      </c>
      <c r="C1159" s="79">
        <f t="shared" si="73"/>
        <v>28</v>
      </c>
      <c r="D1159" s="195">
        <v>43656</v>
      </c>
      <c r="E1159" s="53" t="s">
        <v>44</v>
      </c>
      <c r="F1159" s="53" t="s">
        <v>146</v>
      </c>
      <c r="G1159" s="50" t="s">
        <v>138</v>
      </c>
      <c r="H1159" s="50" t="s">
        <v>144</v>
      </c>
      <c r="I1159" s="53">
        <v>50</v>
      </c>
      <c r="J1159" s="61">
        <v>1.25</v>
      </c>
      <c r="K1159" s="64">
        <f t="shared" si="74"/>
        <v>1</v>
      </c>
      <c r="M1159" s="2"/>
    </row>
    <row r="1160" spans="1:13" x14ac:dyDescent="0.2">
      <c r="A1160" s="47">
        <f t="shared" si="75"/>
        <v>2019</v>
      </c>
      <c r="B1160" s="181" t="str">
        <f t="shared" si="72"/>
        <v>Jul</v>
      </c>
      <c r="C1160" s="79">
        <f t="shared" si="73"/>
        <v>28</v>
      </c>
      <c r="D1160" s="195">
        <v>43656</v>
      </c>
      <c r="E1160" s="53" t="s">
        <v>44</v>
      </c>
      <c r="F1160" s="53" t="s">
        <v>146</v>
      </c>
      <c r="G1160" s="50" t="s">
        <v>138</v>
      </c>
      <c r="H1160" s="50" t="s">
        <v>144</v>
      </c>
      <c r="I1160" s="53">
        <v>54</v>
      </c>
      <c r="J1160" s="61">
        <v>1.5</v>
      </c>
      <c r="K1160" s="64">
        <f t="shared" si="74"/>
        <v>0.95259868922420365</v>
      </c>
      <c r="M1160" s="2"/>
    </row>
    <row r="1161" spans="1:13" x14ac:dyDescent="0.2">
      <c r="A1161" s="47">
        <f t="shared" si="75"/>
        <v>2019</v>
      </c>
      <c r="B1161" s="181" t="str">
        <f t="shared" si="72"/>
        <v>Jul</v>
      </c>
      <c r="C1161" s="79">
        <f t="shared" si="73"/>
        <v>28</v>
      </c>
      <c r="D1161" s="195">
        <v>43656</v>
      </c>
      <c r="E1161" s="53" t="s">
        <v>44</v>
      </c>
      <c r="F1161" s="53" t="s">
        <v>146</v>
      </c>
      <c r="G1161" s="50" t="s">
        <v>138</v>
      </c>
      <c r="H1161" s="50" t="s">
        <v>144</v>
      </c>
      <c r="I1161" s="53">
        <v>60</v>
      </c>
      <c r="J1161" s="61">
        <v>2.13</v>
      </c>
      <c r="K1161" s="64">
        <f t="shared" si="74"/>
        <v>0.98611111111111116</v>
      </c>
      <c r="M1161" s="2"/>
    </row>
    <row r="1162" spans="1:13" x14ac:dyDescent="0.2">
      <c r="A1162" s="47">
        <f t="shared" si="75"/>
        <v>2019</v>
      </c>
      <c r="B1162" s="181" t="str">
        <f t="shared" si="72"/>
        <v>Jul</v>
      </c>
      <c r="C1162" s="79">
        <f t="shared" si="73"/>
        <v>28</v>
      </c>
      <c r="D1162" s="195">
        <v>43656</v>
      </c>
      <c r="E1162" s="53" t="s">
        <v>44</v>
      </c>
      <c r="F1162" s="53" t="s">
        <v>146</v>
      </c>
      <c r="G1162" s="50" t="s">
        <v>138</v>
      </c>
      <c r="H1162" s="50" t="s">
        <v>144</v>
      </c>
      <c r="I1162" s="53">
        <v>62</v>
      </c>
      <c r="J1162" s="61">
        <v>1.53</v>
      </c>
      <c r="K1162" s="64">
        <f t="shared" si="74"/>
        <v>0.64197240777415998</v>
      </c>
      <c r="M1162" s="2"/>
    </row>
    <row r="1163" spans="1:13" x14ac:dyDescent="0.2">
      <c r="A1163" s="47">
        <f t="shared" si="75"/>
        <v>2019</v>
      </c>
      <c r="B1163" s="181" t="str">
        <f t="shared" si="72"/>
        <v>Jul</v>
      </c>
      <c r="C1163" s="79">
        <f t="shared" si="73"/>
        <v>28</v>
      </c>
      <c r="D1163" s="195">
        <v>43656</v>
      </c>
      <c r="E1163" s="53" t="s">
        <v>44</v>
      </c>
      <c r="F1163" s="53" t="s">
        <v>146</v>
      </c>
      <c r="G1163" s="50" t="s">
        <v>138</v>
      </c>
      <c r="H1163" s="50" t="s">
        <v>144</v>
      </c>
      <c r="I1163" s="53">
        <v>64</v>
      </c>
      <c r="J1163" s="61">
        <v>2.65</v>
      </c>
      <c r="K1163" s="64">
        <f t="shared" si="74"/>
        <v>1.010894775390625</v>
      </c>
      <c r="M1163" s="2"/>
    </row>
    <row r="1164" spans="1:13" x14ac:dyDescent="0.2">
      <c r="A1164" s="47">
        <f t="shared" si="75"/>
        <v>2019</v>
      </c>
      <c r="B1164" s="181" t="str">
        <f t="shared" si="72"/>
        <v>Jul</v>
      </c>
      <c r="C1164" s="79">
        <f t="shared" si="73"/>
        <v>28</v>
      </c>
      <c r="D1164" s="195">
        <v>43656</v>
      </c>
      <c r="E1164" s="53" t="s">
        <v>25</v>
      </c>
      <c r="F1164" s="53" t="s">
        <v>152</v>
      </c>
      <c r="G1164" s="50" t="s">
        <v>138</v>
      </c>
      <c r="H1164" s="50" t="s">
        <v>148</v>
      </c>
      <c r="I1164" s="53">
        <v>75</v>
      </c>
      <c r="J1164" s="61">
        <v>4.26</v>
      </c>
      <c r="K1164" s="64">
        <f t="shared" si="74"/>
        <v>1.0097777777777779</v>
      </c>
      <c r="M1164" s="2"/>
    </row>
    <row r="1165" spans="1:13" x14ac:dyDescent="0.2">
      <c r="A1165" s="47">
        <f t="shared" si="75"/>
        <v>2019</v>
      </c>
      <c r="B1165" s="181" t="str">
        <f t="shared" si="72"/>
        <v>Jul</v>
      </c>
      <c r="C1165" s="79">
        <f t="shared" si="73"/>
        <v>28</v>
      </c>
      <c r="D1165" s="195">
        <v>43657</v>
      </c>
      <c r="E1165" s="53" t="s">
        <v>25</v>
      </c>
      <c r="F1165" s="53" t="s">
        <v>152</v>
      </c>
      <c r="G1165" s="50" t="s">
        <v>138</v>
      </c>
      <c r="H1165" s="50" t="s">
        <v>148</v>
      </c>
      <c r="I1165" s="53">
        <v>78</v>
      </c>
      <c r="J1165" s="61">
        <v>5.37</v>
      </c>
      <c r="K1165" s="64">
        <f t="shared" si="74"/>
        <v>1.131593587214889</v>
      </c>
      <c r="M1165" s="2"/>
    </row>
    <row r="1166" spans="1:13" x14ac:dyDescent="0.2">
      <c r="A1166" s="47">
        <f t="shared" si="75"/>
        <v>2019</v>
      </c>
      <c r="B1166" s="181" t="str">
        <f t="shared" si="72"/>
        <v>Jul</v>
      </c>
      <c r="C1166" s="79">
        <f t="shared" si="73"/>
        <v>28</v>
      </c>
      <c r="D1166" s="195">
        <v>43657</v>
      </c>
      <c r="E1166" s="53" t="s">
        <v>25</v>
      </c>
      <c r="F1166" s="53" t="s">
        <v>152</v>
      </c>
      <c r="G1166" s="50" t="s">
        <v>138</v>
      </c>
      <c r="H1166" s="50" t="s">
        <v>148</v>
      </c>
      <c r="I1166" s="53">
        <v>89</v>
      </c>
      <c r="J1166" s="61">
        <v>7.28</v>
      </c>
      <c r="K1166" s="64">
        <f t="shared" si="74"/>
        <v>1.0326695216385402</v>
      </c>
      <c r="M1166" s="2"/>
    </row>
    <row r="1167" spans="1:13" x14ac:dyDescent="0.2">
      <c r="A1167" s="47">
        <f t="shared" si="75"/>
        <v>2019</v>
      </c>
      <c r="B1167" s="181" t="str">
        <f t="shared" si="72"/>
        <v>Jul</v>
      </c>
      <c r="C1167" s="79">
        <f t="shared" si="73"/>
        <v>28</v>
      </c>
      <c r="D1167" s="195">
        <v>43657</v>
      </c>
      <c r="E1167" s="53" t="s">
        <v>30</v>
      </c>
      <c r="F1167" s="53" t="s">
        <v>146</v>
      </c>
      <c r="G1167" s="50" t="s">
        <v>138</v>
      </c>
      <c r="H1167" s="50" t="s">
        <v>148</v>
      </c>
      <c r="I1167" s="53">
        <v>71</v>
      </c>
      <c r="J1167" s="61">
        <v>4.47</v>
      </c>
      <c r="K1167" s="64">
        <f t="shared" si="74"/>
        <v>1.2489138361212704</v>
      </c>
      <c r="M1167" s="2"/>
    </row>
    <row r="1168" spans="1:13" x14ac:dyDescent="0.2">
      <c r="A1168" s="47">
        <f t="shared" si="75"/>
        <v>2019</v>
      </c>
      <c r="B1168" s="181" t="str">
        <f t="shared" si="72"/>
        <v>Jul</v>
      </c>
      <c r="C1168" s="79">
        <f t="shared" si="73"/>
        <v>28</v>
      </c>
      <c r="D1168" s="195">
        <v>43657</v>
      </c>
      <c r="E1168" s="53" t="s">
        <v>30</v>
      </c>
      <c r="F1168" s="53" t="s">
        <v>152</v>
      </c>
      <c r="G1168" s="50" t="s">
        <v>138</v>
      </c>
      <c r="H1168" s="50" t="s">
        <v>148</v>
      </c>
      <c r="I1168" s="53">
        <v>90</v>
      </c>
      <c r="J1168" s="61">
        <v>7.75</v>
      </c>
      <c r="K1168" s="64">
        <f t="shared" si="74"/>
        <v>1.0631001371742113</v>
      </c>
      <c r="M1168" s="2"/>
    </row>
    <row r="1169" spans="1:13" x14ac:dyDescent="0.2">
      <c r="A1169" s="47">
        <f t="shared" si="75"/>
        <v>2019</v>
      </c>
      <c r="B1169" s="181" t="str">
        <f t="shared" si="72"/>
        <v>Jul</v>
      </c>
      <c r="C1169" s="79">
        <f t="shared" si="73"/>
        <v>28</v>
      </c>
      <c r="D1169" s="195">
        <v>43657</v>
      </c>
      <c r="E1169" s="53" t="s">
        <v>30</v>
      </c>
      <c r="F1169" s="53" t="s">
        <v>152</v>
      </c>
      <c r="G1169" s="50" t="s">
        <v>138</v>
      </c>
      <c r="H1169" s="50" t="s">
        <v>148</v>
      </c>
      <c r="I1169" s="53">
        <v>92</v>
      </c>
      <c r="J1169" s="61">
        <v>9.8800000000000008</v>
      </c>
      <c r="K1169" s="64">
        <f t="shared" si="74"/>
        <v>1.2688008547711023</v>
      </c>
      <c r="M1169" s="2"/>
    </row>
    <row r="1170" spans="1:13" x14ac:dyDescent="0.2">
      <c r="A1170" s="47">
        <f t="shared" si="75"/>
        <v>2019</v>
      </c>
      <c r="B1170" s="181" t="str">
        <f t="shared" si="72"/>
        <v>Jul</v>
      </c>
      <c r="C1170" s="79">
        <f t="shared" si="73"/>
        <v>28</v>
      </c>
      <c r="D1170" s="195">
        <v>43657</v>
      </c>
      <c r="E1170" s="53" t="s">
        <v>21</v>
      </c>
      <c r="F1170" s="53" t="s">
        <v>146</v>
      </c>
      <c r="G1170" s="50" t="s">
        <v>138</v>
      </c>
      <c r="H1170" s="50" t="s">
        <v>148</v>
      </c>
      <c r="I1170" s="53">
        <v>78</v>
      </c>
      <c r="J1170" s="61">
        <v>5.0599999999999996</v>
      </c>
      <c r="K1170" s="64">
        <f t="shared" si="74"/>
        <v>1.0662688177481077</v>
      </c>
      <c r="M1170" s="2"/>
    </row>
    <row r="1171" spans="1:13" x14ac:dyDescent="0.2">
      <c r="A1171" s="47">
        <f t="shared" si="75"/>
        <v>2019</v>
      </c>
      <c r="B1171" s="181" t="str">
        <f t="shared" si="72"/>
        <v>Jul</v>
      </c>
      <c r="C1171" s="79">
        <f t="shared" si="73"/>
        <v>28</v>
      </c>
      <c r="D1171" s="195">
        <v>43657</v>
      </c>
      <c r="E1171" s="53" t="s">
        <v>21</v>
      </c>
      <c r="F1171" s="53" t="s">
        <v>146</v>
      </c>
      <c r="G1171" s="50" t="s">
        <v>138</v>
      </c>
      <c r="H1171" s="50" t="s">
        <v>148</v>
      </c>
      <c r="I1171" s="53">
        <v>74</v>
      </c>
      <c r="J1171" s="61">
        <v>4.25</v>
      </c>
      <c r="K1171" s="64">
        <f t="shared" si="74"/>
        <v>1.0488026375535506</v>
      </c>
      <c r="M1171" s="2"/>
    </row>
    <row r="1172" spans="1:13" x14ac:dyDescent="0.2">
      <c r="A1172" s="47">
        <f t="shared" si="75"/>
        <v>2019</v>
      </c>
      <c r="B1172" s="181" t="str">
        <f t="shared" si="72"/>
        <v>Jul</v>
      </c>
      <c r="C1172" s="79">
        <f t="shared" si="73"/>
        <v>28</v>
      </c>
      <c r="D1172" s="195">
        <v>43657</v>
      </c>
      <c r="E1172" s="53" t="s">
        <v>21</v>
      </c>
      <c r="F1172" s="53" t="s">
        <v>146</v>
      </c>
      <c r="G1172" s="50" t="s">
        <v>138</v>
      </c>
      <c r="H1172" s="50" t="s">
        <v>148</v>
      </c>
      <c r="I1172" s="53">
        <v>74</v>
      </c>
      <c r="J1172" s="61">
        <v>4.3899999999999997</v>
      </c>
      <c r="K1172" s="64">
        <f t="shared" si="74"/>
        <v>1.0833514303200205</v>
      </c>
      <c r="M1172" s="2"/>
    </row>
    <row r="1173" spans="1:13" x14ac:dyDescent="0.2">
      <c r="A1173" s="47">
        <f t="shared" si="75"/>
        <v>2019</v>
      </c>
      <c r="B1173" s="181" t="str">
        <f t="shared" si="72"/>
        <v>Jul</v>
      </c>
      <c r="C1173" s="79">
        <f t="shared" si="73"/>
        <v>28</v>
      </c>
      <c r="D1173" s="195">
        <v>43657</v>
      </c>
      <c r="E1173" s="53" t="s">
        <v>21</v>
      </c>
      <c r="F1173" s="53" t="s">
        <v>146</v>
      </c>
      <c r="G1173" s="50" t="s">
        <v>138</v>
      </c>
      <c r="H1173" s="50" t="s">
        <v>148</v>
      </c>
      <c r="I1173" s="53">
        <v>70</v>
      </c>
      <c r="J1173" s="61">
        <v>4</v>
      </c>
      <c r="K1173" s="64">
        <f t="shared" si="74"/>
        <v>1.1661807580174928</v>
      </c>
      <c r="M1173" s="2"/>
    </row>
    <row r="1174" spans="1:13" x14ac:dyDescent="0.2">
      <c r="A1174" s="47">
        <f t="shared" si="75"/>
        <v>2019</v>
      </c>
      <c r="B1174" s="181" t="str">
        <f t="shared" si="72"/>
        <v>Jul</v>
      </c>
      <c r="C1174" s="79">
        <f t="shared" si="73"/>
        <v>28</v>
      </c>
      <c r="D1174" s="195">
        <v>43657</v>
      </c>
      <c r="E1174" s="53" t="s">
        <v>21</v>
      </c>
      <c r="F1174" s="53" t="s">
        <v>146</v>
      </c>
      <c r="G1174" s="50" t="s">
        <v>138</v>
      </c>
      <c r="H1174" s="50" t="s">
        <v>144</v>
      </c>
      <c r="I1174" s="53">
        <v>65</v>
      </c>
      <c r="J1174" s="61">
        <v>3.3</v>
      </c>
      <c r="K1174" s="64">
        <f t="shared" si="74"/>
        <v>1.2016385980883022</v>
      </c>
      <c r="M1174" s="2"/>
    </row>
    <row r="1175" spans="1:13" x14ac:dyDescent="0.2">
      <c r="A1175" s="47">
        <f t="shared" si="75"/>
        <v>2019</v>
      </c>
      <c r="B1175" s="181" t="str">
        <f t="shared" si="72"/>
        <v>Jul</v>
      </c>
      <c r="C1175" s="79">
        <f t="shared" si="73"/>
        <v>28</v>
      </c>
      <c r="D1175" s="195">
        <v>43657</v>
      </c>
      <c r="E1175" s="53" t="s">
        <v>21</v>
      </c>
      <c r="F1175" s="53" t="s">
        <v>146</v>
      </c>
      <c r="G1175" s="50" t="s">
        <v>138</v>
      </c>
      <c r="H1175" s="50" t="s">
        <v>144</v>
      </c>
      <c r="I1175" s="53">
        <v>68</v>
      </c>
      <c r="J1175" s="61">
        <v>3.16</v>
      </c>
      <c r="K1175" s="64">
        <f t="shared" si="74"/>
        <v>1.004986769794423</v>
      </c>
      <c r="M1175" s="2"/>
    </row>
    <row r="1176" spans="1:13" x14ac:dyDescent="0.2">
      <c r="A1176" s="47">
        <f t="shared" si="75"/>
        <v>2019</v>
      </c>
      <c r="B1176" s="181" t="str">
        <f t="shared" si="72"/>
        <v>Jul</v>
      </c>
      <c r="C1176" s="79">
        <f t="shared" si="73"/>
        <v>28</v>
      </c>
      <c r="D1176" s="195">
        <v>43657</v>
      </c>
      <c r="E1176" s="53" t="s">
        <v>21</v>
      </c>
      <c r="F1176" s="53" t="s">
        <v>146</v>
      </c>
      <c r="G1176" s="50" t="s">
        <v>138</v>
      </c>
      <c r="H1176" s="50" t="s">
        <v>144</v>
      </c>
      <c r="I1176" s="53">
        <v>67</v>
      </c>
      <c r="J1176" s="61">
        <v>3.6</v>
      </c>
      <c r="K1176" s="64">
        <f t="shared" si="74"/>
        <v>1.1969557425614188</v>
      </c>
      <c r="M1176" s="2"/>
    </row>
    <row r="1177" spans="1:13" x14ac:dyDescent="0.2">
      <c r="A1177" s="47">
        <f t="shared" si="75"/>
        <v>2019</v>
      </c>
      <c r="B1177" s="181" t="str">
        <f t="shared" si="72"/>
        <v>Jul</v>
      </c>
      <c r="C1177" s="79">
        <f t="shared" si="73"/>
        <v>28</v>
      </c>
      <c r="D1177" s="195">
        <v>43657</v>
      </c>
      <c r="E1177" s="53" t="s">
        <v>19</v>
      </c>
      <c r="F1177" s="53" t="s">
        <v>146</v>
      </c>
      <c r="G1177" s="50" t="s">
        <v>138</v>
      </c>
      <c r="H1177" s="50" t="s">
        <v>148</v>
      </c>
      <c r="I1177" s="53">
        <v>75</v>
      </c>
      <c r="J1177" s="61">
        <v>5.22</v>
      </c>
      <c r="K1177" s="64">
        <f t="shared" si="74"/>
        <v>1.2373333333333334</v>
      </c>
      <c r="M1177" s="2"/>
    </row>
    <row r="1178" spans="1:13" x14ac:dyDescent="0.2">
      <c r="A1178" s="47">
        <f t="shared" si="75"/>
        <v>2019</v>
      </c>
      <c r="B1178" s="181" t="str">
        <f t="shared" si="72"/>
        <v>Jul</v>
      </c>
      <c r="C1178" s="79">
        <f t="shared" si="73"/>
        <v>28</v>
      </c>
      <c r="D1178" s="195">
        <v>43657</v>
      </c>
      <c r="E1178" s="53" t="s">
        <v>19</v>
      </c>
      <c r="F1178" s="53" t="s">
        <v>152</v>
      </c>
      <c r="G1178" s="50" t="s">
        <v>138</v>
      </c>
      <c r="H1178" s="50" t="s">
        <v>148</v>
      </c>
      <c r="I1178" s="53">
        <v>77</v>
      </c>
      <c r="J1178" s="61">
        <v>5.0599999999999996</v>
      </c>
      <c r="K1178" s="64">
        <f t="shared" si="74"/>
        <v>1.1083536129918319</v>
      </c>
      <c r="M1178" s="2"/>
    </row>
    <row r="1179" spans="1:13" x14ac:dyDescent="0.2">
      <c r="A1179" s="47">
        <f t="shared" si="75"/>
        <v>2019</v>
      </c>
      <c r="B1179" s="181" t="str">
        <f t="shared" si="72"/>
        <v>Jul</v>
      </c>
      <c r="C1179" s="79">
        <f t="shared" si="73"/>
        <v>28</v>
      </c>
      <c r="D1179" s="195">
        <v>43657</v>
      </c>
      <c r="E1179" s="53" t="s">
        <v>19</v>
      </c>
      <c r="F1179" s="53" t="s">
        <v>152</v>
      </c>
      <c r="G1179" s="50" t="s">
        <v>138</v>
      </c>
      <c r="H1179" s="50" t="s">
        <v>148</v>
      </c>
      <c r="I1179" s="53">
        <v>81</v>
      </c>
      <c r="J1179" s="61">
        <v>5.67</v>
      </c>
      <c r="K1179" s="64">
        <f t="shared" si="74"/>
        <v>1.0669105319311081</v>
      </c>
      <c r="M1179" s="2"/>
    </row>
    <row r="1180" spans="1:13" x14ac:dyDescent="0.2">
      <c r="A1180" s="47">
        <f t="shared" si="75"/>
        <v>2019</v>
      </c>
      <c r="B1180" s="181" t="str">
        <f t="shared" si="72"/>
        <v>Jul</v>
      </c>
      <c r="C1180" s="79">
        <f t="shared" si="73"/>
        <v>28</v>
      </c>
      <c r="D1180" s="195">
        <v>43657</v>
      </c>
      <c r="E1180" s="53" t="s">
        <v>8</v>
      </c>
      <c r="F1180" s="50" t="s">
        <v>146</v>
      </c>
      <c r="G1180" s="50" t="s">
        <v>138</v>
      </c>
      <c r="H1180" s="50" t="s">
        <v>144</v>
      </c>
      <c r="I1180" s="53">
        <v>67</v>
      </c>
      <c r="J1180" s="61">
        <v>3.34</v>
      </c>
      <c r="K1180" s="64">
        <f t="shared" si="74"/>
        <v>1.1105089389319829</v>
      </c>
      <c r="M1180" s="2"/>
    </row>
    <row r="1181" spans="1:13" x14ac:dyDescent="0.2">
      <c r="A1181" s="47">
        <f t="shared" si="75"/>
        <v>2019</v>
      </c>
      <c r="B1181" s="181" t="str">
        <f t="shared" si="72"/>
        <v>Jul</v>
      </c>
      <c r="C1181" s="79">
        <f t="shared" si="73"/>
        <v>28</v>
      </c>
      <c r="D1181" s="195">
        <v>43657</v>
      </c>
      <c r="E1181" s="53" t="s">
        <v>8</v>
      </c>
      <c r="F1181" s="53" t="s">
        <v>146</v>
      </c>
      <c r="G1181" s="50" t="s">
        <v>138</v>
      </c>
      <c r="H1181" s="50" t="s">
        <v>144</v>
      </c>
      <c r="I1181" s="53">
        <v>55</v>
      </c>
      <c r="J1181" s="61">
        <v>1.97</v>
      </c>
      <c r="K1181" s="64">
        <f t="shared" si="74"/>
        <v>1.1840721262208866</v>
      </c>
      <c r="M1181" s="2"/>
    </row>
    <row r="1182" spans="1:13" x14ac:dyDescent="0.2">
      <c r="A1182" s="47">
        <f t="shared" si="75"/>
        <v>2019</v>
      </c>
      <c r="B1182" s="181" t="str">
        <f t="shared" si="72"/>
        <v>Jul</v>
      </c>
      <c r="C1182" s="79">
        <f t="shared" si="73"/>
        <v>28</v>
      </c>
      <c r="D1182" s="195">
        <v>43657</v>
      </c>
      <c r="E1182" s="53" t="s">
        <v>8</v>
      </c>
      <c r="F1182" s="53" t="s">
        <v>146</v>
      </c>
      <c r="G1182" s="50" t="s">
        <v>138</v>
      </c>
      <c r="H1182" s="50" t="s">
        <v>144</v>
      </c>
      <c r="I1182" s="53">
        <v>55</v>
      </c>
      <c r="J1182" s="61">
        <v>3.2</v>
      </c>
      <c r="K1182" s="64">
        <f t="shared" si="74"/>
        <v>1.9233658903080391</v>
      </c>
      <c r="M1182" s="2"/>
    </row>
    <row r="1183" spans="1:13" x14ac:dyDescent="0.2">
      <c r="A1183" s="47">
        <f t="shared" si="75"/>
        <v>2019</v>
      </c>
      <c r="B1183" s="181" t="str">
        <f t="shared" si="72"/>
        <v>Jul</v>
      </c>
      <c r="C1183" s="79">
        <f t="shared" si="73"/>
        <v>28</v>
      </c>
      <c r="D1183" s="195">
        <v>43657</v>
      </c>
      <c r="E1183" s="53" t="s">
        <v>8</v>
      </c>
      <c r="F1183" s="53" t="s">
        <v>146</v>
      </c>
      <c r="G1183" s="50" t="s">
        <v>138</v>
      </c>
      <c r="H1183" s="50" t="s">
        <v>144</v>
      </c>
      <c r="I1183" s="53">
        <v>66</v>
      </c>
      <c r="J1183" s="61">
        <v>3.19</v>
      </c>
      <c r="K1183" s="64">
        <f t="shared" si="74"/>
        <v>1.1095806550352005</v>
      </c>
      <c r="M1183" s="2"/>
    </row>
    <row r="1184" spans="1:13" x14ac:dyDescent="0.2">
      <c r="A1184" s="47">
        <f t="shared" si="75"/>
        <v>2019</v>
      </c>
      <c r="B1184" s="181" t="str">
        <f t="shared" si="72"/>
        <v>Jul</v>
      </c>
      <c r="C1184" s="79">
        <f t="shared" si="73"/>
        <v>28</v>
      </c>
      <c r="D1184" s="195">
        <v>43657</v>
      </c>
      <c r="E1184" s="53" t="s">
        <v>8</v>
      </c>
      <c r="F1184" s="53" t="s">
        <v>146</v>
      </c>
      <c r="G1184" s="50" t="s">
        <v>138</v>
      </c>
      <c r="H1184" s="50" t="s">
        <v>148</v>
      </c>
      <c r="I1184" s="53">
        <v>70</v>
      </c>
      <c r="J1184" s="61">
        <v>3.92</v>
      </c>
      <c r="K1184" s="64">
        <f t="shared" si="74"/>
        <v>1.1428571428571428</v>
      </c>
      <c r="M1184" s="2"/>
    </row>
    <row r="1185" spans="1:13" x14ac:dyDescent="0.2">
      <c r="A1185" s="47">
        <f t="shared" si="75"/>
        <v>2019</v>
      </c>
      <c r="B1185" s="181" t="str">
        <f t="shared" si="72"/>
        <v>Jul</v>
      </c>
      <c r="C1185" s="79">
        <f t="shared" si="73"/>
        <v>28</v>
      </c>
      <c r="D1185" s="195">
        <v>43657</v>
      </c>
      <c r="E1185" s="53" t="s">
        <v>8</v>
      </c>
      <c r="F1185" s="53" t="s">
        <v>152</v>
      </c>
      <c r="G1185" s="50" t="s">
        <v>138</v>
      </c>
      <c r="H1185" s="50" t="s">
        <v>148</v>
      </c>
      <c r="I1185" s="53">
        <v>78</v>
      </c>
      <c r="J1185" s="61">
        <v>5</v>
      </c>
      <c r="K1185" s="64">
        <f t="shared" si="74"/>
        <v>1.0536253139803435</v>
      </c>
      <c r="M1185" s="2"/>
    </row>
    <row r="1186" spans="1:13" x14ac:dyDescent="0.2">
      <c r="A1186" s="47">
        <f t="shared" si="75"/>
        <v>2019</v>
      </c>
      <c r="B1186" s="181" t="str">
        <f t="shared" si="72"/>
        <v>Jul</v>
      </c>
      <c r="C1186" s="79">
        <f t="shared" si="73"/>
        <v>28</v>
      </c>
      <c r="D1186" s="195">
        <v>43657</v>
      </c>
      <c r="E1186" s="53" t="s">
        <v>8</v>
      </c>
      <c r="F1186" s="53" t="s">
        <v>152</v>
      </c>
      <c r="G1186" s="50" t="s">
        <v>138</v>
      </c>
      <c r="H1186" s="50" t="s">
        <v>148</v>
      </c>
      <c r="I1186" s="53">
        <v>90</v>
      </c>
      <c r="J1186" s="61">
        <v>7.68</v>
      </c>
      <c r="K1186" s="64">
        <f t="shared" si="74"/>
        <v>1.0534979423868314</v>
      </c>
      <c r="M1186" s="2"/>
    </row>
    <row r="1187" spans="1:13" x14ac:dyDescent="0.2">
      <c r="A1187" s="47">
        <f t="shared" si="75"/>
        <v>2019</v>
      </c>
      <c r="B1187" s="181" t="str">
        <f t="shared" si="72"/>
        <v>Jul</v>
      </c>
      <c r="C1187" s="79">
        <f t="shared" si="73"/>
        <v>28</v>
      </c>
      <c r="D1187" s="195">
        <v>43657</v>
      </c>
      <c r="E1187" s="53" t="s">
        <v>15</v>
      </c>
      <c r="F1187" s="53" t="s">
        <v>146</v>
      </c>
      <c r="G1187" s="50" t="s">
        <v>138</v>
      </c>
      <c r="H1187" s="50" t="s">
        <v>144</v>
      </c>
      <c r="I1187" s="53">
        <v>63</v>
      </c>
      <c r="J1187" s="61">
        <v>2.96</v>
      </c>
      <c r="K1187" s="64">
        <f t="shared" si="74"/>
        <v>1.1837774498394302</v>
      </c>
      <c r="M1187" s="2"/>
    </row>
    <row r="1188" spans="1:13" x14ac:dyDescent="0.2">
      <c r="A1188" s="47">
        <f t="shared" si="75"/>
        <v>2019</v>
      </c>
      <c r="B1188" s="181" t="str">
        <f t="shared" si="72"/>
        <v>Jul</v>
      </c>
      <c r="C1188" s="79">
        <f t="shared" si="73"/>
        <v>28</v>
      </c>
      <c r="D1188" s="195">
        <v>43657</v>
      </c>
      <c r="E1188" s="53" t="s">
        <v>15</v>
      </c>
      <c r="F1188" s="53" t="s">
        <v>146</v>
      </c>
      <c r="G1188" s="50" t="s">
        <v>138</v>
      </c>
      <c r="H1188" s="50" t="s">
        <v>144</v>
      </c>
      <c r="I1188" s="53">
        <v>66</v>
      </c>
      <c r="J1188" s="61">
        <v>3</v>
      </c>
      <c r="K1188" s="64">
        <f t="shared" si="74"/>
        <v>1.0434927790299691</v>
      </c>
      <c r="M1188" s="2"/>
    </row>
    <row r="1189" spans="1:13" x14ac:dyDescent="0.2">
      <c r="A1189" s="47">
        <f t="shared" si="75"/>
        <v>2019</v>
      </c>
      <c r="B1189" s="181" t="str">
        <f t="shared" si="72"/>
        <v>Jul</v>
      </c>
      <c r="C1189" s="79">
        <f t="shared" si="73"/>
        <v>28</v>
      </c>
      <c r="D1189" s="195">
        <v>43657</v>
      </c>
      <c r="E1189" s="53" t="s">
        <v>15</v>
      </c>
      <c r="F1189" s="53" t="s">
        <v>146</v>
      </c>
      <c r="G1189" s="50" t="s">
        <v>138</v>
      </c>
      <c r="H1189" s="50" t="s">
        <v>148</v>
      </c>
      <c r="I1189" s="53">
        <v>75</v>
      </c>
      <c r="J1189" s="61">
        <v>4.8</v>
      </c>
      <c r="K1189" s="64">
        <f t="shared" si="74"/>
        <v>1.1377777777777778</v>
      </c>
      <c r="M1189" s="2"/>
    </row>
    <row r="1190" spans="1:13" x14ac:dyDescent="0.2">
      <c r="A1190" s="47">
        <f t="shared" si="75"/>
        <v>2019</v>
      </c>
      <c r="B1190" s="181" t="str">
        <f t="shared" si="72"/>
        <v>Jul</v>
      </c>
      <c r="C1190" s="79">
        <f t="shared" si="73"/>
        <v>28</v>
      </c>
      <c r="D1190" s="195">
        <v>43657</v>
      </c>
      <c r="E1190" s="53" t="s">
        <v>15</v>
      </c>
      <c r="F1190" s="53" t="s">
        <v>146</v>
      </c>
      <c r="G1190" s="50" t="s">
        <v>138</v>
      </c>
      <c r="H1190" s="50" t="s">
        <v>148</v>
      </c>
      <c r="I1190" s="53">
        <v>71</v>
      </c>
      <c r="J1190" s="61">
        <v>4.29</v>
      </c>
      <c r="K1190" s="64">
        <f t="shared" si="74"/>
        <v>1.1986220037942394</v>
      </c>
      <c r="M1190" s="2"/>
    </row>
    <row r="1191" spans="1:13" x14ac:dyDescent="0.2">
      <c r="A1191" s="47">
        <f t="shared" si="75"/>
        <v>2019</v>
      </c>
      <c r="B1191" s="181" t="str">
        <f t="shared" si="72"/>
        <v>Jul</v>
      </c>
      <c r="C1191" s="79">
        <f t="shared" si="73"/>
        <v>28</v>
      </c>
      <c r="D1191" s="195">
        <v>43657</v>
      </c>
      <c r="E1191" s="53" t="s">
        <v>15</v>
      </c>
      <c r="F1191" s="53" t="s">
        <v>152</v>
      </c>
      <c r="G1191" s="50" t="s">
        <v>138</v>
      </c>
      <c r="H1191" s="50" t="s">
        <v>148</v>
      </c>
      <c r="I1191" s="53">
        <v>98</v>
      </c>
      <c r="J1191" s="61">
        <v>9.76</v>
      </c>
      <c r="K1191" s="64">
        <f t="shared" si="74"/>
        <v>1.0369828897823186</v>
      </c>
      <c r="M1191" s="2"/>
    </row>
    <row r="1192" spans="1:13" x14ac:dyDescent="0.2">
      <c r="A1192" s="47">
        <f t="shared" si="75"/>
        <v>2019</v>
      </c>
      <c r="B1192" s="181" t="str">
        <f t="shared" si="72"/>
        <v>Jul</v>
      </c>
      <c r="C1192" s="79">
        <f t="shared" si="73"/>
        <v>29</v>
      </c>
      <c r="D1192" s="195">
        <v>43663</v>
      </c>
      <c r="E1192" s="53" t="s">
        <v>15</v>
      </c>
      <c r="F1192" s="53" t="s">
        <v>146</v>
      </c>
      <c r="G1192" s="50" t="s">
        <v>138</v>
      </c>
      <c r="H1192" s="50" t="s">
        <v>144</v>
      </c>
      <c r="I1192" s="53">
        <v>69</v>
      </c>
      <c r="J1192" s="61">
        <v>3.64</v>
      </c>
      <c r="K1192" s="64">
        <f t="shared" si="74"/>
        <v>1.1080366139131652</v>
      </c>
      <c r="M1192" s="2"/>
    </row>
    <row r="1193" spans="1:13" x14ac:dyDescent="0.2">
      <c r="A1193" s="47">
        <f t="shared" si="75"/>
        <v>2019</v>
      </c>
      <c r="B1193" s="181" t="str">
        <f t="shared" si="72"/>
        <v>Jul</v>
      </c>
      <c r="C1193" s="79">
        <f t="shared" si="73"/>
        <v>29</v>
      </c>
      <c r="D1193" s="195">
        <v>43663</v>
      </c>
      <c r="E1193" s="53" t="s">
        <v>15</v>
      </c>
      <c r="F1193" s="53" t="s">
        <v>152</v>
      </c>
      <c r="G1193" s="50" t="s">
        <v>138</v>
      </c>
      <c r="H1193" s="50" t="s">
        <v>148</v>
      </c>
      <c r="I1193" s="53">
        <v>74</v>
      </c>
      <c r="J1193" s="61">
        <v>4.32</v>
      </c>
      <c r="K1193" s="64">
        <f t="shared" si="74"/>
        <v>1.0660770339367855</v>
      </c>
      <c r="M1193" s="2"/>
    </row>
    <row r="1194" spans="1:13" x14ac:dyDescent="0.2">
      <c r="A1194" s="47">
        <f t="shared" si="75"/>
        <v>2019</v>
      </c>
      <c r="B1194" s="181" t="str">
        <f t="shared" si="72"/>
        <v>Jul</v>
      </c>
      <c r="C1194" s="79">
        <f t="shared" si="73"/>
        <v>29</v>
      </c>
      <c r="D1194" s="195">
        <v>43663</v>
      </c>
      <c r="E1194" s="53" t="s">
        <v>15</v>
      </c>
      <c r="F1194" s="53" t="s">
        <v>152</v>
      </c>
      <c r="G1194" s="50" t="s">
        <v>138</v>
      </c>
      <c r="H1194" s="50" t="s">
        <v>148</v>
      </c>
      <c r="I1194" s="53">
        <v>80</v>
      </c>
      <c r="J1194" s="61">
        <v>5.48</v>
      </c>
      <c r="K1194" s="64">
        <f t="shared" si="74"/>
        <v>1.0703125</v>
      </c>
      <c r="M1194" s="2"/>
    </row>
    <row r="1195" spans="1:13" x14ac:dyDescent="0.2">
      <c r="A1195" s="47">
        <f t="shared" si="75"/>
        <v>2019</v>
      </c>
      <c r="B1195" s="181" t="str">
        <f t="shared" si="72"/>
        <v>Jul</v>
      </c>
      <c r="C1195" s="79">
        <f t="shared" si="73"/>
        <v>29</v>
      </c>
      <c r="D1195" s="195">
        <v>43663</v>
      </c>
      <c r="E1195" s="53" t="s">
        <v>15</v>
      </c>
      <c r="F1195" s="53" t="s">
        <v>152</v>
      </c>
      <c r="G1195" s="50" t="s">
        <v>138</v>
      </c>
      <c r="H1195" s="50" t="s">
        <v>148</v>
      </c>
      <c r="I1195" s="53">
        <v>75</v>
      </c>
      <c r="J1195" s="61">
        <v>4.3899999999999997</v>
      </c>
      <c r="K1195" s="64">
        <f t="shared" si="74"/>
        <v>1.0405925925925925</v>
      </c>
      <c r="M1195" s="2"/>
    </row>
    <row r="1196" spans="1:13" x14ac:dyDescent="0.2">
      <c r="A1196" s="47">
        <f t="shared" si="75"/>
        <v>2019</v>
      </c>
      <c r="B1196" s="181" t="str">
        <f t="shared" si="72"/>
        <v>Jul</v>
      </c>
      <c r="C1196" s="79">
        <f t="shared" si="73"/>
        <v>29</v>
      </c>
      <c r="D1196" s="195">
        <v>43663</v>
      </c>
      <c r="E1196" s="53" t="s">
        <v>25</v>
      </c>
      <c r="F1196" s="53" t="s">
        <v>152</v>
      </c>
      <c r="G1196" s="50" t="s">
        <v>138</v>
      </c>
      <c r="H1196" s="50" t="s">
        <v>148</v>
      </c>
      <c r="I1196" s="53">
        <v>85</v>
      </c>
      <c r="J1196" s="61">
        <v>6.62</v>
      </c>
      <c r="K1196" s="64">
        <f t="shared" si="74"/>
        <v>1.0779564420924079</v>
      </c>
      <c r="M1196" s="2"/>
    </row>
    <row r="1197" spans="1:13" x14ac:dyDescent="0.2">
      <c r="A1197" s="47">
        <f t="shared" si="75"/>
        <v>2019</v>
      </c>
      <c r="B1197" s="181" t="str">
        <f t="shared" si="72"/>
        <v>Jul</v>
      </c>
      <c r="C1197" s="79">
        <f t="shared" si="73"/>
        <v>29</v>
      </c>
      <c r="D1197" s="195">
        <v>43663</v>
      </c>
      <c r="E1197" s="53" t="s">
        <v>21</v>
      </c>
      <c r="F1197" s="53" t="s">
        <v>146</v>
      </c>
      <c r="G1197" s="50" t="s">
        <v>138</v>
      </c>
      <c r="H1197" s="50" t="s">
        <v>144</v>
      </c>
      <c r="I1197" s="53">
        <v>63</v>
      </c>
      <c r="J1197" s="61">
        <v>2.64</v>
      </c>
      <c r="K1197" s="64">
        <f t="shared" si="74"/>
        <v>1.0558015093162485</v>
      </c>
      <c r="M1197" s="2"/>
    </row>
    <row r="1198" spans="1:13" x14ac:dyDescent="0.2">
      <c r="A1198" s="47">
        <f t="shared" si="75"/>
        <v>2019</v>
      </c>
      <c r="B1198" s="181" t="str">
        <f t="shared" si="72"/>
        <v>Jul</v>
      </c>
      <c r="C1198" s="79">
        <f t="shared" si="73"/>
        <v>29</v>
      </c>
      <c r="D1198" s="195">
        <v>43663</v>
      </c>
      <c r="E1198" s="53" t="s">
        <v>19</v>
      </c>
      <c r="F1198" s="53" t="s">
        <v>146</v>
      </c>
      <c r="G1198" s="50" t="s">
        <v>138</v>
      </c>
      <c r="H1198" s="50" t="s">
        <v>148</v>
      </c>
      <c r="I1198" s="53">
        <v>74</v>
      </c>
      <c r="J1198" s="61">
        <v>4.25</v>
      </c>
      <c r="K1198" s="64">
        <f t="shared" si="74"/>
        <v>1.0488026375535506</v>
      </c>
      <c r="M1198" s="2"/>
    </row>
    <row r="1199" spans="1:13" x14ac:dyDescent="0.2">
      <c r="A1199" s="47">
        <f t="shared" si="75"/>
        <v>2019</v>
      </c>
      <c r="B1199" s="181" t="str">
        <f t="shared" si="72"/>
        <v>Jul</v>
      </c>
      <c r="C1199" s="79">
        <f t="shared" si="73"/>
        <v>29</v>
      </c>
      <c r="D1199" s="195">
        <v>43663</v>
      </c>
      <c r="E1199" s="53" t="s">
        <v>19</v>
      </c>
      <c r="F1199" s="53" t="s">
        <v>146</v>
      </c>
      <c r="G1199" s="50" t="s">
        <v>138</v>
      </c>
      <c r="H1199" s="50" t="s">
        <v>148</v>
      </c>
      <c r="I1199" s="53">
        <v>72</v>
      </c>
      <c r="J1199" s="61">
        <v>5.67</v>
      </c>
      <c r="K1199" s="64">
        <f t="shared" si="74"/>
        <v>1.5190972222222223</v>
      </c>
      <c r="M1199" s="2"/>
    </row>
    <row r="1200" spans="1:13" x14ac:dyDescent="0.2">
      <c r="A1200" s="47">
        <f t="shared" si="75"/>
        <v>2019</v>
      </c>
      <c r="B1200" s="181" t="str">
        <f t="shared" si="72"/>
        <v>Jul</v>
      </c>
      <c r="C1200" s="79">
        <f t="shared" si="73"/>
        <v>29</v>
      </c>
      <c r="D1200" s="195">
        <v>43664</v>
      </c>
      <c r="E1200" s="53" t="s">
        <v>34</v>
      </c>
      <c r="F1200" s="53" t="s">
        <v>146</v>
      </c>
      <c r="G1200" s="50" t="s">
        <v>138</v>
      </c>
      <c r="H1200" s="50" t="s">
        <v>144</v>
      </c>
      <c r="I1200" s="53">
        <v>62</v>
      </c>
      <c r="J1200" s="61">
        <v>3.22</v>
      </c>
      <c r="K1200" s="64">
        <f t="shared" si="74"/>
        <v>1.3510791849887549</v>
      </c>
      <c r="M1200" s="2"/>
    </row>
    <row r="1201" spans="1:13" x14ac:dyDescent="0.2">
      <c r="A1201" s="47">
        <f t="shared" si="75"/>
        <v>2019</v>
      </c>
      <c r="B1201" s="181" t="str">
        <f t="shared" si="72"/>
        <v>Jul</v>
      </c>
      <c r="C1201" s="79">
        <f t="shared" si="73"/>
        <v>29</v>
      </c>
      <c r="D1201" s="195">
        <v>43664</v>
      </c>
      <c r="E1201" s="53" t="s">
        <v>34</v>
      </c>
      <c r="F1201" s="53" t="s">
        <v>146</v>
      </c>
      <c r="G1201" s="50" t="s">
        <v>138</v>
      </c>
      <c r="H1201" s="50" t="s">
        <v>144</v>
      </c>
      <c r="I1201" s="53">
        <v>64</v>
      </c>
      <c r="J1201" s="61">
        <v>2.68</v>
      </c>
      <c r="K1201" s="64">
        <f t="shared" si="74"/>
        <v>1.0223388671875</v>
      </c>
      <c r="M1201" s="2"/>
    </row>
    <row r="1202" spans="1:13" x14ac:dyDescent="0.2">
      <c r="A1202" s="47">
        <f t="shared" si="75"/>
        <v>2019</v>
      </c>
      <c r="B1202" s="181" t="str">
        <f t="shared" si="72"/>
        <v>Jul</v>
      </c>
      <c r="C1202" s="79">
        <f t="shared" si="73"/>
        <v>29</v>
      </c>
      <c r="D1202" s="195">
        <v>43664</v>
      </c>
      <c r="E1202" s="53" t="s">
        <v>34</v>
      </c>
      <c r="F1202" s="53" t="s">
        <v>146</v>
      </c>
      <c r="G1202" s="50" t="s">
        <v>138</v>
      </c>
      <c r="H1202" s="50" t="s">
        <v>144</v>
      </c>
      <c r="I1202" s="53">
        <v>65</v>
      </c>
      <c r="J1202" s="61">
        <v>3.02</v>
      </c>
      <c r="K1202" s="64">
        <f t="shared" si="74"/>
        <v>1.0996813837050523</v>
      </c>
      <c r="M1202" s="2"/>
    </row>
    <row r="1203" spans="1:13" x14ac:dyDescent="0.2">
      <c r="A1203" s="47">
        <f t="shared" si="75"/>
        <v>2019</v>
      </c>
      <c r="B1203" s="181" t="str">
        <f t="shared" si="72"/>
        <v>Jul</v>
      </c>
      <c r="C1203" s="79">
        <f t="shared" si="73"/>
        <v>29</v>
      </c>
      <c r="D1203" s="195">
        <v>43664</v>
      </c>
      <c r="E1203" s="53" t="s">
        <v>34</v>
      </c>
      <c r="F1203" s="53" t="s">
        <v>146</v>
      </c>
      <c r="G1203" s="50" t="s">
        <v>138</v>
      </c>
      <c r="H1203" s="50" t="s">
        <v>144</v>
      </c>
      <c r="I1203" s="53">
        <v>64</v>
      </c>
      <c r="J1203" s="61">
        <v>2.78</v>
      </c>
      <c r="K1203" s="64">
        <f t="shared" si="74"/>
        <v>1.06048583984375</v>
      </c>
      <c r="M1203" s="2"/>
    </row>
    <row r="1204" spans="1:13" x14ac:dyDescent="0.2">
      <c r="A1204" s="47">
        <f t="shared" si="75"/>
        <v>2019</v>
      </c>
      <c r="B1204" s="181" t="str">
        <f t="shared" si="72"/>
        <v>Jul</v>
      </c>
      <c r="C1204" s="79">
        <f t="shared" si="73"/>
        <v>29</v>
      </c>
      <c r="D1204" s="195">
        <v>43664</v>
      </c>
      <c r="E1204" s="53" t="s">
        <v>34</v>
      </c>
      <c r="F1204" s="53" t="s">
        <v>146</v>
      </c>
      <c r="G1204" s="50" t="s">
        <v>138</v>
      </c>
      <c r="H1204" s="50" t="s">
        <v>144</v>
      </c>
      <c r="I1204" s="53">
        <v>60</v>
      </c>
      <c r="J1204" s="61">
        <v>2.09</v>
      </c>
      <c r="K1204" s="64">
        <f t="shared" si="74"/>
        <v>0.96759259259259256</v>
      </c>
      <c r="M1204" s="2"/>
    </row>
    <row r="1205" spans="1:13" x14ac:dyDescent="0.2">
      <c r="A1205" s="47">
        <f t="shared" si="75"/>
        <v>2019</v>
      </c>
      <c r="B1205" s="181" t="str">
        <f t="shared" si="72"/>
        <v>Jul</v>
      </c>
      <c r="C1205" s="79">
        <f t="shared" si="73"/>
        <v>29</v>
      </c>
      <c r="D1205" s="195">
        <v>43664</v>
      </c>
      <c r="E1205" s="53" t="s">
        <v>34</v>
      </c>
      <c r="F1205" s="53" t="s">
        <v>146</v>
      </c>
      <c r="G1205" s="50" t="s">
        <v>138</v>
      </c>
      <c r="H1205" s="50" t="s">
        <v>144</v>
      </c>
      <c r="I1205" s="53">
        <v>61</v>
      </c>
      <c r="J1205" s="61">
        <v>3.09</v>
      </c>
      <c r="K1205" s="64">
        <f t="shared" si="74"/>
        <v>1.361347425555443</v>
      </c>
      <c r="M1205" s="2"/>
    </row>
    <row r="1206" spans="1:13" x14ac:dyDescent="0.2">
      <c r="A1206" s="47">
        <f t="shared" si="75"/>
        <v>2019</v>
      </c>
      <c r="B1206" s="181" t="str">
        <f t="shared" si="72"/>
        <v>Jul</v>
      </c>
      <c r="C1206" s="79">
        <f t="shared" si="73"/>
        <v>29</v>
      </c>
      <c r="D1206" s="195">
        <v>43664</v>
      </c>
      <c r="E1206" s="53" t="s">
        <v>34</v>
      </c>
      <c r="F1206" s="53" t="s">
        <v>146</v>
      </c>
      <c r="G1206" s="50" t="s">
        <v>138</v>
      </c>
      <c r="H1206" s="50" t="s">
        <v>144</v>
      </c>
      <c r="I1206" s="53">
        <v>68</v>
      </c>
      <c r="J1206" s="61">
        <v>3.27</v>
      </c>
      <c r="K1206" s="64">
        <f t="shared" si="74"/>
        <v>1.0399704864644821</v>
      </c>
      <c r="M1206" s="2"/>
    </row>
    <row r="1207" spans="1:13" x14ac:dyDescent="0.2">
      <c r="A1207" s="47">
        <f t="shared" si="75"/>
        <v>2019</v>
      </c>
      <c r="B1207" s="181" t="str">
        <f t="shared" si="72"/>
        <v>Jul</v>
      </c>
      <c r="C1207" s="79">
        <f t="shared" si="73"/>
        <v>29</v>
      </c>
      <c r="D1207" s="195">
        <v>43664</v>
      </c>
      <c r="E1207" s="53" t="s">
        <v>34</v>
      </c>
      <c r="F1207" s="53" t="s">
        <v>146</v>
      </c>
      <c r="G1207" s="50" t="s">
        <v>138</v>
      </c>
      <c r="H1207" s="50" t="s">
        <v>148</v>
      </c>
      <c r="I1207" s="53">
        <v>72</v>
      </c>
      <c r="J1207" s="61">
        <v>3.42</v>
      </c>
      <c r="K1207" s="64">
        <f t="shared" si="74"/>
        <v>0.91628086419753085</v>
      </c>
      <c r="M1207" s="2"/>
    </row>
    <row r="1208" spans="1:13" x14ac:dyDescent="0.2">
      <c r="A1208" s="47">
        <f t="shared" si="75"/>
        <v>2019</v>
      </c>
      <c r="B1208" s="181" t="str">
        <f t="shared" si="72"/>
        <v>Jul</v>
      </c>
      <c r="C1208" s="79">
        <f t="shared" si="73"/>
        <v>29</v>
      </c>
      <c r="D1208" s="195">
        <v>43664</v>
      </c>
      <c r="E1208" s="53" t="s">
        <v>34</v>
      </c>
      <c r="F1208" s="53" t="s">
        <v>146</v>
      </c>
      <c r="G1208" s="50" t="s">
        <v>138</v>
      </c>
      <c r="H1208" s="50" t="s">
        <v>148</v>
      </c>
      <c r="I1208" s="53">
        <v>71</v>
      </c>
      <c r="J1208" s="61">
        <v>4.0999999999999996</v>
      </c>
      <c r="K1208" s="64">
        <f t="shared" si="74"/>
        <v>1.1455361807823732</v>
      </c>
      <c r="M1208" s="2"/>
    </row>
    <row r="1209" spans="1:13" x14ac:dyDescent="0.2">
      <c r="A1209" s="47">
        <f t="shared" si="75"/>
        <v>2019</v>
      </c>
      <c r="B1209" s="181" t="str">
        <f t="shared" si="72"/>
        <v>Jul</v>
      </c>
      <c r="C1209" s="79">
        <f t="shared" si="73"/>
        <v>29</v>
      </c>
      <c r="D1209" s="195">
        <v>43664</v>
      </c>
      <c r="E1209" s="53" t="s">
        <v>34</v>
      </c>
      <c r="F1209" s="53" t="s">
        <v>146</v>
      </c>
      <c r="G1209" s="50" t="s">
        <v>138</v>
      </c>
      <c r="H1209" s="50" t="s">
        <v>148</v>
      </c>
      <c r="I1209" s="53">
        <v>76</v>
      </c>
      <c r="J1209" s="61">
        <v>5.07</v>
      </c>
      <c r="K1209" s="64">
        <f t="shared" si="74"/>
        <v>1.154960635661175</v>
      </c>
      <c r="M1209" s="2"/>
    </row>
    <row r="1210" spans="1:13" x14ac:dyDescent="0.2">
      <c r="A1210" s="47">
        <f t="shared" si="75"/>
        <v>2019</v>
      </c>
      <c r="B1210" s="181" t="str">
        <f t="shared" si="72"/>
        <v>Jul</v>
      </c>
      <c r="C1210" s="79">
        <f t="shared" si="73"/>
        <v>29</v>
      </c>
      <c r="D1210" s="195">
        <v>43664</v>
      </c>
      <c r="E1210" s="53" t="s">
        <v>34</v>
      </c>
      <c r="F1210" s="53" t="s">
        <v>146</v>
      </c>
      <c r="G1210" s="50" t="s">
        <v>138</v>
      </c>
      <c r="H1210" s="50" t="s">
        <v>148</v>
      </c>
      <c r="I1210" s="53">
        <v>70</v>
      </c>
      <c r="J1210" s="61">
        <v>3.33</v>
      </c>
      <c r="K1210" s="64">
        <f t="shared" si="74"/>
        <v>0.9708454810495627</v>
      </c>
      <c r="M1210" s="2"/>
    </row>
    <row r="1211" spans="1:13" x14ac:dyDescent="0.2">
      <c r="A1211" s="47">
        <f t="shared" si="75"/>
        <v>2019</v>
      </c>
      <c r="B1211" s="181" t="str">
        <f t="shared" si="72"/>
        <v>Jul</v>
      </c>
      <c r="C1211" s="79">
        <f t="shared" si="73"/>
        <v>29</v>
      </c>
      <c r="D1211" s="195">
        <v>43664</v>
      </c>
      <c r="E1211" s="53" t="s">
        <v>34</v>
      </c>
      <c r="F1211" s="53" t="s">
        <v>146</v>
      </c>
      <c r="G1211" s="50" t="s">
        <v>138</v>
      </c>
      <c r="H1211" s="50" t="s">
        <v>148</v>
      </c>
      <c r="I1211" s="53">
        <v>70</v>
      </c>
      <c r="J1211" s="61">
        <v>3.75</v>
      </c>
      <c r="K1211" s="64">
        <f t="shared" si="74"/>
        <v>1.0932944606413995</v>
      </c>
      <c r="M1211" s="2"/>
    </row>
    <row r="1212" spans="1:13" x14ac:dyDescent="0.2">
      <c r="A1212" s="47">
        <f t="shared" si="75"/>
        <v>2019</v>
      </c>
      <c r="B1212" s="181" t="str">
        <f t="shared" si="72"/>
        <v>Jul</v>
      </c>
      <c r="C1212" s="79">
        <f t="shared" si="73"/>
        <v>29</v>
      </c>
      <c r="D1212" s="195">
        <v>43664</v>
      </c>
      <c r="E1212" s="53" t="s">
        <v>34</v>
      </c>
      <c r="F1212" s="53" t="s">
        <v>146</v>
      </c>
      <c r="G1212" s="50" t="s">
        <v>138</v>
      </c>
      <c r="H1212" s="50" t="s">
        <v>148</v>
      </c>
      <c r="I1212" s="53">
        <v>70</v>
      </c>
      <c r="J1212" s="61">
        <v>3.61</v>
      </c>
      <c r="K1212" s="64">
        <f t="shared" si="74"/>
        <v>1.0524781341107872</v>
      </c>
      <c r="M1212" s="2"/>
    </row>
    <row r="1213" spans="1:13" x14ac:dyDescent="0.2">
      <c r="A1213" s="47">
        <f t="shared" si="75"/>
        <v>2019</v>
      </c>
      <c r="B1213" s="181" t="str">
        <f t="shared" si="72"/>
        <v>Jul</v>
      </c>
      <c r="C1213" s="79">
        <f t="shared" si="73"/>
        <v>29</v>
      </c>
      <c r="D1213" s="195">
        <v>43664</v>
      </c>
      <c r="E1213" s="53" t="s">
        <v>38</v>
      </c>
      <c r="F1213" s="53" t="s">
        <v>152</v>
      </c>
      <c r="G1213" s="50" t="s">
        <v>138</v>
      </c>
      <c r="H1213" s="50" t="s">
        <v>148</v>
      </c>
      <c r="I1213" s="53">
        <v>72</v>
      </c>
      <c r="J1213" s="61">
        <v>4.26</v>
      </c>
      <c r="K1213" s="64">
        <f t="shared" si="74"/>
        <v>1.1413323045267489</v>
      </c>
      <c r="M1213" s="2"/>
    </row>
    <row r="1214" spans="1:13" x14ac:dyDescent="0.2">
      <c r="A1214" s="47">
        <f t="shared" si="75"/>
        <v>2019</v>
      </c>
      <c r="B1214" s="181" t="str">
        <f t="shared" si="72"/>
        <v>Jul</v>
      </c>
      <c r="C1214" s="79">
        <f t="shared" si="73"/>
        <v>29</v>
      </c>
      <c r="D1214" s="195">
        <v>43664</v>
      </c>
      <c r="E1214" s="53" t="s">
        <v>38</v>
      </c>
      <c r="F1214" s="53" t="s">
        <v>152</v>
      </c>
      <c r="G1214" s="50" t="s">
        <v>138</v>
      </c>
      <c r="H1214" s="50" t="s">
        <v>148</v>
      </c>
      <c r="I1214" s="53">
        <v>71</v>
      </c>
      <c r="J1214" s="61">
        <v>3.63</v>
      </c>
      <c r="K1214" s="64">
        <f t="shared" si="74"/>
        <v>1.0142186185951256</v>
      </c>
      <c r="M1214" s="2"/>
    </row>
    <row r="1215" spans="1:13" x14ac:dyDescent="0.2">
      <c r="A1215" s="47">
        <f t="shared" si="75"/>
        <v>2019</v>
      </c>
      <c r="B1215" s="181" t="str">
        <f t="shared" si="72"/>
        <v>Jul</v>
      </c>
      <c r="C1215" s="79">
        <f t="shared" si="73"/>
        <v>29</v>
      </c>
      <c r="D1215" s="195">
        <v>43664</v>
      </c>
      <c r="E1215" s="53" t="s">
        <v>38</v>
      </c>
      <c r="F1215" s="53" t="s">
        <v>152</v>
      </c>
      <c r="G1215" s="50" t="s">
        <v>138</v>
      </c>
      <c r="H1215" s="50" t="s">
        <v>148</v>
      </c>
      <c r="I1215" s="53">
        <v>80</v>
      </c>
      <c r="J1215" s="61">
        <v>6.01</v>
      </c>
      <c r="K1215" s="64">
        <f t="shared" si="74"/>
        <v>1.173828125</v>
      </c>
      <c r="M1215" s="2"/>
    </row>
    <row r="1216" spans="1:13" x14ac:dyDescent="0.2">
      <c r="A1216" s="47">
        <f t="shared" si="75"/>
        <v>2019</v>
      </c>
      <c r="B1216" s="181" t="str">
        <f t="shared" si="72"/>
        <v>Jul</v>
      </c>
      <c r="C1216" s="79">
        <f t="shared" si="73"/>
        <v>29</v>
      </c>
      <c r="D1216" s="195">
        <v>43664</v>
      </c>
      <c r="E1216" s="53" t="s">
        <v>38</v>
      </c>
      <c r="F1216" s="53" t="s">
        <v>146</v>
      </c>
      <c r="G1216" s="50" t="s">
        <v>138</v>
      </c>
      <c r="H1216" s="50" t="s">
        <v>148</v>
      </c>
      <c r="I1216" s="53">
        <v>70</v>
      </c>
      <c r="J1216" s="61">
        <v>3.88</v>
      </c>
      <c r="K1216" s="64">
        <f t="shared" si="74"/>
        <v>1.1311953352769679</v>
      </c>
      <c r="M1216" s="2"/>
    </row>
    <row r="1217" spans="1:13" x14ac:dyDescent="0.2">
      <c r="A1217" s="47">
        <f t="shared" si="75"/>
        <v>2019</v>
      </c>
      <c r="B1217" s="181" t="str">
        <f t="shared" si="72"/>
        <v>Jul</v>
      </c>
      <c r="C1217" s="79">
        <f t="shared" si="73"/>
        <v>29</v>
      </c>
      <c r="D1217" s="195">
        <v>43664</v>
      </c>
      <c r="E1217" s="53" t="s">
        <v>38</v>
      </c>
      <c r="F1217" s="53" t="s">
        <v>146</v>
      </c>
      <c r="G1217" s="50" t="s">
        <v>138</v>
      </c>
      <c r="H1217" s="50" t="s">
        <v>148</v>
      </c>
      <c r="I1217" s="53">
        <v>70</v>
      </c>
      <c r="J1217" s="61">
        <v>3.77</v>
      </c>
      <c r="K1217" s="64">
        <f t="shared" si="74"/>
        <v>1.0991253644314869</v>
      </c>
      <c r="M1217" s="2"/>
    </row>
    <row r="1218" spans="1:13" x14ac:dyDescent="0.2">
      <c r="A1218" s="47">
        <f t="shared" si="75"/>
        <v>2019</v>
      </c>
      <c r="B1218" s="181" t="str">
        <f t="shared" si="72"/>
        <v>Jul</v>
      </c>
      <c r="C1218" s="79">
        <f t="shared" si="73"/>
        <v>29</v>
      </c>
      <c r="D1218" s="195">
        <v>43664</v>
      </c>
      <c r="E1218" s="53" t="s">
        <v>38</v>
      </c>
      <c r="F1218" s="53" t="s">
        <v>146</v>
      </c>
      <c r="G1218" s="50" t="s">
        <v>138</v>
      </c>
      <c r="H1218" s="50" t="s">
        <v>148</v>
      </c>
      <c r="I1218" s="53">
        <v>85</v>
      </c>
      <c r="J1218" s="61">
        <v>6.74</v>
      </c>
      <c r="K1218" s="64">
        <f t="shared" si="74"/>
        <v>1.0974964380215755</v>
      </c>
      <c r="M1218" s="2"/>
    </row>
    <row r="1219" spans="1:13" x14ac:dyDescent="0.2">
      <c r="A1219" s="47">
        <f t="shared" si="75"/>
        <v>2019</v>
      </c>
      <c r="B1219" s="181" t="str">
        <f t="shared" si="72"/>
        <v>Jul</v>
      </c>
      <c r="C1219" s="79">
        <f t="shared" si="73"/>
        <v>29</v>
      </c>
      <c r="D1219" s="195">
        <v>43664</v>
      </c>
      <c r="E1219" s="53" t="s">
        <v>38</v>
      </c>
      <c r="F1219" s="53" t="s">
        <v>146</v>
      </c>
      <c r="G1219" s="50" t="s">
        <v>138</v>
      </c>
      <c r="H1219" s="50" t="s">
        <v>144</v>
      </c>
      <c r="I1219" s="53">
        <v>55</v>
      </c>
      <c r="J1219" s="61">
        <v>1.88</v>
      </c>
      <c r="K1219" s="64">
        <f t="shared" si="74"/>
        <v>1.1299774605559729</v>
      </c>
      <c r="M1219" s="2"/>
    </row>
    <row r="1220" spans="1:13" x14ac:dyDescent="0.2">
      <c r="A1220" s="47">
        <f t="shared" si="75"/>
        <v>2019</v>
      </c>
      <c r="B1220" s="181" t="str">
        <f t="shared" ref="B1220:B1283" si="76">TEXT(D1220,"mmm")</f>
        <v>Jul</v>
      </c>
      <c r="C1220" s="79">
        <f t="shared" ref="C1220:C1283" si="77">WEEKNUM(D1220)</f>
        <v>29</v>
      </c>
      <c r="D1220" s="195">
        <v>43664</v>
      </c>
      <c r="E1220" s="53" t="s">
        <v>38</v>
      </c>
      <c r="F1220" s="53" t="s">
        <v>146</v>
      </c>
      <c r="G1220" s="50" t="s">
        <v>138</v>
      </c>
      <c r="H1220" s="50" t="s">
        <v>144</v>
      </c>
      <c r="I1220" s="53">
        <v>64</v>
      </c>
      <c r="J1220" s="61">
        <v>3.01</v>
      </c>
      <c r="K1220" s="64">
        <f t="shared" ref="K1220:K1246" si="78">(J1220*100000)/(I1220^3)</f>
        <v>1.148223876953125</v>
      </c>
      <c r="M1220" s="2"/>
    </row>
    <row r="1221" spans="1:13" x14ac:dyDescent="0.2">
      <c r="A1221" s="47">
        <f t="shared" si="75"/>
        <v>2019</v>
      </c>
      <c r="B1221" s="181" t="str">
        <f t="shared" si="76"/>
        <v>Jul</v>
      </c>
      <c r="C1221" s="79">
        <f t="shared" si="77"/>
        <v>29</v>
      </c>
      <c r="D1221" s="195">
        <v>43664</v>
      </c>
      <c r="E1221" s="53" t="s">
        <v>38</v>
      </c>
      <c r="F1221" s="53" t="s">
        <v>146</v>
      </c>
      <c r="G1221" s="50" t="s">
        <v>138</v>
      </c>
      <c r="H1221" s="50" t="s">
        <v>144</v>
      </c>
      <c r="I1221" s="53">
        <v>68</v>
      </c>
      <c r="J1221" s="61">
        <v>3.72</v>
      </c>
      <c r="K1221" s="64">
        <f t="shared" si="78"/>
        <v>1.1830856910238143</v>
      </c>
      <c r="M1221" s="2"/>
    </row>
    <row r="1222" spans="1:13" x14ac:dyDescent="0.2">
      <c r="A1222" s="47">
        <f t="shared" ref="A1222:A1285" si="79">YEAR(D1222)</f>
        <v>2019</v>
      </c>
      <c r="B1222" s="181" t="str">
        <f t="shared" si="76"/>
        <v>Jul</v>
      </c>
      <c r="C1222" s="79">
        <f t="shared" si="77"/>
        <v>29</v>
      </c>
      <c r="D1222" s="195">
        <v>43664</v>
      </c>
      <c r="E1222" s="53" t="s">
        <v>38</v>
      </c>
      <c r="F1222" s="53" t="s">
        <v>146</v>
      </c>
      <c r="G1222" s="50" t="s">
        <v>138</v>
      </c>
      <c r="H1222" s="50" t="s">
        <v>144</v>
      </c>
      <c r="I1222" s="53">
        <v>64</v>
      </c>
      <c r="J1222" s="61">
        <v>2.81</v>
      </c>
      <c r="K1222" s="64">
        <f t="shared" si="78"/>
        <v>1.071929931640625</v>
      </c>
      <c r="M1222" s="2"/>
    </row>
    <row r="1223" spans="1:13" x14ac:dyDescent="0.2">
      <c r="A1223" s="47">
        <f t="shared" si="79"/>
        <v>2019</v>
      </c>
      <c r="B1223" s="181" t="str">
        <f t="shared" si="76"/>
        <v>Jul</v>
      </c>
      <c r="C1223" s="79">
        <f t="shared" si="77"/>
        <v>29</v>
      </c>
      <c r="D1223" s="195">
        <v>43664</v>
      </c>
      <c r="E1223" s="53" t="s">
        <v>38</v>
      </c>
      <c r="F1223" s="53" t="s">
        <v>146</v>
      </c>
      <c r="G1223" s="50" t="s">
        <v>138</v>
      </c>
      <c r="H1223" s="50" t="s">
        <v>144</v>
      </c>
      <c r="I1223" s="53">
        <v>60</v>
      </c>
      <c r="J1223" s="61">
        <v>3.44</v>
      </c>
      <c r="K1223" s="64">
        <f t="shared" si="78"/>
        <v>1.5925925925925926</v>
      </c>
      <c r="M1223" s="2"/>
    </row>
    <row r="1224" spans="1:13" x14ac:dyDescent="0.2">
      <c r="A1224" s="47">
        <f t="shared" si="79"/>
        <v>2019</v>
      </c>
      <c r="B1224" s="181" t="str">
        <f t="shared" si="76"/>
        <v>Jul</v>
      </c>
      <c r="C1224" s="79">
        <f t="shared" si="77"/>
        <v>29</v>
      </c>
      <c r="D1224" s="195">
        <v>43664</v>
      </c>
      <c r="E1224" s="53" t="s">
        <v>38</v>
      </c>
      <c r="F1224" s="53" t="s">
        <v>146</v>
      </c>
      <c r="G1224" s="50" t="s">
        <v>138</v>
      </c>
      <c r="H1224" s="50" t="s">
        <v>144</v>
      </c>
      <c r="I1224" s="53">
        <v>66</v>
      </c>
      <c r="J1224" s="61">
        <v>3.23</v>
      </c>
      <c r="K1224" s="64">
        <f t="shared" si="78"/>
        <v>1.1234938920889335</v>
      </c>
      <c r="M1224" s="2"/>
    </row>
    <row r="1225" spans="1:13" x14ac:dyDescent="0.2">
      <c r="A1225" s="47">
        <f t="shared" si="79"/>
        <v>2019</v>
      </c>
      <c r="B1225" s="181" t="str">
        <f t="shared" si="76"/>
        <v>Jul</v>
      </c>
      <c r="C1225" s="79">
        <f t="shared" si="77"/>
        <v>29</v>
      </c>
      <c r="D1225" s="195">
        <v>43664</v>
      </c>
      <c r="E1225" s="53" t="s">
        <v>38</v>
      </c>
      <c r="F1225" s="53" t="s">
        <v>146</v>
      </c>
      <c r="G1225" s="50" t="s">
        <v>138</v>
      </c>
      <c r="H1225" s="50" t="s">
        <v>144</v>
      </c>
      <c r="I1225" s="53">
        <v>59</v>
      </c>
      <c r="J1225" s="61">
        <v>3.96</v>
      </c>
      <c r="K1225" s="64">
        <f t="shared" si="78"/>
        <v>1.9281426046479921</v>
      </c>
      <c r="M1225" s="2"/>
    </row>
    <row r="1226" spans="1:13" x14ac:dyDescent="0.2">
      <c r="A1226" s="47">
        <f t="shared" si="79"/>
        <v>2019</v>
      </c>
      <c r="B1226" s="181" t="str">
        <f t="shared" si="76"/>
        <v>Jul</v>
      </c>
      <c r="C1226" s="79">
        <f t="shared" si="77"/>
        <v>29</v>
      </c>
      <c r="D1226" s="195">
        <v>43664</v>
      </c>
      <c r="E1226" s="53" t="s">
        <v>38</v>
      </c>
      <c r="F1226" s="53" t="s">
        <v>146</v>
      </c>
      <c r="G1226" s="50" t="s">
        <v>138</v>
      </c>
      <c r="H1226" s="50" t="s">
        <v>144</v>
      </c>
      <c r="I1226" s="53">
        <v>61</v>
      </c>
      <c r="J1226" s="61">
        <v>2.4700000000000002</v>
      </c>
      <c r="K1226" s="64">
        <f t="shared" si="78"/>
        <v>1.0881968094245775</v>
      </c>
      <c r="M1226" s="2"/>
    </row>
    <row r="1227" spans="1:13" x14ac:dyDescent="0.2">
      <c r="A1227" s="149">
        <f t="shared" si="79"/>
        <v>2019</v>
      </c>
      <c r="B1227" s="181" t="str">
        <f t="shared" si="76"/>
        <v>Jul</v>
      </c>
      <c r="C1227" s="96">
        <f t="shared" si="77"/>
        <v>29</v>
      </c>
      <c r="D1227" s="196">
        <v>43664</v>
      </c>
      <c r="E1227" s="96" t="s">
        <v>38</v>
      </c>
      <c r="F1227" s="96" t="s">
        <v>146</v>
      </c>
      <c r="G1227" s="151" t="s">
        <v>138</v>
      </c>
      <c r="H1227" s="151" t="s">
        <v>148</v>
      </c>
      <c r="I1227" s="96">
        <v>72</v>
      </c>
      <c r="J1227" s="97">
        <v>4.9800000000000004</v>
      </c>
      <c r="K1227" s="97">
        <f t="shared" si="78"/>
        <v>1.3342335390946503</v>
      </c>
      <c r="M1227" s="2"/>
    </row>
    <row r="1228" spans="1:13" x14ac:dyDescent="0.2">
      <c r="A1228" s="47">
        <f t="shared" si="79"/>
        <v>2019</v>
      </c>
      <c r="B1228" s="181" t="str">
        <f t="shared" si="76"/>
        <v>Aug</v>
      </c>
      <c r="C1228" s="79">
        <f t="shared" si="77"/>
        <v>34</v>
      </c>
      <c r="D1228" s="195">
        <v>43701</v>
      </c>
      <c r="E1228" s="53" t="s">
        <v>34</v>
      </c>
      <c r="F1228" s="53" t="s">
        <v>146</v>
      </c>
      <c r="G1228" s="50" t="s">
        <v>138</v>
      </c>
      <c r="H1228" s="50" t="s">
        <v>148</v>
      </c>
      <c r="I1228" s="53">
        <v>75</v>
      </c>
      <c r="J1228" s="61">
        <v>4.88</v>
      </c>
      <c r="K1228" s="64">
        <f t="shared" si="78"/>
        <v>1.1567407407407408</v>
      </c>
      <c r="M1228" s="2"/>
    </row>
    <row r="1229" spans="1:13" x14ac:dyDescent="0.2">
      <c r="A1229" s="47">
        <f t="shared" si="79"/>
        <v>2019</v>
      </c>
      <c r="B1229" s="181" t="str">
        <f t="shared" si="76"/>
        <v>Aug</v>
      </c>
      <c r="C1229" s="79">
        <f t="shared" si="77"/>
        <v>34</v>
      </c>
      <c r="D1229" s="195">
        <v>43701</v>
      </c>
      <c r="E1229" s="53" t="s">
        <v>34</v>
      </c>
      <c r="F1229" s="53" t="s">
        <v>146</v>
      </c>
      <c r="G1229" s="50" t="s">
        <v>138</v>
      </c>
      <c r="H1229" s="50" t="s">
        <v>148</v>
      </c>
      <c r="I1229" s="53">
        <v>71</v>
      </c>
      <c r="J1229" s="61">
        <v>4.1399999999999997</v>
      </c>
      <c r="K1229" s="64">
        <f t="shared" si="78"/>
        <v>1.1567121435217134</v>
      </c>
      <c r="M1229" s="2"/>
    </row>
    <row r="1230" spans="1:13" x14ac:dyDescent="0.2">
      <c r="A1230" s="47">
        <f t="shared" si="79"/>
        <v>2019</v>
      </c>
      <c r="B1230" s="181" t="str">
        <f t="shared" si="76"/>
        <v>Aug</v>
      </c>
      <c r="C1230" s="79">
        <f t="shared" si="77"/>
        <v>34</v>
      </c>
      <c r="D1230" s="195">
        <v>43701</v>
      </c>
      <c r="E1230" s="53" t="s">
        <v>34</v>
      </c>
      <c r="F1230" s="53" t="s">
        <v>146</v>
      </c>
      <c r="G1230" s="50" t="s">
        <v>138</v>
      </c>
      <c r="H1230" s="50" t="s">
        <v>148</v>
      </c>
      <c r="I1230" s="53">
        <v>73</v>
      </c>
      <c r="J1230" s="61">
        <v>4.6100000000000003</v>
      </c>
      <c r="K1230" s="64">
        <f t="shared" si="78"/>
        <v>1.1850381859918719</v>
      </c>
      <c r="M1230" s="2"/>
    </row>
    <row r="1231" spans="1:13" x14ac:dyDescent="0.2">
      <c r="A1231" s="47">
        <f t="shared" si="79"/>
        <v>2019</v>
      </c>
      <c r="B1231" s="181" t="str">
        <f t="shared" si="76"/>
        <v>Aug</v>
      </c>
      <c r="C1231" s="79">
        <f t="shared" si="77"/>
        <v>34</v>
      </c>
      <c r="D1231" s="195">
        <v>43701</v>
      </c>
      <c r="E1231" s="53" t="s">
        <v>34</v>
      </c>
      <c r="F1231" s="53" t="s">
        <v>146</v>
      </c>
      <c r="G1231" s="50" t="s">
        <v>138</v>
      </c>
      <c r="H1231" s="50" t="s">
        <v>148</v>
      </c>
      <c r="I1231" s="53">
        <v>70</v>
      </c>
      <c r="J1231" s="61">
        <v>3.79</v>
      </c>
      <c r="K1231" s="64">
        <f t="shared" si="78"/>
        <v>1.1049562682215743</v>
      </c>
      <c r="M1231" s="2"/>
    </row>
    <row r="1232" spans="1:13" x14ac:dyDescent="0.2">
      <c r="A1232" s="47">
        <f t="shared" si="79"/>
        <v>2019</v>
      </c>
      <c r="B1232" s="181" t="str">
        <f t="shared" si="76"/>
        <v>Aug</v>
      </c>
      <c r="C1232" s="79">
        <f t="shared" si="77"/>
        <v>34</v>
      </c>
      <c r="D1232" s="195">
        <v>43701</v>
      </c>
      <c r="E1232" s="53" t="s">
        <v>34</v>
      </c>
      <c r="F1232" s="53" t="s">
        <v>146</v>
      </c>
      <c r="G1232" s="50" t="s">
        <v>138</v>
      </c>
      <c r="H1232" s="50" t="s">
        <v>144</v>
      </c>
      <c r="I1232" s="53">
        <v>61</v>
      </c>
      <c r="J1232" s="61">
        <v>2.62</v>
      </c>
      <c r="K1232" s="64">
        <f t="shared" si="78"/>
        <v>1.1542816359078514</v>
      </c>
      <c r="M1232" s="2"/>
    </row>
    <row r="1233" spans="1:13" x14ac:dyDescent="0.2">
      <c r="A1233" s="47">
        <f t="shared" si="79"/>
        <v>2019</v>
      </c>
      <c r="B1233" s="181" t="str">
        <f t="shared" si="76"/>
        <v>Aug</v>
      </c>
      <c r="C1233" s="79">
        <f t="shared" si="77"/>
        <v>34</v>
      </c>
      <c r="D1233" s="195">
        <v>43701</v>
      </c>
      <c r="E1233" s="53" t="s">
        <v>34</v>
      </c>
      <c r="F1233" s="53" t="s">
        <v>146</v>
      </c>
      <c r="G1233" s="50" t="s">
        <v>138</v>
      </c>
      <c r="H1233" s="50" t="s">
        <v>144</v>
      </c>
      <c r="I1233" s="53">
        <v>65</v>
      </c>
      <c r="J1233" s="61">
        <v>3.28</v>
      </c>
      <c r="K1233" s="64">
        <f t="shared" si="78"/>
        <v>1.1943559399180701</v>
      </c>
      <c r="M1233" s="2"/>
    </row>
    <row r="1234" spans="1:13" x14ac:dyDescent="0.2">
      <c r="A1234" s="47">
        <f t="shared" si="79"/>
        <v>2019</v>
      </c>
      <c r="B1234" s="181" t="str">
        <f t="shared" si="76"/>
        <v>Aug</v>
      </c>
      <c r="C1234" s="79">
        <f t="shared" si="77"/>
        <v>34</v>
      </c>
      <c r="D1234" s="195">
        <v>43701</v>
      </c>
      <c r="E1234" s="53" t="s">
        <v>34</v>
      </c>
      <c r="F1234" s="53" t="s">
        <v>146</v>
      </c>
      <c r="G1234" s="50" t="s">
        <v>138</v>
      </c>
      <c r="H1234" s="50" t="s">
        <v>144</v>
      </c>
      <c r="I1234" s="53">
        <v>69</v>
      </c>
      <c r="J1234" s="61">
        <v>3.27</v>
      </c>
      <c r="K1234" s="64">
        <f t="shared" si="78"/>
        <v>0.99540651854287099</v>
      </c>
      <c r="M1234" s="2"/>
    </row>
    <row r="1235" spans="1:13" x14ac:dyDescent="0.2">
      <c r="A1235" s="47">
        <f t="shared" si="79"/>
        <v>2019</v>
      </c>
      <c r="B1235" s="181" t="str">
        <f t="shared" si="76"/>
        <v>Aug</v>
      </c>
      <c r="C1235" s="79">
        <f t="shared" si="77"/>
        <v>34</v>
      </c>
      <c r="D1235" s="195">
        <v>43701</v>
      </c>
      <c r="E1235" s="53" t="s">
        <v>34</v>
      </c>
      <c r="F1235" s="53" t="s">
        <v>146</v>
      </c>
      <c r="G1235" s="50" t="s">
        <v>138</v>
      </c>
      <c r="H1235" s="50" t="s">
        <v>144</v>
      </c>
      <c r="I1235" s="53">
        <v>66</v>
      </c>
      <c r="J1235" s="61">
        <v>3.35</v>
      </c>
      <c r="K1235" s="64">
        <f t="shared" si="78"/>
        <v>1.1652336032501323</v>
      </c>
      <c r="M1235" s="2"/>
    </row>
    <row r="1236" spans="1:13" x14ac:dyDescent="0.2">
      <c r="A1236" s="47">
        <f t="shared" si="79"/>
        <v>2019</v>
      </c>
      <c r="B1236" s="181" t="str">
        <f t="shared" si="76"/>
        <v>Aug</v>
      </c>
      <c r="C1236" s="79">
        <f t="shared" si="77"/>
        <v>34</v>
      </c>
      <c r="D1236" s="195">
        <v>43701</v>
      </c>
      <c r="E1236" s="53" t="s">
        <v>34</v>
      </c>
      <c r="F1236" s="53" t="s">
        <v>146</v>
      </c>
      <c r="G1236" s="50" t="s">
        <v>138</v>
      </c>
      <c r="H1236" s="50" t="s">
        <v>144</v>
      </c>
      <c r="I1236" s="53">
        <v>68</v>
      </c>
      <c r="J1236" s="61">
        <v>3.83</v>
      </c>
      <c r="K1236" s="64">
        <f t="shared" si="78"/>
        <v>1.2180694076938734</v>
      </c>
      <c r="M1236" s="2"/>
    </row>
    <row r="1237" spans="1:13" x14ac:dyDescent="0.2">
      <c r="A1237" s="47">
        <f t="shared" si="79"/>
        <v>2019</v>
      </c>
      <c r="B1237" s="181" t="str">
        <f t="shared" si="76"/>
        <v>Aug</v>
      </c>
      <c r="C1237" s="79">
        <f t="shared" si="77"/>
        <v>34</v>
      </c>
      <c r="D1237" s="195">
        <v>43701</v>
      </c>
      <c r="E1237" s="53" t="s">
        <v>34</v>
      </c>
      <c r="F1237" s="53" t="s">
        <v>146</v>
      </c>
      <c r="G1237" s="50" t="s">
        <v>138</v>
      </c>
      <c r="H1237" s="50" t="s">
        <v>144</v>
      </c>
      <c r="I1237" s="53">
        <v>61</v>
      </c>
      <c r="J1237" s="61">
        <v>2.5499999999999998</v>
      </c>
      <c r="K1237" s="64">
        <f t="shared" si="78"/>
        <v>1.1234420502156568</v>
      </c>
      <c r="M1237" s="2"/>
    </row>
    <row r="1238" spans="1:13" x14ac:dyDescent="0.2">
      <c r="A1238" s="47">
        <f t="shared" si="79"/>
        <v>2019</v>
      </c>
      <c r="B1238" s="181" t="str">
        <f t="shared" si="76"/>
        <v>Aug</v>
      </c>
      <c r="C1238" s="79">
        <f t="shared" si="77"/>
        <v>34</v>
      </c>
      <c r="D1238" s="195">
        <v>43701</v>
      </c>
      <c r="E1238" s="53" t="s">
        <v>34</v>
      </c>
      <c r="F1238" s="53" t="s">
        <v>146</v>
      </c>
      <c r="G1238" s="50" t="s">
        <v>138</v>
      </c>
      <c r="H1238" s="50" t="s">
        <v>144</v>
      </c>
      <c r="I1238" s="53">
        <v>67</v>
      </c>
      <c r="J1238" s="61">
        <v>3.57</v>
      </c>
      <c r="K1238" s="64">
        <f t="shared" si="78"/>
        <v>1.186981111373407</v>
      </c>
      <c r="M1238" s="2"/>
    </row>
    <row r="1239" spans="1:13" x14ac:dyDescent="0.2">
      <c r="A1239" s="47">
        <f t="shared" si="79"/>
        <v>2019</v>
      </c>
      <c r="B1239" s="181" t="str">
        <f t="shared" si="76"/>
        <v>Aug</v>
      </c>
      <c r="C1239" s="79">
        <f t="shared" si="77"/>
        <v>34</v>
      </c>
      <c r="D1239" s="195">
        <v>43701</v>
      </c>
      <c r="E1239" s="53" t="s">
        <v>34</v>
      </c>
      <c r="F1239" s="53" t="s">
        <v>146</v>
      </c>
      <c r="G1239" s="50" t="s">
        <v>138</v>
      </c>
      <c r="H1239" s="50" t="s">
        <v>144</v>
      </c>
      <c r="I1239" s="53">
        <v>68</v>
      </c>
      <c r="J1239" s="61">
        <v>3.57</v>
      </c>
      <c r="K1239" s="64">
        <f t="shared" si="78"/>
        <v>1.1353806228373702</v>
      </c>
      <c r="M1239" s="2"/>
    </row>
    <row r="1240" spans="1:13" x14ac:dyDescent="0.2">
      <c r="A1240" s="47">
        <f t="shared" si="79"/>
        <v>2019</v>
      </c>
      <c r="B1240" s="181" t="str">
        <f t="shared" si="76"/>
        <v>Aug</v>
      </c>
      <c r="C1240" s="79">
        <f t="shared" si="77"/>
        <v>34</v>
      </c>
      <c r="D1240" s="195">
        <v>43701</v>
      </c>
      <c r="E1240" s="53" t="s">
        <v>34</v>
      </c>
      <c r="F1240" s="53" t="s">
        <v>146</v>
      </c>
      <c r="G1240" s="50" t="s">
        <v>138</v>
      </c>
      <c r="H1240" s="50" t="s">
        <v>144</v>
      </c>
      <c r="I1240" s="53">
        <v>64</v>
      </c>
      <c r="J1240" s="61">
        <v>3.11</v>
      </c>
      <c r="K1240" s="64">
        <f t="shared" si="78"/>
        <v>1.186370849609375</v>
      </c>
      <c r="M1240" s="2"/>
    </row>
    <row r="1241" spans="1:13" x14ac:dyDescent="0.2">
      <c r="A1241" s="47">
        <f t="shared" si="79"/>
        <v>2019</v>
      </c>
      <c r="B1241" s="181" t="str">
        <f t="shared" si="76"/>
        <v>Aug</v>
      </c>
      <c r="C1241" s="79">
        <f t="shared" si="77"/>
        <v>34</v>
      </c>
      <c r="D1241" s="195">
        <v>43701</v>
      </c>
      <c r="E1241" s="53" t="s">
        <v>38</v>
      </c>
      <c r="F1241" s="53" t="s">
        <v>146</v>
      </c>
      <c r="G1241" s="50" t="s">
        <v>138</v>
      </c>
      <c r="H1241" s="50" t="s">
        <v>144</v>
      </c>
      <c r="I1241" s="53">
        <v>69</v>
      </c>
      <c r="J1241" s="61">
        <v>3.42</v>
      </c>
      <c r="K1241" s="64">
        <f t="shared" si="78"/>
        <v>1.0410673680173146</v>
      </c>
      <c r="M1241" s="2"/>
    </row>
    <row r="1242" spans="1:13" x14ac:dyDescent="0.2">
      <c r="A1242" s="47">
        <f t="shared" si="79"/>
        <v>2019</v>
      </c>
      <c r="B1242" s="181" t="str">
        <f t="shared" si="76"/>
        <v>Aug</v>
      </c>
      <c r="C1242" s="79">
        <f t="shared" si="77"/>
        <v>34</v>
      </c>
      <c r="D1242" s="195">
        <v>43701</v>
      </c>
      <c r="E1242" s="53" t="s">
        <v>38</v>
      </c>
      <c r="F1242" s="53" t="s">
        <v>146</v>
      </c>
      <c r="G1242" s="50" t="s">
        <v>138</v>
      </c>
      <c r="H1242" s="50" t="s">
        <v>144</v>
      </c>
      <c r="I1242" s="53">
        <v>68</v>
      </c>
      <c r="J1242" s="61">
        <v>3.71</v>
      </c>
      <c r="K1242" s="64">
        <f t="shared" si="78"/>
        <v>1.1799053531447181</v>
      </c>
      <c r="M1242" s="2"/>
    </row>
    <row r="1243" spans="1:13" x14ac:dyDescent="0.2">
      <c r="A1243" s="47">
        <f t="shared" si="79"/>
        <v>2019</v>
      </c>
      <c r="B1243" s="181" t="str">
        <f t="shared" si="76"/>
        <v>Aug</v>
      </c>
      <c r="C1243" s="79">
        <f t="shared" si="77"/>
        <v>34</v>
      </c>
      <c r="D1243" s="195">
        <v>43701</v>
      </c>
      <c r="E1243" s="53" t="s">
        <v>38</v>
      </c>
      <c r="F1243" s="53" t="s">
        <v>146</v>
      </c>
      <c r="G1243" s="50" t="s">
        <v>138</v>
      </c>
      <c r="H1243" s="50" t="s">
        <v>144</v>
      </c>
      <c r="I1243" s="53">
        <v>67</v>
      </c>
      <c r="J1243" s="61">
        <v>3.43</v>
      </c>
      <c r="K1243" s="64">
        <f t="shared" si="78"/>
        <v>1.1404328324960185</v>
      </c>
      <c r="M1243" s="2"/>
    </row>
    <row r="1244" spans="1:13" x14ac:dyDescent="0.2">
      <c r="A1244" s="47">
        <f t="shared" si="79"/>
        <v>2019</v>
      </c>
      <c r="B1244" s="181" t="str">
        <f t="shared" si="76"/>
        <v>Aug</v>
      </c>
      <c r="C1244" s="79">
        <f t="shared" si="77"/>
        <v>34</v>
      </c>
      <c r="D1244" s="195">
        <v>43701</v>
      </c>
      <c r="E1244" s="53" t="s">
        <v>40</v>
      </c>
      <c r="F1244" s="53" t="s">
        <v>146</v>
      </c>
      <c r="G1244" s="50" t="s">
        <v>138</v>
      </c>
      <c r="H1244" s="50" t="s">
        <v>144</v>
      </c>
      <c r="I1244" s="53">
        <v>64</v>
      </c>
      <c r="J1244" s="61">
        <v>2.73</v>
      </c>
      <c r="K1244" s="64">
        <f t="shared" si="78"/>
        <v>1.041412353515625</v>
      </c>
      <c r="M1244" s="2"/>
    </row>
    <row r="1245" spans="1:13" x14ac:dyDescent="0.2">
      <c r="A1245" s="47">
        <f t="shared" si="79"/>
        <v>2019</v>
      </c>
      <c r="B1245" s="181" t="str">
        <f t="shared" si="76"/>
        <v>Aug</v>
      </c>
      <c r="C1245" s="79">
        <f t="shared" si="77"/>
        <v>34</v>
      </c>
      <c r="D1245" s="195">
        <v>43701</v>
      </c>
      <c r="E1245" s="53" t="s">
        <v>40</v>
      </c>
      <c r="F1245" s="53" t="s">
        <v>146</v>
      </c>
      <c r="G1245" s="50" t="s">
        <v>138</v>
      </c>
      <c r="H1245" s="50" t="s">
        <v>144</v>
      </c>
      <c r="I1245" s="53">
        <v>58</v>
      </c>
      <c r="J1245" s="61">
        <v>3.49</v>
      </c>
      <c r="K1245" s="64">
        <f t="shared" si="78"/>
        <v>1.7887162245274508</v>
      </c>
      <c r="M1245" s="2"/>
    </row>
    <row r="1246" spans="1:13" x14ac:dyDescent="0.2">
      <c r="A1246" s="47">
        <f t="shared" si="79"/>
        <v>2019</v>
      </c>
      <c r="B1246" s="181" t="str">
        <f t="shared" si="76"/>
        <v>Aug</v>
      </c>
      <c r="C1246" s="79">
        <f t="shared" si="77"/>
        <v>34</v>
      </c>
      <c r="D1246" s="195">
        <v>43701</v>
      </c>
      <c r="E1246" s="53" t="s">
        <v>40</v>
      </c>
      <c r="F1246" s="53" t="s">
        <v>146</v>
      </c>
      <c r="G1246" s="50" t="s">
        <v>138</v>
      </c>
      <c r="H1246" s="50" t="s">
        <v>144</v>
      </c>
      <c r="I1246" s="53">
        <v>51</v>
      </c>
      <c r="J1246" s="61">
        <v>1.99</v>
      </c>
      <c r="K1246" s="64">
        <f t="shared" si="78"/>
        <v>1.5001771565988948</v>
      </c>
      <c r="M1246" s="2"/>
    </row>
    <row r="1247" spans="1:13" x14ac:dyDescent="0.2">
      <c r="A1247" s="47">
        <f t="shared" si="79"/>
        <v>2019</v>
      </c>
      <c r="B1247" s="181" t="str">
        <f t="shared" si="76"/>
        <v>Aug</v>
      </c>
      <c r="C1247" s="79">
        <f t="shared" si="77"/>
        <v>34</v>
      </c>
      <c r="D1247" s="195">
        <v>43701</v>
      </c>
      <c r="E1247" s="53" t="s">
        <v>46</v>
      </c>
      <c r="F1247" s="53" t="s">
        <v>142</v>
      </c>
      <c r="G1247" s="50" t="s">
        <v>138</v>
      </c>
      <c r="H1247" s="50" t="s">
        <v>148</v>
      </c>
      <c r="I1247" s="53">
        <v>100</v>
      </c>
      <c r="J1247" s="61">
        <v>7.31</v>
      </c>
      <c r="K1247" s="64">
        <f>IF(J1247="","",(J1247*100000)/(I1247^3))</f>
        <v>0.73099999999999998</v>
      </c>
      <c r="M1247" s="2"/>
    </row>
    <row r="1248" spans="1:13" x14ac:dyDescent="0.2">
      <c r="A1248" s="47">
        <f t="shared" si="79"/>
        <v>2019</v>
      </c>
      <c r="B1248" s="181" t="str">
        <f t="shared" si="76"/>
        <v>Aug</v>
      </c>
      <c r="C1248" s="79">
        <f t="shared" si="77"/>
        <v>35</v>
      </c>
      <c r="D1248" s="195">
        <v>43702</v>
      </c>
      <c r="E1248" s="53" t="s">
        <v>19</v>
      </c>
      <c r="F1248" s="53" t="s">
        <v>146</v>
      </c>
      <c r="G1248" s="50" t="s">
        <v>138</v>
      </c>
      <c r="H1248" s="50" t="s">
        <v>148</v>
      </c>
      <c r="I1248" s="53">
        <v>73</v>
      </c>
      <c r="K1248" s="64" t="str">
        <f>IF(J1248="","",(J1248*100000)/(I1248^3))</f>
        <v/>
      </c>
      <c r="M1248" s="2"/>
    </row>
    <row r="1249" spans="1:13" x14ac:dyDescent="0.2">
      <c r="A1249" s="47">
        <f t="shared" si="79"/>
        <v>2019</v>
      </c>
      <c r="B1249" s="181" t="str">
        <f t="shared" si="76"/>
        <v>Aug</v>
      </c>
      <c r="C1249" s="79">
        <f t="shared" si="77"/>
        <v>35</v>
      </c>
      <c r="D1249" s="195">
        <v>43702</v>
      </c>
      <c r="E1249" s="53" t="s">
        <v>19</v>
      </c>
      <c r="F1249" s="53" t="s">
        <v>146</v>
      </c>
      <c r="G1249" s="50" t="s">
        <v>138</v>
      </c>
      <c r="H1249" s="50" t="s">
        <v>148</v>
      </c>
      <c r="I1249" s="53">
        <v>73</v>
      </c>
      <c r="K1249" s="64" t="str">
        <f t="shared" ref="K1249:K1312" si="80">IF(J1249="","",(J1249*100000)/(I1249^3))</f>
        <v/>
      </c>
      <c r="M1249" s="2"/>
    </row>
    <row r="1250" spans="1:13" x14ac:dyDescent="0.2">
      <c r="A1250" s="47">
        <f t="shared" si="79"/>
        <v>2019</v>
      </c>
      <c r="B1250" s="181" t="str">
        <f t="shared" si="76"/>
        <v>Aug</v>
      </c>
      <c r="C1250" s="79">
        <f t="shared" si="77"/>
        <v>35</v>
      </c>
      <c r="D1250" s="195">
        <v>43702</v>
      </c>
      <c r="E1250" s="53" t="s">
        <v>19</v>
      </c>
      <c r="F1250" s="53" t="s">
        <v>146</v>
      </c>
      <c r="G1250" s="50" t="s">
        <v>138</v>
      </c>
      <c r="H1250" s="50" t="s">
        <v>148</v>
      </c>
      <c r="I1250" s="53">
        <v>80</v>
      </c>
      <c r="K1250" s="64" t="str">
        <f t="shared" si="80"/>
        <v/>
      </c>
      <c r="M1250" s="2"/>
    </row>
    <row r="1251" spans="1:13" x14ac:dyDescent="0.2">
      <c r="A1251" s="47">
        <f t="shared" si="79"/>
        <v>2019</v>
      </c>
      <c r="B1251" s="181" t="str">
        <f t="shared" si="76"/>
        <v>Aug</v>
      </c>
      <c r="C1251" s="79">
        <f t="shared" si="77"/>
        <v>35</v>
      </c>
      <c r="D1251" s="195">
        <v>43702</v>
      </c>
      <c r="E1251" s="53" t="s">
        <v>19</v>
      </c>
      <c r="F1251" s="53" t="s">
        <v>146</v>
      </c>
      <c r="G1251" s="50" t="s">
        <v>138</v>
      </c>
      <c r="H1251" s="50" t="s">
        <v>148</v>
      </c>
      <c r="I1251" s="53">
        <v>74</v>
      </c>
      <c r="K1251" s="64" t="str">
        <f t="shared" si="80"/>
        <v/>
      </c>
      <c r="M1251" s="2"/>
    </row>
    <row r="1252" spans="1:13" x14ac:dyDescent="0.2">
      <c r="A1252" s="47">
        <f t="shared" si="79"/>
        <v>2019</v>
      </c>
      <c r="B1252" s="181" t="str">
        <f t="shared" si="76"/>
        <v>Aug</v>
      </c>
      <c r="C1252" s="79">
        <f t="shared" si="77"/>
        <v>35</v>
      </c>
      <c r="D1252" s="195">
        <v>43702</v>
      </c>
      <c r="E1252" s="53" t="s">
        <v>19</v>
      </c>
      <c r="F1252" s="53" t="s">
        <v>146</v>
      </c>
      <c r="G1252" s="50" t="s">
        <v>138</v>
      </c>
      <c r="H1252" s="50" t="s">
        <v>144</v>
      </c>
      <c r="I1252" s="53">
        <v>63</v>
      </c>
      <c r="K1252" s="64" t="str">
        <f t="shared" si="80"/>
        <v/>
      </c>
      <c r="M1252" s="2"/>
    </row>
    <row r="1253" spans="1:13" x14ac:dyDescent="0.2">
      <c r="A1253" s="47">
        <f t="shared" si="79"/>
        <v>2019</v>
      </c>
      <c r="B1253" s="181" t="str">
        <f t="shared" si="76"/>
        <v>Aug</v>
      </c>
      <c r="C1253" s="79">
        <f t="shared" si="77"/>
        <v>35</v>
      </c>
      <c r="D1253" s="195">
        <v>43702</v>
      </c>
      <c r="E1253" s="53" t="s">
        <v>19</v>
      </c>
      <c r="F1253" s="53" t="s">
        <v>146</v>
      </c>
      <c r="G1253" s="50" t="s">
        <v>138</v>
      </c>
      <c r="H1253" s="50" t="s">
        <v>144</v>
      </c>
      <c r="I1253" s="53">
        <v>67</v>
      </c>
      <c r="K1253" s="64" t="str">
        <f t="shared" si="80"/>
        <v/>
      </c>
      <c r="M1253" s="2"/>
    </row>
    <row r="1254" spans="1:13" x14ac:dyDescent="0.2">
      <c r="A1254" s="47">
        <f t="shared" si="79"/>
        <v>2019</v>
      </c>
      <c r="B1254" s="181" t="str">
        <f t="shared" si="76"/>
        <v>Aug</v>
      </c>
      <c r="C1254" s="79">
        <f t="shared" si="77"/>
        <v>35</v>
      </c>
      <c r="D1254" s="195">
        <v>43702</v>
      </c>
      <c r="E1254" s="53" t="s">
        <v>19</v>
      </c>
      <c r="F1254" s="53" t="s">
        <v>152</v>
      </c>
      <c r="G1254" s="50" t="s">
        <v>138</v>
      </c>
      <c r="H1254" s="50" t="s">
        <v>148</v>
      </c>
      <c r="I1254" s="53">
        <v>90</v>
      </c>
      <c r="K1254" s="64" t="str">
        <f t="shared" si="80"/>
        <v/>
      </c>
      <c r="M1254" s="2"/>
    </row>
    <row r="1255" spans="1:13" x14ac:dyDescent="0.2">
      <c r="A1255" s="47">
        <f t="shared" si="79"/>
        <v>2019</v>
      </c>
      <c r="B1255" s="181" t="str">
        <f t="shared" si="76"/>
        <v>Aug</v>
      </c>
      <c r="C1255" s="79">
        <f t="shared" si="77"/>
        <v>35</v>
      </c>
      <c r="D1255" s="195">
        <v>43702</v>
      </c>
      <c r="E1255" s="53" t="s">
        <v>15</v>
      </c>
      <c r="F1255" s="53" t="s">
        <v>146</v>
      </c>
      <c r="G1255" s="50" t="s">
        <v>138</v>
      </c>
      <c r="H1255" s="50" t="s">
        <v>144</v>
      </c>
      <c r="I1255" s="53">
        <v>68</v>
      </c>
      <c r="K1255" s="64" t="str">
        <f t="shared" si="80"/>
        <v/>
      </c>
      <c r="M1255" s="2"/>
    </row>
    <row r="1256" spans="1:13" x14ac:dyDescent="0.2">
      <c r="A1256" s="47">
        <f t="shared" si="79"/>
        <v>2019</v>
      </c>
      <c r="B1256" s="181" t="str">
        <f t="shared" si="76"/>
        <v>Aug</v>
      </c>
      <c r="C1256" s="79">
        <f t="shared" si="77"/>
        <v>35</v>
      </c>
      <c r="D1256" s="195">
        <v>43702</v>
      </c>
      <c r="E1256" s="53" t="s">
        <v>15</v>
      </c>
      <c r="F1256" s="53" t="s">
        <v>146</v>
      </c>
      <c r="G1256" s="50" t="s">
        <v>138</v>
      </c>
      <c r="H1256" s="50" t="s">
        <v>148</v>
      </c>
      <c r="I1256" s="53">
        <v>71</v>
      </c>
      <c r="K1256" s="64" t="str">
        <f t="shared" si="80"/>
        <v/>
      </c>
      <c r="M1256" s="2"/>
    </row>
    <row r="1257" spans="1:13" x14ac:dyDescent="0.2">
      <c r="A1257" s="47">
        <f t="shared" si="79"/>
        <v>2019</v>
      </c>
      <c r="B1257" s="181" t="str">
        <f t="shared" si="76"/>
        <v>Aug</v>
      </c>
      <c r="C1257" s="79">
        <f t="shared" si="77"/>
        <v>35</v>
      </c>
      <c r="D1257" s="195">
        <v>43702</v>
      </c>
      <c r="E1257" s="53" t="s">
        <v>15</v>
      </c>
      <c r="F1257" s="53" t="s">
        <v>146</v>
      </c>
      <c r="G1257" s="50" t="s">
        <v>138</v>
      </c>
      <c r="H1257" s="50" t="s">
        <v>148</v>
      </c>
      <c r="I1257" s="53">
        <v>74</v>
      </c>
      <c r="K1257" s="64" t="str">
        <f t="shared" si="80"/>
        <v/>
      </c>
      <c r="M1257" s="2"/>
    </row>
    <row r="1258" spans="1:13" x14ac:dyDescent="0.2">
      <c r="A1258" s="47">
        <f t="shared" si="79"/>
        <v>2019</v>
      </c>
      <c r="B1258" s="181" t="str">
        <f t="shared" si="76"/>
        <v>Aug</v>
      </c>
      <c r="C1258" s="79">
        <f t="shared" si="77"/>
        <v>35</v>
      </c>
      <c r="D1258" s="195">
        <v>43708</v>
      </c>
      <c r="E1258" s="53" t="s">
        <v>38</v>
      </c>
      <c r="F1258" s="53" t="s">
        <v>146</v>
      </c>
      <c r="G1258" s="50" t="s">
        <v>138</v>
      </c>
      <c r="H1258" s="50" t="s">
        <v>148</v>
      </c>
      <c r="I1258" s="53">
        <v>70</v>
      </c>
      <c r="K1258" s="64" t="str">
        <f t="shared" si="80"/>
        <v/>
      </c>
      <c r="M1258" s="2"/>
    </row>
    <row r="1259" spans="1:13" x14ac:dyDescent="0.2">
      <c r="A1259" s="47">
        <f t="shared" si="79"/>
        <v>2019</v>
      </c>
      <c r="B1259" s="181" t="str">
        <f t="shared" si="76"/>
        <v>Aug</v>
      </c>
      <c r="C1259" s="79">
        <f t="shared" si="77"/>
        <v>35</v>
      </c>
      <c r="D1259" s="195">
        <v>43708</v>
      </c>
      <c r="E1259" s="53" t="s">
        <v>38</v>
      </c>
      <c r="F1259" s="53" t="s">
        <v>146</v>
      </c>
      <c r="G1259" s="50" t="s">
        <v>138</v>
      </c>
      <c r="H1259" s="50" t="s">
        <v>148</v>
      </c>
      <c r="I1259" s="53">
        <v>70</v>
      </c>
      <c r="K1259" s="64" t="str">
        <f t="shared" si="80"/>
        <v/>
      </c>
      <c r="M1259" s="2"/>
    </row>
    <row r="1260" spans="1:13" x14ac:dyDescent="0.2">
      <c r="A1260" s="47">
        <f t="shared" si="79"/>
        <v>2019</v>
      </c>
      <c r="B1260" s="181" t="str">
        <f t="shared" si="76"/>
        <v>Aug</v>
      </c>
      <c r="C1260" s="79">
        <f t="shared" si="77"/>
        <v>35</v>
      </c>
      <c r="D1260" s="195">
        <v>43708</v>
      </c>
      <c r="E1260" s="53" t="s">
        <v>38</v>
      </c>
      <c r="F1260" s="53" t="s">
        <v>146</v>
      </c>
      <c r="G1260" s="50" t="s">
        <v>138</v>
      </c>
      <c r="H1260" s="50" t="s">
        <v>148</v>
      </c>
      <c r="I1260" s="53">
        <v>72</v>
      </c>
      <c r="K1260" s="64" t="str">
        <f t="shared" si="80"/>
        <v/>
      </c>
      <c r="M1260" s="2"/>
    </row>
    <row r="1261" spans="1:13" x14ac:dyDescent="0.2">
      <c r="A1261" s="47">
        <f t="shared" si="79"/>
        <v>2019</v>
      </c>
      <c r="B1261" s="181" t="str">
        <f t="shared" si="76"/>
        <v>Aug</v>
      </c>
      <c r="C1261" s="79">
        <f t="shared" si="77"/>
        <v>35</v>
      </c>
      <c r="D1261" s="195">
        <v>43708</v>
      </c>
      <c r="E1261" s="53" t="s">
        <v>38</v>
      </c>
      <c r="F1261" s="53" t="s">
        <v>146</v>
      </c>
      <c r="G1261" s="50" t="s">
        <v>138</v>
      </c>
      <c r="H1261" s="50" t="s">
        <v>148</v>
      </c>
      <c r="I1261" s="53">
        <v>72</v>
      </c>
      <c r="K1261" s="64" t="str">
        <f t="shared" si="80"/>
        <v/>
      </c>
      <c r="M1261" s="2"/>
    </row>
    <row r="1262" spans="1:13" x14ac:dyDescent="0.2">
      <c r="A1262" s="47">
        <f t="shared" si="79"/>
        <v>2019</v>
      </c>
      <c r="B1262" s="181" t="str">
        <f t="shared" si="76"/>
        <v>Aug</v>
      </c>
      <c r="C1262" s="79">
        <f t="shared" si="77"/>
        <v>35</v>
      </c>
      <c r="D1262" s="195">
        <v>43708</v>
      </c>
      <c r="E1262" s="53" t="s">
        <v>38</v>
      </c>
      <c r="F1262" s="53" t="s">
        <v>146</v>
      </c>
      <c r="G1262" s="50" t="s">
        <v>138</v>
      </c>
      <c r="H1262" s="50" t="s">
        <v>144</v>
      </c>
      <c r="I1262" s="53">
        <v>60</v>
      </c>
      <c r="K1262" s="64" t="str">
        <f t="shared" si="80"/>
        <v/>
      </c>
      <c r="M1262" s="2"/>
    </row>
    <row r="1263" spans="1:13" x14ac:dyDescent="0.2">
      <c r="A1263" s="47">
        <f t="shared" si="79"/>
        <v>2019</v>
      </c>
      <c r="B1263" s="181" t="str">
        <f t="shared" si="76"/>
        <v>Aug</v>
      </c>
      <c r="C1263" s="79">
        <f t="shared" si="77"/>
        <v>35</v>
      </c>
      <c r="D1263" s="195">
        <v>43708</v>
      </c>
      <c r="E1263" s="53" t="s">
        <v>38</v>
      </c>
      <c r="F1263" s="53" t="s">
        <v>146</v>
      </c>
      <c r="G1263" s="50" t="s">
        <v>138</v>
      </c>
      <c r="H1263" s="50" t="s">
        <v>144</v>
      </c>
      <c r="I1263" s="53">
        <v>62</v>
      </c>
      <c r="K1263" s="64" t="str">
        <f t="shared" si="80"/>
        <v/>
      </c>
      <c r="M1263" s="2"/>
    </row>
    <row r="1264" spans="1:13" x14ac:dyDescent="0.2">
      <c r="A1264" s="47">
        <f t="shared" si="79"/>
        <v>2019</v>
      </c>
      <c r="B1264" s="181" t="str">
        <f t="shared" si="76"/>
        <v>Aug</v>
      </c>
      <c r="C1264" s="79">
        <f t="shared" si="77"/>
        <v>35</v>
      </c>
      <c r="D1264" s="195">
        <v>43708</v>
      </c>
      <c r="E1264" s="53" t="s">
        <v>38</v>
      </c>
      <c r="F1264" s="53" t="s">
        <v>146</v>
      </c>
      <c r="G1264" s="50" t="s">
        <v>138</v>
      </c>
      <c r="H1264" s="50" t="s">
        <v>144</v>
      </c>
      <c r="I1264" s="53">
        <v>64</v>
      </c>
      <c r="K1264" s="64" t="str">
        <f t="shared" si="80"/>
        <v/>
      </c>
      <c r="M1264" s="2"/>
    </row>
    <row r="1265" spans="1:13" x14ac:dyDescent="0.2">
      <c r="A1265" s="47">
        <f t="shared" si="79"/>
        <v>2019</v>
      </c>
      <c r="B1265" s="181" t="str">
        <f t="shared" si="76"/>
        <v>Aug</v>
      </c>
      <c r="C1265" s="79">
        <f t="shared" si="77"/>
        <v>35</v>
      </c>
      <c r="D1265" s="195">
        <v>43708</v>
      </c>
      <c r="E1265" s="53" t="s">
        <v>38</v>
      </c>
      <c r="F1265" s="53" t="s">
        <v>146</v>
      </c>
      <c r="G1265" s="50" t="s">
        <v>138</v>
      </c>
      <c r="H1265" s="50" t="s">
        <v>144</v>
      </c>
      <c r="I1265" s="53">
        <v>64</v>
      </c>
      <c r="K1265" s="64" t="str">
        <f t="shared" si="80"/>
        <v/>
      </c>
      <c r="M1265" s="2"/>
    </row>
    <row r="1266" spans="1:13" x14ac:dyDescent="0.2">
      <c r="A1266" s="47">
        <f t="shared" si="79"/>
        <v>2019</v>
      </c>
      <c r="B1266" s="181" t="str">
        <f t="shared" si="76"/>
        <v>Aug</v>
      </c>
      <c r="C1266" s="79">
        <f t="shared" si="77"/>
        <v>35</v>
      </c>
      <c r="D1266" s="195">
        <v>43708</v>
      </c>
      <c r="E1266" s="53" t="s">
        <v>38</v>
      </c>
      <c r="F1266" s="53" t="s">
        <v>152</v>
      </c>
      <c r="G1266" s="50" t="s">
        <v>138</v>
      </c>
      <c r="H1266" s="50" t="s">
        <v>148</v>
      </c>
      <c r="I1266" s="53">
        <v>70</v>
      </c>
      <c r="K1266" s="64" t="str">
        <f t="shared" si="80"/>
        <v/>
      </c>
      <c r="M1266" s="2"/>
    </row>
    <row r="1267" spans="1:13" x14ac:dyDescent="0.2">
      <c r="A1267" s="47">
        <f t="shared" si="79"/>
        <v>2019</v>
      </c>
      <c r="B1267" s="181" t="str">
        <f t="shared" si="76"/>
        <v>Aug</v>
      </c>
      <c r="C1267" s="79">
        <f t="shared" si="77"/>
        <v>35</v>
      </c>
      <c r="D1267" s="195">
        <v>43708</v>
      </c>
      <c r="E1267" s="53" t="s">
        <v>34</v>
      </c>
      <c r="F1267" s="53" t="s">
        <v>146</v>
      </c>
      <c r="G1267" s="50" t="s">
        <v>138</v>
      </c>
      <c r="H1267" s="50" t="s">
        <v>144</v>
      </c>
      <c r="I1267" s="53">
        <v>67</v>
      </c>
      <c r="K1267" s="64" t="str">
        <f t="shared" si="80"/>
        <v/>
      </c>
      <c r="M1267" s="2"/>
    </row>
    <row r="1268" spans="1:13" x14ac:dyDescent="0.2">
      <c r="A1268" s="47">
        <f t="shared" si="79"/>
        <v>2019</v>
      </c>
      <c r="B1268" s="181" t="str">
        <f t="shared" si="76"/>
        <v>Aug</v>
      </c>
      <c r="C1268" s="79">
        <f t="shared" si="77"/>
        <v>35</v>
      </c>
      <c r="D1268" s="195">
        <v>43708</v>
      </c>
      <c r="E1268" s="53" t="s">
        <v>34</v>
      </c>
      <c r="F1268" s="53" t="s">
        <v>146</v>
      </c>
      <c r="G1268" s="50" t="s">
        <v>138</v>
      </c>
      <c r="H1268" s="50" t="s">
        <v>144</v>
      </c>
      <c r="I1268" s="53">
        <v>64</v>
      </c>
      <c r="K1268" s="64" t="str">
        <f t="shared" si="80"/>
        <v/>
      </c>
      <c r="M1268" s="2"/>
    </row>
    <row r="1269" spans="1:13" x14ac:dyDescent="0.2">
      <c r="A1269" s="47">
        <f t="shared" si="79"/>
        <v>2019</v>
      </c>
      <c r="B1269" s="181" t="str">
        <f t="shared" si="76"/>
        <v>Aug</v>
      </c>
      <c r="C1269" s="79">
        <f t="shared" si="77"/>
        <v>35</v>
      </c>
      <c r="D1269" s="195">
        <v>43708</v>
      </c>
      <c r="E1269" s="53" t="s">
        <v>46</v>
      </c>
      <c r="F1269" s="53" t="s">
        <v>146</v>
      </c>
      <c r="G1269" s="50" t="s">
        <v>138</v>
      </c>
      <c r="H1269" s="50" t="s">
        <v>144</v>
      </c>
      <c r="I1269" s="53">
        <v>67</v>
      </c>
      <c r="K1269" s="64" t="str">
        <f t="shared" si="80"/>
        <v/>
      </c>
      <c r="M1269" s="2"/>
    </row>
    <row r="1270" spans="1:13" x14ac:dyDescent="0.2">
      <c r="A1270" s="47">
        <f t="shared" si="79"/>
        <v>2019</v>
      </c>
      <c r="B1270" s="181" t="str">
        <f t="shared" si="76"/>
        <v>Aug</v>
      </c>
      <c r="C1270" s="79">
        <f t="shared" si="77"/>
        <v>35</v>
      </c>
      <c r="D1270" s="195">
        <v>43708</v>
      </c>
      <c r="E1270" s="53" t="s">
        <v>46</v>
      </c>
      <c r="F1270" s="53" t="s">
        <v>146</v>
      </c>
      <c r="G1270" s="50" t="s">
        <v>138</v>
      </c>
      <c r="H1270" s="50" t="s">
        <v>144</v>
      </c>
      <c r="I1270" s="53">
        <v>57</v>
      </c>
      <c r="K1270" s="64" t="str">
        <f t="shared" si="80"/>
        <v/>
      </c>
      <c r="M1270" s="2"/>
    </row>
    <row r="1271" spans="1:13" x14ac:dyDescent="0.2">
      <c r="A1271" s="47">
        <f t="shared" si="79"/>
        <v>2019</v>
      </c>
      <c r="B1271" s="181" t="str">
        <f t="shared" si="76"/>
        <v>Aug</v>
      </c>
      <c r="C1271" s="79">
        <f t="shared" si="77"/>
        <v>35</v>
      </c>
      <c r="D1271" s="195">
        <v>43708</v>
      </c>
      <c r="E1271" s="53" t="s">
        <v>46</v>
      </c>
      <c r="F1271" s="53" t="s">
        <v>146</v>
      </c>
      <c r="G1271" s="50" t="s">
        <v>138</v>
      </c>
      <c r="H1271" s="50" t="s">
        <v>144</v>
      </c>
      <c r="I1271" s="53">
        <v>65</v>
      </c>
      <c r="K1271" s="64" t="str">
        <f t="shared" si="80"/>
        <v/>
      </c>
      <c r="M1271" s="2"/>
    </row>
    <row r="1272" spans="1:13" x14ac:dyDescent="0.2">
      <c r="A1272" s="47">
        <f t="shared" si="79"/>
        <v>2019</v>
      </c>
      <c r="B1272" s="181" t="str">
        <f t="shared" si="76"/>
        <v>Aug</v>
      </c>
      <c r="C1272" s="79">
        <f t="shared" si="77"/>
        <v>35</v>
      </c>
      <c r="D1272" s="195">
        <v>43708</v>
      </c>
      <c r="E1272" s="53" t="s">
        <v>46</v>
      </c>
      <c r="F1272" s="53" t="s">
        <v>146</v>
      </c>
      <c r="G1272" s="50" t="s">
        <v>138</v>
      </c>
      <c r="H1272" s="50" t="s">
        <v>144</v>
      </c>
      <c r="I1272" s="53">
        <v>66</v>
      </c>
      <c r="K1272" s="64" t="str">
        <f t="shared" si="80"/>
        <v/>
      </c>
      <c r="M1272" s="2"/>
    </row>
    <row r="1273" spans="1:13" x14ac:dyDescent="0.2">
      <c r="A1273" s="47">
        <f t="shared" si="79"/>
        <v>2019</v>
      </c>
      <c r="B1273" s="181" t="str">
        <f t="shared" si="76"/>
        <v>Aug</v>
      </c>
      <c r="C1273" s="79">
        <f t="shared" si="77"/>
        <v>35</v>
      </c>
      <c r="D1273" s="195">
        <v>43708</v>
      </c>
      <c r="E1273" s="53" t="s">
        <v>46</v>
      </c>
      <c r="F1273" s="53" t="s">
        <v>146</v>
      </c>
      <c r="G1273" s="50" t="s">
        <v>138</v>
      </c>
      <c r="H1273" s="50" t="s">
        <v>144</v>
      </c>
      <c r="I1273" s="53">
        <v>62</v>
      </c>
      <c r="K1273" s="64" t="str">
        <f t="shared" si="80"/>
        <v/>
      </c>
      <c r="M1273" s="2"/>
    </row>
    <row r="1274" spans="1:13" x14ac:dyDescent="0.2">
      <c r="A1274" s="47">
        <f t="shared" si="79"/>
        <v>2019</v>
      </c>
      <c r="B1274" s="181" t="str">
        <f t="shared" si="76"/>
        <v>Aug</v>
      </c>
      <c r="C1274" s="79">
        <f t="shared" si="77"/>
        <v>35</v>
      </c>
      <c r="D1274" s="195">
        <v>43708</v>
      </c>
      <c r="E1274" s="53" t="s">
        <v>46</v>
      </c>
      <c r="F1274" s="53" t="s">
        <v>146</v>
      </c>
      <c r="G1274" s="50" t="s">
        <v>138</v>
      </c>
      <c r="H1274" s="50" t="s">
        <v>144</v>
      </c>
      <c r="I1274" s="53">
        <v>61</v>
      </c>
      <c r="K1274" s="64" t="str">
        <f t="shared" si="80"/>
        <v/>
      </c>
      <c r="M1274" s="2"/>
    </row>
    <row r="1275" spans="1:13" x14ac:dyDescent="0.2">
      <c r="A1275" s="47">
        <f t="shared" si="79"/>
        <v>2019</v>
      </c>
      <c r="B1275" s="181" t="str">
        <f t="shared" si="76"/>
        <v>Aug</v>
      </c>
      <c r="C1275" s="79">
        <f t="shared" si="77"/>
        <v>35</v>
      </c>
      <c r="D1275" s="195">
        <v>43708</v>
      </c>
      <c r="E1275" s="53" t="s">
        <v>46</v>
      </c>
      <c r="F1275" s="53" t="s">
        <v>146</v>
      </c>
      <c r="G1275" s="50" t="s">
        <v>138</v>
      </c>
      <c r="H1275" s="50" t="s">
        <v>144</v>
      </c>
      <c r="I1275" s="53">
        <v>65</v>
      </c>
      <c r="K1275" s="64" t="str">
        <f t="shared" si="80"/>
        <v/>
      </c>
      <c r="M1275" s="2"/>
    </row>
    <row r="1276" spans="1:13" x14ac:dyDescent="0.2">
      <c r="A1276" s="47">
        <f t="shared" si="79"/>
        <v>2019</v>
      </c>
      <c r="B1276" s="181" t="str">
        <f t="shared" si="76"/>
        <v>Aug</v>
      </c>
      <c r="C1276" s="79">
        <f t="shared" si="77"/>
        <v>35</v>
      </c>
      <c r="D1276" s="195">
        <v>43708</v>
      </c>
      <c r="E1276" s="53" t="s">
        <v>46</v>
      </c>
      <c r="F1276" s="53" t="s">
        <v>146</v>
      </c>
      <c r="G1276" s="50" t="s">
        <v>138</v>
      </c>
      <c r="H1276" s="50" t="s">
        <v>144</v>
      </c>
      <c r="I1276" s="53">
        <v>62</v>
      </c>
      <c r="K1276" s="64" t="str">
        <f t="shared" si="80"/>
        <v/>
      </c>
      <c r="M1276" s="2"/>
    </row>
    <row r="1277" spans="1:13" x14ac:dyDescent="0.2">
      <c r="A1277" s="47">
        <f t="shared" si="79"/>
        <v>2019</v>
      </c>
      <c r="B1277" s="181" t="str">
        <f t="shared" si="76"/>
        <v>Aug</v>
      </c>
      <c r="C1277" s="79">
        <f t="shared" si="77"/>
        <v>35</v>
      </c>
      <c r="D1277" s="195">
        <v>43708</v>
      </c>
      <c r="E1277" s="53" t="s">
        <v>46</v>
      </c>
      <c r="F1277" s="53" t="s">
        <v>146</v>
      </c>
      <c r="G1277" s="50" t="s">
        <v>138</v>
      </c>
      <c r="H1277" s="50" t="s">
        <v>144</v>
      </c>
      <c r="I1277" s="53">
        <v>52</v>
      </c>
      <c r="K1277" s="64" t="str">
        <f t="shared" si="80"/>
        <v/>
      </c>
      <c r="M1277" s="2"/>
    </row>
    <row r="1278" spans="1:13" x14ac:dyDescent="0.2">
      <c r="A1278" s="47">
        <f t="shared" si="79"/>
        <v>2019</v>
      </c>
      <c r="B1278" s="181" t="str">
        <f t="shared" si="76"/>
        <v>Aug</v>
      </c>
      <c r="C1278" s="79">
        <f t="shared" si="77"/>
        <v>35</v>
      </c>
      <c r="D1278" s="195">
        <v>43708</v>
      </c>
      <c r="E1278" s="53" t="s">
        <v>46</v>
      </c>
      <c r="F1278" s="53" t="s">
        <v>146</v>
      </c>
      <c r="G1278" s="50" t="s">
        <v>138</v>
      </c>
      <c r="H1278" s="50" t="s">
        <v>144</v>
      </c>
      <c r="I1278" s="53">
        <v>66</v>
      </c>
      <c r="K1278" s="64" t="str">
        <f t="shared" si="80"/>
        <v/>
      </c>
      <c r="M1278" s="2"/>
    </row>
    <row r="1279" spans="1:13" x14ac:dyDescent="0.2">
      <c r="A1279" s="47">
        <f t="shared" si="79"/>
        <v>2019</v>
      </c>
      <c r="B1279" s="181" t="str">
        <f t="shared" si="76"/>
        <v>Aug</v>
      </c>
      <c r="C1279" s="79">
        <f t="shared" si="77"/>
        <v>35</v>
      </c>
      <c r="D1279" s="195">
        <v>43708</v>
      </c>
      <c r="E1279" s="53" t="s">
        <v>46</v>
      </c>
      <c r="F1279" s="53" t="s">
        <v>146</v>
      </c>
      <c r="G1279" s="50" t="s">
        <v>138</v>
      </c>
      <c r="H1279" s="50" t="s">
        <v>144</v>
      </c>
      <c r="I1279" s="53">
        <v>62</v>
      </c>
      <c r="K1279" s="64" t="str">
        <f t="shared" si="80"/>
        <v/>
      </c>
      <c r="M1279" s="2"/>
    </row>
    <row r="1280" spans="1:13" x14ac:dyDescent="0.2">
      <c r="A1280" s="47">
        <f t="shared" si="79"/>
        <v>2019</v>
      </c>
      <c r="B1280" s="181" t="str">
        <f t="shared" si="76"/>
        <v>Aug</v>
      </c>
      <c r="C1280" s="79">
        <f t="shared" si="77"/>
        <v>35</v>
      </c>
      <c r="D1280" s="195">
        <v>43708</v>
      </c>
      <c r="E1280" s="53" t="s">
        <v>46</v>
      </c>
      <c r="F1280" s="53" t="s">
        <v>146</v>
      </c>
      <c r="G1280" s="50" t="s">
        <v>138</v>
      </c>
      <c r="H1280" s="50" t="s">
        <v>144</v>
      </c>
      <c r="I1280" s="53">
        <v>63</v>
      </c>
      <c r="K1280" s="64" t="str">
        <f t="shared" si="80"/>
        <v/>
      </c>
      <c r="M1280" s="2"/>
    </row>
    <row r="1281" spans="1:13" x14ac:dyDescent="0.2">
      <c r="A1281" s="47">
        <f t="shared" si="79"/>
        <v>2019</v>
      </c>
      <c r="B1281" s="181" t="str">
        <f t="shared" si="76"/>
        <v>Aug</v>
      </c>
      <c r="C1281" s="79">
        <f t="shared" si="77"/>
        <v>35</v>
      </c>
      <c r="D1281" s="195">
        <v>43708</v>
      </c>
      <c r="E1281" s="53" t="s">
        <v>46</v>
      </c>
      <c r="F1281" s="53" t="s">
        <v>146</v>
      </c>
      <c r="G1281" s="50" t="s">
        <v>138</v>
      </c>
      <c r="H1281" s="50" t="s">
        <v>144</v>
      </c>
      <c r="I1281" s="53">
        <v>62</v>
      </c>
      <c r="K1281" s="64" t="str">
        <f t="shared" si="80"/>
        <v/>
      </c>
      <c r="M1281" s="2"/>
    </row>
    <row r="1282" spans="1:13" x14ac:dyDescent="0.2">
      <c r="A1282" s="47">
        <f t="shared" si="79"/>
        <v>2019</v>
      </c>
      <c r="B1282" s="181" t="str">
        <f t="shared" si="76"/>
        <v>Aug</v>
      </c>
      <c r="C1282" s="79">
        <f t="shared" si="77"/>
        <v>35</v>
      </c>
      <c r="D1282" s="195">
        <v>43708</v>
      </c>
      <c r="E1282" s="53" t="s">
        <v>46</v>
      </c>
      <c r="F1282" s="53" t="s">
        <v>146</v>
      </c>
      <c r="G1282" s="50" t="s">
        <v>138</v>
      </c>
      <c r="H1282" s="50" t="s">
        <v>144</v>
      </c>
      <c r="I1282" s="53">
        <v>63</v>
      </c>
      <c r="K1282" s="64" t="str">
        <f t="shared" si="80"/>
        <v/>
      </c>
      <c r="M1282" s="2"/>
    </row>
    <row r="1283" spans="1:13" x14ac:dyDescent="0.2">
      <c r="A1283" s="47">
        <f t="shared" si="79"/>
        <v>2019</v>
      </c>
      <c r="B1283" s="181" t="str">
        <f t="shared" si="76"/>
        <v>Aug</v>
      </c>
      <c r="C1283" s="79">
        <f t="shared" si="77"/>
        <v>35</v>
      </c>
      <c r="D1283" s="195">
        <v>43708</v>
      </c>
      <c r="E1283" s="53" t="s">
        <v>46</v>
      </c>
      <c r="F1283" s="53" t="s">
        <v>146</v>
      </c>
      <c r="G1283" s="50" t="s">
        <v>138</v>
      </c>
      <c r="H1283" s="50" t="s">
        <v>144</v>
      </c>
      <c r="I1283" s="53">
        <v>57</v>
      </c>
      <c r="K1283" s="64" t="str">
        <f t="shared" si="80"/>
        <v/>
      </c>
      <c r="M1283" s="2"/>
    </row>
    <row r="1284" spans="1:13" x14ac:dyDescent="0.2">
      <c r="A1284" s="47">
        <f t="shared" si="79"/>
        <v>2019</v>
      </c>
      <c r="B1284" s="181" t="str">
        <f t="shared" ref="B1284:B1347" si="81">TEXT(D1284,"mmm")</f>
        <v>Aug</v>
      </c>
      <c r="C1284" s="79">
        <f t="shared" ref="C1284:C1347" si="82">WEEKNUM(D1284)</f>
        <v>35</v>
      </c>
      <c r="D1284" s="195">
        <v>43708</v>
      </c>
      <c r="E1284" s="53" t="s">
        <v>46</v>
      </c>
      <c r="F1284" s="53" t="s">
        <v>146</v>
      </c>
      <c r="G1284" s="50" t="s">
        <v>138</v>
      </c>
      <c r="H1284" s="50" t="s">
        <v>144</v>
      </c>
      <c r="I1284" s="53">
        <v>50</v>
      </c>
      <c r="K1284" s="64" t="str">
        <f t="shared" si="80"/>
        <v/>
      </c>
      <c r="M1284" s="2"/>
    </row>
    <row r="1285" spans="1:13" x14ac:dyDescent="0.2">
      <c r="A1285" s="47">
        <f t="shared" si="79"/>
        <v>2019</v>
      </c>
      <c r="B1285" s="181" t="str">
        <f t="shared" si="81"/>
        <v>Aug</v>
      </c>
      <c r="C1285" s="79">
        <f t="shared" si="82"/>
        <v>35</v>
      </c>
      <c r="D1285" s="195">
        <v>43708</v>
      </c>
      <c r="E1285" s="53" t="s">
        <v>46</v>
      </c>
      <c r="F1285" s="53" t="s">
        <v>146</v>
      </c>
      <c r="G1285" s="50" t="s">
        <v>138</v>
      </c>
      <c r="H1285" s="50" t="s">
        <v>148</v>
      </c>
      <c r="I1285" s="53">
        <v>73</v>
      </c>
      <c r="K1285" s="64" t="str">
        <f t="shared" si="80"/>
        <v/>
      </c>
      <c r="M1285" s="2"/>
    </row>
    <row r="1286" spans="1:13" x14ac:dyDescent="0.2">
      <c r="A1286" s="47">
        <f t="shared" ref="A1286:A1349" si="83">YEAR(D1286)</f>
        <v>2019</v>
      </c>
      <c r="B1286" s="181" t="str">
        <f t="shared" si="81"/>
        <v>Aug</v>
      </c>
      <c r="C1286" s="79">
        <f t="shared" si="82"/>
        <v>35</v>
      </c>
      <c r="D1286" s="195">
        <v>43708</v>
      </c>
      <c r="E1286" s="53" t="s">
        <v>46</v>
      </c>
      <c r="F1286" s="53" t="s">
        <v>146</v>
      </c>
      <c r="G1286" s="50" t="s">
        <v>138</v>
      </c>
      <c r="H1286" s="50" t="s">
        <v>148</v>
      </c>
      <c r="I1286" s="53">
        <v>71</v>
      </c>
      <c r="K1286" s="64" t="str">
        <f t="shared" si="80"/>
        <v/>
      </c>
      <c r="M1286" s="2"/>
    </row>
    <row r="1287" spans="1:13" x14ac:dyDescent="0.2">
      <c r="A1287" s="47">
        <f t="shared" si="83"/>
        <v>2019</v>
      </c>
      <c r="B1287" s="181" t="str">
        <f t="shared" si="81"/>
        <v>Aug</v>
      </c>
      <c r="C1287" s="79">
        <f t="shared" si="82"/>
        <v>35</v>
      </c>
      <c r="D1287" s="195">
        <v>43708</v>
      </c>
      <c r="E1287" s="53" t="s">
        <v>46</v>
      </c>
      <c r="F1287" s="53" t="s">
        <v>146</v>
      </c>
      <c r="G1287" s="50" t="s">
        <v>138</v>
      </c>
      <c r="H1287" s="50" t="s">
        <v>148</v>
      </c>
      <c r="I1287" s="53">
        <v>70</v>
      </c>
      <c r="K1287" s="64" t="str">
        <f t="shared" si="80"/>
        <v/>
      </c>
      <c r="M1287" s="2"/>
    </row>
    <row r="1288" spans="1:13" x14ac:dyDescent="0.2">
      <c r="A1288" s="47">
        <f t="shared" si="83"/>
        <v>2019</v>
      </c>
      <c r="B1288" s="181" t="str">
        <f t="shared" si="81"/>
        <v>Aug</v>
      </c>
      <c r="C1288" s="79">
        <f t="shared" si="82"/>
        <v>35</v>
      </c>
      <c r="D1288" s="195">
        <v>43708</v>
      </c>
      <c r="E1288" s="53" t="s">
        <v>46</v>
      </c>
      <c r="F1288" s="53" t="s">
        <v>146</v>
      </c>
      <c r="G1288" s="50" t="s">
        <v>138</v>
      </c>
      <c r="H1288" s="50" t="s">
        <v>148</v>
      </c>
      <c r="I1288" s="53">
        <v>72</v>
      </c>
      <c r="K1288" s="64" t="str">
        <f t="shared" si="80"/>
        <v/>
      </c>
      <c r="M1288" s="2"/>
    </row>
    <row r="1289" spans="1:13" x14ac:dyDescent="0.2">
      <c r="A1289" s="47">
        <f t="shared" si="83"/>
        <v>2019</v>
      </c>
      <c r="B1289" s="181" t="str">
        <f t="shared" si="81"/>
        <v>Aug</v>
      </c>
      <c r="C1289" s="79">
        <f t="shared" si="82"/>
        <v>35</v>
      </c>
      <c r="D1289" s="195">
        <v>43708</v>
      </c>
      <c r="E1289" s="53" t="s">
        <v>46</v>
      </c>
      <c r="F1289" s="53" t="s">
        <v>146</v>
      </c>
      <c r="G1289" s="50" t="s">
        <v>138</v>
      </c>
      <c r="H1289" s="50" t="s">
        <v>148</v>
      </c>
      <c r="I1289" s="53">
        <v>70</v>
      </c>
      <c r="K1289" s="64" t="str">
        <f t="shared" si="80"/>
        <v/>
      </c>
      <c r="M1289" s="2"/>
    </row>
    <row r="1290" spans="1:13" x14ac:dyDescent="0.2">
      <c r="A1290" s="47">
        <f t="shared" si="83"/>
        <v>2019</v>
      </c>
      <c r="B1290" s="181" t="str">
        <f t="shared" si="81"/>
        <v>Aug</v>
      </c>
      <c r="C1290" s="79">
        <f t="shared" si="82"/>
        <v>35</v>
      </c>
      <c r="D1290" s="195">
        <v>43708</v>
      </c>
      <c r="E1290" s="53" t="s">
        <v>46</v>
      </c>
      <c r="F1290" s="53" t="s">
        <v>146</v>
      </c>
      <c r="G1290" s="50" t="s">
        <v>138</v>
      </c>
      <c r="H1290" s="50" t="s">
        <v>148</v>
      </c>
      <c r="I1290" s="53">
        <v>72</v>
      </c>
      <c r="K1290" s="64" t="str">
        <f t="shared" si="80"/>
        <v/>
      </c>
      <c r="M1290" s="2"/>
    </row>
    <row r="1291" spans="1:13" x14ac:dyDescent="0.2">
      <c r="A1291" s="47">
        <f t="shared" si="83"/>
        <v>2019</v>
      </c>
      <c r="B1291" s="181" t="str">
        <f t="shared" si="81"/>
        <v>Aug</v>
      </c>
      <c r="C1291" s="79">
        <f t="shared" si="82"/>
        <v>35</v>
      </c>
      <c r="D1291" s="195">
        <v>43708</v>
      </c>
      <c r="E1291" s="53" t="s">
        <v>46</v>
      </c>
      <c r="F1291" s="53" t="s">
        <v>146</v>
      </c>
      <c r="G1291" s="50" t="s">
        <v>138</v>
      </c>
      <c r="H1291" s="50" t="s">
        <v>148</v>
      </c>
      <c r="I1291" s="53">
        <v>73</v>
      </c>
      <c r="K1291" s="64" t="str">
        <f t="shared" si="80"/>
        <v/>
      </c>
      <c r="M1291" s="2"/>
    </row>
    <row r="1292" spans="1:13" x14ac:dyDescent="0.2">
      <c r="A1292" s="47">
        <f t="shared" si="83"/>
        <v>2019</v>
      </c>
      <c r="B1292" s="181" t="str">
        <f t="shared" si="81"/>
        <v>Aug</v>
      </c>
      <c r="C1292" s="79">
        <f t="shared" si="82"/>
        <v>35</v>
      </c>
      <c r="D1292" s="195">
        <v>43708</v>
      </c>
      <c r="E1292" s="53" t="s">
        <v>46</v>
      </c>
      <c r="F1292" s="53" t="s">
        <v>146</v>
      </c>
      <c r="G1292" s="50" t="s">
        <v>138</v>
      </c>
      <c r="H1292" s="50" t="s">
        <v>148</v>
      </c>
      <c r="I1292" s="53">
        <v>73</v>
      </c>
      <c r="K1292" s="64" t="str">
        <f t="shared" si="80"/>
        <v/>
      </c>
      <c r="M1292" s="2"/>
    </row>
    <row r="1293" spans="1:13" x14ac:dyDescent="0.2">
      <c r="A1293" s="47">
        <f t="shared" si="83"/>
        <v>2019</v>
      </c>
      <c r="B1293" s="181" t="str">
        <f t="shared" si="81"/>
        <v>Aug</v>
      </c>
      <c r="C1293" s="79">
        <f t="shared" si="82"/>
        <v>31</v>
      </c>
      <c r="D1293" s="195">
        <v>43678</v>
      </c>
      <c r="E1293" s="53" t="s">
        <v>30</v>
      </c>
      <c r="F1293" s="53" t="s">
        <v>152</v>
      </c>
      <c r="G1293" s="50" t="s">
        <v>138</v>
      </c>
      <c r="H1293" s="50" t="s">
        <v>148</v>
      </c>
      <c r="I1293" s="53">
        <v>89</v>
      </c>
      <c r="K1293" s="64" t="str">
        <f t="shared" si="80"/>
        <v/>
      </c>
      <c r="M1293" s="2"/>
    </row>
    <row r="1294" spans="1:13" x14ac:dyDescent="0.2">
      <c r="A1294" s="47">
        <f t="shared" si="83"/>
        <v>2019</v>
      </c>
      <c r="B1294" s="181" t="str">
        <f t="shared" si="81"/>
        <v>Aug</v>
      </c>
      <c r="C1294" s="79">
        <f t="shared" si="82"/>
        <v>31</v>
      </c>
      <c r="D1294" s="195">
        <v>43678</v>
      </c>
      <c r="E1294" s="53" t="s">
        <v>19</v>
      </c>
      <c r="F1294" s="53" t="s">
        <v>152</v>
      </c>
      <c r="G1294" s="50" t="s">
        <v>138</v>
      </c>
      <c r="H1294" s="50" t="s">
        <v>148</v>
      </c>
      <c r="I1294" s="53">
        <v>98</v>
      </c>
      <c r="K1294" s="64" t="str">
        <f t="shared" si="80"/>
        <v/>
      </c>
      <c r="M1294" s="2"/>
    </row>
    <row r="1295" spans="1:13" x14ac:dyDescent="0.2">
      <c r="A1295" s="47">
        <f t="shared" si="83"/>
        <v>2019</v>
      </c>
      <c r="B1295" s="181" t="str">
        <f t="shared" si="81"/>
        <v>Aug</v>
      </c>
      <c r="C1295" s="79">
        <f t="shared" si="82"/>
        <v>31</v>
      </c>
      <c r="D1295" s="195">
        <v>43678</v>
      </c>
      <c r="E1295" s="53" t="s">
        <v>19</v>
      </c>
      <c r="F1295" s="53" t="s">
        <v>146</v>
      </c>
      <c r="G1295" s="50" t="s">
        <v>138</v>
      </c>
      <c r="H1295" s="50" t="s">
        <v>148</v>
      </c>
      <c r="I1295" s="53">
        <v>73</v>
      </c>
      <c r="K1295" s="64" t="str">
        <f t="shared" si="80"/>
        <v/>
      </c>
      <c r="M1295" s="2"/>
    </row>
    <row r="1296" spans="1:13" x14ac:dyDescent="0.2">
      <c r="A1296" s="47">
        <f t="shared" si="83"/>
        <v>2019</v>
      </c>
      <c r="B1296" s="181" t="str">
        <f t="shared" si="81"/>
        <v>Aug</v>
      </c>
      <c r="C1296" s="79">
        <f t="shared" si="82"/>
        <v>31</v>
      </c>
      <c r="D1296" s="195">
        <v>43678</v>
      </c>
      <c r="E1296" s="50" t="s">
        <v>15</v>
      </c>
      <c r="F1296" s="53" t="s">
        <v>146</v>
      </c>
      <c r="G1296" s="50" t="s">
        <v>138</v>
      </c>
      <c r="H1296" s="50" t="s">
        <v>148</v>
      </c>
      <c r="I1296" s="53">
        <v>73</v>
      </c>
      <c r="K1296" s="64" t="str">
        <f t="shared" si="80"/>
        <v/>
      </c>
      <c r="M1296" s="2"/>
    </row>
    <row r="1297" spans="1:13" x14ac:dyDescent="0.2">
      <c r="A1297" s="47">
        <f t="shared" si="83"/>
        <v>2019</v>
      </c>
      <c r="B1297" s="181" t="str">
        <f t="shared" si="81"/>
        <v>Aug</v>
      </c>
      <c r="C1297" s="79">
        <f t="shared" si="82"/>
        <v>31</v>
      </c>
      <c r="D1297" s="195">
        <v>43678</v>
      </c>
      <c r="E1297" s="50" t="s">
        <v>15</v>
      </c>
      <c r="F1297" s="53" t="s">
        <v>146</v>
      </c>
      <c r="G1297" s="50" t="s">
        <v>138</v>
      </c>
      <c r="H1297" s="50" t="s">
        <v>148</v>
      </c>
      <c r="I1297" s="53">
        <v>71</v>
      </c>
      <c r="K1297" s="64" t="str">
        <f t="shared" si="80"/>
        <v/>
      </c>
      <c r="M1297" s="2"/>
    </row>
    <row r="1298" spans="1:13" x14ac:dyDescent="0.2">
      <c r="A1298" s="47">
        <f t="shared" si="83"/>
        <v>2019</v>
      </c>
      <c r="B1298" s="181" t="str">
        <f t="shared" si="81"/>
        <v>Aug</v>
      </c>
      <c r="C1298" s="79">
        <f t="shared" si="82"/>
        <v>31</v>
      </c>
      <c r="D1298" s="195">
        <v>43678</v>
      </c>
      <c r="E1298" s="50" t="s">
        <v>15</v>
      </c>
      <c r="F1298" s="53" t="s">
        <v>146</v>
      </c>
      <c r="G1298" s="50" t="s">
        <v>138</v>
      </c>
      <c r="H1298" s="50" t="s">
        <v>148</v>
      </c>
      <c r="I1298" s="53">
        <v>78</v>
      </c>
      <c r="K1298" s="64" t="str">
        <f t="shared" si="80"/>
        <v/>
      </c>
      <c r="M1298" s="2"/>
    </row>
    <row r="1299" spans="1:13" x14ac:dyDescent="0.2">
      <c r="A1299" s="47">
        <f t="shared" si="83"/>
        <v>2019</v>
      </c>
      <c r="B1299" s="181" t="str">
        <f t="shared" si="81"/>
        <v>Aug</v>
      </c>
      <c r="C1299" s="79">
        <f t="shared" si="82"/>
        <v>31</v>
      </c>
      <c r="D1299" s="195">
        <v>43678</v>
      </c>
      <c r="E1299" s="50" t="s">
        <v>8</v>
      </c>
      <c r="F1299" s="53" t="s">
        <v>146</v>
      </c>
      <c r="G1299" s="50" t="s">
        <v>138</v>
      </c>
      <c r="H1299" s="50" t="s">
        <v>144</v>
      </c>
      <c r="I1299" s="53">
        <v>62</v>
      </c>
      <c r="K1299" s="64" t="str">
        <f t="shared" si="80"/>
        <v/>
      </c>
      <c r="M1299" s="2"/>
    </row>
    <row r="1300" spans="1:13" x14ac:dyDescent="0.2">
      <c r="A1300" s="47">
        <f t="shared" si="83"/>
        <v>2019</v>
      </c>
      <c r="B1300" s="181" t="str">
        <f t="shared" si="81"/>
        <v>Aug</v>
      </c>
      <c r="C1300" s="79">
        <f t="shared" si="82"/>
        <v>31</v>
      </c>
      <c r="D1300" s="195">
        <v>43678</v>
      </c>
      <c r="E1300" s="53" t="s">
        <v>8</v>
      </c>
      <c r="F1300" s="53" t="s">
        <v>146</v>
      </c>
      <c r="G1300" s="50" t="s">
        <v>138</v>
      </c>
      <c r="H1300" s="50" t="s">
        <v>144</v>
      </c>
      <c r="I1300" s="53">
        <v>69</v>
      </c>
      <c r="K1300" s="64" t="str">
        <f t="shared" si="80"/>
        <v/>
      </c>
      <c r="M1300" s="2"/>
    </row>
    <row r="1301" spans="1:13" x14ac:dyDescent="0.2">
      <c r="A1301" s="47">
        <f t="shared" si="83"/>
        <v>2019</v>
      </c>
      <c r="B1301" s="181" t="str">
        <f t="shared" si="81"/>
        <v>Aug</v>
      </c>
      <c r="C1301" s="79">
        <f t="shared" si="82"/>
        <v>31</v>
      </c>
      <c r="D1301" s="195">
        <v>43678</v>
      </c>
      <c r="E1301" s="53" t="s">
        <v>8</v>
      </c>
      <c r="F1301" s="53" t="s">
        <v>146</v>
      </c>
      <c r="G1301" s="50" t="s">
        <v>138</v>
      </c>
      <c r="H1301" s="50" t="s">
        <v>144</v>
      </c>
      <c r="I1301" s="53">
        <v>64</v>
      </c>
      <c r="K1301" s="64" t="str">
        <f t="shared" si="80"/>
        <v/>
      </c>
      <c r="M1301" s="2"/>
    </row>
    <row r="1302" spans="1:13" x14ac:dyDescent="0.2">
      <c r="A1302" s="47">
        <f t="shared" si="83"/>
        <v>2019</v>
      </c>
      <c r="B1302" s="181" t="str">
        <f t="shared" si="81"/>
        <v>Aug</v>
      </c>
      <c r="C1302" s="79">
        <f t="shared" si="82"/>
        <v>32</v>
      </c>
      <c r="D1302" s="195">
        <v>43684</v>
      </c>
      <c r="E1302" s="53" t="s">
        <v>8</v>
      </c>
      <c r="F1302" s="53" t="s">
        <v>146</v>
      </c>
      <c r="G1302" s="50" t="s">
        <v>138</v>
      </c>
      <c r="H1302" s="50" t="s">
        <v>148</v>
      </c>
      <c r="I1302" s="53">
        <v>70</v>
      </c>
      <c r="K1302" s="64" t="str">
        <f t="shared" si="80"/>
        <v/>
      </c>
      <c r="M1302" s="2"/>
    </row>
    <row r="1303" spans="1:13" x14ac:dyDescent="0.2">
      <c r="A1303" s="47">
        <f t="shared" si="83"/>
        <v>2019</v>
      </c>
      <c r="B1303" s="181" t="str">
        <f t="shared" si="81"/>
        <v>Aug</v>
      </c>
      <c r="C1303" s="79">
        <f t="shared" si="82"/>
        <v>32</v>
      </c>
      <c r="D1303" s="195">
        <v>43684</v>
      </c>
      <c r="E1303" s="53" t="s">
        <v>8</v>
      </c>
      <c r="F1303" s="53" t="s">
        <v>146</v>
      </c>
      <c r="G1303" s="50" t="s">
        <v>138</v>
      </c>
      <c r="H1303" s="50" t="s">
        <v>148</v>
      </c>
      <c r="I1303" s="53">
        <v>71</v>
      </c>
      <c r="K1303" s="64" t="str">
        <f t="shared" si="80"/>
        <v/>
      </c>
      <c r="M1303" s="2"/>
    </row>
    <row r="1304" spans="1:13" x14ac:dyDescent="0.2">
      <c r="A1304" s="47">
        <f t="shared" si="83"/>
        <v>2019</v>
      </c>
      <c r="B1304" s="181" t="str">
        <f t="shared" si="81"/>
        <v>Aug</v>
      </c>
      <c r="C1304" s="79">
        <f t="shared" si="82"/>
        <v>32</v>
      </c>
      <c r="D1304" s="195">
        <v>43684</v>
      </c>
      <c r="E1304" s="53" t="s">
        <v>8</v>
      </c>
      <c r="F1304" s="53" t="s">
        <v>146</v>
      </c>
      <c r="G1304" s="50" t="s">
        <v>138</v>
      </c>
      <c r="H1304" s="50" t="s">
        <v>148</v>
      </c>
      <c r="I1304" s="53">
        <v>72</v>
      </c>
      <c r="K1304" s="64" t="str">
        <f t="shared" si="80"/>
        <v/>
      </c>
      <c r="M1304" s="2"/>
    </row>
    <row r="1305" spans="1:13" x14ac:dyDescent="0.2">
      <c r="A1305" s="47">
        <f t="shared" si="83"/>
        <v>2019</v>
      </c>
      <c r="B1305" s="181" t="str">
        <f t="shared" si="81"/>
        <v>Aug</v>
      </c>
      <c r="C1305" s="79">
        <f t="shared" si="82"/>
        <v>32</v>
      </c>
      <c r="D1305" s="195">
        <v>43684</v>
      </c>
      <c r="E1305" s="53" t="s">
        <v>8</v>
      </c>
      <c r="F1305" s="53" t="s">
        <v>146</v>
      </c>
      <c r="G1305" s="50" t="s">
        <v>138</v>
      </c>
      <c r="H1305" s="50" t="s">
        <v>148</v>
      </c>
      <c r="I1305" s="53">
        <v>70</v>
      </c>
      <c r="K1305" s="64" t="str">
        <f t="shared" si="80"/>
        <v/>
      </c>
      <c r="M1305" s="2"/>
    </row>
    <row r="1306" spans="1:13" x14ac:dyDescent="0.2">
      <c r="A1306" s="47">
        <f t="shared" si="83"/>
        <v>2019</v>
      </c>
      <c r="B1306" s="181" t="str">
        <f t="shared" si="81"/>
        <v>Aug</v>
      </c>
      <c r="C1306" s="79">
        <f t="shared" si="82"/>
        <v>32</v>
      </c>
      <c r="D1306" s="195">
        <v>43684</v>
      </c>
      <c r="E1306" s="53" t="s">
        <v>8</v>
      </c>
      <c r="F1306" s="53" t="s">
        <v>146</v>
      </c>
      <c r="G1306" s="50" t="s">
        <v>138</v>
      </c>
      <c r="H1306" s="50" t="s">
        <v>144</v>
      </c>
      <c r="I1306" s="53">
        <v>64</v>
      </c>
      <c r="K1306" s="64" t="str">
        <f t="shared" si="80"/>
        <v/>
      </c>
      <c r="M1306" s="2"/>
    </row>
    <row r="1307" spans="1:13" x14ac:dyDescent="0.2">
      <c r="A1307" s="47">
        <f t="shared" si="83"/>
        <v>2019</v>
      </c>
      <c r="B1307" s="181" t="str">
        <f t="shared" si="81"/>
        <v>Aug</v>
      </c>
      <c r="C1307" s="79">
        <f t="shared" si="82"/>
        <v>32</v>
      </c>
      <c r="D1307" s="195">
        <v>43684</v>
      </c>
      <c r="E1307" s="53" t="s">
        <v>8</v>
      </c>
      <c r="F1307" s="53" t="s">
        <v>146</v>
      </c>
      <c r="G1307" s="50" t="s">
        <v>138</v>
      </c>
      <c r="H1307" s="50" t="s">
        <v>144</v>
      </c>
      <c r="I1307" s="53">
        <v>69</v>
      </c>
      <c r="K1307" s="64" t="str">
        <f t="shared" si="80"/>
        <v/>
      </c>
      <c r="M1307" s="2"/>
    </row>
    <row r="1308" spans="1:13" x14ac:dyDescent="0.2">
      <c r="A1308" s="47">
        <f t="shared" si="83"/>
        <v>2019</v>
      </c>
      <c r="B1308" s="181" t="str">
        <f t="shared" si="81"/>
        <v>Aug</v>
      </c>
      <c r="C1308" s="79">
        <f t="shared" si="82"/>
        <v>32</v>
      </c>
      <c r="D1308" s="195">
        <v>43684</v>
      </c>
      <c r="E1308" s="53" t="s">
        <v>8</v>
      </c>
      <c r="F1308" s="53" t="s">
        <v>146</v>
      </c>
      <c r="G1308" s="50" t="s">
        <v>138</v>
      </c>
      <c r="H1308" s="50" t="s">
        <v>144</v>
      </c>
      <c r="I1308" s="53">
        <v>65</v>
      </c>
      <c r="K1308" s="64" t="str">
        <f t="shared" si="80"/>
        <v/>
      </c>
      <c r="M1308" s="2"/>
    </row>
    <row r="1309" spans="1:13" x14ac:dyDescent="0.2">
      <c r="A1309" s="47">
        <f t="shared" si="83"/>
        <v>2019</v>
      </c>
      <c r="B1309" s="181" t="str">
        <f t="shared" si="81"/>
        <v>Aug</v>
      </c>
      <c r="C1309" s="79">
        <f t="shared" si="82"/>
        <v>32</v>
      </c>
      <c r="D1309" s="195">
        <v>43684</v>
      </c>
      <c r="E1309" s="53" t="s">
        <v>19</v>
      </c>
      <c r="F1309" s="53" t="s">
        <v>146</v>
      </c>
      <c r="G1309" s="50" t="s">
        <v>138</v>
      </c>
      <c r="H1309" s="50" t="s">
        <v>148</v>
      </c>
      <c r="I1309" s="53">
        <v>88</v>
      </c>
      <c r="K1309" s="64" t="str">
        <f t="shared" si="80"/>
        <v/>
      </c>
      <c r="M1309" s="2"/>
    </row>
    <row r="1310" spans="1:13" x14ac:dyDescent="0.2">
      <c r="A1310" s="47">
        <f t="shared" si="83"/>
        <v>2019</v>
      </c>
      <c r="B1310" s="181" t="str">
        <f t="shared" si="81"/>
        <v>Aug</v>
      </c>
      <c r="C1310" s="79">
        <f t="shared" si="82"/>
        <v>32</v>
      </c>
      <c r="D1310" s="195">
        <v>43684</v>
      </c>
      <c r="E1310" s="53" t="s">
        <v>34</v>
      </c>
      <c r="F1310" s="53" t="s">
        <v>146</v>
      </c>
      <c r="G1310" s="50" t="s">
        <v>138</v>
      </c>
      <c r="H1310" s="50" t="s">
        <v>148</v>
      </c>
      <c r="I1310" s="53">
        <v>74</v>
      </c>
      <c r="K1310" s="64" t="str">
        <f t="shared" si="80"/>
        <v/>
      </c>
      <c r="M1310" s="2"/>
    </row>
    <row r="1311" spans="1:13" x14ac:dyDescent="0.2">
      <c r="A1311" s="47">
        <f t="shared" si="83"/>
        <v>2019</v>
      </c>
      <c r="B1311" s="181" t="str">
        <f t="shared" si="81"/>
        <v>Aug</v>
      </c>
      <c r="C1311" s="79">
        <f t="shared" si="82"/>
        <v>32</v>
      </c>
      <c r="D1311" s="195">
        <v>43684</v>
      </c>
      <c r="E1311" s="53" t="s">
        <v>34</v>
      </c>
      <c r="F1311" s="53" t="s">
        <v>146</v>
      </c>
      <c r="G1311" s="50" t="s">
        <v>138</v>
      </c>
      <c r="H1311" s="50" t="s">
        <v>148</v>
      </c>
      <c r="I1311" s="53">
        <v>72</v>
      </c>
      <c r="K1311" s="64" t="str">
        <f t="shared" si="80"/>
        <v/>
      </c>
      <c r="M1311" s="2"/>
    </row>
    <row r="1312" spans="1:13" x14ac:dyDescent="0.2">
      <c r="A1312" s="47">
        <f t="shared" si="83"/>
        <v>2019</v>
      </c>
      <c r="B1312" s="181" t="str">
        <f t="shared" si="81"/>
        <v>Aug</v>
      </c>
      <c r="C1312" s="79">
        <f t="shared" si="82"/>
        <v>32</v>
      </c>
      <c r="D1312" s="195">
        <v>43684</v>
      </c>
      <c r="E1312" s="53" t="s">
        <v>34</v>
      </c>
      <c r="F1312" s="53" t="s">
        <v>146</v>
      </c>
      <c r="G1312" s="50" t="s">
        <v>138</v>
      </c>
      <c r="H1312" s="50" t="s">
        <v>148</v>
      </c>
      <c r="I1312" s="53">
        <v>73</v>
      </c>
      <c r="K1312" s="64" t="str">
        <f t="shared" si="80"/>
        <v/>
      </c>
      <c r="M1312" s="2"/>
    </row>
    <row r="1313" spans="1:13" x14ac:dyDescent="0.2">
      <c r="A1313" s="47">
        <f t="shared" si="83"/>
        <v>2019</v>
      </c>
      <c r="B1313" s="181" t="str">
        <f t="shared" si="81"/>
        <v>Aug</v>
      </c>
      <c r="C1313" s="79">
        <f t="shared" si="82"/>
        <v>32</v>
      </c>
      <c r="D1313" s="195">
        <v>43684</v>
      </c>
      <c r="E1313" s="53" t="s">
        <v>34</v>
      </c>
      <c r="F1313" s="53" t="s">
        <v>146</v>
      </c>
      <c r="G1313" s="50" t="s">
        <v>138</v>
      </c>
      <c r="H1313" s="50" t="s">
        <v>148</v>
      </c>
      <c r="I1313" s="53">
        <v>75</v>
      </c>
      <c r="K1313" s="64" t="str">
        <f t="shared" ref="K1313:K1376" si="84">IF(J1313="","",(J1313*100000)/(I1313^3))</f>
        <v/>
      </c>
      <c r="M1313" s="2"/>
    </row>
    <row r="1314" spans="1:13" x14ac:dyDescent="0.2">
      <c r="A1314" s="47">
        <f t="shared" si="83"/>
        <v>2019</v>
      </c>
      <c r="B1314" s="181" t="str">
        <f t="shared" si="81"/>
        <v>Aug</v>
      </c>
      <c r="C1314" s="79">
        <f t="shared" si="82"/>
        <v>32</v>
      </c>
      <c r="D1314" s="195">
        <v>43684</v>
      </c>
      <c r="E1314" s="53" t="s">
        <v>34</v>
      </c>
      <c r="F1314" s="53" t="s">
        <v>146</v>
      </c>
      <c r="G1314" s="50" t="s">
        <v>138</v>
      </c>
      <c r="H1314" s="50" t="s">
        <v>148</v>
      </c>
      <c r="I1314" s="53">
        <v>76</v>
      </c>
      <c r="K1314" s="64" t="str">
        <f t="shared" si="84"/>
        <v/>
      </c>
      <c r="M1314" s="2"/>
    </row>
    <row r="1315" spans="1:13" x14ac:dyDescent="0.2">
      <c r="A1315" s="47">
        <f t="shared" si="83"/>
        <v>2019</v>
      </c>
      <c r="B1315" s="181" t="str">
        <f t="shared" si="81"/>
        <v>Aug</v>
      </c>
      <c r="C1315" s="79">
        <f t="shared" si="82"/>
        <v>32</v>
      </c>
      <c r="D1315" s="195">
        <v>43684</v>
      </c>
      <c r="E1315" s="53" t="s">
        <v>34</v>
      </c>
      <c r="F1315" s="53" t="s">
        <v>146</v>
      </c>
      <c r="G1315" s="50" t="s">
        <v>138</v>
      </c>
      <c r="H1315" s="50" t="s">
        <v>148</v>
      </c>
      <c r="I1315" s="53">
        <v>71</v>
      </c>
      <c r="K1315" s="64" t="str">
        <f t="shared" si="84"/>
        <v/>
      </c>
      <c r="M1315" s="2"/>
    </row>
    <row r="1316" spans="1:13" x14ac:dyDescent="0.2">
      <c r="A1316" s="47">
        <f t="shared" si="83"/>
        <v>2019</v>
      </c>
      <c r="B1316" s="181" t="str">
        <f t="shared" si="81"/>
        <v>Aug</v>
      </c>
      <c r="C1316" s="79">
        <f t="shared" si="82"/>
        <v>32</v>
      </c>
      <c r="D1316" s="195">
        <v>43684</v>
      </c>
      <c r="E1316" s="53" t="s">
        <v>34</v>
      </c>
      <c r="F1316" s="53" t="s">
        <v>146</v>
      </c>
      <c r="G1316" s="50" t="s">
        <v>138</v>
      </c>
      <c r="H1316" s="50" t="s">
        <v>148</v>
      </c>
      <c r="I1316" s="53">
        <v>85</v>
      </c>
      <c r="K1316" s="64" t="str">
        <f t="shared" si="84"/>
        <v/>
      </c>
      <c r="M1316" s="2"/>
    </row>
    <row r="1317" spans="1:13" x14ac:dyDescent="0.2">
      <c r="A1317" s="47">
        <f t="shared" si="83"/>
        <v>2019</v>
      </c>
      <c r="B1317" s="181" t="str">
        <f t="shared" si="81"/>
        <v>Aug</v>
      </c>
      <c r="C1317" s="79">
        <f t="shared" si="82"/>
        <v>32</v>
      </c>
      <c r="D1317" s="195">
        <v>43684</v>
      </c>
      <c r="E1317" s="53" t="s">
        <v>34</v>
      </c>
      <c r="F1317" s="53" t="s">
        <v>146</v>
      </c>
      <c r="G1317" s="50" t="s">
        <v>138</v>
      </c>
      <c r="H1317" s="50" t="s">
        <v>148</v>
      </c>
      <c r="I1317" s="53">
        <v>78</v>
      </c>
      <c r="K1317" s="64" t="str">
        <f t="shared" si="84"/>
        <v/>
      </c>
      <c r="M1317" s="2"/>
    </row>
    <row r="1318" spans="1:13" x14ac:dyDescent="0.2">
      <c r="A1318" s="47">
        <f t="shared" si="83"/>
        <v>2019</v>
      </c>
      <c r="B1318" s="181" t="str">
        <f t="shared" si="81"/>
        <v>Aug</v>
      </c>
      <c r="C1318" s="79">
        <f t="shared" si="82"/>
        <v>32</v>
      </c>
      <c r="D1318" s="195">
        <v>43684</v>
      </c>
      <c r="E1318" s="53" t="s">
        <v>34</v>
      </c>
      <c r="F1318" s="53" t="s">
        <v>146</v>
      </c>
      <c r="G1318" s="50" t="s">
        <v>138</v>
      </c>
      <c r="H1318" s="50" t="s">
        <v>148</v>
      </c>
      <c r="I1318" s="53">
        <v>70</v>
      </c>
      <c r="K1318" s="64" t="str">
        <f t="shared" si="84"/>
        <v/>
      </c>
      <c r="M1318" s="2"/>
    </row>
    <row r="1319" spans="1:13" x14ac:dyDescent="0.2">
      <c r="A1319" s="47">
        <f t="shared" si="83"/>
        <v>2019</v>
      </c>
      <c r="B1319" s="181" t="str">
        <f t="shared" si="81"/>
        <v>Aug</v>
      </c>
      <c r="C1319" s="79">
        <f t="shared" si="82"/>
        <v>32</v>
      </c>
      <c r="D1319" s="195">
        <v>43684</v>
      </c>
      <c r="E1319" s="53" t="s">
        <v>34</v>
      </c>
      <c r="F1319" s="53" t="s">
        <v>146</v>
      </c>
      <c r="G1319" s="50" t="s">
        <v>138</v>
      </c>
      <c r="H1319" s="50" t="s">
        <v>148</v>
      </c>
      <c r="I1319" s="53">
        <v>78</v>
      </c>
      <c r="K1319" s="64" t="str">
        <f t="shared" si="84"/>
        <v/>
      </c>
      <c r="M1319" s="2"/>
    </row>
    <row r="1320" spans="1:13" x14ac:dyDescent="0.2">
      <c r="A1320" s="47">
        <f t="shared" si="83"/>
        <v>2019</v>
      </c>
      <c r="B1320" s="181" t="str">
        <f t="shared" si="81"/>
        <v>Aug</v>
      </c>
      <c r="C1320" s="79">
        <f t="shared" si="82"/>
        <v>32</v>
      </c>
      <c r="D1320" s="195">
        <v>43684</v>
      </c>
      <c r="E1320" s="53" t="s">
        <v>34</v>
      </c>
      <c r="F1320" s="53" t="s">
        <v>146</v>
      </c>
      <c r="G1320" s="50" t="s">
        <v>138</v>
      </c>
      <c r="H1320" s="50" t="s">
        <v>148</v>
      </c>
      <c r="I1320" s="53">
        <v>77</v>
      </c>
      <c r="K1320" s="64" t="str">
        <f t="shared" si="84"/>
        <v/>
      </c>
      <c r="M1320" s="2"/>
    </row>
    <row r="1321" spans="1:13" x14ac:dyDescent="0.2">
      <c r="A1321" s="47">
        <f t="shared" si="83"/>
        <v>2019</v>
      </c>
      <c r="B1321" s="181" t="str">
        <f t="shared" si="81"/>
        <v>Aug</v>
      </c>
      <c r="C1321" s="79">
        <f t="shared" si="82"/>
        <v>32</v>
      </c>
      <c r="D1321" s="195">
        <v>43684</v>
      </c>
      <c r="E1321" s="53" t="s">
        <v>34</v>
      </c>
      <c r="F1321" s="53" t="s">
        <v>146</v>
      </c>
      <c r="G1321" s="50" t="s">
        <v>138</v>
      </c>
      <c r="H1321" s="50" t="s">
        <v>148</v>
      </c>
      <c r="I1321" s="53">
        <v>74</v>
      </c>
      <c r="K1321" s="64" t="str">
        <f t="shared" si="84"/>
        <v/>
      </c>
      <c r="M1321" s="2"/>
    </row>
    <row r="1322" spans="1:13" x14ac:dyDescent="0.2">
      <c r="A1322" s="47">
        <f t="shared" si="83"/>
        <v>2019</v>
      </c>
      <c r="B1322" s="181" t="str">
        <f t="shared" si="81"/>
        <v>Aug</v>
      </c>
      <c r="C1322" s="79">
        <f t="shared" si="82"/>
        <v>32</v>
      </c>
      <c r="D1322" s="195">
        <v>43684</v>
      </c>
      <c r="E1322" s="53" t="s">
        <v>34</v>
      </c>
      <c r="F1322" s="53" t="s">
        <v>146</v>
      </c>
      <c r="G1322" s="50" t="s">
        <v>138</v>
      </c>
      <c r="H1322" s="50" t="s">
        <v>148</v>
      </c>
      <c r="I1322" s="53">
        <v>76</v>
      </c>
      <c r="K1322" s="64" t="str">
        <f t="shared" si="84"/>
        <v/>
      </c>
      <c r="M1322" s="2"/>
    </row>
    <row r="1323" spans="1:13" x14ac:dyDescent="0.2">
      <c r="A1323" s="47">
        <f t="shared" si="83"/>
        <v>2019</v>
      </c>
      <c r="B1323" s="181" t="str">
        <f t="shared" si="81"/>
        <v>Aug</v>
      </c>
      <c r="C1323" s="79">
        <f t="shared" si="82"/>
        <v>32</v>
      </c>
      <c r="D1323" s="195">
        <v>43684</v>
      </c>
      <c r="E1323" s="53" t="s">
        <v>34</v>
      </c>
      <c r="F1323" s="53" t="s">
        <v>146</v>
      </c>
      <c r="G1323" s="50" t="s">
        <v>138</v>
      </c>
      <c r="H1323" s="50" t="s">
        <v>144</v>
      </c>
      <c r="I1323" s="53">
        <v>65</v>
      </c>
      <c r="K1323" s="64" t="str">
        <f t="shared" si="84"/>
        <v/>
      </c>
      <c r="M1323" s="2"/>
    </row>
    <row r="1324" spans="1:13" x14ac:dyDescent="0.2">
      <c r="A1324" s="47">
        <f t="shared" si="83"/>
        <v>2019</v>
      </c>
      <c r="B1324" s="181" t="str">
        <f t="shared" si="81"/>
        <v>Aug</v>
      </c>
      <c r="C1324" s="79">
        <f t="shared" si="82"/>
        <v>32</v>
      </c>
      <c r="D1324" s="195">
        <v>43684</v>
      </c>
      <c r="E1324" s="53" t="s">
        <v>34</v>
      </c>
      <c r="F1324" s="53" t="s">
        <v>146</v>
      </c>
      <c r="G1324" s="50" t="s">
        <v>138</v>
      </c>
      <c r="H1324" s="50" t="s">
        <v>144</v>
      </c>
      <c r="I1324" s="53">
        <v>69</v>
      </c>
      <c r="K1324" s="64" t="str">
        <f t="shared" si="84"/>
        <v/>
      </c>
      <c r="M1324" s="2"/>
    </row>
    <row r="1325" spans="1:13" x14ac:dyDescent="0.2">
      <c r="A1325" s="47">
        <f t="shared" si="83"/>
        <v>2019</v>
      </c>
      <c r="B1325" s="181" t="str">
        <f t="shared" si="81"/>
        <v>Aug</v>
      </c>
      <c r="C1325" s="79">
        <f t="shared" si="82"/>
        <v>32</v>
      </c>
      <c r="D1325" s="195">
        <v>43684</v>
      </c>
      <c r="E1325" s="53" t="s">
        <v>34</v>
      </c>
      <c r="F1325" s="53" t="s">
        <v>146</v>
      </c>
      <c r="G1325" s="50" t="s">
        <v>138</v>
      </c>
      <c r="H1325" s="50" t="s">
        <v>144</v>
      </c>
      <c r="I1325" s="53">
        <v>65</v>
      </c>
      <c r="K1325" s="64" t="str">
        <f t="shared" si="84"/>
        <v/>
      </c>
      <c r="M1325" s="2"/>
    </row>
    <row r="1326" spans="1:13" x14ac:dyDescent="0.2">
      <c r="A1326" s="47">
        <f t="shared" si="83"/>
        <v>2019</v>
      </c>
      <c r="B1326" s="181" t="str">
        <f t="shared" si="81"/>
        <v>Aug</v>
      </c>
      <c r="C1326" s="79">
        <f t="shared" si="82"/>
        <v>32</v>
      </c>
      <c r="D1326" s="195">
        <v>43684</v>
      </c>
      <c r="E1326" s="53" t="s">
        <v>34</v>
      </c>
      <c r="F1326" s="53" t="s">
        <v>146</v>
      </c>
      <c r="G1326" s="50" t="s">
        <v>138</v>
      </c>
      <c r="H1326" s="50" t="s">
        <v>144</v>
      </c>
      <c r="I1326" s="53">
        <v>69</v>
      </c>
      <c r="K1326" s="64" t="str">
        <f t="shared" si="84"/>
        <v/>
      </c>
      <c r="M1326" s="2"/>
    </row>
    <row r="1327" spans="1:13" x14ac:dyDescent="0.2">
      <c r="A1327" s="47">
        <f t="shared" si="83"/>
        <v>2019</v>
      </c>
      <c r="B1327" s="181" t="str">
        <f t="shared" si="81"/>
        <v>Aug</v>
      </c>
      <c r="C1327" s="79">
        <f t="shared" si="82"/>
        <v>32</v>
      </c>
      <c r="D1327" s="195">
        <v>43684</v>
      </c>
      <c r="E1327" s="53" t="s">
        <v>34</v>
      </c>
      <c r="F1327" s="53" t="s">
        <v>146</v>
      </c>
      <c r="G1327" s="50" t="s">
        <v>138</v>
      </c>
      <c r="H1327" s="50" t="s">
        <v>144</v>
      </c>
      <c r="I1327" s="53">
        <v>69</v>
      </c>
      <c r="K1327" s="64" t="str">
        <f t="shared" si="84"/>
        <v/>
      </c>
      <c r="M1327" s="2"/>
    </row>
    <row r="1328" spans="1:13" x14ac:dyDescent="0.2">
      <c r="A1328" s="47">
        <f t="shared" si="83"/>
        <v>2019</v>
      </c>
      <c r="B1328" s="181" t="str">
        <f t="shared" si="81"/>
        <v>Aug</v>
      </c>
      <c r="C1328" s="79">
        <f t="shared" si="82"/>
        <v>32</v>
      </c>
      <c r="D1328" s="195">
        <v>43684</v>
      </c>
      <c r="E1328" s="53" t="s">
        <v>34</v>
      </c>
      <c r="F1328" s="53" t="s">
        <v>146</v>
      </c>
      <c r="G1328" s="50" t="s">
        <v>138</v>
      </c>
      <c r="H1328" s="50" t="s">
        <v>144</v>
      </c>
      <c r="I1328" s="53">
        <v>69</v>
      </c>
      <c r="K1328" s="64" t="str">
        <f t="shared" si="84"/>
        <v/>
      </c>
      <c r="M1328" s="2"/>
    </row>
    <row r="1329" spans="1:13" x14ac:dyDescent="0.2">
      <c r="A1329" s="47">
        <f t="shared" si="83"/>
        <v>2019</v>
      </c>
      <c r="B1329" s="181" t="str">
        <f t="shared" si="81"/>
        <v>Aug</v>
      </c>
      <c r="C1329" s="79">
        <f t="shared" si="82"/>
        <v>32</v>
      </c>
      <c r="D1329" s="195">
        <v>43684</v>
      </c>
      <c r="E1329" s="53" t="s">
        <v>34</v>
      </c>
      <c r="F1329" s="53" t="s">
        <v>146</v>
      </c>
      <c r="G1329" s="50" t="s">
        <v>138</v>
      </c>
      <c r="H1329" s="50" t="s">
        <v>144</v>
      </c>
      <c r="I1329" s="53">
        <v>65</v>
      </c>
      <c r="K1329" s="64" t="str">
        <f t="shared" si="84"/>
        <v/>
      </c>
      <c r="M1329" s="2"/>
    </row>
    <row r="1330" spans="1:13" x14ac:dyDescent="0.2">
      <c r="A1330" s="47">
        <f t="shared" si="83"/>
        <v>2019</v>
      </c>
      <c r="B1330" s="181" t="str">
        <f t="shared" si="81"/>
        <v>Aug</v>
      </c>
      <c r="C1330" s="79">
        <f t="shared" si="82"/>
        <v>32</v>
      </c>
      <c r="D1330" s="195">
        <v>43684</v>
      </c>
      <c r="E1330" s="53" t="s">
        <v>34</v>
      </c>
      <c r="F1330" s="53" t="s">
        <v>146</v>
      </c>
      <c r="G1330" s="50" t="s">
        <v>138</v>
      </c>
      <c r="H1330" s="50" t="s">
        <v>144</v>
      </c>
      <c r="I1330" s="53">
        <v>69</v>
      </c>
      <c r="K1330" s="64" t="str">
        <f t="shared" si="84"/>
        <v/>
      </c>
      <c r="M1330" s="2"/>
    </row>
    <row r="1331" spans="1:13" x14ac:dyDescent="0.2">
      <c r="A1331" s="47">
        <f t="shared" si="83"/>
        <v>2019</v>
      </c>
      <c r="B1331" s="181" t="str">
        <f t="shared" si="81"/>
        <v>Aug</v>
      </c>
      <c r="C1331" s="79">
        <f t="shared" si="82"/>
        <v>32</v>
      </c>
      <c r="D1331" s="195">
        <v>43684</v>
      </c>
      <c r="E1331" s="53" t="s">
        <v>34</v>
      </c>
      <c r="F1331" s="53" t="s">
        <v>146</v>
      </c>
      <c r="G1331" s="50" t="s">
        <v>138</v>
      </c>
      <c r="H1331" s="50" t="s">
        <v>144</v>
      </c>
      <c r="I1331" s="53">
        <v>69</v>
      </c>
      <c r="K1331" s="64" t="str">
        <f t="shared" si="84"/>
        <v/>
      </c>
      <c r="M1331" s="2"/>
    </row>
    <row r="1332" spans="1:13" x14ac:dyDescent="0.2">
      <c r="A1332" s="47">
        <f t="shared" si="83"/>
        <v>2019</v>
      </c>
      <c r="B1332" s="181" t="str">
        <f t="shared" si="81"/>
        <v>Aug</v>
      </c>
      <c r="C1332" s="79">
        <f t="shared" si="82"/>
        <v>32</v>
      </c>
      <c r="D1332" s="195">
        <v>43684</v>
      </c>
      <c r="E1332" s="53" t="s">
        <v>34</v>
      </c>
      <c r="F1332" s="53" t="s">
        <v>146</v>
      </c>
      <c r="G1332" s="50" t="s">
        <v>138</v>
      </c>
      <c r="H1332" s="50" t="s">
        <v>144</v>
      </c>
      <c r="I1332" s="53">
        <v>62</v>
      </c>
      <c r="K1332" s="64" t="str">
        <f t="shared" si="84"/>
        <v/>
      </c>
      <c r="M1332" s="2"/>
    </row>
    <row r="1333" spans="1:13" x14ac:dyDescent="0.2">
      <c r="A1333" s="47">
        <f t="shared" si="83"/>
        <v>2019</v>
      </c>
      <c r="B1333" s="181" t="str">
        <f t="shared" si="81"/>
        <v>Aug</v>
      </c>
      <c r="C1333" s="79">
        <f t="shared" si="82"/>
        <v>32</v>
      </c>
      <c r="D1333" s="195">
        <v>43684</v>
      </c>
      <c r="E1333" s="53" t="s">
        <v>34</v>
      </c>
      <c r="F1333" s="50" t="s">
        <v>146</v>
      </c>
      <c r="G1333" s="50" t="s">
        <v>138</v>
      </c>
      <c r="H1333" s="50" t="s">
        <v>144</v>
      </c>
      <c r="I1333" s="53">
        <v>65</v>
      </c>
      <c r="K1333" s="64" t="str">
        <f t="shared" si="84"/>
        <v/>
      </c>
      <c r="M1333" s="2"/>
    </row>
    <row r="1334" spans="1:13" x14ac:dyDescent="0.2">
      <c r="A1334" s="47">
        <f t="shared" si="83"/>
        <v>2019</v>
      </c>
      <c r="B1334" s="181" t="str">
        <f t="shared" si="81"/>
        <v>Aug</v>
      </c>
      <c r="C1334" s="79">
        <f t="shared" si="82"/>
        <v>32</v>
      </c>
      <c r="D1334" s="195">
        <v>43684</v>
      </c>
      <c r="E1334" s="53" t="s">
        <v>38</v>
      </c>
      <c r="F1334" s="50" t="s">
        <v>146</v>
      </c>
      <c r="G1334" s="50" t="s">
        <v>138</v>
      </c>
      <c r="H1334" s="50" t="s">
        <v>148</v>
      </c>
      <c r="I1334" s="53">
        <v>81</v>
      </c>
      <c r="K1334" s="64" t="str">
        <f t="shared" si="84"/>
        <v/>
      </c>
      <c r="M1334" s="2"/>
    </row>
    <row r="1335" spans="1:13" x14ac:dyDescent="0.2">
      <c r="A1335" s="47">
        <f t="shared" si="83"/>
        <v>2019</v>
      </c>
      <c r="B1335" s="181" t="str">
        <f t="shared" si="81"/>
        <v>Aug</v>
      </c>
      <c r="C1335" s="79">
        <f t="shared" si="82"/>
        <v>32</v>
      </c>
      <c r="D1335" s="195">
        <v>43684</v>
      </c>
      <c r="E1335" s="53" t="s">
        <v>38</v>
      </c>
      <c r="F1335" s="50" t="s">
        <v>146</v>
      </c>
      <c r="G1335" s="50" t="s">
        <v>138</v>
      </c>
      <c r="H1335" s="50" t="s">
        <v>148</v>
      </c>
      <c r="I1335" s="53">
        <v>76</v>
      </c>
      <c r="K1335" s="64" t="str">
        <f t="shared" si="84"/>
        <v/>
      </c>
      <c r="M1335" s="2"/>
    </row>
    <row r="1336" spans="1:13" x14ac:dyDescent="0.2">
      <c r="A1336" s="47">
        <f t="shared" si="83"/>
        <v>2019</v>
      </c>
      <c r="B1336" s="181" t="str">
        <f t="shared" si="81"/>
        <v>Aug</v>
      </c>
      <c r="C1336" s="79">
        <f t="shared" si="82"/>
        <v>32</v>
      </c>
      <c r="D1336" s="195">
        <v>43684</v>
      </c>
      <c r="E1336" s="53" t="s">
        <v>38</v>
      </c>
      <c r="F1336" s="50" t="s">
        <v>146</v>
      </c>
      <c r="G1336" s="50" t="s">
        <v>138</v>
      </c>
      <c r="H1336" s="50" t="s">
        <v>148</v>
      </c>
      <c r="I1336" s="53">
        <v>72</v>
      </c>
      <c r="K1336" s="64" t="str">
        <f t="shared" si="84"/>
        <v/>
      </c>
      <c r="M1336" s="2"/>
    </row>
    <row r="1337" spans="1:13" x14ac:dyDescent="0.2">
      <c r="A1337" s="47">
        <f t="shared" si="83"/>
        <v>2019</v>
      </c>
      <c r="B1337" s="181" t="str">
        <f t="shared" si="81"/>
        <v>Aug</v>
      </c>
      <c r="C1337" s="79">
        <f t="shared" si="82"/>
        <v>32</v>
      </c>
      <c r="D1337" s="195">
        <v>43684</v>
      </c>
      <c r="E1337" s="53" t="s">
        <v>38</v>
      </c>
      <c r="F1337" s="50" t="s">
        <v>146</v>
      </c>
      <c r="G1337" s="50" t="s">
        <v>138</v>
      </c>
      <c r="H1337" s="50" t="s">
        <v>148</v>
      </c>
      <c r="I1337" s="53">
        <v>70</v>
      </c>
      <c r="K1337" s="64" t="str">
        <f t="shared" si="84"/>
        <v/>
      </c>
      <c r="M1337" s="2"/>
    </row>
    <row r="1338" spans="1:13" x14ac:dyDescent="0.2">
      <c r="A1338" s="47">
        <f t="shared" si="83"/>
        <v>2019</v>
      </c>
      <c r="B1338" s="181" t="str">
        <f t="shared" si="81"/>
        <v>Aug</v>
      </c>
      <c r="C1338" s="79">
        <f t="shared" si="82"/>
        <v>32</v>
      </c>
      <c r="D1338" s="195">
        <v>43684</v>
      </c>
      <c r="E1338" s="53" t="s">
        <v>38</v>
      </c>
      <c r="F1338" s="50" t="s">
        <v>146</v>
      </c>
      <c r="G1338" s="50" t="s">
        <v>138</v>
      </c>
      <c r="H1338" s="50" t="s">
        <v>148</v>
      </c>
      <c r="I1338" s="53">
        <v>79</v>
      </c>
      <c r="K1338" s="64" t="str">
        <f t="shared" si="84"/>
        <v/>
      </c>
      <c r="M1338" s="2"/>
    </row>
    <row r="1339" spans="1:13" x14ac:dyDescent="0.2">
      <c r="A1339" s="47">
        <f t="shared" si="83"/>
        <v>2019</v>
      </c>
      <c r="B1339" s="181" t="str">
        <f t="shared" si="81"/>
        <v>Aug</v>
      </c>
      <c r="C1339" s="79">
        <f t="shared" si="82"/>
        <v>32</v>
      </c>
      <c r="D1339" s="195">
        <v>43684</v>
      </c>
      <c r="E1339" s="53" t="s">
        <v>38</v>
      </c>
      <c r="F1339" s="50" t="s">
        <v>146</v>
      </c>
      <c r="G1339" s="50" t="s">
        <v>138</v>
      </c>
      <c r="H1339" s="50" t="s">
        <v>148</v>
      </c>
      <c r="I1339" s="53">
        <v>74</v>
      </c>
      <c r="K1339" s="64" t="str">
        <f t="shared" si="84"/>
        <v/>
      </c>
      <c r="M1339" s="2"/>
    </row>
    <row r="1340" spans="1:13" x14ac:dyDescent="0.2">
      <c r="A1340" s="47">
        <f t="shared" si="83"/>
        <v>2019</v>
      </c>
      <c r="B1340" s="181" t="str">
        <f t="shared" si="81"/>
        <v>Aug</v>
      </c>
      <c r="C1340" s="79">
        <f t="shared" si="82"/>
        <v>32</v>
      </c>
      <c r="D1340" s="195">
        <v>43684</v>
      </c>
      <c r="E1340" s="53" t="s">
        <v>38</v>
      </c>
      <c r="F1340" s="50" t="s">
        <v>146</v>
      </c>
      <c r="G1340" s="50" t="s">
        <v>138</v>
      </c>
      <c r="H1340" s="50" t="s">
        <v>144</v>
      </c>
      <c r="I1340" s="53">
        <v>53</v>
      </c>
      <c r="K1340" s="64" t="str">
        <f t="shared" si="84"/>
        <v/>
      </c>
      <c r="M1340" s="2"/>
    </row>
    <row r="1341" spans="1:13" x14ac:dyDescent="0.2">
      <c r="A1341" s="47">
        <f t="shared" si="83"/>
        <v>2019</v>
      </c>
      <c r="B1341" s="181" t="str">
        <f t="shared" si="81"/>
        <v>Aug</v>
      </c>
      <c r="C1341" s="79">
        <f t="shared" si="82"/>
        <v>32</v>
      </c>
      <c r="D1341" s="195">
        <v>43684</v>
      </c>
      <c r="E1341" s="53" t="s">
        <v>46</v>
      </c>
      <c r="F1341" s="53" t="s">
        <v>146</v>
      </c>
      <c r="G1341" s="50" t="s">
        <v>138</v>
      </c>
      <c r="H1341" s="50" t="s">
        <v>148</v>
      </c>
      <c r="I1341" s="53">
        <v>74</v>
      </c>
      <c r="K1341" s="64" t="str">
        <f t="shared" si="84"/>
        <v/>
      </c>
      <c r="M1341" s="2"/>
    </row>
    <row r="1342" spans="1:13" x14ac:dyDescent="0.2">
      <c r="A1342" s="47">
        <f t="shared" si="83"/>
        <v>2019</v>
      </c>
      <c r="B1342" s="181" t="str">
        <f t="shared" si="81"/>
        <v>Aug</v>
      </c>
      <c r="C1342" s="79">
        <f t="shared" si="82"/>
        <v>32</v>
      </c>
      <c r="D1342" s="195">
        <v>43684</v>
      </c>
      <c r="E1342" s="53" t="s">
        <v>46</v>
      </c>
      <c r="F1342" s="53" t="s">
        <v>146</v>
      </c>
      <c r="G1342" s="50" t="s">
        <v>138</v>
      </c>
      <c r="H1342" s="50" t="s">
        <v>148</v>
      </c>
      <c r="I1342" s="53">
        <v>77</v>
      </c>
      <c r="K1342" s="64" t="str">
        <f t="shared" si="84"/>
        <v/>
      </c>
      <c r="M1342" s="2"/>
    </row>
    <row r="1343" spans="1:13" x14ac:dyDescent="0.2">
      <c r="A1343" s="47">
        <f t="shared" si="83"/>
        <v>2019</v>
      </c>
      <c r="B1343" s="181" t="str">
        <f t="shared" si="81"/>
        <v>Aug</v>
      </c>
      <c r="C1343" s="79">
        <f t="shared" si="82"/>
        <v>32</v>
      </c>
      <c r="D1343" s="195">
        <v>43684</v>
      </c>
      <c r="E1343" s="53" t="s">
        <v>46</v>
      </c>
      <c r="F1343" s="53" t="s">
        <v>146</v>
      </c>
      <c r="G1343" s="50" t="s">
        <v>138</v>
      </c>
      <c r="H1343" s="50" t="s">
        <v>144</v>
      </c>
      <c r="I1343" s="53">
        <v>65</v>
      </c>
      <c r="K1343" s="64" t="str">
        <f t="shared" si="84"/>
        <v/>
      </c>
      <c r="M1343" s="2"/>
    </row>
    <row r="1344" spans="1:13" x14ac:dyDescent="0.2">
      <c r="A1344" s="47">
        <f t="shared" si="83"/>
        <v>2019</v>
      </c>
      <c r="B1344" s="181" t="str">
        <f t="shared" si="81"/>
        <v>Aug</v>
      </c>
      <c r="C1344" s="79">
        <f t="shared" si="82"/>
        <v>32</v>
      </c>
      <c r="D1344" s="195">
        <v>43684</v>
      </c>
      <c r="E1344" s="53" t="s">
        <v>46</v>
      </c>
      <c r="F1344" s="53" t="s">
        <v>146</v>
      </c>
      <c r="G1344" s="50" t="s">
        <v>138</v>
      </c>
      <c r="H1344" s="50" t="s">
        <v>144</v>
      </c>
      <c r="I1344" s="53">
        <v>64</v>
      </c>
      <c r="K1344" s="64" t="str">
        <f t="shared" si="84"/>
        <v/>
      </c>
      <c r="M1344" s="2"/>
    </row>
    <row r="1345" spans="1:13" x14ac:dyDescent="0.2">
      <c r="A1345" s="47">
        <f t="shared" si="83"/>
        <v>2019</v>
      </c>
      <c r="B1345" s="181" t="str">
        <f t="shared" si="81"/>
        <v>Aug</v>
      </c>
      <c r="C1345" s="79">
        <f t="shared" si="82"/>
        <v>32</v>
      </c>
      <c r="D1345" s="195">
        <v>43684</v>
      </c>
      <c r="E1345" s="53" t="s">
        <v>40</v>
      </c>
      <c r="F1345" s="53" t="s">
        <v>146</v>
      </c>
      <c r="G1345" s="50" t="s">
        <v>138</v>
      </c>
      <c r="H1345" s="50" t="s">
        <v>144</v>
      </c>
      <c r="I1345" s="53">
        <v>63</v>
      </c>
      <c r="K1345" s="64" t="str">
        <f t="shared" si="84"/>
        <v/>
      </c>
      <c r="M1345" s="2"/>
    </row>
    <row r="1346" spans="1:13" x14ac:dyDescent="0.2">
      <c r="A1346" s="47">
        <f t="shared" si="83"/>
        <v>2019</v>
      </c>
      <c r="B1346" s="181" t="str">
        <f t="shared" si="81"/>
        <v>Aug</v>
      </c>
      <c r="C1346" s="79">
        <f t="shared" si="82"/>
        <v>32</v>
      </c>
      <c r="D1346" s="195">
        <v>43684</v>
      </c>
      <c r="E1346" s="53" t="s">
        <v>40</v>
      </c>
      <c r="F1346" s="53" t="s">
        <v>146</v>
      </c>
      <c r="G1346" s="50" t="s">
        <v>138</v>
      </c>
      <c r="H1346" s="50" t="s">
        <v>144</v>
      </c>
      <c r="I1346" s="53">
        <v>52</v>
      </c>
      <c r="K1346" s="64" t="str">
        <f t="shared" si="84"/>
        <v/>
      </c>
      <c r="M1346" s="2"/>
    </row>
    <row r="1347" spans="1:13" x14ac:dyDescent="0.2">
      <c r="A1347" s="47">
        <f t="shared" si="83"/>
        <v>2019</v>
      </c>
      <c r="B1347" s="181" t="str">
        <f t="shared" si="81"/>
        <v>Aug</v>
      </c>
      <c r="C1347" s="79">
        <f t="shared" si="82"/>
        <v>33</v>
      </c>
      <c r="D1347" s="195">
        <v>43691</v>
      </c>
      <c r="E1347" s="53" t="s">
        <v>21</v>
      </c>
      <c r="F1347" s="53" t="s">
        <v>146</v>
      </c>
      <c r="G1347" s="50" t="s">
        <v>138</v>
      </c>
      <c r="H1347" s="50" t="s">
        <v>148</v>
      </c>
      <c r="I1347" s="53">
        <v>76</v>
      </c>
      <c r="K1347" s="64" t="str">
        <f t="shared" si="84"/>
        <v/>
      </c>
      <c r="M1347" s="2"/>
    </row>
    <row r="1348" spans="1:13" x14ac:dyDescent="0.2">
      <c r="A1348" s="47">
        <f t="shared" si="83"/>
        <v>2019</v>
      </c>
      <c r="B1348" s="181" t="str">
        <f t="shared" ref="B1348:B1411" si="85">TEXT(D1348,"mmm")</f>
        <v>Aug</v>
      </c>
      <c r="C1348" s="79">
        <f t="shared" ref="C1348:C1411" si="86">WEEKNUM(D1348)</f>
        <v>33</v>
      </c>
      <c r="D1348" s="195">
        <v>43691</v>
      </c>
      <c r="E1348" s="53" t="s">
        <v>21</v>
      </c>
      <c r="F1348" s="53" t="s">
        <v>146</v>
      </c>
      <c r="G1348" s="50" t="s">
        <v>138</v>
      </c>
      <c r="H1348" s="50" t="s">
        <v>148</v>
      </c>
      <c r="I1348" s="53">
        <v>75</v>
      </c>
      <c r="K1348" s="64" t="str">
        <f t="shared" si="84"/>
        <v/>
      </c>
      <c r="M1348" s="2"/>
    </row>
    <row r="1349" spans="1:13" x14ac:dyDescent="0.2">
      <c r="A1349" s="47">
        <f t="shared" si="83"/>
        <v>2019</v>
      </c>
      <c r="B1349" s="181" t="str">
        <f t="shared" si="85"/>
        <v>Aug</v>
      </c>
      <c r="C1349" s="79">
        <f t="shared" si="86"/>
        <v>33</v>
      </c>
      <c r="D1349" s="195">
        <v>43691</v>
      </c>
      <c r="E1349" s="53" t="s">
        <v>21</v>
      </c>
      <c r="F1349" s="53" t="s">
        <v>146</v>
      </c>
      <c r="G1349" s="50" t="s">
        <v>138</v>
      </c>
      <c r="H1349" s="50" t="s">
        <v>148</v>
      </c>
      <c r="I1349" s="53">
        <v>74</v>
      </c>
      <c r="K1349" s="64" t="str">
        <f t="shared" si="84"/>
        <v/>
      </c>
      <c r="M1349" s="2"/>
    </row>
    <row r="1350" spans="1:13" x14ac:dyDescent="0.2">
      <c r="A1350" s="47">
        <f t="shared" ref="A1350:A1413" si="87">YEAR(D1350)</f>
        <v>2019</v>
      </c>
      <c r="B1350" s="181" t="str">
        <f t="shared" si="85"/>
        <v>Aug</v>
      </c>
      <c r="C1350" s="79">
        <f t="shared" si="86"/>
        <v>33</v>
      </c>
      <c r="D1350" s="195">
        <v>43691</v>
      </c>
      <c r="E1350" s="53" t="s">
        <v>19</v>
      </c>
      <c r="F1350" s="53" t="s">
        <v>146</v>
      </c>
      <c r="G1350" s="50" t="s">
        <v>138</v>
      </c>
      <c r="H1350" s="50" t="s">
        <v>148</v>
      </c>
      <c r="I1350" s="53">
        <v>79</v>
      </c>
      <c r="K1350" s="64" t="str">
        <f t="shared" si="84"/>
        <v/>
      </c>
      <c r="M1350" s="2"/>
    </row>
    <row r="1351" spans="1:13" x14ac:dyDescent="0.2">
      <c r="A1351" s="47">
        <f t="shared" si="87"/>
        <v>2019</v>
      </c>
      <c r="B1351" s="181" t="str">
        <f t="shared" si="85"/>
        <v>Aug</v>
      </c>
      <c r="C1351" s="79">
        <f t="shared" si="86"/>
        <v>33</v>
      </c>
      <c r="D1351" s="195">
        <v>43691</v>
      </c>
      <c r="E1351" s="53" t="s">
        <v>19</v>
      </c>
      <c r="F1351" s="53" t="s">
        <v>152</v>
      </c>
      <c r="G1351" s="50" t="s">
        <v>138</v>
      </c>
      <c r="H1351" s="50" t="s">
        <v>148</v>
      </c>
      <c r="I1351" s="53">
        <v>90</v>
      </c>
      <c r="K1351" s="64" t="str">
        <f t="shared" si="84"/>
        <v/>
      </c>
      <c r="M1351" s="2"/>
    </row>
    <row r="1352" spans="1:13" x14ac:dyDescent="0.2">
      <c r="A1352" s="47">
        <f t="shared" si="87"/>
        <v>2019</v>
      </c>
      <c r="B1352" s="181" t="str">
        <f t="shared" si="85"/>
        <v>Aug</v>
      </c>
      <c r="C1352" s="79">
        <f t="shared" si="86"/>
        <v>33</v>
      </c>
      <c r="D1352" s="195">
        <v>43691</v>
      </c>
      <c r="E1352" s="53" t="s">
        <v>19</v>
      </c>
      <c r="F1352" s="53" t="s">
        <v>152</v>
      </c>
      <c r="G1352" s="50" t="s">
        <v>138</v>
      </c>
      <c r="H1352" s="50" t="s">
        <v>148</v>
      </c>
      <c r="I1352" s="53">
        <v>90</v>
      </c>
      <c r="K1352" s="64" t="str">
        <f t="shared" si="84"/>
        <v/>
      </c>
      <c r="M1352" s="2"/>
    </row>
    <row r="1353" spans="1:13" x14ac:dyDescent="0.2">
      <c r="A1353" s="47">
        <f t="shared" si="87"/>
        <v>2019</v>
      </c>
      <c r="B1353" s="181" t="str">
        <f t="shared" si="85"/>
        <v>Aug</v>
      </c>
      <c r="C1353" s="79">
        <f t="shared" si="86"/>
        <v>33</v>
      </c>
      <c r="D1353" s="195">
        <v>43691</v>
      </c>
      <c r="E1353" s="53" t="s">
        <v>19</v>
      </c>
      <c r="F1353" s="53" t="s">
        <v>152</v>
      </c>
      <c r="G1353" s="50" t="s">
        <v>138</v>
      </c>
      <c r="H1353" s="50" t="s">
        <v>148</v>
      </c>
      <c r="I1353" s="53">
        <v>98</v>
      </c>
      <c r="K1353" s="64" t="str">
        <f t="shared" si="84"/>
        <v/>
      </c>
      <c r="M1353" s="2"/>
    </row>
    <row r="1354" spans="1:13" x14ac:dyDescent="0.2">
      <c r="A1354" s="47">
        <f t="shared" si="87"/>
        <v>2019</v>
      </c>
      <c r="B1354" s="181" t="str">
        <f t="shared" si="85"/>
        <v>Aug</v>
      </c>
      <c r="C1354" s="79">
        <f t="shared" si="86"/>
        <v>33</v>
      </c>
      <c r="D1354" s="195">
        <v>43691</v>
      </c>
      <c r="E1354" s="53" t="s">
        <v>15</v>
      </c>
      <c r="F1354" s="53" t="s">
        <v>146</v>
      </c>
      <c r="G1354" s="50" t="s">
        <v>138</v>
      </c>
      <c r="H1354" s="50" t="s">
        <v>148</v>
      </c>
      <c r="I1354" s="53">
        <v>79</v>
      </c>
      <c r="K1354" s="64" t="str">
        <f t="shared" si="84"/>
        <v/>
      </c>
      <c r="M1354" s="2"/>
    </row>
    <row r="1355" spans="1:13" x14ac:dyDescent="0.2">
      <c r="A1355" s="47">
        <f t="shared" si="87"/>
        <v>2019</v>
      </c>
      <c r="B1355" s="181" t="str">
        <f t="shared" si="85"/>
        <v>Aug</v>
      </c>
      <c r="C1355" s="79">
        <f t="shared" si="86"/>
        <v>33</v>
      </c>
      <c r="D1355" s="195">
        <v>43691</v>
      </c>
      <c r="E1355" s="53" t="s">
        <v>15</v>
      </c>
      <c r="F1355" s="53" t="s">
        <v>146</v>
      </c>
      <c r="G1355" s="50" t="s">
        <v>138</v>
      </c>
      <c r="H1355" s="50" t="s">
        <v>148</v>
      </c>
      <c r="I1355" s="53">
        <v>88</v>
      </c>
      <c r="K1355" s="64" t="str">
        <f t="shared" si="84"/>
        <v/>
      </c>
      <c r="M1355" s="2"/>
    </row>
    <row r="1356" spans="1:13" x14ac:dyDescent="0.2">
      <c r="A1356" s="47">
        <f t="shared" si="87"/>
        <v>2019</v>
      </c>
      <c r="B1356" s="181" t="str">
        <f t="shared" si="85"/>
        <v>Aug</v>
      </c>
      <c r="C1356" s="79">
        <f t="shared" si="86"/>
        <v>33</v>
      </c>
      <c r="D1356" s="195">
        <v>43691</v>
      </c>
      <c r="E1356" s="53" t="s">
        <v>15</v>
      </c>
      <c r="F1356" s="53" t="s">
        <v>146</v>
      </c>
      <c r="G1356" s="50" t="s">
        <v>138</v>
      </c>
      <c r="H1356" s="50" t="s">
        <v>148</v>
      </c>
      <c r="I1356" s="53">
        <v>71</v>
      </c>
      <c r="K1356" s="64" t="str">
        <f t="shared" si="84"/>
        <v/>
      </c>
      <c r="M1356" s="2"/>
    </row>
    <row r="1357" spans="1:13" x14ac:dyDescent="0.2">
      <c r="A1357" s="47">
        <f t="shared" si="87"/>
        <v>2019</v>
      </c>
      <c r="B1357" s="181" t="str">
        <f t="shared" si="85"/>
        <v>Aug</v>
      </c>
      <c r="C1357" s="79">
        <f t="shared" si="86"/>
        <v>33</v>
      </c>
      <c r="D1357" s="195">
        <v>43691</v>
      </c>
      <c r="E1357" s="53" t="s">
        <v>15</v>
      </c>
      <c r="F1357" s="53" t="s">
        <v>146</v>
      </c>
      <c r="G1357" s="50" t="s">
        <v>138</v>
      </c>
      <c r="H1357" s="50" t="s">
        <v>148</v>
      </c>
      <c r="I1357" s="53">
        <v>78</v>
      </c>
      <c r="K1357" s="64" t="str">
        <f t="shared" si="84"/>
        <v/>
      </c>
      <c r="M1357" s="2"/>
    </row>
    <row r="1358" spans="1:13" x14ac:dyDescent="0.2">
      <c r="A1358" s="47">
        <f t="shared" si="87"/>
        <v>2019</v>
      </c>
      <c r="B1358" s="181" t="str">
        <f t="shared" si="85"/>
        <v>Aug</v>
      </c>
      <c r="C1358" s="79">
        <f t="shared" si="86"/>
        <v>33</v>
      </c>
      <c r="D1358" s="195">
        <v>43691</v>
      </c>
      <c r="E1358" s="53" t="s">
        <v>15</v>
      </c>
      <c r="F1358" s="53" t="s">
        <v>146</v>
      </c>
      <c r="G1358" s="50" t="s">
        <v>138</v>
      </c>
      <c r="H1358" s="50" t="s">
        <v>148</v>
      </c>
      <c r="I1358" s="53">
        <v>82</v>
      </c>
      <c r="K1358" s="64" t="str">
        <f t="shared" si="84"/>
        <v/>
      </c>
      <c r="M1358" s="2"/>
    </row>
    <row r="1359" spans="1:13" x14ac:dyDescent="0.2">
      <c r="A1359" s="47">
        <f t="shared" si="87"/>
        <v>2019</v>
      </c>
      <c r="B1359" s="181" t="str">
        <f t="shared" si="85"/>
        <v>Aug</v>
      </c>
      <c r="C1359" s="79">
        <f t="shared" si="86"/>
        <v>33</v>
      </c>
      <c r="D1359" s="195">
        <v>43691</v>
      </c>
      <c r="E1359" s="53" t="s">
        <v>15</v>
      </c>
      <c r="F1359" s="53" t="s">
        <v>146</v>
      </c>
      <c r="G1359" s="50" t="s">
        <v>138</v>
      </c>
      <c r="H1359" s="50" t="s">
        <v>148</v>
      </c>
      <c r="I1359" s="53">
        <v>85</v>
      </c>
      <c r="K1359" s="64" t="str">
        <f t="shared" si="84"/>
        <v/>
      </c>
      <c r="M1359" s="2"/>
    </row>
    <row r="1360" spans="1:13" x14ac:dyDescent="0.2">
      <c r="A1360" s="47">
        <f t="shared" si="87"/>
        <v>2019</v>
      </c>
      <c r="B1360" s="181" t="str">
        <f t="shared" si="85"/>
        <v>Aug</v>
      </c>
      <c r="C1360" s="79">
        <f t="shared" si="86"/>
        <v>33</v>
      </c>
      <c r="D1360" s="195">
        <v>43691</v>
      </c>
      <c r="E1360" s="53" t="s">
        <v>15</v>
      </c>
      <c r="F1360" s="53" t="s">
        <v>146</v>
      </c>
      <c r="G1360" s="50" t="s">
        <v>138</v>
      </c>
      <c r="H1360" s="50" t="s">
        <v>148</v>
      </c>
      <c r="I1360" s="53">
        <v>75</v>
      </c>
      <c r="K1360" s="64" t="str">
        <f t="shared" si="84"/>
        <v/>
      </c>
      <c r="M1360" s="2"/>
    </row>
    <row r="1361" spans="1:13" x14ac:dyDescent="0.2">
      <c r="A1361" s="47">
        <f t="shared" si="87"/>
        <v>2019</v>
      </c>
      <c r="B1361" s="181" t="str">
        <f t="shared" si="85"/>
        <v>Aug</v>
      </c>
      <c r="C1361" s="79">
        <f t="shared" si="86"/>
        <v>33</v>
      </c>
      <c r="D1361" s="195">
        <v>43691</v>
      </c>
      <c r="E1361" s="53" t="s">
        <v>15</v>
      </c>
      <c r="F1361" s="53" t="s">
        <v>146</v>
      </c>
      <c r="G1361" s="50" t="s">
        <v>138</v>
      </c>
      <c r="H1361" s="50" t="s">
        <v>148</v>
      </c>
      <c r="I1361" s="53">
        <v>83</v>
      </c>
      <c r="K1361" s="64" t="str">
        <f t="shared" si="84"/>
        <v/>
      </c>
      <c r="M1361" s="2"/>
    </row>
    <row r="1362" spans="1:13" x14ac:dyDescent="0.2">
      <c r="A1362" s="47">
        <f t="shared" si="87"/>
        <v>2019</v>
      </c>
      <c r="B1362" s="181" t="str">
        <f t="shared" si="85"/>
        <v>Aug</v>
      </c>
      <c r="C1362" s="79">
        <f t="shared" si="86"/>
        <v>33</v>
      </c>
      <c r="D1362" s="195">
        <v>43691</v>
      </c>
      <c r="E1362" s="53" t="s">
        <v>15</v>
      </c>
      <c r="F1362" s="53" t="s">
        <v>146</v>
      </c>
      <c r="G1362" s="50" t="s">
        <v>138</v>
      </c>
      <c r="H1362" s="50" t="s">
        <v>148</v>
      </c>
      <c r="I1362" s="53">
        <v>70</v>
      </c>
      <c r="K1362" s="64" t="str">
        <f t="shared" si="84"/>
        <v/>
      </c>
      <c r="M1362" s="2"/>
    </row>
    <row r="1363" spans="1:13" x14ac:dyDescent="0.2">
      <c r="A1363" s="47">
        <f t="shared" si="87"/>
        <v>2019</v>
      </c>
      <c r="B1363" s="181" t="str">
        <f t="shared" si="85"/>
        <v>Aug</v>
      </c>
      <c r="C1363" s="79">
        <f t="shared" si="86"/>
        <v>33</v>
      </c>
      <c r="D1363" s="195">
        <v>43691</v>
      </c>
      <c r="E1363" s="53" t="s">
        <v>15</v>
      </c>
      <c r="F1363" s="53" t="s">
        <v>146</v>
      </c>
      <c r="G1363" s="50" t="s">
        <v>138</v>
      </c>
      <c r="H1363" s="50" t="s">
        <v>148</v>
      </c>
      <c r="I1363" s="53">
        <v>85</v>
      </c>
      <c r="K1363" s="64" t="str">
        <f t="shared" si="84"/>
        <v/>
      </c>
      <c r="M1363" s="2"/>
    </row>
    <row r="1364" spans="1:13" x14ac:dyDescent="0.2">
      <c r="A1364" s="47">
        <f t="shared" si="87"/>
        <v>2019</v>
      </c>
      <c r="B1364" s="181" t="str">
        <f t="shared" si="85"/>
        <v>Aug</v>
      </c>
      <c r="C1364" s="79">
        <f t="shared" si="86"/>
        <v>33</v>
      </c>
      <c r="D1364" s="195">
        <v>43691</v>
      </c>
      <c r="E1364" s="53" t="s">
        <v>15</v>
      </c>
      <c r="F1364" s="53" t="s">
        <v>146</v>
      </c>
      <c r="G1364" s="50" t="s">
        <v>138</v>
      </c>
      <c r="H1364" s="50" t="s">
        <v>148</v>
      </c>
      <c r="I1364" s="53">
        <v>82</v>
      </c>
      <c r="K1364" s="64" t="str">
        <f t="shared" si="84"/>
        <v/>
      </c>
      <c r="M1364" s="2"/>
    </row>
    <row r="1365" spans="1:13" x14ac:dyDescent="0.2">
      <c r="A1365" s="47">
        <f t="shared" si="87"/>
        <v>2019</v>
      </c>
      <c r="B1365" s="181" t="str">
        <f t="shared" si="85"/>
        <v>Aug</v>
      </c>
      <c r="C1365" s="79">
        <f t="shared" si="86"/>
        <v>33</v>
      </c>
      <c r="D1365" s="195">
        <v>43691</v>
      </c>
      <c r="E1365" s="53" t="s">
        <v>8</v>
      </c>
      <c r="F1365" s="53" t="s">
        <v>152</v>
      </c>
      <c r="G1365" s="50" t="s">
        <v>138</v>
      </c>
      <c r="H1365" s="50" t="s">
        <v>144</v>
      </c>
      <c r="I1365" s="53">
        <v>100</v>
      </c>
      <c r="K1365" s="64" t="str">
        <f t="shared" si="84"/>
        <v/>
      </c>
      <c r="M1365" s="2"/>
    </row>
    <row r="1366" spans="1:13" x14ac:dyDescent="0.2">
      <c r="A1366" s="47">
        <f t="shared" si="87"/>
        <v>2019</v>
      </c>
      <c r="B1366" s="181" t="str">
        <f t="shared" si="85"/>
        <v>Aug</v>
      </c>
      <c r="C1366" s="79">
        <f t="shared" si="86"/>
        <v>33</v>
      </c>
      <c r="D1366" s="195">
        <v>43691</v>
      </c>
      <c r="E1366" s="53" t="s">
        <v>38</v>
      </c>
      <c r="F1366" s="53" t="s">
        <v>146</v>
      </c>
      <c r="G1366" s="50" t="s">
        <v>138</v>
      </c>
      <c r="H1366" s="50" t="s">
        <v>148</v>
      </c>
      <c r="I1366" s="53">
        <v>75</v>
      </c>
      <c r="K1366" s="64" t="str">
        <f t="shared" si="84"/>
        <v/>
      </c>
      <c r="M1366" s="2"/>
    </row>
    <row r="1367" spans="1:13" x14ac:dyDescent="0.2">
      <c r="A1367" s="47">
        <f t="shared" si="87"/>
        <v>2019</v>
      </c>
      <c r="B1367" s="181" t="str">
        <f t="shared" si="85"/>
        <v>Aug</v>
      </c>
      <c r="C1367" s="79">
        <f t="shared" si="86"/>
        <v>33</v>
      </c>
      <c r="D1367" s="195">
        <v>43691</v>
      </c>
      <c r="E1367" s="53" t="s">
        <v>38</v>
      </c>
      <c r="F1367" s="53" t="s">
        <v>146</v>
      </c>
      <c r="G1367" s="50" t="s">
        <v>138</v>
      </c>
      <c r="H1367" s="50" t="s">
        <v>144</v>
      </c>
      <c r="I1367" s="53">
        <v>66</v>
      </c>
      <c r="K1367" s="64" t="str">
        <f t="shared" si="84"/>
        <v/>
      </c>
      <c r="M1367" s="2"/>
    </row>
    <row r="1368" spans="1:13" x14ac:dyDescent="0.2">
      <c r="A1368" s="47">
        <f t="shared" si="87"/>
        <v>2019</v>
      </c>
      <c r="B1368" s="181" t="str">
        <f t="shared" si="85"/>
        <v>Aug</v>
      </c>
      <c r="C1368" s="79">
        <f t="shared" si="86"/>
        <v>33</v>
      </c>
      <c r="D1368" s="195">
        <v>43691</v>
      </c>
      <c r="E1368" s="53" t="s">
        <v>34</v>
      </c>
      <c r="F1368" s="53" t="s">
        <v>146</v>
      </c>
      <c r="G1368" s="50" t="s">
        <v>138</v>
      </c>
      <c r="H1368" s="50" t="s">
        <v>148</v>
      </c>
      <c r="I1368" s="53">
        <v>81</v>
      </c>
      <c r="K1368" s="64" t="str">
        <f t="shared" si="84"/>
        <v/>
      </c>
      <c r="M1368" s="2"/>
    </row>
    <row r="1369" spans="1:13" x14ac:dyDescent="0.2">
      <c r="A1369" s="47">
        <f t="shared" si="87"/>
        <v>2019</v>
      </c>
      <c r="B1369" s="181" t="str">
        <f t="shared" si="85"/>
        <v>Aug</v>
      </c>
      <c r="C1369" s="79">
        <f t="shared" si="86"/>
        <v>33</v>
      </c>
      <c r="D1369" s="195">
        <v>43691</v>
      </c>
      <c r="E1369" s="53" t="s">
        <v>34</v>
      </c>
      <c r="F1369" s="53" t="s">
        <v>146</v>
      </c>
      <c r="G1369" s="50" t="s">
        <v>138</v>
      </c>
      <c r="H1369" s="50" t="s">
        <v>148</v>
      </c>
      <c r="I1369" s="53">
        <v>74</v>
      </c>
      <c r="K1369" s="64" t="str">
        <f t="shared" si="84"/>
        <v/>
      </c>
      <c r="M1369" s="2"/>
    </row>
    <row r="1370" spans="1:13" x14ac:dyDescent="0.2">
      <c r="A1370" s="47">
        <f t="shared" si="87"/>
        <v>2019</v>
      </c>
      <c r="B1370" s="181" t="str">
        <f t="shared" si="85"/>
        <v>Aug</v>
      </c>
      <c r="C1370" s="79">
        <f t="shared" si="86"/>
        <v>33</v>
      </c>
      <c r="D1370" s="195">
        <v>43691</v>
      </c>
      <c r="E1370" s="53" t="s">
        <v>34</v>
      </c>
      <c r="F1370" s="53" t="s">
        <v>146</v>
      </c>
      <c r="G1370" s="50" t="s">
        <v>138</v>
      </c>
      <c r="H1370" s="50" t="s">
        <v>148</v>
      </c>
      <c r="I1370" s="53">
        <v>83</v>
      </c>
      <c r="K1370" s="64" t="str">
        <f t="shared" si="84"/>
        <v/>
      </c>
      <c r="M1370" s="2"/>
    </row>
    <row r="1371" spans="1:13" x14ac:dyDescent="0.2">
      <c r="A1371" s="47">
        <f t="shared" si="87"/>
        <v>2019</v>
      </c>
      <c r="B1371" s="181" t="str">
        <f t="shared" si="85"/>
        <v>Aug</v>
      </c>
      <c r="C1371" s="79">
        <f t="shared" si="86"/>
        <v>33</v>
      </c>
      <c r="D1371" s="195">
        <v>43691</v>
      </c>
      <c r="E1371" s="53" t="s">
        <v>34</v>
      </c>
      <c r="F1371" s="53" t="s">
        <v>146</v>
      </c>
      <c r="G1371" s="50" t="s">
        <v>138</v>
      </c>
      <c r="H1371" s="50" t="s">
        <v>148</v>
      </c>
      <c r="I1371" s="53">
        <v>77</v>
      </c>
      <c r="K1371" s="64" t="str">
        <f t="shared" si="84"/>
        <v/>
      </c>
      <c r="M1371" s="2"/>
    </row>
    <row r="1372" spans="1:13" x14ac:dyDescent="0.2">
      <c r="A1372" s="47">
        <f t="shared" si="87"/>
        <v>2019</v>
      </c>
      <c r="B1372" s="181" t="str">
        <f t="shared" si="85"/>
        <v>Aug</v>
      </c>
      <c r="C1372" s="79">
        <f t="shared" si="86"/>
        <v>33</v>
      </c>
      <c r="D1372" s="195">
        <v>43691</v>
      </c>
      <c r="E1372" s="53" t="s">
        <v>44</v>
      </c>
      <c r="F1372" s="53" t="s">
        <v>146</v>
      </c>
      <c r="G1372" s="50" t="s">
        <v>138</v>
      </c>
      <c r="H1372" s="50" t="s">
        <v>144</v>
      </c>
      <c r="I1372" s="53">
        <v>60</v>
      </c>
      <c r="K1372" s="64" t="str">
        <f t="shared" si="84"/>
        <v/>
      </c>
      <c r="M1372" s="2"/>
    </row>
    <row r="1373" spans="1:13" x14ac:dyDescent="0.2">
      <c r="A1373" s="47">
        <f t="shared" si="87"/>
        <v>2019</v>
      </c>
      <c r="B1373" s="181" t="str">
        <f t="shared" si="85"/>
        <v>Aug</v>
      </c>
      <c r="C1373" s="79">
        <f t="shared" si="86"/>
        <v>33</v>
      </c>
      <c r="D1373" s="195">
        <v>43691</v>
      </c>
      <c r="E1373" s="53" t="s">
        <v>44</v>
      </c>
      <c r="F1373" s="53" t="s">
        <v>146</v>
      </c>
      <c r="G1373" s="50" t="s">
        <v>138</v>
      </c>
      <c r="H1373" s="50" t="s">
        <v>144</v>
      </c>
      <c r="I1373" s="53">
        <v>52</v>
      </c>
      <c r="K1373" s="64" t="str">
        <f t="shared" si="84"/>
        <v/>
      </c>
      <c r="M1373" s="2"/>
    </row>
    <row r="1374" spans="1:13" x14ac:dyDescent="0.2">
      <c r="A1374" s="47">
        <f t="shared" si="87"/>
        <v>2019</v>
      </c>
      <c r="B1374" s="181" t="str">
        <f t="shared" si="85"/>
        <v>Aug</v>
      </c>
      <c r="C1374" s="79">
        <f t="shared" si="86"/>
        <v>33</v>
      </c>
      <c r="D1374" s="195">
        <v>43691</v>
      </c>
      <c r="E1374" s="53" t="s">
        <v>40</v>
      </c>
      <c r="F1374" s="53" t="s">
        <v>146</v>
      </c>
      <c r="G1374" s="50" t="s">
        <v>138</v>
      </c>
      <c r="H1374" s="50" t="s">
        <v>144</v>
      </c>
      <c r="I1374" s="53">
        <v>63</v>
      </c>
      <c r="K1374" s="64" t="str">
        <f t="shared" si="84"/>
        <v/>
      </c>
      <c r="M1374" s="2"/>
    </row>
    <row r="1375" spans="1:13" x14ac:dyDescent="0.2">
      <c r="A1375" s="47">
        <f t="shared" si="87"/>
        <v>2019</v>
      </c>
      <c r="B1375" s="181" t="str">
        <f t="shared" si="85"/>
        <v>Aug</v>
      </c>
      <c r="C1375" s="79">
        <f t="shared" si="86"/>
        <v>33</v>
      </c>
      <c r="D1375" s="195">
        <v>43691</v>
      </c>
      <c r="E1375" s="53" t="s">
        <v>40</v>
      </c>
      <c r="F1375" s="53" t="s">
        <v>146</v>
      </c>
      <c r="G1375" s="50" t="s">
        <v>138</v>
      </c>
      <c r="H1375" s="50" t="s">
        <v>144</v>
      </c>
      <c r="I1375" s="53">
        <v>60</v>
      </c>
      <c r="K1375" s="64" t="str">
        <f t="shared" si="84"/>
        <v/>
      </c>
      <c r="M1375" s="2"/>
    </row>
    <row r="1376" spans="1:13" x14ac:dyDescent="0.2">
      <c r="A1376" s="47">
        <f t="shared" si="87"/>
        <v>2019</v>
      </c>
      <c r="B1376" s="181" t="str">
        <f t="shared" si="85"/>
        <v>Aug</v>
      </c>
      <c r="C1376" s="79">
        <f t="shared" si="86"/>
        <v>35</v>
      </c>
      <c r="D1376" s="195">
        <v>43706</v>
      </c>
      <c r="E1376" s="53" t="s">
        <v>27</v>
      </c>
      <c r="F1376" s="53" t="s">
        <v>146</v>
      </c>
      <c r="G1376" s="50" t="s">
        <v>138</v>
      </c>
      <c r="H1376" s="50" t="s">
        <v>148</v>
      </c>
      <c r="I1376" s="53">
        <v>115</v>
      </c>
      <c r="K1376" s="64" t="str">
        <f t="shared" si="84"/>
        <v/>
      </c>
      <c r="M1376" s="2"/>
    </row>
    <row r="1377" spans="1:13" x14ac:dyDescent="0.2">
      <c r="A1377" s="47">
        <f t="shared" si="87"/>
        <v>2019</v>
      </c>
      <c r="B1377" s="181" t="str">
        <f t="shared" si="85"/>
        <v>Aug</v>
      </c>
      <c r="C1377" s="79">
        <f t="shared" si="86"/>
        <v>35</v>
      </c>
      <c r="D1377" s="195">
        <v>43706</v>
      </c>
      <c r="E1377" s="53" t="s">
        <v>38</v>
      </c>
      <c r="F1377" s="53" t="s">
        <v>146</v>
      </c>
      <c r="G1377" s="50" t="s">
        <v>138</v>
      </c>
      <c r="H1377" s="50" t="s">
        <v>148</v>
      </c>
      <c r="I1377" s="53">
        <v>87</v>
      </c>
      <c r="K1377" s="64" t="str">
        <f t="shared" ref="K1377:K1440" si="88">IF(J1377="","",(J1377*100000)/(I1377^3))</f>
        <v/>
      </c>
      <c r="M1377" s="2"/>
    </row>
    <row r="1378" spans="1:13" x14ac:dyDescent="0.2">
      <c r="A1378" s="47">
        <f t="shared" si="87"/>
        <v>2019</v>
      </c>
      <c r="B1378" s="181" t="str">
        <f t="shared" si="85"/>
        <v>Aug</v>
      </c>
      <c r="C1378" s="79">
        <f t="shared" si="86"/>
        <v>35</v>
      </c>
      <c r="D1378" s="195">
        <v>43706</v>
      </c>
      <c r="E1378" s="53" t="s">
        <v>46</v>
      </c>
      <c r="F1378" s="53" t="s">
        <v>146</v>
      </c>
      <c r="G1378" s="50" t="s">
        <v>138</v>
      </c>
      <c r="H1378" s="50" t="s">
        <v>148</v>
      </c>
      <c r="I1378" s="53">
        <v>74</v>
      </c>
      <c r="K1378" s="64" t="str">
        <f t="shared" si="88"/>
        <v/>
      </c>
      <c r="M1378" s="2"/>
    </row>
    <row r="1379" spans="1:13" x14ac:dyDescent="0.2">
      <c r="A1379" s="47">
        <f t="shared" si="87"/>
        <v>2019</v>
      </c>
      <c r="B1379" s="181" t="str">
        <f t="shared" si="85"/>
        <v>Aug</v>
      </c>
      <c r="C1379" s="79">
        <f t="shared" si="86"/>
        <v>35</v>
      </c>
      <c r="D1379" s="195">
        <v>43706</v>
      </c>
      <c r="E1379" s="53" t="s">
        <v>46</v>
      </c>
      <c r="F1379" s="53" t="s">
        <v>146</v>
      </c>
      <c r="G1379" s="50" t="s">
        <v>138</v>
      </c>
      <c r="H1379" s="50" t="s">
        <v>148</v>
      </c>
      <c r="I1379" s="53">
        <v>73</v>
      </c>
      <c r="K1379" s="64" t="str">
        <f t="shared" si="88"/>
        <v/>
      </c>
      <c r="M1379" s="2"/>
    </row>
    <row r="1380" spans="1:13" x14ac:dyDescent="0.2">
      <c r="A1380" s="47">
        <f t="shared" si="87"/>
        <v>2019</v>
      </c>
      <c r="B1380" s="181" t="str">
        <f t="shared" si="85"/>
        <v>Aug</v>
      </c>
      <c r="C1380" s="79">
        <f t="shared" si="86"/>
        <v>35</v>
      </c>
      <c r="D1380" s="195">
        <v>43706</v>
      </c>
      <c r="E1380" s="53" t="s">
        <v>46</v>
      </c>
      <c r="F1380" s="53" t="s">
        <v>146</v>
      </c>
      <c r="G1380" s="50" t="s">
        <v>138</v>
      </c>
      <c r="H1380" s="50" t="s">
        <v>148</v>
      </c>
      <c r="I1380" s="53">
        <v>72</v>
      </c>
      <c r="K1380" s="64" t="str">
        <f t="shared" si="88"/>
        <v/>
      </c>
      <c r="M1380" s="2"/>
    </row>
    <row r="1381" spans="1:13" x14ac:dyDescent="0.2">
      <c r="A1381" s="47">
        <f t="shared" si="87"/>
        <v>2019</v>
      </c>
      <c r="B1381" s="181" t="str">
        <f t="shared" si="85"/>
        <v>Aug</v>
      </c>
      <c r="C1381" s="79">
        <f t="shared" si="86"/>
        <v>35</v>
      </c>
      <c r="D1381" s="195">
        <v>43706</v>
      </c>
      <c r="E1381" s="53" t="s">
        <v>46</v>
      </c>
      <c r="F1381" s="53" t="s">
        <v>146</v>
      </c>
      <c r="G1381" s="50" t="s">
        <v>138</v>
      </c>
      <c r="H1381" s="50" t="s">
        <v>148</v>
      </c>
      <c r="I1381" s="53">
        <v>80</v>
      </c>
      <c r="K1381" s="64" t="str">
        <f t="shared" si="88"/>
        <v/>
      </c>
      <c r="M1381" s="2"/>
    </row>
    <row r="1382" spans="1:13" x14ac:dyDescent="0.2">
      <c r="A1382" s="47">
        <f t="shared" si="87"/>
        <v>2019</v>
      </c>
      <c r="B1382" s="181" t="str">
        <f t="shared" si="85"/>
        <v>Aug</v>
      </c>
      <c r="C1382" s="79">
        <f t="shared" si="86"/>
        <v>35</v>
      </c>
      <c r="D1382" s="195">
        <v>43706</v>
      </c>
      <c r="E1382" s="53" t="s">
        <v>46</v>
      </c>
      <c r="F1382" s="53" t="s">
        <v>146</v>
      </c>
      <c r="G1382" s="50" t="s">
        <v>138</v>
      </c>
      <c r="H1382" s="50" t="s">
        <v>148</v>
      </c>
      <c r="I1382" s="53">
        <v>79</v>
      </c>
      <c r="K1382" s="64" t="str">
        <f t="shared" si="88"/>
        <v/>
      </c>
      <c r="M1382" s="2"/>
    </row>
    <row r="1383" spans="1:13" x14ac:dyDescent="0.2">
      <c r="A1383" s="47">
        <f t="shared" si="87"/>
        <v>2019</v>
      </c>
      <c r="B1383" s="181" t="str">
        <f t="shared" si="85"/>
        <v>Aug</v>
      </c>
      <c r="C1383" s="79">
        <f t="shared" si="86"/>
        <v>35</v>
      </c>
      <c r="D1383" s="195">
        <v>43706</v>
      </c>
      <c r="E1383" s="53" t="s">
        <v>46</v>
      </c>
      <c r="F1383" s="53" t="s">
        <v>146</v>
      </c>
      <c r="G1383" s="50" t="s">
        <v>138</v>
      </c>
      <c r="H1383" s="50" t="s">
        <v>148</v>
      </c>
      <c r="I1383" s="53">
        <v>75</v>
      </c>
      <c r="K1383" s="64" t="str">
        <f t="shared" si="88"/>
        <v/>
      </c>
      <c r="M1383" s="2"/>
    </row>
    <row r="1384" spans="1:13" x14ac:dyDescent="0.2">
      <c r="A1384" s="47">
        <f t="shared" si="87"/>
        <v>2019</v>
      </c>
      <c r="B1384" s="181" t="str">
        <f t="shared" si="85"/>
        <v>Aug</v>
      </c>
      <c r="C1384" s="79">
        <f t="shared" si="86"/>
        <v>35</v>
      </c>
      <c r="D1384" s="195">
        <v>43706</v>
      </c>
      <c r="E1384" s="53" t="s">
        <v>46</v>
      </c>
      <c r="F1384" s="53" t="s">
        <v>146</v>
      </c>
      <c r="G1384" s="50" t="s">
        <v>138</v>
      </c>
      <c r="H1384" s="50" t="s">
        <v>148</v>
      </c>
      <c r="I1384" s="53">
        <v>81</v>
      </c>
      <c r="K1384" s="64" t="str">
        <f t="shared" si="88"/>
        <v/>
      </c>
      <c r="M1384" s="2"/>
    </row>
    <row r="1385" spans="1:13" x14ac:dyDescent="0.2">
      <c r="A1385" s="47">
        <f t="shared" si="87"/>
        <v>2019</v>
      </c>
      <c r="B1385" s="181" t="str">
        <f t="shared" si="85"/>
        <v>Aug</v>
      </c>
      <c r="C1385" s="79">
        <f t="shared" si="86"/>
        <v>35</v>
      </c>
      <c r="D1385" s="195">
        <v>43706</v>
      </c>
      <c r="E1385" s="53" t="s">
        <v>46</v>
      </c>
      <c r="F1385" s="53" t="s">
        <v>146</v>
      </c>
      <c r="G1385" s="50" t="s">
        <v>138</v>
      </c>
      <c r="H1385" s="50" t="s">
        <v>148</v>
      </c>
      <c r="I1385" s="53">
        <v>71</v>
      </c>
      <c r="K1385" s="64" t="str">
        <f t="shared" si="88"/>
        <v/>
      </c>
      <c r="M1385" s="2"/>
    </row>
    <row r="1386" spans="1:13" x14ac:dyDescent="0.2">
      <c r="A1386" s="47">
        <f t="shared" si="87"/>
        <v>2019</v>
      </c>
      <c r="B1386" s="181" t="str">
        <f t="shared" si="85"/>
        <v>Aug</v>
      </c>
      <c r="C1386" s="79">
        <f t="shared" si="86"/>
        <v>35</v>
      </c>
      <c r="D1386" s="195">
        <v>43706</v>
      </c>
      <c r="E1386" s="53" t="s">
        <v>46</v>
      </c>
      <c r="F1386" s="53" t="s">
        <v>146</v>
      </c>
      <c r="G1386" s="50" t="s">
        <v>138</v>
      </c>
      <c r="H1386" s="50" t="s">
        <v>148</v>
      </c>
      <c r="I1386" s="53">
        <v>79</v>
      </c>
      <c r="K1386" s="64" t="str">
        <f t="shared" si="88"/>
        <v/>
      </c>
      <c r="M1386" s="2"/>
    </row>
    <row r="1387" spans="1:13" x14ac:dyDescent="0.2">
      <c r="A1387" s="47">
        <f t="shared" si="87"/>
        <v>2019</v>
      </c>
      <c r="B1387" s="181" t="str">
        <f t="shared" si="85"/>
        <v>Aug</v>
      </c>
      <c r="C1387" s="79">
        <f t="shared" si="86"/>
        <v>35</v>
      </c>
      <c r="D1387" s="195">
        <v>43706</v>
      </c>
      <c r="E1387" s="53" t="s">
        <v>46</v>
      </c>
      <c r="F1387" s="53" t="s">
        <v>146</v>
      </c>
      <c r="G1387" s="50" t="s">
        <v>138</v>
      </c>
      <c r="H1387" s="50" t="s">
        <v>148</v>
      </c>
      <c r="I1387" s="53">
        <v>79</v>
      </c>
      <c r="K1387" s="64" t="str">
        <f t="shared" si="88"/>
        <v/>
      </c>
      <c r="M1387" s="2"/>
    </row>
    <row r="1388" spans="1:13" x14ac:dyDescent="0.2">
      <c r="A1388" s="47">
        <f t="shared" si="87"/>
        <v>2019</v>
      </c>
      <c r="B1388" s="181" t="str">
        <f t="shared" si="85"/>
        <v>Aug</v>
      </c>
      <c r="C1388" s="79">
        <f t="shared" si="86"/>
        <v>35</v>
      </c>
      <c r="D1388" s="195">
        <v>43706</v>
      </c>
      <c r="E1388" s="53" t="s">
        <v>46</v>
      </c>
      <c r="F1388" s="53" t="s">
        <v>146</v>
      </c>
      <c r="G1388" s="50" t="s">
        <v>138</v>
      </c>
      <c r="H1388" s="50" t="s">
        <v>148</v>
      </c>
      <c r="I1388" s="53">
        <v>75</v>
      </c>
      <c r="K1388" s="64" t="str">
        <f t="shared" si="88"/>
        <v/>
      </c>
      <c r="M1388" s="2"/>
    </row>
    <row r="1389" spans="1:13" x14ac:dyDescent="0.2">
      <c r="A1389" s="47">
        <f t="shared" si="87"/>
        <v>2019</v>
      </c>
      <c r="B1389" s="181" t="str">
        <f t="shared" si="85"/>
        <v>Aug</v>
      </c>
      <c r="C1389" s="79">
        <f t="shared" si="86"/>
        <v>35</v>
      </c>
      <c r="D1389" s="195">
        <v>43706</v>
      </c>
      <c r="E1389" s="53" t="s">
        <v>46</v>
      </c>
      <c r="F1389" s="53" t="s">
        <v>146</v>
      </c>
      <c r="G1389" s="50" t="s">
        <v>138</v>
      </c>
      <c r="H1389" s="50" t="s">
        <v>148</v>
      </c>
      <c r="I1389" s="53">
        <v>77</v>
      </c>
      <c r="K1389" s="64" t="str">
        <f t="shared" si="88"/>
        <v/>
      </c>
      <c r="M1389" s="2"/>
    </row>
    <row r="1390" spans="1:13" x14ac:dyDescent="0.2">
      <c r="A1390" s="47">
        <f t="shared" si="87"/>
        <v>2019</v>
      </c>
      <c r="B1390" s="181" t="str">
        <f t="shared" si="85"/>
        <v>Aug</v>
      </c>
      <c r="C1390" s="79">
        <f t="shared" si="86"/>
        <v>35</v>
      </c>
      <c r="D1390" s="195">
        <v>43706</v>
      </c>
      <c r="E1390" s="53" t="s">
        <v>46</v>
      </c>
      <c r="F1390" s="53" t="s">
        <v>146</v>
      </c>
      <c r="G1390" s="50" t="s">
        <v>138</v>
      </c>
      <c r="H1390" s="50" t="s">
        <v>148</v>
      </c>
      <c r="I1390" s="53">
        <v>84</v>
      </c>
      <c r="K1390" s="64" t="str">
        <f t="shared" si="88"/>
        <v/>
      </c>
      <c r="M1390" s="2"/>
    </row>
    <row r="1391" spans="1:13" x14ac:dyDescent="0.2">
      <c r="A1391" s="47">
        <f t="shared" si="87"/>
        <v>2019</v>
      </c>
      <c r="B1391" s="181" t="str">
        <f t="shared" si="85"/>
        <v>Aug</v>
      </c>
      <c r="C1391" s="79">
        <f t="shared" si="86"/>
        <v>35</v>
      </c>
      <c r="D1391" s="195">
        <v>43706</v>
      </c>
      <c r="E1391" s="53" t="s">
        <v>46</v>
      </c>
      <c r="F1391" s="53" t="s">
        <v>146</v>
      </c>
      <c r="G1391" s="50" t="s">
        <v>138</v>
      </c>
      <c r="H1391" s="50" t="s">
        <v>148</v>
      </c>
      <c r="I1391" s="53">
        <v>84</v>
      </c>
      <c r="K1391" s="64" t="str">
        <f t="shared" si="88"/>
        <v/>
      </c>
      <c r="M1391" s="2"/>
    </row>
    <row r="1392" spans="1:13" x14ac:dyDescent="0.2">
      <c r="A1392" s="47">
        <f t="shared" si="87"/>
        <v>2019</v>
      </c>
      <c r="B1392" s="181" t="str">
        <f t="shared" si="85"/>
        <v>Aug</v>
      </c>
      <c r="C1392" s="79">
        <f t="shared" si="86"/>
        <v>35</v>
      </c>
      <c r="D1392" s="195">
        <v>43706</v>
      </c>
      <c r="E1392" s="53" t="s">
        <v>46</v>
      </c>
      <c r="F1392" s="53" t="s">
        <v>146</v>
      </c>
      <c r="G1392" s="50" t="s">
        <v>138</v>
      </c>
      <c r="H1392" s="50" t="s">
        <v>148</v>
      </c>
      <c r="I1392" s="53">
        <v>75</v>
      </c>
      <c r="K1392" s="64" t="str">
        <f t="shared" si="88"/>
        <v/>
      </c>
      <c r="M1392" s="2"/>
    </row>
    <row r="1393" spans="1:13" x14ac:dyDescent="0.2">
      <c r="A1393" s="47">
        <f t="shared" si="87"/>
        <v>2019</v>
      </c>
      <c r="B1393" s="181" t="str">
        <f t="shared" si="85"/>
        <v>Aug</v>
      </c>
      <c r="C1393" s="79">
        <f t="shared" si="86"/>
        <v>35</v>
      </c>
      <c r="D1393" s="195">
        <v>43706</v>
      </c>
      <c r="E1393" s="53" t="s">
        <v>46</v>
      </c>
      <c r="F1393" s="53" t="s">
        <v>146</v>
      </c>
      <c r="G1393" s="50" t="s">
        <v>138</v>
      </c>
      <c r="H1393" s="50" t="s">
        <v>144</v>
      </c>
      <c r="I1393" s="53">
        <v>57</v>
      </c>
      <c r="K1393" s="64" t="str">
        <f t="shared" si="88"/>
        <v/>
      </c>
      <c r="M1393" s="2"/>
    </row>
    <row r="1394" spans="1:13" x14ac:dyDescent="0.2">
      <c r="A1394" s="47">
        <f t="shared" si="87"/>
        <v>2019</v>
      </c>
      <c r="B1394" s="181" t="str">
        <f t="shared" si="85"/>
        <v>Aug</v>
      </c>
      <c r="C1394" s="79">
        <f t="shared" si="86"/>
        <v>35</v>
      </c>
      <c r="D1394" s="195">
        <v>43706</v>
      </c>
      <c r="E1394" s="53" t="s">
        <v>46</v>
      </c>
      <c r="F1394" s="53" t="s">
        <v>146</v>
      </c>
      <c r="G1394" s="50" t="s">
        <v>138</v>
      </c>
      <c r="H1394" s="50" t="s">
        <v>144</v>
      </c>
      <c r="I1394" s="53">
        <v>69</v>
      </c>
      <c r="K1394" s="64" t="str">
        <f t="shared" si="88"/>
        <v/>
      </c>
      <c r="M1394" s="2"/>
    </row>
    <row r="1395" spans="1:13" x14ac:dyDescent="0.2">
      <c r="A1395" s="47">
        <f t="shared" si="87"/>
        <v>2019</v>
      </c>
      <c r="B1395" s="181" t="str">
        <f t="shared" si="85"/>
        <v>Aug</v>
      </c>
      <c r="C1395" s="79">
        <f t="shared" si="86"/>
        <v>35</v>
      </c>
      <c r="D1395" s="195">
        <v>43706</v>
      </c>
      <c r="E1395" s="53" t="s">
        <v>46</v>
      </c>
      <c r="F1395" s="53" t="s">
        <v>146</v>
      </c>
      <c r="G1395" s="50" t="s">
        <v>138</v>
      </c>
      <c r="H1395" s="50" t="s">
        <v>144</v>
      </c>
      <c r="I1395" s="53">
        <v>67</v>
      </c>
      <c r="K1395" s="64" t="str">
        <f t="shared" si="88"/>
        <v/>
      </c>
      <c r="M1395" s="2"/>
    </row>
    <row r="1396" spans="1:13" x14ac:dyDescent="0.2">
      <c r="A1396" s="47">
        <f t="shared" si="87"/>
        <v>2019</v>
      </c>
      <c r="B1396" s="181" t="str">
        <f t="shared" si="85"/>
        <v>Aug</v>
      </c>
      <c r="C1396" s="79">
        <f t="shared" si="86"/>
        <v>35</v>
      </c>
      <c r="D1396" s="195">
        <v>43706</v>
      </c>
      <c r="E1396" s="53" t="s">
        <v>46</v>
      </c>
      <c r="F1396" s="53" t="s">
        <v>146</v>
      </c>
      <c r="G1396" s="50" t="s">
        <v>138</v>
      </c>
      <c r="H1396" s="50" t="s">
        <v>144</v>
      </c>
      <c r="I1396" s="53">
        <v>62</v>
      </c>
      <c r="K1396" s="64" t="str">
        <f t="shared" si="88"/>
        <v/>
      </c>
      <c r="M1396" s="2"/>
    </row>
    <row r="1397" spans="1:13" x14ac:dyDescent="0.2">
      <c r="A1397" s="47">
        <f t="shared" si="87"/>
        <v>2019</v>
      </c>
      <c r="B1397" s="181" t="str">
        <f t="shared" si="85"/>
        <v>Aug</v>
      </c>
      <c r="C1397" s="79">
        <f t="shared" si="86"/>
        <v>35</v>
      </c>
      <c r="D1397" s="195">
        <v>43706</v>
      </c>
      <c r="E1397" s="53" t="s">
        <v>46</v>
      </c>
      <c r="F1397" s="53" t="s">
        <v>146</v>
      </c>
      <c r="G1397" s="50" t="s">
        <v>138</v>
      </c>
      <c r="H1397" s="50" t="s">
        <v>144</v>
      </c>
      <c r="I1397" s="53">
        <v>65</v>
      </c>
      <c r="K1397" s="64" t="str">
        <f t="shared" si="88"/>
        <v/>
      </c>
      <c r="M1397" s="2"/>
    </row>
    <row r="1398" spans="1:13" x14ac:dyDescent="0.2">
      <c r="A1398" s="47">
        <f t="shared" si="87"/>
        <v>2019</v>
      </c>
      <c r="B1398" s="181" t="str">
        <f t="shared" si="85"/>
        <v>Aug</v>
      </c>
      <c r="C1398" s="79">
        <f t="shared" si="86"/>
        <v>35</v>
      </c>
      <c r="D1398" s="195">
        <v>43706</v>
      </c>
      <c r="E1398" s="53" t="s">
        <v>40</v>
      </c>
      <c r="F1398" s="53" t="s">
        <v>146</v>
      </c>
      <c r="G1398" s="50" t="s">
        <v>138</v>
      </c>
      <c r="H1398" s="50" t="s">
        <v>144</v>
      </c>
      <c r="I1398" s="53">
        <v>66</v>
      </c>
      <c r="K1398" s="64" t="str">
        <f t="shared" si="88"/>
        <v/>
      </c>
      <c r="M1398" s="2"/>
    </row>
    <row r="1399" spans="1:13" x14ac:dyDescent="0.2">
      <c r="A1399" s="47">
        <f t="shared" si="87"/>
        <v>2019</v>
      </c>
      <c r="B1399" s="181" t="str">
        <f t="shared" si="85"/>
        <v>Aug</v>
      </c>
      <c r="C1399" s="79">
        <f t="shared" si="86"/>
        <v>35</v>
      </c>
      <c r="D1399" s="195">
        <v>43706</v>
      </c>
      <c r="E1399" s="53" t="s">
        <v>40</v>
      </c>
      <c r="F1399" s="53" t="s">
        <v>146</v>
      </c>
      <c r="G1399" s="50" t="s">
        <v>138</v>
      </c>
      <c r="H1399" s="50" t="s">
        <v>144</v>
      </c>
      <c r="I1399" s="53">
        <v>60</v>
      </c>
      <c r="K1399" s="64" t="str">
        <f t="shared" si="88"/>
        <v/>
      </c>
      <c r="M1399" s="2"/>
    </row>
    <row r="1400" spans="1:13" x14ac:dyDescent="0.2">
      <c r="A1400" s="47">
        <f t="shared" si="87"/>
        <v>2019</v>
      </c>
      <c r="B1400" s="181" t="str">
        <f t="shared" si="85"/>
        <v>Aug</v>
      </c>
      <c r="C1400" s="79">
        <f t="shared" si="86"/>
        <v>35</v>
      </c>
      <c r="D1400" s="195">
        <v>43706</v>
      </c>
      <c r="E1400" s="53" t="s">
        <v>40</v>
      </c>
      <c r="F1400" s="53" t="s">
        <v>146</v>
      </c>
      <c r="G1400" s="50" t="s">
        <v>138</v>
      </c>
      <c r="H1400" s="50" t="s">
        <v>144</v>
      </c>
      <c r="I1400" s="53">
        <v>60</v>
      </c>
      <c r="K1400" s="64" t="str">
        <f t="shared" si="88"/>
        <v/>
      </c>
      <c r="M1400" s="2"/>
    </row>
    <row r="1401" spans="1:13" x14ac:dyDescent="0.2">
      <c r="A1401" s="47">
        <f t="shared" si="87"/>
        <v>2019</v>
      </c>
      <c r="B1401" s="181" t="str">
        <f t="shared" si="85"/>
        <v>Aug</v>
      </c>
      <c r="C1401" s="79">
        <f t="shared" si="86"/>
        <v>35</v>
      </c>
      <c r="D1401" s="195">
        <v>43706</v>
      </c>
      <c r="E1401" s="53" t="s">
        <v>44</v>
      </c>
      <c r="F1401" s="53" t="s">
        <v>146</v>
      </c>
      <c r="G1401" s="50" t="s">
        <v>138</v>
      </c>
      <c r="H1401" s="50" t="s">
        <v>144</v>
      </c>
      <c r="I1401" s="53">
        <v>65</v>
      </c>
      <c r="K1401" s="64" t="str">
        <f t="shared" si="88"/>
        <v/>
      </c>
      <c r="M1401" s="2"/>
    </row>
    <row r="1402" spans="1:13" x14ac:dyDescent="0.2">
      <c r="A1402" s="47">
        <f t="shared" si="87"/>
        <v>2019</v>
      </c>
      <c r="B1402" s="181" t="str">
        <f t="shared" si="85"/>
        <v>Aug</v>
      </c>
      <c r="C1402" s="79">
        <f t="shared" si="86"/>
        <v>35</v>
      </c>
      <c r="D1402" s="195">
        <v>43706</v>
      </c>
      <c r="E1402" s="53" t="s">
        <v>44</v>
      </c>
      <c r="F1402" s="53" t="s">
        <v>146</v>
      </c>
      <c r="G1402" s="50" t="s">
        <v>138</v>
      </c>
      <c r="H1402" s="50" t="s">
        <v>144</v>
      </c>
      <c r="I1402" s="53">
        <v>58</v>
      </c>
      <c r="K1402" s="64" t="str">
        <f t="shared" si="88"/>
        <v/>
      </c>
      <c r="M1402" s="2"/>
    </row>
    <row r="1403" spans="1:13" x14ac:dyDescent="0.2">
      <c r="A1403" s="47">
        <f t="shared" si="87"/>
        <v>2019</v>
      </c>
      <c r="B1403" s="181" t="str">
        <f t="shared" si="85"/>
        <v>Sep</v>
      </c>
      <c r="C1403" s="79">
        <f t="shared" si="86"/>
        <v>36</v>
      </c>
      <c r="D1403" s="195">
        <v>43714</v>
      </c>
      <c r="E1403" s="53" t="s">
        <v>30</v>
      </c>
      <c r="F1403" s="53" t="s">
        <v>152</v>
      </c>
      <c r="G1403" s="50" t="s">
        <v>138</v>
      </c>
      <c r="H1403" s="50" t="s">
        <v>148</v>
      </c>
      <c r="I1403" s="53">
        <v>120</v>
      </c>
      <c r="K1403" s="64" t="str">
        <f t="shared" si="88"/>
        <v/>
      </c>
      <c r="M1403" s="2"/>
    </row>
    <row r="1404" spans="1:13" x14ac:dyDescent="0.2">
      <c r="A1404" s="47">
        <f t="shared" si="87"/>
        <v>2019</v>
      </c>
      <c r="B1404" s="181" t="str">
        <f t="shared" si="85"/>
        <v>Sep</v>
      </c>
      <c r="C1404" s="79">
        <f t="shared" si="86"/>
        <v>36</v>
      </c>
      <c r="D1404" s="195">
        <v>43714</v>
      </c>
      <c r="E1404" s="53" t="s">
        <v>30</v>
      </c>
      <c r="F1404" s="53" t="s">
        <v>152</v>
      </c>
      <c r="G1404" s="50" t="s">
        <v>138</v>
      </c>
      <c r="H1404" s="50" t="s">
        <v>148</v>
      </c>
      <c r="I1404" s="53">
        <v>118</v>
      </c>
      <c r="K1404" s="64" t="str">
        <f t="shared" si="88"/>
        <v/>
      </c>
      <c r="M1404" s="2"/>
    </row>
    <row r="1405" spans="1:13" x14ac:dyDescent="0.2">
      <c r="A1405" s="47">
        <f t="shared" si="87"/>
        <v>2019</v>
      </c>
      <c r="B1405" s="181" t="str">
        <f t="shared" si="85"/>
        <v>Sep</v>
      </c>
      <c r="C1405" s="79">
        <f t="shared" si="86"/>
        <v>36</v>
      </c>
      <c r="D1405" s="195">
        <v>43714</v>
      </c>
      <c r="E1405" s="53" t="s">
        <v>30</v>
      </c>
      <c r="F1405" s="53" t="s">
        <v>152</v>
      </c>
      <c r="G1405" s="50" t="s">
        <v>138</v>
      </c>
      <c r="H1405" s="50" t="s">
        <v>148</v>
      </c>
      <c r="I1405" s="53">
        <v>142</v>
      </c>
      <c r="K1405" s="64" t="str">
        <f t="shared" si="88"/>
        <v/>
      </c>
      <c r="M1405" s="2"/>
    </row>
    <row r="1406" spans="1:13" x14ac:dyDescent="0.2">
      <c r="A1406" s="47">
        <f t="shared" si="87"/>
        <v>2019</v>
      </c>
      <c r="B1406" s="181" t="str">
        <f t="shared" si="85"/>
        <v>Sep</v>
      </c>
      <c r="C1406" s="79">
        <f t="shared" si="86"/>
        <v>36</v>
      </c>
      <c r="D1406" s="195">
        <v>43714</v>
      </c>
      <c r="E1406" s="53" t="s">
        <v>30</v>
      </c>
      <c r="F1406" s="53" t="s">
        <v>152</v>
      </c>
      <c r="G1406" s="50" t="s">
        <v>138</v>
      </c>
      <c r="H1406" s="50" t="s">
        <v>148</v>
      </c>
      <c r="I1406" s="53">
        <v>105</v>
      </c>
      <c r="K1406" s="64" t="str">
        <f t="shared" si="88"/>
        <v/>
      </c>
      <c r="M1406" s="2"/>
    </row>
    <row r="1407" spans="1:13" x14ac:dyDescent="0.2">
      <c r="A1407" s="47">
        <f t="shared" si="87"/>
        <v>2019</v>
      </c>
      <c r="B1407" s="184" t="str">
        <f t="shared" si="85"/>
        <v>Sep</v>
      </c>
      <c r="C1407" s="79">
        <f t="shared" si="86"/>
        <v>36</v>
      </c>
      <c r="D1407" s="195">
        <v>43714</v>
      </c>
      <c r="E1407" s="53" t="s">
        <v>30</v>
      </c>
      <c r="F1407" s="53" t="s">
        <v>152</v>
      </c>
      <c r="G1407" s="50" t="s">
        <v>138</v>
      </c>
      <c r="H1407" s="50" t="s">
        <v>148</v>
      </c>
      <c r="I1407" s="53">
        <v>108</v>
      </c>
      <c r="K1407" s="64" t="str">
        <f t="shared" si="88"/>
        <v/>
      </c>
      <c r="M1407" s="2"/>
    </row>
    <row r="1408" spans="1:13" x14ac:dyDescent="0.2">
      <c r="A1408" s="47">
        <f t="shared" si="87"/>
        <v>2019</v>
      </c>
      <c r="B1408" s="183" t="str">
        <f t="shared" si="85"/>
        <v>Sep</v>
      </c>
      <c r="C1408" s="79">
        <f t="shared" si="86"/>
        <v>36</v>
      </c>
      <c r="D1408" s="195">
        <v>43714</v>
      </c>
      <c r="E1408" s="53" t="s">
        <v>15</v>
      </c>
      <c r="F1408" s="53" t="s">
        <v>146</v>
      </c>
      <c r="G1408" s="50" t="s">
        <v>138</v>
      </c>
      <c r="H1408" s="50" t="s">
        <v>148</v>
      </c>
      <c r="I1408" s="53">
        <v>70</v>
      </c>
      <c r="K1408" s="64" t="str">
        <f t="shared" si="88"/>
        <v/>
      </c>
      <c r="M1408" s="2"/>
    </row>
    <row r="1409" spans="1:13" x14ac:dyDescent="0.2">
      <c r="A1409" s="47">
        <f t="shared" si="87"/>
        <v>2019</v>
      </c>
      <c r="B1409" s="181" t="str">
        <f t="shared" si="85"/>
        <v>Sep</v>
      </c>
      <c r="C1409" s="79">
        <f t="shared" si="86"/>
        <v>36</v>
      </c>
      <c r="D1409" s="195">
        <v>43714</v>
      </c>
      <c r="E1409" s="53" t="s">
        <v>8</v>
      </c>
      <c r="F1409" s="53" t="s">
        <v>146</v>
      </c>
      <c r="G1409" s="50" t="s">
        <v>138</v>
      </c>
      <c r="H1409" s="50" t="s">
        <v>148</v>
      </c>
      <c r="I1409" s="53">
        <v>76</v>
      </c>
      <c r="K1409" s="64" t="str">
        <f t="shared" si="88"/>
        <v/>
      </c>
      <c r="M1409" s="2"/>
    </row>
    <row r="1410" spans="1:13" x14ac:dyDescent="0.2">
      <c r="A1410" s="47">
        <f t="shared" si="87"/>
        <v>2019</v>
      </c>
      <c r="B1410" s="181" t="str">
        <f t="shared" si="85"/>
        <v>Sep</v>
      </c>
      <c r="C1410" s="79">
        <f t="shared" si="86"/>
        <v>36</v>
      </c>
      <c r="D1410" s="195">
        <v>43714</v>
      </c>
      <c r="E1410" s="53" t="s">
        <v>8</v>
      </c>
      <c r="F1410" s="53" t="s">
        <v>146</v>
      </c>
      <c r="G1410" s="50" t="s">
        <v>138</v>
      </c>
      <c r="H1410" s="50" t="s">
        <v>148</v>
      </c>
      <c r="I1410" s="53">
        <v>72</v>
      </c>
      <c r="K1410" s="64" t="str">
        <f t="shared" si="88"/>
        <v/>
      </c>
      <c r="M1410" s="2"/>
    </row>
    <row r="1411" spans="1:13" x14ac:dyDescent="0.2">
      <c r="A1411" s="47">
        <f t="shared" si="87"/>
        <v>2019</v>
      </c>
      <c r="B1411" s="181" t="str">
        <f t="shared" si="85"/>
        <v>Sep</v>
      </c>
      <c r="C1411" s="79">
        <f t="shared" si="86"/>
        <v>36</v>
      </c>
      <c r="D1411" s="195">
        <v>43714</v>
      </c>
      <c r="E1411" s="53" t="s">
        <v>8</v>
      </c>
      <c r="F1411" s="53" t="s">
        <v>146</v>
      </c>
      <c r="G1411" s="50" t="s">
        <v>138</v>
      </c>
      <c r="H1411" s="50" t="s">
        <v>148</v>
      </c>
      <c r="I1411" s="53">
        <v>81</v>
      </c>
      <c r="K1411" s="64" t="str">
        <f t="shared" si="88"/>
        <v/>
      </c>
      <c r="M1411" s="2"/>
    </row>
    <row r="1412" spans="1:13" x14ac:dyDescent="0.2">
      <c r="A1412" s="47">
        <f t="shared" si="87"/>
        <v>2019</v>
      </c>
      <c r="B1412" s="181" t="str">
        <f t="shared" ref="B1412:B1475" si="89">TEXT(D1412,"mmm")</f>
        <v>Sep</v>
      </c>
      <c r="C1412" s="79">
        <f t="shared" ref="C1412:C1475" si="90">WEEKNUM(D1412)</f>
        <v>36</v>
      </c>
      <c r="D1412" s="195">
        <v>43714</v>
      </c>
      <c r="E1412" s="53" t="s">
        <v>8</v>
      </c>
      <c r="F1412" s="53" t="s">
        <v>152</v>
      </c>
      <c r="G1412" s="50" t="s">
        <v>138</v>
      </c>
      <c r="H1412" s="50" t="s">
        <v>148</v>
      </c>
      <c r="I1412" s="53">
        <v>80</v>
      </c>
      <c r="K1412" s="64" t="str">
        <f t="shared" si="88"/>
        <v/>
      </c>
      <c r="M1412" s="2"/>
    </row>
    <row r="1413" spans="1:13" x14ac:dyDescent="0.2">
      <c r="A1413" s="47">
        <f t="shared" si="87"/>
        <v>2019</v>
      </c>
      <c r="B1413" s="181" t="str">
        <f t="shared" si="89"/>
        <v>Sep</v>
      </c>
      <c r="C1413" s="79">
        <f t="shared" si="90"/>
        <v>36</v>
      </c>
      <c r="D1413" s="195">
        <v>43714</v>
      </c>
      <c r="E1413" s="53" t="s">
        <v>44</v>
      </c>
      <c r="F1413" s="53" t="s">
        <v>146</v>
      </c>
      <c r="G1413" s="50" t="s">
        <v>138</v>
      </c>
      <c r="H1413" s="50" t="s">
        <v>144</v>
      </c>
      <c r="I1413" s="53">
        <v>62</v>
      </c>
      <c r="K1413" s="64" t="str">
        <f t="shared" si="88"/>
        <v/>
      </c>
      <c r="M1413" s="2"/>
    </row>
    <row r="1414" spans="1:13" x14ac:dyDescent="0.2">
      <c r="A1414" s="47">
        <f t="shared" ref="A1414:A1477" si="91">YEAR(D1414)</f>
        <v>2019</v>
      </c>
      <c r="B1414" s="181" t="str">
        <f t="shared" si="89"/>
        <v>Sep</v>
      </c>
      <c r="C1414" s="79">
        <f t="shared" si="90"/>
        <v>36</v>
      </c>
      <c r="D1414" s="195">
        <v>43714</v>
      </c>
      <c r="E1414" s="53" t="s">
        <v>44</v>
      </c>
      <c r="F1414" s="53" t="s">
        <v>146</v>
      </c>
      <c r="G1414" s="50" t="s">
        <v>138</v>
      </c>
      <c r="H1414" s="50" t="s">
        <v>144</v>
      </c>
      <c r="I1414" s="53">
        <v>69</v>
      </c>
      <c r="K1414" s="64" t="str">
        <f t="shared" si="88"/>
        <v/>
      </c>
      <c r="M1414" s="2"/>
    </row>
    <row r="1415" spans="1:13" x14ac:dyDescent="0.2">
      <c r="A1415" s="47">
        <f t="shared" si="91"/>
        <v>2019</v>
      </c>
      <c r="B1415" s="181" t="str">
        <f t="shared" si="89"/>
        <v>Sep</v>
      </c>
      <c r="C1415" s="79">
        <f t="shared" si="90"/>
        <v>36</v>
      </c>
      <c r="D1415" s="195">
        <v>43714</v>
      </c>
      <c r="E1415" s="53" t="s">
        <v>44</v>
      </c>
      <c r="F1415" s="53" t="s">
        <v>146</v>
      </c>
      <c r="G1415" s="50" t="s">
        <v>138</v>
      </c>
      <c r="H1415" s="50" t="s">
        <v>148</v>
      </c>
      <c r="I1415" s="53">
        <v>74</v>
      </c>
      <c r="K1415" s="64" t="str">
        <f t="shared" si="88"/>
        <v/>
      </c>
      <c r="M1415" s="2"/>
    </row>
    <row r="1416" spans="1:13" x14ac:dyDescent="0.2">
      <c r="A1416" s="47">
        <f t="shared" si="91"/>
        <v>2019</v>
      </c>
      <c r="B1416" s="181" t="str">
        <f t="shared" si="89"/>
        <v>Sep</v>
      </c>
      <c r="C1416" s="79">
        <f t="shared" si="90"/>
        <v>36</v>
      </c>
      <c r="D1416" s="195">
        <v>43714</v>
      </c>
      <c r="E1416" s="53" t="s">
        <v>46</v>
      </c>
      <c r="F1416" s="53" t="s">
        <v>146</v>
      </c>
      <c r="G1416" s="50" t="s">
        <v>138</v>
      </c>
      <c r="H1416" s="50" t="s">
        <v>148</v>
      </c>
      <c r="I1416" s="53">
        <v>74</v>
      </c>
      <c r="K1416" s="64" t="str">
        <f t="shared" si="88"/>
        <v/>
      </c>
      <c r="M1416" s="2"/>
    </row>
    <row r="1417" spans="1:13" x14ac:dyDescent="0.2">
      <c r="A1417" s="47">
        <f t="shared" si="91"/>
        <v>2019</v>
      </c>
      <c r="B1417" s="181" t="str">
        <f t="shared" si="89"/>
        <v>Sep</v>
      </c>
      <c r="C1417" s="79">
        <f t="shared" si="90"/>
        <v>36</v>
      </c>
      <c r="D1417" s="195">
        <v>43714</v>
      </c>
      <c r="E1417" s="53" t="s">
        <v>38</v>
      </c>
      <c r="F1417" s="53" t="s">
        <v>146</v>
      </c>
      <c r="G1417" s="50" t="s">
        <v>138</v>
      </c>
      <c r="H1417" s="50" t="s">
        <v>148</v>
      </c>
      <c r="I1417" s="53">
        <v>86</v>
      </c>
      <c r="K1417" s="64" t="str">
        <f t="shared" si="88"/>
        <v/>
      </c>
      <c r="M1417" s="2"/>
    </row>
    <row r="1418" spans="1:13" x14ac:dyDescent="0.2">
      <c r="A1418" s="47">
        <f t="shared" si="91"/>
        <v>2019</v>
      </c>
      <c r="B1418" s="181" t="str">
        <f t="shared" si="89"/>
        <v>Sep</v>
      </c>
      <c r="C1418" s="79">
        <f t="shared" si="90"/>
        <v>36</v>
      </c>
      <c r="D1418" s="195">
        <v>43714</v>
      </c>
      <c r="E1418" s="53" t="s">
        <v>38</v>
      </c>
      <c r="F1418" s="53" t="s">
        <v>146</v>
      </c>
      <c r="G1418" s="50" t="s">
        <v>138</v>
      </c>
      <c r="H1418" s="50" t="s">
        <v>148</v>
      </c>
      <c r="I1418" s="53">
        <v>81</v>
      </c>
      <c r="K1418" s="64" t="str">
        <f t="shared" si="88"/>
        <v/>
      </c>
      <c r="M1418" s="2"/>
    </row>
    <row r="1419" spans="1:13" x14ac:dyDescent="0.2">
      <c r="A1419" s="47">
        <f t="shared" si="91"/>
        <v>2019</v>
      </c>
      <c r="B1419" s="181" t="str">
        <f t="shared" si="89"/>
        <v>Sep</v>
      </c>
      <c r="C1419" s="79">
        <f t="shared" si="90"/>
        <v>36</v>
      </c>
      <c r="D1419" s="195">
        <v>43714</v>
      </c>
      <c r="E1419" s="53" t="s">
        <v>38</v>
      </c>
      <c r="F1419" s="53" t="s">
        <v>146</v>
      </c>
      <c r="G1419" s="50" t="s">
        <v>138</v>
      </c>
      <c r="H1419" s="50" t="s">
        <v>148</v>
      </c>
      <c r="I1419" s="53">
        <v>82</v>
      </c>
      <c r="K1419" s="64" t="str">
        <f t="shared" si="88"/>
        <v/>
      </c>
      <c r="M1419" s="2"/>
    </row>
    <row r="1420" spans="1:13" x14ac:dyDescent="0.2">
      <c r="A1420" s="47">
        <f t="shared" si="91"/>
        <v>2019</v>
      </c>
      <c r="B1420" s="181" t="str">
        <f t="shared" si="89"/>
        <v>Sep</v>
      </c>
      <c r="C1420" s="79">
        <f t="shared" si="90"/>
        <v>36</v>
      </c>
      <c r="D1420" s="195">
        <v>43714</v>
      </c>
      <c r="E1420" s="53" t="s">
        <v>38</v>
      </c>
      <c r="F1420" s="53" t="s">
        <v>146</v>
      </c>
      <c r="G1420" s="50" t="s">
        <v>138</v>
      </c>
      <c r="H1420" s="50" t="s">
        <v>148</v>
      </c>
      <c r="I1420" s="53">
        <v>86</v>
      </c>
      <c r="K1420" s="64" t="str">
        <f t="shared" si="88"/>
        <v/>
      </c>
      <c r="M1420" s="2"/>
    </row>
    <row r="1421" spans="1:13" x14ac:dyDescent="0.2">
      <c r="A1421" s="47">
        <f t="shared" si="91"/>
        <v>2019</v>
      </c>
      <c r="B1421" s="181" t="str">
        <f t="shared" si="89"/>
        <v>Sep</v>
      </c>
      <c r="C1421" s="79">
        <f t="shared" si="90"/>
        <v>36</v>
      </c>
      <c r="D1421" s="195">
        <v>43714</v>
      </c>
      <c r="E1421" s="53" t="s">
        <v>38</v>
      </c>
      <c r="F1421" s="53" t="s">
        <v>146</v>
      </c>
      <c r="G1421" s="50" t="s">
        <v>138</v>
      </c>
      <c r="H1421" s="50" t="s">
        <v>148</v>
      </c>
      <c r="I1421" s="53">
        <v>89</v>
      </c>
      <c r="K1421" s="64" t="str">
        <f t="shared" si="88"/>
        <v/>
      </c>
      <c r="M1421" s="2"/>
    </row>
    <row r="1422" spans="1:13" x14ac:dyDescent="0.2">
      <c r="A1422" s="47">
        <f t="shared" si="91"/>
        <v>2019</v>
      </c>
      <c r="B1422" s="181" t="str">
        <f t="shared" si="89"/>
        <v>Sep</v>
      </c>
      <c r="C1422" s="79">
        <f t="shared" si="90"/>
        <v>36</v>
      </c>
      <c r="D1422" s="195">
        <v>43714</v>
      </c>
      <c r="E1422" s="53" t="s">
        <v>34</v>
      </c>
      <c r="F1422" s="53" t="s">
        <v>146</v>
      </c>
      <c r="G1422" s="50" t="s">
        <v>138</v>
      </c>
      <c r="H1422" s="50" t="s">
        <v>148</v>
      </c>
      <c r="I1422" s="53">
        <v>85</v>
      </c>
      <c r="K1422" s="64" t="str">
        <f t="shared" si="88"/>
        <v/>
      </c>
      <c r="M1422" s="2"/>
    </row>
    <row r="1423" spans="1:13" x14ac:dyDescent="0.2">
      <c r="A1423" s="47">
        <f t="shared" si="91"/>
        <v>2019</v>
      </c>
      <c r="B1423" s="181" t="str">
        <f t="shared" si="89"/>
        <v>Sep</v>
      </c>
      <c r="C1423" s="79">
        <f t="shared" si="90"/>
        <v>36</v>
      </c>
      <c r="D1423" s="195">
        <v>43714</v>
      </c>
      <c r="E1423" s="53" t="s">
        <v>34</v>
      </c>
      <c r="F1423" s="53" t="s">
        <v>146</v>
      </c>
      <c r="G1423" s="50" t="s">
        <v>138</v>
      </c>
      <c r="H1423" s="50" t="s">
        <v>148</v>
      </c>
      <c r="I1423" s="53">
        <v>84</v>
      </c>
      <c r="K1423" s="64" t="str">
        <f t="shared" si="88"/>
        <v/>
      </c>
      <c r="M1423" s="2"/>
    </row>
    <row r="1424" spans="1:13" x14ac:dyDescent="0.2">
      <c r="A1424" s="47">
        <f t="shared" si="91"/>
        <v>2019</v>
      </c>
      <c r="B1424" s="181" t="str">
        <f t="shared" si="89"/>
        <v>Sep</v>
      </c>
      <c r="C1424" s="79">
        <f t="shared" si="90"/>
        <v>36</v>
      </c>
      <c r="D1424" s="195">
        <v>43714</v>
      </c>
      <c r="E1424" s="53" t="s">
        <v>34</v>
      </c>
      <c r="F1424" s="53" t="s">
        <v>146</v>
      </c>
      <c r="G1424" s="50" t="s">
        <v>138</v>
      </c>
      <c r="H1424" s="50" t="s">
        <v>148</v>
      </c>
      <c r="I1424" s="53">
        <v>80</v>
      </c>
      <c r="K1424" s="64" t="str">
        <f t="shared" si="88"/>
        <v/>
      </c>
      <c r="M1424" s="2"/>
    </row>
    <row r="1425" spans="1:13" x14ac:dyDescent="0.2">
      <c r="A1425" s="47">
        <f t="shared" si="91"/>
        <v>2019</v>
      </c>
      <c r="B1425" s="181" t="str">
        <f t="shared" si="89"/>
        <v>Sep</v>
      </c>
      <c r="C1425" s="79">
        <f t="shared" si="90"/>
        <v>36</v>
      </c>
      <c r="D1425" s="195">
        <v>43714</v>
      </c>
      <c r="E1425" s="53" t="s">
        <v>34</v>
      </c>
      <c r="F1425" s="53" t="s">
        <v>146</v>
      </c>
      <c r="G1425" s="50" t="s">
        <v>138</v>
      </c>
      <c r="H1425" s="50" t="s">
        <v>148</v>
      </c>
      <c r="I1425" s="53">
        <v>79</v>
      </c>
      <c r="K1425" s="64" t="str">
        <f t="shared" si="88"/>
        <v/>
      </c>
      <c r="M1425" s="2"/>
    </row>
    <row r="1426" spans="1:13" x14ac:dyDescent="0.2">
      <c r="A1426" s="47">
        <f t="shared" si="91"/>
        <v>2019</v>
      </c>
      <c r="B1426" s="181" t="str">
        <f t="shared" si="89"/>
        <v>Sep</v>
      </c>
      <c r="C1426" s="79">
        <f t="shared" si="90"/>
        <v>36</v>
      </c>
      <c r="D1426" s="195">
        <v>43714</v>
      </c>
      <c r="E1426" s="53" t="s">
        <v>34</v>
      </c>
      <c r="F1426" s="53" t="s">
        <v>146</v>
      </c>
      <c r="G1426" s="50" t="s">
        <v>138</v>
      </c>
      <c r="H1426" s="50" t="s">
        <v>148</v>
      </c>
      <c r="I1426" s="53">
        <v>85</v>
      </c>
      <c r="K1426" s="64" t="str">
        <f t="shared" si="88"/>
        <v/>
      </c>
      <c r="M1426" s="2"/>
    </row>
    <row r="1427" spans="1:13" x14ac:dyDescent="0.2">
      <c r="A1427" s="47">
        <f t="shared" si="91"/>
        <v>2019</v>
      </c>
      <c r="B1427" s="181" t="str">
        <f t="shared" si="89"/>
        <v>Sep</v>
      </c>
      <c r="C1427" s="79">
        <f t="shared" si="90"/>
        <v>36</v>
      </c>
      <c r="D1427" s="195">
        <v>43714</v>
      </c>
      <c r="E1427" s="53" t="s">
        <v>34</v>
      </c>
      <c r="F1427" s="53" t="s">
        <v>146</v>
      </c>
      <c r="G1427" s="50" t="s">
        <v>138</v>
      </c>
      <c r="H1427" s="50" t="s">
        <v>148</v>
      </c>
      <c r="I1427" s="53">
        <v>83</v>
      </c>
      <c r="K1427" s="64" t="str">
        <f t="shared" si="88"/>
        <v/>
      </c>
      <c r="M1427" s="2"/>
    </row>
    <row r="1428" spans="1:13" x14ac:dyDescent="0.2">
      <c r="A1428" s="47">
        <f t="shared" si="91"/>
        <v>2019</v>
      </c>
      <c r="B1428" s="181" t="str">
        <f t="shared" si="89"/>
        <v>Sep</v>
      </c>
      <c r="C1428" s="79">
        <f t="shared" si="90"/>
        <v>36</v>
      </c>
      <c r="D1428" s="195">
        <v>43714</v>
      </c>
      <c r="E1428" s="53" t="s">
        <v>34</v>
      </c>
      <c r="F1428" s="53" t="s">
        <v>146</v>
      </c>
      <c r="G1428" s="50" t="s">
        <v>138</v>
      </c>
      <c r="H1428" s="50" t="s">
        <v>148</v>
      </c>
      <c r="I1428" s="53">
        <v>89</v>
      </c>
      <c r="K1428" s="64" t="str">
        <f t="shared" si="88"/>
        <v/>
      </c>
      <c r="M1428" s="2"/>
    </row>
    <row r="1429" spans="1:13" x14ac:dyDescent="0.2">
      <c r="A1429" s="47">
        <f t="shared" si="91"/>
        <v>2019</v>
      </c>
      <c r="B1429" s="181" t="str">
        <f t="shared" si="89"/>
        <v>Sep</v>
      </c>
      <c r="C1429" s="79">
        <f t="shared" si="90"/>
        <v>36</v>
      </c>
      <c r="D1429" s="195">
        <v>43714</v>
      </c>
      <c r="E1429" s="53" t="s">
        <v>34</v>
      </c>
      <c r="F1429" s="53" t="s">
        <v>146</v>
      </c>
      <c r="G1429" s="50" t="s">
        <v>138</v>
      </c>
      <c r="H1429" s="50" t="s">
        <v>148</v>
      </c>
      <c r="I1429" s="53">
        <v>83</v>
      </c>
      <c r="K1429" s="64" t="str">
        <f t="shared" si="88"/>
        <v/>
      </c>
      <c r="M1429" s="2"/>
    </row>
    <row r="1430" spans="1:13" x14ac:dyDescent="0.2">
      <c r="A1430" s="47">
        <f t="shared" si="91"/>
        <v>2019</v>
      </c>
      <c r="B1430" s="181" t="str">
        <f t="shared" si="89"/>
        <v>Sep</v>
      </c>
      <c r="C1430" s="79">
        <f t="shared" si="90"/>
        <v>36</v>
      </c>
      <c r="D1430" s="195">
        <v>43714</v>
      </c>
      <c r="E1430" s="53" t="s">
        <v>34</v>
      </c>
      <c r="F1430" s="53" t="s">
        <v>146</v>
      </c>
      <c r="G1430" s="50" t="s">
        <v>138</v>
      </c>
      <c r="H1430" s="50" t="s">
        <v>148</v>
      </c>
      <c r="I1430" s="53">
        <v>90</v>
      </c>
      <c r="K1430" s="64" t="str">
        <f t="shared" si="88"/>
        <v/>
      </c>
      <c r="M1430" s="2"/>
    </row>
    <row r="1431" spans="1:13" x14ac:dyDescent="0.2">
      <c r="A1431" s="47">
        <f t="shared" si="91"/>
        <v>2019</v>
      </c>
      <c r="B1431" s="181" t="str">
        <f t="shared" si="89"/>
        <v>Sep</v>
      </c>
      <c r="C1431" s="79">
        <f t="shared" si="90"/>
        <v>37</v>
      </c>
      <c r="D1431" s="195">
        <v>43719</v>
      </c>
      <c r="E1431" s="53" t="s">
        <v>21</v>
      </c>
      <c r="F1431" s="53" t="s">
        <v>146</v>
      </c>
      <c r="G1431" s="50" t="s">
        <v>138</v>
      </c>
      <c r="H1431" s="50" t="s">
        <v>148</v>
      </c>
      <c r="I1431" s="53">
        <v>82</v>
      </c>
      <c r="K1431" s="64" t="str">
        <f t="shared" si="88"/>
        <v/>
      </c>
      <c r="M1431" s="2"/>
    </row>
    <row r="1432" spans="1:13" x14ac:dyDescent="0.2">
      <c r="A1432" s="47">
        <f t="shared" si="91"/>
        <v>2019</v>
      </c>
      <c r="B1432" s="181" t="str">
        <f t="shared" si="89"/>
        <v>Jul</v>
      </c>
      <c r="C1432" s="79">
        <f t="shared" si="90"/>
        <v>28</v>
      </c>
      <c r="D1432" s="195">
        <v>43657</v>
      </c>
      <c r="E1432" s="53" t="s">
        <v>21</v>
      </c>
      <c r="F1432" s="53" t="s">
        <v>146</v>
      </c>
      <c r="G1432" s="50" t="s">
        <v>138</v>
      </c>
      <c r="H1432" s="50" t="s">
        <v>148</v>
      </c>
      <c r="I1432" s="53">
        <v>82</v>
      </c>
      <c r="K1432" s="64" t="str">
        <f t="shared" si="88"/>
        <v/>
      </c>
      <c r="M1432" s="2"/>
    </row>
    <row r="1433" spans="1:13" x14ac:dyDescent="0.2">
      <c r="A1433" s="47">
        <f t="shared" si="91"/>
        <v>2019</v>
      </c>
      <c r="B1433" s="181" t="str">
        <f t="shared" si="89"/>
        <v>Jul</v>
      </c>
      <c r="C1433" s="79">
        <f t="shared" si="90"/>
        <v>28</v>
      </c>
      <c r="D1433" s="195">
        <v>43657</v>
      </c>
      <c r="E1433" s="53" t="s">
        <v>21</v>
      </c>
      <c r="F1433" s="53" t="s">
        <v>146</v>
      </c>
      <c r="G1433" s="50" t="s">
        <v>138</v>
      </c>
      <c r="H1433" s="50" t="s">
        <v>148</v>
      </c>
      <c r="I1433" s="53">
        <v>83</v>
      </c>
      <c r="K1433" s="64" t="str">
        <f t="shared" si="88"/>
        <v/>
      </c>
      <c r="M1433" s="2"/>
    </row>
    <row r="1434" spans="1:13" x14ac:dyDescent="0.2">
      <c r="A1434" s="47">
        <f t="shared" si="91"/>
        <v>2019</v>
      </c>
      <c r="B1434" s="181" t="str">
        <f t="shared" si="89"/>
        <v>Jul</v>
      </c>
      <c r="C1434" s="79">
        <f t="shared" si="90"/>
        <v>28</v>
      </c>
      <c r="D1434" s="195">
        <v>43657</v>
      </c>
      <c r="E1434" s="53" t="s">
        <v>19</v>
      </c>
      <c r="F1434" s="53" t="s">
        <v>146</v>
      </c>
      <c r="G1434" s="50" t="s">
        <v>138</v>
      </c>
      <c r="H1434" s="50" t="s">
        <v>148</v>
      </c>
      <c r="I1434" s="53">
        <v>74</v>
      </c>
      <c r="K1434" s="64" t="str">
        <f t="shared" si="88"/>
        <v/>
      </c>
      <c r="M1434" s="2"/>
    </row>
    <row r="1435" spans="1:13" x14ac:dyDescent="0.2">
      <c r="A1435" s="47">
        <f t="shared" si="91"/>
        <v>2019</v>
      </c>
      <c r="B1435" s="181" t="str">
        <f t="shared" si="89"/>
        <v>Jul</v>
      </c>
      <c r="C1435" s="79">
        <f t="shared" si="90"/>
        <v>28</v>
      </c>
      <c r="D1435" s="195">
        <v>43657</v>
      </c>
      <c r="E1435" s="53" t="s">
        <v>34</v>
      </c>
      <c r="F1435" s="53" t="s">
        <v>146</v>
      </c>
      <c r="G1435" s="50" t="s">
        <v>138</v>
      </c>
      <c r="H1435" s="50" t="s">
        <v>148</v>
      </c>
      <c r="I1435" s="53">
        <v>81</v>
      </c>
      <c r="K1435" s="64" t="str">
        <f t="shared" si="88"/>
        <v/>
      </c>
      <c r="M1435" s="2"/>
    </row>
    <row r="1436" spans="1:13" x14ac:dyDescent="0.2">
      <c r="A1436" s="47">
        <f t="shared" si="91"/>
        <v>2019</v>
      </c>
      <c r="B1436" s="181" t="str">
        <f t="shared" si="89"/>
        <v>Jul</v>
      </c>
      <c r="C1436" s="79">
        <f t="shared" si="90"/>
        <v>28</v>
      </c>
      <c r="D1436" s="195">
        <v>43657</v>
      </c>
      <c r="E1436" s="53" t="s">
        <v>34</v>
      </c>
      <c r="F1436" s="53" t="s">
        <v>146</v>
      </c>
      <c r="G1436" s="50" t="s">
        <v>138</v>
      </c>
      <c r="H1436" s="50" t="s">
        <v>148</v>
      </c>
      <c r="I1436" s="53">
        <v>88</v>
      </c>
      <c r="K1436" s="64" t="str">
        <f t="shared" si="88"/>
        <v/>
      </c>
      <c r="M1436" s="2"/>
    </row>
    <row r="1437" spans="1:13" x14ac:dyDescent="0.2">
      <c r="A1437" s="47">
        <f t="shared" si="91"/>
        <v>2019</v>
      </c>
      <c r="B1437" s="181" t="str">
        <f t="shared" si="89"/>
        <v>Jul</v>
      </c>
      <c r="C1437" s="79">
        <f t="shared" si="90"/>
        <v>28</v>
      </c>
      <c r="D1437" s="195">
        <v>43657</v>
      </c>
      <c r="E1437" s="53" t="s">
        <v>34</v>
      </c>
      <c r="F1437" s="53" t="s">
        <v>146</v>
      </c>
      <c r="G1437" s="50" t="s">
        <v>138</v>
      </c>
      <c r="H1437" s="50" t="s">
        <v>148</v>
      </c>
      <c r="I1437" s="53">
        <v>83</v>
      </c>
      <c r="K1437" s="64" t="str">
        <f t="shared" si="88"/>
        <v/>
      </c>
      <c r="M1437" s="2"/>
    </row>
    <row r="1438" spans="1:13" ht="13.5" thickBot="1" x14ac:dyDescent="0.25">
      <c r="A1438" s="104">
        <f t="shared" si="91"/>
        <v>2019</v>
      </c>
      <c r="B1438" s="181" t="str">
        <f t="shared" si="89"/>
        <v>Jul</v>
      </c>
      <c r="C1438" s="118">
        <f t="shared" si="90"/>
        <v>28</v>
      </c>
      <c r="D1438" s="197">
        <v>43657</v>
      </c>
      <c r="E1438" s="103" t="s">
        <v>34</v>
      </c>
      <c r="F1438" s="103" t="s">
        <v>146</v>
      </c>
      <c r="G1438" s="119" t="s">
        <v>138</v>
      </c>
      <c r="H1438" s="119" t="s">
        <v>148</v>
      </c>
      <c r="I1438" s="103">
        <v>90</v>
      </c>
      <c r="J1438" s="120"/>
      <c r="K1438" s="121" t="str">
        <f t="shared" si="88"/>
        <v/>
      </c>
      <c r="L1438" s="122" t="s">
        <v>307</v>
      </c>
      <c r="M1438" s="2"/>
    </row>
    <row r="1439" spans="1:13" x14ac:dyDescent="0.2">
      <c r="A1439" s="47">
        <f t="shared" si="91"/>
        <v>2020</v>
      </c>
      <c r="B1439" s="181" t="str">
        <f t="shared" si="89"/>
        <v>Feb</v>
      </c>
      <c r="C1439" s="79">
        <f t="shared" si="90"/>
        <v>9</v>
      </c>
      <c r="D1439" s="195">
        <v>43886</v>
      </c>
      <c r="E1439" s="53" t="s">
        <v>186</v>
      </c>
      <c r="F1439" s="53" t="s">
        <v>146</v>
      </c>
      <c r="G1439" s="50" t="s">
        <v>138</v>
      </c>
      <c r="H1439" s="50" t="s">
        <v>144</v>
      </c>
      <c r="I1439" s="53">
        <v>39</v>
      </c>
      <c r="K1439" s="64" t="str">
        <f t="shared" si="88"/>
        <v/>
      </c>
      <c r="M1439" s="2"/>
    </row>
    <row r="1440" spans="1:13" x14ac:dyDescent="0.2">
      <c r="A1440" s="47">
        <f t="shared" si="91"/>
        <v>2020</v>
      </c>
      <c r="B1440" s="181" t="str">
        <f t="shared" si="89"/>
        <v>Feb</v>
      </c>
      <c r="C1440" s="79">
        <f t="shared" si="90"/>
        <v>9</v>
      </c>
      <c r="D1440" s="195">
        <v>43886</v>
      </c>
      <c r="E1440" s="53" t="s">
        <v>186</v>
      </c>
      <c r="F1440" s="53" t="s">
        <v>146</v>
      </c>
      <c r="G1440" s="50" t="s">
        <v>138</v>
      </c>
      <c r="H1440" s="50" t="s">
        <v>144</v>
      </c>
      <c r="I1440" s="53">
        <v>36</v>
      </c>
      <c r="K1440" s="64" t="str">
        <f t="shared" si="88"/>
        <v/>
      </c>
      <c r="M1440" s="2"/>
    </row>
    <row r="1441" spans="1:13" x14ac:dyDescent="0.2">
      <c r="A1441" s="47">
        <f t="shared" si="91"/>
        <v>2020</v>
      </c>
      <c r="B1441" s="181" t="str">
        <f t="shared" si="89"/>
        <v>Feb</v>
      </c>
      <c r="C1441" s="79">
        <f t="shared" si="90"/>
        <v>9</v>
      </c>
      <c r="D1441" s="195">
        <v>43886</v>
      </c>
      <c r="E1441" s="53" t="s">
        <v>186</v>
      </c>
      <c r="F1441" s="53" t="s">
        <v>146</v>
      </c>
      <c r="G1441" s="50" t="s">
        <v>138</v>
      </c>
      <c r="H1441" s="50" t="s">
        <v>144</v>
      </c>
      <c r="I1441" s="53">
        <v>42</v>
      </c>
      <c r="K1441" s="64" t="str">
        <f t="shared" ref="K1441:K1504" si="92">IF(J1441="","",(J1441*100000)/(I1441^3))</f>
        <v/>
      </c>
      <c r="M1441" s="2"/>
    </row>
    <row r="1442" spans="1:13" x14ac:dyDescent="0.2">
      <c r="A1442" s="47">
        <f t="shared" si="91"/>
        <v>2020</v>
      </c>
      <c r="B1442" s="181" t="str">
        <f t="shared" si="89"/>
        <v>Feb</v>
      </c>
      <c r="C1442" s="79">
        <f t="shared" si="90"/>
        <v>9</v>
      </c>
      <c r="D1442" s="195">
        <v>43886</v>
      </c>
      <c r="E1442" s="53" t="s">
        <v>186</v>
      </c>
      <c r="F1442" s="53" t="s">
        <v>142</v>
      </c>
      <c r="G1442" s="50" t="s">
        <v>138</v>
      </c>
      <c r="H1442" s="50" t="s">
        <v>144</v>
      </c>
      <c r="I1442" s="53">
        <v>37</v>
      </c>
      <c r="K1442" s="64" t="str">
        <f t="shared" si="92"/>
        <v/>
      </c>
      <c r="M1442" s="2"/>
    </row>
    <row r="1443" spans="1:13" x14ac:dyDescent="0.2">
      <c r="A1443" s="47">
        <f t="shared" si="91"/>
        <v>2020</v>
      </c>
      <c r="B1443" s="181" t="str">
        <f t="shared" si="89"/>
        <v>Mar</v>
      </c>
      <c r="C1443" s="79">
        <f t="shared" si="90"/>
        <v>10</v>
      </c>
      <c r="D1443" s="195">
        <v>43894</v>
      </c>
      <c r="E1443" s="53" t="s">
        <v>15</v>
      </c>
      <c r="F1443" s="53" t="s">
        <v>146</v>
      </c>
      <c r="G1443" s="50" t="s">
        <v>138</v>
      </c>
      <c r="H1443" s="50" t="s">
        <v>144</v>
      </c>
      <c r="I1443" s="53">
        <v>40</v>
      </c>
      <c r="K1443" s="64" t="str">
        <f t="shared" si="92"/>
        <v/>
      </c>
      <c r="M1443" s="2"/>
    </row>
    <row r="1444" spans="1:13" x14ac:dyDescent="0.2">
      <c r="A1444" s="47">
        <f t="shared" si="91"/>
        <v>2020</v>
      </c>
      <c r="B1444" s="181" t="str">
        <f t="shared" si="89"/>
        <v>Mar</v>
      </c>
      <c r="C1444" s="79">
        <f t="shared" si="90"/>
        <v>10</v>
      </c>
      <c r="D1444" s="195">
        <v>43894</v>
      </c>
      <c r="E1444" s="53" t="s">
        <v>64</v>
      </c>
      <c r="F1444" s="53" t="s">
        <v>146</v>
      </c>
      <c r="G1444" s="50" t="s">
        <v>138</v>
      </c>
      <c r="H1444" s="50" t="s">
        <v>144</v>
      </c>
      <c r="I1444" s="53">
        <v>44</v>
      </c>
      <c r="K1444" s="64" t="str">
        <f t="shared" si="92"/>
        <v/>
      </c>
      <c r="M1444" s="2"/>
    </row>
    <row r="1445" spans="1:13" x14ac:dyDescent="0.2">
      <c r="A1445" s="47">
        <f t="shared" si="91"/>
        <v>2020</v>
      </c>
      <c r="B1445" s="181" t="str">
        <f t="shared" si="89"/>
        <v>Mar</v>
      </c>
      <c r="C1445" s="79">
        <f t="shared" si="90"/>
        <v>10</v>
      </c>
      <c r="D1445" s="195">
        <v>43894</v>
      </c>
      <c r="E1445" s="53" t="s">
        <v>64</v>
      </c>
      <c r="F1445" s="53" t="s">
        <v>146</v>
      </c>
      <c r="G1445" s="50" t="s">
        <v>138</v>
      </c>
      <c r="H1445" s="50" t="s">
        <v>144</v>
      </c>
      <c r="I1445" s="53">
        <v>33</v>
      </c>
      <c r="K1445" s="64" t="str">
        <f t="shared" si="92"/>
        <v/>
      </c>
      <c r="M1445" s="2"/>
    </row>
    <row r="1446" spans="1:13" x14ac:dyDescent="0.2">
      <c r="A1446" s="47">
        <f t="shared" si="91"/>
        <v>2020</v>
      </c>
      <c r="B1446" s="181" t="str">
        <f t="shared" si="89"/>
        <v>Mar</v>
      </c>
      <c r="C1446" s="79">
        <f t="shared" si="90"/>
        <v>10</v>
      </c>
      <c r="D1446" s="195">
        <v>43894</v>
      </c>
      <c r="E1446" s="53" t="s">
        <v>25</v>
      </c>
      <c r="F1446" s="53" t="s">
        <v>146</v>
      </c>
      <c r="G1446" s="50" t="s">
        <v>138</v>
      </c>
      <c r="H1446" s="50" t="s">
        <v>144</v>
      </c>
      <c r="I1446" s="53">
        <v>32</v>
      </c>
      <c r="K1446" s="64" t="str">
        <f t="shared" si="92"/>
        <v/>
      </c>
      <c r="M1446" s="2"/>
    </row>
    <row r="1447" spans="1:13" x14ac:dyDescent="0.2">
      <c r="A1447" s="47">
        <f t="shared" si="91"/>
        <v>2020</v>
      </c>
      <c r="B1447" s="181" t="str">
        <f t="shared" si="89"/>
        <v>Mar</v>
      </c>
      <c r="C1447" s="79">
        <f t="shared" si="90"/>
        <v>10</v>
      </c>
      <c r="D1447" s="195">
        <v>43894</v>
      </c>
      <c r="E1447" s="53" t="s">
        <v>25</v>
      </c>
      <c r="F1447" s="53" t="s">
        <v>146</v>
      </c>
      <c r="G1447" s="50" t="s">
        <v>138</v>
      </c>
      <c r="H1447" s="50" t="s">
        <v>144</v>
      </c>
      <c r="I1447" s="53">
        <v>32</v>
      </c>
      <c r="K1447" s="64" t="str">
        <f t="shared" si="92"/>
        <v/>
      </c>
      <c r="M1447" s="2"/>
    </row>
    <row r="1448" spans="1:13" x14ac:dyDescent="0.2">
      <c r="A1448" s="47">
        <f t="shared" si="91"/>
        <v>2020</v>
      </c>
      <c r="B1448" s="181" t="str">
        <f t="shared" si="89"/>
        <v>Mar</v>
      </c>
      <c r="C1448" s="79">
        <f t="shared" si="90"/>
        <v>11</v>
      </c>
      <c r="D1448" s="195">
        <v>43901</v>
      </c>
      <c r="E1448" s="53" t="s">
        <v>15</v>
      </c>
      <c r="F1448" s="53" t="s">
        <v>146</v>
      </c>
      <c r="G1448" s="50" t="s">
        <v>138</v>
      </c>
      <c r="H1448" s="50" t="s">
        <v>144</v>
      </c>
      <c r="I1448" s="53">
        <v>44</v>
      </c>
      <c r="K1448" s="64" t="str">
        <f t="shared" si="92"/>
        <v/>
      </c>
      <c r="M1448" s="2"/>
    </row>
    <row r="1449" spans="1:13" x14ac:dyDescent="0.2">
      <c r="A1449" s="47">
        <f t="shared" si="91"/>
        <v>2020</v>
      </c>
      <c r="B1449" s="181" t="str">
        <f t="shared" si="89"/>
        <v>Mar</v>
      </c>
      <c r="C1449" s="79">
        <f t="shared" si="90"/>
        <v>11</v>
      </c>
      <c r="D1449" s="195">
        <v>43901</v>
      </c>
      <c r="E1449" s="53" t="s">
        <v>15</v>
      </c>
      <c r="F1449" s="53" t="s">
        <v>146</v>
      </c>
      <c r="G1449" s="50" t="s">
        <v>138</v>
      </c>
      <c r="H1449" s="50" t="s">
        <v>144</v>
      </c>
      <c r="I1449" s="53">
        <v>40</v>
      </c>
      <c r="K1449" s="64" t="str">
        <f t="shared" si="92"/>
        <v/>
      </c>
      <c r="M1449" s="2"/>
    </row>
    <row r="1450" spans="1:13" x14ac:dyDescent="0.2">
      <c r="A1450" s="47">
        <f t="shared" si="91"/>
        <v>2020</v>
      </c>
      <c r="B1450" s="181" t="str">
        <f t="shared" si="89"/>
        <v>Mar</v>
      </c>
      <c r="C1450" s="79">
        <f t="shared" si="90"/>
        <v>11</v>
      </c>
      <c r="D1450" s="195">
        <v>43901</v>
      </c>
      <c r="E1450" s="53" t="s">
        <v>58</v>
      </c>
      <c r="F1450" s="53" t="s">
        <v>146</v>
      </c>
      <c r="G1450" s="50" t="s">
        <v>138</v>
      </c>
      <c r="H1450" s="50" t="s">
        <v>144</v>
      </c>
      <c r="I1450" s="53">
        <v>34</v>
      </c>
      <c r="K1450" s="64" t="str">
        <f t="shared" si="92"/>
        <v/>
      </c>
      <c r="M1450" s="2"/>
    </row>
    <row r="1451" spans="1:13" x14ac:dyDescent="0.2">
      <c r="A1451" s="47">
        <f t="shared" si="91"/>
        <v>2020</v>
      </c>
      <c r="B1451" s="181" t="str">
        <f t="shared" si="89"/>
        <v>Mar</v>
      </c>
      <c r="C1451" s="79">
        <f t="shared" si="90"/>
        <v>11</v>
      </c>
      <c r="D1451" s="195">
        <v>43901</v>
      </c>
      <c r="E1451" s="53" t="s">
        <v>58</v>
      </c>
      <c r="F1451" s="53" t="s">
        <v>146</v>
      </c>
      <c r="G1451" s="50" t="s">
        <v>138</v>
      </c>
      <c r="H1451" s="50" t="s">
        <v>144</v>
      </c>
      <c r="I1451" s="53">
        <v>40</v>
      </c>
      <c r="K1451" s="64" t="str">
        <f t="shared" si="92"/>
        <v/>
      </c>
      <c r="M1451" s="2"/>
    </row>
    <row r="1452" spans="1:13" x14ac:dyDescent="0.2">
      <c r="A1452" s="47">
        <f t="shared" si="91"/>
        <v>2020</v>
      </c>
      <c r="B1452" s="181" t="str">
        <f t="shared" si="89"/>
        <v>Mar</v>
      </c>
      <c r="C1452" s="79">
        <f t="shared" si="90"/>
        <v>11</v>
      </c>
      <c r="D1452" s="195">
        <v>43901</v>
      </c>
      <c r="E1452" s="53" t="s">
        <v>58</v>
      </c>
      <c r="F1452" s="53" t="s">
        <v>146</v>
      </c>
      <c r="G1452" s="50" t="s">
        <v>138</v>
      </c>
      <c r="H1452" s="50" t="s">
        <v>144</v>
      </c>
      <c r="I1452" s="53">
        <v>43</v>
      </c>
      <c r="K1452" s="64" t="str">
        <f t="shared" si="92"/>
        <v/>
      </c>
      <c r="M1452" s="2"/>
    </row>
    <row r="1453" spans="1:13" x14ac:dyDescent="0.2">
      <c r="A1453" s="47">
        <f t="shared" si="91"/>
        <v>2020</v>
      </c>
      <c r="B1453" s="181" t="str">
        <f t="shared" si="89"/>
        <v>Mar</v>
      </c>
      <c r="C1453" s="79">
        <f t="shared" si="90"/>
        <v>11</v>
      </c>
      <c r="D1453" s="195">
        <v>43901</v>
      </c>
      <c r="E1453" s="53" t="s">
        <v>58</v>
      </c>
      <c r="F1453" s="53" t="s">
        <v>146</v>
      </c>
      <c r="G1453" s="50" t="s">
        <v>138</v>
      </c>
      <c r="H1453" s="50" t="s">
        <v>144</v>
      </c>
      <c r="I1453" s="53">
        <v>38</v>
      </c>
      <c r="K1453" s="64" t="str">
        <f t="shared" si="92"/>
        <v/>
      </c>
      <c r="M1453" s="2"/>
    </row>
    <row r="1454" spans="1:13" x14ac:dyDescent="0.2">
      <c r="A1454" s="47">
        <f t="shared" si="91"/>
        <v>2020</v>
      </c>
      <c r="B1454" s="181" t="str">
        <f t="shared" si="89"/>
        <v>Mar</v>
      </c>
      <c r="C1454" s="79">
        <f t="shared" si="90"/>
        <v>11</v>
      </c>
      <c r="D1454" s="195">
        <v>43901</v>
      </c>
      <c r="E1454" s="53" t="s">
        <v>25</v>
      </c>
      <c r="F1454" s="53" t="s">
        <v>146</v>
      </c>
      <c r="G1454" s="50" t="s">
        <v>138</v>
      </c>
      <c r="H1454" s="50" t="s">
        <v>144</v>
      </c>
      <c r="I1454" s="53">
        <v>41</v>
      </c>
      <c r="K1454" s="64" t="str">
        <f t="shared" si="92"/>
        <v/>
      </c>
      <c r="M1454" s="2"/>
    </row>
    <row r="1455" spans="1:13" x14ac:dyDescent="0.2">
      <c r="A1455" s="47">
        <f t="shared" si="91"/>
        <v>2020</v>
      </c>
      <c r="B1455" s="181" t="str">
        <f t="shared" si="89"/>
        <v>Mar</v>
      </c>
      <c r="C1455" s="79">
        <f t="shared" si="90"/>
        <v>11</v>
      </c>
      <c r="D1455" s="195">
        <v>43901</v>
      </c>
      <c r="E1455" s="53" t="s">
        <v>64</v>
      </c>
      <c r="F1455" s="53" t="s">
        <v>146</v>
      </c>
      <c r="G1455" s="50" t="s">
        <v>138</v>
      </c>
      <c r="H1455" s="50" t="s">
        <v>144</v>
      </c>
      <c r="I1455" s="53">
        <v>39</v>
      </c>
      <c r="K1455" s="64" t="str">
        <f t="shared" si="92"/>
        <v/>
      </c>
      <c r="M1455" s="2"/>
    </row>
    <row r="1456" spans="1:13" x14ac:dyDescent="0.2">
      <c r="A1456" s="47">
        <f t="shared" si="91"/>
        <v>2020</v>
      </c>
      <c r="B1456" s="181" t="str">
        <f t="shared" si="89"/>
        <v>Mar</v>
      </c>
      <c r="C1456" s="79">
        <f t="shared" si="90"/>
        <v>11</v>
      </c>
      <c r="D1456" s="195">
        <v>43901</v>
      </c>
      <c r="E1456" s="53" t="s">
        <v>25</v>
      </c>
      <c r="F1456" s="53" t="s">
        <v>146</v>
      </c>
      <c r="G1456" s="50" t="s">
        <v>138</v>
      </c>
      <c r="H1456" s="50" t="s">
        <v>144</v>
      </c>
      <c r="I1456" s="53">
        <v>44</v>
      </c>
      <c r="K1456" s="64" t="str">
        <f t="shared" si="92"/>
        <v/>
      </c>
      <c r="M1456" s="2"/>
    </row>
    <row r="1457" spans="1:13" x14ac:dyDescent="0.2">
      <c r="A1457" s="47">
        <f t="shared" si="91"/>
        <v>2020</v>
      </c>
      <c r="B1457" s="181" t="str">
        <f t="shared" si="89"/>
        <v>Mar</v>
      </c>
      <c r="C1457" s="79">
        <f t="shared" si="90"/>
        <v>11</v>
      </c>
      <c r="D1457" s="195">
        <v>43901</v>
      </c>
      <c r="E1457" s="53" t="s">
        <v>25</v>
      </c>
      <c r="F1457" s="53" t="s">
        <v>146</v>
      </c>
      <c r="G1457" s="50" t="s">
        <v>138</v>
      </c>
      <c r="H1457" s="50" t="s">
        <v>144</v>
      </c>
      <c r="I1457" s="53">
        <v>39</v>
      </c>
      <c r="K1457" s="64" t="str">
        <f t="shared" si="92"/>
        <v/>
      </c>
      <c r="M1457" s="2"/>
    </row>
    <row r="1458" spans="1:13" x14ac:dyDescent="0.2">
      <c r="A1458" s="47">
        <f t="shared" si="91"/>
        <v>2020</v>
      </c>
      <c r="B1458" s="181" t="str">
        <f t="shared" si="89"/>
        <v>Mar</v>
      </c>
      <c r="C1458" s="79">
        <f t="shared" si="90"/>
        <v>13</v>
      </c>
      <c r="D1458" s="195">
        <v>43916</v>
      </c>
      <c r="E1458" s="53" t="s">
        <v>8</v>
      </c>
      <c r="F1458" s="53" t="s">
        <v>146</v>
      </c>
      <c r="G1458" s="50" t="s">
        <v>138</v>
      </c>
      <c r="H1458" s="50" t="s">
        <v>144</v>
      </c>
      <c r="I1458" s="53">
        <v>44</v>
      </c>
      <c r="K1458" s="64" t="str">
        <f t="shared" si="92"/>
        <v/>
      </c>
      <c r="M1458" s="2"/>
    </row>
    <row r="1459" spans="1:13" x14ac:dyDescent="0.2">
      <c r="A1459" s="47">
        <f t="shared" si="91"/>
        <v>2020</v>
      </c>
      <c r="B1459" s="181" t="str">
        <f t="shared" si="89"/>
        <v>Mar</v>
      </c>
      <c r="C1459" s="79">
        <f t="shared" si="90"/>
        <v>13</v>
      </c>
      <c r="D1459" s="195">
        <v>43916</v>
      </c>
      <c r="E1459" s="53" t="s">
        <v>58</v>
      </c>
      <c r="F1459" s="53" t="s">
        <v>146</v>
      </c>
      <c r="G1459" s="50" t="s">
        <v>138</v>
      </c>
      <c r="H1459" s="50" t="s">
        <v>144</v>
      </c>
      <c r="I1459" s="53">
        <v>35</v>
      </c>
      <c r="K1459" s="64" t="str">
        <f t="shared" si="92"/>
        <v/>
      </c>
      <c r="M1459" s="2"/>
    </row>
    <row r="1460" spans="1:13" x14ac:dyDescent="0.2">
      <c r="A1460" s="47">
        <f t="shared" si="91"/>
        <v>2020</v>
      </c>
      <c r="B1460" s="181" t="str">
        <f t="shared" si="89"/>
        <v>Mar</v>
      </c>
      <c r="C1460" s="79">
        <f t="shared" si="90"/>
        <v>13</v>
      </c>
      <c r="D1460" s="195">
        <v>43916</v>
      </c>
      <c r="E1460" s="53" t="s">
        <v>58</v>
      </c>
      <c r="F1460" s="53" t="s">
        <v>146</v>
      </c>
      <c r="G1460" s="50" t="s">
        <v>138</v>
      </c>
      <c r="H1460" s="50" t="s">
        <v>144</v>
      </c>
      <c r="I1460" s="53">
        <v>40</v>
      </c>
      <c r="K1460" s="64" t="str">
        <f t="shared" si="92"/>
        <v/>
      </c>
      <c r="M1460" s="2"/>
    </row>
    <row r="1461" spans="1:13" x14ac:dyDescent="0.2">
      <c r="A1461" s="47">
        <f t="shared" si="91"/>
        <v>2020</v>
      </c>
      <c r="B1461" s="181" t="str">
        <f t="shared" si="89"/>
        <v>Mar</v>
      </c>
      <c r="C1461" s="79">
        <f t="shared" si="90"/>
        <v>13</v>
      </c>
      <c r="D1461" s="195">
        <v>43916</v>
      </c>
      <c r="E1461" s="53" t="s">
        <v>58</v>
      </c>
      <c r="F1461" s="53" t="s">
        <v>146</v>
      </c>
      <c r="G1461" s="50" t="s">
        <v>138</v>
      </c>
      <c r="H1461" s="50" t="s">
        <v>144</v>
      </c>
      <c r="I1461" s="53">
        <v>47</v>
      </c>
      <c r="K1461" s="64" t="str">
        <f t="shared" si="92"/>
        <v/>
      </c>
      <c r="M1461" s="2"/>
    </row>
    <row r="1462" spans="1:13" x14ac:dyDescent="0.2">
      <c r="A1462" s="47">
        <f t="shared" si="91"/>
        <v>2020</v>
      </c>
      <c r="B1462" s="181" t="str">
        <f t="shared" si="89"/>
        <v>Mar</v>
      </c>
      <c r="C1462" s="79">
        <f t="shared" si="90"/>
        <v>13</v>
      </c>
      <c r="D1462" s="195">
        <v>43916</v>
      </c>
      <c r="E1462" s="53" t="s">
        <v>58</v>
      </c>
      <c r="F1462" s="53" t="s">
        <v>142</v>
      </c>
      <c r="G1462" s="50" t="s">
        <v>138</v>
      </c>
      <c r="H1462" s="50" t="s">
        <v>144</v>
      </c>
      <c r="I1462" s="53">
        <v>42</v>
      </c>
      <c r="K1462" s="64" t="str">
        <f t="shared" si="92"/>
        <v/>
      </c>
      <c r="M1462" s="2"/>
    </row>
    <row r="1463" spans="1:13" x14ac:dyDescent="0.2">
      <c r="A1463" s="47">
        <f t="shared" si="91"/>
        <v>2020</v>
      </c>
      <c r="B1463" s="181" t="str">
        <f t="shared" si="89"/>
        <v>Apr</v>
      </c>
      <c r="C1463" s="79">
        <f t="shared" si="90"/>
        <v>15</v>
      </c>
      <c r="D1463" s="195">
        <v>43926</v>
      </c>
      <c r="E1463" s="53" t="s">
        <v>58</v>
      </c>
      <c r="F1463" s="53" t="s">
        <v>146</v>
      </c>
      <c r="G1463" s="50" t="s">
        <v>138</v>
      </c>
      <c r="H1463" s="50" t="s">
        <v>144</v>
      </c>
      <c r="I1463" s="53">
        <v>42</v>
      </c>
      <c r="K1463" s="64" t="str">
        <f t="shared" si="92"/>
        <v/>
      </c>
      <c r="M1463" s="2"/>
    </row>
    <row r="1464" spans="1:13" x14ac:dyDescent="0.2">
      <c r="A1464" s="47">
        <f t="shared" si="91"/>
        <v>2020</v>
      </c>
      <c r="B1464" s="181" t="str">
        <f t="shared" si="89"/>
        <v>Apr</v>
      </c>
      <c r="C1464" s="79">
        <f t="shared" si="90"/>
        <v>15</v>
      </c>
      <c r="D1464" s="195">
        <v>43926</v>
      </c>
      <c r="E1464" s="53" t="s">
        <v>58</v>
      </c>
      <c r="F1464" s="53" t="s">
        <v>146</v>
      </c>
      <c r="G1464" s="50" t="s">
        <v>138</v>
      </c>
      <c r="H1464" s="50" t="s">
        <v>144</v>
      </c>
      <c r="I1464" s="53">
        <v>41</v>
      </c>
      <c r="K1464" s="64" t="str">
        <f t="shared" si="92"/>
        <v/>
      </c>
      <c r="M1464" s="2"/>
    </row>
    <row r="1465" spans="1:13" x14ac:dyDescent="0.2">
      <c r="A1465" s="47">
        <f t="shared" si="91"/>
        <v>2020</v>
      </c>
      <c r="B1465" s="181" t="str">
        <f t="shared" si="89"/>
        <v>Apr</v>
      </c>
      <c r="C1465" s="79">
        <f t="shared" si="90"/>
        <v>15</v>
      </c>
      <c r="D1465" s="195">
        <v>43926</v>
      </c>
      <c r="E1465" s="53" t="s">
        <v>58</v>
      </c>
      <c r="F1465" s="53" t="s">
        <v>142</v>
      </c>
      <c r="G1465" s="50" t="s">
        <v>138</v>
      </c>
      <c r="H1465" s="50" t="s">
        <v>144</v>
      </c>
      <c r="I1465" s="53">
        <v>44</v>
      </c>
      <c r="K1465" s="64" t="str">
        <f t="shared" si="92"/>
        <v/>
      </c>
      <c r="M1465" s="2"/>
    </row>
    <row r="1466" spans="1:13" x14ac:dyDescent="0.2">
      <c r="A1466" s="47">
        <f t="shared" si="91"/>
        <v>2020</v>
      </c>
      <c r="B1466" s="181" t="str">
        <f t="shared" si="89"/>
        <v>Apr</v>
      </c>
      <c r="C1466" s="79">
        <f t="shared" si="90"/>
        <v>15</v>
      </c>
      <c r="D1466" s="195">
        <v>43926</v>
      </c>
      <c r="E1466" s="53" t="s">
        <v>64</v>
      </c>
      <c r="F1466" s="53" t="s">
        <v>146</v>
      </c>
      <c r="G1466" s="50" t="s">
        <v>138</v>
      </c>
      <c r="H1466" s="50" t="s">
        <v>144</v>
      </c>
      <c r="I1466" s="53">
        <v>54</v>
      </c>
      <c r="K1466" s="64" t="str">
        <f t="shared" si="92"/>
        <v/>
      </c>
      <c r="M1466" s="2"/>
    </row>
    <row r="1467" spans="1:13" x14ac:dyDescent="0.2">
      <c r="A1467" s="47">
        <f t="shared" si="91"/>
        <v>2020</v>
      </c>
      <c r="B1467" s="181" t="str">
        <f t="shared" si="89"/>
        <v>Apr</v>
      </c>
      <c r="C1467" s="79">
        <f t="shared" si="90"/>
        <v>15</v>
      </c>
      <c r="D1467" s="195">
        <v>43926</v>
      </c>
      <c r="E1467" s="53" t="s">
        <v>64</v>
      </c>
      <c r="F1467" s="53" t="s">
        <v>146</v>
      </c>
      <c r="G1467" s="50" t="s">
        <v>138</v>
      </c>
      <c r="H1467" s="50" t="s">
        <v>144</v>
      </c>
      <c r="I1467" s="53">
        <v>45</v>
      </c>
      <c r="K1467" s="64" t="str">
        <f t="shared" si="92"/>
        <v/>
      </c>
      <c r="M1467" s="2"/>
    </row>
    <row r="1468" spans="1:13" x14ac:dyDescent="0.2">
      <c r="A1468" s="47">
        <f t="shared" si="91"/>
        <v>2020</v>
      </c>
      <c r="B1468" s="181" t="str">
        <f t="shared" si="89"/>
        <v>Apr</v>
      </c>
      <c r="C1468" s="79">
        <f t="shared" si="90"/>
        <v>15</v>
      </c>
      <c r="D1468" s="195">
        <v>43926</v>
      </c>
      <c r="E1468" s="53" t="s">
        <v>64</v>
      </c>
      <c r="F1468" s="53" t="s">
        <v>146</v>
      </c>
      <c r="G1468" s="50" t="s">
        <v>138</v>
      </c>
      <c r="H1468" s="50" t="s">
        <v>144</v>
      </c>
      <c r="I1468" s="53">
        <v>54</v>
      </c>
      <c r="K1468" s="64" t="str">
        <f t="shared" si="92"/>
        <v/>
      </c>
      <c r="M1468" s="2"/>
    </row>
    <row r="1469" spans="1:13" x14ac:dyDescent="0.2">
      <c r="A1469" s="47">
        <f t="shared" si="91"/>
        <v>2020</v>
      </c>
      <c r="B1469" s="181" t="str">
        <f t="shared" si="89"/>
        <v>Apr</v>
      </c>
      <c r="C1469" s="79">
        <f t="shared" si="90"/>
        <v>16</v>
      </c>
      <c r="D1469" s="195">
        <v>43933</v>
      </c>
      <c r="E1469" s="53" t="s">
        <v>217</v>
      </c>
      <c r="F1469" s="53" t="s">
        <v>146</v>
      </c>
      <c r="G1469" s="50" t="s">
        <v>138</v>
      </c>
      <c r="H1469" s="50" t="s">
        <v>144</v>
      </c>
      <c r="I1469" s="53">
        <v>34</v>
      </c>
      <c r="K1469" s="64" t="str">
        <f t="shared" si="92"/>
        <v/>
      </c>
      <c r="M1469" s="2"/>
    </row>
    <row r="1470" spans="1:13" x14ac:dyDescent="0.2">
      <c r="A1470" s="47">
        <f t="shared" si="91"/>
        <v>2020</v>
      </c>
      <c r="B1470" s="181" t="str">
        <f t="shared" si="89"/>
        <v>Apr</v>
      </c>
      <c r="C1470" s="79">
        <f t="shared" si="90"/>
        <v>16</v>
      </c>
      <c r="D1470" s="195">
        <v>43933</v>
      </c>
      <c r="E1470" s="53" t="s">
        <v>217</v>
      </c>
      <c r="F1470" s="53" t="s">
        <v>146</v>
      </c>
      <c r="G1470" s="50" t="s">
        <v>138</v>
      </c>
      <c r="H1470" s="50" t="s">
        <v>144</v>
      </c>
      <c r="I1470" s="53">
        <v>37</v>
      </c>
      <c r="K1470" s="64" t="str">
        <f t="shared" si="92"/>
        <v/>
      </c>
      <c r="M1470" s="2"/>
    </row>
    <row r="1471" spans="1:13" x14ac:dyDescent="0.2">
      <c r="A1471" s="47">
        <f t="shared" si="91"/>
        <v>2020</v>
      </c>
      <c r="B1471" s="181" t="str">
        <f t="shared" si="89"/>
        <v>Apr</v>
      </c>
      <c r="C1471" s="79">
        <f t="shared" si="90"/>
        <v>16</v>
      </c>
      <c r="D1471" s="195">
        <v>43933</v>
      </c>
      <c r="E1471" s="53" t="s">
        <v>217</v>
      </c>
      <c r="F1471" s="53" t="s">
        <v>146</v>
      </c>
      <c r="G1471" s="50" t="s">
        <v>138</v>
      </c>
      <c r="H1471" s="50" t="s">
        <v>144</v>
      </c>
      <c r="I1471" s="53">
        <v>33</v>
      </c>
      <c r="K1471" s="64" t="str">
        <f t="shared" si="92"/>
        <v/>
      </c>
      <c r="M1471" s="2"/>
    </row>
    <row r="1472" spans="1:13" x14ac:dyDescent="0.2">
      <c r="A1472" s="47">
        <f t="shared" si="91"/>
        <v>2020</v>
      </c>
      <c r="B1472" s="181" t="str">
        <f t="shared" si="89"/>
        <v>Apr</v>
      </c>
      <c r="C1472" s="79">
        <f t="shared" si="90"/>
        <v>16</v>
      </c>
      <c r="D1472" s="195">
        <v>43933</v>
      </c>
      <c r="E1472" s="53" t="s">
        <v>217</v>
      </c>
      <c r="F1472" s="53" t="s">
        <v>146</v>
      </c>
      <c r="G1472" s="50" t="s">
        <v>138</v>
      </c>
      <c r="H1472" s="50" t="s">
        <v>144</v>
      </c>
      <c r="I1472" s="53">
        <v>38</v>
      </c>
      <c r="K1472" s="64" t="str">
        <f t="shared" si="92"/>
        <v/>
      </c>
      <c r="M1472" s="2"/>
    </row>
    <row r="1473" spans="1:13" x14ac:dyDescent="0.2">
      <c r="A1473" s="47">
        <f t="shared" si="91"/>
        <v>2020</v>
      </c>
      <c r="B1473" s="181" t="str">
        <f t="shared" si="89"/>
        <v>Apr</v>
      </c>
      <c r="C1473" s="79">
        <f t="shared" si="90"/>
        <v>16</v>
      </c>
      <c r="D1473" s="195">
        <v>43933</v>
      </c>
      <c r="E1473" s="53" t="s">
        <v>217</v>
      </c>
      <c r="F1473" s="53" t="s">
        <v>146</v>
      </c>
      <c r="G1473" s="50" t="s">
        <v>138</v>
      </c>
      <c r="H1473" s="50" t="s">
        <v>144</v>
      </c>
      <c r="I1473" s="53">
        <v>45</v>
      </c>
      <c r="K1473" s="64" t="str">
        <f t="shared" si="92"/>
        <v/>
      </c>
      <c r="M1473" s="2"/>
    </row>
    <row r="1474" spans="1:13" x14ac:dyDescent="0.2">
      <c r="A1474" s="47">
        <f t="shared" si="91"/>
        <v>2020</v>
      </c>
      <c r="B1474" s="181" t="str">
        <f t="shared" si="89"/>
        <v>Apr</v>
      </c>
      <c r="C1474" s="79">
        <f t="shared" si="90"/>
        <v>16</v>
      </c>
      <c r="D1474" s="195">
        <v>43933</v>
      </c>
      <c r="E1474" s="53" t="s">
        <v>217</v>
      </c>
      <c r="F1474" s="53" t="s">
        <v>146</v>
      </c>
      <c r="G1474" s="50" t="s">
        <v>138</v>
      </c>
      <c r="H1474" s="50" t="s">
        <v>144</v>
      </c>
      <c r="I1474" s="53">
        <v>34</v>
      </c>
      <c r="K1474" s="64" t="str">
        <f t="shared" si="92"/>
        <v/>
      </c>
      <c r="M1474" s="2"/>
    </row>
    <row r="1475" spans="1:13" x14ac:dyDescent="0.2">
      <c r="A1475" s="47">
        <f t="shared" si="91"/>
        <v>2020</v>
      </c>
      <c r="B1475" s="181" t="str">
        <f t="shared" si="89"/>
        <v>Apr</v>
      </c>
      <c r="C1475" s="79">
        <f t="shared" si="90"/>
        <v>16</v>
      </c>
      <c r="D1475" s="195">
        <v>43933</v>
      </c>
      <c r="E1475" s="53" t="s">
        <v>217</v>
      </c>
      <c r="F1475" s="53" t="s">
        <v>146</v>
      </c>
      <c r="G1475" s="50" t="s">
        <v>138</v>
      </c>
      <c r="H1475" s="50" t="s">
        <v>144</v>
      </c>
      <c r="I1475" s="53">
        <v>33</v>
      </c>
      <c r="K1475" s="64" t="str">
        <f t="shared" si="92"/>
        <v/>
      </c>
      <c r="M1475" s="2"/>
    </row>
    <row r="1476" spans="1:13" x14ac:dyDescent="0.2">
      <c r="A1476" s="47">
        <f t="shared" si="91"/>
        <v>2020</v>
      </c>
      <c r="B1476" s="181" t="str">
        <f t="shared" ref="B1476:B1539" si="93">TEXT(D1476,"mmm")</f>
        <v>Apr</v>
      </c>
      <c r="C1476" s="79">
        <f t="shared" ref="C1476:C1539" si="94">WEEKNUM(D1476)</f>
        <v>16</v>
      </c>
      <c r="D1476" s="195">
        <v>43933</v>
      </c>
      <c r="E1476" s="53" t="s">
        <v>217</v>
      </c>
      <c r="F1476" s="53" t="s">
        <v>146</v>
      </c>
      <c r="G1476" s="50" t="s">
        <v>138</v>
      </c>
      <c r="H1476" s="50" t="s">
        <v>144</v>
      </c>
      <c r="I1476" s="53">
        <v>32</v>
      </c>
      <c r="K1476" s="64" t="str">
        <f t="shared" si="92"/>
        <v/>
      </c>
      <c r="M1476" s="2"/>
    </row>
    <row r="1477" spans="1:13" x14ac:dyDescent="0.2">
      <c r="A1477" s="47">
        <f t="shared" si="91"/>
        <v>2020</v>
      </c>
      <c r="B1477" s="181" t="str">
        <f t="shared" si="93"/>
        <v>Apr</v>
      </c>
      <c r="C1477" s="79">
        <f t="shared" si="94"/>
        <v>16</v>
      </c>
      <c r="D1477" s="195">
        <v>43933</v>
      </c>
      <c r="E1477" s="53" t="s">
        <v>217</v>
      </c>
      <c r="F1477" s="53" t="s">
        <v>146</v>
      </c>
      <c r="G1477" s="50" t="s">
        <v>138</v>
      </c>
      <c r="H1477" s="50" t="s">
        <v>144</v>
      </c>
      <c r="I1477" s="53">
        <v>39</v>
      </c>
      <c r="K1477" s="64" t="str">
        <f t="shared" si="92"/>
        <v/>
      </c>
      <c r="M1477" s="2"/>
    </row>
    <row r="1478" spans="1:13" x14ac:dyDescent="0.2">
      <c r="A1478" s="47">
        <f t="shared" ref="A1478:A1541" si="95">YEAR(D1478)</f>
        <v>2020</v>
      </c>
      <c r="B1478" s="181" t="str">
        <f t="shared" si="93"/>
        <v>Apr</v>
      </c>
      <c r="C1478" s="79">
        <f t="shared" si="94"/>
        <v>16</v>
      </c>
      <c r="D1478" s="195">
        <v>43933</v>
      </c>
      <c r="E1478" s="53" t="s">
        <v>217</v>
      </c>
      <c r="F1478" s="53" t="s">
        <v>146</v>
      </c>
      <c r="G1478" s="50" t="s">
        <v>138</v>
      </c>
      <c r="H1478" s="50" t="s">
        <v>144</v>
      </c>
      <c r="I1478" s="53">
        <v>45</v>
      </c>
      <c r="K1478" s="64" t="str">
        <f t="shared" si="92"/>
        <v/>
      </c>
      <c r="M1478" s="2"/>
    </row>
    <row r="1479" spans="1:13" x14ac:dyDescent="0.2">
      <c r="A1479" s="47">
        <f t="shared" si="95"/>
        <v>2020</v>
      </c>
      <c r="B1479" s="181" t="str">
        <f t="shared" si="93"/>
        <v>Apr</v>
      </c>
      <c r="C1479" s="79">
        <f t="shared" si="94"/>
        <v>16</v>
      </c>
      <c r="D1479" s="195">
        <v>43933</v>
      </c>
      <c r="E1479" s="53" t="s">
        <v>217</v>
      </c>
      <c r="F1479" s="53" t="s">
        <v>146</v>
      </c>
      <c r="G1479" s="50" t="s">
        <v>138</v>
      </c>
      <c r="H1479" s="50" t="s">
        <v>144</v>
      </c>
      <c r="I1479" s="53">
        <v>39</v>
      </c>
      <c r="K1479" s="64" t="str">
        <f t="shared" si="92"/>
        <v/>
      </c>
      <c r="M1479" s="2"/>
    </row>
    <row r="1480" spans="1:13" x14ac:dyDescent="0.2">
      <c r="A1480" s="47">
        <f t="shared" si="95"/>
        <v>2020</v>
      </c>
      <c r="B1480" s="181" t="str">
        <f t="shared" si="93"/>
        <v>Apr</v>
      </c>
      <c r="C1480" s="79">
        <f t="shared" si="94"/>
        <v>16</v>
      </c>
      <c r="D1480" s="195">
        <v>43933</v>
      </c>
      <c r="E1480" s="53" t="s">
        <v>217</v>
      </c>
      <c r="F1480" s="53" t="s">
        <v>146</v>
      </c>
      <c r="G1480" s="50" t="s">
        <v>138</v>
      </c>
      <c r="H1480" s="50" t="s">
        <v>144</v>
      </c>
      <c r="I1480" s="53">
        <v>34</v>
      </c>
      <c r="K1480" s="64" t="str">
        <f t="shared" si="92"/>
        <v/>
      </c>
      <c r="M1480" s="2"/>
    </row>
    <row r="1481" spans="1:13" x14ac:dyDescent="0.2">
      <c r="A1481" s="47">
        <f t="shared" si="95"/>
        <v>2020</v>
      </c>
      <c r="B1481" s="181" t="str">
        <f t="shared" si="93"/>
        <v>Apr</v>
      </c>
      <c r="C1481" s="79">
        <f t="shared" si="94"/>
        <v>16</v>
      </c>
      <c r="D1481" s="195">
        <v>43933</v>
      </c>
      <c r="E1481" s="53" t="s">
        <v>217</v>
      </c>
      <c r="F1481" s="53" t="s">
        <v>146</v>
      </c>
      <c r="G1481" s="50" t="s">
        <v>138</v>
      </c>
      <c r="H1481" s="50" t="s">
        <v>144</v>
      </c>
      <c r="I1481" s="53">
        <v>35</v>
      </c>
      <c r="K1481" s="64" t="str">
        <f t="shared" si="92"/>
        <v/>
      </c>
      <c r="M1481" s="2"/>
    </row>
    <row r="1482" spans="1:13" x14ac:dyDescent="0.2">
      <c r="A1482" s="47">
        <f t="shared" si="95"/>
        <v>2020</v>
      </c>
      <c r="B1482" s="181" t="str">
        <f t="shared" si="93"/>
        <v>Apr</v>
      </c>
      <c r="C1482" s="79">
        <f t="shared" si="94"/>
        <v>16</v>
      </c>
      <c r="D1482" s="195">
        <v>43933</v>
      </c>
      <c r="E1482" s="53" t="s">
        <v>217</v>
      </c>
      <c r="F1482" s="53" t="s">
        <v>146</v>
      </c>
      <c r="G1482" s="50" t="s">
        <v>138</v>
      </c>
      <c r="H1482" s="50" t="s">
        <v>144</v>
      </c>
      <c r="I1482" s="53">
        <v>36</v>
      </c>
      <c r="K1482" s="64" t="str">
        <f t="shared" si="92"/>
        <v/>
      </c>
      <c r="M1482" s="2"/>
    </row>
    <row r="1483" spans="1:13" x14ac:dyDescent="0.2">
      <c r="A1483" s="47">
        <f t="shared" si="95"/>
        <v>2020</v>
      </c>
      <c r="B1483" s="181" t="str">
        <f t="shared" si="93"/>
        <v>Apr</v>
      </c>
      <c r="C1483" s="79">
        <f t="shared" si="94"/>
        <v>16</v>
      </c>
      <c r="D1483" s="195">
        <v>43933</v>
      </c>
      <c r="E1483" s="53" t="s">
        <v>217</v>
      </c>
      <c r="F1483" s="53" t="s">
        <v>146</v>
      </c>
      <c r="G1483" s="50" t="s">
        <v>138</v>
      </c>
      <c r="H1483" s="50" t="s">
        <v>144</v>
      </c>
      <c r="I1483" s="53">
        <v>47</v>
      </c>
      <c r="K1483" s="64" t="str">
        <f t="shared" si="92"/>
        <v/>
      </c>
      <c r="M1483" s="2"/>
    </row>
    <row r="1484" spans="1:13" x14ac:dyDescent="0.2">
      <c r="A1484" s="47">
        <f t="shared" si="95"/>
        <v>2020</v>
      </c>
      <c r="B1484" s="181" t="str">
        <f t="shared" si="93"/>
        <v>Apr</v>
      </c>
      <c r="C1484" s="79">
        <f t="shared" si="94"/>
        <v>16</v>
      </c>
      <c r="D1484" s="195">
        <v>43933</v>
      </c>
      <c r="E1484" s="53" t="s">
        <v>217</v>
      </c>
      <c r="F1484" s="53" t="s">
        <v>146</v>
      </c>
      <c r="G1484" s="50" t="s">
        <v>138</v>
      </c>
      <c r="H1484" s="50" t="s">
        <v>144</v>
      </c>
      <c r="I1484" s="53">
        <v>36</v>
      </c>
      <c r="K1484" s="64" t="str">
        <f t="shared" si="92"/>
        <v/>
      </c>
      <c r="M1484" s="2"/>
    </row>
    <row r="1485" spans="1:13" x14ac:dyDescent="0.2">
      <c r="A1485" s="47">
        <f t="shared" si="95"/>
        <v>2020</v>
      </c>
      <c r="B1485" s="181" t="str">
        <f t="shared" si="93"/>
        <v>Apr</v>
      </c>
      <c r="C1485" s="79">
        <f t="shared" si="94"/>
        <v>16</v>
      </c>
      <c r="D1485" s="195">
        <v>43933</v>
      </c>
      <c r="E1485" s="53" t="s">
        <v>217</v>
      </c>
      <c r="F1485" s="53" t="s">
        <v>146</v>
      </c>
      <c r="G1485" s="50" t="s">
        <v>138</v>
      </c>
      <c r="H1485" s="50" t="s">
        <v>144</v>
      </c>
      <c r="I1485" s="53">
        <v>36</v>
      </c>
      <c r="K1485" s="64" t="str">
        <f t="shared" si="92"/>
        <v/>
      </c>
      <c r="M1485" s="2"/>
    </row>
    <row r="1486" spans="1:13" x14ac:dyDescent="0.2">
      <c r="A1486" s="47">
        <f t="shared" si="95"/>
        <v>2020</v>
      </c>
      <c r="B1486" s="181" t="str">
        <f t="shared" si="93"/>
        <v>Apr</v>
      </c>
      <c r="C1486" s="79">
        <f t="shared" si="94"/>
        <v>16</v>
      </c>
      <c r="D1486" s="195">
        <v>43933</v>
      </c>
      <c r="E1486" s="53" t="s">
        <v>217</v>
      </c>
      <c r="F1486" s="53" t="s">
        <v>146</v>
      </c>
      <c r="G1486" s="50" t="s">
        <v>138</v>
      </c>
      <c r="H1486" s="50" t="s">
        <v>144</v>
      </c>
      <c r="I1486" s="53">
        <v>35</v>
      </c>
      <c r="K1486" s="64" t="str">
        <f t="shared" si="92"/>
        <v/>
      </c>
      <c r="M1486" s="2"/>
    </row>
    <row r="1487" spans="1:13" x14ac:dyDescent="0.2">
      <c r="A1487" s="47">
        <f t="shared" si="95"/>
        <v>2020</v>
      </c>
      <c r="B1487" s="181" t="str">
        <f t="shared" si="93"/>
        <v>Apr</v>
      </c>
      <c r="C1487" s="79">
        <f t="shared" si="94"/>
        <v>16</v>
      </c>
      <c r="D1487" s="195">
        <v>43933</v>
      </c>
      <c r="E1487" s="53" t="s">
        <v>221</v>
      </c>
      <c r="F1487" s="53" t="s">
        <v>146</v>
      </c>
      <c r="G1487" s="50" t="s">
        <v>138</v>
      </c>
      <c r="H1487" s="50" t="s">
        <v>144</v>
      </c>
      <c r="I1487" s="53">
        <v>38</v>
      </c>
      <c r="K1487" s="64" t="str">
        <f t="shared" si="92"/>
        <v/>
      </c>
      <c r="M1487" s="2"/>
    </row>
    <row r="1488" spans="1:13" x14ac:dyDescent="0.2">
      <c r="A1488" s="47">
        <f t="shared" si="95"/>
        <v>2020</v>
      </c>
      <c r="B1488" s="181" t="str">
        <f t="shared" si="93"/>
        <v>Apr</v>
      </c>
      <c r="C1488" s="79">
        <f t="shared" si="94"/>
        <v>16</v>
      </c>
      <c r="D1488" s="195">
        <v>43933</v>
      </c>
      <c r="E1488" s="53" t="s">
        <v>221</v>
      </c>
      <c r="F1488" s="53" t="s">
        <v>146</v>
      </c>
      <c r="G1488" s="50" t="s">
        <v>138</v>
      </c>
      <c r="H1488" s="50" t="s">
        <v>144</v>
      </c>
      <c r="I1488" s="53">
        <v>37</v>
      </c>
      <c r="K1488" s="64" t="str">
        <f t="shared" si="92"/>
        <v/>
      </c>
      <c r="M1488" s="2"/>
    </row>
    <row r="1489" spans="1:13" x14ac:dyDescent="0.2">
      <c r="A1489" s="47">
        <f t="shared" si="95"/>
        <v>2020</v>
      </c>
      <c r="B1489" s="181" t="str">
        <f t="shared" si="93"/>
        <v>Apr</v>
      </c>
      <c r="C1489" s="79">
        <f t="shared" si="94"/>
        <v>16</v>
      </c>
      <c r="D1489" s="195">
        <v>43933</v>
      </c>
      <c r="E1489" s="53" t="s">
        <v>221</v>
      </c>
      <c r="F1489" s="53" t="s">
        <v>146</v>
      </c>
      <c r="G1489" s="50" t="s">
        <v>138</v>
      </c>
      <c r="H1489" s="50" t="s">
        <v>144</v>
      </c>
      <c r="I1489" s="53">
        <v>36</v>
      </c>
      <c r="K1489" s="64" t="str">
        <f t="shared" si="92"/>
        <v/>
      </c>
      <c r="M1489" s="2"/>
    </row>
    <row r="1490" spans="1:13" x14ac:dyDescent="0.2">
      <c r="A1490" s="47">
        <f t="shared" si="95"/>
        <v>2020</v>
      </c>
      <c r="B1490" s="181" t="str">
        <f t="shared" si="93"/>
        <v>Apr</v>
      </c>
      <c r="C1490" s="79">
        <f t="shared" si="94"/>
        <v>16</v>
      </c>
      <c r="D1490" s="195">
        <v>43933</v>
      </c>
      <c r="E1490" s="53" t="s">
        <v>221</v>
      </c>
      <c r="F1490" s="53" t="s">
        <v>146</v>
      </c>
      <c r="G1490" s="50" t="s">
        <v>138</v>
      </c>
      <c r="H1490" s="50" t="s">
        <v>144</v>
      </c>
      <c r="I1490" s="53">
        <v>35</v>
      </c>
      <c r="K1490" s="64" t="str">
        <f t="shared" si="92"/>
        <v/>
      </c>
      <c r="M1490" s="2"/>
    </row>
    <row r="1491" spans="1:13" x14ac:dyDescent="0.2">
      <c r="A1491" s="47">
        <f t="shared" si="95"/>
        <v>2020</v>
      </c>
      <c r="B1491" s="181" t="str">
        <f t="shared" si="93"/>
        <v>Apr</v>
      </c>
      <c r="C1491" s="79">
        <f t="shared" si="94"/>
        <v>16</v>
      </c>
      <c r="D1491" s="195">
        <v>43933</v>
      </c>
      <c r="E1491" s="53" t="s">
        <v>221</v>
      </c>
      <c r="F1491" s="53" t="s">
        <v>146</v>
      </c>
      <c r="G1491" s="50" t="s">
        <v>138</v>
      </c>
      <c r="H1491" s="50" t="s">
        <v>144</v>
      </c>
      <c r="I1491" s="53">
        <v>38</v>
      </c>
      <c r="K1491" s="64" t="str">
        <f t="shared" si="92"/>
        <v/>
      </c>
      <c r="M1491" s="2"/>
    </row>
    <row r="1492" spans="1:13" x14ac:dyDescent="0.2">
      <c r="A1492" s="47">
        <f t="shared" si="95"/>
        <v>2020</v>
      </c>
      <c r="B1492" s="181" t="str">
        <f t="shared" si="93"/>
        <v>Apr</v>
      </c>
      <c r="C1492" s="79">
        <f t="shared" si="94"/>
        <v>16</v>
      </c>
      <c r="D1492" s="195">
        <v>43933</v>
      </c>
      <c r="E1492" s="53" t="s">
        <v>221</v>
      </c>
      <c r="F1492" s="53" t="s">
        <v>146</v>
      </c>
      <c r="G1492" s="50" t="s">
        <v>138</v>
      </c>
      <c r="H1492" s="50" t="s">
        <v>144</v>
      </c>
      <c r="I1492" s="53">
        <v>34</v>
      </c>
      <c r="K1492" s="64" t="str">
        <f t="shared" si="92"/>
        <v/>
      </c>
      <c r="M1492" s="2"/>
    </row>
    <row r="1493" spans="1:13" x14ac:dyDescent="0.2">
      <c r="A1493" s="47">
        <f t="shared" si="95"/>
        <v>2020</v>
      </c>
      <c r="B1493" s="181" t="str">
        <f t="shared" si="93"/>
        <v>Apr</v>
      </c>
      <c r="C1493" s="79">
        <f t="shared" si="94"/>
        <v>16</v>
      </c>
      <c r="D1493" s="195">
        <v>43933</v>
      </c>
      <c r="E1493" s="53" t="s">
        <v>221</v>
      </c>
      <c r="F1493" s="53" t="s">
        <v>146</v>
      </c>
      <c r="G1493" s="50" t="s">
        <v>138</v>
      </c>
      <c r="H1493" s="50" t="s">
        <v>144</v>
      </c>
      <c r="I1493" s="53">
        <v>36</v>
      </c>
      <c r="K1493" s="64" t="str">
        <f t="shared" si="92"/>
        <v/>
      </c>
      <c r="M1493" s="2"/>
    </row>
    <row r="1494" spans="1:13" x14ac:dyDescent="0.2">
      <c r="A1494" s="47">
        <f t="shared" si="95"/>
        <v>2020</v>
      </c>
      <c r="B1494" s="181" t="str">
        <f t="shared" si="93"/>
        <v>Apr</v>
      </c>
      <c r="C1494" s="79">
        <f t="shared" si="94"/>
        <v>16</v>
      </c>
      <c r="D1494" s="195">
        <v>43933</v>
      </c>
      <c r="E1494" s="53" t="s">
        <v>221</v>
      </c>
      <c r="F1494" s="53" t="s">
        <v>146</v>
      </c>
      <c r="G1494" s="50" t="s">
        <v>138</v>
      </c>
      <c r="H1494" s="50" t="s">
        <v>144</v>
      </c>
      <c r="I1494" s="53">
        <v>39</v>
      </c>
      <c r="K1494" s="64" t="str">
        <f t="shared" si="92"/>
        <v/>
      </c>
      <c r="M1494" s="2"/>
    </row>
    <row r="1495" spans="1:13" x14ac:dyDescent="0.2">
      <c r="A1495" s="47">
        <f t="shared" si="95"/>
        <v>2020</v>
      </c>
      <c r="B1495" s="181" t="str">
        <f t="shared" si="93"/>
        <v>Apr</v>
      </c>
      <c r="C1495" s="79">
        <f t="shared" si="94"/>
        <v>16</v>
      </c>
      <c r="D1495" s="195">
        <v>43933</v>
      </c>
      <c r="E1495" s="53" t="s">
        <v>221</v>
      </c>
      <c r="F1495" s="53" t="s">
        <v>146</v>
      </c>
      <c r="G1495" s="50" t="s">
        <v>138</v>
      </c>
      <c r="H1495" s="50" t="s">
        <v>144</v>
      </c>
      <c r="I1495" s="53">
        <v>37</v>
      </c>
      <c r="K1495" s="64" t="str">
        <f t="shared" si="92"/>
        <v/>
      </c>
      <c r="M1495" s="2"/>
    </row>
    <row r="1496" spans="1:13" x14ac:dyDescent="0.2">
      <c r="A1496" s="47">
        <f t="shared" si="95"/>
        <v>2020</v>
      </c>
      <c r="B1496" s="181" t="str">
        <f t="shared" si="93"/>
        <v>Apr</v>
      </c>
      <c r="C1496" s="79">
        <f t="shared" si="94"/>
        <v>16</v>
      </c>
      <c r="D1496" s="195">
        <v>43933</v>
      </c>
      <c r="E1496" s="53" t="s">
        <v>221</v>
      </c>
      <c r="F1496" s="53" t="s">
        <v>146</v>
      </c>
      <c r="G1496" s="50" t="s">
        <v>138</v>
      </c>
      <c r="H1496" s="50" t="s">
        <v>144</v>
      </c>
      <c r="I1496" s="53">
        <v>40</v>
      </c>
      <c r="K1496" s="64" t="str">
        <f t="shared" si="92"/>
        <v/>
      </c>
      <c r="M1496" s="2"/>
    </row>
    <row r="1497" spans="1:13" x14ac:dyDescent="0.2">
      <c r="A1497" s="47">
        <f t="shared" si="95"/>
        <v>2020</v>
      </c>
      <c r="B1497" s="181" t="str">
        <f t="shared" si="93"/>
        <v>Apr</v>
      </c>
      <c r="C1497" s="79">
        <f t="shared" si="94"/>
        <v>16</v>
      </c>
      <c r="D1497" s="195">
        <v>43933</v>
      </c>
      <c r="E1497" s="53" t="s">
        <v>221</v>
      </c>
      <c r="F1497" s="53" t="s">
        <v>146</v>
      </c>
      <c r="G1497" s="50" t="s">
        <v>138</v>
      </c>
      <c r="H1497" s="50" t="s">
        <v>144</v>
      </c>
      <c r="I1497" s="53">
        <v>40</v>
      </c>
      <c r="K1497" s="64" t="str">
        <f t="shared" si="92"/>
        <v/>
      </c>
      <c r="M1497" s="2"/>
    </row>
    <row r="1498" spans="1:13" x14ac:dyDescent="0.2">
      <c r="A1498" s="47">
        <f t="shared" si="95"/>
        <v>2020</v>
      </c>
      <c r="B1498" s="181" t="str">
        <f t="shared" si="93"/>
        <v>Apr</v>
      </c>
      <c r="C1498" s="79">
        <f t="shared" si="94"/>
        <v>16</v>
      </c>
      <c r="D1498" s="195">
        <v>43933</v>
      </c>
      <c r="E1498" s="53" t="s">
        <v>221</v>
      </c>
      <c r="F1498" s="53" t="s">
        <v>146</v>
      </c>
      <c r="G1498" s="50" t="s">
        <v>138</v>
      </c>
      <c r="H1498" s="50" t="s">
        <v>144</v>
      </c>
      <c r="I1498" s="53">
        <v>41</v>
      </c>
      <c r="K1498" s="64" t="str">
        <f t="shared" si="92"/>
        <v/>
      </c>
      <c r="M1498" s="2"/>
    </row>
    <row r="1499" spans="1:13" x14ac:dyDescent="0.2">
      <c r="A1499" s="47">
        <f t="shared" si="95"/>
        <v>2020</v>
      </c>
      <c r="B1499" s="181" t="str">
        <f t="shared" si="93"/>
        <v>Apr</v>
      </c>
      <c r="C1499" s="79">
        <f t="shared" si="94"/>
        <v>16</v>
      </c>
      <c r="D1499" s="195">
        <v>43933</v>
      </c>
      <c r="E1499" s="53" t="s">
        <v>221</v>
      </c>
      <c r="F1499" s="53" t="s">
        <v>146</v>
      </c>
      <c r="G1499" s="50" t="s">
        <v>138</v>
      </c>
      <c r="H1499" s="50" t="s">
        <v>144</v>
      </c>
      <c r="I1499" s="53">
        <v>36</v>
      </c>
      <c r="K1499" s="64" t="str">
        <f t="shared" si="92"/>
        <v/>
      </c>
      <c r="M1499" s="2"/>
    </row>
    <row r="1500" spans="1:13" x14ac:dyDescent="0.2">
      <c r="A1500" s="47">
        <f t="shared" si="95"/>
        <v>2020</v>
      </c>
      <c r="B1500" s="181" t="str">
        <f t="shared" si="93"/>
        <v>Apr</v>
      </c>
      <c r="C1500" s="79">
        <f t="shared" si="94"/>
        <v>16</v>
      </c>
      <c r="D1500" s="195">
        <v>43933</v>
      </c>
      <c r="E1500" s="53" t="s">
        <v>221</v>
      </c>
      <c r="F1500" s="53" t="s">
        <v>146</v>
      </c>
      <c r="G1500" s="50" t="s">
        <v>138</v>
      </c>
      <c r="H1500" s="50" t="s">
        <v>144</v>
      </c>
      <c r="I1500" s="53">
        <v>41</v>
      </c>
      <c r="K1500" s="64" t="str">
        <f t="shared" si="92"/>
        <v/>
      </c>
      <c r="M1500" s="2"/>
    </row>
    <row r="1501" spans="1:13" x14ac:dyDescent="0.2">
      <c r="A1501" s="47">
        <f t="shared" si="95"/>
        <v>2020</v>
      </c>
      <c r="B1501" s="181" t="str">
        <f t="shared" si="93"/>
        <v>Apr</v>
      </c>
      <c r="C1501" s="79">
        <f t="shared" si="94"/>
        <v>16</v>
      </c>
      <c r="D1501" s="195">
        <v>43933</v>
      </c>
      <c r="E1501" s="53" t="s">
        <v>221</v>
      </c>
      <c r="F1501" s="53" t="s">
        <v>146</v>
      </c>
      <c r="G1501" s="50" t="s">
        <v>138</v>
      </c>
      <c r="H1501" s="50" t="s">
        <v>144</v>
      </c>
      <c r="I1501" s="53">
        <v>35</v>
      </c>
      <c r="K1501" s="64" t="str">
        <f t="shared" si="92"/>
        <v/>
      </c>
      <c r="M1501" s="2"/>
    </row>
    <row r="1502" spans="1:13" x14ac:dyDescent="0.2">
      <c r="A1502" s="47">
        <f t="shared" si="95"/>
        <v>2020</v>
      </c>
      <c r="B1502" s="181" t="str">
        <f t="shared" si="93"/>
        <v>Apr</v>
      </c>
      <c r="C1502" s="79">
        <f t="shared" si="94"/>
        <v>16</v>
      </c>
      <c r="D1502" s="195">
        <v>43933</v>
      </c>
      <c r="E1502" s="53" t="s">
        <v>221</v>
      </c>
      <c r="F1502" s="53" t="s">
        <v>146</v>
      </c>
      <c r="G1502" s="50" t="s">
        <v>138</v>
      </c>
      <c r="H1502" s="50" t="s">
        <v>144</v>
      </c>
      <c r="I1502" s="53">
        <v>40</v>
      </c>
      <c r="K1502" s="64" t="str">
        <f t="shared" si="92"/>
        <v/>
      </c>
      <c r="M1502" s="2"/>
    </row>
    <row r="1503" spans="1:13" x14ac:dyDescent="0.2">
      <c r="A1503" s="47">
        <f t="shared" si="95"/>
        <v>2020</v>
      </c>
      <c r="B1503" s="181" t="str">
        <f t="shared" si="93"/>
        <v>Apr</v>
      </c>
      <c r="C1503" s="79">
        <f t="shared" si="94"/>
        <v>16</v>
      </c>
      <c r="D1503" s="195">
        <v>43933</v>
      </c>
      <c r="E1503" s="53" t="s">
        <v>221</v>
      </c>
      <c r="F1503" s="53" t="s">
        <v>146</v>
      </c>
      <c r="G1503" s="50" t="s">
        <v>138</v>
      </c>
      <c r="H1503" s="50" t="s">
        <v>144</v>
      </c>
      <c r="I1503" s="53">
        <v>39</v>
      </c>
      <c r="K1503" s="64" t="str">
        <f t="shared" si="92"/>
        <v/>
      </c>
      <c r="M1503" s="2"/>
    </row>
    <row r="1504" spans="1:13" x14ac:dyDescent="0.2">
      <c r="A1504" s="47">
        <f t="shared" si="95"/>
        <v>2020</v>
      </c>
      <c r="B1504" s="181" t="str">
        <f t="shared" si="93"/>
        <v>Apr</v>
      </c>
      <c r="C1504" s="79">
        <f t="shared" si="94"/>
        <v>16</v>
      </c>
      <c r="D1504" s="195">
        <v>43933</v>
      </c>
      <c r="E1504" s="53" t="s">
        <v>221</v>
      </c>
      <c r="F1504" s="53" t="s">
        <v>146</v>
      </c>
      <c r="G1504" s="50" t="s">
        <v>138</v>
      </c>
      <c r="H1504" s="50" t="s">
        <v>144</v>
      </c>
      <c r="I1504" s="53">
        <v>31</v>
      </c>
      <c r="K1504" s="64" t="str">
        <f t="shared" si="92"/>
        <v/>
      </c>
      <c r="M1504" s="2"/>
    </row>
    <row r="1505" spans="1:13" x14ac:dyDescent="0.2">
      <c r="A1505" s="47">
        <f t="shared" si="95"/>
        <v>2020</v>
      </c>
      <c r="B1505" s="181" t="str">
        <f t="shared" si="93"/>
        <v>Apr</v>
      </c>
      <c r="C1505" s="79">
        <f t="shared" si="94"/>
        <v>16</v>
      </c>
      <c r="D1505" s="195">
        <v>43933</v>
      </c>
      <c r="E1505" s="53" t="s">
        <v>221</v>
      </c>
      <c r="F1505" s="53" t="s">
        <v>146</v>
      </c>
      <c r="G1505" s="50" t="s">
        <v>138</v>
      </c>
      <c r="H1505" s="50" t="s">
        <v>144</v>
      </c>
      <c r="I1505" s="53">
        <v>37</v>
      </c>
      <c r="K1505" s="64" t="str">
        <f t="shared" ref="K1505:K1568" si="96">IF(J1505="","",(J1505*100000)/(I1505^3))</f>
        <v/>
      </c>
      <c r="M1505" s="2"/>
    </row>
    <row r="1506" spans="1:13" x14ac:dyDescent="0.2">
      <c r="A1506" s="47">
        <f t="shared" si="95"/>
        <v>2020</v>
      </c>
      <c r="B1506" s="181" t="str">
        <f t="shared" si="93"/>
        <v>Apr</v>
      </c>
      <c r="C1506" s="79">
        <f t="shared" si="94"/>
        <v>16</v>
      </c>
      <c r="D1506" s="195">
        <v>43933</v>
      </c>
      <c r="E1506" s="53" t="s">
        <v>221</v>
      </c>
      <c r="F1506" s="53" t="s">
        <v>146</v>
      </c>
      <c r="G1506" s="50" t="s">
        <v>138</v>
      </c>
      <c r="H1506" s="50" t="s">
        <v>144</v>
      </c>
      <c r="I1506" s="53">
        <v>37</v>
      </c>
      <c r="K1506" s="64" t="str">
        <f t="shared" si="96"/>
        <v/>
      </c>
      <c r="M1506" s="2"/>
    </row>
    <row r="1507" spans="1:13" x14ac:dyDescent="0.2">
      <c r="A1507" s="47">
        <f t="shared" si="95"/>
        <v>2020</v>
      </c>
      <c r="B1507" s="181" t="str">
        <f t="shared" si="93"/>
        <v>Apr</v>
      </c>
      <c r="C1507" s="79">
        <f t="shared" si="94"/>
        <v>16</v>
      </c>
      <c r="D1507" s="195">
        <v>43933</v>
      </c>
      <c r="E1507" s="53" t="s">
        <v>221</v>
      </c>
      <c r="F1507" s="53" t="s">
        <v>146</v>
      </c>
      <c r="G1507" s="50" t="s">
        <v>138</v>
      </c>
      <c r="H1507" s="50" t="s">
        <v>144</v>
      </c>
      <c r="I1507" s="53">
        <v>36</v>
      </c>
      <c r="K1507" s="64" t="str">
        <f t="shared" si="96"/>
        <v/>
      </c>
      <c r="M1507" s="2"/>
    </row>
    <row r="1508" spans="1:13" x14ac:dyDescent="0.2">
      <c r="A1508" s="47">
        <f t="shared" si="95"/>
        <v>2020</v>
      </c>
      <c r="B1508" s="181" t="str">
        <f t="shared" si="93"/>
        <v>Apr</v>
      </c>
      <c r="C1508" s="79">
        <f t="shared" si="94"/>
        <v>16</v>
      </c>
      <c r="D1508" s="195">
        <v>43933</v>
      </c>
      <c r="E1508" s="53" t="s">
        <v>221</v>
      </c>
      <c r="F1508" s="53" t="s">
        <v>146</v>
      </c>
      <c r="G1508" s="50" t="s">
        <v>138</v>
      </c>
      <c r="H1508" s="50" t="s">
        <v>144</v>
      </c>
      <c r="I1508" s="53">
        <v>40</v>
      </c>
      <c r="K1508" s="64" t="str">
        <f t="shared" si="96"/>
        <v/>
      </c>
      <c r="M1508" s="2"/>
    </row>
    <row r="1509" spans="1:13" x14ac:dyDescent="0.2">
      <c r="A1509" s="47">
        <f t="shared" si="95"/>
        <v>2020</v>
      </c>
      <c r="B1509" s="181" t="str">
        <f t="shared" si="93"/>
        <v>Apr</v>
      </c>
      <c r="C1509" s="79">
        <f t="shared" si="94"/>
        <v>16</v>
      </c>
      <c r="D1509" s="195">
        <v>43933</v>
      </c>
      <c r="E1509" s="53" t="s">
        <v>221</v>
      </c>
      <c r="F1509" s="53" t="s">
        <v>146</v>
      </c>
      <c r="G1509" s="50" t="s">
        <v>138</v>
      </c>
      <c r="H1509" s="50" t="s">
        <v>144</v>
      </c>
      <c r="I1509" s="53">
        <v>40</v>
      </c>
      <c r="K1509" s="64" t="str">
        <f t="shared" si="96"/>
        <v/>
      </c>
      <c r="M1509" s="2"/>
    </row>
    <row r="1510" spans="1:13" x14ac:dyDescent="0.2">
      <c r="A1510" s="47">
        <f t="shared" si="95"/>
        <v>2020</v>
      </c>
      <c r="B1510" s="181" t="str">
        <f t="shared" si="93"/>
        <v>Apr</v>
      </c>
      <c r="C1510" s="79">
        <f t="shared" si="94"/>
        <v>16</v>
      </c>
      <c r="D1510" s="195">
        <v>43933</v>
      </c>
      <c r="E1510" s="53" t="s">
        <v>221</v>
      </c>
      <c r="F1510" s="53" t="s">
        <v>146</v>
      </c>
      <c r="G1510" s="50" t="s">
        <v>138</v>
      </c>
      <c r="H1510" s="50" t="s">
        <v>144</v>
      </c>
      <c r="I1510" s="53">
        <v>36</v>
      </c>
      <c r="K1510" s="64" t="str">
        <f t="shared" si="96"/>
        <v/>
      </c>
      <c r="M1510" s="2"/>
    </row>
    <row r="1511" spans="1:13" x14ac:dyDescent="0.2">
      <c r="A1511" s="47">
        <f t="shared" si="95"/>
        <v>2020</v>
      </c>
      <c r="B1511" s="181" t="str">
        <f t="shared" si="93"/>
        <v>Apr</v>
      </c>
      <c r="C1511" s="79">
        <f t="shared" si="94"/>
        <v>16</v>
      </c>
      <c r="D1511" s="195">
        <v>43933</v>
      </c>
      <c r="E1511" s="53" t="s">
        <v>221</v>
      </c>
      <c r="F1511" s="53" t="s">
        <v>146</v>
      </c>
      <c r="G1511" s="50" t="s">
        <v>138</v>
      </c>
      <c r="H1511" s="50" t="s">
        <v>144</v>
      </c>
      <c r="I1511" s="53">
        <v>36</v>
      </c>
      <c r="K1511" s="64" t="str">
        <f t="shared" si="96"/>
        <v/>
      </c>
      <c r="M1511" s="2"/>
    </row>
    <row r="1512" spans="1:13" x14ac:dyDescent="0.2">
      <c r="A1512" s="47">
        <f t="shared" si="95"/>
        <v>2020</v>
      </c>
      <c r="B1512" s="181" t="str">
        <f t="shared" si="93"/>
        <v>Apr</v>
      </c>
      <c r="C1512" s="79">
        <f t="shared" si="94"/>
        <v>16</v>
      </c>
      <c r="D1512" s="195">
        <v>43933</v>
      </c>
      <c r="E1512" s="53" t="s">
        <v>221</v>
      </c>
      <c r="F1512" s="53" t="s">
        <v>146</v>
      </c>
      <c r="G1512" s="50" t="s">
        <v>138</v>
      </c>
      <c r="H1512" s="50" t="s">
        <v>144</v>
      </c>
      <c r="I1512" s="53">
        <v>37</v>
      </c>
      <c r="K1512" s="64" t="str">
        <f t="shared" si="96"/>
        <v/>
      </c>
      <c r="M1512" s="2"/>
    </row>
    <row r="1513" spans="1:13" x14ac:dyDescent="0.2">
      <c r="A1513" s="47">
        <f t="shared" si="95"/>
        <v>2020</v>
      </c>
      <c r="B1513" s="181" t="str">
        <f t="shared" si="93"/>
        <v>Apr</v>
      </c>
      <c r="C1513" s="79">
        <f t="shared" si="94"/>
        <v>16</v>
      </c>
      <c r="D1513" s="195">
        <v>43933</v>
      </c>
      <c r="E1513" s="53" t="s">
        <v>221</v>
      </c>
      <c r="F1513" s="53" t="s">
        <v>146</v>
      </c>
      <c r="G1513" s="50" t="s">
        <v>138</v>
      </c>
      <c r="H1513" s="50" t="s">
        <v>144</v>
      </c>
      <c r="I1513" s="53">
        <v>39</v>
      </c>
      <c r="K1513" s="64" t="str">
        <f t="shared" si="96"/>
        <v/>
      </c>
      <c r="M1513" s="2"/>
    </row>
    <row r="1514" spans="1:13" x14ac:dyDescent="0.2">
      <c r="A1514" s="47">
        <f t="shared" si="95"/>
        <v>2020</v>
      </c>
      <c r="B1514" s="181" t="str">
        <f t="shared" si="93"/>
        <v>Apr</v>
      </c>
      <c r="C1514" s="79">
        <f t="shared" si="94"/>
        <v>16</v>
      </c>
      <c r="D1514" s="195">
        <v>43933</v>
      </c>
      <c r="E1514" s="53" t="s">
        <v>221</v>
      </c>
      <c r="F1514" s="53" t="s">
        <v>146</v>
      </c>
      <c r="G1514" s="50" t="s">
        <v>138</v>
      </c>
      <c r="H1514" s="50" t="s">
        <v>144</v>
      </c>
      <c r="I1514" s="53">
        <v>39</v>
      </c>
      <c r="K1514" s="64" t="str">
        <f t="shared" si="96"/>
        <v/>
      </c>
      <c r="M1514" s="2"/>
    </row>
    <row r="1515" spans="1:13" x14ac:dyDescent="0.2">
      <c r="A1515" s="47">
        <f t="shared" si="95"/>
        <v>2020</v>
      </c>
      <c r="B1515" s="181" t="str">
        <f t="shared" si="93"/>
        <v>Apr</v>
      </c>
      <c r="C1515" s="79">
        <f t="shared" si="94"/>
        <v>16</v>
      </c>
      <c r="D1515" s="195">
        <v>43933</v>
      </c>
      <c r="E1515" s="53" t="s">
        <v>221</v>
      </c>
      <c r="F1515" s="53" t="s">
        <v>146</v>
      </c>
      <c r="G1515" s="50" t="s">
        <v>138</v>
      </c>
      <c r="H1515" s="50" t="s">
        <v>144</v>
      </c>
      <c r="I1515" s="53">
        <v>39</v>
      </c>
      <c r="K1515" s="64" t="str">
        <f t="shared" si="96"/>
        <v/>
      </c>
      <c r="M1515" s="2"/>
    </row>
    <row r="1516" spans="1:13" x14ac:dyDescent="0.2">
      <c r="A1516" s="47">
        <f t="shared" si="95"/>
        <v>2020</v>
      </c>
      <c r="B1516" s="181" t="str">
        <f t="shared" si="93"/>
        <v>Apr</v>
      </c>
      <c r="C1516" s="79">
        <f t="shared" si="94"/>
        <v>16</v>
      </c>
      <c r="D1516" s="195">
        <v>43933</v>
      </c>
      <c r="E1516" s="53" t="s">
        <v>221</v>
      </c>
      <c r="F1516" s="53" t="s">
        <v>146</v>
      </c>
      <c r="G1516" s="50" t="s">
        <v>138</v>
      </c>
      <c r="H1516" s="50" t="s">
        <v>144</v>
      </c>
      <c r="I1516" s="53">
        <v>40</v>
      </c>
      <c r="K1516" s="64" t="str">
        <f t="shared" si="96"/>
        <v/>
      </c>
      <c r="M1516" s="2"/>
    </row>
    <row r="1517" spans="1:13" x14ac:dyDescent="0.2">
      <c r="A1517" s="47">
        <f t="shared" si="95"/>
        <v>2020</v>
      </c>
      <c r="B1517" s="181" t="str">
        <f t="shared" si="93"/>
        <v>Apr</v>
      </c>
      <c r="C1517" s="79">
        <f t="shared" si="94"/>
        <v>16</v>
      </c>
      <c r="D1517" s="195">
        <v>43933</v>
      </c>
      <c r="E1517" s="53" t="s">
        <v>221</v>
      </c>
      <c r="F1517" s="53" t="s">
        <v>146</v>
      </c>
      <c r="G1517" s="50" t="s">
        <v>138</v>
      </c>
      <c r="H1517" s="50" t="s">
        <v>144</v>
      </c>
      <c r="I1517" s="53">
        <v>37</v>
      </c>
      <c r="K1517" s="64" t="str">
        <f t="shared" si="96"/>
        <v/>
      </c>
      <c r="M1517" s="2"/>
    </row>
    <row r="1518" spans="1:13" x14ac:dyDescent="0.2">
      <c r="A1518" s="47">
        <f t="shared" si="95"/>
        <v>2020</v>
      </c>
      <c r="B1518" s="181" t="str">
        <f t="shared" si="93"/>
        <v>Apr</v>
      </c>
      <c r="C1518" s="79">
        <f t="shared" si="94"/>
        <v>16</v>
      </c>
      <c r="D1518" s="195">
        <v>43933</v>
      </c>
      <c r="E1518" s="53" t="s">
        <v>221</v>
      </c>
      <c r="F1518" s="53" t="s">
        <v>146</v>
      </c>
      <c r="G1518" s="50" t="s">
        <v>138</v>
      </c>
      <c r="H1518" s="50" t="s">
        <v>144</v>
      </c>
      <c r="I1518" s="53">
        <v>39</v>
      </c>
      <c r="K1518" s="64" t="str">
        <f t="shared" si="96"/>
        <v/>
      </c>
      <c r="M1518" s="2"/>
    </row>
    <row r="1519" spans="1:13" x14ac:dyDescent="0.2">
      <c r="A1519" s="47">
        <f t="shared" si="95"/>
        <v>2020</v>
      </c>
      <c r="B1519" s="181" t="str">
        <f t="shared" si="93"/>
        <v>Apr</v>
      </c>
      <c r="C1519" s="79">
        <f t="shared" si="94"/>
        <v>16</v>
      </c>
      <c r="D1519" s="195">
        <v>43933</v>
      </c>
      <c r="E1519" s="53" t="s">
        <v>221</v>
      </c>
      <c r="F1519" s="53" t="s">
        <v>146</v>
      </c>
      <c r="G1519" s="50" t="s">
        <v>138</v>
      </c>
      <c r="H1519" s="50" t="s">
        <v>144</v>
      </c>
      <c r="I1519" s="53">
        <v>38</v>
      </c>
      <c r="K1519" s="64" t="str">
        <f t="shared" si="96"/>
        <v/>
      </c>
      <c r="M1519" s="2"/>
    </row>
    <row r="1520" spans="1:13" x14ac:dyDescent="0.2">
      <c r="A1520" s="47">
        <f t="shared" si="95"/>
        <v>2020</v>
      </c>
      <c r="B1520" s="181" t="str">
        <f t="shared" si="93"/>
        <v>Apr</v>
      </c>
      <c r="C1520" s="79">
        <f t="shared" si="94"/>
        <v>16</v>
      </c>
      <c r="D1520" s="195">
        <v>43933</v>
      </c>
      <c r="E1520" s="53" t="s">
        <v>221</v>
      </c>
      <c r="F1520" s="53" t="s">
        <v>146</v>
      </c>
      <c r="G1520" s="50" t="s">
        <v>138</v>
      </c>
      <c r="H1520" s="50" t="s">
        <v>144</v>
      </c>
      <c r="I1520" s="53">
        <v>42</v>
      </c>
      <c r="K1520" s="64" t="str">
        <f t="shared" si="96"/>
        <v/>
      </c>
      <c r="M1520" s="2"/>
    </row>
    <row r="1521" spans="1:13" x14ac:dyDescent="0.2">
      <c r="A1521" s="47">
        <f t="shared" si="95"/>
        <v>2020</v>
      </c>
      <c r="B1521" s="181" t="str">
        <f t="shared" si="93"/>
        <v>Apr</v>
      </c>
      <c r="C1521" s="79">
        <f t="shared" si="94"/>
        <v>16</v>
      </c>
      <c r="D1521" s="195">
        <v>43933</v>
      </c>
      <c r="E1521" s="53" t="s">
        <v>221</v>
      </c>
      <c r="F1521" s="53" t="s">
        <v>146</v>
      </c>
      <c r="G1521" s="50" t="s">
        <v>138</v>
      </c>
      <c r="H1521" s="50" t="s">
        <v>144</v>
      </c>
      <c r="I1521" s="53">
        <v>37</v>
      </c>
      <c r="K1521" s="64" t="str">
        <f t="shared" si="96"/>
        <v/>
      </c>
      <c r="M1521" s="2"/>
    </row>
    <row r="1522" spans="1:13" x14ac:dyDescent="0.2">
      <c r="A1522" s="47">
        <f t="shared" si="95"/>
        <v>2020</v>
      </c>
      <c r="B1522" s="181" t="str">
        <f t="shared" si="93"/>
        <v>Apr</v>
      </c>
      <c r="C1522" s="79">
        <f t="shared" si="94"/>
        <v>16</v>
      </c>
      <c r="D1522" s="195">
        <v>43933</v>
      </c>
      <c r="E1522" s="53" t="s">
        <v>221</v>
      </c>
      <c r="F1522" s="53" t="s">
        <v>146</v>
      </c>
      <c r="G1522" s="50" t="s">
        <v>138</v>
      </c>
      <c r="H1522" s="50" t="s">
        <v>144</v>
      </c>
      <c r="I1522" s="53">
        <v>42</v>
      </c>
      <c r="K1522" s="64" t="str">
        <f t="shared" si="96"/>
        <v/>
      </c>
      <c r="M1522" s="2"/>
    </row>
    <row r="1523" spans="1:13" x14ac:dyDescent="0.2">
      <c r="A1523" s="47">
        <f t="shared" si="95"/>
        <v>2020</v>
      </c>
      <c r="B1523" s="181" t="str">
        <f t="shared" si="93"/>
        <v>Apr</v>
      </c>
      <c r="C1523" s="79">
        <f t="shared" si="94"/>
        <v>16</v>
      </c>
      <c r="D1523" s="195">
        <v>43933</v>
      </c>
      <c r="E1523" s="53" t="s">
        <v>221</v>
      </c>
      <c r="F1523" s="53" t="s">
        <v>146</v>
      </c>
      <c r="G1523" s="50" t="s">
        <v>138</v>
      </c>
      <c r="H1523" s="50" t="s">
        <v>144</v>
      </c>
      <c r="I1523" s="53">
        <v>41</v>
      </c>
      <c r="K1523" s="64" t="str">
        <f t="shared" si="96"/>
        <v/>
      </c>
      <c r="M1523" s="2"/>
    </row>
    <row r="1524" spans="1:13" x14ac:dyDescent="0.2">
      <c r="A1524" s="47">
        <f t="shared" si="95"/>
        <v>2020</v>
      </c>
      <c r="B1524" s="181" t="str">
        <f t="shared" si="93"/>
        <v>Apr</v>
      </c>
      <c r="C1524" s="79">
        <f t="shared" si="94"/>
        <v>16</v>
      </c>
      <c r="D1524" s="195">
        <v>43933</v>
      </c>
      <c r="E1524" s="53" t="s">
        <v>221</v>
      </c>
      <c r="F1524" s="53" t="s">
        <v>146</v>
      </c>
      <c r="G1524" s="50" t="s">
        <v>138</v>
      </c>
      <c r="H1524" s="50" t="s">
        <v>144</v>
      </c>
      <c r="I1524" s="53">
        <v>39</v>
      </c>
      <c r="K1524" s="64" t="str">
        <f t="shared" si="96"/>
        <v/>
      </c>
      <c r="M1524" s="2"/>
    </row>
    <row r="1525" spans="1:13" x14ac:dyDescent="0.2">
      <c r="A1525" s="47">
        <f t="shared" si="95"/>
        <v>2020</v>
      </c>
      <c r="B1525" s="181" t="str">
        <f t="shared" si="93"/>
        <v>Apr</v>
      </c>
      <c r="C1525" s="79">
        <f t="shared" si="94"/>
        <v>16</v>
      </c>
      <c r="D1525" s="195">
        <v>43933</v>
      </c>
      <c r="E1525" s="53" t="s">
        <v>221</v>
      </c>
      <c r="F1525" s="53" t="s">
        <v>146</v>
      </c>
      <c r="G1525" s="50" t="s">
        <v>138</v>
      </c>
      <c r="H1525" s="50" t="s">
        <v>144</v>
      </c>
      <c r="I1525" s="53">
        <v>34</v>
      </c>
      <c r="K1525" s="64" t="str">
        <f t="shared" si="96"/>
        <v/>
      </c>
      <c r="M1525" s="2"/>
    </row>
    <row r="1526" spans="1:13" x14ac:dyDescent="0.2">
      <c r="A1526" s="47">
        <f t="shared" si="95"/>
        <v>2020</v>
      </c>
      <c r="B1526" s="181" t="str">
        <f t="shared" si="93"/>
        <v>Apr</v>
      </c>
      <c r="C1526" s="79">
        <f t="shared" si="94"/>
        <v>16</v>
      </c>
      <c r="D1526" s="195">
        <v>43933</v>
      </c>
      <c r="E1526" s="53" t="s">
        <v>221</v>
      </c>
      <c r="F1526" s="53" t="s">
        <v>146</v>
      </c>
      <c r="G1526" s="50" t="s">
        <v>138</v>
      </c>
      <c r="H1526" s="50" t="s">
        <v>144</v>
      </c>
      <c r="I1526" s="53">
        <v>35</v>
      </c>
      <c r="K1526" s="64" t="str">
        <f t="shared" si="96"/>
        <v/>
      </c>
      <c r="M1526" s="2"/>
    </row>
    <row r="1527" spans="1:13" x14ac:dyDescent="0.2">
      <c r="A1527" s="47">
        <f t="shared" si="95"/>
        <v>2020</v>
      </c>
      <c r="B1527" s="181" t="str">
        <f t="shared" si="93"/>
        <v>Apr</v>
      </c>
      <c r="C1527" s="79">
        <f t="shared" si="94"/>
        <v>16</v>
      </c>
      <c r="D1527" s="195">
        <v>43933</v>
      </c>
      <c r="E1527" s="53" t="s">
        <v>221</v>
      </c>
      <c r="F1527" s="53" t="s">
        <v>146</v>
      </c>
      <c r="G1527" s="50" t="s">
        <v>138</v>
      </c>
      <c r="H1527" s="50" t="s">
        <v>144</v>
      </c>
      <c r="I1527" s="53">
        <v>37</v>
      </c>
      <c r="K1527" s="64" t="str">
        <f t="shared" si="96"/>
        <v/>
      </c>
      <c r="M1527" s="2"/>
    </row>
    <row r="1528" spans="1:13" x14ac:dyDescent="0.2">
      <c r="A1528" s="47">
        <f t="shared" si="95"/>
        <v>2020</v>
      </c>
      <c r="B1528" s="181" t="str">
        <f t="shared" si="93"/>
        <v>Apr</v>
      </c>
      <c r="C1528" s="79">
        <f t="shared" si="94"/>
        <v>16</v>
      </c>
      <c r="D1528" s="195">
        <v>43933</v>
      </c>
      <c r="E1528" s="53" t="s">
        <v>221</v>
      </c>
      <c r="F1528" s="53" t="s">
        <v>146</v>
      </c>
      <c r="G1528" s="50" t="s">
        <v>138</v>
      </c>
      <c r="H1528" s="50" t="s">
        <v>144</v>
      </c>
      <c r="I1528" s="53">
        <v>38</v>
      </c>
      <c r="K1528" s="64" t="str">
        <f t="shared" si="96"/>
        <v/>
      </c>
      <c r="M1528" s="2"/>
    </row>
    <row r="1529" spans="1:13" x14ac:dyDescent="0.2">
      <c r="A1529" s="47">
        <f t="shared" si="95"/>
        <v>2020</v>
      </c>
      <c r="B1529" s="181" t="str">
        <f t="shared" si="93"/>
        <v>Apr</v>
      </c>
      <c r="C1529" s="79">
        <f t="shared" si="94"/>
        <v>16</v>
      </c>
      <c r="D1529" s="195">
        <v>43933</v>
      </c>
      <c r="E1529" s="53" t="s">
        <v>221</v>
      </c>
      <c r="F1529" s="53" t="s">
        <v>146</v>
      </c>
      <c r="G1529" s="50" t="s">
        <v>138</v>
      </c>
      <c r="H1529" s="50" t="s">
        <v>144</v>
      </c>
      <c r="I1529" s="53">
        <v>36</v>
      </c>
      <c r="K1529" s="64" t="str">
        <f t="shared" si="96"/>
        <v/>
      </c>
      <c r="M1529" s="2"/>
    </row>
    <row r="1530" spans="1:13" x14ac:dyDescent="0.2">
      <c r="A1530" s="47">
        <f t="shared" si="95"/>
        <v>2020</v>
      </c>
      <c r="B1530" s="181" t="str">
        <f t="shared" si="93"/>
        <v>Apr</v>
      </c>
      <c r="C1530" s="79">
        <f t="shared" si="94"/>
        <v>16</v>
      </c>
      <c r="D1530" s="195">
        <v>43933</v>
      </c>
      <c r="E1530" s="53" t="s">
        <v>221</v>
      </c>
      <c r="F1530" s="53" t="s">
        <v>146</v>
      </c>
      <c r="G1530" s="50" t="s">
        <v>138</v>
      </c>
      <c r="H1530" s="50" t="s">
        <v>144</v>
      </c>
      <c r="I1530" s="53">
        <v>43</v>
      </c>
      <c r="K1530" s="64" t="str">
        <f t="shared" si="96"/>
        <v/>
      </c>
      <c r="M1530" s="2"/>
    </row>
    <row r="1531" spans="1:13" x14ac:dyDescent="0.2">
      <c r="A1531" s="47">
        <f t="shared" si="95"/>
        <v>2020</v>
      </c>
      <c r="B1531" s="181" t="str">
        <f t="shared" si="93"/>
        <v>Apr</v>
      </c>
      <c r="C1531" s="79">
        <f t="shared" si="94"/>
        <v>16</v>
      </c>
      <c r="D1531" s="195">
        <v>43933</v>
      </c>
      <c r="E1531" s="53" t="s">
        <v>221</v>
      </c>
      <c r="F1531" s="53" t="s">
        <v>146</v>
      </c>
      <c r="G1531" s="50" t="s">
        <v>138</v>
      </c>
      <c r="H1531" s="50" t="s">
        <v>144</v>
      </c>
      <c r="I1531" s="53">
        <v>34</v>
      </c>
      <c r="K1531" s="64" t="str">
        <f t="shared" si="96"/>
        <v/>
      </c>
      <c r="M1531" s="2"/>
    </row>
    <row r="1532" spans="1:13" x14ac:dyDescent="0.2">
      <c r="A1532" s="47">
        <f t="shared" si="95"/>
        <v>2020</v>
      </c>
      <c r="B1532" s="181" t="str">
        <f t="shared" si="93"/>
        <v>Apr</v>
      </c>
      <c r="C1532" s="79">
        <f t="shared" si="94"/>
        <v>16</v>
      </c>
      <c r="D1532" s="195">
        <v>43933</v>
      </c>
      <c r="E1532" s="53" t="s">
        <v>221</v>
      </c>
      <c r="F1532" s="53" t="s">
        <v>146</v>
      </c>
      <c r="G1532" s="50" t="s">
        <v>138</v>
      </c>
      <c r="H1532" s="50" t="s">
        <v>144</v>
      </c>
      <c r="I1532" s="53">
        <v>37</v>
      </c>
      <c r="K1532" s="64" t="str">
        <f t="shared" si="96"/>
        <v/>
      </c>
      <c r="M1532" s="2"/>
    </row>
    <row r="1533" spans="1:13" x14ac:dyDescent="0.2">
      <c r="A1533" s="47">
        <f t="shared" si="95"/>
        <v>2020</v>
      </c>
      <c r="B1533" s="181" t="str">
        <f t="shared" si="93"/>
        <v>Apr</v>
      </c>
      <c r="C1533" s="79">
        <f t="shared" si="94"/>
        <v>16</v>
      </c>
      <c r="D1533" s="195">
        <v>43933</v>
      </c>
      <c r="E1533" s="53" t="s">
        <v>221</v>
      </c>
      <c r="F1533" s="53" t="s">
        <v>146</v>
      </c>
      <c r="G1533" s="50" t="s">
        <v>138</v>
      </c>
      <c r="H1533" s="50" t="s">
        <v>144</v>
      </c>
      <c r="I1533" s="53">
        <v>39</v>
      </c>
      <c r="K1533" s="64" t="str">
        <f t="shared" si="96"/>
        <v/>
      </c>
      <c r="M1533" s="2"/>
    </row>
    <row r="1534" spans="1:13" x14ac:dyDescent="0.2">
      <c r="A1534" s="47">
        <f t="shared" si="95"/>
        <v>2020</v>
      </c>
      <c r="B1534" s="181" t="str">
        <f t="shared" si="93"/>
        <v>Apr</v>
      </c>
      <c r="C1534" s="79">
        <f t="shared" si="94"/>
        <v>16</v>
      </c>
      <c r="D1534" s="195">
        <v>43933</v>
      </c>
      <c r="E1534" s="53" t="s">
        <v>221</v>
      </c>
      <c r="F1534" s="53" t="s">
        <v>146</v>
      </c>
      <c r="G1534" s="50" t="s">
        <v>138</v>
      </c>
      <c r="H1534" s="50" t="s">
        <v>144</v>
      </c>
      <c r="I1534" s="53">
        <v>42</v>
      </c>
      <c r="K1534" s="64" t="str">
        <f t="shared" si="96"/>
        <v/>
      </c>
      <c r="M1534" s="2"/>
    </row>
    <row r="1535" spans="1:13" x14ac:dyDescent="0.2">
      <c r="A1535" s="47">
        <f t="shared" si="95"/>
        <v>2020</v>
      </c>
      <c r="B1535" s="181" t="str">
        <f t="shared" si="93"/>
        <v>Apr</v>
      </c>
      <c r="C1535" s="79">
        <f t="shared" si="94"/>
        <v>16</v>
      </c>
      <c r="D1535" s="195">
        <v>43933</v>
      </c>
      <c r="E1535" s="53" t="s">
        <v>221</v>
      </c>
      <c r="F1535" s="53" t="s">
        <v>146</v>
      </c>
      <c r="G1535" s="50" t="s">
        <v>138</v>
      </c>
      <c r="H1535" s="50" t="s">
        <v>144</v>
      </c>
      <c r="I1535" s="53">
        <v>41</v>
      </c>
      <c r="K1535" s="64" t="str">
        <f t="shared" si="96"/>
        <v/>
      </c>
      <c r="M1535" s="2"/>
    </row>
    <row r="1536" spans="1:13" x14ac:dyDescent="0.2">
      <c r="A1536" s="47">
        <f t="shared" si="95"/>
        <v>2020</v>
      </c>
      <c r="B1536" s="181" t="str">
        <f t="shared" si="93"/>
        <v>Apr</v>
      </c>
      <c r="C1536" s="79">
        <f t="shared" si="94"/>
        <v>16</v>
      </c>
      <c r="D1536" s="195">
        <v>43933</v>
      </c>
      <c r="E1536" s="53" t="s">
        <v>221</v>
      </c>
      <c r="F1536" s="53" t="s">
        <v>146</v>
      </c>
      <c r="G1536" s="50" t="s">
        <v>138</v>
      </c>
      <c r="H1536" s="50" t="s">
        <v>144</v>
      </c>
      <c r="I1536" s="53">
        <v>39</v>
      </c>
      <c r="K1536" s="64" t="str">
        <f t="shared" si="96"/>
        <v/>
      </c>
      <c r="M1536" s="2"/>
    </row>
    <row r="1537" spans="1:13" x14ac:dyDescent="0.2">
      <c r="A1537" s="47">
        <f t="shared" si="95"/>
        <v>2020</v>
      </c>
      <c r="B1537" s="181" t="str">
        <f t="shared" si="93"/>
        <v>Apr</v>
      </c>
      <c r="C1537" s="79">
        <f t="shared" si="94"/>
        <v>16</v>
      </c>
      <c r="D1537" s="195">
        <v>43933</v>
      </c>
      <c r="E1537" s="53" t="s">
        <v>221</v>
      </c>
      <c r="F1537" s="53" t="s">
        <v>146</v>
      </c>
      <c r="G1537" s="50" t="s">
        <v>138</v>
      </c>
      <c r="H1537" s="50" t="s">
        <v>144</v>
      </c>
      <c r="I1537" s="53">
        <v>34</v>
      </c>
      <c r="K1537" s="64" t="str">
        <f t="shared" si="96"/>
        <v/>
      </c>
      <c r="M1537" s="2"/>
    </row>
    <row r="1538" spans="1:13" x14ac:dyDescent="0.2">
      <c r="A1538" s="47">
        <f t="shared" si="95"/>
        <v>2020</v>
      </c>
      <c r="B1538" s="181" t="str">
        <f t="shared" si="93"/>
        <v>Apr</v>
      </c>
      <c r="C1538" s="79">
        <f t="shared" si="94"/>
        <v>16</v>
      </c>
      <c r="D1538" s="195">
        <v>43933</v>
      </c>
      <c r="E1538" s="53" t="s">
        <v>221</v>
      </c>
      <c r="F1538" s="53" t="s">
        <v>146</v>
      </c>
      <c r="G1538" s="50" t="s">
        <v>138</v>
      </c>
      <c r="H1538" s="50" t="s">
        <v>144</v>
      </c>
      <c r="I1538" s="53">
        <v>37</v>
      </c>
      <c r="K1538" s="64" t="str">
        <f t="shared" si="96"/>
        <v/>
      </c>
      <c r="M1538" s="2"/>
    </row>
    <row r="1539" spans="1:13" x14ac:dyDescent="0.2">
      <c r="A1539" s="47">
        <f t="shared" si="95"/>
        <v>2020</v>
      </c>
      <c r="B1539" s="181" t="str">
        <f t="shared" si="93"/>
        <v>Apr</v>
      </c>
      <c r="C1539" s="79">
        <f t="shared" si="94"/>
        <v>16</v>
      </c>
      <c r="D1539" s="195">
        <v>43933</v>
      </c>
      <c r="E1539" s="53" t="s">
        <v>221</v>
      </c>
      <c r="F1539" s="53" t="s">
        <v>146</v>
      </c>
      <c r="G1539" s="50" t="s">
        <v>138</v>
      </c>
      <c r="H1539" s="50" t="s">
        <v>144</v>
      </c>
      <c r="I1539" s="53">
        <v>43</v>
      </c>
      <c r="K1539" s="64" t="str">
        <f t="shared" si="96"/>
        <v/>
      </c>
      <c r="M1539" s="2"/>
    </row>
    <row r="1540" spans="1:13" x14ac:dyDescent="0.2">
      <c r="A1540" s="47">
        <f t="shared" si="95"/>
        <v>2020</v>
      </c>
      <c r="B1540" s="181" t="str">
        <f t="shared" ref="B1540:B1603" si="97">TEXT(D1540,"mmm")</f>
        <v>Apr</v>
      </c>
      <c r="C1540" s="79">
        <f t="shared" ref="C1540:C1646" si="98">WEEKNUM(D1540)</f>
        <v>16</v>
      </c>
      <c r="D1540" s="195">
        <v>43933</v>
      </c>
      <c r="E1540" s="53" t="s">
        <v>221</v>
      </c>
      <c r="F1540" s="53" t="s">
        <v>146</v>
      </c>
      <c r="G1540" s="50" t="s">
        <v>138</v>
      </c>
      <c r="H1540" s="50" t="s">
        <v>144</v>
      </c>
      <c r="I1540" s="53">
        <v>41</v>
      </c>
      <c r="K1540" s="64" t="str">
        <f t="shared" si="96"/>
        <v/>
      </c>
      <c r="M1540" s="2"/>
    </row>
    <row r="1541" spans="1:13" x14ac:dyDescent="0.2">
      <c r="A1541" s="47">
        <f t="shared" si="95"/>
        <v>2020</v>
      </c>
      <c r="B1541" s="181" t="str">
        <f t="shared" si="97"/>
        <v>Apr</v>
      </c>
      <c r="C1541" s="79">
        <f t="shared" si="98"/>
        <v>16</v>
      </c>
      <c r="D1541" s="195">
        <v>43933</v>
      </c>
      <c r="E1541" s="53" t="s">
        <v>221</v>
      </c>
      <c r="F1541" s="53" t="s">
        <v>146</v>
      </c>
      <c r="G1541" s="50" t="s">
        <v>138</v>
      </c>
      <c r="H1541" s="50" t="s">
        <v>144</v>
      </c>
      <c r="I1541" s="53">
        <v>40</v>
      </c>
      <c r="K1541" s="64" t="str">
        <f t="shared" si="96"/>
        <v/>
      </c>
      <c r="M1541" s="2"/>
    </row>
    <row r="1542" spans="1:13" x14ac:dyDescent="0.2">
      <c r="A1542" s="47">
        <f t="shared" ref="A1542:A1648" si="99">YEAR(D1542)</f>
        <v>2020</v>
      </c>
      <c r="B1542" s="181" t="str">
        <f t="shared" si="97"/>
        <v>Apr</v>
      </c>
      <c r="C1542" s="79">
        <f t="shared" si="98"/>
        <v>16</v>
      </c>
      <c r="D1542" s="195">
        <v>43933</v>
      </c>
      <c r="E1542" s="53" t="s">
        <v>221</v>
      </c>
      <c r="F1542" s="53" t="s">
        <v>146</v>
      </c>
      <c r="G1542" s="50" t="s">
        <v>138</v>
      </c>
      <c r="H1542" s="50" t="s">
        <v>144</v>
      </c>
      <c r="I1542" s="53">
        <v>39</v>
      </c>
      <c r="K1542" s="64" t="str">
        <f t="shared" si="96"/>
        <v/>
      </c>
      <c r="M1542" s="2"/>
    </row>
    <row r="1543" spans="1:13" x14ac:dyDescent="0.2">
      <c r="A1543" s="47">
        <f t="shared" si="99"/>
        <v>2020</v>
      </c>
      <c r="B1543" s="181" t="str">
        <f t="shared" si="97"/>
        <v>Apr</v>
      </c>
      <c r="C1543" s="79">
        <f t="shared" si="98"/>
        <v>16</v>
      </c>
      <c r="D1543" s="195">
        <v>43933</v>
      </c>
      <c r="E1543" s="53" t="s">
        <v>221</v>
      </c>
      <c r="F1543" s="53" t="s">
        <v>146</v>
      </c>
      <c r="G1543" s="50" t="s">
        <v>138</v>
      </c>
      <c r="H1543" s="50" t="s">
        <v>144</v>
      </c>
      <c r="I1543" s="53">
        <v>38</v>
      </c>
      <c r="K1543" s="64" t="str">
        <f t="shared" si="96"/>
        <v/>
      </c>
      <c r="M1543" s="2"/>
    </row>
    <row r="1544" spans="1:13" x14ac:dyDescent="0.2">
      <c r="A1544" s="47">
        <f t="shared" si="99"/>
        <v>2020</v>
      </c>
      <c r="B1544" s="181" t="str">
        <f t="shared" si="97"/>
        <v>Apr</v>
      </c>
      <c r="C1544" s="79">
        <f t="shared" si="98"/>
        <v>16</v>
      </c>
      <c r="D1544" s="195">
        <v>43933</v>
      </c>
      <c r="E1544" s="53" t="s">
        <v>221</v>
      </c>
      <c r="F1544" s="53" t="s">
        <v>146</v>
      </c>
      <c r="G1544" s="50" t="s">
        <v>138</v>
      </c>
      <c r="H1544" s="50" t="s">
        <v>144</v>
      </c>
      <c r="I1544" s="53">
        <v>37</v>
      </c>
      <c r="K1544" s="64" t="str">
        <f t="shared" si="96"/>
        <v/>
      </c>
      <c r="M1544" s="2"/>
    </row>
    <row r="1545" spans="1:13" x14ac:dyDescent="0.2">
      <c r="A1545" s="47">
        <f t="shared" si="99"/>
        <v>2020</v>
      </c>
      <c r="B1545" s="181" t="str">
        <f t="shared" si="97"/>
        <v>Apr</v>
      </c>
      <c r="C1545" s="79">
        <f t="shared" si="98"/>
        <v>16</v>
      </c>
      <c r="D1545" s="195">
        <v>43933</v>
      </c>
      <c r="E1545" s="53" t="s">
        <v>221</v>
      </c>
      <c r="F1545" s="53" t="s">
        <v>146</v>
      </c>
      <c r="G1545" s="50" t="s">
        <v>138</v>
      </c>
      <c r="H1545" s="50" t="s">
        <v>144</v>
      </c>
      <c r="I1545" s="53">
        <v>35</v>
      </c>
      <c r="K1545" s="64" t="str">
        <f t="shared" si="96"/>
        <v/>
      </c>
      <c r="M1545" s="2"/>
    </row>
    <row r="1546" spans="1:13" x14ac:dyDescent="0.2">
      <c r="A1546" s="47">
        <f t="shared" si="99"/>
        <v>2020</v>
      </c>
      <c r="B1546" s="181" t="str">
        <f t="shared" si="97"/>
        <v>Apr</v>
      </c>
      <c r="C1546" s="79">
        <f t="shared" si="98"/>
        <v>16</v>
      </c>
      <c r="D1546" s="195">
        <v>43933</v>
      </c>
      <c r="E1546" s="53" t="s">
        <v>221</v>
      </c>
      <c r="F1546" s="53" t="s">
        <v>146</v>
      </c>
      <c r="G1546" s="50" t="s">
        <v>138</v>
      </c>
      <c r="H1546" s="50" t="s">
        <v>144</v>
      </c>
      <c r="I1546" s="53">
        <v>36</v>
      </c>
      <c r="K1546" s="64" t="str">
        <f t="shared" si="96"/>
        <v/>
      </c>
      <c r="M1546" s="2"/>
    </row>
    <row r="1547" spans="1:13" x14ac:dyDescent="0.2">
      <c r="A1547" s="47">
        <f t="shared" si="99"/>
        <v>2020</v>
      </c>
      <c r="B1547" s="181" t="str">
        <f t="shared" si="97"/>
        <v>Apr</v>
      </c>
      <c r="C1547" s="79">
        <f t="shared" si="98"/>
        <v>16</v>
      </c>
      <c r="D1547" s="195">
        <v>43933</v>
      </c>
      <c r="E1547" s="53" t="s">
        <v>221</v>
      </c>
      <c r="F1547" s="53" t="s">
        <v>146</v>
      </c>
      <c r="G1547" s="50" t="s">
        <v>138</v>
      </c>
      <c r="H1547" s="50" t="s">
        <v>144</v>
      </c>
      <c r="I1547" s="53">
        <v>36</v>
      </c>
      <c r="K1547" s="64" t="str">
        <f t="shared" si="96"/>
        <v/>
      </c>
      <c r="M1547" s="2"/>
    </row>
    <row r="1548" spans="1:13" x14ac:dyDescent="0.2">
      <c r="A1548" s="47">
        <f t="shared" si="99"/>
        <v>2020</v>
      </c>
      <c r="B1548" s="181" t="str">
        <f t="shared" si="97"/>
        <v>Apr</v>
      </c>
      <c r="C1548" s="79">
        <f t="shared" si="98"/>
        <v>16</v>
      </c>
      <c r="D1548" s="195">
        <v>43933</v>
      </c>
      <c r="E1548" s="53" t="s">
        <v>221</v>
      </c>
      <c r="F1548" s="53" t="s">
        <v>146</v>
      </c>
      <c r="G1548" s="50" t="s">
        <v>138</v>
      </c>
      <c r="H1548" s="50" t="s">
        <v>144</v>
      </c>
      <c r="I1548" s="53">
        <v>38</v>
      </c>
      <c r="K1548" s="64" t="str">
        <f t="shared" si="96"/>
        <v/>
      </c>
      <c r="M1548" s="2"/>
    </row>
    <row r="1549" spans="1:13" x14ac:dyDescent="0.2">
      <c r="A1549" s="47">
        <f t="shared" si="99"/>
        <v>2020</v>
      </c>
      <c r="B1549" s="181" t="str">
        <f t="shared" si="97"/>
        <v>Apr</v>
      </c>
      <c r="C1549" s="79">
        <f t="shared" si="98"/>
        <v>16</v>
      </c>
      <c r="D1549" s="195">
        <v>43933</v>
      </c>
      <c r="E1549" s="53" t="s">
        <v>221</v>
      </c>
      <c r="F1549" s="53" t="s">
        <v>146</v>
      </c>
      <c r="G1549" s="50" t="s">
        <v>138</v>
      </c>
      <c r="H1549" s="50" t="s">
        <v>144</v>
      </c>
      <c r="I1549" s="53">
        <v>37</v>
      </c>
      <c r="K1549" s="64" t="str">
        <f t="shared" si="96"/>
        <v/>
      </c>
      <c r="M1549" s="2"/>
    </row>
    <row r="1550" spans="1:13" x14ac:dyDescent="0.2">
      <c r="A1550" s="47">
        <f t="shared" si="99"/>
        <v>2020</v>
      </c>
      <c r="B1550" s="181" t="str">
        <f t="shared" si="97"/>
        <v>Apr</v>
      </c>
      <c r="C1550" s="79">
        <f t="shared" si="98"/>
        <v>16</v>
      </c>
      <c r="D1550" s="195">
        <v>43933</v>
      </c>
      <c r="E1550" s="53" t="s">
        <v>221</v>
      </c>
      <c r="F1550" s="53" t="s">
        <v>146</v>
      </c>
      <c r="G1550" s="50" t="s">
        <v>138</v>
      </c>
      <c r="H1550" s="50" t="s">
        <v>144</v>
      </c>
      <c r="I1550" s="53">
        <v>36</v>
      </c>
      <c r="K1550" s="64" t="str">
        <f t="shared" si="96"/>
        <v/>
      </c>
      <c r="M1550" s="2"/>
    </row>
    <row r="1551" spans="1:13" x14ac:dyDescent="0.2">
      <c r="A1551" s="47">
        <f t="shared" si="99"/>
        <v>2020</v>
      </c>
      <c r="B1551" s="181" t="str">
        <f t="shared" si="97"/>
        <v>Apr</v>
      </c>
      <c r="C1551" s="79">
        <f t="shared" si="98"/>
        <v>16</v>
      </c>
      <c r="D1551" s="195">
        <v>43933</v>
      </c>
      <c r="E1551" s="53" t="s">
        <v>221</v>
      </c>
      <c r="F1551" s="53" t="s">
        <v>146</v>
      </c>
      <c r="G1551" s="50" t="s">
        <v>138</v>
      </c>
      <c r="H1551" s="50" t="s">
        <v>144</v>
      </c>
      <c r="I1551" s="53">
        <v>36</v>
      </c>
      <c r="K1551" s="64" t="str">
        <f t="shared" si="96"/>
        <v/>
      </c>
      <c r="M1551" s="2"/>
    </row>
    <row r="1552" spans="1:13" x14ac:dyDescent="0.2">
      <c r="A1552" s="47">
        <f t="shared" si="99"/>
        <v>2020</v>
      </c>
      <c r="B1552" s="181" t="str">
        <f t="shared" si="97"/>
        <v>Apr</v>
      </c>
      <c r="C1552" s="79">
        <f t="shared" si="98"/>
        <v>16</v>
      </c>
      <c r="D1552" s="195">
        <v>43933</v>
      </c>
      <c r="E1552" s="53" t="s">
        <v>221</v>
      </c>
      <c r="F1552" s="53" t="s">
        <v>146</v>
      </c>
      <c r="G1552" s="50" t="s">
        <v>138</v>
      </c>
      <c r="H1552" s="50" t="s">
        <v>144</v>
      </c>
      <c r="I1552" s="53">
        <v>35</v>
      </c>
      <c r="K1552" s="64" t="str">
        <f t="shared" si="96"/>
        <v/>
      </c>
      <c r="M1552" s="2"/>
    </row>
    <row r="1553" spans="1:13" x14ac:dyDescent="0.2">
      <c r="A1553" s="47">
        <f t="shared" si="99"/>
        <v>2020</v>
      </c>
      <c r="B1553" s="181" t="str">
        <f t="shared" si="97"/>
        <v>Apr</v>
      </c>
      <c r="C1553" s="79">
        <f t="shared" si="98"/>
        <v>16</v>
      </c>
      <c r="D1553" s="195">
        <v>43933</v>
      </c>
      <c r="E1553" s="53" t="s">
        <v>221</v>
      </c>
      <c r="F1553" s="53" t="s">
        <v>146</v>
      </c>
      <c r="G1553" s="50" t="s">
        <v>138</v>
      </c>
      <c r="H1553" s="50" t="s">
        <v>144</v>
      </c>
      <c r="I1553" s="53">
        <v>39</v>
      </c>
      <c r="K1553" s="64" t="str">
        <f t="shared" si="96"/>
        <v/>
      </c>
      <c r="M1553" s="2"/>
    </row>
    <row r="1554" spans="1:13" x14ac:dyDescent="0.2">
      <c r="A1554" s="47">
        <f t="shared" si="99"/>
        <v>2020</v>
      </c>
      <c r="B1554" s="181" t="str">
        <f t="shared" si="97"/>
        <v>Apr</v>
      </c>
      <c r="C1554" s="79">
        <f t="shared" si="98"/>
        <v>16</v>
      </c>
      <c r="D1554" s="195">
        <v>43933</v>
      </c>
      <c r="E1554" s="53" t="s">
        <v>221</v>
      </c>
      <c r="F1554" s="53" t="s">
        <v>146</v>
      </c>
      <c r="G1554" s="50" t="s">
        <v>138</v>
      </c>
      <c r="H1554" s="50" t="s">
        <v>144</v>
      </c>
      <c r="I1554" s="53">
        <v>39</v>
      </c>
      <c r="K1554" s="64" t="str">
        <f t="shared" si="96"/>
        <v/>
      </c>
      <c r="M1554" s="2"/>
    </row>
    <row r="1555" spans="1:13" x14ac:dyDescent="0.2">
      <c r="A1555" s="47">
        <f t="shared" si="99"/>
        <v>2020</v>
      </c>
      <c r="B1555" s="181" t="str">
        <f t="shared" si="97"/>
        <v>Apr</v>
      </c>
      <c r="C1555" s="79">
        <f t="shared" si="98"/>
        <v>16</v>
      </c>
      <c r="D1555" s="195">
        <v>43933</v>
      </c>
      <c r="E1555" s="53" t="s">
        <v>221</v>
      </c>
      <c r="F1555" s="53" t="s">
        <v>146</v>
      </c>
      <c r="G1555" s="50" t="s">
        <v>138</v>
      </c>
      <c r="H1555" s="50" t="s">
        <v>144</v>
      </c>
      <c r="I1555" s="53">
        <v>39</v>
      </c>
      <c r="K1555" s="64" t="str">
        <f t="shared" si="96"/>
        <v/>
      </c>
      <c r="M1555" s="2"/>
    </row>
    <row r="1556" spans="1:13" x14ac:dyDescent="0.2">
      <c r="A1556" s="47">
        <f t="shared" si="99"/>
        <v>2020</v>
      </c>
      <c r="B1556" s="181" t="str">
        <f t="shared" si="97"/>
        <v>Apr</v>
      </c>
      <c r="C1556" s="79">
        <f t="shared" si="98"/>
        <v>16</v>
      </c>
      <c r="D1556" s="195">
        <v>43933</v>
      </c>
      <c r="E1556" s="53" t="s">
        <v>221</v>
      </c>
      <c r="F1556" s="53" t="s">
        <v>146</v>
      </c>
      <c r="G1556" s="50" t="s">
        <v>138</v>
      </c>
      <c r="H1556" s="50" t="s">
        <v>144</v>
      </c>
      <c r="I1556" s="53">
        <v>34</v>
      </c>
      <c r="K1556" s="64" t="str">
        <f t="shared" si="96"/>
        <v/>
      </c>
      <c r="M1556" s="2"/>
    </row>
    <row r="1557" spans="1:13" x14ac:dyDescent="0.2">
      <c r="A1557" s="47">
        <f t="shared" si="99"/>
        <v>2020</v>
      </c>
      <c r="B1557" s="181" t="str">
        <f t="shared" si="97"/>
        <v>Apr</v>
      </c>
      <c r="C1557" s="79">
        <f t="shared" si="98"/>
        <v>16</v>
      </c>
      <c r="D1557" s="195">
        <v>43933</v>
      </c>
      <c r="E1557" s="53" t="s">
        <v>221</v>
      </c>
      <c r="F1557" s="53" t="s">
        <v>146</v>
      </c>
      <c r="G1557" s="50" t="s">
        <v>138</v>
      </c>
      <c r="H1557" s="50" t="s">
        <v>144</v>
      </c>
      <c r="I1557" s="53">
        <v>36</v>
      </c>
      <c r="K1557" s="64" t="str">
        <f t="shared" si="96"/>
        <v/>
      </c>
      <c r="M1557" s="2"/>
    </row>
    <row r="1558" spans="1:13" x14ac:dyDescent="0.2">
      <c r="A1558" s="47">
        <f t="shared" si="99"/>
        <v>2020</v>
      </c>
      <c r="B1558" s="181" t="str">
        <f t="shared" si="97"/>
        <v>Apr</v>
      </c>
      <c r="C1558" s="79">
        <f t="shared" si="98"/>
        <v>16</v>
      </c>
      <c r="D1558" s="195">
        <v>43933</v>
      </c>
      <c r="E1558" s="53" t="s">
        <v>221</v>
      </c>
      <c r="F1558" s="53" t="s">
        <v>146</v>
      </c>
      <c r="G1558" s="50" t="s">
        <v>138</v>
      </c>
      <c r="H1558" s="50" t="s">
        <v>144</v>
      </c>
      <c r="I1558" s="53">
        <v>39</v>
      </c>
      <c r="K1558" s="64" t="str">
        <f t="shared" si="96"/>
        <v/>
      </c>
      <c r="M1558" s="2"/>
    </row>
    <row r="1559" spans="1:13" x14ac:dyDescent="0.2">
      <c r="A1559" s="47">
        <f t="shared" si="99"/>
        <v>2020</v>
      </c>
      <c r="B1559" s="181" t="str">
        <f t="shared" si="97"/>
        <v>Apr</v>
      </c>
      <c r="C1559" s="79">
        <f t="shared" si="98"/>
        <v>16</v>
      </c>
      <c r="D1559" s="195">
        <v>43933</v>
      </c>
      <c r="E1559" s="53" t="s">
        <v>221</v>
      </c>
      <c r="F1559" s="53" t="s">
        <v>146</v>
      </c>
      <c r="G1559" s="50" t="s">
        <v>138</v>
      </c>
      <c r="H1559" s="50" t="s">
        <v>144</v>
      </c>
      <c r="I1559" s="53">
        <v>37</v>
      </c>
      <c r="K1559" s="64" t="str">
        <f t="shared" si="96"/>
        <v/>
      </c>
      <c r="M1559" s="2"/>
    </row>
    <row r="1560" spans="1:13" x14ac:dyDescent="0.2">
      <c r="A1560" s="47">
        <f t="shared" si="99"/>
        <v>2020</v>
      </c>
      <c r="B1560" s="181" t="str">
        <f t="shared" si="97"/>
        <v>Apr</v>
      </c>
      <c r="C1560" s="79">
        <f t="shared" si="98"/>
        <v>16</v>
      </c>
      <c r="D1560" s="195">
        <v>43933</v>
      </c>
      <c r="E1560" s="53" t="s">
        <v>221</v>
      </c>
      <c r="F1560" s="53" t="s">
        <v>146</v>
      </c>
      <c r="G1560" s="50" t="s">
        <v>138</v>
      </c>
      <c r="H1560" s="50" t="s">
        <v>144</v>
      </c>
      <c r="I1560" s="53">
        <v>39</v>
      </c>
      <c r="K1560" s="64" t="str">
        <f t="shared" si="96"/>
        <v/>
      </c>
      <c r="M1560" s="2"/>
    </row>
    <row r="1561" spans="1:13" x14ac:dyDescent="0.2">
      <c r="A1561" s="47">
        <f t="shared" si="99"/>
        <v>2020</v>
      </c>
      <c r="B1561" s="181" t="str">
        <f t="shared" si="97"/>
        <v>Apr</v>
      </c>
      <c r="C1561" s="79">
        <f t="shared" si="98"/>
        <v>16</v>
      </c>
      <c r="D1561" s="195">
        <v>43933</v>
      </c>
      <c r="E1561" s="53" t="s">
        <v>221</v>
      </c>
      <c r="F1561" s="53" t="s">
        <v>146</v>
      </c>
      <c r="G1561" s="50" t="s">
        <v>138</v>
      </c>
      <c r="H1561" s="50" t="s">
        <v>144</v>
      </c>
      <c r="I1561" s="53">
        <v>35</v>
      </c>
      <c r="K1561" s="64" t="str">
        <f t="shared" si="96"/>
        <v/>
      </c>
      <c r="M1561" s="2"/>
    </row>
    <row r="1562" spans="1:13" x14ac:dyDescent="0.2">
      <c r="A1562" s="47">
        <f t="shared" si="99"/>
        <v>2020</v>
      </c>
      <c r="B1562" s="181" t="str">
        <f t="shared" si="97"/>
        <v>Apr</v>
      </c>
      <c r="C1562" s="79">
        <f t="shared" si="98"/>
        <v>16</v>
      </c>
      <c r="D1562" s="195">
        <v>43933</v>
      </c>
      <c r="E1562" s="53" t="s">
        <v>221</v>
      </c>
      <c r="F1562" s="53" t="s">
        <v>146</v>
      </c>
      <c r="G1562" s="50" t="s">
        <v>138</v>
      </c>
      <c r="H1562" s="50" t="s">
        <v>144</v>
      </c>
      <c r="I1562" s="53">
        <v>45</v>
      </c>
      <c r="K1562" s="64" t="str">
        <f t="shared" si="96"/>
        <v/>
      </c>
      <c r="M1562" s="2"/>
    </row>
    <row r="1563" spans="1:13" x14ac:dyDescent="0.2">
      <c r="A1563" s="47">
        <f t="shared" si="99"/>
        <v>2020</v>
      </c>
      <c r="B1563" s="181" t="str">
        <f t="shared" si="97"/>
        <v>Apr</v>
      </c>
      <c r="C1563" s="79">
        <f t="shared" si="98"/>
        <v>16</v>
      </c>
      <c r="D1563" s="195">
        <v>43933</v>
      </c>
      <c r="E1563" s="53" t="s">
        <v>221</v>
      </c>
      <c r="F1563" s="53" t="s">
        <v>146</v>
      </c>
      <c r="G1563" s="50" t="s">
        <v>138</v>
      </c>
      <c r="H1563" s="50" t="s">
        <v>144</v>
      </c>
      <c r="I1563" s="53">
        <v>43</v>
      </c>
      <c r="K1563" s="64" t="str">
        <f t="shared" si="96"/>
        <v/>
      </c>
      <c r="M1563" s="2"/>
    </row>
    <row r="1564" spans="1:13" x14ac:dyDescent="0.2">
      <c r="A1564" s="47">
        <f t="shared" si="99"/>
        <v>2020</v>
      </c>
      <c r="B1564" s="181" t="str">
        <f t="shared" si="97"/>
        <v>Apr</v>
      </c>
      <c r="C1564" s="79">
        <f t="shared" si="98"/>
        <v>16</v>
      </c>
      <c r="D1564" s="195">
        <v>43933</v>
      </c>
      <c r="E1564" s="53" t="s">
        <v>221</v>
      </c>
      <c r="F1564" s="53" t="s">
        <v>146</v>
      </c>
      <c r="G1564" s="50" t="s">
        <v>138</v>
      </c>
      <c r="H1564" s="50" t="s">
        <v>144</v>
      </c>
      <c r="I1564" s="53">
        <v>35</v>
      </c>
      <c r="K1564" s="64" t="str">
        <f t="shared" si="96"/>
        <v/>
      </c>
      <c r="M1564" s="2"/>
    </row>
    <row r="1565" spans="1:13" x14ac:dyDescent="0.2">
      <c r="A1565" s="47">
        <f t="shared" si="99"/>
        <v>2020</v>
      </c>
      <c r="B1565" s="181" t="str">
        <f t="shared" si="97"/>
        <v>Apr</v>
      </c>
      <c r="C1565" s="79">
        <f t="shared" si="98"/>
        <v>16</v>
      </c>
      <c r="D1565" s="195">
        <v>43933</v>
      </c>
      <c r="E1565" s="53" t="s">
        <v>221</v>
      </c>
      <c r="F1565" s="53" t="s">
        <v>146</v>
      </c>
      <c r="G1565" s="50" t="s">
        <v>138</v>
      </c>
      <c r="H1565" s="50" t="s">
        <v>144</v>
      </c>
      <c r="I1565" s="53">
        <v>36</v>
      </c>
      <c r="K1565" s="64" t="str">
        <f t="shared" si="96"/>
        <v/>
      </c>
      <c r="M1565" s="2"/>
    </row>
    <row r="1566" spans="1:13" x14ac:dyDescent="0.2">
      <c r="A1566" s="47">
        <f t="shared" si="99"/>
        <v>2020</v>
      </c>
      <c r="B1566" s="181" t="str">
        <f t="shared" si="97"/>
        <v>Apr</v>
      </c>
      <c r="C1566" s="79">
        <f t="shared" si="98"/>
        <v>16</v>
      </c>
      <c r="D1566" s="195">
        <v>43933</v>
      </c>
      <c r="E1566" s="53" t="s">
        <v>221</v>
      </c>
      <c r="F1566" s="53" t="s">
        <v>146</v>
      </c>
      <c r="G1566" s="50" t="s">
        <v>138</v>
      </c>
      <c r="H1566" s="50" t="s">
        <v>144</v>
      </c>
      <c r="I1566" s="53">
        <v>39</v>
      </c>
      <c r="K1566" s="64" t="str">
        <f t="shared" si="96"/>
        <v/>
      </c>
      <c r="M1566" s="2"/>
    </row>
    <row r="1567" spans="1:13" x14ac:dyDescent="0.2">
      <c r="A1567" s="47">
        <f t="shared" si="99"/>
        <v>2020</v>
      </c>
      <c r="B1567" s="181" t="str">
        <f t="shared" si="97"/>
        <v>Apr</v>
      </c>
      <c r="C1567" s="79">
        <f t="shared" si="98"/>
        <v>16</v>
      </c>
      <c r="D1567" s="195">
        <v>43933</v>
      </c>
      <c r="E1567" s="53" t="s">
        <v>221</v>
      </c>
      <c r="F1567" s="53" t="s">
        <v>146</v>
      </c>
      <c r="G1567" s="50" t="s">
        <v>138</v>
      </c>
      <c r="H1567" s="50" t="s">
        <v>144</v>
      </c>
      <c r="I1567" s="53">
        <v>37</v>
      </c>
      <c r="K1567" s="64" t="str">
        <f t="shared" si="96"/>
        <v/>
      </c>
      <c r="M1567" s="2"/>
    </row>
    <row r="1568" spans="1:13" x14ac:dyDescent="0.2">
      <c r="A1568" s="47">
        <f t="shared" si="99"/>
        <v>2020</v>
      </c>
      <c r="B1568" s="181" t="str">
        <f t="shared" si="97"/>
        <v>Apr</v>
      </c>
      <c r="C1568" s="79">
        <f t="shared" si="98"/>
        <v>16</v>
      </c>
      <c r="D1568" s="195">
        <v>43933</v>
      </c>
      <c r="E1568" s="53" t="s">
        <v>221</v>
      </c>
      <c r="F1568" s="53" t="s">
        <v>146</v>
      </c>
      <c r="G1568" s="50" t="s">
        <v>138</v>
      </c>
      <c r="H1568" s="50" t="s">
        <v>144</v>
      </c>
      <c r="I1568" s="53">
        <v>40</v>
      </c>
      <c r="K1568" s="64" t="str">
        <f t="shared" si="96"/>
        <v/>
      </c>
      <c r="M1568" s="2"/>
    </row>
    <row r="1569" spans="1:13" x14ac:dyDescent="0.2">
      <c r="A1569" s="47">
        <f t="shared" si="99"/>
        <v>2020</v>
      </c>
      <c r="B1569" s="181" t="str">
        <f t="shared" si="97"/>
        <v>Apr</v>
      </c>
      <c r="C1569" s="79">
        <f t="shared" si="98"/>
        <v>16</v>
      </c>
      <c r="D1569" s="195">
        <v>43933</v>
      </c>
      <c r="E1569" s="53" t="s">
        <v>221</v>
      </c>
      <c r="F1569" s="53" t="s">
        <v>146</v>
      </c>
      <c r="G1569" s="50" t="s">
        <v>138</v>
      </c>
      <c r="H1569" s="50" t="s">
        <v>144</v>
      </c>
      <c r="I1569" s="53">
        <v>40</v>
      </c>
      <c r="K1569" s="64" t="str">
        <f t="shared" ref="K1569:K1675" si="100">IF(J1569="","",(J1569*100000)/(I1569^3))</f>
        <v/>
      </c>
      <c r="M1569" s="2"/>
    </row>
    <row r="1570" spans="1:13" x14ac:dyDescent="0.2">
      <c r="A1570" s="47">
        <f t="shared" si="99"/>
        <v>2020</v>
      </c>
      <c r="B1570" s="181" t="str">
        <f t="shared" si="97"/>
        <v>Apr</v>
      </c>
      <c r="C1570" s="79">
        <f t="shared" si="98"/>
        <v>16</v>
      </c>
      <c r="D1570" s="195">
        <v>43933</v>
      </c>
      <c r="E1570" s="53" t="s">
        <v>221</v>
      </c>
      <c r="F1570" s="53" t="s">
        <v>146</v>
      </c>
      <c r="G1570" s="50" t="s">
        <v>138</v>
      </c>
      <c r="H1570" s="50" t="s">
        <v>144</v>
      </c>
      <c r="I1570" s="53">
        <v>37</v>
      </c>
      <c r="K1570" s="64" t="str">
        <f t="shared" si="100"/>
        <v/>
      </c>
      <c r="M1570" s="2"/>
    </row>
    <row r="1571" spans="1:13" x14ac:dyDescent="0.2">
      <c r="A1571" s="47">
        <f t="shared" si="99"/>
        <v>2020</v>
      </c>
      <c r="B1571" s="181" t="str">
        <f t="shared" si="97"/>
        <v>Apr</v>
      </c>
      <c r="C1571" s="79">
        <f t="shared" si="98"/>
        <v>16</v>
      </c>
      <c r="D1571" s="195">
        <v>43933</v>
      </c>
      <c r="E1571" s="53" t="s">
        <v>221</v>
      </c>
      <c r="F1571" s="53" t="s">
        <v>146</v>
      </c>
      <c r="G1571" s="50" t="s">
        <v>138</v>
      </c>
      <c r="H1571" s="50" t="s">
        <v>144</v>
      </c>
      <c r="I1571" s="53">
        <v>37</v>
      </c>
      <c r="K1571" s="64" t="str">
        <f t="shared" si="100"/>
        <v/>
      </c>
      <c r="M1571" s="2"/>
    </row>
    <row r="1572" spans="1:13" x14ac:dyDescent="0.2">
      <c r="A1572" s="47">
        <f t="shared" si="99"/>
        <v>2020</v>
      </c>
      <c r="B1572" s="181" t="str">
        <f t="shared" si="97"/>
        <v>Apr</v>
      </c>
      <c r="C1572" s="79">
        <f t="shared" si="98"/>
        <v>16</v>
      </c>
      <c r="D1572" s="195">
        <v>43933</v>
      </c>
      <c r="E1572" s="53" t="s">
        <v>221</v>
      </c>
      <c r="F1572" s="53" t="s">
        <v>146</v>
      </c>
      <c r="G1572" s="50" t="s">
        <v>138</v>
      </c>
      <c r="H1572" s="50" t="s">
        <v>144</v>
      </c>
      <c r="I1572" s="53">
        <v>36</v>
      </c>
      <c r="K1572" s="64" t="str">
        <f t="shared" si="100"/>
        <v/>
      </c>
      <c r="M1572" s="2"/>
    </row>
    <row r="1573" spans="1:13" x14ac:dyDescent="0.2">
      <c r="A1573" s="47">
        <f t="shared" si="99"/>
        <v>2020</v>
      </c>
      <c r="B1573" s="181" t="str">
        <f t="shared" si="97"/>
        <v>Apr</v>
      </c>
      <c r="C1573" s="79">
        <f t="shared" si="98"/>
        <v>16</v>
      </c>
      <c r="D1573" s="195">
        <v>43933</v>
      </c>
      <c r="E1573" s="53" t="s">
        <v>221</v>
      </c>
      <c r="F1573" s="53" t="s">
        <v>146</v>
      </c>
      <c r="G1573" s="50" t="s">
        <v>138</v>
      </c>
      <c r="H1573" s="50" t="s">
        <v>144</v>
      </c>
      <c r="I1573" s="53">
        <v>42</v>
      </c>
      <c r="K1573" s="64" t="str">
        <f t="shared" si="100"/>
        <v/>
      </c>
      <c r="M1573" s="2"/>
    </row>
    <row r="1574" spans="1:13" x14ac:dyDescent="0.2">
      <c r="A1574" s="47">
        <f t="shared" ref="A1574:A1615" si="101">YEAR(D1574)</f>
        <v>2020</v>
      </c>
      <c r="B1574" s="181" t="str">
        <f t="shared" si="97"/>
        <v>Apr</v>
      </c>
      <c r="C1574" s="79">
        <f t="shared" ref="C1574:C1615" si="102">WEEKNUM(D1574)</f>
        <v>16</v>
      </c>
      <c r="D1574" s="195">
        <v>43933</v>
      </c>
      <c r="E1574" s="53" t="s">
        <v>186</v>
      </c>
      <c r="F1574" s="53" t="s">
        <v>146</v>
      </c>
      <c r="G1574" s="50" t="s">
        <v>138</v>
      </c>
      <c r="H1574" s="50" t="s">
        <v>144</v>
      </c>
      <c r="I1574" s="53">
        <v>43</v>
      </c>
      <c r="K1574" s="64"/>
      <c r="M1574" s="2"/>
    </row>
    <row r="1575" spans="1:13" x14ac:dyDescent="0.2">
      <c r="A1575" s="47">
        <f t="shared" si="101"/>
        <v>2020</v>
      </c>
      <c r="B1575" s="181" t="str">
        <f t="shared" si="97"/>
        <v>Apr</v>
      </c>
      <c r="C1575" s="79">
        <f t="shared" si="102"/>
        <v>16</v>
      </c>
      <c r="D1575" s="195">
        <v>43933</v>
      </c>
      <c r="E1575" s="53" t="s">
        <v>186</v>
      </c>
      <c r="F1575" s="53" t="s">
        <v>146</v>
      </c>
      <c r="G1575" s="50" t="s">
        <v>138</v>
      </c>
      <c r="H1575" s="50" t="s">
        <v>144</v>
      </c>
      <c r="I1575" s="53">
        <v>34</v>
      </c>
      <c r="K1575" s="64"/>
      <c r="M1575" s="2"/>
    </row>
    <row r="1576" spans="1:13" x14ac:dyDescent="0.2">
      <c r="A1576" s="47">
        <f t="shared" si="101"/>
        <v>2020</v>
      </c>
      <c r="B1576" s="181" t="str">
        <f t="shared" si="97"/>
        <v>Apr</v>
      </c>
      <c r="C1576" s="79">
        <f t="shared" si="102"/>
        <v>16</v>
      </c>
      <c r="D1576" s="195">
        <v>43933</v>
      </c>
      <c r="E1576" s="53" t="s">
        <v>186</v>
      </c>
      <c r="F1576" s="53" t="s">
        <v>146</v>
      </c>
      <c r="G1576" s="50" t="s">
        <v>138</v>
      </c>
      <c r="H1576" s="50" t="s">
        <v>144</v>
      </c>
      <c r="I1576" s="53">
        <v>37</v>
      </c>
      <c r="K1576" s="64"/>
      <c r="M1576" s="2"/>
    </row>
    <row r="1577" spans="1:13" x14ac:dyDescent="0.2">
      <c r="A1577" s="47">
        <f t="shared" si="101"/>
        <v>2020</v>
      </c>
      <c r="B1577" s="181" t="str">
        <f t="shared" si="97"/>
        <v>Apr</v>
      </c>
      <c r="C1577" s="79">
        <f t="shared" si="102"/>
        <v>16</v>
      </c>
      <c r="D1577" s="195">
        <v>43933</v>
      </c>
      <c r="E1577" s="53" t="s">
        <v>186</v>
      </c>
      <c r="F1577" s="53" t="s">
        <v>146</v>
      </c>
      <c r="G1577" s="50" t="s">
        <v>138</v>
      </c>
      <c r="H1577" s="50" t="s">
        <v>144</v>
      </c>
      <c r="I1577" s="53">
        <v>39</v>
      </c>
      <c r="K1577" s="64"/>
      <c r="M1577" s="2"/>
    </row>
    <row r="1578" spans="1:13" x14ac:dyDescent="0.2">
      <c r="A1578" s="47">
        <f t="shared" si="101"/>
        <v>2020</v>
      </c>
      <c r="B1578" s="181" t="str">
        <f t="shared" si="97"/>
        <v>Apr</v>
      </c>
      <c r="C1578" s="79">
        <f t="shared" si="102"/>
        <v>16</v>
      </c>
      <c r="D1578" s="195">
        <v>43933</v>
      </c>
      <c r="E1578" s="53" t="s">
        <v>186</v>
      </c>
      <c r="F1578" s="53" t="s">
        <v>146</v>
      </c>
      <c r="G1578" s="50" t="s">
        <v>138</v>
      </c>
      <c r="H1578" s="50" t="s">
        <v>144</v>
      </c>
      <c r="I1578" s="53">
        <v>42</v>
      </c>
      <c r="K1578" s="64"/>
      <c r="M1578" s="2"/>
    </row>
    <row r="1579" spans="1:13" x14ac:dyDescent="0.2">
      <c r="A1579" s="47">
        <f t="shared" si="101"/>
        <v>2020</v>
      </c>
      <c r="B1579" s="181" t="str">
        <f t="shared" si="97"/>
        <v>Apr</v>
      </c>
      <c r="C1579" s="79">
        <f t="shared" si="102"/>
        <v>16</v>
      </c>
      <c r="D1579" s="195">
        <v>43933</v>
      </c>
      <c r="E1579" s="53" t="s">
        <v>186</v>
      </c>
      <c r="F1579" s="53" t="s">
        <v>146</v>
      </c>
      <c r="G1579" s="50" t="s">
        <v>138</v>
      </c>
      <c r="H1579" s="50" t="s">
        <v>144</v>
      </c>
      <c r="I1579" s="53">
        <v>41</v>
      </c>
      <c r="K1579" s="64"/>
      <c r="M1579" s="2"/>
    </row>
    <row r="1580" spans="1:13" x14ac:dyDescent="0.2">
      <c r="A1580" s="47">
        <f t="shared" si="101"/>
        <v>2020</v>
      </c>
      <c r="B1580" s="181" t="str">
        <f t="shared" si="97"/>
        <v>Apr</v>
      </c>
      <c r="C1580" s="79">
        <f t="shared" si="102"/>
        <v>16</v>
      </c>
      <c r="D1580" s="195">
        <v>43933</v>
      </c>
      <c r="E1580" s="53" t="s">
        <v>186</v>
      </c>
      <c r="F1580" s="53" t="s">
        <v>146</v>
      </c>
      <c r="G1580" s="50" t="s">
        <v>138</v>
      </c>
      <c r="H1580" s="50" t="s">
        <v>144</v>
      </c>
      <c r="I1580" s="53">
        <v>39</v>
      </c>
      <c r="K1580" s="64"/>
      <c r="M1580" s="2"/>
    </row>
    <row r="1581" spans="1:13" x14ac:dyDescent="0.2">
      <c r="A1581" s="47">
        <f t="shared" si="101"/>
        <v>2020</v>
      </c>
      <c r="B1581" s="181" t="str">
        <f t="shared" si="97"/>
        <v>Apr</v>
      </c>
      <c r="C1581" s="79">
        <f t="shared" si="102"/>
        <v>16</v>
      </c>
      <c r="D1581" s="195">
        <v>43933</v>
      </c>
      <c r="E1581" s="53" t="s">
        <v>186</v>
      </c>
      <c r="F1581" s="53" t="s">
        <v>146</v>
      </c>
      <c r="G1581" s="50" t="s">
        <v>138</v>
      </c>
      <c r="H1581" s="50" t="s">
        <v>144</v>
      </c>
      <c r="I1581" s="53">
        <v>34</v>
      </c>
      <c r="K1581" s="64"/>
      <c r="M1581" s="2"/>
    </row>
    <row r="1582" spans="1:13" x14ac:dyDescent="0.2">
      <c r="A1582" s="47">
        <f t="shared" si="101"/>
        <v>2020</v>
      </c>
      <c r="B1582" s="181" t="str">
        <f t="shared" si="97"/>
        <v>Apr</v>
      </c>
      <c r="C1582" s="79">
        <f t="shared" si="102"/>
        <v>16</v>
      </c>
      <c r="D1582" s="195">
        <v>43933</v>
      </c>
      <c r="E1582" s="53" t="s">
        <v>186</v>
      </c>
      <c r="F1582" s="53" t="s">
        <v>146</v>
      </c>
      <c r="G1582" s="50" t="s">
        <v>138</v>
      </c>
      <c r="H1582" s="50" t="s">
        <v>144</v>
      </c>
      <c r="I1582" s="53">
        <v>37</v>
      </c>
      <c r="K1582" s="64"/>
      <c r="M1582" s="2"/>
    </row>
    <row r="1583" spans="1:13" x14ac:dyDescent="0.2">
      <c r="A1583" s="47">
        <f t="shared" si="101"/>
        <v>2020</v>
      </c>
      <c r="B1583" s="181" t="str">
        <f t="shared" si="97"/>
        <v>Apr</v>
      </c>
      <c r="C1583" s="79">
        <f t="shared" si="102"/>
        <v>16</v>
      </c>
      <c r="D1583" s="195">
        <v>43933</v>
      </c>
      <c r="E1583" s="53" t="s">
        <v>186</v>
      </c>
      <c r="F1583" s="53" t="s">
        <v>146</v>
      </c>
      <c r="G1583" s="50" t="s">
        <v>138</v>
      </c>
      <c r="H1583" s="50" t="s">
        <v>144</v>
      </c>
      <c r="I1583" s="53">
        <v>43</v>
      </c>
      <c r="K1583" s="64"/>
      <c r="M1583" s="2"/>
    </row>
    <row r="1584" spans="1:13" x14ac:dyDescent="0.2">
      <c r="A1584" s="47">
        <f t="shared" si="101"/>
        <v>2020</v>
      </c>
      <c r="B1584" s="181" t="str">
        <f t="shared" si="97"/>
        <v>Apr</v>
      </c>
      <c r="C1584" s="79">
        <f t="shared" si="102"/>
        <v>16</v>
      </c>
      <c r="D1584" s="195">
        <v>43933</v>
      </c>
      <c r="E1584" s="53" t="s">
        <v>186</v>
      </c>
      <c r="F1584" s="53" t="s">
        <v>146</v>
      </c>
      <c r="G1584" s="50" t="s">
        <v>138</v>
      </c>
      <c r="H1584" s="50" t="s">
        <v>144</v>
      </c>
      <c r="I1584" s="53">
        <v>41</v>
      </c>
      <c r="K1584" s="64"/>
      <c r="M1584" s="2"/>
    </row>
    <row r="1585" spans="1:13" x14ac:dyDescent="0.2">
      <c r="A1585" s="47">
        <f t="shared" si="101"/>
        <v>2020</v>
      </c>
      <c r="B1585" s="181" t="str">
        <f t="shared" si="97"/>
        <v>Apr</v>
      </c>
      <c r="C1585" s="79">
        <f t="shared" si="102"/>
        <v>16</v>
      </c>
      <c r="D1585" s="195">
        <v>43933</v>
      </c>
      <c r="E1585" s="53" t="s">
        <v>186</v>
      </c>
      <c r="F1585" s="53" t="s">
        <v>146</v>
      </c>
      <c r="G1585" s="50" t="s">
        <v>138</v>
      </c>
      <c r="H1585" s="50" t="s">
        <v>144</v>
      </c>
      <c r="I1585" s="53">
        <v>40</v>
      </c>
      <c r="K1585" s="64"/>
      <c r="M1585" s="2"/>
    </row>
    <row r="1586" spans="1:13" x14ac:dyDescent="0.2">
      <c r="A1586" s="47">
        <f t="shared" si="101"/>
        <v>2020</v>
      </c>
      <c r="B1586" s="181" t="str">
        <f t="shared" si="97"/>
        <v>Apr</v>
      </c>
      <c r="C1586" s="79">
        <f t="shared" si="102"/>
        <v>16</v>
      </c>
      <c r="D1586" s="195">
        <v>43933</v>
      </c>
      <c r="E1586" s="53" t="s">
        <v>186</v>
      </c>
      <c r="F1586" s="53" t="s">
        <v>146</v>
      </c>
      <c r="G1586" s="50" t="s">
        <v>138</v>
      </c>
      <c r="H1586" s="50" t="s">
        <v>144</v>
      </c>
      <c r="I1586" s="53">
        <v>39</v>
      </c>
      <c r="K1586" s="64"/>
      <c r="M1586" s="2"/>
    </row>
    <row r="1587" spans="1:13" x14ac:dyDescent="0.2">
      <c r="A1587" s="47">
        <f t="shared" si="101"/>
        <v>2020</v>
      </c>
      <c r="B1587" s="181" t="str">
        <f t="shared" si="97"/>
        <v>Apr</v>
      </c>
      <c r="C1587" s="79">
        <f t="shared" si="102"/>
        <v>16</v>
      </c>
      <c r="D1587" s="195">
        <v>43933</v>
      </c>
      <c r="E1587" s="53" t="s">
        <v>186</v>
      </c>
      <c r="F1587" s="53" t="s">
        <v>146</v>
      </c>
      <c r="G1587" s="50" t="s">
        <v>138</v>
      </c>
      <c r="H1587" s="50" t="s">
        <v>144</v>
      </c>
      <c r="I1587" s="53">
        <v>38</v>
      </c>
      <c r="K1587" s="64"/>
      <c r="M1587" s="2"/>
    </row>
    <row r="1588" spans="1:13" x14ac:dyDescent="0.2">
      <c r="A1588" s="47">
        <f t="shared" si="101"/>
        <v>2020</v>
      </c>
      <c r="B1588" s="181" t="str">
        <f t="shared" si="97"/>
        <v>Apr</v>
      </c>
      <c r="C1588" s="79">
        <f t="shared" si="102"/>
        <v>16</v>
      </c>
      <c r="D1588" s="195">
        <v>43933</v>
      </c>
      <c r="E1588" s="53" t="s">
        <v>186</v>
      </c>
      <c r="F1588" s="53" t="s">
        <v>146</v>
      </c>
      <c r="G1588" s="50" t="s">
        <v>138</v>
      </c>
      <c r="H1588" s="50" t="s">
        <v>144</v>
      </c>
      <c r="I1588" s="53">
        <v>37</v>
      </c>
      <c r="K1588" s="64"/>
      <c r="M1588" s="2"/>
    </row>
    <row r="1589" spans="1:13" x14ac:dyDescent="0.2">
      <c r="A1589" s="47">
        <f t="shared" si="101"/>
        <v>2020</v>
      </c>
      <c r="B1589" s="181" t="str">
        <f t="shared" si="97"/>
        <v>Apr</v>
      </c>
      <c r="C1589" s="79">
        <f t="shared" si="102"/>
        <v>16</v>
      </c>
      <c r="D1589" s="195">
        <v>43933</v>
      </c>
      <c r="E1589" s="53" t="s">
        <v>186</v>
      </c>
      <c r="F1589" s="53" t="s">
        <v>146</v>
      </c>
      <c r="G1589" s="50" t="s">
        <v>138</v>
      </c>
      <c r="H1589" s="50" t="s">
        <v>144</v>
      </c>
      <c r="I1589" s="53">
        <v>35</v>
      </c>
      <c r="K1589" s="64"/>
      <c r="M1589" s="2"/>
    </row>
    <row r="1590" spans="1:13" x14ac:dyDescent="0.2">
      <c r="A1590" s="47">
        <f t="shared" si="101"/>
        <v>2020</v>
      </c>
      <c r="B1590" s="181" t="str">
        <f t="shared" si="97"/>
        <v>Apr</v>
      </c>
      <c r="C1590" s="79">
        <f t="shared" si="102"/>
        <v>16</v>
      </c>
      <c r="D1590" s="195">
        <v>43933</v>
      </c>
      <c r="E1590" s="53" t="s">
        <v>186</v>
      </c>
      <c r="F1590" s="53" t="s">
        <v>146</v>
      </c>
      <c r="G1590" s="50" t="s">
        <v>138</v>
      </c>
      <c r="H1590" s="50" t="s">
        <v>144</v>
      </c>
      <c r="I1590" s="53">
        <v>36</v>
      </c>
      <c r="K1590" s="64"/>
      <c r="M1590" s="2"/>
    </row>
    <row r="1591" spans="1:13" x14ac:dyDescent="0.2">
      <c r="A1591" s="47">
        <f t="shared" si="101"/>
        <v>2020</v>
      </c>
      <c r="B1591" s="181" t="str">
        <f t="shared" si="97"/>
        <v>Apr</v>
      </c>
      <c r="C1591" s="79">
        <f t="shared" si="102"/>
        <v>16</v>
      </c>
      <c r="D1591" s="195">
        <v>43933</v>
      </c>
      <c r="E1591" s="53" t="s">
        <v>186</v>
      </c>
      <c r="F1591" s="53" t="s">
        <v>146</v>
      </c>
      <c r="G1591" s="50" t="s">
        <v>138</v>
      </c>
      <c r="H1591" s="50" t="s">
        <v>144</v>
      </c>
      <c r="I1591" s="53">
        <v>36</v>
      </c>
      <c r="K1591" s="64"/>
      <c r="M1591" s="2"/>
    </row>
    <row r="1592" spans="1:13" x14ac:dyDescent="0.2">
      <c r="A1592" s="47">
        <f t="shared" si="101"/>
        <v>2020</v>
      </c>
      <c r="B1592" s="181" t="str">
        <f t="shared" si="97"/>
        <v>Apr</v>
      </c>
      <c r="C1592" s="79">
        <f t="shared" si="102"/>
        <v>16</v>
      </c>
      <c r="D1592" s="195">
        <v>43933</v>
      </c>
      <c r="E1592" s="53" t="s">
        <v>186</v>
      </c>
      <c r="F1592" s="53" t="s">
        <v>146</v>
      </c>
      <c r="G1592" s="50" t="s">
        <v>138</v>
      </c>
      <c r="H1592" s="50" t="s">
        <v>144</v>
      </c>
      <c r="I1592" s="53">
        <v>38</v>
      </c>
      <c r="K1592" s="64"/>
      <c r="M1592" s="2"/>
    </row>
    <row r="1593" spans="1:13" x14ac:dyDescent="0.2">
      <c r="A1593" s="47">
        <f t="shared" si="101"/>
        <v>2020</v>
      </c>
      <c r="B1593" s="181" t="str">
        <f t="shared" si="97"/>
        <v>Apr</v>
      </c>
      <c r="C1593" s="79">
        <f t="shared" si="102"/>
        <v>16</v>
      </c>
      <c r="D1593" s="195">
        <v>43933</v>
      </c>
      <c r="E1593" s="53" t="s">
        <v>186</v>
      </c>
      <c r="F1593" s="53" t="s">
        <v>146</v>
      </c>
      <c r="G1593" s="50" t="s">
        <v>138</v>
      </c>
      <c r="H1593" s="50" t="s">
        <v>144</v>
      </c>
      <c r="I1593" s="53">
        <v>37</v>
      </c>
      <c r="K1593" s="64"/>
      <c r="M1593" s="2"/>
    </row>
    <row r="1594" spans="1:13" x14ac:dyDescent="0.2">
      <c r="A1594" s="47">
        <f t="shared" si="101"/>
        <v>2020</v>
      </c>
      <c r="B1594" s="181" t="str">
        <f t="shared" si="97"/>
        <v>Apr</v>
      </c>
      <c r="C1594" s="79">
        <f t="shared" si="102"/>
        <v>16</v>
      </c>
      <c r="D1594" s="195">
        <v>43933</v>
      </c>
      <c r="E1594" s="53" t="s">
        <v>186</v>
      </c>
      <c r="F1594" s="53" t="s">
        <v>146</v>
      </c>
      <c r="G1594" s="50" t="s">
        <v>138</v>
      </c>
      <c r="H1594" s="50" t="s">
        <v>144</v>
      </c>
      <c r="I1594" s="53">
        <v>36</v>
      </c>
      <c r="K1594" s="64"/>
      <c r="M1594" s="2"/>
    </row>
    <row r="1595" spans="1:13" x14ac:dyDescent="0.2">
      <c r="A1595" s="47">
        <f t="shared" si="101"/>
        <v>2020</v>
      </c>
      <c r="B1595" s="181" t="str">
        <f t="shared" si="97"/>
        <v>Apr</v>
      </c>
      <c r="C1595" s="79">
        <f t="shared" si="102"/>
        <v>16</v>
      </c>
      <c r="D1595" s="195">
        <v>43933</v>
      </c>
      <c r="E1595" s="53" t="s">
        <v>186</v>
      </c>
      <c r="F1595" s="53" t="s">
        <v>146</v>
      </c>
      <c r="G1595" s="50" t="s">
        <v>138</v>
      </c>
      <c r="H1595" s="50" t="s">
        <v>144</v>
      </c>
      <c r="I1595" s="53">
        <v>36</v>
      </c>
      <c r="K1595" s="64"/>
      <c r="M1595" s="2"/>
    </row>
    <row r="1596" spans="1:13" x14ac:dyDescent="0.2">
      <c r="A1596" s="47">
        <f t="shared" si="101"/>
        <v>2020</v>
      </c>
      <c r="B1596" s="181" t="str">
        <f t="shared" si="97"/>
        <v>Apr</v>
      </c>
      <c r="C1596" s="79">
        <f t="shared" si="102"/>
        <v>16</v>
      </c>
      <c r="D1596" s="195">
        <v>43933</v>
      </c>
      <c r="E1596" s="53" t="s">
        <v>186</v>
      </c>
      <c r="F1596" s="53" t="s">
        <v>146</v>
      </c>
      <c r="G1596" s="50" t="s">
        <v>138</v>
      </c>
      <c r="H1596" s="50" t="s">
        <v>144</v>
      </c>
      <c r="I1596" s="53">
        <v>35</v>
      </c>
      <c r="K1596" s="64"/>
      <c r="M1596" s="2"/>
    </row>
    <row r="1597" spans="1:13" x14ac:dyDescent="0.2">
      <c r="A1597" s="47">
        <f t="shared" si="101"/>
        <v>2020</v>
      </c>
      <c r="B1597" s="181" t="str">
        <f t="shared" si="97"/>
        <v>Apr</v>
      </c>
      <c r="C1597" s="79">
        <f t="shared" si="102"/>
        <v>16</v>
      </c>
      <c r="D1597" s="195">
        <v>43933</v>
      </c>
      <c r="E1597" s="53" t="s">
        <v>186</v>
      </c>
      <c r="F1597" s="53" t="s">
        <v>146</v>
      </c>
      <c r="G1597" s="50" t="s">
        <v>138</v>
      </c>
      <c r="H1597" s="50" t="s">
        <v>144</v>
      </c>
      <c r="I1597" s="53">
        <v>39</v>
      </c>
      <c r="K1597" s="64"/>
      <c r="M1597" s="2"/>
    </row>
    <row r="1598" spans="1:13" x14ac:dyDescent="0.2">
      <c r="A1598" s="47">
        <f t="shared" si="101"/>
        <v>2020</v>
      </c>
      <c r="B1598" s="181" t="str">
        <f t="shared" si="97"/>
        <v>Apr</v>
      </c>
      <c r="C1598" s="79">
        <f t="shared" si="102"/>
        <v>16</v>
      </c>
      <c r="D1598" s="195">
        <v>43933</v>
      </c>
      <c r="E1598" s="53" t="s">
        <v>186</v>
      </c>
      <c r="F1598" s="53" t="s">
        <v>146</v>
      </c>
      <c r="G1598" s="50" t="s">
        <v>138</v>
      </c>
      <c r="H1598" s="50" t="s">
        <v>144</v>
      </c>
      <c r="I1598" s="53">
        <v>39</v>
      </c>
      <c r="K1598" s="64"/>
      <c r="M1598" s="2"/>
    </row>
    <row r="1599" spans="1:13" x14ac:dyDescent="0.2">
      <c r="A1599" s="47">
        <f t="shared" si="101"/>
        <v>2020</v>
      </c>
      <c r="B1599" s="181" t="str">
        <f t="shared" si="97"/>
        <v>Apr</v>
      </c>
      <c r="C1599" s="79">
        <f t="shared" si="102"/>
        <v>16</v>
      </c>
      <c r="D1599" s="195">
        <v>43933</v>
      </c>
      <c r="E1599" s="53" t="s">
        <v>186</v>
      </c>
      <c r="F1599" s="53" t="s">
        <v>146</v>
      </c>
      <c r="G1599" s="50" t="s">
        <v>138</v>
      </c>
      <c r="H1599" s="50" t="s">
        <v>144</v>
      </c>
      <c r="I1599" s="53">
        <v>39</v>
      </c>
      <c r="K1599" s="64"/>
      <c r="M1599" s="2"/>
    </row>
    <row r="1600" spans="1:13" x14ac:dyDescent="0.2">
      <c r="A1600" s="47">
        <f t="shared" si="101"/>
        <v>2020</v>
      </c>
      <c r="B1600" s="181" t="str">
        <f t="shared" si="97"/>
        <v>Apr</v>
      </c>
      <c r="C1600" s="79">
        <f t="shared" si="102"/>
        <v>16</v>
      </c>
      <c r="D1600" s="195">
        <v>43933</v>
      </c>
      <c r="E1600" s="53" t="s">
        <v>186</v>
      </c>
      <c r="F1600" s="53" t="s">
        <v>146</v>
      </c>
      <c r="G1600" s="50" t="s">
        <v>138</v>
      </c>
      <c r="H1600" s="50" t="s">
        <v>144</v>
      </c>
      <c r="I1600" s="53">
        <v>34</v>
      </c>
      <c r="K1600" s="64"/>
      <c r="M1600" s="2"/>
    </row>
    <row r="1601" spans="1:13" x14ac:dyDescent="0.2">
      <c r="A1601" s="47">
        <f t="shared" si="101"/>
        <v>2020</v>
      </c>
      <c r="B1601" s="181" t="str">
        <f t="shared" si="97"/>
        <v>Apr</v>
      </c>
      <c r="C1601" s="79">
        <f t="shared" si="102"/>
        <v>16</v>
      </c>
      <c r="D1601" s="195">
        <v>43933</v>
      </c>
      <c r="E1601" s="53" t="s">
        <v>186</v>
      </c>
      <c r="F1601" s="53" t="s">
        <v>146</v>
      </c>
      <c r="G1601" s="50" t="s">
        <v>138</v>
      </c>
      <c r="H1601" s="50" t="s">
        <v>144</v>
      </c>
      <c r="I1601" s="53">
        <v>36</v>
      </c>
      <c r="K1601" s="64"/>
      <c r="M1601" s="2"/>
    </row>
    <row r="1602" spans="1:13" x14ac:dyDescent="0.2">
      <c r="A1602" s="47">
        <f t="shared" si="101"/>
        <v>2020</v>
      </c>
      <c r="B1602" s="181" t="str">
        <f t="shared" si="97"/>
        <v>Apr</v>
      </c>
      <c r="C1602" s="79">
        <f t="shared" si="102"/>
        <v>16</v>
      </c>
      <c r="D1602" s="195">
        <v>43933</v>
      </c>
      <c r="E1602" s="53" t="s">
        <v>186</v>
      </c>
      <c r="F1602" s="53" t="s">
        <v>146</v>
      </c>
      <c r="G1602" s="50" t="s">
        <v>138</v>
      </c>
      <c r="H1602" s="50" t="s">
        <v>144</v>
      </c>
      <c r="I1602" s="53">
        <v>39</v>
      </c>
      <c r="K1602" s="64"/>
      <c r="M1602" s="2"/>
    </row>
    <row r="1603" spans="1:13" x14ac:dyDescent="0.2">
      <c r="A1603" s="47">
        <f t="shared" si="101"/>
        <v>2020</v>
      </c>
      <c r="B1603" s="181" t="str">
        <f t="shared" si="97"/>
        <v>Apr</v>
      </c>
      <c r="C1603" s="79">
        <f t="shared" si="102"/>
        <v>16</v>
      </c>
      <c r="D1603" s="195">
        <v>43933</v>
      </c>
      <c r="E1603" s="53" t="s">
        <v>186</v>
      </c>
      <c r="F1603" s="53" t="s">
        <v>146</v>
      </c>
      <c r="G1603" s="50" t="s">
        <v>138</v>
      </c>
      <c r="H1603" s="50" t="s">
        <v>144</v>
      </c>
      <c r="I1603" s="53">
        <v>37</v>
      </c>
      <c r="K1603" s="64"/>
      <c r="M1603" s="2"/>
    </row>
    <row r="1604" spans="1:13" x14ac:dyDescent="0.2">
      <c r="A1604" s="47">
        <f t="shared" si="101"/>
        <v>2020</v>
      </c>
      <c r="B1604" s="181" t="str">
        <f t="shared" ref="B1604:B1667" si="103">TEXT(D1604,"mmm")</f>
        <v>Apr</v>
      </c>
      <c r="C1604" s="79">
        <f t="shared" si="102"/>
        <v>16</v>
      </c>
      <c r="D1604" s="195">
        <v>43933</v>
      </c>
      <c r="E1604" s="53" t="s">
        <v>186</v>
      </c>
      <c r="F1604" s="53" t="s">
        <v>146</v>
      </c>
      <c r="G1604" s="50" t="s">
        <v>138</v>
      </c>
      <c r="H1604" s="50" t="s">
        <v>144</v>
      </c>
      <c r="I1604" s="53">
        <v>39</v>
      </c>
      <c r="K1604" s="64"/>
      <c r="M1604" s="2"/>
    </row>
    <row r="1605" spans="1:13" x14ac:dyDescent="0.2">
      <c r="A1605" s="47">
        <f t="shared" si="101"/>
        <v>2020</v>
      </c>
      <c r="B1605" s="181" t="str">
        <f t="shared" si="103"/>
        <v>Apr</v>
      </c>
      <c r="C1605" s="79">
        <f t="shared" si="102"/>
        <v>16</v>
      </c>
      <c r="D1605" s="195">
        <v>43933</v>
      </c>
      <c r="E1605" s="53" t="s">
        <v>186</v>
      </c>
      <c r="F1605" s="53" t="s">
        <v>146</v>
      </c>
      <c r="G1605" s="50" t="s">
        <v>138</v>
      </c>
      <c r="H1605" s="50" t="s">
        <v>144</v>
      </c>
      <c r="I1605" s="53">
        <v>35</v>
      </c>
      <c r="K1605" s="64"/>
      <c r="M1605" s="2"/>
    </row>
    <row r="1606" spans="1:13" x14ac:dyDescent="0.2">
      <c r="A1606" s="47">
        <f t="shared" si="101"/>
        <v>2020</v>
      </c>
      <c r="B1606" s="181" t="str">
        <f t="shared" si="103"/>
        <v>Apr</v>
      </c>
      <c r="C1606" s="79">
        <f t="shared" si="102"/>
        <v>16</v>
      </c>
      <c r="D1606" s="195">
        <v>43933</v>
      </c>
      <c r="E1606" s="53" t="s">
        <v>186</v>
      </c>
      <c r="F1606" s="53" t="s">
        <v>146</v>
      </c>
      <c r="G1606" s="50" t="s">
        <v>138</v>
      </c>
      <c r="H1606" s="50" t="s">
        <v>144</v>
      </c>
      <c r="I1606" s="53">
        <v>45</v>
      </c>
      <c r="K1606" s="64"/>
      <c r="M1606" s="2"/>
    </row>
    <row r="1607" spans="1:13" x14ac:dyDescent="0.2">
      <c r="A1607" s="47">
        <f t="shared" si="101"/>
        <v>2020</v>
      </c>
      <c r="B1607" s="181" t="str">
        <f t="shared" si="103"/>
        <v>Apr</v>
      </c>
      <c r="C1607" s="79">
        <f t="shared" si="102"/>
        <v>16</v>
      </c>
      <c r="D1607" s="195">
        <v>43933</v>
      </c>
      <c r="E1607" s="53" t="s">
        <v>186</v>
      </c>
      <c r="F1607" s="53" t="s">
        <v>146</v>
      </c>
      <c r="G1607" s="50" t="s">
        <v>138</v>
      </c>
      <c r="H1607" s="50" t="s">
        <v>144</v>
      </c>
      <c r="I1607" s="53">
        <v>43</v>
      </c>
      <c r="K1607" s="64"/>
      <c r="M1607" s="2"/>
    </row>
    <row r="1608" spans="1:13" x14ac:dyDescent="0.2">
      <c r="A1608" s="47">
        <f t="shared" si="101"/>
        <v>2020</v>
      </c>
      <c r="B1608" s="181" t="str">
        <f t="shared" si="103"/>
        <v>Apr</v>
      </c>
      <c r="C1608" s="79">
        <f t="shared" si="102"/>
        <v>16</v>
      </c>
      <c r="D1608" s="195">
        <v>43933</v>
      </c>
      <c r="E1608" s="53" t="s">
        <v>186</v>
      </c>
      <c r="F1608" s="53" t="s">
        <v>146</v>
      </c>
      <c r="G1608" s="50" t="s">
        <v>138</v>
      </c>
      <c r="H1608" s="50" t="s">
        <v>144</v>
      </c>
      <c r="I1608" s="53">
        <v>35</v>
      </c>
      <c r="K1608" s="64"/>
      <c r="M1608" s="2"/>
    </row>
    <row r="1609" spans="1:13" x14ac:dyDescent="0.2">
      <c r="A1609" s="47">
        <f t="shared" si="101"/>
        <v>2020</v>
      </c>
      <c r="B1609" s="181" t="str">
        <f t="shared" si="103"/>
        <v>Apr</v>
      </c>
      <c r="C1609" s="79">
        <f t="shared" si="102"/>
        <v>16</v>
      </c>
      <c r="D1609" s="195">
        <v>43933</v>
      </c>
      <c r="E1609" s="53" t="s">
        <v>186</v>
      </c>
      <c r="F1609" s="53" t="s">
        <v>146</v>
      </c>
      <c r="G1609" s="50" t="s">
        <v>138</v>
      </c>
      <c r="H1609" s="50" t="s">
        <v>144</v>
      </c>
      <c r="I1609" s="53">
        <v>36</v>
      </c>
      <c r="K1609" s="64"/>
      <c r="M1609" s="2"/>
    </row>
    <row r="1610" spans="1:13" x14ac:dyDescent="0.2">
      <c r="A1610" s="47">
        <f t="shared" si="101"/>
        <v>2020</v>
      </c>
      <c r="B1610" s="181" t="str">
        <f t="shared" si="103"/>
        <v>Apr</v>
      </c>
      <c r="C1610" s="79">
        <f t="shared" si="102"/>
        <v>16</v>
      </c>
      <c r="D1610" s="195">
        <v>43933</v>
      </c>
      <c r="E1610" s="53" t="s">
        <v>186</v>
      </c>
      <c r="F1610" s="53" t="s">
        <v>146</v>
      </c>
      <c r="G1610" s="50" t="s">
        <v>138</v>
      </c>
      <c r="H1610" s="50" t="s">
        <v>144</v>
      </c>
      <c r="I1610" s="53">
        <v>39</v>
      </c>
      <c r="K1610" s="64"/>
      <c r="M1610" s="2"/>
    </row>
    <row r="1611" spans="1:13" x14ac:dyDescent="0.2">
      <c r="A1611" s="47">
        <f t="shared" si="101"/>
        <v>2020</v>
      </c>
      <c r="B1611" s="181" t="str">
        <f t="shared" si="103"/>
        <v>Apr</v>
      </c>
      <c r="C1611" s="79">
        <f t="shared" si="102"/>
        <v>16</v>
      </c>
      <c r="D1611" s="195">
        <v>43933</v>
      </c>
      <c r="E1611" s="53" t="s">
        <v>186</v>
      </c>
      <c r="F1611" s="53" t="s">
        <v>146</v>
      </c>
      <c r="G1611" s="50" t="s">
        <v>138</v>
      </c>
      <c r="H1611" s="50" t="s">
        <v>144</v>
      </c>
      <c r="I1611" s="53">
        <v>37</v>
      </c>
      <c r="K1611" s="64"/>
      <c r="M1611" s="2"/>
    </row>
    <row r="1612" spans="1:13" x14ac:dyDescent="0.2">
      <c r="A1612" s="47">
        <f t="shared" si="101"/>
        <v>2020</v>
      </c>
      <c r="B1612" s="181" t="str">
        <f t="shared" si="103"/>
        <v>Apr</v>
      </c>
      <c r="C1612" s="79">
        <f t="shared" si="102"/>
        <v>16</v>
      </c>
      <c r="D1612" s="195">
        <v>43933</v>
      </c>
      <c r="E1612" s="53" t="s">
        <v>186</v>
      </c>
      <c r="F1612" s="53" t="s">
        <v>146</v>
      </c>
      <c r="G1612" s="50" t="s">
        <v>138</v>
      </c>
      <c r="H1612" s="50" t="s">
        <v>144</v>
      </c>
      <c r="I1612" s="53">
        <v>40</v>
      </c>
      <c r="K1612" s="64"/>
      <c r="M1612" s="2"/>
    </row>
    <row r="1613" spans="1:13" x14ac:dyDescent="0.2">
      <c r="A1613" s="47">
        <f t="shared" si="101"/>
        <v>2020</v>
      </c>
      <c r="B1613" s="181" t="str">
        <f t="shared" si="103"/>
        <v>Apr</v>
      </c>
      <c r="C1613" s="79">
        <f t="shared" si="102"/>
        <v>16</v>
      </c>
      <c r="D1613" s="195">
        <v>43933</v>
      </c>
      <c r="E1613" s="53" t="s">
        <v>186</v>
      </c>
      <c r="F1613" s="53" t="s">
        <v>146</v>
      </c>
      <c r="G1613" s="50" t="s">
        <v>138</v>
      </c>
      <c r="H1613" s="50" t="s">
        <v>144</v>
      </c>
      <c r="I1613" s="53">
        <v>40</v>
      </c>
      <c r="K1613" s="64"/>
      <c r="M1613" s="2"/>
    </row>
    <row r="1614" spans="1:13" x14ac:dyDescent="0.2">
      <c r="A1614" s="47">
        <f t="shared" si="101"/>
        <v>2020</v>
      </c>
      <c r="B1614" s="181" t="str">
        <f t="shared" si="103"/>
        <v>Apr</v>
      </c>
      <c r="C1614" s="79">
        <f t="shared" si="102"/>
        <v>16</v>
      </c>
      <c r="D1614" s="195">
        <v>43933</v>
      </c>
      <c r="E1614" s="53" t="s">
        <v>186</v>
      </c>
      <c r="F1614" s="53" t="s">
        <v>146</v>
      </c>
      <c r="G1614" s="50" t="s">
        <v>138</v>
      </c>
      <c r="H1614" s="50" t="s">
        <v>144</v>
      </c>
      <c r="I1614" s="53">
        <v>37</v>
      </c>
      <c r="K1614" s="64"/>
      <c r="M1614" s="2"/>
    </row>
    <row r="1615" spans="1:13" x14ac:dyDescent="0.2">
      <c r="A1615" s="47">
        <f t="shared" si="101"/>
        <v>2020</v>
      </c>
      <c r="B1615" s="181" t="str">
        <f t="shared" si="103"/>
        <v>Apr</v>
      </c>
      <c r="C1615" s="79">
        <f t="shared" si="102"/>
        <v>16</v>
      </c>
      <c r="D1615" s="195">
        <v>43933</v>
      </c>
      <c r="E1615" s="53" t="s">
        <v>186</v>
      </c>
      <c r="F1615" s="53" t="s">
        <v>146</v>
      </c>
      <c r="G1615" s="50" t="s">
        <v>138</v>
      </c>
      <c r="H1615" s="50" t="s">
        <v>144</v>
      </c>
      <c r="I1615" s="53">
        <v>37</v>
      </c>
      <c r="K1615" s="64"/>
      <c r="M1615" s="2"/>
    </row>
    <row r="1616" spans="1:13" x14ac:dyDescent="0.2">
      <c r="A1616" s="47">
        <f>YEAR(D1616)</f>
        <v>2020</v>
      </c>
      <c r="B1616" s="181" t="str">
        <f t="shared" si="103"/>
        <v>Apr</v>
      </c>
      <c r="C1616" s="79">
        <f>WEEKNUM(D1616)</f>
        <v>16</v>
      </c>
      <c r="D1616" s="195">
        <v>43933</v>
      </c>
      <c r="E1616" s="53" t="s">
        <v>186</v>
      </c>
      <c r="F1616" s="53" t="s">
        <v>146</v>
      </c>
      <c r="G1616" s="50" t="s">
        <v>138</v>
      </c>
      <c r="H1616" s="50" t="s">
        <v>144</v>
      </c>
      <c r="I1616" s="53">
        <v>42</v>
      </c>
      <c r="K1616" s="64"/>
      <c r="M1616" s="2"/>
    </row>
    <row r="1617" spans="1:13" x14ac:dyDescent="0.2">
      <c r="A1617" s="47">
        <f t="shared" si="99"/>
        <v>2020</v>
      </c>
      <c r="B1617" s="181" t="str">
        <f t="shared" si="103"/>
        <v>Apr</v>
      </c>
      <c r="C1617" s="79">
        <f t="shared" si="98"/>
        <v>16</v>
      </c>
      <c r="D1617" s="195">
        <v>43933</v>
      </c>
      <c r="E1617" s="53" t="s">
        <v>64</v>
      </c>
      <c r="F1617" s="53" t="s">
        <v>142</v>
      </c>
      <c r="G1617" s="50" t="s">
        <v>138</v>
      </c>
      <c r="H1617" s="50" t="s">
        <v>144</v>
      </c>
      <c r="I1617" s="53">
        <v>54</v>
      </c>
      <c r="K1617" s="64" t="str">
        <f t="shared" si="100"/>
        <v/>
      </c>
      <c r="M1617" s="2"/>
    </row>
    <row r="1618" spans="1:13" x14ac:dyDescent="0.2">
      <c r="A1618" s="47">
        <f t="shared" si="99"/>
        <v>2020</v>
      </c>
      <c r="B1618" s="181" t="str">
        <f t="shared" si="103"/>
        <v>Apr</v>
      </c>
      <c r="C1618" s="79">
        <f t="shared" si="98"/>
        <v>16</v>
      </c>
      <c r="D1618" s="195">
        <v>43933</v>
      </c>
      <c r="E1618" s="53" t="s">
        <v>64</v>
      </c>
      <c r="F1618" s="53" t="s">
        <v>142</v>
      </c>
      <c r="G1618" s="50" t="s">
        <v>138</v>
      </c>
      <c r="H1618" s="50" t="s">
        <v>144</v>
      </c>
      <c r="I1618" s="53">
        <v>48</v>
      </c>
      <c r="K1618" s="64" t="str">
        <f t="shared" si="100"/>
        <v/>
      </c>
      <c r="M1618" s="2"/>
    </row>
    <row r="1619" spans="1:13" x14ac:dyDescent="0.2">
      <c r="A1619" s="47">
        <f t="shared" si="99"/>
        <v>2020</v>
      </c>
      <c r="B1619" s="181" t="str">
        <f t="shared" si="103"/>
        <v>Apr</v>
      </c>
      <c r="C1619" s="79">
        <f t="shared" si="98"/>
        <v>16</v>
      </c>
      <c r="D1619" s="195">
        <v>43933</v>
      </c>
      <c r="E1619" s="53" t="s">
        <v>64</v>
      </c>
      <c r="F1619" s="53" t="s">
        <v>142</v>
      </c>
      <c r="G1619" s="50" t="s">
        <v>138</v>
      </c>
      <c r="H1619" s="50" t="s">
        <v>144</v>
      </c>
      <c r="I1619" s="53">
        <v>49</v>
      </c>
      <c r="K1619" s="64" t="str">
        <f t="shared" si="100"/>
        <v/>
      </c>
      <c r="M1619" s="2"/>
    </row>
    <row r="1620" spans="1:13" x14ac:dyDescent="0.2">
      <c r="A1620" s="47">
        <f t="shared" si="99"/>
        <v>2020</v>
      </c>
      <c r="B1620" s="181" t="str">
        <f t="shared" si="103"/>
        <v>Apr</v>
      </c>
      <c r="C1620" s="79">
        <f t="shared" si="98"/>
        <v>16</v>
      </c>
      <c r="D1620" s="195">
        <v>43933</v>
      </c>
      <c r="E1620" s="53" t="s">
        <v>64</v>
      </c>
      <c r="F1620" s="53" t="s">
        <v>142</v>
      </c>
      <c r="G1620" s="50" t="s">
        <v>138</v>
      </c>
      <c r="H1620" s="50" t="s">
        <v>144</v>
      </c>
      <c r="I1620" s="53">
        <v>49</v>
      </c>
      <c r="K1620" s="64" t="str">
        <f t="shared" si="100"/>
        <v/>
      </c>
      <c r="M1620" s="2"/>
    </row>
    <row r="1621" spans="1:13" x14ac:dyDescent="0.2">
      <c r="A1621" s="47">
        <f t="shared" si="99"/>
        <v>2020</v>
      </c>
      <c r="B1621" s="181" t="str">
        <f t="shared" si="103"/>
        <v>Apr</v>
      </c>
      <c r="C1621" s="79">
        <f t="shared" si="98"/>
        <v>16</v>
      </c>
      <c r="D1621" s="195">
        <v>43933</v>
      </c>
      <c r="E1621" s="53" t="s">
        <v>64</v>
      </c>
      <c r="F1621" s="53" t="s">
        <v>142</v>
      </c>
      <c r="G1621" s="50" t="s">
        <v>138</v>
      </c>
      <c r="H1621" s="50" t="s">
        <v>144</v>
      </c>
      <c r="I1621" s="53">
        <v>46</v>
      </c>
      <c r="K1621" s="64" t="str">
        <f t="shared" si="100"/>
        <v/>
      </c>
      <c r="M1621" s="2"/>
    </row>
    <row r="1622" spans="1:13" x14ac:dyDescent="0.2">
      <c r="A1622" s="47">
        <f t="shared" si="99"/>
        <v>2020</v>
      </c>
      <c r="B1622" s="181" t="str">
        <f t="shared" si="103"/>
        <v>Apr</v>
      </c>
      <c r="C1622" s="79">
        <f t="shared" si="98"/>
        <v>16</v>
      </c>
      <c r="D1622" s="195">
        <v>43933</v>
      </c>
      <c r="E1622" s="53" t="s">
        <v>64</v>
      </c>
      <c r="F1622" s="53" t="s">
        <v>142</v>
      </c>
      <c r="G1622" s="50" t="s">
        <v>138</v>
      </c>
      <c r="H1622" s="50" t="s">
        <v>144</v>
      </c>
      <c r="I1622" s="53">
        <v>52</v>
      </c>
      <c r="K1622" s="64" t="str">
        <f t="shared" si="100"/>
        <v/>
      </c>
      <c r="M1622" s="2"/>
    </row>
    <row r="1623" spans="1:13" x14ac:dyDescent="0.2">
      <c r="A1623" s="47">
        <f t="shared" si="99"/>
        <v>2020</v>
      </c>
      <c r="B1623" s="181" t="str">
        <f t="shared" si="103"/>
        <v>Apr</v>
      </c>
      <c r="C1623" s="79">
        <f t="shared" si="98"/>
        <v>16</v>
      </c>
      <c r="D1623" s="195">
        <v>43933</v>
      </c>
      <c r="E1623" s="53" t="s">
        <v>64</v>
      </c>
      <c r="F1623" s="53" t="s">
        <v>142</v>
      </c>
      <c r="G1623" s="50" t="s">
        <v>138</v>
      </c>
      <c r="H1623" s="50" t="s">
        <v>144</v>
      </c>
      <c r="I1623" s="53">
        <v>46</v>
      </c>
      <c r="K1623" s="64" t="str">
        <f t="shared" si="100"/>
        <v/>
      </c>
      <c r="M1623" s="2"/>
    </row>
    <row r="1624" spans="1:13" x14ac:dyDescent="0.2">
      <c r="A1624" s="47">
        <f t="shared" si="99"/>
        <v>2020</v>
      </c>
      <c r="B1624" s="181" t="str">
        <f t="shared" si="103"/>
        <v>Apr</v>
      </c>
      <c r="C1624" s="79">
        <f t="shared" si="98"/>
        <v>16</v>
      </c>
      <c r="D1624" s="195">
        <v>43933</v>
      </c>
      <c r="E1624" s="53" t="s">
        <v>64</v>
      </c>
      <c r="F1624" s="53" t="s">
        <v>142</v>
      </c>
      <c r="G1624" s="50" t="s">
        <v>138</v>
      </c>
      <c r="H1624" s="50" t="s">
        <v>144</v>
      </c>
      <c r="I1624" s="53">
        <v>51</v>
      </c>
      <c r="K1624" s="64" t="str">
        <f t="shared" si="100"/>
        <v/>
      </c>
      <c r="M1624" s="2"/>
    </row>
    <row r="1625" spans="1:13" x14ac:dyDescent="0.2">
      <c r="A1625" s="47">
        <f t="shared" si="99"/>
        <v>2020</v>
      </c>
      <c r="B1625" s="181" t="str">
        <f t="shared" si="103"/>
        <v>Apr</v>
      </c>
      <c r="C1625" s="79">
        <f t="shared" si="98"/>
        <v>16</v>
      </c>
      <c r="D1625" s="195">
        <v>43933</v>
      </c>
      <c r="E1625" s="53" t="s">
        <v>64</v>
      </c>
      <c r="F1625" s="53" t="s">
        <v>142</v>
      </c>
      <c r="G1625" s="50" t="s">
        <v>138</v>
      </c>
      <c r="H1625" s="50" t="s">
        <v>144</v>
      </c>
      <c r="I1625" s="53">
        <v>46</v>
      </c>
      <c r="K1625" s="64" t="str">
        <f t="shared" si="100"/>
        <v/>
      </c>
      <c r="M1625" s="2"/>
    </row>
    <row r="1626" spans="1:13" x14ac:dyDescent="0.2">
      <c r="A1626" s="47">
        <f t="shared" si="99"/>
        <v>2020</v>
      </c>
      <c r="B1626" s="181" t="str">
        <f t="shared" si="103"/>
        <v>Apr</v>
      </c>
      <c r="C1626" s="79">
        <f t="shared" si="98"/>
        <v>16</v>
      </c>
      <c r="D1626" s="195">
        <v>43933</v>
      </c>
      <c r="E1626" s="53" t="s">
        <v>64</v>
      </c>
      <c r="F1626" s="53" t="s">
        <v>142</v>
      </c>
      <c r="G1626" s="50" t="s">
        <v>138</v>
      </c>
      <c r="H1626" s="50" t="s">
        <v>144</v>
      </c>
      <c r="I1626" s="53">
        <v>48</v>
      </c>
      <c r="K1626" s="64" t="str">
        <f t="shared" si="100"/>
        <v/>
      </c>
      <c r="M1626" s="2"/>
    </row>
    <row r="1627" spans="1:13" x14ac:dyDescent="0.2">
      <c r="A1627" s="47">
        <f t="shared" si="99"/>
        <v>2020</v>
      </c>
      <c r="B1627" s="181" t="str">
        <f t="shared" si="103"/>
        <v>Apr</v>
      </c>
      <c r="C1627" s="79">
        <f t="shared" si="98"/>
        <v>16</v>
      </c>
      <c r="D1627" s="195">
        <v>43933</v>
      </c>
      <c r="E1627" s="53" t="s">
        <v>64</v>
      </c>
      <c r="F1627" s="53" t="s">
        <v>142</v>
      </c>
      <c r="G1627" s="50" t="s">
        <v>138</v>
      </c>
      <c r="H1627" s="50" t="s">
        <v>144</v>
      </c>
      <c r="I1627" s="53">
        <v>49</v>
      </c>
      <c r="K1627" s="64" t="str">
        <f t="shared" si="100"/>
        <v/>
      </c>
      <c r="M1627" s="2"/>
    </row>
    <row r="1628" spans="1:13" x14ac:dyDescent="0.2">
      <c r="A1628" s="47">
        <f t="shared" si="99"/>
        <v>2020</v>
      </c>
      <c r="B1628" s="181" t="str">
        <f t="shared" si="103"/>
        <v>Apr</v>
      </c>
      <c r="C1628" s="79">
        <f t="shared" si="98"/>
        <v>16</v>
      </c>
      <c r="D1628" s="195">
        <v>43933</v>
      </c>
      <c r="E1628" s="53" t="s">
        <v>64</v>
      </c>
      <c r="F1628" s="53" t="s">
        <v>142</v>
      </c>
      <c r="G1628" s="50" t="s">
        <v>138</v>
      </c>
      <c r="H1628" s="50" t="s">
        <v>144</v>
      </c>
      <c r="I1628" s="53">
        <v>50</v>
      </c>
      <c r="K1628" s="64" t="str">
        <f t="shared" si="100"/>
        <v/>
      </c>
      <c r="M1628" s="2"/>
    </row>
    <row r="1629" spans="1:13" x14ac:dyDescent="0.2">
      <c r="A1629" s="47">
        <f t="shared" si="99"/>
        <v>2020</v>
      </c>
      <c r="B1629" s="181" t="str">
        <f t="shared" si="103"/>
        <v>Apr</v>
      </c>
      <c r="C1629" s="79">
        <f t="shared" si="98"/>
        <v>16</v>
      </c>
      <c r="D1629" s="195">
        <v>43933</v>
      </c>
      <c r="E1629" s="53" t="s">
        <v>64</v>
      </c>
      <c r="F1629" s="53" t="s">
        <v>146</v>
      </c>
      <c r="G1629" s="50" t="s">
        <v>138</v>
      </c>
      <c r="H1629" s="50" t="s">
        <v>144</v>
      </c>
      <c r="I1629" s="53">
        <v>52</v>
      </c>
      <c r="K1629" s="64" t="str">
        <f t="shared" si="100"/>
        <v/>
      </c>
      <c r="M1629" s="2"/>
    </row>
    <row r="1630" spans="1:13" x14ac:dyDescent="0.2">
      <c r="A1630" s="47">
        <f t="shared" si="99"/>
        <v>2020</v>
      </c>
      <c r="B1630" s="181" t="str">
        <f t="shared" si="103"/>
        <v>Apr</v>
      </c>
      <c r="C1630" s="79">
        <f t="shared" si="98"/>
        <v>16</v>
      </c>
      <c r="D1630" s="195">
        <v>43933</v>
      </c>
      <c r="E1630" s="53" t="s">
        <v>64</v>
      </c>
      <c r="F1630" s="53" t="s">
        <v>146</v>
      </c>
      <c r="G1630" s="50" t="s">
        <v>138</v>
      </c>
      <c r="H1630" s="50" t="s">
        <v>144</v>
      </c>
      <c r="I1630" s="53">
        <v>47</v>
      </c>
      <c r="K1630" s="64" t="str">
        <f t="shared" si="100"/>
        <v/>
      </c>
      <c r="M1630" s="2"/>
    </row>
    <row r="1631" spans="1:13" x14ac:dyDescent="0.2">
      <c r="A1631" s="47">
        <f t="shared" si="99"/>
        <v>2020</v>
      </c>
      <c r="B1631" s="181" t="str">
        <f t="shared" si="103"/>
        <v>Apr</v>
      </c>
      <c r="C1631" s="79">
        <f t="shared" si="98"/>
        <v>16</v>
      </c>
      <c r="D1631" s="195">
        <v>43933</v>
      </c>
      <c r="E1631" s="53" t="s">
        <v>64</v>
      </c>
      <c r="F1631" s="53" t="s">
        <v>146</v>
      </c>
      <c r="G1631" s="50" t="s">
        <v>138</v>
      </c>
      <c r="H1631" s="50" t="s">
        <v>144</v>
      </c>
      <c r="I1631" s="53">
        <v>51</v>
      </c>
      <c r="K1631" s="64" t="str">
        <f t="shared" si="100"/>
        <v/>
      </c>
      <c r="M1631" s="2"/>
    </row>
    <row r="1632" spans="1:13" x14ac:dyDescent="0.2">
      <c r="A1632" s="47">
        <f t="shared" si="99"/>
        <v>2020</v>
      </c>
      <c r="B1632" s="181" t="str">
        <f t="shared" si="103"/>
        <v>Apr</v>
      </c>
      <c r="C1632" s="79">
        <f t="shared" si="98"/>
        <v>16</v>
      </c>
      <c r="D1632" s="195">
        <v>43933</v>
      </c>
      <c r="E1632" s="53" t="s">
        <v>64</v>
      </c>
      <c r="F1632" s="53" t="s">
        <v>146</v>
      </c>
      <c r="G1632" s="50" t="s">
        <v>138</v>
      </c>
      <c r="H1632" s="50" t="s">
        <v>144</v>
      </c>
      <c r="I1632" s="53">
        <v>55</v>
      </c>
      <c r="K1632" s="64" t="str">
        <f t="shared" si="100"/>
        <v/>
      </c>
      <c r="M1632" s="2"/>
    </row>
    <row r="1633" spans="1:13" x14ac:dyDescent="0.2">
      <c r="A1633" s="47">
        <f t="shared" si="99"/>
        <v>2020</v>
      </c>
      <c r="B1633" s="181" t="str">
        <f t="shared" si="103"/>
        <v>Apr</v>
      </c>
      <c r="C1633" s="79">
        <f t="shared" si="98"/>
        <v>16</v>
      </c>
      <c r="D1633" s="195">
        <v>43933</v>
      </c>
      <c r="E1633" s="53" t="s">
        <v>186</v>
      </c>
      <c r="F1633" s="53" t="s">
        <v>146</v>
      </c>
      <c r="G1633" s="50" t="s">
        <v>138</v>
      </c>
      <c r="H1633" s="50" t="s">
        <v>144</v>
      </c>
      <c r="I1633" s="53">
        <v>36</v>
      </c>
      <c r="K1633" s="64" t="str">
        <f t="shared" si="100"/>
        <v/>
      </c>
      <c r="M1633" s="2"/>
    </row>
    <row r="1634" spans="1:13" x14ac:dyDescent="0.2">
      <c r="A1634" s="47">
        <f t="shared" si="99"/>
        <v>2020</v>
      </c>
      <c r="B1634" s="181" t="str">
        <f t="shared" si="103"/>
        <v>Apr</v>
      </c>
      <c r="C1634" s="79">
        <f t="shared" si="98"/>
        <v>16</v>
      </c>
      <c r="D1634" s="195">
        <v>43933</v>
      </c>
      <c r="E1634" s="53" t="s">
        <v>186</v>
      </c>
      <c r="F1634" s="53" t="s">
        <v>146</v>
      </c>
      <c r="G1634" s="50" t="s">
        <v>138</v>
      </c>
      <c r="H1634" s="50" t="s">
        <v>144</v>
      </c>
      <c r="I1634" s="53">
        <v>36</v>
      </c>
      <c r="K1634" s="64" t="str">
        <f t="shared" si="100"/>
        <v/>
      </c>
      <c r="M1634" s="2"/>
    </row>
    <row r="1635" spans="1:13" x14ac:dyDescent="0.2">
      <c r="A1635" s="47">
        <f t="shared" si="99"/>
        <v>2020</v>
      </c>
      <c r="B1635" s="181" t="str">
        <f t="shared" si="103"/>
        <v>Apr</v>
      </c>
      <c r="C1635" s="79">
        <f t="shared" si="98"/>
        <v>16</v>
      </c>
      <c r="D1635" s="195">
        <v>43933</v>
      </c>
      <c r="E1635" s="53" t="s">
        <v>186</v>
      </c>
      <c r="F1635" s="53" t="s">
        <v>146</v>
      </c>
      <c r="G1635" s="50" t="s">
        <v>138</v>
      </c>
      <c r="H1635" s="50" t="s">
        <v>144</v>
      </c>
      <c r="I1635" s="53">
        <v>38</v>
      </c>
      <c r="K1635" s="64" t="str">
        <f t="shared" si="100"/>
        <v/>
      </c>
      <c r="M1635" s="2"/>
    </row>
    <row r="1636" spans="1:13" x14ac:dyDescent="0.2">
      <c r="A1636" s="47">
        <f t="shared" si="99"/>
        <v>2020</v>
      </c>
      <c r="B1636" s="181" t="str">
        <f t="shared" si="103"/>
        <v>Apr</v>
      </c>
      <c r="C1636" s="79">
        <f t="shared" si="98"/>
        <v>16</v>
      </c>
      <c r="D1636" s="195">
        <v>43933</v>
      </c>
      <c r="E1636" s="53" t="s">
        <v>186</v>
      </c>
      <c r="F1636" s="53" t="s">
        <v>146</v>
      </c>
      <c r="G1636" s="50" t="s">
        <v>138</v>
      </c>
      <c r="H1636" s="50" t="s">
        <v>144</v>
      </c>
      <c r="I1636" s="53">
        <v>34</v>
      </c>
      <c r="K1636" s="64" t="str">
        <f t="shared" si="100"/>
        <v/>
      </c>
      <c r="M1636" s="2"/>
    </row>
    <row r="1637" spans="1:13" x14ac:dyDescent="0.2">
      <c r="A1637" s="47">
        <f t="shared" si="99"/>
        <v>2020</v>
      </c>
      <c r="B1637" s="181" t="str">
        <f t="shared" si="103"/>
        <v>Apr</v>
      </c>
      <c r="C1637" s="79">
        <f t="shared" si="98"/>
        <v>16</v>
      </c>
      <c r="D1637" s="195">
        <v>43933</v>
      </c>
      <c r="E1637" s="53" t="s">
        <v>186</v>
      </c>
      <c r="F1637" s="53" t="s">
        <v>146</v>
      </c>
      <c r="G1637" s="50" t="s">
        <v>138</v>
      </c>
      <c r="H1637" s="50" t="s">
        <v>144</v>
      </c>
      <c r="I1637" s="53">
        <v>38</v>
      </c>
      <c r="K1637" s="64" t="str">
        <f t="shared" si="100"/>
        <v/>
      </c>
      <c r="M1637" s="2"/>
    </row>
    <row r="1638" spans="1:13" x14ac:dyDescent="0.2">
      <c r="A1638" s="47">
        <f t="shared" si="99"/>
        <v>2020</v>
      </c>
      <c r="B1638" s="181" t="str">
        <f t="shared" si="103"/>
        <v>Apr</v>
      </c>
      <c r="C1638" s="79">
        <f t="shared" si="98"/>
        <v>16</v>
      </c>
      <c r="D1638" s="195">
        <v>43933</v>
      </c>
      <c r="E1638" s="53" t="s">
        <v>186</v>
      </c>
      <c r="F1638" s="53" t="s">
        <v>146</v>
      </c>
      <c r="G1638" s="50" t="s">
        <v>138</v>
      </c>
      <c r="H1638" s="50" t="s">
        <v>144</v>
      </c>
      <c r="I1638" s="53">
        <v>36</v>
      </c>
      <c r="K1638" s="64" t="str">
        <f t="shared" si="100"/>
        <v/>
      </c>
      <c r="M1638" s="2"/>
    </row>
    <row r="1639" spans="1:13" x14ac:dyDescent="0.2">
      <c r="A1639" s="47">
        <f t="shared" si="99"/>
        <v>2020</v>
      </c>
      <c r="B1639" s="181" t="str">
        <f t="shared" si="103"/>
        <v>Apr</v>
      </c>
      <c r="C1639" s="79">
        <f t="shared" si="98"/>
        <v>16</v>
      </c>
      <c r="D1639" s="195">
        <v>43933</v>
      </c>
      <c r="E1639" s="53" t="s">
        <v>186</v>
      </c>
      <c r="F1639" s="53" t="s">
        <v>146</v>
      </c>
      <c r="G1639" s="50" t="s">
        <v>138</v>
      </c>
      <c r="H1639" s="50" t="s">
        <v>144</v>
      </c>
      <c r="I1639" s="53">
        <v>37</v>
      </c>
      <c r="K1639" s="64" t="str">
        <f t="shared" si="100"/>
        <v/>
      </c>
      <c r="M1639" s="2"/>
    </row>
    <row r="1640" spans="1:13" x14ac:dyDescent="0.2">
      <c r="A1640" s="47">
        <f t="shared" si="99"/>
        <v>2020</v>
      </c>
      <c r="B1640" s="181" t="str">
        <f t="shared" si="103"/>
        <v>Apr</v>
      </c>
      <c r="C1640" s="79">
        <f t="shared" si="98"/>
        <v>16</v>
      </c>
      <c r="D1640" s="195">
        <v>43933</v>
      </c>
      <c r="E1640" s="53" t="s">
        <v>186</v>
      </c>
      <c r="F1640" s="53" t="s">
        <v>146</v>
      </c>
      <c r="G1640" s="50" t="s">
        <v>138</v>
      </c>
      <c r="H1640" s="50" t="s">
        <v>144</v>
      </c>
      <c r="I1640" s="53">
        <v>38</v>
      </c>
      <c r="K1640" s="64" t="str">
        <f t="shared" si="100"/>
        <v/>
      </c>
      <c r="M1640" s="2"/>
    </row>
    <row r="1641" spans="1:13" x14ac:dyDescent="0.2">
      <c r="A1641" s="47">
        <f t="shared" si="99"/>
        <v>2020</v>
      </c>
      <c r="B1641" s="181" t="str">
        <f t="shared" si="103"/>
        <v>Apr</v>
      </c>
      <c r="C1641" s="79">
        <f t="shared" si="98"/>
        <v>16</v>
      </c>
      <c r="D1641" s="195">
        <v>43933</v>
      </c>
      <c r="E1641" s="53" t="s">
        <v>186</v>
      </c>
      <c r="F1641" s="53" t="s">
        <v>146</v>
      </c>
      <c r="G1641" s="50" t="s">
        <v>138</v>
      </c>
      <c r="H1641" s="50" t="s">
        <v>144</v>
      </c>
      <c r="I1641" s="53">
        <v>45</v>
      </c>
      <c r="K1641" s="64" t="str">
        <f t="shared" si="100"/>
        <v/>
      </c>
      <c r="M1641" s="2"/>
    </row>
    <row r="1642" spans="1:13" x14ac:dyDescent="0.2">
      <c r="A1642" s="47">
        <f t="shared" si="99"/>
        <v>2020</v>
      </c>
      <c r="B1642" s="181" t="str">
        <f t="shared" si="103"/>
        <v>Apr</v>
      </c>
      <c r="C1642" s="79">
        <f t="shared" si="98"/>
        <v>16</v>
      </c>
      <c r="D1642" s="195">
        <v>43933</v>
      </c>
      <c r="E1642" s="53" t="s">
        <v>186</v>
      </c>
      <c r="F1642" s="53" t="s">
        <v>146</v>
      </c>
      <c r="G1642" s="50" t="s">
        <v>138</v>
      </c>
      <c r="H1642" s="50" t="s">
        <v>144</v>
      </c>
      <c r="I1642" s="53">
        <v>36</v>
      </c>
      <c r="K1642" s="64" t="str">
        <f t="shared" si="100"/>
        <v/>
      </c>
      <c r="M1642" s="2"/>
    </row>
    <row r="1643" spans="1:13" x14ac:dyDescent="0.2">
      <c r="A1643" s="47">
        <f t="shared" si="99"/>
        <v>2020</v>
      </c>
      <c r="B1643" s="181" t="str">
        <f t="shared" si="103"/>
        <v>Apr</v>
      </c>
      <c r="C1643" s="79">
        <f t="shared" si="98"/>
        <v>16</v>
      </c>
      <c r="D1643" s="195">
        <v>43933</v>
      </c>
      <c r="E1643" s="53" t="s">
        <v>186</v>
      </c>
      <c r="F1643" s="53" t="s">
        <v>146</v>
      </c>
      <c r="G1643" s="50" t="s">
        <v>138</v>
      </c>
      <c r="H1643" s="50" t="s">
        <v>144</v>
      </c>
      <c r="I1643" s="53">
        <v>35</v>
      </c>
      <c r="K1643" s="64" t="str">
        <f t="shared" si="100"/>
        <v/>
      </c>
      <c r="M1643" s="2"/>
    </row>
    <row r="1644" spans="1:13" x14ac:dyDescent="0.2">
      <c r="A1644" s="47">
        <f t="shared" si="99"/>
        <v>2020</v>
      </c>
      <c r="B1644" s="181" t="str">
        <f t="shared" si="103"/>
        <v>Apr</v>
      </c>
      <c r="C1644" s="79">
        <f t="shared" si="98"/>
        <v>16</v>
      </c>
      <c r="D1644" s="195">
        <v>43933</v>
      </c>
      <c r="E1644" s="53" t="s">
        <v>186</v>
      </c>
      <c r="F1644" s="53" t="s">
        <v>146</v>
      </c>
      <c r="G1644" s="50" t="s">
        <v>138</v>
      </c>
      <c r="H1644" s="50" t="s">
        <v>144</v>
      </c>
      <c r="I1644" s="53">
        <v>35</v>
      </c>
      <c r="K1644" s="64" t="str">
        <f t="shared" si="100"/>
        <v/>
      </c>
      <c r="M1644" s="2"/>
    </row>
    <row r="1645" spans="1:13" x14ac:dyDescent="0.2">
      <c r="A1645" s="133">
        <f t="shared" si="99"/>
        <v>2020</v>
      </c>
      <c r="B1645" s="184" t="str">
        <f t="shared" si="103"/>
        <v>Apr</v>
      </c>
      <c r="C1645" s="132">
        <f t="shared" si="98"/>
        <v>16</v>
      </c>
      <c r="D1645" s="198">
        <v>43933</v>
      </c>
      <c r="E1645" s="143" t="s">
        <v>186</v>
      </c>
      <c r="F1645" s="143" t="s">
        <v>146</v>
      </c>
      <c r="G1645" s="98" t="s">
        <v>138</v>
      </c>
      <c r="H1645" s="98" t="s">
        <v>144</v>
      </c>
      <c r="I1645" s="143">
        <v>37</v>
      </c>
      <c r="J1645" s="155"/>
      <c r="K1645" s="156" t="str">
        <f t="shared" si="100"/>
        <v/>
      </c>
      <c r="M1645" s="2"/>
    </row>
    <row r="1646" spans="1:13" x14ac:dyDescent="0.2">
      <c r="A1646" s="47">
        <f t="shared" si="99"/>
        <v>2020</v>
      </c>
      <c r="B1646" s="183" t="str">
        <f t="shared" si="103"/>
        <v>Apr</v>
      </c>
      <c r="C1646" s="79">
        <f t="shared" si="98"/>
        <v>16</v>
      </c>
      <c r="D1646" s="195">
        <v>43939</v>
      </c>
      <c r="E1646" s="53" t="s">
        <v>186</v>
      </c>
      <c r="F1646" s="53" t="s">
        <v>146</v>
      </c>
      <c r="G1646" s="50" t="s">
        <v>138</v>
      </c>
      <c r="H1646" s="50" t="s">
        <v>144</v>
      </c>
      <c r="I1646" s="53">
        <v>37</v>
      </c>
      <c r="K1646" s="64" t="str">
        <f t="shared" si="100"/>
        <v/>
      </c>
      <c r="M1646" s="2"/>
    </row>
    <row r="1647" spans="1:13" x14ac:dyDescent="0.2">
      <c r="A1647" s="47">
        <f t="shared" si="99"/>
        <v>2020</v>
      </c>
      <c r="B1647" s="181" t="str">
        <f t="shared" si="103"/>
        <v>Apr</v>
      </c>
      <c r="C1647" s="79">
        <f t="shared" ref="C1647:C1723" si="104">WEEKNUM(D1647)</f>
        <v>16</v>
      </c>
      <c r="D1647" s="195">
        <v>43939</v>
      </c>
      <c r="E1647" s="53" t="s">
        <v>186</v>
      </c>
      <c r="F1647" s="53" t="s">
        <v>146</v>
      </c>
      <c r="G1647" s="50" t="s">
        <v>138</v>
      </c>
      <c r="H1647" s="50" t="s">
        <v>144</v>
      </c>
      <c r="I1647" s="53">
        <v>37</v>
      </c>
      <c r="K1647" s="64" t="str">
        <f t="shared" si="100"/>
        <v/>
      </c>
      <c r="M1647" s="2"/>
    </row>
    <row r="1648" spans="1:13" x14ac:dyDescent="0.2">
      <c r="A1648" s="47">
        <f t="shared" si="99"/>
        <v>2020</v>
      </c>
      <c r="B1648" s="181" t="str">
        <f t="shared" si="103"/>
        <v>Apr</v>
      </c>
      <c r="C1648" s="79">
        <f t="shared" si="104"/>
        <v>16</v>
      </c>
      <c r="D1648" s="195">
        <v>43939</v>
      </c>
      <c r="E1648" s="53" t="s">
        <v>186</v>
      </c>
      <c r="F1648" s="53" t="s">
        <v>146</v>
      </c>
      <c r="G1648" s="50" t="s">
        <v>138</v>
      </c>
      <c r="H1648" s="50" t="s">
        <v>144</v>
      </c>
      <c r="I1648" s="53">
        <v>43</v>
      </c>
      <c r="K1648" s="64" t="str">
        <f t="shared" si="100"/>
        <v/>
      </c>
      <c r="M1648" s="2"/>
    </row>
    <row r="1649" spans="1:13" x14ac:dyDescent="0.2">
      <c r="A1649" s="47">
        <f t="shared" ref="A1649:A1725" si="105">YEAR(D1649)</f>
        <v>2020</v>
      </c>
      <c r="B1649" s="181" t="str">
        <f t="shared" si="103"/>
        <v>Apr</v>
      </c>
      <c r="C1649" s="79">
        <f t="shared" si="104"/>
        <v>16</v>
      </c>
      <c r="D1649" s="195">
        <v>43939</v>
      </c>
      <c r="E1649" s="53" t="s">
        <v>186</v>
      </c>
      <c r="F1649" s="53" t="s">
        <v>146</v>
      </c>
      <c r="G1649" s="50" t="s">
        <v>138</v>
      </c>
      <c r="H1649" s="50" t="s">
        <v>144</v>
      </c>
      <c r="I1649" s="53">
        <v>41</v>
      </c>
      <c r="K1649" s="64" t="str">
        <f t="shared" si="100"/>
        <v/>
      </c>
      <c r="M1649" s="2"/>
    </row>
    <row r="1650" spans="1:13" x14ac:dyDescent="0.2">
      <c r="A1650" s="47">
        <f t="shared" si="105"/>
        <v>2020</v>
      </c>
      <c r="B1650" s="181" t="str">
        <f t="shared" si="103"/>
        <v>Apr</v>
      </c>
      <c r="C1650" s="79">
        <f t="shared" si="104"/>
        <v>16</v>
      </c>
      <c r="D1650" s="195">
        <v>43939</v>
      </c>
      <c r="E1650" s="53" t="s">
        <v>186</v>
      </c>
      <c r="F1650" s="53" t="s">
        <v>146</v>
      </c>
      <c r="G1650" s="50" t="s">
        <v>138</v>
      </c>
      <c r="H1650" s="50" t="s">
        <v>144</v>
      </c>
      <c r="I1650" s="53">
        <v>43</v>
      </c>
      <c r="K1650" s="64" t="str">
        <f t="shared" si="100"/>
        <v/>
      </c>
      <c r="M1650" s="2"/>
    </row>
    <row r="1651" spans="1:13" x14ac:dyDescent="0.2">
      <c r="A1651" s="47">
        <f t="shared" si="105"/>
        <v>2020</v>
      </c>
      <c r="B1651" s="181" t="str">
        <f t="shared" si="103"/>
        <v>Apr</v>
      </c>
      <c r="C1651" s="79">
        <f t="shared" si="104"/>
        <v>16</v>
      </c>
      <c r="D1651" s="195">
        <v>43939</v>
      </c>
      <c r="E1651" s="53" t="s">
        <v>186</v>
      </c>
      <c r="F1651" s="53" t="s">
        <v>146</v>
      </c>
      <c r="G1651" s="50" t="s">
        <v>138</v>
      </c>
      <c r="H1651" s="50" t="s">
        <v>144</v>
      </c>
      <c r="I1651" s="53">
        <v>38</v>
      </c>
      <c r="K1651" s="64" t="str">
        <f t="shared" si="100"/>
        <v/>
      </c>
      <c r="M1651" s="2"/>
    </row>
    <row r="1652" spans="1:13" x14ac:dyDescent="0.2">
      <c r="A1652" s="47">
        <f t="shared" si="105"/>
        <v>2020</v>
      </c>
      <c r="B1652" s="181" t="str">
        <f t="shared" si="103"/>
        <v>Apr</v>
      </c>
      <c r="C1652" s="79">
        <f t="shared" si="104"/>
        <v>16</v>
      </c>
      <c r="D1652" s="195">
        <v>43939</v>
      </c>
      <c r="E1652" s="53" t="s">
        <v>186</v>
      </c>
      <c r="F1652" s="53" t="s">
        <v>146</v>
      </c>
      <c r="G1652" s="50" t="s">
        <v>138</v>
      </c>
      <c r="H1652" s="50" t="s">
        <v>144</v>
      </c>
      <c r="I1652" s="53">
        <v>42</v>
      </c>
      <c r="K1652" s="64" t="str">
        <f t="shared" si="100"/>
        <v/>
      </c>
      <c r="M1652" s="2"/>
    </row>
    <row r="1653" spans="1:13" x14ac:dyDescent="0.2">
      <c r="A1653" s="47">
        <f t="shared" si="105"/>
        <v>2020</v>
      </c>
      <c r="B1653" s="181" t="str">
        <f t="shared" si="103"/>
        <v>Apr</v>
      </c>
      <c r="C1653" s="79">
        <f t="shared" si="104"/>
        <v>16</v>
      </c>
      <c r="D1653" s="195">
        <v>43939</v>
      </c>
      <c r="E1653" s="53" t="s">
        <v>186</v>
      </c>
      <c r="F1653" s="53" t="s">
        <v>146</v>
      </c>
      <c r="G1653" s="50" t="s">
        <v>138</v>
      </c>
      <c r="H1653" s="50" t="s">
        <v>144</v>
      </c>
      <c r="I1653" s="53">
        <v>52</v>
      </c>
      <c r="K1653" s="64" t="str">
        <f t="shared" si="100"/>
        <v/>
      </c>
      <c r="M1653" s="2"/>
    </row>
    <row r="1654" spans="1:13" x14ac:dyDescent="0.2">
      <c r="A1654" s="47">
        <f t="shared" si="105"/>
        <v>2020</v>
      </c>
      <c r="B1654" s="181" t="str">
        <f t="shared" si="103"/>
        <v>Apr</v>
      </c>
      <c r="C1654" s="79">
        <f t="shared" si="104"/>
        <v>16</v>
      </c>
      <c r="D1654" s="195">
        <v>43939</v>
      </c>
      <c r="E1654" s="53" t="s">
        <v>186</v>
      </c>
      <c r="F1654" s="53" t="s">
        <v>146</v>
      </c>
      <c r="G1654" s="50" t="s">
        <v>138</v>
      </c>
      <c r="H1654" s="50" t="s">
        <v>144</v>
      </c>
      <c r="I1654" s="53">
        <v>39</v>
      </c>
      <c r="K1654" s="64" t="str">
        <f t="shared" si="100"/>
        <v/>
      </c>
      <c r="M1654" s="2"/>
    </row>
    <row r="1655" spans="1:13" x14ac:dyDescent="0.2">
      <c r="A1655" s="47">
        <f t="shared" si="105"/>
        <v>2020</v>
      </c>
      <c r="B1655" s="181" t="str">
        <f t="shared" si="103"/>
        <v>Apr</v>
      </c>
      <c r="C1655" s="79">
        <f t="shared" si="104"/>
        <v>16</v>
      </c>
      <c r="D1655" s="195">
        <v>43939</v>
      </c>
      <c r="E1655" s="53" t="s">
        <v>186</v>
      </c>
      <c r="F1655" s="53" t="s">
        <v>146</v>
      </c>
      <c r="G1655" s="50" t="s">
        <v>138</v>
      </c>
      <c r="H1655" s="50" t="s">
        <v>144</v>
      </c>
      <c r="I1655" s="53">
        <v>38</v>
      </c>
      <c r="K1655" s="64" t="str">
        <f t="shared" si="100"/>
        <v/>
      </c>
      <c r="M1655" s="2"/>
    </row>
    <row r="1656" spans="1:13" x14ac:dyDescent="0.2">
      <c r="A1656" s="47">
        <f t="shared" si="105"/>
        <v>2020</v>
      </c>
      <c r="B1656" s="181" t="str">
        <f t="shared" si="103"/>
        <v>Apr</v>
      </c>
      <c r="C1656" s="79">
        <f t="shared" si="104"/>
        <v>16</v>
      </c>
      <c r="D1656" s="195">
        <v>43939</v>
      </c>
      <c r="E1656" s="53" t="s">
        <v>186</v>
      </c>
      <c r="F1656" s="53" t="s">
        <v>146</v>
      </c>
      <c r="G1656" s="50" t="s">
        <v>138</v>
      </c>
      <c r="H1656" s="50" t="s">
        <v>144</v>
      </c>
      <c r="I1656" s="53">
        <v>42</v>
      </c>
      <c r="K1656" s="64" t="str">
        <f t="shared" si="100"/>
        <v/>
      </c>
      <c r="M1656" s="2"/>
    </row>
    <row r="1657" spans="1:13" x14ac:dyDescent="0.2">
      <c r="A1657" s="47">
        <f t="shared" si="105"/>
        <v>2020</v>
      </c>
      <c r="B1657" s="181" t="str">
        <f t="shared" si="103"/>
        <v>Apr</v>
      </c>
      <c r="C1657" s="79">
        <f t="shared" si="104"/>
        <v>16</v>
      </c>
      <c r="D1657" s="195">
        <v>43939</v>
      </c>
      <c r="E1657" s="53" t="s">
        <v>186</v>
      </c>
      <c r="F1657" s="53" t="s">
        <v>146</v>
      </c>
      <c r="G1657" s="50" t="s">
        <v>138</v>
      </c>
      <c r="H1657" s="50" t="s">
        <v>144</v>
      </c>
      <c r="I1657" s="53">
        <v>41</v>
      </c>
      <c r="K1657" s="64" t="str">
        <f t="shared" si="100"/>
        <v/>
      </c>
      <c r="M1657" s="2"/>
    </row>
    <row r="1658" spans="1:13" x14ac:dyDescent="0.2">
      <c r="A1658" s="47">
        <f t="shared" si="105"/>
        <v>2020</v>
      </c>
      <c r="B1658" s="181" t="str">
        <f t="shared" si="103"/>
        <v>Apr</v>
      </c>
      <c r="C1658" s="79">
        <f t="shared" si="104"/>
        <v>16</v>
      </c>
      <c r="D1658" s="195">
        <v>43939</v>
      </c>
      <c r="E1658" s="53" t="s">
        <v>186</v>
      </c>
      <c r="F1658" s="53" t="s">
        <v>146</v>
      </c>
      <c r="G1658" s="50" t="s">
        <v>138</v>
      </c>
      <c r="H1658" s="50" t="s">
        <v>144</v>
      </c>
      <c r="I1658" s="53">
        <v>39</v>
      </c>
      <c r="K1658" s="64" t="str">
        <f t="shared" si="100"/>
        <v/>
      </c>
      <c r="M1658" s="2"/>
    </row>
    <row r="1659" spans="1:13" x14ac:dyDescent="0.2">
      <c r="A1659" s="47">
        <f t="shared" si="105"/>
        <v>2020</v>
      </c>
      <c r="B1659" s="181" t="str">
        <f t="shared" si="103"/>
        <v>Apr</v>
      </c>
      <c r="C1659" s="79">
        <f t="shared" si="104"/>
        <v>16</v>
      </c>
      <c r="D1659" s="195">
        <v>43939</v>
      </c>
      <c r="E1659" s="53" t="s">
        <v>186</v>
      </c>
      <c r="F1659" s="53" t="s">
        <v>146</v>
      </c>
      <c r="G1659" s="50" t="s">
        <v>138</v>
      </c>
      <c r="H1659" s="50" t="s">
        <v>144</v>
      </c>
      <c r="I1659" s="53">
        <v>42</v>
      </c>
      <c r="K1659" s="64" t="str">
        <f t="shared" si="100"/>
        <v/>
      </c>
      <c r="M1659" s="2"/>
    </row>
    <row r="1660" spans="1:13" x14ac:dyDescent="0.2">
      <c r="A1660" s="47">
        <f t="shared" si="105"/>
        <v>2020</v>
      </c>
      <c r="B1660" s="181" t="str">
        <f t="shared" si="103"/>
        <v>Apr</v>
      </c>
      <c r="C1660" s="79">
        <f t="shared" si="104"/>
        <v>16</v>
      </c>
      <c r="D1660" s="195">
        <v>43939</v>
      </c>
      <c r="E1660" s="53" t="s">
        <v>186</v>
      </c>
      <c r="F1660" s="53" t="s">
        <v>146</v>
      </c>
      <c r="G1660" s="50" t="s">
        <v>138</v>
      </c>
      <c r="H1660" s="50" t="s">
        <v>144</v>
      </c>
      <c r="I1660" s="53">
        <v>38</v>
      </c>
      <c r="K1660" s="64" t="str">
        <f t="shared" si="100"/>
        <v/>
      </c>
      <c r="M1660" s="2"/>
    </row>
    <row r="1661" spans="1:13" x14ac:dyDescent="0.2">
      <c r="A1661" s="47">
        <f t="shared" si="105"/>
        <v>2020</v>
      </c>
      <c r="B1661" s="181" t="str">
        <f t="shared" si="103"/>
        <v>Apr</v>
      </c>
      <c r="C1661" s="79">
        <f t="shared" si="104"/>
        <v>16</v>
      </c>
      <c r="D1661" s="195">
        <v>43939</v>
      </c>
      <c r="E1661" s="53" t="s">
        <v>186</v>
      </c>
      <c r="F1661" s="53" t="s">
        <v>146</v>
      </c>
      <c r="G1661" s="50" t="s">
        <v>138</v>
      </c>
      <c r="H1661" s="50" t="s">
        <v>144</v>
      </c>
      <c r="I1661" s="53">
        <v>38</v>
      </c>
      <c r="K1661" s="64" t="str">
        <f t="shared" si="100"/>
        <v/>
      </c>
      <c r="M1661" s="2"/>
    </row>
    <row r="1662" spans="1:13" x14ac:dyDescent="0.2">
      <c r="A1662" s="47">
        <f t="shared" si="105"/>
        <v>2020</v>
      </c>
      <c r="B1662" s="181" t="str">
        <f t="shared" si="103"/>
        <v>Apr</v>
      </c>
      <c r="C1662" s="79">
        <f t="shared" si="104"/>
        <v>16</v>
      </c>
      <c r="D1662" s="195">
        <v>43939</v>
      </c>
      <c r="E1662" s="53" t="s">
        <v>186</v>
      </c>
      <c r="F1662" s="53" t="s">
        <v>146</v>
      </c>
      <c r="G1662" s="50" t="s">
        <v>138</v>
      </c>
      <c r="H1662" s="50" t="s">
        <v>144</v>
      </c>
      <c r="I1662" s="53">
        <v>46</v>
      </c>
      <c r="K1662" s="64" t="str">
        <f t="shared" si="100"/>
        <v/>
      </c>
      <c r="M1662" s="2"/>
    </row>
    <row r="1663" spans="1:13" x14ac:dyDescent="0.2">
      <c r="A1663" s="47">
        <f t="shared" si="105"/>
        <v>2020</v>
      </c>
      <c r="B1663" s="181" t="str">
        <f t="shared" si="103"/>
        <v>Apr</v>
      </c>
      <c r="C1663" s="79">
        <f t="shared" si="104"/>
        <v>16</v>
      </c>
      <c r="D1663" s="195">
        <v>43939</v>
      </c>
      <c r="E1663" s="53" t="s">
        <v>186</v>
      </c>
      <c r="F1663" s="53" t="s">
        <v>146</v>
      </c>
      <c r="G1663" s="50" t="s">
        <v>138</v>
      </c>
      <c r="H1663" s="50" t="s">
        <v>144</v>
      </c>
      <c r="I1663" s="53">
        <v>48</v>
      </c>
      <c r="K1663" s="64" t="str">
        <f t="shared" si="100"/>
        <v/>
      </c>
      <c r="M1663" s="2"/>
    </row>
    <row r="1664" spans="1:13" x14ac:dyDescent="0.2">
      <c r="A1664" s="47">
        <f t="shared" si="105"/>
        <v>2020</v>
      </c>
      <c r="B1664" s="181" t="str">
        <f t="shared" si="103"/>
        <v>Apr</v>
      </c>
      <c r="C1664" s="79">
        <f t="shared" si="104"/>
        <v>16</v>
      </c>
      <c r="D1664" s="195">
        <v>43939</v>
      </c>
      <c r="E1664" s="53" t="s">
        <v>186</v>
      </c>
      <c r="F1664" s="53" t="s">
        <v>146</v>
      </c>
      <c r="G1664" s="50" t="s">
        <v>138</v>
      </c>
      <c r="H1664" s="50" t="s">
        <v>144</v>
      </c>
      <c r="I1664" s="53">
        <v>39</v>
      </c>
      <c r="K1664" s="64" t="str">
        <f t="shared" si="100"/>
        <v/>
      </c>
      <c r="M1664" s="2"/>
    </row>
    <row r="1665" spans="1:13" x14ac:dyDescent="0.2">
      <c r="A1665" s="47">
        <f t="shared" si="105"/>
        <v>2020</v>
      </c>
      <c r="B1665" s="181" t="str">
        <f t="shared" si="103"/>
        <v>Apr</v>
      </c>
      <c r="C1665" s="79">
        <f t="shared" si="104"/>
        <v>16</v>
      </c>
      <c r="D1665" s="195">
        <v>43939</v>
      </c>
      <c r="E1665" s="53" t="s">
        <v>186</v>
      </c>
      <c r="F1665" s="53" t="s">
        <v>146</v>
      </c>
      <c r="G1665" s="50" t="s">
        <v>138</v>
      </c>
      <c r="H1665" s="50" t="s">
        <v>144</v>
      </c>
      <c r="I1665" s="53">
        <v>35</v>
      </c>
      <c r="K1665" s="64" t="str">
        <f t="shared" si="100"/>
        <v/>
      </c>
      <c r="M1665" s="2"/>
    </row>
    <row r="1666" spans="1:13" x14ac:dyDescent="0.2">
      <c r="A1666" s="47">
        <f t="shared" si="105"/>
        <v>2020</v>
      </c>
      <c r="B1666" s="181" t="str">
        <f t="shared" si="103"/>
        <v>Apr</v>
      </c>
      <c r="C1666" s="79">
        <f t="shared" si="104"/>
        <v>16</v>
      </c>
      <c r="D1666" s="195">
        <v>43939</v>
      </c>
      <c r="E1666" s="53" t="s">
        <v>186</v>
      </c>
      <c r="F1666" s="53" t="s">
        <v>146</v>
      </c>
      <c r="G1666" s="50" t="s">
        <v>138</v>
      </c>
      <c r="H1666" s="50" t="s">
        <v>144</v>
      </c>
      <c r="I1666" s="53">
        <v>40</v>
      </c>
      <c r="K1666" s="64" t="str">
        <f t="shared" si="100"/>
        <v/>
      </c>
      <c r="M1666" s="2"/>
    </row>
    <row r="1667" spans="1:13" x14ac:dyDescent="0.2">
      <c r="A1667" s="47">
        <f t="shared" si="105"/>
        <v>2020</v>
      </c>
      <c r="B1667" s="181" t="str">
        <f t="shared" si="103"/>
        <v>Apr</v>
      </c>
      <c r="C1667" s="79">
        <f t="shared" si="104"/>
        <v>16</v>
      </c>
      <c r="D1667" s="195">
        <v>43939</v>
      </c>
      <c r="E1667" s="53" t="s">
        <v>186</v>
      </c>
      <c r="F1667" s="53" t="s">
        <v>146</v>
      </c>
      <c r="G1667" s="50" t="s">
        <v>138</v>
      </c>
      <c r="H1667" s="50" t="s">
        <v>144</v>
      </c>
      <c r="I1667" s="53">
        <v>30</v>
      </c>
      <c r="K1667" s="64" t="str">
        <f t="shared" si="100"/>
        <v/>
      </c>
      <c r="M1667" s="2"/>
    </row>
    <row r="1668" spans="1:13" x14ac:dyDescent="0.2">
      <c r="A1668" s="47">
        <f t="shared" si="105"/>
        <v>2020</v>
      </c>
      <c r="B1668" s="181" t="str">
        <f t="shared" ref="B1668:B1744" si="106">TEXT(D1668,"mmm")</f>
        <v>Apr</v>
      </c>
      <c r="C1668" s="79">
        <f t="shared" si="104"/>
        <v>16</v>
      </c>
      <c r="D1668" s="195">
        <v>43939</v>
      </c>
      <c r="E1668" s="53" t="s">
        <v>186</v>
      </c>
      <c r="F1668" s="53" t="s">
        <v>146</v>
      </c>
      <c r="G1668" s="50" t="s">
        <v>138</v>
      </c>
      <c r="H1668" s="50" t="s">
        <v>144</v>
      </c>
      <c r="I1668" s="53">
        <v>42</v>
      </c>
      <c r="K1668" s="64" t="str">
        <f t="shared" si="100"/>
        <v/>
      </c>
      <c r="M1668" s="2"/>
    </row>
    <row r="1669" spans="1:13" x14ac:dyDescent="0.2">
      <c r="A1669" s="47">
        <f t="shared" si="105"/>
        <v>2020</v>
      </c>
      <c r="B1669" s="181" t="str">
        <f t="shared" si="106"/>
        <v>Apr</v>
      </c>
      <c r="C1669" s="79">
        <f t="shared" si="104"/>
        <v>16</v>
      </c>
      <c r="D1669" s="195">
        <v>43939</v>
      </c>
      <c r="E1669" s="53" t="s">
        <v>186</v>
      </c>
      <c r="F1669" s="53" t="s">
        <v>146</v>
      </c>
      <c r="G1669" s="50" t="s">
        <v>138</v>
      </c>
      <c r="H1669" s="50" t="s">
        <v>144</v>
      </c>
      <c r="I1669" s="53">
        <v>37</v>
      </c>
      <c r="K1669" s="64" t="str">
        <f t="shared" si="100"/>
        <v/>
      </c>
      <c r="M1669" s="2"/>
    </row>
    <row r="1670" spans="1:13" x14ac:dyDescent="0.2">
      <c r="A1670" s="47">
        <f t="shared" si="105"/>
        <v>2020</v>
      </c>
      <c r="B1670" s="181" t="str">
        <f t="shared" si="106"/>
        <v>Apr</v>
      </c>
      <c r="C1670" s="79">
        <f t="shared" si="104"/>
        <v>16</v>
      </c>
      <c r="D1670" s="195">
        <v>43939</v>
      </c>
      <c r="E1670" s="53" t="s">
        <v>186</v>
      </c>
      <c r="F1670" s="53" t="s">
        <v>146</v>
      </c>
      <c r="G1670" s="50" t="s">
        <v>138</v>
      </c>
      <c r="H1670" s="50" t="s">
        <v>144</v>
      </c>
      <c r="I1670" s="53">
        <v>39</v>
      </c>
      <c r="K1670" s="64" t="str">
        <f t="shared" si="100"/>
        <v/>
      </c>
      <c r="M1670" s="2"/>
    </row>
    <row r="1671" spans="1:13" x14ac:dyDescent="0.2">
      <c r="A1671" s="47">
        <f t="shared" si="105"/>
        <v>2020</v>
      </c>
      <c r="B1671" s="181" t="str">
        <f t="shared" si="106"/>
        <v>Apr</v>
      </c>
      <c r="C1671" s="79">
        <f t="shared" si="104"/>
        <v>16</v>
      </c>
      <c r="D1671" s="195">
        <v>43939</v>
      </c>
      <c r="E1671" s="53" t="s">
        <v>186</v>
      </c>
      <c r="F1671" s="53" t="s">
        <v>146</v>
      </c>
      <c r="G1671" s="50" t="s">
        <v>138</v>
      </c>
      <c r="H1671" s="50" t="s">
        <v>144</v>
      </c>
      <c r="I1671" s="53">
        <v>39</v>
      </c>
      <c r="K1671" s="64" t="str">
        <f t="shared" si="100"/>
        <v/>
      </c>
      <c r="M1671" s="2"/>
    </row>
    <row r="1672" spans="1:13" x14ac:dyDescent="0.2">
      <c r="A1672" s="47">
        <f t="shared" si="105"/>
        <v>2020</v>
      </c>
      <c r="B1672" s="181" t="str">
        <f t="shared" si="106"/>
        <v>Apr</v>
      </c>
      <c r="C1672" s="79">
        <f t="shared" si="104"/>
        <v>16</v>
      </c>
      <c r="D1672" s="195">
        <v>43939</v>
      </c>
      <c r="E1672" s="53" t="s">
        <v>186</v>
      </c>
      <c r="F1672" s="53" t="s">
        <v>146</v>
      </c>
      <c r="G1672" s="50" t="s">
        <v>138</v>
      </c>
      <c r="H1672" s="50" t="s">
        <v>144</v>
      </c>
      <c r="I1672" s="53">
        <v>37</v>
      </c>
      <c r="K1672" s="64" t="str">
        <f t="shared" si="100"/>
        <v/>
      </c>
      <c r="M1672" s="2"/>
    </row>
    <row r="1673" spans="1:13" x14ac:dyDescent="0.2">
      <c r="A1673" s="47">
        <f t="shared" si="105"/>
        <v>2020</v>
      </c>
      <c r="B1673" s="181" t="str">
        <f t="shared" si="106"/>
        <v>Apr</v>
      </c>
      <c r="C1673" s="79">
        <f t="shared" si="104"/>
        <v>16</v>
      </c>
      <c r="D1673" s="195">
        <v>43939</v>
      </c>
      <c r="E1673" s="53" t="s">
        <v>186</v>
      </c>
      <c r="F1673" s="53" t="s">
        <v>146</v>
      </c>
      <c r="G1673" s="50" t="s">
        <v>138</v>
      </c>
      <c r="H1673" s="50" t="s">
        <v>144</v>
      </c>
      <c r="I1673" s="53">
        <v>41</v>
      </c>
      <c r="K1673" s="64" t="str">
        <f t="shared" si="100"/>
        <v/>
      </c>
      <c r="M1673" s="2"/>
    </row>
    <row r="1674" spans="1:13" x14ac:dyDescent="0.2">
      <c r="A1674" s="47">
        <f t="shared" si="105"/>
        <v>2020</v>
      </c>
      <c r="B1674" s="181" t="str">
        <f t="shared" si="106"/>
        <v>Apr</v>
      </c>
      <c r="C1674" s="79">
        <f t="shared" si="104"/>
        <v>16</v>
      </c>
      <c r="D1674" s="195">
        <v>43939</v>
      </c>
      <c r="E1674" s="53" t="s">
        <v>186</v>
      </c>
      <c r="F1674" s="53" t="s">
        <v>146</v>
      </c>
      <c r="G1674" s="50" t="s">
        <v>138</v>
      </c>
      <c r="H1674" s="50" t="s">
        <v>144</v>
      </c>
      <c r="I1674" s="53">
        <v>39</v>
      </c>
      <c r="K1674" s="64" t="str">
        <f t="shared" si="100"/>
        <v/>
      </c>
      <c r="M1674" s="2"/>
    </row>
    <row r="1675" spans="1:13" x14ac:dyDescent="0.2">
      <c r="A1675" s="47">
        <f t="shared" si="105"/>
        <v>2020</v>
      </c>
      <c r="B1675" s="181" t="str">
        <f t="shared" si="106"/>
        <v>Apr</v>
      </c>
      <c r="C1675" s="79">
        <f t="shared" si="104"/>
        <v>16</v>
      </c>
      <c r="D1675" s="195">
        <v>43939</v>
      </c>
      <c r="E1675" s="53" t="s">
        <v>186</v>
      </c>
      <c r="F1675" s="53" t="s">
        <v>146</v>
      </c>
      <c r="G1675" s="50" t="s">
        <v>138</v>
      </c>
      <c r="H1675" s="50" t="s">
        <v>144</v>
      </c>
      <c r="I1675" s="53">
        <v>35</v>
      </c>
      <c r="K1675" s="64" t="str">
        <f t="shared" si="100"/>
        <v/>
      </c>
      <c r="M1675" s="2"/>
    </row>
    <row r="1676" spans="1:13" x14ac:dyDescent="0.2">
      <c r="A1676" s="47">
        <f t="shared" si="105"/>
        <v>2020</v>
      </c>
      <c r="B1676" s="181" t="str">
        <f t="shared" si="106"/>
        <v>Apr</v>
      </c>
      <c r="C1676" s="79">
        <f t="shared" si="104"/>
        <v>16</v>
      </c>
      <c r="D1676" s="195">
        <v>43939</v>
      </c>
      <c r="E1676" s="53" t="s">
        <v>186</v>
      </c>
      <c r="F1676" s="53" t="s">
        <v>146</v>
      </c>
      <c r="G1676" s="50" t="s">
        <v>138</v>
      </c>
      <c r="H1676" s="50" t="s">
        <v>144</v>
      </c>
      <c r="I1676" s="53">
        <v>42</v>
      </c>
      <c r="K1676" s="64" t="str">
        <f t="shared" ref="K1676:K1752" si="107">IF(J1676="","",(J1676*100000)/(I1676^3))</f>
        <v/>
      </c>
      <c r="M1676" s="2"/>
    </row>
    <row r="1677" spans="1:13" x14ac:dyDescent="0.2">
      <c r="A1677" s="47">
        <f t="shared" si="105"/>
        <v>2020</v>
      </c>
      <c r="B1677" s="181" t="str">
        <f t="shared" si="106"/>
        <v>Apr</v>
      </c>
      <c r="C1677" s="79">
        <f t="shared" si="104"/>
        <v>16</v>
      </c>
      <c r="D1677" s="195">
        <v>43939</v>
      </c>
      <c r="E1677" s="53" t="s">
        <v>186</v>
      </c>
      <c r="F1677" s="53" t="s">
        <v>146</v>
      </c>
      <c r="G1677" s="50" t="s">
        <v>138</v>
      </c>
      <c r="H1677" s="50" t="s">
        <v>144</v>
      </c>
      <c r="I1677" s="53">
        <v>37</v>
      </c>
      <c r="K1677" s="64" t="str">
        <f t="shared" si="107"/>
        <v/>
      </c>
      <c r="M1677" s="2"/>
    </row>
    <row r="1678" spans="1:13" x14ac:dyDescent="0.2">
      <c r="A1678" s="47">
        <f t="shared" si="105"/>
        <v>2020</v>
      </c>
      <c r="B1678" s="181" t="str">
        <f t="shared" si="106"/>
        <v>Apr</v>
      </c>
      <c r="C1678" s="79">
        <f t="shared" si="104"/>
        <v>16</v>
      </c>
      <c r="D1678" s="195">
        <v>43939</v>
      </c>
      <c r="E1678" s="53" t="s">
        <v>186</v>
      </c>
      <c r="F1678" s="53" t="s">
        <v>146</v>
      </c>
      <c r="G1678" s="50" t="s">
        <v>138</v>
      </c>
      <c r="H1678" s="50" t="s">
        <v>144</v>
      </c>
      <c r="I1678" s="53">
        <v>39</v>
      </c>
      <c r="K1678" s="64" t="str">
        <f t="shared" si="107"/>
        <v/>
      </c>
      <c r="M1678" s="2"/>
    </row>
    <row r="1679" spans="1:13" x14ac:dyDescent="0.2">
      <c r="A1679" s="47">
        <f t="shared" si="105"/>
        <v>2020</v>
      </c>
      <c r="B1679" s="181" t="str">
        <f t="shared" si="106"/>
        <v>Apr</v>
      </c>
      <c r="C1679" s="79">
        <f t="shared" si="104"/>
        <v>16</v>
      </c>
      <c r="D1679" s="195">
        <v>43939</v>
      </c>
      <c r="E1679" s="53" t="s">
        <v>186</v>
      </c>
      <c r="F1679" s="53" t="s">
        <v>146</v>
      </c>
      <c r="G1679" s="50" t="s">
        <v>138</v>
      </c>
      <c r="H1679" s="50" t="s">
        <v>144</v>
      </c>
      <c r="I1679" s="53">
        <v>42</v>
      </c>
      <c r="K1679" s="64" t="str">
        <f t="shared" si="107"/>
        <v/>
      </c>
      <c r="M1679" s="2"/>
    </row>
    <row r="1680" spans="1:13" x14ac:dyDescent="0.2">
      <c r="A1680" s="47">
        <f t="shared" si="105"/>
        <v>2020</v>
      </c>
      <c r="B1680" s="181" t="str">
        <f t="shared" si="106"/>
        <v>Apr</v>
      </c>
      <c r="C1680" s="79">
        <f t="shared" si="104"/>
        <v>16</v>
      </c>
      <c r="D1680" s="195">
        <v>43939</v>
      </c>
      <c r="E1680" s="53" t="s">
        <v>186</v>
      </c>
      <c r="F1680" s="53" t="s">
        <v>146</v>
      </c>
      <c r="G1680" s="50" t="s">
        <v>138</v>
      </c>
      <c r="H1680" s="50" t="s">
        <v>144</v>
      </c>
      <c r="I1680" s="53">
        <v>42</v>
      </c>
      <c r="K1680" s="64" t="str">
        <f t="shared" si="107"/>
        <v/>
      </c>
      <c r="M1680" s="2"/>
    </row>
    <row r="1681" spans="1:13" x14ac:dyDescent="0.2">
      <c r="A1681" s="47">
        <f t="shared" si="105"/>
        <v>2020</v>
      </c>
      <c r="B1681" s="181" t="str">
        <f t="shared" si="106"/>
        <v>Apr</v>
      </c>
      <c r="C1681" s="79">
        <f t="shared" si="104"/>
        <v>16</v>
      </c>
      <c r="D1681" s="195">
        <v>43939</v>
      </c>
      <c r="E1681" s="53" t="s">
        <v>186</v>
      </c>
      <c r="F1681" s="53" t="s">
        <v>146</v>
      </c>
      <c r="G1681" s="50" t="s">
        <v>138</v>
      </c>
      <c r="H1681" s="50" t="s">
        <v>144</v>
      </c>
      <c r="I1681" s="53">
        <v>38</v>
      </c>
      <c r="K1681" s="64" t="str">
        <f t="shared" si="107"/>
        <v/>
      </c>
      <c r="M1681" s="2"/>
    </row>
    <row r="1682" spans="1:13" x14ac:dyDescent="0.2">
      <c r="A1682" s="47">
        <f t="shared" si="105"/>
        <v>2020</v>
      </c>
      <c r="B1682" s="181" t="str">
        <f t="shared" si="106"/>
        <v>Apr</v>
      </c>
      <c r="C1682" s="79">
        <f t="shared" si="104"/>
        <v>16</v>
      </c>
      <c r="D1682" s="195">
        <v>43939</v>
      </c>
      <c r="E1682" s="53" t="s">
        <v>186</v>
      </c>
      <c r="F1682" s="53" t="s">
        <v>146</v>
      </c>
      <c r="G1682" s="50" t="s">
        <v>138</v>
      </c>
      <c r="H1682" s="50" t="s">
        <v>144</v>
      </c>
      <c r="I1682" s="53">
        <v>54</v>
      </c>
      <c r="K1682" s="64" t="str">
        <f t="shared" si="107"/>
        <v/>
      </c>
      <c r="M1682" s="2"/>
    </row>
    <row r="1683" spans="1:13" x14ac:dyDescent="0.2">
      <c r="A1683" s="47">
        <f t="shared" si="105"/>
        <v>2020</v>
      </c>
      <c r="B1683" s="181" t="str">
        <f t="shared" si="106"/>
        <v>Apr</v>
      </c>
      <c r="C1683" s="79">
        <f t="shared" si="104"/>
        <v>16</v>
      </c>
      <c r="D1683" s="195">
        <v>43939</v>
      </c>
      <c r="E1683" s="53" t="s">
        <v>186</v>
      </c>
      <c r="F1683" s="53" t="s">
        <v>146</v>
      </c>
      <c r="G1683" s="50" t="s">
        <v>138</v>
      </c>
      <c r="H1683" s="50" t="s">
        <v>144</v>
      </c>
      <c r="I1683" s="53">
        <v>41</v>
      </c>
      <c r="K1683" s="64" t="str">
        <f t="shared" si="107"/>
        <v/>
      </c>
      <c r="M1683" s="2"/>
    </row>
    <row r="1684" spans="1:13" x14ac:dyDescent="0.2">
      <c r="A1684" s="47">
        <f t="shared" si="105"/>
        <v>2020</v>
      </c>
      <c r="B1684" s="181" t="str">
        <f t="shared" si="106"/>
        <v>Apr</v>
      </c>
      <c r="C1684" s="79">
        <f t="shared" si="104"/>
        <v>16</v>
      </c>
      <c r="D1684" s="195">
        <v>43939</v>
      </c>
      <c r="E1684" s="53" t="s">
        <v>186</v>
      </c>
      <c r="F1684" s="53" t="s">
        <v>146</v>
      </c>
      <c r="G1684" s="50" t="s">
        <v>138</v>
      </c>
      <c r="H1684" s="50" t="s">
        <v>144</v>
      </c>
      <c r="I1684" s="53">
        <v>37</v>
      </c>
      <c r="K1684" s="64" t="str">
        <f t="shared" si="107"/>
        <v/>
      </c>
      <c r="M1684" s="2"/>
    </row>
    <row r="1685" spans="1:13" x14ac:dyDescent="0.2">
      <c r="A1685" s="47">
        <f t="shared" si="105"/>
        <v>2020</v>
      </c>
      <c r="B1685" s="181" t="str">
        <f t="shared" si="106"/>
        <v>Apr</v>
      </c>
      <c r="C1685" s="79">
        <f t="shared" si="104"/>
        <v>16</v>
      </c>
      <c r="D1685" s="195">
        <v>43939</v>
      </c>
      <c r="E1685" s="53" t="s">
        <v>186</v>
      </c>
      <c r="F1685" s="53" t="s">
        <v>146</v>
      </c>
      <c r="G1685" s="50" t="s">
        <v>138</v>
      </c>
      <c r="H1685" s="50" t="s">
        <v>144</v>
      </c>
      <c r="I1685" s="53">
        <v>40</v>
      </c>
      <c r="K1685" s="64" t="str">
        <f t="shared" si="107"/>
        <v/>
      </c>
      <c r="M1685" s="2"/>
    </row>
    <row r="1686" spans="1:13" x14ac:dyDescent="0.2">
      <c r="A1686" s="47">
        <f t="shared" ref="A1686:A1698" si="108">YEAR(D1686)</f>
        <v>2020</v>
      </c>
      <c r="B1686" s="181" t="str">
        <f t="shared" ref="B1686:B1698" si="109">TEXT(D1686,"mmm")</f>
        <v>Apr</v>
      </c>
      <c r="C1686" s="79">
        <f t="shared" ref="C1686:C1698" si="110">WEEKNUM(D1686)</f>
        <v>16</v>
      </c>
      <c r="D1686" s="195">
        <v>43939</v>
      </c>
      <c r="E1686" s="53" t="s">
        <v>189</v>
      </c>
      <c r="F1686" s="53" t="s">
        <v>146</v>
      </c>
      <c r="G1686" s="50" t="s">
        <v>138</v>
      </c>
      <c r="H1686" s="50" t="s">
        <v>144</v>
      </c>
      <c r="I1686" s="53">
        <v>36</v>
      </c>
      <c r="K1686" s="64" t="str">
        <f t="shared" si="107"/>
        <v/>
      </c>
      <c r="M1686" s="2"/>
    </row>
    <row r="1687" spans="1:13" x14ac:dyDescent="0.2">
      <c r="A1687" s="47">
        <f t="shared" si="108"/>
        <v>2020</v>
      </c>
      <c r="B1687" s="181" t="str">
        <f t="shared" si="109"/>
        <v>Apr</v>
      </c>
      <c r="C1687" s="79">
        <f t="shared" si="110"/>
        <v>16</v>
      </c>
      <c r="D1687" s="195">
        <v>43939</v>
      </c>
      <c r="E1687" s="53" t="s">
        <v>189</v>
      </c>
      <c r="F1687" s="53" t="s">
        <v>146</v>
      </c>
      <c r="G1687" s="50" t="s">
        <v>138</v>
      </c>
      <c r="H1687" s="50" t="s">
        <v>144</v>
      </c>
      <c r="I1687" s="53">
        <v>36</v>
      </c>
      <c r="K1687" s="64" t="str">
        <f t="shared" si="107"/>
        <v/>
      </c>
      <c r="M1687" s="2"/>
    </row>
    <row r="1688" spans="1:13" x14ac:dyDescent="0.2">
      <c r="A1688" s="47">
        <f t="shared" si="108"/>
        <v>2020</v>
      </c>
      <c r="B1688" s="181" t="str">
        <f t="shared" si="109"/>
        <v>Apr</v>
      </c>
      <c r="C1688" s="79">
        <f t="shared" si="110"/>
        <v>16</v>
      </c>
      <c r="D1688" s="195">
        <v>43939</v>
      </c>
      <c r="E1688" s="53" t="s">
        <v>189</v>
      </c>
      <c r="F1688" s="53" t="s">
        <v>146</v>
      </c>
      <c r="G1688" s="50" t="s">
        <v>138</v>
      </c>
      <c r="H1688" s="50" t="s">
        <v>144</v>
      </c>
      <c r="I1688" s="53">
        <v>38</v>
      </c>
      <c r="K1688" s="64" t="str">
        <f t="shared" si="107"/>
        <v/>
      </c>
      <c r="M1688" s="2"/>
    </row>
    <row r="1689" spans="1:13" x14ac:dyDescent="0.2">
      <c r="A1689" s="47">
        <f t="shared" si="108"/>
        <v>2020</v>
      </c>
      <c r="B1689" s="181" t="str">
        <f t="shared" si="109"/>
        <v>Apr</v>
      </c>
      <c r="C1689" s="79">
        <f t="shared" si="110"/>
        <v>16</v>
      </c>
      <c r="D1689" s="195">
        <v>43939</v>
      </c>
      <c r="E1689" s="53" t="s">
        <v>189</v>
      </c>
      <c r="F1689" s="53" t="s">
        <v>146</v>
      </c>
      <c r="G1689" s="50" t="s">
        <v>138</v>
      </c>
      <c r="H1689" s="50" t="s">
        <v>144</v>
      </c>
      <c r="I1689" s="53">
        <v>34</v>
      </c>
      <c r="K1689" s="64" t="str">
        <f t="shared" si="107"/>
        <v/>
      </c>
      <c r="M1689" s="2"/>
    </row>
    <row r="1690" spans="1:13" x14ac:dyDescent="0.2">
      <c r="A1690" s="47">
        <f t="shared" si="108"/>
        <v>2020</v>
      </c>
      <c r="B1690" s="181" t="str">
        <f t="shared" si="109"/>
        <v>Apr</v>
      </c>
      <c r="C1690" s="79">
        <f t="shared" si="110"/>
        <v>16</v>
      </c>
      <c r="D1690" s="195">
        <v>43939</v>
      </c>
      <c r="E1690" s="53" t="s">
        <v>189</v>
      </c>
      <c r="F1690" s="53" t="s">
        <v>146</v>
      </c>
      <c r="G1690" s="50" t="s">
        <v>138</v>
      </c>
      <c r="H1690" s="50" t="s">
        <v>144</v>
      </c>
      <c r="I1690" s="53">
        <v>38</v>
      </c>
      <c r="K1690" s="64" t="str">
        <f t="shared" si="107"/>
        <v/>
      </c>
      <c r="M1690" s="2"/>
    </row>
    <row r="1691" spans="1:13" x14ac:dyDescent="0.2">
      <c r="A1691" s="47">
        <f t="shared" si="108"/>
        <v>2020</v>
      </c>
      <c r="B1691" s="181" t="str">
        <f t="shared" si="109"/>
        <v>Apr</v>
      </c>
      <c r="C1691" s="79">
        <f t="shared" si="110"/>
        <v>16</v>
      </c>
      <c r="D1691" s="195">
        <v>43939</v>
      </c>
      <c r="E1691" s="53" t="s">
        <v>189</v>
      </c>
      <c r="F1691" s="53" t="s">
        <v>146</v>
      </c>
      <c r="G1691" s="50" t="s">
        <v>138</v>
      </c>
      <c r="H1691" s="50" t="s">
        <v>144</v>
      </c>
      <c r="I1691" s="53">
        <v>36</v>
      </c>
      <c r="K1691" s="64" t="str">
        <f t="shared" si="107"/>
        <v/>
      </c>
      <c r="M1691" s="2"/>
    </row>
    <row r="1692" spans="1:13" x14ac:dyDescent="0.2">
      <c r="A1692" s="47">
        <f t="shared" si="108"/>
        <v>2020</v>
      </c>
      <c r="B1692" s="181" t="str">
        <f t="shared" si="109"/>
        <v>Apr</v>
      </c>
      <c r="C1692" s="79">
        <f t="shared" si="110"/>
        <v>16</v>
      </c>
      <c r="D1692" s="195">
        <v>43939</v>
      </c>
      <c r="E1692" s="53" t="s">
        <v>189</v>
      </c>
      <c r="F1692" s="53" t="s">
        <v>146</v>
      </c>
      <c r="G1692" s="50" t="s">
        <v>138</v>
      </c>
      <c r="H1692" s="50" t="s">
        <v>144</v>
      </c>
      <c r="I1692" s="53">
        <v>37</v>
      </c>
      <c r="K1692" s="64" t="str">
        <f t="shared" si="107"/>
        <v/>
      </c>
      <c r="M1692" s="2"/>
    </row>
    <row r="1693" spans="1:13" x14ac:dyDescent="0.2">
      <c r="A1693" s="47">
        <f t="shared" si="108"/>
        <v>2020</v>
      </c>
      <c r="B1693" s="181" t="str">
        <f t="shared" si="109"/>
        <v>Apr</v>
      </c>
      <c r="C1693" s="79">
        <f t="shared" si="110"/>
        <v>16</v>
      </c>
      <c r="D1693" s="195">
        <v>43939</v>
      </c>
      <c r="E1693" s="53" t="s">
        <v>189</v>
      </c>
      <c r="F1693" s="53" t="s">
        <v>146</v>
      </c>
      <c r="G1693" s="50" t="s">
        <v>138</v>
      </c>
      <c r="H1693" s="50" t="s">
        <v>144</v>
      </c>
      <c r="I1693" s="53">
        <v>38</v>
      </c>
      <c r="K1693" s="64" t="str">
        <f t="shared" si="107"/>
        <v/>
      </c>
      <c r="M1693" s="2"/>
    </row>
    <row r="1694" spans="1:13" x14ac:dyDescent="0.2">
      <c r="A1694" s="47">
        <f t="shared" si="108"/>
        <v>2020</v>
      </c>
      <c r="B1694" s="181" t="str">
        <f t="shared" si="109"/>
        <v>Apr</v>
      </c>
      <c r="C1694" s="79">
        <f t="shared" si="110"/>
        <v>16</v>
      </c>
      <c r="D1694" s="195">
        <v>43939</v>
      </c>
      <c r="E1694" s="53" t="s">
        <v>189</v>
      </c>
      <c r="F1694" s="53" t="s">
        <v>146</v>
      </c>
      <c r="G1694" s="50" t="s">
        <v>138</v>
      </c>
      <c r="H1694" s="50" t="s">
        <v>144</v>
      </c>
      <c r="I1694" s="53">
        <v>45</v>
      </c>
      <c r="K1694" s="64" t="str">
        <f t="shared" si="107"/>
        <v/>
      </c>
      <c r="M1694" s="2"/>
    </row>
    <row r="1695" spans="1:13" x14ac:dyDescent="0.2">
      <c r="A1695" s="47">
        <f t="shared" si="108"/>
        <v>2020</v>
      </c>
      <c r="B1695" s="181" t="str">
        <f t="shared" si="109"/>
        <v>Apr</v>
      </c>
      <c r="C1695" s="79">
        <f t="shared" si="110"/>
        <v>16</v>
      </c>
      <c r="D1695" s="195">
        <v>43939</v>
      </c>
      <c r="E1695" s="53" t="s">
        <v>189</v>
      </c>
      <c r="F1695" s="53" t="s">
        <v>146</v>
      </c>
      <c r="G1695" s="50" t="s">
        <v>138</v>
      </c>
      <c r="H1695" s="50" t="s">
        <v>144</v>
      </c>
      <c r="I1695" s="53">
        <v>36</v>
      </c>
      <c r="K1695" s="64" t="str">
        <f t="shared" si="107"/>
        <v/>
      </c>
      <c r="M1695" s="2"/>
    </row>
    <row r="1696" spans="1:13" x14ac:dyDescent="0.2">
      <c r="A1696" s="47">
        <f t="shared" si="108"/>
        <v>2020</v>
      </c>
      <c r="B1696" s="181" t="str">
        <f t="shared" si="109"/>
        <v>Apr</v>
      </c>
      <c r="C1696" s="79">
        <f t="shared" si="110"/>
        <v>16</v>
      </c>
      <c r="D1696" s="195">
        <v>43939</v>
      </c>
      <c r="E1696" s="53" t="s">
        <v>189</v>
      </c>
      <c r="F1696" s="53" t="s">
        <v>146</v>
      </c>
      <c r="G1696" s="50" t="s">
        <v>138</v>
      </c>
      <c r="H1696" s="50" t="s">
        <v>144</v>
      </c>
      <c r="I1696" s="53">
        <v>35</v>
      </c>
      <c r="K1696" s="64" t="str">
        <f t="shared" si="107"/>
        <v/>
      </c>
      <c r="M1696" s="2"/>
    </row>
    <row r="1697" spans="1:13" x14ac:dyDescent="0.2">
      <c r="A1697" s="47">
        <f t="shared" si="108"/>
        <v>2020</v>
      </c>
      <c r="B1697" s="181" t="str">
        <f t="shared" si="109"/>
        <v>Apr</v>
      </c>
      <c r="C1697" s="79">
        <f t="shared" si="110"/>
        <v>16</v>
      </c>
      <c r="D1697" s="195">
        <v>43939</v>
      </c>
      <c r="E1697" s="53" t="s">
        <v>189</v>
      </c>
      <c r="F1697" s="53" t="s">
        <v>146</v>
      </c>
      <c r="G1697" s="50" t="s">
        <v>138</v>
      </c>
      <c r="H1697" s="50" t="s">
        <v>144</v>
      </c>
      <c r="I1697" s="53">
        <v>35</v>
      </c>
      <c r="K1697" s="64" t="str">
        <f t="shared" si="107"/>
        <v/>
      </c>
      <c r="M1697" s="2"/>
    </row>
    <row r="1698" spans="1:13" x14ac:dyDescent="0.2">
      <c r="A1698" s="47">
        <f t="shared" si="108"/>
        <v>2020</v>
      </c>
      <c r="B1698" s="181" t="str">
        <f t="shared" si="109"/>
        <v>Apr</v>
      </c>
      <c r="C1698" s="79">
        <f t="shared" si="110"/>
        <v>16</v>
      </c>
      <c r="D1698" s="195">
        <v>43939</v>
      </c>
      <c r="E1698" s="53" t="s">
        <v>189</v>
      </c>
      <c r="F1698" s="53" t="s">
        <v>146</v>
      </c>
      <c r="G1698" s="50" t="s">
        <v>138</v>
      </c>
      <c r="H1698" s="50" t="s">
        <v>144</v>
      </c>
      <c r="I1698" s="53">
        <v>37</v>
      </c>
      <c r="K1698" s="64" t="str">
        <f t="shared" si="107"/>
        <v/>
      </c>
      <c r="M1698" s="2"/>
    </row>
    <row r="1699" spans="1:13" x14ac:dyDescent="0.2">
      <c r="A1699" s="47">
        <f t="shared" si="105"/>
        <v>2020</v>
      </c>
      <c r="B1699" s="181" t="str">
        <f t="shared" si="106"/>
        <v>Apr</v>
      </c>
      <c r="C1699" s="79">
        <f t="shared" si="104"/>
        <v>16</v>
      </c>
      <c r="D1699" s="195">
        <v>43939</v>
      </c>
      <c r="E1699" s="53" t="s">
        <v>217</v>
      </c>
      <c r="F1699" s="53" t="s">
        <v>146</v>
      </c>
      <c r="G1699" s="50" t="s">
        <v>138</v>
      </c>
      <c r="H1699" s="50" t="s">
        <v>144</v>
      </c>
      <c r="I1699" s="53">
        <v>31</v>
      </c>
      <c r="K1699" s="64" t="str">
        <f t="shared" si="107"/>
        <v/>
      </c>
      <c r="M1699" s="2"/>
    </row>
    <row r="1700" spans="1:13" x14ac:dyDescent="0.2">
      <c r="A1700" s="47">
        <f t="shared" si="105"/>
        <v>2020</v>
      </c>
      <c r="B1700" s="181" t="str">
        <f t="shared" si="106"/>
        <v>Apr</v>
      </c>
      <c r="C1700" s="79">
        <f t="shared" si="104"/>
        <v>16</v>
      </c>
      <c r="D1700" s="195">
        <v>43939</v>
      </c>
      <c r="E1700" s="53" t="s">
        <v>217</v>
      </c>
      <c r="F1700" s="53" t="s">
        <v>146</v>
      </c>
      <c r="G1700" s="50" t="s">
        <v>138</v>
      </c>
      <c r="H1700" s="50" t="s">
        <v>144</v>
      </c>
      <c r="I1700" s="53">
        <v>41</v>
      </c>
      <c r="K1700" s="64" t="str">
        <f t="shared" si="107"/>
        <v/>
      </c>
      <c r="M1700" s="2"/>
    </row>
    <row r="1701" spans="1:13" x14ac:dyDescent="0.2">
      <c r="A1701" s="47">
        <f t="shared" si="105"/>
        <v>2020</v>
      </c>
      <c r="B1701" s="181" t="str">
        <f t="shared" si="106"/>
        <v>Apr</v>
      </c>
      <c r="C1701" s="79">
        <f t="shared" si="104"/>
        <v>16</v>
      </c>
      <c r="D1701" s="195">
        <v>43939</v>
      </c>
      <c r="E1701" s="53" t="s">
        <v>217</v>
      </c>
      <c r="F1701" s="53" t="s">
        <v>146</v>
      </c>
      <c r="G1701" s="50" t="s">
        <v>138</v>
      </c>
      <c r="H1701" s="50" t="s">
        <v>144</v>
      </c>
      <c r="I1701" s="53">
        <v>44</v>
      </c>
      <c r="K1701" s="64" t="str">
        <f t="shared" si="107"/>
        <v/>
      </c>
      <c r="M1701" s="2"/>
    </row>
    <row r="1702" spans="1:13" x14ac:dyDescent="0.2">
      <c r="A1702" s="47">
        <f t="shared" si="105"/>
        <v>2020</v>
      </c>
      <c r="B1702" s="181" t="str">
        <f t="shared" si="106"/>
        <v>Apr</v>
      </c>
      <c r="C1702" s="79">
        <f t="shared" si="104"/>
        <v>16</v>
      </c>
      <c r="D1702" s="195">
        <v>43939</v>
      </c>
      <c r="E1702" s="53" t="s">
        <v>217</v>
      </c>
      <c r="F1702" s="53" t="s">
        <v>146</v>
      </c>
      <c r="G1702" s="50" t="s">
        <v>138</v>
      </c>
      <c r="H1702" s="50" t="s">
        <v>144</v>
      </c>
      <c r="I1702" s="53">
        <v>44</v>
      </c>
      <c r="K1702" s="64" t="str">
        <f t="shared" si="107"/>
        <v/>
      </c>
      <c r="M1702" s="2"/>
    </row>
    <row r="1703" spans="1:13" x14ac:dyDescent="0.2">
      <c r="A1703" s="47">
        <f t="shared" si="105"/>
        <v>2020</v>
      </c>
      <c r="B1703" s="181" t="str">
        <f t="shared" si="106"/>
        <v>Apr</v>
      </c>
      <c r="C1703" s="79">
        <f t="shared" si="104"/>
        <v>16</v>
      </c>
      <c r="D1703" s="195">
        <v>43939</v>
      </c>
      <c r="E1703" s="53" t="s">
        <v>217</v>
      </c>
      <c r="F1703" s="53" t="s">
        <v>146</v>
      </c>
      <c r="G1703" s="50" t="s">
        <v>138</v>
      </c>
      <c r="H1703" s="50" t="s">
        <v>144</v>
      </c>
      <c r="I1703" s="53">
        <v>49</v>
      </c>
      <c r="K1703" s="64" t="str">
        <f t="shared" si="107"/>
        <v/>
      </c>
      <c r="M1703" s="2"/>
    </row>
    <row r="1704" spans="1:13" x14ac:dyDescent="0.2">
      <c r="A1704" s="47">
        <f t="shared" si="105"/>
        <v>2020</v>
      </c>
      <c r="B1704" s="181" t="str">
        <f t="shared" si="106"/>
        <v>Apr</v>
      </c>
      <c r="C1704" s="79">
        <f t="shared" si="104"/>
        <v>16</v>
      </c>
      <c r="D1704" s="195">
        <v>43939</v>
      </c>
      <c r="E1704" s="53" t="s">
        <v>217</v>
      </c>
      <c r="F1704" s="53" t="s">
        <v>146</v>
      </c>
      <c r="G1704" s="50" t="s">
        <v>138</v>
      </c>
      <c r="H1704" s="50" t="s">
        <v>144</v>
      </c>
      <c r="I1704" s="53">
        <v>42</v>
      </c>
      <c r="K1704" s="64" t="str">
        <f t="shared" si="107"/>
        <v/>
      </c>
      <c r="M1704" s="2"/>
    </row>
    <row r="1705" spans="1:13" x14ac:dyDescent="0.2">
      <c r="A1705" s="47">
        <f t="shared" si="105"/>
        <v>2020</v>
      </c>
      <c r="B1705" s="181" t="str">
        <f t="shared" si="106"/>
        <v>Apr</v>
      </c>
      <c r="C1705" s="79">
        <f t="shared" si="104"/>
        <v>16</v>
      </c>
      <c r="D1705" s="195">
        <v>43939</v>
      </c>
      <c r="E1705" s="53" t="s">
        <v>217</v>
      </c>
      <c r="F1705" s="53" t="s">
        <v>146</v>
      </c>
      <c r="G1705" s="50" t="s">
        <v>138</v>
      </c>
      <c r="H1705" s="50" t="s">
        <v>144</v>
      </c>
      <c r="I1705" s="53">
        <v>48</v>
      </c>
      <c r="K1705" s="64" t="str">
        <f t="shared" si="107"/>
        <v/>
      </c>
      <c r="M1705" s="2"/>
    </row>
    <row r="1706" spans="1:13" x14ac:dyDescent="0.2">
      <c r="A1706" s="47">
        <f t="shared" si="105"/>
        <v>2020</v>
      </c>
      <c r="B1706" s="181" t="str">
        <f t="shared" si="106"/>
        <v>Apr</v>
      </c>
      <c r="C1706" s="79">
        <f t="shared" si="104"/>
        <v>16</v>
      </c>
      <c r="D1706" s="195">
        <v>43939</v>
      </c>
      <c r="E1706" s="53" t="s">
        <v>217</v>
      </c>
      <c r="F1706" s="53" t="s">
        <v>146</v>
      </c>
      <c r="G1706" s="50" t="s">
        <v>138</v>
      </c>
      <c r="H1706" s="50" t="s">
        <v>144</v>
      </c>
      <c r="I1706" s="53">
        <v>43</v>
      </c>
      <c r="K1706" s="64" t="str">
        <f t="shared" si="107"/>
        <v/>
      </c>
      <c r="M1706" s="2"/>
    </row>
    <row r="1707" spans="1:13" x14ac:dyDescent="0.2">
      <c r="A1707" s="47">
        <f t="shared" si="105"/>
        <v>2020</v>
      </c>
      <c r="B1707" s="181" t="str">
        <f t="shared" si="106"/>
        <v>Apr</v>
      </c>
      <c r="C1707" s="79">
        <f t="shared" si="104"/>
        <v>16</v>
      </c>
      <c r="D1707" s="195">
        <v>43939</v>
      </c>
      <c r="E1707" s="53" t="s">
        <v>217</v>
      </c>
      <c r="F1707" s="53" t="s">
        <v>146</v>
      </c>
      <c r="G1707" s="50" t="s">
        <v>138</v>
      </c>
      <c r="H1707" s="50" t="s">
        <v>144</v>
      </c>
      <c r="I1707" s="53">
        <v>40</v>
      </c>
      <c r="K1707" s="64" t="str">
        <f t="shared" si="107"/>
        <v/>
      </c>
      <c r="M1707" s="2"/>
    </row>
    <row r="1708" spans="1:13" x14ac:dyDescent="0.2">
      <c r="A1708" s="47">
        <f t="shared" si="105"/>
        <v>2020</v>
      </c>
      <c r="B1708" s="181" t="str">
        <f t="shared" si="106"/>
        <v>Apr</v>
      </c>
      <c r="C1708" s="79">
        <f t="shared" si="104"/>
        <v>16</v>
      </c>
      <c r="D1708" s="195">
        <v>43939</v>
      </c>
      <c r="E1708" s="53" t="s">
        <v>217</v>
      </c>
      <c r="F1708" s="53" t="s">
        <v>146</v>
      </c>
      <c r="G1708" s="50" t="s">
        <v>138</v>
      </c>
      <c r="H1708" s="50" t="s">
        <v>144</v>
      </c>
      <c r="I1708" s="53">
        <v>47</v>
      </c>
      <c r="K1708" s="64" t="str">
        <f t="shared" si="107"/>
        <v/>
      </c>
      <c r="M1708" s="2"/>
    </row>
    <row r="1709" spans="1:13" x14ac:dyDescent="0.2">
      <c r="A1709" s="47">
        <f t="shared" si="105"/>
        <v>2020</v>
      </c>
      <c r="B1709" s="181" t="str">
        <f t="shared" si="106"/>
        <v>Apr</v>
      </c>
      <c r="C1709" s="79">
        <f t="shared" si="104"/>
        <v>16</v>
      </c>
      <c r="D1709" s="195">
        <v>43939</v>
      </c>
      <c r="E1709" s="53" t="s">
        <v>217</v>
      </c>
      <c r="F1709" s="53" t="s">
        <v>146</v>
      </c>
      <c r="G1709" s="50" t="s">
        <v>138</v>
      </c>
      <c r="H1709" s="50" t="s">
        <v>144</v>
      </c>
      <c r="I1709" s="53">
        <v>45</v>
      </c>
      <c r="K1709" s="64" t="str">
        <f t="shared" si="107"/>
        <v/>
      </c>
      <c r="M1709" s="2"/>
    </row>
    <row r="1710" spans="1:13" x14ac:dyDescent="0.2">
      <c r="A1710" s="47">
        <f t="shared" si="105"/>
        <v>2020</v>
      </c>
      <c r="B1710" s="181" t="str">
        <f t="shared" si="106"/>
        <v>Apr</v>
      </c>
      <c r="C1710" s="79">
        <f t="shared" si="104"/>
        <v>16</v>
      </c>
      <c r="D1710" s="195">
        <v>43939</v>
      </c>
      <c r="E1710" s="53" t="s">
        <v>217</v>
      </c>
      <c r="F1710" s="53" t="s">
        <v>146</v>
      </c>
      <c r="G1710" s="50" t="s">
        <v>138</v>
      </c>
      <c r="H1710" s="50" t="s">
        <v>144</v>
      </c>
      <c r="I1710" s="53">
        <v>37</v>
      </c>
      <c r="K1710" s="64" t="str">
        <f t="shared" si="107"/>
        <v/>
      </c>
      <c r="M1710" s="2"/>
    </row>
    <row r="1711" spans="1:13" x14ac:dyDescent="0.2">
      <c r="A1711" s="47">
        <f t="shared" si="105"/>
        <v>2020</v>
      </c>
      <c r="B1711" s="181" t="str">
        <f t="shared" si="106"/>
        <v>Apr</v>
      </c>
      <c r="C1711" s="79">
        <f t="shared" si="104"/>
        <v>16</v>
      </c>
      <c r="D1711" s="195">
        <v>43939</v>
      </c>
      <c r="E1711" s="53" t="s">
        <v>217</v>
      </c>
      <c r="F1711" s="53" t="s">
        <v>146</v>
      </c>
      <c r="G1711" s="50" t="s">
        <v>138</v>
      </c>
      <c r="H1711" s="50" t="s">
        <v>144</v>
      </c>
      <c r="I1711" s="53">
        <v>42</v>
      </c>
      <c r="K1711" s="64" t="str">
        <f t="shared" si="107"/>
        <v/>
      </c>
      <c r="M1711" s="2"/>
    </row>
    <row r="1712" spans="1:13" x14ac:dyDescent="0.2">
      <c r="A1712" s="47">
        <f t="shared" si="105"/>
        <v>2020</v>
      </c>
      <c r="B1712" s="181" t="str">
        <f t="shared" si="106"/>
        <v>Apr</v>
      </c>
      <c r="C1712" s="79">
        <f t="shared" si="104"/>
        <v>16</v>
      </c>
      <c r="D1712" s="195">
        <v>43939</v>
      </c>
      <c r="E1712" s="53" t="s">
        <v>217</v>
      </c>
      <c r="F1712" s="53" t="s">
        <v>146</v>
      </c>
      <c r="G1712" s="50" t="s">
        <v>138</v>
      </c>
      <c r="H1712" s="50" t="s">
        <v>144</v>
      </c>
      <c r="I1712" s="53">
        <v>52</v>
      </c>
      <c r="K1712" s="64" t="str">
        <f t="shared" si="107"/>
        <v/>
      </c>
      <c r="M1712" s="2"/>
    </row>
    <row r="1713" spans="1:13" x14ac:dyDescent="0.2">
      <c r="A1713" s="47">
        <f t="shared" si="105"/>
        <v>2020</v>
      </c>
      <c r="B1713" s="181" t="str">
        <f t="shared" si="106"/>
        <v>Apr</v>
      </c>
      <c r="C1713" s="79">
        <f t="shared" si="104"/>
        <v>16</v>
      </c>
      <c r="D1713" s="195">
        <v>43939</v>
      </c>
      <c r="E1713" s="53" t="s">
        <v>217</v>
      </c>
      <c r="F1713" s="53" t="s">
        <v>146</v>
      </c>
      <c r="G1713" s="50" t="s">
        <v>138</v>
      </c>
      <c r="H1713" s="50" t="s">
        <v>144</v>
      </c>
      <c r="I1713" s="53">
        <v>45</v>
      </c>
      <c r="K1713" s="64" t="str">
        <f t="shared" si="107"/>
        <v/>
      </c>
      <c r="M1713" s="2"/>
    </row>
    <row r="1714" spans="1:13" x14ac:dyDescent="0.2">
      <c r="A1714" s="47">
        <f t="shared" si="105"/>
        <v>2020</v>
      </c>
      <c r="B1714" s="181" t="str">
        <f t="shared" si="106"/>
        <v>Apr</v>
      </c>
      <c r="C1714" s="79">
        <f t="shared" si="104"/>
        <v>16</v>
      </c>
      <c r="D1714" s="195">
        <v>43939</v>
      </c>
      <c r="E1714" s="53" t="s">
        <v>217</v>
      </c>
      <c r="F1714" s="53" t="s">
        <v>146</v>
      </c>
      <c r="G1714" s="50" t="s">
        <v>138</v>
      </c>
      <c r="H1714" s="50" t="s">
        <v>144</v>
      </c>
      <c r="I1714" s="53">
        <v>37</v>
      </c>
      <c r="K1714" s="64" t="str">
        <f t="shared" si="107"/>
        <v/>
      </c>
      <c r="M1714" s="2"/>
    </row>
    <row r="1715" spans="1:13" x14ac:dyDescent="0.2">
      <c r="A1715" s="47">
        <f t="shared" si="105"/>
        <v>2020</v>
      </c>
      <c r="B1715" s="181" t="str">
        <f t="shared" si="106"/>
        <v>Apr</v>
      </c>
      <c r="C1715" s="79">
        <f t="shared" si="104"/>
        <v>16</v>
      </c>
      <c r="D1715" s="195">
        <v>43939</v>
      </c>
      <c r="E1715" s="53" t="s">
        <v>217</v>
      </c>
      <c r="F1715" s="53" t="s">
        <v>146</v>
      </c>
      <c r="G1715" s="50" t="s">
        <v>138</v>
      </c>
      <c r="H1715" s="50" t="s">
        <v>144</v>
      </c>
      <c r="I1715" s="53">
        <v>43</v>
      </c>
      <c r="K1715" s="64" t="str">
        <f t="shared" si="107"/>
        <v/>
      </c>
      <c r="M1715" s="2"/>
    </row>
    <row r="1716" spans="1:13" x14ac:dyDescent="0.2">
      <c r="A1716" s="47">
        <f t="shared" si="105"/>
        <v>2020</v>
      </c>
      <c r="B1716" s="181" t="str">
        <f t="shared" si="106"/>
        <v>Apr</v>
      </c>
      <c r="C1716" s="79">
        <f t="shared" si="104"/>
        <v>16</v>
      </c>
      <c r="D1716" s="195">
        <v>43939</v>
      </c>
      <c r="E1716" s="53" t="s">
        <v>217</v>
      </c>
      <c r="F1716" s="53" t="s">
        <v>146</v>
      </c>
      <c r="G1716" s="50" t="s">
        <v>138</v>
      </c>
      <c r="H1716" s="50" t="s">
        <v>144</v>
      </c>
      <c r="I1716" s="53">
        <v>38</v>
      </c>
      <c r="K1716" s="64" t="str">
        <f t="shared" si="107"/>
        <v/>
      </c>
      <c r="M1716" s="2"/>
    </row>
    <row r="1717" spans="1:13" x14ac:dyDescent="0.2">
      <c r="A1717" s="47">
        <f t="shared" si="105"/>
        <v>2020</v>
      </c>
      <c r="B1717" s="181" t="str">
        <f t="shared" si="106"/>
        <v>Apr</v>
      </c>
      <c r="C1717" s="79">
        <f t="shared" si="104"/>
        <v>16</v>
      </c>
      <c r="D1717" s="195">
        <v>43939</v>
      </c>
      <c r="E1717" s="53" t="s">
        <v>217</v>
      </c>
      <c r="F1717" s="53" t="s">
        <v>146</v>
      </c>
      <c r="G1717" s="50" t="s">
        <v>138</v>
      </c>
      <c r="H1717" s="50" t="s">
        <v>144</v>
      </c>
      <c r="I1717" s="53">
        <v>36</v>
      </c>
      <c r="K1717" s="64" t="str">
        <f t="shared" si="107"/>
        <v/>
      </c>
      <c r="M1717" s="2"/>
    </row>
    <row r="1718" spans="1:13" x14ac:dyDescent="0.2">
      <c r="A1718" s="47">
        <f t="shared" si="105"/>
        <v>2020</v>
      </c>
      <c r="B1718" s="181" t="str">
        <f t="shared" si="106"/>
        <v>Apr</v>
      </c>
      <c r="C1718" s="79">
        <f t="shared" si="104"/>
        <v>16</v>
      </c>
      <c r="D1718" s="195">
        <v>43939</v>
      </c>
      <c r="E1718" s="53" t="s">
        <v>217</v>
      </c>
      <c r="F1718" s="53" t="s">
        <v>146</v>
      </c>
      <c r="G1718" s="50" t="s">
        <v>138</v>
      </c>
      <c r="H1718" s="50" t="s">
        <v>144</v>
      </c>
      <c r="I1718" s="53">
        <v>35</v>
      </c>
      <c r="K1718" s="64" t="str">
        <f t="shared" si="107"/>
        <v/>
      </c>
      <c r="M1718" s="2"/>
    </row>
    <row r="1719" spans="1:13" x14ac:dyDescent="0.2">
      <c r="A1719" s="47">
        <f t="shared" si="105"/>
        <v>2020</v>
      </c>
      <c r="B1719" s="181" t="str">
        <f t="shared" si="106"/>
        <v>Apr</v>
      </c>
      <c r="C1719" s="79">
        <f t="shared" si="104"/>
        <v>16</v>
      </c>
      <c r="D1719" s="195">
        <v>43939</v>
      </c>
      <c r="E1719" s="53" t="s">
        <v>221</v>
      </c>
      <c r="F1719" s="53" t="s">
        <v>146</v>
      </c>
      <c r="G1719" s="50" t="s">
        <v>138</v>
      </c>
      <c r="H1719" s="50" t="s">
        <v>144</v>
      </c>
      <c r="I1719" s="53">
        <v>42</v>
      </c>
      <c r="K1719" s="64" t="str">
        <f t="shared" si="107"/>
        <v/>
      </c>
      <c r="M1719" s="2"/>
    </row>
    <row r="1720" spans="1:13" x14ac:dyDescent="0.2">
      <c r="A1720" s="47">
        <f t="shared" si="105"/>
        <v>2020</v>
      </c>
      <c r="B1720" s="181" t="str">
        <f t="shared" si="106"/>
        <v>Apr</v>
      </c>
      <c r="C1720" s="79">
        <f t="shared" si="104"/>
        <v>16</v>
      </c>
      <c r="D1720" s="195">
        <v>43939</v>
      </c>
      <c r="E1720" s="53" t="s">
        <v>221</v>
      </c>
      <c r="F1720" s="53" t="s">
        <v>146</v>
      </c>
      <c r="G1720" s="50" t="s">
        <v>138</v>
      </c>
      <c r="H1720" s="50" t="s">
        <v>144</v>
      </c>
      <c r="I1720" s="53">
        <v>44</v>
      </c>
      <c r="K1720" s="64" t="str">
        <f t="shared" si="107"/>
        <v/>
      </c>
      <c r="M1720" s="2"/>
    </row>
    <row r="1721" spans="1:13" x14ac:dyDescent="0.2">
      <c r="A1721" s="47">
        <f t="shared" si="105"/>
        <v>2020</v>
      </c>
      <c r="B1721" s="181" t="str">
        <f t="shared" si="106"/>
        <v>Apr</v>
      </c>
      <c r="C1721" s="79">
        <f t="shared" si="104"/>
        <v>16</v>
      </c>
      <c r="D1721" s="195">
        <v>43939</v>
      </c>
      <c r="E1721" s="53" t="s">
        <v>221</v>
      </c>
      <c r="F1721" s="53" t="s">
        <v>146</v>
      </c>
      <c r="G1721" s="50" t="s">
        <v>138</v>
      </c>
      <c r="H1721" s="50" t="s">
        <v>144</v>
      </c>
      <c r="I1721" s="53">
        <v>38</v>
      </c>
      <c r="K1721" s="64" t="str">
        <f t="shared" si="107"/>
        <v/>
      </c>
      <c r="M1721" s="2"/>
    </row>
    <row r="1722" spans="1:13" x14ac:dyDescent="0.2">
      <c r="A1722" s="47">
        <f t="shared" si="105"/>
        <v>2020</v>
      </c>
      <c r="B1722" s="181" t="str">
        <f t="shared" si="106"/>
        <v>Apr</v>
      </c>
      <c r="C1722" s="79">
        <f t="shared" si="104"/>
        <v>16</v>
      </c>
      <c r="D1722" s="195">
        <v>43939</v>
      </c>
      <c r="E1722" s="53" t="s">
        <v>221</v>
      </c>
      <c r="F1722" s="53" t="s">
        <v>146</v>
      </c>
      <c r="G1722" s="50" t="s">
        <v>138</v>
      </c>
      <c r="H1722" s="50" t="s">
        <v>144</v>
      </c>
      <c r="I1722" s="53">
        <v>47</v>
      </c>
      <c r="K1722" s="64" t="str">
        <f t="shared" si="107"/>
        <v/>
      </c>
      <c r="M1722" s="2"/>
    </row>
    <row r="1723" spans="1:13" x14ac:dyDescent="0.2">
      <c r="A1723" s="47">
        <f t="shared" si="105"/>
        <v>2020</v>
      </c>
      <c r="B1723" s="181" t="str">
        <f t="shared" si="106"/>
        <v>Apr</v>
      </c>
      <c r="C1723" s="79">
        <f t="shared" si="104"/>
        <v>16</v>
      </c>
      <c r="D1723" s="195">
        <v>43939</v>
      </c>
      <c r="E1723" s="53" t="s">
        <v>221</v>
      </c>
      <c r="F1723" s="53" t="s">
        <v>146</v>
      </c>
      <c r="G1723" s="50" t="s">
        <v>138</v>
      </c>
      <c r="H1723" s="50" t="s">
        <v>144</v>
      </c>
      <c r="I1723" s="53">
        <v>45</v>
      </c>
      <c r="K1723" s="64" t="str">
        <f t="shared" si="107"/>
        <v/>
      </c>
      <c r="M1723" s="2"/>
    </row>
    <row r="1724" spans="1:13" x14ac:dyDescent="0.2">
      <c r="A1724" s="47">
        <f t="shared" si="105"/>
        <v>2020</v>
      </c>
      <c r="B1724" s="181" t="str">
        <f t="shared" si="106"/>
        <v>Apr</v>
      </c>
      <c r="C1724" s="79">
        <f t="shared" ref="C1724:C1787" si="111">WEEKNUM(D1724)</f>
        <v>16</v>
      </c>
      <c r="D1724" s="195">
        <v>43939</v>
      </c>
      <c r="E1724" s="53" t="s">
        <v>203</v>
      </c>
      <c r="F1724" s="53" t="s">
        <v>146</v>
      </c>
      <c r="G1724" s="50" t="s">
        <v>138</v>
      </c>
      <c r="H1724" s="50" t="s">
        <v>144</v>
      </c>
      <c r="I1724" s="53">
        <v>35</v>
      </c>
      <c r="K1724" s="64" t="str">
        <f t="shared" si="107"/>
        <v/>
      </c>
      <c r="M1724" s="2"/>
    </row>
    <row r="1725" spans="1:13" x14ac:dyDescent="0.2">
      <c r="A1725" s="47">
        <f t="shared" si="105"/>
        <v>2020</v>
      </c>
      <c r="B1725" s="181" t="str">
        <f t="shared" si="106"/>
        <v>Apr</v>
      </c>
      <c r="C1725" s="79">
        <f t="shared" si="111"/>
        <v>16</v>
      </c>
      <c r="D1725" s="195">
        <v>43939</v>
      </c>
      <c r="E1725" s="53" t="s">
        <v>203</v>
      </c>
      <c r="F1725" s="53" t="s">
        <v>146</v>
      </c>
      <c r="G1725" s="50" t="s">
        <v>138</v>
      </c>
      <c r="H1725" s="50" t="s">
        <v>144</v>
      </c>
      <c r="I1725" s="53">
        <v>42</v>
      </c>
      <c r="K1725" s="64" t="str">
        <f t="shared" si="107"/>
        <v/>
      </c>
      <c r="M1725" s="2"/>
    </row>
    <row r="1726" spans="1:13" x14ac:dyDescent="0.2">
      <c r="A1726" s="47">
        <f t="shared" ref="A1726:A1789" si="112">YEAR(D1726)</f>
        <v>2020</v>
      </c>
      <c r="B1726" s="181" t="str">
        <f t="shared" si="106"/>
        <v>Apr</v>
      </c>
      <c r="C1726" s="79">
        <f t="shared" si="111"/>
        <v>16</v>
      </c>
      <c r="D1726" s="195">
        <v>43939</v>
      </c>
      <c r="E1726" s="53" t="s">
        <v>203</v>
      </c>
      <c r="F1726" s="53" t="s">
        <v>146</v>
      </c>
      <c r="G1726" s="50" t="s">
        <v>138</v>
      </c>
      <c r="H1726" s="50" t="s">
        <v>144</v>
      </c>
      <c r="I1726" s="53">
        <v>38</v>
      </c>
      <c r="K1726" s="64" t="str">
        <f t="shared" si="107"/>
        <v/>
      </c>
      <c r="M1726" s="2"/>
    </row>
    <row r="1727" spans="1:13" x14ac:dyDescent="0.2">
      <c r="A1727" s="47">
        <f t="shared" si="112"/>
        <v>2020</v>
      </c>
      <c r="B1727" s="181" t="str">
        <f t="shared" si="106"/>
        <v>Apr</v>
      </c>
      <c r="C1727" s="79">
        <f t="shared" si="111"/>
        <v>16</v>
      </c>
      <c r="D1727" s="195">
        <v>43939</v>
      </c>
      <c r="E1727" s="53" t="s">
        <v>203</v>
      </c>
      <c r="F1727" s="53" t="s">
        <v>146</v>
      </c>
      <c r="G1727" s="50" t="s">
        <v>138</v>
      </c>
      <c r="H1727" s="50" t="s">
        <v>144</v>
      </c>
      <c r="I1727" s="53">
        <v>42</v>
      </c>
      <c r="K1727" s="64" t="str">
        <f t="shared" si="107"/>
        <v/>
      </c>
      <c r="M1727" s="2"/>
    </row>
    <row r="1728" spans="1:13" x14ac:dyDescent="0.2">
      <c r="A1728" s="47">
        <f t="shared" si="112"/>
        <v>2020</v>
      </c>
      <c r="B1728" s="181" t="str">
        <f t="shared" si="106"/>
        <v>Apr</v>
      </c>
      <c r="C1728" s="79">
        <f t="shared" si="111"/>
        <v>16</v>
      </c>
      <c r="D1728" s="195">
        <v>43939</v>
      </c>
      <c r="E1728" s="53" t="s">
        <v>203</v>
      </c>
      <c r="F1728" s="53" t="s">
        <v>146</v>
      </c>
      <c r="G1728" s="50" t="s">
        <v>138</v>
      </c>
      <c r="H1728" s="50" t="s">
        <v>144</v>
      </c>
      <c r="I1728" s="53">
        <v>42</v>
      </c>
      <c r="K1728" s="64" t="str">
        <f t="shared" si="107"/>
        <v/>
      </c>
      <c r="M1728" s="2"/>
    </row>
    <row r="1729" spans="1:13" x14ac:dyDescent="0.2">
      <c r="A1729" s="47">
        <f t="shared" si="112"/>
        <v>2020</v>
      </c>
      <c r="B1729" s="181" t="str">
        <f t="shared" si="106"/>
        <v>Apr</v>
      </c>
      <c r="C1729" s="79">
        <f t="shared" si="111"/>
        <v>16</v>
      </c>
      <c r="D1729" s="195">
        <v>43939</v>
      </c>
      <c r="E1729" s="53" t="s">
        <v>203</v>
      </c>
      <c r="F1729" s="53" t="s">
        <v>146</v>
      </c>
      <c r="G1729" s="50" t="s">
        <v>138</v>
      </c>
      <c r="H1729" s="50" t="s">
        <v>144</v>
      </c>
      <c r="I1729" s="53">
        <v>41</v>
      </c>
      <c r="K1729" s="64" t="str">
        <f t="shared" si="107"/>
        <v/>
      </c>
      <c r="M1729" s="2"/>
    </row>
    <row r="1730" spans="1:13" x14ac:dyDescent="0.2">
      <c r="A1730" s="47">
        <f t="shared" si="112"/>
        <v>2020</v>
      </c>
      <c r="B1730" s="181" t="str">
        <f t="shared" si="106"/>
        <v>Apr</v>
      </c>
      <c r="C1730" s="79">
        <f t="shared" si="111"/>
        <v>16</v>
      </c>
      <c r="D1730" s="195">
        <v>43939</v>
      </c>
      <c r="E1730" s="53" t="s">
        <v>203</v>
      </c>
      <c r="F1730" s="53" t="s">
        <v>146</v>
      </c>
      <c r="G1730" s="50" t="s">
        <v>138</v>
      </c>
      <c r="H1730" s="50" t="s">
        <v>144</v>
      </c>
      <c r="I1730" s="53">
        <v>45</v>
      </c>
      <c r="K1730" s="64" t="str">
        <f t="shared" si="107"/>
        <v/>
      </c>
      <c r="M1730" s="2"/>
    </row>
    <row r="1731" spans="1:13" x14ac:dyDescent="0.2">
      <c r="A1731" s="47">
        <f t="shared" si="112"/>
        <v>2020</v>
      </c>
      <c r="B1731" s="181" t="str">
        <f t="shared" si="106"/>
        <v>Apr</v>
      </c>
      <c r="C1731" s="79">
        <f t="shared" si="111"/>
        <v>16</v>
      </c>
      <c r="D1731" s="195">
        <v>43939</v>
      </c>
      <c r="E1731" s="53" t="s">
        <v>203</v>
      </c>
      <c r="F1731" s="53" t="s">
        <v>146</v>
      </c>
      <c r="G1731" s="50" t="s">
        <v>138</v>
      </c>
      <c r="H1731" s="50" t="s">
        <v>144</v>
      </c>
      <c r="I1731" s="53">
        <v>42</v>
      </c>
      <c r="K1731" s="64" t="str">
        <f t="shared" si="107"/>
        <v/>
      </c>
      <c r="M1731" s="2"/>
    </row>
    <row r="1732" spans="1:13" x14ac:dyDescent="0.2">
      <c r="A1732" s="47">
        <f t="shared" si="112"/>
        <v>2020</v>
      </c>
      <c r="B1732" s="181" t="str">
        <f t="shared" si="106"/>
        <v>Apr</v>
      </c>
      <c r="C1732" s="79">
        <f t="shared" si="111"/>
        <v>16</v>
      </c>
      <c r="D1732" s="195">
        <v>43939</v>
      </c>
      <c r="E1732" s="53" t="s">
        <v>203</v>
      </c>
      <c r="F1732" s="53" t="s">
        <v>142</v>
      </c>
      <c r="G1732" s="50" t="s">
        <v>138</v>
      </c>
      <c r="H1732" s="50" t="s">
        <v>144</v>
      </c>
      <c r="I1732" s="53">
        <v>42</v>
      </c>
      <c r="K1732" s="64" t="str">
        <f t="shared" si="107"/>
        <v/>
      </c>
      <c r="M1732" s="2"/>
    </row>
    <row r="1733" spans="1:13" x14ac:dyDescent="0.2">
      <c r="A1733" s="47">
        <f t="shared" si="112"/>
        <v>2020</v>
      </c>
      <c r="B1733" s="181" t="str">
        <f t="shared" si="106"/>
        <v>Apr</v>
      </c>
      <c r="C1733" s="79">
        <f t="shared" si="111"/>
        <v>16</v>
      </c>
      <c r="D1733" s="195">
        <v>43939</v>
      </c>
      <c r="E1733" s="53" t="s">
        <v>203</v>
      </c>
      <c r="F1733" s="53" t="s">
        <v>142</v>
      </c>
      <c r="G1733" s="50" t="s">
        <v>138</v>
      </c>
      <c r="H1733" s="50" t="s">
        <v>144</v>
      </c>
      <c r="I1733" s="53">
        <v>43</v>
      </c>
      <c r="K1733" s="64" t="str">
        <f t="shared" si="107"/>
        <v/>
      </c>
      <c r="M1733" s="2"/>
    </row>
    <row r="1734" spans="1:13" x14ac:dyDescent="0.2">
      <c r="A1734" s="47">
        <f t="shared" si="112"/>
        <v>2020</v>
      </c>
      <c r="B1734" s="181" t="str">
        <f t="shared" si="106"/>
        <v>Apr</v>
      </c>
      <c r="C1734" s="79">
        <f t="shared" si="111"/>
        <v>16</v>
      </c>
      <c r="D1734" s="195">
        <v>43939</v>
      </c>
      <c r="E1734" s="53" t="s">
        <v>203</v>
      </c>
      <c r="F1734" s="53" t="s">
        <v>142</v>
      </c>
      <c r="G1734" s="50" t="s">
        <v>138</v>
      </c>
      <c r="H1734" s="50" t="s">
        <v>144</v>
      </c>
      <c r="I1734" s="53">
        <v>36</v>
      </c>
      <c r="K1734" s="64" t="str">
        <f t="shared" si="107"/>
        <v/>
      </c>
      <c r="M1734" s="2"/>
    </row>
    <row r="1735" spans="1:13" x14ac:dyDescent="0.2">
      <c r="A1735" s="47">
        <f t="shared" si="112"/>
        <v>2020</v>
      </c>
      <c r="B1735" s="181" t="str">
        <f t="shared" si="106"/>
        <v>Apr</v>
      </c>
      <c r="C1735" s="79">
        <f t="shared" si="111"/>
        <v>16</v>
      </c>
      <c r="D1735" s="195">
        <v>43939</v>
      </c>
      <c r="E1735" s="53" t="s">
        <v>203</v>
      </c>
      <c r="F1735" s="53" t="s">
        <v>142</v>
      </c>
      <c r="G1735" s="50" t="s">
        <v>138</v>
      </c>
      <c r="H1735" s="50" t="s">
        <v>144</v>
      </c>
      <c r="I1735" s="53">
        <v>38</v>
      </c>
      <c r="K1735" s="64" t="str">
        <f t="shared" si="107"/>
        <v/>
      </c>
      <c r="M1735" s="2"/>
    </row>
    <row r="1736" spans="1:13" x14ac:dyDescent="0.2">
      <c r="A1736" s="47">
        <f t="shared" si="112"/>
        <v>2020</v>
      </c>
      <c r="B1736" s="181" t="str">
        <f t="shared" si="106"/>
        <v>Apr</v>
      </c>
      <c r="C1736" s="79">
        <f t="shared" si="111"/>
        <v>16</v>
      </c>
      <c r="D1736" s="195">
        <v>43939</v>
      </c>
      <c r="E1736" s="53" t="s">
        <v>203</v>
      </c>
      <c r="F1736" s="53" t="s">
        <v>152</v>
      </c>
      <c r="G1736" s="50" t="s">
        <v>138</v>
      </c>
      <c r="H1736" s="50" t="s">
        <v>144</v>
      </c>
      <c r="I1736" s="53">
        <v>34</v>
      </c>
      <c r="K1736" s="64" t="str">
        <f t="shared" si="107"/>
        <v/>
      </c>
      <c r="M1736" s="2"/>
    </row>
    <row r="1737" spans="1:13" x14ac:dyDescent="0.2">
      <c r="A1737" s="47">
        <f t="shared" si="112"/>
        <v>2020</v>
      </c>
      <c r="B1737" s="181" t="str">
        <f t="shared" si="106"/>
        <v>Apr</v>
      </c>
      <c r="C1737" s="79">
        <f t="shared" si="111"/>
        <v>16</v>
      </c>
      <c r="D1737" s="195">
        <v>43939</v>
      </c>
      <c r="E1737" s="53" t="s">
        <v>58</v>
      </c>
      <c r="F1737" s="53" t="s">
        <v>142</v>
      </c>
      <c r="G1737" s="50" t="s">
        <v>138</v>
      </c>
      <c r="H1737" s="50" t="s">
        <v>144</v>
      </c>
      <c r="I1737" s="53">
        <v>48</v>
      </c>
      <c r="K1737" s="64" t="str">
        <f t="shared" si="107"/>
        <v/>
      </c>
      <c r="M1737" s="2"/>
    </row>
    <row r="1738" spans="1:13" x14ac:dyDescent="0.2">
      <c r="A1738" s="47">
        <f t="shared" si="112"/>
        <v>2020</v>
      </c>
      <c r="B1738" s="181" t="str">
        <f t="shared" si="106"/>
        <v>Apr</v>
      </c>
      <c r="C1738" s="79">
        <f t="shared" si="111"/>
        <v>16</v>
      </c>
      <c r="D1738" s="195">
        <v>43939</v>
      </c>
      <c r="E1738" s="53" t="s">
        <v>58</v>
      </c>
      <c r="F1738" s="53" t="s">
        <v>142</v>
      </c>
      <c r="G1738" s="50" t="s">
        <v>138</v>
      </c>
      <c r="H1738" s="50" t="s">
        <v>144</v>
      </c>
      <c r="I1738" s="53">
        <v>39</v>
      </c>
      <c r="K1738" s="64" t="str">
        <f t="shared" si="107"/>
        <v/>
      </c>
      <c r="M1738" s="2"/>
    </row>
    <row r="1739" spans="1:13" x14ac:dyDescent="0.2">
      <c r="A1739" s="47">
        <f t="shared" si="112"/>
        <v>2020</v>
      </c>
      <c r="B1739" s="181" t="str">
        <f t="shared" si="106"/>
        <v>Apr</v>
      </c>
      <c r="C1739" s="79">
        <f t="shared" si="111"/>
        <v>16</v>
      </c>
      <c r="D1739" s="195">
        <v>43939</v>
      </c>
      <c r="E1739" s="53" t="s">
        <v>58</v>
      </c>
      <c r="F1739" s="53" t="s">
        <v>146</v>
      </c>
      <c r="G1739" s="50" t="s">
        <v>138</v>
      </c>
      <c r="H1739" s="50" t="s">
        <v>144</v>
      </c>
      <c r="I1739" s="53">
        <v>48</v>
      </c>
      <c r="K1739" s="64" t="str">
        <f t="shared" si="107"/>
        <v/>
      </c>
      <c r="M1739" s="2"/>
    </row>
    <row r="1740" spans="1:13" x14ac:dyDescent="0.2">
      <c r="A1740" s="47">
        <f t="shared" si="112"/>
        <v>2020</v>
      </c>
      <c r="B1740" s="181" t="str">
        <f t="shared" si="106"/>
        <v>Apr</v>
      </c>
      <c r="C1740" s="79">
        <f t="shared" si="111"/>
        <v>16</v>
      </c>
      <c r="D1740" s="195">
        <v>43939</v>
      </c>
      <c r="E1740" s="53" t="s">
        <v>64</v>
      </c>
      <c r="F1740" s="53" t="s">
        <v>142</v>
      </c>
      <c r="G1740" s="50" t="s">
        <v>138</v>
      </c>
      <c r="H1740" s="50" t="s">
        <v>144</v>
      </c>
      <c r="I1740" s="53">
        <v>51</v>
      </c>
      <c r="K1740" s="64" t="str">
        <f t="shared" si="107"/>
        <v/>
      </c>
      <c r="M1740" s="2"/>
    </row>
    <row r="1741" spans="1:13" x14ac:dyDescent="0.2">
      <c r="A1741" s="47">
        <f t="shared" si="112"/>
        <v>2020</v>
      </c>
      <c r="B1741" s="181" t="str">
        <f t="shared" si="106"/>
        <v>Apr</v>
      </c>
      <c r="C1741" s="79">
        <f t="shared" si="111"/>
        <v>16</v>
      </c>
      <c r="D1741" s="195">
        <v>43939</v>
      </c>
      <c r="E1741" s="53" t="s">
        <v>64</v>
      </c>
      <c r="F1741" s="53" t="s">
        <v>142</v>
      </c>
      <c r="G1741" s="50" t="s">
        <v>138</v>
      </c>
      <c r="H1741" s="50" t="s">
        <v>144</v>
      </c>
      <c r="I1741" s="53">
        <v>46</v>
      </c>
      <c r="K1741" s="64" t="str">
        <f t="shared" si="107"/>
        <v/>
      </c>
      <c r="M1741" s="2"/>
    </row>
    <row r="1742" spans="1:13" x14ac:dyDescent="0.2">
      <c r="A1742" s="47">
        <f t="shared" si="112"/>
        <v>2020</v>
      </c>
      <c r="B1742" s="181" t="str">
        <f t="shared" si="106"/>
        <v>Apr</v>
      </c>
      <c r="C1742" s="79">
        <f t="shared" si="111"/>
        <v>16</v>
      </c>
      <c r="D1742" s="195">
        <v>43939</v>
      </c>
      <c r="E1742" s="53" t="s">
        <v>64</v>
      </c>
      <c r="F1742" s="53" t="s">
        <v>142</v>
      </c>
      <c r="G1742" s="50" t="s">
        <v>138</v>
      </c>
      <c r="H1742" s="50" t="s">
        <v>144</v>
      </c>
      <c r="I1742" s="53">
        <v>44</v>
      </c>
      <c r="K1742" s="64" t="str">
        <f t="shared" si="107"/>
        <v/>
      </c>
      <c r="M1742" s="2"/>
    </row>
    <row r="1743" spans="1:13" x14ac:dyDescent="0.2">
      <c r="A1743" s="47">
        <f t="shared" si="112"/>
        <v>2020</v>
      </c>
      <c r="B1743" s="181" t="str">
        <f t="shared" si="106"/>
        <v>Apr</v>
      </c>
      <c r="C1743" s="79">
        <f t="shared" si="111"/>
        <v>16</v>
      </c>
      <c r="D1743" s="195">
        <v>43939</v>
      </c>
      <c r="E1743" s="53" t="s">
        <v>64</v>
      </c>
      <c r="F1743" s="53" t="s">
        <v>146</v>
      </c>
      <c r="G1743" s="50" t="s">
        <v>138</v>
      </c>
      <c r="H1743" s="50" t="s">
        <v>144</v>
      </c>
      <c r="I1743" s="53">
        <v>45</v>
      </c>
      <c r="K1743" s="64" t="str">
        <f t="shared" si="107"/>
        <v/>
      </c>
      <c r="M1743" s="2"/>
    </row>
    <row r="1744" spans="1:13" x14ac:dyDescent="0.2">
      <c r="A1744" s="47">
        <f t="shared" si="112"/>
        <v>2020</v>
      </c>
      <c r="B1744" s="181" t="str">
        <f t="shared" si="106"/>
        <v>Apr</v>
      </c>
      <c r="C1744" s="79">
        <f t="shared" si="111"/>
        <v>16</v>
      </c>
      <c r="D1744" s="195">
        <v>43939</v>
      </c>
      <c r="E1744" s="53" t="s">
        <v>64</v>
      </c>
      <c r="F1744" s="53" t="s">
        <v>146</v>
      </c>
      <c r="G1744" s="50" t="s">
        <v>138</v>
      </c>
      <c r="H1744" s="50" t="s">
        <v>144</v>
      </c>
      <c r="I1744" s="53">
        <v>48</v>
      </c>
      <c r="K1744" s="64" t="str">
        <f t="shared" si="107"/>
        <v/>
      </c>
      <c r="M1744" s="2"/>
    </row>
    <row r="1745" spans="1:13" x14ac:dyDescent="0.2">
      <c r="A1745" s="47">
        <f t="shared" si="112"/>
        <v>2020</v>
      </c>
      <c r="B1745" s="181" t="str">
        <f t="shared" ref="B1745:B1808" si="113">TEXT(D1745,"mmm")</f>
        <v>Apr</v>
      </c>
      <c r="C1745" s="79">
        <f t="shared" si="111"/>
        <v>16</v>
      </c>
      <c r="D1745" s="195">
        <v>43939</v>
      </c>
      <c r="E1745" s="53" t="s">
        <v>64</v>
      </c>
      <c r="F1745" s="53" t="s">
        <v>146</v>
      </c>
      <c r="G1745" s="50" t="s">
        <v>138</v>
      </c>
      <c r="H1745" s="50" t="s">
        <v>144</v>
      </c>
      <c r="I1745" s="53">
        <v>47</v>
      </c>
      <c r="K1745" s="64" t="str">
        <f t="shared" si="107"/>
        <v/>
      </c>
      <c r="M1745" s="2"/>
    </row>
    <row r="1746" spans="1:13" x14ac:dyDescent="0.2">
      <c r="A1746" s="47">
        <f t="shared" si="112"/>
        <v>2020</v>
      </c>
      <c r="B1746" s="181" t="str">
        <f t="shared" si="113"/>
        <v>Apr</v>
      </c>
      <c r="C1746" s="79">
        <f t="shared" si="111"/>
        <v>16</v>
      </c>
      <c r="D1746" s="195">
        <v>43939</v>
      </c>
      <c r="E1746" s="53" t="s">
        <v>62</v>
      </c>
      <c r="F1746" s="53" t="s">
        <v>152</v>
      </c>
      <c r="G1746" s="50" t="s">
        <v>138</v>
      </c>
      <c r="H1746" s="50" t="s">
        <v>144</v>
      </c>
      <c r="I1746" s="53">
        <v>58</v>
      </c>
      <c r="K1746" s="64" t="str">
        <f t="shared" si="107"/>
        <v/>
      </c>
      <c r="M1746" s="2"/>
    </row>
    <row r="1747" spans="1:13" x14ac:dyDescent="0.2">
      <c r="A1747" s="133">
        <f t="shared" si="112"/>
        <v>2020</v>
      </c>
      <c r="B1747" s="184" t="str">
        <f t="shared" si="113"/>
        <v>Apr</v>
      </c>
      <c r="C1747" s="132">
        <f t="shared" si="111"/>
        <v>16</v>
      </c>
      <c r="D1747" s="198">
        <v>43939</v>
      </c>
      <c r="E1747" s="143" t="s">
        <v>62</v>
      </c>
      <c r="F1747" s="143" t="s">
        <v>142</v>
      </c>
      <c r="G1747" s="98" t="s">
        <v>138</v>
      </c>
      <c r="H1747" s="98" t="s">
        <v>144</v>
      </c>
      <c r="I1747" s="143">
        <v>39</v>
      </c>
      <c r="J1747" s="155"/>
      <c r="K1747" s="156" t="str">
        <f t="shared" si="107"/>
        <v/>
      </c>
      <c r="M1747" s="2"/>
    </row>
    <row r="1748" spans="1:13" x14ac:dyDescent="0.2">
      <c r="A1748" s="47">
        <f t="shared" si="112"/>
        <v>2020</v>
      </c>
      <c r="B1748" s="183" t="str">
        <f t="shared" si="113"/>
        <v>Apr</v>
      </c>
      <c r="C1748" s="79">
        <f t="shared" si="111"/>
        <v>17</v>
      </c>
      <c r="D1748" s="195">
        <v>43940</v>
      </c>
      <c r="E1748" s="53" t="s">
        <v>225</v>
      </c>
      <c r="F1748" s="53" t="s">
        <v>146</v>
      </c>
      <c r="G1748" s="50" t="s">
        <v>138</v>
      </c>
      <c r="H1748" s="50" t="s">
        <v>144</v>
      </c>
      <c r="I1748" s="53">
        <v>36</v>
      </c>
      <c r="K1748" s="64" t="str">
        <f t="shared" si="107"/>
        <v/>
      </c>
      <c r="M1748" s="2"/>
    </row>
    <row r="1749" spans="1:13" x14ac:dyDescent="0.2">
      <c r="A1749" s="47">
        <f t="shared" si="112"/>
        <v>2020</v>
      </c>
      <c r="B1749" s="181" t="str">
        <f t="shared" si="113"/>
        <v>Apr</v>
      </c>
      <c r="C1749" s="79">
        <f t="shared" si="111"/>
        <v>17</v>
      </c>
      <c r="D1749" s="195">
        <v>43940</v>
      </c>
      <c r="E1749" s="53" t="s">
        <v>225</v>
      </c>
      <c r="F1749" s="53" t="s">
        <v>146</v>
      </c>
      <c r="G1749" s="50" t="s">
        <v>138</v>
      </c>
      <c r="H1749" s="50" t="s">
        <v>144</v>
      </c>
      <c r="I1749" s="53">
        <v>37</v>
      </c>
      <c r="K1749" s="64" t="str">
        <f t="shared" si="107"/>
        <v/>
      </c>
      <c r="M1749" s="2"/>
    </row>
    <row r="1750" spans="1:13" x14ac:dyDescent="0.2">
      <c r="A1750" s="47">
        <f t="shared" si="112"/>
        <v>2020</v>
      </c>
      <c r="B1750" s="181" t="str">
        <f t="shared" si="113"/>
        <v>Apr</v>
      </c>
      <c r="C1750" s="79">
        <f t="shared" si="111"/>
        <v>17</v>
      </c>
      <c r="D1750" s="195">
        <v>43940</v>
      </c>
      <c r="E1750" s="53" t="s">
        <v>225</v>
      </c>
      <c r="F1750" s="53" t="s">
        <v>146</v>
      </c>
      <c r="G1750" s="50" t="s">
        <v>138</v>
      </c>
      <c r="H1750" s="50" t="s">
        <v>144</v>
      </c>
      <c r="I1750" s="53">
        <v>39</v>
      </c>
      <c r="K1750" s="64" t="str">
        <f t="shared" si="107"/>
        <v/>
      </c>
      <c r="M1750" s="2"/>
    </row>
    <row r="1751" spans="1:13" x14ac:dyDescent="0.2">
      <c r="A1751" s="47">
        <f t="shared" si="112"/>
        <v>2020</v>
      </c>
      <c r="B1751" s="181" t="str">
        <f t="shared" si="113"/>
        <v>Apr</v>
      </c>
      <c r="C1751" s="79">
        <f t="shared" si="111"/>
        <v>17</v>
      </c>
      <c r="D1751" s="195">
        <v>43940</v>
      </c>
      <c r="E1751" s="53" t="s">
        <v>225</v>
      </c>
      <c r="F1751" s="53" t="s">
        <v>146</v>
      </c>
      <c r="G1751" s="50" t="s">
        <v>138</v>
      </c>
      <c r="H1751" s="50" t="s">
        <v>144</v>
      </c>
      <c r="I1751" s="53">
        <v>39</v>
      </c>
      <c r="K1751" s="64" t="str">
        <f t="shared" si="107"/>
        <v/>
      </c>
      <c r="M1751" s="2"/>
    </row>
    <row r="1752" spans="1:13" x14ac:dyDescent="0.2">
      <c r="A1752" s="47">
        <f t="shared" si="112"/>
        <v>2020</v>
      </c>
      <c r="B1752" s="181" t="str">
        <f t="shared" si="113"/>
        <v>Apr</v>
      </c>
      <c r="C1752" s="79">
        <f t="shared" si="111"/>
        <v>17</v>
      </c>
      <c r="D1752" s="195">
        <v>43940</v>
      </c>
      <c r="E1752" s="53" t="s">
        <v>225</v>
      </c>
      <c r="F1752" s="53" t="s">
        <v>146</v>
      </c>
      <c r="G1752" s="50" t="s">
        <v>138</v>
      </c>
      <c r="H1752" s="50" t="s">
        <v>144</v>
      </c>
      <c r="I1752" s="53">
        <v>40</v>
      </c>
      <c r="K1752" s="64" t="str">
        <f t="shared" si="107"/>
        <v/>
      </c>
      <c r="M1752" s="2"/>
    </row>
    <row r="1753" spans="1:13" x14ac:dyDescent="0.2">
      <c r="A1753" s="47">
        <f t="shared" si="112"/>
        <v>2020</v>
      </c>
      <c r="B1753" s="181" t="str">
        <f t="shared" si="113"/>
        <v>Apr</v>
      </c>
      <c r="C1753" s="79">
        <f t="shared" si="111"/>
        <v>17</v>
      </c>
      <c r="D1753" s="195">
        <v>43940</v>
      </c>
      <c r="E1753" s="53" t="s">
        <v>225</v>
      </c>
      <c r="F1753" s="53" t="s">
        <v>146</v>
      </c>
      <c r="G1753" s="50" t="s">
        <v>138</v>
      </c>
      <c r="H1753" s="50" t="s">
        <v>144</v>
      </c>
      <c r="I1753" s="53">
        <v>38</v>
      </c>
      <c r="K1753" s="64" t="str">
        <f t="shared" ref="K1753:K1816" si="114">IF(J1753="","",(J1753*100000)/(I1753^3))</f>
        <v/>
      </c>
      <c r="M1753" s="2"/>
    </row>
    <row r="1754" spans="1:13" x14ac:dyDescent="0.2">
      <c r="A1754" s="47">
        <f t="shared" si="112"/>
        <v>2020</v>
      </c>
      <c r="B1754" s="181" t="str">
        <f t="shared" si="113"/>
        <v>Apr</v>
      </c>
      <c r="C1754" s="79">
        <f t="shared" si="111"/>
        <v>17</v>
      </c>
      <c r="D1754" s="195">
        <v>43940</v>
      </c>
      <c r="E1754" s="53" t="s">
        <v>225</v>
      </c>
      <c r="F1754" s="53" t="s">
        <v>146</v>
      </c>
      <c r="G1754" s="50" t="s">
        <v>138</v>
      </c>
      <c r="H1754" s="50" t="s">
        <v>144</v>
      </c>
      <c r="I1754" s="53">
        <v>39</v>
      </c>
      <c r="K1754" s="64" t="str">
        <f t="shared" si="114"/>
        <v/>
      </c>
      <c r="M1754" s="2"/>
    </row>
    <row r="1755" spans="1:13" x14ac:dyDescent="0.2">
      <c r="A1755" s="47">
        <f t="shared" si="112"/>
        <v>2020</v>
      </c>
      <c r="B1755" s="181" t="str">
        <f t="shared" si="113"/>
        <v>Apr</v>
      </c>
      <c r="C1755" s="79">
        <f t="shared" si="111"/>
        <v>17</v>
      </c>
      <c r="D1755" s="195">
        <v>43940</v>
      </c>
      <c r="E1755" s="53" t="s">
        <v>225</v>
      </c>
      <c r="F1755" s="53" t="s">
        <v>146</v>
      </c>
      <c r="G1755" s="50" t="s">
        <v>138</v>
      </c>
      <c r="H1755" s="50" t="s">
        <v>144</v>
      </c>
      <c r="I1755" s="53">
        <v>39</v>
      </c>
      <c r="K1755" s="64" t="str">
        <f t="shared" si="114"/>
        <v/>
      </c>
      <c r="M1755" s="2"/>
    </row>
    <row r="1756" spans="1:13" x14ac:dyDescent="0.2">
      <c r="A1756" s="47">
        <f t="shared" si="112"/>
        <v>2020</v>
      </c>
      <c r="B1756" s="181" t="str">
        <f t="shared" si="113"/>
        <v>Apr</v>
      </c>
      <c r="C1756" s="79">
        <f t="shared" si="111"/>
        <v>17</v>
      </c>
      <c r="D1756" s="195">
        <v>43940</v>
      </c>
      <c r="E1756" s="53" t="s">
        <v>225</v>
      </c>
      <c r="F1756" s="53" t="s">
        <v>146</v>
      </c>
      <c r="G1756" s="50" t="s">
        <v>138</v>
      </c>
      <c r="H1756" s="50" t="s">
        <v>144</v>
      </c>
      <c r="I1756" s="53">
        <v>38</v>
      </c>
      <c r="K1756" s="64" t="str">
        <f t="shared" si="114"/>
        <v/>
      </c>
      <c r="M1756" s="2"/>
    </row>
    <row r="1757" spans="1:13" x14ac:dyDescent="0.2">
      <c r="A1757" s="47">
        <f t="shared" si="112"/>
        <v>2020</v>
      </c>
      <c r="B1757" s="181" t="str">
        <f t="shared" si="113"/>
        <v>Apr</v>
      </c>
      <c r="C1757" s="79">
        <f t="shared" si="111"/>
        <v>17</v>
      </c>
      <c r="D1757" s="195">
        <v>43940</v>
      </c>
      <c r="E1757" s="53" t="s">
        <v>225</v>
      </c>
      <c r="F1757" s="53" t="s">
        <v>146</v>
      </c>
      <c r="G1757" s="50" t="s">
        <v>138</v>
      </c>
      <c r="H1757" s="50" t="s">
        <v>144</v>
      </c>
      <c r="I1757" s="53">
        <v>41</v>
      </c>
      <c r="K1757" s="64" t="str">
        <f t="shared" si="114"/>
        <v/>
      </c>
      <c r="M1757" s="2"/>
    </row>
    <row r="1758" spans="1:13" x14ac:dyDescent="0.2">
      <c r="A1758" s="47">
        <f t="shared" si="112"/>
        <v>2020</v>
      </c>
      <c r="B1758" s="181" t="str">
        <f t="shared" si="113"/>
        <v>Apr</v>
      </c>
      <c r="C1758" s="79">
        <f t="shared" si="111"/>
        <v>17</v>
      </c>
      <c r="D1758" s="195">
        <v>43940</v>
      </c>
      <c r="E1758" s="53" t="s">
        <v>225</v>
      </c>
      <c r="F1758" s="53" t="s">
        <v>146</v>
      </c>
      <c r="G1758" s="50" t="s">
        <v>138</v>
      </c>
      <c r="H1758" s="50" t="s">
        <v>144</v>
      </c>
      <c r="I1758" s="53">
        <v>40</v>
      </c>
      <c r="K1758" s="64" t="str">
        <f t="shared" si="114"/>
        <v/>
      </c>
      <c r="M1758" s="2"/>
    </row>
    <row r="1759" spans="1:13" x14ac:dyDescent="0.2">
      <c r="A1759" s="47">
        <f t="shared" si="112"/>
        <v>2020</v>
      </c>
      <c r="B1759" s="181" t="str">
        <f t="shared" si="113"/>
        <v>Apr</v>
      </c>
      <c r="C1759" s="79">
        <f t="shared" si="111"/>
        <v>17</v>
      </c>
      <c r="D1759" s="195">
        <v>43940</v>
      </c>
      <c r="E1759" s="53" t="s">
        <v>225</v>
      </c>
      <c r="F1759" s="53" t="s">
        <v>146</v>
      </c>
      <c r="G1759" s="50" t="s">
        <v>138</v>
      </c>
      <c r="H1759" s="50" t="s">
        <v>144</v>
      </c>
      <c r="I1759" s="53">
        <v>39</v>
      </c>
      <c r="K1759" s="64" t="str">
        <f t="shared" si="114"/>
        <v/>
      </c>
      <c r="M1759" s="2"/>
    </row>
    <row r="1760" spans="1:13" x14ac:dyDescent="0.2">
      <c r="A1760" s="47">
        <f t="shared" si="112"/>
        <v>2020</v>
      </c>
      <c r="B1760" s="181" t="str">
        <f t="shared" si="113"/>
        <v>Apr</v>
      </c>
      <c r="C1760" s="79">
        <f t="shared" si="111"/>
        <v>17</v>
      </c>
      <c r="D1760" s="195">
        <v>43940</v>
      </c>
      <c r="E1760" s="53" t="s">
        <v>225</v>
      </c>
      <c r="F1760" s="53" t="s">
        <v>146</v>
      </c>
      <c r="G1760" s="50" t="s">
        <v>138</v>
      </c>
      <c r="H1760" s="50" t="s">
        <v>144</v>
      </c>
      <c r="I1760" s="53">
        <v>38</v>
      </c>
      <c r="K1760" s="64" t="str">
        <f t="shared" si="114"/>
        <v/>
      </c>
      <c r="M1760" s="2"/>
    </row>
    <row r="1761" spans="1:13" x14ac:dyDescent="0.2">
      <c r="A1761" s="47">
        <f t="shared" si="112"/>
        <v>2020</v>
      </c>
      <c r="B1761" s="181" t="str">
        <f t="shared" si="113"/>
        <v>Apr</v>
      </c>
      <c r="C1761" s="79">
        <f t="shared" si="111"/>
        <v>17</v>
      </c>
      <c r="D1761" s="195">
        <v>43940</v>
      </c>
      <c r="E1761" s="53" t="s">
        <v>225</v>
      </c>
      <c r="F1761" s="53" t="s">
        <v>146</v>
      </c>
      <c r="G1761" s="50" t="s">
        <v>138</v>
      </c>
      <c r="H1761" s="50" t="s">
        <v>144</v>
      </c>
      <c r="I1761" s="53">
        <v>43</v>
      </c>
      <c r="K1761" s="64" t="str">
        <f t="shared" si="114"/>
        <v/>
      </c>
      <c r="M1761" s="2"/>
    </row>
    <row r="1762" spans="1:13" x14ac:dyDescent="0.2">
      <c r="A1762" s="47">
        <f t="shared" si="112"/>
        <v>2020</v>
      </c>
      <c r="B1762" s="181" t="str">
        <f t="shared" si="113"/>
        <v>Apr</v>
      </c>
      <c r="C1762" s="79">
        <f t="shared" si="111"/>
        <v>17</v>
      </c>
      <c r="D1762" s="195">
        <v>43940</v>
      </c>
      <c r="E1762" s="53" t="s">
        <v>225</v>
      </c>
      <c r="F1762" s="53" t="s">
        <v>146</v>
      </c>
      <c r="G1762" s="50" t="s">
        <v>138</v>
      </c>
      <c r="H1762" s="50" t="s">
        <v>144</v>
      </c>
      <c r="I1762" s="53">
        <v>41</v>
      </c>
      <c r="K1762" s="64" t="str">
        <f t="shared" si="114"/>
        <v/>
      </c>
      <c r="M1762" s="2"/>
    </row>
    <row r="1763" spans="1:13" x14ac:dyDescent="0.2">
      <c r="A1763" s="47">
        <f t="shared" si="112"/>
        <v>2020</v>
      </c>
      <c r="B1763" s="181" t="str">
        <f t="shared" si="113"/>
        <v>Apr</v>
      </c>
      <c r="C1763" s="79">
        <f t="shared" si="111"/>
        <v>17</v>
      </c>
      <c r="D1763" s="195">
        <v>43940</v>
      </c>
      <c r="E1763" s="53" t="s">
        <v>225</v>
      </c>
      <c r="F1763" s="53" t="s">
        <v>152</v>
      </c>
      <c r="G1763" s="50" t="s">
        <v>138</v>
      </c>
      <c r="H1763" s="50" t="s">
        <v>144</v>
      </c>
      <c r="I1763" s="53">
        <v>38</v>
      </c>
      <c r="K1763" s="64" t="str">
        <f t="shared" si="114"/>
        <v/>
      </c>
      <c r="M1763" s="2"/>
    </row>
    <row r="1764" spans="1:13" x14ac:dyDescent="0.2">
      <c r="A1764" s="47">
        <f t="shared" si="112"/>
        <v>2020</v>
      </c>
      <c r="B1764" s="181" t="str">
        <f t="shared" si="113"/>
        <v>Apr</v>
      </c>
      <c r="C1764" s="79">
        <f t="shared" si="111"/>
        <v>17</v>
      </c>
      <c r="D1764" s="195">
        <v>43940</v>
      </c>
      <c r="E1764" s="53" t="s">
        <v>225</v>
      </c>
      <c r="F1764" s="53" t="s">
        <v>152</v>
      </c>
      <c r="G1764" s="50" t="s">
        <v>138</v>
      </c>
      <c r="H1764" s="50" t="s">
        <v>144</v>
      </c>
      <c r="I1764" s="53">
        <v>39</v>
      </c>
      <c r="K1764" s="64" t="str">
        <f t="shared" si="114"/>
        <v/>
      </c>
      <c r="M1764" s="2"/>
    </row>
    <row r="1765" spans="1:13" x14ac:dyDescent="0.2">
      <c r="A1765" s="47">
        <f t="shared" si="112"/>
        <v>2020</v>
      </c>
      <c r="B1765" s="181" t="str">
        <f t="shared" si="113"/>
        <v>Apr</v>
      </c>
      <c r="C1765" s="79">
        <f t="shared" si="111"/>
        <v>17</v>
      </c>
      <c r="D1765" s="195">
        <v>43940</v>
      </c>
      <c r="E1765" s="53" t="s">
        <v>227</v>
      </c>
      <c r="F1765" s="53" t="s">
        <v>146</v>
      </c>
      <c r="G1765" s="50" t="s">
        <v>138</v>
      </c>
      <c r="H1765" s="50" t="s">
        <v>144</v>
      </c>
      <c r="I1765" s="53">
        <v>36</v>
      </c>
      <c r="K1765" s="64" t="str">
        <f t="shared" si="114"/>
        <v/>
      </c>
      <c r="M1765" s="2"/>
    </row>
    <row r="1766" spans="1:13" x14ac:dyDescent="0.2">
      <c r="A1766" s="47">
        <f t="shared" si="112"/>
        <v>2020</v>
      </c>
      <c r="B1766" s="181" t="str">
        <f t="shared" si="113"/>
        <v>Apr</v>
      </c>
      <c r="C1766" s="79">
        <f t="shared" si="111"/>
        <v>17</v>
      </c>
      <c r="D1766" s="195">
        <v>43940</v>
      </c>
      <c r="E1766" s="53" t="s">
        <v>229</v>
      </c>
      <c r="F1766" s="53" t="s">
        <v>146</v>
      </c>
      <c r="G1766" s="50" t="s">
        <v>138</v>
      </c>
      <c r="H1766" s="50" t="s">
        <v>144</v>
      </c>
      <c r="I1766" s="53">
        <v>34</v>
      </c>
      <c r="K1766" s="64" t="str">
        <f t="shared" si="114"/>
        <v/>
      </c>
      <c r="M1766" s="2"/>
    </row>
    <row r="1767" spans="1:13" x14ac:dyDescent="0.2">
      <c r="A1767" s="47">
        <f t="shared" si="112"/>
        <v>2020</v>
      </c>
      <c r="B1767" s="181" t="str">
        <f t="shared" si="113"/>
        <v>Apr</v>
      </c>
      <c r="C1767" s="79">
        <f t="shared" si="111"/>
        <v>17</v>
      </c>
      <c r="D1767" s="195">
        <v>43940</v>
      </c>
      <c r="E1767" s="53" t="s">
        <v>229</v>
      </c>
      <c r="F1767" s="53" t="s">
        <v>146</v>
      </c>
      <c r="G1767" s="50" t="s">
        <v>138</v>
      </c>
      <c r="H1767" s="50" t="s">
        <v>144</v>
      </c>
      <c r="I1767" s="53">
        <v>35</v>
      </c>
      <c r="K1767" s="64" t="str">
        <f t="shared" si="114"/>
        <v/>
      </c>
      <c r="M1767" s="2"/>
    </row>
    <row r="1768" spans="1:13" x14ac:dyDescent="0.2">
      <c r="A1768" s="47">
        <f t="shared" si="112"/>
        <v>2020</v>
      </c>
      <c r="B1768" s="181" t="str">
        <f t="shared" si="113"/>
        <v>Apr</v>
      </c>
      <c r="C1768" s="79">
        <f t="shared" si="111"/>
        <v>17</v>
      </c>
      <c r="D1768" s="195">
        <v>43940</v>
      </c>
      <c r="E1768" s="53" t="s">
        <v>231</v>
      </c>
      <c r="F1768" s="53" t="s">
        <v>146</v>
      </c>
      <c r="G1768" s="50" t="s">
        <v>138</v>
      </c>
      <c r="H1768" s="50" t="s">
        <v>144</v>
      </c>
      <c r="I1768" s="53">
        <v>36</v>
      </c>
      <c r="K1768" s="64" t="str">
        <f t="shared" si="114"/>
        <v/>
      </c>
      <c r="M1768" s="2"/>
    </row>
    <row r="1769" spans="1:13" x14ac:dyDescent="0.2">
      <c r="A1769" s="47">
        <f t="shared" si="112"/>
        <v>2020</v>
      </c>
      <c r="B1769" s="181" t="str">
        <f t="shared" si="113"/>
        <v>Apr</v>
      </c>
      <c r="C1769" s="79">
        <f t="shared" si="111"/>
        <v>17</v>
      </c>
      <c r="D1769" s="195">
        <v>43940</v>
      </c>
      <c r="E1769" s="53" t="s">
        <v>231</v>
      </c>
      <c r="F1769" s="53" t="s">
        <v>146</v>
      </c>
      <c r="G1769" s="50" t="s">
        <v>138</v>
      </c>
      <c r="H1769" s="50" t="s">
        <v>144</v>
      </c>
      <c r="I1769" s="53">
        <v>35</v>
      </c>
      <c r="K1769" s="64" t="str">
        <f t="shared" si="114"/>
        <v/>
      </c>
      <c r="M1769" s="2"/>
    </row>
    <row r="1770" spans="1:13" x14ac:dyDescent="0.2">
      <c r="A1770" s="47">
        <f t="shared" si="112"/>
        <v>2020</v>
      </c>
      <c r="B1770" s="181" t="str">
        <f t="shared" si="113"/>
        <v>Apr</v>
      </c>
      <c r="C1770" s="79">
        <f t="shared" si="111"/>
        <v>17</v>
      </c>
      <c r="D1770" s="195">
        <v>43940</v>
      </c>
      <c r="E1770" s="53" t="s">
        <v>231</v>
      </c>
      <c r="F1770" s="53" t="s">
        <v>146</v>
      </c>
      <c r="G1770" s="50" t="s">
        <v>138</v>
      </c>
      <c r="H1770" s="50" t="s">
        <v>144</v>
      </c>
      <c r="I1770" s="53">
        <v>34</v>
      </c>
      <c r="K1770" s="64" t="str">
        <f t="shared" si="114"/>
        <v/>
      </c>
      <c r="M1770" s="2"/>
    </row>
    <row r="1771" spans="1:13" x14ac:dyDescent="0.2">
      <c r="A1771" s="47">
        <f t="shared" si="112"/>
        <v>2020</v>
      </c>
      <c r="B1771" s="181" t="str">
        <f t="shared" si="113"/>
        <v>Apr</v>
      </c>
      <c r="C1771" s="79">
        <f t="shared" si="111"/>
        <v>17</v>
      </c>
      <c r="D1771" s="195">
        <v>43940</v>
      </c>
      <c r="E1771" s="53" t="s">
        <v>231</v>
      </c>
      <c r="F1771" s="53" t="s">
        <v>146</v>
      </c>
      <c r="G1771" s="50" t="s">
        <v>138</v>
      </c>
      <c r="H1771" s="50" t="s">
        <v>144</v>
      </c>
      <c r="I1771" s="53">
        <v>36</v>
      </c>
      <c r="K1771" s="64" t="str">
        <f t="shared" si="114"/>
        <v/>
      </c>
      <c r="M1771" s="2"/>
    </row>
    <row r="1772" spans="1:13" x14ac:dyDescent="0.2">
      <c r="A1772" s="47">
        <f t="shared" si="112"/>
        <v>2020</v>
      </c>
      <c r="B1772" s="181" t="str">
        <f t="shared" si="113"/>
        <v>Apr</v>
      </c>
      <c r="C1772" s="79">
        <f t="shared" si="111"/>
        <v>17</v>
      </c>
      <c r="D1772" s="195">
        <v>43940</v>
      </c>
      <c r="E1772" s="53" t="s">
        <v>231</v>
      </c>
      <c r="F1772" s="53" t="s">
        <v>146</v>
      </c>
      <c r="G1772" s="50" t="s">
        <v>138</v>
      </c>
      <c r="H1772" s="50" t="s">
        <v>144</v>
      </c>
      <c r="I1772" s="53">
        <v>34</v>
      </c>
      <c r="K1772" s="64" t="str">
        <f t="shared" si="114"/>
        <v/>
      </c>
      <c r="M1772" s="2"/>
    </row>
    <row r="1773" spans="1:13" x14ac:dyDescent="0.2">
      <c r="A1773" s="47">
        <f t="shared" si="112"/>
        <v>2020</v>
      </c>
      <c r="B1773" s="181" t="str">
        <f t="shared" si="113"/>
        <v>Apr</v>
      </c>
      <c r="C1773" s="79">
        <f t="shared" si="111"/>
        <v>17</v>
      </c>
      <c r="D1773" s="195">
        <v>43940</v>
      </c>
      <c r="E1773" s="53" t="s">
        <v>231</v>
      </c>
      <c r="F1773" s="53" t="s">
        <v>146</v>
      </c>
      <c r="G1773" s="50" t="s">
        <v>138</v>
      </c>
      <c r="H1773" s="50" t="s">
        <v>144</v>
      </c>
      <c r="I1773" s="53">
        <v>36</v>
      </c>
      <c r="K1773" s="64" t="str">
        <f t="shared" si="114"/>
        <v/>
      </c>
      <c r="M1773" s="2"/>
    </row>
    <row r="1774" spans="1:13" x14ac:dyDescent="0.2">
      <c r="A1774" s="47">
        <f t="shared" si="112"/>
        <v>2020</v>
      </c>
      <c r="B1774" s="181" t="str">
        <f t="shared" si="113"/>
        <v>Apr</v>
      </c>
      <c r="C1774" s="79">
        <f t="shared" si="111"/>
        <v>17</v>
      </c>
      <c r="D1774" s="195">
        <v>43940</v>
      </c>
      <c r="E1774" s="53" t="s">
        <v>231</v>
      </c>
      <c r="F1774" s="53" t="s">
        <v>146</v>
      </c>
      <c r="G1774" s="50" t="s">
        <v>138</v>
      </c>
      <c r="H1774" s="50" t="s">
        <v>144</v>
      </c>
      <c r="I1774" s="53">
        <v>38</v>
      </c>
      <c r="K1774" s="64" t="str">
        <f t="shared" si="114"/>
        <v/>
      </c>
      <c r="M1774" s="2"/>
    </row>
    <row r="1775" spans="1:13" x14ac:dyDescent="0.2">
      <c r="A1775" s="47">
        <f t="shared" si="112"/>
        <v>2020</v>
      </c>
      <c r="B1775" s="181" t="str">
        <f t="shared" si="113"/>
        <v>Apr</v>
      </c>
      <c r="C1775" s="79">
        <f t="shared" si="111"/>
        <v>17</v>
      </c>
      <c r="D1775" s="195">
        <v>43940</v>
      </c>
      <c r="E1775" s="53" t="s">
        <v>231</v>
      </c>
      <c r="F1775" s="53" t="s">
        <v>146</v>
      </c>
      <c r="G1775" s="50" t="s">
        <v>138</v>
      </c>
      <c r="H1775" s="50" t="s">
        <v>144</v>
      </c>
      <c r="I1775" s="53">
        <v>37</v>
      </c>
      <c r="K1775" s="64" t="str">
        <f t="shared" si="114"/>
        <v/>
      </c>
      <c r="M1775" s="2"/>
    </row>
    <row r="1776" spans="1:13" x14ac:dyDescent="0.2">
      <c r="A1776" s="47">
        <f t="shared" si="112"/>
        <v>2020</v>
      </c>
      <c r="B1776" s="181" t="str">
        <f t="shared" si="113"/>
        <v>Apr</v>
      </c>
      <c r="C1776" s="79">
        <f t="shared" si="111"/>
        <v>17</v>
      </c>
      <c r="D1776" s="195">
        <v>43940</v>
      </c>
      <c r="E1776" s="53" t="s">
        <v>231</v>
      </c>
      <c r="F1776" s="53" t="s">
        <v>146</v>
      </c>
      <c r="G1776" s="50" t="s">
        <v>138</v>
      </c>
      <c r="H1776" s="50" t="s">
        <v>144</v>
      </c>
      <c r="I1776" s="53">
        <v>36</v>
      </c>
      <c r="K1776" s="64" t="str">
        <f t="shared" si="114"/>
        <v/>
      </c>
      <c r="M1776" s="2"/>
    </row>
    <row r="1777" spans="1:13" x14ac:dyDescent="0.2">
      <c r="A1777" s="47">
        <f t="shared" si="112"/>
        <v>2020</v>
      </c>
      <c r="B1777" s="181" t="str">
        <f t="shared" si="113"/>
        <v>Apr</v>
      </c>
      <c r="C1777" s="79">
        <f t="shared" si="111"/>
        <v>17</v>
      </c>
      <c r="D1777" s="195">
        <v>43940</v>
      </c>
      <c r="E1777" s="53" t="s">
        <v>231</v>
      </c>
      <c r="F1777" s="53" t="s">
        <v>146</v>
      </c>
      <c r="G1777" s="50" t="s">
        <v>138</v>
      </c>
      <c r="H1777" s="50" t="s">
        <v>144</v>
      </c>
      <c r="I1777" s="53">
        <v>37</v>
      </c>
      <c r="K1777" s="64" t="str">
        <f t="shared" si="114"/>
        <v/>
      </c>
      <c r="M1777" s="2"/>
    </row>
    <row r="1778" spans="1:13" x14ac:dyDescent="0.2">
      <c r="A1778" s="47">
        <f t="shared" si="112"/>
        <v>2020</v>
      </c>
      <c r="B1778" s="181" t="str">
        <f t="shared" si="113"/>
        <v>Apr</v>
      </c>
      <c r="C1778" s="79">
        <f t="shared" si="111"/>
        <v>17</v>
      </c>
      <c r="D1778" s="195">
        <v>43940</v>
      </c>
      <c r="E1778" s="53" t="s">
        <v>231</v>
      </c>
      <c r="F1778" s="53" t="s">
        <v>146</v>
      </c>
      <c r="G1778" s="50" t="s">
        <v>138</v>
      </c>
      <c r="H1778" s="50" t="s">
        <v>144</v>
      </c>
      <c r="I1778" s="53">
        <v>36</v>
      </c>
      <c r="K1778" s="64" t="str">
        <f t="shared" si="114"/>
        <v/>
      </c>
      <c r="M1778" s="2"/>
    </row>
    <row r="1779" spans="1:13" x14ac:dyDescent="0.2">
      <c r="A1779" s="47">
        <f t="shared" si="112"/>
        <v>2020</v>
      </c>
      <c r="B1779" s="181" t="str">
        <f t="shared" si="113"/>
        <v>Apr</v>
      </c>
      <c r="C1779" s="79">
        <f t="shared" si="111"/>
        <v>17</v>
      </c>
      <c r="D1779" s="195">
        <v>43940</v>
      </c>
      <c r="E1779" s="53" t="s">
        <v>231</v>
      </c>
      <c r="F1779" s="53" t="s">
        <v>146</v>
      </c>
      <c r="G1779" s="50" t="s">
        <v>138</v>
      </c>
      <c r="H1779" s="50" t="s">
        <v>144</v>
      </c>
      <c r="I1779" s="53">
        <v>36</v>
      </c>
      <c r="K1779" s="64" t="str">
        <f t="shared" si="114"/>
        <v/>
      </c>
      <c r="M1779" s="2"/>
    </row>
    <row r="1780" spans="1:13" x14ac:dyDescent="0.2">
      <c r="A1780" s="47">
        <f t="shared" si="112"/>
        <v>2020</v>
      </c>
      <c r="B1780" s="181" t="str">
        <f t="shared" si="113"/>
        <v>Apr</v>
      </c>
      <c r="C1780" s="79">
        <f t="shared" si="111"/>
        <v>17</v>
      </c>
      <c r="D1780" s="195">
        <v>43940</v>
      </c>
      <c r="E1780" s="53" t="s">
        <v>231</v>
      </c>
      <c r="F1780" s="53" t="s">
        <v>146</v>
      </c>
      <c r="G1780" s="50" t="s">
        <v>138</v>
      </c>
      <c r="H1780" s="50" t="s">
        <v>144</v>
      </c>
      <c r="I1780" s="53">
        <v>36</v>
      </c>
      <c r="K1780" s="64" t="str">
        <f t="shared" si="114"/>
        <v/>
      </c>
      <c r="M1780" s="2"/>
    </row>
    <row r="1781" spans="1:13" x14ac:dyDescent="0.2">
      <c r="A1781" s="47">
        <f t="shared" si="112"/>
        <v>2020</v>
      </c>
      <c r="B1781" s="181" t="str">
        <f t="shared" si="113"/>
        <v>Apr</v>
      </c>
      <c r="C1781" s="79">
        <f t="shared" si="111"/>
        <v>17</v>
      </c>
      <c r="D1781" s="195">
        <v>43940</v>
      </c>
      <c r="E1781" s="53" t="s">
        <v>231</v>
      </c>
      <c r="F1781" s="53" t="s">
        <v>146</v>
      </c>
      <c r="G1781" s="50" t="s">
        <v>138</v>
      </c>
      <c r="H1781" s="50" t="s">
        <v>144</v>
      </c>
      <c r="I1781" s="53">
        <v>36</v>
      </c>
      <c r="K1781" s="64" t="str">
        <f t="shared" si="114"/>
        <v/>
      </c>
      <c r="M1781" s="2"/>
    </row>
    <row r="1782" spans="1:13" x14ac:dyDescent="0.2">
      <c r="A1782" s="47">
        <f t="shared" si="112"/>
        <v>2020</v>
      </c>
      <c r="B1782" s="181" t="str">
        <f t="shared" si="113"/>
        <v>Apr</v>
      </c>
      <c r="C1782" s="79">
        <f t="shared" si="111"/>
        <v>17</v>
      </c>
      <c r="D1782" s="195">
        <v>43940</v>
      </c>
      <c r="E1782" s="53" t="s">
        <v>231</v>
      </c>
      <c r="F1782" s="53" t="s">
        <v>146</v>
      </c>
      <c r="G1782" s="50" t="s">
        <v>138</v>
      </c>
      <c r="H1782" s="50" t="s">
        <v>144</v>
      </c>
      <c r="I1782" s="53">
        <v>36</v>
      </c>
      <c r="K1782" s="64" t="str">
        <f t="shared" si="114"/>
        <v/>
      </c>
      <c r="M1782" s="2"/>
    </row>
    <row r="1783" spans="1:13" x14ac:dyDescent="0.2">
      <c r="A1783" s="47">
        <f t="shared" si="112"/>
        <v>2020</v>
      </c>
      <c r="B1783" s="181" t="str">
        <f t="shared" si="113"/>
        <v>Apr</v>
      </c>
      <c r="C1783" s="79">
        <f t="shared" si="111"/>
        <v>17</v>
      </c>
      <c r="D1783" s="195">
        <v>43940</v>
      </c>
      <c r="E1783" s="53" t="s">
        <v>231</v>
      </c>
      <c r="F1783" s="53" t="s">
        <v>146</v>
      </c>
      <c r="G1783" s="50" t="s">
        <v>138</v>
      </c>
      <c r="H1783" s="50" t="s">
        <v>144</v>
      </c>
      <c r="I1783" s="53">
        <v>36</v>
      </c>
      <c r="K1783" s="64" t="str">
        <f t="shared" si="114"/>
        <v/>
      </c>
      <c r="M1783" s="2"/>
    </row>
    <row r="1784" spans="1:13" x14ac:dyDescent="0.2">
      <c r="A1784" s="47">
        <f t="shared" si="112"/>
        <v>2020</v>
      </c>
      <c r="B1784" s="181" t="str">
        <f t="shared" si="113"/>
        <v>Apr</v>
      </c>
      <c r="C1784" s="79">
        <f t="shared" si="111"/>
        <v>17</v>
      </c>
      <c r="D1784" s="195">
        <v>43940</v>
      </c>
      <c r="E1784" s="53" t="s">
        <v>231</v>
      </c>
      <c r="F1784" s="53" t="s">
        <v>146</v>
      </c>
      <c r="G1784" s="50" t="s">
        <v>138</v>
      </c>
      <c r="H1784" s="50" t="s">
        <v>144</v>
      </c>
      <c r="I1784" s="53">
        <v>35</v>
      </c>
      <c r="K1784" s="64" t="str">
        <f t="shared" si="114"/>
        <v/>
      </c>
      <c r="M1784" s="2"/>
    </row>
    <row r="1785" spans="1:13" x14ac:dyDescent="0.2">
      <c r="A1785" s="47">
        <f t="shared" si="112"/>
        <v>2020</v>
      </c>
      <c r="B1785" s="181" t="str">
        <f t="shared" si="113"/>
        <v>Apr</v>
      </c>
      <c r="C1785" s="79">
        <f t="shared" si="111"/>
        <v>17</v>
      </c>
      <c r="D1785" s="195">
        <v>43940</v>
      </c>
      <c r="E1785" s="53" t="s">
        <v>231</v>
      </c>
      <c r="F1785" s="53" t="s">
        <v>146</v>
      </c>
      <c r="G1785" s="50" t="s">
        <v>138</v>
      </c>
      <c r="H1785" s="50" t="s">
        <v>144</v>
      </c>
      <c r="I1785" s="53">
        <v>35</v>
      </c>
      <c r="K1785" s="64" t="str">
        <f t="shared" si="114"/>
        <v/>
      </c>
      <c r="M1785" s="2"/>
    </row>
    <row r="1786" spans="1:13" x14ac:dyDescent="0.2">
      <c r="A1786" s="47">
        <f t="shared" si="112"/>
        <v>2020</v>
      </c>
      <c r="B1786" s="181" t="str">
        <f t="shared" si="113"/>
        <v>Apr</v>
      </c>
      <c r="C1786" s="79">
        <f t="shared" si="111"/>
        <v>17</v>
      </c>
      <c r="D1786" s="195">
        <v>43940</v>
      </c>
      <c r="E1786" s="53" t="s">
        <v>231</v>
      </c>
      <c r="F1786" s="53" t="s">
        <v>146</v>
      </c>
      <c r="G1786" s="50" t="s">
        <v>138</v>
      </c>
      <c r="H1786" s="50" t="s">
        <v>144</v>
      </c>
      <c r="I1786" s="53">
        <v>37</v>
      </c>
      <c r="K1786" s="64" t="str">
        <f t="shared" si="114"/>
        <v/>
      </c>
      <c r="M1786" s="2"/>
    </row>
    <row r="1787" spans="1:13" x14ac:dyDescent="0.2">
      <c r="A1787" s="47">
        <f t="shared" si="112"/>
        <v>2020</v>
      </c>
      <c r="B1787" s="181" t="str">
        <f t="shared" si="113"/>
        <v>Apr</v>
      </c>
      <c r="C1787" s="79">
        <f t="shared" si="111"/>
        <v>17</v>
      </c>
      <c r="D1787" s="195">
        <v>43940</v>
      </c>
      <c r="E1787" s="53" t="s">
        <v>231</v>
      </c>
      <c r="F1787" s="53" t="s">
        <v>146</v>
      </c>
      <c r="G1787" s="50" t="s">
        <v>138</v>
      </c>
      <c r="H1787" s="50" t="s">
        <v>144</v>
      </c>
      <c r="I1787" s="53">
        <v>35</v>
      </c>
      <c r="K1787" s="64" t="str">
        <f t="shared" si="114"/>
        <v/>
      </c>
      <c r="M1787" s="2"/>
    </row>
    <row r="1788" spans="1:13" x14ac:dyDescent="0.2">
      <c r="A1788" s="47">
        <f t="shared" si="112"/>
        <v>2020</v>
      </c>
      <c r="B1788" s="181" t="str">
        <f t="shared" si="113"/>
        <v>Apr</v>
      </c>
      <c r="C1788" s="79">
        <f t="shared" ref="C1788:C1851" si="115">WEEKNUM(D1788)</f>
        <v>17</v>
      </c>
      <c r="D1788" s="195">
        <v>43940</v>
      </c>
      <c r="E1788" s="53" t="s">
        <v>231</v>
      </c>
      <c r="F1788" s="53" t="s">
        <v>146</v>
      </c>
      <c r="G1788" s="50" t="s">
        <v>138</v>
      </c>
      <c r="H1788" s="50" t="s">
        <v>144</v>
      </c>
      <c r="I1788" s="53">
        <v>37</v>
      </c>
      <c r="K1788" s="64" t="str">
        <f t="shared" si="114"/>
        <v/>
      </c>
      <c r="M1788" s="2"/>
    </row>
    <row r="1789" spans="1:13" x14ac:dyDescent="0.2">
      <c r="A1789" s="47">
        <f t="shared" si="112"/>
        <v>2020</v>
      </c>
      <c r="B1789" s="181" t="str">
        <f t="shared" si="113"/>
        <v>Apr</v>
      </c>
      <c r="C1789" s="79">
        <f t="shared" si="115"/>
        <v>17</v>
      </c>
      <c r="D1789" s="195">
        <v>43940</v>
      </c>
      <c r="E1789" s="53" t="s">
        <v>231</v>
      </c>
      <c r="F1789" s="53" t="s">
        <v>146</v>
      </c>
      <c r="G1789" s="50" t="s">
        <v>138</v>
      </c>
      <c r="H1789" s="50" t="s">
        <v>144</v>
      </c>
      <c r="I1789" s="53">
        <v>36</v>
      </c>
      <c r="K1789" s="64" t="str">
        <f t="shared" si="114"/>
        <v/>
      </c>
      <c r="M1789" s="2"/>
    </row>
    <row r="1790" spans="1:13" x14ac:dyDescent="0.2">
      <c r="A1790" s="47">
        <f t="shared" ref="A1790:A1853" si="116">YEAR(D1790)</f>
        <v>2020</v>
      </c>
      <c r="B1790" s="181" t="str">
        <f t="shared" si="113"/>
        <v>Apr</v>
      </c>
      <c r="C1790" s="79">
        <f t="shared" si="115"/>
        <v>17</v>
      </c>
      <c r="D1790" s="195">
        <v>43940</v>
      </c>
      <c r="E1790" s="53" t="s">
        <v>231</v>
      </c>
      <c r="F1790" s="53" t="s">
        <v>146</v>
      </c>
      <c r="G1790" s="50" t="s">
        <v>138</v>
      </c>
      <c r="H1790" s="50" t="s">
        <v>144</v>
      </c>
      <c r="I1790" s="53">
        <v>36</v>
      </c>
      <c r="K1790" s="64" t="str">
        <f t="shared" si="114"/>
        <v/>
      </c>
      <c r="M1790" s="2"/>
    </row>
    <row r="1791" spans="1:13" x14ac:dyDescent="0.2">
      <c r="A1791" s="47">
        <f t="shared" si="116"/>
        <v>2020</v>
      </c>
      <c r="B1791" s="181" t="str">
        <f t="shared" si="113"/>
        <v>Apr</v>
      </c>
      <c r="C1791" s="79">
        <f t="shared" si="115"/>
        <v>17</v>
      </c>
      <c r="D1791" s="195">
        <v>43940</v>
      </c>
      <c r="E1791" s="53" t="s">
        <v>231</v>
      </c>
      <c r="F1791" s="53" t="s">
        <v>146</v>
      </c>
      <c r="G1791" s="50" t="s">
        <v>138</v>
      </c>
      <c r="H1791" s="50" t="s">
        <v>144</v>
      </c>
      <c r="I1791" s="53">
        <v>36</v>
      </c>
      <c r="K1791" s="64" t="str">
        <f t="shared" si="114"/>
        <v/>
      </c>
      <c r="M1791" s="2"/>
    </row>
    <row r="1792" spans="1:13" x14ac:dyDescent="0.2">
      <c r="A1792" s="47">
        <f t="shared" si="116"/>
        <v>2020</v>
      </c>
      <c r="B1792" s="181" t="str">
        <f t="shared" si="113"/>
        <v>Apr</v>
      </c>
      <c r="C1792" s="79">
        <f t="shared" si="115"/>
        <v>17</v>
      </c>
      <c r="D1792" s="195">
        <v>43940</v>
      </c>
      <c r="E1792" s="53" t="s">
        <v>231</v>
      </c>
      <c r="F1792" s="53" t="s">
        <v>146</v>
      </c>
      <c r="G1792" s="50" t="s">
        <v>138</v>
      </c>
      <c r="H1792" s="50" t="s">
        <v>144</v>
      </c>
      <c r="I1792" s="53">
        <v>35</v>
      </c>
      <c r="K1792" s="64" t="str">
        <f t="shared" si="114"/>
        <v/>
      </c>
      <c r="M1792" s="2"/>
    </row>
    <row r="1793" spans="1:13" x14ac:dyDescent="0.2">
      <c r="A1793" s="47">
        <f t="shared" si="116"/>
        <v>2020</v>
      </c>
      <c r="B1793" s="181" t="str">
        <f t="shared" si="113"/>
        <v>Apr</v>
      </c>
      <c r="C1793" s="79">
        <f t="shared" si="115"/>
        <v>17</v>
      </c>
      <c r="D1793" s="195">
        <v>43940</v>
      </c>
      <c r="E1793" s="53" t="s">
        <v>231</v>
      </c>
      <c r="F1793" s="53" t="s">
        <v>146</v>
      </c>
      <c r="G1793" s="50" t="s">
        <v>138</v>
      </c>
      <c r="H1793" s="50" t="s">
        <v>144</v>
      </c>
      <c r="I1793" s="53">
        <v>36</v>
      </c>
      <c r="K1793" s="64" t="str">
        <f t="shared" si="114"/>
        <v/>
      </c>
      <c r="M1793" s="2"/>
    </row>
    <row r="1794" spans="1:13" x14ac:dyDescent="0.2">
      <c r="A1794" s="47">
        <f t="shared" si="116"/>
        <v>2020</v>
      </c>
      <c r="B1794" s="181" t="str">
        <f t="shared" si="113"/>
        <v>Apr</v>
      </c>
      <c r="C1794" s="79">
        <f t="shared" si="115"/>
        <v>17</v>
      </c>
      <c r="D1794" s="195">
        <v>43940</v>
      </c>
      <c r="E1794" s="53" t="s">
        <v>231</v>
      </c>
      <c r="F1794" s="53" t="s">
        <v>146</v>
      </c>
      <c r="G1794" s="50" t="s">
        <v>138</v>
      </c>
      <c r="H1794" s="50" t="s">
        <v>144</v>
      </c>
      <c r="I1794" s="53">
        <v>37</v>
      </c>
      <c r="K1794" s="64" t="str">
        <f t="shared" si="114"/>
        <v/>
      </c>
      <c r="M1794" s="2"/>
    </row>
    <row r="1795" spans="1:13" x14ac:dyDescent="0.2">
      <c r="A1795" s="47">
        <f t="shared" si="116"/>
        <v>2020</v>
      </c>
      <c r="B1795" s="181" t="str">
        <f t="shared" si="113"/>
        <v>Apr</v>
      </c>
      <c r="C1795" s="79">
        <f t="shared" si="115"/>
        <v>17</v>
      </c>
      <c r="D1795" s="195">
        <v>43940</v>
      </c>
      <c r="E1795" s="53" t="s">
        <v>231</v>
      </c>
      <c r="F1795" s="53" t="s">
        <v>146</v>
      </c>
      <c r="G1795" s="50" t="s">
        <v>138</v>
      </c>
      <c r="H1795" s="50" t="s">
        <v>144</v>
      </c>
      <c r="I1795" s="53">
        <v>36</v>
      </c>
      <c r="K1795" s="64" t="str">
        <f t="shared" si="114"/>
        <v/>
      </c>
      <c r="M1795" s="2"/>
    </row>
    <row r="1796" spans="1:13" x14ac:dyDescent="0.2">
      <c r="A1796" s="47">
        <f t="shared" si="116"/>
        <v>2020</v>
      </c>
      <c r="B1796" s="181" t="str">
        <f t="shared" si="113"/>
        <v>Apr</v>
      </c>
      <c r="C1796" s="79">
        <f t="shared" si="115"/>
        <v>17</v>
      </c>
      <c r="D1796" s="195">
        <v>43940</v>
      </c>
      <c r="E1796" s="53" t="s">
        <v>231</v>
      </c>
      <c r="F1796" s="53" t="s">
        <v>146</v>
      </c>
      <c r="G1796" s="50" t="s">
        <v>138</v>
      </c>
      <c r="H1796" s="50" t="s">
        <v>144</v>
      </c>
      <c r="I1796" s="53">
        <v>35</v>
      </c>
      <c r="K1796" s="64" t="str">
        <f t="shared" si="114"/>
        <v/>
      </c>
      <c r="M1796" s="2"/>
    </row>
    <row r="1797" spans="1:13" x14ac:dyDescent="0.2">
      <c r="A1797" s="47">
        <f t="shared" si="116"/>
        <v>2020</v>
      </c>
      <c r="B1797" s="181" t="str">
        <f t="shared" si="113"/>
        <v>Apr</v>
      </c>
      <c r="C1797" s="79">
        <f t="shared" si="115"/>
        <v>17</v>
      </c>
      <c r="D1797" s="195">
        <v>43940</v>
      </c>
      <c r="E1797" s="53" t="s">
        <v>231</v>
      </c>
      <c r="F1797" s="53" t="s">
        <v>146</v>
      </c>
      <c r="G1797" s="50" t="s">
        <v>138</v>
      </c>
      <c r="H1797" s="50" t="s">
        <v>144</v>
      </c>
      <c r="I1797" s="53">
        <v>34</v>
      </c>
      <c r="K1797" s="64" t="str">
        <f t="shared" si="114"/>
        <v/>
      </c>
      <c r="M1797" s="2"/>
    </row>
    <row r="1798" spans="1:13" x14ac:dyDescent="0.2">
      <c r="A1798" s="47">
        <f t="shared" si="116"/>
        <v>2020</v>
      </c>
      <c r="B1798" s="181" t="str">
        <f t="shared" si="113"/>
        <v>Apr</v>
      </c>
      <c r="C1798" s="79">
        <f t="shared" si="115"/>
        <v>17</v>
      </c>
      <c r="D1798" s="195">
        <v>43940</v>
      </c>
      <c r="E1798" s="53" t="s">
        <v>231</v>
      </c>
      <c r="F1798" s="53" t="s">
        <v>146</v>
      </c>
      <c r="G1798" s="50" t="s">
        <v>138</v>
      </c>
      <c r="H1798" s="50" t="s">
        <v>144</v>
      </c>
      <c r="I1798" s="53">
        <v>36</v>
      </c>
      <c r="K1798" s="64" t="str">
        <f t="shared" si="114"/>
        <v/>
      </c>
      <c r="M1798" s="2"/>
    </row>
    <row r="1799" spans="1:13" x14ac:dyDescent="0.2">
      <c r="A1799" s="47">
        <f t="shared" si="116"/>
        <v>2020</v>
      </c>
      <c r="B1799" s="181" t="str">
        <f t="shared" si="113"/>
        <v>Apr</v>
      </c>
      <c r="C1799" s="79">
        <f t="shared" si="115"/>
        <v>17</v>
      </c>
      <c r="D1799" s="195">
        <v>43940</v>
      </c>
      <c r="E1799" s="53" t="s">
        <v>231</v>
      </c>
      <c r="F1799" s="53" t="s">
        <v>146</v>
      </c>
      <c r="G1799" s="50" t="s">
        <v>138</v>
      </c>
      <c r="H1799" s="50" t="s">
        <v>144</v>
      </c>
      <c r="I1799" s="53">
        <v>36</v>
      </c>
      <c r="K1799" s="64" t="str">
        <f t="shared" si="114"/>
        <v/>
      </c>
      <c r="M1799" s="2"/>
    </row>
    <row r="1800" spans="1:13" x14ac:dyDescent="0.2">
      <c r="A1800" s="47">
        <f t="shared" si="116"/>
        <v>2020</v>
      </c>
      <c r="B1800" s="181" t="str">
        <f t="shared" si="113"/>
        <v>Apr</v>
      </c>
      <c r="C1800" s="79">
        <f t="shared" si="115"/>
        <v>17</v>
      </c>
      <c r="D1800" s="195">
        <v>43940</v>
      </c>
      <c r="E1800" s="53" t="s">
        <v>231</v>
      </c>
      <c r="F1800" s="53" t="s">
        <v>146</v>
      </c>
      <c r="G1800" s="50" t="s">
        <v>138</v>
      </c>
      <c r="H1800" s="50" t="s">
        <v>144</v>
      </c>
      <c r="I1800" s="53">
        <v>35</v>
      </c>
      <c r="K1800" s="64" t="str">
        <f t="shared" si="114"/>
        <v/>
      </c>
      <c r="M1800" s="2"/>
    </row>
    <row r="1801" spans="1:13" x14ac:dyDescent="0.2">
      <c r="A1801" s="47">
        <f t="shared" si="116"/>
        <v>2020</v>
      </c>
      <c r="B1801" s="181" t="str">
        <f t="shared" si="113"/>
        <v>Apr</v>
      </c>
      <c r="C1801" s="79">
        <f t="shared" si="115"/>
        <v>17</v>
      </c>
      <c r="D1801" s="195">
        <v>43940</v>
      </c>
      <c r="E1801" s="53" t="s">
        <v>231</v>
      </c>
      <c r="F1801" s="53" t="s">
        <v>146</v>
      </c>
      <c r="G1801" s="50" t="s">
        <v>138</v>
      </c>
      <c r="H1801" s="50" t="s">
        <v>144</v>
      </c>
      <c r="I1801" s="53">
        <v>37</v>
      </c>
      <c r="K1801" s="64" t="str">
        <f t="shared" si="114"/>
        <v/>
      </c>
      <c r="M1801" s="2"/>
    </row>
    <row r="1802" spans="1:13" x14ac:dyDescent="0.2">
      <c r="A1802" s="47">
        <f t="shared" si="116"/>
        <v>2020</v>
      </c>
      <c r="B1802" s="181" t="str">
        <f t="shared" si="113"/>
        <v>Apr</v>
      </c>
      <c r="C1802" s="79">
        <f t="shared" si="115"/>
        <v>17</v>
      </c>
      <c r="D1802" s="195">
        <v>43940</v>
      </c>
      <c r="E1802" s="53" t="s">
        <v>231</v>
      </c>
      <c r="F1802" s="53" t="s">
        <v>146</v>
      </c>
      <c r="G1802" s="50" t="s">
        <v>138</v>
      </c>
      <c r="H1802" s="50" t="s">
        <v>144</v>
      </c>
      <c r="I1802" s="53">
        <v>35</v>
      </c>
      <c r="K1802" s="64" t="str">
        <f t="shared" si="114"/>
        <v/>
      </c>
      <c r="M1802" s="2"/>
    </row>
    <row r="1803" spans="1:13" x14ac:dyDescent="0.2">
      <c r="A1803" s="47">
        <f t="shared" si="116"/>
        <v>2020</v>
      </c>
      <c r="B1803" s="181" t="str">
        <f t="shared" si="113"/>
        <v>Apr</v>
      </c>
      <c r="C1803" s="79">
        <f t="shared" si="115"/>
        <v>17</v>
      </c>
      <c r="D1803" s="195">
        <v>43940</v>
      </c>
      <c r="E1803" s="53" t="s">
        <v>231</v>
      </c>
      <c r="F1803" s="53" t="s">
        <v>146</v>
      </c>
      <c r="G1803" s="50" t="s">
        <v>138</v>
      </c>
      <c r="H1803" s="50" t="s">
        <v>144</v>
      </c>
      <c r="I1803" s="53">
        <v>35</v>
      </c>
      <c r="K1803" s="64" t="str">
        <f t="shared" si="114"/>
        <v/>
      </c>
      <c r="M1803" s="2"/>
    </row>
    <row r="1804" spans="1:13" x14ac:dyDescent="0.2">
      <c r="A1804" s="47">
        <f t="shared" si="116"/>
        <v>2020</v>
      </c>
      <c r="B1804" s="181" t="str">
        <f t="shared" si="113"/>
        <v>Apr</v>
      </c>
      <c r="C1804" s="79">
        <f t="shared" si="115"/>
        <v>17</v>
      </c>
      <c r="D1804" s="195">
        <v>43940</v>
      </c>
      <c r="E1804" s="53" t="s">
        <v>231</v>
      </c>
      <c r="F1804" s="53" t="s">
        <v>146</v>
      </c>
      <c r="G1804" s="50" t="s">
        <v>138</v>
      </c>
      <c r="H1804" s="50" t="s">
        <v>144</v>
      </c>
      <c r="I1804" s="53">
        <v>35</v>
      </c>
      <c r="K1804" s="64" t="str">
        <f t="shared" si="114"/>
        <v/>
      </c>
      <c r="M1804" s="2"/>
    </row>
    <row r="1805" spans="1:13" x14ac:dyDescent="0.2">
      <c r="A1805" s="47">
        <f t="shared" si="116"/>
        <v>2020</v>
      </c>
      <c r="B1805" s="181" t="str">
        <f t="shared" si="113"/>
        <v>Apr</v>
      </c>
      <c r="C1805" s="79">
        <f t="shared" si="115"/>
        <v>17</v>
      </c>
      <c r="D1805" s="195">
        <v>43940</v>
      </c>
      <c r="E1805" s="53" t="s">
        <v>231</v>
      </c>
      <c r="F1805" s="53" t="s">
        <v>146</v>
      </c>
      <c r="G1805" s="50" t="s">
        <v>138</v>
      </c>
      <c r="H1805" s="50" t="s">
        <v>144</v>
      </c>
      <c r="I1805" s="53">
        <v>36</v>
      </c>
      <c r="K1805" s="64" t="str">
        <f t="shared" si="114"/>
        <v/>
      </c>
      <c r="M1805" s="2"/>
    </row>
    <row r="1806" spans="1:13" x14ac:dyDescent="0.2">
      <c r="A1806" s="47">
        <f t="shared" si="116"/>
        <v>2020</v>
      </c>
      <c r="B1806" s="181" t="str">
        <f t="shared" si="113"/>
        <v>Apr</v>
      </c>
      <c r="C1806" s="79">
        <f t="shared" si="115"/>
        <v>17</v>
      </c>
      <c r="D1806" s="195">
        <v>43940</v>
      </c>
      <c r="E1806" s="53" t="s">
        <v>231</v>
      </c>
      <c r="F1806" s="53" t="s">
        <v>146</v>
      </c>
      <c r="G1806" s="50" t="s">
        <v>138</v>
      </c>
      <c r="H1806" s="50" t="s">
        <v>144</v>
      </c>
      <c r="I1806" s="53">
        <v>34</v>
      </c>
      <c r="K1806" s="64" t="str">
        <f t="shared" si="114"/>
        <v/>
      </c>
      <c r="M1806" s="2"/>
    </row>
    <row r="1807" spans="1:13" x14ac:dyDescent="0.2">
      <c r="A1807" s="47">
        <f t="shared" si="116"/>
        <v>2020</v>
      </c>
      <c r="B1807" s="181" t="str">
        <f t="shared" si="113"/>
        <v>Apr</v>
      </c>
      <c r="C1807" s="79">
        <f t="shared" si="115"/>
        <v>17</v>
      </c>
      <c r="D1807" s="195">
        <v>43940</v>
      </c>
      <c r="E1807" s="53" t="s">
        <v>231</v>
      </c>
      <c r="F1807" s="53" t="s">
        <v>146</v>
      </c>
      <c r="G1807" s="50" t="s">
        <v>138</v>
      </c>
      <c r="H1807" s="50" t="s">
        <v>144</v>
      </c>
      <c r="I1807" s="53">
        <v>36</v>
      </c>
      <c r="K1807" s="64" t="str">
        <f t="shared" si="114"/>
        <v/>
      </c>
      <c r="M1807" s="2"/>
    </row>
    <row r="1808" spans="1:13" x14ac:dyDescent="0.2">
      <c r="A1808" s="47">
        <f t="shared" si="116"/>
        <v>2020</v>
      </c>
      <c r="B1808" s="181" t="str">
        <f t="shared" si="113"/>
        <v>Apr</v>
      </c>
      <c r="C1808" s="79">
        <f t="shared" si="115"/>
        <v>17</v>
      </c>
      <c r="D1808" s="195">
        <v>43940</v>
      </c>
      <c r="E1808" s="53" t="s">
        <v>231</v>
      </c>
      <c r="F1808" s="53" t="s">
        <v>146</v>
      </c>
      <c r="G1808" s="50" t="s">
        <v>138</v>
      </c>
      <c r="H1808" s="50" t="s">
        <v>144</v>
      </c>
      <c r="I1808" s="53">
        <v>36</v>
      </c>
      <c r="K1808" s="64" t="str">
        <f t="shared" si="114"/>
        <v/>
      </c>
      <c r="M1808" s="2"/>
    </row>
    <row r="1809" spans="1:13" x14ac:dyDescent="0.2">
      <c r="A1809" s="47">
        <f t="shared" si="116"/>
        <v>2020</v>
      </c>
      <c r="B1809" s="181" t="str">
        <f t="shared" ref="B1809:B1872" si="117">TEXT(D1809,"mmm")</f>
        <v>Apr</v>
      </c>
      <c r="C1809" s="79">
        <f t="shared" si="115"/>
        <v>18</v>
      </c>
      <c r="D1809" s="199">
        <v>43947</v>
      </c>
      <c r="E1809" s="130" t="s">
        <v>186</v>
      </c>
      <c r="F1809" s="130" t="s">
        <v>146</v>
      </c>
      <c r="G1809" s="145" t="s">
        <v>138</v>
      </c>
      <c r="H1809" s="145" t="s">
        <v>144</v>
      </c>
      <c r="I1809" s="130">
        <v>36</v>
      </c>
      <c r="J1809" s="146">
        <v>0.4</v>
      </c>
      <c r="K1809" s="64">
        <f t="shared" si="114"/>
        <v>0.85733882030178321</v>
      </c>
      <c r="M1809" s="2"/>
    </row>
    <row r="1810" spans="1:13" x14ac:dyDescent="0.2">
      <c r="A1810" s="47">
        <f t="shared" si="116"/>
        <v>2020</v>
      </c>
      <c r="B1810" s="181" t="str">
        <f t="shared" si="117"/>
        <v>Apr</v>
      </c>
      <c r="C1810" s="79">
        <f t="shared" si="115"/>
        <v>18</v>
      </c>
      <c r="D1810" s="195">
        <v>43947</v>
      </c>
      <c r="E1810" s="53" t="s">
        <v>186</v>
      </c>
      <c r="F1810" s="53" t="s">
        <v>146</v>
      </c>
      <c r="G1810" s="50" t="s">
        <v>138</v>
      </c>
      <c r="H1810" s="50" t="s">
        <v>144</v>
      </c>
      <c r="I1810" s="53">
        <v>49</v>
      </c>
      <c r="J1810" s="61">
        <v>1.36</v>
      </c>
      <c r="K1810" s="64">
        <f t="shared" si="114"/>
        <v>1.1559809263147158</v>
      </c>
      <c r="M1810" s="2"/>
    </row>
    <row r="1811" spans="1:13" x14ac:dyDescent="0.2">
      <c r="A1811" s="47">
        <f t="shared" si="116"/>
        <v>2020</v>
      </c>
      <c r="B1811" s="181" t="str">
        <f t="shared" si="117"/>
        <v>Apr</v>
      </c>
      <c r="C1811" s="79">
        <f t="shared" si="115"/>
        <v>18</v>
      </c>
      <c r="D1811" s="195">
        <v>43947</v>
      </c>
      <c r="E1811" s="53" t="s">
        <v>186</v>
      </c>
      <c r="F1811" s="53" t="s">
        <v>146</v>
      </c>
      <c r="G1811" s="50" t="s">
        <v>138</v>
      </c>
      <c r="H1811" s="50" t="s">
        <v>144</v>
      </c>
      <c r="I1811" s="53">
        <v>39</v>
      </c>
      <c r="J1811" s="61">
        <v>0.65</v>
      </c>
      <c r="K1811" s="64">
        <f t="shared" si="114"/>
        <v>1.0957703265395573</v>
      </c>
      <c r="M1811" s="2"/>
    </row>
    <row r="1812" spans="1:13" x14ac:dyDescent="0.2">
      <c r="A1812" s="47">
        <f t="shared" si="116"/>
        <v>2020</v>
      </c>
      <c r="B1812" s="181" t="str">
        <f t="shared" si="117"/>
        <v>Apr</v>
      </c>
      <c r="C1812" s="79">
        <f t="shared" si="115"/>
        <v>18</v>
      </c>
      <c r="D1812" s="195">
        <v>43947</v>
      </c>
      <c r="E1812" s="53" t="s">
        <v>186</v>
      </c>
      <c r="F1812" s="53" t="s">
        <v>146</v>
      </c>
      <c r="G1812" s="50" t="s">
        <v>138</v>
      </c>
      <c r="H1812" s="50" t="s">
        <v>144</v>
      </c>
      <c r="I1812" s="53">
        <v>36</v>
      </c>
      <c r="J1812" s="61">
        <v>0.45</v>
      </c>
      <c r="K1812" s="64">
        <f t="shared" si="114"/>
        <v>0.96450617283950613</v>
      </c>
      <c r="M1812" s="2"/>
    </row>
    <row r="1813" spans="1:13" x14ac:dyDescent="0.2">
      <c r="A1813" s="47">
        <f t="shared" si="116"/>
        <v>2020</v>
      </c>
      <c r="B1813" s="181" t="str">
        <f t="shared" si="117"/>
        <v>Apr</v>
      </c>
      <c r="C1813" s="79">
        <f t="shared" si="115"/>
        <v>18</v>
      </c>
      <c r="D1813" s="195">
        <v>43947</v>
      </c>
      <c r="E1813" s="53" t="s">
        <v>186</v>
      </c>
      <c r="F1813" s="53" t="s">
        <v>146</v>
      </c>
      <c r="G1813" s="50" t="s">
        <v>138</v>
      </c>
      <c r="H1813" s="50" t="s">
        <v>144</v>
      </c>
      <c r="I1813" s="53">
        <v>38</v>
      </c>
      <c r="J1813" s="61">
        <v>0.56999999999999995</v>
      </c>
      <c r="K1813" s="64">
        <f t="shared" si="114"/>
        <v>1.0387811634349029</v>
      </c>
      <c r="M1813" s="2"/>
    </row>
    <row r="1814" spans="1:13" x14ac:dyDescent="0.2">
      <c r="A1814" s="47">
        <f t="shared" si="116"/>
        <v>2020</v>
      </c>
      <c r="B1814" s="181" t="str">
        <f t="shared" si="117"/>
        <v>Apr</v>
      </c>
      <c r="C1814" s="79">
        <f t="shared" si="115"/>
        <v>18</v>
      </c>
      <c r="D1814" s="195">
        <v>43947</v>
      </c>
      <c r="E1814" s="53" t="s">
        <v>186</v>
      </c>
      <c r="F1814" s="53" t="s">
        <v>146</v>
      </c>
      <c r="G1814" s="50" t="s">
        <v>138</v>
      </c>
      <c r="H1814" s="50" t="s">
        <v>144</v>
      </c>
      <c r="I1814" s="53">
        <v>38</v>
      </c>
      <c r="J1814" s="61">
        <v>0.53</v>
      </c>
      <c r="K1814" s="64">
        <f t="shared" si="114"/>
        <v>0.9658842396850853</v>
      </c>
      <c r="M1814" s="2"/>
    </row>
    <row r="1815" spans="1:13" x14ac:dyDescent="0.2">
      <c r="A1815" s="47">
        <f t="shared" si="116"/>
        <v>2020</v>
      </c>
      <c r="B1815" s="181" t="str">
        <f t="shared" si="117"/>
        <v>Apr</v>
      </c>
      <c r="C1815" s="79">
        <f t="shared" si="115"/>
        <v>18</v>
      </c>
      <c r="D1815" s="195">
        <v>43947</v>
      </c>
      <c r="E1815" s="53" t="s">
        <v>217</v>
      </c>
      <c r="F1815" s="53" t="s">
        <v>146</v>
      </c>
      <c r="G1815" s="50" t="s">
        <v>138</v>
      </c>
      <c r="H1815" s="50" t="s">
        <v>144</v>
      </c>
      <c r="I1815" s="53">
        <v>36</v>
      </c>
      <c r="J1815" s="61">
        <v>0.31</v>
      </c>
      <c r="K1815" s="64">
        <f t="shared" si="114"/>
        <v>0.66443758573388201</v>
      </c>
      <c r="M1815" s="2"/>
    </row>
    <row r="1816" spans="1:13" x14ac:dyDescent="0.2">
      <c r="A1816" s="47">
        <f t="shared" si="116"/>
        <v>2020</v>
      </c>
      <c r="B1816" s="181" t="str">
        <f t="shared" si="117"/>
        <v>Apr</v>
      </c>
      <c r="C1816" s="79">
        <f t="shared" si="115"/>
        <v>18</v>
      </c>
      <c r="D1816" s="195">
        <v>43947</v>
      </c>
      <c r="E1816" s="53" t="s">
        <v>217</v>
      </c>
      <c r="F1816" s="53" t="s">
        <v>146</v>
      </c>
      <c r="G1816" s="50" t="s">
        <v>138</v>
      </c>
      <c r="H1816" s="50" t="s">
        <v>144</v>
      </c>
      <c r="I1816" s="53">
        <v>41</v>
      </c>
      <c r="J1816" s="61">
        <v>0.63</v>
      </c>
      <c r="K1816" s="64">
        <f t="shared" si="114"/>
        <v>0.91409004512412761</v>
      </c>
      <c r="M1816" s="2"/>
    </row>
    <row r="1817" spans="1:13" x14ac:dyDescent="0.2">
      <c r="A1817" s="47">
        <f t="shared" si="116"/>
        <v>2020</v>
      </c>
      <c r="B1817" s="181" t="str">
        <f t="shared" si="117"/>
        <v>Apr</v>
      </c>
      <c r="C1817" s="79">
        <f t="shared" si="115"/>
        <v>18</v>
      </c>
      <c r="D1817" s="195">
        <v>43947</v>
      </c>
      <c r="E1817" s="53" t="s">
        <v>217</v>
      </c>
      <c r="F1817" s="53" t="s">
        <v>146</v>
      </c>
      <c r="G1817" s="50" t="s">
        <v>138</v>
      </c>
      <c r="H1817" s="50" t="s">
        <v>144</v>
      </c>
      <c r="I1817" s="53">
        <v>42</v>
      </c>
      <c r="J1817" s="61">
        <v>0.7</v>
      </c>
      <c r="K1817" s="64">
        <f t="shared" ref="K1817:K1880" si="118">IF(J1817="","",(J1817*100000)/(I1817^3))</f>
        <v>0.94482237339380193</v>
      </c>
      <c r="M1817" s="2"/>
    </row>
    <row r="1818" spans="1:13" x14ac:dyDescent="0.2">
      <c r="A1818" s="47">
        <f t="shared" si="116"/>
        <v>2020</v>
      </c>
      <c r="B1818" s="181" t="str">
        <f t="shared" si="117"/>
        <v>Apr</v>
      </c>
      <c r="C1818" s="79">
        <f t="shared" si="115"/>
        <v>18</v>
      </c>
      <c r="D1818" s="195">
        <v>43947</v>
      </c>
      <c r="E1818" s="53" t="s">
        <v>217</v>
      </c>
      <c r="F1818" s="53" t="s">
        <v>146</v>
      </c>
      <c r="G1818" s="50" t="s">
        <v>138</v>
      </c>
      <c r="H1818" s="50" t="s">
        <v>144</v>
      </c>
      <c r="I1818" s="53">
        <v>45</v>
      </c>
      <c r="J1818" s="61">
        <v>0.91</v>
      </c>
      <c r="K1818" s="64">
        <f t="shared" si="118"/>
        <v>0.99862825788751719</v>
      </c>
      <c r="M1818" s="2"/>
    </row>
    <row r="1819" spans="1:13" x14ac:dyDescent="0.2">
      <c r="A1819" s="47">
        <f t="shared" si="116"/>
        <v>2020</v>
      </c>
      <c r="B1819" s="181" t="str">
        <f t="shared" si="117"/>
        <v>Apr</v>
      </c>
      <c r="C1819" s="79">
        <f t="shared" si="115"/>
        <v>18</v>
      </c>
      <c r="D1819" s="195">
        <v>43947</v>
      </c>
      <c r="E1819" s="53" t="s">
        <v>217</v>
      </c>
      <c r="F1819" s="53" t="s">
        <v>146</v>
      </c>
      <c r="G1819" s="50" t="s">
        <v>138</v>
      </c>
      <c r="H1819" s="50" t="s">
        <v>144</v>
      </c>
      <c r="I1819" s="53">
        <v>37</v>
      </c>
      <c r="J1819" s="61">
        <v>0.41</v>
      </c>
      <c r="K1819" s="64">
        <f t="shared" si="118"/>
        <v>0.80942885910015205</v>
      </c>
      <c r="M1819" s="2"/>
    </row>
    <row r="1820" spans="1:13" x14ac:dyDescent="0.2">
      <c r="A1820" s="47">
        <f t="shared" si="116"/>
        <v>2020</v>
      </c>
      <c r="B1820" s="181" t="str">
        <f t="shared" si="117"/>
        <v>Apr</v>
      </c>
      <c r="C1820" s="79">
        <f t="shared" si="115"/>
        <v>18</v>
      </c>
      <c r="D1820" s="195">
        <v>43947</v>
      </c>
      <c r="E1820" s="53" t="s">
        <v>217</v>
      </c>
      <c r="F1820" s="53" t="s">
        <v>146</v>
      </c>
      <c r="G1820" s="50" t="s">
        <v>138</v>
      </c>
      <c r="H1820" s="50" t="s">
        <v>144</v>
      </c>
      <c r="I1820" s="53">
        <v>37</v>
      </c>
      <c r="J1820" s="61">
        <v>0.43</v>
      </c>
      <c r="K1820" s="64">
        <f t="shared" si="118"/>
        <v>0.8489131936904033</v>
      </c>
      <c r="M1820" s="2"/>
    </row>
    <row r="1821" spans="1:13" x14ac:dyDescent="0.2">
      <c r="A1821" s="47">
        <f t="shared" si="116"/>
        <v>2020</v>
      </c>
      <c r="B1821" s="181" t="str">
        <f t="shared" si="117"/>
        <v>Apr</v>
      </c>
      <c r="C1821" s="79">
        <f t="shared" si="115"/>
        <v>18</v>
      </c>
      <c r="D1821" s="195">
        <v>43947</v>
      </c>
      <c r="E1821" s="53" t="s">
        <v>217</v>
      </c>
      <c r="F1821" s="53" t="s">
        <v>146</v>
      </c>
      <c r="G1821" s="50" t="s">
        <v>138</v>
      </c>
      <c r="H1821" s="50" t="s">
        <v>144</v>
      </c>
      <c r="I1821" s="53">
        <v>36</v>
      </c>
      <c r="J1821" s="61">
        <v>0.43</v>
      </c>
      <c r="K1821" s="64">
        <f t="shared" si="118"/>
        <v>0.92163923182441698</v>
      </c>
      <c r="M1821" s="2"/>
    </row>
    <row r="1822" spans="1:13" x14ac:dyDescent="0.2">
      <c r="A1822" s="47">
        <f t="shared" si="116"/>
        <v>2020</v>
      </c>
      <c r="B1822" s="181" t="str">
        <f t="shared" si="117"/>
        <v>Apr</v>
      </c>
      <c r="C1822" s="79">
        <f t="shared" si="115"/>
        <v>18</v>
      </c>
      <c r="D1822" s="195">
        <v>43947</v>
      </c>
      <c r="E1822" s="53" t="s">
        <v>217</v>
      </c>
      <c r="F1822" s="53" t="s">
        <v>146</v>
      </c>
      <c r="G1822" s="50" t="s">
        <v>138</v>
      </c>
      <c r="H1822" s="50" t="s">
        <v>144</v>
      </c>
      <c r="I1822" s="53">
        <v>37</v>
      </c>
      <c r="J1822" s="61">
        <v>0.47</v>
      </c>
      <c r="K1822" s="64">
        <f t="shared" si="118"/>
        <v>0.92788186287090602</v>
      </c>
      <c r="M1822" s="2"/>
    </row>
    <row r="1823" spans="1:13" x14ac:dyDescent="0.2">
      <c r="A1823" s="47">
        <f t="shared" si="116"/>
        <v>2020</v>
      </c>
      <c r="B1823" s="181" t="str">
        <f t="shared" si="117"/>
        <v>Apr</v>
      </c>
      <c r="C1823" s="79">
        <f t="shared" si="115"/>
        <v>18</v>
      </c>
      <c r="D1823" s="195">
        <v>43947</v>
      </c>
      <c r="E1823" s="53" t="s">
        <v>217</v>
      </c>
      <c r="F1823" s="53" t="s">
        <v>146</v>
      </c>
      <c r="G1823" s="50" t="s">
        <v>138</v>
      </c>
      <c r="H1823" s="50" t="s">
        <v>144</v>
      </c>
      <c r="I1823" s="53">
        <v>47</v>
      </c>
      <c r="J1823" s="61">
        <v>1.03</v>
      </c>
      <c r="K1823" s="64">
        <f t="shared" si="118"/>
        <v>0.99207304739797542</v>
      </c>
      <c r="M1823" s="2"/>
    </row>
    <row r="1824" spans="1:13" x14ac:dyDescent="0.2">
      <c r="A1824" s="47">
        <f t="shared" si="116"/>
        <v>2020</v>
      </c>
      <c r="B1824" s="181" t="str">
        <f t="shared" si="117"/>
        <v>Apr</v>
      </c>
      <c r="C1824" s="79">
        <f t="shared" si="115"/>
        <v>18</v>
      </c>
      <c r="D1824" s="195">
        <v>43947</v>
      </c>
      <c r="E1824" s="53" t="s">
        <v>217</v>
      </c>
      <c r="F1824" s="53" t="s">
        <v>146</v>
      </c>
      <c r="G1824" s="50" t="s">
        <v>138</v>
      </c>
      <c r="H1824" s="50" t="s">
        <v>144</v>
      </c>
      <c r="I1824" s="53">
        <v>37</v>
      </c>
      <c r="J1824" s="61">
        <v>0.38</v>
      </c>
      <c r="K1824" s="64">
        <f t="shared" si="118"/>
        <v>0.75020235721477502</v>
      </c>
      <c r="M1824" s="2"/>
    </row>
    <row r="1825" spans="1:13" x14ac:dyDescent="0.2">
      <c r="A1825" s="47">
        <f t="shared" si="116"/>
        <v>2020</v>
      </c>
      <c r="B1825" s="181" t="str">
        <f t="shared" si="117"/>
        <v>Apr</v>
      </c>
      <c r="C1825" s="79">
        <f t="shared" si="115"/>
        <v>18</v>
      </c>
      <c r="D1825" s="195">
        <v>43947</v>
      </c>
      <c r="E1825" s="53" t="s">
        <v>217</v>
      </c>
      <c r="F1825" s="53" t="s">
        <v>146</v>
      </c>
      <c r="G1825" s="50" t="s">
        <v>138</v>
      </c>
      <c r="H1825" s="50" t="s">
        <v>144</v>
      </c>
      <c r="I1825" s="53">
        <v>37</v>
      </c>
      <c r="J1825" s="61">
        <v>0.43</v>
      </c>
      <c r="K1825" s="64">
        <f t="shared" si="118"/>
        <v>0.8489131936904033</v>
      </c>
      <c r="M1825" s="2"/>
    </row>
    <row r="1826" spans="1:13" x14ac:dyDescent="0.2">
      <c r="A1826" s="47">
        <f t="shared" si="116"/>
        <v>2020</v>
      </c>
      <c r="B1826" s="181" t="str">
        <f t="shared" si="117"/>
        <v>Apr</v>
      </c>
      <c r="C1826" s="79">
        <f t="shared" si="115"/>
        <v>18</v>
      </c>
      <c r="D1826" s="195">
        <v>43947</v>
      </c>
      <c r="E1826" s="53" t="s">
        <v>217</v>
      </c>
      <c r="F1826" s="53" t="s">
        <v>146</v>
      </c>
      <c r="G1826" s="50" t="s">
        <v>138</v>
      </c>
      <c r="H1826" s="50" t="s">
        <v>144</v>
      </c>
      <c r="I1826" s="53">
        <v>38</v>
      </c>
      <c r="J1826" s="61">
        <v>0.4</v>
      </c>
      <c r="K1826" s="64">
        <f t="shared" si="118"/>
        <v>0.72896923749817755</v>
      </c>
      <c r="M1826" s="2"/>
    </row>
    <row r="1827" spans="1:13" x14ac:dyDescent="0.2">
      <c r="A1827" s="47">
        <f t="shared" si="116"/>
        <v>2020</v>
      </c>
      <c r="B1827" s="181" t="str">
        <f t="shared" si="117"/>
        <v>Apr</v>
      </c>
      <c r="C1827" s="79">
        <f t="shared" si="115"/>
        <v>18</v>
      </c>
      <c r="D1827" s="195">
        <v>43947</v>
      </c>
      <c r="E1827" s="53" t="s">
        <v>217</v>
      </c>
      <c r="F1827" s="53" t="s">
        <v>146</v>
      </c>
      <c r="G1827" s="50" t="s">
        <v>138</v>
      </c>
      <c r="H1827" s="50" t="s">
        <v>144</v>
      </c>
      <c r="I1827" s="53">
        <v>44</v>
      </c>
      <c r="J1827" s="61">
        <v>0.97</v>
      </c>
      <c r="K1827" s="64">
        <f t="shared" si="118"/>
        <v>1.1387114951164539</v>
      </c>
      <c r="M1827" s="2"/>
    </row>
    <row r="1828" spans="1:13" x14ac:dyDescent="0.2">
      <c r="A1828" s="47">
        <f t="shared" si="116"/>
        <v>2020</v>
      </c>
      <c r="B1828" s="181" t="str">
        <f t="shared" si="117"/>
        <v>Apr</v>
      </c>
      <c r="C1828" s="79">
        <f t="shared" si="115"/>
        <v>18</v>
      </c>
      <c r="D1828" s="195">
        <v>43947</v>
      </c>
      <c r="E1828" s="53" t="s">
        <v>221</v>
      </c>
      <c r="F1828" s="53" t="s">
        <v>146</v>
      </c>
      <c r="G1828" s="50" t="s">
        <v>138</v>
      </c>
      <c r="H1828" s="50" t="s">
        <v>144</v>
      </c>
      <c r="I1828" s="53">
        <v>38</v>
      </c>
      <c r="J1828" s="61">
        <v>0.51</v>
      </c>
      <c r="K1828" s="64">
        <f t="shared" si="118"/>
        <v>0.92943577781017639</v>
      </c>
      <c r="M1828" s="2"/>
    </row>
    <row r="1829" spans="1:13" x14ac:dyDescent="0.2">
      <c r="A1829" s="47">
        <f t="shared" si="116"/>
        <v>2020</v>
      </c>
      <c r="B1829" s="181" t="str">
        <f t="shared" si="117"/>
        <v>Apr</v>
      </c>
      <c r="C1829" s="79">
        <f t="shared" si="115"/>
        <v>18</v>
      </c>
      <c r="D1829" s="195">
        <v>43947</v>
      </c>
      <c r="E1829" s="53" t="s">
        <v>221</v>
      </c>
      <c r="F1829" s="53" t="s">
        <v>146</v>
      </c>
      <c r="G1829" s="50" t="s">
        <v>138</v>
      </c>
      <c r="H1829" s="50" t="s">
        <v>144</v>
      </c>
      <c r="I1829" s="53">
        <v>37</v>
      </c>
      <c r="J1829" s="61">
        <v>0.36</v>
      </c>
      <c r="K1829" s="64">
        <f t="shared" si="118"/>
        <v>0.71071802262452377</v>
      </c>
      <c r="M1829" s="2"/>
    </row>
    <row r="1830" spans="1:13" x14ac:dyDescent="0.2">
      <c r="A1830" s="47">
        <f t="shared" si="116"/>
        <v>2020</v>
      </c>
      <c r="B1830" s="181" t="str">
        <f t="shared" si="117"/>
        <v>Apr</v>
      </c>
      <c r="C1830" s="79">
        <f t="shared" si="115"/>
        <v>18</v>
      </c>
      <c r="D1830" s="195">
        <v>43947</v>
      </c>
      <c r="E1830" s="53" t="s">
        <v>221</v>
      </c>
      <c r="F1830" s="53" t="s">
        <v>146</v>
      </c>
      <c r="G1830" s="50" t="s">
        <v>138</v>
      </c>
      <c r="H1830" s="50" t="s">
        <v>144</v>
      </c>
      <c r="I1830" s="53">
        <v>36</v>
      </c>
      <c r="J1830" s="61">
        <v>0.4</v>
      </c>
      <c r="K1830" s="64">
        <f t="shared" si="118"/>
        <v>0.85733882030178321</v>
      </c>
      <c r="M1830" s="2"/>
    </row>
    <row r="1831" spans="1:13" x14ac:dyDescent="0.2">
      <c r="A1831" s="47">
        <f t="shared" si="116"/>
        <v>2020</v>
      </c>
      <c r="B1831" s="181" t="str">
        <f t="shared" si="117"/>
        <v>Apr</v>
      </c>
      <c r="C1831" s="79">
        <f t="shared" si="115"/>
        <v>18</v>
      </c>
      <c r="D1831" s="195">
        <v>43947</v>
      </c>
      <c r="E1831" s="53" t="s">
        <v>221</v>
      </c>
      <c r="F1831" s="53" t="s">
        <v>146</v>
      </c>
      <c r="G1831" s="50" t="s">
        <v>138</v>
      </c>
      <c r="H1831" s="50" t="s">
        <v>144</v>
      </c>
      <c r="I1831" s="53">
        <v>38</v>
      </c>
      <c r="J1831" s="61">
        <v>0.26</v>
      </c>
      <c r="K1831" s="64">
        <f t="shared" si="118"/>
        <v>0.47383000437381545</v>
      </c>
      <c r="M1831" s="2"/>
    </row>
    <row r="1832" spans="1:13" x14ac:dyDescent="0.2">
      <c r="A1832" s="47">
        <f t="shared" si="116"/>
        <v>2020</v>
      </c>
      <c r="B1832" s="181" t="str">
        <f t="shared" si="117"/>
        <v>Apr</v>
      </c>
      <c r="C1832" s="79">
        <f t="shared" si="115"/>
        <v>18</v>
      </c>
      <c r="D1832" s="195">
        <v>43947</v>
      </c>
      <c r="E1832" s="53" t="s">
        <v>221</v>
      </c>
      <c r="F1832" s="53" t="s">
        <v>146</v>
      </c>
      <c r="G1832" s="50" t="s">
        <v>138</v>
      </c>
      <c r="H1832" s="50" t="s">
        <v>144</v>
      </c>
      <c r="I1832" s="53">
        <v>42</v>
      </c>
      <c r="J1832" s="61">
        <v>0.69</v>
      </c>
      <c r="K1832" s="64">
        <f t="shared" si="118"/>
        <v>0.93132491091674763</v>
      </c>
      <c r="M1832" s="2"/>
    </row>
    <row r="1833" spans="1:13" x14ac:dyDescent="0.2">
      <c r="A1833" s="47">
        <f t="shared" si="116"/>
        <v>2020</v>
      </c>
      <c r="B1833" s="181" t="str">
        <f t="shared" si="117"/>
        <v>Apr</v>
      </c>
      <c r="C1833" s="79">
        <f t="shared" si="115"/>
        <v>18</v>
      </c>
      <c r="D1833" s="195">
        <v>43947</v>
      </c>
      <c r="E1833" s="53" t="s">
        <v>221</v>
      </c>
      <c r="F1833" s="53" t="s">
        <v>146</v>
      </c>
      <c r="G1833" s="50" t="s">
        <v>138</v>
      </c>
      <c r="H1833" s="50" t="s">
        <v>144</v>
      </c>
      <c r="I1833" s="53">
        <v>39</v>
      </c>
      <c r="J1833" s="61">
        <v>0.47</v>
      </c>
      <c r="K1833" s="64">
        <f t="shared" si="118"/>
        <v>0.7923262361132184</v>
      </c>
      <c r="M1833" s="2"/>
    </row>
    <row r="1834" spans="1:13" x14ac:dyDescent="0.2">
      <c r="A1834" s="47">
        <f t="shared" si="116"/>
        <v>2020</v>
      </c>
      <c r="B1834" s="181" t="str">
        <f t="shared" si="117"/>
        <v>Apr</v>
      </c>
      <c r="C1834" s="79">
        <f t="shared" si="115"/>
        <v>18</v>
      </c>
      <c r="D1834" s="195">
        <v>43947</v>
      </c>
      <c r="E1834" s="53" t="s">
        <v>221</v>
      </c>
      <c r="F1834" s="53" t="s">
        <v>146</v>
      </c>
      <c r="G1834" s="50" t="s">
        <v>138</v>
      </c>
      <c r="H1834" s="50" t="s">
        <v>144</v>
      </c>
      <c r="I1834" s="53">
        <v>39</v>
      </c>
      <c r="J1834" s="61">
        <v>0.55000000000000004</v>
      </c>
      <c r="K1834" s="64">
        <f t="shared" si="118"/>
        <v>0.92719027630270245</v>
      </c>
      <c r="M1834" s="2"/>
    </row>
    <row r="1835" spans="1:13" x14ac:dyDescent="0.2">
      <c r="A1835" s="47">
        <f t="shared" si="116"/>
        <v>2020</v>
      </c>
      <c r="B1835" s="181" t="str">
        <f t="shared" si="117"/>
        <v>Apr</v>
      </c>
      <c r="C1835" s="79">
        <f t="shared" si="115"/>
        <v>18</v>
      </c>
      <c r="D1835" s="195">
        <v>43947</v>
      </c>
      <c r="E1835" s="53" t="s">
        <v>221</v>
      </c>
      <c r="F1835" s="53" t="s">
        <v>146</v>
      </c>
      <c r="G1835" s="50" t="s">
        <v>138</v>
      </c>
      <c r="H1835" s="50" t="s">
        <v>144</v>
      </c>
      <c r="I1835" s="53">
        <v>38</v>
      </c>
      <c r="J1835" s="61">
        <v>0.72</v>
      </c>
      <c r="K1835" s="64">
        <f t="shared" si="118"/>
        <v>1.3121446274967197</v>
      </c>
      <c r="M1835" s="2"/>
    </row>
    <row r="1836" spans="1:13" x14ac:dyDescent="0.2">
      <c r="A1836" s="47">
        <f t="shared" si="116"/>
        <v>2020</v>
      </c>
      <c r="B1836" s="181" t="str">
        <f t="shared" si="117"/>
        <v>Apr</v>
      </c>
      <c r="C1836" s="79">
        <f t="shared" si="115"/>
        <v>18</v>
      </c>
      <c r="D1836" s="195">
        <v>43947</v>
      </c>
      <c r="E1836" s="53" t="s">
        <v>221</v>
      </c>
      <c r="F1836" s="53" t="s">
        <v>146</v>
      </c>
      <c r="G1836" s="50" t="s">
        <v>138</v>
      </c>
      <c r="H1836" s="50" t="s">
        <v>144</v>
      </c>
      <c r="I1836" s="53">
        <v>40</v>
      </c>
      <c r="J1836" s="61">
        <v>0.44</v>
      </c>
      <c r="K1836" s="64">
        <f t="shared" si="118"/>
        <v>0.6875</v>
      </c>
      <c r="M1836" s="2"/>
    </row>
    <row r="1837" spans="1:13" x14ac:dyDescent="0.2">
      <c r="A1837" s="47">
        <f t="shared" si="116"/>
        <v>2020</v>
      </c>
      <c r="B1837" s="181" t="str">
        <f t="shared" si="117"/>
        <v>Apr</v>
      </c>
      <c r="C1837" s="79">
        <f t="shared" si="115"/>
        <v>18</v>
      </c>
      <c r="D1837" s="195">
        <v>43947</v>
      </c>
      <c r="E1837" s="53" t="s">
        <v>221</v>
      </c>
      <c r="F1837" s="53" t="s">
        <v>146</v>
      </c>
      <c r="G1837" s="50" t="s">
        <v>138</v>
      </c>
      <c r="H1837" s="50" t="s">
        <v>144</v>
      </c>
      <c r="I1837" s="53">
        <v>43</v>
      </c>
      <c r="J1837" s="61">
        <v>0.83</v>
      </c>
      <c r="K1837" s="64">
        <f t="shared" si="118"/>
        <v>1.0439332385827662</v>
      </c>
      <c r="M1837" s="2"/>
    </row>
    <row r="1838" spans="1:13" x14ac:dyDescent="0.2">
      <c r="A1838" s="47">
        <f t="shared" si="116"/>
        <v>2020</v>
      </c>
      <c r="B1838" s="181" t="str">
        <f t="shared" si="117"/>
        <v>Apr</v>
      </c>
      <c r="C1838" s="79">
        <f t="shared" si="115"/>
        <v>18</v>
      </c>
      <c r="D1838" s="195">
        <v>43947</v>
      </c>
      <c r="E1838" s="53" t="s">
        <v>221</v>
      </c>
      <c r="F1838" s="53" t="s">
        <v>146</v>
      </c>
      <c r="G1838" s="50" t="s">
        <v>138</v>
      </c>
      <c r="H1838" s="50" t="s">
        <v>144</v>
      </c>
      <c r="I1838" s="53">
        <v>39</v>
      </c>
      <c r="J1838" s="61">
        <v>0.49</v>
      </c>
      <c r="K1838" s="64">
        <f t="shared" si="118"/>
        <v>0.82604224616058941</v>
      </c>
      <c r="M1838" s="2"/>
    </row>
    <row r="1839" spans="1:13" x14ac:dyDescent="0.2">
      <c r="A1839" s="47">
        <f t="shared" si="116"/>
        <v>2020</v>
      </c>
      <c r="B1839" s="181" t="str">
        <f t="shared" si="117"/>
        <v>Apr</v>
      </c>
      <c r="C1839" s="79">
        <f t="shared" si="115"/>
        <v>18</v>
      </c>
      <c r="D1839" s="195">
        <v>43947</v>
      </c>
      <c r="E1839" s="53" t="s">
        <v>221</v>
      </c>
      <c r="F1839" s="53" t="s">
        <v>146</v>
      </c>
      <c r="G1839" s="50" t="s">
        <v>138</v>
      </c>
      <c r="H1839" s="50" t="s">
        <v>144</v>
      </c>
      <c r="I1839" s="53">
        <v>37</v>
      </c>
      <c r="J1839" s="61">
        <v>0.26</v>
      </c>
      <c r="K1839" s="64">
        <f t="shared" si="118"/>
        <v>0.51329634967326709</v>
      </c>
      <c r="M1839" s="2"/>
    </row>
    <row r="1840" spans="1:13" x14ac:dyDescent="0.2">
      <c r="A1840" s="47">
        <f t="shared" si="116"/>
        <v>2020</v>
      </c>
      <c r="B1840" s="181" t="str">
        <f t="shared" si="117"/>
        <v>Apr</v>
      </c>
      <c r="C1840" s="79">
        <f t="shared" si="115"/>
        <v>18</v>
      </c>
      <c r="D1840" s="195">
        <v>43947</v>
      </c>
      <c r="E1840" s="53" t="s">
        <v>221</v>
      </c>
      <c r="F1840" s="53" t="s">
        <v>146</v>
      </c>
      <c r="G1840" s="50" t="s">
        <v>138</v>
      </c>
      <c r="H1840" s="50" t="s">
        <v>144</v>
      </c>
      <c r="I1840" s="53">
        <v>44</v>
      </c>
      <c r="J1840" s="61">
        <v>0.71</v>
      </c>
      <c r="K1840" s="64">
        <f t="shared" si="118"/>
        <v>0.83348985725018787</v>
      </c>
      <c r="M1840" s="2"/>
    </row>
    <row r="1841" spans="1:13" x14ac:dyDescent="0.2">
      <c r="A1841" s="47">
        <f t="shared" si="116"/>
        <v>2020</v>
      </c>
      <c r="B1841" s="181" t="str">
        <f t="shared" si="117"/>
        <v>Apr</v>
      </c>
      <c r="C1841" s="79">
        <f t="shared" si="115"/>
        <v>18</v>
      </c>
      <c r="D1841" s="195">
        <v>43947</v>
      </c>
      <c r="E1841" s="53" t="s">
        <v>221</v>
      </c>
      <c r="F1841" s="53" t="s">
        <v>146</v>
      </c>
      <c r="G1841" s="50" t="s">
        <v>138</v>
      </c>
      <c r="H1841" s="50" t="s">
        <v>144</v>
      </c>
      <c r="I1841" s="53">
        <v>39</v>
      </c>
      <c r="J1841" s="61">
        <v>0.36</v>
      </c>
      <c r="K1841" s="64">
        <f t="shared" si="118"/>
        <v>0.60688818085267793</v>
      </c>
      <c r="M1841" s="2"/>
    </row>
    <row r="1842" spans="1:13" x14ac:dyDescent="0.2">
      <c r="A1842" s="47">
        <f t="shared" si="116"/>
        <v>2020</v>
      </c>
      <c r="B1842" s="181" t="str">
        <f t="shared" si="117"/>
        <v>Apr</v>
      </c>
      <c r="C1842" s="79">
        <f t="shared" si="115"/>
        <v>18</v>
      </c>
      <c r="D1842" s="195">
        <v>43947</v>
      </c>
      <c r="E1842" s="53" t="s">
        <v>221</v>
      </c>
      <c r="F1842" s="53" t="s">
        <v>146</v>
      </c>
      <c r="G1842" s="50" t="s">
        <v>138</v>
      </c>
      <c r="H1842" s="50" t="s">
        <v>144</v>
      </c>
      <c r="I1842" s="53">
        <v>39</v>
      </c>
      <c r="J1842" s="61">
        <v>0.5</v>
      </c>
      <c r="K1842" s="64">
        <f t="shared" si="118"/>
        <v>0.84290025118427481</v>
      </c>
      <c r="M1842" s="2"/>
    </row>
    <row r="1843" spans="1:13" x14ac:dyDescent="0.2">
      <c r="A1843" s="47">
        <f t="shared" si="116"/>
        <v>2020</v>
      </c>
      <c r="B1843" s="181" t="str">
        <f t="shared" si="117"/>
        <v>Apr</v>
      </c>
      <c r="C1843" s="79">
        <f t="shared" si="115"/>
        <v>18</v>
      </c>
      <c r="D1843" s="195">
        <v>43947</v>
      </c>
      <c r="E1843" s="53" t="s">
        <v>221</v>
      </c>
      <c r="F1843" s="53" t="s">
        <v>146</v>
      </c>
      <c r="G1843" s="50" t="s">
        <v>138</v>
      </c>
      <c r="H1843" s="50" t="s">
        <v>144</v>
      </c>
      <c r="I1843" s="53">
        <v>39</v>
      </c>
      <c r="J1843" s="61">
        <v>0.45</v>
      </c>
      <c r="K1843" s="64">
        <f t="shared" si="118"/>
        <v>0.75861022606584738</v>
      </c>
      <c r="M1843" s="2"/>
    </row>
    <row r="1844" spans="1:13" x14ac:dyDescent="0.2">
      <c r="A1844" s="47">
        <f t="shared" si="116"/>
        <v>2020</v>
      </c>
      <c r="B1844" s="181" t="str">
        <f t="shared" si="117"/>
        <v>Apr</v>
      </c>
      <c r="C1844" s="79">
        <f t="shared" si="115"/>
        <v>18</v>
      </c>
      <c r="D1844" s="195">
        <v>43947</v>
      </c>
      <c r="E1844" s="53" t="s">
        <v>221</v>
      </c>
      <c r="F1844" s="53" t="s">
        <v>146</v>
      </c>
      <c r="G1844" s="50" t="s">
        <v>138</v>
      </c>
      <c r="H1844" s="50" t="s">
        <v>144</v>
      </c>
      <c r="I1844" s="53">
        <v>50</v>
      </c>
      <c r="J1844" s="61">
        <v>1.24</v>
      </c>
      <c r="K1844" s="64">
        <f t="shared" si="118"/>
        <v>0.99199999999999999</v>
      </c>
      <c r="M1844" s="2"/>
    </row>
    <row r="1845" spans="1:13" x14ac:dyDescent="0.2">
      <c r="A1845" s="47">
        <f t="shared" si="116"/>
        <v>2020</v>
      </c>
      <c r="B1845" s="181" t="str">
        <f t="shared" si="117"/>
        <v>Apr</v>
      </c>
      <c r="C1845" s="79">
        <f t="shared" si="115"/>
        <v>18</v>
      </c>
      <c r="D1845" s="195">
        <v>43947</v>
      </c>
      <c r="E1845" s="53" t="s">
        <v>221</v>
      </c>
      <c r="F1845" s="53" t="s">
        <v>146</v>
      </c>
      <c r="G1845" s="50" t="s">
        <v>138</v>
      </c>
      <c r="H1845" s="50" t="s">
        <v>144</v>
      </c>
      <c r="I1845" s="53">
        <v>40</v>
      </c>
      <c r="J1845" s="61">
        <v>0.44</v>
      </c>
      <c r="K1845" s="64">
        <f t="shared" si="118"/>
        <v>0.6875</v>
      </c>
      <c r="M1845" s="2"/>
    </row>
    <row r="1846" spans="1:13" x14ac:dyDescent="0.2">
      <c r="A1846" s="47">
        <f t="shared" si="116"/>
        <v>2020</v>
      </c>
      <c r="B1846" s="181" t="str">
        <f t="shared" si="117"/>
        <v>Apr</v>
      </c>
      <c r="C1846" s="79">
        <f t="shared" si="115"/>
        <v>18</v>
      </c>
      <c r="D1846" s="195">
        <v>43947</v>
      </c>
      <c r="E1846" s="53" t="s">
        <v>221</v>
      </c>
      <c r="F1846" s="53" t="s">
        <v>146</v>
      </c>
      <c r="G1846" s="50" t="s">
        <v>138</v>
      </c>
      <c r="H1846" s="50" t="s">
        <v>144</v>
      </c>
      <c r="I1846" s="53">
        <v>36</v>
      </c>
      <c r="J1846" s="61">
        <v>0.33</v>
      </c>
      <c r="K1846" s="64">
        <f t="shared" si="118"/>
        <v>0.70730452674897115</v>
      </c>
      <c r="M1846" s="2"/>
    </row>
    <row r="1847" spans="1:13" x14ac:dyDescent="0.2">
      <c r="A1847" s="47">
        <f t="shared" si="116"/>
        <v>2020</v>
      </c>
      <c r="B1847" s="181" t="str">
        <f t="shared" si="117"/>
        <v>Apr</v>
      </c>
      <c r="C1847" s="79">
        <f t="shared" si="115"/>
        <v>18</v>
      </c>
      <c r="D1847" s="195">
        <v>43947</v>
      </c>
      <c r="E1847" s="53" t="s">
        <v>221</v>
      </c>
      <c r="F1847" s="53" t="s">
        <v>146</v>
      </c>
      <c r="G1847" s="50" t="s">
        <v>138</v>
      </c>
      <c r="H1847" s="50" t="s">
        <v>144</v>
      </c>
      <c r="I1847" s="53">
        <v>37</v>
      </c>
      <c r="J1847" s="61">
        <v>0.42</v>
      </c>
      <c r="K1847" s="64">
        <f t="shared" si="118"/>
        <v>0.82917102639527762</v>
      </c>
      <c r="M1847" s="2"/>
    </row>
    <row r="1848" spans="1:13" x14ac:dyDescent="0.2">
      <c r="A1848" s="47">
        <f t="shared" si="116"/>
        <v>2020</v>
      </c>
      <c r="B1848" s="181" t="str">
        <f t="shared" si="117"/>
        <v>Apr</v>
      </c>
      <c r="C1848" s="79">
        <f t="shared" si="115"/>
        <v>18</v>
      </c>
      <c r="D1848" s="195">
        <v>43947</v>
      </c>
      <c r="E1848" s="53" t="s">
        <v>223</v>
      </c>
      <c r="F1848" s="53" t="s">
        <v>146</v>
      </c>
      <c r="G1848" s="50" t="s">
        <v>138</v>
      </c>
      <c r="H1848" s="50" t="s">
        <v>144</v>
      </c>
      <c r="I1848" s="53">
        <v>42</v>
      </c>
      <c r="J1848" s="61">
        <v>0.47</v>
      </c>
      <c r="K1848" s="64">
        <f t="shared" si="118"/>
        <v>0.63438073642155279</v>
      </c>
      <c r="M1848" s="2"/>
    </row>
    <row r="1849" spans="1:13" x14ac:dyDescent="0.2">
      <c r="A1849" s="47">
        <f t="shared" si="116"/>
        <v>2020</v>
      </c>
      <c r="B1849" s="181" t="str">
        <f t="shared" si="117"/>
        <v>Apr</v>
      </c>
      <c r="C1849" s="79">
        <f t="shared" si="115"/>
        <v>18</v>
      </c>
      <c r="D1849" s="195">
        <v>43947</v>
      </c>
      <c r="E1849" s="53" t="s">
        <v>223</v>
      </c>
      <c r="F1849" s="53" t="s">
        <v>146</v>
      </c>
      <c r="G1849" s="50" t="s">
        <v>138</v>
      </c>
      <c r="H1849" s="50" t="s">
        <v>144</v>
      </c>
      <c r="I1849" s="53">
        <v>37</v>
      </c>
      <c r="J1849" s="61">
        <v>0.47</v>
      </c>
      <c r="K1849" s="64">
        <f t="shared" si="118"/>
        <v>0.92788186287090602</v>
      </c>
      <c r="M1849" s="2"/>
    </row>
    <row r="1850" spans="1:13" x14ac:dyDescent="0.2">
      <c r="A1850" s="47">
        <f t="shared" si="116"/>
        <v>2020</v>
      </c>
      <c r="B1850" s="181" t="str">
        <f t="shared" si="117"/>
        <v>Apr</v>
      </c>
      <c r="C1850" s="79">
        <f t="shared" si="115"/>
        <v>18</v>
      </c>
      <c r="D1850" s="195">
        <v>43947</v>
      </c>
      <c r="E1850" s="53" t="s">
        <v>223</v>
      </c>
      <c r="F1850" s="53" t="s">
        <v>146</v>
      </c>
      <c r="G1850" s="50" t="s">
        <v>138</v>
      </c>
      <c r="H1850" s="50" t="s">
        <v>144</v>
      </c>
      <c r="I1850" s="53">
        <v>37</v>
      </c>
      <c r="J1850" s="61">
        <v>0.37</v>
      </c>
      <c r="K1850" s="64">
        <f t="shared" si="118"/>
        <v>0.73046018991964934</v>
      </c>
      <c r="M1850" s="2"/>
    </row>
    <row r="1851" spans="1:13" x14ac:dyDescent="0.2">
      <c r="A1851" s="47">
        <f t="shared" si="116"/>
        <v>2020</v>
      </c>
      <c r="B1851" s="181" t="str">
        <f t="shared" si="117"/>
        <v>Apr</v>
      </c>
      <c r="C1851" s="79">
        <f t="shared" si="115"/>
        <v>18</v>
      </c>
      <c r="D1851" s="195">
        <v>43947</v>
      </c>
      <c r="E1851" s="53" t="s">
        <v>223</v>
      </c>
      <c r="F1851" s="53" t="s">
        <v>146</v>
      </c>
      <c r="G1851" s="50" t="s">
        <v>138</v>
      </c>
      <c r="H1851" s="50" t="s">
        <v>144</v>
      </c>
      <c r="I1851" s="53">
        <v>39</v>
      </c>
      <c r="J1851" s="61">
        <v>0.33</v>
      </c>
      <c r="K1851" s="64">
        <f t="shared" si="118"/>
        <v>0.55631416578162141</v>
      </c>
      <c r="M1851" s="2"/>
    </row>
    <row r="1852" spans="1:13" x14ac:dyDescent="0.2">
      <c r="A1852" s="47">
        <f t="shared" si="116"/>
        <v>2020</v>
      </c>
      <c r="B1852" s="181" t="str">
        <f t="shared" si="117"/>
        <v>Apr</v>
      </c>
      <c r="C1852" s="79">
        <f t="shared" ref="C1852:C1915" si="119">WEEKNUM(D1852)</f>
        <v>18</v>
      </c>
      <c r="D1852" s="195">
        <v>43947</v>
      </c>
      <c r="E1852" s="53" t="s">
        <v>223</v>
      </c>
      <c r="F1852" s="53" t="s">
        <v>146</v>
      </c>
      <c r="G1852" s="50" t="s">
        <v>138</v>
      </c>
      <c r="H1852" s="50" t="s">
        <v>144</v>
      </c>
      <c r="I1852" s="53">
        <v>37</v>
      </c>
      <c r="J1852" s="61">
        <v>0.41</v>
      </c>
      <c r="K1852" s="64">
        <f t="shared" si="118"/>
        <v>0.80942885910015205</v>
      </c>
      <c r="M1852" s="2"/>
    </row>
    <row r="1853" spans="1:13" x14ac:dyDescent="0.2">
      <c r="A1853" s="47">
        <f t="shared" si="116"/>
        <v>2020</v>
      </c>
      <c r="B1853" s="181" t="str">
        <f t="shared" si="117"/>
        <v>Apr</v>
      </c>
      <c r="C1853" s="79">
        <f t="shared" si="119"/>
        <v>18</v>
      </c>
      <c r="D1853" s="195">
        <v>43947</v>
      </c>
      <c r="E1853" s="53" t="s">
        <v>223</v>
      </c>
      <c r="F1853" s="53" t="s">
        <v>146</v>
      </c>
      <c r="G1853" s="50" t="s">
        <v>138</v>
      </c>
      <c r="H1853" s="50" t="s">
        <v>144</v>
      </c>
      <c r="I1853" s="53">
        <v>41</v>
      </c>
      <c r="J1853" s="61">
        <v>0.51</v>
      </c>
      <c r="K1853" s="64">
        <f t="shared" si="118"/>
        <v>0.73997765557667472</v>
      </c>
      <c r="M1853" s="2"/>
    </row>
    <row r="1854" spans="1:13" x14ac:dyDescent="0.2">
      <c r="A1854" s="47">
        <f t="shared" ref="A1854:A1917" si="120">YEAR(D1854)</f>
        <v>2020</v>
      </c>
      <c r="B1854" s="181" t="str">
        <f t="shared" si="117"/>
        <v>Apr</v>
      </c>
      <c r="C1854" s="79">
        <f t="shared" si="119"/>
        <v>18</v>
      </c>
      <c r="D1854" s="195">
        <v>43947</v>
      </c>
      <c r="E1854" s="53" t="s">
        <v>223</v>
      </c>
      <c r="F1854" s="53" t="s">
        <v>146</v>
      </c>
      <c r="G1854" s="50" t="s">
        <v>138</v>
      </c>
      <c r="H1854" s="50" t="s">
        <v>144</v>
      </c>
      <c r="I1854" s="53">
        <v>38</v>
      </c>
      <c r="J1854" s="61">
        <v>0.33</v>
      </c>
      <c r="K1854" s="64">
        <f t="shared" si="118"/>
        <v>0.60139962093599653</v>
      </c>
      <c r="M1854" s="2"/>
    </row>
    <row r="1855" spans="1:13" x14ac:dyDescent="0.2">
      <c r="A1855" s="47">
        <f t="shared" si="120"/>
        <v>2020</v>
      </c>
      <c r="B1855" s="181" t="str">
        <f t="shared" si="117"/>
        <v>Apr</v>
      </c>
      <c r="C1855" s="79">
        <f t="shared" si="119"/>
        <v>18</v>
      </c>
      <c r="D1855" s="195">
        <v>43947</v>
      </c>
      <c r="E1855" s="53" t="s">
        <v>223</v>
      </c>
      <c r="F1855" s="53" t="s">
        <v>146</v>
      </c>
      <c r="G1855" s="50" t="s">
        <v>138</v>
      </c>
      <c r="H1855" s="50" t="s">
        <v>144</v>
      </c>
      <c r="I1855" s="53">
        <v>44</v>
      </c>
      <c r="J1855" s="61">
        <v>0.62</v>
      </c>
      <c r="K1855" s="64">
        <f t="shared" si="118"/>
        <v>0.72783621337340343</v>
      </c>
      <c r="M1855" s="2"/>
    </row>
    <row r="1856" spans="1:13" x14ac:dyDescent="0.2">
      <c r="A1856" s="47">
        <f t="shared" si="120"/>
        <v>2020</v>
      </c>
      <c r="B1856" s="181" t="str">
        <f t="shared" si="117"/>
        <v>Apr</v>
      </c>
      <c r="C1856" s="79">
        <f t="shared" si="119"/>
        <v>18</v>
      </c>
      <c r="D1856" s="195">
        <v>43947</v>
      </c>
      <c r="E1856" s="53" t="s">
        <v>223</v>
      </c>
      <c r="F1856" s="53" t="s">
        <v>146</v>
      </c>
      <c r="G1856" s="50" t="s">
        <v>138</v>
      </c>
      <c r="H1856" s="50" t="s">
        <v>144</v>
      </c>
      <c r="I1856" s="53">
        <v>44</v>
      </c>
      <c r="J1856" s="61">
        <v>0.61</v>
      </c>
      <c r="K1856" s="64">
        <f t="shared" si="118"/>
        <v>0.71609691960931632</v>
      </c>
      <c r="M1856" s="2"/>
    </row>
    <row r="1857" spans="1:13" x14ac:dyDescent="0.2">
      <c r="A1857" s="47">
        <f t="shared" si="120"/>
        <v>2020</v>
      </c>
      <c r="B1857" s="181" t="str">
        <f t="shared" si="117"/>
        <v>Apr</v>
      </c>
      <c r="C1857" s="79">
        <f t="shared" si="119"/>
        <v>18</v>
      </c>
      <c r="D1857" s="195">
        <v>43947</v>
      </c>
      <c r="E1857" s="53" t="s">
        <v>223</v>
      </c>
      <c r="F1857" s="53" t="s">
        <v>146</v>
      </c>
      <c r="G1857" s="50" t="s">
        <v>138</v>
      </c>
      <c r="H1857" s="50" t="s">
        <v>144</v>
      </c>
      <c r="I1857" s="53">
        <v>41</v>
      </c>
      <c r="J1857" s="61">
        <v>0.54</v>
      </c>
      <c r="K1857" s="64">
        <f t="shared" si="118"/>
        <v>0.78350575296353797</v>
      </c>
      <c r="M1857" s="2"/>
    </row>
    <row r="1858" spans="1:13" x14ac:dyDescent="0.2">
      <c r="A1858" s="47">
        <f t="shared" si="120"/>
        <v>2020</v>
      </c>
      <c r="B1858" s="181" t="str">
        <f t="shared" si="117"/>
        <v>Apr</v>
      </c>
      <c r="C1858" s="79">
        <f t="shared" si="119"/>
        <v>18</v>
      </c>
      <c r="D1858" s="195">
        <v>43947</v>
      </c>
      <c r="E1858" s="53" t="s">
        <v>223</v>
      </c>
      <c r="F1858" s="53" t="s">
        <v>146</v>
      </c>
      <c r="G1858" s="50" t="s">
        <v>138</v>
      </c>
      <c r="H1858" s="50" t="s">
        <v>144</v>
      </c>
      <c r="I1858" s="53">
        <v>37</v>
      </c>
      <c r="J1858" s="61">
        <v>0.45</v>
      </c>
      <c r="K1858" s="64">
        <f t="shared" si="118"/>
        <v>0.88839752828065466</v>
      </c>
      <c r="M1858" s="2"/>
    </row>
    <row r="1859" spans="1:13" x14ac:dyDescent="0.2">
      <c r="A1859" s="47">
        <f t="shared" si="120"/>
        <v>2020</v>
      </c>
      <c r="B1859" s="181" t="str">
        <f t="shared" si="117"/>
        <v>Apr</v>
      </c>
      <c r="C1859" s="79">
        <f t="shared" si="119"/>
        <v>18</v>
      </c>
      <c r="D1859" s="195">
        <v>43947</v>
      </c>
      <c r="E1859" s="53" t="s">
        <v>223</v>
      </c>
      <c r="F1859" s="53" t="s">
        <v>146</v>
      </c>
      <c r="G1859" s="50" t="s">
        <v>138</v>
      </c>
      <c r="H1859" s="50" t="s">
        <v>144</v>
      </c>
      <c r="I1859" s="53">
        <v>39</v>
      </c>
      <c r="J1859" s="61">
        <v>0.51</v>
      </c>
      <c r="K1859" s="64">
        <f t="shared" si="118"/>
        <v>0.85975825620796031</v>
      </c>
      <c r="M1859" s="2"/>
    </row>
    <row r="1860" spans="1:13" x14ac:dyDescent="0.2">
      <c r="A1860" s="47">
        <f t="shared" si="120"/>
        <v>2020</v>
      </c>
      <c r="B1860" s="181" t="str">
        <f t="shared" si="117"/>
        <v>Apr</v>
      </c>
      <c r="C1860" s="79">
        <f t="shared" si="119"/>
        <v>18</v>
      </c>
      <c r="D1860" s="195">
        <v>43947</v>
      </c>
      <c r="E1860" s="53" t="s">
        <v>223</v>
      </c>
      <c r="F1860" s="53" t="s">
        <v>146</v>
      </c>
      <c r="G1860" s="50" t="s">
        <v>138</v>
      </c>
      <c r="H1860" s="50" t="s">
        <v>144</v>
      </c>
      <c r="I1860" s="53">
        <v>37</v>
      </c>
      <c r="J1860" s="61">
        <v>0.49</v>
      </c>
      <c r="K1860" s="64">
        <f t="shared" si="118"/>
        <v>0.96736619746115726</v>
      </c>
      <c r="M1860" s="2"/>
    </row>
    <row r="1861" spans="1:13" x14ac:dyDescent="0.2">
      <c r="A1861" s="47">
        <f t="shared" si="120"/>
        <v>2020</v>
      </c>
      <c r="B1861" s="181" t="str">
        <f t="shared" si="117"/>
        <v>Apr</v>
      </c>
      <c r="C1861" s="79">
        <f t="shared" si="119"/>
        <v>18</v>
      </c>
      <c r="D1861" s="195">
        <v>43947</v>
      </c>
      <c r="E1861" s="53" t="s">
        <v>223</v>
      </c>
      <c r="F1861" s="53" t="s">
        <v>146</v>
      </c>
      <c r="G1861" s="50" t="s">
        <v>138</v>
      </c>
      <c r="H1861" s="50" t="s">
        <v>144</v>
      </c>
      <c r="I1861" s="53">
        <v>43</v>
      </c>
      <c r="J1861" s="61">
        <v>0.69</v>
      </c>
      <c r="K1861" s="64">
        <f t="shared" si="118"/>
        <v>0.86784811400254069</v>
      </c>
      <c r="M1861" s="2"/>
    </row>
    <row r="1862" spans="1:13" x14ac:dyDescent="0.2">
      <c r="A1862" s="47">
        <f t="shared" si="120"/>
        <v>2020</v>
      </c>
      <c r="B1862" s="181" t="str">
        <f t="shared" si="117"/>
        <v>Apr</v>
      </c>
      <c r="C1862" s="79">
        <f t="shared" si="119"/>
        <v>18</v>
      </c>
      <c r="D1862" s="195">
        <v>43947</v>
      </c>
      <c r="E1862" s="53" t="s">
        <v>223</v>
      </c>
      <c r="F1862" s="53" t="s">
        <v>146</v>
      </c>
      <c r="G1862" s="50" t="s">
        <v>138</v>
      </c>
      <c r="H1862" s="50" t="s">
        <v>144</v>
      </c>
      <c r="I1862" s="53">
        <v>46</v>
      </c>
      <c r="J1862" s="61">
        <v>0.9</v>
      </c>
      <c r="K1862" s="64">
        <f t="shared" si="118"/>
        <v>0.9246322018574834</v>
      </c>
      <c r="M1862" s="2"/>
    </row>
    <row r="1863" spans="1:13" x14ac:dyDescent="0.2">
      <c r="A1863" s="47">
        <f t="shared" si="120"/>
        <v>2020</v>
      </c>
      <c r="B1863" s="181" t="str">
        <f t="shared" si="117"/>
        <v>Apr</v>
      </c>
      <c r="C1863" s="79">
        <f t="shared" si="119"/>
        <v>18</v>
      </c>
      <c r="D1863" s="195">
        <v>43947</v>
      </c>
      <c r="E1863" s="53" t="s">
        <v>223</v>
      </c>
      <c r="F1863" s="53" t="s">
        <v>146</v>
      </c>
      <c r="G1863" s="50" t="s">
        <v>138</v>
      </c>
      <c r="H1863" s="50" t="s">
        <v>144</v>
      </c>
      <c r="I1863" s="53">
        <v>36</v>
      </c>
      <c r="J1863" s="61">
        <v>0.35</v>
      </c>
      <c r="K1863" s="64">
        <f t="shared" si="118"/>
        <v>0.75017146776406041</v>
      </c>
      <c r="M1863" s="2"/>
    </row>
    <row r="1864" spans="1:13" x14ac:dyDescent="0.2">
      <c r="A1864" s="47">
        <f t="shared" si="120"/>
        <v>2020</v>
      </c>
      <c r="B1864" s="181" t="str">
        <f t="shared" si="117"/>
        <v>Apr</v>
      </c>
      <c r="C1864" s="79">
        <f t="shared" si="119"/>
        <v>18</v>
      </c>
      <c r="D1864" s="195">
        <v>43947</v>
      </c>
      <c r="E1864" s="53" t="s">
        <v>223</v>
      </c>
      <c r="F1864" s="53" t="s">
        <v>146</v>
      </c>
      <c r="G1864" s="50" t="s">
        <v>138</v>
      </c>
      <c r="H1864" s="50" t="s">
        <v>144</v>
      </c>
      <c r="I1864" s="53">
        <v>36</v>
      </c>
      <c r="J1864" s="61">
        <v>0.27</v>
      </c>
      <c r="K1864" s="64">
        <f t="shared" si="118"/>
        <v>0.57870370370370372</v>
      </c>
      <c r="M1864" s="2"/>
    </row>
    <row r="1865" spans="1:13" x14ac:dyDescent="0.2">
      <c r="A1865" s="47">
        <f t="shared" si="120"/>
        <v>2020</v>
      </c>
      <c r="B1865" s="181" t="str">
        <f t="shared" si="117"/>
        <v>Apr</v>
      </c>
      <c r="C1865" s="79">
        <f t="shared" si="119"/>
        <v>18</v>
      </c>
      <c r="D1865" s="195">
        <v>43947</v>
      </c>
      <c r="E1865" s="53" t="s">
        <v>223</v>
      </c>
      <c r="F1865" s="53" t="s">
        <v>146</v>
      </c>
      <c r="G1865" s="50" t="s">
        <v>138</v>
      </c>
      <c r="H1865" s="50" t="s">
        <v>144</v>
      </c>
      <c r="I1865" s="53">
        <v>39</v>
      </c>
      <c r="J1865" s="61">
        <v>0.42</v>
      </c>
      <c r="K1865" s="64">
        <f t="shared" si="118"/>
        <v>0.70803621099479086</v>
      </c>
      <c r="M1865" s="2"/>
    </row>
    <row r="1866" spans="1:13" x14ac:dyDescent="0.2">
      <c r="A1866" s="47">
        <f t="shared" si="120"/>
        <v>2020</v>
      </c>
      <c r="B1866" s="181" t="str">
        <f t="shared" si="117"/>
        <v>Apr</v>
      </c>
      <c r="C1866" s="79">
        <f t="shared" si="119"/>
        <v>18</v>
      </c>
      <c r="D1866" s="195">
        <v>43947</v>
      </c>
      <c r="E1866" s="53" t="s">
        <v>48</v>
      </c>
      <c r="F1866" s="53" t="s">
        <v>146</v>
      </c>
      <c r="G1866" s="50" t="s">
        <v>138</v>
      </c>
      <c r="H1866" s="50" t="s">
        <v>144</v>
      </c>
      <c r="I1866" s="53">
        <v>37</v>
      </c>
      <c r="J1866" s="61">
        <v>0.44</v>
      </c>
      <c r="K1866" s="64">
        <f t="shared" si="118"/>
        <v>0.86865536098552898</v>
      </c>
      <c r="M1866" s="2"/>
    </row>
    <row r="1867" spans="1:13" x14ac:dyDescent="0.2">
      <c r="A1867" s="47">
        <f t="shared" si="120"/>
        <v>2020</v>
      </c>
      <c r="B1867" s="181" t="str">
        <f t="shared" si="117"/>
        <v>Apr</v>
      </c>
      <c r="C1867" s="79">
        <f t="shared" si="119"/>
        <v>18</v>
      </c>
      <c r="D1867" s="195">
        <v>43947</v>
      </c>
      <c r="E1867" s="53" t="s">
        <v>48</v>
      </c>
      <c r="F1867" s="53" t="s">
        <v>146</v>
      </c>
      <c r="G1867" s="50" t="s">
        <v>138</v>
      </c>
      <c r="H1867" s="50" t="s">
        <v>144</v>
      </c>
      <c r="I1867" s="53">
        <v>37</v>
      </c>
      <c r="J1867" s="61">
        <v>0.44</v>
      </c>
      <c r="K1867" s="64">
        <f t="shared" si="118"/>
        <v>0.86865536098552898</v>
      </c>
      <c r="M1867" s="2"/>
    </row>
    <row r="1868" spans="1:13" x14ac:dyDescent="0.2">
      <c r="A1868" s="47">
        <f t="shared" si="120"/>
        <v>2020</v>
      </c>
      <c r="B1868" s="181" t="str">
        <f t="shared" si="117"/>
        <v>Apr</v>
      </c>
      <c r="C1868" s="79">
        <f t="shared" si="119"/>
        <v>18</v>
      </c>
      <c r="D1868" s="195">
        <v>43947</v>
      </c>
      <c r="E1868" s="53" t="s">
        <v>48</v>
      </c>
      <c r="F1868" s="53" t="s">
        <v>146</v>
      </c>
      <c r="G1868" s="50" t="s">
        <v>138</v>
      </c>
      <c r="H1868" s="50" t="s">
        <v>144</v>
      </c>
      <c r="I1868" s="53">
        <v>35</v>
      </c>
      <c r="J1868" s="61">
        <v>0.44</v>
      </c>
      <c r="K1868" s="64">
        <f t="shared" si="118"/>
        <v>1.0262390670553936</v>
      </c>
      <c r="M1868" s="2"/>
    </row>
    <row r="1869" spans="1:13" x14ac:dyDescent="0.2">
      <c r="A1869" s="47">
        <f t="shared" si="120"/>
        <v>2020</v>
      </c>
      <c r="B1869" s="181" t="str">
        <f t="shared" si="117"/>
        <v>Apr</v>
      </c>
      <c r="C1869" s="79">
        <f t="shared" si="119"/>
        <v>18</v>
      </c>
      <c r="D1869" s="195">
        <v>43947</v>
      </c>
      <c r="E1869" s="53" t="s">
        <v>48</v>
      </c>
      <c r="F1869" s="53" t="s">
        <v>146</v>
      </c>
      <c r="G1869" s="50" t="s">
        <v>138</v>
      </c>
      <c r="H1869" s="50" t="s">
        <v>144</v>
      </c>
      <c r="I1869" s="53">
        <v>34</v>
      </c>
      <c r="J1869" s="61">
        <v>0.28000000000000003</v>
      </c>
      <c r="K1869" s="64">
        <f t="shared" si="118"/>
        <v>0.71239568491756577</v>
      </c>
      <c r="M1869" s="2"/>
    </row>
    <row r="1870" spans="1:13" x14ac:dyDescent="0.2">
      <c r="A1870" s="47">
        <f t="shared" si="120"/>
        <v>2020</v>
      </c>
      <c r="B1870" s="181" t="str">
        <f t="shared" si="117"/>
        <v>Apr</v>
      </c>
      <c r="C1870" s="79">
        <f t="shared" si="119"/>
        <v>18</v>
      </c>
      <c r="D1870" s="195">
        <v>43947</v>
      </c>
      <c r="E1870" s="53" t="s">
        <v>48</v>
      </c>
      <c r="F1870" s="53" t="s">
        <v>146</v>
      </c>
      <c r="G1870" s="50" t="s">
        <v>138</v>
      </c>
      <c r="H1870" s="50" t="s">
        <v>144</v>
      </c>
      <c r="I1870" s="53">
        <v>40</v>
      </c>
      <c r="J1870" s="61">
        <v>0.54</v>
      </c>
      <c r="K1870" s="64">
        <f t="shared" si="118"/>
        <v>0.84375</v>
      </c>
      <c r="M1870" s="2"/>
    </row>
    <row r="1871" spans="1:13" x14ac:dyDescent="0.2">
      <c r="A1871" s="47">
        <f t="shared" si="120"/>
        <v>2020</v>
      </c>
      <c r="B1871" s="181" t="str">
        <f t="shared" si="117"/>
        <v>Apr</v>
      </c>
      <c r="C1871" s="79">
        <f t="shared" si="119"/>
        <v>18</v>
      </c>
      <c r="D1871" s="195">
        <v>43947</v>
      </c>
      <c r="E1871" s="53" t="s">
        <v>48</v>
      </c>
      <c r="F1871" s="53" t="s">
        <v>146</v>
      </c>
      <c r="G1871" s="50" t="s">
        <v>138</v>
      </c>
      <c r="H1871" s="50" t="s">
        <v>144</v>
      </c>
      <c r="I1871" s="53">
        <v>34</v>
      </c>
      <c r="J1871" s="61">
        <v>0.28000000000000003</v>
      </c>
      <c r="K1871" s="64">
        <f t="shared" si="118"/>
        <v>0.71239568491756577</v>
      </c>
      <c r="M1871" s="2"/>
    </row>
    <row r="1872" spans="1:13" x14ac:dyDescent="0.2">
      <c r="A1872" s="47">
        <f t="shared" si="120"/>
        <v>2020</v>
      </c>
      <c r="B1872" s="181" t="str">
        <f t="shared" si="117"/>
        <v>Apr</v>
      </c>
      <c r="C1872" s="79">
        <f t="shared" si="119"/>
        <v>18</v>
      </c>
      <c r="D1872" s="195">
        <v>43947</v>
      </c>
      <c r="E1872" s="53" t="s">
        <v>48</v>
      </c>
      <c r="F1872" s="53" t="s">
        <v>146</v>
      </c>
      <c r="G1872" s="50" t="s">
        <v>138</v>
      </c>
      <c r="H1872" s="50" t="s">
        <v>144</v>
      </c>
      <c r="I1872" s="53">
        <v>38</v>
      </c>
      <c r="J1872" s="61">
        <v>0.47</v>
      </c>
      <c r="K1872" s="64">
        <f t="shared" si="118"/>
        <v>0.85653885406035868</v>
      </c>
      <c r="M1872" s="2"/>
    </row>
    <row r="1873" spans="1:13" x14ac:dyDescent="0.2">
      <c r="A1873" s="47">
        <f t="shared" si="120"/>
        <v>2020</v>
      </c>
      <c r="B1873" s="181" t="str">
        <f t="shared" ref="B1873:B1936" si="121">TEXT(D1873,"mmm")</f>
        <v>Apr</v>
      </c>
      <c r="C1873" s="79">
        <f t="shared" si="119"/>
        <v>18</v>
      </c>
      <c r="D1873" s="195">
        <v>43947</v>
      </c>
      <c r="E1873" s="53" t="s">
        <v>48</v>
      </c>
      <c r="F1873" s="53" t="s">
        <v>142</v>
      </c>
      <c r="G1873" s="50" t="s">
        <v>138</v>
      </c>
      <c r="H1873" s="50" t="s">
        <v>144</v>
      </c>
      <c r="I1873" s="53">
        <v>43</v>
      </c>
      <c r="J1873" s="61">
        <v>0.83</v>
      </c>
      <c r="K1873" s="64">
        <f t="shared" si="118"/>
        <v>1.0439332385827662</v>
      </c>
      <c r="M1873" s="2"/>
    </row>
    <row r="1874" spans="1:13" x14ac:dyDescent="0.2">
      <c r="A1874" s="47">
        <f t="shared" si="120"/>
        <v>2020</v>
      </c>
      <c r="B1874" s="181" t="str">
        <f t="shared" si="121"/>
        <v>Apr</v>
      </c>
      <c r="C1874" s="79">
        <f t="shared" si="119"/>
        <v>18</v>
      </c>
      <c r="D1874" s="195">
        <v>43947</v>
      </c>
      <c r="E1874" s="53" t="s">
        <v>48</v>
      </c>
      <c r="F1874" s="53" t="s">
        <v>142</v>
      </c>
      <c r="G1874" s="50" t="s">
        <v>138</v>
      </c>
      <c r="H1874" s="50" t="s">
        <v>144</v>
      </c>
      <c r="I1874" s="53">
        <v>43</v>
      </c>
      <c r="J1874" s="61">
        <v>0.61</v>
      </c>
      <c r="K1874" s="64">
        <f t="shared" si="118"/>
        <v>0.76722804281384027</v>
      </c>
      <c r="M1874" s="2"/>
    </row>
    <row r="1875" spans="1:13" x14ac:dyDescent="0.2">
      <c r="A1875" s="47">
        <f t="shared" si="120"/>
        <v>2020</v>
      </c>
      <c r="B1875" s="181" t="str">
        <f t="shared" si="121"/>
        <v>Apr</v>
      </c>
      <c r="C1875" s="79">
        <f t="shared" si="119"/>
        <v>18</v>
      </c>
      <c r="D1875" s="195">
        <v>43947</v>
      </c>
      <c r="E1875" s="53" t="s">
        <v>50</v>
      </c>
      <c r="F1875" s="53" t="s">
        <v>146</v>
      </c>
      <c r="G1875" s="50" t="s">
        <v>138</v>
      </c>
      <c r="H1875" s="50" t="s">
        <v>144</v>
      </c>
      <c r="I1875" s="53">
        <v>37</v>
      </c>
      <c r="J1875" s="61">
        <v>0.47</v>
      </c>
      <c r="K1875" s="64">
        <f t="shared" si="118"/>
        <v>0.92788186287090602</v>
      </c>
      <c r="M1875" s="2"/>
    </row>
    <row r="1876" spans="1:13" x14ac:dyDescent="0.2">
      <c r="A1876" s="47">
        <f t="shared" si="120"/>
        <v>2020</v>
      </c>
      <c r="B1876" s="181" t="str">
        <f t="shared" si="121"/>
        <v>Apr</v>
      </c>
      <c r="C1876" s="79">
        <f t="shared" si="119"/>
        <v>18</v>
      </c>
      <c r="D1876" s="195">
        <v>43947</v>
      </c>
      <c r="E1876" s="53" t="s">
        <v>50</v>
      </c>
      <c r="F1876" s="53" t="s">
        <v>146</v>
      </c>
      <c r="G1876" s="50" t="s">
        <v>138</v>
      </c>
      <c r="H1876" s="50" t="s">
        <v>144</v>
      </c>
      <c r="I1876" s="53">
        <v>44</v>
      </c>
      <c r="J1876" s="61">
        <v>0.66</v>
      </c>
      <c r="K1876" s="64">
        <f t="shared" si="118"/>
        <v>0.77479338842975209</v>
      </c>
      <c r="M1876" s="2"/>
    </row>
    <row r="1877" spans="1:13" x14ac:dyDescent="0.2">
      <c r="A1877" s="47">
        <f t="shared" si="120"/>
        <v>2020</v>
      </c>
      <c r="B1877" s="181" t="str">
        <f t="shared" si="121"/>
        <v>Apr</v>
      </c>
      <c r="C1877" s="79">
        <f t="shared" si="119"/>
        <v>18</v>
      </c>
      <c r="D1877" s="195">
        <v>43947</v>
      </c>
      <c r="E1877" s="53" t="s">
        <v>50</v>
      </c>
      <c r="F1877" s="53" t="s">
        <v>146</v>
      </c>
      <c r="G1877" s="50" t="s">
        <v>138</v>
      </c>
      <c r="H1877" s="50" t="s">
        <v>144</v>
      </c>
      <c r="I1877" s="53">
        <v>36</v>
      </c>
      <c r="J1877" s="61">
        <v>0.37</v>
      </c>
      <c r="K1877" s="64">
        <f t="shared" si="118"/>
        <v>0.79303840877914955</v>
      </c>
      <c r="M1877" s="2"/>
    </row>
    <row r="1878" spans="1:13" x14ac:dyDescent="0.2">
      <c r="A1878" s="47">
        <f t="shared" si="120"/>
        <v>2020</v>
      </c>
      <c r="B1878" s="181" t="str">
        <f t="shared" si="121"/>
        <v>Apr</v>
      </c>
      <c r="C1878" s="79">
        <f t="shared" si="119"/>
        <v>18</v>
      </c>
      <c r="D1878" s="195">
        <v>43947</v>
      </c>
      <c r="E1878" s="53" t="s">
        <v>50</v>
      </c>
      <c r="F1878" s="53" t="s">
        <v>146</v>
      </c>
      <c r="G1878" s="50" t="s">
        <v>138</v>
      </c>
      <c r="H1878" s="50" t="s">
        <v>144</v>
      </c>
      <c r="I1878" s="53">
        <v>36</v>
      </c>
      <c r="J1878" s="61">
        <v>0.33</v>
      </c>
      <c r="K1878" s="64">
        <f t="shared" si="118"/>
        <v>0.70730452674897115</v>
      </c>
      <c r="M1878" s="2"/>
    </row>
    <row r="1879" spans="1:13" x14ac:dyDescent="0.2">
      <c r="A1879" s="47">
        <f t="shared" si="120"/>
        <v>2020</v>
      </c>
      <c r="B1879" s="181" t="str">
        <f t="shared" si="121"/>
        <v>Apr</v>
      </c>
      <c r="C1879" s="79">
        <f t="shared" si="119"/>
        <v>18</v>
      </c>
      <c r="D1879" s="195">
        <v>43947</v>
      </c>
      <c r="E1879" s="53" t="s">
        <v>50</v>
      </c>
      <c r="F1879" s="53" t="s">
        <v>146</v>
      </c>
      <c r="G1879" s="50" t="s">
        <v>138</v>
      </c>
      <c r="H1879" s="50" t="s">
        <v>144</v>
      </c>
      <c r="I1879" s="53">
        <v>36</v>
      </c>
      <c r="J1879" s="61">
        <v>0.28999999999999998</v>
      </c>
      <c r="K1879" s="64">
        <f t="shared" si="118"/>
        <v>0.62157064471879275</v>
      </c>
      <c r="M1879" s="2"/>
    </row>
    <row r="1880" spans="1:13" x14ac:dyDescent="0.2">
      <c r="A1880" s="47">
        <f t="shared" si="120"/>
        <v>2020</v>
      </c>
      <c r="B1880" s="181" t="str">
        <f t="shared" si="121"/>
        <v>Apr</v>
      </c>
      <c r="C1880" s="79">
        <f t="shared" si="119"/>
        <v>18</v>
      </c>
      <c r="D1880" s="195">
        <v>43947</v>
      </c>
      <c r="E1880" s="53" t="s">
        <v>50</v>
      </c>
      <c r="F1880" s="53" t="s">
        <v>146</v>
      </c>
      <c r="G1880" s="50" t="s">
        <v>138</v>
      </c>
      <c r="H1880" s="50" t="s">
        <v>144</v>
      </c>
      <c r="I1880" s="53">
        <v>36</v>
      </c>
      <c r="J1880" s="61">
        <v>0.4</v>
      </c>
      <c r="K1880" s="64">
        <f t="shared" si="118"/>
        <v>0.85733882030178321</v>
      </c>
      <c r="M1880" s="2"/>
    </row>
    <row r="1881" spans="1:13" x14ac:dyDescent="0.2">
      <c r="A1881" s="47">
        <f t="shared" si="120"/>
        <v>2020</v>
      </c>
      <c r="B1881" s="181" t="str">
        <f t="shared" si="121"/>
        <v>Apr</v>
      </c>
      <c r="C1881" s="79">
        <f t="shared" si="119"/>
        <v>18</v>
      </c>
      <c r="D1881" s="195">
        <v>43947</v>
      </c>
      <c r="E1881" s="53" t="s">
        <v>50</v>
      </c>
      <c r="F1881" s="53" t="s">
        <v>146</v>
      </c>
      <c r="G1881" s="50" t="s">
        <v>138</v>
      </c>
      <c r="H1881" s="50" t="s">
        <v>144</v>
      </c>
      <c r="I1881" s="53">
        <v>38</v>
      </c>
      <c r="J1881" s="61">
        <v>0.39</v>
      </c>
      <c r="K1881" s="64">
        <f t="shared" ref="K1881:K1944" si="122">IF(J1881="","",(J1881*100000)/(I1881^3))</f>
        <v>0.71074500656072315</v>
      </c>
      <c r="M1881" s="2"/>
    </row>
    <row r="1882" spans="1:13" x14ac:dyDescent="0.2">
      <c r="A1882" s="47">
        <f t="shared" si="120"/>
        <v>2020</v>
      </c>
      <c r="B1882" s="181" t="str">
        <f t="shared" si="121"/>
        <v>Apr</v>
      </c>
      <c r="C1882" s="79">
        <f t="shared" si="119"/>
        <v>18</v>
      </c>
      <c r="D1882" s="195">
        <v>43947</v>
      </c>
      <c r="E1882" s="53" t="s">
        <v>50</v>
      </c>
      <c r="F1882" s="53" t="s">
        <v>146</v>
      </c>
      <c r="G1882" s="50" t="s">
        <v>138</v>
      </c>
      <c r="H1882" s="50" t="s">
        <v>144</v>
      </c>
      <c r="I1882" s="53">
        <v>34</v>
      </c>
      <c r="J1882" s="61">
        <v>0.34</v>
      </c>
      <c r="K1882" s="64">
        <f t="shared" si="122"/>
        <v>0.86505190311418689</v>
      </c>
      <c r="M1882" s="2"/>
    </row>
    <row r="1883" spans="1:13" x14ac:dyDescent="0.2">
      <c r="A1883" s="47">
        <f t="shared" si="120"/>
        <v>2020</v>
      </c>
      <c r="B1883" s="181" t="str">
        <f t="shared" si="121"/>
        <v>Apr</v>
      </c>
      <c r="C1883" s="79">
        <f t="shared" si="119"/>
        <v>18</v>
      </c>
      <c r="D1883" s="195">
        <v>43947</v>
      </c>
      <c r="E1883" s="53" t="s">
        <v>50</v>
      </c>
      <c r="F1883" s="53" t="s">
        <v>146</v>
      </c>
      <c r="G1883" s="50" t="s">
        <v>138</v>
      </c>
      <c r="H1883" s="50" t="s">
        <v>144</v>
      </c>
      <c r="I1883" s="53">
        <v>39</v>
      </c>
      <c r="J1883" s="61">
        <v>0.42</v>
      </c>
      <c r="K1883" s="64">
        <f t="shared" si="122"/>
        <v>0.70803621099479086</v>
      </c>
      <c r="M1883" s="2"/>
    </row>
    <row r="1884" spans="1:13" x14ac:dyDescent="0.2">
      <c r="A1884" s="47">
        <f t="shared" si="120"/>
        <v>2020</v>
      </c>
      <c r="B1884" s="181" t="str">
        <f t="shared" si="121"/>
        <v>Apr</v>
      </c>
      <c r="C1884" s="79">
        <f t="shared" si="119"/>
        <v>18</v>
      </c>
      <c r="D1884" s="195">
        <v>43947</v>
      </c>
      <c r="E1884" s="53" t="s">
        <v>50</v>
      </c>
      <c r="F1884" s="53" t="s">
        <v>146</v>
      </c>
      <c r="G1884" s="50" t="s">
        <v>138</v>
      </c>
      <c r="H1884" s="50" t="s">
        <v>144</v>
      </c>
      <c r="I1884" s="53">
        <v>36</v>
      </c>
      <c r="J1884" s="61">
        <v>0.28000000000000003</v>
      </c>
      <c r="K1884" s="64">
        <f t="shared" si="122"/>
        <v>0.60013717421124835</v>
      </c>
      <c r="M1884" s="2"/>
    </row>
    <row r="1885" spans="1:13" x14ac:dyDescent="0.2">
      <c r="A1885" s="47">
        <f t="shared" si="120"/>
        <v>2020</v>
      </c>
      <c r="B1885" s="181" t="str">
        <f t="shared" si="121"/>
        <v>Apr</v>
      </c>
      <c r="C1885" s="79">
        <f t="shared" si="119"/>
        <v>18</v>
      </c>
      <c r="D1885" s="195">
        <v>43947</v>
      </c>
      <c r="E1885" s="53" t="s">
        <v>50</v>
      </c>
      <c r="F1885" s="53" t="s">
        <v>146</v>
      </c>
      <c r="G1885" s="50" t="s">
        <v>138</v>
      </c>
      <c r="H1885" s="50" t="s">
        <v>144</v>
      </c>
      <c r="I1885" s="53">
        <v>41</v>
      </c>
      <c r="J1885" s="61">
        <v>0.55000000000000004</v>
      </c>
      <c r="K1885" s="64">
        <f t="shared" si="122"/>
        <v>0.79801511875915909</v>
      </c>
      <c r="M1885" s="2"/>
    </row>
    <row r="1886" spans="1:13" x14ac:dyDescent="0.2">
      <c r="A1886" s="47">
        <f t="shared" si="120"/>
        <v>2020</v>
      </c>
      <c r="B1886" s="181" t="str">
        <f t="shared" si="121"/>
        <v>Apr</v>
      </c>
      <c r="C1886" s="79">
        <f t="shared" si="119"/>
        <v>18</v>
      </c>
      <c r="D1886" s="195">
        <v>43947</v>
      </c>
      <c r="E1886" s="53" t="s">
        <v>50</v>
      </c>
      <c r="F1886" s="53" t="s">
        <v>146</v>
      </c>
      <c r="G1886" s="50" t="s">
        <v>138</v>
      </c>
      <c r="H1886" s="50" t="s">
        <v>144</v>
      </c>
      <c r="I1886" s="53">
        <v>37</v>
      </c>
      <c r="J1886" s="61">
        <v>0.41</v>
      </c>
      <c r="K1886" s="64">
        <f t="shared" si="122"/>
        <v>0.80942885910015205</v>
      </c>
      <c r="M1886" s="2"/>
    </row>
    <row r="1887" spans="1:13" x14ac:dyDescent="0.2">
      <c r="A1887" s="47">
        <f t="shared" si="120"/>
        <v>2020</v>
      </c>
      <c r="B1887" s="181" t="str">
        <f t="shared" si="121"/>
        <v>Apr</v>
      </c>
      <c r="C1887" s="79">
        <f t="shared" si="119"/>
        <v>18</v>
      </c>
      <c r="D1887" s="195">
        <v>43947</v>
      </c>
      <c r="E1887" s="53" t="s">
        <v>50</v>
      </c>
      <c r="F1887" s="53" t="s">
        <v>146</v>
      </c>
      <c r="G1887" s="50" t="s">
        <v>138</v>
      </c>
      <c r="H1887" s="50" t="s">
        <v>144</v>
      </c>
      <c r="I1887" s="53">
        <v>32</v>
      </c>
      <c r="J1887" s="61">
        <v>0.33</v>
      </c>
      <c r="K1887" s="64">
        <f t="shared" si="122"/>
        <v>1.007080078125</v>
      </c>
      <c r="M1887" s="2"/>
    </row>
    <row r="1888" spans="1:13" x14ac:dyDescent="0.2">
      <c r="A1888" s="47">
        <f t="shared" si="120"/>
        <v>2020</v>
      </c>
      <c r="B1888" s="181" t="str">
        <f t="shared" si="121"/>
        <v>Apr</v>
      </c>
      <c r="C1888" s="79">
        <f t="shared" si="119"/>
        <v>18</v>
      </c>
      <c r="D1888" s="195">
        <v>43947</v>
      </c>
      <c r="E1888" s="53" t="s">
        <v>50</v>
      </c>
      <c r="F1888" s="53" t="s">
        <v>146</v>
      </c>
      <c r="G1888" s="50" t="s">
        <v>138</v>
      </c>
      <c r="H1888" s="50" t="s">
        <v>144</v>
      </c>
      <c r="I1888" s="53">
        <v>36</v>
      </c>
      <c r="J1888" s="61">
        <v>0.38</v>
      </c>
      <c r="K1888" s="64">
        <f t="shared" si="122"/>
        <v>0.81447187928669407</v>
      </c>
      <c r="M1888" s="2"/>
    </row>
    <row r="1889" spans="1:13" x14ac:dyDescent="0.2">
      <c r="A1889" s="47">
        <f t="shared" si="120"/>
        <v>2020</v>
      </c>
      <c r="B1889" s="181" t="str">
        <f t="shared" si="121"/>
        <v>Apr</v>
      </c>
      <c r="C1889" s="79">
        <f t="shared" si="119"/>
        <v>18</v>
      </c>
      <c r="D1889" s="195">
        <v>43947</v>
      </c>
      <c r="E1889" s="53" t="s">
        <v>50</v>
      </c>
      <c r="F1889" s="53" t="s">
        <v>146</v>
      </c>
      <c r="G1889" s="50" t="s">
        <v>138</v>
      </c>
      <c r="H1889" s="50" t="s">
        <v>144</v>
      </c>
      <c r="I1889" s="53">
        <v>39</v>
      </c>
      <c r="J1889" s="61">
        <v>0.43</v>
      </c>
      <c r="K1889" s="64">
        <f t="shared" si="122"/>
        <v>0.72489421601847637</v>
      </c>
      <c r="M1889" s="2"/>
    </row>
    <row r="1890" spans="1:13" x14ac:dyDescent="0.2">
      <c r="A1890" s="47">
        <f t="shared" si="120"/>
        <v>2020</v>
      </c>
      <c r="B1890" s="181" t="str">
        <f t="shared" si="121"/>
        <v>Apr</v>
      </c>
      <c r="C1890" s="79">
        <f t="shared" si="119"/>
        <v>18</v>
      </c>
      <c r="D1890" s="194">
        <v>43947</v>
      </c>
      <c r="E1890" s="53" t="s">
        <v>58</v>
      </c>
      <c r="F1890" s="53" t="s">
        <v>146</v>
      </c>
      <c r="G1890" s="50" t="s">
        <v>138</v>
      </c>
      <c r="H1890" s="50" t="s">
        <v>144</v>
      </c>
      <c r="I1890" s="53">
        <v>39</v>
      </c>
      <c r="J1890" s="61">
        <v>0.51</v>
      </c>
      <c r="K1890" s="64">
        <f t="shared" si="122"/>
        <v>0.85975825620796031</v>
      </c>
      <c r="M1890" s="2"/>
    </row>
    <row r="1891" spans="1:13" x14ac:dyDescent="0.2">
      <c r="A1891" s="47">
        <f t="shared" si="120"/>
        <v>2020</v>
      </c>
      <c r="B1891" s="181" t="str">
        <f t="shared" si="121"/>
        <v>Apr</v>
      </c>
      <c r="C1891" s="79">
        <f t="shared" si="119"/>
        <v>18</v>
      </c>
      <c r="D1891" s="194">
        <v>43947</v>
      </c>
      <c r="E1891" s="53" t="s">
        <v>64</v>
      </c>
      <c r="F1891" s="53" t="s">
        <v>142</v>
      </c>
      <c r="G1891" s="50" t="s">
        <v>138</v>
      </c>
      <c r="H1891" s="50" t="s">
        <v>144</v>
      </c>
      <c r="I1891" s="53">
        <v>55</v>
      </c>
      <c r="J1891" s="61">
        <v>1.27</v>
      </c>
      <c r="K1891" s="64">
        <f t="shared" si="122"/>
        <v>0.763335837716003</v>
      </c>
      <c r="L1891" s="174"/>
      <c r="M1891" s="2"/>
    </row>
    <row r="1892" spans="1:13" x14ac:dyDescent="0.2">
      <c r="A1892" s="47">
        <f t="shared" si="120"/>
        <v>2020</v>
      </c>
      <c r="B1892" s="181" t="str">
        <f t="shared" si="121"/>
        <v>Apr</v>
      </c>
      <c r="C1892" s="79">
        <f t="shared" si="119"/>
        <v>18</v>
      </c>
      <c r="D1892" s="194">
        <v>43947</v>
      </c>
      <c r="E1892" s="53" t="s">
        <v>64</v>
      </c>
      <c r="F1892" s="50" t="s">
        <v>146</v>
      </c>
      <c r="G1892" s="50" t="s">
        <v>138</v>
      </c>
      <c r="H1892" s="50" t="s">
        <v>144</v>
      </c>
      <c r="I1892" s="53">
        <v>64</v>
      </c>
      <c r="J1892" s="61">
        <v>2.68</v>
      </c>
      <c r="K1892" s="64">
        <f t="shared" si="122"/>
        <v>1.0223388671875</v>
      </c>
      <c r="M1892" s="2"/>
    </row>
    <row r="1893" spans="1:13" x14ac:dyDescent="0.2">
      <c r="A1893" s="47">
        <f t="shared" si="120"/>
        <v>2020</v>
      </c>
      <c r="B1893" s="181" t="str">
        <f t="shared" si="121"/>
        <v>Apr</v>
      </c>
      <c r="C1893" s="79">
        <f t="shared" si="119"/>
        <v>18</v>
      </c>
      <c r="D1893" s="194">
        <v>43947</v>
      </c>
      <c r="E1893" s="53" t="s">
        <v>64</v>
      </c>
      <c r="F1893" s="50" t="s">
        <v>146</v>
      </c>
      <c r="G1893" s="50" t="s">
        <v>138</v>
      </c>
      <c r="H1893" s="50" t="s">
        <v>144</v>
      </c>
      <c r="I1893" s="53">
        <v>63</v>
      </c>
      <c r="J1893" s="61">
        <v>2.2599999999999998</v>
      </c>
      <c r="K1893" s="64">
        <f t="shared" si="122"/>
        <v>0.90383007994497022</v>
      </c>
      <c r="M1893" s="2"/>
    </row>
    <row r="1894" spans="1:13" x14ac:dyDescent="0.2">
      <c r="A1894" s="47">
        <f t="shared" si="120"/>
        <v>2020</v>
      </c>
      <c r="B1894" s="181" t="str">
        <f t="shared" si="121"/>
        <v>Apr</v>
      </c>
      <c r="C1894" s="79">
        <f t="shared" si="119"/>
        <v>18</v>
      </c>
      <c r="D1894" s="194">
        <v>43947</v>
      </c>
      <c r="E1894" s="53" t="s">
        <v>64</v>
      </c>
      <c r="F1894" s="50" t="s">
        <v>146</v>
      </c>
      <c r="G1894" s="50" t="s">
        <v>138</v>
      </c>
      <c r="H1894" s="50" t="s">
        <v>144</v>
      </c>
      <c r="I1894" s="53">
        <v>55</v>
      </c>
      <c r="J1894" s="61">
        <v>1.84</v>
      </c>
      <c r="K1894" s="64">
        <f t="shared" si="122"/>
        <v>1.1059353869271225</v>
      </c>
      <c r="M1894" s="2"/>
    </row>
    <row r="1895" spans="1:13" x14ac:dyDescent="0.2">
      <c r="A1895" s="47">
        <f t="shared" si="120"/>
        <v>2020</v>
      </c>
      <c r="B1895" s="181" t="str">
        <f t="shared" si="121"/>
        <v>Apr</v>
      </c>
      <c r="C1895" s="79">
        <f t="shared" si="119"/>
        <v>18</v>
      </c>
      <c r="D1895" s="194">
        <v>43947</v>
      </c>
      <c r="E1895" s="53" t="s">
        <v>64</v>
      </c>
      <c r="F1895" s="50" t="s">
        <v>146</v>
      </c>
      <c r="G1895" s="50" t="s">
        <v>138</v>
      </c>
      <c r="H1895" s="50" t="s">
        <v>144</v>
      </c>
      <c r="I1895" s="53">
        <v>69</v>
      </c>
      <c r="J1895" s="61">
        <v>3.28</v>
      </c>
      <c r="K1895" s="64">
        <f t="shared" si="122"/>
        <v>0.99845057517450053</v>
      </c>
      <c r="M1895" s="2"/>
    </row>
    <row r="1896" spans="1:13" x14ac:dyDescent="0.2">
      <c r="A1896" s="47">
        <f t="shared" si="120"/>
        <v>2020</v>
      </c>
      <c r="B1896" s="181" t="str">
        <f t="shared" si="121"/>
        <v>Apr</v>
      </c>
      <c r="C1896" s="79">
        <f t="shared" si="119"/>
        <v>18</v>
      </c>
      <c r="D1896" s="194">
        <v>43947</v>
      </c>
      <c r="E1896" s="53" t="s">
        <v>64</v>
      </c>
      <c r="F1896" s="50" t="s">
        <v>146</v>
      </c>
      <c r="G1896" s="50" t="s">
        <v>138</v>
      </c>
      <c r="H1896" s="50" t="s">
        <v>144</v>
      </c>
      <c r="I1896" s="53">
        <v>54</v>
      </c>
      <c r="J1896" s="61">
        <v>1.76</v>
      </c>
      <c r="K1896" s="64">
        <f t="shared" si="122"/>
        <v>1.117715795356399</v>
      </c>
      <c r="M1896" s="2"/>
    </row>
    <row r="1897" spans="1:13" x14ac:dyDescent="0.2">
      <c r="A1897" s="47">
        <f t="shared" si="120"/>
        <v>2020</v>
      </c>
      <c r="B1897" s="181" t="str">
        <f t="shared" si="121"/>
        <v>Apr</v>
      </c>
      <c r="C1897" s="79">
        <f t="shared" si="119"/>
        <v>18</v>
      </c>
      <c r="D1897" s="194">
        <v>43947</v>
      </c>
      <c r="E1897" s="53" t="s">
        <v>64</v>
      </c>
      <c r="F1897" s="50" t="s">
        <v>146</v>
      </c>
      <c r="G1897" s="50" t="s">
        <v>138</v>
      </c>
      <c r="H1897" s="50" t="s">
        <v>144</v>
      </c>
      <c r="I1897" s="53">
        <v>58</v>
      </c>
      <c r="J1897" s="61">
        <v>1.49</v>
      </c>
      <c r="K1897" s="64">
        <f t="shared" si="122"/>
        <v>0.76366394686128991</v>
      </c>
      <c r="M1897" s="2"/>
    </row>
    <row r="1898" spans="1:13" x14ac:dyDescent="0.2">
      <c r="A1898" s="47">
        <f t="shared" si="120"/>
        <v>2020</v>
      </c>
      <c r="B1898" s="181" t="str">
        <f t="shared" si="121"/>
        <v>Apr</v>
      </c>
      <c r="C1898" s="79">
        <f t="shared" si="119"/>
        <v>18</v>
      </c>
      <c r="D1898" s="194">
        <v>43947</v>
      </c>
      <c r="E1898" s="53" t="s">
        <v>64</v>
      </c>
      <c r="F1898" s="50" t="s">
        <v>146</v>
      </c>
      <c r="G1898" s="50" t="s">
        <v>138</v>
      </c>
      <c r="H1898" s="50" t="s">
        <v>144</v>
      </c>
      <c r="I1898" s="53">
        <v>57</v>
      </c>
      <c r="J1898" s="61">
        <v>1.96</v>
      </c>
      <c r="K1898" s="64">
        <f t="shared" si="122"/>
        <v>1.0583553374047616</v>
      </c>
      <c r="M1898" s="2"/>
    </row>
    <row r="1899" spans="1:13" x14ac:dyDescent="0.2">
      <c r="A1899" s="47">
        <f t="shared" si="120"/>
        <v>2020</v>
      </c>
      <c r="B1899" s="181" t="str">
        <f t="shared" si="121"/>
        <v>Apr</v>
      </c>
      <c r="C1899" s="79">
        <f t="shared" si="119"/>
        <v>18</v>
      </c>
      <c r="D1899" s="194">
        <v>43947</v>
      </c>
      <c r="E1899" s="53" t="s">
        <v>64</v>
      </c>
      <c r="F1899" s="50" t="s">
        <v>146</v>
      </c>
      <c r="G1899" s="50" t="s">
        <v>138</v>
      </c>
      <c r="H1899" s="50" t="s">
        <v>144</v>
      </c>
      <c r="I1899" s="53">
        <v>56</v>
      </c>
      <c r="J1899" s="61">
        <v>1.9</v>
      </c>
      <c r="K1899" s="64">
        <f t="shared" si="122"/>
        <v>1.0819059766763848</v>
      </c>
      <c r="M1899" s="2"/>
    </row>
    <row r="1900" spans="1:13" x14ac:dyDescent="0.2">
      <c r="A1900" s="47">
        <f t="shared" si="120"/>
        <v>2020</v>
      </c>
      <c r="B1900" s="181" t="str">
        <f t="shared" si="121"/>
        <v>Apr</v>
      </c>
      <c r="C1900" s="79">
        <f t="shared" si="119"/>
        <v>18</v>
      </c>
      <c r="D1900" s="194">
        <v>43947</v>
      </c>
      <c r="E1900" s="53" t="s">
        <v>64</v>
      </c>
      <c r="F1900" s="50" t="s">
        <v>146</v>
      </c>
      <c r="G1900" s="50" t="s">
        <v>138</v>
      </c>
      <c r="H1900" s="50" t="s">
        <v>144</v>
      </c>
      <c r="I1900" s="53">
        <v>51</v>
      </c>
      <c r="J1900" s="61">
        <v>1.36</v>
      </c>
      <c r="K1900" s="64">
        <f t="shared" si="122"/>
        <v>1.0252466999871843</v>
      </c>
      <c r="M1900" s="2"/>
    </row>
    <row r="1901" spans="1:13" x14ac:dyDescent="0.2">
      <c r="A1901" s="47">
        <f t="shared" si="120"/>
        <v>2020</v>
      </c>
      <c r="B1901" s="181" t="str">
        <f t="shared" si="121"/>
        <v>Apr</v>
      </c>
      <c r="C1901" s="79">
        <f t="shared" si="119"/>
        <v>18</v>
      </c>
      <c r="D1901" s="194">
        <v>43947</v>
      </c>
      <c r="E1901" s="53" t="s">
        <v>64</v>
      </c>
      <c r="F1901" s="50" t="s">
        <v>146</v>
      </c>
      <c r="G1901" s="50" t="s">
        <v>138</v>
      </c>
      <c r="H1901" s="50" t="s">
        <v>144</v>
      </c>
      <c r="I1901" s="53">
        <v>44</v>
      </c>
      <c r="J1901" s="61">
        <v>0.85</v>
      </c>
      <c r="K1901" s="64">
        <f t="shared" si="122"/>
        <v>0.99783996994740798</v>
      </c>
      <c r="M1901" s="2"/>
    </row>
    <row r="1902" spans="1:13" x14ac:dyDescent="0.2">
      <c r="A1902" s="47">
        <f t="shared" si="120"/>
        <v>2020</v>
      </c>
      <c r="B1902" s="181" t="str">
        <f t="shared" si="121"/>
        <v>Apr</v>
      </c>
      <c r="C1902" s="79">
        <f t="shared" si="119"/>
        <v>18</v>
      </c>
      <c r="D1902" s="194">
        <v>43947</v>
      </c>
      <c r="E1902" s="53" t="s">
        <v>64</v>
      </c>
      <c r="F1902" s="50" t="s">
        <v>146</v>
      </c>
      <c r="G1902" s="50" t="s">
        <v>138</v>
      </c>
      <c r="H1902" s="50" t="s">
        <v>144</v>
      </c>
      <c r="I1902" s="53">
        <v>65</v>
      </c>
      <c r="J1902" s="61">
        <v>2.6</v>
      </c>
      <c r="K1902" s="64">
        <f t="shared" si="122"/>
        <v>0.94674556213017746</v>
      </c>
      <c r="M1902" s="2"/>
    </row>
    <row r="1903" spans="1:13" x14ac:dyDescent="0.2">
      <c r="A1903" s="47">
        <f t="shared" si="120"/>
        <v>2020</v>
      </c>
      <c r="B1903" s="181" t="str">
        <f t="shared" si="121"/>
        <v>Apr</v>
      </c>
      <c r="C1903" s="79">
        <f t="shared" si="119"/>
        <v>18</v>
      </c>
      <c r="D1903" s="194">
        <v>43947</v>
      </c>
      <c r="E1903" s="53" t="s">
        <v>64</v>
      </c>
      <c r="F1903" s="50" t="s">
        <v>146</v>
      </c>
      <c r="G1903" s="50" t="s">
        <v>138</v>
      </c>
      <c r="H1903" s="50" t="s">
        <v>144</v>
      </c>
      <c r="I1903" s="53">
        <v>47</v>
      </c>
      <c r="J1903" s="61">
        <v>1.18</v>
      </c>
      <c r="K1903" s="64">
        <f t="shared" si="122"/>
        <v>1.13654970478603</v>
      </c>
      <c r="M1903" s="2"/>
    </row>
    <row r="1904" spans="1:13" x14ac:dyDescent="0.2">
      <c r="A1904" s="47">
        <f t="shared" si="120"/>
        <v>2020</v>
      </c>
      <c r="B1904" s="181" t="str">
        <f t="shared" si="121"/>
        <v>Apr</v>
      </c>
      <c r="C1904" s="79">
        <f t="shared" si="119"/>
        <v>18</v>
      </c>
      <c r="D1904" s="194">
        <v>43947</v>
      </c>
      <c r="E1904" s="53" t="s">
        <v>64</v>
      </c>
      <c r="F1904" s="50" t="s">
        <v>146</v>
      </c>
      <c r="G1904" s="50" t="s">
        <v>138</v>
      </c>
      <c r="H1904" s="50" t="s">
        <v>144</v>
      </c>
      <c r="I1904" s="53">
        <v>51</v>
      </c>
      <c r="J1904" s="61">
        <v>1.28</v>
      </c>
      <c r="K1904" s="64">
        <f t="shared" si="122"/>
        <v>0.96493807057617353</v>
      </c>
      <c r="M1904" s="2"/>
    </row>
    <row r="1905" spans="1:13" x14ac:dyDescent="0.2">
      <c r="A1905" s="47">
        <f t="shared" si="120"/>
        <v>2020</v>
      </c>
      <c r="B1905" s="181" t="str">
        <f t="shared" si="121"/>
        <v>Apr</v>
      </c>
      <c r="C1905" s="79">
        <f t="shared" si="119"/>
        <v>18</v>
      </c>
      <c r="D1905" s="194">
        <v>43947</v>
      </c>
      <c r="E1905" s="53" t="s">
        <v>64</v>
      </c>
      <c r="F1905" s="50" t="s">
        <v>146</v>
      </c>
      <c r="G1905" s="50" t="s">
        <v>138</v>
      </c>
      <c r="H1905" s="50" t="s">
        <v>144</v>
      </c>
      <c r="I1905" s="53">
        <v>48</v>
      </c>
      <c r="J1905" s="61">
        <v>1.1399999999999999</v>
      </c>
      <c r="K1905" s="64">
        <f t="shared" si="122"/>
        <v>1.0308159722222221</v>
      </c>
      <c r="M1905" s="2"/>
    </row>
    <row r="1906" spans="1:13" x14ac:dyDescent="0.2">
      <c r="A1906" s="47">
        <f t="shared" si="120"/>
        <v>2020</v>
      </c>
      <c r="B1906" s="181" t="str">
        <f t="shared" si="121"/>
        <v>Apr</v>
      </c>
      <c r="C1906" s="79">
        <f t="shared" si="119"/>
        <v>18</v>
      </c>
      <c r="D1906" s="194">
        <v>43947</v>
      </c>
      <c r="E1906" s="53" t="s">
        <v>64</v>
      </c>
      <c r="F1906" s="50" t="s">
        <v>146</v>
      </c>
      <c r="G1906" s="50" t="s">
        <v>138</v>
      </c>
      <c r="H1906" s="50" t="s">
        <v>144</v>
      </c>
      <c r="I1906" s="53">
        <v>54</v>
      </c>
      <c r="J1906" s="61">
        <v>1.5</v>
      </c>
      <c r="K1906" s="64">
        <f t="shared" si="122"/>
        <v>0.95259868922420365</v>
      </c>
      <c r="M1906" s="2"/>
    </row>
    <row r="1907" spans="1:13" x14ac:dyDescent="0.2">
      <c r="A1907" s="47">
        <f t="shared" si="120"/>
        <v>2020</v>
      </c>
      <c r="B1907" s="181" t="str">
        <f t="shared" si="121"/>
        <v>Apr</v>
      </c>
      <c r="C1907" s="79">
        <f t="shared" si="119"/>
        <v>18</v>
      </c>
      <c r="D1907" s="194">
        <v>43947</v>
      </c>
      <c r="E1907" s="53" t="s">
        <v>64</v>
      </c>
      <c r="F1907" s="50" t="s">
        <v>146</v>
      </c>
      <c r="G1907" s="50" t="s">
        <v>138</v>
      </c>
      <c r="H1907" s="50" t="s">
        <v>144</v>
      </c>
      <c r="I1907" s="53">
        <v>49</v>
      </c>
      <c r="J1907" s="61">
        <v>1.07</v>
      </c>
      <c r="K1907" s="64">
        <f t="shared" si="122"/>
        <v>0.90948499349760725</v>
      </c>
      <c r="M1907" s="2"/>
    </row>
    <row r="1908" spans="1:13" x14ac:dyDescent="0.2">
      <c r="A1908" s="47">
        <f t="shared" si="120"/>
        <v>2020</v>
      </c>
      <c r="B1908" s="181" t="str">
        <f t="shared" si="121"/>
        <v>Apr</v>
      </c>
      <c r="C1908" s="79">
        <f t="shared" si="119"/>
        <v>18</v>
      </c>
      <c r="D1908" s="194">
        <v>43947</v>
      </c>
      <c r="E1908" s="53" t="s">
        <v>64</v>
      </c>
      <c r="F1908" s="50" t="s">
        <v>146</v>
      </c>
      <c r="G1908" s="50" t="s">
        <v>138</v>
      </c>
      <c r="H1908" s="50" t="s">
        <v>144</v>
      </c>
      <c r="I1908" s="53">
        <v>56</v>
      </c>
      <c r="J1908" s="61">
        <v>1.67</v>
      </c>
      <c r="K1908" s="64">
        <f t="shared" si="122"/>
        <v>0.95093841107871724</v>
      </c>
      <c r="M1908" s="2"/>
    </row>
    <row r="1909" spans="1:13" x14ac:dyDescent="0.2">
      <c r="A1909" s="47">
        <f t="shared" si="120"/>
        <v>2020</v>
      </c>
      <c r="B1909" s="181" t="str">
        <f t="shared" si="121"/>
        <v>Apr</v>
      </c>
      <c r="C1909" s="79">
        <f t="shared" si="119"/>
        <v>18</v>
      </c>
      <c r="D1909" s="194">
        <v>43947</v>
      </c>
      <c r="E1909" s="53" t="s">
        <v>64</v>
      </c>
      <c r="F1909" s="50" t="s">
        <v>146</v>
      </c>
      <c r="G1909" s="50" t="s">
        <v>138</v>
      </c>
      <c r="H1909" s="50" t="s">
        <v>144</v>
      </c>
      <c r="I1909" s="53">
        <v>53</v>
      </c>
      <c r="J1909" s="61">
        <v>1.39</v>
      </c>
      <c r="K1909" s="64">
        <f t="shared" si="122"/>
        <v>0.93365664273191962</v>
      </c>
      <c r="M1909" s="2"/>
    </row>
    <row r="1910" spans="1:13" x14ac:dyDescent="0.2">
      <c r="A1910" s="47">
        <f t="shared" si="120"/>
        <v>2020</v>
      </c>
      <c r="B1910" s="181" t="str">
        <f t="shared" si="121"/>
        <v>Apr</v>
      </c>
      <c r="C1910" s="79">
        <f t="shared" si="119"/>
        <v>18</v>
      </c>
      <c r="D1910" s="194">
        <v>43947</v>
      </c>
      <c r="E1910" s="53" t="s">
        <v>64</v>
      </c>
      <c r="F1910" s="50" t="s">
        <v>146</v>
      </c>
      <c r="G1910" s="50" t="s">
        <v>138</v>
      </c>
      <c r="H1910" s="50" t="s">
        <v>144</v>
      </c>
      <c r="I1910" s="53">
        <v>49</v>
      </c>
      <c r="J1910" s="61">
        <v>1.23</v>
      </c>
      <c r="K1910" s="64">
        <f t="shared" si="122"/>
        <v>1.0454827495346326</v>
      </c>
      <c r="M1910" s="2"/>
    </row>
    <row r="1911" spans="1:13" x14ac:dyDescent="0.2">
      <c r="A1911" s="47">
        <f t="shared" si="120"/>
        <v>2020</v>
      </c>
      <c r="B1911" s="181" t="str">
        <f t="shared" si="121"/>
        <v>Apr</v>
      </c>
      <c r="C1911" s="79">
        <f t="shared" si="119"/>
        <v>18</v>
      </c>
      <c r="D1911" s="194">
        <v>43947</v>
      </c>
      <c r="E1911" s="53" t="s">
        <v>64</v>
      </c>
      <c r="F1911" s="50" t="s">
        <v>146</v>
      </c>
      <c r="G1911" s="50" t="s">
        <v>138</v>
      </c>
      <c r="H1911" s="50" t="s">
        <v>144</v>
      </c>
      <c r="I1911" s="53">
        <v>56</v>
      </c>
      <c r="J1911" s="61">
        <v>1.85</v>
      </c>
      <c r="K1911" s="64">
        <f t="shared" si="122"/>
        <v>1.0534347667638484</v>
      </c>
      <c r="M1911" s="2"/>
    </row>
    <row r="1912" spans="1:13" x14ac:dyDescent="0.2">
      <c r="A1912" s="47">
        <f t="shared" si="120"/>
        <v>2020</v>
      </c>
      <c r="B1912" s="181" t="str">
        <f t="shared" si="121"/>
        <v>Apr</v>
      </c>
      <c r="C1912" s="79">
        <f t="shared" si="119"/>
        <v>18</v>
      </c>
      <c r="D1912" s="194">
        <v>43947</v>
      </c>
      <c r="E1912" s="53" t="s">
        <v>64</v>
      </c>
      <c r="F1912" s="50" t="s">
        <v>146</v>
      </c>
      <c r="G1912" s="50" t="s">
        <v>138</v>
      </c>
      <c r="H1912" s="50" t="s">
        <v>144</v>
      </c>
      <c r="I1912" s="53">
        <v>54</v>
      </c>
      <c r="J1912" s="61">
        <v>1.63</v>
      </c>
      <c r="K1912" s="64">
        <f t="shared" si="122"/>
        <v>1.0351572422903013</v>
      </c>
      <c r="M1912" s="2"/>
    </row>
    <row r="1913" spans="1:13" x14ac:dyDescent="0.2">
      <c r="A1913" s="47">
        <f t="shared" si="120"/>
        <v>2020</v>
      </c>
      <c r="B1913" s="181" t="str">
        <f t="shared" si="121"/>
        <v>Apr</v>
      </c>
      <c r="C1913" s="79">
        <f t="shared" si="119"/>
        <v>18</v>
      </c>
      <c r="D1913" s="194">
        <v>43947</v>
      </c>
      <c r="E1913" s="53" t="s">
        <v>64</v>
      </c>
      <c r="F1913" s="50" t="s">
        <v>146</v>
      </c>
      <c r="G1913" s="50" t="s">
        <v>138</v>
      </c>
      <c r="H1913" s="50" t="s">
        <v>144</v>
      </c>
      <c r="I1913" s="53">
        <v>53</v>
      </c>
      <c r="J1913" s="61">
        <v>1.52</v>
      </c>
      <c r="K1913" s="64">
        <f t="shared" si="122"/>
        <v>1.0209770481672791</v>
      </c>
      <c r="M1913" s="2"/>
    </row>
    <row r="1914" spans="1:13" x14ac:dyDescent="0.2">
      <c r="A1914" s="47">
        <f t="shared" si="120"/>
        <v>2020</v>
      </c>
      <c r="B1914" s="181" t="str">
        <f t="shared" si="121"/>
        <v>Apr</v>
      </c>
      <c r="C1914" s="79">
        <f t="shared" si="119"/>
        <v>18</v>
      </c>
      <c r="D1914" s="194">
        <v>43947</v>
      </c>
      <c r="E1914" s="53" t="s">
        <v>64</v>
      </c>
      <c r="F1914" s="50" t="s">
        <v>146</v>
      </c>
      <c r="G1914" s="50" t="s">
        <v>138</v>
      </c>
      <c r="H1914" s="50" t="s">
        <v>144</v>
      </c>
      <c r="I1914" s="53">
        <v>55</v>
      </c>
      <c r="J1914" s="61">
        <v>1.88</v>
      </c>
      <c r="K1914" s="64">
        <f t="shared" si="122"/>
        <v>1.1299774605559729</v>
      </c>
      <c r="M1914" s="2"/>
    </row>
    <row r="1915" spans="1:13" x14ac:dyDescent="0.2">
      <c r="A1915" s="47">
        <f t="shared" si="120"/>
        <v>2020</v>
      </c>
      <c r="B1915" s="181" t="str">
        <f t="shared" si="121"/>
        <v>Apr</v>
      </c>
      <c r="C1915" s="79">
        <f t="shared" si="119"/>
        <v>18</v>
      </c>
      <c r="D1915" s="194">
        <v>43947</v>
      </c>
      <c r="E1915" s="53" t="s">
        <v>64</v>
      </c>
      <c r="F1915" s="50" t="s">
        <v>146</v>
      </c>
      <c r="G1915" s="50" t="s">
        <v>138</v>
      </c>
      <c r="H1915" s="50" t="s">
        <v>144</v>
      </c>
      <c r="I1915" s="53">
        <v>54</v>
      </c>
      <c r="J1915" s="61">
        <v>1.66</v>
      </c>
      <c r="K1915" s="64">
        <f t="shared" si="122"/>
        <v>1.0542092160747853</v>
      </c>
      <c r="M1915" s="2"/>
    </row>
    <row r="1916" spans="1:13" x14ac:dyDescent="0.2">
      <c r="A1916" s="47">
        <f t="shared" si="120"/>
        <v>2020</v>
      </c>
      <c r="B1916" s="181" t="str">
        <f t="shared" si="121"/>
        <v>Apr</v>
      </c>
      <c r="C1916" s="79">
        <f t="shared" ref="C1916:C1979" si="123">WEEKNUM(D1916)</f>
        <v>18</v>
      </c>
      <c r="D1916" s="194">
        <v>43947</v>
      </c>
      <c r="E1916" s="53" t="s">
        <v>66</v>
      </c>
      <c r="F1916" s="53" t="s">
        <v>152</v>
      </c>
      <c r="G1916" s="50" t="s">
        <v>138</v>
      </c>
      <c r="H1916" s="50" t="s">
        <v>144</v>
      </c>
      <c r="I1916" s="53">
        <v>52</v>
      </c>
      <c r="J1916" s="61">
        <v>1.1599999999999999</v>
      </c>
      <c r="K1916" s="64">
        <f t="shared" si="122"/>
        <v>0.82498862084660896</v>
      </c>
      <c r="L1916" s="88"/>
      <c r="M1916" s="2"/>
    </row>
    <row r="1917" spans="1:13" x14ac:dyDescent="0.2">
      <c r="A1917" s="47">
        <f t="shared" si="120"/>
        <v>2020</v>
      </c>
      <c r="B1917" s="181" t="str">
        <f t="shared" si="121"/>
        <v>Apr</v>
      </c>
      <c r="C1917" s="79">
        <f t="shared" si="123"/>
        <v>18</v>
      </c>
      <c r="D1917" s="194">
        <v>43947</v>
      </c>
      <c r="E1917" s="53" t="s">
        <v>66</v>
      </c>
      <c r="F1917" s="53" t="s">
        <v>146</v>
      </c>
      <c r="G1917" s="50" t="s">
        <v>138</v>
      </c>
      <c r="H1917" s="50" t="s">
        <v>144</v>
      </c>
      <c r="I1917" s="53">
        <v>43</v>
      </c>
      <c r="J1917" s="61">
        <v>0.82</v>
      </c>
      <c r="K1917" s="64">
        <f t="shared" si="122"/>
        <v>1.0313557296841787</v>
      </c>
      <c r="M1917" s="2"/>
    </row>
    <row r="1918" spans="1:13" x14ac:dyDescent="0.2">
      <c r="A1918" s="47">
        <f t="shared" ref="A1918:A1981" si="124">YEAR(D1918)</f>
        <v>2020</v>
      </c>
      <c r="B1918" s="181" t="str">
        <f t="shared" si="121"/>
        <v>Apr</v>
      </c>
      <c r="C1918" s="79">
        <f t="shared" si="123"/>
        <v>18</v>
      </c>
      <c r="D1918" s="194">
        <v>43947</v>
      </c>
      <c r="E1918" s="53" t="s">
        <v>66</v>
      </c>
      <c r="F1918" s="53" t="s">
        <v>146</v>
      </c>
      <c r="G1918" s="50" t="s">
        <v>138</v>
      </c>
      <c r="H1918" s="50" t="s">
        <v>144</v>
      </c>
      <c r="I1918" s="53">
        <v>36</v>
      </c>
      <c r="J1918" s="61">
        <v>0.39</v>
      </c>
      <c r="K1918" s="64">
        <f t="shared" si="122"/>
        <v>0.83590534979423869</v>
      </c>
      <c r="M1918" s="2"/>
    </row>
    <row r="1919" spans="1:13" x14ac:dyDescent="0.2">
      <c r="A1919" s="47">
        <f t="shared" si="124"/>
        <v>2020</v>
      </c>
      <c r="B1919" s="181" t="str">
        <f t="shared" si="121"/>
        <v>Apr</v>
      </c>
      <c r="C1919" s="79">
        <f t="shared" si="123"/>
        <v>18</v>
      </c>
      <c r="D1919" s="194">
        <v>43947</v>
      </c>
      <c r="E1919" s="53" t="s">
        <v>66</v>
      </c>
      <c r="F1919" s="53" t="s">
        <v>146</v>
      </c>
      <c r="G1919" s="50" t="s">
        <v>138</v>
      </c>
      <c r="H1919" s="50" t="s">
        <v>144</v>
      </c>
      <c r="I1919" s="53">
        <v>36</v>
      </c>
      <c r="J1919" s="61">
        <v>0.42</v>
      </c>
      <c r="K1919" s="64">
        <f t="shared" si="122"/>
        <v>0.90020576131687247</v>
      </c>
      <c r="M1919" s="2"/>
    </row>
    <row r="1920" spans="1:13" x14ac:dyDescent="0.2">
      <c r="A1920" s="47">
        <f t="shared" si="124"/>
        <v>2020</v>
      </c>
      <c r="B1920" s="181" t="str">
        <f t="shared" si="121"/>
        <v>Apr</v>
      </c>
      <c r="C1920" s="79">
        <f t="shared" si="123"/>
        <v>18</v>
      </c>
      <c r="D1920" s="194">
        <v>43947</v>
      </c>
      <c r="E1920" s="53" t="s">
        <v>66</v>
      </c>
      <c r="F1920" s="53" t="s">
        <v>146</v>
      </c>
      <c r="G1920" s="50" t="s">
        <v>138</v>
      </c>
      <c r="H1920" s="50" t="s">
        <v>144</v>
      </c>
      <c r="I1920" s="53">
        <v>36</v>
      </c>
      <c r="J1920" s="61">
        <v>0.33</v>
      </c>
      <c r="K1920" s="64">
        <f t="shared" si="122"/>
        <v>0.70730452674897115</v>
      </c>
      <c r="M1920" s="2"/>
    </row>
    <row r="1921" spans="1:13" x14ac:dyDescent="0.2">
      <c r="A1921" s="47">
        <f t="shared" si="124"/>
        <v>2020</v>
      </c>
      <c r="B1921" s="181" t="str">
        <f t="shared" si="121"/>
        <v>Apr</v>
      </c>
      <c r="C1921" s="79">
        <f t="shared" si="123"/>
        <v>18</v>
      </c>
      <c r="D1921" s="194">
        <v>43947</v>
      </c>
      <c r="E1921" s="53" t="s">
        <v>66</v>
      </c>
      <c r="F1921" s="53" t="s">
        <v>146</v>
      </c>
      <c r="G1921" s="50" t="s">
        <v>138</v>
      </c>
      <c r="H1921" s="50" t="s">
        <v>144</v>
      </c>
      <c r="I1921" s="53">
        <v>37</v>
      </c>
      <c r="J1921" s="61">
        <v>0.56000000000000005</v>
      </c>
      <c r="K1921" s="64">
        <f t="shared" si="122"/>
        <v>1.1055613685270371</v>
      </c>
      <c r="M1921" s="2"/>
    </row>
    <row r="1922" spans="1:13" x14ac:dyDescent="0.2">
      <c r="A1922" s="47">
        <f t="shared" si="124"/>
        <v>2020</v>
      </c>
      <c r="B1922" s="181" t="str">
        <f t="shared" si="121"/>
        <v>Apr</v>
      </c>
      <c r="C1922" s="79">
        <f t="shared" si="123"/>
        <v>18</v>
      </c>
      <c r="D1922" s="194">
        <v>43947</v>
      </c>
      <c r="E1922" s="53" t="s">
        <v>66</v>
      </c>
      <c r="F1922" s="53" t="s">
        <v>146</v>
      </c>
      <c r="G1922" s="50" t="s">
        <v>138</v>
      </c>
      <c r="H1922" s="50" t="s">
        <v>144</v>
      </c>
      <c r="I1922" s="53">
        <v>37</v>
      </c>
      <c r="J1922" s="61">
        <v>0.43</v>
      </c>
      <c r="K1922" s="64">
        <f t="shared" si="122"/>
        <v>0.8489131936904033</v>
      </c>
      <c r="M1922" s="2"/>
    </row>
    <row r="1923" spans="1:13" x14ac:dyDescent="0.2">
      <c r="A1923" s="47">
        <f t="shared" si="124"/>
        <v>2020</v>
      </c>
      <c r="B1923" s="181" t="str">
        <f t="shared" si="121"/>
        <v>Apr</v>
      </c>
      <c r="C1923" s="79">
        <f t="shared" si="123"/>
        <v>18</v>
      </c>
      <c r="D1923" s="194">
        <v>43947</v>
      </c>
      <c r="E1923" s="53" t="s">
        <v>66</v>
      </c>
      <c r="F1923" s="53" t="s">
        <v>146</v>
      </c>
      <c r="G1923" s="50" t="s">
        <v>138</v>
      </c>
      <c r="H1923" s="50" t="s">
        <v>144</v>
      </c>
      <c r="I1923" s="53">
        <v>42</v>
      </c>
      <c r="J1923" s="61">
        <v>0.53</v>
      </c>
      <c r="K1923" s="64">
        <f t="shared" si="122"/>
        <v>0.7153655112838786</v>
      </c>
      <c r="M1923" s="2"/>
    </row>
    <row r="1924" spans="1:13" x14ac:dyDescent="0.2">
      <c r="A1924" s="47">
        <f t="shared" si="124"/>
        <v>2020</v>
      </c>
      <c r="B1924" s="181" t="str">
        <f t="shared" si="121"/>
        <v>Apr</v>
      </c>
      <c r="C1924" s="79">
        <f t="shared" si="123"/>
        <v>18</v>
      </c>
      <c r="D1924" s="194">
        <v>43947</v>
      </c>
      <c r="E1924" s="53" t="s">
        <v>66</v>
      </c>
      <c r="F1924" s="53" t="s">
        <v>146</v>
      </c>
      <c r="G1924" s="50" t="s">
        <v>138</v>
      </c>
      <c r="H1924" s="50" t="s">
        <v>144</v>
      </c>
      <c r="I1924" s="53">
        <v>38</v>
      </c>
      <c r="J1924" s="61">
        <v>0.42</v>
      </c>
      <c r="K1924" s="64">
        <f t="shared" si="122"/>
        <v>0.76541769937308646</v>
      </c>
      <c r="M1924" s="2"/>
    </row>
    <row r="1925" spans="1:13" x14ac:dyDescent="0.2">
      <c r="A1925" s="47">
        <f t="shared" si="124"/>
        <v>2020</v>
      </c>
      <c r="B1925" s="181" t="str">
        <f t="shared" si="121"/>
        <v>Apr</v>
      </c>
      <c r="C1925" s="79">
        <f t="shared" si="123"/>
        <v>18</v>
      </c>
      <c r="D1925" s="194">
        <v>43947</v>
      </c>
      <c r="E1925" s="53" t="s">
        <v>66</v>
      </c>
      <c r="F1925" s="53" t="s">
        <v>146</v>
      </c>
      <c r="G1925" s="50" t="s">
        <v>138</v>
      </c>
      <c r="H1925" s="50" t="s">
        <v>144</v>
      </c>
      <c r="I1925" s="53">
        <v>45</v>
      </c>
      <c r="J1925" s="61">
        <v>0.65</v>
      </c>
      <c r="K1925" s="64">
        <f t="shared" si="122"/>
        <v>0.71330589849108372</v>
      </c>
      <c r="M1925" s="2"/>
    </row>
    <row r="1926" spans="1:13" x14ac:dyDescent="0.2">
      <c r="A1926" s="47">
        <f t="shared" si="124"/>
        <v>2020</v>
      </c>
      <c r="B1926" s="181" t="str">
        <f t="shared" si="121"/>
        <v>Apr</v>
      </c>
      <c r="C1926" s="79">
        <f t="shared" si="123"/>
        <v>18</v>
      </c>
      <c r="D1926" s="194">
        <v>43947</v>
      </c>
      <c r="E1926" s="53" t="s">
        <v>66</v>
      </c>
      <c r="F1926" s="53" t="s">
        <v>146</v>
      </c>
      <c r="G1926" s="50" t="s">
        <v>138</v>
      </c>
      <c r="H1926" s="50" t="s">
        <v>144</v>
      </c>
      <c r="I1926" s="53">
        <v>36</v>
      </c>
      <c r="J1926" s="61">
        <v>0.41</v>
      </c>
      <c r="K1926" s="64">
        <f t="shared" si="122"/>
        <v>0.87877229080932784</v>
      </c>
      <c r="M1926" s="2"/>
    </row>
    <row r="1927" spans="1:13" x14ac:dyDescent="0.2">
      <c r="A1927" s="47">
        <f t="shared" si="124"/>
        <v>2020</v>
      </c>
      <c r="B1927" s="181" t="str">
        <f t="shared" si="121"/>
        <v>Apr</v>
      </c>
      <c r="C1927" s="79">
        <f t="shared" si="123"/>
        <v>18</v>
      </c>
      <c r="D1927" s="194">
        <v>43947</v>
      </c>
      <c r="E1927" s="53" t="s">
        <v>66</v>
      </c>
      <c r="F1927" s="53" t="s">
        <v>146</v>
      </c>
      <c r="G1927" s="50" t="s">
        <v>138</v>
      </c>
      <c r="H1927" s="50" t="s">
        <v>144</v>
      </c>
      <c r="I1927" s="53">
        <v>36</v>
      </c>
      <c r="J1927" s="61">
        <v>0.34</v>
      </c>
      <c r="K1927" s="64">
        <f t="shared" si="122"/>
        <v>0.72873799725651578</v>
      </c>
      <c r="M1927" s="2"/>
    </row>
    <row r="1928" spans="1:13" x14ac:dyDescent="0.2">
      <c r="A1928" s="47">
        <f t="shared" si="124"/>
        <v>2020</v>
      </c>
      <c r="B1928" s="181" t="str">
        <f t="shared" si="121"/>
        <v>Apr</v>
      </c>
      <c r="C1928" s="79">
        <f t="shared" si="123"/>
        <v>18</v>
      </c>
      <c r="D1928" s="194">
        <v>43947</v>
      </c>
      <c r="E1928" s="53" t="s">
        <v>66</v>
      </c>
      <c r="F1928" s="53" t="s">
        <v>146</v>
      </c>
      <c r="G1928" s="50" t="s">
        <v>138</v>
      </c>
      <c r="H1928" s="50" t="s">
        <v>144</v>
      </c>
      <c r="I1928" s="53">
        <v>37</v>
      </c>
      <c r="J1928" s="61">
        <v>0.28000000000000003</v>
      </c>
      <c r="K1928" s="64">
        <f t="shared" si="122"/>
        <v>0.55278068426351856</v>
      </c>
      <c r="M1928" s="2"/>
    </row>
    <row r="1929" spans="1:13" x14ac:dyDescent="0.2">
      <c r="A1929" s="47">
        <f t="shared" si="124"/>
        <v>2020</v>
      </c>
      <c r="B1929" s="181" t="str">
        <f t="shared" si="121"/>
        <v>Apr</v>
      </c>
      <c r="C1929" s="79">
        <f t="shared" si="123"/>
        <v>18</v>
      </c>
      <c r="D1929" s="194">
        <v>43947</v>
      </c>
      <c r="E1929" s="53" t="s">
        <v>66</v>
      </c>
      <c r="F1929" s="53" t="s">
        <v>146</v>
      </c>
      <c r="G1929" s="50" t="s">
        <v>138</v>
      </c>
      <c r="H1929" s="50" t="s">
        <v>144</v>
      </c>
      <c r="I1929" s="53">
        <v>38</v>
      </c>
      <c r="J1929" s="61">
        <v>0.38</v>
      </c>
      <c r="K1929" s="64">
        <f t="shared" si="122"/>
        <v>0.69252077562326875</v>
      </c>
      <c r="M1929" s="2"/>
    </row>
    <row r="1930" spans="1:13" x14ac:dyDescent="0.2">
      <c r="A1930" s="47">
        <f t="shared" si="124"/>
        <v>2020</v>
      </c>
      <c r="B1930" s="181" t="str">
        <f t="shared" si="121"/>
        <v>Apr</v>
      </c>
      <c r="C1930" s="79">
        <f t="shared" si="123"/>
        <v>18</v>
      </c>
      <c r="D1930" s="194">
        <v>43947</v>
      </c>
      <c r="E1930" s="53" t="s">
        <v>66</v>
      </c>
      <c r="F1930" s="53" t="s">
        <v>146</v>
      </c>
      <c r="G1930" s="50" t="s">
        <v>138</v>
      </c>
      <c r="H1930" s="50" t="s">
        <v>144</v>
      </c>
      <c r="I1930" s="53">
        <v>42</v>
      </c>
      <c r="J1930" s="61">
        <v>0.48</v>
      </c>
      <c r="K1930" s="64">
        <f t="shared" si="122"/>
        <v>0.64787819889860709</v>
      </c>
      <c r="M1930" s="2"/>
    </row>
    <row r="1931" spans="1:13" x14ac:dyDescent="0.2">
      <c r="A1931" s="47">
        <f t="shared" si="124"/>
        <v>2020</v>
      </c>
      <c r="B1931" s="181" t="str">
        <f t="shared" si="121"/>
        <v>Apr</v>
      </c>
      <c r="C1931" s="79">
        <f t="shared" si="123"/>
        <v>18</v>
      </c>
      <c r="D1931" s="194">
        <v>43947</v>
      </c>
      <c r="E1931" s="53" t="s">
        <v>66</v>
      </c>
      <c r="F1931" s="53" t="s">
        <v>146</v>
      </c>
      <c r="G1931" s="50" t="s">
        <v>138</v>
      </c>
      <c r="H1931" s="50" t="s">
        <v>144</v>
      </c>
      <c r="I1931" s="53">
        <v>38</v>
      </c>
      <c r="J1931" s="61">
        <v>0.4</v>
      </c>
      <c r="K1931" s="64">
        <f t="shared" si="122"/>
        <v>0.72896923749817755</v>
      </c>
      <c r="M1931" s="2"/>
    </row>
    <row r="1932" spans="1:13" x14ac:dyDescent="0.2">
      <c r="A1932" s="47">
        <f t="shared" si="124"/>
        <v>2020</v>
      </c>
      <c r="B1932" s="181" t="str">
        <f t="shared" si="121"/>
        <v>Apr</v>
      </c>
      <c r="C1932" s="79">
        <f t="shared" si="123"/>
        <v>18</v>
      </c>
      <c r="D1932" s="194">
        <v>43947</v>
      </c>
      <c r="E1932" s="53" t="s">
        <v>66</v>
      </c>
      <c r="F1932" s="53" t="s">
        <v>146</v>
      </c>
      <c r="G1932" s="50" t="s">
        <v>138</v>
      </c>
      <c r="H1932" s="50" t="s">
        <v>144</v>
      </c>
      <c r="I1932" s="53">
        <v>39</v>
      </c>
      <c r="J1932" s="61">
        <v>0.41</v>
      </c>
      <c r="K1932" s="64">
        <f t="shared" si="122"/>
        <v>0.69117820597110535</v>
      </c>
      <c r="M1932" s="2"/>
    </row>
    <row r="1933" spans="1:13" x14ac:dyDescent="0.2">
      <c r="A1933" s="47">
        <f t="shared" si="124"/>
        <v>2020</v>
      </c>
      <c r="B1933" s="181" t="str">
        <f t="shared" si="121"/>
        <v>Apr</v>
      </c>
      <c r="C1933" s="79">
        <f t="shared" si="123"/>
        <v>18</v>
      </c>
      <c r="D1933" s="194">
        <v>43947</v>
      </c>
      <c r="E1933" s="53" t="s">
        <v>66</v>
      </c>
      <c r="F1933" s="53" t="s">
        <v>146</v>
      </c>
      <c r="G1933" s="50" t="s">
        <v>138</v>
      </c>
      <c r="H1933" s="50" t="s">
        <v>144</v>
      </c>
      <c r="I1933" s="53">
        <v>39</v>
      </c>
      <c r="J1933" s="61">
        <v>0.45</v>
      </c>
      <c r="K1933" s="64">
        <f t="shared" si="122"/>
        <v>0.75861022606584738</v>
      </c>
      <c r="M1933" s="2"/>
    </row>
    <row r="1934" spans="1:13" x14ac:dyDescent="0.2">
      <c r="A1934" s="47">
        <f t="shared" si="124"/>
        <v>2020</v>
      </c>
      <c r="B1934" s="181" t="str">
        <f t="shared" si="121"/>
        <v>Apr</v>
      </c>
      <c r="C1934" s="79">
        <f t="shared" si="123"/>
        <v>18</v>
      </c>
      <c r="D1934" s="194">
        <v>43947</v>
      </c>
      <c r="E1934" s="53" t="s">
        <v>66</v>
      </c>
      <c r="F1934" s="53" t="s">
        <v>146</v>
      </c>
      <c r="G1934" s="50" t="s">
        <v>138</v>
      </c>
      <c r="H1934" s="50" t="s">
        <v>144</v>
      </c>
      <c r="I1934" s="53">
        <v>45</v>
      </c>
      <c r="J1934" s="61">
        <v>0.63</v>
      </c>
      <c r="K1934" s="64">
        <f t="shared" si="122"/>
        <v>0.69135802469135799</v>
      </c>
      <c r="M1934" s="2"/>
    </row>
    <row r="1935" spans="1:13" x14ac:dyDescent="0.2">
      <c r="A1935" s="47">
        <f t="shared" si="124"/>
        <v>2020</v>
      </c>
      <c r="B1935" s="181" t="str">
        <f t="shared" si="121"/>
        <v>Apr</v>
      </c>
      <c r="C1935" s="79">
        <f t="shared" si="123"/>
        <v>18</v>
      </c>
      <c r="D1935" s="194">
        <v>43947</v>
      </c>
      <c r="E1935" s="53" t="s">
        <v>66</v>
      </c>
      <c r="F1935" s="53" t="s">
        <v>146</v>
      </c>
      <c r="G1935" s="50" t="s">
        <v>138</v>
      </c>
      <c r="H1935" s="50" t="s">
        <v>144</v>
      </c>
      <c r="I1935" s="53">
        <v>47</v>
      </c>
      <c r="J1935" s="61">
        <v>1</v>
      </c>
      <c r="K1935" s="64">
        <f t="shared" si="122"/>
        <v>0.9631777159203645</v>
      </c>
      <c r="M1935" s="2"/>
    </row>
    <row r="1936" spans="1:13" x14ac:dyDescent="0.2">
      <c r="A1936" s="47">
        <f t="shared" si="124"/>
        <v>2020</v>
      </c>
      <c r="B1936" s="181" t="str">
        <f t="shared" si="121"/>
        <v>Apr</v>
      </c>
      <c r="C1936" s="79">
        <f t="shared" si="123"/>
        <v>18</v>
      </c>
      <c r="D1936" s="194">
        <v>43947</v>
      </c>
      <c r="E1936" s="53" t="s">
        <v>66</v>
      </c>
      <c r="F1936" s="53" t="s">
        <v>146</v>
      </c>
      <c r="G1936" s="50" t="s">
        <v>138</v>
      </c>
      <c r="H1936" s="50" t="s">
        <v>144</v>
      </c>
      <c r="I1936" s="53">
        <v>67</v>
      </c>
      <c r="J1936" s="61">
        <v>2.35</v>
      </c>
      <c r="K1936" s="64">
        <f t="shared" si="122"/>
        <v>0.78134610972759277</v>
      </c>
      <c r="M1936" s="2"/>
    </row>
    <row r="1937" spans="1:13" x14ac:dyDescent="0.2">
      <c r="A1937" s="47">
        <f t="shared" si="124"/>
        <v>2020</v>
      </c>
      <c r="B1937" s="181" t="str">
        <f t="shared" ref="B1937:B2000" si="125">TEXT(D1937,"mmm")</f>
        <v>Apr</v>
      </c>
      <c r="C1937" s="79">
        <f t="shared" si="123"/>
        <v>18</v>
      </c>
      <c r="D1937" s="194">
        <v>43947</v>
      </c>
      <c r="E1937" s="53" t="s">
        <v>66</v>
      </c>
      <c r="F1937" s="53" t="s">
        <v>146</v>
      </c>
      <c r="G1937" s="50" t="s">
        <v>138</v>
      </c>
      <c r="H1937" s="50" t="s">
        <v>144</v>
      </c>
      <c r="I1937" s="53">
        <v>37</v>
      </c>
      <c r="J1937" s="61">
        <v>0.38</v>
      </c>
      <c r="K1937" s="64">
        <f t="shared" si="122"/>
        <v>0.75020235721477502</v>
      </c>
      <c r="M1937" s="2"/>
    </row>
    <row r="1938" spans="1:13" x14ac:dyDescent="0.2">
      <c r="A1938" s="47">
        <f t="shared" si="124"/>
        <v>2020</v>
      </c>
      <c r="B1938" s="181" t="str">
        <f t="shared" si="125"/>
        <v>Apr</v>
      </c>
      <c r="C1938" s="79">
        <f t="shared" si="123"/>
        <v>18</v>
      </c>
      <c r="D1938" s="194">
        <v>43947</v>
      </c>
      <c r="E1938" s="53" t="s">
        <v>66</v>
      </c>
      <c r="F1938" s="53" t="s">
        <v>146</v>
      </c>
      <c r="G1938" s="50" t="s">
        <v>138</v>
      </c>
      <c r="H1938" s="50" t="s">
        <v>144</v>
      </c>
      <c r="I1938" s="53">
        <v>43</v>
      </c>
      <c r="J1938" s="61">
        <v>0.39</v>
      </c>
      <c r="K1938" s="64">
        <f t="shared" si="122"/>
        <v>0.49052284704491428</v>
      </c>
      <c r="M1938" s="2"/>
    </row>
    <row r="1939" spans="1:13" x14ac:dyDescent="0.2">
      <c r="A1939" s="47">
        <f t="shared" si="124"/>
        <v>2020</v>
      </c>
      <c r="B1939" s="181" t="str">
        <f t="shared" si="125"/>
        <v>Apr</v>
      </c>
      <c r="C1939" s="79">
        <f t="shared" si="123"/>
        <v>18</v>
      </c>
      <c r="D1939" s="194">
        <v>43947</v>
      </c>
      <c r="E1939" s="53" t="s">
        <v>66</v>
      </c>
      <c r="F1939" s="53" t="s">
        <v>146</v>
      </c>
      <c r="G1939" s="50" t="s">
        <v>138</v>
      </c>
      <c r="H1939" s="50" t="s">
        <v>144</v>
      </c>
      <c r="I1939" s="53">
        <v>54</v>
      </c>
      <c r="J1939" s="61">
        <v>0.89</v>
      </c>
      <c r="K1939" s="64">
        <f t="shared" si="122"/>
        <v>0.56520855560636085</v>
      </c>
      <c r="M1939" s="2"/>
    </row>
    <row r="1940" spans="1:13" x14ac:dyDescent="0.2">
      <c r="A1940" s="47">
        <f t="shared" si="124"/>
        <v>2020</v>
      </c>
      <c r="B1940" s="181" t="str">
        <f t="shared" si="125"/>
        <v>Apr</v>
      </c>
      <c r="C1940" s="79">
        <f t="shared" si="123"/>
        <v>18</v>
      </c>
      <c r="D1940" s="194">
        <v>43947</v>
      </c>
      <c r="E1940" s="53" t="s">
        <v>66</v>
      </c>
      <c r="F1940" s="53" t="s">
        <v>146</v>
      </c>
      <c r="G1940" s="50" t="s">
        <v>138</v>
      </c>
      <c r="H1940" s="50" t="s">
        <v>144</v>
      </c>
      <c r="I1940" s="53">
        <v>36</v>
      </c>
      <c r="J1940" s="61">
        <v>0.36</v>
      </c>
      <c r="K1940" s="64">
        <f t="shared" si="122"/>
        <v>0.77160493827160492</v>
      </c>
      <c r="M1940" s="2"/>
    </row>
    <row r="1941" spans="1:13" x14ac:dyDescent="0.2">
      <c r="A1941" s="47">
        <f t="shared" si="124"/>
        <v>2020</v>
      </c>
      <c r="B1941" s="181" t="str">
        <f t="shared" si="125"/>
        <v>Apr</v>
      </c>
      <c r="C1941" s="79">
        <f t="shared" si="123"/>
        <v>18</v>
      </c>
      <c r="D1941" s="194">
        <v>43947</v>
      </c>
      <c r="E1941" s="53" t="s">
        <v>66</v>
      </c>
      <c r="F1941" s="53" t="s">
        <v>142</v>
      </c>
      <c r="G1941" s="50" t="s">
        <v>138</v>
      </c>
      <c r="H1941" s="50" t="s">
        <v>144</v>
      </c>
      <c r="I1941" s="53">
        <v>42</v>
      </c>
      <c r="J1941" s="61">
        <v>0.56000000000000005</v>
      </c>
      <c r="K1941" s="64">
        <f t="shared" si="122"/>
        <v>0.75585789871504172</v>
      </c>
      <c r="M1941" s="2"/>
    </row>
    <row r="1942" spans="1:13" x14ac:dyDescent="0.2">
      <c r="A1942" s="47">
        <f t="shared" si="124"/>
        <v>2020</v>
      </c>
      <c r="B1942" s="181" t="str">
        <f t="shared" si="125"/>
        <v>Apr</v>
      </c>
      <c r="C1942" s="79">
        <f t="shared" si="123"/>
        <v>18</v>
      </c>
      <c r="D1942" s="194">
        <v>43947</v>
      </c>
      <c r="E1942" s="53" t="s">
        <v>66</v>
      </c>
      <c r="F1942" s="53" t="s">
        <v>142</v>
      </c>
      <c r="G1942" s="50" t="s">
        <v>138</v>
      </c>
      <c r="H1942" s="50" t="s">
        <v>144</v>
      </c>
      <c r="I1942" s="53">
        <v>44</v>
      </c>
      <c r="J1942" s="61">
        <v>0.63</v>
      </c>
      <c r="K1942" s="64">
        <f t="shared" si="122"/>
        <v>0.73957550713749065</v>
      </c>
      <c r="M1942" s="2"/>
    </row>
    <row r="1943" spans="1:13" x14ac:dyDescent="0.2">
      <c r="A1943" s="133">
        <f t="shared" si="124"/>
        <v>2020</v>
      </c>
      <c r="B1943" s="184" t="str">
        <f t="shared" si="125"/>
        <v>Apr</v>
      </c>
      <c r="C1943" s="132">
        <f t="shared" si="123"/>
        <v>18</v>
      </c>
      <c r="D1943" s="200">
        <v>43947</v>
      </c>
      <c r="E1943" s="143" t="s">
        <v>66</v>
      </c>
      <c r="F1943" s="143" t="s">
        <v>142</v>
      </c>
      <c r="G1943" s="98" t="s">
        <v>138</v>
      </c>
      <c r="H1943" s="98" t="s">
        <v>144</v>
      </c>
      <c r="I1943" s="143">
        <v>40</v>
      </c>
      <c r="J1943" s="144"/>
      <c r="K1943" s="64" t="str">
        <f t="shared" si="122"/>
        <v/>
      </c>
      <c r="M1943" s="2"/>
    </row>
    <row r="1944" spans="1:13" x14ac:dyDescent="0.2">
      <c r="A1944" s="47">
        <f t="shared" si="124"/>
        <v>2020</v>
      </c>
      <c r="B1944" s="183" t="str">
        <f t="shared" si="125"/>
        <v>May</v>
      </c>
      <c r="C1944" s="79">
        <f t="shared" si="123"/>
        <v>19</v>
      </c>
      <c r="D1944" s="194">
        <v>43954</v>
      </c>
      <c r="E1944" s="182" t="s">
        <v>209</v>
      </c>
      <c r="F1944" s="53" t="s">
        <v>146</v>
      </c>
      <c r="G1944" s="50" t="s">
        <v>138</v>
      </c>
      <c r="H1944" s="50" t="s">
        <v>144</v>
      </c>
      <c r="I1944" s="53">
        <v>30</v>
      </c>
      <c r="J1944" s="97"/>
      <c r="K1944" s="64" t="str">
        <f t="shared" si="122"/>
        <v/>
      </c>
      <c r="M1944" s="2"/>
    </row>
    <row r="1945" spans="1:13" x14ac:dyDescent="0.2">
      <c r="A1945" s="47">
        <f t="shared" si="124"/>
        <v>2020</v>
      </c>
      <c r="B1945" s="181" t="str">
        <f t="shared" si="125"/>
        <v>May</v>
      </c>
      <c r="C1945" s="79">
        <f t="shared" si="123"/>
        <v>19</v>
      </c>
      <c r="D1945" s="194">
        <v>43954</v>
      </c>
      <c r="E1945" s="182" t="s">
        <v>209</v>
      </c>
      <c r="F1945" s="53" t="s">
        <v>146</v>
      </c>
      <c r="G1945" s="50" t="s">
        <v>138</v>
      </c>
      <c r="H1945" s="50" t="s">
        <v>144</v>
      </c>
      <c r="I1945" s="53">
        <v>31</v>
      </c>
      <c r="J1945" s="97"/>
      <c r="K1945" s="64" t="str">
        <f t="shared" ref="K1945:K2008" si="126">IF(J1945="","",(J1945*100000)/(I1945^3))</f>
        <v/>
      </c>
      <c r="M1945" s="2"/>
    </row>
    <row r="1946" spans="1:13" x14ac:dyDescent="0.2">
      <c r="A1946" s="47">
        <f t="shared" si="124"/>
        <v>2020</v>
      </c>
      <c r="B1946" s="181" t="str">
        <f t="shared" si="125"/>
        <v>May</v>
      </c>
      <c r="C1946" s="79">
        <f t="shared" si="123"/>
        <v>19</v>
      </c>
      <c r="D1946" s="194">
        <v>43954</v>
      </c>
      <c r="E1946" s="182" t="s">
        <v>209</v>
      </c>
      <c r="F1946" s="53" t="s">
        <v>146</v>
      </c>
      <c r="G1946" s="50" t="s">
        <v>138</v>
      </c>
      <c r="H1946" s="50" t="s">
        <v>144</v>
      </c>
      <c r="I1946" s="53">
        <v>35</v>
      </c>
      <c r="J1946" s="97"/>
      <c r="K1946" s="64" t="str">
        <f t="shared" si="126"/>
        <v/>
      </c>
      <c r="M1946" s="2"/>
    </row>
    <row r="1947" spans="1:13" x14ac:dyDescent="0.2">
      <c r="A1947" s="47">
        <f t="shared" si="124"/>
        <v>2020</v>
      </c>
      <c r="B1947" s="181" t="str">
        <f t="shared" si="125"/>
        <v>May</v>
      </c>
      <c r="C1947" s="79">
        <f t="shared" si="123"/>
        <v>19</v>
      </c>
      <c r="D1947" s="194">
        <v>43954</v>
      </c>
      <c r="E1947" s="182" t="s">
        <v>209</v>
      </c>
      <c r="F1947" s="53" t="s">
        <v>146</v>
      </c>
      <c r="G1947" s="50" t="s">
        <v>138</v>
      </c>
      <c r="H1947" s="50" t="s">
        <v>144</v>
      </c>
      <c r="I1947" s="53">
        <v>31</v>
      </c>
      <c r="J1947" s="97"/>
      <c r="K1947" s="64" t="str">
        <f t="shared" si="126"/>
        <v/>
      </c>
      <c r="M1947" s="2"/>
    </row>
    <row r="1948" spans="1:13" x14ac:dyDescent="0.2">
      <c r="A1948" s="47">
        <f t="shared" si="124"/>
        <v>2020</v>
      </c>
      <c r="B1948" s="181" t="str">
        <f t="shared" si="125"/>
        <v>May</v>
      </c>
      <c r="C1948" s="79">
        <f t="shared" si="123"/>
        <v>19</v>
      </c>
      <c r="D1948" s="194">
        <v>43954</v>
      </c>
      <c r="E1948" s="182" t="s">
        <v>209</v>
      </c>
      <c r="F1948" s="53" t="s">
        <v>146</v>
      </c>
      <c r="G1948" s="50" t="s">
        <v>138</v>
      </c>
      <c r="H1948" s="50" t="s">
        <v>144</v>
      </c>
      <c r="I1948" s="53">
        <v>32</v>
      </c>
      <c r="J1948" s="97"/>
      <c r="K1948" s="64" t="str">
        <f t="shared" si="126"/>
        <v/>
      </c>
      <c r="M1948" s="2"/>
    </row>
    <row r="1949" spans="1:13" x14ac:dyDescent="0.2">
      <c r="A1949" s="47">
        <f t="shared" si="124"/>
        <v>2020</v>
      </c>
      <c r="B1949" s="181" t="str">
        <f t="shared" si="125"/>
        <v>May</v>
      </c>
      <c r="C1949" s="79">
        <f t="shared" si="123"/>
        <v>19</v>
      </c>
      <c r="D1949" s="194">
        <v>43954</v>
      </c>
      <c r="E1949" s="182" t="s">
        <v>209</v>
      </c>
      <c r="F1949" s="53" t="s">
        <v>146</v>
      </c>
      <c r="G1949" s="50" t="s">
        <v>138</v>
      </c>
      <c r="H1949" s="50" t="s">
        <v>144</v>
      </c>
      <c r="I1949" s="53">
        <v>34</v>
      </c>
      <c r="J1949" s="97"/>
      <c r="K1949" s="64" t="str">
        <f t="shared" si="126"/>
        <v/>
      </c>
      <c r="M1949" s="2"/>
    </row>
    <row r="1950" spans="1:13" x14ac:dyDescent="0.2">
      <c r="A1950" s="47">
        <f t="shared" si="124"/>
        <v>2020</v>
      </c>
      <c r="B1950" s="181" t="str">
        <f t="shared" si="125"/>
        <v>May</v>
      </c>
      <c r="C1950" s="79">
        <f t="shared" si="123"/>
        <v>19</v>
      </c>
      <c r="D1950" s="194">
        <v>43954</v>
      </c>
      <c r="E1950" s="182" t="s">
        <v>209</v>
      </c>
      <c r="F1950" s="53" t="s">
        <v>146</v>
      </c>
      <c r="G1950" s="50" t="s">
        <v>138</v>
      </c>
      <c r="H1950" s="50" t="s">
        <v>144</v>
      </c>
      <c r="I1950" s="53">
        <v>32</v>
      </c>
      <c r="J1950" s="97"/>
      <c r="K1950" s="64" t="str">
        <f t="shared" si="126"/>
        <v/>
      </c>
      <c r="M1950" s="2"/>
    </row>
    <row r="1951" spans="1:13" x14ac:dyDescent="0.2">
      <c r="A1951" s="47">
        <f t="shared" si="124"/>
        <v>2020</v>
      </c>
      <c r="B1951" s="181" t="str">
        <f t="shared" si="125"/>
        <v>May</v>
      </c>
      <c r="C1951" s="79">
        <f t="shared" si="123"/>
        <v>19</v>
      </c>
      <c r="D1951" s="194">
        <v>43954</v>
      </c>
      <c r="E1951" s="182" t="s">
        <v>209</v>
      </c>
      <c r="F1951" s="53" t="s">
        <v>146</v>
      </c>
      <c r="G1951" s="50" t="s">
        <v>138</v>
      </c>
      <c r="H1951" s="50" t="s">
        <v>144</v>
      </c>
      <c r="I1951" s="53">
        <v>33</v>
      </c>
      <c r="J1951" s="97"/>
      <c r="K1951" s="64" t="str">
        <f t="shared" si="126"/>
        <v/>
      </c>
      <c r="M1951" s="2"/>
    </row>
    <row r="1952" spans="1:13" x14ac:dyDescent="0.2">
      <c r="A1952" s="47">
        <f t="shared" si="124"/>
        <v>2020</v>
      </c>
      <c r="B1952" s="181" t="str">
        <f t="shared" si="125"/>
        <v>May</v>
      </c>
      <c r="C1952" s="79">
        <f t="shared" si="123"/>
        <v>19</v>
      </c>
      <c r="D1952" s="194">
        <v>43954</v>
      </c>
      <c r="E1952" s="53" t="s">
        <v>217</v>
      </c>
      <c r="F1952" s="53" t="s">
        <v>146</v>
      </c>
      <c r="G1952" s="50" t="s">
        <v>138</v>
      </c>
      <c r="H1952" s="50" t="s">
        <v>144</v>
      </c>
      <c r="I1952" s="53">
        <v>42</v>
      </c>
      <c r="J1952" s="61">
        <v>0.76</v>
      </c>
      <c r="K1952" s="64">
        <f t="shared" si="126"/>
        <v>1.025807148256128</v>
      </c>
      <c r="M1952" s="2"/>
    </row>
    <row r="1953" spans="1:13" x14ac:dyDescent="0.2">
      <c r="A1953" s="47">
        <f t="shared" si="124"/>
        <v>2020</v>
      </c>
      <c r="B1953" s="181" t="str">
        <f t="shared" si="125"/>
        <v>May</v>
      </c>
      <c r="C1953" s="79">
        <f t="shared" si="123"/>
        <v>19</v>
      </c>
      <c r="D1953" s="194">
        <v>43954</v>
      </c>
      <c r="E1953" s="53" t="s">
        <v>217</v>
      </c>
      <c r="F1953" s="53" t="s">
        <v>146</v>
      </c>
      <c r="G1953" s="50" t="s">
        <v>138</v>
      </c>
      <c r="H1953" s="50" t="s">
        <v>144</v>
      </c>
      <c r="I1953" s="53">
        <v>43</v>
      </c>
      <c r="J1953" s="61">
        <v>0.83</v>
      </c>
      <c r="K1953" s="64">
        <f t="shared" si="126"/>
        <v>1.0439332385827662</v>
      </c>
      <c r="M1953" s="2"/>
    </row>
    <row r="1954" spans="1:13" x14ac:dyDescent="0.2">
      <c r="A1954" s="47">
        <f t="shared" si="124"/>
        <v>2020</v>
      </c>
      <c r="B1954" s="181" t="str">
        <f t="shared" si="125"/>
        <v>May</v>
      </c>
      <c r="C1954" s="79">
        <f t="shared" si="123"/>
        <v>19</v>
      </c>
      <c r="D1954" s="194">
        <v>43954</v>
      </c>
      <c r="E1954" s="53" t="s">
        <v>217</v>
      </c>
      <c r="F1954" s="53" t="s">
        <v>146</v>
      </c>
      <c r="G1954" s="50" t="s">
        <v>138</v>
      </c>
      <c r="H1954" s="50" t="s">
        <v>144</v>
      </c>
      <c r="I1954" s="53">
        <v>38</v>
      </c>
      <c r="J1954" s="61">
        <v>0.47</v>
      </c>
      <c r="K1954" s="64">
        <f t="shared" si="126"/>
        <v>0.85653885406035868</v>
      </c>
      <c r="M1954" s="2"/>
    </row>
    <row r="1955" spans="1:13" x14ac:dyDescent="0.2">
      <c r="A1955" s="47">
        <f t="shared" si="124"/>
        <v>2020</v>
      </c>
      <c r="B1955" s="181" t="str">
        <f t="shared" si="125"/>
        <v>May</v>
      </c>
      <c r="C1955" s="79">
        <f t="shared" si="123"/>
        <v>19</v>
      </c>
      <c r="D1955" s="194">
        <v>43954</v>
      </c>
      <c r="E1955" s="53" t="s">
        <v>217</v>
      </c>
      <c r="F1955" s="53" t="s">
        <v>146</v>
      </c>
      <c r="G1955" s="50" t="s">
        <v>138</v>
      </c>
      <c r="H1955" s="50" t="s">
        <v>144</v>
      </c>
      <c r="I1955" s="53">
        <v>38</v>
      </c>
      <c r="J1955" s="61">
        <v>0.55000000000000004</v>
      </c>
      <c r="K1955" s="64">
        <f t="shared" si="126"/>
        <v>1.0023327015599943</v>
      </c>
      <c r="M1955" s="2"/>
    </row>
    <row r="1956" spans="1:13" x14ac:dyDescent="0.2">
      <c r="A1956" s="47">
        <f t="shared" si="124"/>
        <v>2020</v>
      </c>
      <c r="B1956" s="181" t="str">
        <f t="shared" si="125"/>
        <v>May</v>
      </c>
      <c r="C1956" s="79">
        <f t="shared" si="123"/>
        <v>19</v>
      </c>
      <c r="D1956" s="194">
        <v>43954</v>
      </c>
      <c r="E1956" s="53" t="s">
        <v>217</v>
      </c>
      <c r="F1956" s="53" t="s">
        <v>146</v>
      </c>
      <c r="G1956" s="50" t="s">
        <v>138</v>
      </c>
      <c r="H1956" s="50" t="s">
        <v>144</v>
      </c>
      <c r="I1956" s="53">
        <v>35</v>
      </c>
      <c r="J1956" s="61">
        <v>0.55000000000000004</v>
      </c>
      <c r="K1956" s="64">
        <f t="shared" si="126"/>
        <v>1.2827988338192422</v>
      </c>
      <c r="M1956" s="2"/>
    </row>
    <row r="1957" spans="1:13" x14ac:dyDescent="0.2">
      <c r="A1957" s="47">
        <f t="shared" si="124"/>
        <v>2020</v>
      </c>
      <c r="B1957" s="181" t="str">
        <f t="shared" si="125"/>
        <v>May</v>
      </c>
      <c r="C1957" s="79">
        <f t="shared" si="123"/>
        <v>19</v>
      </c>
      <c r="D1957" s="194">
        <v>43954</v>
      </c>
      <c r="E1957" s="53" t="s">
        <v>217</v>
      </c>
      <c r="F1957" s="53" t="s">
        <v>146</v>
      </c>
      <c r="G1957" s="50" t="s">
        <v>138</v>
      </c>
      <c r="H1957" s="50" t="s">
        <v>144</v>
      </c>
      <c r="I1957" s="53">
        <v>39</v>
      </c>
      <c r="J1957" s="61">
        <v>0.49</v>
      </c>
      <c r="K1957" s="64">
        <f t="shared" si="126"/>
        <v>0.82604224616058941</v>
      </c>
      <c r="M1957" s="2"/>
    </row>
    <row r="1958" spans="1:13" x14ac:dyDescent="0.2">
      <c r="A1958" s="47">
        <f t="shared" si="124"/>
        <v>2020</v>
      </c>
      <c r="B1958" s="181" t="str">
        <f t="shared" si="125"/>
        <v>May</v>
      </c>
      <c r="C1958" s="79">
        <f t="shared" si="123"/>
        <v>19</v>
      </c>
      <c r="D1958" s="194">
        <v>43954</v>
      </c>
      <c r="E1958" s="53" t="s">
        <v>217</v>
      </c>
      <c r="F1958" s="53" t="s">
        <v>146</v>
      </c>
      <c r="G1958" s="50" t="s">
        <v>138</v>
      </c>
      <c r="H1958" s="50" t="s">
        <v>144</v>
      </c>
      <c r="I1958" s="53">
        <v>40</v>
      </c>
      <c r="J1958" s="61">
        <v>1.04</v>
      </c>
      <c r="K1958" s="64">
        <f t="shared" si="126"/>
        <v>1.625</v>
      </c>
      <c r="M1958" s="2"/>
    </row>
    <row r="1959" spans="1:13" x14ac:dyDescent="0.2">
      <c r="A1959" s="47">
        <f t="shared" si="124"/>
        <v>2020</v>
      </c>
      <c r="B1959" s="181" t="str">
        <f t="shared" si="125"/>
        <v>May</v>
      </c>
      <c r="C1959" s="79">
        <f t="shared" si="123"/>
        <v>19</v>
      </c>
      <c r="D1959" s="194">
        <v>43954</v>
      </c>
      <c r="E1959" s="53" t="s">
        <v>217</v>
      </c>
      <c r="F1959" s="53" t="s">
        <v>146</v>
      </c>
      <c r="G1959" s="50" t="s">
        <v>138</v>
      </c>
      <c r="H1959" s="50" t="s">
        <v>144</v>
      </c>
      <c r="I1959" s="53">
        <v>41</v>
      </c>
      <c r="J1959" s="61">
        <v>0.56999999999999995</v>
      </c>
      <c r="K1959" s="64">
        <f t="shared" si="126"/>
        <v>0.82703385035040111</v>
      </c>
      <c r="M1959" s="2"/>
    </row>
    <row r="1960" spans="1:13" x14ac:dyDescent="0.2">
      <c r="A1960" s="47">
        <f t="shared" si="124"/>
        <v>2020</v>
      </c>
      <c r="B1960" s="181" t="str">
        <f t="shared" si="125"/>
        <v>May</v>
      </c>
      <c r="C1960" s="79">
        <f t="shared" si="123"/>
        <v>19</v>
      </c>
      <c r="D1960" s="194">
        <v>43954</v>
      </c>
      <c r="E1960" s="53" t="s">
        <v>221</v>
      </c>
      <c r="F1960" s="53" t="s">
        <v>146</v>
      </c>
      <c r="G1960" s="50" t="s">
        <v>138</v>
      </c>
      <c r="H1960" s="50" t="s">
        <v>144</v>
      </c>
      <c r="I1960" s="53">
        <v>38</v>
      </c>
      <c r="J1960" s="61">
        <v>0.49</v>
      </c>
      <c r="K1960" s="64">
        <f t="shared" si="126"/>
        <v>0.89298731593526748</v>
      </c>
      <c r="M1960" s="2"/>
    </row>
    <row r="1961" spans="1:13" x14ac:dyDescent="0.2">
      <c r="A1961" s="47">
        <f t="shared" si="124"/>
        <v>2020</v>
      </c>
      <c r="B1961" s="181" t="str">
        <f t="shared" si="125"/>
        <v>May</v>
      </c>
      <c r="C1961" s="79">
        <f t="shared" si="123"/>
        <v>19</v>
      </c>
      <c r="D1961" s="194">
        <v>43954</v>
      </c>
      <c r="E1961" s="53" t="s">
        <v>221</v>
      </c>
      <c r="F1961" s="53" t="s">
        <v>146</v>
      </c>
      <c r="G1961" s="50" t="s">
        <v>138</v>
      </c>
      <c r="H1961" s="50" t="s">
        <v>144</v>
      </c>
      <c r="I1961" s="53">
        <v>37</v>
      </c>
      <c r="J1961" s="61">
        <v>0.44</v>
      </c>
      <c r="K1961" s="64">
        <f t="shared" si="126"/>
        <v>0.86865536098552898</v>
      </c>
      <c r="M1961" s="2"/>
    </row>
    <row r="1962" spans="1:13" x14ac:dyDescent="0.2">
      <c r="A1962" s="47">
        <f t="shared" si="124"/>
        <v>2020</v>
      </c>
      <c r="B1962" s="181" t="str">
        <f t="shared" si="125"/>
        <v>May</v>
      </c>
      <c r="C1962" s="79">
        <f t="shared" si="123"/>
        <v>19</v>
      </c>
      <c r="D1962" s="194">
        <v>43954</v>
      </c>
      <c r="E1962" s="53" t="s">
        <v>221</v>
      </c>
      <c r="F1962" s="53" t="s">
        <v>146</v>
      </c>
      <c r="G1962" s="50" t="s">
        <v>138</v>
      </c>
      <c r="H1962" s="50" t="s">
        <v>144</v>
      </c>
      <c r="I1962" s="53">
        <v>36</v>
      </c>
      <c r="J1962" s="61">
        <v>0.38</v>
      </c>
      <c r="K1962" s="64">
        <f t="shared" si="126"/>
        <v>0.81447187928669407</v>
      </c>
      <c r="M1962" s="2"/>
    </row>
    <row r="1963" spans="1:13" x14ac:dyDescent="0.2">
      <c r="A1963" s="47">
        <f t="shared" si="124"/>
        <v>2020</v>
      </c>
      <c r="B1963" s="181" t="str">
        <f t="shared" si="125"/>
        <v>May</v>
      </c>
      <c r="C1963" s="79">
        <f t="shared" si="123"/>
        <v>19</v>
      </c>
      <c r="D1963" s="194">
        <v>43954</v>
      </c>
      <c r="E1963" s="53" t="s">
        <v>221</v>
      </c>
      <c r="F1963" s="53" t="s">
        <v>146</v>
      </c>
      <c r="G1963" s="50" t="s">
        <v>138</v>
      </c>
      <c r="H1963" s="50" t="s">
        <v>144</v>
      </c>
      <c r="I1963" s="53">
        <v>37</v>
      </c>
      <c r="J1963" s="61">
        <v>0.4</v>
      </c>
      <c r="K1963" s="64">
        <f t="shared" si="126"/>
        <v>0.78968669180502638</v>
      </c>
      <c r="M1963" s="2"/>
    </row>
    <row r="1964" spans="1:13" x14ac:dyDescent="0.2">
      <c r="A1964" s="47">
        <f t="shared" si="124"/>
        <v>2020</v>
      </c>
      <c r="B1964" s="181" t="str">
        <f t="shared" si="125"/>
        <v>May</v>
      </c>
      <c r="C1964" s="79">
        <f t="shared" si="123"/>
        <v>19</v>
      </c>
      <c r="D1964" s="194">
        <v>43954</v>
      </c>
      <c r="E1964" s="53" t="s">
        <v>221</v>
      </c>
      <c r="F1964" s="53" t="s">
        <v>146</v>
      </c>
      <c r="G1964" s="50" t="s">
        <v>138</v>
      </c>
      <c r="H1964" s="50" t="s">
        <v>144</v>
      </c>
      <c r="I1964" s="53">
        <v>38</v>
      </c>
      <c r="J1964" s="61">
        <v>0.56999999999999995</v>
      </c>
      <c r="K1964" s="64">
        <f t="shared" si="126"/>
        <v>1.0387811634349029</v>
      </c>
      <c r="M1964" s="2"/>
    </row>
    <row r="1965" spans="1:13" x14ac:dyDescent="0.2">
      <c r="A1965" s="47">
        <f t="shared" si="124"/>
        <v>2020</v>
      </c>
      <c r="B1965" s="181" t="str">
        <f t="shared" si="125"/>
        <v>May</v>
      </c>
      <c r="C1965" s="79">
        <f t="shared" si="123"/>
        <v>19</v>
      </c>
      <c r="D1965" s="194">
        <v>43954</v>
      </c>
      <c r="E1965" s="53" t="s">
        <v>221</v>
      </c>
      <c r="F1965" s="53" t="s">
        <v>146</v>
      </c>
      <c r="G1965" s="50" t="s">
        <v>138</v>
      </c>
      <c r="H1965" s="50" t="s">
        <v>144</v>
      </c>
      <c r="I1965" s="53">
        <v>39</v>
      </c>
      <c r="J1965" s="61">
        <v>0.25</v>
      </c>
      <c r="K1965" s="64">
        <f t="shared" si="126"/>
        <v>0.4214501255921374</v>
      </c>
      <c r="M1965" s="2"/>
    </row>
    <row r="1966" spans="1:13" x14ac:dyDescent="0.2">
      <c r="A1966" s="47">
        <f t="shared" si="124"/>
        <v>2020</v>
      </c>
      <c r="B1966" s="181" t="str">
        <f t="shared" si="125"/>
        <v>May</v>
      </c>
      <c r="C1966" s="79">
        <f t="shared" si="123"/>
        <v>19</v>
      </c>
      <c r="D1966" s="194">
        <v>43954</v>
      </c>
      <c r="E1966" s="53" t="s">
        <v>221</v>
      </c>
      <c r="F1966" s="53" t="s">
        <v>146</v>
      </c>
      <c r="G1966" s="50" t="s">
        <v>138</v>
      </c>
      <c r="H1966" s="50" t="s">
        <v>144</v>
      </c>
      <c r="I1966" s="53">
        <v>37</v>
      </c>
      <c r="J1966" s="61">
        <v>0.38</v>
      </c>
      <c r="K1966" s="64">
        <f t="shared" si="126"/>
        <v>0.75020235721477502</v>
      </c>
      <c r="M1966" s="2"/>
    </row>
    <row r="1967" spans="1:13" x14ac:dyDescent="0.2">
      <c r="A1967" s="47">
        <f t="shared" si="124"/>
        <v>2020</v>
      </c>
      <c r="B1967" s="181" t="str">
        <f t="shared" si="125"/>
        <v>May</v>
      </c>
      <c r="C1967" s="79">
        <f t="shared" si="123"/>
        <v>19</v>
      </c>
      <c r="D1967" s="194">
        <v>43954</v>
      </c>
      <c r="E1967" s="53" t="s">
        <v>221</v>
      </c>
      <c r="F1967" s="53" t="s">
        <v>146</v>
      </c>
      <c r="G1967" s="50" t="s">
        <v>138</v>
      </c>
      <c r="H1967" s="50" t="s">
        <v>144</v>
      </c>
      <c r="I1967" s="53">
        <v>45</v>
      </c>
      <c r="J1967" s="61">
        <v>1.05</v>
      </c>
      <c r="K1967" s="64">
        <f t="shared" si="126"/>
        <v>1.1522633744855968</v>
      </c>
      <c r="M1967" s="2"/>
    </row>
    <row r="1968" spans="1:13" x14ac:dyDescent="0.2">
      <c r="A1968" s="47">
        <f t="shared" si="124"/>
        <v>2020</v>
      </c>
      <c r="B1968" s="181" t="str">
        <f t="shared" si="125"/>
        <v>May</v>
      </c>
      <c r="C1968" s="79">
        <f t="shared" si="123"/>
        <v>19</v>
      </c>
      <c r="D1968" s="194">
        <v>43954</v>
      </c>
      <c r="E1968" s="53" t="s">
        <v>221</v>
      </c>
      <c r="F1968" s="53" t="s">
        <v>146</v>
      </c>
      <c r="G1968" s="50" t="s">
        <v>138</v>
      </c>
      <c r="H1968" s="50" t="s">
        <v>144</v>
      </c>
      <c r="I1968" s="53">
        <v>38</v>
      </c>
      <c r="J1968" s="61">
        <v>0.59</v>
      </c>
      <c r="K1968" s="64">
        <f t="shared" si="126"/>
        <v>1.0752296253098119</v>
      </c>
      <c r="M1968" s="2"/>
    </row>
    <row r="1969" spans="1:13" x14ac:dyDescent="0.2">
      <c r="A1969" s="47">
        <f t="shared" si="124"/>
        <v>2020</v>
      </c>
      <c r="B1969" s="181" t="str">
        <f t="shared" si="125"/>
        <v>May</v>
      </c>
      <c r="C1969" s="79">
        <f t="shared" si="123"/>
        <v>19</v>
      </c>
      <c r="D1969" s="194">
        <v>43954</v>
      </c>
      <c r="E1969" s="53" t="s">
        <v>221</v>
      </c>
      <c r="F1969" s="53" t="s">
        <v>146</v>
      </c>
      <c r="G1969" s="50" t="s">
        <v>138</v>
      </c>
      <c r="H1969" s="50" t="s">
        <v>144</v>
      </c>
      <c r="I1969" s="53">
        <v>39</v>
      </c>
      <c r="J1969" s="61">
        <v>0.55000000000000004</v>
      </c>
      <c r="K1969" s="64">
        <f t="shared" si="126"/>
        <v>0.92719027630270245</v>
      </c>
      <c r="M1969" s="2"/>
    </row>
    <row r="1970" spans="1:13" x14ac:dyDescent="0.2">
      <c r="A1970" s="47">
        <f t="shared" si="124"/>
        <v>2020</v>
      </c>
      <c r="B1970" s="181" t="str">
        <f t="shared" si="125"/>
        <v>May</v>
      </c>
      <c r="C1970" s="79">
        <f t="shared" si="123"/>
        <v>19</v>
      </c>
      <c r="D1970" s="194">
        <v>43954</v>
      </c>
      <c r="E1970" s="53" t="s">
        <v>221</v>
      </c>
      <c r="F1970" s="53" t="s">
        <v>146</v>
      </c>
      <c r="G1970" s="50" t="s">
        <v>138</v>
      </c>
      <c r="H1970" s="50" t="s">
        <v>144</v>
      </c>
      <c r="I1970" s="53">
        <v>41</v>
      </c>
      <c r="J1970" s="61">
        <v>0.64</v>
      </c>
      <c r="K1970" s="64">
        <f t="shared" si="126"/>
        <v>0.92859941091974874</v>
      </c>
      <c r="M1970" s="2"/>
    </row>
    <row r="1971" spans="1:13" x14ac:dyDescent="0.2">
      <c r="A1971" s="47">
        <f t="shared" si="124"/>
        <v>2020</v>
      </c>
      <c r="B1971" s="181" t="str">
        <f t="shared" si="125"/>
        <v>May</v>
      </c>
      <c r="C1971" s="79">
        <f t="shared" si="123"/>
        <v>19</v>
      </c>
      <c r="D1971" s="194">
        <v>43954</v>
      </c>
      <c r="E1971" s="53" t="s">
        <v>221</v>
      </c>
      <c r="F1971" s="53" t="s">
        <v>146</v>
      </c>
      <c r="G1971" s="50" t="s">
        <v>138</v>
      </c>
      <c r="H1971" s="50" t="s">
        <v>144</v>
      </c>
      <c r="I1971" s="53">
        <v>38</v>
      </c>
      <c r="J1971" s="61">
        <v>0.26</v>
      </c>
      <c r="K1971" s="64">
        <f t="shared" si="126"/>
        <v>0.47383000437381545</v>
      </c>
      <c r="M1971" s="2"/>
    </row>
    <row r="1972" spans="1:13" x14ac:dyDescent="0.2">
      <c r="A1972" s="47">
        <f t="shared" si="124"/>
        <v>2020</v>
      </c>
      <c r="B1972" s="181" t="str">
        <f t="shared" si="125"/>
        <v>May</v>
      </c>
      <c r="C1972" s="79">
        <f t="shared" si="123"/>
        <v>19</v>
      </c>
      <c r="D1972" s="194">
        <v>43954</v>
      </c>
      <c r="E1972" s="53" t="s">
        <v>221</v>
      </c>
      <c r="F1972" s="53" t="s">
        <v>146</v>
      </c>
      <c r="G1972" s="50" t="s">
        <v>138</v>
      </c>
      <c r="H1972" s="50" t="s">
        <v>144</v>
      </c>
      <c r="I1972" s="53">
        <v>46</v>
      </c>
      <c r="J1972" s="61">
        <v>1.01</v>
      </c>
      <c r="K1972" s="64">
        <f t="shared" si="126"/>
        <v>1.0376428043067314</v>
      </c>
      <c r="M1972" s="2"/>
    </row>
    <row r="1973" spans="1:13" x14ac:dyDescent="0.2">
      <c r="A1973" s="47">
        <f t="shared" si="124"/>
        <v>2020</v>
      </c>
      <c r="B1973" s="181" t="str">
        <f t="shared" si="125"/>
        <v>May</v>
      </c>
      <c r="C1973" s="79">
        <f t="shared" si="123"/>
        <v>19</v>
      </c>
      <c r="D1973" s="194">
        <v>43954</v>
      </c>
      <c r="E1973" s="53" t="s">
        <v>221</v>
      </c>
      <c r="F1973" s="53" t="s">
        <v>146</v>
      </c>
      <c r="G1973" s="50" t="s">
        <v>138</v>
      </c>
      <c r="H1973" s="50" t="s">
        <v>144</v>
      </c>
      <c r="I1973" s="53">
        <v>38</v>
      </c>
      <c r="J1973" s="61">
        <v>0.52</v>
      </c>
      <c r="K1973" s="64">
        <f t="shared" si="126"/>
        <v>0.9476600087476309</v>
      </c>
      <c r="M1973" s="2"/>
    </row>
    <row r="1974" spans="1:13" x14ac:dyDescent="0.2">
      <c r="A1974" s="47">
        <f t="shared" si="124"/>
        <v>2020</v>
      </c>
      <c r="B1974" s="181" t="str">
        <f t="shared" si="125"/>
        <v>May</v>
      </c>
      <c r="C1974" s="79">
        <f t="shared" si="123"/>
        <v>19</v>
      </c>
      <c r="D1974" s="194">
        <v>43954</v>
      </c>
      <c r="E1974" s="53" t="s">
        <v>221</v>
      </c>
      <c r="F1974" s="53" t="s">
        <v>146</v>
      </c>
      <c r="G1974" s="50" t="s">
        <v>138</v>
      </c>
      <c r="H1974" s="50" t="s">
        <v>144</v>
      </c>
      <c r="I1974" s="53">
        <v>39</v>
      </c>
      <c r="J1974" s="61">
        <v>0.5</v>
      </c>
      <c r="K1974" s="64">
        <f t="shared" si="126"/>
        <v>0.84290025118427481</v>
      </c>
      <c r="M1974" s="2"/>
    </row>
    <row r="1975" spans="1:13" x14ac:dyDescent="0.2">
      <c r="A1975" s="47">
        <f t="shared" si="124"/>
        <v>2020</v>
      </c>
      <c r="B1975" s="181" t="str">
        <f t="shared" si="125"/>
        <v>May</v>
      </c>
      <c r="C1975" s="79">
        <f t="shared" si="123"/>
        <v>19</v>
      </c>
      <c r="D1975" s="194">
        <v>43954</v>
      </c>
      <c r="E1975" s="53" t="s">
        <v>221</v>
      </c>
      <c r="F1975" s="53" t="s">
        <v>146</v>
      </c>
      <c r="G1975" s="50" t="s">
        <v>138</v>
      </c>
      <c r="H1975" s="50" t="s">
        <v>144</v>
      </c>
      <c r="I1975" s="53">
        <v>41</v>
      </c>
      <c r="J1975" s="61">
        <v>0.63</v>
      </c>
      <c r="K1975" s="64">
        <f t="shared" si="126"/>
        <v>0.91409004512412761</v>
      </c>
      <c r="M1975" s="2"/>
    </row>
    <row r="1976" spans="1:13" x14ac:dyDescent="0.2">
      <c r="A1976" s="47">
        <f t="shared" si="124"/>
        <v>2020</v>
      </c>
      <c r="B1976" s="181" t="str">
        <f t="shared" si="125"/>
        <v>May</v>
      </c>
      <c r="C1976" s="79">
        <f t="shared" si="123"/>
        <v>19</v>
      </c>
      <c r="D1976" s="194">
        <v>43954</v>
      </c>
      <c r="E1976" s="53" t="s">
        <v>221</v>
      </c>
      <c r="F1976" s="53" t="s">
        <v>146</v>
      </c>
      <c r="G1976" s="50" t="s">
        <v>138</v>
      </c>
      <c r="H1976" s="50" t="s">
        <v>144</v>
      </c>
      <c r="I1976" s="53">
        <v>44</v>
      </c>
      <c r="J1976" s="61">
        <v>0.85</v>
      </c>
      <c r="K1976" s="64">
        <f t="shared" si="126"/>
        <v>0.99783996994740798</v>
      </c>
      <c r="M1976" s="2"/>
    </row>
    <row r="1977" spans="1:13" x14ac:dyDescent="0.2">
      <c r="A1977" s="47">
        <f t="shared" si="124"/>
        <v>2020</v>
      </c>
      <c r="B1977" s="181" t="str">
        <f t="shared" si="125"/>
        <v>May</v>
      </c>
      <c r="C1977" s="79">
        <f t="shared" si="123"/>
        <v>19</v>
      </c>
      <c r="D1977" s="194">
        <v>43954</v>
      </c>
      <c r="E1977" s="53" t="s">
        <v>221</v>
      </c>
      <c r="F1977" s="53" t="s">
        <v>146</v>
      </c>
      <c r="G1977" s="50" t="s">
        <v>138</v>
      </c>
      <c r="H1977" s="50" t="s">
        <v>144</v>
      </c>
      <c r="I1977" s="53">
        <v>36</v>
      </c>
      <c r="J1977" s="61">
        <v>0.44</v>
      </c>
      <c r="K1977" s="64">
        <f t="shared" si="126"/>
        <v>0.94307270233196161</v>
      </c>
      <c r="M1977" s="2"/>
    </row>
    <row r="1978" spans="1:13" x14ac:dyDescent="0.2">
      <c r="A1978" s="47">
        <f t="shared" si="124"/>
        <v>2020</v>
      </c>
      <c r="B1978" s="181" t="str">
        <f t="shared" si="125"/>
        <v>May</v>
      </c>
      <c r="C1978" s="79">
        <f t="shared" si="123"/>
        <v>19</v>
      </c>
      <c r="D1978" s="194">
        <v>43954</v>
      </c>
      <c r="E1978" s="53" t="s">
        <v>221</v>
      </c>
      <c r="F1978" s="53" t="s">
        <v>146</v>
      </c>
      <c r="G1978" s="50" t="s">
        <v>138</v>
      </c>
      <c r="H1978" s="50" t="s">
        <v>144</v>
      </c>
      <c r="I1978" s="53">
        <v>41</v>
      </c>
      <c r="J1978" s="61">
        <v>0.68</v>
      </c>
      <c r="K1978" s="64">
        <f t="shared" si="126"/>
        <v>0.986636874102233</v>
      </c>
      <c r="M1978" s="2"/>
    </row>
    <row r="1979" spans="1:13" x14ac:dyDescent="0.2">
      <c r="A1979" s="47">
        <f t="shared" si="124"/>
        <v>2020</v>
      </c>
      <c r="B1979" s="181" t="str">
        <f t="shared" si="125"/>
        <v>May</v>
      </c>
      <c r="C1979" s="79">
        <f t="shared" si="123"/>
        <v>19</v>
      </c>
      <c r="D1979" s="194">
        <v>43954</v>
      </c>
      <c r="E1979" s="53" t="s">
        <v>221</v>
      </c>
      <c r="F1979" s="53" t="s">
        <v>146</v>
      </c>
      <c r="G1979" s="50" t="s">
        <v>138</v>
      </c>
      <c r="H1979" s="50" t="s">
        <v>144</v>
      </c>
      <c r="I1979" s="53">
        <v>40</v>
      </c>
      <c r="J1979" s="61">
        <v>0.55000000000000004</v>
      </c>
      <c r="K1979" s="64">
        <f t="shared" si="126"/>
        <v>0.85937500000000011</v>
      </c>
      <c r="M1979" s="2"/>
    </row>
    <row r="1980" spans="1:13" x14ac:dyDescent="0.2">
      <c r="A1980" s="47">
        <f t="shared" si="124"/>
        <v>2020</v>
      </c>
      <c r="B1980" s="181" t="str">
        <f t="shared" si="125"/>
        <v>May</v>
      </c>
      <c r="C1980" s="79">
        <f t="shared" ref="C1980:C2043" si="127">WEEKNUM(D1980)</f>
        <v>19</v>
      </c>
      <c r="D1980" s="194">
        <v>43954</v>
      </c>
      <c r="E1980" s="53" t="s">
        <v>221</v>
      </c>
      <c r="F1980" s="53" t="s">
        <v>146</v>
      </c>
      <c r="G1980" s="50" t="s">
        <v>138</v>
      </c>
      <c r="H1980" s="50" t="s">
        <v>144</v>
      </c>
      <c r="I1980" s="53">
        <v>35</v>
      </c>
      <c r="J1980" s="61">
        <v>0.3</v>
      </c>
      <c r="K1980" s="64">
        <f t="shared" si="126"/>
        <v>0.69970845481049559</v>
      </c>
      <c r="M1980" s="2"/>
    </row>
    <row r="1981" spans="1:13" x14ac:dyDescent="0.2">
      <c r="A1981" s="47">
        <f t="shared" si="124"/>
        <v>2020</v>
      </c>
      <c r="B1981" s="181" t="str">
        <f t="shared" si="125"/>
        <v>May</v>
      </c>
      <c r="C1981" s="79">
        <f t="shared" si="127"/>
        <v>19</v>
      </c>
      <c r="D1981" s="194">
        <v>43954</v>
      </c>
      <c r="E1981" s="53" t="s">
        <v>221</v>
      </c>
      <c r="F1981" s="53" t="s">
        <v>146</v>
      </c>
      <c r="G1981" s="50" t="s">
        <v>138</v>
      </c>
      <c r="H1981" s="50" t="s">
        <v>144</v>
      </c>
      <c r="I1981" s="53">
        <v>44</v>
      </c>
      <c r="J1981" s="61">
        <v>0.56999999999999995</v>
      </c>
      <c r="K1981" s="64">
        <f t="shared" si="126"/>
        <v>0.66913974455296765</v>
      </c>
      <c r="M1981" s="2"/>
    </row>
    <row r="1982" spans="1:13" x14ac:dyDescent="0.2">
      <c r="A1982" s="47">
        <f t="shared" ref="A1982:A2045" si="128">YEAR(D1982)</f>
        <v>2020</v>
      </c>
      <c r="B1982" s="181" t="str">
        <f t="shared" si="125"/>
        <v>May</v>
      </c>
      <c r="C1982" s="79">
        <f t="shared" si="127"/>
        <v>19</v>
      </c>
      <c r="D1982" s="194">
        <v>43954</v>
      </c>
      <c r="E1982" s="53" t="s">
        <v>221</v>
      </c>
      <c r="F1982" s="53" t="s">
        <v>146</v>
      </c>
      <c r="G1982" s="50" t="s">
        <v>138</v>
      </c>
      <c r="H1982" s="50" t="s">
        <v>144</v>
      </c>
      <c r="I1982" s="53">
        <v>38</v>
      </c>
      <c r="J1982" s="61">
        <v>0.62</v>
      </c>
      <c r="K1982" s="64">
        <f t="shared" si="126"/>
        <v>1.1299023181221752</v>
      </c>
      <c r="M1982" s="2"/>
    </row>
    <row r="1983" spans="1:13" x14ac:dyDescent="0.2">
      <c r="A1983" s="47">
        <f t="shared" si="128"/>
        <v>2020</v>
      </c>
      <c r="B1983" s="181" t="str">
        <f t="shared" si="125"/>
        <v>May</v>
      </c>
      <c r="C1983" s="79">
        <f t="shared" si="127"/>
        <v>19</v>
      </c>
      <c r="D1983" s="194">
        <v>43954</v>
      </c>
      <c r="E1983" s="53" t="s">
        <v>221</v>
      </c>
      <c r="F1983" s="53" t="s">
        <v>146</v>
      </c>
      <c r="G1983" s="50" t="s">
        <v>138</v>
      </c>
      <c r="H1983" s="50" t="s">
        <v>144</v>
      </c>
      <c r="I1983" s="53">
        <v>40</v>
      </c>
      <c r="J1983" s="61">
        <v>0.69</v>
      </c>
      <c r="K1983" s="64">
        <f t="shared" si="126"/>
        <v>1.078125</v>
      </c>
      <c r="M1983" s="2"/>
    </row>
    <row r="1984" spans="1:13" x14ac:dyDescent="0.2">
      <c r="A1984" s="47">
        <f t="shared" si="128"/>
        <v>2020</v>
      </c>
      <c r="B1984" s="181" t="str">
        <f t="shared" si="125"/>
        <v>May</v>
      </c>
      <c r="C1984" s="79">
        <f t="shared" si="127"/>
        <v>19</v>
      </c>
      <c r="D1984" s="194">
        <v>43954</v>
      </c>
      <c r="E1984" s="53" t="s">
        <v>221</v>
      </c>
      <c r="F1984" s="53" t="s">
        <v>146</v>
      </c>
      <c r="G1984" s="50" t="s">
        <v>138</v>
      </c>
      <c r="H1984" s="50" t="s">
        <v>144</v>
      </c>
      <c r="I1984" s="53">
        <v>38</v>
      </c>
      <c r="J1984" s="61">
        <v>0.44</v>
      </c>
      <c r="K1984" s="64">
        <f t="shared" si="126"/>
        <v>0.80186616124799537</v>
      </c>
      <c r="M1984" s="2"/>
    </row>
    <row r="1985" spans="1:13" x14ac:dyDescent="0.2">
      <c r="A1985" s="47">
        <f t="shared" si="128"/>
        <v>2020</v>
      </c>
      <c r="B1985" s="181" t="str">
        <f t="shared" si="125"/>
        <v>May</v>
      </c>
      <c r="C1985" s="79">
        <f t="shared" si="127"/>
        <v>19</v>
      </c>
      <c r="D1985" s="194">
        <v>43954</v>
      </c>
      <c r="E1985" s="53" t="s">
        <v>221</v>
      </c>
      <c r="F1985" s="53" t="s">
        <v>146</v>
      </c>
      <c r="G1985" s="50" t="s">
        <v>138</v>
      </c>
      <c r="H1985" s="50" t="s">
        <v>144</v>
      </c>
      <c r="I1985" s="53">
        <v>36</v>
      </c>
      <c r="J1985" s="61">
        <v>0.5</v>
      </c>
      <c r="K1985" s="64">
        <f t="shared" si="126"/>
        <v>1.0716735253772292</v>
      </c>
      <c r="M1985" s="2"/>
    </row>
    <row r="1986" spans="1:13" x14ac:dyDescent="0.2">
      <c r="A1986" s="47">
        <f t="shared" si="128"/>
        <v>2020</v>
      </c>
      <c r="B1986" s="181" t="str">
        <f t="shared" si="125"/>
        <v>May</v>
      </c>
      <c r="C1986" s="79">
        <f t="shared" si="127"/>
        <v>19</v>
      </c>
      <c r="D1986" s="194">
        <v>43954</v>
      </c>
      <c r="E1986" s="53" t="s">
        <v>221</v>
      </c>
      <c r="F1986" s="53" t="s">
        <v>146</v>
      </c>
      <c r="G1986" s="50" t="s">
        <v>138</v>
      </c>
      <c r="H1986" s="50" t="s">
        <v>144</v>
      </c>
      <c r="I1986" s="53">
        <v>47</v>
      </c>
      <c r="J1986" s="61">
        <v>0.94</v>
      </c>
      <c r="K1986" s="64">
        <f t="shared" si="126"/>
        <v>0.90538705296514255</v>
      </c>
      <c r="M1986" s="2"/>
    </row>
    <row r="1987" spans="1:13" x14ac:dyDescent="0.2">
      <c r="A1987" s="47">
        <f t="shared" si="128"/>
        <v>2020</v>
      </c>
      <c r="B1987" s="181" t="str">
        <f t="shared" si="125"/>
        <v>May</v>
      </c>
      <c r="C1987" s="79">
        <f t="shared" si="127"/>
        <v>19</v>
      </c>
      <c r="D1987" s="194">
        <v>43954</v>
      </c>
      <c r="E1987" s="53" t="s">
        <v>221</v>
      </c>
      <c r="F1987" s="53" t="s">
        <v>146</v>
      </c>
      <c r="G1987" s="50" t="s">
        <v>138</v>
      </c>
      <c r="H1987" s="50" t="s">
        <v>144</v>
      </c>
      <c r="I1987" s="53">
        <v>39</v>
      </c>
      <c r="J1987" s="61">
        <v>0.54</v>
      </c>
      <c r="K1987" s="64">
        <f t="shared" si="126"/>
        <v>0.91033227127901684</v>
      </c>
      <c r="M1987" s="2"/>
    </row>
    <row r="1988" spans="1:13" x14ac:dyDescent="0.2">
      <c r="A1988" s="47">
        <f t="shared" si="128"/>
        <v>2020</v>
      </c>
      <c r="B1988" s="181" t="str">
        <f t="shared" si="125"/>
        <v>May</v>
      </c>
      <c r="C1988" s="79">
        <f t="shared" si="127"/>
        <v>19</v>
      </c>
      <c r="D1988" s="194">
        <v>43954</v>
      </c>
      <c r="E1988" s="53" t="s">
        <v>221</v>
      </c>
      <c r="F1988" s="53" t="s">
        <v>146</v>
      </c>
      <c r="G1988" s="50" t="s">
        <v>138</v>
      </c>
      <c r="H1988" s="50" t="s">
        <v>144</v>
      </c>
      <c r="I1988" s="53">
        <v>45</v>
      </c>
      <c r="J1988" s="61">
        <v>0.93</v>
      </c>
      <c r="K1988" s="64">
        <f t="shared" si="126"/>
        <v>1.0205761316872428</v>
      </c>
      <c r="M1988" s="2"/>
    </row>
    <row r="1989" spans="1:13" x14ac:dyDescent="0.2">
      <c r="A1989" s="47">
        <f t="shared" si="128"/>
        <v>2020</v>
      </c>
      <c r="B1989" s="181" t="str">
        <f t="shared" si="125"/>
        <v>May</v>
      </c>
      <c r="C1989" s="79">
        <f t="shared" si="127"/>
        <v>19</v>
      </c>
      <c r="D1989" s="194">
        <v>43954</v>
      </c>
      <c r="E1989" s="53" t="s">
        <v>221</v>
      </c>
      <c r="F1989" s="53" t="s">
        <v>146</v>
      </c>
      <c r="G1989" s="50" t="s">
        <v>138</v>
      </c>
      <c r="H1989" s="50" t="s">
        <v>144</v>
      </c>
      <c r="I1989" s="53">
        <v>42</v>
      </c>
      <c r="J1989" s="61">
        <v>0.44</v>
      </c>
      <c r="K1989" s="64">
        <f t="shared" si="126"/>
        <v>0.59388834899038978</v>
      </c>
      <c r="M1989" s="2"/>
    </row>
    <row r="1990" spans="1:13" x14ac:dyDescent="0.2">
      <c r="A1990" s="47">
        <f t="shared" si="128"/>
        <v>2020</v>
      </c>
      <c r="B1990" s="181" t="str">
        <f t="shared" si="125"/>
        <v>May</v>
      </c>
      <c r="C1990" s="79">
        <f t="shared" si="127"/>
        <v>19</v>
      </c>
      <c r="D1990" s="194">
        <v>43954</v>
      </c>
      <c r="E1990" s="53" t="s">
        <v>221</v>
      </c>
      <c r="F1990" s="53" t="s">
        <v>146</v>
      </c>
      <c r="G1990" s="50" t="s">
        <v>138</v>
      </c>
      <c r="H1990" s="50" t="s">
        <v>144</v>
      </c>
      <c r="I1990" s="53">
        <v>45</v>
      </c>
      <c r="J1990" s="61">
        <v>1.02</v>
      </c>
      <c r="K1990" s="64">
        <f t="shared" si="126"/>
        <v>1.1193415637860082</v>
      </c>
      <c r="M1990" s="2"/>
    </row>
    <row r="1991" spans="1:13" x14ac:dyDescent="0.2">
      <c r="A1991" s="47">
        <f t="shared" si="128"/>
        <v>2020</v>
      </c>
      <c r="B1991" s="181" t="str">
        <f t="shared" si="125"/>
        <v>May</v>
      </c>
      <c r="C1991" s="79">
        <f t="shared" si="127"/>
        <v>19</v>
      </c>
      <c r="D1991" s="194">
        <v>43954</v>
      </c>
      <c r="E1991" s="53" t="s">
        <v>221</v>
      </c>
      <c r="F1991" s="53" t="s">
        <v>146</v>
      </c>
      <c r="G1991" s="50" t="s">
        <v>138</v>
      </c>
      <c r="H1991" s="50" t="s">
        <v>144</v>
      </c>
      <c r="I1991" s="53">
        <v>46</v>
      </c>
      <c r="J1991" s="61">
        <v>1.07</v>
      </c>
      <c r="K1991" s="64">
        <f t="shared" si="126"/>
        <v>1.0992849510972302</v>
      </c>
      <c r="M1991" s="2"/>
    </row>
    <row r="1992" spans="1:13" x14ac:dyDescent="0.2">
      <c r="A1992" s="47">
        <f t="shared" si="128"/>
        <v>2020</v>
      </c>
      <c r="B1992" s="181" t="str">
        <f t="shared" si="125"/>
        <v>May</v>
      </c>
      <c r="C1992" s="79">
        <f t="shared" si="127"/>
        <v>19</v>
      </c>
      <c r="D1992" s="194">
        <v>43954</v>
      </c>
      <c r="E1992" s="53" t="s">
        <v>221</v>
      </c>
      <c r="F1992" s="53" t="s">
        <v>146</v>
      </c>
      <c r="G1992" s="50" t="s">
        <v>138</v>
      </c>
      <c r="H1992" s="50" t="s">
        <v>144</v>
      </c>
      <c r="I1992" s="53">
        <v>38</v>
      </c>
      <c r="J1992" s="61">
        <v>0.38</v>
      </c>
      <c r="K1992" s="64">
        <f t="shared" si="126"/>
        <v>0.69252077562326875</v>
      </c>
      <c r="M1992" s="2"/>
    </row>
    <row r="1993" spans="1:13" x14ac:dyDescent="0.2">
      <c r="A1993" s="47">
        <f t="shared" si="128"/>
        <v>2020</v>
      </c>
      <c r="B1993" s="181" t="str">
        <f t="shared" si="125"/>
        <v>May</v>
      </c>
      <c r="C1993" s="79">
        <f t="shared" si="127"/>
        <v>19</v>
      </c>
      <c r="D1993" s="194">
        <v>43954</v>
      </c>
      <c r="E1993" s="53" t="s">
        <v>221</v>
      </c>
      <c r="F1993" s="53" t="s">
        <v>146</v>
      </c>
      <c r="G1993" s="50" t="s">
        <v>138</v>
      </c>
      <c r="H1993" s="50" t="s">
        <v>144</v>
      </c>
      <c r="I1993" s="53">
        <v>51</v>
      </c>
      <c r="J1993" s="61">
        <v>1.1100000000000001</v>
      </c>
      <c r="K1993" s="64">
        <f t="shared" si="126"/>
        <v>0.83678223307777566</v>
      </c>
      <c r="M1993" s="2"/>
    </row>
    <row r="1994" spans="1:13" x14ac:dyDescent="0.2">
      <c r="A1994" s="47">
        <f t="shared" si="128"/>
        <v>2020</v>
      </c>
      <c r="B1994" s="181" t="str">
        <f t="shared" si="125"/>
        <v>May</v>
      </c>
      <c r="C1994" s="79">
        <f t="shared" si="127"/>
        <v>19</v>
      </c>
      <c r="D1994" s="194">
        <v>43954</v>
      </c>
      <c r="E1994" s="53" t="s">
        <v>221</v>
      </c>
      <c r="F1994" s="53" t="s">
        <v>146</v>
      </c>
      <c r="G1994" s="50" t="s">
        <v>138</v>
      </c>
      <c r="H1994" s="50" t="s">
        <v>144</v>
      </c>
      <c r="I1994" s="53">
        <v>38</v>
      </c>
      <c r="J1994" s="61">
        <v>0.5</v>
      </c>
      <c r="K1994" s="64">
        <f t="shared" si="126"/>
        <v>0.91121154687272199</v>
      </c>
      <c r="M1994" s="2"/>
    </row>
    <row r="1995" spans="1:13" x14ac:dyDescent="0.2">
      <c r="A1995" s="47">
        <f t="shared" si="128"/>
        <v>2020</v>
      </c>
      <c r="B1995" s="181" t="str">
        <f t="shared" si="125"/>
        <v>May</v>
      </c>
      <c r="C1995" s="79">
        <f t="shared" si="127"/>
        <v>19</v>
      </c>
      <c r="D1995" s="194">
        <v>43954</v>
      </c>
      <c r="E1995" s="53" t="s">
        <v>221</v>
      </c>
      <c r="F1995" s="53" t="s">
        <v>146</v>
      </c>
      <c r="G1995" s="50" t="s">
        <v>138</v>
      </c>
      <c r="H1995" s="50" t="s">
        <v>144</v>
      </c>
      <c r="I1995" s="53">
        <v>41</v>
      </c>
      <c r="J1995" s="61">
        <v>0.77</v>
      </c>
      <c r="K1995" s="64">
        <f t="shared" si="126"/>
        <v>1.1172211662628226</v>
      </c>
      <c r="M1995" s="2"/>
    </row>
    <row r="1996" spans="1:13" x14ac:dyDescent="0.2">
      <c r="A1996" s="47">
        <f t="shared" si="128"/>
        <v>2020</v>
      </c>
      <c r="B1996" s="181" t="str">
        <f t="shared" si="125"/>
        <v>May</v>
      </c>
      <c r="C1996" s="79">
        <f t="shared" si="127"/>
        <v>19</v>
      </c>
      <c r="D1996" s="194">
        <v>43954</v>
      </c>
      <c r="E1996" s="53" t="s">
        <v>221</v>
      </c>
      <c r="F1996" s="53" t="s">
        <v>146</v>
      </c>
      <c r="G1996" s="50" t="s">
        <v>138</v>
      </c>
      <c r="H1996" s="50" t="s">
        <v>144</v>
      </c>
      <c r="I1996" s="53">
        <v>39</v>
      </c>
      <c r="J1996" s="61">
        <v>0.48</v>
      </c>
      <c r="K1996" s="64">
        <f t="shared" si="126"/>
        <v>0.8091842411369039</v>
      </c>
      <c r="M1996" s="2"/>
    </row>
    <row r="1997" spans="1:13" x14ac:dyDescent="0.2">
      <c r="A1997" s="47">
        <f t="shared" si="128"/>
        <v>2020</v>
      </c>
      <c r="B1997" s="181" t="str">
        <f t="shared" si="125"/>
        <v>May</v>
      </c>
      <c r="C1997" s="79">
        <f t="shared" si="127"/>
        <v>19</v>
      </c>
      <c r="D1997" s="194">
        <v>43954</v>
      </c>
      <c r="E1997" s="53" t="s">
        <v>221</v>
      </c>
      <c r="F1997" s="53" t="s">
        <v>146</v>
      </c>
      <c r="G1997" s="50" t="s">
        <v>138</v>
      </c>
      <c r="H1997" s="50" t="s">
        <v>144</v>
      </c>
      <c r="I1997" s="53">
        <v>37</v>
      </c>
      <c r="J1997" s="61">
        <v>0.45</v>
      </c>
      <c r="K1997" s="64">
        <f t="shared" si="126"/>
        <v>0.88839752828065466</v>
      </c>
      <c r="M1997" s="2"/>
    </row>
    <row r="1998" spans="1:13" x14ac:dyDescent="0.2">
      <c r="A1998" s="47">
        <f t="shared" si="128"/>
        <v>2020</v>
      </c>
      <c r="B1998" s="181" t="str">
        <f t="shared" si="125"/>
        <v>May</v>
      </c>
      <c r="C1998" s="79">
        <f t="shared" si="127"/>
        <v>19</v>
      </c>
      <c r="D1998" s="194">
        <v>43954</v>
      </c>
      <c r="E1998" s="53" t="s">
        <v>221</v>
      </c>
      <c r="F1998" s="53" t="s">
        <v>146</v>
      </c>
      <c r="G1998" s="50" t="s">
        <v>138</v>
      </c>
      <c r="H1998" s="50" t="s">
        <v>144</v>
      </c>
      <c r="I1998" s="53">
        <v>38</v>
      </c>
      <c r="J1998" s="61">
        <v>0.56999999999999995</v>
      </c>
      <c r="K1998" s="64">
        <f t="shared" si="126"/>
        <v>1.0387811634349029</v>
      </c>
      <c r="M1998" s="2"/>
    </row>
    <row r="1999" spans="1:13" x14ac:dyDescent="0.2">
      <c r="A1999" s="47">
        <f t="shared" si="128"/>
        <v>2020</v>
      </c>
      <c r="B1999" s="181" t="str">
        <f t="shared" si="125"/>
        <v>May</v>
      </c>
      <c r="C1999" s="79">
        <f t="shared" si="127"/>
        <v>19</v>
      </c>
      <c r="D1999" s="194">
        <v>43954</v>
      </c>
      <c r="E1999" s="53" t="s">
        <v>221</v>
      </c>
      <c r="F1999" s="53" t="s">
        <v>146</v>
      </c>
      <c r="G1999" s="50" t="s">
        <v>138</v>
      </c>
      <c r="H1999" s="50" t="s">
        <v>144</v>
      </c>
      <c r="I1999" s="53">
        <v>48</v>
      </c>
      <c r="J1999" s="61">
        <v>1.2</v>
      </c>
      <c r="K1999" s="64">
        <f t="shared" si="126"/>
        <v>1.0850694444444444</v>
      </c>
      <c r="M1999" s="2"/>
    </row>
    <row r="2000" spans="1:13" x14ac:dyDescent="0.2">
      <c r="A2000" s="47">
        <f t="shared" si="128"/>
        <v>2020</v>
      </c>
      <c r="B2000" s="181" t="str">
        <f t="shared" si="125"/>
        <v>May</v>
      </c>
      <c r="C2000" s="79">
        <f t="shared" si="127"/>
        <v>19</v>
      </c>
      <c r="D2000" s="194">
        <v>43954</v>
      </c>
      <c r="E2000" s="53" t="s">
        <v>186</v>
      </c>
      <c r="F2000" s="53" t="s">
        <v>146</v>
      </c>
      <c r="G2000" s="50" t="s">
        <v>138</v>
      </c>
      <c r="H2000" s="50" t="s">
        <v>144</v>
      </c>
      <c r="I2000" s="53">
        <v>42</v>
      </c>
      <c r="J2000" s="61">
        <v>0.68</v>
      </c>
      <c r="K2000" s="64">
        <f t="shared" si="126"/>
        <v>0.91782744843969333</v>
      </c>
      <c r="M2000" s="2"/>
    </row>
    <row r="2001" spans="1:13" x14ac:dyDescent="0.2">
      <c r="A2001" s="47">
        <f t="shared" si="128"/>
        <v>2020</v>
      </c>
      <c r="B2001" s="181" t="str">
        <f t="shared" ref="B2001:B2064" si="129">TEXT(D2001,"mmm")</f>
        <v>May</v>
      </c>
      <c r="C2001" s="79">
        <f t="shared" si="127"/>
        <v>19</v>
      </c>
      <c r="D2001" s="194">
        <v>43954</v>
      </c>
      <c r="E2001" s="53" t="s">
        <v>186</v>
      </c>
      <c r="F2001" s="53" t="s">
        <v>146</v>
      </c>
      <c r="G2001" s="50" t="s">
        <v>138</v>
      </c>
      <c r="H2001" s="50" t="s">
        <v>144</v>
      </c>
      <c r="I2001" s="53">
        <v>39</v>
      </c>
      <c r="J2001" s="61">
        <v>0.47</v>
      </c>
      <c r="K2001" s="64">
        <f t="shared" si="126"/>
        <v>0.7923262361132184</v>
      </c>
      <c r="M2001" s="2"/>
    </row>
    <row r="2002" spans="1:13" x14ac:dyDescent="0.2">
      <c r="A2002" s="47">
        <f t="shared" si="128"/>
        <v>2020</v>
      </c>
      <c r="B2002" s="181" t="str">
        <f t="shared" si="129"/>
        <v>May</v>
      </c>
      <c r="C2002" s="79">
        <f t="shared" si="127"/>
        <v>19</v>
      </c>
      <c r="D2002" s="194">
        <v>43954</v>
      </c>
      <c r="E2002" s="53" t="s">
        <v>186</v>
      </c>
      <c r="F2002" s="53" t="s">
        <v>146</v>
      </c>
      <c r="G2002" s="50" t="s">
        <v>138</v>
      </c>
      <c r="H2002" s="50" t="s">
        <v>144</v>
      </c>
      <c r="I2002" s="53">
        <v>36</v>
      </c>
      <c r="J2002" s="61">
        <v>0.4</v>
      </c>
      <c r="K2002" s="64">
        <f t="shared" si="126"/>
        <v>0.85733882030178321</v>
      </c>
      <c r="M2002" s="2"/>
    </row>
    <row r="2003" spans="1:13" x14ac:dyDescent="0.2">
      <c r="A2003" s="47">
        <f t="shared" si="128"/>
        <v>2020</v>
      </c>
      <c r="B2003" s="181" t="str">
        <f t="shared" si="129"/>
        <v>May</v>
      </c>
      <c r="C2003" s="79">
        <f t="shared" si="127"/>
        <v>19</v>
      </c>
      <c r="D2003" s="194">
        <v>43954</v>
      </c>
      <c r="E2003" s="53" t="s">
        <v>186</v>
      </c>
      <c r="F2003" s="53" t="s">
        <v>146</v>
      </c>
      <c r="G2003" s="50" t="s">
        <v>138</v>
      </c>
      <c r="H2003" s="50" t="s">
        <v>144</v>
      </c>
      <c r="I2003" s="53">
        <v>43</v>
      </c>
      <c r="J2003" s="61">
        <v>0.5</v>
      </c>
      <c r="K2003" s="64">
        <f t="shared" si="126"/>
        <v>0.6288754449293773</v>
      </c>
      <c r="M2003" s="2"/>
    </row>
    <row r="2004" spans="1:13" x14ac:dyDescent="0.2">
      <c r="A2004" s="47">
        <f t="shared" si="128"/>
        <v>2020</v>
      </c>
      <c r="B2004" s="181" t="str">
        <f t="shared" si="129"/>
        <v>May</v>
      </c>
      <c r="C2004" s="79">
        <f t="shared" si="127"/>
        <v>19</v>
      </c>
      <c r="D2004" s="194">
        <v>43954</v>
      </c>
      <c r="E2004" s="53" t="s">
        <v>186</v>
      </c>
      <c r="F2004" s="53" t="s">
        <v>146</v>
      </c>
      <c r="G2004" s="50" t="s">
        <v>138</v>
      </c>
      <c r="H2004" s="50" t="s">
        <v>144</v>
      </c>
      <c r="I2004" s="53">
        <v>42</v>
      </c>
      <c r="J2004" s="61">
        <v>0.53</v>
      </c>
      <c r="K2004" s="64">
        <f t="shared" si="126"/>
        <v>0.7153655112838786</v>
      </c>
      <c r="M2004" s="2"/>
    </row>
    <row r="2005" spans="1:13" x14ac:dyDescent="0.2">
      <c r="A2005" s="47">
        <f t="shared" si="128"/>
        <v>2020</v>
      </c>
      <c r="B2005" s="181" t="str">
        <f t="shared" si="129"/>
        <v>May</v>
      </c>
      <c r="C2005" s="79">
        <f t="shared" si="127"/>
        <v>19</v>
      </c>
      <c r="D2005" s="194">
        <v>43954</v>
      </c>
      <c r="E2005" s="53" t="s">
        <v>186</v>
      </c>
      <c r="F2005" s="53" t="s">
        <v>146</v>
      </c>
      <c r="G2005" s="50" t="s">
        <v>138</v>
      </c>
      <c r="H2005" s="50" t="s">
        <v>144</v>
      </c>
      <c r="I2005" s="53">
        <v>36</v>
      </c>
      <c r="J2005" s="61">
        <v>0.47</v>
      </c>
      <c r="K2005" s="64">
        <f t="shared" si="126"/>
        <v>1.0073731138545954</v>
      </c>
      <c r="M2005" s="2"/>
    </row>
    <row r="2006" spans="1:13" x14ac:dyDescent="0.2">
      <c r="A2006" s="47">
        <f t="shared" si="128"/>
        <v>2020</v>
      </c>
      <c r="B2006" s="181" t="str">
        <f t="shared" si="129"/>
        <v>May</v>
      </c>
      <c r="C2006" s="79">
        <f t="shared" si="127"/>
        <v>19</v>
      </c>
      <c r="D2006" s="194">
        <v>43954</v>
      </c>
      <c r="E2006" s="53" t="s">
        <v>186</v>
      </c>
      <c r="F2006" s="53" t="s">
        <v>146</v>
      </c>
      <c r="G2006" s="50" t="s">
        <v>138</v>
      </c>
      <c r="H2006" s="50" t="s">
        <v>144</v>
      </c>
      <c r="I2006" s="53">
        <v>46</v>
      </c>
      <c r="J2006" s="61">
        <v>0.75</v>
      </c>
      <c r="K2006" s="64">
        <f t="shared" si="126"/>
        <v>0.77052683488123608</v>
      </c>
      <c r="M2006" s="2"/>
    </row>
    <row r="2007" spans="1:13" x14ac:dyDescent="0.2">
      <c r="A2007" s="47">
        <f t="shared" si="128"/>
        <v>2020</v>
      </c>
      <c r="B2007" s="181" t="str">
        <f t="shared" si="129"/>
        <v>May</v>
      </c>
      <c r="C2007" s="79">
        <f t="shared" si="127"/>
        <v>19</v>
      </c>
      <c r="D2007" s="194">
        <v>43954</v>
      </c>
      <c r="E2007" s="53" t="s">
        <v>186</v>
      </c>
      <c r="F2007" s="53" t="s">
        <v>146</v>
      </c>
      <c r="G2007" s="50" t="s">
        <v>138</v>
      </c>
      <c r="H2007" s="50" t="s">
        <v>144</v>
      </c>
      <c r="I2007" s="53">
        <v>36</v>
      </c>
      <c r="J2007" s="61">
        <v>0.42</v>
      </c>
      <c r="K2007" s="64">
        <f t="shared" si="126"/>
        <v>0.90020576131687247</v>
      </c>
      <c r="M2007" s="2"/>
    </row>
    <row r="2008" spans="1:13" x14ac:dyDescent="0.2">
      <c r="A2008" s="47">
        <f t="shared" si="128"/>
        <v>2020</v>
      </c>
      <c r="B2008" s="181" t="str">
        <f t="shared" si="129"/>
        <v>May</v>
      </c>
      <c r="C2008" s="79">
        <f t="shared" si="127"/>
        <v>19</v>
      </c>
      <c r="D2008" s="194">
        <v>43954</v>
      </c>
      <c r="E2008" s="53" t="s">
        <v>186</v>
      </c>
      <c r="F2008" s="53" t="s">
        <v>146</v>
      </c>
      <c r="G2008" s="50" t="s">
        <v>138</v>
      </c>
      <c r="H2008" s="50" t="s">
        <v>144</v>
      </c>
      <c r="I2008" s="53">
        <v>41</v>
      </c>
      <c r="J2008" s="61">
        <v>0.46</v>
      </c>
      <c r="K2008" s="64">
        <f t="shared" si="126"/>
        <v>0.66743082659856934</v>
      </c>
      <c r="M2008" s="2"/>
    </row>
    <row r="2009" spans="1:13" x14ac:dyDescent="0.2">
      <c r="A2009" s="47">
        <f t="shared" si="128"/>
        <v>2020</v>
      </c>
      <c r="B2009" s="181" t="str">
        <f t="shared" si="129"/>
        <v>May</v>
      </c>
      <c r="C2009" s="79">
        <f t="shared" si="127"/>
        <v>19</v>
      </c>
      <c r="D2009" s="194">
        <v>43954</v>
      </c>
      <c r="E2009" s="53" t="s">
        <v>186</v>
      </c>
      <c r="F2009" s="53" t="s">
        <v>146</v>
      </c>
      <c r="G2009" s="50" t="s">
        <v>138</v>
      </c>
      <c r="H2009" s="50" t="s">
        <v>144</v>
      </c>
      <c r="I2009" s="53">
        <v>43</v>
      </c>
      <c r="J2009" s="61">
        <v>0.77</v>
      </c>
      <c r="K2009" s="64">
        <f t="shared" ref="K2009:K2075" si="130">IF(J2009="","",(J2009*100000)/(I2009^3))</f>
        <v>0.968468185191241</v>
      </c>
      <c r="M2009" s="2"/>
    </row>
    <row r="2010" spans="1:13" x14ac:dyDescent="0.2">
      <c r="A2010" s="47">
        <f t="shared" si="128"/>
        <v>2020</v>
      </c>
      <c r="B2010" s="181" t="str">
        <f t="shared" si="129"/>
        <v>May</v>
      </c>
      <c r="C2010" s="79">
        <f t="shared" si="127"/>
        <v>19</v>
      </c>
      <c r="D2010" s="194">
        <v>43954</v>
      </c>
      <c r="E2010" s="53" t="s">
        <v>186</v>
      </c>
      <c r="F2010" s="53" t="s">
        <v>146</v>
      </c>
      <c r="G2010" s="50" t="s">
        <v>138</v>
      </c>
      <c r="H2010" s="50" t="s">
        <v>144</v>
      </c>
      <c r="I2010" s="53">
        <v>44</v>
      </c>
      <c r="J2010" s="61">
        <v>0.78</v>
      </c>
      <c r="K2010" s="64">
        <f t="shared" si="130"/>
        <v>0.91566491359879787</v>
      </c>
      <c r="M2010" s="2"/>
    </row>
    <row r="2011" spans="1:13" x14ac:dyDescent="0.2">
      <c r="A2011" s="47">
        <f t="shared" si="128"/>
        <v>2020</v>
      </c>
      <c r="B2011" s="181" t="str">
        <f t="shared" si="129"/>
        <v>May</v>
      </c>
      <c r="C2011" s="79">
        <f t="shared" si="127"/>
        <v>19</v>
      </c>
      <c r="D2011" s="194">
        <v>43954</v>
      </c>
      <c r="E2011" s="53" t="s">
        <v>186</v>
      </c>
      <c r="F2011" s="53" t="s">
        <v>146</v>
      </c>
      <c r="G2011" s="50" t="s">
        <v>138</v>
      </c>
      <c r="H2011" s="50" t="s">
        <v>144</v>
      </c>
      <c r="I2011" s="53">
        <v>41</v>
      </c>
      <c r="J2011" s="61">
        <v>0.52</v>
      </c>
      <c r="K2011" s="64">
        <f t="shared" si="130"/>
        <v>0.75448702137229584</v>
      </c>
      <c r="M2011" s="2"/>
    </row>
    <row r="2012" spans="1:13" x14ac:dyDescent="0.2">
      <c r="A2012" s="47">
        <f t="shared" si="128"/>
        <v>2020</v>
      </c>
      <c r="B2012" s="181" t="str">
        <f t="shared" si="129"/>
        <v>May</v>
      </c>
      <c r="C2012" s="79">
        <f t="shared" si="127"/>
        <v>19</v>
      </c>
      <c r="D2012" s="194">
        <v>43954</v>
      </c>
      <c r="E2012" s="53" t="s">
        <v>186</v>
      </c>
      <c r="F2012" s="53" t="s">
        <v>146</v>
      </c>
      <c r="G2012" s="50" t="s">
        <v>138</v>
      </c>
      <c r="H2012" s="50" t="s">
        <v>144</v>
      </c>
      <c r="I2012" s="53">
        <v>40</v>
      </c>
      <c r="J2012" s="61">
        <v>0.48</v>
      </c>
      <c r="K2012" s="64">
        <f t="shared" si="130"/>
        <v>0.75</v>
      </c>
      <c r="M2012" s="2"/>
    </row>
    <row r="2013" spans="1:13" x14ac:dyDescent="0.2">
      <c r="A2013" s="47">
        <f t="shared" si="128"/>
        <v>2020</v>
      </c>
      <c r="B2013" s="181" t="str">
        <f t="shared" si="129"/>
        <v>May</v>
      </c>
      <c r="C2013" s="79">
        <f t="shared" si="127"/>
        <v>19</v>
      </c>
      <c r="D2013" s="194">
        <v>43954</v>
      </c>
      <c r="E2013" s="53" t="s">
        <v>186</v>
      </c>
      <c r="F2013" s="53" t="s">
        <v>146</v>
      </c>
      <c r="G2013" s="50" t="s">
        <v>138</v>
      </c>
      <c r="H2013" s="50" t="s">
        <v>144</v>
      </c>
      <c r="I2013" s="53">
        <v>44</v>
      </c>
      <c r="J2013" s="61">
        <v>0.66</v>
      </c>
      <c r="K2013" s="64">
        <f t="shared" si="130"/>
        <v>0.77479338842975209</v>
      </c>
      <c r="M2013" s="2"/>
    </row>
    <row r="2014" spans="1:13" x14ac:dyDescent="0.2">
      <c r="A2014" s="47">
        <f t="shared" si="128"/>
        <v>2020</v>
      </c>
      <c r="B2014" s="181" t="str">
        <f t="shared" si="129"/>
        <v>May</v>
      </c>
      <c r="C2014" s="79">
        <f t="shared" si="127"/>
        <v>19</v>
      </c>
      <c r="D2014" s="194">
        <v>43954</v>
      </c>
      <c r="E2014" s="53" t="s">
        <v>186</v>
      </c>
      <c r="F2014" s="53" t="s">
        <v>146</v>
      </c>
      <c r="G2014" s="50" t="s">
        <v>138</v>
      </c>
      <c r="H2014" s="50" t="s">
        <v>144</v>
      </c>
      <c r="I2014" s="53">
        <v>42</v>
      </c>
      <c r="J2014" s="61">
        <v>0.51</v>
      </c>
      <c r="K2014" s="64">
        <f t="shared" si="130"/>
        <v>0.68837058632977</v>
      </c>
      <c r="M2014" s="2"/>
    </row>
    <row r="2015" spans="1:13" x14ac:dyDescent="0.2">
      <c r="A2015" s="47">
        <f t="shared" si="128"/>
        <v>2020</v>
      </c>
      <c r="B2015" s="181" t="str">
        <f t="shared" si="129"/>
        <v>May</v>
      </c>
      <c r="C2015" s="79">
        <f t="shared" si="127"/>
        <v>19</v>
      </c>
      <c r="D2015" s="194">
        <v>43954</v>
      </c>
      <c r="E2015" s="53" t="s">
        <v>186</v>
      </c>
      <c r="F2015" s="53" t="s">
        <v>146</v>
      </c>
      <c r="G2015" s="50" t="s">
        <v>138</v>
      </c>
      <c r="H2015" s="50" t="s">
        <v>144</v>
      </c>
      <c r="I2015" s="53">
        <v>37</v>
      </c>
      <c r="J2015" s="61">
        <v>0.52</v>
      </c>
      <c r="K2015" s="64">
        <f t="shared" si="130"/>
        <v>1.0265926993465342</v>
      </c>
      <c r="M2015" s="2"/>
    </row>
    <row r="2016" spans="1:13" x14ac:dyDescent="0.2">
      <c r="A2016" s="47">
        <f t="shared" si="128"/>
        <v>2020</v>
      </c>
      <c r="B2016" s="181" t="str">
        <f t="shared" si="129"/>
        <v>May</v>
      </c>
      <c r="C2016" s="79">
        <f t="shared" si="127"/>
        <v>19</v>
      </c>
      <c r="D2016" s="194">
        <v>43954</v>
      </c>
      <c r="E2016" s="53" t="s">
        <v>186</v>
      </c>
      <c r="F2016" s="53" t="s">
        <v>146</v>
      </c>
      <c r="G2016" s="50" t="s">
        <v>138</v>
      </c>
      <c r="H2016" s="50" t="s">
        <v>144</v>
      </c>
      <c r="I2016" s="53">
        <v>37</v>
      </c>
      <c r="J2016" s="61">
        <v>0.36</v>
      </c>
      <c r="K2016" s="64">
        <f t="shared" si="130"/>
        <v>0.71071802262452377</v>
      </c>
      <c r="M2016" s="2"/>
    </row>
    <row r="2017" spans="1:13" x14ac:dyDescent="0.2">
      <c r="A2017" s="47">
        <f t="shared" si="128"/>
        <v>2020</v>
      </c>
      <c r="B2017" s="181" t="str">
        <f t="shared" si="129"/>
        <v>May</v>
      </c>
      <c r="C2017" s="79">
        <f t="shared" si="127"/>
        <v>19</v>
      </c>
      <c r="D2017" s="194">
        <v>43954</v>
      </c>
      <c r="E2017" s="53" t="s">
        <v>66</v>
      </c>
      <c r="F2017" s="53" t="s">
        <v>152</v>
      </c>
      <c r="G2017" s="50" t="s">
        <v>138</v>
      </c>
      <c r="H2017" s="50" t="s">
        <v>144</v>
      </c>
      <c r="I2017" s="53">
        <v>45</v>
      </c>
      <c r="J2017" s="61">
        <v>0.78</v>
      </c>
      <c r="K2017" s="64">
        <f t="shared" si="130"/>
        <v>0.8559670781893004</v>
      </c>
      <c r="M2017" s="2"/>
    </row>
    <row r="2018" spans="1:13" x14ac:dyDescent="0.2">
      <c r="A2018" s="47">
        <f t="shared" si="128"/>
        <v>2020</v>
      </c>
      <c r="B2018" s="181" t="str">
        <f t="shared" si="129"/>
        <v>May</v>
      </c>
      <c r="C2018" s="79">
        <f t="shared" si="127"/>
        <v>19</v>
      </c>
      <c r="D2018" s="194">
        <v>43954</v>
      </c>
      <c r="E2018" s="53" t="s">
        <v>66</v>
      </c>
      <c r="F2018" s="53" t="s">
        <v>152</v>
      </c>
      <c r="G2018" s="50" t="s">
        <v>138</v>
      </c>
      <c r="H2018" s="50" t="s">
        <v>144</v>
      </c>
      <c r="I2018" s="53">
        <v>33</v>
      </c>
      <c r="J2018" s="61">
        <v>0.64</v>
      </c>
      <c r="K2018" s="64">
        <f t="shared" si="130"/>
        <v>1.7808943428778139</v>
      </c>
      <c r="M2018" s="2"/>
    </row>
    <row r="2019" spans="1:13" x14ac:dyDescent="0.2">
      <c r="A2019" s="47">
        <f t="shared" si="128"/>
        <v>2020</v>
      </c>
      <c r="B2019" s="181" t="str">
        <f t="shared" si="129"/>
        <v>May</v>
      </c>
      <c r="C2019" s="79">
        <f t="shared" si="127"/>
        <v>19</v>
      </c>
      <c r="D2019" s="194">
        <v>43954</v>
      </c>
      <c r="E2019" s="53" t="s">
        <v>66</v>
      </c>
      <c r="F2019" s="53" t="s">
        <v>152</v>
      </c>
      <c r="G2019" s="50" t="s">
        <v>138</v>
      </c>
      <c r="H2019" s="50" t="s">
        <v>144</v>
      </c>
      <c r="I2019" s="53">
        <v>43</v>
      </c>
      <c r="J2019" s="61">
        <v>0.66</v>
      </c>
      <c r="K2019" s="64">
        <f t="shared" si="130"/>
        <v>0.83011558730677804</v>
      </c>
      <c r="M2019" s="2"/>
    </row>
    <row r="2020" spans="1:13" x14ac:dyDescent="0.2">
      <c r="A2020" s="47">
        <f t="shared" si="128"/>
        <v>2020</v>
      </c>
      <c r="B2020" s="181" t="str">
        <f t="shared" si="129"/>
        <v>May</v>
      </c>
      <c r="C2020" s="79">
        <f t="shared" si="127"/>
        <v>19</v>
      </c>
      <c r="D2020" s="194">
        <v>43954</v>
      </c>
      <c r="E2020" s="53" t="s">
        <v>66</v>
      </c>
      <c r="F2020" s="53" t="s">
        <v>146</v>
      </c>
      <c r="G2020" s="50" t="s">
        <v>138</v>
      </c>
      <c r="H2020" s="50" t="s">
        <v>144</v>
      </c>
      <c r="I2020" s="53">
        <v>37</v>
      </c>
      <c r="J2020" s="61">
        <v>0.37</v>
      </c>
      <c r="K2020" s="64">
        <f t="shared" si="130"/>
        <v>0.73046018991964934</v>
      </c>
      <c r="M2020" s="2"/>
    </row>
    <row r="2021" spans="1:13" x14ac:dyDescent="0.2">
      <c r="A2021" s="47">
        <f t="shared" si="128"/>
        <v>2020</v>
      </c>
      <c r="B2021" s="181" t="str">
        <f t="shared" si="129"/>
        <v>May</v>
      </c>
      <c r="C2021" s="79">
        <f t="shared" si="127"/>
        <v>19</v>
      </c>
      <c r="D2021" s="194">
        <v>43954</v>
      </c>
      <c r="E2021" s="53" t="s">
        <v>66</v>
      </c>
      <c r="F2021" s="53" t="s">
        <v>146</v>
      </c>
      <c r="G2021" s="50" t="s">
        <v>138</v>
      </c>
      <c r="H2021" s="50" t="s">
        <v>144</v>
      </c>
      <c r="I2021" s="53">
        <v>53</v>
      </c>
      <c r="J2021" s="61">
        <v>1.36</v>
      </c>
      <c r="K2021" s="64">
        <f t="shared" si="130"/>
        <v>0.91350577993914439</v>
      </c>
      <c r="M2021" s="2"/>
    </row>
    <row r="2022" spans="1:13" x14ac:dyDescent="0.2">
      <c r="A2022" s="47">
        <f t="shared" si="128"/>
        <v>2020</v>
      </c>
      <c r="B2022" s="181" t="str">
        <f t="shared" si="129"/>
        <v>May</v>
      </c>
      <c r="C2022" s="79">
        <f t="shared" si="127"/>
        <v>19</v>
      </c>
      <c r="D2022" s="194">
        <v>43954</v>
      </c>
      <c r="E2022" s="53" t="s">
        <v>66</v>
      </c>
      <c r="F2022" s="53" t="s">
        <v>146</v>
      </c>
      <c r="G2022" s="50" t="s">
        <v>138</v>
      </c>
      <c r="H2022" s="50" t="s">
        <v>144</v>
      </c>
      <c r="I2022" s="53">
        <v>31</v>
      </c>
      <c r="J2022" s="61">
        <v>0.31</v>
      </c>
      <c r="K2022" s="64">
        <f t="shared" si="130"/>
        <v>1.0405827263267429</v>
      </c>
      <c r="M2022" s="2"/>
    </row>
    <row r="2023" spans="1:13" x14ac:dyDescent="0.2">
      <c r="A2023" s="47">
        <f t="shared" si="128"/>
        <v>2020</v>
      </c>
      <c r="B2023" s="181" t="str">
        <f t="shared" si="129"/>
        <v>May</v>
      </c>
      <c r="C2023" s="79">
        <f t="shared" si="127"/>
        <v>19</v>
      </c>
      <c r="D2023" s="194">
        <v>43954</v>
      </c>
      <c r="E2023" s="53" t="s">
        <v>66</v>
      </c>
      <c r="F2023" s="53" t="s">
        <v>146</v>
      </c>
      <c r="G2023" s="50" t="s">
        <v>138</v>
      </c>
      <c r="H2023" s="50" t="s">
        <v>144</v>
      </c>
      <c r="I2023" s="53">
        <v>41</v>
      </c>
      <c r="J2023" s="61">
        <v>0.66</v>
      </c>
      <c r="K2023" s="64">
        <f t="shared" si="130"/>
        <v>0.95761814251099087</v>
      </c>
      <c r="M2023" s="2"/>
    </row>
    <row r="2024" spans="1:13" x14ac:dyDescent="0.2">
      <c r="A2024" s="47">
        <f t="shared" si="128"/>
        <v>2020</v>
      </c>
      <c r="B2024" s="181" t="str">
        <f t="shared" si="129"/>
        <v>May</v>
      </c>
      <c r="C2024" s="79">
        <f t="shared" si="127"/>
        <v>19</v>
      </c>
      <c r="D2024" s="194">
        <v>43954</v>
      </c>
      <c r="E2024" s="53" t="s">
        <v>66</v>
      </c>
      <c r="F2024" s="53" t="s">
        <v>146</v>
      </c>
      <c r="G2024" s="50" t="s">
        <v>138</v>
      </c>
      <c r="H2024" s="50" t="s">
        <v>144</v>
      </c>
      <c r="I2024" s="53">
        <v>32</v>
      </c>
      <c r="J2024" s="61">
        <v>0.54</v>
      </c>
      <c r="K2024" s="64">
        <f t="shared" si="130"/>
        <v>1.64794921875</v>
      </c>
      <c r="M2024" s="2"/>
    </row>
    <row r="2025" spans="1:13" x14ac:dyDescent="0.2">
      <c r="A2025" s="47">
        <f t="shared" si="128"/>
        <v>2020</v>
      </c>
      <c r="B2025" s="181" t="str">
        <f t="shared" si="129"/>
        <v>May</v>
      </c>
      <c r="C2025" s="79">
        <f t="shared" si="127"/>
        <v>19</v>
      </c>
      <c r="D2025" s="194">
        <v>43954</v>
      </c>
      <c r="E2025" s="53" t="s">
        <v>66</v>
      </c>
      <c r="F2025" s="53" t="s">
        <v>146</v>
      </c>
      <c r="G2025" s="50" t="s">
        <v>138</v>
      </c>
      <c r="H2025" s="50" t="s">
        <v>144</v>
      </c>
      <c r="I2025" s="53">
        <v>35</v>
      </c>
      <c r="J2025" s="61">
        <v>0.36</v>
      </c>
      <c r="K2025" s="64">
        <f t="shared" si="130"/>
        <v>0.83965014577259478</v>
      </c>
      <c r="M2025" s="2"/>
    </row>
    <row r="2026" spans="1:13" x14ac:dyDescent="0.2">
      <c r="A2026" s="47">
        <f t="shared" si="128"/>
        <v>2020</v>
      </c>
      <c r="B2026" s="181" t="str">
        <f t="shared" si="129"/>
        <v>May</v>
      </c>
      <c r="C2026" s="79">
        <f t="shared" si="127"/>
        <v>19</v>
      </c>
      <c r="D2026" s="194">
        <v>43954</v>
      </c>
      <c r="E2026" s="53" t="s">
        <v>66</v>
      </c>
      <c r="F2026" s="53" t="s">
        <v>146</v>
      </c>
      <c r="G2026" s="50" t="s">
        <v>138</v>
      </c>
      <c r="H2026" s="50" t="s">
        <v>144</v>
      </c>
      <c r="I2026" s="53">
        <v>37</v>
      </c>
      <c r="J2026" s="61">
        <v>0.39</v>
      </c>
      <c r="K2026" s="64">
        <f t="shared" si="130"/>
        <v>0.7699445245099007</v>
      </c>
      <c r="M2026" s="2"/>
    </row>
    <row r="2027" spans="1:13" x14ac:dyDescent="0.2">
      <c r="A2027" s="47">
        <f t="shared" si="128"/>
        <v>2020</v>
      </c>
      <c r="B2027" s="181" t="str">
        <f t="shared" si="129"/>
        <v>May</v>
      </c>
      <c r="C2027" s="79">
        <f t="shared" si="127"/>
        <v>19</v>
      </c>
      <c r="D2027" s="194">
        <v>43954</v>
      </c>
      <c r="E2027" s="53" t="s">
        <v>66</v>
      </c>
      <c r="F2027" s="53" t="s">
        <v>146</v>
      </c>
      <c r="G2027" s="50" t="s">
        <v>138</v>
      </c>
      <c r="H2027" s="50" t="s">
        <v>144</v>
      </c>
      <c r="I2027" s="53">
        <v>38</v>
      </c>
      <c r="J2027" s="61">
        <v>0.43</v>
      </c>
      <c r="K2027" s="64">
        <f t="shared" si="130"/>
        <v>0.78364193031054086</v>
      </c>
      <c r="M2027" s="2"/>
    </row>
    <row r="2028" spans="1:13" x14ac:dyDescent="0.2">
      <c r="A2028" s="47">
        <f t="shared" si="128"/>
        <v>2020</v>
      </c>
      <c r="B2028" s="181" t="str">
        <f t="shared" si="129"/>
        <v>May</v>
      </c>
      <c r="C2028" s="79">
        <f t="shared" si="127"/>
        <v>19</v>
      </c>
      <c r="D2028" s="194">
        <v>43954</v>
      </c>
      <c r="E2028" s="53" t="s">
        <v>66</v>
      </c>
      <c r="F2028" s="53" t="s">
        <v>146</v>
      </c>
      <c r="G2028" s="50" t="s">
        <v>138</v>
      </c>
      <c r="H2028" s="50" t="s">
        <v>144</v>
      </c>
      <c r="I2028" s="53">
        <v>36</v>
      </c>
      <c r="J2028" s="61">
        <v>0.34</v>
      </c>
      <c r="K2028" s="64">
        <f t="shared" si="130"/>
        <v>0.72873799725651578</v>
      </c>
      <c r="M2028" s="2"/>
    </row>
    <row r="2029" spans="1:13" x14ac:dyDescent="0.2">
      <c r="A2029" s="47">
        <f t="shared" si="128"/>
        <v>2020</v>
      </c>
      <c r="B2029" s="181" t="str">
        <f t="shared" si="129"/>
        <v>May</v>
      </c>
      <c r="C2029" s="79">
        <f t="shared" si="127"/>
        <v>19</v>
      </c>
      <c r="D2029" s="194">
        <v>43954</v>
      </c>
      <c r="E2029" s="53" t="s">
        <v>66</v>
      </c>
      <c r="F2029" s="53" t="s">
        <v>146</v>
      </c>
      <c r="G2029" s="50" t="s">
        <v>138</v>
      </c>
      <c r="H2029" s="50" t="s">
        <v>144</v>
      </c>
      <c r="I2029" s="53">
        <v>40</v>
      </c>
      <c r="J2029" s="61">
        <v>0.64</v>
      </c>
      <c r="K2029" s="64">
        <f t="shared" si="130"/>
        <v>1</v>
      </c>
      <c r="M2029" s="2"/>
    </row>
    <row r="2030" spans="1:13" x14ac:dyDescent="0.2">
      <c r="A2030" s="47">
        <f t="shared" si="128"/>
        <v>2020</v>
      </c>
      <c r="B2030" s="181" t="str">
        <f t="shared" si="129"/>
        <v>May</v>
      </c>
      <c r="C2030" s="79">
        <f t="shared" si="127"/>
        <v>19</v>
      </c>
      <c r="D2030" s="194">
        <v>43954</v>
      </c>
      <c r="E2030" s="53" t="s">
        <v>66</v>
      </c>
      <c r="F2030" s="53" t="s">
        <v>146</v>
      </c>
      <c r="G2030" s="50" t="s">
        <v>138</v>
      </c>
      <c r="H2030" s="50" t="s">
        <v>144</v>
      </c>
      <c r="I2030" s="53">
        <v>39</v>
      </c>
      <c r="J2030" s="61">
        <v>0.55000000000000004</v>
      </c>
      <c r="K2030" s="64">
        <f t="shared" si="130"/>
        <v>0.92719027630270245</v>
      </c>
      <c r="M2030" s="2"/>
    </row>
    <row r="2031" spans="1:13" x14ac:dyDescent="0.2">
      <c r="A2031" s="47">
        <f t="shared" si="128"/>
        <v>2020</v>
      </c>
      <c r="B2031" s="181" t="str">
        <f t="shared" si="129"/>
        <v>May</v>
      </c>
      <c r="C2031" s="79">
        <f t="shared" si="127"/>
        <v>19</v>
      </c>
      <c r="D2031" s="194">
        <v>43954</v>
      </c>
      <c r="E2031" s="53" t="s">
        <v>66</v>
      </c>
      <c r="F2031" s="53" t="s">
        <v>146</v>
      </c>
      <c r="G2031" s="50" t="s">
        <v>138</v>
      </c>
      <c r="H2031" s="50" t="s">
        <v>144</v>
      </c>
      <c r="I2031" s="53">
        <v>35</v>
      </c>
      <c r="J2031" s="61">
        <v>0.52</v>
      </c>
      <c r="K2031" s="64">
        <f t="shared" si="130"/>
        <v>1.2128279883381925</v>
      </c>
      <c r="M2031" s="2"/>
    </row>
    <row r="2032" spans="1:13" x14ac:dyDescent="0.2">
      <c r="A2032" s="47">
        <f t="shared" si="128"/>
        <v>2020</v>
      </c>
      <c r="B2032" s="181" t="str">
        <f t="shared" si="129"/>
        <v>May</v>
      </c>
      <c r="C2032" s="79">
        <f t="shared" si="127"/>
        <v>19</v>
      </c>
      <c r="D2032" s="194">
        <v>43954</v>
      </c>
      <c r="E2032" s="53" t="s">
        <v>66</v>
      </c>
      <c r="F2032" s="53" t="s">
        <v>146</v>
      </c>
      <c r="G2032" s="50" t="s">
        <v>138</v>
      </c>
      <c r="H2032" s="50" t="s">
        <v>144</v>
      </c>
      <c r="I2032" s="53">
        <v>37</v>
      </c>
      <c r="J2032" s="61">
        <v>0.48</v>
      </c>
      <c r="K2032" s="64">
        <f t="shared" si="130"/>
        <v>0.94762403016603158</v>
      </c>
      <c r="M2032" s="2"/>
    </row>
    <row r="2033" spans="1:13" x14ac:dyDescent="0.2">
      <c r="A2033" s="47">
        <f t="shared" si="128"/>
        <v>2020</v>
      </c>
      <c r="B2033" s="181" t="str">
        <f t="shared" si="129"/>
        <v>May</v>
      </c>
      <c r="C2033" s="79">
        <f t="shared" si="127"/>
        <v>19</v>
      </c>
      <c r="D2033" s="194">
        <v>43954</v>
      </c>
      <c r="E2033" s="53" t="s">
        <v>66</v>
      </c>
      <c r="F2033" s="53" t="s">
        <v>146</v>
      </c>
      <c r="G2033" s="50" t="s">
        <v>138</v>
      </c>
      <c r="H2033" s="50" t="s">
        <v>144</v>
      </c>
      <c r="I2033" s="53">
        <v>35</v>
      </c>
      <c r="J2033" s="61">
        <v>0.36</v>
      </c>
      <c r="K2033" s="64">
        <f t="shared" si="130"/>
        <v>0.83965014577259478</v>
      </c>
      <c r="M2033" s="2"/>
    </row>
    <row r="2034" spans="1:13" x14ac:dyDescent="0.2">
      <c r="A2034" s="47">
        <f t="shared" si="128"/>
        <v>2020</v>
      </c>
      <c r="B2034" s="181" t="str">
        <f t="shared" si="129"/>
        <v>May</v>
      </c>
      <c r="C2034" s="79">
        <f t="shared" si="127"/>
        <v>19</v>
      </c>
      <c r="D2034" s="194">
        <v>43954</v>
      </c>
      <c r="E2034" s="53" t="s">
        <v>66</v>
      </c>
      <c r="F2034" s="53" t="s">
        <v>146</v>
      </c>
      <c r="G2034" s="50" t="s">
        <v>138</v>
      </c>
      <c r="H2034" s="50" t="s">
        <v>144</v>
      </c>
      <c r="I2034" s="53">
        <v>42</v>
      </c>
      <c r="J2034" s="61">
        <v>0.65</v>
      </c>
      <c r="K2034" s="64">
        <f t="shared" si="130"/>
        <v>0.87733506100853043</v>
      </c>
      <c r="M2034" s="2"/>
    </row>
    <row r="2035" spans="1:13" x14ac:dyDescent="0.2">
      <c r="A2035" s="47">
        <f t="shared" si="128"/>
        <v>2020</v>
      </c>
      <c r="B2035" s="181" t="str">
        <f t="shared" si="129"/>
        <v>May</v>
      </c>
      <c r="C2035" s="79">
        <f t="shared" si="127"/>
        <v>19</v>
      </c>
      <c r="D2035" s="194">
        <v>43954</v>
      </c>
      <c r="E2035" s="53" t="s">
        <v>66</v>
      </c>
      <c r="F2035" s="53" t="s">
        <v>146</v>
      </c>
      <c r="G2035" s="50" t="s">
        <v>138</v>
      </c>
      <c r="H2035" s="50" t="s">
        <v>144</v>
      </c>
      <c r="I2035" s="53">
        <v>36</v>
      </c>
      <c r="J2035" s="61">
        <v>0.37</v>
      </c>
      <c r="K2035" s="64">
        <f t="shared" si="130"/>
        <v>0.79303840877914955</v>
      </c>
      <c r="M2035" s="2"/>
    </row>
    <row r="2036" spans="1:13" x14ac:dyDescent="0.2">
      <c r="A2036" s="47">
        <f t="shared" si="128"/>
        <v>2020</v>
      </c>
      <c r="B2036" s="181" t="str">
        <f t="shared" si="129"/>
        <v>May</v>
      </c>
      <c r="C2036" s="79">
        <f t="shared" si="127"/>
        <v>19</v>
      </c>
      <c r="D2036" s="194">
        <v>43954</v>
      </c>
      <c r="E2036" s="53" t="s">
        <v>66</v>
      </c>
      <c r="F2036" s="53" t="s">
        <v>146</v>
      </c>
      <c r="G2036" s="50" t="s">
        <v>138</v>
      </c>
      <c r="H2036" s="50" t="s">
        <v>144</v>
      </c>
      <c r="I2036" s="53">
        <v>38</v>
      </c>
      <c r="J2036" s="61">
        <v>0.51</v>
      </c>
      <c r="K2036" s="64">
        <f t="shared" si="130"/>
        <v>0.92943577781017639</v>
      </c>
      <c r="M2036" s="2"/>
    </row>
    <row r="2037" spans="1:13" x14ac:dyDescent="0.2">
      <c r="A2037" s="47">
        <f t="shared" si="128"/>
        <v>2020</v>
      </c>
      <c r="B2037" s="181" t="str">
        <f t="shared" si="129"/>
        <v>May</v>
      </c>
      <c r="C2037" s="79">
        <f t="shared" si="127"/>
        <v>19</v>
      </c>
      <c r="D2037" s="194">
        <v>43954</v>
      </c>
      <c r="E2037" s="53" t="s">
        <v>66</v>
      </c>
      <c r="F2037" s="53" t="s">
        <v>146</v>
      </c>
      <c r="G2037" s="50" t="s">
        <v>138</v>
      </c>
      <c r="H2037" s="50" t="s">
        <v>144</v>
      </c>
      <c r="I2037" s="53">
        <v>37</v>
      </c>
      <c r="J2037" s="61">
        <v>0.41</v>
      </c>
      <c r="K2037" s="64">
        <f t="shared" si="130"/>
        <v>0.80942885910015205</v>
      </c>
      <c r="M2037" s="2"/>
    </row>
    <row r="2038" spans="1:13" x14ac:dyDescent="0.2">
      <c r="A2038" s="47">
        <f t="shared" si="128"/>
        <v>2020</v>
      </c>
      <c r="B2038" s="181" t="str">
        <f t="shared" si="129"/>
        <v>May</v>
      </c>
      <c r="C2038" s="79">
        <f t="shared" si="127"/>
        <v>19</v>
      </c>
      <c r="D2038" s="194">
        <v>43954</v>
      </c>
      <c r="E2038" s="53" t="s">
        <v>66</v>
      </c>
      <c r="F2038" s="53" t="s">
        <v>146</v>
      </c>
      <c r="G2038" s="50" t="s">
        <v>138</v>
      </c>
      <c r="H2038" s="50" t="s">
        <v>144</v>
      </c>
      <c r="I2038" s="53">
        <v>39</v>
      </c>
      <c r="J2038" s="61">
        <v>0.47</v>
      </c>
      <c r="K2038" s="64">
        <f t="shared" si="130"/>
        <v>0.7923262361132184</v>
      </c>
      <c r="M2038" s="2"/>
    </row>
    <row r="2039" spans="1:13" x14ac:dyDescent="0.2">
      <c r="A2039" s="47">
        <f t="shared" si="128"/>
        <v>2020</v>
      </c>
      <c r="B2039" s="181" t="str">
        <f t="shared" si="129"/>
        <v>May</v>
      </c>
      <c r="C2039" s="79">
        <f t="shared" si="127"/>
        <v>19</v>
      </c>
      <c r="D2039" s="194">
        <v>43954</v>
      </c>
      <c r="E2039" s="53" t="s">
        <v>66</v>
      </c>
      <c r="F2039" s="53" t="s">
        <v>146</v>
      </c>
      <c r="G2039" s="50" t="s">
        <v>138</v>
      </c>
      <c r="H2039" s="50" t="s">
        <v>144</v>
      </c>
      <c r="I2039" s="53">
        <v>39</v>
      </c>
      <c r="J2039" s="61">
        <v>0.33</v>
      </c>
      <c r="K2039" s="64">
        <f t="shared" si="130"/>
        <v>0.55631416578162141</v>
      </c>
      <c r="M2039" s="2"/>
    </row>
    <row r="2040" spans="1:13" x14ac:dyDescent="0.2">
      <c r="A2040" s="47">
        <f t="shared" si="128"/>
        <v>2020</v>
      </c>
      <c r="B2040" s="181" t="str">
        <f t="shared" si="129"/>
        <v>May</v>
      </c>
      <c r="C2040" s="79">
        <f t="shared" si="127"/>
        <v>19</v>
      </c>
      <c r="D2040" s="194">
        <v>43954</v>
      </c>
      <c r="E2040" s="53" t="s">
        <v>64</v>
      </c>
      <c r="F2040" s="53" t="s">
        <v>152</v>
      </c>
      <c r="G2040" s="50" t="s">
        <v>138</v>
      </c>
      <c r="H2040" s="50" t="s">
        <v>144</v>
      </c>
      <c r="I2040" s="53">
        <v>65</v>
      </c>
      <c r="J2040" s="61">
        <v>2.02</v>
      </c>
      <c r="K2040" s="64">
        <f t="shared" si="130"/>
        <v>0.73554847519344557</v>
      </c>
      <c r="M2040" s="2"/>
    </row>
    <row r="2041" spans="1:13" x14ac:dyDescent="0.2">
      <c r="A2041" s="47">
        <f t="shared" si="128"/>
        <v>2020</v>
      </c>
      <c r="B2041" s="181" t="str">
        <f t="shared" si="129"/>
        <v>May</v>
      </c>
      <c r="C2041" s="79">
        <f t="shared" si="127"/>
        <v>19</v>
      </c>
      <c r="D2041" s="194">
        <v>43954</v>
      </c>
      <c r="E2041" s="53" t="s">
        <v>64</v>
      </c>
      <c r="F2041" s="53" t="s">
        <v>152</v>
      </c>
      <c r="G2041" s="50" t="s">
        <v>138</v>
      </c>
      <c r="H2041" s="50" t="s">
        <v>144</v>
      </c>
      <c r="I2041" s="53">
        <v>59</v>
      </c>
      <c r="J2041" s="61">
        <v>1.87</v>
      </c>
      <c r="K2041" s="64">
        <f t="shared" si="130"/>
        <v>0.91051178552821854</v>
      </c>
      <c r="M2041" s="2"/>
    </row>
    <row r="2042" spans="1:13" x14ac:dyDescent="0.2">
      <c r="A2042" s="47">
        <f t="shared" si="128"/>
        <v>2020</v>
      </c>
      <c r="B2042" s="181" t="str">
        <f t="shared" si="129"/>
        <v>May</v>
      </c>
      <c r="C2042" s="79">
        <f t="shared" si="127"/>
        <v>19</v>
      </c>
      <c r="D2042" s="194">
        <v>43954</v>
      </c>
      <c r="E2042" s="53" t="s">
        <v>64</v>
      </c>
      <c r="F2042" s="53" t="s">
        <v>152</v>
      </c>
      <c r="G2042" s="50" t="s">
        <v>138</v>
      </c>
      <c r="H2042" s="50" t="s">
        <v>144</v>
      </c>
      <c r="I2042" s="53">
        <v>56</v>
      </c>
      <c r="J2042" s="61">
        <v>1.62</v>
      </c>
      <c r="K2042" s="64">
        <f t="shared" si="130"/>
        <v>0.92246720116618075</v>
      </c>
      <c r="M2042" s="2"/>
    </row>
    <row r="2043" spans="1:13" x14ac:dyDescent="0.2">
      <c r="A2043" s="47">
        <f t="shared" si="128"/>
        <v>2020</v>
      </c>
      <c r="B2043" s="181" t="str">
        <f t="shared" si="129"/>
        <v>May</v>
      </c>
      <c r="C2043" s="79">
        <f t="shared" si="127"/>
        <v>19</v>
      </c>
      <c r="D2043" s="194">
        <v>43954</v>
      </c>
      <c r="E2043" s="53" t="s">
        <v>64</v>
      </c>
      <c r="F2043" s="53" t="s">
        <v>152</v>
      </c>
      <c r="G2043" s="50" t="s">
        <v>138</v>
      </c>
      <c r="H2043" s="50" t="s">
        <v>144</v>
      </c>
      <c r="I2043" s="53">
        <v>57</v>
      </c>
      <c r="J2043" s="61">
        <v>2.02</v>
      </c>
      <c r="K2043" s="64">
        <f t="shared" si="130"/>
        <v>1.0907539701824582</v>
      </c>
      <c r="M2043" s="2"/>
    </row>
    <row r="2044" spans="1:13" x14ac:dyDescent="0.2">
      <c r="A2044" s="47">
        <f t="shared" si="128"/>
        <v>2020</v>
      </c>
      <c r="B2044" s="181" t="str">
        <f t="shared" si="129"/>
        <v>May</v>
      </c>
      <c r="C2044" s="79">
        <f t="shared" ref="C2044:C2113" si="131">WEEKNUM(D2044)</f>
        <v>19</v>
      </c>
      <c r="D2044" s="194">
        <v>43954</v>
      </c>
      <c r="E2044" s="53" t="s">
        <v>64</v>
      </c>
      <c r="F2044" s="53" t="s">
        <v>152</v>
      </c>
      <c r="G2044" s="50" t="s">
        <v>138</v>
      </c>
      <c r="H2044" s="50" t="s">
        <v>144</v>
      </c>
      <c r="I2044" s="53">
        <v>59</v>
      </c>
      <c r="J2044" s="61">
        <v>1.72</v>
      </c>
      <c r="K2044" s="64">
        <f t="shared" si="130"/>
        <v>0.83747608080670366</v>
      </c>
      <c r="M2044" s="2"/>
    </row>
    <row r="2045" spans="1:13" x14ac:dyDescent="0.2">
      <c r="A2045" s="47">
        <f t="shared" si="128"/>
        <v>2020</v>
      </c>
      <c r="B2045" s="181" t="str">
        <f t="shared" si="129"/>
        <v>May</v>
      </c>
      <c r="C2045" s="79">
        <f t="shared" si="131"/>
        <v>19</v>
      </c>
      <c r="D2045" s="194">
        <v>43954</v>
      </c>
      <c r="E2045" s="53" t="s">
        <v>64</v>
      </c>
      <c r="F2045" s="53" t="s">
        <v>152</v>
      </c>
      <c r="G2045" s="50" t="s">
        <v>138</v>
      </c>
      <c r="H2045" s="50" t="s">
        <v>144</v>
      </c>
      <c r="I2045" s="53">
        <v>56</v>
      </c>
      <c r="J2045" s="61">
        <v>1.4</v>
      </c>
      <c r="K2045" s="64">
        <f t="shared" si="130"/>
        <v>0.79719387755102045</v>
      </c>
      <c r="M2045" s="2"/>
    </row>
    <row r="2046" spans="1:13" x14ac:dyDescent="0.2">
      <c r="A2046" s="47">
        <f t="shared" ref="A2046:A2115" si="132">YEAR(D2046)</f>
        <v>2020</v>
      </c>
      <c r="B2046" s="181" t="str">
        <f t="shared" si="129"/>
        <v>May</v>
      </c>
      <c r="C2046" s="79">
        <f t="shared" si="131"/>
        <v>19</v>
      </c>
      <c r="D2046" s="194">
        <v>43954</v>
      </c>
      <c r="E2046" s="53" t="s">
        <v>64</v>
      </c>
      <c r="F2046" s="53" t="s">
        <v>146</v>
      </c>
      <c r="G2046" s="50" t="s">
        <v>138</v>
      </c>
      <c r="H2046" s="50" t="s">
        <v>144</v>
      </c>
      <c r="I2046" s="53">
        <v>57</v>
      </c>
      <c r="J2046" s="61">
        <v>1.55</v>
      </c>
      <c r="K2046" s="64">
        <f t="shared" si="130"/>
        <v>0.83696468009050018</v>
      </c>
      <c r="M2046" s="2"/>
    </row>
    <row r="2047" spans="1:13" x14ac:dyDescent="0.2">
      <c r="A2047" s="47">
        <f t="shared" si="132"/>
        <v>2020</v>
      </c>
      <c r="B2047" s="181" t="str">
        <f t="shared" si="129"/>
        <v>May</v>
      </c>
      <c r="C2047" s="79">
        <f t="shared" si="131"/>
        <v>19</v>
      </c>
      <c r="D2047" s="194">
        <v>43954</v>
      </c>
      <c r="E2047" s="53" t="s">
        <v>64</v>
      </c>
      <c r="F2047" s="53" t="s">
        <v>146</v>
      </c>
      <c r="G2047" s="50" t="s">
        <v>138</v>
      </c>
      <c r="H2047" s="50" t="s">
        <v>144</v>
      </c>
      <c r="I2047" s="53">
        <v>50</v>
      </c>
      <c r="J2047" s="61">
        <v>1.1499999999999999</v>
      </c>
      <c r="K2047" s="64">
        <f t="shared" si="130"/>
        <v>0.91999999999999993</v>
      </c>
      <c r="M2047" s="2"/>
    </row>
    <row r="2048" spans="1:13" x14ac:dyDescent="0.2">
      <c r="A2048" s="47">
        <f t="shared" si="132"/>
        <v>2020</v>
      </c>
      <c r="B2048" s="181" t="str">
        <f t="shared" si="129"/>
        <v>May</v>
      </c>
      <c r="C2048" s="79">
        <f t="shared" si="131"/>
        <v>19</v>
      </c>
      <c r="D2048" s="194">
        <v>43954</v>
      </c>
      <c r="E2048" s="53" t="s">
        <v>64</v>
      </c>
      <c r="F2048" s="53" t="s">
        <v>146</v>
      </c>
      <c r="G2048" s="50" t="s">
        <v>138</v>
      </c>
      <c r="H2048" s="50" t="s">
        <v>144</v>
      </c>
      <c r="I2048" s="53">
        <v>59</v>
      </c>
      <c r="J2048" s="61">
        <v>1.51</v>
      </c>
      <c r="K2048" s="64">
        <f t="shared" si="130"/>
        <v>0.73522609419658291</v>
      </c>
      <c r="M2048" s="2"/>
    </row>
    <row r="2049" spans="1:13" x14ac:dyDescent="0.2">
      <c r="A2049" s="133">
        <f t="shared" si="132"/>
        <v>2020</v>
      </c>
      <c r="B2049" s="184" t="str">
        <f t="shared" si="129"/>
        <v>May</v>
      </c>
      <c r="C2049" s="132">
        <f t="shared" si="131"/>
        <v>19</v>
      </c>
      <c r="D2049" s="200">
        <v>43954</v>
      </c>
      <c r="E2049" s="143" t="s">
        <v>64</v>
      </c>
      <c r="F2049" s="143" t="s">
        <v>146</v>
      </c>
      <c r="G2049" s="98" t="s">
        <v>138</v>
      </c>
      <c r="H2049" s="98" t="s">
        <v>144</v>
      </c>
      <c r="I2049" s="143">
        <v>63</v>
      </c>
      <c r="J2049" s="155">
        <v>1.94</v>
      </c>
      <c r="K2049" s="156">
        <f t="shared" si="130"/>
        <v>0.77585413942178871</v>
      </c>
      <c r="M2049" s="2"/>
    </row>
    <row r="2050" spans="1:13" x14ac:dyDescent="0.2">
      <c r="A2050" s="47">
        <f>YEAR(D2050)</f>
        <v>2020</v>
      </c>
      <c r="B2050" s="183" t="str">
        <f t="shared" si="129"/>
        <v>May</v>
      </c>
      <c r="C2050" s="79">
        <f>WEEKNUM(D2050)</f>
        <v>19</v>
      </c>
      <c r="D2050" s="194">
        <v>43960</v>
      </c>
      <c r="E2050" s="53" t="s">
        <v>197</v>
      </c>
      <c r="F2050" s="53" t="s">
        <v>152</v>
      </c>
      <c r="G2050" s="42" t="s">
        <v>138</v>
      </c>
      <c r="H2050" s="53" t="s">
        <v>144</v>
      </c>
      <c r="I2050" s="53">
        <v>64</v>
      </c>
      <c r="J2050" s="61">
        <v>2.14</v>
      </c>
      <c r="K2050" s="64">
        <f>IF(J2050="","",(J2050*100000)/(I2050^3))</f>
        <v>0.81634521484375</v>
      </c>
      <c r="M2050" s="2"/>
    </row>
    <row r="2051" spans="1:13" x14ac:dyDescent="0.2">
      <c r="A2051" s="47">
        <f>YEAR(D2051)</f>
        <v>2020</v>
      </c>
      <c r="B2051" s="181" t="str">
        <f t="shared" si="129"/>
        <v>May</v>
      </c>
      <c r="C2051" s="79">
        <f>WEEKNUM(D2051)</f>
        <v>19</v>
      </c>
      <c r="D2051" s="194">
        <v>43960</v>
      </c>
      <c r="E2051" s="53" t="s">
        <v>197</v>
      </c>
      <c r="F2051" s="53" t="s">
        <v>146</v>
      </c>
      <c r="G2051" s="42" t="s">
        <v>138</v>
      </c>
      <c r="H2051" s="53" t="s">
        <v>144</v>
      </c>
      <c r="I2051" s="53">
        <v>48</v>
      </c>
      <c r="J2051" s="61">
        <v>1.01</v>
      </c>
      <c r="K2051" s="64">
        <f>IF(J2051="","",(J2051*100000)/(I2051^3))</f>
        <v>0.91326678240740744</v>
      </c>
      <c r="M2051" s="2"/>
    </row>
    <row r="2052" spans="1:13" x14ac:dyDescent="0.2">
      <c r="A2052" s="47">
        <f>YEAR(D2052)</f>
        <v>2020</v>
      </c>
      <c r="B2052" s="181" t="str">
        <f t="shared" si="129"/>
        <v>May</v>
      </c>
      <c r="C2052" s="79">
        <f>WEEKNUM(D2052)</f>
        <v>19</v>
      </c>
      <c r="D2052" s="194">
        <v>43960</v>
      </c>
      <c r="E2052" s="53" t="s">
        <v>197</v>
      </c>
      <c r="F2052" s="53" t="s">
        <v>146</v>
      </c>
      <c r="G2052" s="42" t="s">
        <v>138</v>
      </c>
      <c r="H2052" s="53" t="s">
        <v>144</v>
      </c>
      <c r="I2052" s="53">
        <v>37</v>
      </c>
      <c r="J2052" s="61">
        <v>0.45</v>
      </c>
      <c r="K2052" s="64">
        <f>IF(J2052="","",(J2052*100000)/(I2052^3))</f>
        <v>0.88839752828065466</v>
      </c>
      <c r="M2052" s="2"/>
    </row>
    <row r="2053" spans="1:13" x14ac:dyDescent="0.2">
      <c r="A2053" s="47">
        <f t="shared" si="132"/>
        <v>2020</v>
      </c>
      <c r="B2053" s="181" t="str">
        <f t="shared" si="129"/>
        <v>May</v>
      </c>
      <c r="C2053" s="79">
        <f t="shared" si="131"/>
        <v>19</v>
      </c>
      <c r="D2053" s="194">
        <v>43960</v>
      </c>
      <c r="E2053" s="53" t="s">
        <v>203</v>
      </c>
      <c r="F2053" s="53" t="s">
        <v>146</v>
      </c>
      <c r="G2053" s="42" t="s">
        <v>138</v>
      </c>
      <c r="H2053" s="53" t="s">
        <v>144</v>
      </c>
      <c r="I2053" s="53">
        <v>41</v>
      </c>
      <c r="J2053" s="61">
        <v>0.54</v>
      </c>
      <c r="K2053" s="64">
        <f t="shared" si="130"/>
        <v>0.78350575296353797</v>
      </c>
      <c r="M2053" s="2"/>
    </row>
    <row r="2054" spans="1:13" x14ac:dyDescent="0.2">
      <c r="A2054" s="47">
        <f t="shared" si="132"/>
        <v>2020</v>
      </c>
      <c r="B2054" s="181" t="str">
        <f t="shared" si="129"/>
        <v>May</v>
      </c>
      <c r="C2054" s="79">
        <f t="shared" si="131"/>
        <v>19</v>
      </c>
      <c r="D2054" s="194">
        <v>43960</v>
      </c>
      <c r="E2054" s="53" t="s">
        <v>203</v>
      </c>
      <c r="F2054" s="53" t="s">
        <v>146</v>
      </c>
      <c r="G2054" s="42" t="s">
        <v>138</v>
      </c>
      <c r="H2054" s="53" t="s">
        <v>144</v>
      </c>
      <c r="I2054" s="53">
        <v>36</v>
      </c>
      <c r="J2054" s="61">
        <v>0.36</v>
      </c>
      <c r="K2054" s="64">
        <f t="shared" si="130"/>
        <v>0.77160493827160492</v>
      </c>
      <c r="M2054" s="2"/>
    </row>
    <row r="2055" spans="1:13" x14ac:dyDescent="0.2">
      <c r="A2055" s="47">
        <f t="shared" si="132"/>
        <v>2020</v>
      </c>
      <c r="B2055" s="181" t="str">
        <f t="shared" si="129"/>
        <v>May</v>
      </c>
      <c r="C2055" s="79">
        <f t="shared" si="131"/>
        <v>19</v>
      </c>
      <c r="D2055" s="194">
        <v>43960</v>
      </c>
      <c r="E2055" s="53" t="s">
        <v>203</v>
      </c>
      <c r="F2055" s="53" t="s">
        <v>146</v>
      </c>
      <c r="G2055" s="42" t="s">
        <v>138</v>
      </c>
      <c r="H2055" s="53" t="s">
        <v>144</v>
      </c>
      <c r="I2055" s="53">
        <v>36</v>
      </c>
      <c r="J2055" s="61">
        <v>0.41</v>
      </c>
      <c r="K2055" s="64">
        <f t="shared" si="130"/>
        <v>0.87877229080932784</v>
      </c>
      <c r="M2055" s="2"/>
    </row>
    <row r="2056" spans="1:13" x14ac:dyDescent="0.2">
      <c r="A2056" s="47">
        <f t="shared" si="132"/>
        <v>2020</v>
      </c>
      <c r="B2056" s="181" t="str">
        <f t="shared" si="129"/>
        <v>May</v>
      </c>
      <c r="C2056" s="79">
        <f t="shared" si="131"/>
        <v>19</v>
      </c>
      <c r="D2056" s="194">
        <v>43960</v>
      </c>
      <c r="E2056" s="53" t="s">
        <v>203</v>
      </c>
      <c r="F2056" s="53" t="s">
        <v>146</v>
      </c>
      <c r="G2056" s="42" t="s">
        <v>138</v>
      </c>
      <c r="H2056" s="53" t="s">
        <v>144</v>
      </c>
      <c r="I2056" s="53">
        <v>39</v>
      </c>
      <c r="J2056" s="61">
        <v>0.42</v>
      </c>
      <c r="K2056" s="64">
        <f t="shared" si="130"/>
        <v>0.70803621099479086</v>
      </c>
      <c r="M2056" s="2"/>
    </row>
    <row r="2057" spans="1:13" x14ac:dyDescent="0.2">
      <c r="A2057" s="47">
        <f t="shared" si="132"/>
        <v>2020</v>
      </c>
      <c r="B2057" s="181" t="str">
        <f t="shared" si="129"/>
        <v>May</v>
      </c>
      <c r="C2057" s="79">
        <f t="shared" si="131"/>
        <v>19</v>
      </c>
      <c r="D2057" s="194">
        <v>43960</v>
      </c>
      <c r="E2057" s="53" t="s">
        <v>203</v>
      </c>
      <c r="F2057" s="53" t="s">
        <v>146</v>
      </c>
      <c r="G2057" s="42" t="s">
        <v>138</v>
      </c>
      <c r="H2057" s="53" t="s">
        <v>144</v>
      </c>
      <c r="I2057" s="53">
        <v>39</v>
      </c>
      <c r="J2057" s="61">
        <v>0.5</v>
      </c>
      <c r="K2057" s="64">
        <f t="shared" si="130"/>
        <v>0.84290025118427481</v>
      </c>
      <c r="M2057" s="2"/>
    </row>
    <row r="2058" spans="1:13" x14ac:dyDescent="0.2">
      <c r="A2058" s="47">
        <f t="shared" si="132"/>
        <v>2020</v>
      </c>
      <c r="B2058" s="181" t="str">
        <f t="shared" si="129"/>
        <v>May</v>
      </c>
      <c r="C2058" s="79">
        <f t="shared" si="131"/>
        <v>19</v>
      </c>
      <c r="D2058" s="194">
        <v>43960</v>
      </c>
      <c r="E2058" s="53" t="s">
        <v>203</v>
      </c>
      <c r="F2058" s="53" t="s">
        <v>146</v>
      </c>
      <c r="G2058" s="42" t="s">
        <v>138</v>
      </c>
      <c r="H2058" s="53" t="s">
        <v>144</v>
      </c>
      <c r="I2058" s="53">
        <v>40</v>
      </c>
      <c r="J2058" s="61">
        <v>0.57999999999999996</v>
      </c>
      <c r="K2058" s="64">
        <f t="shared" si="130"/>
        <v>0.90624999999999989</v>
      </c>
      <c r="M2058" s="2"/>
    </row>
    <row r="2059" spans="1:13" x14ac:dyDescent="0.2">
      <c r="A2059" s="47">
        <f t="shared" si="132"/>
        <v>2020</v>
      </c>
      <c r="B2059" s="181" t="str">
        <f t="shared" si="129"/>
        <v>May</v>
      </c>
      <c r="C2059" s="79">
        <f t="shared" si="131"/>
        <v>19</v>
      </c>
      <c r="D2059" s="194">
        <v>43960</v>
      </c>
      <c r="E2059" s="53" t="s">
        <v>203</v>
      </c>
      <c r="F2059" s="53" t="s">
        <v>146</v>
      </c>
      <c r="G2059" s="42" t="s">
        <v>138</v>
      </c>
      <c r="H2059" s="53" t="s">
        <v>144</v>
      </c>
      <c r="I2059" s="53">
        <v>37</v>
      </c>
      <c r="J2059" s="61">
        <v>0.46</v>
      </c>
      <c r="K2059" s="64">
        <f t="shared" si="130"/>
        <v>0.90813969557578034</v>
      </c>
      <c r="M2059" s="2"/>
    </row>
    <row r="2060" spans="1:13" x14ac:dyDescent="0.2">
      <c r="A2060" s="47">
        <f t="shared" si="132"/>
        <v>2020</v>
      </c>
      <c r="B2060" s="181" t="str">
        <f t="shared" si="129"/>
        <v>May</v>
      </c>
      <c r="C2060" s="79">
        <f t="shared" si="131"/>
        <v>19</v>
      </c>
      <c r="D2060" s="194">
        <v>43960</v>
      </c>
      <c r="E2060" s="53" t="s">
        <v>203</v>
      </c>
      <c r="F2060" s="53" t="s">
        <v>146</v>
      </c>
      <c r="G2060" s="42" t="s">
        <v>138</v>
      </c>
      <c r="H2060" s="53" t="s">
        <v>144</v>
      </c>
      <c r="I2060" s="53">
        <v>42</v>
      </c>
      <c r="J2060" s="61">
        <v>0.56999999999999995</v>
      </c>
      <c r="K2060" s="64">
        <f t="shared" si="130"/>
        <v>0.7693553611920958</v>
      </c>
      <c r="M2060" s="2"/>
    </row>
    <row r="2061" spans="1:13" x14ac:dyDescent="0.2">
      <c r="A2061" s="47">
        <f t="shared" si="132"/>
        <v>2020</v>
      </c>
      <c r="B2061" s="181" t="str">
        <f t="shared" si="129"/>
        <v>May</v>
      </c>
      <c r="C2061" s="79">
        <f t="shared" si="131"/>
        <v>19</v>
      </c>
      <c r="D2061" s="194">
        <v>43960</v>
      </c>
      <c r="E2061" s="53" t="s">
        <v>203</v>
      </c>
      <c r="F2061" s="53" t="s">
        <v>146</v>
      </c>
      <c r="G2061" s="42" t="s">
        <v>138</v>
      </c>
      <c r="H2061" s="53" t="s">
        <v>144</v>
      </c>
      <c r="I2061" s="53">
        <v>36</v>
      </c>
      <c r="J2061" s="61">
        <v>0.47</v>
      </c>
      <c r="K2061" s="64">
        <f t="shared" si="130"/>
        <v>1.0073731138545954</v>
      </c>
      <c r="M2061" s="2"/>
    </row>
    <row r="2062" spans="1:13" x14ac:dyDescent="0.2">
      <c r="A2062" s="47">
        <f t="shared" si="132"/>
        <v>2020</v>
      </c>
      <c r="B2062" s="181" t="str">
        <f t="shared" si="129"/>
        <v>May</v>
      </c>
      <c r="C2062" s="79">
        <f t="shared" si="131"/>
        <v>19</v>
      </c>
      <c r="D2062" s="194">
        <v>43960</v>
      </c>
      <c r="E2062" s="53" t="s">
        <v>203</v>
      </c>
      <c r="F2062" s="53" t="s">
        <v>146</v>
      </c>
      <c r="G2062" s="42" t="s">
        <v>138</v>
      </c>
      <c r="H2062" s="53" t="s">
        <v>144</v>
      </c>
      <c r="I2062" s="53">
        <v>39</v>
      </c>
      <c r="J2062" s="61">
        <v>0.59</v>
      </c>
      <c r="K2062" s="64">
        <f t="shared" si="130"/>
        <v>0.99462229639744437</v>
      </c>
      <c r="M2062" s="2"/>
    </row>
    <row r="2063" spans="1:13" x14ac:dyDescent="0.2">
      <c r="A2063" s="47">
        <f t="shared" si="132"/>
        <v>2020</v>
      </c>
      <c r="B2063" s="181" t="str">
        <f t="shared" si="129"/>
        <v>May</v>
      </c>
      <c r="C2063" s="79">
        <f t="shared" si="131"/>
        <v>19</v>
      </c>
      <c r="D2063" s="194">
        <v>43960</v>
      </c>
      <c r="E2063" s="53" t="s">
        <v>203</v>
      </c>
      <c r="F2063" s="53" t="s">
        <v>146</v>
      </c>
      <c r="G2063" s="42" t="s">
        <v>138</v>
      </c>
      <c r="H2063" s="53" t="s">
        <v>144</v>
      </c>
      <c r="I2063" s="53">
        <v>40</v>
      </c>
      <c r="J2063" s="61">
        <v>0.55000000000000004</v>
      </c>
      <c r="K2063" s="64">
        <f t="shared" si="130"/>
        <v>0.85937500000000011</v>
      </c>
      <c r="M2063" s="2"/>
    </row>
    <row r="2064" spans="1:13" x14ac:dyDescent="0.2">
      <c r="A2064" s="47">
        <f t="shared" si="132"/>
        <v>2020</v>
      </c>
      <c r="B2064" s="181" t="str">
        <f t="shared" si="129"/>
        <v>May</v>
      </c>
      <c r="C2064" s="79">
        <f t="shared" si="131"/>
        <v>19</v>
      </c>
      <c r="D2064" s="194">
        <v>43960</v>
      </c>
      <c r="E2064" s="53" t="s">
        <v>203</v>
      </c>
      <c r="F2064" s="53" t="s">
        <v>146</v>
      </c>
      <c r="G2064" s="42" t="s">
        <v>138</v>
      </c>
      <c r="H2064" s="53" t="s">
        <v>144</v>
      </c>
      <c r="I2064" s="53">
        <v>41</v>
      </c>
      <c r="J2064" s="61">
        <v>0.64</v>
      </c>
      <c r="K2064" s="64">
        <f t="shared" si="130"/>
        <v>0.92859941091974874</v>
      </c>
      <c r="M2064" s="2"/>
    </row>
    <row r="2065" spans="1:13" x14ac:dyDescent="0.2">
      <c r="A2065" s="47">
        <f t="shared" si="132"/>
        <v>2020</v>
      </c>
      <c r="B2065" s="181" t="str">
        <f t="shared" ref="B2065:B2128" si="133">TEXT(D2065,"mmm")</f>
        <v>May</v>
      </c>
      <c r="C2065" s="79">
        <f t="shared" si="131"/>
        <v>19</v>
      </c>
      <c r="D2065" s="194">
        <v>43960</v>
      </c>
      <c r="E2065" s="53" t="s">
        <v>203</v>
      </c>
      <c r="F2065" s="53" t="s">
        <v>146</v>
      </c>
      <c r="G2065" s="42" t="s">
        <v>138</v>
      </c>
      <c r="H2065" s="53" t="s">
        <v>144</v>
      </c>
      <c r="I2065" s="53">
        <v>44</v>
      </c>
      <c r="J2065" s="61">
        <v>0.63</v>
      </c>
      <c r="K2065" s="64">
        <f t="shared" si="130"/>
        <v>0.73957550713749065</v>
      </c>
      <c r="M2065" s="2"/>
    </row>
    <row r="2066" spans="1:13" x14ac:dyDescent="0.2">
      <c r="A2066" s="47">
        <f t="shared" si="132"/>
        <v>2020</v>
      </c>
      <c r="B2066" s="181" t="str">
        <f t="shared" si="133"/>
        <v>May</v>
      </c>
      <c r="C2066" s="79">
        <f t="shared" si="131"/>
        <v>19</v>
      </c>
      <c r="D2066" s="194">
        <v>43960</v>
      </c>
      <c r="E2066" s="53" t="s">
        <v>203</v>
      </c>
      <c r="F2066" s="53" t="s">
        <v>146</v>
      </c>
      <c r="G2066" s="42" t="s">
        <v>138</v>
      </c>
      <c r="H2066" s="53" t="s">
        <v>144</v>
      </c>
      <c r="I2066" s="53">
        <v>47</v>
      </c>
      <c r="J2066" s="61">
        <v>0.54</v>
      </c>
      <c r="K2066" s="64">
        <f t="shared" si="130"/>
        <v>0.52011596659699677</v>
      </c>
      <c r="M2066" s="2"/>
    </row>
    <row r="2067" spans="1:13" x14ac:dyDescent="0.2">
      <c r="A2067" s="47">
        <f t="shared" si="132"/>
        <v>2020</v>
      </c>
      <c r="B2067" s="181" t="str">
        <f t="shared" si="133"/>
        <v>May</v>
      </c>
      <c r="C2067" s="79">
        <f t="shared" si="131"/>
        <v>19</v>
      </c>
      <c r="D2067" s="194">
        <v>43960</v>
      </c>
      <c r="E2067" s="53" t="s">
        <v>203</v>
      </c>
      <c r="F2067" s="53" t="s">
        <v>146</v>
      </c>
      <c r="G2067" s="42" t="s">
        <v>138</v>
      </c>
      <c r="H2067" s="53" t="s">
        <v>144</v>
      </c>
      <c r="I2067" s="53">
        <v>42</v>
      </c>
      <c r="J2067" s="61">
        <v>0.34</v>
      </c>
      <c r="K2067" s="64">
        <f t="shared" si="130"/>
        <v>0.45891372421984666</v>
      </c>
      <c r="M2067" s="2"/>
    </row>
    <row r="2068" spans="1:13" x14ac:dyDescent="0.2">
      <c r="A2068" s="47">
        <f t="shared" si="132"/>
        <v>2020</v>
      </c>
      <c r="B2068" s="181" t="str">
        <f t="shared" si="133"/>
        <v>May</v>
      </c>
      <c r="C2068" s="79">
        <f t="shared" si="131"/>
        <v>19</v>
      </c>
      <c r="D2068" s="194">
        <v>43960</v>
      </c>
      <c r="E2068" s="53" t="s">
        <v>203</v>
      </c>
      <c r="F2068" s="53" t="s">
        <v>146</v>
      </c>
      <c r="G2068" s="42" t="s">
        <v>138</v>
      </c>
      <c r="H2068" s="53" t="s">
        <v>144</v>
      </c>
      <c r="I2068" s="53">
        <v>43</v>
      </c>
      <c r="J2068" s="61">
        <v>0.72</v>
      </c>
      <c r="K2068" s="64">
        <f t="shared" si="130"/>
        <v>0.90558064069830324</v>
      </c>
      <c r="M2068" s="2"/>
    </row>
    <row r="2069" spans="1:13" x14ac:dyDescent="0.2">
      <c r="A2069" s="47">
        <f t="shared" si="132"/>
        <v>2020</v>
      </c>
      <c r="B2069" s="181" t="str">
        <f t="shared" si="133"/>
        <v>May</v>
      </c>
      <c r="C2069" s="79">
        <f t="shared" si="131"/>
        <v>19</v>
      </c>
      <c r="D2069" s="194">
        <v>43960</v>
      </c>
      <c r="E2069" s="53" t="s">
        <v>203</v>
      </c>
      <c r="F2069" s="53" t="s">
        <v>146</v>
      </c>
      <c r="G2069" s="42" t="s">
        <v>138</v>
      </c>
      <c r="H2069" s="53" t="s">
        <v>144</v>
      </c>
      <c r="I2069" s="53">
        <v>42</v>
      </c>
      <c r="J2069" s="61">
        <v>0.56000000000000005</v>
      </c>
      <c r="K2069" s="64">
        <f t="shared" si="130"/>
        <v>0.75585789871504172</v>
      </c>
      <c r="M2069" s="2"/>
    </row>
    <row r="2070" spans="1:13" x14ac:dyDescent="0.2">
      <c r="A2070" s="47">
        <f t="shared" si="132"/>
        <v>2020</v>
      </c>
      <c r="B2070" s="181" t="str">
        <f t="shared" si="133"/>
        <v>May</v>
      </c>
      <c r="C2070" s="79">
        <f t="shared" si="131"/>
        <v>19</v>
      </c>
      <c r="D2070" s="194">
        <v>43960</v>
      </c>
      <c r="E2070" s="53" t="s">
        <v>203</v>
      </c>
      <c r="F2070" s="53" t="s">
        <v>152</v>
      </c>
      <c r="G2070" s="42" t="s">
        <v>138</v>
      </c>
      <c r="H2070" s="4" t="s">
        <v>144</v>
      </c>
      <c r="I2070" s="53">
        <v>39</v>
      </c>
      <c r="J2070" s="61">
        <v>0.43</v>
      </c>
      <c r="K2070" s="64">
        <f t="shared" si="130"/>
        <v>0.72489421601847637</v>
      </c>
      <c r="M2070" s="2"/>
    </row>
    <row r="2071" spans="1:13" x14ac:dyDescent="0.2">
      <c r="A2071" s="47">
        <f t="shared" si="132"/>
        <v>2020</v>
      </c>
      <c r="B2071" s="181" t="str">
        <f t="shared" si="133"/>
        <v>May</v>
      </c>
      <c r="C2071" s="79">
        <f t="shared" si="131"/>
        <v>19</v>
      </c>
      <c r="D2071" s="194">
        <v>43960</v>
      </c>
      <c r="E2071" s="53" t="s">
        <v>186</v>
      </c>
      <c r="F2071" s="53" t="s">
        <v>146</v>
      </c>
      <c r="G2071" s="50" t="s">
        <v>138</v>
      </c>
      <c r="H2071" s="53" t="s">
        <v>144</v>
      </c>
      <c r="I2071" s="53">
        <v>37</v>
      </c>
      <c r="J2071" s="61">
        <v>0.51</v>
      </c>
      <c r="K2071" s="64">
        <f t="shared" si="130"/>
        <v>1.0068505320514085</v>
      </c>
      <c r="M2071" s="2"/>
    </row>
    <row r="2072" spans="1:13" x14ac:dyDescent="0.2">
      <c r="A2072" s="47">
        <f t="shared" si="132"/>
        <v>2020</v>
      </c>
      <c r="B2072" s="181" t="str">
        <f t="shared" si="133"/>
        <v>May</v>
      </c>
      <c r="C2072" s="79">
        <f t="shared" si="131"/>
        <v>19</v>
      </c>
      <c r="D2072" s="194">
        <v>43960</v>
      </c>
      <c r="E2072" s="53" t="s">
        <v>186</v>
      </c>
      <c r="F2072" s="53" t="s">
        <v>146</v>
      </c>
      <c r="G2072" s="50" t="s">
        <v>138</v>
      </c>
      <c r="H2072" s="53" t="s">
        <v>144</v>
      </c>
      <c r="I2072" s="53">
        <v>37</v>
      </c>
      <c r="J2072" s="61">
        <v>0.62</v>
      </c>
      <c r="K2072" s="64">
        <f t="shared" si="130"/>
        <v>1.2240143722977908</v>
      </c>
      <c r="M2072" s="2"/>
    </row>
    <row r="2073" spans="1:13" x14ac:dyDescent="0.2">
      <c r="A2073" s="47">
        <f t="shared" si="132"/>
        <v>2020</v>
      </c>
      <c r="B2073" s="181" t="str">
        <f t="shared" si="133"/>
        <v>May</v>
      </c>
      <c r="C2073" s="79">
        <f t="shared" si="131"/>
        <v>19</v>
      </c>
      <c r="D2073" s="194">
        <v>43960</v>
      </c>
      <c r="E2073" s="53" t="s">
        <v>186</v>
      </c>
      <c r="F2073" s="53" t="s">
        <v>146</v>
      </c>
      <c r="G2073" s="50" t="s">
        <v>138</v>
      </c>
      <c r="H2073" s="53" t="s">
        <v>144</v>
      </c>
      <c r="I2073" s="53">
        <v>40</v>
      </c>
      <c r="J2073" s="61">
        <v>0.68</v>
      </c>
      <c r="K2073" s="64">
        <f t="shared" si="130"/>
        <v>1.0625</v>
      </c>
      <c r="M2073" s="2"/>
    </row>
    <row r="2074" spans="1:13" x14ac:dyDescent="0.2">
      <c r="A2074" s="47">
        <f t="shared" si="132"/>
        <v>2020</v>
      </c>
      <c r="B2074" s="181" t="str">
        <f t="shared" si="133"/>
        <v>May</v>
      </c>
      <c r="C2074" s="79">
        <f t="shared" si="131"/>
        <v>19</v>
      </c>
      <c r="D2074" s="194">
        <v>43960</v>
      </c>
      <c r="E2074" s="53" t="s">
        <v>186</v>
      </c>
      <c r="F2074" s="53" t="s">
        <v>146</v>
      </c>
      <c r="G2074" s="50" t="s">
        <v>138</v>
      </c>
      <c r="H2074" s="53" t="s">
        <v>144</v>
      </c>
      <c r="I2074" s="53">
        <v>37</v>
      </c>
      <c r="J2074" s="61">
        <v>0.5</v>
      </c>
      <c r="K2074" s="64">
        <f t="shared" si="130"/>
        <v>0.98710836475628294</v>
      </c>
      <c r="M2074" s="2"/>
    </row>
    <row r="2075" spans="1:13" x14ac:dyDescent="0.2">
      <c r="A2075" s="47">
        <f t="shared" si="132"/>
        <v>2020</v>
      </c>
      <c r="B2075" s="181" t="str">
        <f t="shared" si="133"/>
        <v>May</v>
      </c>
      <c r="C2075" s="79">
        <f t="shared" si="131"/>
        <v>19</v>
      </c>
      <c r="D2075" s="194">
        <v>43960</v>
      </c>
      <c r="E2075" s="53" t="s">
        <v>186</v>
      </c>
      <c r="F2075" s="53" t="s">
        <v>146</v>
      </c>
      <c r="G2075" s="50" t="s">
        <v>138</v>
      </c>
      <c r="H2075" s="53" t="s">
        <v>144</v>
      </c>
      <c r="I2075" s="53">
        <v>38</v>
      </c>
      <c r="J2075" s="61">
        <v>0.53</v>
      </c>
      <c r="K2075" s="64">
        <f t="shared" si="130"/>
        <v>0.9658842396850853</v>
      </c>
      <c r="M2075" s="2"/>
    </row>
    <row r="2076" spans="1:13" x14ac:dyDescent="0.2">
      <c r="A2076" s="47">
        <f t="shared" si="132"/>
        <v>2020</v>
      </c>
      <c r="B2076" s="181" t="str">
        <f t="shared" si="133"/>
        <v>May</v>
      </c>
      <c r="C2076" s="79">
        <f t="shared" si="131"/>
        <v>19</v>
      </c>
      <c r="D2076" s="194">
        <v>43960</v>
      </c>
      <c r="E2076" s="53" t="s">
        <v>186</v>
      </c>
      <c r="F2076" s="53" t="s">
        <v>146</v>
      </c>
      <c r="G2076" s="50" t="s">
        <v>138</v>
      </c>
      <c r="H2076" s="53" t="s">
        <v>144</v>
      </c>
      <c r="I2076" s="53">
        <v>39</v>
      </c>
      <c r="J2076" s="61">
        <v>0.66</v>
      </c>
      <c r="K2076" s="64">
        <f t="shared" ref="K2076:K2142" si="134">IF(J2076="","",(J2076*100000)/(I2076^3))</f>
        <v>1.1126283315632428</v>
      </c>
      <c r="M2076" s="2"/>
    </row>
    <row r="2077" spans="1:13" x14ac:dyDescent="0.2">
      <c r="A2077" s="47">
        <f t="shared" si="132"/>
        <v>2020</v>
      </c>
      <c r="B2077" s="181" t="str">
        <f t="shared" si="133"/>
        <v>May</v>
      </c>
      <c r="C2077" s="79">
        <f t="shared" si="131"/>
        <v>19</v>
      </c>
      <c r="D2077" s="194">
        <v>43960</v>
      </c>
      <c r="E2077" s="53" t="s">
        <v>186</v>
      </c>
      <c r="F2077" s="53" t="s">
        <v>146</v>
      </c>
      <c r="G2077" s="50" t="s">
        <v>138</v>
      </c>
      <c r="H2077" s="53" t="s">
        <v>144</v>
      </c>
      <c r="I2077" s="53">
        <v>44</v>
      </c>
      <c r="J2077" s="61">
        <v>0.89</v>
      </c>
      <c r="K2077" s="64">
        <f t="shared" si="134"/>
        <v>1.0447971450037565</v>
      </c>
      <c r="M2077" s="2"/>
    </row>
    <row r="2078" spans="1:13" x14ac:dyDescent="0.2">
      <c r="A2078" s="47">
        <f t="shared" si="132"/>
        <v>2020</v>
      </c>
      <c r="B2078" s="181" t="str">
        <f t="shared" si="133"/>
        <v>May</v>
      </c>
      <c r="C2078" s="79">
        <f t="shared" si="131"/>
        <v>19</v>
      </c>
      <c r="D2078" s="194">
        <v>43960</v>
      </c>
      <c r="E2078" s="53" t="s">
        <v>186</v>
      </c>
      <c r="F2078" s="53" t="s">
        <v>146</v>
      </c>
      <c r="G2078" s="50" t="s">
        <v>138</v>
      </c>
      <c r="H2078" s="53" t="s">
        <v>144</v>
      </c>
      <c r="I2078" s="53">
        <v>49</v>
      </c>
      <c r="J2078" s="61">
        <v>0.64</v>
      </c>
      <c r="K2078" s="64">
        <f t="shared" si="134"/>
        <v>0.54399102414810152</v>
      </c>
      <c r="M2078" s="2"/>
    </row>
    <row r="2079" spans="1:13" x14ac:dyDescent="0.2">
      <c r="A2079" s="47">
        <f t="shared" si="132"/>
        <v>2020</v>
      </c>
      <c r="B2079" s="181" t="str">
        <f t="shared" si="133"/>
        <v>May</v>
      </c>
      <c r="C2079" s="79">
        <f t="shared" si="131"/>
        <v>19</v>
      </c>
      <c r="D2079" s="194">
        <v>43960</v>
      </c>
      <c r="E2079" s="53" t="s">
        <v>186</v>
      </c>
      <c r="F2079" s="53" t="s">
        <v>146</v>
      </c>
      <c r="G2079" s="50" t="s">
        <v>138</v>
      </c>
      <c r="H2079" s="53" t="s">
        <v>144</v>
      </c>
      <c r="I2079" s="53">
        <v>44</v>
      </c>
      <c r="J2079" s="61">
        <v>0.95</v>
      </c>
      <c r="K2079" s="64">
        <f t="shared" si="134"/>
        <v>1.1152329075882794</v>
      </c>
      <c r="M2079" s="2"/>
    </row>
    <row r="2080" spans="1:13" x14ac:dyDescent="0.2">
      <c r="A2080" s="47">
        <f t="shared" si="132"/>
        <v>2020</v>
      </c>
      <c r="B2080" s="181" t="str">
        <f t="shared" si="133"/>
        <v>May</v>
      </c>
      <c r="C2080" s="79">
        <f t="shared" si="131"/>
        <v>19</v>
      </c>
      <c r="D2080" s="194">
        <v>43960</v>
      </c>
      <c r="E2080" s="53" t="s">
        <v>186</v>
      </c>
      <c r="F2080" s="53" t="s">
        <v>146</v>
      </c>
      <c r="G2080" s="50" t="s">
        <v>138</v>
      </c>
      <c r="H2080" s="53" t="s">
        <v>144</v>
      </c>
      <c r="I2080" s="53">
        <v>38</v>
      </c>
      <c r="J2080" s="61">
        <v>0.56000000000000005</v>
      </c>
      <c r="K2080" s="64">
        <f t="shared" si="134"/>
        <v>1.0205569324974488</v>
      </c>
      <c r="M2080" s="2"/>
    </row>
    <row r="2081" spans="1:13" x14ac:dyDescent="0.2">
      <c r="A2081" s="47">
        <f t="shared" si="132"/>
        <v>2020</v>
      </c>
      <c r="B2081" s="181" t="str">
        <f t="shared" si="133"/>
        <v>May</v>
      </c>
      <c r="C2081" s="79">
        <f t="shared" si="131"/>
        <v>19</v>
      </c>
      <c r="D2081" s="194">
        <v>43960</v>
      </c>
      <c r="E2081" s="53" t="s">
        <v>186</v>
      </c>
      <c r="F2081" s="53" t="s">
        <v>146</v>
      </c>
      <c r="G2081" s="50" t="s">
        <v>138</v>
      </c>
      <c r="H2081" s="53" t="s">
        <v>144</v>
      </c>
      <c r="I2081" s="53">
        <v>41</v>
      </c>
      <c r="J2081" s="61">
        <v>0.71</v>
      </c>
      <c r="K2081" s="64">
        <f t="shared" si="134"/>
        <v>1.0301649714890961</v>
      </c>
      <c r="M2081" s="2"/>
    </row>
    <row r="2082" spans="1:13" x14ac:dyDescent="0.2">
      <c r="A2082" s="47">
        <f t="shared" si="132"/>
        <v>2020</v>
      </c>
      <c r="B2082" s="181" t="str">
        <f t="shared" si="133"/>
        <v>May</v>
      </c>
      <c r="C2082" s="79">
        <f t="shared" si="131"/>
        <v>19</v>
      </c>
      <c r="D2082" s="194">
        <v>43960</v>
      </c>
      <c r="E2082" s="53" t="s">
        <v>186</v>
      </c>
      <c r="F2082" s="53" t="s">
        <v>146</v>
      </c>
      <c r="G2082" s="50" t="s">
        <v>138</v>
      </c>
      <c r="H2082" s="53" t="s">
        <v>144</v>
      </c>
      <c r="I2082" s="53">
        <v>43</v>
      </c>
      <c r="J2082" s="61">
        <v>0.95</v>
      </c>
      <c r="K2082" s="64">
        <f t="shared" si="134"/>
        <v>1.1948633453658168</v>
      </c>
      <c r="M2082" s="2"/>
    </row>
    <row r="2083" spans="1:13" x14ac:dyDescent="0.2">
      <c r="A2083" s="47">
        <f t="shared" si="132"/>
        <v>2020</v>
      </c>
      <c r="B2083" s="181" t="str">
        <f t="shared" si="133"/>
        <v>May</v>
      </c>
      <c r="C2083" s="79">
        <f t="shared" si="131"/>
        <v>19</v>
      </c>
      <c r="D2083" s="194">
        <v>43960</v>
      </c>
      <c r="E2083" s="53" t="s">
        <v>186</v>
      </c>
      <c r="F2083" s="53" t="s">
        <v>146</v>
      </c>
      <c r="G2083" s="50" t="s">
        <v>138</v>
      </c>
      <c r="H2083" s="53" t="s">
        <v>144</v>
      </c>
      <c r="I2083" s="53">
        <v>45</v>
      </c>
      <c r="J2083" s="61">
        <v>1.02</v>
      </c>
      <c r="K2083" s="64">
        <f t="shared" si="134"/>
        <v>1.1193415637860082</v>
      </c>
      <c r="M2083" s="2"/>
    </row>
    <row r="2084" spans="1:13" x14ac:dyDescent="0.2">
      <c r="A2084" s="47">
        <f t="shared" si="132"/>
        <v>2020</v>
      </c>
      <c r="B2084" s="181" t="str">
        <f t="shared" si="133"/>
        <v>May</v>
      </c>
      <c r="C2084" s="79">
        <f t="shared" si="131"/>
        <v>19</v>
      </c>
      <c r="D2084" s="194">
        <v>43960</v>
      </c>
      <c r="E2084" s="53" t="s">
        <v>186</v>
      </c>
      <c r="F2084" s="53" t="s">
        <v>146</v>
      </c>
      <c r="G2084" s="50" t="s">
        <v>138</v>
      </c>
      <c r="H2084" s="53" t="s">
        <v>144</v>
      </c>
      <c r="I2084" s="53">
        <v>37</v>
      </c>
      <c r="J2084" s="61">
        <v>0.54</v>
      </c>
      <c r="K2084" s="64">
        <f t="shared" si="134"/>
        <v>1.0660770339367855</v>
      </c>
      <c r="M2084" s="2"/>
    </row>
    <row r="2085" spans="1:13" x14ac:dyDescent="0.2">
      <c r="A2085" s="47">
        <f t="shared" si="132"/>
        <v>2020</v>
      </c>
      <c r="B2085" s="181" t="str">
        <f t="shared" si="133"/>
        <v>May</v>
      </c>
      <c r="C2085" s="79">
        <f t="shared" si="131"/>
        <v>19</v>
      </c>
      <c r="D2085" s="194">
        <v>43960</v>
      </c>
      <c r="E2085" s="53" t="s">
        <v>186</v>
      </c>
      <c r="F2085" s="53" t="s">
        <v>146</v>
      </c>
      <c r="G2085" s="50" t="s">
        <v>138</v>
      </c>
      <c r="H2085" s="53" t="s">
        <v>144</v>
      </c>
      <c r="I2085" s="53">
        <v>39</v>
      </c>
      <c r="J2085" s="61">
        <v>0.59</v>
      </c>
      <c r="K2085" s="64">
        <f t="shared" si="134"/>
        <v>0.99462229639744437</v>
      </c>
      <c r="M2085" s="2"/>
    </row>
    <row r="2086" spans="1:13" x14ac:dyDescent="0.2">
      <c r="A2086" s="47">
        <f t="shared" si="132"/>
        <v>2020</v>
      </c>
      <c r="B2086" s="181" t="str">
        <f t="shared" si="133"/>
        <v>May</v>
      </c>
      <c r="C2086" s="79">
        <f t="shared" si="131"/>
        <v>19</v>
      </c>
      <c r="D2086" s="194">
        <v>43960</v>
      </c>
      <c r="E2086" s="53" t="s">
        <v>186</v>
      </c>
      <c r="F2086" s="53" t="s">
        <v>146</v>
      </c>
      <c r="G2086" s="50" t="s">
        <v>138</v>
      </c>
      <c r="H2086" s="53" t="s">
        <v>144</v>
      </c>
      <c r="I2086" s="53">
        <v>38</v>
      </c>
      <c r="J2086" s="61">
        <v>0.54</v>
      </c>
      <c r="K2086" s="64">
        <f t="shared" si="134"/>
        <v>0.9841084706225397</v>
      </c>
      <c r="M2086" s="2"/>
    </row>
    <row r="2087" spans="1:13" x14ac:dyDescent="0.2">
      <c r="A2087" s="47">
        <f t="shared" si="132"/>
        <v>2020</v>
      </c>
      <c r="B2087" s="181" t="str">
        <f t="shared" si="133"/>
        <v>May</v>
      </c>
      <c r="C2087" s="79">
        <f t="shared" si="131"/>
        <v>19</v>
      </c>
      <c r="D2087" s="194">
        <v>43960</v>
      </c>
      <c r="E2087" s="53" t="s">
        <v>186</v>
      </c>
      <c r="F2087" s="53" t="s">
        <v>146</v>
      </c>
      <c r="G2087" s="50" t="s">
        <v>138</v>
      </c>
      <c r="H2087" s="53" t="s">
        <v>144</v>
      </c>
      <c r="I2087" s="53">
        <v>36</v>
      </c>
      <c r="J2087" s="61">
        <v>0.49</v>
      </c>
      <c r="K2087" s="64">
        <f t="shared" si="134"/>
        <v>1.0502400548696844</v>
      </c>
      <c r="M2087" s="2"/>
    </row>
    <row r="2088" spans="1:13" x14ac:dyDescent="0.2">
      <c r="A2088" s="47">
        <f t="shared" si="132"/>
        <v>2020</v>
      </c>
      <c r="B2088" s="181" t="str">
        <f t="shared" si="133"/>
        <v>May</v>
      </c>
      <c r="C2088" s="79">
        <f t="shared" si="131"/>
        <v>19</v>
      </c>
      <c r="D2088" s="194">
        <v>43960</v>
      </c>
      <c r="E2088" s="53" t="s">
        <v>186</v>
      </c>
      <c r="F2088" s="53" t="s">
        <v>146</v>
      </c>
      <c r="G2088" s="50" t="s">
        <v>138</v>
      </c>
      <c r="H2088" s="53" t="s">
        <v>144</v>
      </c>
      <c r="I2088" s="53">
        <v>40</v>
      </c>
      <c r="J2088" s="61">
        <v>0.75</v>
      </c>
      <c r="K2088" s="64">
        <f t="shared" si="134"/>
        <v>1.171875</v>
      </c>
      <c r="M2088" s="2"/>
    </row>
    <row r="2089" spans="1:13" x14ac:dyDescent="0.2">
      <c r="A2089" s="47">
        <f t="shared" si="132"/>
        <v>2020</v>
      </c>
      <c r="B2089" s="181" t="str">
        <f t="shared" si="133"/>
        <v>May</v>
      </c>
      <c r="C2089" s="79">
        <f t="shared" si="131"/>
        <v>19</v>
      </c>
      <c r="D2089" s="194">
        <v>43960</v>
      </c>
      <c r="E2089" s="53" t="s">
        <v>186</v>
      </c>
      <c r="F2089" s="53" t="s">
        <v>146</v>
      </c>
      <c r="G2089" s="50" t="s">
        <v>138</v>
      </c>
      <c r="H2089" s="53" t="s">
        <v>144</v>
      </c>
      <c r="I2089" s="53">
        <v>43</v>
      </c>
      <c r="J2089" s="61">
        <v>0.9</v>
      </c>
      <c r="K2089" s="64">
        <f t="shared" si="134"/>
        <v>1.1319758008728791</v>
      </c>
      <c r="M2089" s="2"/>
    </row>
    <row r="2090" spans="1:13" x14ac:dyDescent="0.2">
      <c r="A2090" s="47">
        <f t="shared" si="132"/>
        <v>2020</v>
      </c>
      <c r="B2090" s="181" t="str">
        <f t="shared" si="133"/>
        <v>May</v>
      </c>
      <c r="C2090" s="79">
        <f t="shared" si="131"/>
        <v>19</v>
      </c>
      <c r="D2090" s="194">
        <v>43960</v>
      </c>
      <c r="E2090" s="53" t="s">
        <v>186</v>
      </c>
      <c r="F2090" s="53" t="s">
        <v>146</v>
      </c>
      <c r="G2090" s="50" t="s">
        <v>138</v>
      </c>
      <c r="H2090" s="53" t="s">
        <v>144</v>
      </c>
      <c r="I2090" s="53">
        <v>39</v>
      </c>
      <c r="J2090" s="61">
        <v>0.6</v>
      </c>
      <c r="K2090" s="64">
        <f t="shared" si="134"/>
        <v>1.0114803014211298</v>
      </c>
      <c r="M2090" s="2"/>
    </row>
    <row r="2091" spans="1:13" x14ac:dyDescent="0.2">
      <c r="A2091" s="47">
        <f t="shared" si="132"/>
        <v>2020</v>
      </c>
      <c r="B2091" s="181" t="str">
        <f t="shared" si="133"/>
        <v>May</v>
      </c>
      <c r="C2091" s="79">
        <f t="shared" si="131"/>
        <v>19</v>
      </c>
      <c r="D2091" s="194">
        <v>43960</v>
      </c>
      <c r="E2091" s="53" t="s">
        <v>186</v>
      </c>
      <c r="F2091" s="53" t="s">
        <v>146</v>
      </c>
      <c r="G2091" s="50" t="s">
        <v>138</v>
      </c>
      <c r="H2091" s="53" t="s">
        <v>144</v>
      </c>
      <c r="I2091" s="53">
        <v>45</v>
      </c>
      <c r="J2091" s="61">
        <v>1.07</v>
      </c>
      <c r="K2091" s="64">
        <f t="shared" si="134"/>
        <v>1.1742112482853224</v>
      </c>
      <c r="M2091" s="2"/>
    </row>
    <row r="2092" spans="1:13" x14ac:dyDescent="0.2">
      <c r="A2092" s="47">
        <f t="shared" si="132"/>
        <v>2020</v>
      </c>
      <c r="B2092" s="181" t="str">
        <f t="shared" si="133"/>
        <v>May</v>
      </c>
      <c r="C2092" s="79">
        <f t="shared" si="131"/>
        <v>19</v>
      </c>
      <c r="D2092" s="194">
        <v>43960</v>
      </c>
      <c r="E2092" s="53" t="s">
        <v>186</v>
      </c>
      <c r="F2092" s="53" t="s">
        <v>146</v>
      </c>
      <c r="G2092" s="50" t="s">
        <v>138</v>
      </c>
      <c r="H2092" s="53" t="s">
        <v>144</v>
      </c>
      <c r="I2092" s="53">
        <v>54</v>
      </c>
      <c r="J2092" s="61">
        <v>1.03</v>
      </c>
      <c r="K2092" s="64">
        <f t="shared" si="134"/>
        <v>0.65411776660061982</v>
      </c>
      <c r="M2092" s="2"/>
    </row>
    <row r="2093" spans="1:13" x14ac:dyDescent="0.2">
      <c r="A2093" s="47">
        <f t="shared" si="132"/>
        <v>2020</v>
      </c>
      <c r="B2093" s="181" t="str">
        <f t="shared" si="133"/>
        <v>May</v>
      </c>
      <c r="C2093" s="79">
        <f t="shared" si="131"/>
        <v>19</v>
      </c>
      <c r="D2093" s="194">
        <v>43960</v>
      </c>
      <c r="E2093" s="53" t="s">
        <v>186</v>
      </c>
      <c r="F2093" s="53" t="s">
        <v>146</v>
      </c>
      <c r="G2093" s="50" t="s">
        <v>138</v>
      </c>
      <c r="H2093" s="53" t="s">
        <v>144</v>
      </c>
      <c r="I2093" s="53">
        <v>37</v>
      </c>
      <c r="J2093" s="61">
        <v>0.56000000000000005</v>
      </c>
      <c r="K2093" s="64">
        <f t="shared" si="134"/>
        <v>1.1055613685270371</v>
      </c>
      <c r="M2093" s="2"/>
    </row>
    <row r="2094" spans="1:13" x14ac:dyDescent="0.2">
      <c r="A2094" s="47">
        <f>YEAR(D2094)</f>
        <v>2020</v>
      </c>
      <c r="B2094" s="181" t="str">
        <f t="shared" si="133"/>
        <v>May</v>
      </c>
      <c r="C2094" s="79">
        <f>WEEKNUM(D2094)</f>
        <v>19</v>
      </c>
      <c r="D2094" s="194">
        <v>43960</v>
      </c>
      <c r="E2094" s="53" t="s">
        <v>217</v>
      </c>
      <c r="F2094" s="53" t="s">
        <v>146</v>
      </c>
      <c r="G2094" s="50" t="s">
        <v>138</v>
      </c>
      <c r="H2094" s="4" t="s">
        <v>144</v>
      </c>
      <c r="I2094" s="53">
        <v>37</v>
      </c>
      <c r="K2094" s="64" t="str">
        <f t="shared" si="134"/>
        <v/>
      </c>
      <c r="M2094" s="2"/>
    </row>
    <row r="2095" spans="1:13" x14ac:dyDescent="0.2">
      <c r="A2095" s="47">
        <f>YEAR(D2095)</f>
        <v>2020</v>
      </c>
      <c r="B2095" s="181" t="str">
        <f t="shared" si="133"/>
        <v>May</v>
      </c>
      <c r="C2095" s="79">
        <f>WEEKNUM(D2095)</f>
        <v>19</v>
      </c>
      <c r="D2095" s="194">
        <v>43960</v>
      </c>
      <c r="E2095" s="53" t="s">
        <v>217</v>
      </c>
      <c r="F2095" s="53" t="s">
        <v>146</v>
      </c>
      <c r="G2095" s="50" t="s">
        <v>138</v>
      </c>
      <c r="H2095" s="4" t="s">
        <v>144</v>
      </c>
      <c r="I2095" s="53">
        <v>38</v>
      </c>
      <c r="K2095" s="64" t="str">
        <f t="shared" si="134"/>
        <v/>
      </c>
      <c r="M2095" s="2"/>
    </row>
    <row r="2096" spans="1:13" x14ac:dyDescent="0.2">
      <c r="A2096" s="47">
        <f>YEAR(D2096)</f>
        <v>2020</v>
      </c>
      <c r="B2096" s="181" t="str">
        <f t="shared" si="133"/>
        <v>May</v>
      </c>
      <c r="C2096" s="79">
        <f>WEEKNUM(D2096)</f>
        <v>19</v>
      </c>
      <c r="D2096" s="194">
        <v>43960</v>
      </c>
      <c r="E2096" s="53" t="s">
        <v>217</v>
      </c>
      <c r="F2096" s="53" t="s">
        <v>146</v>
      </c>
      <c r="G2096" s="50" t="s">
        <v>138</v>
      </c>
      <c r="H2096" s="4" t="s">
        <v>144</v>
      </c>
      <c r="I2096" s="53">
        <v>39</v>
      </c>
      <c r="K2096" s="64" t="str">
        <f t="shared" si="134"/>
        <v/>
      </c>
      <c r="M2096" s="2"/>
    </row>
    <row r="2097" spans="1:13" x14ac:dyDescent="0.2">
      <c r="A2097" s="47">
        <f t="shared" si="132"/>
        <v>2020</v>
      </c>
      <c r="B2097" s="181" t="str">
        <f t="shared" si="133"/>
        <v>May</v>
      </c>
      <c r="C2097" s="79">
        <f t="shared" si="131"/>
        <v>19</v>
      </c>
      <c r="D2097" s="194">
        <v>43960</v>
      </c>
      <c r="E2097" s="53" t="s">
        <v>221</v>
      </c>
      <c r="F2097" s="53" t="s">
        <v>146</v>
      </c>
      <c r="G2097" s="50" t="s">
        <v>138</v>
      </c>
      <c r="H2097" s="4" t="s">
        <v>144</v>
      </c>
      <c r="I2097" s="53">
        <v>39</v>
      </c>
      <c r="J2097" s="61">
        <v>0.54</v>
      </c>
      <c r="K2097" s="64">
        <f t="shared" si="134"/>
        <v>0.91033227127901684</v>
      </c>
      <c r="M2097" s="2"/>
    </row>
    <row r="2098" spans="1:13" x14ac:dyDescent="0.2">
      <c r="A2098" s="47">
        <f t="shared" si="132"/>
        <v>2020</v>
      </c>
      <c r="B2098" s="181" t="str">
        <f t="shared" si="133"/>
        <v>May</v>
      </c>
      <c r="C2098" s="79">
        <f t="shared" si="131"/>
        <v>19</v>
      </c>
      <c r="D2098" s="194">
        <v>43960</v>
      </c>
      <c r="E2098" s="53" t="s">
        <v>221</v>
      </c>
      <c r="F2098" s="53" t="s">
        <v>146</v>
      </c>
      <c r="G2098" s="50" t="s">
        <v>138</v>
      </c>
      <c r="H2098" s="4" t="s">
        <v>144</v>
      </c>
      <c r="I2098" s="53">
        <v>41</v>
      </c>
      <c r="J2098" s="61">
        <v>0.65</v>
      </c>
      <c r="K2098" s="64">
        <f t="shared" si="134"/>
        <v>0.94310877671536975</v>
      </c>
      <c r="M2098" s="2"/>
    </row>
    <row r="2099" spans="1:13" x14ac:dyDescent="0.2">
      <c r="A2099" s="47">
        <f t="shared" si="132"/>
        <v>2020</v>
      </c>
      <c r="B2099" s="181" t="str">
        <f t="shared" si="133"/>
        <v>May</v>
      </c>
      <c r="C2099" s="79">
        <f t="shared" si="131"/>
        <v>19</v>
      </c>
      <c r="D2099" s="194">
        <v>43960</v>
      </c>
      <c r="E2099" s="53" t="s">
        <v>221</v>
      </c>
      <c r="F2099" s="53" t="s">
        <v>146</v>
      </c>
      <c r="G2099" s="50" t="s">
        <v>138</v>
      </c>
      <c r="H2099" s="4" t="s">
        <v>144</v>
      </c>
      <c r="I2099" s="53">
        <v>39</v>
      </c>
      <c r="J2099" s="61">
        <v>0.47</v>
      </c>
      <c r="K2099" s="64">
        <f t="shared" si="134"/>
        <v>0.7923262361132184</v>
      </c>
      <c r="M2099" s="2"/>
    </row>
    <row r="2100" spans="1:13" x14ac:dyDescent="0.2">
      <c r="A2100" s="47">
        <f t="shared" si="132"/>
        <v>2020</v>
      </c>
      <c r="B2100" s="181" t="str">
        <f t="shared" si="133"/>
        <v>May</v>
      </c>
      <c r="C2100" s="79">
        <f t="shared" si="131"/>
        <v>19</v>
      </c>
      <c r="D2100" s="194">
        <v>43960</v>
      </c>
      <c r="E2100" s="53" t="s">
        <v>221</v>
      </c>
      <c r="F2100" s="53" t="s">
        <v>146</v>
      </c>
      <c r="G2100" s="50" t="s">
        <v>138</v>
      </c>
      <c r="H2100" s="4" t="s">
        <v>144</v>
      </c>
      <c r="I2100" s="53">
        <v>38</v>
      </c>
      <c r="J2100" s="61">
        <v>0.48</v>
      </c>
      <c r="K2100" s="64">
        <f t="shared" si="134"/>
        <v>0.87476308499781308</v>
      </c>
      <c r="M2100" s="2"/>
    </row>
    <row r="2101" spans="1:13" x14ac:dyDescent="0.2">
      <c r="A2101" s="47">
        <f t="shared" si="132"/>
        <v>2020</v>
      </c>
      <c r="B2101" s="181" t="str">
        <f t="shared" si="133"/>
        <v>May</v>
      </c>
      <c r="C2101" s="79">
        <f t="shared" si="131"/>
        <v>19</v>
      </c>
      <c r="D2101" s="194">
        <v>43960</v>
      </c>
      <c r="E2101" s="53" t="s">
        <v>221</v>
      </c>
      <c r="F2101" s="53" t="s">
        <v>146</v>
      </c>
      <c r="G2101" s="50" t="s">
        <v>138</v>
      </c>
      <c r="H2101" s="4" t="s">
        <v>144</v>
      </c>
      <c r="I2101" s="53">
        <v>48</v>
      </c>
      <c r="J2101" s="61">
        <v>0.8</v>
      </c>
      <c r="K2101" s="64">
        <f t="shared" si="134"/>
        <v>0.72337962962962965</v>
      </c>
      <c r="M2101" s="2"/>
    </row>
    <row r="2102" spans="1:13" x14ac:dyDescent="0.2">
      <c r="A2102" s="47">
        <f t="shared" si="132"/>
        <v>2020</v>
      </c>
      <c r="B2102" s="181" t="str">
        <f t="shared" si="133"/>
        <v>May</v>
      </c>
      <c r="C2102" s="79">
        <f t="shared" si="131"/>
        <v>19</v>
      </c>
      <c r="D2102" s="194">
        <v>43960</v>
      </c>
      <c r="E2102" s="53" t="s">
        <v>221</v>
      </c>
      <c r="F2102" s="53" t="s">
        <v>146</v>
      </c>
      <c r="G2102" s="50" t="s">
        <v>138</v>
      </c>
      <c r="H2102" s="4" t="s">
        <v>144</v>
      </c>
      <c r="I2102" s="53">
        <v>46</v>
      </c>
      <c r="J2102" s="61">
        <v>1.02</v>
      </c>
      <c r="K2102" s="64">
        <f t="shared" si="134"/>
        <v>1.0479164954384812</v>
      </c>
      <c r="M2102" s="2"/>
    </row>
    <row r="2103" spans="1:13" x14ac:dyDescent="0.2">
      <c r="A2103" s="47">
        <f t="shared" si="132"/>
        <v>2020</v>
      </c>
      <c r="B2103" s="181" t="str">
        <f t="shared" si="133"/>
        <v>May</v>
      </c>
      <c r="C2103" s="79">
        <f t="shared" si="131"/>
        <v>19</v>
      </c>
      <c r="D2103" s="194">
        <v>43960</v>
      </c>
      <c r="E2103" s="53" t="s">
        <v>221</v>
      </c>
      <c r="F2103" s="53" t="s">
        <v>146</v>
      </c>
      <c r="G2103" s="50" t="s">
        <v>138</v>
      </c>
      <c r="H2103" s="4" t="s">
        <v>144</v>
      </c>
      <c r="I2103" s="53">
        <v>48</v>
      </c>
      <c r="J2103" s="61">
        <v>1.23</v>
      </c>
      <c r="K2103" s="64">
        <f t="shared" si="134"/>
        <v>1.1121961805555556</v>
      </c>
      <c r="M2103" s="2"/>
    </row>
    <row r="2104" spans="1:13" x14ac:dyDescent="0.2">
      <c r="A2104" s="47">
        <f t="shared" si="132"/>
        <v>2020</v>
      </c>
      <c r="B2104" s="181" t="str">
        <f t="shared" si="133"/>
        <v>May</v>
      </c>
      <c r="C2104" s="79">
        <f t="shared" si="131"/>
        <v>19</v>
      </c>
      <c r="D2104" s="194">
        <v>43960</v>
      </c>
      <c r="E2104" s="53" t="s">
        <v>221</v>
      </c>
      <c r="F2104" s="53" t="s">
        <v>146</v>
      </c>
      <c r="G2104" s="50" t="s">
        <v>138</v>
      </c>
      <c r="H2104" s="4" t="s">
        <v>144</v>
      </c>
      <c r="I2104" s="53">
        <v>48</v>
      </c>
      <c r="J2104" s="61">
        <v>1.18</v>
      </c>
      <c r="K2104" s="64">
        <f t="shared" si="134"/>
        <v>1.0669849537037037</v>
      </c>
      <c r="M2104" s="2"/>
    </row>
    <row r="2105" spans="1:13" x14ac:dyDescent="0.2">
      <c r="A2105" s="47">
        <f t="shared" si="132"/>
        <v>2020</v>
      </c>
      <c r="B2105" s="181" t="str">
        <f t="shared" si="133"/>
        <v>May</v>
      </c>
      <c r="C2105" s="79">
        <f t="shared" si="131"/>
        <v>19</v>
      </c>
      <c r="D2105" s="194">
        <v>43960</v>
      </c>
      <c r="E2105" s="53" t="s">
        <v>221</v>
      </c>
      <c r="F2105" s="53" t="s">
        <v>146</v>
      </c>
      <c r="G2105" s="50" t="s">
        <v>138</v>
      </c>
      <c r="H2105" s="4" t="s">
        <v>144</v>
      </c>
      <c r="I2105" s="53">
        <v>41</v>
      </c>
      <c r="J2105" s="61">
        <v>0.56000000000000005</v>
      </c>
      <c r="K2105" s="64">
        <f t="shared" si="134"/>
        <v>0.81252448455478021</v>
      </c>
      <c r="M2105" s="2"/>
    </row>
    <row r="2106" spans="1:13" x14ac:dyDescent="0.2">
      <c r="A2106" s="47">
        <f t="shared" si="132"/>
        <v>2020</v>
      </c>
      <c r="B2106" s="181" t="str">
        <f t="shared" si="133"/>
        <v>May</v>
      </c>
      <c r="C2106" s="79">
        <f t="shared" si="131"/>
        <v>19</v>
      </c>
      <c r="D2106" s="194">
        <v>43960</v>
      </c>
      <c r="E2106" s="53" t="s">
        <v>221</v>
      </c>
      <c r="F2106" s="53" t="s">
        <v>146</v>
      </c>
      <c r="G2106" s="50" t="s">
        <v>138</v>
      </c>
      <c r="H2106" s="4" t="s">
        <v>144</v>
      </c>
      <c r="I2106" s="53">
        <v>44</v>
      </c>
      <c r="J2106" s="61">
        <v>0.98</v>
      </c>
      <c r="K2106" s="64">
        <f t="shared" si="134"/>
        <v>1.1504507888805409</v>
      </c>
      <c r="M2106" s="2"/>
    </row>
    <row r="2107" spans="1:13" x14ac:dyDescent="0.2">
      <c r="A2107" s="47">
        <f t="shared" si="132"/>
        <v>2020</v>
      </c>
      <c r="B2107" s="181" t="str">
        <f t="shared" si="133"/>
        <v>May</v>
      </c>
      <c r="C2107" s="79">
        <f t="shared" si="131"/>
        <v>19</v>
      </c>
      <c r="D2107" s="194">
        <v>43960</v>
      </c>
      <c r="E2107" s="53" t="s">
        <v>221</v>
      </c>
      <c r="F2107" s="53" t="s">
        <v>146</v>
      </c>
      <c r="G2107" s="50" t="s">
        <v>138</v>
      </c>
      <c r="H2107" s="4" t="s">
        <v>144</v>
      </c>
      <c r="I2107" s="53">
        <v>40</v>
      </c>
      <c r="J2107" s="61">
        <v>0.66</v>
      </c>
      <c r="K2107" s="64">
        <f t="shared" si="134"/>
        <v>1.03125</v>
      </c>
      <c r="M2107" s="2"/>
    </row>
    <row r="2108" spans="1:13" x14ac:dyDescent="0.2">
      <c r="A2108" s="47">
        <f t="shared" si="132"/>
        <v>2020</v>
      </c>
      <c r="B2108" s="181" t="str">
        <f t="shared" si="133"/>
        <v>May</v>
      </c>
      <c r="C2108" s="79">
        <f t="shared" si="131"/>
        <v>19</v>
      </c>
      <c r="D2108" s="194">
        <v>43960</v>
      </c>
      <c r="E2108" s="53" t="s">
        <v>221</v>
      </c>
      <c r="F2108" s="53" t="s">
        <v>146</v>
      </c>
      <c r="G2108" s="50" t="s">
        <v>138</v>
      </c>
      <c r="H2108" s="4" t="s">
        <v>144</v>
      </c>
      <c r="I2108" s="53">
        <v>49</v>
      </c>
      <c r="J2108" s="61">
        <v>1.1599999999999999</v>
      </c>
      <c r="K2108" s="64">
        <f t="shared" si="134"/>
        <v>0.98598373126843397</v>
      </c>
      <c r="M2108" s="2"/>
    </row>
    <row r="2109" spans="1:13" x14ac:dyDescent="0.2">
      <c r="A2109" s="47">
        <f t="shared" si="132"/>
        <v>2020</v>
      </c>
      <c r="B2109" s="181" t="str">
        <f t="shared" si="133"/>
        <v>May</v>
      </c>
      <c r="C2109" s="79">
        <f t="shared" si="131"/>
        <v>19</v>
      </c>
      <c r="D2109" s="194">
        <v>43960</v>
      </c>
      <c r="E2109" s="53" t="s">
        <v>221</v>
      </c>
      <c r="F2109" s="53" t="s">
        <v>146</v>
      </c>
      <c r="G2109" s="50" t="s">
        <v>138</v>
      </c>
      <c r="H2109" s="4" t="s">
        <v>144</v>
      </c>
      <c r="I2109" s="53">
        <v>42</v>
      </c>
      <c r="J2109" s="61">
        <v>0.94</v>
      </c>
      <c r="K2109" s="64">
        <f t="shared" si="134"/>
        <v>1.2687614728431056</v>
      </c>
      <c r="M2109" s="2"/>
    </row>
    <row r="2110" spans="1:13" x14ac:dyDescent="0.2">
      <c r="A2110" s="47">
        <f t="shared" si="132"/>
        <v>2020</v>
      </c>
      <c r="B2110" s="181" t="str">
        <f t="shared" si="133"/>
        <v>May</v>
      </c>
      <c r="C2110" s="79">
        <f t="shared" si="131"/>
        <v>19</v>
      </c>
      <c r="D2110" s="194">
        <v>43960</v>
      </c>
      <c r="E2110" s="53" t="s">
        <v>221</v>
      </c>
      <c r="F2110" s="53" t="s">
        <v>146</v>
      </c>
      <c r="G2110" s="50" t="s">
        <v>138</v>
      </c>
      <c r="H2110" s="4" t="s">
        <v>144</v>
      </c>
      <c r="I2110" s="53">
        <v>45</v>
      </c>
      <c r="J2110" s="61">
        <v>0.93</v>
      </c>
      <c r="K2110" s="64">
        <f t="shared" si="134"/>
        <v>1.0205761316872428</v>
      </c>
      <c r="M2110" s="2"/>
    </row>
    <row r="2111" spans="1:13" x14ac:dyDescent="0.2">
      <c r="A2111" s="47">
        <f t="shared" si="132"/>
        <v>2020</v>
      </c>
      <c r="B2111" s="181" t="str">
        <f t="shared" si="133"/>
        <v>May</v>
      </c>
      <c r="C2111" s="79">
        <f t="shared" si="131"/>
        <v>19</v>
      </c>
      <c r="D2111" s="194">
        <v>43960</v>
      </c>
      <c r="E2111" s="53" t="s">
        <v>221</v>
      </c>
      <c r="F2111" s="53" t="s">
        <v>146</v>
      </c>
      <c r="G2111" s="50" t="s">
        <v>138</v>
      </c>
      <c r="H2111" s="4" t="s">
        <v>144</v>
      </c>
      <c r="I2111" s="53">
        <v>52</v>
      </c>
      <c r="J2111" s="61">
        <v>1.63</v>
      </c>
      <c r="K2111" s="64">
        <f t="shared" si="134"/>
        <v>1.1592512517068729</v>
      </c>
      <c r="M2111" s="2"/>
    </row>
    <row r="2112" spans="1:13" x14ac:dyDescent="0.2">
      <c r="A2112" s="47">
        <f t="shared" si="132"/>
        <v>2020</v>
      </c>
      <c r="B2112" s="181" t="str">
        <f t="shared" si="133"/>
        <v>May</v>
      </c>
      <c r="C2112" s="79">
        <f t="shared" si="131"/>
        <v>19</v>
      </c>
      <c r="D2112" s="194">
        <v>43960</v>
      </c>
      <c r="E2112" s="53" t="s">
        <v>221</v>
      </c>
      <c r="F2112" s="53" t="s">
        <v>146</v>
      </c>
      <c r="G2112" s="50" t="s">
        <v>138</v>
      </c>
      <c r="H2112" s="4" t="s">
        <v>144</v>
      </c>
      <c r="I2112" s="53">
        <v>40</v>
      </c>
      <c r="J2112" s="61">
        <v>0.54</v>
      </c>
      <c r="K2112" s="64">
        <f t="shared" si="134"/>
        <v>0.84375</v>
      </c>
      <c r="M2112" s="2"/>
    </row>
    <row r="2113" spans="1:13" x14ac:dyDescent="0.2">
      <c r="A2113" s="47">
        <f t="shared" si="132"/>
        <v>2020</v>
      </c>
      <c r="B2113" s="181" t="str">
        <f t="shared" si="133"/>
        <v>May</v>
      </c>
      <c r="C2113" s="79">
        <f t="shared" si="131"/>
        <v>19</v>
      </c>
      <c r="D2113" s="194">
        <v>43960</v>
      </c>
      <c r="E2113" s="53" t="s">
        <v>221</v>
      </c>
      <c r="F2113" s="53" t="s">
        <v>146</v>
      </c>
      <c r="G2113" s="50" t="s">
        <v>138</v>
      </c>
      <c r="H2113" s="4" t="s">
        <v>144</v>
      </c>
      <c r="I2113" s="53">
        <v>41</v>
      </c>
      <c r="J2113" s="61">
        <v>0.63</v>
      </c>
      <c r="K2113" s="64">
        <f t="shared" si="134"/>
        <v>0.91409004512412761</v>
      </c>
      <c r="M2113" s="2"/>
    </row>
    <row r="2114" spans="1:13" x14ac:dyDescent="0.2">
      <c r="A2114" s="47">
        <f t="shared" si="132"/>
        <v>2020</v>
      </c>
      <c r="B2114" s="181" t="str">
        <f t="shared" si="133"/>
        <v>May</v>
      </c>
      <c r="C2114" s="79">
        <f t="shared" ref="C2114:C2172" si="135">WEEKNUM(D2114)</f>
        <v>19</v>
      </c>
      <c r="D2114" s="194">
        <v>43960</v>
      </c>
      <c r="E2114" s="53" t="s">
        <v>221</v>
      </c>
      <c r="F2114" s="53" t="s">
        <v>146</v>
      </c>
      <c r="G2114" s="50" t="s">
        <v>138</v>
      </c>
      <c r="H2114" s="4" t="s">
        <v>144</v>
      </c>
      <c r="I2114" s="53">
        <v>47</v>
      </c>
      <c r="J2114" s="61">
        <v>1.08</v>
      </c>
      <c r="K2114" s="64">
        <f t="shared" si="134"/>
        <v>1.0402319331939935</v>
      </c>
      <c r="M2114" s="2"/>
    </row>
    <row r="2115" spans="1:13" x14ac:dyDescent="0.2">
      <c r="A2115" s="47">
        <f t="shared" si="132"/>
        <v>2020</v>
      </c>
      <c r="B2115" s="181" t="str">
        <f t="shared" si="133"/>
        <v>May</v>
      </c>
      <c r="C2115" s="79">
        <f t="shared" si="135"/>
        <v>19</v>
      </c>
      <c r="D2115" s="194">
        <v>43960</v>
      </c>
      <c r="E2115" s="53" t="s">
        <v>221</v>
      </c>
      <c r="F2115" s="53" t="s">
        <v>146</v>
      </c>
      <c r="G2115" s="50" t="s">
        <v>138</v>
      </c>
      <c r="H2115" s="4" t="s">
        <v>144</v>
      </c>
      <c r="I2115" s="53">
        <v>46</v>
      </c>
      <c r="J2115" s="61">
        <v>1.08</v>
      </c>
      <c r="K2115" s="64">
        <f t="shared" si="134"/>
        <v>1.10955864222898</v>
      </c>
      <c r="M2115" s="2"/>
    </row>
    <row r="2116" spans="1:13" x14ac:dyDescent="0.2">
      <c r="A2116" s="47">
        <f t="shared" ref="A2116:A2179" si="136">YEAR(D2116)</f>
        <v>2020</v>
      </c>
      <c r="B2116" s="181" t="str">
        <f t="shared" si="133"/>
        <v>May</v>
      </c>
      <c r="C2116" s="79">
        <f t="shared" si="135"/>
        <v>19</v>
      </c>
      <c r="D2116" s="194">
        <v>43960</v>
      </c>
      <c r="E2116" s="53" t="s">
        <v>221</v>
      </c>
      <c r="F2116" s="53" t="s">
        <v>146</v>
      </c>
      <c r="G2116" s="50" t="s">
        <v>138</v>
      </c>
      <c r="H2116" s="4" t="s">
        <v>144</v>
      </c>
      <c r="I2116" s="53">
        <v>49</v>
      </c>
      <c r="J2116" s="61">
        <v>0.53</v>
      </c>
      <c r="K2116" s="64">
        <f t="shared" si="134"/>
        <v>0.4504925668726466</v>
      </c>
      <c r="M2116" s="2"/>
    </row>
    <row r="2117" spans="1:13" x14ac:dyDescent="0.2">
      <c r="A2117" s="47">
        <f t="shared" si="136"/>
        <v>2020</v>
      </c>
      <c r="B2117" s="181" t="str">
        <f t="shared" si="133"/>
        <v>May</v>
      </c>
      <c r="C2117" s="79">
        <f t="shared" si="135"/>
        <v>19</v>
      </c>
      <c r="D2117" s="194">
        <v>43960</v>
      </c>
      <c r="E2117" s="53" t="s">
        <v>221</v>
      </c>
      <c r="F2117" s="53" t="s">
        <v>146</v>
      </c>
      <c r="G2117" s="50" t="s">
        <v>138</v>
      </c>
      <c r="H2117" s="4" t="s">
        <v>144</v>
      </c>
      <c r="I2117" s="53">
        <v>46</v>
      </c>
      <c r="J2117" s="61">
        <v>1</v>
      </c>
      <c r="K2117" s="64">
        <f t="shared" si="134"/>
        <v>1.0273691131749816</v>
      </c>
      <c r="M2117" s="2"/>
    </row>
    <row r="2118" spans="1:13" x14ac:dyDescent="0.2">
      <c r="A2118" s="47">
        <f t="shared" si="136"/>
        <v>2020</v>
      </c>
      <c r="B2118" s="181" t="str">
        <f t="shared" si="133"/>
        <v>May</v>
      </c>
      <c r="C2118" s="79">
        <f t="shared" si="135"/>
        <v>19</v>
      </c>
      <c r="D2118" s="194">
        <v>43960</v>
      </c>
      <c r="E2118" s="53" t="s">
        <v>221</v>
      </c>
      <c r="F2118" s="53" t="s">
        <v>146</v>
      </c>
      <c r="G2118" s="50" t="s">
        <v>138</v>
      </c>
      <c r="H2118" s="4" t="s">
        <v>144</v>
      </c>
      <c r="I2118" s="53">
        <v>41</v>
      </c>
      <c r="J2118" s="61">
        <v>0.64</v>
      </c>
      <c r="K2118" s="64">
        <f t="shared" si="134"/>
        <v>0.92859941091974874</v>
      </c>
      <c r="M2118" s="2"/>
    </row>
    <row r="2119" spans="1:13" x14ac:dyDescent="0.2">
      <c r="A2119" s="47">
        <f t="shared" si="136"/>
        <v>2020</v>
      </c>
      <c r="B2119" s="181" t="str">
        <f t="shared" si="133"/>
        <v>May</v>
      </c>
      <c r="C2119" s="79">
        <f t="shared" si="135"/>
        <v>19</v>
      </c>
      <c r="D2119" s="194">
        <v>43960</v>
      </c>
      <c r="E2119" s="53" t="s">
        <v>221</v>
      </c>
      <c r="F2119" s="53" t="s">
        <v>146</v>
      </c>
      <c r="G2119" s="50" t="s">
        <v>138</v>
      </c>
      <c r="H2119" s="4" t="s">
        <v>144</v>
      </c>
      <c r="I2119" s="53">
        <v>46</v>
      </c>
      <c r="J2119" s="61">
        <v>1.1399999999999999</v>
      </c>
      <c r="K2119" s="64">
        <f t="shared" si="134"/>
        <v>1.1712007890194787</v>
      </c>
      <c r="M2119" s="2"/>
    </row>
    <row r="2120" spans="1:13" x14ac:dyDescent="0.2">
      <c r="A2120" s="47">
        <f t="shared" si="136"/>
        <v>2020</v>
      </c>
      <c r="B2120" s="181" t="str">
        <f t="shared" si="133"/>
        <v>May</v>
      </c>
      <c r="C2120" s="79">
        <f t="shared" si="135"/>
        <v>19</v>
      </c>
      <c r="D2120" s="194">
        <v>43960</v>
      </c>
      <c r="E2120" s="53" t="s">
        <v>221</v>
      </c>
      <c r="F2120" s="53" t="s">
        <v>146</v>
      </c>
      <c r="G2120" s="50" t="s">
        <v>138</v>
      </c>
      <c r="H2120" s="4" t="s">
        <v>144</v>
      </c>
      <c r="I2120" s="53">
        <v>41</v>
      </c>
      <c r="J2120" s="61">
        <v>0.61</v>
      </c>
      <c r="K2120" s="64">
        <f t="shared" si="134"/>
        <v>0.88507131353288548</v>
      </c>
      <c r="M2120" s="2"/>
    </row>
    <row r="2121" spans="1:13" x14ac:dyDescent="0.2">
      <c r="A2121" s="47">
        <f t="shared" si="136"/>
        <v>2020</v>
      </c>
      <c r="B2121" s="181" t="str">
        <f t="shared" si="133"/>
        <v>May</v>
      </c>
      <c r="C2121" s="79">
        <f t="shared" si="135"/>
        <v>19</v>
      </c>
      <c r="D2121" s="194">
        <v>43960</v>
      </c>
      <c r="E2121" s="53" t="s">
        <v>221</v>
      </c>
      <c r="F2121" s="53" t="s">
        <v>146</v>
      </c>
      <c r="G2121" s="50" t="s">
        <v>138</v>
      </c>
      <c r="H2121" s="4" t="s">
        <v>144</v>
      </c>
      <c r="I2121" s="53">
        <v>43</v>
      </c>
      <c r="J2121" s="61">
        <v>0.83</v>
      </c>
      <c r="K2121" s="64">
        <f t="shared" si="134"/>
        <v>1.0439332385827662</v>
      </c>
      <c r="M2121" s="2"/>
    </row>
    <row r="2122" spans="1:13" x14ac:dyDescent="0.2">
      <c r="A2122" s="47">
        <f t="shared" si="136"/>
        <v>2020</v>
      </c>
      <c r="B2122" s="181" t="str">
        <f t="shared" si="133"/>
        <v>May</v>
      </c>
      <c r="C2122" s="79">
        <f t="shared" si="135"/>
        <v>19</v>
      </c>
      <c r="D2122" s="194">
        <v>43960</v>
      </c>
      <c r="E2122" s="53" t="s">
        <v>221</v>
      </c>
      <c r="F2122" s="53" t="s">
        <v>146</v>
      </c>
      <c r="G2122" s="50" t="s">
        <v>138</v>
      </c>
      <c r="H2122" s="4" t="s">
        <v>144</v>
      </c>
      <c r="I2122" s="53">
        <v>36</v>
      </c>
      <c r="J2122" s="61">
        <v>0.42</v>
      </c>
      <c r="K2122" s="64">
        <f t="shared" si="134"/>
        <v>0.90020576131687247</v>
      </c>
      <c r="M2122" s="2"/>
    </row>
    <row r="2123" spans="1:13" x14ac:dyDescent="0.2">
      <c r="A2123" s="47">
        <f t="shared" si="136"/>
        <v>2020</v>
      </c>
      <c r="B2123" s="181" t="str">
        <f t="shared" si="133"/>
        <v>May</v>
      </c>
      <c r="C2123" s="79">
        <f t="shared" si="135"/>
        <v>19</v>
      </c>
      <c r="D2123" s="194">
        <v>43960</v>
      </c>
      <c r="E2123" s="53" t="s">
        <v>221</v>
      </c>
      <c r="F2123" s="53" t="s">
        <v>146</v>
      </c>
      <c r="G2123" s="50" t="s">
        <v>138</v>
      </c>
      <c r="H2123" s="4" t="s">
        <v>144</v>
      </c>
      <c r="I2123" s="53">
        <v>39</v>
      </c>
      <c r="J2123" s="61">
        <v>0.51</v>
      </c>
      <c r="K2123" s="64">
        <f t="shared" si="134"/>
        <v>0.85975825620796031</v>
      </c>
      <c r="M2123" s="2"/>
    </row>
    <row r="2124" spans="1:13" x14ac:dyDescent="0.2">
      <c r="A2124" s="47">
        <f t="shared" si="136"/>
        <v>2020</v>
      </c>
      <c r="B2124" s="181" t="str">
        <f t="shared" si="133"/>
        <v>May</v>
      </c>
      <c r="C2124" s="79">
        <f t="shared" si="135"/>
        <v>19</v>
      </c>
      <c r="D2124" s="194">
        <v>43960</v>
      </c>
      <c r="E2124" s="53" t="s">
        <v>221</v>
      </c>
      <c r="F2124" s="53" t="s">
        <v>146</v>
      </c>
      <c r="G2124" s="50" t="s">
        <v>138</v>
      </c>
      <c r="H2124" s="4" t="s">
        <v>144</v>
      </c>
      <c r="I2124" s="53">
        <v>55</v>
      </c>
      <c r="J2124" s="61">
        <v>1.7</v>
      </c>
      <c r="K2124" s="64">
        <f t="shared" si="134"/>
        <v>1.0217881292261457</v>
      </c>
      <c r="M2124" s="2"/>
    </row>
    <row r="2125" spans="1:13" x14ac:dyDescent="0.2">
      <c r="A2125" s="47">
        <f t="shared" si="136"/>
        <v>2020</v>
      </c>
      <c r="B2125" s="181" t="str">
        <f t="shared" si="133"/>
        <v>May</v>
      </c>
      <c r="C2125" s="79">
        <f t="shared" si="135"/>
        <v>19</v>
      </c>
      <c r="D2125" s="194">
        <v>43960</v>
      </c>
      <c r="E2125" s="53" t="s">
        <v>221</v>
      </c>
      <c r="F2125" s="53" t="s">
        <v>146</v>
      </c>
      <c r="G2125" s="50" t="s">
        <v>138</v>
      </c>
      <c r="H2125" s="4" t="s">
        <v>144</v>
      </c>
      <c r="I2125" s="53">
        <v>38</v>
      </c>
      <c r="J2125" s="61">
        <v>0.54</v>
      </c>
      <c r="K2125" s="64">
        <f t="shared" si="134"/>
        <v>0.9841084706225397</v>
      </c>
      <c r="M2125" s="2"/>
    </row>
    <row r="2126" spans="1:13" x14ac:dyDescent="0.2">
      <c r="A2126" s="47">
        <f t="shared" si="136"/>
        <v>2020</v>
      </c>
      <c r="B2126" s="181" t="str">
        <f t="shared" si="133"/>
        <v>May</v>
      </c>
      <c r="C2126" s="79">
        <f t="shared" si="135"/>
        <v>19</v>
      </c>
      <c r="D2126" s="194">
        <v>43960</v>
      </c>
      <c r="E2126" s="53" t="s">
        <v>221</v>
      </c>
      <c r="F2126" s="53" t="s">
        <v>146</v>
      </c>
      <c r="G2126" s="50" t="s">
        <v>138</v>
      </c>
      <c r="H2126" s="4" t="s">
        <v>144</v>
      </c>
      <c r="I2126" s="53">
        <v>44</v>
      </c>
      <c r="J2126" s="61">
        <v>0.91</v>
      </c>
      <c r="K2126" s="64">
        <f t="shared" si="134"/>
        <v>1.068275732531931</v>
      </c>
      <c r="M2126" s="2"/>
    </row>
    <row r="2127" spans="1:13" x14ac:dyDescent="0.2">
      <c r="A2127" s="47">
        <f t="shared" si="136"/>
        <v>2020</v>
      </c>
      <c r="B2127" s="181" t="str">
        <f t="shared" si="133"/>
        <v>May</v>
      </c>
      <c r="C2127" s="79">
        <f t="shared" si="135"/>
        <v>19</v>
      </c>
      <c r="D2127" s="194">
        <v>43960</v>
      </c>
      <c r="E2127" s="53" t="s">
        <v>221</v>
      </c>
      <c r="F2127" s="53" t="s">
        <v>146</v>
      </c>
      <c r="G2127" s="50" t="s">
        <v>138</v>
      </c>
      <c r="H2127" s="4" t="s">
        <v>144</v>
      </c>
      <c r="I2127" s="53">
        <v>41</v>
      </c>
      <c r="J2127" s="61">
        <v>0.77</v>
      </c>
      <c r="K2127" s="64">
        <f t="shared" si="134"/>
        <v>1.1172211662628226</v>
      </c>
      <c r="M2127" s="2"/>
    </row>
    <row r="2128" spans="1:13" x14ac:dyDescent="0.2">
      <c r="A2128" s="47">
        <f t="shared" si="136"/>
        <v>2020</v>
      </c>
      <c r="B2128" s="181" t="str">
        <f t="shared" si="133"/>
        <v>May</v>
      </c>
      <c r="C2128" s="79">
        <f t="shared" si="135"/>
        <v>19</v>
      </c>
      <c r="D2128" s="194">
        <v>43960</v>
      </c>
      <c r="E2128" s="53" t="s">
        <v>221</v>
      </c>
      <c r="F2128" s="53" t="s">
        <v>146</v>
      </c>
      <c r="G2128" s="50" t="s">
        <v>138</v>
      </c>
      <c r="H2128" s="4" t="s">
        <v>144</v>
      </c>
      <c r="I2128" s="53">
        <v>45</v>
      </c>
      <c r="J2128" s="61">
        <v>1.1399999999999999</v>
      </c>
      <c r="K2128" s="64">
        <f t="shared" si="134"/>
        <v>1.251028806584362</v>
      </c>
      <c r="M2128" s="2"/>
    </row>
    <row r="2129" spans="1:13" x14ac:dyDescent="0.2">
      <c r="A2129" s="47">
        <f t="shared" si="136"/>
        <v>2020</v>
      </c>
      <c r="B2129" s="181" t="str">
        <f t="shared" ref="B2129:B2192" si="137">TEXT(D2129,"mmm")</f>
        <v>May</v>
      </c>
      <c r="C2129" s="79">
        <f t="shared" si="135"/>
        <v>19</v>
      </c>
      <c r="D2129" s="194">
        <v>43960</v>
      </c>
      <c r="E2129" s="53" t="s">
        <v>221</v>
      </c>
      <c r="F2129" s="53" t="s">
        <v>146</v>
      </c>
      <c r="G2129" s="50" t="s">
        <v>138</v>
      </c>
      <c r="H2129" s="4" t="s">
        <v>144</v>
      </c>
      <c r="I2129" s="53">
        <v>42</v>
      </c>
      <c r="J2129" s="61">
        <v>0.75</v>
      </c>
      <c r="K2129" s="64">
        <f t="shared" si="134"/>
        <v>1.0123096857790734</v>
      </c>
      <c r="M2129" s="2"/>
    </row>
    <row r="2130" spans="1:13" x14ac:dyDescent="0.2">
      <c r="A2130" s="47">
        <f t="shared" si="136"/>
        <v>2020</v>
      </c>
      <c r="B2130" s="181" t="str">
        <f t="shared" si="137"/>
        <v>May</v>
      </c>
      <c r="C2130" s="79">
        <f t="shared" si="135"/>
        <v>19</v>
      </c>
      <c r="D2130" s="194">
        <v>43960</v>
      </c>
      <c r="E2130" s="53" t="s">
        <v>221</v>
      </c>
      <c r="F2130" s="53" t="s">
        <v>146</v>
      </c>
      <c r="G2130" s="50" t="s">
        <v>138</v>
      </c>
      <c r="H2130" s="4" t="s">
        <v>144</v>
      </c>
      <c r="I2130" s="53">
        <v>42</v>
      </c>
      <c r="J2130" s="61">
        <v>0.79</v>
      </c>
      <c r="K2130" s="64">
        <f t="shared" si="134"/>
        <v>1.0662995356872909</v>
      </c>
      <c r="M2130" s="2"/>
    </row>
    <row r="2131" spans="1:13" x14ac:dyDescent="0.2">
      <c r="A2131" s="47">
        <f t="shared" si="136"/>
        <v>2020</v>
      </c>
      <c r="B2131" s="181" t="str">
        <f t="shared" si="137"/>
        <v>May</v>
      </c>
      <c r="C2131" s="79">
        <f t="shared" si="135"/>
        <v>19</v>
      </c>
      <c r="D2131" s="194">
        <v>43960</v>
      </c>
      <c r="E2131" s="53" t="s">
        <v>221</v>
      </c>
      <c r="F2131" s="53" t="s">
        <v>146</v>
      </c>
      <c r="G2131" s="50" t="s">
        <v>138</v>
      </c>
      <c r="H2131" s="4" t="s">
        <v>144</v>
      </c>
      <c r="I2131" s="53">
        <v>50</v>
      </c>
      <c r="J2131" s="61">
        <v>1.29</v>
      </c>
      <c r="K2131" s="64">
        <f t="shared" si="134"/>
        <v>1.032</v>
      </c>
      <c r="M2131" s="2"/>
    </row>
    <row r="2132" spans="1:13" x14ac:dyDescent="0.2">
      <c r="A2132" s="47">
        <f t="shared" si="136"/>
        <v>2020</v>
      </c>
      <c r="B2132" s="181" t="str">
        <f t="shared" si="137"/>
        <v>May</v>
      </c>
      <c r="C2132" s="79">
        <f t="shared" si="135"/>
        <v>19</v>
      </c>
      <c r="D2132" s="194">
        <v>43960</v>
      </c>
      <c r="E2132" s="53" t="s">
        <v>66</v>
      </c>
      <c r="F2132" s="53" t="s">
        <v>152</v>
      </c>
      <c r="G2132" s="50" t="s">
        <v>138</v>
      </c>
      <c r="H2132" s="50" t="s">
        <v>144</v>
      </c>
      <c r="I2132" s="53">
        <v>50</v>
      </c>
      <c r="J2132" s="61">
        <v>1.19</v>
      </c>
      <c r="K2132" s="64">
        <f t="shared" si="134"/>
        <v>0.95199999999999996</v>
      </c>
      <c r="M2132" s="2"/>
    </row>
    <row r="2133" spans="1:13" x14ac:dyDescent="0.2">
      <c r="A2133" s="47">
        <f t="shared" si="136"/>
        <v>2020</v>
      </c>
      <c r="B2133" s="181" t="str">
        <f t="shared" si="137"/>
        <v>May</v>
      </c>
      <c r="C2133" s="79">
        <f t="shared" si="135"/>
        <v>19</v>
      </c>
      <c r="D2133" s="194">
        <v>43960</v>
      </c>
      <c r="E2133" s="53" t="s">
        <v>66</v>
      </c>
      <c r="F2133" s="53" t="s">
        <v>152</v>
      </c>
      <c r="G2133" s="50" t="s">
        <v>138</v>
      </c>
      <c r="H2133" s="50" t="s">
        <v>144</v>
      </c>
      <c r="I2133" s="53">
        <v>48</v>
      </c>
      <c r="J2133" s="61">
        <v>1.17</v>
      </c>
      <c r="K2133" s="64">
        <f t="shared" si="134"/>
        <v>1.0579427083333333</v>
      </c>
      <c r="M2133" s="2"/>
    </row>
    <row r="2134" spans="1:13" x14ac:dyDescent="0.2">
      <c r="A2134" s="47">
        <f t="shared" si="136"/>
        <v>2020</v>
      </c>
      <c r="B2134" s="181" t="str">
        <f t="shared" si="137"/>
        <v>May</v>
      </c>
      <c r="C2134" s="79">
        <f t="shared" si="135"/>
        <v>19</v>
      </c>
      <c r="D2134" s="194">
        <v>43960</v>
      </c>
      <c r="E2134" s="53" t="s">
        <v>66</v>
      </c>
      <c r="F2134" s="53" t="s">
        <v>152</v>
      </c>
      <c r="G2134" s="50" t="s">
        <v>138</v>
      </c>
      <c r="H2134" s="50" t="s">
        <v>144</v>
      </c>
      <c r="I2134" s="53">
        <v>52</v>
      </c>
      <c r="J2134" s="61">
        <v>1.49</v>
      </c>
      <c r="K2134" s="64">
        <f t="shared" si="134"/>
        <v>1.0596836595357306</v>
      </c>
      <c r="M2134" s="2"/>
    </row>
    <row r="2135" spans="1:13" x14ac:dyDescent="0.2">
      <c r="A2135" s="47">
        <f t="shared" si="136"/>
        <v>2020</v>
      </c>
      <c r="B2135" s="181" t="str">
        <f t="shared" si="137"/>
        <v>May</v>
      </c>
      <c r="C2135" s="79">
        <f t="shared" si="135"/>
        <v>19</v>
      </c>
      <c r="D2135" s="194">
        <v>43960</v>
      </c>
      <c r="E2135" s="53" t="s">
        <v>66</v>
      </c>
      <c r="F2135" s="53" t="s">
        <v>152</v>
      </c>
      <c r="G2135" s="50" t="s">
        <v>138</v>
      </c>
      <c r="H2135" s="50" t="s">
        <v>144</v>
      </c>
      <c r="I2135" s="53">
        <v>53</v>
      </c>
      <c r="J2135" s="61">
        <v>1.53</v>
      </c>
      <c r="K2135" s="64">
        <f t="shared" si="134"/>
        <v>1.0276940024315375</v>
      </c>
      <c r="M2135" s="2"/>
    </row>
    <row r="2136" spans="1:13" x14ac:dyDescent="0.2">
      <c r="A2136" s="47">
        <f t="shared" si="136"/>
        <v>2020</v>
      </c>
      <c r="B2136" s="181" t="str">
        <f t="shared" si="137"/>
        <v>May</v>
      </c>
      <c r="C2136" s="79">
        <f t="shared" si="135"/>
        <v>19</v>
      </c>
      <c r="D2136" s="194">
        <v>43960</v>
      </c>
      <c r="E2136" s="53" t="s">
        <v>66</v>
      </c>
      <c r="F2136" s="53" t="s">
        <v>146</v>
      </c>
      <c r="G2136" s="50" t="s">
        <v>138</v>
      </c>
      <c r="H2136" s="50" t="s">
        <v>144</v>
      </c>
      <c r="I2136" s="53">
        <v>27</v>
      </c>
      <c r="J2136" s="61">
        <v>0.45</v>
      </c>
      <c r="K2136" s="64">
        <f t="shared" si="134"/>
        <v>2.2862368541380889</v>
      </c>
      <c r="M2136" s="2"/>
    </row>
    <row r="2137" spans="1:13" x14ac:dyDescent="0.2">
      <c r="A2137" s="47">
        <f t="shared" si="136"/>
        <v>2020</v>
      </c>
      <c r="B2137" s="181" t="str">
        <f t="shared" si="137"/>
        <v>May</v>
      </c>
      <c r="C2137" s="79">
        <f t="shared" si="135"/>
        <v>19</v>
      </c>
      <c r="D2137" s="194">
        <v>43960</v>
      </c>
      <c r="E2137" s="53" t="s">
        <v>66</v>
      </c>
      <c r="F2137" s="53" t="s">
        <v>146</v>
      </c>
      <c r="G2137" s="50" t="s">
        <v>138</v>
      </c>
      <c r="H2137" s="50" t="s">
        <v>144</v>
      </c>
      <c r="I2137" s="53">
        <v>35</v>
      </c>
      <c r="J2137" s="61">
        <v>0.37</v>
      </c>
      <c r="K2137" s="64">
        <f t="shared" si="134"/>
        <v>0.86297376093294464</v>
      </c>
      <c r="M2137" s="2"/>
    </row>
    <row r="2138" spans="1:13" x14ac:dyDescent="0.2">
      <c r="A2138" s="47">
        <f t="shared" si="136"/>
        <v>2020</v>
      </c>
      <c r="B2138" s="181" t="str">
        <f t="shared" si="137"/>
        <v>May</v>
      </c>
      <c r="C2138" s="79">
        <f t="shared" si="135"/>
        <v>19</v>
      </c>
      <c r="D2138" s="194">
        <v>43960</v>
      </c>
      <c r="E2138" s="53" t="s">
        <v>66</v>
      </c>
      <c r="F2138" s="53" t="s">
        <v>146</v>
      </c>
      <c r="G2138" s="50" t="s">
        <v>138</v>
      </c>
      <c r="H2138" s="50" t="s">
        <v>144</v>
      </c>
      <c r="I2138" s="53">
        <v>35</v>
      </c>
      <c r="J2138" s="61">
        <v>0.49</v>
      </c>
      <c r="K2138" s="64">
        <f t="shared" si="134"/>
        <v>1.1428571428571428</v>
      </c>
      <c r="M2138" s="2"/>
    </row>
    <row r="2139" spans="1:13" x14ac:dyDescent="0.2">
      <c r="A2139" s="47">
        <f t="shared" si="136"/>
        <v>2020</v>
      </c>
      <c r="B2139" s="181" t="str">
        <f t="shared" si="137"/>
        <v>May</v>
      </c>
      <c r="C2139" s="79">
        <f t="shared" si="135"/>
        <v>19</v>
      </c>
      <c r="D2139" s="194">
        <v>43960</v>
      </c>
      <c r="E2139" s="53" t="s">
        <v>66</v>
      </c>
      <c r="F2139" s="53" t="s">
        <v>146</v>
      </c>
      <c r="G2139" s="50" t="s">
        <v>138</v>
      </c>
      <c r="H2139" s="50" t="s">
        <v>144</v>
      </c>
      <c r="I2139" s="53">
        <v>34</v>
      </c>
      <c r="J2139" s="61">
        <v>0.33</v>
      </c>
      <c r="K2139" s="64">
        <f t="shared" si="134"/>
        <v>0.8396092000814166</v>
      </c>
      <c r="M2139" s="2"/>
    </row>
    <row r="2140" spans="1:13" x14ac:dyDescent="0.2">
      <c r="A2140" s="47">
        <f t="shared" si="136"/>
        <v>2020</v>
      </c>
      <c r="B2140" s="181" t="str">
        <f t="shared" si="137"/>
        <v>May</v>
      </c>
      <c r="C2140" s="79">
        <f t="shared" si="135"/>
        <v>19</v>
      </c>
      <c r="D2140" s="194">
        <v>43960</v>
      </c>
      <c r="E2140" s="53" t="s">
        <v>66</v>
      </c>
      <c r="F2140" s="53" t="s">
        <v>146</v>
      </c>
      <c r="G2140" s="50" t="s">
        <v>138</v>
      </c>
      <c r="H2140" s="50" t="s">
        <v>144</v>
      </c>
      <c r="I2140" s="53">
        <v>33</v>
      </c>
      <c r="J2140" s="61">
        <v>0.51</v>
      </c>
      <c r="K2140" s="64">
        <f t="shared" si="134"/>
        <v>1.4191501794807579</v>
      </c>
      <c r="M2140" s="2"/>
    </row>
    <row r="2141" spans="1:13" x14ac:dyDescent="0.2">
      <c r="A2141" s="47">
        <f t="shared" si="136"/>
        <v>2020</v>
      </c>
      <c r="B2141" s="181" t="str">
        <f t="shared" si="137"/>
        <v>May</v>
      </c>
      <c r="C2141" s="79">
        <f t="shared" si="135"/>
        <v>19</v>
      </c>
      <c r="D2141" s="194">
        <v>43960</v>
      </c>
      <c r="E2141" s="53" t="s">
        <v>66</v>
      </c>
      <c r="F2141" s="53" t="s">
        <v>146</v>
      </c>
      <c r="G2141" s="50" t="s">
        <v>138</v>
      </c>
      <c r="H2141" s="50" t="s">
        <v>144</v>
      </c>
      <c r="I2141" s="53">
        <v>36</v>
      </c>
      <c r="J2141" s="61">
        <v>0.49</v>
      </c>
      <c r="K2141" s="64">
        <f t="shared" si="134"/>
        <v>1.0502400548696844</v>
      </c>
      <c r="M2141" s="2"/>
    </row>
    <row r="2142" spans="1:13" x14ac:dyDescent="0.2">
      <c r="A2142" s="47">
        <f t="shared" si="136"/>
        <v>2020</v>
      </c>
      <c r="B2142" s="181" t="str">
        <f t="shared" si="137"/>
        <v>May</v>
      </c>
      <c r="C2142" s="79">
        <f t="shared" si="135"/>
        <v>19</v>
      </c>
      <c r="D2142" s="194">
        <v>43960</v>
      </c>
      <c r="E2142" s="53" t="s">
        <v>64</v>
      </c>
      <c r="F2142" s="53" t="s">
        <v>152</v>
      </c>
      <c r="G2142" s="50" t="s">
        <v>138</v>
      </c>
      <c r="H2142" s="50" t="s">
        <v>144</v>
      </c>
      <c r="I2142" s="53">
        <v>51</v>
      </c>
      <c r="J2142" s="61">
        <v>1.04</v>
      </c>
      <c r="K2142" s="64">
        <f t="shared" si="134"/>
        <v>0.78401218234314107</v>
      </c>
      <c r="M2142" s="2"/>
    </row>
    <row r="2143" spans="1:13" x14ac:dyDescent="0.2">
      <c r="A2143" s="47">
        <f t="shared" si="136"/>
        <v>2020</v>
      </c>
      <c r="B2143" s="181" t="str">
        <f t="shared" si="137"/>
        <v>May</v>
      </c>
      <c r="C2143" s="79">
        <f t="shared" si="135"/>
        <v>19</v>
      </c>
      <c r="D2143" s="194">
        <v>43960</v>
      </c>
      <c r="E2143" s="53" t="s">
        <v>64</v>
      </c>
      <c r="F2143" s="53" t="s">
        <v>152</v>
      </c>
      <c r="G2143" s="50" t="s">
        <v>138</v>
      </c>
      <c r="H2143" s="50" t="s">
        <v>144</v>
      </c>
      <c r="I2143" s="53">
        <v>56</v>
      </c>
      <c r="J2143" s="61">
        <v>1.81</v>
      </c>
      <c r="K2143" s="64">
        <f t="shared" ref="K2143:K2206" si="138">IF(J2143="","",(J2143*100000)/(I2143^3))</f>
        <v>1.0306577988338192</v>
      </c>
      <c r="M2143" s="2"/>
    </row>
    <row r="2144" spans="1:13" x14ac:dyDescent="0.2">
      <c r="A2144" s="47">
        <f t="shared" si="136"/>
        <v>2020</v>
      </c>
      <c r="B2144" s="181" t="str">
        <f t="shared" si="137"/>
        <v>May</v>
      </c>
      <c r="C2144" s="79">
        <f t="shared" si="135"/>
        <v>19</v>
      </c>
      <c r="D2144" s="194">
        <v>43960</v>
      </c>
      <c r="E2144" s="53" t="s">
        <v>64</v>
      </c>
      <c r="F2144" s="53" t="s">
        <v>152</v>
      </c>
      <c r="G2144" s="50" t="s">
        <v>138</v>
      </c>
      <c r="H2144" s="50" t="s">
        <v>144</v>
      </c>
      <c r="I2144" s="53">
        <v>55</v>
      </c>
      <c r="J2144" s="61">
        <v>1.79</v>
      </c>
      <c r="K2144" s="64">
        <f t="shared" si="138"/>
        <v>1.0758827948910594</v>
      </c>
      <c r="M2144" s="2"/>
    </row>
    <row r="2145" spans="1:13" x14ac:dyDescent="0.2">
      <c r="A2145" s="47">
        <f t="shared" si="136"/>
        <v>2020</v>
      </c>
      <c r="B2145" s="181" t="str">
        <f t="shared" si="137"/>
        <v>May</v>
      </c>
      <c r="C2145" s="79">
        <f t="shared" si="135"/>
        <v>19</v>
      </c>
      <c r="D2145" s="194">
        <v>43960</v>
      </c>
      <c r="E2145" s="53" t="s">
        <v>64</v>
      </c>
      <c r="F2145" s="53" t="s">
        <v>152</v>
      </c>
      <c r="G2145" s="50" t="s">
        <v>138</v>
      </c>
      <c r="H2145" s="50" t="s">
        <v>144</v>
      </c>
      <c r="I2145" s="53">
        <v>61</v>
      </c>
      <c r="J2145" s="61">
        <v>2.36</v>
      </c>
      <c r="K2145" s="64">
        <f t="shared" si="138"/>
        <v>1.0397346033368431</v>
      </c>
      <c r="M2145" s="2"/>
    </row>
    <row r="2146" spans="1:13" x14ac:dyDescent="0.2">
      <c r="A2146" s="47">
        <f t="shared" si="136"/>
        <v>2020</v>
      </c>
      <c r="B2146" s="181" t="str">
        <f t="shared" si="137"/>
        <v>May</v>
      </c>
      <c r="C2146" s="79">
        <f t="shared" si="135"/>
        <v>19</v>
      </c>
      <c r="D2146" s="194">
        <v>43960</v>
      </c>
      <c r="E2146" s="53" t="s">
        <v>64</v>
      </c>
      <c r="F2146" s="53" t="s">
        <v>152</v>
      </c>
      <c r="G2146" s="50" t="s">
        <v>138</v>
      </c>
      <c r="H2146" s="50" t="s">
        <v>144</v>
      </c>
      <c r="I2146" s="53">
        <v>42</v>
      </c>
      <c r="J2146" s="61">
        <v>0.83</v>
      </c>
      <c r="K2146" s="64">
        <f t="shared" si="138"/>
        <v>1.1202893855955081</v>
      </c>
      <c r="M2146" s="2"/>
    </row>
    <row r="2147" spans="1:13" x14ac:dyDescent="0.2">
      <c r="A2147" s="47">
        <f t="shared" si="136"/>
        <v>2020</v>
      </c>
      <c r="B2147" s="181" t="str">
        <f t="shared" si="137"/>
        <v>May</v>
      </c>
      <c r="C2147" s="79">
        <f t="shared" si="135"/>
        <v>19</v>
      </c>
      <c r="D2147" s="194">
        <v>43960</v>
      </c>
      <c r="E2147" s="53" t="s">
        <v>64</v>
      </c>
      <c r="F2147" s="53" t="s">
        <v>152</v>
      </c>
      <c r="G2147" s="50" t="s">
        <v>138</v>
      </c>
      <c r="H2147" s="50" t="s">
        <v>144</v>
      </c>
      <c r="I2147" s="53">
        <v>43</v>
      </c>
      <c r="J2147" s="61">
        <v>0.71</v>
      </c>
      <c r="K2147" s="64">
        <f t="shared" si="138"/>
        <v>0.8930031317997158</v>
      </c>
      <c r="M2147" s="2"/>
    </row>
    <row r="2148" spans="1:13" x14ac:dyDescent="0.2">
      <c r="A2148" s="47">
        <f t="shared" si="136"/>
        <v>2020</v>
      </c>
      <c r="B2148" s="181" t="str">
        <f t="shared" si="137"/>
        <v>May</v>
      </c>
      <c r="C2148" s="79">
        <f t="shared" si="135"/>
        <v>19</v>
      </c>
      <c r="D2148" s="194">
        <v>43960</v>
      </c>
      <c r="E2148" s="53" t="s">
        <v>64</v>
      </c>
      <c r="F2148" s="53" t="s">
        <v>152</v>
      </c>
      <c r="G2148" s="50" t="s">
        <v>138</v>
      </c>
      <c r="H2148" s="50" t="s">
        <v>144</v>
      </c>
      <c r="I2148" s="53">
        <v>57</v>
      </c>
      <c r="J2148" s="61">
        <v>2.16</v>
      </c>
      <c r="K2148" s="64">
        <f t="shared" si="138"/>
        <v>1.166350779997084</v>
      </c>
      <c r="M2148" s="2"/>
    </row>
    <row r="2149" spans="1:13" x14ac:dyDescent="0.2">
      <c r="A2149" s="47">
        <f t="shared" si="136"/>
        <v>2020</v>
      </c>
      <c r="B2149" s="181" t="str">
        <f t="shared" si="137"/>
        <v>May</v>
      </c>
      <c r="C2149" s="79">
        <f t="shared" si="135"/>
        <v>19</v>
      </c>
      <c r="D2149" s="194">
        <v>43960</v>
      </c>
      <c r="E2149" s="53" t="s">
        <v>64</v>
      </c>
      <c r="F2149" s="53" t="s">
        <v>152</v>
      </c>
      <c r="G2149" s="50" t="s">
        <v>138</v>
      </c>
      <c r="H2149" s="50" t="s">
        <v>144</v>
      </c>
      <c r="I2149" s="53">
        <v>52</v>
      </c>
      <c r="J2149" s="61">
        <v>1.59</v>
      </c>
      <c r="K2149" s="64">
        <f t="shared" si="138"/>
        <v>1.1308033682294036</v>
      </c>
      <c r="M2149" s="2"/>
    </row>
    <row r="2150" spans="1:13" x14ac:dyDescent="0.2">
      <c r="A2150" s="47">
        <f t="shared" si="136"/>
        <v>2020</v>
      </c>
      <c r="B2150" s="181" t="str">
        <f t="shared" si="137"/>
        <v>May</v>
      </c>
      <c r="C2150" s="79">
        <f t="shared" si="135"/>
        <v>19</v>
      </c>
      <c r="D2150" s="194">
        <v>43960</v>
      </c>
      <c r="E2150" s="53" t="s">
        <v>64</v>
      </c>
      <c r="F2150" s="53" t="s">
        <v>152</v>
      </c>
      <c r="G2150" s="50" t="s">
        <v>138</v>
      </c>
      <c r="H2150" s="50" t="s">
        <v>144</v>
      </c>
      <c r="I2150" s="53">
        <v>45</v>
      </c>
      <c r="J2150" s="61">
        <v>0.74</v>
      </c>
      <c r="K2150" s="64">
        <f t="shared" si="138"/>
        <v>0.81207133058984915</v>
      </c>
      <c r="M2150" s="2"/>
    </row>
    <row r="2151" spans="1:13" x14ac:dyDescent="0.2">
      <c r="A2151" s="47">
        <f t="shared" si="136"/>
        <v>2020</v>
      </c>
      <c r="B2151" s="181" t="str">
        <f t="shared" si="137"/>
        <v>May</v>
      </c>
      <c r="C2151" s="79">
        <f t="shared" si="135"/>
        <v>19</v>
      </c>
      <c r="D2151" s="194">
        <v>43960</v>
      </c>
      <c r="E2151" s="53" t="s">
        <v>64</v>
      </c>
      <c r="F2151" s="53" t="s">
        <v>152</v>
      </c>
      <c r="G2151" s="50" t="s">
        <v>138</v>
      </c>
      <c r="H2151" s="50" t="s">
        <v>144</v>
      </c>
      <c r="I2151" s="53">
        <v>54</v>
      </c>
      <c r="J2151" s="61">
        <v>1.59</v>
      </c>
      <c r="K2151" s="64">
        <f t="shared" si="138"/>
        <v>1.0097546105776558</v>
      </c>
      <c r="M2151" s="2"/>
    </row>
    <row r="2152" spans="1:13" x14ac:dyDescent="0.2">
      <c r="A2152" s="47">
        <f t="shared" si="136"/>
        <v>2020</v>
      </c>
      <c r="B2152" s="181" t="str">
        <f t="shared" si="137"/>
        <v>May</v>
      </c>
      <c r="C2152" s="79">
        <f t="shared" si="135"/>
        <v>19</v>
      </c>
      <c r="D2152" s="194">
        <v>43960</v>
      </c>
      <c r="E2152" s="53" t="s">
        <v>64</v>
      </c>
      <c r="F2152" s="53" t="s">
        <v>152</v>
      </c>
      <c r="G2152" s="50" t="s">
        <v>138</v>
      </c>
      <c r="H2152" s="50" t="s">
        <v>144</v>
      </c>
      <c r="I2152" s="53">
        <v>47</v>
      </c>
      <c r="J2152" s="61">
        <v>1.03</v>
      </c>
      <c r="K2152" s="64">
        <f t="shared" si="138"/>
        <v>0.99207304739797542</v>
      </c>
      <c r="M2152" s="2"/>
    </row>
    <row r="2153" spans="1:13" x14ac:dyDescent="0.2">
      <c r="A2153" s="47">
        <f t="shared" si="136"/>
        <v>2020</v>
      </c>
      <c r="B2153" s="181" t="str">
        <f t="shared" si="137"/>
        <v>May</v>
      </c>
      <c r="C2153" s="79">
        <f t="shared" si="135"/>
        <v>19</v>
      </c>
      <c r="D2153" s="194">
        <v>43960</v>
      </c>
      <c r="E2153" s="53" t="s">
        <v>64</v>
      </c>
      <c r="F2153" s="53" t="s">
        <v>152</v>
      </c>
      <c r="G2153" s="50" t="s">
        <v>138</v>
      </c>
      <c r="H2153" s="50" t="s">
        <v>144</v>
      </c>
      <c r="I2153" s="53">
        <v>62</v>
      </c>
      <c r="J2153" s="61">
        <v>2.23</v>
      </c>
      <c r="K2153" s="64">
        <f t="shared" si="138"/>
        <v>0.93568527407606328</v>
      </c>
      <c r="M2153" s="2"/>
    </row>
    <row r="2154" spans="1:13" x14ac:dyDescent="0.2">
      <c r="A2154" s="47">
        <f t="shared" si="136"/>
        <v>2020</v>
      </c>
      <c r="B2154" s="181" t="str">
        <f t="shared" si="137"/>
        <v>May</v>
      </c>
      <c r="C2154" s="79">
        <f t="shared" si="135"/>
        <v>19</v>
      </c>
      <c r="D2154" s="194">
        <v>43960</v>
      </c>
      <c r="E2154" s="53" t="s">
        <v>64</v>
      </c>
      <c r="F2154" s="53" t="s">
        <v>152</v>
      </c>
      <c r="G2154" s="50" t="s">
        <v>138</v>
      </c>
      <c r="H2154" s="50" t="s">
        <v>144</v>
      </c>
      <c r="I2154" s="53">
        <v>47</v>
      </c>
      <c r="J2154" s="61">
        <v>1.02</v>
      </c>
      <c r="K2154" s="64">
        <f t="shared" si="138"/>
        <v>0.9824412702387717</v>
      </c>
      <c r="M2154" s="2"/>
    </row>
    <row r="2155" spans="1:13" x14ac:dyDescent="0.2">
      <c r="A2155" s="47">
        <f t="shared" si="136"/>
        <v>2020</v>
      </c>
      <c r="B2155" s="181" t="str">
        <f t="shared" si="137"/>
        <v>May</v>
      </c>
      <c r="C2155" s="79">
        <f t="shared" si="135"/>
        <v>19</v>
      </c>
      <c r="D2155" s="194">
        <v>43960</v>
      </c>
      <c r="E2155" s="53" t="s">
        <v>64</v>
      </c>
      <c r="F2155" s="53" t="s">
        <v>152</v>
      </c>
      <c r="G2155" s="50" t="s">
        <v>138</v>
      </c>
      <c r="H2155" s="50" t="s">
        <v>144</v>
      </c>
      <c r="I2155" s="53">
        <v>56</v>
      </c>
      <c r="J2155" s="61">
        <v>1.89</v>
      </c>
      <c r="K2155" s="64">
        <f t="shared" si="138"/>
        <v>1.0762117346938775</v>
      </c>
      <c r="M2155" s="2"/>
    </row>
    <row r="2156" spans="1:13" x14ac:dyDescent="0.2">
      <c r="A2156" s="47">
        <f t="shared" si="136"/>
        <v>2020</v>
      </c>
      <c r="B2156" s="181" t="str">
        <f t="shared" si="137"/>
        <v>May</v>
      </c>
      <c r="C2156" s="79">
        <f t="shared" si="135"/>
        <v>19</v>
      </c>
      <c r="D2156" s="194">
        <v>43960</v>
      </c>
      <c r="E2156" s="53" t="s">
        <v>64</v>
      </c>
      <c r="F2156" s="53" t="s">
        <v>152</v>
      </c>
      <c r="G2156" s="50" t="s">
        <v>138</v>
      </c>
      <c r="H2156" s="50" t="s">
        <v>144</v>
      </c>
      <c r="I2156" s="53">
        <v>55</v>
      </c>
      <c r="J2156" s="61">
        <v>1.74</v>
      </c>
      <c r="K2156" s="64">
        <f t="shared" si="138"/>
        <v>1.0458302028549962</v>
      </c>
      <c r="M2156" s="2"/>
    </row>
    <row r="2157" spans="1:13" x14ac:dyDescent="0.2">
      <c r="A2157" s="47">
        <f t="shared" si="136"/>
        <v>2020</v>
      </c>
      <c r="B2157" s="181" t="str">
        <f t="shared" si="137"/>
        <v>May</v>
      </c>
      <c r="C2157" s="79">
        <f t="shared" si="135"/>
        <v>19</v>
      </c>
      <c r="D2157" s="194">
        <v>43960</v>
      </c>
      <c r="E2157" s="53" t="s">
        <v>64</v>
      </c>
      <c r="F2157" s="53" t="s">
        <v>152</v>
      </c>
      <c r="G2157" s="50" t="s">
        <v>138</v>
      </c>
      <c r="H2157" s="50" t="s">
        <v>144</v>
      </c>
      <c r="I2157" s="53">
        <v>47</v>
      </c>
      <c r="J2157" s="61">
        <v>0.76</v>
      </c>
      <c r="K2157" s="64">
        <f t="shared" si="138"/>
        <v>0.73201506409947703</v>
      </c>
      <c r="M2157" s="2"/>
    </row>
    <row r="2158" spans="1:13" x14ac:dyDescent="0.2">
      <c r="A2158" s="47">
        <f t="shared" si="136"/>
        <v>2020</v>
      </c>
      <c r="B2158" s="181" t="str">
        <f t="shared" si="137"/>
        <v>May</v>
      </c>
      <c r="C2158" s="79">
        <f t="shared" si="135"/>
        <v>19</v>
      </c>
      <c r="D2158" s="194">
        <v>43960</v>
      </c>
      <c r="E2158" s="53" t="s">
        <v>64</v>
      </c>
      <c r="F2158" s="53" t="s">
        <v>152</v>
      </c>
      <c r="G2158" s="50" t="s">
        <v>138</v>
      </c>
      <c r="H2158" s="50" t="s">
        <v>144</v>
      </c>
      <c r="I2158" s="53">
        <v>45</v>
      </c>
      <c r="J2158" s="61">
        <v>0.84</v>
      </c>
      <c r="K2158" s="64">
        <f t="shared" si="138"/>
        <v>0.92181069958847739</v>
      </c>
      <c r="M2158" s="2"/>
    </row>
    <row r="2159" spans="1:13" x14ac:dyDescent="0.2">
      <c r="A2159" s="47">
        <f t="shared" si="136"/>
        <v>2020</v>
      </c>
      <c r="B2159" s="181" t="str">
        <f t="shared" si="137"/>
        <v>May</v>
      </c>
      <c r="C2159" s="79">
        <f t="shared" si="135"/>
        <v>19</v>
      </c>
      <c r="D2159" s="194">
        <v>43960</v>
      </c>
      <c r="E2159" s="53" t="s">
        <v>64</v>
      </c>
      <c r="F2159" s="53" t="s">
        <v>152</v>
      </c>
      <c r="G2159" s="50" t="s">
        <v>138</v>
      </c>
      <c r="H2159" s="50" t="s">
        <v>144</v>
      </c>
      <c r="I2159" s="53">
        <v>56</v>
      </c>
      <c r="J2159" s="61">
        <v>1.65</v>
      </c>
      <c r="K2159" s="64">
        <f t="shared" si="138"/>
        <v>0.93954992711370267</v>
      </c>
      <c r="M2159" s="2"/>
    </row>
    <row r="2160" spans="1:13" x14ac:dyDescent="0.2">
      <c r="A2160" s="47">
        <f t="shared" si="136"/>
        <v>2020</v>
      </c>
      <c r="B2160" s="181" t="str">
        <f t="shared" si="137"/>
        <v>May</v>
      </c>
      <c r="C2160" s="79">
        <f t="shared" si="135"/>
        <v>19</v>
      </c>
      <c r="D2160" s="194">
        <v>43960</v>
      </c>
      <c r="E2160" s="53" t="s">
        <v>64</v>
      </c>
      <c r="F2160" s="53" t="s">
        <v>152</v>
      </c>
      <c r="G2160" s="50" t="s">
        <v>138</v>
      </c>
      <c r="H2160" s="50" t="s">
        <v>144</v>
      </c>
      <c r="I2160" s="53">
        <v>47</v>
      </c>
      <c r="J2160" s="61">
        <v>1.17</v>
      </c>
      <c r="K2160" s="64">
        <f t="shared" si="138"/>
        <v>1.1269179276268264</v>
      </c>
      <c r="M2160" s="2"/>
    </row>
    <row r="2161" spans="1:13" x14ac:dyDescent="0.2">
      <c r="A2161" s="47">
        <f t="shared" si="136"/>
        <v>2020</v>
      </c>
      <c r="B2161" s="181" t="str">
        <f t="shared" si="137"/>
        <v>May</v>
      </c>
      <c r="C2161" s="79">
        <f t="shared" si="135"/>
        <v>19</v>
      </c>
      <c r="D2161" s="194">
        <v>43960</v>
      </c>
      <c r="E2161" s="53" t="s">
        <v>64</v>
      </c>
      <c r="F2161" s="53" t="s">
        <v>146</v>
      </c>
      <c r="G2161" s="50" t="s">
        <v>138</v>
      </c>
      <c r="H2161" s="50" t="s">
        <v>144</v>
      </c>
      <c r="I2161" s="53">
        <v>45</v>
      </c>
      <c r="J2161" s="61">
        <v>0.86</v>
      </c>
      <c r="K2161" s="64">
        <f t="shared" si="138"/>
        <v>0.94375857338820301</v>
      </c>
      <c r="M2161" s="2"/>
    </row>
    <row r="2162" spans="1:13" x14ac:dyDescent="0.2">
      <c r="A2162" s="47">
        <f t="shared" si="136"/>
        <v>2020</v>
      </c>
      <c r="B2162" s="181" t="str">
        <f t="shared" si="137"/>
        <v>May</v>
      </c>
      <c r="C2162" s="79">
        <f t="shared" si="135"/>
        <v>19</v>
      </c>
      <c r="D2162" s="194">
        <v>43960</v>
      </c>
      <c r="E2162" s="53" t="s">
        <v>64</v>
      </c>
      <c r="F2162" s="53" t="s">
        <v>146</v>
      </c>
      <c r="G2162" s="50" t="s">
        <v>138</v>
      </c>
      <c r="H2162" s="50" t="s">
        <v>144</v>
      </c>
      <c r="I2162" s="53">
        <v>51</v>
      </c>
      <c r="J2162" s="61">
        <v>0.76</v>
      </c>
      <c r="K2162" s="64">
        <f t="shared" si="138"/>
        <v>0.57293197940460305</v>
      </c>
      <c r="M2162" s="2"/>
    </row>
    <row r="2163" spans="1:13" x14ac:dyDescent="0.2">
      <c r="A2163" s="47">
        <f t="shared" si="136"/>
        <v>2020</v>
      </c>
      <c r="B2163" s="181" t="str">
        <f t="shared" si="137"/>
        <v>May</v>
      </c>
      <c r="C2163" s="79">
        <f t="shared" si="135"/>
        <v>19</v>
      </c>
      <c r="D2163" s="194">
        <v>43960</v>
      </c>
      <c r="E2163" s="53" t="s">
        <v>64</v>
      </c>
      <c r="F2163" s="53" t="s">
        <v>146</v>
      </c>
      <c r="G2163" s="50" t="s">
        <v>138</v>
      </c>
      <c r="H2163" s="50" t="s">
        <v>144</v>
      </c>
      <c r="I2163" s="53">
        <v>55</v>
      </c>
      <c r="J2163" s="61">
        <v>1.78</v>
      </c>
      <c r="K2163" s="64">
        <f t="shared" si="138"/>
        <v>1.0698722764838466</v>
      </c>
      <c r="M2163" s="2"/>
    </row>
    <row r="2164" spans="1:13" x14ac:dyDescent="0.2">
      <c r="A2164" s="47">
        <f t="shared" si="136"/>
        <v>2020</v>
      </c>
      <c r="B2164" s="181" t="str">
        <f t="shared" si="137"/>
        <v>May</v>
      </c>
      <c r="C2164" s="79">
        <f t="shared" si="135"/>
        <v>19</v>
      </c>
      <c r="D2164" s="194">
        <v>43960</v>
      </c>
      <c r="E2164" s="53" t="s">
        <v>64</v>
      </c>
      <c r="F2164" s="53" t="s">
        <v>142</v>
      </c>
      <c r="G2164" s="50" t="s">
        <v>138</v>
      </c>
      <c r="H2164" s="50" t="s">
        <v>144</v>
      </c>
      <c r="I2164" s="53">
        <v>44</v>
      </c>
      <c r="J2164" s="61">
        <v>0.59</v>
      </c>
      <c r="K2164" s="64">
        <f t="shared" si="138"/>
        <v>0.69261833208114199</v>
      </c>
      <c r="M2164" s="2"/>
    </row>
    <row r="2165" spans="1:13" x14ac:dyDescent="0.2">
      <c r="A2165" s="47">
        <f t="shared" si="136"/>
        <v>2020</v>
      </c>
      <c r="B2165" s="181" t="str">
        <f t="shared" si="137"/>
        <v>May</v>
      </c>
      <c r="C2165" s="79">
        <f t="shared" si="135"/>
        <v>19</v>
      </c>
      <c r="D2165" s="194">
        <v>43960</v>
      </c>
      <c r="E2165" s="53" t="s">
        <v>64</v>
      </c>
      <c r="F2165" s="53" t="s">
        <v>142</v>
      </c>
      <c r="G2165" s="50" t="s">
        <v>138</v>
      </c>
      <c r="H2165" s="50" t="s">
        <v>144</v>
      </c>
      <c r="I2165" s="53">
        <v>43</v>
      </c>
      <c r="J2165" s="61">
        <v>0.54</v>
      </c>
      <c r="K2165" s="64">
        <f t="shared" si="138"/>
        <v>0.67918548052372751</v>
      </c>
      <c r="M2165" s="2"/>
    </row>
    <row r="2166" spans="1:13" x14ac:dyDescent="0.2">
      <c r="A2166" s="47">
        <f t="shared" si="136"/>
        <v>2020</v>
      </c>
      <c r="B2166" s="181" t="str">
        <f t="shared" si="137"/>
        <v>May</v>
      </c>
      <c r="C2166" s="79">
        <f t="shared" si="135"/>
        <v>19</v>
      </c>
      <c r="D2166" s="194">
        <v>43960</v>
      </c>
      <c r="E2166" s="53" t="s">
        <v>64</v>
      </c>
      <c r="F2166" s="53" t="s">
        <v>142</v>
      </c>
      <c r="G2166" s="50" t="s">
        <v>138</v>
      </c>
      <c r="H2166" s="50" t="s">
        <v>144</v>
      </c>
      <c r="I2166" s="53">
        <v>44</v>
      </c>
      <c r="J2166" s="61">
        <v>0.71</v>
      </c>
      <c r="K2166" s="64">
        <f t="shared" si="138"/>
        <v>0.83348985725018787</v>
      </c>
      <c r="M2166" s="2"/>
    </row>
    <row r="2167" spans="1:13" x14ac:dyDescent="0.2">
      <c r="A2167" s="133">
        <f t="shared" si="136"/>
        <v>2020</v>
      </c>
      <c r="B2167" s="184" t="str">
        <f t="shared" si="137"/>
        <v>May</v>
      </c>
      <c r="C2167" s="132">
        <f t="shared" si="135"/>
        <v>19</v>
      </c>
      <c r="D2167" s="200">
        <v>43960</v>
      </c>
      <c r="E2167" s="143" t="s">
        <v>64</v>
      </c>
      <c r="F2167" s="143" t="s">
        <v>142</v>
      </c>
      <c r="G2167" s="98" t="s">
        <v>138</v>
      </c>
      <c r="H2167" s="98" t="s">
        <v>144</v>
      </c>
      <c r="I2167" s="143">
        <v>51</v>
      </c>
      <c r="J2167" s="155">
        <v>1.0900000000000001</v>
      </c>
      <c r="K2167" s="156">
        <f t="shared" si="138"/>
        <v>0.82170507572502294</v>
      </c>
      <c r="M2167" s="2"/>
    </row>
    <row r="2168" spans="1:13" x14ac:dyDescent="0.2">
      <c r="A2168" s="47">
        <f t="shared" si="136"/>
        <v>2020</v>
      </c>
      <c r="B2168" s="183" t="str">
        <f t="shared" si="137"/>
        <v>May</v>
      </c>
      <c r="C2168" s="79">
        <f t="shared" si="135"/>
        <v>21</v>
      </c>
      <c r="D2168" s="194">
        <v>43969</v>
      </c>
      <c r="E2168" s="53" t="s">
        <v>186</v>
      </c>
      <c r="F2168" s="53" t="s">
        <v>146</v>
      </c>
      <c r="G2168" s="50" t="s">
        <v>138</v>
      </c>
      <c r="H2168" s="50" t="s">
        <v>144</v>
      </c>
      <c r="I2168" s="53">
        <v>41</v>
      </c>
      <c r="J2168" s="61">
        <v>0.71</v>
      </c>
      <c r="K2168" s="64">
        <f t="shared" si="138"/>
        <v>1.0301649714890961</v>
      </c>
      <c r="M2168" s="2"/>
    </row>
    <row r="2169" spans="1:13" x14ac:dyDescent="0.2">
      <c r="A2169" s="47">
        <f t="shared" si="136"/>
        <v>2020</v>
      </c>
      <c r="B2169" s="181" t="str">
        <f t="shared" si="137"/>
        <v>May</v>
      </c>
      <c r="C2169" s="79">
        <f t="shared" si="135"/>
        <v>21</v>
      </c>
      <c r="D2169" s="194">
        <v>43969</v>
      </c>
      <c r="E2169" s="53" t="s">
        <v>186</v>
      </c>
      <c r="F2169" s="53" t="s">
        <v>146</v>
      </c>
      <c r="G2169" s="50" t="s">
        <v>138</v>
      </c>
      <c r="H2169" s="50" t="s">
        <v>144</v>
      </c>
      <c r="I2169" s="53">
        <v>43</v>
      </c>
      <c r="J2169" s="61">
        <v>0.82</v>
      </c>
      <c r="K2169" s="64">
        <f t="shared" si="138"/>
        <v>1.0313557296841787</v>
      </c>
      <c r="M2169" s="2"/>
    </row>
    <row r="2170" spans="1:13" x14ac:dyDescent="0.2">
      <c r="A2170" s="47">
        <f t="shared" si="136"/>
        <v>2020</v>
      </c>
      <c r="B2170" s="181" t="str">
        <f t="shared" si="137"/>
        <v>May</v>
      </c>
      <c r="C2170" s="79">
        <f t="shared" si="135"/>
        <v>21</v>
      </c>
      <c r="D2170" s="194">
        <v>43969</v>
      </c>
      <c r="E2170" s="53" t="s">
        <v>186</v>
      </c>
      <c r="F2170" s="53" t="s">
        <v>146</v>
      </c>
      <c r="G2170" s="50" t="s">
        <v>138</v>
      </c>
      <c r="H2170" s="50" t="s">
        <v>144</v>
      </c>
      <c r="I2170" s="53">
        <v>43</v>
      </c>
      <c r="J2170" s="61">
        <v>0.89</v>
      </c>
      <c r="K2170" s="64">
        <f t="shared" si="138"/>
        <v>1.1193982919742915</v>
      </c>
      <c r="M2170" s="2"/>
    </row>
    <row r="2171" spans="1:13" x14ac:dyDescent="0.2">
      <c r="A2171" s="47">
        <f t="shared" si="136"/>
        <v>2020</v>
      </c>
      <c r="B2171" s="181" t="str">
        <f t="shared" si="137"/>
        <v>May</v>
      </c>
      <c r="C2171" s="79">
        <f t="shared" si="135"/>
        <v>21</v>
      </c>
      <c r="D2171" s="194">
        <v>43969</v>
      </c>
      <c r="E2171" s="53" t="s">
        <v>186</v>
      </c>
      <c r="F2171" s="53" t="s">
        <v>146</v>
      </c>
      <c r="G2171" s="50" t="s">
        <v>138</v>
      </c>
      <c r="H2171" s="50" t="s">
        <v>144</v>
      </c>
      <c r="I2171" s="53">
        <v>40</v>
      </c>
      <c r="J2171" s="61">
        <v>0.74</v>
      </c>
      <c r="K2171" s="64">
        <f t="shared" si="138"/>
        <v>1.15625</v>
      </c>
      <c r="M2171" s="2"/>
    </row>
    <row r="2172" spans="1:13" x14ac:dyDescent="0.2">
      <c r="A2172" s="47">
        <f t="shared" si="136"/>
        <v>2020</v>
      </c>
      <c r="B2172" s="181" t="str">
        <f t="shared" si="137"/>
        <v>May</v>
      </c>
      <c r="C2172" s="79">
        <f t="shared" si="135"/>
        <v>21</v>
      </c>
      <c r="D2172" s="194">
        <v>43969</v>
      </c>
      <c r="E2172" s="53" t="s">
        <v>186</v>
      </c>
      <c r="F2172" s="53" t="s">
        <v>146</v>
      </c>
      <c r="G2172" s="50" t="s">
        <v>138</v>
      </c>
      <c r="H2172" s="50" t="s">
        <v>144</v>
      </c>
      <c r="I2172" s="53">
        <v>45</v>
      </c>
      <c r="J2172" s="61">
        <v>1.02</v>
      </c>
      <c r="K2172" s="64">
        <f t="shared" si="138"/>
        <v>1.1193415637860082</v>
      </c>
      <c r="M2172" s="2"/>
    </row>
    <row r="2173" spans="1:13" x14ac:dyDescent="0.2">
      <c r="A2173" s="47">
        <f t="shared" si="136"/>
        <v>2020</v>
      </c>
      <c r="B2173" s="181" t="str">
        <f t="shared" si="137"/>
        <v>May</v>
      </c>
      <c r="C2173" s="79">
        <f t="shared" ref="C2173:C2228" si="139">WEEKNUM(D2173)</f>
        <v>21</v>
      </c>
      <c r="D2173" s="194">
        <v>43969</v>
      </c>
      <c r="E2173" s="53" t="s">
        <v>186</v>
      </c>
      <c r="F2173" s="53" t="s">
        <v>146</v>
      </c>
      <c r="G2173" s="50" t="s">
        <v>138</v>
      </c>
      <c r="H2173" s="50" t="s">
        <v>144</v>
      </c>
      <c r="I2173" s="53">
        <v>43</v>
      </c>
      <c r="J2173" s="61">
        <v>0.94</v>
      </c>
      <c r="K2173" s="64">
        <f t="shared" si="138"/>
        <v>1.1822858364672293</v>
      </c>
      <c r="M2173" s="2"/>
    </row>
    <row r="2174" spans="1:13" x14ac:dyDescent="0.2">
      <c r="A2174" s="47">
        <f t="shared" si="136"/>
        <v>2020</v>
      </c>
      <c r="B2174" s="181" t="str">
        <f t="shared" si="137"/>
        <v>May</v>
      </c>
      <c r="C2174" s="79">
        <f t="shared" si="139"/>
        <v>21</v>
      </c>
      <c r="D2174" s="194">
        <v>43969</v>
      </c>
      <c r="E2174" s="53" t="s">
        <v>186</v>
      </c>
      <c r="F2174" s="53" t="s">
        <v>146</v>
      </c>
      <c r="G2174" s="50" t="s">
        <v>138</v>
      </c>
      <c r="H2174" s="50" t="s">
        <v>144</v>
      </c>
      <c r="I2174" s="53">
        <v>45</v>
      </c>
      <c r="J2174" s="61">
        <v>1.04</v>
      </c>
      <c r="K2174" s="64">
        <f t="shared" si="138"/>
        <v>1.1412894375857339</v>
      </c>
      <c r="M2174" s="2"/>
    </row>
    <row r="2175" spans="1:13" x14ac:dyDescent="0.2">
      <c r="A2175" s="47">
        <f t="shared" si="136"/>
        <v>2020</v>
      </c>
      <c r="B2175" s="181" t="str">
        <f t="shared" si="137"/>
        <v>May</v>
      </c>
      <c r="C2175" s="79">
        <f t="shared" si="139"/>
        <v>21</v>
      </c>
      <c r="D2175" s="194">
        <v>43969</v>
      </c>
      <c r="E2175" s="53" t="s">
        <v>186</v>
      </c>
      <c r="F2175" s="53" t="s">
        <v>146</v>
      </c>
      <c r="G2175" s="50" t="s">
        <v>138</v>
      </c>
      <c r="H2175" s="50" t="s">
        <v>144</v>
      </c>
      <c r="I2175" s="53">
        <v>38</v>
      </c>
      <c r="J2175" s="61">
        <v>0.54</v>
      </c>
      <c r="K2175" s="64">
        <f t="shared" si="138"/>
        <v>0.9841084706225397</v>
      </c>
      <c r="M2175" s="2"/>
    </row>
    <row r="2176" spans="1:13" x14ac:dyDescent="0.2">
      <c r="A2176" s="47">
        <f t="shared" si="136"/>
        <v>2020</v>
      </c>
      <c r="B2176" s="181" t="str">
        <f t="shared" si="137"/>
        <v>May</v>
      </c>
      <c r="C2176" s="79">
        <f t="shared" si="139"/>
        <v>21</v>
      </c>
      <c r="D2176" s="194">
        <v>43969</v>
      </c>
      <c r="E2176" s="53" t="s">
        <v>186</v>
      </c>
      <c r="F2176" s="53" t="s">
        <v>146</v>
      </c>
      <c r="G2176" s="50" t="s">
        <v>138</v>
      </c>
      <c r="H2176" s="50" t="s">
        <v>144</v>
      </c>
      <c r="I2176" s="53">
        <v>45</v>
      </c>
      <c r="J2176" s="61">
        <v>0.97</v>
      </c>
      <c r="K2176" s="64">
        <f t="shared" si="138"/>
        <v>1.0644718792866941</v>
      </c>
      <c r="M2176" s="2"/>
    </row>
    <row r="2177" spans="1:13" x14ac:dyDescent="0.2">
      <c r="A2177" s="47">
        <f t="shared" si="136"/>
        <v>2020</v>
      </c>
      <c r="B2177" s="181" t="str">
        <f t="shared" si="137"/>
        <v>May</v>
      </c>
      <c r="C2177" s="79">
        <f t="shared" si="139"/>
        <v>21</v>
      </c>
      <c r="D2177" s="194">
        <v>43969</v>
      </c>
      <c r="E2177" s="53" t="s">
        <v>186</v>
      </c>
      <c r="F2177" s="53" t="s">
        <v>146</v>
      </c>
      <c r="G2177" s="50" t="s">
        <v>138</v>
      </c>
      <c r="H2177" s="50" t="s">
        <v>144</v>
      </c>
      <c r="I2177" s="53">
        <v>37</v>
      </c>
      <c r="J2177" s="61">
        <v>0.5</v>
      </c>
      <c r="K2177" s="64">
        <f t="shared" si="138"/>
        <v>0.98710836475628294</v>
      </c>
      <c r="M2177" s="2"/>
    </row>
    <row r="2178" spans="1:13" x14ac:dyDescent="0.2">
      <c r="A2178" s="47">
        <f t="shared" si="136"/>
        <v>2020</v>
      </c>
      <c r="B2178" s="181" t="str">
        <f t="shared" si="137"/>
        <v>May</v>
      </c>
      <c r="C2178" s="79">
        <f t="shared" si="139"/>
        <v>21</v>
      </c>
      <c r="D2178" s="194">
        <v>43969</v>
      </c>
      <c r="E2178" s="53" t="s">
        <v>186</v>
      </c>
      <c r="F2178" s="53" t="s">
        <v>146</v>
      </c>
      <c r="G2178" s="50" t="s">
        <v>138</v>
      </c>
      <c r="H2178" s="50" t="s">
        <v>144</v>
      </c>
      <c r="I2178" s="53">
        <v>44</v>
      </c>
      <c r="J2178" s="61">
        <v>1</v>
      </c>
      <c r="K2178" s="64">
        <f t="shared" si="138"/>
        <v>1.1739293764087153</v>
      </c>
      <c r="M2178" s="2"/>
    </row>
    <row r="2179" spans="1:13" x14ac:dyDescent="0.2">
      <c r="A2179" s="47">
        <f t="shared" si="136"/>
        <v>2020</v>
      </c>
      <c r="B2179" s="181" t="str">
        <f t="shared" si="137"/>
        <v>May</v>
      </c>
      <c r="C2179" s="79">
        <f t="shared" si="139"/>
        <v>21</v>
      </c>
      <c r="D2179" s="194">
        <v>43969</v>
      </c>
      <c r="E2179" s="53" t="s">
        <v>186</v>
      </c>
      <c r="F2179" s="53" t="s">
        <v>146</v>
      </c>
      <c r="G2179" s="50" t="s">
        <v>138</v>
      </c>
      <c r="H2179" s="50" t="s">
        <v>144</v>
      </c>
      <c r="I2179" s="53">
        <v>51</v>
      </c>
      <c r="J2179" s="61">
        <v>1.58</v>
      </c>
      <c r="K2179" s="64">
        <f t="shared" si="138"/>
        <v>1.1910954308674642</v>
      </c>
      <c r="M2179" s="2"/>
    </row>
    <row r="2180" spans="1:13" x14ac:dyDescent="0.2">
      <c r="A2180" s="47">
        <f t="shared" ref="A2180:A2291" si="140">YEAR(D2180)</f>
        <v>2020</v>
      </c>
      <c r="B2180" s="181" t="str">
        <f t="shared" si="137"/>
        <v>May</v>
      </c>
      <c r="C2180" s="79">
        <f t="shared" si="139"/>
        <v>21</v>
      </c>
      <c r="D2180" s="194">
        <v>43969</v>
      </c>
      <c r="E2180" s="53" t="s">
        <v>186</v>
      </c>
      <c r="F2180" s="53" t="s">
        <v>146</v>
      </c>
      <c r="G2180" s="50" t="s">
        <v>138</v>
      </c>
      <c r="H2180" s="50" t="s">
        <v>144</v>
      </c>
      <c r="I2180" s="53">
        <v>41</v>
      </c>
      <c r="J2180" s="61">
        <v>0.7</v>
      </c>
      <c r="K2180" s="64">
        <f t="shared" si="138"/>
        <v>1.0156556056934751</v>
      </c>
      <c r="M2180" s="2"/>
    </row>
    <row r="2181" spans="1:13" x14ac:dyDescent="0.2">
      <c r="A2181" s="47">
        <f t="shared" si="140"/>
        <v>2020</v>
      </c>
      <c r="B2181" s="181" t="str">
        <f t="shared" si="137"/>
        <v>May</v>
      </c>
      <c r="C2181" s="79">
        <f t="shared" si="139"/>
        <v>21</v>
      </c>
      <c r="D2181" s="194">
        <v>43969</v>
      </c>
      <c r="E2181" s="53" t="s">
        <v>186</v>
      </c>
      <c r="F2181" s="53" t="s">
        <v>146</v>
      </c>
      <c r="G2181" s="50" t="s">
        <v>138</v>
      </c>
      <c r="H2181" s="50" t="s">
        <v>144</v>
      </c>
      <c r="I2181" s="53">
        <v>41</v>
      </c>
      <c r="J2181" s="61">
        <v>0.77</v>
      </c>
      <c r="K2181" s="64">
        <f t="shared" si="138"/>
        <v>1.1172211662628226</v>
      </c>
      <c r="M2181" s="2"/>
    </row>
    <row r="2182" spans="1:13" x14ac:dyDescent="0.2">
      <c r="A2182" s="47">
        <f t="shared" si="140"/>
        <v>2020</v>
      </c>
      <c r="B2182" s="181" t="str">
        <f t="shared" si="137"/>
        <v>May</v>
      </c>
      <c r="C2182" s="79">
        <f t="shared" si="139"/>
        <v>21</v>
      </c>
      <c r="D2182" s="194">
        <v>43969</v>
      </c>
      <c r="E2182" s="53" t="s">
        <v>186</v>
      </c>
      <c r="F2182" s="53" t="s">
        <v>146</v>
      </c>
      <c r="G2182" s="50" t="s">
        <v>138</v>
      </c>
      <c r="H2182" s="50" t="s">
        <v>144</v>
      </c>
      <c r="I2182" s="53">
        <v>45</v>
      </c>
      <c r="J2182" s="61">
        <v>1.1499999999999999</v>
      </c>
      <c r="K2182" s="64">
        <f t="shared" si="138"/>
        <v>1.2620027434842247</v>
      </c>
      <c r="M2182" s="2"/>
    </row>
    <row r="2183" spans="1:13" x14ac:dyDescent="0.2">
      <c r="A2183" s="47">
        <f t="shared" si="140"/>
        <v>2020</v>
      </c>
      <c r="B2183" s="181" t="str">
        <f t="shared" si="137"/>
        <v>May</v>
      </c>
      <c r="C2183" s="79">
        <f t="shared" si="139"/>
        <v>21</v>
      </c>
      <c r="D2183" s="194">
        <v>43969</v>
      </c>
      <c r="E2183" s="53" t="s">
        <v>186</v>
      </c>
      <c r="F2183" s="53" t="s">
        <v>146</v>
      </c>
      <c r="G2183" s="50" t="s">
        <v>138</v>
      </c>
      <c r="H2183" s="50" t="s">
        <v>144</v>
      </c>
      <c r="I2183" s="53">
        <v>50</v>
      </c>
      <c r="J2183" s="61">
        <v>1.43</v>
      </c>
      <c r="K2183" s="64">
        <f t="shared" si="138"/>
        <v>1.1439999999999999</v>
      </c>
      <c r="M2183" s="2"/>
    </row>
    <row r="2184" spans="1:13" x14ac:dyDescent="0.2">
      <c r="A2184" s="47">
        <f t="shared" si="140"/>
        <v>2020</v>
      </c>
      <c r="B2184" s="181" t="str">
        <f t="shared" si="137"/>
        <v>May</v>
      </c>
      <c r="C2184" s="79">
        <f t="shared" si="139"/>
        <v>21</v>
      </c>
      <c r="D2184" s="194">
        <v>43969</v>
      </c>
      <c r="E2184" s="53" t="s">
        <v>186</v>
      </c>
      <c r="F2184" s="53" t="s">
        <v>146</v>
      </c>
      <c r="G2184" s="50" t="s">
        <v>138</v>
      </c>
      <c r="H2184" s="50" t="s">
        <v>144</v>
      </c>
      <c r="I2184" s="53">
        <v>41</v>
      </c>
      <c r="J2184" s="61">
        <v>0.72</v>
      </c>
      <c r="K2184" s="64">
        <f t="shared" si="138"/>
        <v>1.0446743372847174</v>
      </c>
      <c r="M2184" s="2"/>
    </row>
    <row r="2185" spans="1:13" x14ac:dyDescent="0.2">
      <c r="A2185" s="47">
        <f t="shared" si="140"/>
        <v>2020</v>
      </c>
      <c r="B2185" s="181" t="str">
        <f t="shared" si="137"/>
        <v>May</v>
      </c>
      <c r="C2185" s="79">
        <f t="shared" si="139"/>
        <v>21</v>
      </c>
      <c r="D2185" s="194">
        <v>43969</v>
      </c>
      <c r="E2185" s="53" t="s">
        <v>186</v>
      </c>
      <c r="F2185" s="53" t="s">
        <v>146</v>
      </c>
      <c r="G2185" s="50" t="s">
        <v>138</v>
      </c>
      <c r="H2185" s="50" t="s">
        <v>144</v>
      </c>
      <c r="I2185" s="53">
        <v>46</v>
      </c>
      <c r="J2185" s="61">
        <v>1.02</v>
      </c>
      <c r="K2185" s="64">
        <f t="shared" si="138"/>
        <v>1.0479164954384812</v>
      </c>
      <c r="M2185" s="2"/>
    </row>
    <row r="2186" spans="1:13" x14ac:dyDescent="0.2">
      <c r="A2186" s="47">
        <f t="shared" si="140"/>
        <v>2020</v>
      </c>
      <c r="B2186" s="181" t="str">
        <f t="shared" si="137"/>
        <v>May</v>
      </c>
      <c r="C2186" s="79">
        <f t="shared" si="139"/>
        <v>21</v>
      </c>
      <c r="D2186" s="194">
        <v>43969</v>
      </c>
      <c r="E2186" s="53" t="s">
        <v>186</v>
      </c>
      <c r="F2186" s="53" t="s">
        <v>146</v>
      </c>
      <c r="G2186" s="50" t="s">
        <v>138</v>
      </c>
      <c r="H2186" s="50" t="s">
        <v>144</v>
      </c>
      <c r="I2186" s="53">
        <v>44</v>
      </c>
      <c r="J2186" s="61">
        <v>1</v>
      </c>
      <c r="K2186" s="64">
        <f t="shared" si="138"/>
        <v>1.1739293764087153</v>
      </c>
      <c r="M2186" s="2"/>
    </row>
    <row r="2187" spans="1:13" x14ac:dyDescent="0.2">
      <c r="A2187" s="47">
        <f t="shared" si="140"/>
        <v>2020</v>
      </c>
      <c r="B2187" s="181" t="str">
        <f t="shared" si="137"/>
        <v>May</v>
      </c>
      <c r="C2187" s="79">
        <f t="shared" si="139"/>
        <v>21</v>
      </c>
      <c r="D2187" s="194">
        <v>43969</v>
      </c>
      <c r="E2187" s="53" t="s">
        <v>186</v>
      </c>
      <c r="F2187" s="53" t="s">
        <v>146</v>
      </c>
      <c r="G2187" s="50" t="s">
        <v>138</v>
      </c>
      <c r="H2187" s="50" t="s">
        <v>144</v>
      </c>
      <c r="I2187" s="53">
        <v>48</v>
      </c>
      <c r="J2187" s="61">
        <v>1.33</v>
      </c>
      <c r="K2187" s="64">
        <f t="shared" si="138"/>
        <v>1.2026186342592593</v>
      </c>
      <c r="M2187" s="2"/>
    </row>
    <row r="2188" spans="1:13" x14ac:dyDescent="0.2">
      <c r="A2188" s="47">
        <f t="shared" si="140"/>
        <v>2020</v>
      </c>
      <c r="B2188" s="181" t="str">
        <f t="shared" si="137"/>
        <v>May</v>
      </c>
      <c r="C2188" s="79">
        <f t="shared" si="139"/>
        <v>21</v>
      </c>
      <c r="D2188" s="194">
        <v>43969</v>
      </c>
      <c r="E2188" s="53" t="s">
        <v>186</v>
      </c>
      <c r="F2188" s="53" t="s">
        <v>146</v>
      </c>
      <c r="G2188" s="50" t="s">
        <v>138</v>
      </c>
      <c r="H2188" s="50" t="s">
        <v>144</v>
      </c>
      <c r="I2188" s="53">
        <v>47</v>
      </c>
      <c r="J2188" s="61">
        <v>1.1200000000000001</v>
      </c>
      <c r="K2188" s="64">
        <f t="shared" si="138"/>
        <v>1.0787590418308084</v>
      </c>
      <c r="M2188" s="2"/>
    </row>
    <row r="2189" spans="1:13" x14ac:dyDescent="0.2">
      <c r="A2189" s="47">
        <f t="shared" si="140"/>
        <v>2020</v>
      </c>
      <c r="B2189" s="181" t="str">
        <f t="shared" si="137"/>
        <v>May</v>
      </c>
      <c r="C2189" s="79">
        <f t="shared" si="139"/>
        <v>21</v>
      </c>
      <c r="D2189" s="194">
        <v>43969</v>
      </c>
      <c r="E2189" s="53" t="s">
        <v>186</v>
      </c>
      <c r="F2189" s="53" t="s">
        <v>146</v>
      </c>
      <c r="G2189" s="50" t="s">
        <v>138</v>
      </c>
      <c r="H2189" s="50" t="s">
        <v>144</v>
      </c>
      <c r="I2189" s="53">
        <v>50</v>
      </c>
      <c r="J2189" s="61">
        <v>1.47</v>
      </c>
      <c r="K2189" s="64">
        <f t="shared" si="138"/>
        <v>1.1759999999999999</v>
      </c>
      <c r="M2189" s="2"/>
    </row>
    <row r="2190" spans="1:13" x14ac:dyDescent="0.2">
      <c r="A2190" s="47">
        <f t="shared" si="140"/>
        <v>2020</v>
      </c>
      <c r="B2190" s="181" t="str">
        <f t="shared" si="137"/>
        <v>May</v>
      </c>
      <c r="C2190" s="79">
        <f t="shared" si="139"/>
        <v>21</v>
      </c>
      <c r="D2190" s="194">
        <v>43969</v>
      </c>
      <c r="E2190" s="53" t="s">
        <v>186</v>
      </c>
      <c r="F2190" s="53" t="s">
        <v>146</v>
      </c>
      <c r="G2190" s="50" t="s">
        <v>138</v>
      </c>
      <c r="H2190" s="50" t="s">
        <v>144</v>
      </c>
      <c r="I2190" s="53">
        <v>43</v>
      </c>
      <c r="J2190" s="61">
        <v>0.87</v>
      </c>
      <c r="K2190" s="64">
        <f t="shared" si="138"/>
        <v>1.0942432741771164</v>
      </c>
      <c r="M2190" s="2"/>
    </row>
    <row r="2191" spans="1:13" x14ac:dyDescent="0.2">
      <c r="A2191" s="47">
        <f t="shared" si="140"/>
        <v>2020</v>
      </c>
      <c r="B2191" s="181" t="str">
        <f t="shared" si="137"/>
        <v>May</v>
      </c>
      <c r="C2191" s="79">
        <f t="shared" si="139"/>
        <v>21</v>
      </c>
      <c r="D2191" s="194">
        <v>43969</v>
      </c>
      <c r="E2191" s="53" t="s">
        <v>186</v>
      </c>
      <c r="F2191" s="53" t="s">
        <v>146</v>
      </c>
      <c r="G2191" s="50" t="s">
        <v>138</v>
      </c>
      <c r="H2191" s="50" t="s">
        <v>144</v>
      </c>
      <c r="I2191" s="53">
        <v>43</v>
      </c>
      <c r="J2191" s="61">
        <v>0.82</v>
      </c>
      <c r="K2191" s="64">
        <f t="shared" si="138"/>
        <v>1.0313557296841787</v>
      </c>
      <c r="M2191" s="2"/>
    </row>
    <row r="2192" spans="1:13" x14ac:dyDescent="0.2">
      <c r="A2192" s="47">
        <f t="shared" si="140"/>
        <v>2020</v>
      </c>
      <c r="B2192" s="181" t="str">
        <f t="shared" si="137"/>
        <v>May</v>
      </c>
      <c r="C2192" s="79">
        <f t="shared" si="139"/>
        <v>21</v>
      </c>
      <c r="D2192" s="194">
        <v>43969</v>
      </c>
      <c r="E2192" s="53" t="s">
        <v>221</v>
      </c>
      <c r="F2192" s="53" t="s">
        <v>146</v>
      </c>
      <c r="G2192" s="50" t="s">
        <v>138</v>
      </c>
      <c r="H2192" s="50" t="s">
        <v>144</v>
      </c>
      <c r="I2192" s="53">
        <v>43</v>
      </c>
      <c r="J2192" s="61">
        <v>0.96</v>
      </c>
      <c r="K2192" s="64">
        <f t="shared" si="138"/>
        <v>1.2074408542644044</v>
      </c>
      <c r="M2192" s="2"/>
    </row>
    <row r="2193" spans="1:13" x14ac:dyDescent="0.2">
      <c r="A2193" s="47">
        <f t="shared" si="140"/>
        <v>2020</v>
      </c>
      <c r="B2193" s="181" t="str">
        <f t="shared" ref="B2193:B2258" si="141">TEXT(D2193,"mmm")</f>
        <v>May</v>
      </c>
      <c r="C2193" s="79">
        <f t="shared" si="139"/>
        <v>21</v>
      </c>
      <c r="D2193" s="194">
        <v>43969</v>
      </c>
      <c r="E2193" s="53" t="s">
        <v>221</v>
      </c>
      <c r="F2193" s="53" t="s">
        <v>146</v>
      </c>
      <c r="G2193" s="50" t="s">
        <v>138</v>
      </c>
      <c r="H2193" s="50" t="s">
        <v>144</v>
      </c>
      <c r="I2193" s="53">
        <v>41</v>
      </c>
      <c r="J2193" s="61">
        <v>0.64</v>
      </c>
      <c r="K2193" s="64">
        <f t="shared" si="138"/>
        <v>0.92859941091974874</v>
      </c>
      <c r="M2193" s="2"/>
    </row>
    <row r="2194" spans="1:13" x14ac:dyDescent="0.2">
      <c r="A2194" s="47">
        <f t="shared" si="140"/>
        <v>2020</v>
      </c>
      <c r="B2194" s="181" t="str">
        <f t="shared" si="141"/>
        <v>May</v>
      </c>
      <c r="C2194" s="79">
        <f t="shared" si="139"/>
        <v>21</v>
      </c>
      <c r="D2194" s="194">
        <v>43969</v>
      </c>
      <c r="E2194" s="53" t="s">
        <v>221</v>
      </c>
      <c r="F2194" s="53" t="s">
        <v>146</v>
      </c>
      <c r="G2194" s="50" t="s">
        <v>138</v>
      </c>
      <c r="H2194" s="50" t="s">
        <v>144</v>
      </c>
      <c r="I2194" s="53">
        <v>45</v>
      </c>
      <c r="J2194" s="61">
        <v>0.7</v>
      </c>
      <c r="K2194" s="64">
        <f t="shared" si="138"/>
        <v>0.76817558299039779</v>
      </c>
      <c r="M2194" s="2"/>
    </row>
    <row r="2195" spans="1:13" x14ac:dyDescent="0.2">
      <c r="A2195" s="47">
        <f t="shared" si="140"/>
        <v>2020</v>
      </c>
      <c r="B2195" s="181" t="str">
        <f t="shared" si="141"/>
        <v>May</v>
      </c>
      <c r="C2195" s="79">
        <f t="shared" si="139"/>
        <v>21</v>
      </c>
      <c r="D2195" s="194">
        <v>43969</v>
      </c>
      <c r="E2195" s="53" t="s">
        <v>221</v>
      </c>
      <c r="F2195" s="53" t="s">
        <v>146</v>
      </c>
      <c r="G2195" s="50" t="s">
        <v>138</v>
      </c>
      <c r="H2195" s="50" t="s">
        <v>144</v>
      </c>
      <c r="I2195" s="53">
        <v>63</v>
      </c>
      <c r="J2195" s="61">
        <v>2.58</v>
      </c>
      <c r="K2195" s="64">
        <f t="shared" si="138"/>
        <v>1.0318060204681521</v>
      </c>
      <c r="M2195" s="2"/>
    </row>
    <row r="2196" spans="1:13" x14ac:dyDescent="0.2">
      <c r="A2196" s="47">
        <f t="shared" si="140"/>
        <v>2020</v>
      </c>
      <c r="B2196" s="181" t="str">
        <f t="shared" si="141"/>
        <v>May</v>
      </c>
      <c r="C2196" s="79">
        <f t="shared" si="139"/>
        <v>21</v>
      </c>
      <c r="D2196" s="194">
        <v>43969</v>
      </c>
      <c r="E2196" s="53" t="s">
        <v>221</v>
      </c>
      <c r="F2196" s="53" t="s">
        <v>146</v>
      </c>
      <c r="G2196" s="50" t="s">
        <v>138</v>
      </c>
      <c r="H2196" s="50" t="s">
        <v>144</v>
      </c>
      <c r="I2196" s="53">
        <v>43</v>
      </c>
      <c r="J2196" s="61">
        <v>0.78</v>
      </c>
      <c r="K2196" s="64">
        <f t="shared" si="138"/>
        <v>0.98104569408982856</v>
      </c>
      <c r="M2196" s="2"/>
    </row>
    <row r="2197" spans="1:13" x14ac:dyDescent="0.2">
      <c r="A2197" s="47">
        <f t="shared" si="140"/>
        <v>2020</v>
      </c>
      <c r="B2197" s="181" t="str">
        <f t="shared" si="141"/>
        <v>May</v>
      </c>
      <c r="C2197" s="79">
        <f t="shared" si="139"/>
        <v>21</v>
      </c>
      <c r="D2197" s="194">
        <v>43969</v>
      </c>
      <c r="E2197" s="53" t="s">
        <v>221</v>
      </c>
      <c r="F2197" s="53" t="s">
        <v>146</v>
      </c>
      <c r="G2197" s="50" t="s">
        <v>138</v>
      </c>
      <c r="H2197" s="50" t="s">
        <v>144</v>
      </c>
      <c r="I2197" s="53">
        <v>55</v>
      </c>
      <c r="J2197" s="61">
        <v>1.56</v>
      </c>
      <c r="K2197" s="64">
        <f t="shared" si="138"/>
        <v>0.93764087152516906</v>
      </c>
      <c r="M2197" s="2"/>
    </row>
    <row r="2198" spans="1:13" x14ac:dyDescent="0.2">
      <c r="A2198" s="47">
        <f t="shared" si="140"/>
        <v>2020</v>
      </c>
      <c r="B2198" s="181" t="str">
        <f t="shared" si="141"/>
        <v>May</v>
      </c>
      <c r="C2198" s="79">
        <f t="shared" si="139"/>
        <v>21</v>
      </c>
      <c r="D2198" s="194">
        <v>43969</v>
      </c>
      <c r="E2198" s="53" t="s">
        <v>221</v>
      </c>
      <c r="F2198" s="53" t="s">
        <v>146</v>
      </c>
      <c r="G2198" s="50" t="s">
        <v>138</v>
      </c>
      <c r="H2198" s="50" t="s">
        <v>144</v>
      </c>
      <c r="I2198" s="53">
        <v>60</v>
      </c>
      <c r="J2198" s="61">
        <v>1.99</v>
      </c>
      <c r="K2198" s="64">
        <f t="shared" si="138"/>
        <v>0.92129629629629628</v>
      </c>
      <c r="M2198" s="2"/>
    </row>
    <row r="2199" spans="1:13" x14ac:dyDescent="0.2">
      <c r="A2199" s="47">
        <f t="shared" si="140"/>
        <v>2020</v>
      </c>
      <c r="B2199" s="181" t="str">
        <f t="shared" si="141"/>
        <v>May</v>
      </c>
      <c r="C2199" s="79">
        <f t="shared" si="139"/>
        <v>21</v>
      </c>
      <c r="D2199" s="194">
        <v>43969</v>
      </c>
      <c r="E2199" s="53" t="s">
        <v>221</v>
      </c>
      <c r="F2199" s="53" t="s">
        <v>146</v>
      </c>
      <c r="G2199" s="50" t="s">
        <v>138</v>
      </c>
      <c r="H2199" s="50" t="s">
        <v>144</v>
      </c>
      <c r="I2199" s="53">
        <v>55</v>
      </c>
      <c r="J2199" s="61">
        <v>1.4</v>
      </c>
      <c r="K2199" s="64">
        <f t="shared" si="138"/>
        <v>0.84147257700976708</v>
      </c>
      <c r="M2199" s="2"/>
    </row>
    <row r="2200" spans="1:13" x14ac:dyDescent="0.2">
      <c r="A2200" s="47">
        <f t="shared" si="140"/>
        <v>2020</v>
      </c>
      <c r="B2200" s="181" t="str">
        <f t="shared" si="141"/>
        <v>May</v>
      </c>
      <c r="C2200" s="79">
        <f t="shared" si="139"/>
        <v>21</v>
      </c>
      <c r="D2200" s="194">
        <v>43969</v>
      </c>
      <c r="E2200" s="53" t="s">
        <v>221</v>
      </c>
      <c r="F2200" s="53" t="s">
        <v>146</v>
      </c>
      <c r="G2200" s="50" t="s">
        <v>138</v>
      </c>
      <c r="H2200" s="50" t="s">
        <v>144</v>
      </c>
      <c r="I2200" s="53">
        <v>57</v>
      </c>
      <c r="J2200" s="61">
        <v>1.77</v>
      </c>
      <c r="K2200" s="64">
        <f t="shared" si="138"/>
        <v>0.95575966694205505</v>
      </c>
      <c r="M2200" s="2"/>
    </row>
    <row r="2201" spans="1:13" x14ac:dyDescent="0.2">
      <c r="A2201" s="47">
        <f t="shared" si="140"/>
        <v>2020</v>
      </c>
      <c r="B2201" s="181" t="str">
        <f t="shared" si="141"/>
        <v>May</v>
      </c>
      <c r="C2201" s="79">
        <f t="shared" si="139"/>
        <v>21</v>
      </c>
      <c r="D2201" s="194">
        <v>43969</v>
      </c>
      <c r="E2201" s="53" t="s">
        <v>221</v>
      </c>
      <c r="F2201" s="53" t="s">
        <v>146</v>
      </c>
      <c r="G2201" s="50" t="s">
        <v>138</v>
      </c>
      <c r="H2201" s="50" t="s">
        <v>144</v>
      </c>
      <c r="I2201" s="53">
        <v>43</v>
      </c>
      <c r="J2201" s="61">
        <v>0.61</v>
      </c>
      <c r="K2201" s="64">
        <f t="shared" si="138"/>
        <v>0.76722804281384027</v>
      </c>
      <c r="M2201" s="2"/>
    </row>
    <row r="2202" spans="1:13" x14ac:dyDescent="0.2">
      <c r="A2202" s="47">
        <f t="shared" si="140"/>
        <v>2020</v>
      </c>
      <c r="B2202" s="181" t="str">
        <f t="shared" si="141"/>
        <v>May</v>
      </c>
      <c r="C2202" s="79">
        <f t="shared" si="139"/>
        <v>21</v>
      </c>
      <c r="D2202" s="194">
        <v>43969</v>
      </c>
      <c r="E2202" s="53" t="s">
        <v>221</v>
      </c>
      <c r="F2202" s="53" t="s">
        <v>146</v>
      </c>
      <c r="G2202" s="50" t="s">
        <v>138</v>
      </c>
      <c r="H2202" s="50" t="s">
        <v>144</v>
      </c>
      <c r="I2202" s="53">
        <v>44</v>
      </c>
      <c r="J2202" s="61">
        <v>0.75</v>
      </c>
      <c r="K2202" s="64">
        <f t="shared" si="138"/>
        <v>0.88044703230653643</v>
      </c>
      <c r="M2202" s="2"/>
    </row>
    <row r="2203" spans="1:13" x14ac:dyDescent="0.2">
      <c r="A2203" s="47">
        <f t="shared" si="140"/>
        <v>2020</v>
      </c>
      <c r="B2203" s="181" t="str">
        <f t="shared" si="141"/>
        <v>May</v>
      </c>
      <c r="C2203" s="79">
        <f t="shared" si="139"/>
        <v>21</v>
      </c>
      <c r="D2203" s="194">
        <v>43969</v>
      </c>
      <c r="E2203" s="53" t="s">
        <v>221</v>
      </c>
      <c r="F2203" s="53" t="s">
        <v>146</v>
      </c>
      <c r="G2203" s="50" t="s">
        <v>138</v>
      </c>
      <c r="H2203" s="50" t="s">
        <v>144</v>
      </c>
      <c r="I2203" s="53">
        <v>36</v>
      </c>
      <c r="J2203" s="61">
        <v>0.43</v>
      </c>
      <c r="K2203" s="64">
        <f t="shared" si="138"/>
        <v>0.92163923182441698</v>
      </c>
      <c r="M2203" s="2"/>
    </row>
    <row r="2204" spans="1:13" x14ac:dyDescent="0.2">
      <c r="A2204" s="47">
        <f t="shared" si="140"/>
        <v>2020</v>
      </c>
      <c r="B2204" s="181" t="str">
        <f t="shared" si="141"/>
        <v>May</v>
      </c>
      <c r="C2204" s="79">
        <f t="shared" si="139"/>
        <v>21</v>
      </c>
      <c r="D2204" s="194">
        <v>43969</v>
      </c>
      <c r="E2204" s="53" t="s">
        <v>221</v>
      </c>
      <c r="F2204" s="53" t="s">
        <v>146</v>
      </c>
      <c r="G2204" s="50" t="s">
        <v>138</v>
      </c>
      <c r="H2204" s="50" t="s">
        <v>144</v>
      </c>
      <c r="I2204" s="53">
        <v>47</v>
      </c>
      <c r="J2204" s="61">
        <v>0.9</v>
      </c>
      <c r="K2204" s="64">
        <f t="shared" si="138"/>
        <v>0.86685994432832802</v>
      </c>
      <c r="M2204" s="2"/>
    </row>
    <row r="2205" spans="1:13" x14ac:dyDescent="0.2">
      <c r="A2205" s="47">
        <f t="shared" si="140"/>
        <v>2020</v>
      </c>
      <c r="B2205" s="181" t="str">
        <f t="shared" si="141"/>
        <v>May</v>
      </c>
      <c r="C2205" s="79">
        <f t="shared" si="139"/>
        <v>21</v>
      </c>
      <c r="D2205" s="194">
        <v>43969</v>
      </c>
      <c r="E2205" s="53" t="s">
        <v>221</v>
      </c>
      <c r="F2205" s="53" t="s">
        <v>146</v>
      </c>
      <c r="G2205" s="50" t="s">
        <v>138</v>
      </c>
      <c r="H2205" s="50" t="s">
        <v>144</v>
      </c>
      <c r="I2205" s="53">
        <v>45</v>
      </c>
      <c r="J2205" s="61">
        <v>0.79</v>
      </c>
      <c r="K2205" s="64">
        <f t="shared" si="138"/>
        <v>0.86694101508916321</v>
      </c>
      <c r="M2205" s="2"/>
    </row>
    <row r="2206" spans="1:13" x14ac:dyDescent="0.2">
      <c r="A2206" s="47">
        <f t="shared" si="140"/>
        <v>2020</v>
      </c>
      <c r="B2206" s="181" t="str">
        <f t="shared" si="141"/>
        <v>May</v>
      </c>
      <c r="C2206" s="79">
        <f t="shared" si="139"/>
        <v>21</v>
      </c>
      <c r="D2206" s="194">
        <v>43969</v>
      </c>
      <c r="E2206" s="53" t="s">
        <v>221</v>
      </c>
      <c r="F2206" s="53" t="s">
        <v>146</v>
      </c>
      <c r="G2206" s="50" t="s">
        <v>138</v>
      </c>
      <c r="H2206" s="50" t="s">
        <v>144</v>
      </c>
      <c r="I2206" s="53">
        <v>45</v>
      </c>
      <c r="J2206" s="61">
        <v>0.72</v>
      </c>
      <c r="K2206" s="64">
        <f t="shared" si="138"/>
        <v>0.79012345679012341</v>
      </c>
      <c r="M2206" s="2"/>
    </row>
    <row r="2207" spans="1:13" x14ac:dyDescent="0.2">
      <c r="A2207" s="47">
        <f t="shared" si="140"/>
        <v>2020</v>
      </c>
      <c r="B2207" s="181" t="str">
        <f t="shared" si="141"/>
        <v>May</v>
      </c>
      <c r="C2207" s="79">
        <f t="shared" si="139"/>
        <v>21</v>
      </c>
      <c r="D2207" s="194">
        <v>43969</v>
      </c>
      <c r="E2207" s="53" t="s">
        <v>221</v>
      </c>
      <c r="F2207" s="53" t="s">
        <v>146</v>
      </c>
      <c r="G2207" s="50" t="s">
        <v>138</v>
      </c>
      <c r="H2207" s="50" t="s">
        <v>144</v>
      </c>
      <c r="I2207" s="53">
        <v>40</v>
      </c>
      <c r="J2207" s="61">
        <v>0.51</v>
      </c>
      <c r="K2207" s="64">
        <f t="shared" ref="K2207:K2370" si="142">IF(J2207="","",(J2207*100000)/(I2207^3))</f>
        <v>0.796875</v>
      </c>
      <c r="M2207" s="2"/>
    </row>
    <row r="2208" spans="1:13" x14ac:dyDescent="0.2">
      <c r="A2208" s="47">
        <f t="shared" si="140"/>
        <v>2020</v>
      </c>
      <c r="B2208" s="181" t="str">
        <f t="shared" si="141"/>
        <v>May</v>
      </c>
      <c r="C2208" s="79">
        <f t="shared" si="139"/>
        <v>21</v>
      </c>
      <c r="D2208" s="194">
        <v>43969</v>
      </c>
      <c r="E2208" s="53" t="s">
        <v>221</v>
      </c>
      <c r="F2208" s="53" t="s">
        <v>146</v>
      </c>
      <c r="G2208" s="50" t="s">
        <v>138</v>
      </c>
      <c r="H2208" s="50" t="s">
        <v>144</v>
      </c>
      <c r="I2208" s="53">
        <v>42</v>
      </c>
      <c r="J2208" s="61">
        <v>0.69</v>
      </c>
      <c r="K2208" s="64">
        <f t="shared" si="142"/>
        <v>0.93132491091674763</v>
      </c>
      <c r="M2208" s="2"/>
    </row>
    <row r="2209" spans="1:13" x14ac:dyDescent="0.2">
      <c r="A2209" s="47">
        <f t="shared" si="140"/>
        <v>2020</v>
      </c>
      <c r="B2209" s="181" t="str">
        <f t="shared" si="141"/>
        <v>May</v>
      </c>
      <c r="C2209" s="79">
        <f t="shared" si="139"/>
        <v>21</v>
      </c>
      <c r="D2209" s="194">
        <v>43969</v>
      </c>
      <c r="E2209" s="53" t="s">
        <v>221</v>
      </c>
      <c r="F2209" s="53" t="s">
        <v>146</v>
      </c>
      <c r="G2209" s="50" t="s">
        <v>138</v>
      </c>
      <c r="H2209" s="50" t="s">
        <v>144</v>
      </c>
      <c r="I2209" s="53">
        <v>41</v>
      </c>
      <c r="J2209" s="61">
        <v>0.62</v>
      </c>
      <c r="K2209" s="64">
        <f t="shared" si="142"/>
        <v>0.8995806793285066</v>
      </c>
      <c r="M2209" s="2"/>
    </row>
    <row r="2210" spans="1:13" x14ac:dyDescent="0.2">
      <c r="A2210" s="47">
        <f t="shared" si="140"/>
        <v>2020</v>
      </c>
      <c r="B2210" s="181" t="str">
        <f t="shared" si="141"/>
        <v>May</v>
      </c>
      <c r="C2210" s="79">
        <f t="shared" si="139"/>
        <v>21</v>
      </c>
      <c r="D2210" s="194">
        <v>43969</v>
      </c>
      <c r="E2210" s="53" t="s">
        <v>221</v>
      </c>
      <c r="F2210" s="53" t="s">
        <v>146</v>
      </c>
      <c r="G2210" s="50" t="s">
        <v>138</v>
      </c>
      <c r="H2210" s="50" t="s">
        <v>144</v>
      </c>
      <c r="I2210" s="53">
        <v>61</v>
      </c>
      <c r="J2210" s="61">
        <v>2.34</v>
      </c>
      <c r="K2210" s="64">
        <f t="shared" si="142"/>
        <v>1.0309232931390733</v>
      </c>
      <c r="M2210" s="2"/>
    </row>
    <row r="2211" spans="1:13" x14ac:dyDescent="0.2">
      <c r="A2211" s="47">
        <f t="shared" si="140"/>
        <v>2020</v>
      </c>
      <c r="B2211" s="181" t="str">
        <f t="shared" si="141"/>
        <v>May</v>
      </c>
      <c r="C2211" s="79">
        <f t="shared" si="139"/>
        <v>21</v>
      </c>
      <c r="D2211" s="194">
        <v>43969</v>
      </c>
      <c r="E2211" s="53" t="s">
        <v>221</v>
      </c>
      <c r="F2211" s="53" t="s">
        <v>146</v>
      </c>
      <c r="G2211" s="50" t="s">
        <v>138</v>
      </c>
      <c r="H2211" s="50" t="s">
        <v>144</v>
      </c>
      <c r="I2211" s="53">
        <v>42</v>
      </c>
      <c r="J2211" s="61">
        <v>0.75</v>
      </c>
      <c r="K2211" s="64">
        <f t="shared" si="142"/>
        <v>1.0123096857790734</v>
      </c>
      <c r="M2211" s="2"/>
    </row>
    <row r="2212" spans="1:13" x14ac:dyDescent="0.2">
      <c r="A2212" s="47">
        <f t="shared" si="140"/>
        <v>2020</v>
      </c>
      <c r="B2212" s="181" t="str">
        <f t="shared" si="141"/>
        <v>May</v>
      </c>
      <c r="C2212" s="79">
        <f t="shared" si="139"/>
        <v>21</v>
      </c>
      <c r="D2212" s="194">
        <v>43969</v>
      </c>
      <c r="E2212" s="53" t="s">
        <v>221</v>
      </c>
      <c r="F2212" s="53" t="s">
        <v>146</v>
      </c>
      <c r="G2212" s="50" t="s">
        <v>138</v>
      </c>
      <c r="H2212" s="50" t="s">
        <v>144</v>
      </c>
      <c r="I2212" s="53">
        <v>55</v>
      </c>
      <c r="J2212" s="61">
        <v>1.68</v>
      </c>
      <c r="K2212" s="64">
        <f t="shared" si="142"/>
        <v>1.0097670924117206</v>
      </c>
      <c r="M2212" s="2"/>
    </row>
    <row r="2213" spans="1:13" x14ac:dyDescent="0.2">
      <c r="A2213" s="47">
        <f t="shared" si="140"/>
        <v>2020</v>
      </c>
      <c r="B2213" s="181" t="str">
        <f t="shared" si="141"/>
        <v>May</v>
      </c>
      <c r="C2213" s="79">
        <f t="shared" si="139"/>
        <v>21</v>
      </c>
      <c r="D2213" s="194">
        <v>43969</v>
      </c>
      <c r="E2213" s="53" t="s">
        <v>221</v>
      </c>
      <c r="F2213" s="53" t="s">
        <v>146</v>
      </c>
      <c r="G2213" s="50" t="s">
        <v>138</v>
      </c>
      <c r="H2213" s="50" t="s">
        <v>144</v>
      </c>
      <c r="I2213" s="53">
        <v>44</v>
      </c>
      <c r="J2213" s="61">
        <v>0.85</v>
      </c>
      <c r="K2213" s="64">
        <f t="shared" si="142"/>
        <v>0.99783996994740798</v>
      </c>
      <c r="M2213" s="2"/>
    </row>
    <row r="2214" spans="1:13" x14ac:dyDescent="0.2">
      <c r="A2214" s="47">
        <f t="shared" si="140"/>
        <v>2020</v>
      </c>
      <c r="B2214" s="181" t="str">
        <f t="shared" si="141"/>
        <v>May</v>
      </c>
      <c r="C2214" s="79">
        <f t="shared" si="139"/>
        <v>21</v>
      </c>
      <c r="D2214" s="194">
        <v>43969</v>
      </c>
      <c r="E2214" s="53" t="s">
        <v>221</v>
      </c>
      <c r="F2214" s="53" t="s">
        <v>146</v>
      </c>
      <c r="G2214" s="50" t="s">
        <v>138</v>
      </c>
      <c r="H2214" s="50" t="s">
        <v>144</v>
      </c>
      <c r="I2214" s="53">
        <v>45</v>
      </c>
      <c r="J2214" s="61">
        <v>0.66</v>
      </c>
      <c r="K2214" s="64">
        <f t="shared" si="142"/>
        <v>0.72427983539094654</v>
      </c>
      <c r="M2214" s="2"/>
    </row>
    <row r="2215" spans="1:13" x14ac:dyDescent="0.2">
      <c r="A2215" s="47">
        <f t="shared" si="140"/>
        <v>2020</v>
      </c>
      <c r="B2215" s="181" t="str">
        <f t="shared" si="141"/>
        <v>May</v>
      </c>
      <c r="C2215" s="79">
        <f t="shared" si="139"/>
        <v>21</v>
      </c>
      <c r="D2215" s="194">
        <v>43969</v>
      </c>
      <c r="E2215" s="53" t="s">
        <v>221</v>
      </c>
      <c r="F2215" s="53" t="s">
        <v>146</v>
      </c>
      <c r="G2215" s="50" t="s">
        <v>138</v>
      </c>
      <c r="H2215" s="50" t="s">
        <v>144</v>
      </c>
      <c r="I2215" s="53">
        <v>42</v>
      </c>
      <c r="J2215" s="61">
        <v>0.72</v>
      </c>
      <c r="K2215" s="64">
        <f t="shared" si="142"/>
        <v>0.97181729834791064</v>
      </c>
      <c r="M2215" s="2"/>
    </row>
    <row r="2216" spans="1:13" x14ac:dyDescent="0.2">
      <c r="A2216" s="47">
        <f t="shared" si="140"/>
        <v>2020</v>
      </c>
      <c r="B2216" s="181" t="str">
        <f t="shared" si="141"/>
        <v>May</v>
      </c>
      <c r="C2216" s="79">
        <f t="shared" si="139"/>
        <v>21</v>
      </c>
      <c r="D2216" s="194">
        <v>43969</v>
      </c>
      <c r="E2216" s="53" t="s">
        <v>189</v>
      </c>
      <c r="F2216" s="53" t="s">
        <v>146</v>
      </c>
      <c r="G2216" s="50" t="s">
        <v>138</v>
      </c>
      <c r="H2216" s="50" t="s">
        <v>144</v>
      </c>
      <c r="I2216" s="53">
        <v>50</v>
      </c>
      <c r="J2216" s="61">
        <v>1.45</v>
      </c>
      <c r="K2216" s="64">
        <f t="shared" si="142"/>
        <v>1.1599999999999999</v>
      </c>
      <c r="M2216" s="2"/>
    </row>
    <row r="2217" spans="1:13" x14ac:dyDescent="0.2">
      <c r="A2217" s="47">
        <f t="shared" si="140"/>
        <v>2020</v>
      </c>
      <c r="B2217" s="181" t="str">
        <f t="shared" si="141"/>
        <v>May</v>
      </c>
      <c r="C2217" s="79">
        <f t="shared" si="139"/>
        <v>21</v>
      </c>
      <c r="D2217" s="194">
        <v>43969</v>
      </c>
      <c r="E2217" s="53" t="s">
        <v>189</v>
      </c>
      <c r="F2217" s="53" t="s">
        <v>146</v>
      </c>
      <c r="G2217" s="50" t="s">
        <v>138</v>
      </c>
      <c r="H2217" s="50" t="s">
        <v>144</v>
      </c>
      <c r="I2217" s="53">
        <v>46</v>
      </c>
      <c r="J2217" s="61">
        <v>0.96</v>
      </c>
      <c r="K2217" s="64">
        <f t="shared" si="142"/>
        <v>0.98627434864798225</v>
      </c>
      <c r="M2217" s="2"/>
    </row>
    <row r="2218" spans="1:13" x14ac:dyDescent="0.2">
      <c r="A2218" s="47">
        <f t="shared" si="140"/>
        <v>2020</v>
      </c>
      <c r="B2218" s="181" t="str">
        <f t="shared" si="141"/>
        <v>May</v>
      </c>
      <c r="C2218" s="79">
        <f t="shared" si="139"/>
        <v>21</v>
      </c>
      <c r="D2218" s="194">
        <v>43969</v>
      </c>
      <c r="E2218" s="53" t="s">
        <v>189</v>
      </c>
      <c r="F2218" s="53" t="s">
        <v>146</v>
      </c>
      <c r="G2218" s="50" t="s">
        <v>138</v>
      </c>
      <c r="H2218" s="50" t="s">
        <v>144</v>
      </c>
      <c r="I2218" s="53">
        <v>38</v>
      </c>
      <c r="J2218" s="61">
        <v>0.5</v>
      </c>
      <c r="K2218" s="64">
        <f t="shared" si="142"/>
        <v>0.91121154687272199</v>
      </c>
      <c r="M2218" s="2"/>
    </row>
    <row r="2219" spans="1:13" x14ac:dyDescent="0.2">
      <c r="A2219" s="47">
        <f t="shared" si="140"/>
        <v>2020</v>
      </c>
      <c r="B2219" s="181" t="str">
        <f t="shared" si="141"/>
        <v>May</v>
      </c>
      <c r="C2219" s="79">
        <f t="shared" si="139"/>
        <v>21</v>
      </c>
      <c r="D2219" s="194">
        <v>43969</v>
      </c>
      <c r="E2219" s="53" t="s">
        <v>189</v>
      </c>
      <c r="F2219" s="53" t="s">
        <v>146</v>
      </c>
      <c r="G2219" s="50" t="s">
        <v>138</v>
      </c>
      <c r="H2219" s="50" t="s">
        <v>144</v>
      </c>
      <c r="I2219" s="53">
        <v>42</v>
      </c>
      <c r="J2219" s="61">
        <v>0.7</v>
      </c>
      <c r="K2219" s="64">
        <f t="shared" si="142"/>
        <v>0.94482237339380193</v>
      </c>
      <c r="M2219" s="2"/>
    </row>
    <row r="2220" spans="1:13" x14ac:dyDescent="0.2">
      <c r="A2220" s="47">
        <f t="shared" si="140"/>
        <v>2020</v>
      </c>
      <c r="B2220" s="181" t="str">
        <f t="shared" si="141"/>
        <v>May</v>
      </c>
      <c r="C2220" s="79">
        <f t="shared" si="139"/>
        <v>21</v>
      </c>
      <c r="D2220" s="194">
        <v>43969</v>
      </c>
      <c r="E2220" s="53" t="s">
        <v>189</v>
      </c>
      <c r="F2220" s="53" t="s">
        <v>146</v>
      </c>
      <c r="G2220" s="50" t="s">
        <v>138</v>
      </c>
      <c r="H2220" s="50" t="s">
        <v>144</v>
      </c>
      <c r="I2220" s="53">
        <v>49</v>
      </c>
      <c r="J2220" s="61">
        <v>1.34</v>
      </c>
      <c r="K2220" s="64">
        <f t="shared" si="142"/>
        <v>1.1389812068100877</v>
      </c>
      <c r="M2220" s="2"/>
    </row>
    <row r="2221" spans="1:13" x14ac:dyDescent="0.2">
      <c r="A2221" s="47">
        <f t="shared" si="140"/>
        <v>2020</v>
      </c>
      <c r="B2221" s="181" t="str">
        <f t="shared" si="141"/>
        <v>May</v>
      </c>
      <c r="C2221" s="79">
        <f t="shared" si="139"/>
        <v>21</v>
      </c>
      <c r="D2221" s="194">
        <v>43969</v>
      </c>
      <c r="E2221" s="53" t="s">
        <v>189</v>
      </c>
      <c r="F2221" s="53" t="s">
        <v>146</v>
      </c>
      <c r="G2221" s="50" t="s">
        <v>138</v>
      </c>
      <c r="H2221" s="50" t="s">
        <v>144</v>
      </c>
      <c r="I2221" s="53">
        <v>42</v>
      </c>
      <c r="J2221" s="61">
        <v>0.67</v>
      </c>
      <c r="K2221" s="64">
        <f t="shared" si="142"/>
        <v>0.90432998596263903</v>
      </c>
      <c r="M2221" s="2"/>
    </row>
    <row r="2222" spans="1:13" x14ac:dyDescent="0.2">
      <c r="A2222" s="47">
        <f t="shared" si="140"/>
        <v>2020</v>
      </c>
      <c r="B2222" s="181" t="str">
        <f t="shared" si="141"/>
        <v>May</v>
      </c>
      <c r="C2222" s="79">
        <f t="shared" si="139"/>
        <v>21</v>
      </c>
      <c r="D2222" s="194">
        <v>43969</v>
      </c>
      <c r="E2222" s="53" t="s">
        <v>189</v>
      </c>
      <c r="F2222" s="53" t="s">
        <v>146</v>
      </c>
      <c r="G2222" s="50" t="s">
        <v>138</v>
      </c>
      <c r="H2222" s="50" t="s">
        <v>144</v>
      </c>
      <c r="I2222" s="53">
        <v>45</v>
      </c>
      <c r="J2222" s="61">
        <v>0.96</v>
      </c>
      <c r="K2222" s="64">
        <f t="shared" si="142"/>
        <v>1.0534979423868314</v>
      </c>
      <c r="M2222" s="2"/>
    </row>
    <row r="2223" spans="1:13" x14ac:dyDescent="0.2">
      <c r="A2223" s="47">
        <f t="shared" si="140"/>
        <v>2020</v>
      </c>
      <c r="B2223" s="181" t="str">
        <f t="shared" si="141"/>
        <v>May</v>
      </c>
      <c r="C2223" s="79">
        <f t="shared" si="139"/>
        <v>21</v>
      </c>
      <c r="D2223" s="194">
        <v>43969</v>
      </c>
      <c r="E2223" s="53" t="s">
        <v>189</v>
      </c>
      <c r="F2223" s="53" t="s">
        <v>146</v>
      </c>
      <c r="G2223" s="50" t="s">
        <v>138</v>
      </c>
      <c r="H2223" s="50" t="s">
        <v>144</v>
      </c>
      <c r="I2223" s="53">
        <v>45</v>
      </c>
      <c r="J2223" s="61">
        <v>0.88</v>
      </c>
      <c r="K2223" s="64">
        <f t="shared" si="142"/>
        <v>0.96570644718792864</v>
      </c>
      <c r="M2223" s="2"/>
    </row>
    <row r="2224" spans="1:13" x14ac:dyDescent="0.2">
      <c r="A2224" s="47">
        <f t="shared" si="140"/>
        <v>2020</v>
      </c>
      <c r="B2224" s="181" t="str">
        <f t="shared" si="141"/>
        <v>May</v>
      </c>
      <c r="C2224" s="79">
        <f t="shared" si="139"/>
        <v>21</v>
      </c>
      <c r="D2224" s="194">
        <v>43969</v>
      </c>
      <c r="E2224" s="53" t="s">
        <v>189</v>
      </c>
      <c r="F2224" s="53" t="s">
        <v>146</v>
      </c>
      <c r="G2224" s="50" t="s">
        <v>138</v>
      </c>
      <c r="H2224" s="50" t="s">
        <v>144</v>
      </c>
      <c r="I2224" s="53">
        <v>46</v>
      </c>
      <c r="J2224" s="61">
        <v>0.9</v>
      </c>
      <c r="K2224" s="64">
        <f t="shared" si="142"/>
        <v>0.9246322018574834</v>
      </c>
      <c r="M2224" s="2"/>
    </row>
    <row r="2225" spans="1:15" x14ac:dyDescent="0.2">
      <c r="A2225" s="47">
        <f t="shared" si="140"/>
        <v>2020</v>
      </c>
      <c r="B2225" s="181" t="str">
        <f t="shared" si="141"/>
        <v>May</v>
      </c>
      <c r="C2225" s="79">
        <f t="shared" si="139"/>
        <v>21</v>
      </c>
      <c r="D2225" s="194">
        <v>43969</v>
      </c>
      <c r="E2225" s="53" t="s">
        <v>189</v>
      </c>
      <c r="F2225" s="53" t="s">
        <v>146</v>
      </c>
      <c r="G2225" s="50" t="s">
        <v>138</v>
      </c>
      <c r="H2225" s="50" t="s">
        <v>144</v>
      </c>
      <c r="I2225" s="53">
        <v>49</v>
      </c>
      <c r="J2225" s="61">
        <v>1.22</v>
      </c>
      <c r="K2225" s="64">
        <f t="shared" si="142"/>
        <v>1.0369828897823186</v>
      </c>
      <c r="M2225" s="2"/>
    </row>
    <row r="2226" spans="1:15" x14ac:dyDescent="0.2">
      <c r="A2226" s="47">
        <f t="shared" si="140"/>
        <v>2020</v>
      </c>
      <c r="B2226" s="181" t="str">
        <f t="shared" si="141"/>
        <v>May</v>
      </c>
      <c r="C2226" s="79">
        <f t="shared" si="139"/>
        <v>21</v>
      </c>
      <c r="D2226" s="194">
        <v>43969</v>
      </c>
      <c r="E2226" s="53" t="s">
        <v>189</v>
      </c>
      <c r="F2226" s="53" t="s">
        <v>146</v>
      </c>
      <c r="G2226" s="50" t="s">
        <v>138</v>
      </c>
      <c r="H2226" s="50" t="s">
        <v>144</v>
      </c>
      <c r="I2226" s="53">
        <v>47</v>
      </c>
      <c r="J2226" s="61">
        <v>1.03</v>
      </c>
      <c r="K2226" s="64">
        <f t="shared" si="142"/>
        <v>0.99207304739797542</v>
      </c>
      <c r="M2226" s="2"/>
    </row>
    <row r="2227" spans="1:15" x14ac:dyDescent="0.2">
      <c r="A2227" s="47">
        <f t="shared" si="140"/>
        <v>2020</v>
      </c>
      <c r="B2227" s="181" t="str">
        <f t="shared" si="141"/>
        <v>May</v>
      </c>
      <c r="C2227" s="79">
        <f t="shared" si="139"/>
        <v>21</v>
      </c>
      <c r="D2227" s="194">
        <v>43969</v>
      </c>
      <c r="E2227" s="53" t="s">
        <v>189</v>
      </c>
      <c r="F2227" s="53" t="s">
        <v>146</v>
      </c>
      <c r="G2227" s="50" t="s">
        <v>138</v>
      </c>
      <c r="H2227" s="50" t="s">
        <v>144</v>
      </c>
      <c r="I2227" s="53">
        <v>44</v>
      </c>
      <c r="J2227" s="61">
        <v>0.84</v>
      </c>
      <c r="K2227" s="64">
        <f t="shared" si="142"/>
        <v>0.98610067618332076</v>
      </c>
      <c r="M2227" s="2"/>
    </row>
    <row r="2228" spans="1:15" x14ac:dyDescent="0.2">
      <c r="A2228" s="47">
        <f t="shared" si="140"/>
        <v>2020</v>
      </c>
      <c r="B2228" s="184" t="str">
        <f t="shared" si="141"/>
        <v>May</v>
      </c>
      <c r="C2228" s="79">
        <f t="shared" si="139"/>
        <v>21</v>
      </c>
      <c r="D2228" s="194">
        <v>43969</v>
      </c>
      <c r="E2228" s="53" t="s">
        <v>189</v>
      </c>
      <c r="F2228" s="53" t="s">
        <v>146</v>
      </c>
      <c r="G2228" s="50" t="s">
        <v>138</v>
      </c>
      <c r="H2228" s="50" t="s">
        <v>144</v>
      </c>
      <c r="I2228" s="53">
        <v>64</v>
      </c>
      <c r="J2228" s="61">
        <v>3.13</v>
      </c>
      <c r="K2228" s="64">
        <f t="shared" si="142"/>
        <v>1.194000244140625</v>
      </c>
      <c r="M2228" s="2"/>
    </row>
    <row r="2229" spans="1:15" x14ac:dyDescent="0.2">
      <c r="A2229" s="124">
        <f t="shared" ref="A2229:A2235" si="143">YEAR(D2229)</f>
        <v>2020</v>
      </c>
      <c r="B2229" s="183" t="str">
        <f t="shared" si="141"/>
        <v>May</v>
      </c>
      <c r="C2229" s="123">
        <f t="shared" ref="C2229:C2235" si="144">WEEKNUM(D2229)</f>
        <v>21</v>
      </c>
      <c r="D2229" s="201">
        <v>43974</v>
      </c>
      <c r="E2229" s="145" t="s">
        <v>30</v>
      </c>
      <c r="F2229" s="130" t="s">
        <v>146</v>
      </c>
      <c r="G2229" s="145" t="s">
        <v>138</v>
      </c>
      <c r="H2229" s="145" t="s">
        <v>148</v>
      </c>
      <c r="I2229" s="130">
        <v>105</v>
      </c>
      <c r="J2229" s="146">
        <v>12.65</v>
      </c>
      <c r="K2229" s="157">
        <f t="shared" ref="K2229:K2245" si="145">IF(J2229="","",(J2229*100000)/(I2229^3))</f>
        <v>1.0927545621423171</v>
      </c>
      <c r="L2229" s="88"/>
      <c r="M2229" s="2"/>
    </row>
    <row r="2230" spans="1:15" x14ac:dyDescent="0.2">
      <c r="A2230" s="47">
        <f t="shared" si="143"/>
        <v>2020</v>
      </c>
      <c r="B2230" s="181" t="str">
        <f t="shared" si="141"/>
        <v>May</v>
      </c>
      <c r="C2230" s="79">
        <f t="shared" si="144"/>
        <v>21</v>
      </c>
      <c r="D2230" s="194">
        <v>43974</v>
      </c>
      <c r="E2230" s="50" t="s">
        <v>30</v>
      </c>
      <c r="F2230" s="53" t="s">
        <v>146</v>
      </c>
      <c r="G2230" s="50" t="s">
        <v>138</v>
      </c>
      <c r="H2230" s="50" t="s">
        <v>148</v>
      </c>
      <c r="I2230" s="53">
        <v>100</v>
      </c>
      <c r="J2230" s="61">
        <v>9.6999999999999993</v>
      </c>
      <c r="K2230" s="64">
        <f t="shared" si="145"/>
        <v>0.96999999999999986</v>
      </c>
      <c r="L2230" s="88"/>
      <c r="M2230" s="2"/>
    </row>
    <row r="2231" spans="1:15" x14ac:dyDescent="0.2">
      <c r="A2231" s="133">
        <f t="shared" si="143"/>
        <v>2020</v>
      </c>
      <c r="B2231" s="184" t="str">
        <f t="shared" si="141"/>
        <v>May</v>
      </c>
      <c r="C2231" s="132">
        <f t="shared" si="144"/>
        <v>21</v>
      </c>
      <c r="D2231" s="200">
        <v>43974</v>
      </c>
      <c r="E2231" s="98" t="s">
        <v>30</v>
      </c>
      <c r="F2231" s="143" t="s">
        <v>146</v>
      </c>
      <c r="G2231" s="98" t="s">
        <v>138</v>
      </c>
      <c r="H2231" s="98" t="s">
        <v>148</v>
      </c>
      <c r="I2231" s="143">
        <v>110</v>
      </c>
      <c r="J2231" s="155">
        <v>11.52</v>
      </c>
      <c r="K2231" s="156">
        <f t="shared" si="145"/>
        <v>0.86551465063861754</v>
      </c>
      <c r="L2231" s="88"/>
      <c r="M2231" s="2"/>
    </row>
    <row r="2232" spans="1:15" x14ac:dyDescent="0.2">
      <c r="A2232" s="47">
        <f t="shared" si="143"/>
        <v>2020</v>
      </c>
      <c r="B2232" s="183" t="str">
        <f t="shared" si="141"/>
        <v>May</v>
      </c>
      <c r="C2232" s="79">
        <f t="shared" si="144"/>
        <v>22</v>
      </c>
      <c r="D2232" s="202">
        <v>43975</v>
      </c>
      <c r="E2232" s="151" t="s">
        <v>221</v>
      </c>
      <c r="F2232" s="96" t="s">
        <v>146</v>
      </c>
      <c r="G2232" s="151" t="s">
        <v>138</v>
      </c>
      <c r="H2232" s="151" t="s">
        <v>144</v>
      </c>
      <c r="I2232" s="96"/>
      <c r="J2232" s="97"/>
      <c r="K2232" s="97" t="str">
        <f t="shared" si="145"/>
        <v/>
      </c>
      <c r="L2232" s="189" t="s">
        <v>371</v>
      </c>
      <c r="M2232" s="190"/>
      <c r="N2232" s="191"/>
      <c r="O2232" s="191"/>
    </row>
    <row r="2233" spans="1:15" x14ac:dyDescent="0.2">
      <c r="A2233" s="47">
        <f t="shared" si="143"/>
        <v>2020</v>
      </c>
      <c r="B2233" s="181" t="str">
        <f>TEXT(D2233,"mmm")</f>
        <v>May</v>
      </c>
      <c r="C2233" s="79">
        <f t="shared" si="144"/>
        <v>22</v>
      </c>
      <c r="D2233" s="194">
        <v>43975</v>
      </c>
      <c r="E2233" s="50" t="s">
        <v>217</v>
      </c>
      <c r="F2233" s="53" t="s">
        <v>146</v>
      </c>
      <c r="G2233" s="50" t="s">
        <v>138</v>
      </c>
      <c r="H2233" s="50" t="s">
        <v>144</v>
      </c>
      <c r="I2233" s="53"/>
      <c r="K2233" s="64" t="str">
        <f t="shared" si="145"/>
        <v/>
      </c>
      <c r="L2233" s="88" t="s">
        <v>373</v>
      </c>
      <c r="M2233" s="2"/>
    </row>
    <row r="2234" spans="1:15" x14ac:dyDescent="0.2">
      <c r="A2234" s="47">
        <f t="shared" si="143"/>
        <v>2020</v>
      </c>
      <c r="B2234" s="181" t="str">
        <f>TEXT(D2234,"mmm")</f>
        <v>May</v>
      </c>
      <c r="C2234" s="79">
        <f t="shared" si="144"/>
        <v>22</v>
      </c>
      <c r="D2234" s="194">
        <v>43975</v>
      </c>
      <c r="E2234" s="50" t="s">
        <v>217</v>
      </c>
      <c r="F2234" s="53" t="s">
        <v>146</v>
      </c>
      <c r="G2234" s="50" t="s">
        <v>138</v>
      </c>
      <c r="H2234" s="50" t="s">
        <v>144</v>
      </c>
      <c r="I2234" s="53"/>
      <c r="K2234" s="64" t="str">
        <f t="shared" si="145"/>
        <v/>
      </c>
      <c r="L2234" s="88" t="s">
        <v>373</v>
      </c>
      <c r="M2234" s="2"/>
    </row>
    <row r="2235" spans="1:15" x14ac:dyDescent="0.2">
      <c r="A2235" s="47">
        <f t="shared" si="143"/>
        <v>2020</v>
      </c>
      <c r="B2235" s="181" t="str">
        <f t="shared" si="141"/>
        <v>May</v>
      </c>
      <c r="C2235" s="79">
        <f t="shared" si="144"/>
        <v>22</v>
      </c>
      <c r="D2235" s="194">
        <v>43975</v>
      </c>
      <c r="E2235" s="50" t="s">
        <v>58</v>
      </c>
      <c r="F2235" s="53" t="s">
        <v>146</v>
      </c>
      <c r="G2235" s="50" t="s">
        <v>138</v>
      </c>
      <c r="H2235" s="50" t="s">
        <v>144</v>
      </c>
      <c r="I2235" s="53">
        <v>39</v>
      </c>
      <c r="J2235" s="61">
        <v>0.63</v>
      </c>
      <c r="K2235" s="64">
        <f t="shared" si="145"/>
        <v>1.0620543164921863</v>
      </c>
      <c r="L2235" s="88"/>
      <c r="M2235" s="2"/>
    </row>
    <row r="2236" spans="1:15" x14ac:dyDescent="0.2">
      <c r="A2236" s="47">
        <f t="shared" ref="A2236:A2245" si="146">YEAR(D2236)</f>
        <v>2020</v>
      </c>
      <c r="B2236" s="181" t="str">
        <f t="shared" si="141"/>
        <v>May</v>
      </c>
      <c r="C2236" s="79">
        <f t="shared" ref="C2236:C2245" si="147">WEEKNUM(D2236)</f>
        <v>22</v>
      </c>
      <c r="D2236" s="194">
        <v>43975</v>
      </c>
      <c r="E2236" s="50" t="s">
        <v>15</v>
      </c>
      <c r="F2236" s="53" t="s">
        <v>142</v>
      </c>
      <c r="G2236" s="50" t="s">
        <v>138</v>
      </c>
      <c r="H2236" s="50" t="s">
        <v>144</v>
      </c>
      <c r="I2236" s="53">
        <v>54</v>
      </c>
      <c r="J2236" s="61">
        <v>1.17</v>
      </c>
      <c r="K2236" s="64">
        <f t="shared" si="145"/>
        <v>0.74302697759487879</v>
      </c>
      <c r="L2236" s="88"/>
      <c r="M2236" s="2"/>
    </row>
    <row r="2237" spans="1:15" x14ac:dyDescent="0.2">
      <c r="A2237" s="47">
        <f t="shared" si="146"/>
        <v>2020</v>
      </c>
      <c r="B2237" s="181" t="str">
        <f t="shared" si="141"/>
        <v>May</v>
      </c>
      <c r="C2237" s="79">
        <f t="shared" si="147"/>
        <v>22</v>
      </c>
      <c r="D2237" s="194">
        <v>43975</v>
      </c>
      <c r="E2237" s="50" t="s">
        <v>15</v>
      </c>
      <c r="F2237" s="53" t="s">
        <v>146</v>
      </c>
      <c r="G2237" s="50" t="s">
        <v>138</v>
      </c>
      <c r="H2237" s="50" t="s">
        <v>144</v>
      </c>
      <c r="I2237" s="53">
        <v>42</v>
      </c>
      <c r="J2237" s="61">
        <v>0.74</v>
      </c>
      <c r="K2237" s="64">
        <f t="shared" si="145"/>
        <v>0.99881222330201924</v>
      </c>
      <c r="L2237" s="88"/>
      <c r="M2237" s="2"/>
    </row>
    <row r="2238" spans="1:15" x14ac:dyDescent="0.2">
      <c r="A2238" s="47">
        <f t="shared" si="146"/>
        <v>2020</v>
      </c>
      <c r="B2238" s="181" t="str">
        <f t="shared" si="141"/>
        <v>May</v>
      </c>
      <c r="C2238" s="79">
        <f t="shared" si="147"/>
        <v>22</v>
      </c>
      <c r="D2238" s="194">
        <v>43975</v>
      </c>
      <c r="E2238" s="50" t="s">
        <v>15</v>
      </c>
      <c r="F2238" s="50" t="s">
        <v>152</v>
      </c>
      <c r="G2238" s="50" t="s">
        <v>138</v>
      </c>
      <c r="H2238" s="50" t="s">
        <v>144</v>
      </c>
      <c r="I2238" s="53">
        <v>55</v>
      </c>
      <c r="J2238" s="61">
        <v>1.49</v>
      </c>
      <c r="K2238" s="64">
        <f t="shared" si="145"/>
        <v>0.89556724267468069</v>
      </c>
      <c r="L2238" s="88"/>
      <c r="M2238" s="2"/>
    </row>
    <row r="2239" spans="1:15" x14ac:dyDescent="0.2">
      <c r="A2239" s="47">
        <f t="shared" si="146"/>
        <v>2020</v>
      </c>
      <c r="B2239" s="181" t="str">
        <f t="shared" si="141"/>
        <v>May</v>
      </c>
      <c r="C2239" s="79">
        <f t="shared" si="147"/>
        <v>22</v>
      </c>
      <c r="D2239" s="194">
        <v>43975</v>
      </c>
      <c r="E2239" s="50" t="s">
        <v>15</v>
      </c>
      <c r="F2239" s="50" t="s">
        <v>152</v>
      </c>
      <c r="G2239" s="50" t="s">
        <v>138</v>
      </c>
      <c r="H2239" s="50" t="s">
        <v>144</v>
      </c>
      <c r="I2239" s="53">
        <v>67</v>
      </c>
      <c r="J2239" s="61">
        <v>3.04</v>
      </c>
      <c r="K2239" s="64">
        <f t="shared" si="145"/>
        <v>1.0107626270518648</v>
      </c>
      <c r="L2239" s="88"/>
      <c r="M2239" s="2"/>
    </row>
    <row r="2240" spans="1:15" x14ac:dyDescent="0.2">
      <c r="A2240" s="47">
        <f t="shared" si="146"/>
        <v>2020</v>
      </c>
      <c r="B2240" s="181" t="str">
        <f t="shared" si="141"/>
        <v>May</v>
      </c>
      <c r="C2240" s="79">
        <f t="shared" si="147"/>
        <v>22</v>
      </c>
      <c r="D2240" s="194">
        <v>43975</v>
      </c>
      <c r="E2240" s="50" t="s">
        <v>15</v>
      </c>
      <c r="F2240" s="50" t="s">
        <v>152</v>
      </c>
      <c r="G2240" s="50" t="s">
        <v>138</v>
      </c>
      <c r="H2240" s="50" t="s">
        <v>144</v>
      </c>
      <c r="I2240" s="53">
        <v>64</v>
      </c>
      <c r="J2240" s="61">
        <v>2.27</v>
      </c>
      <c r="K2240" s="64">
        <f t="shared" si="145"/>
        <v>0.865936279296875</v>
      </c>
      <c r="L2240" s="88"/>
      <c r="M2240" s="2"/>
    </row>
    <row r="2241" spans="1:13" x14ac:dyDescent="0.2">
      <c r="A2241" s="47">
        <f t="shared" si="146"/>
        <v>2020</v>
      </c>
      <c r="B2241" s="181" t="str">
        <f t="shared" si="141"/>
        <v>May</v>
      </c>
      <c r="C2241" s="79">
        <f t="shared" si="147"/>
        <v>22</v>
      </c>
      <c r="D2241" s="194">
        <v>43975</v>
      </c>
      <c r="E2241" s="50" t="s">
        <v>15</v>
      </c>
      <c r="F2241" s="50" t="s">
        <v>152</v>
      </c>
      <c r="G2241" s="50" t="s">
        <v>138</v>
      </c>
      <c r="H2241" s="50" t="s">
        <v>144</v>
      </c>
      <c r="I2241" s="53">
        <v>65</v>
      </c>
      <c r="J2241" s="61">
        <v>2.62</v>
      </c>
      <c r="K2241" s="64">
        <f t="shared" si="145"/>
        <v>0.95402822030040968</v>
      </c>
      <c r="L2241" s="88"/>
      <c r="M2241" s="2"/>
    </row>
    <row r="2242" spans="1:13" x14ac:dyDescent="0.2">
      <c r="A2242" s="47">
        <f t="shared" si="146"/>
        <v>2020</v>
      </c>
      <c r="B2242" s="181" t="str">
        <f t="shared" si="141"/>
        <v>May</v>
      </c>
      <c r="C2242" s="79">
        <f t="shared" si="147"/>
        <v>22</v>
      </c>
      <c r="D2242" s="194">
        <v>43975</v>
      </c>
      <c r="E2242" s="50" t="s">
        <v>15</v>
      </c>
      <c r="F2242" s="50" t="s">
        <v>152</v>
      </c>
      <c r="G2242" s="50" t="s">
        <v>138</v>
      </c>
      <c r="H2242" s="50" t="s">
        <v>144</v>
      </c>
      <c r="I2242" s="53">
        <v>65</v>
      </c>
      <c r="J2242" s="61">
        <v>2.54</v>
      </c>
      <c r="K2242" s="64">
        <f t="shared" si="145"/>
        <v>0.92489758761948115</v>
      </c>
      <c r="L2242" s="88"/>
      <c r="M2242" s="2"/>
    </row>
    <row r="2243" spans="1:13" x14ac:dyDescent="0.2">
      <c r="A2243" s="47">
        <f t="shared" si="146"/>
        <v>2020</v>
      </c>
      <c r="B2243" s="181" t="str">
        <f t="shared" si="141"/>
        <v>May</v>
      </c>
      <c r="C2243" s="79">
        <f t="shared" si="147"/>
        <v>22</v>
      </c>
      <c r="D2243" s="194">
        <v>43975</v>
      </c>
      <c r="E2243" s="50" t="s">
        <v>15</v>
      </c>
      <c r="F2243" s="50" t="s">
        <v>152</v>
      </c>
      <c r="G2243" s="50" t="s">
        <v>138</v>
      </c>
      <c r="H2243" s="50" t="s">
        <v>144</v>
      </c>
      <c r="I2243" s="53">
        <v>63</v>
      </c>
      <c r="J2243" s="61">
        <v>2.6</v>
      </c>
      <c r="K2243" s="64">
        <f t="shared" si="145"/>
        <v>1.0398045167508509</v>
      </c>
      <c r="L2243" s="88"/>
      <c r="M2243" s="2"/>
    </row>
    <row r="2244" spans="1:13" x14ac:dyDescent="0.2">
      <c r="A2244" s="47">
        <f t="shared" si="146"/>
        <v>2020</v>
      </c>
      <c r="B2244" s="181" t="str">
        <f t="shared" si="141"/>
        <v>May</v>
      </c>
      <c r="C2244" s="79">
        <f t="shared" si="147"/>
        <v>22</v>
      </c>
      <c r="D2244" s="194">
        <v>43975</v>
      </c>
      <c r="E2244" s="50" t="s">
        <v>64</v>
      </c>
      <c r="F2244" s="53" t="s">
        <v>146</v>
      </c>
      <c r="G2244" s="50" t="s">
        <v>138</v>
      </c>
      <c r="H2244" s="50" t="s">
        <v>148</v>
      </c>
      <c r="I2244" s="53">
        <v>111</v>
      </c>
      <c r="J2244" s="61">
        <v>14.05</v>
      </c>
      <c r="K2244" s="64">
        <f t="shared" si="145"/>
        <v>1.0273238907278353</v>
      </c>
      <c r="L2244" s="88"/>
      <c r="M2244" s="2"/>
    </row>
    <row r="2245" spans="1:13" x14ac:dyDescent="0.2">
      <c r="A2245" s="47">
        <f t="shared" si="146"/>
        <v>2020</v>
      </c>
      <c r="B2245" s="181" t="str">
        <f t="shared" si="141"/>
        <v>May</v>
      </c>
      <c r="C2245" s="79">
        <f t="shared" si="147"/>
        <v>22</v>
      </c>
      <c r="D2245" s="194">
        <v>43975</v>
      </c>
      <c r="E2245" s="50" t="s">
        <v>64</v>
      </c>
      <c r="F2245" s="53" t="s">
        <v>146</v>
      </c>
      <c r="G2245" s="50" t="s">
        <v>138</v>
      </c>
      <c r="H2245" s="50" t="s">
        <v>148</v>
      </c>
      <c r="I2245" s="53">
        <v>98</v>
      </c>
      <c r="J2245" s="61">
        <v>10.35</v>
      </c>
      <c r="K2245" s="64">
        <f t="shared" si="145"/>
        <v>1.0996693554556349</v>
      </c>
      <c r="L2245" s="88"/>
      <c r="M2245" s="2"/>
    </row>
    <row r="2246" spans="1:13" x14ac:dyDescent="0.2">
      <c r="A2246" s="47">
        <f>YEAR(D2246)</f>
        <v>2020</v>
      </c>
      <c r="B2246" s="181" t="str">
        <f t="shared" si="141"/>
        <v>May</v>
      </c>
      <c r="C2246" s="79">
        <f>WEEKNUM(D2246)</f>
        <v>22</v>
      </c>
      <c r="D2246" s="194">
        <v>43975</v>
      </c>
      <c r="E2246" s="50" t="s">
        <v>66</v>
      </c>
      <c r="F2246" s="50" t="s">
        <v>152</v>
      </c>
      <c r="G2246" s="50" t="s">
        <v>138</v>
      </c>
      <c r="H2246" s="50" t="s">
        <v>144</v>
      </c>
      <c r="I2246" s="53">
        <v>51</v>
      </c>
      <c r="J2246" s="61">
        <v>1.21</v>
      </c>
      <c r="K2246" s="64">
        <f t="shared" ref="K2246:K2273" si="148">IF(J2246="","",(J2246*100000)/(I2246^3))</f>
        <v>0.91216801984153906</v>
      </c>
      <c r="L2246" s="88"/>
      <c r="M2246" s="2"/>
    </row>
    <row r="2247" spans="1:13" x14ac:dyDescent="0.2">
      <c r="A2247" s="47">
        <f>YEAR(D2247)</f>
        <v>2020</v>
      </c>
      <c r="B2247" s="181" t="str">
        <f t="shared" si="141"/>
        <v>May</v>
      </c>
      <c r="C2247" s="79">
        <f>WEEKNUM(D2247)</f>
        <v>22</v>
      </c>
      <c r="D2247" s="194">
        <v>43975</v>
      </c>
      <c r="E2247" s="50" t="s">
        <v>66</v>
      </c>
      <c r="F2247" s="50" t="s">
        <v>152</v>
      </c>
      <c r="G2247" s="50" t="s">
        <v>138</v>
      </c>
      <c r="H2247" s="50" t="s">
        <v>144</v>
      </c>
      <c r="I2247" s="53">
        <v>47</v>
      </c>
      <c r="J2247" s="61">
        <v>0.94</v>
      </c>
      <c r="K2247" s="64">
        <f t="shared" si="148"/>
        <v>0.90538705296514255</v>
      </c>
      <c r="L2247" s="88"/>
      <c r="M2247" s="2"/>
    </row>
    <row r="2248" spans="1:13" x14ac:dyDescent="0.2">
      <c r="A2248" s="47">
        <f>YEAR(D2248)</f>
        <v>2020</v>
      </c>
      <c r="B2248" s="181" t="str">
        <f t="shared" si="141"/>
        <v>May</v>
      </c>
      <c r="C2248" s="79">
        <f>WEEKNUM(D2248)</f>
        <v>22</v>
      </c>
      <c r="D2248" s="194">
        <v>43975</v>
      </c>
      <c r="E2248" s="50" t="s">
        <v>66</v>
      </c>
      <c r="F2248" s="50" t="s">
        <v>152</v>
      </c>
      <c r="G2248" s="50" t="s">
        <v>138</v>
      </c>
      <c r="H2248" s="50" t="s">
        <v>144</v>
      </c>
      <c r="I2248" s="53">
        <v>37</v>
      </c>
      <c r="J2248" s="61">
        <v>0.33</v>
      </c>
      <c r="K2248" s="64">
        <f t="shared" si="148"/>
        <v>0.65149152073914673</v>
      </c>
      <c r="L2248" s="88"/>
      <c r="M2248" s="2"/>
    </row>
    <row r="2249" spans="1:13" x14ac:dyDescent="0.2">
      <c r="A2249" s="47">
        <f>YEAR(D2249)</f>
        <v>2020</v>
      </c>
      <c r="B2249" s="181" t="str">
        <f t="shared" si="141"/>
        <v>May</v>
      </c>
      <c r="C2249" s="79">
        <f>WEEKNUM(D2249)</f>
        <v>22</v>
      </c>
      <c r="D2249" s="194">
        <v>43975</v>
      </c>
      <c r="E2249" s="50" t="s">
        <v>66</v>
      </c>
      <c r="F2249" s="50" t="s">
        <v>152</v>
      </c>
      <c r="G2249" s="50" t="s">
        <v>138</v>
      </c>
      <c r="H2249" s="50" t="s">
        <v>144</v>
      </c>
      <c r="I2249" s="53">
        <v>40</v>
      </c>
      <c r="J2249" s="61">
        <v>0.66</v>
      </c>
      <c r="K2249" s="64">
        <f t="shared" si="148"/>
        <v>1.03125</v>
      </c>
      <c r="L2249" s="88"/>
      <c r="M2249" s="2"/>
    </row>
    <row r="2250" spans="1:13" x14ac:dyDescent="0.2">
      <c r="A2250" s="47">
        <f>YEAR(D2250)</f>
        <v>2020</v>
      </c>
      <c r="B2250" s="181" t="str">
        <f t="shared" si="141"/>
        <v>May</v>
      </c>
      <c r="C2250" s="79">
        <f>WEEKNUM(D2250)</f>
        <v>22</v>
      </c>
      <c r="D2250" s="194">
        <v>43975</v>
      </c>
      <c r="E2250" s="50" t="s">
        <v>66</v>
      </c>
      <c r="F2250" s="50" t="s">
        <v>146</v>
      </c>
      <c r="G2250" s="50" t="s">
        <v>138</v>
      </c>
      <c r="H2250" s="50" t="s">
        <v>148</v>
      </c>
      <c r="I2250" s="53">
        <v>97</v>
      </c>
      <c r="J2250" s="61">
        <v>9.67</v>
      </c>
      <c r="K2250" s="64">
        <f t="shared" si="148"/>
        <v>1.0595251530394785</v>
      </c>
      <c r="L2250" s="88"/>
      <c r="M2250" s="2"/>
    </row>
    <row r="2251" spans="1:13" x14ac:dyDescent="0.2">
      <c r="A2251" s="47">
        <f t="shared" ref="A2251:A2272" si="149">YEAR(D2251)</f>
        <v>2020</v>
      </c>
      <c r="B2251" s="181" t="str">
        <f t="shared" si="141"/>
        <v>May</v>
      </c>
      <c r="C2251" s="79">
        <f t="shared" ref="C2251:C2272" si="150">WEEKNUM(D2251)</f>
        <v>22</v>
      </c>
      <c r="D2251" s="194">
        <v>43975</v>
      </c>
      <c r="E2251" s="50" t="s">
        <v>66</v>
      </c>
      <c r="F2251" s="50" t="s">
        <v>146</v>
      </c>
      <c r="G2251" s="50" t="s">
        <v>138</v>
      </c>
      <c r="H2251" s="50" t="s">
        <v>144</v>
      </c>
      <c r="I2251" s="53">
        <v>45</v>
      </c>
      <c r="J2251" s="61">
        <v>0.74</v>
      </c>
      <c r="K2251" s="64">
        <f t="shared" si="148"/>
        <v>0.81207133058984915</v>
      </c>
      <c r="L2251" s="88"/>
      <c r="M2251" s="2"/>
    </row>
    <row r="2252" spans="1:13" x14ac:dyDescent="0.2">
      <c r="A2252" s="47">
        <f t="shared" si="149"/>
        <v>2020</v>
      </c>
      <c r="B2252" s="181" t="str">
        <f t="shared" si="141"/>
        <v>May</v>
      </c>
      <c r="C2252" s="79">
        <f t="shared" si="150"/>
        <v>22</v>
      </c>
      <c r="D2252" s="194">
        <v>43975</v>
      </c>
      <c r="E2252" s="50" t="s">
        <v>66</v>
      </c>
      <c r="F2252" s="50" t="s">
        <v>146</v>
      </c>
      <c r="G2252" s="50" t="s">
        <v>138</v>
      </c>
      <c r="H2252" s="50" t="s">
        <v>144</v>
      </c>
      <c r="I2252" s="53">
        <v>38</v>
      </c>
      <c r="J2252" s="61">
        <v>0.53</v>
      </c>
      <c r="K2252" s="64">
        <f t="shared" si="148"/>
        <v>0.9658842396850853</v>
      </c>
      <c r="L2252" s="88"/>
      <c r="M2252" s="2"/>
    </row>
    <row r="2253" spans="1:13" x14ac:dyDescent="0.2">
      <c r="A2253" s="47">
        <f t="shared" si="149"/>
        <v>2020</v>
      </c>
      <c r="B2253" s="181" t="str">
        <f t="shared" si="141"/>
        <v>May</v>
      </c>
      <c r="C2253" s="79">
        <f t="shared" si="150"/>
        <v>22</v>
      </c>
      <c r="D2253" s="194">
        <v>43975</v>
      </c>
      <c r="E2253" s="50" t="s">
        <v>66</v>
      </c>
      <c r="F2253" s="50" t="s">
        <v>146</v>
      </c>
      <c r="G2253" s="50" t="s">
        <v>138</v>
      </c>
      <c r="H2253" s="50" t="s">
        <v>144</v>
      </c>
      <c r="I2253" s="53">
        <v>38</v>
      </c>
      <c r="J2253" s="61">
        <v>0.49</v>
      </c>
      <c r="K2253" s="64">
        <f t="shared" si="148"/>
        <v>0.89298731593526748</v>
      </c>
      <c r="L2253" s="88"/>
      <c r="M2253" s="2"/>
    </row>
    <row r="2254" spans="1:13" x14ac:dyDescent="0.2">
      <c r="A2254" s="47">
        <f t="shared" si="149"/>
        <v>2020</v>
      </c>
      <c r="B2254" s="181" t="str">
        <f t="shared" si="141"/>
        <v>May</v>
      </c>
      <c r="C2254" s="79">
        <f t="shared" si="150"/>
        <v>22</v>
      </c>
      <c r="D2254" s="194">
        <v>43975</v>
      </c>
      <c r="E2254" s="50" t="s">
        <v>66</v>
      </c>
      <c r="F2254" s="50" t="s">
        <v>146</v>
      </c>
      <c r="G2254" s="50" t="s">
        <v>138</v>
      </c>
      <c r="H2254" s="50" t="s">
        <v>144</v>
      </c>
      <c r="I2254" s="53">
        <v>40</v>
      </c>
      <c r="J2254" s="61">
        <v>0.56999999999999995</v>
      </c>
      <c r="K2254" s="64">
        <f t="shared" si="148"/>
        <v>0.89062499999999989</v>
      </c>
      <c r="L2254" s="88"/>
      <c r="M2254" s="2"/>
    </row>
    <row r="2255" spans="1:13" x14ac:dyDescent="0.2">
      <c r="A2255" s="47">
        <f t="shared" si="149"/>
        <v>2020</v>
      </c>
      <c r="B2255" s="181" t="str">
        <f t="shared" si="141"/>
        <v>May</v>
      </c>
      <c r="C2255" s="79">
        <f t="shared" si="150"/>
        <v>22</v>
      </c>
      <c r="D2255" s="194">
        <v>43975</v>
      </c>
      <c r="E2255" s="50" t="s">
        <v>66</v>
      </c>
      <c r="F2255" s="50" t="s">
        <v>146</v>
      </c>
      <c r="G2255" s="50" t="s">
        <v>138</v>
      </c>
      <c r="H2255" s="50" t="s">
        <v>144</v>
      </c>
      <c r="I2255" s="53">
        <v>43</v>
      </c>
      <c r="J2255" s="61">
        <v>0.87</v>
      </c>
      <c r="K2255" s="64">
        <f t="shared" si="148"/>
        <v>1.0942432741771164</v>
      </c>
      <c r="L2255" s="88"/>
      <c r="M2255" s="2"/>
    </row>
    <row r="2256" spans="1:13" x14ac:dyDescent="0.2">
      <c r="A2256" s="47">
        <f t="shared" si="149"/>
        <v>2020</v>
      </c>
      <c r="B2256" s="181" t="str">
        <f t="shared" si="141"/>
        <v>May</v>
      </c>
      <c r="C2256" s="79">
        <f t="shared" si="150"/>
        <v>22</v>
      </c>
      <c r="D2256" s="194">
        <v>43975</v>
      </c>
      <c r="E2256" s="50" t="s">
        <v>66</v>
      </c>
      <c r="F2256" s="50" t="s">
        <v>146</v>
      </c>
      <c r="G2256" s="50" t="s">
        <v>138</v>
      </c>
      <c r="H2256" s="50" t="s">
        <v>144</v>
      </c>
      <c r="I2256" s="53">
        <v>44</v>
      </c>
      <c r="J2256" s="61">
        <v>0.71</v>
      </c>
      <c r="K2256" s="64">
        <f t="shared" si="148"/>
        <v>0.83348985725018787</v>
      </c>
      <c r="L2256" s="88"/>
      <c r="M2256" s="2"/>
    </row>
    <row r="2257" spans="1:13" x14ac:dyDescent="0.2">
      <c r="A2257" s="47">
        <f t="shared" si="149"/>
        <v>2020</v>
      </c>
      <c r="B2257" s="181" t="str">
        <f t="shared" si="141"/>
        <v>May</v>
      </c>
      <c r="C2257" s="79">
        <f t="shared" si="150"/>
        <v>22</v>
      </c>
      <c r="D2257" s="194">
        <v>43975</v>
      </c>
      <c r="E2257" s="50" t="s">
        <v>66</v>
      </c>
      <c r="F2257" s="50" t="s">
        <v>146</v>
      </c>
      <c r="G2257" s="50" t="s">
        <v>138</v>
      </c>
      <c r="H2257" s="50" t="s">
        <v>144</v>
      </c>
      <c r="I2257" s="53">
        <v>41</v>
      </c>
      <c r="J2257" s="61">
        <v>0.62</v>
      </c>
      <c r="K2257" s="64">
        <f t="shared" si="148"/>
        <v>0.8995806793285066</v>
      </c>
      <c r="L2257" s="88"/>
      <c r="M2257" s="2"/>
    </row>
    <row r="2258" spans="1:13" x14ac:dyDescent="0.2">
      <c r="A2258" s="47">
        <f t="shared" si="149"/>
        <v>2020</v>
      </c>
      <c r="B2258" s="181" t="str">
        <f t="shared" si="141"/>
        <v>May</v>
      </c>
      <c r="C2258" s="79">
        <f t="shared" si="150"/>
        <v>22</v>
      </c>
      <c r="D2258" s="194">
        <v>43975</v>
      </c>
      <c r="E2258" s="50" t="s">
        <v>66</v>
      </c>
      <c r="F2258" s="50" t="s">
        <v>146</v>
      </c>
      <c r="G2258" s="50" t="s">
        <v>138</v>
      </c>
      <c r="H2258" s="50" t="s">
        <v>144</v>
      </c>
      <c r="I2258" s="53">
        <v>41</v>
      </c>
      <c r="J2258" s="61">
        <v>0.63</v>
      </c>
      <c r="K2258" s="64">
        <f t="shared" si="148"/>
        <v>0.91409004512412761</v>
      </c>
      <c r="L2258" s="88"/>
      <c r="M2258" s="2"/>
    </row>
    <row r="2259" spans="1:13" x14ac:dyDescent="0.2">
      <c r="A2259" s="47">
        <f t="shared" si="149"/>
        <v>2020</v>
      </c>
      <c r="B2259" s="181" t="str">
        <f t="shared" ref="B2259:B2322" si="151">TEXT(D2259,"mmm")</f>
        <v>May</v>
      </c>
      <c r="C2259" s="79">
        <f t="shared" si="150"/>
        <v>22</v>
      </c>
      <c r="D2259" s="194">
        <v>43975</v>
      </c>
      <c r="E2259" s="50" t="s">
        <v>66</v>
      </c>
      <c r="F2259" s="50" t="s">
        <v>146</v>
      </c>
      <c r="G2259" s="50" t="s">
        <v>138</v>
      </c>
      <c r="H2259" s="50" t="s">
        <v>144</v>
      </c>
      <c r="I2259" s="53">
        <v>43</v>
      </c>
      <c r="J2259" s="61">
        <v>0.78</v>
      </c>
      <c r="K2259" s="64">
        <f t="shared" si="148"/>
        <v>0.98104569408982856</v>
      </c>
      <c r="L2259" s="88"/>
      <c r="M2259" s="2"/>
    </row>
    <row r="2260" spans="1:13" x14ac:dyDescent="0.2">
      <c r="A2260" s="47">
        <f t="shared" si="149"/>
        <v>2020</v>
      </c>
      <c r="B2260" s="181" t="str">
        <f t="shared" si="151"/>
        <v>May</v>
      </c>
      <c r="C2260" s="79">
        <f t="shared" si="150"/>
        <v>22</v>
      </c>
      <c r="D2260" s="194">
        <v>43975</v>
      </c>
      <c r="E2260" s="50" t="s">
        <v>66</v>
      </c>
      <c r="F2260" s="50" t="s">
        <v>146</v>
      </c>
      <c r="G2260" s="50" t="s">
        <v>138</v>
      </c>
      <c r="H2260" s="50" t="s">
        <v>144</v>
      </c>
      <c r="I2260" s="53">
        <v>44</v>
      </c>
      <c r="J2260" s="61">
        <v>0.73</v>
      </c>
      <c r="K2260" s="64">
        <f t="shared" si="148"/>
        <v>0.85696844477836209</v>
      </c>
      <c r="L2260" s="88"/>
      <c r="M2260" s="2"/>
    </row>
    <row r="2261" spans="1:13" x14ac:dyDescent="0.2">
      <c r="A2261" s="47">
        <f t="shared" si="149"/>
        <v>2020</v>
      </c>
      <c r="B2261" s="181" t="str">
        <f t="shared" si="151"/>
        <v>May</v>
      </c>
      <c r="C2261" s="79">
        <f t="shared" si="150"/>
        <v>22</v>
      </c>
      <c r="D2261" s="194">
        <v>43975</v>
      </c>
      <c r="E2261" s="50" t="s">
        <v>66</v>
      </c>
      <c r="F2261" s="50" t="s">
        <v>146</v>
      </c>
      <c r="G2261" s="50" t="s">
        <v>138</v>
      </c>
      <c r="H2261" s="50" t="s">
        <v>144</v>
      </c>
      <c r="I2261" s="53">
        <v>42</v>
      </c>
      <c r="J2261" s="61">
        <v>0.63</v>
      </c>
      <c r="K2261" s="64">
        <f t="shared" si="148"/>
        <v>0.85034013605442171</v>
      </c>
      <c r="L2261" s="88"/>
      <c r="M2261" s="2"/>
    </row>
    <row r="2262" spans="1:13" x14ac:dyDescent="0.2">
      <c r="A2262" s="47">
        <f t="shared" si="149"/>
        <v>2020</v>
      </c>
      <c r="B2262" s="181" t="str">
        <f t="shared" si="151"/>
        <v>May</v>
      </c>
      <c r="C2262" s="79">
        <f t="shared" si="150"/>
        <v>22</v>
      </c>
      <c r="D2262" s="194">
        <v>43975</v>
      </c>
      <c r="E2262" s="50" t="s">
        <v>66</v>
      </c>
      <c r="F2262" s="50" t="s">
        <v>146</v>
      </c>
      <c r="G2262" s="50" t="s">
        <v>138</v>
      </c>
      <c r="H2262" s="50" t="s">
        <v>144</v>
      </c>
      <c r="I2262" s="53">
        <v>45</v>
      </c>
      <c r="J2262" s="61">
        <v>0.9</v>
      </c>
      <c r="K2262" s="64">
        <f t="shared" si="148"/>
        <v>0.98765432098765427</v>
      </c>
      <c r="L2262" s="88"/>
      <c r="M2262" s="2"/>
    </row>
    <row r="2263" spans="1:13" x14ac:dyDescent="0.2">
      <c r="A2263" s="47">
        <f t="shared" si="149"/>
        <v>2020</v>
      </c>
      <c r="B2263" s="181" t="str">
        <f t="shared" si="151"/>
        <v>May</v>
      </c>
      <c r="C2263" s="79">
        <f t="shared" si="150"/>
        <v>22</v>
      </c>
      <c r="D2263" s="194">
        <v>43975</v>
      </c>
      <c r="E2263" s="50" t="s">
        <v>66</v>
      </c>
      <c r="F2263" s="50" t="s">
        <v>146</v>
      </c>
      <c r="G2263" s="50" t="s">
        <v>138</v>
      </c>
      <c r="H2263" s="50" t="s">
        <v>144</v>
      </c>
      <c r="I2263" s="53">
        <v>42</v>
      </c>
      <c r="J2263" s="61">
        <v>0.77</v>
      </c>
      <c r="K2263" s="64">
        <f t="shared" si="148"/>
        <v>1.0393046107331823</v>
      </c>
      <c r="L2263" s="88"/>
      <c r="M2263" s="2"/>
    </row>
    <row r="2264" spans="1:13" x14ac:dyDescent="0.2">
      <c r="A2264" s="47">
        <f t="shared" si="149"/>
        <v>2020</v>
      </c>
      <c r="B2264" s="181" t="str">
        <f t="shared" si="151"/>
        <v>May</v>
      </c>
      <c r="C2264" s="79">
        <f t="shared" si="150"/>
        <v>22</v>
      </c>
      <c r="D2264" s="194">
        <v>43975</v>
      </c>
      <c r="E2264" s="50" t="s">
        <v>66</v>
      </c>
      <c r="F2264" s="50" t="s">
        <v>146</v>
      </c>
      <c r="G2264" s="50" t="s">
        <v>138</v>
      </c>
      <c r="H2264" s="50" t="s">
        <v>144</v>
      </c>
      <c r="I2264" s="53">
        <v>39</v>
      </c>
      <c r="J2264" s="61">
        <v>0.56999999999999995</v>
      </c>
      <c r="K2264" s="64">
        <f t="shared" si="148"/>
        <v>0.96090628635007325</v>
      </c>
      <c r="L2264" s="88"/>
      <c r="M2264" s="2"/>
    </row>
    <row r="2265" spans="1:13" x14ac:dyDescent="0.2">
      <c r="A2265" s="47">
        <f t="shared" si="149"/>
        <v>2020</v>
      </c>
      <c r="B2265" s="181" t="str">
        <f t="shared" si="151"/>
        <v>May</v>
      </c>
      <c r="C2265" s="79">
        <f t="shared" si="150"/>
        <v>22</v>
      </c>
      <c r="D2265" s="194">
        <v>43975</v>
      </c>
      <c r="E2265" s="50" t="s">
        <v>66</v>
      </c>
      <c r="F2265" s="50" t="s">
        <v>146</v>
      </c>
      <c r="G2265" s="50" t="s">
        <v>138</v>
      </c>
      <c r="H2265" s="50" t="s">
        <v>144</v>
      </c>
      <c r="I2265" s="53">
        <v>39</v>
      </c>
      <c r="J2265" s="61">
        <v>0.54</v>
      </c>
      <c r="K2265" s="64">
        <f t="shared" si="148"/>
        <v>0.91033227127901684</v>
      </c>
      <c r="L2265" s="88"/>
      <c r="M2265" s="2"/>
    </row>
    <row r="2266" spans="1:13" x14ac:dyDescent="0.2">
      <c r="A2266" s="47">
        <f t="shared" si="149"/>
        <v>2020</v>
      </c>
      <c r="B2266" s="181" t="str">
        <f t="shared" si="151"/>
        <v>May</v>
      </c>
      <c r="C2266" s="79">
        <f t="shared" si="150"/>
        <v>22</v>
      </c>
      <c r="D2266" s="194">
        <v>43975</v>
      </c>
      <c r="E2266" s="50" t="s">
        <v>66</v>
      </c>
      <c r="F2266" s="50" t="s">
        <v>146</v>
      </c>
      <c r="G2266" s="50" t="s">
        <v>138</v>
      </c>
      <c r="H2266" s="50" t="s">
        <v>144</v>
      </c>
      <c r="I2266" s="53">
        <v>37</v>
      </c>
      <c r="J2266" s="61">
        <v>0.64</v>
      </c>
      <c r="K2266" s="64">
        <f t="shared" si="148"/>
        <v>1.2634987068880421</v>
      </c>
      <c r="L2266" s="88"/>
      <c r="M2266" s="2"/>
    </row>
    <row r="2267" spans="1:13" x14ac:dyDescent="0.2">
      <c r="A2267" s="47">
        <f t="shared" si="149"/>
        <v>2020</v>
      </c>
      <c r="B2267" s="181" t="str">
        <f t="shared" si="151"/>
        <v>May</v>
      </c>
      <c r="C2267" s="79">
        <f t="shared" si="150"/>
        <v>22</v>
      </c>
      <c r="D2267" s="194">
        <v>43975</v>
      </c>
      <c r="E2267" s="50" t="s">
        <v>66</v>
      </c>
      <c r="F2267" s="50" t="s">
        <v>146</v>
      </c>
      <c r="G2267" s="50" t="s">
        <v>138</v>
      </c>
      <c r="H2267" s="50" t="s">
        <v>144</v>
      </c>
      <c r="I2267" s="53">
        <v>36</v>
      </c>
      <c r="J2267" s="61">
        <v>0.47</v>
      </c>
      <c r="K2267" s="64">
        <f t="shared" si="148"/>
        <v>1.0073731138545954</v>
      </c>
      <c r="L2267" s="88"/>
      <c r="M2267" s="2"/>
    </row>
    <row r="2268" spans="1:13" x14ac:dyDescent="0.2">
      <c r="A2268" s="47">
        <f t="shared" si="149"/>
        <v>2020</v>
      </c>
      <c r="B2268" s="181" t="str">
        <f t="shared" si="151"/>
        <v>May</v>
      </c>
      <c r="C2268" s="79">
        <f t="shared" si="150"/>
        <v>22</v>
      </c>
      <c r="D2268" s="194">
        <v>43975</v>
      </c>
      <c r="E2268" s="50" t="s">
        <v>66</v>
      </c>
      <c r="F2268" s="50" t="s">
        <v>146</v>
      </c>
      <c r="G2268" s="50" t="s">
        <v>138</v>
      </c>
      <c r="H2268" s="50" t="s">
        <v>144</v>
      </c>
      <c r="I2268" s="53">
        <v>42</v>
      </c>
      <c r="J2268" s="61">
        <v>0.7</v>
      </c>
      <c r="K2268" s="64">
        <f t="shared" si="148"/>
        <v>0.94482237339380193</v>
      </c>
      <c r="L2268" s="88"/>
      <c r="M2268" s="2"/>
    </row>
    <row r="2269" spans="1:13" x14ac:dyDescent="0.2">
      <c r="A2269" s="47">
        <f t="shared" si="149"/>
        <v>2020</v>
      </c>
      <c r="B2269" s="181" t="str">
        <f t="shared" si="151"/>
        <v>May</v>
      </c>
      <c r="C2269" s="79">
        <f t="shared" si="150"/>
        <v>22</v>
      </c>
      <c r="D2269" s="194">
        <v>43975</v>
      </c>
      <c r="E2269" s="50" t="s">
        <v>66</v>
      </c>
      <c r="F2269" s="50" t="s">
        <v>146</v>
      </c>
      <c r="G2269" s="50" t="s">
        <v>138</v>
      </c>
      <c r="H2269" s="50" t="s">
        <v>144</v>
      </c>
      <c r="I2269" s="53">
        <v>39</v>
      </c>
      <c r="J2269" s="61">
        <v>0.59</v>
      </c>
      <c r="K2269" s="64">
        <f t="shared" si="148"/>
        <v>0.99462229639744437</v>
      </c>
      <c r="L2269" s="88"/>
      <c r="M2269" s="2"/>
    </row>
    <row r="2270" spans="1:13" x14ac:dyDescent="0.2">
      <c r="A2270" s="47">
        <f t="shared" si="149"/>
        <v>2020</v>
      </c>
      <c r="B2270" s="181" t="str">
        <f t="shared" si="151"/>
        <v>May</v>
      </c>
      <c r="C2270" s="79">
        <f t="shared" si="150"/>
        <v>22</v>
      </c>
      <c r="D2270" s="194">
        <v>43975</v>
      </c>
      <c r="E2270" s="50" t="s">
        <v>66</v>
      </c>
      <c r="F2270" s="50" t="s">
        <v>146</v>
      </c>
      <c r="G2270" s="50" t="s">
        <v>138</v>
      </c>
      <c r="H2270" s="50" t="s">
        <v>144</v>
      </c>
      <c r="I2270" s="53">
        <v>44</v>
      </c>
      <c r="J2270" s="61">
        <v>0.75</v>
      </c>
      <c r="K2270" s="64">
        <f t="shared" si="148"/>
        <v>0.88044703230653643</v>
      </c>
      <c r="L2270" s="88"/>
      <c r="M2270" s="2"/>
    </row>
    <row r="2271" spans="1:13" x14ac:dyDescent="0.2">
      <c r="A2271" s="47">
        <f t="shared" si="149"/>
        <v>2020</v>
      </c>
      <c r="B2271" s="181" t="str">
        <f t="shared" si="151"/>
        <v>May</v>
      </c>
      <c r="C2271" s="79">
        <f t="shared" si="150"/>
        <v>22</v>
      </c>
      <c r="D2271" s="194">
        <v>43975</v>
      </c>
      <c r="E2271" s="50" t="s">
        <v>66</v>
      </c>
      <c r="F2271" s="50" t="s">
        <v>146</v>
      </c>
      <c r="G2271" s="50" t="s">
        <v>138</v>
      </c>
      <c r="H2271" s="50" t="s">
        <v>144</v>
      </c>
      <c r="I2271" s="53">
        <v>36</v>
      </c>
      <c r="J2271" s="61">
        <v>0.38</v>
      </c>
      <c r="K2271" s="64">
        <f t="shared" si="148"/>
        <v>0.81447187928669407</v>
      </c>
      <c r="L2271" s="88"/>
      <c r="M2271" s="2"/>
    </row>
    <row r="2272" spans="1:13" x14ac:dyDescent="0.2">
      <c r="A2272" s="47">
        <f t="shared" si="149"/>
        <v>2020</v>
      </c>
      <c r="B2272" s="181" t="str">
        <f t="shared" si="151"/>
        <v>May</v>
      </c>
      <c r="C2272" s="79">
        <f t="shared" si="150"/>
        <v>22</v>
      </c>
      <c r="D2272" s="194">
        <v>43975</v>
      </c>
      <c r="E2272" s="50" t="s">
        <v>66</v>
      </c>
      <c r="F2272" s="50" t="s">
        <v>146</v>
      </c>
      <c r="G2272" s="50" t="s">
        <v>138</v>
      </c>
      <c r="H2272" s="50" t="s">
        <v>144</v>
      </c>
      <c r="I2272" s="53">
        <v>41</v>
      </c>
      <c r="J2272" s="61">
        <v>0.62</v>
      </c>
      <c r="K2272" s="64">
        <f t="shared" si="148"/>
        <v>0.8995806793285066</v>
      </c>
      <c r="L2272" s="88"/>
      <c r="M2272" s="2"/>
    </row>
    <row r="2273" spans="1:13" x14ac:dyDescent="0.2">
      <c r="A2273" s="47">
        <f>YEAR(D2273)</f>
        <v>2020</v>
      </c>
      <c r="B2273" s="181" t="str">
        <f t="shared" si="151"/>
        <v>May</v>
      </c>
      <c r="C2273" s="79">
        <f t="shared" ref="C2273:C2297" si="152">WEEKNUM(D2273)</f>
        <v>22</v>
      </c>
      <c r="D2273" s="194">
        <v>43975</v>
      </c>
      <c r="E2273" s="50" t="s">
        <v>66</v>
      </c>
      <c r="F2273" s="50" t="s">
        <v>146</v>
      </c>
      <c r="G2273" s="50" t="s">
        <v>138</v>
      </c>
      <c r="H2273" s="50" t="s">
        <v>144</v>
      </c>
      <c r="I2273" s="53">
        <v>44</v>
      </c>
      <c r="J2273" s="61">
        <v>0.87</v>
      </c>
      <c r="K2273" s="64">
        <f t="shared" si="148"/>
        <v>1.0213185574755823</v>
      </c>
      <c r="L2273" s="88"/>
      <c r="M2273" s="2"/>
    </row>
    <row r="2274" spans="1:13" ht="13.5" thickBot="1" x14ac:dyDescent="0.25">
      <c r="A2274" s="104">
        <f>YEAR(D2274)</f>
        <v>2020</v>
      </c>
      <c r="B2274" s="193" t="str">
        <f t="shared" si="151"/>
        <v>Nov</v>
      </c>
      <c r="C2274" s="118">
        <f t="shared" si="152"/>
        <v>45</v>
      </c>
      <c r="D2274" s="203">
        <v>44140</v>
      </c>
      <c r="E2274" s="119" t="s">
        <v>206</v>
      </c>
      <c r="F2274" s="119" t="s">
        <v>146</v>
      </c>
      <c r="G2274" s="119" t="s">
        <v>138</v>
      </c>
      <c r="H2274" s="119" t="s">
        <v>148</v>
      </c>
      <c r="I2274" s="103">
        <v>99</v>
      </c>
      <c r="J2274" s="120">
        <v>11.16</v>
      </c>
      <c r="K2274" s="121">
        <f>IF(J2274="","",(J2274*100000)/(I2274^3))</f>
        <v>1.1501609297752549</v>
      </c>
      <c r="L2274" s="122" t="s">
        <v>343</v>
      </c>
      <c r="M2274" s="2"/>
    </row>
    <row r="2275" spans="1:13" x14ac:dyDescent="0.2">
      <c r="A2275" s="47">
        <f t="shared" si="140"/>
        <v>2021</v>
      </c>
      <c r="B2275" s="183" t="str">
        <f t="shared" si="151"/>
        <v>Mar</v>
      </c>
      <c r="C2275" s="79">
        <f t="shared" si="152"/>
        <v>11</v>
      </c>
      <c r="D2275" s="194">
        <v>44268</v>
      </c>
      <c r="E2275" s="53" t="s">
        <v>66</v>
      </c>
      <c r="F2275" s="53" t="s">
        <v>152</v>
      </c>
      <c r="G2275" s="50" t="s">
        <v>138</v>
      </c>
      <c r="H2275" s="50" t="s">
        <v>144</v>
      </c>
      <c r="I2275" s="53">
        <v>42</v>
      </c>
      <c r="J2275" s="61">
        <v>0.49</v>
      </c>
      <c r="K2275" s="64">
        <f t="shared" si="142"/>
        <v>0.66137566137566139</v>
      </c>
      <c r="M2275" s="2"/>
    </row>
    <row r="2276" spans="1:13" x14ac:dyDescent="0.2">
      <c r="A2276" s="47">
        <f t="shared" si="140"/>
        <v>2021</v>
      </c>
      <c r="B2276" s="181" t="str">
        <f t="shared" si="151"/>
        <v>Mar</v>
      </c>
      <c r="C2276" s="79">
        <f t="shared" si="152"/>
        <v>12</v>
      </c>
      <c r="D2276" s="194">
        <v>44275</v>
      </c>
      <c r="E2276" s="53" t="s">
        <v>66</v>
      </c>
      <c r="F2276" s="53" t="s">
        <v>152</v>
      </c>
      <c r="G2276" s="50" t="s">
        <v>138</v>
      </c>
      <c r="H2276" s="50" t="s">
        <v>144</v>
      </c>
      <c r="I2276" s="53">
        <v>42</v>
      </c>
      <c r="J2276" s="61">
        <v>0.64</v>
      </c>
      <c r="K2276" s="64">
        <f t="shared" si="142"/>
        <v>0.86383759853147613</v>
      </c>
      <c r="M2276" s="2"/>
    </row>
    <row r="2277" spans="1:13" x14ac:dyDescent="0.2">
      <c r="A2277" s="47">
        <f t="shared" si="140"/>
        <v>2021</v>
      </c>
      <c r="B2277" s="181" t="str">
        <f t="shared" si="151"/>
        <v>Mar</v>
      </c>
      <c r="C2277" s="79">
        <f t="shared" si="152"/>
        <v>12</v>
      </c>
      <c r="D2277" s="194">
        <v>44275</v>
      </c>
      <c r="E2277" s="53" t="s">
        <v>66</v>
      </c>
      <c r="F2277" s="53" t="s">
        <v>152</v>
      </c>
      <c r="G2277" s="50" t="s">
        <v>138</v>
      </c>
      <c r="H2277" s="50" t="s">
        <v>144</v>
      </c>
      <c r="I2277" s="53">
        <v>41</v>
      </c>
      <c r="J2277" s="61">
        <v>0.63</v>
      </c>
      <c r="K2277" s="64">
        <f t="shared" si="142"/>
        <v>0.91409004512412761</v>
      </c>
      <c r="M2277" s="2"/>
    </row>
    <row r="2278" spans="1:13" x14ac:dyDescent="0.2">
      <c r="A2278" s="47">
        <f>YEAR(D2278)</f>
        <v>2021</v>
      </c>
      <c r="B2278" s="181" t="str">
        <f t="shared" si="151"/>
        <v>Mar</v>
      </c>
      <c r="C2278" s="79">
        <f t="shared" si="152"/>
        <v>12</v>
      </c>
      <c r="D2278" s="194">
        <v>44275</v>
      </c>
      <c r="E2278" s="50" t="s">
        <v>203</v>
      </c>
      <c r="F2278" s="50" t="s">
        <v>146</v>
      </c>
      <c r="G2278" s="50" t="s">
        <v>138</v>
      </c>
      <c r="H2278" s="50" t="s">
        <v>144</v>
      </c>
      <c r="I2278" s="53">
        <v>43</v>
      </c>
      <c r="K2278" s="64" t="str">
        <f t="shared" si="142"/>
        <v/>
      </c>
      <c r="M2278" s="2"/>
    </row>
    <row r="2279" spans="1:13" x14ac:dyDescent="0.2">
      <c r="A2279" s="47">
        <f>YEAR(D2279)</f>
        <v>2021</v>
      </c>
      <c r="B2279" s="181" t="str">
        <f t="shared" si="151"/>
        <v>Mar</v>
      </c>
      <c r="C2279" s="79">
        <f t="shared" si="152"/>
        <v>12</v>
      </c>
      <c r="D2279" s="194">
        <v>44275</v>
      </c>
      <c r="E2279" s="50" t="s">
        <v>203</v>
      </c>
      <c r="F2279" s="50" t="s">
        <v>146</v>
      </c>
      <c r="G2279" s="50" t="s">
        <v>138</v>
      </c>
      <c r="H2279" s="50" t="s">
        <v>144</v>
      </c>
      <c r="I2279" s="53">
        <v>41</v>
      </c>
      <c r="K2279" s="64" t="str">
        <f t="shared" si="142"/>
        <v/>
      </c>
      <c r="M2279" s="2"/>
    </row>
    <row r="2280" spans="1:13" x14ac:dyDescent="0.2">
      <c r="A2280" s="47">
        <f>YEAR(D2280)</f>
        <v>2021</v>
      </c>
      <c r="B2280" s="181" t="str">
        <f t="shared" si="151"/>
        <v>Mar</v>
      </c>
      <c r="C2280" s="79">
        <f t="shared" si="152"/>
        <v>13</v>
      </c>
      <c r="D2280" s="194">
        <v>44281</v>
      </c>
      <c r="E2280" s="53" t="s">
        <v>30</v>
      </c>
      <c r="F2280" s="53" t="s">
        <v>152</v>
      </c>
      <c r="G2280" s="50" t="s">
        <v>138</v>
      </c>
      <c r="H2280" s="50" t="s">
        <v>144</v>
      </c>
      <c r="I2280" s="53">
        <v>40</v>
      </c>
      <c r="J2280" s="61">
        <v>0.56999999999999995</v>
      </c>
      <c r="K2280" s="64">
        <f>IF(J2280="","",(J2280*100000)/(I2280^3))</f>
        <v>0.89062499999999989</v>
      </c>
      <c r="M2280" s="2"/>
    </row>
    <row r="2281" spans="1:13" x14ac:dyDescent="0.2">
      <c r="A2281" s="47">
        <f t="shared" si="140"/>
        <v>2021</v>
      </c>
      <c r="B2281" s="181" t="str">
        <f t="shared" si="151"/>
        <v>Mar</v>
      </c>
      <c r="C2281" s="79">
        <f t="shared" si="152"/>
        <v>13</v>
      </c>
      <c r="D2281" s="194">
        <v>44281</v>
      </c>
      <c r="E2281" s="53" t="s">
        <v>66</v>
      </c>
      <c r="F2281" s="53" t="s">
        <v>142</v>
      </c>
      <c r="G2281" s="50" t="s">
        <v>138</v>
      </c>
      <c r="H2281" s="50" t="s">
        <v>144</v>
      </c>
      <c r="I2281" s="53">
        <v>46</v>
      </c>
      <c r="J2281" s="61">
        <v>0.7</v>
      </c>
      <c r="K2281" s="64">
        <f t="shared" si="142"/>
        <v>0.71915837922248704</v>
      </c>
      <c r="M2281" s="2"/>
    </row>
    <row r="2282" spans="1:13" x14ac:dyDescent="0.2">
      <c r="A2282" s="47">
        <f t="shared" si="140"/>
        <v>2021</v>
      </c>
      <c r="B2282" s="181" t="str">
        <f t="shared" si="151"/>
        <v>Mar</v>
      </c>
      <c r="C2282" s="79">
        <f t="shared" si="152"/>
        <v>13</v>
      </c>
      <c r="D2282" s="194">
        <v>44281</v>
      </c>
      <c r="E2282" s="53" t="s">
        <v>66</v>
      </c>
      <c r="F2282" s="53" t="s">
        <v>142</v>
      </c>
      <c r="G2282" s="50" t="s">
        <v>138</v>
      </c>
      <c r="H2282" s="50" t="s">
        <v>144</v>
      </c>
      <c r="I2282" s="53">
        <v>42</v>
      </c>
      <c r="J2282" s="61">
        <v>0.55000000000000004</v>
      </c>
      <c r="K2282" s="64">
        <f t="shared" si="142"/>
        <v>0.74236043623798731</v>
      </c>
      <c r="M2282" s="2"/>
    </row>
    <row r="2283" spans="1:13" x14ac:dyDescent="0.2">
      <c r="A2283" s="47">
        <f t="shared" si="140"/>
        <v>2021</v>
      </c>
      <c r="B2283" s="181" t="str">
        <f t="shared" si="151"/>
        <v>Mar</v>
      </c>
      <c r="C2283" s="79">
        <f t="shared" si="152"/>
        <v>13</v>
      </c>
      <c r="D2283" s="194">
        <v>44281</v>
      </c>
      <c r="E2283" s="53" t="s">
        <v>66</v>
      </c>
      <c r="F2283" s="53" t="s">
        <v>142</v>
      </c>
      <c r="G2283" s="50" t="s">
        <v>138</v>
      </c>
      <c r="H2283" s="50" t="s">
        <v>144</v>
      </c>
      <c r="I2283" s="53">
        <v>41</v>
      </c>
      <c r="J2283" s="61">
        <v>0.49</v>
      </c>
      <c r="K2283" s="64">
        <f t="shared" si="142"/>
        <v>0.71095892398543259</v>
      </c>
      <c r="M2283" s="2"/>
    </row>
    <row r="2284" spans="1:13" x14ac:dyDescent="0.2">
      <c r="A2284" s="47">
        <f t="shared" si="140"/>
        <v>2021</v>
      </c>
      <c r="B2284" s="181" t="str">
        <f t="shared" si="151"/>
        <v>Mar</v>
      </c>
      <c r="C2284" s="79">
        <f t="shared" si="152"/>
        <v>13</v>
      </c>
      <c r="D2284" s="194">
        <v>44281</v>
      </c>
      <c r="E2284" s="53" t="s">
        <v>66</v>
      </c>
      <c r="F2284" s="53" t="s">
        <v>142</v>
      </c>
      <c r="G2284" s="50" t="s">
        <v>138</v>
      </c>
      <c r="H2284" s="50" t="s">
        <v>144</v>
      </c>
      <c r="I2284" s="53">
        <v>42</v>
      </c>
      <c r="J2284" s="61">
        <v>0.51</v>
      </c>
      <c r="K2284" s="64">
        <f t="shared" si="142"/>
        <v>0.68837058632977</v>
      </c>
      <c r="M2284" s="2"/>
    </row>
    <row r="2285" spans="1:13" x14ac:dyDescent="0.2">
      <c r="A2285" s="47">
        <f t="shared" si="140"/>
        <v>2021</v>
      </c>
      <c r="B2285" s="181" t="str">
        <f t="shared" si="151"/>
        <v>Mar</v>
      </c>
      <c r="C2285" s="79">
        <f t="shared" si="152"/>
        <v>13</v>
      </c>
      <c r="D2285" s="194">
        <v>44281</v>
      </c>
      <c r="E2285" s="53" t="s">
        <v>66</v>
      </c>
      <c r="F2285" s="53" t="s">
        <v>146</v>
      </c>
      <c r="G2285" s="50" t="s">
        <v>138</v>
      </c>
      <c r="H2285" s="50" t="s">
        <v>144</v>
      </c>
      <c r="I2285" s="53">
        <v>44</v>
      </c>
      <c r="J2285" s="61">
        <v>0.59</v>
      </c>
      <c r="K2285" s="64">
        <f t="shared" si="142"/>
        <v>0.69261833208114199</v>
      </c>
      <c r="M2285" s="2"/>
    </row>
    <row r="2286" spans="1:13" x14ac:dyDescent="0.2">
      <c r="A2286" s="47">
        <f t="shared" si="140"/>
        <v>2021</v>
      </c>
      <c r="B2286" s="181" t="str">
        <f t="shared" si="151"/>
        <v>Mar</v>
      </c>
      <c r="C2286" s="79">
        <f t="shared" si="152"/>
        <v>13</v>
      </c>
      <c r="D2286" s="194">
        <v>44281</v>
      </c>
      <c r="E2286" s="53" t="s">
        <v>66</v>
      </c>
      <c r="F2286" s="53" t="s">
        <v>152</v>
      </c>
      <c r="G2286" s="50" t="s">
        <v>138</v>
      </c>
      <c r="H2286" s="50" t="s">
        <v>144</v>
      </c>
      <c r="I2286" s="53">
        <v>40</v>
      </c>
      <c r="J2286" s="61">
        <v>0.57999999999999996</v>
      </c>
      <c r="K2286" s="64">
        <f t="shared" si="142"/>
        <v>0.90624999999999989</v>
      </c>
      <c r="M2286" s="2"/>
    </row>
    <row r="2287" spans="1:13" x14ac:dyDescent="0.2">
      <c r="A2287" s="47">
        <f t="shared" si="140"/>
        <v>2021</v>
      </c>
      <c r="B2287" s="181" t="str">
        <f t="shared" si="151"/>
        <v>Mar</v>
      </c>
      <c r="C2287" s="79">
        <f t="shared" si="152"/>
        <v>13</v>
      </c>
      <c r="D2287" s="194">
        <v>44281</v>
      </c>
      <c r="E2287" s="53" t="s">
        <v>66</v>
      </c>
      <c r="F2287" s="53" t="s">
        <v>152</v>
      </c>
      <c r="G2287" s="50" t="s">
        <v>138</v>
      </c>
      <c r="H2287" s="50" t="s">
        <v>144</v>
      </c>
      <c r="I2287" s="53">
        <v>42</v>
      </c>
      <c r="J2287" s="61">
        <v>0.57999999999999996</v>
      </c>
      <c r="K2287" s="64">
        <f t="shared" si="142"/>
        <v>0.7828528236691501</v>
      </c>
      <c r="M2287" s="2"/>
    </row>
    <row r="2288" spans="1:13" x14ac:dyDescent="0.2">
      <c r="A2288" s="47">
        <f t="shared" si="140"/>
        <v>2021</v>
      </c>
      <c r="B2288" s="181" t="str">
        <f t="shared" si="151"/>
        <v>Mar</v>
      </c>
      <c r="C2288" s="79">
        <f t="shared" si="152"/>
        <v>13</v>
      </c>
      <c r="D2288" s="194">
        <v>44281</v>
      </c>
      <c r="E2288" s="53" t="s">
        <v>66</v>
      </c>
      <c r="F2288" s="53" t="s">
        <v>152</v>
      </c>
      <c r="G2288" s="50" t="s">
        <v>138</v>
      </c>
      <c r="H2288" s="50" t="s">
        <v>144</v>
      </c>
      <c r="I2288" s="53">
        <v>43</v>
      </c>
      <c r="J2288" s="61">
        <v>0.6</v>
      </c>
      <c r="K2288" s="64">
        <f t="shared" si="142"/>
        <v>0.75465053391525272</v>
      </c>
      <c r="M2288" s="2"/>
    </row>
    <row r="2289" spans="1:13" x14ac:dyDescent="0.2">
      <c r="A2289" s="47">
        <f t="shared" si="140"/>
        <v>2021</v>
      </c>
      <c r="B2289" s="181" t="str">
        <f t="shared" si="151"/>
        <v>Mar</v>
      </c>
      <c r="C2289" s="79">
        <f t="shared" si="152"/>
        <v>13</v>
      </c>
      <c r="D2289" s="194">
        <v>44281</v>
      </c>
      <c r="E2289" s="53" t="s">
        <v>66</v>
      </c>
      <c r="F2289" s="53" t="s">
        <v>152</v>
      </c>
      <c r="G2289" s="50" t="s">
        <v>138</v>
      </c>
      <c r="H2289" s="50" t="s">
        <v>144</v>
      </c>
      <c r="I2289" s="53">
        <v>43</v>
      </c>
      <c r="J2289" s="61">
        <v>0.66</v>
      </c>
      <c r="K2289" s="64">
        <f t="shared" si="142"/>
        <v>0.83011558730677804</v>
      </c>
      <c r="M2289" s="2"/>
    </row>
    <row r="2290" spans="1:13" x14ac:dyDescent="0.2">
      <c r="A2290" s="47">
        <f t="shared" si="140"/>
        <v>2021</v>
      </c>
      <c r="B2290" s="181" t="str">
        <f t="shared" si="151"/>
        <v>Mar</v>
      </c>
      <c r="C2290" s="79">
        <f t="shared" si="152"/>
        <v>13</v>
      </c>
      <c r="D2290" s="194">
        <v>44281</v>
      </c>
      <c r="E2290" s="53" t="s">
        <v>66</v>
      </c>
      <c r="F2290" s="53" t="s">
        <v>152</v>
      </c>
      <c r="G2290" s="50" t="s">
        <v>138</v>
      </c>
      <c r="H2290" s="50" t="s">
        <v>144</v>
      </c>
      <c r="I2290" s="53">
        <v>42</v>
      </c>
      <c r="J2290" s="61">
        <v>0.62</v>
      </c>
      <c r="K2290" s="64">
        <f t="shared" si="142"/>
        <v>0.83684267357736741</v>
      </c>
      <c r="M2290" s="2"/>
    </row>
    <row r="2291" spans="1:13" x14ac:dyDescent="0.2">
      <c r="A2291" s="47">
        <f t="shared" si="140"/>
        <v>2021</v>
      </c>
      <c r="B2291" s="181" t="str">
        <f t="shared" si="151"/>
        <v>Mar</v>
      </c>
      <c r="C2291" s="79">
        <f t="shared" si="152"/>
        <v>13</v>
      </c>
      <c r="D2291" s="194">
        <v>44281</v>
      </c>
      <c r="E2291" s="53" t="s">
        <v>66</v>
      </c>
      <c r="F2291" s="53" t="s">
        <v>152</v>
      </c>
      <c r="G2291" s="50" t="s">
        <v>138</v>
      </c>
      <c r="H2291" s="50" t="s">
        <v>144</v>
      </c>
      <c r="I2291" s="53">
        <v>42</v>
      </c>
      <c r="J2291" s="61">
        <v>0.56000000000000005</v>
      </c>
      <c r="K2291" s="64">
        <f t="shared" si="142"/>
        <v>0.75585789871504172</v>
      </c>
      <c r="M2291" s="2"/>
    </row>
    <row r="2292" spans="1:13" x14ac:dyDescent="0.2">
      <c r="A2292" s="47">
        <f t="shared" ref="A2292:A2407" si="153">YEAR(D2292)</f>
        <v>2021</v>
      </c>
      <c r="B2292" s="181" t="str">
        <f t="shared" si="151"/>
        <v>Mar</v>
      </c>
      <c r="C2292" s="79">
        <f t="shared" si="152"/>
        <v>13</v>
      </c>
      <c r="D2292" s="194">
        <v>44281</v>
      </c>
      <c r="E2292" s="53" t="s">
        <v>64</v>
      </c>
      <c r="F2292" s="53" t="s">
        <v>152</v>
      </c>
      <c r="G2292" s="50" t="s">
        <v>138</v>
      </c>
      <c r="H2292" s="50" t="s">
        <v>144</v>
      </c>
      <c r="I2292" s="53">
        <v>41</v>
      </c>
      <c r="J2292" s="61">
        <v>0.54</v>
      </c>
      <c r="K2292" s="64">
        <f t="shared" si="142"/>
        <v>0.78350575296353797</v>
      </c>
      <c r="M2292" s="2"/>
    </row>
    <row r="2293" spans="1:13" x14ac:dyDescent="0.2">
      <c r="A2293" s="47">
        <f t="shared" si="153"/>
        <v>2021</v>
      </c>
      <c r="B2293" s="181" t="str">
        <f t="shared" si="151"/>
        <v>Mar</v>
      </c>
      <c r="C2293" s="79">
        <f t="shared" si="152"/>
        <v>13</v>
      </c>
      <c r="D2293" s="194">
        <v>44281</v>
      </c>
      <c r="E2293" s="53" t="s">
        <v>8</v>
      </c>
      <c r="F2293" s="53" t="s">
        <v>142</v>
      </c>
      <c r="G2293" s="50" t="s">
        <v>138</v>
      </c>
      <c r="H2293" s="50" t="s">
        <v>144</v>
      </c>
      <c r="I2293" s="53">
        <v>44</v>
      </c>
      <c r="J2293" s="61">
        <v>0.55000000000000004</v>
      </c>
      <c r="K2293" s="64">
        <f t="shared" si="142"/>
        <v>0.64566115702479343</v>
      </c>
      <c r="M2293" s="2"/>
    </row>
    <row r="2294" spans="1:13" x14ac:dyDescent="0.2">
      <c r="A2294" s="47">
        <f t="shared" si="153"/>
        <v>2021</v>
      </c>
      <c r="B2294" s="181" t="str">
        <f t="shared" si="151"/>
        <v>Mar</v>
      </c>
      <c r="C2294" s="79">
        <f t="shared" si="152"/>
        <v>13</v>
      </c>
      <c r="D2294" s="194">
        <v>44281</v>
      </c>
      <c r="E2294" s="53" t="s">
        <v>8</v>
      </c>
      <c r="F2294" s="53" t="s">
        <v>152</v>
      </c>
      <c r="G2294" s="50" t="s">
        <v>138</v>
      </c>
      <c r="H2294" s="50" t="s">
        <v>144</v>
      </c>
      <c r="I2294" s="53">
        <v>42</v>
      </c>
      <c r="J2294" s="61">
        <v>0.53</v>
      </c>
      <c r="K2294" s="64">
        <f t="shared" si="142"/>
        <v>0.7153655112838786</v>
      </c>
      <c r="M2294" s="2"/>
    </row>
    <row r="2295" spans="1:13" x14ac:dyDescent="0.2">
      <c r="A2295" s="47">
        <f t="shared" si="153"/>
        <v>2021</v>
      </c>
      <c r="B2295" s="181" t="str">
        <f t="shared" si="151"/>
        <v>Mar</v>
      </c>
      <c r="C2295" s="79">
        <f t="shared" si="152"/>
        <v>13</v>
      </c>
      <c r="D2295" s="194">
        <v>44281</v>
      </c>
      <c r="E2295" s="53" t="s">
        <v>8</v>
      </c>
      <c r="F2295" s="53" t="s">
        <v>152</v>
      </c>
      <c r="G2295" s="50" t="s">
        <v>138</v>
      </c>
      <c r="H2295" s="50" t="s">
        <v>144</v>
      </c>
      <c r="I2295" s="53">
        <v>43</v>
      </c>
      <c r="J2295" s="61">
        <v>0.68</v>
      </c>
      <c r="K2295" s="64">
        <f t="shared" si="142"/>
        <v>0.85527060510395314</v>
      </c>
      <c r="M2295" s="2"/>
    </row>
    <row r="2296" spans="1:13" x14ac:dyDescent="0.2">
      <c r="A2296" s="47">
        <f t="shared" si="153"/>
        <v>2021</v>
      </c>
      <c r="B2296" s="181" t="str">
        <f t="shared" si="151"/>
        <v>Mar</v>
      </c>
      <c r="C2296" s="79">
        <f t="shared" si="152"/>
        <v>13</v>
      </c>
      <c r="D2296" s="194">
        <v>44281</v>
      </c>
      <c r="E2296" s="53" t="s">
        <v>15</v>
      </c>
      <c r="F2296" s="53" t="s">
        <v>152</v>
      </c>
      <c r="G2296" s="50" t="s">
        <v>138</v>
      </c>
      <c r="H2296" s="50" t="s">
        <v>144</v>
      </c>
      <c r="I2296" s="53">
        <v>43</v>
      </c>
      <c r="J2296" s="61">
        <v>0.56999999999999995</v>
      </c>
      <c r="K2296" s="64">
        <f t="shared" si="142"/>
        <v>0.71691800721949006</v>
      </c>
      <c r="M2296" s="2"/>
    </row>
    <row r="2297" spans="1:13" x14ac:dyDescent="0.2">
      <c r="A2297" s="47">
        <f t="shared" si="153"/>
        <v>2021</v>
      </c>
      <c r="B2297" s="181" t="str">
        <f t="shared" si="151"/>
        <v>Mar</v>
      </c>
      <c r="C2297" s="79">
        <f t="shared" si="152"/>
        <v>13</v>
      </c>
      <c r="D2297" s="194">
        <v>44281</v>
      </c>
      <c r="E2297" s="53" t="s">
        <v>15</v>
      </c>
      <c r="F2297" s="53" t="s">
        <v>152</v>
      </c>
      <c r="G2297" s="50" t="s">
        <v>138</v>
      </c>
      <c r="H2297" s="50" t="s">
        <v>144</v>
      </c>
      <c r="I2297" s="53">
        <v>40</v>
      </c>
      <c r="J2297" s="61">
        <v>0.46</v>
      </c>
      <c r="K2297" s="64">
        <f t="shared" si="142"/>
        <v>0.71875</v>
      </c>
      <c r="M2297" s="2"/>
    </row>
    <row r="2298" spans="1:13" x14ac:dyDescent="0.2">
      <c r="A2298" s="47">
        <f t="shared" ref="A2298:A2347" si="154">YEAR(D2298)</f>
        <v>2021</v>
      </c>
      <c r="B2298" s="181" t="str">
        <f t="shared" si="151"/>
        <v>Apr</v>
      </c>
      <c r="C2298" s="79">
        <f t="shared" ref="C2298:C2347" si="155">WEEKNUM(D2298)</f>
        <v>15</v>
      </c>
      <c r="D2298" s="194">
        <v>44290</v>
      </c>
      <c r="E2298" s="53" t="s">
        <v>186</v>
      </c>
      <c r="F2298" s="53" t="s">
        <v>146</v>
      </c>
      <c r="G2298" s="50" t="s">
        <v>138</v>
      </c>
      <c r="H2298" s="50" t="s">
        <v>144</v>
      </c>
      <c r="I2298" s="53">
        <v>38</v>
      </c>
      <c r="J2298" s="61">
        <v>0.45</v>
      </c>
      <c r="K2298" s="64">
        <f t="shared" si="142"/>
        <v>0.82009039218544977</v>
      </c>
      <c r="M2298" s="2"/>
    </row>
    <row r="2299" spans="1:13" x14ac:dyDescent="0.2">
      <c r="A2299" s="47">
        <f t="shared" si="154"/>
        <v>2021</v>
      </c>
      <c r="B2299" s="181" t="str">
        <f t="shared" si="151"/>
        <v>Apr</v>
      </c>
      <c r="C2299" s="79">
        <f t="shared" si="155"/>
        <v>15</v>
      </c>
      <c r="D2299" s="194">
        <v>44290</v>
      </c>
      <c r="E2299" s="53" t="s">
        <v>186</v>
      </c>
      <c r="F2299" s="53" t="s">
        <v>146</v>
      </c>
      <c r="G2299" s="50" t="s">
        <v>138</v>
      </c>
      <c r="H2299" s="50" t="s">
        <v>144</v>
      </c>
      <c r="I2299" s="53">
        <v>38</v>
      </c>
      <c r="J2299" s="61">
        <v>0.6</v>
      </c>
      <c r="K2299" s="64">
        <f t="shared" si="142"/>
        <v>1.0934538562472664</v>
      </c>
      <c r="M2299" s="2"/>
    </row>
    <row r="2300" spans="1:13" x14ac:dyDescent="0.2">
      <c r="A2300" s="47">
        <f t="shared" si="154"/>
        <v>2021</v>
      </c>
      <c r="B2300" s="181" t="str">
        <f t="shared" si="151"/>
        <v>Apr</v>
      </c>
      <c r="C2300" s="79">
        <f t="shared" si="155"/>
        <v>15</v>
      </c>
      <c r="D2300" s="194">
        <v>44290</v>
      </c>
      <c r="E2300" s="53" t="s">
        <v>186</v>
      </c>
      <c r="F2300" s="53" t="s">
        <v>146</v>
      </c>
      <c r="G2300" s="50" t="s">
        <v>138</v>
      </c>
      <c r="H2300" s="50" t="s">
        <v>144</v>
      </c>
      <c r="I2300" s="53">
        <v>38</v>
      </c>
      <c r="J2300" s="61">
        <v>0.53</v>
      </c>
      <c r="K2300" s="64">
        <f t="shared" si="142"/>
        <v>0.9658842396850853</v>
      </c>
      <c r="M2300" s="2"/>
    </row>
    <row r="2301" spans="1:13" x14ac:dyDescent="0.2">
      <c r="A2301" s="47">
        <f t="shared" si="154"/>
        <v>2021</v>
      </c>
      <c r="B2301" s="181" t="str">
        <f t="shared" si="151"/>
        <v>Apr</v>
      </c>
      <c r="C2301" s="79">
        <f t="shared" si="155"/>
        <v>15</v>
      </c>
      <c r="D2301" s="194">
        <v>44290</v>
      </c>
      <c r="E2301" s="53" t="s">
        <v>186</v>
      </c>
      <c r="F2301" s="53" t="s">
        <v>146</v>
      </c>
      <c r="G2301" s="50" t="s">
        <v>138</v>
      </c>
      <c r="H2301" s="50" t="s">
        <v>144</v>
      </c>
      <c r="I2301" s="53">
        <v>39</v>
      </c>
      <c r="J2301" s="61">
        <v>0.4</v>
      </c>
      <c r="K2301" s="64">
        <f t="shared" si="142"/>
        <v>0.67432020094741985</v>
      </c>
      <c r="M2301" s="2"/>
    </row>
    <row r="2302" spans="1:13" x14ac:dyDescent="0.2">
      <c r="A2302" s="47">
        <f t="shared" si="154"/>
        <v>2021</v>
      </c>
      <c r="B2302" s="181" t="str">
        <f t="shared" si="151"/>
        <v>Apr</v>
      </c>
      <c r="C2302" s="79">
        <f t="shared" si="155"/>
        <v>15</v>
      </c>
      <c r="D2302" s="194">
        <v>44290</v>
      </c>
      <c r="E2302" s="53" t="s">
        <v>186</v>
      </c>
      <c r="F2302" s="53" t="s">
        <v>146</v>
      </c>
      <c r="G2302" s="50" t="s">
        <v>138</v>
      </c>
      <c r="H2302" s="50" t="s">
        <v>144</v>
      </c>
      <c r="I2302" s="53">
        <v>37</v>
      </c>
      <c r="J2302" s="61">
        <v>0.39</v>
      </c>
      <c r="K2302" s="64">
        <f t="shared" si="142"/>
        <v>0.7699445245099007</v>
      </c>
      <c r="M2302" s="2"/>
    </row>
    <row r="2303" spans="1:13" x14ac:dyDescent="0.2">
      <c r="A2303" s="47">
        <f t="shared" si="154"/>
        <v>2021</v>
      </c>
      <c r="B2303" s="181" t="str">
        <f t="shared" si="151"/>
        <v>Apr</v>
      </c>
      <c r="C2303" s="79">
        <f t="shared" si="155"/>
        <v>15</v>
      </c>
      <c r="D2303" s="194">
        <v>44290</v>
      </c>
      <c r="E2303" s="53" t="s">
        <v>186</v>
      </c>
      <c r="F2303" s="53" t="s">
        <v>146</v>
      </c>
      <c r="G2303" s="50" t="s">
        <v>138</v>
      </c>
      <c r="H2303" s="50" t="s">
        <v>144</v>
      </c>
      <c r="I2303" s="53">
        <v>38</v>
      </c>
      <c r="J2303" s="61">
        <v>0.39</v>
      </c>
      <c r="K2303" s="64">
        <f t="shared" si="142"/>
        <v>0.71074500656072315</v>
      </c>
      <c r="M2303" s="2"/>
    </row>
    <row r="2304" spans="1:13" x14ac:dyDescent="0.2">
      <c r="A2304" s="47">
        <f t="shared" si="154"/>
        <v>2021</v>
      </c>
      <c r="B2304" s="181" t="str">
        <f t="shared" si="151"/>
        <v>Apr</v>
      </c>
      <c r="C2304" s="79">
        <f t="shared" si="155"/>
        <v>15</v>
      </c>
      <c r="D2304" s="194">
        <v>44290</v>
      </c>
      <c r="E2304" s="53" t="s">
        <v>186</v>
      </c>
      <c r="F2304" s="53" t="s">
        <v>146</v>
      </c>
      <c r="G2304" s="50" t="s">
        <v>138</v>
      </c>
      <c r="H2304" s="50" t="s">
        <v>144</v>
      </c>
      <c r="I2304" s="53">
        <v>37</v>
      </c>
      <c r="J2304" s="61">
        <v>0.42</v>
      </c>
      <c r="K2304" s="64">
        <f t="shared" si="142"/>
        <v>0.82917102639527762</v>
      </c>
      <c r="M2304" s="2"/>
    </row>
    <row r="2305" spans="1:13" x14ac:dyDescent="0.2">
      <c r="A2305" s="47">
        <f t="shared" si="154"/>
        <v>2021</v>
      </c>
      <c r="B2305" s="181" t="str">
        <f t="shared" si="151"/>
        <v>Apr</v>
      </c>
      <c r="C2305" s="79">
        <f t="shared" si="155"/>
        <v>15</v>
      </c>
      <c r="D2305" s="194">
        <v>44290</v>
      </c>
      <c r="E2305" s="53" t="s">
        <v>186</v>
      </c>
      <c r="F2305" s="53" t="s">
        <v>146</v>
      </c>
      <c r="G2305" s="50" t="s">
        <v>138</v>
      </c>
      <c r="H2305" s="50" t="s">
        <v>144</v>
      </c>
      <c r="I2305" s="53">
        <v>38</v>
      </c>
      <c r="J2305" s="61">
        <v>0.37</v>
      </c>
      <c r="K2305" s="64">
        <f t="shared" si="142"/>
        <v>0.67429654468581424</v>
      </c>
      <c r="M2305" s="2"/>
    </row>
    <row r="2306" spans="1:13" x14ac:dyDescent="0.2">
      <c r="A2306" s="47">
        <f t="shared" si="154"/>
        <v>2021</v>
      </c>
      <c r="B2306" s="181" t="str">
        <f t="shared" si="151"/>
        <v>Apr</v>
      </c>
      <c r="C2306" s="79">
        <f t="shared" si="155"/>
        <v>15</v>
      </c>
      <c r="D2306" s="194">
        <v>44290</v>
      </c>
      <c r="E2306" s="53" t="s">
        <v>186</v>
      </c>
      <c r="F2306" s="53" t="s">
        <v>146</v>
      </c>
      <c r="G2306" s="50" t="s">
        <v>138</v>
      </c>
      <c r="H2306" s="50" t="s">
        <v>144</v>
      </c>
      <c r="I2306" s="53">
        <v>38</v>
      </c>
      <c r="J2306" s="61">
        <v>0.38</v>
      </c>
      <c r="K2306" s="64">
        <f t="shared" si="142"/>
        <v>0.69252077562326875</v>
      </c>
      <c r="M2306" s="2"/>
    </row>
    <row r="2307" spans="1:13" x14ac:dyDescent="0.2">
      <c r="A2307" s="47">
        <f t="shared" si="154"/>
        <v>2021</v>
      </c>
      <c r="B2307" s="181" t="str">
        <f t="shared" si="151"/>
        <v>Apr</v>
      </c>
      <c r="C2307" s="79">
        <f t="shared" si="155"/>
        <v>15</v>
      </c>
      <c r="D2307" s="194">
        <v>44290</v>
      </c>
      <c r="E2307" s="53" t="s">
        <v>186</v>
      </c>
      <c r="F2307" s="53" t="s">
        <v>146</v>
      </c>
      <c r="G2307" s="50" t="s">
        <v>138</v>
      </c>
      <c r="H2307" s="50" t="s">
        <v>144</v>
      </c>
      <c r="I2307" s="53">
        <v>36</v>
      </c>
      <c r="J2307" s="61">
        <v>0.39</v>
      </c>
      <c r="K2307" s="64">
        <f t="shared" si="142"/>
        <v>0.83590534979423869</v>
      </c>
      <c r="M2307" s="2"/>
    </row>
    <row r="2308" spans="1:13" x14ac:dyDescent="0.2">
      <c r="A2308" s="47">
        <f t="shared" si="154"/>
        <v>2021</v>
      </c>
      <c r="B2308" s="181" t="str">
        <f t="shared" si="151"/>
        <v>Apr</v>
      </c>
      <c r="C2308" s="79">
        <f t="shared" si="155"/>
        <v>15</v>
      </c>
      <c r="D2308" s="194">
        <v>44290</v>
      </c>
      <c r="E2308" s="53" t="s">
        <v>186</v>
      </c>
      <c r="F2308" s="53" t="s">
        <v>146</v>
      </c>
      <c r="G2308" s="50" t="s">
        <v>138</v>
      </c>
      <c r="H2308" s="50" t="s">
        <v>144</v>
      </c>
      <c r="I2308" s="53">
        <v>39</v>
      </c>
      <c r="J2308" s="61">
        <v>0.48</v>
      </c>
      <c r="K2308" s="64">
        <f t="shared" si="142"/>
        <v>0.8091842411369039</v>
      </c>
      <c r="M2308" s="2"/>
    </row>
    <row r="2309" spans="1:13" x14ac:dyDescent="0.2">
      <c r="A2309" s="47">
        <f t="shared" si="154"/>
        <v>2021</v>
      </c>
      <c r="B2309" s="181" t="str">
        <f t="shared" si="151"/>
        <v>Apr</v>
      </c>
      <c r="C2309" s="79">
        <f t="shared" si="155"/>
        <v>15</v>
      </c>
      <c r="D2309" s="194">
        <v>44290</v>
      </c>
      <c r="E2309" s="53" t="s">
        <v>186</v>
      </c>
      <c r="F2309" s="53" t="s">
        <v>146</v>
      </c>
      <c r="G2309" s="50" t="s">
        <v>138</v>
      </c>
      <c r="H2309" s="50" t="s">
        <v>144</v>
      </c>
      <c r="I2309" s="53">
        <v>37</v>
      </c>
      <c r="J2309" s="61">
        <v>0.4</v>
      </c>
      <c r="K2309" s="64">
        <f t="shared" si="142"/>
        <v>0.78968669180502638</v>
      </c>
      <c r="M2309" s="2"/>
    </row>
    <row r="2310" spans="1:13" x14ac:dyDescent="0.2">
      <c r="A2310" s="47">
        <f t="shared" si="154"/>
        <v>2021</v>
      </c>
      <c r="B2310" s="181" t="str">
        <f t="shared" si="151"/>
        <v>Apr</v>
      </c>
      <c r="C2310" s="79">
        <f t="shared" si="155"/>
        <v>15</v>
      </c>
      <c r="D2310" s="194">
        <v>44290</v>
      </c>
      <c r="E2310" s="53" t="s">
        <v>186</v>
      </c>
      <c r="F2310" s="53" t="s">
        <v>146</v>
      </c>
      <c r="G2310" s="50" t="s">
        <v>138</v>
      </c>
      <c r="H2310" s="50" t="s">
        <v>144</v>
      </c>
      <c r="I2310" s="53">
        <v>40</v>
      </c>
      <c r="J2310" s="61">
        <v>0.44</v>
      </c>
      <c r="K2310" s="64">
        <f t="shared" si="142"/>
        <v>0.6875</v>
      </c>
      <c r="M2310" s="2"/>
    </row>
    <row r="2311" spans="1:13" x14ac:dyDescent="0.2">
      <c r="A2311" s="47">
        <f t="shared" si="154"/>
        <v>2021</v>
      </c>
      <c r="B2311" s="181" t="str">
        <f t="shared" si="151"/>
        <v>Apr</v>
      </c>
      <c r="C2311" s="79">
        <f t="shared" si="155"/>
        <v>15</v>
      </c>
      <c r="D2311" s="194">
        <v>44290</v>
      </c>
      <c r="E2311" s="53" t="s">
        <v>186</v>
      </c>
      <c r="F2311" s="53" t="s">
        <v>146</v>
      </c>
      <c r="G2311" s="50" t="s">
        <v>138</v>
      </c>
      <c r="H2311" s="50" t="s">
        <v>144</v>
      </c>
      <c r="I2311" s="53">
        <v>38</v>
      </c>
      <c r="J2311" s="61">
        <v>0.42</v>
      </c>
      <c r="K2311" s="64">
        <f t="shared" si="142"/>
        <v>0.76541769937308646</v>
      </c>
      <c r="M2311" s="2"/>
    </row>
    <row r="2312" spans="1:13" x14ac:dyDescent="0.2">
      <c r="A2312" s="47">
        <f t="shared" si="154"/>
        <v>2021</v>
      </c>
      <c r="B2312" s="181" t="str">
        <f t="shared" si="151"/>
        <v>Apr</v>
      </c>
      <c r="C2312" s="79">
        <f t="shared" si="155"/>
        <v>15</v>
      </c>
      <c r="D2312" s="194">
        <v>44290</v>
      </c>
      <c r="E2312" s="53" t="s">
        <v>186</v>
      </c>
      <c r="F2312" s="53" t="s">
        <v>146</v>
      </c>
      <c r="G2312" s="50" t="s">
        <v>138</v>
      </c>
      <c r="H2312" s="50" t="s">
        <v>144</v>
      </c>
      <c r="I2312" s="53">
        <v>43</v>
      </c>
      <c r="J2312" s="61">
        <v>0.62</v>
      </c>
      <c r="K2312" s="64">
        <f t="shared" si="142"/>
        <v>0.77980555171242782</v>
      </c>
      <c r="M2312" s="2"/>
    </row>
    <row r="2313" spans="1:13" x14ac:dyDescent="0.2">
      <c r="A2313" s="47">
        <f t="shared" si="154"/>
        <v>2021</v>
      </c>
      <c r="B2313" s="181" t="str">
        <f t="shared" si="151"/>
        <v>Apr</v>
      </c>
      <c r="C2313" s="79">
        <f t="shared" si="155"/>
        <v>15</v>
      </c>
      <c r="D2313" s="194">
        <v>44290</v>
      </c>
      <c r="E2313" s="53" t="s">
        <v>186</v>
      </c>
      <c r="F2313" s="53" t="s">
        <v>146</v>
      </c>
      <c r="G2313" s="50" t="s">
        <v>138</v>
      </c>
      <c r="H2313" s="50" t="s">
        <v>144</v>
      </c>
      <c r="I2313" s="53">
        <v>38</v>
      </c>
      <c r="J2313" s="61">
        <v>0.41</v>
      </c>
      <c r="K2313" s="64">
        <f t="shared" si="142"/>
        <v>0.74719346843563206</v>
      </c>
      <c r="M2313" s="2"/>
    </row>
    <row r="2314" spans="1:13" x14ac:dyDescent="0.2">
      <c r="A2314" s="47">
        <f t="shared" si="154"/>
        <v>2021</v>
      </c>
      <c r="B2314" s="181" t="str">
        <f t="shared" si="151"/>
        <v>Apr</v>
      </c>
      <c r="C2314" s="79">
        <f t="shared" si="155"/>
        <v>15</v>
      </c>
      <c r="D2314" s="194">
        <v>44290</v>
      </c>
      <c r="E2314" s="53" t="s">
        <v>186</v>
      </c>
      <c r="F2314" s="53" t="s">
        <v>146</v>
      </c>
      <c r="G2314" s="50" t="s">
        <v>138</v>
      </c>
      <c r="H2314" s="50" t="s">
        <v>144</v>
      </c>
      <c r="I2314" s="53">
        <v>37</v>
      </c>
      <c r="J2314" s="61">
        <v>0.42</v>
      </c>
      <c r="K2314" s="64">
        <f t="shared" si="142"/>
        <v>0.82917102639527762</v>
      </c>
      <c r="M2314" s="2"/>
    </row>
    <row r="2315" spans="1:13" x14ac:dyDescent="0.2">
      <c r="A2315" s="47">
        <f t="shared" si="154"/>
        <v>2021</v>
      </c>
      <c r="B2315" s="181" t="str">
        <f t="shared" si="151"/>
        <v>Apr</v>
      </c>
      <c r="C2315" s="79">
        <f t="shared" si="155"/>
        <v>15</v>
      </c>
      <c r="D2315" s="194">
        <v>44290</v>
      </c>
      <c r="E2315" s="53" t="s">
        <v>186</v>
      </c>
      <c r="F2315" s="53" t="s">
        <v>146</v>
      </c>
      <c r="G2315" s="50" t="s">
        <v>138</v>
      </c>
      <c r="H2315" s="50" t="s">
        <v>144</v>
      </c>
      <c r="I2315" s="53">
        <v>39</v>
      </c>
      <c r="J2315" s="61">
        <v>0.48</v>
      </c>
      <c r="K2315" s="64">
        <f t="shared" si="142"/>
        <v>0.8091842411369039</v>
      </c>
      <c r="M2315" s="2"/>
    </row>
    <row r="2316" spans="1:13" x14ac:dyDescent="0.2">
      <c r="A2316" s="47">
        <f t="shared" si="154"/>
        <v>2021</v>
      </c>
      <c r="B2316" s="181" t="str">
        <f t="shared" si="151"/>
        <v>Apr</v>
      </c>
      <c r="C2316" s="79">
        <f t="shared" si="155"/>
        <v>15</v>
      </c>
      <c r="D2316" s="194">
        <v>44290</v>
      </c>
      <c r="E2316" s="53" t="s">
        <v>186</v>
      </c>
      <c r="F2316" s="53" t="s">
        <v>146</v>
      </c>
      <c r="G2316" s="50" t="s">
        <v>138</v>
      </c>
      <c r="H2316" s="50" t="s">
        <v>144</v>
      </c>
      <c r="I2316" s="53">
        <v>37</v>
      </c>
      <c r="J2316" s="61">
        <v>0.38</v>
      </c>
      <c r="K2316" s="64">
        <f t="shared" si="142"/>
        <v>0.75020235721477502</v>
      </c>
      <c r="M2316" s="2"/>
    </row>
    <row r="2317" spans="1:13" x14ac:dyDescent="0.2">
      <c r="A2317" s="47">
        <f t="shared" si="154"/>
        <v>2021</v>
      </c>
      <c r="B2317" s="181" t="str">
        <f t="shared" si="151"/>
        <v>Apr</v>
      </c>
      <c r="C2317" s="79">
        <f t="shared" si="155"/>
        <v>15</v>
      </c>
      <c r="D2317" s="194">
        <v>44290</v>
      </c>
      <c r="E2317" s="53" t="s">
        <v>186</v>
      </c>
      <c r="F2317" s="53" t="s">
        <v>146</v>
      </c>
      <c r="G2317" s="50" t="s">
        <v>138</v>
      </c>
      <c r="H2317" s="50" t="s">
        <v>144</v>
      </c>
      <c r="I2317" s="53">
        <v>39</v>
      </c>
      <c r="J2317" s="61">
        <v>0.51</v>
      </c>
      <c r="K2317" s="64">
        <f t="shared" si="142"/>
        <v>0.85975825620796031</v>
      </c>
      <c r="M2317" s="2"/>
    </row>
    <row r="2318" spans="1:13" x14ac:dyDescent="0.2">
      <c r="A2318" s="47">
        <f t="shared" si="154"/>
        <v>2021</v>
      </c>
      <c r="B2318" s="181" t="str">
        <f t="shared" si="151"/>
        <v>Apr</v>
      </c>
      <c r="C2318" s="79">
        <f t="shared" si="155"/>
        <v>15</v>
      </c>
      <c r="D2318" s="194">
        <v>44290</v>
      </c>
      <c r="E2318" s="53" t="s">
        <v>189</v>
      </c>
      <c r="F2318" s="53" t="s">
        <v>146</v>
      </c>
      <c r="G2318" s="50" t="s">
        <v>138</v>
      </c>
      <c r="H2318" s="50" t="s">
        <v>144</v>
      </c>
      <c r="I2318" s="53">
        <v>37</v>
      </c>
      <c r="J2318" s="61">
        <v>0.51</v>
      </c>
      <c r="K2318" s="64">
        <f t="shared" si="142"/>
        <v>1.0068505320514085</v>
      </c>
      <c r="M2318" s="2"/>
    </row>
    <row r="2319" spans="1:13" x14ac:dyDescent="0.2">
      <c r="A2319" s="47">
        <f t="shared" si="154"/>
        <v>2021</v>
      </c>
      <c r="B2319" s="181" t="str">
        <f t="shared" si="151"/>
        <v>Apr</v>
      </c>
      <c r="C2319" s="79">
        <f t="shared" si="155"/>
        <v>15</v>
      </c>
      <c r="D2319" s="194">
        <v>44290</v>
      </c>
      <c r="E2319" s="53" t="s">
        <v>189</v>
      </c>
      <c r="F2319" s="53" t="s">
        <v>146</v>
      </c>
      <c r="G2319" s="50" t="s">
        <v>138</v>
      </c>
      <c r="H2319" s="50" t="s">
        <v>144</v>
      </c>
      <c r="I2319" s="53">
        <v>39</v>
      </c>
      <c r="J2319" s="61">
        <v>0.56000000000000005</v>
      </c>
      <c r="K2319" s="64">
        <f t="shared" si="142"/>
        <v>0.94404828132638796</v>
      </c>
      <c r="M2319" s="2"/>
    </row>
    <row r="2320" spans="1:13" x14ac:dyDescent="0.2">
      <c r="A2320" s="47">
        <f t="shared" si="154"/>
        <v>2021</v>
      </c>
      <c r="B2320" s="181" t="str">
        <f t="shared" si="151"/>
        <v>Apr</v>
      </c>
      <c r="C2320" s="79">
        <f t="shared" si="155"/>
        <v>15</v>
      </c>
      <c r="D2320" s="194">
        <v>44290</v>
      </c>
      <c r="E2320" s="53" t="s">
        <v>189</v>
      </c>
      <c r="F2320" s="53" t="s">
        <v>146</v>
      </c>
      <c r="G2320" s="50" t="s">
        <v>138</v>
      </c>
      <c r="H2320" s="50" t="s">
        <v>144</v>
      </c>
      <c r="I2320" s="53">
        <v>36</v>
      </c>
      <c r="J2320" s="61">
        <v>0.44</v>
      </c>
      <c r="K2320" s="64">
        <f t="shared" si="142"/>
        <v>0.94307270233196161</v>
      </c>
      <c r="M2320" s="2"/>
    </row>
    <row r="2321" spans="1:13" x14ac:dyDescent="0.2">
      <c r="A2321" s="47">
        <f t="shared" si="154"/>
        <v>2021</v>
      </c>
      <c r="B2321" s="181" t="str">
        <f t="shared" si="151"/>
        <v>Apr</v>
      </c>
      <c r="C2321" s="79">
        <f t="shared" si="155"/>
        <v>15</v>
      </c>
      <c r="D2321" s="194">
        <v>44290</v>
      </c>
      <c r="E2321" s="53" t="s">
        <v>189</v>
      </c>
      <c r="F2321" s="53" t="s">
        <v>146</v>
      </c>
      <c r="G2321" s="50" t="s">
        <v>138</v>
      </c>
      <c r="H2321" s="50" t="s">
        <v>144</v>
      </c>
      <c r="I2321" s="53">
        <v>40</v>
      </c>
      <c r="J2321" s="61">
        <v>0.5</v>
      </c>
      <c r="K2321" s="64">
        <f t="shared" si="142"/>
        <v>0.78125</v>
      </c>
      <c r="M2321" s="2"/>
    </row>
    <row r="2322" spans="1:13" x14ac:dyDescent="0.2">
      <c r="A2322" s="47">
        <f t="shared" si="154"/>
        <v>2021</v>
      </c>
      <c r="B2322" s="181" t="str">
        <f t="shared" si="151"/>
        <v>Apr</v>
      </c>
      <c r="C2322" s="79">
        <f t="shared" si="155"/>
        <v>15</v>
      </c>
      <c r="D2322" s="194">
        <v>44290</v>
      </c>
      <c r="E2322" s="53" t="s">
        <v>189</v>
      </c>
      <c r="F2322" s="53" t="s">
        <v>146</v>
      </c>
      <c r="G2322" s="50" t="s">
        <v>138</v>
      </c>
      <c r="H2322" s="50" t="s">
        <v>144</v>
      </c>
      <c r="I2322" s="53">
        <v>49</v>
      </c>
      <c r="J2322" s="61">
        <v>1.19</v>
      </c>
      <c r="K2322" s="64">
        <f t="shared" si="142"/>
        <v>1.0114833105253764</v>
      </c>
      <c r="M2322" s="2"/>
    </row>
    <row r="2323" spans="1:13" x14ac:dyDescent="0.2">
      <c r="A2323" s="47">
        <f t="shared" si="154"/>
        <v>2021</v>
      </c>
      <c r="B2323" s="181" t="str">
        <f t="shared" ref="B2323:B2346" si="156">TEXT(D2323,"mmm")</f>
        <v>Apr</v>
      </c>
      <c r="C2323" s="79">
        <f t="shared" si="155"/>
        <v>15</v>
      </c>
      <c r="D2323" s="194">
        <v>44290</v>
      </c>
      <c r="E2323" s="53" t="s">
        <v>189</v>
      </c>
      <c r="F2323" s="53" t="s">
        <v>146</v>
      </c>
      <c r="G2323" s="50" t="s">
        <v>138</v>
      </c>
      <c r="H2323" s="50" t="s">
        <v>144</v>
      </c>
      <c r="I2323" s="53">
        <v>41</v>
      </c>
      <c r="J2323" s="61">
        <v>0.64</v>
      </c>
      <c r="K2323" s="64">
        <f t="shared" si="142"/>
        <v>0.92859941091974874</v>
      </c>
      <c r="M2323" s="2"/>
    </row>
    <row r="2324" spans="1:13" x14ac:dyDescent="0.2">
      <c r="A2324" s="47">
        <f t="shared" si="154"/>
        <v>2021</v>
      </c>
      <c r="B2324" s="181" t="str">
        <f t="shared" si="156"/>
        <v>Apr</v>
      </c>
      <c r="C2324" s="79">
        <f t="shared" si="155"/>
        <v>15</v>
      </c>
      <c r="D2324" s="194">
        <v>44290</v>
      </c>
      <c r="E2324" s="53" t="s">
        <v>189</v>
      </c>
      <c r="F2324" s="53" t="s">
        <v>146</v>
      </c>
      <c r="G2324" s="50" t="s">
        <v>138</v>
      </c>
      <c r="H2324" s="50" t="s">
        <v>144</v>
      </c>
      <c r="I2324" s="53">
        <v>39</v>
      </c>
      <c r="J2324" s="61">
        <v>0.48</v>
      </c>
      <c r="K2324" s="64">
        <f t="shared" si="142"/>
        <v>0.8091842411369039</v>
      </c>
      <c r="M2324" s="2"/>
    </row>
    <row r="2325" spans="1:13" x14ac:dyDescent="0.2">
      <c r="A2325" s="47">
        <f t="shared" si="154"/>
        <v>2021</v>
      </c>
      <c r="B2325" s="181" t="str">
        <f t="shared" si="156"/>
        <v>Apr</v>
      </c>
      <c r="C2325" s="79">
        <f t="shared" si="155"/>
        <v>15</v>
      </c>
      <c r="D2325" s="194">
        <v>44290</v>
      </c>
      <c r="E2325" s="53" t="s">
        <v>189</v>
      </c>
      <c r="F2325" s="53" t="s">
        <v>146</v>
      </c>
      <c r="G2325" s="50" t="s">
        <v>138</v>
      </c>
      <c r="H2325" s="50" t="s">
        <v>144</v>
      </c>
      <c r="I2325" s="53">
        <v>38</v>
      </c>
      <c r="J2325" s="61">
        <v>0.5</v>
      </c>
      <c r="K2325" s="64">
        <f t="shared" si="142"/>
        <v>0.91121154687272199</v>
      </c>
      <c r="M2325" s="2"/>
    </row>
    <row r="2326" spans="1:13" x14ac:dyDescent="0.2">
      <c r="A2326" s="47">
        <f t="shared" si="154"/>
        <v>2021</v>
      </c>
      <c r="B2326" s="181" t="str">
        <f t="shared" si="156"/>
        <v>Apr</v>
      </c>
      <c r="C2326" s="79">
        <f t="shared" si="155"/>
        <v>15</v>
      </c>
      <c r="D2326" s="194">
        <v>44290</v>
      </c>
      <c r="E2326" s="53" t="s">
        <v>189</v>
      </c>
      <c r="F2326" s="53" t="s">
        <v>146</v>
      </c>
      <c r="G2326" s="50" t="s">
        <v>138</v>
      </c>
      <c r="H2326" s="50" t="s">
        <v>144</v>
      </c>
      <c r="I2326" s="53">
        <v>36</v>
      </c>
      <c r="J2326" s="61">
        <v>0.59</v>
      </c>
      <c r="K2326" s="64">
        <f t="shared" si="142"/>
        <v>1.2645747599451302</v>
      </c>
      <c r="M2326" s="2"/>
    </row>
    <row r="2327" spans="1:13" x14ac:dyDescent="0.2">
      <c r="A2327" s="47">
        <f t="shared" si="154"/>
        <v>2021</v>
      </c>
      <c r="B2327" s="181" t="str">
        <f t="shared" si="156"/>
        <v>Apr</v>
      </c>
      <c r="C2327" s="79">
        <f t="shared" si="155"/>
        <v>15</v>
      </c>
      <c r="D2327" s="194">
        <v>44290</v>
      </c>
      <c r="E2327" s="53" t="s">
        <v>189</v>
      </c>
      <c r="F2327" s="53" t="s">
        <v>146</v>
      </c>
      <c r="G2327" s="50" t="s">
        <v>138</v>
      </c>
      <c r="H2327" s="50" t="s">
        <v>144</v>
      </c>
      <c r="I2327" s="53">
        <v>39</v>
      </c>
      <c r="J2327" s="61">
        <v>0.56000000000000005</v>
      </c>
      <c r="K2327" s="64">
        <f t="shared" si="142"/>
        <v>0.94404828132638796</v>
      </c>
      <c r="M2327" s="2"/>
    </row>
    <row r="2328" spans="1:13" x14ac:dyDescent="0.2">
      <c r="A2328" s="47">
        <f t="shared" si="154"/>
        <v>2021</v>
      </c>
      <c r="B2328" s="181" t="str">
        <f t="shared" si="156"/>
        <v>Apr</v>
      </c>
      <c r="C2328" s="79">
        <f t="shared" si="155"/>
        <v>15</v>
      </c>
      <c r="D2328" s="194">
        <v>44290</v>
      </c>
      <c r="E2328" s="53" t="s">
        <v>189</v>
      </c>
      <c r="F2328" s="53" t="s">
        <v>146</v>
      </c>
      <c r="G2328" s="50" t="s">
        <v>138</v>
      </c>
      <c r="H2328" s="50" t="s">
        <v>144</v>
      </c>
      <c r="I2328" s="53">
        <v>38</v>
      </c>
      <c r="J2328" s="61">
        <v>0.6</v>
      </c>
      <c r="K2328" s="64">
        <f t="shared" si="142"/>
        <v>1.0934538562472664</v>
      </c>
      <c r="M2328" s="2"/>
    </row>
    <row r="2329" spans="1:13" x14ac:dyDescent="0.2">
      <c r="A2329" s="47">
        <f t="shared" si="154"/>
        <v>2021</v>
      </c>
      <c r="B2329" s="181" t="str">
        <f t="shared" si="156"/>
        <v>Apr</v>
      </c>
      <c r="C2329" s="79">
        <f t="shared" si="155"/>
        <v>15</v>
      </c>
      <c r="D2329" s="194">
        <v>44290</v>
      </c>
      <c r="E2329" s="53" t="s">
        <v>189</v>
      </c>
      <c r="F2329" s="53" t="s">
        <v>146</v>
      </c>
      <c r="G2329" s="50" t="s">
        <v>138</v>
      </c>
      <c r="H2329" s="50" t="s">
        <v>144</v>
      </c>
      <c r="I2329" s="53">
        <v>35</v>
      </c>
      <c r="J2329" s="61">
        <v>0.32</v>
      </c>
      <c r="K2329" s="64">
        <f t="shared" si="142"/>
        <v>0.74635568513119532</v>
      </c>
      <c r="M2329" s="2"/>
    </row>
    <row r="2330" spans="1:13" x14ac:dyDescent="0.2">
      <c r="A2330" s="47">
        <f t="shared" si="154"/>
        <v>2021</v>
      </c>
      <c r="B2330" s="181" t="str">
        <f t="shared" si="156"/>
        <v>Apr</v>
      </c>
      <c r="C2330" s="79">
        <f t="shared" si="155"/>
        <v>15</v>
      </c>
      <c r="D2330" s="194">
        <v>44290</v>
      </c>
      <c r="E2330" s="53" t="s">
        <v>189</v>
      </c>
      <c r="F2330" s="53" t="s">
        <v>146</v>
      </c>
      <c r="G2330" s="50" t="s">
        <v>138</v>
      </c>
      <c r="H2330" s="50" t="s">
        <v>144</v>
      </c>
      <c r="I2330" s="53">
        <v>38</v>
      </c>
      <c r="J2330" s="61">
        <v>0.49</v>
      </c>
      <c r="K2330" s="64">
        <f t="shared" si="142"/>
        <v>0.89298731593526748</v>
      </c>
      <c r="M2330" s="2"/>
    </row>
    <row r="2331" spans="1:13" x14ac:dyDescent="0.2">
      <c r="A2331" s="47">
        <f t="shared" si="154"/>
        <v>2021</v>
      </c>
      <c r="B2331" s="181" t="str">
        <f t="shared" si="156"/>
        <v>Apr</v>
      </c>
      <c r="C2331" s="79">
        <f t="shared" si="155"/>
        <v>15</v>
      </c>
      <c r="D2331" s="194">
        <v>44290</v>
      </c>
      <c r="E2331" s="53" t="s">
        <v>189</v>
      </c>
      <c r="F2331" s="53" t="s">
        <v>146</v>
      </c>
      <c r="G2331" s="50" t="s">
        <v>138</v>
      </c>
      <c r="H2331" s="50" t="s">
        <v>144</v>
      </c>
      <c r="I2331" s="53">
        <v>40</v>
      </c>
      <c r="J2331" s="61">
        <v>0.55000000000000004</v>
      </c>
      <c r="K2331" s="64">
        <f t="shared" si="142"/>
        <v>0.85937500000000011</v>
      </c>
      <c r="M2331" s="2"/>
    </row>
    <row r="2332" spans="1:13" x14ac:dyDescent="0.2">
      <c r="A2332" s="47">
        <f t="shared" si="154"/>
        <v>2021</v>
      </c>
      <c r="B2332" s="181" t="str">
        <f t="shared" si="156"/>
        <v>Apr</v>
      </c>
      <c r="C2332" s="79">
        <f t="shared" si="155"/>
        <v>15</v>
      </c>
      <c r="D2332" s="194">
        <v>44290</v>
      </c>
      <c r="E2332" s="53" t="s">
        <v>189</v>
      </c>
      <c r="F2332" s="53" t="s">
        <v>146</v>
      </c>
      <c r="G2332" s="50" t="s">
        <v>138</v>
      </c>
      <c r="H2332" s="50" t="s">
        <v>144</v>
      </c>
      <c r="I2332" s="53">
        <v>38</v>
      </c>
      <c r="J2332" s="61">
        <v>0.55000000000000004</v>
      </c>
      <c r="K2332" s="64">
        <f t="shared" si="142"/>
        <v>1.0023327015599943</v>
      </c>
      <c r="M2332" s="2"/>
    </row>
    <row r="2333" spans="1:13" x14ac:dyDescent="0.2">
      <c r="A2333" s="47">
        <f t="shared" si="154"/>
        <v>2021</v>
      </c>
      <c r="B2333" s="181" t="str">
        <f t="shared" si="156"/>
        <v>Apr</v>
      </c>
      <c r="C2333" s="79">
        <f t="shared" si="155"/>
        <v>15</v>
      </c>
      <c r="D2333" s="194">
        <v>44290</v>
      </c>
      <c r="E2333" s="53" t="s">
        <v>189</v>
      </c>
      <c r="F2333" s="53" t="s">
        <v>146</v>
      </c>
      <c r="G2333" s="50" t="s">
        <v>138</v>
      </c>
      <c r="H2333" s="50" t="s">
        <v>144</v>
      </c>
      <c r="I2333" s="53">
        <v>40</v>
      </c>
      <c r="J2333" s="61">
        <v>0.57999999999999996</v>
      </c>
      <c r="K2333" s="64">
        <f t="shared" si="142"/>
        <v>0.90624999999999989</v>
      </c>
      <c r="M2333" s="2"/>
    </row>
    <row r="2334" spans="1:13" x14ac:dyDescent="0.2">
      <c r="A2334" s="47">
        <f t="shared" si="154"/>
        <v>2021</v>
      </c>
      <c r="B2334" s="181" t="str">
        <f t="shared" si="156"/>
        <v>Apr</v>
      </c>
      <c r="C2334" s="79">
        <f t="shared" si="155"/>
        <v>15</v>
      </c>
      <c r="D2334" s="194">
        <v>44290</v>
      </c>
      <c r="E2334" s="53" t="s">
        <v>189</v>
      </c>
      <c r="F2334" s="53" t="s">
        <v>146</v>
      </c>
      <c r="G2334" s="50" t="s">
        <v>138</v>
      </c>
      <c r="H2334" s="50" t="s">
        <v>144</v>
      </c>
      <c r="I2334" s="53">
        <v>39</v>
      </c>
      <c r="J2334" s="61">
        <v>0.53</v>
      </c>
      <c r="K2334" s="64">
        <f t="shared" si="142"/>
        <v>0.89347426625533133</v>
      </c>
      <c r="M2334" s="2"/>
    </row>
    <row r="2335" spans="1:13" x14ac:dyDescent="0.2">
      <c r="A2335" s="47">
        <f t="shared" si="154"/>
        <v>2021</v>
      </c>
      <c r="B2335" s="181" t="str">
        <f t="shared" si="156"/>
        <v>Apr</v>
      </c>
      <c r="C2335" s="79">
        <f t="shared" si="155"/>
        <v>15</v>
      </c>
      <c r="D2335" s="194">
        <v>44290</v>
      </c>
      <c r="E2335" s="53" t="s">
        <v>189</v>
      </c>
      <c r="F2335" s="53" t="s">
        <v>146</v>
      </c>
      <c r="G2335" s="50" t="s">
        <v>138</v>
      </c>
      <c r="H2335" s="50" t="s">
        <v>144</v>
      </c>
      <c r="I2335" s="53">
        <v>40</v>
      </c>
      <c r="J2335" s="61">
        <v>0.56000000000000005</v>
      </c>
      <c r="K2335" s="64">
        <f t="shared" si="142"/>
        <v>0.87500000000000011</v>
      </c>
      <c r="M2335" s="2"/>
    </row>
    <row r="2336" spans="1:13" x14ac:dyDescent="0.2">
      <c r="A2336" s="47">
        <f t="shared" si="154"/>
        <v>2021</v>
      </c>
      <c r="B2336" s="181" t="str">
        <f t="shared" si="156"/>
        <v>Apr</v>
      </c>
      <c r="C2336" s="79">
        <f t="shared" si="155"/>
        <v>15</v>
      </c>
      <c r="D2336" s="194">
        <v>44290</v>
      </c>
      <c r="E2336" s="53" t="s">
        <v>189</v>
      </c>
      <c r="F2336" s="53" t="s">
        <v>146</v>
      </c>
      <c r="G2336" s="50" t="s">
        <v>138</v>
      </c>
      <c r="H2336" s="50" t="s">
        <v>144</v>
      </c>
      <c r="I2336" s="53">
        <v>40</v>
      </c>
      <c r="J2336" s="61">
        <v>0.62</v>
      </c>
      <c r="K2336" s="64">
        <f t="shared" si="142"/>
        <v>0.96875</v>
      </c>
      <c r="M2336" s="2"/>
    </row>
    <row r="2337" spans="1:13" x14ac:dyDescent="0.2">
      <c r="A2337" s="47">
        <f t="shared" si="154"/>
        <v>2021</v>
      </c>
      <c r="B2337" s="181" t="str">
        <f t="shared" si="156"/>
        <v>Apr</v>
      </c>
      <c r="C2337" s="79">
        <f t="shared" si="155"/>
        <v>15</v>
      </c>
      <c r="D2337" s="194">
        <v>44290</v>
      </c>
      <c r="E2337" s="53" t="s">
        <v>189</v>
      </c>
      <c r="F2337" s="53" t="s">
        <v>146</v>
      </c>
      <c r="G2337" s="50" t="s">
        <v>138</v>
      </c>
      <c r="H2337" s="50" t="s">
        <v>144</v>
      </c>
      <c r="I2337" s="53">
        <v>38</v>
      </c>
      <c r="J2337" s="61">
        <v>0.47</v>
      </c>
      <c r="K2337" s="64">
        <f t="shared" si="142"/>
        <v>0.85653885406035868</v>
      </c>
      <c r="M2337" s="2"/>
    </row>
    <row r="2338" spans="1:13" x14ac:dyDescent="0.2">
      <c r="A2338" s="47">
        <f t="shared" si="154"/>
        <v>2021</v>
      </c>
      <c r="B2338" s="181" t="str">
        <f t="shared" si="156"/>
        <v>Apr</v>
      </c>
      <c r="C2338" s="79">
        <f t="shared" si="155"/>
        <v>15</v>
      </c>
      <c r="D2338" s="194">
        <v>44290</v>
      </c>
      <c r="E2338" s="53" t="s">
        <v>189</v>
      </c>
      <c r="F2338" s="53" t="s">
        <v>146</v>
      </c>
      <c r="G2338" s="50" t="s">
        <v>138</v>
      </c>
      <c r="H2338" s="50" t="s">
        <v>144</v>
      </c>
      <c r="I2338" s="53">
        <v>40</v>
      </c>
      <c r="J2338" s="61">
        <v>0.55000000000000004</v>
      </c>
      <c r="K2338" s="64">
        <f t="shared" si="142"/>
        <v>0.85937500000000011</v>
      </c>
      <c r="M2338" s="2"/>
    </row>
    <row r="2339" spans="1:13" x14ac:dyDescent="0.2">
      <c r="A2339" s="47">
        <f t="shared" si="154"/>
        <v>2021</v>
      </c>
      <c r="B2339" s="181" t="str">
        <f t="shared" si="156"/>
        <v>Apr</v>
      </c>
      <c r="C2339" s="79">
        <f t="shared" si="155"/>
        <v>15</v>
      </c>
      <c r="D2339" s="194">
        <v>44290</v>
      </c>
      <c r="E2339" s="53" t="s">
        <v>189</v>
      </c>
      <c r="F2339" s="53" t="s">
        <v>146</v>
      </c>
      <c r="G2339" s="50" t="s">
        <v>138</v>
      </c>
      <c r="H2339" s="50" t="s">
        <v>144</v>
      </c>
      <c r="I2339" s="53">
        <v>39</v>
      </c>
      <c r="J2339" s="61">
        <v>0.51</v>
      </c>
      <c r="K2339" s="64">
        <f t="shared" si="142"/>
        <v>0.85975825620796031</v>
      </c>
      <c r="M2339" s="2"/>
    </row>
    <row r="2340" spans="1:13" x14ac:dyDescent="0.2">
      <c r="A2340" s="47">
        <f t="shared" si="154"/>
        <v>2021</v>
      </c>
      <c r="B2340" s="181" t="str">
        <f t="shared" si="156"/>
        <v>Apr</v>
      </c>
      <c r="C2340" s="79">
        <f t="shared" si="155"/>
        <v>15</v>
      </c>
      <c r="D2340" s="194">
        <v>44290</v>
      </c>
      <c r="E2340" s="53" t="s">
        <v>189</v>
      </c>
      <c r="F2340" s="53" t="s">
        <v>146</v>
      </c>
      <c r="G2340" s="50" t="s">
        <v>138</v>
      </c>
      <c r="H2340" s="50" t="s">
        <v>144</v>
      </c>
      <c r="I2340" s="53">
        <v>39</v>
      </c>
      <c r="J2340" s="61">
        <v>0.53</v>
      </c>
      <c r="K2340" s="64">
        <f t="shared" si="142"/>
        <v>0.89347426625533133</v>
      </c>
      <c r="M2340" s="2"/>
    </row>
    <row r="2341" spans="1:13" x14ac:dyDescent="0.2">
      <c r="A2341" s="47">
        <f t="shared" si="154"/>
        <v>2021</v>
      </c>
      <c r="B2341" s="181" t="str">
        <f t="shared" si="156"/>
        <v>Apr</v>
      </c>
      <c r="C2341" s="79">
        <f t="shared" si="155"/>
        <v>15</v>
      </c>
      <c r="D2341" s="194">
        <v>44290</v>
      </c>
      <c r="E2341" s="53" t="s">
        <v>189</v>
      </c>
      <c r="F2341" s="53" t="s">
        <v>146</v>
      </c>
      <c r="G2341" s="50" t="s">
        <v>138</v>
      </c>
      <c r="H2341" s="50" t="s">
        <v>144</v>
      </c>
      <c r="I2341" s="53">
        <v>38</v>
      </c>
      <c r="J2341" s="61">
        <v>0.54</v>
      </c>
      <c r="K2341" s="64">
        <f t="shared" si="142"/>
        <v>0.9841084706225397</v>
      </c>
      <c r="M2341" s="2"/>
    </row>
    <row r="2342" spans="1:13" x14ac:dyDescent="0.2">
      <c r="A2342" s="47">
        <f t="shared" si="154"/>
        <v>2021</v>
      </c>
      <c r="B2342" s="181" t="str">
        <f t="shared" si="156"/>
        <v>Apr</v>
      </c>
      <c r="C2342" s="79">
        <f t="shared" si="155"/>
        <v>15</v>
      </c>
      <c r="D2342" s="194">
        <v>44290</v>
      </c>
      <c r="E2342" s="53" t="s">
        <v>189</v>
      </c>
      <c r="F2342" s="53" t="s">
        <v>146</v>
      </c>
      <c r="G2342" s="50" t="s">
        <v>138</v>
      </c>
      <c r="H2342" s="50" t="s">
        <v>144</v>
      </c>
      <c r="I2342" s="53">
        <v>39</v>
      </c>
      <c r="J2342" s="61">
        <v>0.53</v>
      </c>
      <c r="K2342" s="64">
        <f t="shared" si="142"/>
        <v>0.89347426625533133</v>
      </c>
      <c r="M2342" s="2"/>
    </row>
    <row r="2343" spans="1:13" x14ac:dyDescent="0.2">
      <c r="A2343" s="47">
        <f t="shared" si="154"/>
        <v>2021</v>
      </c>
      <c r="B2343" s="181" t="str">
        <f t="shared" si="156"/>
        <v>Apr</v>
      </c>
      <c r="C2343" s="79">
        <f t="shared" si="155"/>
        <v>15</v>
      </c>
      <c r="D2343" s="194">
        <v>44290</v>
      </c>
      <c r="E2343" s="53" t="s">
        <v>189</v>
      </c>
      <c r="F2343" s="53" t="s">
        <v>146</v>
      </c>
      <c r="G2343" s="50" t="s">
        <v>138</v>
      </c>
      <c r="H2343" s="50" t="s">
        <v>144</v>
      </c>
      <c r="I2343" s="53">
        <v>38</v>
      </c>
      <c r="J2343" s="61">
        <v>0.54</v>
      </c>
      <c r="K2343" s="64">
        <f t="shared" si="142"/>
        <v>0.9841084706225397</v>
      </c>
      <c r="M2343" s="2"/>
    </row>
    <row r="2344" spans="1:13" x14ac:dyDescent="0.2">
      <c r="A2344" s="47">
        <f t="shared" si="154"/>
        <v>2021</v>
      </c>
      <c r="B2344" s="181" t="str">
        <f t="shared" si="156"/>
        <v>Apr</v>
      </c>
      <c r="C2344" s="79">
        <f t="shared" si="155"/>
        <v>15</v>
      </c>
      <c r="D2344" s="194">
        <v>44290</v>
      </c>
      <c r="E2344" s="53" t="s">
        <v>189</v>
      </c>
      <c r="F2344" s="53" t="s">
        <v>146</v>
      </c>
      <c r="G2344" s="50" t="s">
        <v>138</v>
      </c>
      <c r="H2344" s="50" t="s">
        <v>144</v>
      </c>
      <c r="I2344" s="53">
        <v>38</v>
      </c>
      <c r="J2344" s="61">
        <v>0.43</v>
      </c>
      <c r="K2344" s="64">
        <f t="shared" si="142"/>
        <v>0.78364193031054086</v>
      </c>
      <c r="M2344" s="2"/>
    </row>
    <row r="2345" spans="1:13" x14ac:dyDescent="0.2">
      <c r="A2345" s="47">
        <f t="shared" si="154"/>
        <v>2021</v>
      </c>
      <c r="B2345" s="181" t="str">
        <f t="shared" si="156"/>
        <v>Apr</v>
      </c>
      <c r="C2345" s="79">
        <f t="shared" si="155"/>
        <v>15</v>
      </c>
      <c r="D2345" s="194">
        <v>44290</v>
      </c>
      <c r="E2345" s="53" t="s">
        <v>189</v>
      </c>
      <c r="F2345" s="53" t="s">
        <v>146</v>
      </c>
      <c r="G2345" s="50" t="s">
        <v>138</v>
      </c>
      <c r="H2345" s="50" t="s">
        <v>144</v>
      </c>
      <c r="I2345" s="53">
        <v>40</v>
      </c>
      <c r="J2345" s="61">
        <v>0.49</v>
      </c>
      <c r="K2345" s="64">
        <f t="shared" si="142"/>
        <v>0.765625</v>
      </c>
      <c r="M2345" s="2"/>
    </row>
    <row r="2346" spans="1:13" x14ac:dyDescent="0.2">
      <c r="A2346" s="47">
        <f t="shared" si="154"/>
        <v>2021</v>
      </c>
      <c r="B2346" s="181" t="str">
        <f t="shared" si="156"/>
        <v>Apr</v>
      </c>
      <c r="C2346" s="79">
        <f t="shared" si="155"/>
        <v>15</v>
      </c>
      <c r="D2346" s="194">
        <v>44290</v>
      </c>
      <c r="E2346" s="53" t="s">
        <v>189</v>
      </c>
      <c r="F2346" s="53" t="s">
        <v>146</v>
      </c>
      <c r="G2346" s="50" t="s">
        <v>138</v>
      </c>
      <c r="H2346" s="50" t="s">
        <v>144</v>
      </c>
      <c r="I2346" s="53">
        <v>38</v>
      </c>
      <c r="J2346" s="61">
        <v>0.49</v>
      </c>
      <c r="K2346" s="64">
        <f t="shared" si="142"/>
        <v>0.89298731593526748</v>
      </c>
      <c r="M2346" s="2"/>
    </row>
    <row r="2347" spans="1:13" x14ac:dyDescent="0.2">
      <c r="A2347" s="47">
        <f t="shared" si="154"/>
        <v>2021</v>
      </c>
      <c r="B2347" s="181" t="str">
        <f>TEXT(D2347,"mmm")</f>
        <v>Apr</v>
      </c>
      <c r="C2347" s="79">
        <f t="shared" si="155"/>
        <v>15</v>
      </c>
      <c r="D2347" s="194">
        <v>44290</v>
      </c>
      <c r="E2347" s="53" t="s">
        <v>189</v>
      </c>
      <c r="F2347" s="53" t="s">
        <v>142</v>
      </c>
      <c r="G2347" s="50" t="s">
        <v>138</v>
      </c>
      <c r="H2347" s="50" t="s">
        <v>144</v>
      </c>
      <c r="I2347" s="53">
        <v>38</v>
      </c>
      <c r="J2347" s="61">
        <v>0.48</v>
      </c>
      <c r="K2347" s="64">
        <f t="shared" si="142"/>
        <v>0.87476308499781308</v>
      </c>
      <c r="M2347" s="2"/>
    </row>
    <row r="2348" spans="1:13" x14ac:dyDescent="0.2">
      <c r="A2348" s="47"/>
      <c r="B2348" s="47"/>
      <c r="C2348" s="79"/>
      <c r="D2348" s="194"/>
      <c r="E2348" s="53"/>
      <c r="F2348" s="53"/>
      <c r="G2348" s="50"/>
      <c r="H2348" s="50"/>
      <c r="I2348" s="53"/>
      <c r="K2348" s="64"/>
      <c r="M2348" s="2"/>
    </row>
    <row r="2349" spans="1:13" x14ac:dyDescent="0.2">
      <c r="A2349" s="47"/>
      <c r="B2349" s="47"/>
      <c r="C2349" s="79"/>
      <c r="D2349" s="194"/>
      <c r="E2349" s="53"/>
      <c r="F2349" s="53"/>
      <c r="G2349" s="50"/>
      <c r="H2349" s="50"/>
      <c r="I2349" s="53">
        <v>40</v>
      </c>
      <c r="K2349" s="64"/>
      <c r="M2349" s="2"/>
    </row>
    <row r="2350" spans="1:13" x14ac:dyDescent="0.2">
      <c r="A2350" s="47">
        <f t="shared" si="153"/>
        <v>2021</v>
      </c>
      <c r="B2350" s="181" t="str">
        <f t="shared" ref="B2350:B2413" si="157">TEXT(D2350,"mmm")</f>
        <v>Apr</v>
      </c>
      <c r="C2350" s="79">
        <f>WEEKNUM(D2350)</f>
        <v>18</v>
      </c>
      <c r="D2350" s="194">
        <v>44316</v>
      </c>
      <c r="E2350" s="53" t="s">
        <v>19</v>
      </c>
      <c r="F2350" s="53" t="s">
        <v>146</v>
      </c>
      <c r="G2350" s="50" t="s">
        <v>138</v>
      </c>
      <c r="H2350" s="50" t="s">
        <v>144</v>
      </c>
      <c r="I2350" s="53">
        <v>41</v>
      </c>
      <c r="J2350" s="61">
        <v>0.57999999999999996</v>
      </c>
      <c r="K2350" s="64">
        <f t="shared" si="142"/>
        <v>0.84154321614602212</v>
      </c>
      <c r="M2350" s="2"/>
    </row>
    <row r="2351" spans="1:13" x14ac:dyDescent="0.2">
      <c r="A2351" s="47">
        <f t="shared" si="153"/>
        <v>2021</v>
      </c>
      <c r="B2351" s="181" t="str">
        <f t="shared" si="157"/>
        <v>Apr</v>
      </c>
      <c r="C2351" s="79">
        <f t="shared" ref="C2351:C2414" si="158">WEEKNUM(D2351)</f>
        <v>18</v>
      </c>
      <c r="D2351" s="194">
        <v>44316</v>
      </c>
      <c r="E2351" s="53" t="s">
        <v>15</v>
      </c>
      <c r="F2351" s="53" t="s">
        <v>142</v>
      </c>
      <c r="G2351" s="50" t="s">
        <v>138</v>
      </c>
      <c r="H2351" s="50" t="s">
        <v>144</v>
      </c>
      <c r="I2351" s="53">
        <v>42</v>
      </c>
      <c r="J2351" s="61">
        <v>0.54</v>
      </c>
      <c r="K2351" s="64">
        <f t="shared" si="142"/>
        <v>0.7288629737609329</v>
      </c>
      <c r="M2351" s="2"/>
    </row>
    <row r="2352" spans="1:13" x14ac:dyDescent="0.2">
      <c r="A2352" s="47">
        <f t="shared" si="153"/>
        <v>2021</v>
      </c>
      <c r="B2352" s="181" t="str">
        <f t="shared" si="157"/>
        <v>Apr</v>
      </c>
      <c r="C2352" s="79">
        <f t="shared" si="158"/>
        <v>18</v>
      </c>
      <c r="D2352" s="194">
        <v>44316</v>
      </c>
      <c r="E2352" s="53" t="s">
        <v>15</v>
      </c>
      <c r="F2352" s="53" t="s">
        <v>142</v>
      </c>
      <c r="G2352" s="50" t="s">
        <v>138</v>
      </c>
      <c r="H2352" s="50" t="s">
        <v>144</v>
      </c>
      <c r="I2352" s="53">
        <v>52</v>
      </c>
      <c r="J2352" s="61">
        <v>0.86</v>
      </c>
      <c r="K2352" s="64">
        <f t="shared" si="142"/>
        <v>0.61162949476558948</v>
      </c>
      <c r="M2352" s="2"/>
    </row>
    <row r="2353" spans="1:13" x14ac:dyDescent="0.2">
      <c r="A2353" s="47">
        <f t="shared" si="153"/>
        <v>2021</v>
      </c>
      <c r="B2353" s="181" t="str">
        <f t="shared" si="157"/>
        <v>Apr</v>
      </c>
      <c r="C2353" s="79">
        <f t="shared" si="158"/>
        <v>18</v>
      </c>
      <c r="D2353" s="194">
        <v>44316</v>
      </c>
      <c r="E2353" s="53" t="s">
        <v>15</v>
      </c>
      <c r="F2353" s="53" t="s">
        <v>146</v>
      </c>
      <c r="G2353" s="50" t="s">
        <v>138</v>
      </c>
      <c r="H2353" s="50" t="s">
        <v>144</v>
      </c>
      <c r="I2353" s="53">
        <v>43</v>
      </c>
      <c r="J2353" s="61">
        <v>0.69</v>
      </c>
      <c r="K2353" s="64">
        <f t="shared" si="142"/>
        <v>0.86784811400254069</v>
      </c>
      <c r="M2353" s="2"/>
    </row>
    <row r="2354" spans="1:13" x14ac:dyDescent="0.2">
      <c r="A2354" s="47">
        <f t="shared" si="153"/>
        <v>2021</v>
      </c>
      <c r="B2354" s="181" t="str">
        <f t="shared" si="157"/>
        <v>Apr</v>
      </c>
      <c r="C2354" s="79">
        <f t="shared" si="158"/>
        <v>18</v>
      </c>
      <c r="D2354" s="194">
        <v>44316</v>
      </c>
      <c r="E2354" s="53" t="s">
        <v>15</v>
      </c>
      <c r="F2354" s="53" t="s">
        <v>146</v>
      </c>
      <c r="G2354" s="50" t="s">
        <v>138</v>
      </c>
      <c r="H2354" s="50" t="s">
        <v>144</v>
      </c>
      <c r="I2354" s="53">
        <v>38</v>
      </c>
      <c r="J2354" s="61">
        <v>0.46</v>
      </c>
      <c r="K2354" s="64">
        <f t="shared" si="142"/>
        <v>0.83831462312290417</v>
      </c>
      <c r="M2354" s="2"/>
    </row>
    <row r="2355" spans="1:13" x14ac:dyDescent="0.2">
      <c r="A2355" s="47">
        <f t="shared" si="153"/>
        <v>2021</v>
      </c>
      <c r="B2355" s="181" t="str">
        <f t="shared" si="157"/>
        <v>Apr</v>
      </c>
      <c r="C2355" s="79">
        <f t="shared" si="158"/>
        <v>18</v>
      </c>
      <c r="D2355" s="194">
        <v>44316</v>
      </c>
      <c r="E2355" s="53" t="s">
        <v>15</v>
      </c>
      <c r="F2355" s="53" t="s">
        <v>146</v>
      </c>
      <c r="G2355" s="50" t="s">
        <v>138</v>
      </c>
      <c r="H2355" s="50" t="s">
        <v>144</v>
      </c>
      <c r="I2355" s="53">
        <v>52</v>
      </c>
      <c r="J2355" s="61">
        <v>1.46</v>
      </c>
      <c r="K2355" s="64">
        <f t="shared" si="142"/>
        <v>1.0383477469276285</v>
      </c>
      <c r="M2355" s="2"/>
    </row>
    <row r="2356" spans="1:13" x14ac:dyDescent="0.2">
      <c r="A2356" s="47">
        <f t="shared" si="153"/>
        <v>2021</v>
      </c>
      <c r="B2356" s="181" t="str">
        <f t="shared" si="157"/>
        <v>Apr</v>
      </c>
      <c r="C2356" s="79">
        <f t="shared" si="158"/>
        <v>18</v>
      </c>
      <c r="D2356" s="194">
        <v>44316</v>
      </c>
      <c r="E2356" s="53" t="s">
        <v>15</v>
      </c>
      <c r="F2356" s="53" t="s">
        <v>146</v>
      </c>
      <c r="G2356" s="50" t="s">
        <v>138</v>
      </c>
      <c r="H2356" s="50" t="s">
        <v>144</v>
      </c>
      <c r="I2356" s="53">
        <v>41</v>
      </c>
      <c r="J2356" s="61">
        <v>0.56999999999999995</v>
      </c>
      <c r="K2356" s="64">
        <f t="shared" si="142"/>
        <v>0.82703385035040111</v>
      </c>
      <c r="M2356" s="2"/>
    </row>
    <row r="2357" spans="1:13" x14ac:dyDescent="0.2">
      <c r="A2357" s="47">
        <f t="shared" si="153"/>
        <v>2021</v>
      </c>
      <c r="B2357" s="181" t="str">
        <f t="shared" si="157"/>
        <v>Apr</v>
      </c>
      <c r="C2357" s="79">
        <f t="shared" si="158"/>
        <v>18</v>
      </c>
      <c r="D2357" s="194">
        <v>44316</v>
      </c>
      <c r="E2357" s="53" t="s">
        <v>15</v>
      </c>
      <c r="F2357" s="53" t="s">
        <v>146</v>
      </c>
      <c r="G2357" s="50" t="s">
        <v>138</v>
      </c>
      <c r="H2357" s="50" t="s">
        <v>144</v>
      </c>
      <c r="I2357" s="53">
        <v>39</v>
      </c>
      <c r="J2357" s="61">
        <v>0.54</v>
      </c>
      <c r="K2357" s="64">
        <f t="shared" si="142"/>
        <v>0.91033227127901684</v>
      </c>
      <c r="M2357" s="2"/>
    </row>
    <row r="2358" spans="1:13" x14ac:dyDescent="0.2">
      <c r="A2358" s="47">
        <f t="shared" si="153"/>
        <v>2021</v>
      </c>
      <c r="B2358" s="181" t="str">
        <f t="shared" si="157"/>
        <v>Apr</v>
      </c>
      <c r="C2358" s="79">
        <f t="shared" si="158"/>
        <v>18</v>
      </c>
      <c r="D2358" s="194">
        <v>44316</v>
      </c>
      <c r="E2358" s="53" t="s">
        <v>15</v>
      </c>
      <c r="F2358" s="53" t="s">
        <v>146</v>
      </c>
      <c r="G2358" s="50" t="s">
        <v>138</v>
      </c>
      <c r="H2358" s="50" t="s">
        <v>144</v>
      </c>
      <c r="I2358" s="53">
        <v>39</v>
      </c>
      <c r="J2358" s="61">
        <v>0.51</v>
      </c>
      <c r="K2358" s="64">
        <f t="shared" si="142"/>
        <v>0.85975825620796031</v>
      </c>
      <c r="M2358" s="2"/>
    </row>
    <row r="2359" spans="1:13" x14ac:dyDescent="0.2">
      <c r="A2359" s="47">
        <f t="shared" si="153"/>
        <v>2021</v>
      </c>
      <c r="B2359" s="181" t="str">
        <f t="shared" si="157"/>
        <v>Apr</v>
      </c>
      <c r="C2359" s="79">
        <f t="shared" si="158"/>
        <v>18</v>
      </c>
      <c r="D2359" s="194">
        <v>44316</v>
      </c>
      <c r="E2359" s="53" t="s">
        <v>15</v>
      </c>
      <c r="F2359" s="53" t="s">
        <v>146</v>
      </c>
      <c r="G2359" s="50" t="s">
        <v>138</v>
      </c>
      <c r="H2359" s="50" t="s">
        <v>144</v>
      </c>
      <c r="I2359" s="53">
        <v>41</v>
      </c>
      <c r="J2359" s="61">
        <v>0.56000000000000005</v>
      </c>
      <c r="K2359" s="64">
        <f t="shared" si="142"/>
        <v>0.81252448455478021</v>
      </c>
      <c r="M2359" s="2"/>
    </row>
    <row r="2360" spans="1:13" x14ac:dyDescent="0.2">
      <c r="A2360" s="47">
        <f t="shared" si="153"/>
        <v>2021</v>
      </c>
      <c r="B2360" s="181" t="str">
        <f t="shared" si="157"/>
        <v>Apr</v>
      </c>
      <c r="C2360" s="79">
        <f t="shared" si="158"/>
        <v>18</v>
      </c>
      <c r="D2360" s="194">
        <v>44316</v>
      </c>
      <c r="E2360" s="53" t="s">
        <v>15</v>
      </c>
      <c r="F2360" s="53" t="s">
        <v>146</v>
      </c>
      <c r="G2360" s="50" t="s">
        <v>138</v>
      </c>
      <c r="H2360" s="50" t="s">
        <v>144</v>
      </c>
      <c r="I2360" s="53">
        <v>38</v>
      </c>
      <c r="J2360" s="61">
        <v>0.46</v>
      </c>
      <c r="K2360" s="64">
        <f t="shared" si="142"/>
        <v>0.83831462312290417</v>
      </c>
      <c r="M2360" s="2"/>
    </row>
    <row r="2361" spans="1:13" x14ac:dyDescent="0.2">
      <c r="A2361" s="47">
        <f t="shared" si="153"/>
        <v>2021</v>
      </c>
      <c r="B2361" s="181" t="str">
        <f t="shared" si="157"/>
        <v>Apr</v>
      </c>
      <c r="C2361" s="79">
        <f t="shared" si="158"/>
        <v>18</v>
      </c>
      <c r="D2361" s="194">
        <v>44316</v>
      </c>
      <c r="E2361" s="53" t="s">
        <v>15</v>
      </c>
      <c r="F2361" s="53" t="s">
        <v>146</v>
      </c>
      <c r="G2361" s="50" t="s">
        <v>138</v>
      </c>
      <c r="H2361" s="50" t="s">
        <v>144</v>
      </c>
      <c r="I2361" s="53">
        <v>39</v>
      </c>
      <c r="J2361" s="61">
        <v>0.4</v>
      </c>
      <c r="K2361" s="64">
        <f t="shared" si="142"/>
        <v>0.67432020094741985</v>
      </c>
      <c r="M2361" s="2"/>
    </row>
    <row r="2362" spans="1:13" x14ac:dyDescent="0.2">
      <c r="A2362" s="47">
        <f t="shared" si="153"/>
        <v>2021</v>
      </c>
      <c r="B2362" s="181" t="str">
        <f t="shared" si="157"/>
        <v>Apr</v>
      </c>
      <c r="C2362" s="79">
        <f t="shared" si="158"/>
        <v>18</v>
      </c>
      <c r="D2362" s="194">
        <v>44316</v>
      </c>
      <c r="E2362" s="53" t="s">
        <v>15</v>
      </c>
      <c r="F2362" s="53" t="s">
        <v>146</v>
      </c>
      <c r="G2362" s="50" t="s">
        <v>138</v>
      </c>
      <c r="H2362" s="50" t="s">
        <v>144</v>
      </c>
      <c r="I2362" s="53">
        <v>37</v>
      </c>
      <c r="J2362" s="61">
        <v>0.4</v>
      </c>
      <c r="K2362" s="64">
        <f t="shared" si="142"/>
        <v>0.78968669180502638</v>
      </c>
      <c r="M2362" s="2"/>
    </row>
    <row r="2363" spans="1:13" x14ac:dyDescent="0.2">
      <c r="A2363" s="47">
        <f t="shared" si="153"/>
        <v>2021</v>
      </c>
      <c r="B2363" s="181" t="str">
        <f t="shared" si="157"/>
        <v>Apr</v>
      </c>
      <c r="C2363" s="79">
        <f t="shared" si="158"/>
        <v>18</v>
      </c>
      <c r="D2363" s="194">
        <v>44316</v>
      </c>
      <c r="E2363" s="53" t="s">
        <v>15</v>
      </c>
      <c r="F2363" s="53" t="s">
        <v>146</v>
      </c>
      <c r="G2363" s="50" t="s">
        <v>138</v>
      </c>
      <c r="H2363" s="50" t="s">
        <v>144</v>
      </c>
      <c r="I2363" s="53">
        <v>39</v>
      </c>
      <c r="J2363" s="61">
        <v>0.53</v>
      </c>
      <c r="K2363" s="64">
        <f t="shared" si="142"/>
        <v>0.89347426625533133</v>
      </c>
      <c r="M2363" s="2"/>
    </row>
    <row r="2364" spans="1:13" x14ac:dyDescent="0.2">
      <c r="A2364" s="47">
        <f t="shared" si="153"/>
        <v>2021</v>
      </c>
      <c r="B2364" s="181" t="str">
        <f t="shared" si="157"/>
        <v>Apr</v>
      </c>
      <c r="C2364" s="79">
        <f t="shared" si="158"/>
        <v>18</v>
      </c>
      <c r="D2364" s="194">
        <v>44316</v>
      </c>
      <c r="E2364" s="53" t="s">
        <v>15</v>
      </c>
      <c r="F2364" s="53" t="s">
        <v>146</v>
      </c>
      <c r="G2364" s="50" t="s">
        <v>138</v>
      </c>
      <c r="H2364" s="50" t="s">
        <v>144</v>
      </c>
      <c r="I2364" s="53">
        <v>41</v>
      </c>
      <c r="J2364" s="61">
        <v>0.49</v>
      </c>
      <c r="K2364" s="64">
        <f t="shared" si="142"/>
        <v>0.71095892398543259</v>
      </c>
      <c r="M2364" s="2"/>
    </row>
    <row r="2365" spans="1:13" x14ac:dyDescent="0.2">
      <c r="A2365" s="47">
        <f t="shared" si="153"/>
        <v>2021</v>
      </c>
      <c r="B2365" s="181" t="str">
        <f t="shared" si="157"/>
        <v>Apr</v>
      </c>
      <c r="C2365" s="79">
        <f t="shared" si="158"/>
        <v>18</v>
      </c>
      <c r="D2365" s="194">
        <v>44316</v>
      </c>
      <c r="E2365" s="53" t="s">
        <v>15</v>
      </c>
      <c r="F2365" s="53" t="s">
        <v>146</v>
      </c>
      <c r="G2365" s="50" t="s">
        <v>138</v>
      </c>
      <c r="H2365" s="50" t="s">
        <v>144</v>
      </c>
      <c r="I2365" s="53">
        <v>44</v>
      </c>
      <c r="J2365" s="61">
        <v>0.66</v>
      </c>
      <c r="K2365" s="64">
        <f t="shared" si="142"/>
        <v>0.77479338842975209</v>
      </c>
      <c r="M2365" s="2"/>
    </row>
    <row r="2366" spans="1:13" x14ac:dyDescent="0.2">
      <c r="A2366" s="47">
        <f t="shared" si="153"/>
        <v>2021</v>
      </c>
      <c r="B2366" s="181" t="str">
        <f t="shared" si="157"/>
        <v>Apr</v>
      </c>
      <c r="C2366" s="79">
        <f t="shared" si="158"/>
        <v>18</v>
      </c>
      <c r="D2366" s="194">
        <v>44316</v>
      </c>
      <c r="E2366" s="53" t="s">
        <v>15</v>
      </c>
      <c r="F2366" s="53" t="s">
        <v>146</v>
      </c>
      <c r="G2366" s="50" t="s">
        <v>138</v>
      </c>
      <c r="H2366" s="50" t="s">
        <v>144</v>
      </c>
      <c r="I2366" s="53">
        <v>43</v>
      </c>
      <c r="J2366" s="61">
        <v>0.52</v>
      </c>
      <c r="K2366" s="64">
        <f t="shared" si="142"/>
        <v>0.65403046272655241</v>
      </c>
      <c r="M2366" s="2"/>
    </row>
    <row r="2367" spans="1:13" x14ac:dyDescent="0.2">
      <c r="A2367" s="47">
        <f t="shared" si="153"/>
        <v>2021</v>
      </c>
      <c r="B2367" s="181" t="str">
        <f t="shared" si="157"/>
        <v>Apr</v>
      </c>
      <c r="C2367" s="79">
        <f t="shared" si="158"/>
        <v>18</v>
      </c>
      <c r="D2367" s="194">
        <v>44316</v>
      </c>
      <c r="E2367" s="53" t="s">
        <v>15</v>
      </c>
      <c r="F2367" s="53" t="s">
        <v>146</v>
      </c>
      <c r="G2367" s="50" t="s">
        <v>138</v>
      </c>
      <c r="H2367" s="50" t="s">
        <v>144</v>
      </c>
      <c r="I2367" s="53">
        <v>44</v>
      </c>
      <c r="J2367" s="61">
        <v>0.68</v>
      </c>
      <c r="K2367" s="64">
        <f t="shared" si="142"/>
        <v>0.79827197595792632</v>
      </c>
      <c r="M2367" s="2"/>
    </row>
    <row r="2368" spans="1:13" x14ac:dyDescent="0.2">
      <c r="A2368" s="47">
        <f t="shared" si="153"/>
        <v>2021</v>
      </c>
      <c r="B2368" s="181" t="str">
        <f t="shared" si="157"/>
        <v>Apr</v>
      </c>
      <c r="C2368" s="79">
        <f t="shared" si="158"/>
        <v>18</v>
      </c>
      <c r="D2368" s="194">
        <v>44316</v>
      </c>
      <c r="E2368" s="53" t="s">
        <v>15</v>
      </c>
      <c r="F2368" s="53" t="s">
        <v>146</v>
      </c>
      <c r="G2368" s="50" t="s">
        <v>138</v>
      </c>
      <c r="H2368" s="50" t="s">
        <v>144</v>
      </c>
      <c r="I2368" s="53">
        <v>34</v>
      </c>
      <c r="J2368" s="61">
        <v>0.36</v>
      </c>
      <c r="K2368" s="64">
        <f t="shared" si="142"/>
        <v>0.91593730917972727</v>
      </c>
      <c r="M2368" s="2"/>
    </row>
    <row r="2369" spans="1:13" x14ac:dyDescent="0.2">
      <c r="A2369" s="47">
        <f t="shared" si="153"/>
        <v>2021</v>
      </c>
      <c r="B2369" s="181" t="str">
        <f t="shared" si="157"/>
        <v>Apr</v>
      </c>
      <c r="C2369" s="79">
        <f t="shared" si="158"/>
        <v>18</v>
      </c>
      <c r="D2369" s="194">
        <v>44316</v>
      </c>
      <c r="E2369" s="53" t="s">
        <v>15</v>
      </c>
      <c r="F2369" s="53" t="s">
        <v>146</v>
      </c>
      <c r="G2369" s="50" t="s">
        <v>138</v>
      </c>
      <c r="H2369" s="50" t="s">
        <v>144</v>
      </c>
      <c r="I2369" s="53">
        <v>40</v>
      </c>
      <c r="J2369" s="61">
        <v>0.41</v>
      </c>
      <c r="K2369" s="64">
        <f t="shared" si="142"/>
        <v>0.640625</v>
      </c>
      <c r="M2369" s="2"/>
    </row>
    <row r="2370" spans="1:13" x14ac:dyDescent="0.2">
      <c r="A2370" s="47">
        <f t="shared" si="153"/>
        <v>2021</v>
      </c>
      <c r="B2370" s="181" t="str">
        <f t="shared" si="157"/>
        <v>Apr</v>
      </c>
      <c r="C2370" s="79">
        <f t="shared" si="158"/>
        <v>18</v>
      </c>
      <c r="D2370" s="194">
        <v>44316</v>
      </c>
      <c r="E2370" s="53" t="s">
        <v>15</v>
      </c>
      <c r="F2370" s="53" t="s">
        <v>152</v>
      </c>
      <c r="G2370" s="50" t="s">
        <v>138</v>
      </c>
      <c r="H2370" s="50" t="s">
        <v>144</v>
      </c>
      <c r="I2370" s="53">
        <v>46</v>
      </c>
      <c r="J2370" s="61">
        <v>0.85</v>
      </c>
      <c r="K2370" s="64">
        <f t="shared" si="142"/>
        <v>0.87326374619873426</v>
      </c>
      <c r="M2370" s="2"/>
    </row>
    <row r="2371" spans="1:13" x14ac:dyDescent="0.2">
      <c r="A2371" s="47">
        <f t="shared" si="153"/>
        <v>2021</v>
      </c>
      <c r="B2371" s="181" t="str">
        <f t="shared" si="157"/>
        <v>Apr</v>
      </c>
      <c r="C2371" s="79">
        <f t="shared" si="158"/>
        <v>18</v>
      </c>
      <c r="D2371" s="194">
        <v>44316</v>
      </c>
      <c r="E2371" s="53" t="s">
        <v>15</v>
      </c>
      <c r="F2371" s="53" t="s">
        <v>152</v>
      </c>
      <c r="G2371" s="50" t="s">
        <v>138</v>
      </c>
      <c r="H2371" s="50" t="s">
        <v>144</v>
      </c>
      <c r="I2371" s="53">
        <v>63</v>
      </c>
      <c r="J2371" s="61">
        <v>2.36</v>
      </c>
      <c r="K2371" s="64">
        <f t="shared" ref="K2371:K2434" si="159">IF(J2371="","",(J2371*100000)/(I2371^3))</f>
        <v>0.94382256135846465</v>
      </c>
      <c r="M2371" s="2"/>
    </row>
    <row r="2372" spans="1:13" x14ac:dyDescent="0.2">
      <c r="A2372" s="47">
        <f t="shared" si="153"/>
        <v>2021</v>
      </c>
      <c r="B2372" s="181" t="str">
        <f t="shared" si="157"/>
        <v>Apr</v>
      </c>
      <c r="C2372" s="79">
        <f t="shared" si="158"/>
        <v>18</v>
      </c>
      <c r="D2372" s="194">
        <v>44316</v>
      </c>
      <c r="E2372" s="53" t="s">
        <v>15</v>
      </c>
      <c r="F2372" s="53" t="s">
        <v>152</v>
      </c>
      <c r="G2372" s="50" t="s">
        <v>138</v>
      </c>
      <c r="H2372" s="50" t="s">
        <v>144</v>
      </c>
      <c r="I2372" s="53">
        <v>54</v>
      </c>
      <c r="J2372" s="61">
        <v>1.64</v>
      </c>
      <c r="K2372" s="64">
        <f t="shared" si="159"/>
        <v>1.0415079002184626</v>
      </c>
      <c r="M2372" s="2"/>
    </row>
    <row r="2373" spans="1:13" x14ac:dyDescent="0.2">
      <c r="A2373" s="47">
        <f t="shared" si="153"/>
        <v>2021</v>
      </c>
      <c r="B2373" s="181" t="str">
        <f t="shared" si="157"/>
        <v>Apr</v>
      </c>
      <c r="C2373" s="79">
        <f t="shared" si="158"/>
        <v>18</v>
      </c>
      <c r="D2373" s="194">
        <v>44316</v>
      </c>
      <c r="E2373" s="53" t="s">
        <v>15</v>
      </c>
      <c r="F2373" s="53" t="s">
        <v>142</v>
      </c>
      <c r="G2373" s="50" t="s">
        <v>138</v>
      </c>
      <c r="H2373" s="50" t="s">
        <v>144</v>
      </c>
      <c r="I2373" s="53">
        <v>60</v>
      </c>
      <c r="J2373" s="61">
        <v>1.42</v>
      </c>
      <c r="K2373" s="64">
        <f t="shared" si="159"/>
        <v>0.65740740740740744</v>
      </c>
      <c r="M2373" s="2"/>
    </row>
    <row r="2374" spans="1:13" x14ac:dyDescent="0.2">
      <c r="A2374" s="47">
        <f t="shared" si="153"/>
        <v>2021</v>
      </c>
      <c r="B2374" s="181" t="str">
        <f t="shared" si="157"/>
        <v>Apr</v>
      </c>
      <c r="C2374" s="79">
        <f t="shared" si="158"/>
        <v>18</v>
      </c>
      <c r="D2374" s="194">
        <v>44316</v>
      </c>
      <c r="E2374" s="53" t="s">
        <v>15</v>
      </c>
      <c r="F2374" s="53" t="s">
        <v>142</v>
      </c>
      <c r="G2374" s="50" t="s">
        <v>138</v>
      </c>
      <c r="H2374" s="50" t="s">
        <v>144</v>
      </c>
      <c r="I2374" s="53">
        <v>59</v>
      </c>
      <c r="J2374" s="61">
        <v>1.56</v>
      </c>
      <c r="K2374" s="64">
        <f t="shared" si="159"/>
        <v>0.75957132910375447</v>
      </c>
      <c r="M2374" s="2"/>
    </row>
    <row r="2375" spans="1:13" x14ac:dyDescent="0.2">
      <c r="A2375" s="47">
        <f t="shared" si="153"/>
        <v>2021</v>
      </c>
      <c r="B2375" s="181" t="str">
        <f t="shared" si="157"/>
        <v>Apr</v>
      </c>
      <c r="C2375" s="79">
        <f t="shared" si="158"/>
        <v>18</v>
      </c>
      <c r="D2375" s="194">
        <v>44316</v>
      </c>
      <c r="E2375" s="53" t="s">
        <v>15</v>
      </c>
      <c r="F2375" s="53" t="s">
        <v>142</v>
      </c>
      <c r="G2375" s="50" t="s">
        <v>138</v>
      </c>
      <c r="H2375" s="50" t="s">
        <v>144</v>
      </c>
      <c r="I2375" s="53">
        <v>59</v>
      </c>
      <c r="J2375" s="61">
        <v>2.08</v>
      </c>
      <c r="K2375" s="64">
        <f t="shared" si="159"/>
        <v>1.0127617721383393</v>
      </c>
      <c r="M2375" s="2"/>
    </row>
    <row r="2376" spans="1:13" x14ac:dyDescent="0.2">
      <c r="A2376" s="47">
        <f t="shared" si="153"/>
        <v>2021</v>
      </c>
      <c r="B2376" s="181" t="str">
        <f t="shared" si="157"/>
        <v>Apr</v>
      </c>
      <c r="C2376" s="79">
        <f t="shared" si="158"/>
        <v>18</v>
      </c>
      <c r="D2376" s="194">
        <v>44316</v>
      </c>
      <c r="E2376" s="53" t="s">
        <v>15</v>
      </c>
      <c r="F2376" s="53" t="s">
        <v>142</v>
      </c>
      <c r="G2376" s="50" t="s">
        <v>138</v>
      </c>
      <c r="H2376" s="50" t="s">
        <v>144</v>
      </c>
      <c r="I2376" s="53">
        <v>65</v>
      </c>
      <c r="J2376" s="61">
        <v>2.08</v>
      </c>
      <c r="K2376" s="64">
        <f t="shared" si="159"/>
        <v>0.75739644970414199</v>
      </c>
      <c r="M2376" s="2"/>
    </row>
    <row r="2377" spans="1:13" x14ac:dyDescent="0.2">
      <c r="A2377" s="47">
        <f t="shared" si="153"/>
        <v>2021</v>
      </c>
      <c r="B2377" s="181" t="str">
        <f t="shared" si="157"/>
        <v>Apr</v>
      </c>
      <c r="C2377" s="79">
        <f t="shared" si="158"/>
        <v>18</v>
      </c>
      <c r="D2377" s="194">
        <v>44316</v>
      </c>
      <c r="E2377" s="53" t="s">
        <v>15</v>
      </c>
      <c r="F2377" s="53" t="s">
        <v>142</v>
      </c>
      <c r="G2377" s="50" t="s">
        <v>138</v>
      </c>
      <c r="H2377" s="50" t="s">
        <v>144</v>
      </c>
      <c r="I2377" s="53">
        <v>64</v>
      </c>
      <c r="J2377" s="61">
        <v>2.25</v>
      </c>
      <c r="K2377" s="64">
        <f t="shared" si="159"/>
        <v>0.858306884765625</v>
      </c>
      <c r="M2377" s="2"/>
    </row>
    <row r="2378" spans="1:13" x14ac:dyDescent="0.2">
      <c r="A2378" s="47">
        <f t="shared" si="153"/>
        <v>2021</v>
      </c>
      <c r="B2378" s="181" t="str">
        <f t="shared" si="157"/>
        <v>Apr</v>
      </c>
      <c r="C2378" s="79">
        <f t="shared" si="158"/>
        <v>18</v>
      </c>
      <c r="D2378" s="194">
        <v>44316</v>
      </c>
      <c r="E2378" s="53" t="s">
        <v>15</v>
      </c>
      <c r="F2378" s="53" t="s">
        <v>142</v>
      </c>
      <c r="G2378" s="50" t="s">
        <v>138</v>
      </c>
      <c r="H2378" s="50" t="s">
        <v>144</v>
      </c>
      <c r="I2378" s="53">
        <v>53</v>
      </c>
      <c r="J2378" s="61">
        <v>1.05</v>
      </c>
      <c r="K2378" s="64">
        <f t="shared" si="159"/>
        <v>0.70528019774713357</v>
      </c>
      <c r="M2378" s="2"/>
    </row>
    <row r="2379" spans="1:13" x14ac:dyDescent="0.2">
      <c r="A2379" s="47">
        <f t="shared" si="153"/>
        <v>2021</v>
      </c>
      <c r="B2379" s="181" t="str">
        <f t="shared" si="157"/>
        <v>Apr</v>
      </c>
      <c r="C2379" s="79">
        <f t="shared" si="158"/>
        <v>18</v>
      </c>
      <c r="D2379" s="194">
        <v>44316</v>
      </c>
      <c r="E2379" s="53" t="s">
        <v>15</v>
      </c>
      <c r="F2379" s="53" t="s">
        <v>142</v>
      </c>
      <c r="G2379" s="50" t="s">
        <v>138</v>
      </c>
      <c r="H2379" s="50" t="s">
        <v>144</v>
      </c>
      <c r="I2379" s="53">
        <v>49</v>
      </c>
      <c r="J2379" s="61">
        <v>0.75</v>
      </c>
      <c r="K2379" s="64">
        <f t="shared" si="159"/>
        <v>0.63748948142355655</v>
      </c>
      <c r="M2379" s="2"/>
    </row>
    <row r="2380" spans="1:13" x14ac:dyDescent="0.2">
      <c r="A2380" s="47">
        <f t="shared" si="153"/>
        <v>2021</v>
      </c>
      <c r="B2380" s="181" t="str">
        <f t="shared" si="157"/>
        <v>Apr</v>
      </c>
      <c r="C2380" s="79">
        <f t="shared" si="158"/>
        <v>18</v>
      </c>
      <c r="D2380" s="194">
        <v>44316</v>
      </c>
      <c r="E2380" s="53" t="s">
        <v>15</v>
      </c>
      <c r="F2380" s="53" t="s">
        <v>142</v>
      </c>
      <c r="G2380" s="50" t="s">
        <v>138</v>
      </c>
      <c r="H2380" s="50" t="s">
        <v>144</v>
      </c>
      <c r="I2380" s="53">
        <v>53</v>
      </c>
      <c r="J2380" s="61">
        <v>1.03</v>
      </c>
      <c r="K2380" s="64">
        <f t="shared" si="159"/>
        <v>0.69184628921861668</v>
      </c>
      <c r="M2380" s="2"/>
    </row>
    <row r="2381" spans="1:13" x14ac:dyDescent="0.2">
      <c r="A2381" s="47">
        <f t="shared" si="153"/>
        <v>2021</v>
      </c>
      <c r="B2381" s="181" t="str">
        <f t="shared" si="157"/>
        <v>Apr</v>
      </c>
      <c r="C2381" s="79">
        <f t="shared" si="158"/>
        <v>18</v>
      </c>
      <c r="D2381" s="194">
        <v>44316</v>
      </c>
      <c r="E2381" s="53" t="s">
        <v>15</v>
      </c>
      <c r="F2381" s="53" t="s">
        <v>142</v>
      </c>
      <c r="G2381" s="50" t="s">
        <v>138</v>
      </c>
      <c r="H2381" s="50" t="s">
        <v>144</v>
      </c>
      <c r="I2381" s="53">
        <v>44</v>
      </c>
      <c r="J2381" s="61">
        <v>0.56000000000000005</v>
      </c>
      <c r="K2381" s="64">
        <f t="shared" si="159"/>
        <v>0.65740045078888065</v>
      </c>
      <c r="M2381" s="2"/>
    </row>
    <row r="2382" spans="1:13" x14ac:dyDescent="0.2">
      <c r="A2382" s="47">
        <f t="shared" si="153"/>
        <v>2021</v>
      </c>
      <c r="B2382" s="181" t="str">
        <f t="shared" si="157"/>
        <v>Apr</v>
      </c>
      <c r="C2382" s="79">
        <f t="shared" si="158"/>
        <v>18</v>
      </c>
      <c r="D2382" s="194">
        <v>44316</v>
      </c>
      <c r="E2382" s="53" t="s">
        <v>15</v>
      </c>
      <c r="F2382" s="53" t="s">
        <v>146</v>
      </c>
      <c r="G2382" s="50" t="s">
        <v>138</v>
      </c>
      <c r="H2382" s="50" t="s">
        <v>144</v>
      </c>
      <c r="I2382" s="53">
        <v>55</v>
      </c>
      <c r="J2382" s="61">
        <v>1.48</v>
      </c>
      <c r="K2382" s="64">
        <f t="shared" si="159"/>
        <v>0.88955672426746812</v>
      </c>
      <c r="M2382" s="2"/>
    </row>
    <row r="2383" spans="1:13" x14ac:dyDescent="0.2">
      <c r="A2383" s="47">
        <f t="shared" si="153"/>
        <v>2021</v>
      </c>
      <c r="B2383" s="181" t="str">
        <f t="shared" si="157"/>
        <v>Apr</v>
      </c>
      <c r="C2383" s="79">
        <f t="shared" si="158"/>
        <v>18</v>
      </c>
      <c r="D2383" s="194">
        <v>44316</v>
      </c>
      <c r="E2383" s="53" t="s">
        <v>15</v>
      </c>
      <c r="F2383" s="53" t="s">
        <v>146</v>
      </c>
      <c r="G2383" s="50" t="s">
        <v>138</v>
      </c>
      <c r="H2383" s="50" t="s">
        <v>144</v>
      </c>
      <c r="I2383" s="53">
        <v>38</v>
      </c>
      <c r="J2383" s="61">
        <v>0.39</v>
      </c>
      <c r="K2383" s="64">
        <f t="shared" si="159"/>
        <v>0.71074500656072315</v>
      </c>
      <c r="M2383" s="2"/>
    </row>
    <row r="2384" spans="1:13" x14ac:dyDescent="0.2">
      <c r="A2384" s="47">
        <f t="shared" si="153"/>
        <v>2021</v>
      </c>
      <c r="B2384" s="181" t="str">
        <f t="shared" si="157"/>
        <v>Apr</v>
      </c>
      <c r="C2384" s="79">
        <f t="shared" si="158"/>
        <v>18</v>
      </c>
      <c r="D2384" s="194">
        <v>44316</v>
      </c>
      <c r="E2384" s="53" t="s">
        <v>15</v>
      </c>
      <c r="F2384" s="53" t="s">
        <v>146</v>
      </c>
      <c r="G2384" s="50" t="s">
        <v>138</v>
      </c>
      <c r="H2384" s="50" t="s">
        <v>144</v>
      </c>
      <c r="I2384" s="53">
        <v>45</v>
      </c>
      <c r="J2384" s="61">
        <v>0.84</v>
      </c>
      <c r="K2384" s="64">
        <f t="shared" si="159"/>
        <v>0.92181069958847739</v>
      </c>
      <c r="M2384" s="2"/>
    </row>
    <row r="2385" spans="1:13" x14ac:dyDescent="0.2">
      <c r="A2385" s="47">
        <f t="shared" si="153"/>
        <v>2021</v>
      </c>
      <c r="B2385" s="181" t="str">
        <f t="shared" si="157"/>
        <v>Apr</v>
      </c>
      <c r="C2385" s="79">
        <f t="shared" si="158"/>
        <v>18</v>
      </c>
      <c r="D2385" s="194">
        <v>44316</v>
      </c>
      <c r="E2385" s="53" t="s">
        <v>15</v>
      </c>
      <c r="F2385" s="53" t="s">
        <v>146</v>
      </c>
      <c r="G2385" s="50" t="s">
        <v>138</v>
      </c>
      <c r="H2385" s="50" t="s">
        <v>144</v>
      </c>
      <c r="I2385" s="53">
        <v>54</v>
      </c>
      <c r="J2385" s="61">
        <v>1.6</v>
      </c>
      <c r="K2385" s="64">
        <f t="shared" si="159"/>
        <v>1.0161052685058172</v>
      </c>
      <c r="M2385" s="2"/>
    </row>
    <row r="2386" spans="1:13" x14ac:dyDescent="0.2">
      <c r="A2386" s="47">
        <f t="shared" si="153"/>
        <v>2021</v>
      </c>
      <c r="B2386" s="181" t="str">
        <f t="shared" si="157"/>
        <v>Apr</v>
      </c>
      <c r="C2386" s="79">
        <f t="shared" si="158"/>
        <v>18</v>
      </c>
      <c r="D2386" s="194">
        <v>44316</v>
      </c>
      <c r="E2386" s="53" t="s">
        <v>15</v>
      </c>
      <c r="F2386" s="53" t="s">
        <v>146</v>
      </c>
      <c r="G2386" s="50" t="s">
        <v>138</v>
      </c>
      <c r="H2386" s="50" t="s">
        <v>144</v>
      </c>
      <c r="I2386" s="53">
        <v>49</v>
      </c>
      <c r="J2386" s="61">
        <v>1.08</v>
      </c>
      <c r="K2386" s="64">
        <f t="shared" si="159"/>
        <v>0.91798485324992141</v>
      </c>
      <c r="M2386" s="2"/>
    </row>
    <row r="2387" spans="1:13" x14ac:dyDescent="0.2">
      <c r="A2387" s="47">
        <f t="shared" si="153"/>
        <v>2021</v>
      </c>
      <c r="B2387" s="181" t="str">
        <f t="shared" si="157"/>
        <v>Apr</v>
      </c>
      <c r="C2387" s="79">
        <f t="shared" si="158"/>
        <v>18</v>
      </c>
      <c r="D2387" s="194">
        <v>44316</v>
      </c>
      <c r="E2387" s="53" t="s">
        <v>15</v>
      </c>
      <c r="F2387" s="53" t="s">
        <v>146</v>
      </c>
      <c r="G2387" s="50" t="s">
        <v>138</v>
      </c>
      <c r="H2387" s="50" t="s">
        <v>144</v>
      </c>
      <c r="I2387" s="53">
        <v>40</v>
      </c>
      <c r="J2387" s="61">
        <v>0.49</v>
      </c>
      <c r="K2387" s="64">
        <f t="shared" si="159"/>
        <v>0.765625</v>
      </c>
      <c r="M2387" s="2"/>
    </row>
    <row r="2388" spans="1:13" x14ac:dyDescent="0.2">
      <c r="A2388" s="47">
        <f t="shared" si="153"/>
        <v>2021</v>
      </c>
      <c r="B2388" s="181" t="str">
        <f t="shared" si="157"/>
        <v>Apr</v>
      </c>
      <c r="C2388" s="79">
        <f t="shared" si="158"/>
        <v>18</v>
      </c>
      <c r="D2388" s="194">
        <v>44316</v>
      </c>
      <c r="E2388" s="53" t="s">
        <v>15</v>
      </c>
      <c r="F2388" s="53" t="s">
        <v>146</v>
      </c>
      <c r="G2388" s="50" t="s">
        <v>138</v>
      </c>
      <c r="H2388" s="50" t="s">
        <v>144</v>
      </c>
      <c r="I2388" s="53">
        <v>52</v>
      </c>
      <c r="J2388" s="61">
        <v>1.28</v>
      </c>
      <c r="K2388" s="64">
        <f t="shared" si="159"/>
        <v>0.91033227127901684</v>
      </c>
      <c r="M2388" s="2"/>
    </row>
    <row r="2389" spans="1:13" x14ac:dyDescent="0.2">
      <c r="A2389" s="47">
        <f t="shared" si="153"/>
        <v>2021</v>
      </c>
      <c r="B2389" s="181" t="str">
        <f t="shared" si="157"/>
        <v>Apr</v>
      </c>
      <c r="C2389" s="79">
        <f t="shared" si="158"/>
        <v>18</v>
      </c>
      <c r="D2389" s="194">
        <v>44316</v>
      </c>
      <c r="E2389" s="53" t="s">
        <v>15</v>
      </c>
      <c r="F2389" s="53" t="s">
        <v>146</v>
      </c>
      <c r="G2389" s="50" t="s">
        <v>138</v>
      </c>
      <c r="H2389" s="50" t="s">
        <v>144</v>
      </c>
      <c r="I2389" s="53">
        <v>53</v>
      </c>
      <c r="J2389" s="61">
        <v>1.46</v>
      </c>
      <c r="K2389" s="64">
        <f t="shared" si="159"/>
        <v>0.98067532258172851</v>
      </c>
      <c r="M2389" s="2"/>
    </row>
    <row r="2390" spans="1:13" x14ac:dyDescent="0.2">
      <c r="A2390" s="47">
        <f t="shared" si="153"/>
        <v>2021</v>
      </c>
      <c r="B2390" s="181" t="str">
        <f t="shared" si="157"/>
        <v>Apr</v>
      </c>
      <c r="C2390" s="79">
        <f t="shared" si="158"/>
        <v>18</v>
      </c>
      <c r="D2390" s="194">
        <v>44316</v>
      </c>
      <c r="E2390" s="53" t="s">
        <v>15</v>
      </c>
      <c r="F2390" s="53" t="s">
        <v>146</v>
      </c>
      <c r="G2390" s="50" t="s">
        <v>138</v>
      </c>
      <c r="H2390" s="50" t="s">
        <v>144</v>
      </c>
      <c r="I2390" s="53">
        <v>49</v>
      </c>
      <c r="J2390" s="61">
        <v>0.97</v>
      </c>
      <c r="K2390" s="64">
        <f t="shared" si="159"/>
        <v>0.82448639597446638</v>
      </c>
      <c r="M2390" s="2"/>
    </row>
    <row r="2391" spans="1:13" x14ac:dyDescent="0.2">
      <c r="A2391" s="47">
        <f t="shared" si="153"/>
        <v>2021</v>
      </c>
      <c r="B2391" s="181" t="str">
        <f t="shared" si="157"/>
        <v>Apr</v>
      </c>
      <c r="C2391" s="79">
        <f t="shared" si="158"/>
        <v>18</v>
      </c>
      <c r="D2391" s="194">
        <v>44316</v>
      </c>
      <c r="E2391" s="53" t="s">
        <v>15</v>
      </c>
      <c r="F2391" s="53" t="s">
        <v>152</v>
      </c>
      <c r="G2391" s="50" t="s">
        <v>138</v>
      </c>
      <c r="H2391" s="50" t="s">
        <v>144</v>
      </c>
      <c r="I2391" s="53">
        <v>56</v>
      </c>
      <c r="J2391" s="61">
        <v>1.61</v>
      </c>
      <c r="K2391" s="64">
        <f t="shared" si="159"/>
        <v>0.91677295918367352</v>
      </c>
      <c r="M2391" s="2"/>
    </row>
    <row r="2392" spans="1:13" x14ac:dyDescent="0.2">
      <c r="A2392" s="47">
        <f t="shared" si="153"/>
        <v>2021</v>
      </c>
      <c r="B2392" s="181" t="str">
        <f t="shared" si="157"/>
        <v>Apr</v>
      </c>
      <c r="C2392" s="79">
        <f t="shared" si="158"/>
        <v>18</v>
      </c>
      <c r="D2392" s="194">
        <v>44316</v>
      </c>
      <c r="E2392" s="53" t="s">
        <v>15</v>
      </c>
      <c r="F2392" s="53" t="s">
        <v>152</v>
      </c>
      <c r="G2392" s="50" t="s">
        <v>138</v>
      </c>
      <c r="H2392" s="50" t="s">
        <v>144</v>
      </c>
      <c r="I2392" s="53">
        <v>57</v>
      </c>
      <c r="J2392" s="61">
        <v>1.8</v>
      </c>
      <c r="K2392" s="64">
        <f t="shared" si="159"/>
        <v>0.97195898333090347</v>
      </c>
      <c r="M2392" s="2"/>
    </row>
    <row r="2393" spans="1:13" x14ac:dyDescent="0.2">
      <c r="A2393" s="47">
        <f t="shared" si="153"/>
        <v>2021</v>
      </c>
      <c r="B2393" s="181" t="str">
        <f t="shared" si="157"/>
        <v>Apr</v>
      </c>
      <c r="C2393" s="79">
        <f t="shared" si="158"/>
        <v>18</v>
      </c>
      <c r="D2393" s="194">
        <v>44316</v>
      </c>
      <c r="E2393" s="53" t="s">
        <v>15</v>
      </c>
      <c r="F2393" s="53" t="s">
        <v>152</v>
      </c>
      <c r="G2393" s="50" t="s">
        <v>138</v>
      </c>
      <c r="H2393" s="50" t="s">
        <v>144</v>
      </c>
      <c r="I2393" s="53">
        <v>59</v>
      </c>
      <c r="J2393" s="61">
        <v>1.82</v>
      </c>
      <c r="K2393" s="64">
        <f t="shared" si="159"/>
        <v>0.88616655062104699</v>
      </c>
      <c r="M2393" s="2"/>
    </row>
    <row r="2394" spans="1:13" x14ac:dyDescent="0.2">
      <c r="A2394" s="47">
        <f t="shared" si="153"/>
        <v>2021</v>
      </c>
      <c r="B2394" s="181" t="str">
        <f t="shared" si="157"/>
        <v>Apr</v>
      </c>
      <c r="C2394" s="79">
        <f t="shared" si="158"/>
        <v>18</v>
      </c>
      <c r="D2394" s="194">
        <v>44316</v>
      </c>
      <c r="E2394" s="53" t="s">
        <v>15</v>
      </c>
      <c r="F2394" s="53" t="s">
        <v>152</v>
      </c>
      <c r="G2394" s="50" t="s">
        <v>138</v>
      </c>
      <c r="H2394" s="50" t="s">
        <v>144</v>
      </c>
      <c r="I2394" s="53">
        <v>58</v>
      </c>
      <c r="J2394" s="61">
        <v>2.0699999999999998</v>
      </c>
      <c r="K2394" s="64">
        <f t="shared" si="159"/>
        <v>1.0609291073844764</v>
      </c>
      <c r="M2394" s="2"/>
    </row>
    <row r="2395" spans="1:13" x14ac:dyDescent="0.2">
      <c r="A2395" s="47">
        <f t="shared" si="153"/>
        <v>2021</v>
      </c>
      <c r="B2395" s="181" t="str">
        <f t="shared" si="157"/>
        <v>Apr</v>
      </c>
      <c r="C2395" s="79">
        <f t="shared" si="158"/>
        <v>18</v>
      </c>
      <c r="D2395" s="194">
        <v>44316</v>
      </c>
      <c r="E2395" s="53" t="s">
        <v>15</v>
      </c>
      <c r="F2395" s="53" t="s">
        <v>152</v>
      </c>
      <c r="G2395" s="50" t="s">
        <v>138</v>
      </c>
      <c r="H2395" s="50" t="s">
        <v>144</v>
      </c>
      <c r="I2395" s="53">
        <v>55</v>
      </c>
      <c r="J2395" s="61">
        <v>1.36</v>
      </c>
      <c r="K2395" s="64">
        <f t="shared" si="159"/>
        <v>0.81743050338091661</v>
      </c>
      <c r="M2395" s="2"/>
    </row>
    <row r="2396" spans="1:13" x14ac:dyDescent="0.2">
      <c r="A2396" s="47">
        <f t="shared" si="153"/>
        <v>2021</v>
      </c>
      <c r="B2396" s="181" t="str">
        <f t="shared" si="157"/>
        <v>Apr</v>
      </c>
      <c r="C2396" s="79">
        <f t="shared" si="158"/>
        <v>18</v>
      </c>
      <c r="D2396" s="194">
        <v>44316</v>
      </c>
      <c r="E2396" s="53" t="s">
        <v>15</v>
      </c>
      <c r="F2396" s="53" t="s">
        <v>152</v>
      </c>
      <c r="G2396" s="50" t="s">
        <v>138</v>
      </c>
      <c r="H2396" s="50" t="s">
        <v>144</v>
      </c>
      <c r="I2396" s="53">
        <v>50</v>
      </c>
      <c r="J2396" s="61">
        <v>1.37</v>
      </c>
      <c r="K2396" s="64">
        <f t="shared" si="159"/>
        <v>1.0960000000000001</v>
      </c>
      <c r="M2396" s="2"/>
    </row>
    <row r="2397" spans="1:13" x14ac:dyDescent="0.2">
      <c r="A2397" s="47">
        <f t="shared" si="153"/>
        <v>2021</v>
      </c>
      <c r="B2397" s="181" t="str">
        <f t="shared" si="157"/>
        <v>Apr</v>
      </c>
      <c r="C2397" s="79">
        <f t="shared" si="158"/>
        <v>18</v>
      </c>
      <c r="D2397" s="194">
        <v>44316</v>
      </c>
      <c r="E2397" s="53" t="s">
        <v>15</v>
      </c>
      <c r="F2397" s="53" t="s">
        <v>152</v>
      </c>
      <c r="G2397" s="50" t="s">
        <v>138</v>
      </c>
      <c r="H2397" s="50" t="s">
        <v>144</v>
      </c>
      <c r="I2397" s="53">
        <v>49</v>
      </c>
      <c r="J2397" s="61">
        <v>1.26</v>
      </c>
      <c r="K2397" s="64">
        <f t="shared" si="159"/>
        <v>1.070982328791575</v>
      </c>
      <c r="M2397" s="2"/>
    </row>
    <row r="2398" spans="1:13" x14ac:dyDescent="0.2">
      <c r="A2398" s="47">
        <f t="shared" si="153"/>
        <v>2021</v>
      </c>
      <c r="B2398" s="181" t="str">
        <f t="shared" si="157"/>
        <v>Apr</v>
      </c>
      <c r="C2398" s="79">
        <f t="shared" si="158"/>
        <v>18</v>
      </c>
      <c r="D2398" s="194">
        <v>44316</v>
      </c>
      <c r="E2398" s="53" t="s">
        <v>15</v>
      </c>
      <c r="F2398" s="53" t="s">
        <v>152</v>
      </c>
      <c r="G2398" s="50" t="s">
        <v>138</v>
      </c>
      <c r="H2398" s="50" t="s">
        <v>144</v>
      </c>
      <c r="I2398" s="53">
        <v>58</v>
      </c>
      <c r="J2398" s="61">
        <v>1.72</v>
      </c>
      <c r="K2398" s="64">
        <f t="shared" si="159"/>
        <v>0.8815449587928984</v>
      </c>
      <c r="M2398" s="2"/>
    </row>
    <row r="2399" spans="1:13" x14ac:dyDescent="0.2">
      <c r="A2399" s="47">
        <f t="shared" si="153"/>
        <v>2021</v>
      </c>
      <c r="B2399" s="181" t="str">
        <f t="shared" si="157"/>
        <v>May</v>
      </c>
      <c r="C2399" s="79">
        <f t="shared" si="158"/>
        <v>19</v>
      </c>
      <c r="D2399" s="194">
        <v>44322</v>
      </c>
      <c r="E2399" s="53" t="s">
        <v>206</v>
      </c>
      <c r="F2399" s="53" t="s">
        <v>146</v>
      </c>
      <c r="G2399" s="50" t="s">
        <v>138</v>
      </c>
      <c r="H2399" s="50" t="s">
        <v>144</v>
      </c>
      <c r="I2399" s="53">
        <v>42</v>
      </c>
      <c r="J2399" s="61">
        <v>0.69</v>
      </c>
      <c r="K2399" s="64">
        <f t="shared" si="159"/>
        <v>0.93132491091674763</v>
      </c>
      <c r="M2399" s="2"/>
    </row>
    <row r="2400" spans="1:13" x14ac:dyDescent="0.2">
      <c r="A2400" s="47">
        <f t="shared" si="153"/>
        <v>2021</v>
      </c>
      <c r="B2400" s="181" t="str">
        <f t="shared" si="157"/>
        <v>May</v>
      </c>
      <c r="C2400" s="79">
        <f t="shared" si="158"/>
        <v>19</v>
      </c>
      <c r="D2400" s="194">
        <v>44322</v>
      </c>
      <c r="E2400" s="53" t="s">
        <v>206</v>
      </c>
      <c r="F2400" s="53" t="s">
        <v>146</v>
      </c>
      <c r="G2400" s="50" t="s">
        <v>138</v>
      </c>
      <c r="H2400" s="50" t="s">
        <v>144</v>
      </c>
      <c r="I2400" s="53">
        <v>38</v>
      </c>
      <c r="J2400" s="61">
        <v>0.4</v>
      </c>
      <c r="K2400" s="64">
        <f t="shared" si="159"/>
        <v>0.72896923749817755</v>
      </c>
      <c r="M2400" s="2"/>
    </row>
    <row r="2401" spans="1:13" x14ac:dyDescent="0.2">
      <c r="A2401" s="47">
        <f t="shared" si="153"/>
        <v>2021</v>
      </c>
      <c r="B2401" s="181" t="str">
        <f t="shared" si="157"/>
        <v>May</v>
      </c>
      <c r="C2401" s="79">
        <f t="shared" si="158"/>
        <v>19</v>
      </c>
      <c r="D2401" s="194">
        <v>44322</v>
      </c>
      <c r="E2401" s="53" t="s">
        <v>206</v>
      </c>
      <c r="F2401" s="53" t="s">
        <v>146</v>
      </c>
      <c r="G2401" s="50" t="s">
        <v>138</v>
      </c>
      <c r="H2401" s="50" t="s">
        <v>144</v>
      </c>
      <c r="I2401" s="53">
        <v>38</v>
      </c>
      <c r="J2401" s="61">
        <v>0.52</v>
      </c>
      <c r="K2401" s="64">
        <f t="shared" si="159"/>
        <v>0.9476600087476309</v>
      </c>
      <c r="M2401" s="2"/>
    </row>
    <row r="2402" spans="1:13" x14ac:dyDescent="0.2">
      <c r="A2402" s="47">
        <f t="shared" si="153"/>
        <v>2021</v>
      </c>
      <c r="B2402" s="181" t="str">
        <f t="shared" si="157"/>
        <v>May</v>
      </c>
      <c r="C2402" s="79">
        <f t="shared" si="158"/>
        <v>19</v>
      </c>
      <c r="D2402" s="194">
        <v>44322</v>
      </c>
      <c r="E2402" s="53" t="s">
        <v>206</v>
      </c>
      <c r="F2402" s="53" t="s">
        <v>146</v>
      </c>
      <c r="G2402" s="50" t="s">
        <v>138</v>
      </c>
      <c r="H2402" s="50" t="s">
        <v>144</v>
      </c>
      <c r="I2402" s="53">
        <v>48</v>
      </c>
      <c r="J2402" s="61">
        <v>0.84</v>
      </c>
      <c r="K2402" s="64">
        <f t="shared" si="159"/>
        <v>0.75954861111111116</v>
      </c>
      <c r="M2402" s="2"/>
    </row>
    <row r="2403" spans="1:13" x14ac:dyDescent="0.2">
      <c r="A2403" s="47">
        <f t="shared" si="153"/>
        <v>2021</v>
      </c>
      <c r="B2403" s="181" t="str">
        <f t="shared" si="157"/>
        <v>May</v>
      </c>
      <c r="C2403" s="79">
        <f t="shared" si="158"/>
        <v>19</v>
      </c>
      <c r="D2403" s="194">
        <v>44322</v>
      </c>
      <c r="E2403" s="53" t="s">
        <v>206</v>
      </c>
      <c r="F2403" s="53" t="s">
        <v>146</v>
      </c>
      <c r="G2403" s="50" t="s">
        <v>138</v>
      </c>
      <c r="H2403" s="50" t="s">
        <v>144</v>
      </c>
      <c r="I2403" s="53">
        <v>42</v>
      </c>
      <c r="J2403" s="61">
        <v>0.55000000000000004</v>
      </c>
      <c r="K2403" s="64">
        <f t="shared" si="159"/>
        <v>0.74236043623798731</v>
      </c>
      <c r="M2403" s="2"/>
    </row>
    <row r="2404" spans="1:13" x14ac:dyDescent="0.2">
      <c r="A2404" s="47">
        <f t="shared" si="153"/>
        <v>2021</v>
      </c>
      <c r="B2404" s="181" t="str">
        <f t="shared" si="157"/>
        <v>May</v>
      </c>
      <c r="C2404" s="79">
        <f t="shared" si="158"/>
        <v>19</v>
      </c>
      <c r="D2404" s="194">
        <v>44322</v>
      </c>
      <c r="E2404" s="53" t="s">
        <v>206</v>
      </c>
      <c r="F2404" s="53" t="s">
        <v>146</v>
      </c>
      <c r="G2404" s="50" t="s">
        <v>138</v>
      </c>
      <c r="H2404" s="50" t="s">
        <v>144</v>
      </c>
      <c r="I2404" s="53">
        <v>47</v>
      </c>
      <c r="J2404" s="61">
        <v>0.77</v>
      </c>
      <c r="K2404" s="64">
        <f t="shared" si="159"/>
        <v>0.74164684125868063</v>
      </c>
      <c r="M2404" s="2"/>
    </row>
    <row r="2405" spans="1:13" x14ac:dyDescent="0.2">
      <c r="A2405" s="47">
        <f t="shared" si="153"/>
        <v>2021</v>
      </c>
      <c r="B2405" s="181" t="str">
        <f t="shared" si="157"/>
        <v>May</v>
      </c>
      <c r="C2405" s="79">
        <f t="shared" si="158"/>
        <v>19</v>
      </c>
      <c r="D2405" s="194">
        <v>44322</v>
      </c>
      <c r="E2405" s="53" t="s">
        <v>206</v>
      </c>
      <c r="F2405" s="53" t="s">
        <v>146</v>
      </c>
      <c r="G2405" s="50" t="s">
        <v>138</v>
      </c>
      <c r="H2405" s="50" t="s">
        <v>144</v>
      </c>
      <c r="I2405" s="53">
        <v>43</v>
      </c>
      <c r="J2405" s="61">
        <v>0.69</v>
      </c>
      <c r="K2405" s="64">
        <f t="shared" si="159"/>
        <v>0.86784811400254069</v>
      </c>
      <c r="M2405" s="2"/>
    </row>
    <row r="2406" spans="1:13" x14ac:dyDescent="0.2">
      <c r="A2406" s="47">
        <f t="shared" si="153"/>
        <v>2021</v>
      </c>
      <c r="B2406" s="181" t="str">
        <f t="shared" si="157"/>
        <v>May</v>
      </c>
      <c r="C2406" s="79">
        <f t="shared" si="158"/>
        <v>19</v>
      </c>
      <c r="D2406" s="194">
        <v>44322</v>
      </c>
      <c r="E2406" s="53" t="s">
        <v>206</v>
      </c>
      <c r="F2406" s="53" t="s">
        <v>146</v>
      </c>
      <c r="G2406" s="50" t="s">
        <v>138</v>
      </c>
      <c r="H2406" s="50" t="s">
        <v>144</v>
      </c>
      <c r="I2406" s="53">
        <v>37</v>
      </c>
      <c r="J2406" s="61">
        <v>0.39</v>
      </c>
      <c r="K2406" s="64">
        <f t="shared" si="159"/>
        <v>0.7699445245099007</v>
      </c>
      <c r="M2406" s="2"/>
    </row>
    <row r="2407" spans="1:13" x14ac:dyDescent="0.2">
      <c r="A2407" s="47">
        <f t="shared" si="153"/>
        <v>2021</v>
      </c>
      <c r="B2407" s="181" t="str">
        <f t="shared" si="157"/>
        <v>May</v>
      </c>
      <c r="C2407" s="79">
        <f t="shared" si="158"/>
        <v>19</v>
      </c>
      <c r="D2407" s="194">
        <v>44322</v>
      </c>
      <c r="E2407" s="53" t="s">
        <v>209</v>
      </c>
      <c r="F2407" s="53" t="s">
        <v>146</v>
      </c>
      <c r="G2407" s="50" t="s">
        <v>138</v>
      </c>
      <c r="H2407" s="50" t="s">
        <v>144</v>
      </c>
      <c r="I2407" s="53">
        <v>53</v>
      </c>
      <c r="J2407" s="97"/>
      <c r="K2407" s="64" t="str">
        <f t="shared" si="159"/>
        <v/>
      </c>
      <c r="M2407" s="2"/>
    </row>
    <row r="2408" spans="1:13" x14ac:dyDescent="0.2">
      <c r="A2408" s="47">
        <f t="shared" ref="A2408:A2471" si="160">YEAR(D2408)</f>
        <v>2021</v>
      </c>
      <c r="B2408" s="181" t="str">
        <f t="shared" si="157"/>
        <v>May</v>
      </c>
      <c r="C2408" s="79">
        <f t="shared" si="158"/>
        <v>19</v>
      </c>
      <c r="D2408" s="194">
        <v>44322</v>
      </c>
      <c r="E2408" s="53" t="s">
        <v>209</v>
      </c>
      <c r="F2408" s="53" t="s">
        <v>146</v>
      </c>
      <c r="G2408" s="50" t="s">
        <v>138</v>
      </c>
      <c r="H2408" s="50" t="s">
        <v>144</v>
      </c>
      <c r="I2408" s="53">
        <v>40</v>
      </c>
      <c r="J2408" s="97"/>
      <c r="K2408" s="64" t="str">
        <f t="shared" si="159"/>
        <v/>
      </c>
      <c r="M2408" s="2"/>
    </row>
    <row r="2409" spans="1:13" x14ac:dyDescent="0.2">
      <c r="A2409" s="47">
        <f t="shared" si="160"/>
        <v>2021</v>
      </c>
      <c r="B2409" s="181" t="str">
        <f t="shared" si="157"/>
        <v>May</v>
      </c>
      <c r="C2409" s="79">
        <f t="shared" si="158"/>
        <v>19</v>
      </c>
      <c r="D2409" s="194">
        <v>44322</v>
      </c>
      <c r="E2409" s="53" t="s">
        <v>209</v>
      </c>
      <c r="F2409" s="53" t="s">
        <v>146</v>
      </c>
      <c r="G2409" s="50" t="s">
        <v>138</v>
      </c>
      <c r="H2409" s="50" t="s">
        <v>144</v>
      </c>
      <c r="I2409" s="53">
        <v>40</v>
      </c>
      <c r="J2409" s="97"/>
      <c r="K2409" s="64" t="str">
        <f t="shared" si="159"/>
        <v/>
      </c>
      <c r="M2409" s="2"/>
    </row>
    <row r="2410" spans="1:13" x14ac:dyDescent="0.2">
      <c r="A2410" s="47">
        <f t="shared" si="160"/>
        <v>2021</v>
      </c>
      <c r="B2410" s="181" t="str">
        <f t="shared" si="157"/>
        <v>May</v>
      </c>
      <c r="C2410" s="79">
        <f t="shared" si="158"/>
        <v>19</v>
      </c>
      <c r="D2410" s="194">
        <v>44322</v>
      </c>
      <c r="E2410" s="53" t="s">
        <v>209</v>
      </c>
      <c r="F2410" s="53" t="s">
        <v>146</v>
      </c>
      <c r="G2410" s="50" t="s">
        <v>138</v>
      </c>
      <c r="H2410" s="50" t="s">
        <v>144</v>
      </c>
      <c r="I2410" s="53">
        <v>50</v>
      </c>
      <c r="J2410" s="97"/>
      <c r="K2410" s="64" t="str">
        <f t="shared" si="159"/>
        <v/>
      </c>
      <c r="M2410" s="2"/>
    </row>
    <row r="2411" spans="1:13" x14ac:dyDescent="0.2">
      <c r="A2411" s="47">
        <f t="shared" si="160"/>
        <v>2021</v>
      </c>
      <c r="B2411" s="181" t="str">
        <f t="shared" si="157"/>
        <v>May</v>
      </c>
      <c r="C2411" s="79">
        <f t="shared" si="158"/>
        <v>19</v>
      </c>
      <c r="D2411" s="194">
        <v>44322</v>
      </c>
      <c r="E2411" s="53" t="s">
        <v>209</v>
      </c>
      <c r="F2411" s="53" t="s">
        <v>146</v>
      </c>
      <c r="G2411" s="50" t="s">
        <v>138</v>
      </c>
      <c r="H2411" s="50" t="s">
        <v>144</v>
      </c>
      <c r="I2411" s="53">
        <v>45</v>
      </c>
      <c r="J2411" s="97"/>
      <c r="K2411" s="64" t="str">
        <f t="shared" si="159"/>
        <v/>
      </c>
      <c r="M2411" s="2"/>
    </row>
    <row r="2412" spans="1:13" x14ac:dyDescent="0.2">
      <c r="A2412" s="47">
        <f t="shared" si="160"/>
        <v>2021</v>
      </c>
      <c r="B2412" s="181" t="str">
        <f t="shared" si="157"/>
        <v>May</v>
      </c>
      <c r="C2412" s="79">
        <f t="shared" si="158"/>
        <v>19</v>
      </c>
      <c r="D2412" s="194">
        <v>44322</v>
      </c>
      <c r="E2412" s="53" t="s">
        <v>209</v>
      </c>
      <c r="F2412" s="53" t="s">
        <v>146</v>
      </c>
      <c r="G2412" s="50" t="s">
        <v>138</v>
      </c>
      <c r="H2412" s="50" t="s">
        <v>144</v>
      </c>
      <c r="I2412" s="53">
        <v>43</v>
      </c>
      <c r="J2412" s="97"/>
      <c r="K2412" s="64" t="str">
        <f t="shared" si="159"/>
        <v/>
      </c>
      <c r="M2412" s="2"/>
    </row>
    <row r="2413" spans="1:13" x14ac:dyDescent="0.2">
      <c r="A2413" s="47">
        <f t="shared" si="160"/>
        <v>2021</v>
      </c>
      <c r="B2413" s="181" t="str">
        <f t="shared" si="157"/>
        <v>May</v>
      </c>
      <c r="C2413" s="79">
        <f t="shared" si="158"/>
        <v>19</v>
      </c>
      <c r="D2413" s="194">
        <v>44322</v>
      </c>
      <c r="E2413" s="53" t="s">
        <v>209</v>
      </c>
      <c r="F2413" s="53" t="s">
        <v>146</v>
      </c>
      <c r="G2413" s="50" t="s">
        <v>138</v>
      </c>
      <c r="H2413" s="50" t="s">
        <v>144</v>
      </c>
      <c r="I2413" s="53">
        <v>45</v>
      </c>
      <c r="J2413" s="97"/>
      <c r="K2413" s="64" t="str">
        <f t="shared" si="159"/>
        <v/>
      </c>
      <c r="M2413" s="2"/>
    </row>
    <row r="2414" spans="1:13" x14ac:dyDescent="0.2">
      <c r="A2414" s="47">
        <f t="shared" si="160"/>
        <v>2021</v>
      </c>
      <c r="B2414" s="181" t="str">
        <f t="shared" ref="B2414:B2477" si="161">TEXT(D2414,"mmm")</f>
        <v>May</v>
      </c>
      <c r="C2414" s="79">
        <f t="shared" si="158"/>
        <v>19</v>
      </c>
      <c r="D2414" s="194">
        <v>44322</v>
      </c>
      <c r="E2414" s="53" t="s">
        <v>209</v>
      </c>
      <c r="F2414" s="53" t="s">
        <v>146</v>
      </c>
      <c r="G2414" s="50" t="s">
        <v>138</v>
      </c>
      <c r="H2414" s="50" t="s">
        <v>144</v>
      </c>
      <c r="I2414" s="53">
        <v>42</v>
      </c>
      <c r="J2414" s="97"/>
      <c r="K2414" s="64" t="str">
        <f t="shared" si="159"/>
        <v/>
      </c>
      <c r="M2414" s="2"/>
    </row>
    <row r="2415" spans="1:13" x14ac:dyDescent="0.2">
      <c r="A2415" s="47">
        <f t="shared" si="160"/>
        <v>2021</v>
      </c>
      <c r="B2415" s="181" t="str">
        <f t="shared" si="161"/>
        <v>May</v>
      </c>
      <c r="C2415" s="79">
        <f t="shared" ref="C2415:C2478" si="162">WEEKNUM(D2415)</f>
        <v>19</v>
      </c>
      <c r="D2415" s="194">
        <v>44322</v>
      </c>
      <c r="E2415" s="53" t="s">
        <v>209</v>
      </c>
      <c r="F2415" s="53" t="s">
        <v>146</v>
      </c>
      <c r="G2415" s="50" t="s">
        <v>138</v>
      </c>
      <c r="H2415" s="50" t="s">
        <v>144</v>
      </c>
      <c r="I2415" s="53">
        <v>39</v>
      </c>
      <c r="J2415" s="97"/>
      <c r="K2415" s="64" t="str">
        <f t="shared" si="159"/>
        <v/>
      </c>
      <c r="M2415" s="2"/>
    </row>
    <row r="2416" spans="1:13" x14ac:dyDescent="0.2">
      <c r="A2416" s="47">
        <f t="shared" si="160"/>
        <v>2021</v>
      </c>
      <c r="B2416" s="181" t="str">
        <f t="shared" si="161"/>
        <v>May</v>
      </c>
      <c r="C2416" s="79">
        <f t="shared" si="162"/>
        <v>19</v>
      </c>
      <c r="D2416" s="194">
        <v>44322</v>
      </c>
      <c r="E2416" s="53" t="s">
        <v>209</v>
      </c>
      <c r="F2416" s="53" t="s">
        <v>146</v>
      </c>
      <c r="G2416" s="50" t="s">
        <v>138</v>
      </c>
      <c r="H2416" s="50" t="s">
        <v>144</v>
      </c>
      <c r="I2416" s="53">
        <v>44</v>
      </c>
      <c r="J2416" s="97"/>
      <c r="K2416" s="64" t="str">
        <f t="shared" si="159"/>
        <v/>
      </c>
      <c r="M2416" s="2"/>
    </row>
    <row r="2417" spans="1:13" x14ac:dyDescent="0.2">
      <c r="A2417" s="47">
        <f t="shared" si="160"/>
        <v>2021</v>
      </c>
      <c r="B2417" s="181" t="str">
        <f t="shared" si="161"/>
        <v>May</v>
      </c>
      <c r="C2417" s="79">
        <f t="shared" si="162"/>
        <v>19</v>
      </c>
      <c r="D2417" s="194">
        <v>44322</v>
      </c>
      <c r="E2417" s="53" t="s">
        <v>209</v>
      </c>
      <c r="F2417" s="53" t="s">
        <v>146</v>
      </c>
      <c r="G2417" s="50" t="s">
        <v>138</v>
      </c>
      <c r="H2417" s="50" t="s">
        <v>144</v>
      </c>
      <c r="I2417" s="53">
        <v>37</v>
      </c>
      <c r="J2417" s="97"/>
      <c r="K2417" s="64" t="str">
        <f t="shared" si="159"/>
        <v/>
      </c>
      <c r="M2417" s="2"/>
    </row>
    <row r="2418" spans="1:13" x14ac:dyDescent="0.2">
      <c r="A2418" s="47">
        <f t="shared" si="160"/>
        <v>2021</v>
      </c>
      <c r="B2418" s="181" t="str">
        <f t="shared" si="161"/>
        <v>May</v>
      </c>
      <c r="C2418" s="79">
        <f t="shared" si="162"/>
        <v>19</v>
      </c>
      <c r="D2418" s="194">
        <v>44322</v>
      </c>
      <c r="E2418" s="53" t="s">
        <v>209</v>
      </c>
      <c r="F2418" s="53" t="s">
        <v>146</v>
      </c>
      <c r="G2418" s="50" t="s">
        <v>138</v>
      </c>
      <c r="H2418" s="50" t="s">
        <v>144</v>
      </c>
      <c r="I2418" s="53">
        <v>39</v>
      </c>
      <c r="J2418" s="97"/>
      <c r="K2418" s="64" t="str">
        <f t="shared" si="159"/>
        <v/>
      </c>
      <c r="M2418" s="2"/>
    </row>
    <row r="2419" spans="1:13" x14ac:dyDescent="0.2">
      <c r="A2419" s="47">
        <f t="shared" si="160"/>
        <v>2021</v>
      </c>
      <c r="B2419" s="181" t="str">
        <f t="shared" si="161"/>
        <v>May</v>
      </c>
      <c r="C2419" s="79">
        <f t="shared" si="162"/>
        <v>19</v>
      </c>
      <c r="D2419" s="194">
        <v>44322</v>
      </c>
      <c r="E2419" s="53" t="s">
        <v>209</v>
      </c>
      <c r="F2419" s="53" t="s">
        <v>146</v>
      </c>
      <c r="G2419" s="50" t="s">
        <v>138</v>
      </c>
      <c r="H2419" s="50" t="s">
        <v>144</v>
      </c>
      <c r="I2419" s="53">
        <v>42</v>
      </c>
      <c r="J2419" s="97"/>
      <c r="K2419" s="64" t="str">
        <f t="shared" si="159"/>
        <v/>
      </c>
      <c r="M2419" s="2"/>
    </row>
    <row r="2420" spans="1:13" x14ac:dyDescent="0.2">
      <c r="A2420" s="47">
        <f t="shared" si="160"/>
        <v>2021</v>
      </c>
      <c r="B2420" s="181" t="str">
        <f t="shared" si="161"/>
        <v>May</v>
      </c>
      <c r="C2420" s="79">
        <f t="shared" si="162"/>
        <v>19</v>
      </c>
      <c r="D2420" s="194">
        <v>44322</v>
      </c>
      <c r="E2420" s="53" t="s">
        <v>209</v>
      </c>
      <c r="F2420" s="53" t="s">
        <v>146</v>
      </c>
      <c r="G2420" s="50" t="s">
        <v>138</v>
      </c>
      <c r="H2420" s="50" t="s">
        <v>144</v>
      </c>
      <c r="I2420" s="53">
        <v>37</v>
      </c>
      <c r="J2420" s="97"/>
      <c r="K2420" s="64" t="str">
        <f t="shared" si="159"/>
        <v/>
      </c>
      <c r="M2420" s="2"/>
    </row>
    <row r="2421" spans="1:13" x14ac:dyDescent="0.2">
      <c r="A2421" s="47">
        <f t="shared" si="160"/>
        <v>2021</v>
      </c>
      <c r="B2421" s="181" t="str">
        <f t="shared" si="161"/>
        <v>May</v>
      </c>
      <c r="C2421" s="79">
        <f t="shared" si="162"/>
        <v>19</v>
      </c>
      <c r="D2421" s="194">
        <v>44322</v>
      </c>
      <c r="E2421" s="53" t="s">
        <v>209</v>
      </c>
      <c r="F2421" s="53" t="s">
        <v>146</v>
      </c>
      <c r="G2421" s="50" t="s">
        <v>138</v>
      </c>
      <c r="H2421" s="50" t="s">
        <v>144</v>
      </c>
      <c r="I2421" s="53">
        <v>39</v>
      </c>
      <c r="J2421" s="97"/>
      <c r="K2421" s="64" t="str">
        <f t="shared" si="159"/>
        <v/>
      </c>
      <c r="M2421" s="2"/>
    </row>
    <row r="2422" spans="1:13" x14ac:dyDescent="0.2">
      <c r="A2422" s="47">
        <f t="shared" si="160"/>
        <v>2021</v>
      </c>
      <c r="B2422" s="181" t="str">
        <f t="shared" si="161"/>
        <v>May</v>
      </c>
      <c r="C2422" s="79">
        <f t="shared" si="162"/>
        <v>19</v>
      </c>
      <c r="D2422" s="194">
        <v>44322</v>
      </c>
      <c r="E2422" s="53" t="s">
        <v>209</v>
      </c>
      <c r="F2422" s="53" t="s">
        <v>146</v>
      </c>
      <c r="G2422" s="50" t="s">
        <v>138</v>
      </c>
      <c r="H2422" s="50" t="s">
        <v>144</v>
      </c>
      <c r="I2422" s="53">
        <v>51</v>
      </c>
      <c r="J2422" s="97"/>
      <c r="K2422" s="64" t="str">
        <f t="shared" si="159"/>
        <v/>
      </c>
      <c r="M2422" s="2"/>
    </row>
    <row r="2423" spans="1:13" x14ac:dyDescent="0.2">
      <c r="A2423" s="47">
        <f t="shared" si="160"/>
        <v>2021</v>
      </c>
      <c r="B2423" s="181" t="str">
        <f t="shared" si="161"/>
        <v>May</v>
      </c>
      <c r="C2423" s="79">
        <f t="shared" si="162"/>
        <v>19</v>
      </c>
      <c r="D2423" s="194">
        <v>44322</v>
      </c>
      <c r="E2423" s="53" t="s">
        <v>209</v>
      </c>
      <c r="F2423" s="53" t="s">
        <v>146</v>
      </c>
      <c r="G2423" s="50" t="s">
        <v>138</v>
      </c>
      <c r="H2423" s="50" t="s">
        <v>144</v>
      </c>
      <c r="I2423" s="53">
        <v>40</v>
      </c>
      <c r="J2423" s="97"/>
      <c r="K2423" s="64" t="str">
        <f t="shared" si="159"/>
        <v/>
      </c>
      <c r="M2423" s="2"/>
    </row>
    <row r="2424" spans="1:13" x14ac:dyDescent="0.2">
      <c r="A2424" s="47">
        <f t="shared" si="160"/>
        <v>2021</v>
      </c>
      <c r="B2424" s="181" t="str">
        <f t="shared" si="161"/>
        <v>May</v>
      </c>
      <c r="C2424" s="79">
        <f t="shared" si="162"/>
        <v>19</v>
      </c>
      <c r="D2424" s="194">
        <v>44322</v>
      </c>
      <c r="E2424" s="53" t="s">
        <v>209</v>
      </c>
      <c r="F2424" s="53" t="s">
        <v>146</v>
      </c>
      <c r="G2424" s="50" t="s">
        <v>138</v>
      </c>
      <c r="H2424" s="50" t="s">
        <v>144</v>
      </c>
      <c r="I2424" s="53">
        <v>41</v>
      </c>
      <c r="J2424" s="97"/>
      <c r="K2424" s="64" t="str">
        <f t="shared" si="159"/>
        <v/>
      </c>
      <c r="M2424" s="2"/>
    </row>
    <row r="2425" spans="1:13" x14ac:dyDescent="0.2">
      <c r="A2425" s="47">
        <f t="shared" si="160"/>
        <v>2021</v>
      </c>
      <c r="B2425" s="181" t="str">
        <f t="shared" si="161"/>
        <v>May</v>
      </c>
      <c r="C2425" s="79">
        <f t="shared" si="162"/>
        <v>19</v>
      </c>
      <c r="D2425" s="194">
        <v>44322</v>
      </c>
      <c r="E2425" s="53" t="s">
        <v>209</v>
      </c>
      <c r="F2425" s="53" t="s">
        <v>146</v>
      </c>
      <c r="G2425" s="50" t="s">
        <v>138</v>
      </c>
      <c r="H2425" s="50" t="s">
        <v>144</v>
      </c>
      <c r="I2425" s="53">
        <v>46</v>
      </c>
      <c r="J2425" s="97"/>
      <c r="K2425" s="64" t="str">
        <f t="shared" si="159"/>
        <v/>
      </c>
      <c r="M2425" s="2"/>
    </row>
    <row r="2426" spans="1:13" x14ac:dyDescent="0.2">
      <c r="A2426" s="47">
        <f t="shared" si="160"/>
        <v>2021</v>
      </c>
      <c r="B2426" s="181" t="str">
        <f t="shared" si="161"/>
        <v>May</v>
      </c>
      <c r="C2426" s="79">
        <f t="shared" si="162"/>
        <v>19</v>
      </c>
      <c r="D2426" s="194">
        <v>44322</v>
      </c>
      <c r="E2426" s="53" t="s">
        <v>209</v>
      </c>
      <c r="F2426" s="53" t="s">
        <v>146</v>
      </c>
      <c r="G2426" s="50" t="s">
        <v>138</v>
      </c>
      <c r="H2426" s="50" t="s">
        <v>144</v>
      </c>
      <c r="I2426" s="53">
        <v>44</v>
      </c>
      <c r="J2426" s="97"/>
      <c r="K2426" s="64" t="str">
        <f t="shared" si="159"/>
        <v/>
      </c>
      <c r="M2426" s="2"/>
    </row>
    <row r="2427" spans="1:13" x14ac:dyDescent="0.2">
      <c r="A2427" s="47">
        <f t="shared" si="160"/>
        <v>2021</v>
      </c>
      <c r="B2427" s="181" t="str">
        <f t="shared" si="161"/>
        <v>May</v>
      </c>
      <c r="C2427" s="79">
        <f t="shared" si="162"/>
        <v>19</v>
      </c>
      <c r="D2427" s="194">
        <v>44322</v>
      </c>
      <c r="E2427" s="53" t="s">
        <v>209</v>
      </c>
      <c r="F2427" s="53" t="s">
        <v>146</v>
      </c>
      <c r="G2427" s="50" t="s">
        <v>138</v>
      </c>
      <c r="H2427" s="50" t="s">
        <v>144</v>
      </c>
      <c r="I2427" s="53">
        <v>45</v>
      </c>
      <c r="J2427" s="97"/>
      <c r="K2427" s="64" t="str">
        <f t="shared" si="159"/>
        <v/>
      </c>
      <c r="M2427" s="2"/>
    </row>
    <row r="2428" spans="1:13" x14ac:dyDescent="0.2">
      <c r="A2428" s="47">
        <f t="shared" si="160"/>
        <v>2021</v>
      </c>
      <c r="B2428" s="181" t="str">
        <f t="shared" si="161"/>
        <v>May</v>
      </c>
      <c r="C2428" s="79">
        <f t="shared" si="162"/>
        <v>19</v>
      </c>
      <c r="D2428" s="194">
        <v>44322</v>
      </c>
      <c r="E2428" s="53" t="s">
        <v>209</v>
      </c>
      <c r="F2428" s="53" t="s">
        <v>146</v>
      </c>
      <c r="G2428" s="50" t="s">
        <v>138</v>
      </c>
      <c r="H2428" s="50" t="s">
        <v>144</v>
      </c>
      <c r="I2428" s="53">
        <v>40</v>
      </c>
      <c r="J2428" s="97"/>
      <c r="K2428" s="64" t="str">
        <f t="shared" si="159"/>
        <v/>
      </c>
      <c r="M2428" s="2"/>
    </row>
    <row r="2429" spans="1:13" x14ac:dyDescent="0.2">
      <c r="A2429" s="47">
        <f t="shared" si="160"/>
        <v>2021</v>
      </c>
      <c r="B2429" s="181" t="str">
        <f t="shared" si="161"/>
        <v>May</v>
      </c>
      <c r="C2429" s="79">
        <f t="shared" si="162"/>
        <v>19</v>
      </c>
      <c r="D2429" s="194">
        <v>44322</v>
      </c>
      <c r="E2429" s="53" t="s">
        <v>209</v>
      </c>
      <c r="F2429" s="53" t="s">
        <v>146</v>
      </c>
      <c r="G2429" s="50" t="s">
        <v>138</v>
      </c>
      <c r="H2429" s="50" t="s">
        <v>144</v>
      </c>
      <c r="I2429" s="53">
        <v>39</v>
      </c>
      <c r="J2429" s="97"/>
      <c r="K2429" s="64" t="str">
        <f t="shared" si="159"/>
        <v/>
      </c>
      <c r="M2429" s="2"/>
    </row>
    <row r="2430" spans="1:13" x14ac:dyDescent="0.2">
      <c r="A2430" s="47">
        <f t="shared" si="160"/>
        <v>2021</v>
      </c>
      <c r="B2430" s="181" t="str">
        <f t="shared" si="161"/>
        <v>May</v>
      </c>
      <c r="C2430" s="79">
        <f t="shared" si="162"/>
        <v>19</v>
      </c>
      <c r="D2430" s="194">
        <v>44322</v>
      </c>
      <c r="E2430" s="53" t="s">
        <v>209</v>
      </c>
      <c r="F2430" s="53" t="s">
        <v>146</v>
      </c>
      <c r="G2430" s="50" t="s">
        <v>138</v>
      </c>
      <c r="H2430" s="50" t="s">
        <v>144</v>
      </c>
      <c r="I2430" s="53">
        <v>39</v>
      </c>
      <c r="J2430" s="97"/>
      <c r="K2430" s="64" t="str">
        <f t="shared" si="159"/>
        <v/>
      </c>
      <c r="M2430" s="2"/>
    </row>
    <row r="2431" spans="1:13" x14ac:dyDescent="0.2">
      <c r="A2431" s="47">
        <f t="shared" si="160"/>
        <v>2021</v>
      </c>
      <c r="B2431" s="181" t="str">
        <f t="shared" si="161"/>
        <v>May</v>
      </c>
      <c r="C2431" s="79">
        <f t="shared" si="162"/>
        <v>19</v>
      </c>
      <c r="D2431" s="194">
        <v>44322</v>
      </c>
      <c r="E2431" s="53" t="s">
        <v>209</v>
      </c>
      <c r="F2431" s="53" t="s">
        <v>146</v>
      </c>
      <c r="G2431" s="50" t="s">
        <v>138</v>
      </c>
      <c r="H2431" s="50" t="s">
        <v>144</v>
      </c>
      <c r="I2431" s="53">
        <v>52</v>
      </c>
      <c r="J2431" s="97"/>
      <c r="K2431" s="64" t="str">
        <f t="shared" si="159"/>
        <v/>
      </c>
      <c r="M2431" s="2"/>
    </row>
    <row r="2432" spans="1:13" x14ac:dyDescent="0.2">
      <c r="A2432" s="47">
        <f t="shared" si="160"/>
        <v>2021</v>
      </c>
      <c r="B2432" s="181" t="str">
        <f t="shared" si="161"/>
        <v>May</v>
      </c>
      <c r="C2432" s="79">
        <f t="shared" si="162"/>
        <v>19</v>
      </c>
      <c r="D2432" s="194">
        <v>44322</v>
      </c>
      <c r="E2432" s="53" t="s">
        <v>209</v>
      </c>
      <c r="F2432" s="53" t="s">
        <v>146</v>
      </c>
      <c r="G2432" s="50" t="s">
        <v>138</v>
      </c>
      <c r="H2432" s="50" t="s">
        <v>144</v>
      </c>
      <c r="I2432" s="53">
        <v>49</v>
      </c>
      <c r="J2432" s="97"/>
      <c r="K2432" s="64" t="str">
        <f t="shared" si="159"/>
        <v/>
      </c>
      <c r="M2432" s="2"/>
    </row>
    <row r="2433" spans="1:13" x14ac:dyDescent="0.2">
      <c r="A2433" s="47">
        <f t="shared" si="160"/>
        <v>2021</v>
      </c>
      <c r="B2433" s="181" t="str">
        <f t="shared" si="161"/>
        <v>May</v>
      </c>
      <c r="C2433" s="79">
        <f t="shared" si="162"/>
        <v>19</v>
      </c>
      <c r="D2433" s="194">
        <v>44322</v>
      </c>
      <c r="E2433" s="53" t="s">
        <v>209</v>
      </c>
      <c r="F2433" s="53" t="s">
        <v>146</v>
      </c>
      <c r="G2433" s="50" t="s">
        <v>138</v>
      </c>
      <c r="H2433" s="50" t="s">
        <v>144</v>
      </c>
      <c r="I2433" s="53">
        <v>44</v>
      </c>
      <c r="J2433" s="97"/>
      <c r="K2433" s="64" t="str">
        <f t="shared" si="159"/>
        <v/>
      </c>
      <c r="M2433" s="2"/>
    </row>
    <row r="2434" spans="1:13" x14ac:dyDescent="0.2">
      <c r="A2434" s="47">
        <f t="shared" si="160"/>
        <v>2021</v>
      </c>
      <c r="B2434" s="181" t="str">
        <f t="shared" si="161"/>
        <v>May</v>
      </c>
      <c r="C2434" s="79">
        <f t="shared" si="162"/>
        <v>19</v>
      </c>
      <c r="D2434" s="194">
        <v>44322</v>
      </c>
      <c r="E2434" s="53" t="s">
        <v>209</v>
      </c>
      <c r="F2434" s="53" t="s">
        <v>146</v>
      </c>
      <c r="G2434" s="50" t="s">
        <v>138</v>
      </c>
      <c r="H2434" s="50" t="s">
        <v>144</v>
      </c>
      <c r="I2434" s="53">
        <v>40</v>
      </c>
      <c r="J2434" s="97"/>
      <c r="K2434" s="64" t="str">
        <f t="shared" si="159"/>
        <v/>
      </c>
      <c r="M2434" s="2"/>
    </row>
    <row r="2435" spans="1:13" x14ac:dyDescent="0.2">
      <c r="A2435" s="47">
        <f t="shared" si="160"/>
        <v>2021</v>
      </c>
      <c r="B2435" s="181" t="str">
        <f t="shared" si="161"/>
        <v>May</v>
      </c>
      <c r="C2435" s="79">
        <f t="shared" si="162"/>
        <v>19</v>
      </c>
      <c r="D2435" s="194">
        <v>44322</v>
      </c>
      <c r="E2435" s="53" t="s">
        <v>209</v>
      </c>
      <c r="F2435" s="53" t="s">
        <v>146</v>
      </c>
      <c r="G2435" s="50" t="s">
        <v>138</v>
      </c>
      <c r="H2435" s="50" t="s">
        <v>144</v>
      </c>
      <c r="I2435" s="53">
        <v>46</v>
      </c>
      <c r="J2435" s="97"/>
      <c r="K2435" s="64" t="str">
        <f t="shared" ref="K2435:K2498" si="163">IF(J2435="","",(J2435*100000)/(I2435^3))</f>
        <v/>
      </c>
      <c r="M2435" s="2"/>
    </row>
    <row r="2436" spans="1:13" x14ac:dyDescent="0.2">
      <c r="A2436" s="47">
        <f t="shared" si="160"/>
        <v>2021</v>
      </c>
      <c r="B2436" s="181" t="str">
        <f t="shared" si="161"/>
        <v>May</v>
      </c>
      <c r="C2436" s="79">
        <f t="shared" si="162"/>
        <v>19</v>
      </c>
      <c r="D2436" s="194">
        <v>44322</v>
      </c>
      <c r="E2436" s="53" t="s">
        <v>209</v>
      </c>
      <c r="F2436" s="53" t="s">
        <v>146</v>
      </c>
      <c r="G2436" s="50" t="s">
        <v>138</v>
      </c>
      <c r="H2436" s="50" t="s">
        <v>144</v>
      </c>
      <c r="I2436" s="53">
        <v>44</v>
      </c>
      <c r="J2436" s="97"/>
      <c r="K2436" s="64" t="str">
        <f t="shared" si="163"/>
        <v/>
      </c>
      <c r="M2436" s="2"/>
    </row>
    <row r="2437" spans="1:13" x14ac:dyDescent="0.2">
      <c r="A2437" s="47">
        <f t="shared" si="160"/>
        <v>2021</v>
      </c>
      <c r="B2437" s="181" t="str">
        <f t="shared" si="161"/>
        <v>May</v>
      </c>
      <c r="C2437" s="79">
        <f t="shared" si="162"/>
        <v>19</v>
      </c>
      <c r="D2437" s="194">
        <v>44322</v>
      </c>
      <c r="E2437" s="53" t="s">
        <v>209</v>
      </c>
      <c r="F2437" s="53" t="s">
        <v>146</v>
      </c>
      <c r="G2437" s="50" t="s">
        <v>138</v>
      </c>
      <c r="H2437" s="50" t="s">
        <v>144</v>
      </c>
      <c r="I2437" s="53">
        <v>43</v>
      </c>
      <c r="J2437" s="97"/>
      <c r="K2437" s="64" t="str">
        <f t="shared" si="163"/>
        <v/>
      </c>
      <c r="M2437" s="2"/>
    </row>
    <row r="2438" spans="1:13" x14ac:dyDescent="0.2">
      <c r="A2438" s="47">
        <f t="shared" si="160"/>
        <v>2021</v>
      </c>
      <c r="B2438" s="181" t="str">
        <f t="shared" si="161"/>
        <v>May</v>
      </c>
      <c r="C2438" s="79">
        <f t="shared" si="162"/>
        <v>19</v>
      </c>
      <c r="D2438" s="194">
        <v>44322</v>
      </c>
      <c r="E2438" s="53" t="s">
        <v>209</v>
      </c>
      <c r="F2438" s="53" t="s">
        <v>146</v>
      </c>
      <c r="G2438" s="50" t="s">
        <v>138</v>
      </c>
      <c r="H2438" s="50" t="s">
        <v>144</v>
      </c>
      <c r="I2438" s="53">
        <v>41</v>
      </c>
      <c r="J2438" s="97"/>
      <c r="K2438" s="64" t="str">
        <f t="shared" si="163"/>
        <v/>
      </c>
      <c r="M2438" s="2"/>
    </row>
    <row r="2439" spans="1:13" x14ac:dyDescent="0.2">
      <c r="A2439" s="47">
        <f t="shared" si="160"/>
        <v>2021</v>
      </c>
      <c r="B2439" s="181" t="str">
        <f t="shared" si="161"/>
        <v>May</v>
      </c>
      <c r="C2439" s="79">
        <f t="shared" si="162"/>
        <v>19</v>
      </c>
      <c r="D2439" s="194">
        <v>44322</v>
      </c>
      <c r="E2439" s="53" t="s">
        <v>209</v>
      </c>
      <c r="F2439" s="53" t="s">
        <v>146</v>
      </c>
      <c r="G2439" s="50" t="s">
        <v>138</v>
      </c>
      <c r="H2439" s="50" t="s">
        <v>144</v>
      </c>
      <c r="I2439" s="53">
        <v>45</v>
      </c>
      <c r="J2439" s="97"/>
      <c r="K2439" s="64" t="str">
        <f t="shared" si="163"/>
        <v/>
      </c>
      <c r="M2439" s="2"/>
    </row>
    <row r="2440" spans="1:13" x14ac:dyDescent="0.2">
      <c r="A2440" s="47">
        <f t="shared" si="160"/>
        <v>2021</v>
      </c>
      <c r="B2440" s="181" t="str">
        <f t="shared" si="161"/>
        <v>May</v>
      </c>
      <c r="C2440" s="79">
        <f t="shared" si="162"/>
        <v>19</v>
      </c>
      <c r="D2440" s="194">
        <v>44322</v>
      </c>
      <c r="E2440" s="53" t="s">
        <v>209</v>
      </c>
      <c r="F2440" s="53" t="s">
        <v>146</v>
      </c>
      <c r="G2440" s="50" t="s">
        <v>138</v>
      </c>
      <c r="H2440" s="50" t="s">
        <v>144</v>
      </c>
      <c r="I2440" s="53">
        <v>54</v>
      </c>
      <c r="J2440" s="97"/>
      <c r="K2440" s="64" t="str">
        <f t="shared" si="163"/>
        <v/>
      </c>
      <c r="M2440" s="2"/>
    </row>
    <row r="2441" spans="1:13" x14ac:dyDescent="0.2">
      <c r="A2441" s="47">
        <f t="shared" si="160"/>
        <v>2021</v>
      </c>
      <c r="B2441" s="181" t="str">
        <f t="shared" si="161"/>
        <v>May</v>
      </c>
      <c r="C2441" s="79">
        <f t="shared" si="162"/>
        <v>19</v>
      </c>
      <c r="D2441" s="194">
        <v>44322</v>
      </c>
      <c r="E2441" s="53" t="s">
        <v>209</v>
      </c>
      <c r="F2441" s="53" t="s">
        <v>146</v>
      </c>
      <c r="G2441" s="50" t="s">
        <v>138</v>
      </c>
      <c r="H2441" s="50" t="s">
        <v>144</v>
      </c>
      <c r="I2441" s="53">
        <v>43</v>
      </c>
      <c r="J2441" s="97"/>
      <c r="K2441" s="64" t="str">
        <f t="shared" si="163"/>
        <v/>
      </c>
      <c r="M2441" s="2"/>
    </row>
    <row r="2442" spans="1:13" x14ac:dyDescent="0.2">
      <c r="A2442" s="47">
        <f t="shared" si="160"/>
        <v>2021</v>
      </c>
      <c r="B2442" s="181" t="str">
        <f t="shared" si="161"/>
        <v>May</v>
      </c>
      <c r="C2442" s="79">
        <f t="shared" si="162"/>
        <v>19</v>
      </c>
      <c r="D2442" s="194">
        <v>44322</v>
      </c>
      <c r="E2442" s="53" t="s">
        <v>66</v>
      </c>
      <c r="F2442" s="53" t="s">
        <v>146</v>
      </c>
      <c r="G2442" s="50" t="s">
        <v>138</v>
      </c>
      <c r="H2442" s="50" t="s">
        <v>144</v>
      </c>
      <c r="I2442" s="53">
        <v>36</v>
      </c>
      <c r="J2442" s="61">
        <v>0.35</v>
      </c>
      <c r="K2442" s="64">
        <f t="shared" si="163"/>
        <v>0.75017146776406041</v>
      </c>
      <c r="M2442" s="2"/>
    </row>
    <row r="2443" spans="1:13" x14ac:dyDescent="0.2">
      <c r="A2443" s="47">
        <f t="shared" si="160"/>
        <v>2021</v>
      </c>
      <c r="B2443" s="181" t="str">
        <f t="shared" si="161"/>
        <v>May</v>
      </c>
      <c r="C2443" s="79">
        <f t="shared" si="162"/>
        <v>19</v>
      </c>
      <c r="D2443" s="194">
        <v>44322</v>
      </c>
      <c r="E2443" s="53" t="s">
        <v>66</v>
      </c>
      <c r="F2443" s="53" t="s">
        <v>146</v>
      </c>
      <c r="G2443" s="50" t="s">
        <v>138</v>
      </c>
      <c r="H2443" s="50" t="s">
        <v>144</v>
      </c>
      <c r="I2443" s="53">
        <v>50</v>
      </c>
      <c r="J2443" s="61">
        <v>1.24</v>
      </c>
      <c r="K2443" s="64">
        <f t="shared" si="163"/>
        <v>0.99199999999999999</v>
      </c>
      <c r="M2443" s="2"/>
    </row>
    <row r="2444" spans="1:13" x14ac:dyDescent="0.2">
      <c r="A2444" s="47">
        <f t="shared" si="160"/>
        <v>2021</v>
      </c>
      <c r="B2444" s="181" t="str">
        <f t="shared" si="161"/>
        <v>May</v>
      </c>
      <c r="C2444" s="79">
        <f t="shared" si="162"/>
        <v>19</v>
      </c>
      <c r="D2444" s="194">
        <v>44322</v>
      </c>
      <c r="E2444" s="53" t="s">
        <v>66</v>
      </c>
      <c r="F2444" s="53" t="s">
        <v>152</v>
      </c>
      <c r="G2444" s="50" t="s">
        <v>138</v>
      </c>
      <c r="H2444" s="50" t="s">
        <v>144</v>
      </c>
      <c r="I2444" s="53">
        <v>40</v>
      </c>
      <c r="J2444" s="61">
        <v>0.48</v>
      </c>
      <c r="K2444" s="64">
        <f t="shared" si="163"/>
        <v>0.75</v>
      </c>
      <c r="M2444" s="2"/>
    </row>
    <row r="2445" spans="1:13" x14ac:dyDescent="0.2">
      <c r="A2445" s="47">
        <f t="shared" si="160"/>
        <v>2021</v>
      </c>
      <c r="B2445" s="181" t="str">
        <f t="shared" si="161"/>
        <v>May</v>
      </c>
      <c r="C2445" s="79">
        <f t="shared" si="162"/>
        <v>19</v>
      </c>
      <c r="D2445" s="194">
        <v>44322</v>
      </c>
      <c r="E2445" s="53" t="s">
        <v>66</v>
      </c>
      <c r="F2445" s="53" t="s">
        <v>152</v>
      </c>
      <c r="G2445" s="50" t="s">
        <v>138</v>
      </c>
      <c r="H2445" s="50" t="s">
        <v>144</v>
      </c>
      <c r="I2445" s="53">
        <v>48</v>
      </c>
      <c r="J2445" s="61">
        <v>0.89</v>
      </c>
      <c r="K2445" s="64">
        <f t="shared" si="163"/>
        <v>0.80475983796296291</v>
      </c>
      <c r="M2445" s="2"/>
    </row>
    <row r="2446" spans="1:13" x14ac:dyDescent="0.2">
      <c r="A2446" s="47">
        <f t="shared" si="160"/>
        <v>2021</v>
      </c>
      <c r="B2446" s="181" t="str">
        <f t="shared" si="161"/>
        <v>May</v>
      </c>
      <c r="C2446" s="79">
        <f t="shared" si="162"/>
        <v>19</v>
      </c>
      <c r="D2446" s="194">
        <v>44322</v>
      </c>
      <c r="E2446" s="53" t="s">
        <v>66</v>
      </c>
      <c r="F2446" s="53" t="s">
        <v>152</v>
      </c>
      <c r="G2446" s="50" t="s">
        <v>138</v>
      </c>
      <c r="H2446" s="50" t="s">
        <v>144</v>
      </c>
      <c r="I2446" s="53">
        <v>51</v>
      </c>
      <c r="J2446" s="61">
        <v>1.18</v>
      </c>
      <c r="K2446" s="64">
        <f t="shared" si="163"/>
        <v>0.88955228381241003</v>
      </c>
      <c r="M2446" s="2"/>
    </row>
    <row r="2447" spans="1:13" x14ac:dyDescent="0.2">
      <c r="A2447" s="47">
        <f t="shared" si="160"/>
        <v>2021</v>
      </c>
      <c r="B2447" s="181" t="str">
        <f t="shared" si="161"/>
        <v>May</v>
      </c>
      <c r="C2447" s="79">
        <f t="shared" si="162"/>
        <v>19</v>
      </c>
      <c r="D2447" s="194">
        <v>44322</v>
      </c>
      <c r="E2447" s="53" t="s">
        <v>66</v>
      </c>
      <c r="F2447" s="53" t="s">
        <v>152</v>
      </c>
      <c r="G2447" s="50" t="s">
        <v>138</v>
      </c>
      <c r="H2447" s="50" t="s">
        <v>144</v>
      </c>
      <c r="I2447" s="53">
        <v>47</v>
      </c>
      <c r="J2447" s="61">
        <v>0.41</v>
      </c>
      <c r="K2447" s="64">
        <f t="shared" si="163"/>
        <v>0.39490286352734943</v>
      </c>
      <c r="M2447" s="2"/>
    </row>
    <row r="2448" spans="1:13" x14ac:dyDescent="0.2">
      <c r="A2448" s="47">
        <f t="shared" si="160"/>
        <v>2021</v>
      </c>
      <c r="B2448" s="181" t="str">
        <f t="shared" si="161"/>
        <v>May</v>
      </c>
      <c r="C2448" s="79">
        <f t="shared" si="162"/>
        <v>19</v>
      </c>
      <c r="D2448" s="194">
        <v>44322</v>
      </c>
      <c r="E2448" s="53" t="s">
        <v>66</v>
      </c>
      <c r="F2448" s="53" t="s">
        <v>152</v>
      </c>
      <c r="G2448" s="50" t="s">
        <v>138</v>
      </c>
      <c r="H2448" s="50" t="s">
        <v>144</v>
      </c>
      <c r="I2448" s="53">
        <v>39</v>
      </c>
      <c r="J2448" s="61">
        <v>0.35</v>
      </c>
      <c r="K2448" s="64">
        <f t="shared" si="163"/>
        <v>0.59003017582899242</v>
      </c>
      <c r="M2448" s="2"/>
    </row>
    <row r="2449" spans="1:13" x14ac:dyDescent="0.2">
      <c r="A2449" s="47">
        <f t="shared" si="160"/>
        <v>2021</v>
      </c>
      <c r="B2449" s="181" t="str">
        <f t="shared" si="161"/>
        <v>May</v>
      </c>
      <c r="C2449" s="79">
        <f t="shared" si="162"/>
        <v>19</v>
      </c>
      <c r="D2449" s="194">
        <v>44322</v>
      </c>
      <c r="E2449" s="53" t="s">
        <v>66</v>
      </c>
      <c r="F2449" s="53" t="s">
        <v>152</v>
      </c>
      <c r="G2449" s="50" t="s">
        <v>138</v>
      </c>
      <c r="H2449" s="50" t="s">
        <v>144</v>
      </c>
      <c r="I2449" s="53">
        <v>39</v>
      </c>
      <c r="J2449" s="61">
        <v>0.53</v>
      </c>
      <c r="K2449" s="64">
        <f t="shared" si="163"/>
        <v>0.89347426625533133</v>
      </c>
      <c r="M2449" s="2"/>
    </row>
    <row r="2450" spans="1:13" x14ac:dyDescent="0.2">
      <c r="A2450" s="47">
        <f t="shared" si="160"/>
        <v>2021</v>
      </c>
      <c r="B2450" s="181" t="str">
        <f t="shared" si="161"/>
        <v>May</v>
      </c>
      <c r="C2450" s="79">
        <f t="shared" si="162"/>
        <v>19</v>
      </c>
      <c r="D2450" s="194">
        <v>44322</v>
      </c>
      <c r="E2450" s="53" t="s">
        <v>30</v>
      </c>
      <c r="F2450" s="53" t="s">
        <v>146</v>
      </c>
      <c r="G2450" s="50" t="s">
        <v>138</v>
      </c>
      <c r="H2450" s="50" t="s">
        <v>144</v>
      </c>
      <c r="I2450" s="53">
        <v>40</v>
      </c>
      <c r="J2450" s="61">
        <v>0.34</v>
      </c>
      <c r="K2450" s="64">
        <f t="shared" si="163"/>
        <v>0.53125</v>
      </c>
      <c r="M2450" s="2"/>
    </row>
    <row r="2451" spans="1:13" x14ac:dyDescent="0.2">
      <c r="A2451" s="47">
        <f t="shared" si="160"/>
        <v>2021</v>
      </c>
      <c r="B2451" s="181" t="str">
        <f t="shared" si="161"/>
        <v>May</v>
      </c>
      <c r="C2451" s="79">
        <f t="shared" si="162"/>
        <v>19</v>
      </c>
      <c r="D2451" s="194">
        <v>44322</v>
      </c>
      <c r="E2451" s="53" t="s">
        <v>64</v>
      </c>
      <c r="F2451" s="53" t="s">
        <v>142</v>
      </c>
      <c r="G2451" s="50" t="s">
        <v>138</v>
      </c>
      <c r="H2451" s="50" t="s">
        <v>144</v>
      </c>
      <c r="I2451" s="53">
        <v>50</v>
      </c>
      <c r="J2451" s="61">
        <v>1.06</v>
      </c>
      <c r="K2451" s="64">
        <f t="shared" si="163"/>
        <v>0.84799999999999998</v>
      </c>
      <c r="M2451" s="2"/>
    </row>
    <row r="2452" spans="1:13" x14ac:dyDescent="0.2">
      <c r="A2452" s="47">
        <f t="shared" si="160"/>
        <v>2021</v>
      </c>
      <c r="B2452" s="181" t="str">
        <f t="shared" si="161"/>
        <v>May</v>
      </c>
      <c r="C2452" s="79">
        <f t="shared" si="162"/>
        <v>19</v>
      </c>
      <c r="D2452" s="194">
        <v>44322</v>
      </c>
      <c r="E2452" s="53" t="s">
        <v>64</v>
      </c>
      <c r="F2452" s="53" t="s">
        <v>142</v>
      </c>
      <c r="G2452" s="50" t="s">
        <v>138</v>
      </c>
      <c r="H2452" s="50" t="s">
        <v>144</v>
      </c>
      <c r="I2452" s="53">
        <v>64</v>
      </c>
      <c r="J2452" s="61">
        <v>2.2000000000000002</v>
      </c>
      <c r="K2452" s="64">
        <f t="shared" si="163"/>
        <v>0.83923339843750011</v>
      </c>
      <c r="M2452" s="2"/>
    </row>
    <row r="2453" spans="1:13" x14ac:dyDescent="0.2">
      <c r="A2453" s="47">
        <f t="shared" si="160"/>
        <v>2021</v>
      </c>
      <c r="B2453" s="181" t="str">
        <f t="shared" si="161"/>
        <v>May</v>
      </c>
      <c r="C2453" s="79">
        <f t="shared" si="162"/>
        <v>19</v>
      </c>
      <c r="D2453" s="194">
        <v>44322</v>
      </c>
      <c r="E2453" s="53" t="s">
        <v>64</v>
      </c>
      <c r="F2453" s="53" t="s">
        <v>142</v>
      </c>
      <c r="G2453" s="50" t="s">
        <v>138</v>
      </c>
      <c r="H2453" s="50" t="s">
        <v>144</v>
      </c>
      <c r="I2453" s="53">
        <v>58</v>
      </c>
      <c r="J2453" s="61">
        <v>1.76</v>
      </c>
      <c r="K2453" s="64">
        <f t="shared" si="163"/>
        <v>0.90204600434622162</v>
      </c>
      <c r="M2453" s="2"/>
    </row>
    <row r="2454" spans="1:13" x14ac:dyDescent="0.2">
      <c r="A2454" s="47">
        <f t="shared" si="160"/>
        <v>2021</v>
      </c>
      <c r="B2454" s="181" t="str">
        <f t="shared" si="161"/>
        <v>May</v>
      </c>
      <c r="C2454" s="79">
        <f t="shared" si="162"/>
        <v>19</v>
      </c>
      <c r="D2454" s="194">
        <v>44322</v>
      </c>
      <c r="E2454" s="53" t="s">
        <v>64</v>
      </c>
      <c r="F2454" s="53" t="s">
        <v>142</v>
      </c>
      <c r="G2454" s="50" t="s">
        <v>138</v>
      </c>
      <c r="H2454" s="50" t="s">
        <v>144</v>
      </c>
      <c r="I2454" s="53">
        <v>53</v>
      </c>
      <c r="J2454" s="61">
        <v>1.2</v>
      </c>
      <c r="K2454" s="64">
        <f t="shared" si="163"/>
        <v>0.8060345117110097</v>
      </c>
      <c r="M2454" s="2"/>
    </row>
    <row r="2455" spans="1:13" x14ac:dyDescent="0.2">
      <c r="A2455" s="47">
        <f t="shared" si="160"/>
        <v>2021</v>
      </c>
      <c r="B2455" s="181" t="str">
        <f t="shared" si="161"/>
        <v>May</v>
      </c>
      <c r="C2455" s="79">
        <f t="shared" si="162"/>
        <v>19</v>
      </c>
      <c r="D2455" s="194">
        <v>44322</v>
      </c>
      <c r="E2455" s="53" t="s">
        <v>64</v>
      </c>
      <c r="F2455" s="53" t="s">
        <v>142</v>
      </c>
      <c r="G2455" s="50" t="s">
        <v>138</v>
      </c>
      <c r="H2455" s="50" t="s">
        <v>144</v>
      </c>
      <c r="I2455" s="53">
        <v>56.999999999999993</v>
      </c>
      <c r="J2455" s="61">
        <v>1.71</v>
      </c>
      <c r="K2455" s="64">
        <f t="shared" si="163"/>
        <v>0.92336103416435866</v>
      </c>
      <c r="M2455" s="2"/>
    </row>
    <row r="2456" spans="1:13" x14ac:dyDescent="0.2">
      <c r="A2456" s="47">
        <f t="shared" si="160"/>
        <v>2021</v>
      </c>
      <c r="B2456" s="181" t="str">
        <f t="shared" si="161"/>
        <v>May</v>
      </c>
      <c r="C2456" s="79">
        <f t="shared" si="162"/>
        <v>19</v>
      </c>
      <c r="D2456" s="194">
        <v>44322</v>
      </c>
      <c r="E2456" s="53" t="s">
        <v>64</v>
      </c>
      <c r="F2456" s="53" t="s">
        <v>142</v>
      </c>
      <c r="G2456" s="50" t="s">
        <v>138</v>
      </c>
      <c r="H2456" s="50" t="s">
        <v>144</v>
      </c>
      <c r="I2456" s="53">
        <v>59</v>
      </c>
      <c r="J2456" s="61">
        <v>1.86</v>
      </c>
      <c r="K2456" s="64">
        <f t="shared" si="163"/>
        <v>0.90564273854678423</v>
      </c>
      <c r="M2456" s="2"/>
    </row>
    <row r="2457" spans="1:13" x14ac:dyDescent="0.2">
      <c r="A2457" s="47">
        <f t="shared" si="160"/>
        <v>2021</v>
      </c>
      <c r="B2457" s="181" t="str">
        <f t="shared" si="161"/>
        <v>May</v>
      </c>
      <c r="C2457" s="79">
        <f t="shared" si="162"/>
        <v>19</v>
      </c>
      <c r="D2457" s="194">
        <v>44322</v>
      </c>
      <c r="E2457" s="53" t="s">
        <v>64</v>
      </c>
      <c r="F2457" s="53" t="s">
        <v>142</v>
      </c>
      <c r="G2457" s="50" t="s">
        <v>138</v>
      </c>
      <c r="H2457" s="50" t="s">
        <v>144</v>
      </c>
      <c r="I2457" s="53">
        <v>56.000000000000007</v>
      </c>
      <c r="J2457" s="61">
        <v>1.56</v>
      </c>
      <c r="K2457" s="64">
        <f t="shared" si="163"/>
        <v>0.88830174927113659</v>
      </c>
      <c r="M2457" s="2"/>
    </row>
    <row r="2458" spans="1:13" x14ac:dyDescent="0.2">
      <c r="A2458" s="47">
        <f t="shared" si="160"/>
        <v>2021</v>
      </c>
      <c r="B2458" s="181" t="str">
        <f t="shared" si="161"/>
        <v>May</v>
      </c>
      <c r="C2458" s="79">
        <f t="shared" si="162"/>
        <v>19</v>
      </c>
      <c r="D2458" s="194">
        <v>44322</v>
      </c>
      <c r="E2458" s="53" t="s">
        <v>64</v>
      </c>
      <c r="F2458" s="53" t="s">
        <v>142</v>
      </c>
      <c r="G2458" s="50" t="s">
        <v>138</v>
      </c>
      <c r="H2458" s="50" t="s">
        <v>144</v>
      </c>
      <c r="I2458" s="53">
        <v>43</v>
      </c>
      <c r="J2458" s="61">
        <v>0.6</v>
      </c>
      <c r="K2458" s="64">
        <f t="shared" si="163"/>
        <v>0.75465053391525272</v>
      </c>
      <c r="M2458" s="2"/>
    </row>
    <row r="2459" spans="1:13" x14ac:dyDescent="0.2">
      <c r="A2459" s="47">
        <f t="shared" si="160"/>
        <v>2021</v>
      </c>
      <c r="B2459" s="181" t="str">
        <f t="shared" si="161"/>
        <v>May</v>
      </c>
      <c r="C2459" s="79">
        <f t="shared" si="162"/>
        <v>19</v>
      </c>
      <c r="D2459" s="194">
        <v>44322</v>
      </c>
      <c r="E2459" s="53" t="s">
        <v>64</v>
      </c>
      <c r="F2459" s="53" t="s">
        <v>142</v>
      </c>
      <c r="G2459" s="50" t="s">
        <v>138</v>
      </c>
      <c r="H2459" s="50" t="s">
        <v>144</v>
      </c>
      <c r="I2459" s="53">
        <v>59</v>
      </c>
      <c r="J2459" s="61">
        <v>1.76</v>
      </c>
      <c r="K2459" s="64">
        <f t="shared" si="163"/>
        <v>0.85695226873244101</v>
      </c>
      <c r="M2459" s="2"/>
    </row>
    <row r="2460" spans="1:13" x14ac:dyDescent="0.2">
      <c r="A2460" s="47">
        <f t="shared" si="160"/>
        <v>2021</v>
      </c>
      <c r="B2460" s="181" t="str">
        <f t="shared" si="161"/>
        <v>May</v>
      </c>
      <c r="C2460" s="79">
        <f t="shared" si="162"/>
        <v>19</v>
      </c>
      <c r="D2460" s="194">
        <v>44322</v>
      </c>
      <c r="E2460" s="53" t="s">
        <v>64</v>
      </c>
      <c r="F2460" s="53" t="s">
        <v>142</v>
      </c>
      <c r="G2460" s="50" t="s">
        <v>138</v>
      </c>
      <c r="H2460" s="50" t="s">
        <v>144</v>
      </c>
      <c r="I2460" s="53">
        <v>51</v>
      </c>
      <c r="J2460" s="61">
        <v>1.08</v>
      </c>
      <c r="K2460" s="64">
        <f t="shared" si="163"/>
        <v>0.81416649704864641</v>
      </c>
      <c r="M2460" s="2"/>
    </row>
    <row r="2461" spans="1:13" x14ac:dyDescent="0.2">
      <c r="A2461" s="47">
        <f t="shared" si="160"/>
        <v>2021</v>
      </c>
      <c r="B2461" s="181" t="str">
        <f t="shared" si="161"/>
        <v>May</v>
      </c>
      <c r="C2461" s="79">
        <f t="shared" si="162"/>
        <v>19</v>
      </c>
      <c r="D2461" s="194">
        <v>44322</v>
      </c>
      <c r="E2461" s="53" t="s">
        <v>64</v>
      </c>
      <c r="F2461" s="53" t="s">
        <v>142</v>
      </c>
      <c r="G2461" s="50" t="s">
        <v>138</v>
      </c>
      <c r="H2461" s="50" t="s">
        <v>144</v>
      </c>
      <c r="I2461" s="53">
        <v>44</v>
      </c>
      <c r="J2461" s="61">
        <v>0.77</v>
      </c>
      <c r="K2461" s="64">
        <f t="shared" si="163"/>
        <v>0.90392561983471076</v>
      </c>
      <c r="M2461" s="2"/>
    </row>
    <row r="2462" spans="1:13" x14ac:dyDescent="0.2">
      <c r="A2462" s="47">
        <f t="shared" si="160"/>
        <v>2021</v>
      </c>
      <c r="B2462" s="181" t="str">
        <f t="shared" si="161"/>
        <v>May</v>
      </c>
      <c r="C2462" s="79">
        <f t="shared" si="162"/>
        <v>19</v>
      </c>
      <c r="D2462" s="194">
        <v>44322</v>
      </c>
      <c r="E2462" s="53" t="s">
        <v>64</v>
      </c>
      <c r="F2462" s="53" t="s">
        <v>142</v>
      </c>
      <c r="G2462" s="50" t="s">
        <v>138</v>
      </c>
      <c r="H2462" s="50" t="s">
        <v>144</v>
      </c>
      <c r="I2462" s="53">
        <v>51</v>
      </c>
      <c r="J2462" s="61">
        <v>1.08</v>
      </c>
      <c r="K2462" s="64">
        <f t="shared" si="163"/>
        <v>0.81416649704864641</v>
      </c>
      <c r="M2462" s="2"/>
    </row>
    <row r="2463" spans="1:13" x14ac:dyDescent="0.2">
      <c r="A2463" s="47">
        <f t="shared" si="160"/>
        <v>2021</v>
      </c>
      <c r="B2463" s="181" t="str">
        <f t="shared" si="161"/>
        <v>May</v>
      </c>
      <c r="C2463" s="79">
        <f t="shared" si="162"/>
        <v>19</v>
      </c>
      <c r="D2463" s="194">
        <v>44322</v>
      </c>
      <c r="E2463" s="53" t="s">
        <v>64</v>
      </c>
      <c r="F2463" s="53" t="s">
        <v>142</v>
      </c>
      <c r="G2463" s="50" t="s">
        <v>138</v>
      </c>
      <c r="H2463" s="50" t="s">
        <v>144</v>
      </c>
      <c r="I2463" s="53">
        <v>56.000000000000007</v>
      </c>
      <c r="J2463" s="61">
        <v>1.51</v>
      </c>
      <c r="K2463" s="64">
        <f t="shared" si="163"/>
        <v>0.85983053935860021</v>
      </c>
      <c r="M2463" s="2"/>
    </row>
    <row r="2464" spans="1:13" x14ac:dyDescent="0.2">
      <c r="A2464" s="47">
        <f t="shared" si="160"/>
        <v>2021</v>
      </c>
      <c r="B2464" s="181" t="str">
        <f t="shared" si="161"/>
        <v>May</v>
      </c>
      <c r="C2464" s="79">
        <f t="shared" si="162"/>
        <v>19</v>
      </c>
      <c r="D2464" s="194">
        <v>44322</v>
      </c>
      <c r="E2464" s="53" t="s">
        <v>64</v>
      </c>
      <c r="F2464" s="53" t="s">
        <v>142</v>
      </c>
      <c r="G2464" s="50" t="s">
        <v>138</v>
      </c>
      <c r="H2464" s="50" t="s">
        <v>144</v>
      </c>
      <c r="I2464" s="53">
        <v>70</v>
      </c>
      <c r="J2464" s="61">
        <v>2.89</v>
      </c>
      <c r="K2464" s="64">
        <f t="shared" si="163"/>
        <v>0.8425655976676385</v>
      </c>
      <c r="M2464" s="2"/>
    </row>
    <row r="2465" spans="1:13" x14ac:dyDescent="0.2">
      <c r="A2465" s="47">
        <f t="shared" si="160"/>
        <v>2021</v>
      </c>
      <c r="B2465" s="181" t="str">
        <f t="shared" si="161"/>
        <v>May</v>
      </c>
      <c r="C2465" s="79">
        <f t="shared" si="162"/>
        <v>19</v>
      </c>
      <c r="D2465" s="194">
        <v>44322</v>
      </c>
      <c r="E2465" s="53" t="s">
        <v>64</v>
      </c>
      <c r="F2465" s="53" t="s">
        <v>142</v>
      </c>
      <c r="G2465" s="50" t="s">
        <v>138</v>
      </c>
      <c r="H2465" s="50" t="s">
        <v>144</v>
      </c>
      <c r="I2465" s="53">
        <v>61</v>
      </c>
      <c r="J2465" s="61">
        <v>2.06</v>
      </c>
      <c r="K2465" s="64">
        <f t="shared" si="163"/>
        <v>0.90756495037029528</v>
      </c>
      <c r="M2465" s="2"/>
    </row>
    <row r="2466" spans="1:13" x14ac:dyDescent="0.2">
      <c r="A2466" s="47">
        <f t="shared" si="160"/>
        <v>2021</v>
      </c>
      <c r="B2466" s="181" t="str">
        <f t="shared" si="161"/>
        <v>May</v>
      </c>
      <c r="C2466" s="79">
        <f t="shared" si="162"/>
        <v>19</v>
      </c>
      <c r="D2466" s="194">
        <v>44322</v>
      </c>
      <c r="E2466" s="53" t="s">
        <v>64</v>
      </c>
      <c r="F2466" s="53" t="s">
        <v>142</v>
      </c>
      <c r="G2466" s="50" t="s">
        <v>138</v>
      </c>
      <c r="H2466" s="50" t="s">
        <v>144</v>
      </c>
      <c r="I2466" s="53">
        <v>53</v>
      </c>
      <c r="J2466" s="61">
        <v>1.27</v>
      </c>
      <c r="K2466" s="64">
        <f t="shared" si="163"/>
        <v>0.85305319156081871</v>
      </c>
      <c r="M2466" s="2"/>
    </row>
    <row r="2467" spans="1:13" x14ac:dyDescent="0.2">
      <c r="A2467" s="47">
        <f t="shared" si="160"/>
        <v>2021</v>
      </c>
      <c r="B2467" s="181" t="str">
        <f t="shared" si="161"/>
        <v>May</v>
      </c>
      <c r="C2467" s="79">
        <f t="shared" si="162"/>
        <v>19</v>
      </c>
      <c r="D2467" s="194">
        <v>44322</v>
      </c>
      <c r="E2467" s="53" t="s">
        <v>64</v>
      </c>
      <c r="F2467" s="53" t="s">
        <v>142</v>
      </c>
      <c r="G2467" s="50" t="s">
        <v>138</v>
      </c>
      <c r="H2467" s="50" t="s">
        <v>144</v>
      </c>
      <c r="I2467" s="53">
        <v>56.000000000000007</v>
      </c>
      <c r="J2467" s="61">
        <v>1.46</v>
      </c>
      <c r="K2467" s="64">
        <f t="shared" si="163"/>
        <v>0.83135932944606372</v>
      </c>
      <c r="M2467" s="2"/>
    </row>
    <row r="2468" spans="1:13" x14ac:dyDescent="0.2">
      <c r="A2468" s="47">
        <f t="shared" si="160"/>
        <v>2021</v>
      </c>
      <c r="B2468" s="181" t="str">
        <f t="shared" si="161"/>
        <v>May</v>
      </c>
      <c r="C2468" s="79">
        <f t="shared" si="162"/>
        <v>19</v>
      </c>
      <c r="D2468" s="194">
        <v>44322</v>
      </c>
      <c r="E2468" s="53" t="s">
        <v>64</v>
      </c>
      <c r="F2468" s="53" t="s">
        <v>142</v>
      </c>
      <c r="G2468" s="50" t="s">
        <v>138</v>
      </c>
      <c r="H2468" s="50" t="s">
        <v>144</v>
      </c>
      <c r="I2468" s="53">
        <v>65</v>
      </c>
      <c r="J2468" s="61">
        <v>0.28999999999999998</v>
      </c>
      <c r="K2468" s="64">
        <f t="shared" si="163"/>
        <v>0.10559854346836595</v>
      </c>
      <c r="M2468" s="2"/>
    </row>
    <row r="2469" spans="1:13" x14ac:dyDescent="0.2">
      <c r="A2469" s="47">
        <f t="shared" si="160"/>
        <v>2021</v>
      </c>
      <c r="B2469" s="181" t="str">
        <f t="shared" si="161"/>
        <v>May</v>
      </c>
      <c r="C2469" s="79">
        <f t="shared" si="162"/>
        <v>19</v>
      </c>
      <c r="D2469" s="194">
        <v>44322</v>
      </c>
      <c r="E2469" s="53" t="s">
        <v>64</v>
      </c>
      <c r="F2469" s="53" t="s">
        <v>142</v>
      </c>
      <c r="G2469" s="50" t="s">
        <v>138</v>
      </c>
      <c r="H2469" s="50" t="s">
        <v>144</v>
      </c>
      <c r="I2469" s="53">
        <v>61</v>
      </c>
      <c r="J2469" s="61">
        <v>2.02</v>
      </c>
      <c r="K2469" s="64">
        <f t="shared" si="163"/>
        <v>0.88994232997475564</v>
      </c>
      <c r="M2469" s="2"/>
    </row>
    <row r="2470" spans="1:13" x14ac:dyDescent="0.2">
      <c r="A2470" s="47">
        <f t="shared" si="160"/>
        <v>2021</v>
      </c>
      <c r="B2470" s="181" t="str">
        <f t="shared" si="161"/>
        <v>May</v>
      </c>
      <c r="C2470" s="79">
        <f t="shared" si="162"/>
        <v>19</v>
      </c>
      <c r="D2470" s="194">
        <v>44322</v>
      </c>
      <c r="E2470" s="53" t="s">
        <v>64</v>
      </c>
      <c r="F2470" s="53" t="s">
        <v>142</v>
      </c>
      <c r="G2470" s="50" t="s">
        <v>138</v>
      </c>
      <c r="H2470" s="50" t="s">
        <v>144</v>
      </c>
      <c r="I2470" s="53">
        <v>71</v>
      </c>
      <c r="J2470" s="61">
        <v>3.15</v>
      </c>
      <c r="K2470" s="64">
        <f t="shared" si="163"/>
        <v>0.88010706572304287</v>
      </c>
      <c r="M2470" s="2"/>
    </row>
    <row r="2471" spans="1:13" x14ac:dyDescent="0.2">
      <c r="A2471" s="47">
        <f t="shared" si="160"/>
        <v>2021</v>
      </c>
      <c r="B2471" s="181" t="str">
        <f t="shared" si="161"/>
        <v>May</v>
      </c>
      <c r="C2471" s="79">
        <f t="shared" si="162"/>
        <v>19</v>
      </c>
      <c r="D2471" s="194">
        <v>44322</v>
      </c>
      <c r="E2471" s="53" t="s">
        <v>64</v>
      </c>
      <c r="F2471" s="53" t="s">
        <v>142</v>
      </c>
      <c r="G2471" s="50" t="s">
        <v>138</v>
      </c>
      <c r="H2471" s="50" t="s">
        <v>144</v>
      </c>
      <c r="I2471" s="53">
        <v>60</v>
      </c>
      <c r="J2471" s="61">
        <v>1.89</v>
      </c>
      <c r="K2471" s="64">
        <f t="shared" si="163"/>
        <v>0.875</v>
      </c>
      <c r="M2471" s="2"/>
    </row>
    <row r="2472" spans="1:13" x14ac:dyDescent="0.2">
      <c r="A2472" s="47">
        <f t="shared" ref="A2472:A2535" si="164">YEAR(D2472)</f>
        <v>2021</v>
      </c>
      <c r="B2472" s="181" t="str">
        <f t="shared" si="161"/>
        <v>May</v>
      </c>
      <c r="C2472" s="79">
        <f t="shared" si="162"/>
        <v>19</v>
      </c>
      <c r="D2472" s="194">
        <v>44322</v>
      </c>
      <c r="E2472" s="53" t="s">
        <v>64</v>
      </c>
      <c r="F2472" s="53" t="s">
        <v>142</v>
      </c>
      <c r="G2472" s="50" t="s">
        <v>138</v>
      </c>
      <c r="H2472" s="50" t="s">
        <v>144</v>
      </c>
      <c r="I2472" s="53">
        <v>51</v>
      </c>
      <c r="J2472" s="61">
        <v>1.32</v>
      </c>
      <c r="K2472" s="64">
        <f t="shared" si="163"/>
        <v>0.99509238528167898</v>
      </c>
      <c r="M2472" s="2"/>
    </row>
    <row r="2473" spans="1:13" x14ac:dyDescent="0.2">
      <c r="A2473" s="47">
        <f t="shared" si="164"/>
        <v>2021</v>
      </c>
      <c r="B2473" s="181" t="str">
        <f t="shared" si="161"/>
        <v>May</v>
      </c>
      <c r="C2473" s="79">
        <f t="shared" si="162"/>
        <v>19</v>
      </c>
      <c r="D2473" s="194">
        <v>44322</v>
      </c>
      <c r="E2473" s="53" t="s">
        <v>64</v>
      </c>
      <c r="F2473" s="53" t="s">
        <v>142</v>
      </c>
      <c r="G2473" s="50" t="s">
        <v>138</v>
      </c>
      <c r="H2473" s="50" t="s">
        <v>144</v>
      </c>
      <c r="I2473" s="53">
        <v>60</v>
      </c>
      <c r="J2473" s="61">
        <v>1.8</v>
      </c>
      <c r="K2473" s="64">
        <f t="shared" si="163"/>
        <v>0.83333333333333337</v>
      </c>
      <c r="M2473" s="2"/>
    </row>
    <row r="2474" spans="1:13" x14ac:dyDescent="0.2">
      <c r="A2474" s="47">
        <f t="shared" si="164"/>
        <v>2021</v>
      </c>
      <c r="B2474" s="181" t="str">
        <f t="shared" si="161"/>
        <v>May</v>
      </c>
      <c r="C2474" s="79">
        <f t="shared" si="162"/>
        <v>19</v>
      </c>
      <c r="D2474" s="194">
        <v>44322</v>
      </c>
      <c r="E2474" s="53" t="s">
        <v>64</v>
      </c>
      <c r="F2474" s="53" t="s">
        <v>142</v>
      </c>
      <c r="G2474" s="50" t="s">
        <v>138</v>
      </c>
      <c r="H2474" s="50" t="s">
        <v>144</v>
      </c>
      <c r="I2474" s="53">
        <v>56.999999999999993</v>
      </c>
      <c r="J2474" s="61">
        <v>1.65</v>
      </c>
      <c r="K2474" s="64">
        <f t="shared" si="163"/>
        <v>0.89096240138666194</v>
      </c>
      <c r="M2474" s="2"/>
    </row>
    <row r="2475" spans="1:13" x14ac:dyDescent="0.2">
      <c r="A2475" s="47">
        <f t="shared" si="164"/>
        <v>2021</v>
      </c>
      <c r="B2475" s="181" t="str">
        <f t="shared" si="161"/>
        <v>May</v>
      </c>
      <c r="C2475" s="79">
        <f t="shared" si="162"/>
        <v>19</v>
      </c>
      <c r="D2475" s="194">
        <v>44322</v>
      </c>
      <c r="E2475" s="53" t="s">
        <v>64</v>
      </c>
      <c r="F2475" s="53" t="s">
        <v>146</v>
      </c>
      <c r="G2475" s="50" t="s">
        <v>138</v>
      </c>
      <c r="H2475" s="50" t="s">
        <v>144</v>
      </c>
      <c r="I2475" s="53">
        <v>52</v>
      </c>
      <c r="J2475" s="61">
        <v>1.24</v>
      </c>
      <c r="K2475" s="64">
        <f t="shared" si="163"/>
        <v>0.88188438780154754</v>
      </c>
      <c r="M2475" s="2"/>
    </row>
    <row r="2476" spans="1:13" x14ac:dyDescent="0.2">
      <c r="A2476" s="47">
        <f t="shared" si="164"/>
        <v>2021</v>
      </c>
      <c r="B2476" s="181" t="str">
        <f t="shared" si="161"/>
        <v>May</v>
      </c>
      <c r="C2476" s="79">
        <f t="shared" si="162"/>
        <v>19</v>
      </c>
      <c r="D2476" s="194">
        <v>44322</v>
      </c>
      <c r="E2476" s="53" t="s">
        <v>64</v>
      </c>
      <c r="F2476" s="53" t="s">
        <v>146</v>
      </c>
      <c r="G2476" s="50" t="s">
        <v>138</v>
      </c>
      <c r="H2476" s="50" t="s">
        <v>144</v>
      </c>
      <c r="I2476" s="53">
        <v>55.000000000000007</v>
      </c>
      <c r="J2476" s="61">
        <v>1.8</v>
      </c>
      <c r="K2476" s="64">
        <f t="shared" si="163"/>
        <v>1.0818933132982715</v>
      </c>
      <c r="M2476" s="2"/>
    </row>
    <row r="2477" spans="1:13" x14ac:dyDescent="0.2">
      <c r="A2477" s="47">
        <f t="shared" si="164"/>
        <v>2021</v>
      </c>
      <c r="B2477" s="181" t="str">
        <f t="shared" si="161"/>
        <v>May</v>
      </c>
      <c r="C2477" s="79">
        <f t="shared" si="162"/>
        <v>19</v>
      </c>
      <c r="D2477" s="194">
        <v>44322</v>
      </c>
      <c r="E2477" s="53" t="s">
        <v>64</v>
      </c>
      <c r="F2477" s="53" t="s">
        <v>146</v>
      </c>
      <c r="G2477" s="50" t="s">
        <v>138</v>
      </c>
      <c r="H2477" s="50" t="s">
        <v>144</v>
      </c>
      <c r="I2477" s="53">
        <v>51</v>
      </c>
      <c r="J2477" s="61">
        <v>1.41</v>
      </c>
      <c r="K2477" s="64">
        <f t="shared" si="163"/>
        <v>1.0629395933690662</v>
      </c>
      <c r="M2477" s="2"/>
    </row>
    <row r="2478" spans="1:13" x14ac:dyDescent="0.2">
      <c r="A2478" s="47">
        <f t="shared" si="164"/>
        <v>2021</v>
      </c>
      <c r="B2478" s="181" t="str">
        <f t="shared" ref="B2478:B2541" si="165">TEXT(D2478,"mmm")</f>
        <v>May</v>
      </c>
      <c r="C2478" s="79">
        <f t="shared" si="162"/>
        <v>19</v>
      </c>
      <c r="D2478" s="194">
        <v>44322</v>
      </c>
      <c r="E2478" s="53" t="s">
        <v>64</v>
      </c>
      <c r="F2478" s="53" t="s">
        <v>152</v>
      </c>
      <c r="G2478" s="50" t="s">
        <v>138</v>
      </c>
      <c r="H2478" s="50" t="s">
        <v>144</v>
      </c>
      <c r="I2478" s="53">
        <v>59</v>
      </c>
      <c r="J2478" s="61">
        <v>1.9</v>
      </c>
      <c r="K2478" s="64">
        <f t="shared" si="163"/>
        <v>0.92511892647252159</v>
      </c>
      <c r="M2478" s="2"/>
    </row>
    <row r="2479" spans="1:13" x14ac:dyDescent="0.2">
      <c r="A2479" s="47">
        <f t="shared" si="164"/>
        <v>2021</v>
      </c>
      <c r="B2479" s="181" t="str">
        <f t="shared" si="165"/>
        <v>May</v>
      </c>
      <c r="C2479" s="79">
        <f t="shared" ref="C2479:C2542" si="166">WEEKNUM(D2479)</f>
        <v>19</v>
      </c>
      <c r="D2479" s="194">
        <v>44322</v>
      </c>
      <c r="E2479" s="53" t="s">
        <v>64</v>
      </c>
      <c r="F2479" s="53" t="s">
        <v>152</v>
      </c>
      <c r="G2479" s="50" t="s">
        <v>138</v>
      </c>
      <c r="H2479" s="50" t="s">
        <v>144</v>
      </c>
      <c r="I2479" s="53">
        <v>60</v>
      </c>
      <c r="J2479" s="61">
        <v>0.23</v>
      </c>
      <c r="K2479" s="64">
        <f t="shared" si="163"/>
        <v>0.10648148148148148</v>
      </c>
      <c r="M2479" s="2"/>
    </row>
    <row r="2480" spans="1:13" x14ac:dyDescent="0.2">
      <c r="A2480" s="47">
        <f t="shared" si="164"/>
        <v>2021</v>
      </c>
      <c r="B2480" s="181" t="str">
        <f t="shared" si="165"/>
        <v>May</v>
      </c>
      <c r="C2480" s="79">
        <f t="shared" si="166"/>
        <v>19</v>
      </c>
      <c r="D2480" s="194">
        <v>44322</v>
      </c>
      <c r="E2480" s="53" t="s">
        <v>64</v>
      </c>
      <c r="F2480" s="53" t="s">
        <v>152</v>
      </c>
      <c r="G2480" s="50" t="s">
        <v>138</v>
      </c>
      <c r="H2480" s="50" t="s">
        <v>144</v>
      </c>
      <c r="I2480" s="53">
        <v>51</v>
      </c>
      <c r="J2480" s="61">
        <v>1.1100000000000001</v>
      </c>
      <c r="K2480" s="64">
        <f t="shared" si="163"/>
        <v>0.83678223307777566</v>
      </c>
      <c r="M2480" s="2"/>
    </row>
    <row r="2481" spans="1:13" x14ac:dyDescent="0.2">
      <c r="A2481" s="47">
        <f t="shared" si="164"/>
        <v>2021</v>
      </c>
      <c r="B2481" s="181" t="str">
        <f t="shared" si="165"/>
        <v>May</v>
      </c>
      <c r="C2481" s="79">
        <f t="shared" si="166"/>
        <v>19</v>
      </c>
      <c r="D2481" s="194">
        <v>44322</v>
      </c>
      <c r="E2481" s="53" t="s">
        <v>64</v>
      </c>
      <c r="F2481" s="53" t="s">
        <v>152</v>
      </c>
      <c r="G2481" s="50" t="s">
        <v>138</v>
      </c>
      <c r="H2481" s="50" t="s">
        <v>144</v>
      </c>
      <c r="I2481" s="53">
        <v>46</v>
      </c>
      <c r="J2481" s="61">
        <v>0.94</v>
      </c>
      <c r="K2481" s="64">
        <f t="shared" si="163"/>
        <v>0.96572696638448263</v>
      </c>
      <c r="M2481" s="2"/>
    </row>
    <row r="2482" spans="1:13" x14ac:dyDescent="0.2">
      <c r="A2482" s="47">
        <f t="shared" si="164"/>
        <v>2021</v>
      </c>
      <c r="B2482" s="181" t="str">
        <f t="shared" si="165"/>
        <v>May</v>
      </c>
      <c r="C2482" s="79">
        <f t="shared" si="166"/>
        <v>19</v>
      </c>
      <c r="D2482" s="194">
        <v>44322</v>
      </c>
      <c r="E2482" s="53" t="s">
        <v>64</v>
      </c>
      <c r="F2482" s="53" t="s">
        <v>152</v>
      </c>
      <c r="G2482" s="50" t="s">
        <v>138</v>
      </c>
      <c r="H2482" s="50" t="s">
        <v>144</v>
      </c>
      <c r="I2482" s="53">
        <v>62</v>
      </c>
      <c r="J2482" s="61">
        <v>2.21</v>
      </c>
      <c r="K2482" s="64">
        <f t="shared" si="163"/>
        <v>0.92729347789600891</v>
      </c>
      <c r="M2482" s="2"/>
    </row>
    <row r="2483" spans="1:13" x14ac:dyDescent="0.2">
      <c r="A2483" s="47">
        <f t="shared" si="164"/>
        <v>2021</v>
      </c>
      <c r="B2483" s="181" t="str">
        <f t="shared" si="165"/>
        <v>May</v>
      </c>
      <c r="C2483" s="79">
        <f t="shared" si="166"/>
        <v>19</v>
      </c>
      <c r="D2483" s="194">
        <v>44322</v>
      </c>
      <c r="E2483" s="53" t="s">
        <v>64</v>
      </c>
      <c r="F2483" s="53" t="s">
        <v>152</v>
      </c>
      <c r="G2483" s="50" t="s">
        <v>138</v>
      </c>
      <c r="H2483" s="50" t="s">
        <v>144</v>
      </c>
      <c r="I2483" s="53">
        <v>49</v>
      </c>
      <c r="J2483" s="61">
        <v>1.1499999999999999</v>
      </c>
      <c r="K2483" s="64">
        <f t="shared" si="163"/>
        <v>0.97748387151611982</v>
      </c>
      <c r="M2483" s="2"/>
    </row>
    <row r="2484" spans="1:13" x14ac:dyDescent="0.2">
      <c r="A2484" s="47">
        <f t="shared" si="164"/>
        <v>2021</v>
      </c>
      <c r="B2484" s="181" t="str">
        <f t="shared" si="165"/>
        <v>May</v>
      </c>
      <c r="C2484" s="79">
        <f t="shared" si="166"/>
        <v>19</v>
      </c>
      <c r="D2484" s="194">
        <v>44322</v>
      </c>
      <c r="E2484" s="53" t="s">
        <v>64</v>
      </c>
      <c r="F2484" s="53" t="s">
        <v>152</v>
      </c>
      <c r="G2484" s="50" t="s">
        <v>138</v>
      </c>
      <c r="H2484" s="50" t="s">
        <v>144</v>
      </c>
      <c r="I2484" s="53">
        <v>66</v>
      </c>
      <c r="J2484" s="61">
        <v>2.81</v>
      </c>
      <c r="K2484" s="64">
        <f t="shared" si="163"/>
        <v>0.9774049030247377</v>
      </c>
      <c r="M2484" s="2"/>
    </row>
    <row r="2485" spans="1:13" x14ac:dyDescent="0.2">
      <c r="A2485" s="47">
        <f t="shared" si="164"/>
        <v>2021</v>
      </c>
      <c r="B2485" s="181" t="str">
        <f t="shared" si="165"/>
        <v>May</v>
      </c>
      <c r="C2485" s="79">
        <f t="shared" si="166"/>
        <v>19</v>
      </c>
      <c r="D2485" s="194">
        <v>44322</v>
      </c>
      <c r="E2485" s="53" t="s">
        <v>64</v>
      </c>
      <c r="F2485" s="53" t="s">
        <v>152</v>
      </c>
      <c r="G2485" s="50" t="s">
        <v>138</v>
      </c>
      <c r="H2485" s="50" t="s">
        <v>144</v>
      </c>
      <c r="I2485" s="53">
        <v>51</v>
      </c>
      <c r="J2485" s="61">
        <v>1.29</v>
      </c>
      <c r="K2485" s="64">
        <f t="shared" si="163"/>
        <v>0.97247664925254995</v>
      </c>
      <c r="M2485" s="2"/>
    </row>
    <row r="2486" spans="1:13" x14ac:dyDescent="0.2">
      <c r="A2486" s="47">
        <f t="shared" si="164"/>
        <v>2021</v>
      </c>
      <c r="B2486" s="181" t="str">
        <f t="shared" si="165"/>
        <v>May</v>
      </c>
      <c r="C2486" s="79">
        <f t="shared" si="166"/>
        <v>19</v>
      </c>
      <c r="D2486" s="194">
        <v>44322</v>
      </c>
      <c r="E2486" s="53" t="s">
        <v>64</v>
      </c>
      <c r="F2486" s="53" t="s">
        <v>152</v>
      </c>
      <c r="G2486" s="50" t="s">
        <v>138</v>
      </c>
      <c r="H2486" s="50" t="s">
        <v>144</v>
      </c>
      <c r="I2486" s="53">
        <v>60</v>
      </c>
      <c r="J2486" s="61">
        <v>2.1</v>
      </c>
      <c r="K2486" s="64">
        <f t="shared" si="163"/>
        <v>0.97222222222222221</v>
      </c>
      <c r="M2486" s="2"/>
    </row>
    <row r="2487" spans="1:13" x14ac:dyDescent="0.2">
      <c r="A2487" s="47">
        <f t="shared" si="164"/>
        <v>2021</v>
      </c>
      <c r="B2487" s="181" t="str">
        <f t="shared" si="165"/>
        <v>May</v>
      </c>
      <c r="C2487" s="79">
        <f t="shared" si="166"/>
        <v>19</v>
      </c>
      <c r="D2487" s="194">
        <v>44323</v>
      </c>
      <c r="E2487" s="53" t="s">
        <v>217</v>
      </c>
      <c r="F2487" s="53" t="s">
        <v>146</v>
      </c>
      <c r="G2487" s="50" t="s">
        <v>138</v>
      </c>
      <c r="H2487" s="50" t="s">
        <v>144</v>
      </c>
      <c r="I2487" s="53">
        <v>40</v>
      </c>
      <c r="J2487" s="61">
        <v>0.57999999999999996</v>
      </c>
      <c r="K2487" s="64">
        <f t="shared" si="163"/>
        <v>0.90624999999999989</v>
      </c>
      <c r="M2487" s="2"/>
    </row>
    <row r="2488" spans="1:13" x14ac:dyDescent="0.2">
      <c r="A2488" s="47">
        <f t="shared" si="164"/>
        <v>2021</v>
      </c>
      <c r="B2488" s="181" t="str">
        <f t="shared" si="165"/>
        <v>May</v>
      </c>
      <c r="C2488" s="79">
        <f t="shared" si="166"/>
        <v>19</v>
      </c>
      <c r="D2488" s="194">
        <v>44323</v>
      </c>
      <c r="E2488" s="53" t="s">
        <v>217</v>
      </c>
      <c r="F2488" s="53" t="s">
        <v>146</v>
      </c>
      <c r="G2488" s="50" t="s">
        <v>138</v>
      </c>
      <c r="H2488" s="50" t="s">
        <v>144</v>
      </c>
      <c r="I2488" s="53">
        <v>39</v>
      </c>
      <c r="J2488" s="61">
        <v>0.53</v>
      </c>
      <c r="K2488" s="64">
        <f t="shared" si="163"/>
        <v>0.89347426625533133</v>
      </c>
      <c r="M2488" s="2"/>
    </row>
    <row r="2489" spans="1:13" x14ac:dyDescent="0.2">
      <c r="A2489" s="47">
        <f t="shared" si="164"/>
        <v>2021</v>
      </c>
      <c r="B2489" s="181" t="str">
        <f t="shared" si="165"/>
        <v>May</v>
      </c>
      <c r="C2489" s="79">
        <f t="shared" si="166"/>
        <v>19</v>
      </c>
      <c r="D2489" s="194">
        <v>44323</v>
      </c>
      <c r="E2489" s="53" t="s">
        <v>217</v>
      </c>
      <c r="F2489" s="53" t="s">
        <v>146</v>
      </c>
      <c r="G2489" s="50" t="s">
        <v>138</v>
      </c>
      <c r="H2489" s="50" t="s">
        <v>144</v>
      </c>
      <c r="I2489" s="53">
        <v>41</v>
      </c>
      <c r="J2489" s="61">
        <v>0.66</v>
      </c>
      <c r="K2489" s="64">
        <f t="shared" si="163"/>
        <v>0.95761814251099087</v>
      </c>
      <c r="M2489" s="2"/>
    </row>
    <row r="2490" spans="1:13" x14ac:dyDescent="0.2">
      <c r="A2490" s="47">
        <f t="shared" si="164"/>
        <v>2021</v>
      </c>
      <c r="B2490" s="181" t="str">
        <f t="shared" si="165"/>
        <v>May</v>
      </c>
      <c r="C2490" s="79">
        <f t="shared" si="166"/>
        <v>19</v>
      </c>
      <c r="D2490" s="194">
        <v>44323</v>
      </c>
      <c r="E2490" s="53" t="s">
        <v>217</v>
      </c>
      <c r="F2490" s="53" t="s">
        <v>146</v>
      </c>
      <c r="G2490" s="50" t="s">
        <v>138</v>
      </c>
      <c r="H2490" s="50" t="s">
        <v>144</v>
      </c>
      <c r="I2490" s="53">
        <v>40</v>
      </c>
      <c r="J2490" s="61">
        <v>0.5</v>
      </c>
      <c r="K2490" s="64">
        <f t="shared" si="163"/>
        <v>0.78125</v>
      </c>
      <c r="M2490" s="2"/>
    </row>
    <row r="2491" spans="1:13" x14ac:dyDescent="0.2">
      <c r="A2491" s="47">
        <f t="shared" si="164"/>
        <v>2021</v>
      </c>
      <c r="B2491" s="181" t="str">
        <f t="shared" si="165"/>
        <v>May</v>
      </c>
      <c r="C2491" s="79">
        <f t="shared" si="166"/>
        <v>19</v>
      </c>
      <c r="D2491" s="194">
        <v>44323</v>
      </c>
      <c r="E2491" s="53" t="s">
        <v>217</v>
      </c>
      <c r="F2491" s="53" t="s">
        <v>146</v>
      </c>
      <c r="G2491" s="50" t="s">
        <v>138</v>
      </c>
      <c r="H2491" s="50" t="s">
        <v>144</v>
      </c>
      <c r="I2491" s="53">
        <v>39</v>
      </c>
      <c r="J2491" s="61">
        <v>0.56999999999999995</v>
      </c>
      <c r="K2491" s="64">
        <f t="shared" si="163"/>
        <v>0.96090628635007325</v>
      </c>
      <c r="M2491" s="2"/>
    </row>
    <row r="2492" spans="1:13" x14ac:dyDescent="0.2">
      <c r="A2492" s="47">
        <f t="shared" si="164"/>
        <v>2021</v>
      </c>
      <c r="B2492" s="181" t="str">
        <f t="shared" si="165"/>
        <v>May</v>
      </c>
      <c r="C2492" s="79">
        <f t="shared" si="166"/>
        <v>19</v>
      </c>
      <c r="D2492" s="194">
        <v>44323</v>
      </c>
      <c r="E2492" s="53" t="s">
        <v>217</v>
      </c>
      <c r="F2492" s="53" t="s">
        <v>146</v>
      </c>
      <c r="G2492" s="50" t="s">
        <v>138</v>
      </c>
      <c r="H2492" s="50" t="s">
        <v>144</v>
      </c>
      <c r="I2492" s="53">
        <v>42</v>
      </c>
      <c r="J2492" s="61">
        <v>0.61</v>
      </c>
      <c r="K2492" s="64">
        <f t="shared" si="163"/>
        <v>0.82334521110031311</v>
      </c>
      <c r="M2492" s="2"/>
    </row>
    <row r="2493" spans="1:13" x14ac:dyDescent="0.2">
      <c r="A2493" s="47">
        <f t="shared" si="164"/>
        <v>2021</v>
      </c>
      <c r="B2493" s="181" t="str">
        <f t="shared" si="165"/>
        <v>May</v>
      </c>
      <c r="C2493" s="79">
        <f t="shared" si="166"/>
        <v>19</v>
      </c>
      <c r="D2493" s="194">
        <v>44323</v>
      </c>
      <c r="E2493" s="53" t="s">
        <v>217</v>
      </c>
      <c r="F2493" s="53" t="s">
        <v>146</v>
      </c>
      <c r="G2493" s="50" t="s">
        <v>138</v>
      </c>
      <c r="H2493" s="50" t="s">
        <v>144</v>
      </c>
      <c r="I2493" s="53">
        <v>40</v>
      </c>
      <c r="J2493" s="61">
        <v>0.53</v>
      </c>
      <c r="K2493" s="64">
        <f t="shared" si="163"/>
        <v>0.828125</v>
      </c>
      <c r="M2493" s="2"/>
    </row>
    <row r="2494" spans="1:13" x14ac:dyDescent="0.2">
      <c r="A2494" s="47">
        <f t="shared" si="164"/>
        <v>2021</v>
      </c>
      <c r="B2494" s="181" t="str">
        <f t="shared" si="165"/>
        <v>May</v>
      </c>
      <c r="C2494" s="79">
        <f t="shared" si="166"/>
        <v>19</v>
      </c>
      <c r="D2494" s="194">
        <v>44323</v>
      </c>
      <c r="E2494" s="53" t="s">
        <v>217</v>
      </c>
      <c r="F2494" s="53" t="s">
        <v>146</v>
      </c>
      <c r="G2494" s="50" t="s">
        <v>138</v>
      </c>
      <c r="H2494" s="50" t="s">
        <v>144</v>
      </c>
      <c r="I2494" s="53">
        <v>42</v>
      </c>
      <c r="J2494" s="61">
        <v>0.64</v>
      </c>
      <c r="K2494" s="64">
        <f t="shared" si="163"/>
        <v>0.86383759853147613</v>
      </c>
      <c r="M2494" s="2"/>
    </row>
    <row r="2495" spans="1:13" x14ac:dyDescent="0.2">
      <c r="A2495" s="47">
        <f t="shared" si="164"/>
        <v>2021</v>
      </c>
      <c r="B2495" s="181" t="str">
        <f t="shared" si="165"/>
        <v>May</v>
      </c>
      <c r="C2495" s="79">
        <f t="shared" si="166"/>
        <v>19</v>
      </c>
      <c r="D2495" s="194">
        <v>44323</v>
      </c>
      <c r="E2495" s="53" t="s">
        <v>217</v>
      </c>
      <c r="F2495" s="53" t="s">
        <v>146</v>
      </c>
      <c r="G2495" s="50" t="s">
        <v>138</v>
      </c>
      <c r="H2495" s="50" t="s">
        <v>144</v>
      </c>
      <c r="I2495" s="53">
        <v>43</v>
      </c>
      <c r="J2495" s="61">
        <v>0.62</v>
      </c>
      <c r="K2495" s="64">
        <f t="shared" si="163"/>
        <v>0.77980555171242782</v>
      </c>
      <c r="M2495" s="2"/>
    </row>
    <row r="2496" spans="1:13" x14ac:dyDescent="0.2">
      <c r="A2496" s="47">
        <f t="shared" si="164"/>
        <v>2021</v>
      </c>
      <c r="B2496" s="181" t="str">
        <f t="shared" si="165"/>
        <v>May</v>
      </c>
      <c r="C2496" s="79">
        <f t="shared" si="166"/>
        <v>19</v>
      </c>
      <c r="D2496" s="194">
        <v>44323</v>
      </c>
      <c r="E2496" s="53" t="s">
        <v>217</v>
      </c>
      <c r="F2496" s="53" t="s">
        <v>146</v>
      </c>
      <c r="G2496" s="50" t="s">
        <v>138</v>
      </c>
      <c r="H2496" s="50" t="s">
        <v>144</v>
      </c>
      <c r="I2496" s="53">
        <v>46</v>
      </c>
      <c r="J2496" s="61">
        <v>1.02</v>
      </c>
      <c r="K2496" s="64">
        <f t="shared" si="163"/>
        <v>1.0479164954384812</v>
      </c>
      <c r="M2496" s="2"/>
    </row>
    <row r="2497" spans="1:13" x14ac:dyDescent="0.2">
      <c r="A2497" s="47">
        <f t="shared" si="164"/>
        <v>2021</v>
      </c>
      <c r="B2497" s="181" t="str">
        <f t="shared" si="165"/>
        <v>May</v>
      </c>
      <c r="C2497" s="79">
        <f t="shared" si="166"/>
        <v>19</v>
      </c>
      <c r="D2497" s="194">
        <v>44323</v>
      </c>
      <c r="E2497" s="53" t="s">
        <v>217</v>
      </c>
      <c r="F2497" s="53" t="s">
        <v>146</v>
      </c>
      <c r="G2497" s="50" t="s">
        <v>138</v>
      </c>
      <c r="H2497" s="50" t="s">
        <v>144</v>
      </c>
      <c r="I2497" s="53">
        <v>43</v>
      </c>
      <c r="J2497" s="61">
        <v>0.64</v>
      </c>
      <c r="K2497" s="64">
        <f t="shared" si="163"/>
        <v>0.80496056950960293</v>
      </c>
      <c r="M2497" s="2"/>
    </row>
    <row r="2498" spans="1:13" x14ac:dyDescent="0.2">
      <c r="A2498" s="47">
        <f t="shared" si="164"/>
        <v>2021</v>
      </c>
      <c r="B2498" s="181" t="str">
        <f t="shared" si="165"/>
        <v>May</v>
      </c>
      <c r="C2498" s="79">
        <f t="shared" si="166"/>
        <v>19</v>
      </c>
      <c r="D2498" s="194">
        <v>44323</v>
      </c>
      <c r="E2498" s="53" t="s">
        <v>217</v>
      </c>
      <c r="F2498" s="53" t="s">
        <v>146</v>
      </c>
      <c r="G2498" s="50" t="s">
        <v>138</v>
      </c>
      <c r="H2498" s="50" t="s">
        <v>144</v>
      </c>
      <c r="I2498" s="53">
        <v>43</v>
      </c>
      <c r="J2498" s="61">
        <v>0.75</v>
      </c>
      <c r="K2498" s="64">
        <f t="shared" si="163"/>
        <v>0.9433131673940659</v>
      </c>
      <c r="M2498" s="2"/>
    </row>
    <row r="2499" spans="1:13" x14ac:dyDescent="0.2">
      <c r="A2499" s="47">
        <f t="shared" si="164"/>
        <v>2021</v>
      </c>
      <c r="B2499" s="181" t="str">
        <f t="shared" si="165"/>
        <v>May</v>
      </c>
      <c r="C2499" s="79">
        <f t="shared" si="166"/>
        <v>19</v>
      </c>
      <c r="D2499" s="194">
        <v>44323</v>
      </c>
      <c r="E2499" s="53" t="s">
        <v>217</v>
      </c>
      <c r="F2499" s="53" t="s">
        <v>146</v>
      </c>
      <c r="G2499" s="50" t="s">
        <v>138</v>
      </c>
      <c r="H2499" s="50" t="s">
        <v>144</v>
      </c>
      <c r="I2499" s="53">
        <v>44</v>
      </c>
      <c r="J2499" s="61">
        <v>0.8</v>
      </c>
      <c r="K2499" s="64">
        <f t="shared" ref="K2499:K2562" si="167">IF(J2499="","",(J2499*100000)/(I2499^3))</f>
        <v>0.9391435011269722</v>
      </c>
      <c r="M2499" s="2"/>
    </row>
    <row r="2500" spans="1:13" x14ac:dyDescent="0.2">
      <c r="A2500" s="47">
        <f t="shared" si="164"/>
        <v>2021</v>
      </c>
      <c r="B2500" s="181" t="str">
        <f t="shared" si="165"/>
        <v>May</v>
      </c>
      <c r="C2500" s="79">
        <f t="shared" si="166"/>
        <v>19</v>
      </c>
      <c r="D2500" s="194">
        <v>44323</v>
      </c>
      <c r="E2500" s="53" t="s">
        <v>217</v>
      </c>
      <c r="F2500" s="53" t="s">
        <v>146</v>
      </c>
      <c r="G2500" s="50" t="s">
        <v>138</v>
      </c>
      <c r="H2500" s="50" t="s">
        <v>144</v>
      </c>
      <c r="I2500" s="53">
        <v>37</v>
      </c>
      <c r="J2500" s="61">
        <v>0.42</v>
      </c>
      <c r="K2500" s="64">
        <f t="shared" si="167"/>
        <v>0.82917102639527762</v>
      </c>
      <c r="M2500" s="2"/>
    </row>
    <row r="2501" spans="1:13" x14ac:dyDescent="0.2">
      <c r="A2501" s="47">
        <f t="shared" si="164"/>
        <v>2021</v>
      </c>
      <c r="B2501" s="181" t="str">
        <f t="shared" si="165"/>
        <v>May</v>
      </c>
      <c r="C2501" s="79">
        <f t="shared" si="166"/>
        <v>19</v>
      </c>
      <c r="D2501" s="194">
        <v>44323</v>
      </c>
      <c r="E2501" s="53" t="s">
        <v>217</v>
      </c>
      <c r="F2501" s="53" t="s">
        <v>146</v>
      </c>
      <c r="G2501" s="50" t="s">
        <v>138</v>
      </c>
      <c r="H2501" s="50" t="s">
        <v>144</v>
      </c>
      <c r="I2501" s="53">
        <v>39</v>
      </c>
      <c r="J2501" s="61">
        <v>0.47</v>
      </c>
      <c r="K2501" s="64">
        <f t="shared" si="167"/>
        <v>0.7923262361132184</v>
      </c>
      <c r="M2501" s="2"/>
    </row>
    <row r="2502" spans="1:13" x14ac:dyDescent="0.2">
      <c r="A2502" s="47">
        <f t="shared" si="164"/>
        <v>2021</v>
      </c>
      <c r="B2502" s="181" t="str">
        <f t="shared" si="165"/>
        <v>May</v>
      </c>
      <c r="C2502" s="79">
        <f t="shared" si="166"/>
        <v>19</v>
      </c>
      <c r="D2502" s="194">
        <v>44323</v>
      </c>
      <c r="E2502" s="53" t="s">
        <v>217</v>
      </c>
      <c r="F2502" s="53" t="s">
        <v>146</v>
      </c>
      <c r="G2502" s="50" t="s">
        <v>138</v>
      </c>
      <c r="H2502" s="50" t="s">
        <v>144</v>
      </c>
      <c r="I2502" s="53">
        <v>38</v>
      </c>
      <c r="J2502" s="61">
        <v>0.41</v>
      </c>
      <c r="K2502" s="64">
        <f t="shared" si="167"/>
        <v>0.74719346843563206</v>
      </c>
      <c r="M2502" s="2"/>
    </row>
    <row r="2503" spans="1:13" x14ac:dyDescent="0.2">
      <c r="A2503" s="47">
        <f t="shared" si="164"/>
        <v>2021</v>
      </c>
      <c r="B2503" s="181" t="str">
        <f t="shared" si="165"/>
        <v>May</v>
      </c>
      <c r="C2503" s="79">
        <f t="shared" si="166"/>
        <v>19</v>
      </c>
      <c r="D2503" s="194">
        <v>44323</v>
      </c>
      <c r="E2503" s="53" t="s">
        <v>217</v>
      </c>
      <c r="F2503" s="53" t="s">
        <v>146</v>
      </c>
      <c r="G2503" s="50" t="s">
        <v>138</v>
      </c>
      <c r="H2503" s="50" t="s">
        <v>144</v>
      </c>
      <c r="I2503" s="53">
        <v>44</v>
      </c>
      <c r="J2503" s="61">
        <v>0.73</v>
      </c>
      <c r="K2503" s="64">
        <f t="shared" si="167"/>
        <v>0.85696844477836209</v>
      </c>
      <c r="M2503" s="2"/>
    </row>
    <row r="2504" spans="1:13" x14ac:dyDescent="0.2">
      <c r="A2504" s="47">
        <f t="shared" si="164"/>
        <v>2021</v>
      </c>
      <c r="B2504" s="181" t="str">
        <f t="shared" si="165"/>
        <v>May</v>
      </c>
      <c r="C2504" s="79">
        <f t="shared" si="166"/>
        <v>19</v>
      </c>
      <c r="D2504" s="194">
        <v>44323</v>
      </c>
      <c r="E2504" s="53" t="s">
        <v>217</v>
      </c>
      <c r="F2504" s="53" t="s">
        <v>146</v>
      </c>
      <c r="G2504" s="50" t="s">
        <v>138</v>
      </c>
      <c r="H2504" s="50" t="s">
        <v>144</v>
      </c>
      <c r="I2504" s="53">
        <v>43</v>
      </c>
      <c r="J2504" s="61">
        <v>0.65</v>
      </c>
      <c r="K2504" s="64">
        <f t="shared" si="167"/>
        <v>0.81753807840819048</v>
      </c>
      <c r="M2504" s="2"/>
    </row>
    <row r="2505" spans="1:13" x14ac:dyDescent="0.2">
      <c r="A2505" s="47">
        <f t="shared" si="164"/>
        <v>2021</v>
      </c>
      <c r="B2505" s="181" t="str">
        <f t="shared" si="165"/>
        <v>May</v>
      </c>
      <c r="C2505" s="79">
        <f t="shared" si="166"/>
        <v>19</v>
      </c>
      <c r="D2505" s="194">
        <v>44323</v>
      </c>
      <c r="E2505" s="53" t="s">
        <v>217</v>
      </c>
      <c r="F2505" s="53" t="s">
        <v>146</v>
      </c>
      <c r="G2505" s="50" t="s">
        <v>138</v>
      </c>
      <c r="H2505" s="50" t="s">
        <v>144</v>
      </c>
      <c r="I2505" s="53">
        <v>53</v>
      </c>
      <c r="J2505" s="61">
        <v>1.58</v>
      </c>
      <c r="K2505" s="64">
        <f t="shared" si="167"/>
        <v>1.0612787737528295</v>
      </c>
      <c r="M2505" s="2"/>
    </row>
    <row r="2506" spans="1:13" x14ac:dyDescent="0.2">
      <c r="A2506" s="47">
        <f t="shared" si="164"/>
        <v>2021</v>
      </c>
      <c r="B2506" s="181" t="str">
        <f t="shared" si="165"/>
        <v>May</v>
      </c>
      <c r="C2506" s="79">
        <f t="shared" si="166"/>
        <v>19</v>
      </c>
      <c r="D2506" s="194">
        <v>44323</v>
      </c>
      <c r="E2506" s="53" t="s">
        <v>217</v>
      </c>
      <c r="F2506" s="53" t="s">
        <v>146</v>
      </c>
      <c r="G2506" s="50" t="s">
        <v>138</v>
      </c>
      <c r="H2506" s="50" t="s">
        <v>144</v>
      </c>
      <c r="I2506" s="53">
        <v>40</v>
      </c>
      <c r="J2506" s="61">
        <v>0.61</v>
      </c>
      <c r="K2506" s="64">
        <f t="shared" si="167"/>
        <v>0.953125</v>
      </c>
      <c r="M2506" s="2"/>
    </row>
    <row r="2507" spans="1:13" x14ac:dyDescent="0.2">
      <c r="A2507" s="47">
        <f t="shared" si="164"/>
        <v>2021</v>
      </c>
      <c r="B2507" s="181" t="str">
        <f t="shared" si="165"/>
        <v>May</v>
      </c>
      <c r="C2507" s="79">
        <f t="shared" si="166"/>
        <v>19</v>
      </c>
      <c r="D2507" s="194">
        <v>44323</v>
      </c>
      <c r="E2507" s="53" t="s">
        <v>217</v>
      </c>
      <c r="F2507" s="53" t="s">
        <v>146</v>
      </c>
      <c r="G2507" s="50" t="s">
        <v>138</v>
      </c>
      <c r="H2507" s="50" t="s">
        <v>144</v>
      </c>
      <c r="I2507" s="53">
        <v>41</v>
      </c>
      <c r="J2507" s="61">
        <v>0.66</v>
      </c>
      <c r="K2507" s="64">
        <f t="shared" si="167"/>
        <v>0.95761814251099087</v>
      </c>
      <c r="M2507" s="2"/>
    </row>
    <row r="2508" spans="1:13" x14ac:dyDescent="0.2">
      <c r="A2508" s="47">
        <f t="shared" si="164"/>
        <v>2021</v>
      </c>
      <c r="B2508" s="181" t="str">
        <f t="shared" si="165"/>
        <v>May</v>
      </c>
      <c r="C2508" s="79">
        <f t="shared" si="166"/>
        <v>19</v>
      </c>
      <c r="D2508" s="194">
        <v>44323</v>
      </c>
      <c r="E2508" s="53" t="s">
        <v>217</v>
      </c>
      <c r="F2508" s="53" t="s">
        <v>146</v>
      </c>
      <c r="G2508" s="50" t="s">
        <v>138</v>
      </c>
      <c r="H2508" s="50" t="s">
        <v>144</v>
      </c>
      <c r="I2508" s="53">
        <v>46</v>
      </c>
      <c r="J2508" s="61">
        <v>1.04</v>
      </c>
      <c r="K2508" s="64">
        <f t="shared" si="167"/>
        <v>1.0684638777019808</v>
      </c>
      <c r="M2508" s="2"/>
    </row>
    <row r="2509" spans="1:13" x14ac:dyDescent="0.2">
      <c r="A2509" s="47">
        <f t="shared" si="164"/>
        <v>2021</v>
      </c>
      <c r="B2509" s="181" t="str">
        <f t="shared" si="165"/>
        <v>May</v>
      </c>
      <c r="C2509" s="79">
        <f t="shared" si="166"/>
        <v>19</v>
      </c>
      <c r="D2509" s="194">
        <v>44323</v>
      </c>
      <c r="E2509" s="53" t="s">
        <v>217</v>
      </c>
      <c r="F2509" s="53" t="s">
        <v>146</v>
      </c>
      <c r="G2509" s="50" t="s">
        <v>138</v>
      </c>
      <c r="H2509" s="50" t="s">
        <v>144</v>
      </c>
      <c r="I2509" s="53">
        <v>42</v>
      </c>
      <c r="J2509" s="61">
        <v>0.66</v>
      </c>
      <c r="K2509" s="64">
        <f t="shared" si="167"/>
        <v>0.89083252348558473</v>
      </c>
      <c r="M2509" s="2"/>
    </row>
    <row r="2510" spans="1:13" x14ac:dyDescent="0.2">
      <c r="A2510" s="47">
        <f t="shared" si="164"/>
        <v>2021</v>
      </c>
      <c r="B2510" s="181" t="str">
        <f t="shared" si="165"/>
        <v>May</v>
      </c>
      <c r="C2510" s="79">
        <f t="shared" si="166"/>
        <v>19</v>
      </c>
      <c r="D2510" s="194">
        <v>44323</v>
      </c>
      <c r="E2510" s="53" t="s">
        <v>217</v>
      </c>
      <c r="F2510" s="53" t="s">
        <v>146</v>
      </c>
      <c r="G2510" s="50" t="s">
        <v>138</v>
      </c>
      <c r="H2510" s="50" t="s">
        <v>144</v>
      </c>
      <c r="I2510" s="53">
        <v>43</v>
      </c>
      <c r="J2510" s="61">
        <v>0.73</v>
      </c>
      <c r="K2510" s="64">
        <f t="shared" si="167"/>
        <v>0.91815814959689079</v>
      </c>
      <c r="M2510" s="2"/>
    </row>
    <row r="2511" spans="1:13" x14ac:dyDescent="0.2">
      <c r="A2511" s="47">
        <f t="shared" si="164"/>
        <v>2021</v>
      </c>
      <c r="B2511" s="181" t="str">
        <f t="shared" si="165"/>
        <v>May</v>
      </c>
      <c r="C2511" s="79">
        <f t="shared" si="166"/>
        <v>19</v>
      </c>
      <c r="D2511" s="194">
        <v>44323</v>
      </c>
      <c r="E2511" s="53" t="s">
        <v>219</v>
      </c>
      <c r="F2511" s="53" t="s">
        <v>146</v>
      </c>
      <c r="G2511" s="50" t="s">
        <v>138</v>
      </c>
      <c r="H2511" s="50" t="s">
        <v>144</v>
      </c>
      <c r="I2511" s="53">
        <v>52</v>
      </c>
      <c r="J2511" s="61">
        <v>1.0900000000000001</v>
      </c>
      <c r="K2511" s="64">
        <f t="shared" si="167"/>
        <v>0.77520482476103791</v>
      </c>
      <c r="M2511" s="2"/>
    </row>
    <row r="2512" spans="1:13" x14ac:dyDescent="0.2">
      <c r="A2512" s="47">
        <f t="shared" si="164"/>
        <v>2021</v>
      </c>
      <c r="B2512" s="181" t="str">
        <f t="shared" si="165"/>
        <v>May</v>
      </c>
      <c r="C2512" s="79">
        <f t="shared" si="166"/>
        <v>19</v>
      </c>
      <c r="D2512" s="194">
        <v>44323</v>
      </c>
      <c r="E2512" s="53" t="s">
        <v>219</v>
      </c>
      <c r="F2512" s="53" t="s">
        <v>146</v>
      </c>
      <c r="G2512" s="50" t="s">
        <v>138</v>
      </c>
      <c r="H2512" s="50" t="s">
        <v>144</v>
      </c>
      <c r="I2512" s="53">
        <v>47</v>
      </c>
      <c r="J2512" s="61">
        <v>0.98</v>
      </c>
      <c r="K2512" s="64">
        <f t="shared" si="167"/>
        <v>0.94391416160195718</v>
      </c>
      <c r="M2512" s="2"/>
    </row>
    <row r="2513" spans="1:13" x14ac:dyDescent="0.2">
      <c r="A2513" s="47">
        <f t="shared" si="164"/>
        <v>2021</v>
      </c>
      <c r="B2513" s="181" t="str">
        <f t="shared" si="165"/>
        <v>May</v>
      </c>
      <c r="C2513" s="79">
        <f t="shared" si="166"/>
        <v>19</v>
      </c>
      <c r="D2513" s="194">
        <v>44323</v>
      </c>
      <c r="E2513" s="53" t="s">
        <v>219</v>
      </c>
      <c r="F2513" s="53" t="s">
        <v>146</v>
      </c>
      <c r="G2513" s="50" t="s">
        <v>138</v>
      </c>
      <c r="H2513" s="50" t="s">
        <v>144</v>
      </c>
      <c r="I2513" s="53">
        <v>38</v>
      </c>
      <c r="J2513" s="61">
        <v>0.47</v>
      </c>
      <c r="K2513" s="64">
        <f t="shared" si="167"/>
        <v>0.85653885406035868</v>
      </c>
      <c r="M2513" s="2"/>
    </row>
    <row r="2514" spans="1:13" x14ac:dyDescent="0.2">
      <c r="A2514" s="47">
        <f t="shared" si="164"/>
        <v>2021</v>
      </c>
      <c r="B2514" s="181" t="str">
        <f t="shared" si="165"/>
        <v>May</v>
      </c>
      <c r="C2514" s="79">
        <f t="shared" si="166"/>
        <v>19</v>
      </c>
      <c r="D2514" s="194">
        <v>44323</v>
      </c>
      <c r="E2514" s="53" t="s">
        <v>219</v>
      </c>
      <c r="F2514" s="53" t="s">
        <v>146</v>
      </c>
      <c r="G2514" s="50" t="s">
        <v>138</v>
      </c>
      <c r="H2514" s="50" t="s">
        <v>144</v>
      </c>
      <c r="I2514" s="53">
        <v>42</v>
      </c>
      <c r="J2514" s="61">
        <v>0.66</v>
      </c>
      <c r="K2514" s="64">
        <f t="shared" si="167"/>
        <v>0.89083252348558473</v>
      </c>
      <c r="M2514" s="2"/>
    </row>
    <row r="2515" spans="1:13" x14ac:dyDescent="0.2">
      <c r="A2515" s="47">
        <f t="shared" si="164"/>
        <v>2021</v>
      </c>
      <c r="B2515" s="181" t="str">
        <f t="shared" si="165"/>
        <v>May</v>
      </c>
      <c r="C2515" s="79">
        <f t="shared" si="166"/>
        <v>19</v>
      </c>
      <c r="D2515" s="194">
        <v>44323</v>
      </c>
      <c r="E2515" s="53" t="s">
        <v>219</v>
      </c>
      <c r="F2515" s="53" t="s">
        <v>146</v>
      </c>
      <c r="G2515" s="50" t="s">
        <v>138</v>
      </c>
      <c r="H2515" s="50" t="s">
        <v>144</v>
      </c>
      <c r="I2515" s="53">
        <v>39</v>
      </c>
      <c r="J2515" s="61">
        <v>0.46</v>
      </c>
      <c r="K2515" s="64">
        <f t="shared" si="167"/>
        <v>0.77546823108953289</v>
      </c>
      <c r="M2515" s="2"/>
    </row>
    <row r="2516" spans="1:13" x14ac:dyDescent="0.2">
      <c r="A2516" s="47">
        <f t="shared" si="164"/>
        <v>2021</v>
      </c>
      <c r="B2516" s="181" t="str">
        <f t="shared" si="165"/>
        <v>May</v>
      </c>
      <c r="C2516" s="79">
        <f t="shared" si="166"/>
        <v>19</v>
      </c>
      <c r="D2516" s="194">
        <v>44323</v>
      </c>
      <c r="E2516" s="53" t="s">
        <v>219</v>
      </c>
      <c r="F2516" s="53" t="s">
        <v>146</v>
      </c>
      <c r="G2516" s="50" t="s">
        <v>138</v>
      </c>
      <c r="H2516" s="50" t="s">
        <v>144</v>
      </c>
      <c r="I2516" s="53">
        <v>37</v>
      </c>
      <c r="J2516" s="61">
        <v>0.47</v>
      </c>
      <c r="K2516" s="64">
        <f t="shared" si="167"/>
        <v>0.92788186287090602</v>
      </c>
      <c r="M2516" s="2"/>
    </row>
    <row r="2517" spans="1:13" x14ac:dyDescent="0.2">
      <c r="A2517" s="47">
        <f t="shared" si="164"/>
        <v>2021</v>
      </c>
      <c r="B2517" s="181" t="str">
        <f t="shared" si="165"/>
        <v>May</v>
      </c>
      <c r="C2517" s="79">
        <f t="shared" si="166"/>
        <v>19</v>
      </c>
      <c r="D2517" s="194">
        <v>44323</v>
      </c>
      <c r="E2517" s="53" t="s">
        <v>219</v>
      </c>
      <c r="F2517" s="53" t="s">
        <v>146</v>
      </c>
      <c r="G2517" s="50" t="s">
        <v>138</v>
      </c>
      <c r="H2517" s="50" t="s">
        <v>144</v>
      </c>
      <c r="I2517" s="53">
        <v>47</v>
      </c>
      <c r="J2517" s="61">
        <v>1.02</v>
      </c>
      <c r="K2517" s="64">
        <f t="shared" si="167"/>
        <v>0.9824412702387717</v>
      </c>
      <c r="M2517" s="2"/>
    </row>
    <row r="2518" spans="1:13" x14ac:dyDescent="0.2">
      <c r="A2518" s="47">
        <f t="shared" si="164"/>
        <v>2021</v>
      </c>
      <c r="B2518" s="181" t="str">
        <f t="shared" si="165"/>
        <v>May</v>
      </c>
      <c r="C2518" s="79">
        <f t="shared" si="166"/>
        <v>19</v>
      </c>
      <c r="D2518" s="194">
        <v>44323</v>
      </c>
      <c r="E2518" s="53" t="s">
        <v>219</v>
      </c>
      <c r="F2518" s="53" t="s">
        <v>146</v>
      </c>
      <c r="G2518" s="50" t="s">
        <v>138</v>
      </c>
      <c r="H2518" s="50" t="s">
        <v>144</v>
      </c>
      <c r="I2518" s="53">
        <v>43</v>
      </c>
      <c r="J2518" s="61">
        <v>0.67</v>
      </c>
      <c r="K2518" s="64">
        <f t="shared" si="167"/>
        <v>0.84269309620536559</v>
      </c>
      <c r="M2518" s="2"/>
    </row>
    <row r="2519" spans="1:13" x14ac:dyDescent="0.2">
      <c r="A2519" s="47">
        <f t="shared" si="164"/>
        <v>2021</v>
      </c>
      <c r="B2519" s="181" t="str">
        <f t="shared" si="165"/>
        <v>May</v>
      </c>
      <c r="C2519" s="79">
        <f t="shared" si="166"/>
        <v>19</v>
      </c>
      <c r="D2519" s="194">
        <v>44323</v>
      </c>
      <c r="E2519" s="53" t="s">
        <v>219</v>
      </c>
      <c r="F2519" s="53" t="s">
        <v>146</v>
      </c>
      <c r="G2519" s="50" t="s">
        <v>138</v>
      </c>
      <c r="H2519" s="50" t="s">
        <v>144</v>
      </c>
      <c r="I2519" s="53">
        <v>37</v>
      </c>
      <c r="J2519" s="61">
        <v>0.43</v>
      </c>
      <c r="K2519" s="64">
        <f t="shared" si="167"/>
        <v>0.8489131936904033</v>
      </c>
      <c r="M2519" s="2"/>
    </row>
    <row r="2520" spans="1:13" x14ac:dyDescent="0.2">
      <c r="A2520" s="47">
        <f t="shared" si="164"/>
        <v>2021</v>
      </c>
      <c r="B2520" s="181" t="str">
        <f t="shared" si="165"/>
        <v>May</v>
      </c>
      <c r="C2520" s="79">
        <f t="shared" si="166"/>
        <v>19</v>
      </c>
      <c r="D2520" s="194">
        <v>44323</v>
      </c>
      <c r="E2520" s="53" t="s">
        <v>219</v>
      </c>
      <c r="F2520" s="53" t="s">
        <v>146</v>
      </c>
      <c r="G2520" s="50" t="s">
        <v>138</v>
      </c>
      <c r="H2520" s="50" t="s">
        <v>144</v>
      </c>
      <c r="I2520" s="53">
        <v>37</v>
      </c>
      <c r="J2520" s="61">
        <v>0.43</v>
      </c>
      <c r="K2520" s="64">
        <f t="shared" si="167"/>
        <v>0.8489131936904033</v>
      </c>
      <c r="M2520" s="2"/>
    </row>
    <row r="2521" spans="1:13" x14ac:dyDescent="0.2">
      <c r="A2521" s="47">
        <f t="shared" si="164"/>
        <v>2021</v>
      </c>
      <c r="B2521" s="181" t="str">
        <f t="shared" si="165"/>
        <v>May</v>
      </c>
      <c r="C2521" s="79">
        <f t="shared" si="166"/>
        <v>19</v>
      </c>
      <c r="D2521" s="194">
        <v>44323</v>
      </c>
      <c r="E2521" s="53" t="s">
        <v>219</v>
      </c>
      <c r="F2521" s="53" t="s">
        <v>146</v>
      </c>
      <c r="G2521" s="50" t="s">
        <v>138</v>
      </c>
      <c r="H2521" s="50" t="s">
        <v>144</v>
      </c>
      <c r="I2521" s="53">
        <v>56</v>
      </c>
      <c r="J2521" s="61">
        <v>1.93</v>
      </c>
      <c r="K2521" s="64">
        <f t="shared" si="167"/>
        <v>1.0989887026239067</v>
      </c>
      <c r="M2521" s="2"/>
    </row>
    <row r="2522" spans="1:13" x14ac:dyDescent="0.2">
      <c r="A2522" s="47">
        <f t="shared" si="164"/>
        <v>2021</v>
      </c>
      <c r="B2522" s="181" t="str">
        <f t="shared" si="165"/>
        <v>May</v>
      </c>
      <c r="C2522" s="79">
        <f t="shared" si="166"/>
        <v>19</v>
      </c>
      <c r="D2522" s="194">
        <v>44323</v>
      </c>
      <c r="E2522" s="53" t="s">
        <v>219</v>
      </c>
      <c r="F2522" s="53" t="s">
        <v>146</v>
      </c>
      <c r="G2522" s="50" t="s">
        <v>138</v>
      </c>
      <c r="H2522" s="50" t="s">
        <v>144</v>
      </c>
      <c r="I2522" s="53">
        <v>42</v>
      </c>
      <c r="J2522" s="61">
        <v>0.66</v>
      </c>
      <c r="K2522" s="64">
        <f t="shared" si="167"/>
        <v>0.89083252348558473</v>
      </c>
      <c r="M2522" s="2"/>
    </row>
    <row r="2523" spans="1:13" x14ac:dyDescent="0.2">
      <c r="A2523" s="47">
        <f t="shared" si="164"/>
        <v>2021</v>
      </c>
      <c r="B2523" s="181" t="str">
        <f t="shared" si="165"/>
        <v>May</v>
      </c>
      <c r="C2523" s="79">
        <f t="shared" si="166"/>
        <v>19</v>
      </c>
      <c r="D2523" s="194">
        <v>44323</v>
      </c>
      <c r="E2523" s="53" t="s">
        <v>219</v>
      </c>
      <c r="F2523" s="53" t="s">
        <v>146</v>
      </c>
      <c r="G2523" s="50" t="s">
        <v>138</v>
      </c>
      <c r="H2523" s="50" t="s">
        <v>144</v>
      </c>
      <c r="I2523" s="53">
        <v>41</v>
      </c>
      <c r="J2523" s="61">
        <v>0.64</v>
      </c>
      <c r="K2523" s="64">
        <f t="shared" si="167"/>
        <v>0.92859941091974874</v>
      </c>
      <c r="M2523" s="2"/>
    </row>
    <row r="2524" spans="1:13" x14ac:dyDescent="0.2">
      <c r="A2524" s="47">
        <f t="shared" si="164"/>
        <v>2021</v>
      </c>
      <c r="B2524" s="181" t="str">
        <f t="shared" si="165"/>
        <v>May</v>
      </c>
      <c r="C2524" s="79">
        <f t="shared" si="166"/>
        <v>19</v>
      </c>
      <c r="D2524" s="194">
        <v>44323</v>
      </c>
      <c r="E2524" s="53" t="s">
        <v>219</v>
      </c>
      <c r="F2524" s="53" t="s">
        <v>146</v>
      </c>
      <c r="G2524" s="50" t="s">
        <v>138</v>
      </c>
      <c r="H2524" s="50" t="s">
        <v>144</v>
      </c>
      <c r="I2524" s="53">
        <v>38</v>
      </c>
      <c r="J2524" s="61">
        <v>0.49</v>
      </c>
      <c r="K2524" s="64">
        <f t="shared" si="167"/>
        <v>0.89298731593526748</v>
      </c>
      <c r="M2524" s="2"/>
    </row>
    <row r="2525" spans="1:13" x14ac:dyDescent="0.2">
      <c r="A2525" s="47">
        <f t="shared" si="164"/>
        <v>2021</v>
      </c>
      <c r="B2525" s="181" t="str">
        <f t="shared" si="165"/>
        <v>May</v>
      </c>
      <c r="C2525" s="79">
        <f t="shared" si="166"/>
        <v>19</v>
      </c>
      <c r="D2525" s="194">
        <v>44323</v>
      </c>
      <c r="E2525" s="53" t="s">
        <v>219</v>
      </c>
      <c r="F2525" s="53" t="s">
        <v>146</v>
      </c>
      <c r="G2525" s="50" t="s">
        <v>138</v>
      </c>
      <c r="H2525" s="50" t="s">
        <v>144</v>
      </c>
      <c r="I2525" s="53">
        <v>45</v>
      </c>
      <c r="J2525" s="61">
        <v>0.87</v>
      </c>
      <c r="K2525" s="64">
        <f t="shared" si="167"/>
        <v>0.95473251028806583</v>
      </c>
      <c r="M2525" s="2"/>
    </row>
    <row r="2526" spans="1:13" x14ac:dyDescent="0.2">
      <c r="A2526" s="47">
        <f t="shared" si="164"/>
        <v>2021</v>
      </c>
      <c r="B2526" s="181" t="str">
        <f t="shared" si="165"/>
        <v>May</v>
      </c>
      <c r="C2526" s="79">
        <f t="shared" si="166"/>
        <v>19</v>
      </c>
      <c r="D2526" s="194">
        <v>44323</v>
      </c>
      <c r="E2526" s="53" t="s">
        <v>219</v>
      </c>
      <c r="F2526" s="53" t="s">
        <v>146</v>
      </c>
      <c r="G2526" s="50" t="s">
        <v>138</v>
      </c>
      <c r="H2526" s="50" t="s">
        <v>144</v>
      </c>
      <c r="I2526" s="53">
        <v>47</v>
      </c>
      <c r="J2526" s="61">
        <v>1.02</v>
      </c>
      <c r="K2526" s="64">
        <f t="shared" si="167"/>
        <v>0.9824412702387717</v>
      </c>
      <c r="M2526" s="2"/>
    </row>
    <row r="2527" spans="1:13" x14ac:dyDescent="0.2">
      <c r="A2527" s="47">
        <f t="shared" si="164"/>
        <v>2021</v>
      </c>
      <c r="B2527" s="181" t="str">
        <f t="shared" si="165"/>
        <v>May</v>
      </c>
      <c r="C2527" s="79">
        <f t="shared" si="166"/>
        <v>19</v>
      </c>
      <c r="D2527" s="194">
        <v>44323</v>
      </c>
      <c r="E2527" s="53" t="s">
        <v>219</v>
      </c>
      <c r="F2527" s="53" t="s">
        <v>146</v>
      </c>
      <c r="G2527" s="50" t="s">
        <v>138</v>
      </c>
      <c r="H2527" s="50" t="s">
        <v>144</v>
      </c>
      <c r="I2527" s="53">
        <v>46</v>
      </c>
      <c r="J2527" s="61">
        <v>0.89</v>
      </c>
      <c r="K2527" s="64">
        <f t="shared" si="167"/>
        <v>0.91435851072573349</v>
      </c>
      <c r="M2527" s="2"/>
    </row>
    <row r="2528" spans="1:13" x14ac:dyDescent="0.2">
      <c r="A2528" s="47">
        <f t="shared" si="164"/>
        <v>2021</v>
      </c>
      <c r="B2528" s="181" t="str">
        <f t="shared" si="165"/>
        <v>May</v>
      </c>
      <c r="C2528" s="79">
        <f t="shared" si="166"/>
        <v>19</v>
      </c>
      <c r="D2528" s="194">
        <v>44323</v>
      </c>
      <c r="E2528" s="53" t="s">
        <v>219</v>
      </c>
      <c r="F2528" s="53" t="s">
        <v>146</v>
      </c>
      <c r="G2528" s="50" t="s">
        <v>138</v>
      </c>
      <c r="H2528" s="50" t="s">
        <v>144</v>
      </c>
      <c r="I2528" s="53">
        <v>43</v>
      </c>
      <c r="J2528" s="61">
        <v>0.8</v>
      </c>
      <c r="K2528" s="64">
        <f t="shared" si="167"/>
        <v>1.0062007118870036</v>
      </c>
      <c r="M2528" s="2"/>
    </row>
    <row r="2529" spans="1:13" x14ac:dyDescent="0.2">
      <c r="A2529" s="47">
        <f t="shared" si="164"/>
        <v>2021</v>
      </c>
      <c r="B2529" s="181" t="str">
        <f t="shared" si="165"/>
        <v>May</v>
      </c>
      <c r="C2529" s="79">
        <f t="shared" si="166"/>
        <v>19</v>
      </c>
      <c r="D2529" s="194">
        <v>44323</v>
      </c>
      <c r="E2529" s="53" t="s">
        <v>219</v>
      </c>
      <c r="F2529" s="53" t="s">
        <v>146</v>
      </c>
      <c r="G2529" s="50" t="s">
        <v>138</v>
      </c>
      <c r="H2529" s="50" t="s">
        <v>144</v>
      </c>
      <c r="I2529" s="53">
        <v>53</v>
      </c>
      <c r="J2529" s="61">
        <v>1.64</v>
      </c>
      <c r="K2529" s="64">
        <f t="shared" si="167"/>
        <v>1.10158049933838</v>
      </c>
      <c r="M2529" s="2"/>
    </row>
    <row r="2530" spans="1:13" x14ac:dyDescent="0.2">
      <c r="A2530" s="47">
        <f t="shared" si="164"/>
        <v>2021</v>
      </c>
      <c r="B2530" s="181" t="str">
        <f t="shared" si="165"/>
        <v>May</v>
      </c>
      <c r="C2530" s="79">
        <f t="shared" si="166"/>
        <v>19</v>
      </c>
      <c r="D2530" s="194">
        <v>44323</v>
      </c>
      <c r="E2530" s="53" t="s">
        <v>219</v>
      </c>
      <c r="F2530" s="53" t="s">
        <v>146</v>
      </c>
      <c r="G2530" s="50" t="s">
        <v>138</v>
      </c>
      <c r="H2530" s="50" t="s">
        <v>144</v>
      </c>
      <c r="I2530" s="53">
        <v>39</v>
      </c>
      <c r="J2530" s="61">
        <v>0.43</v>
      </c>
      <c r="K2530" s="64">
        <f t="shared" si="167"/>
        <v>0.72489421601847637</v>
      </c>
      <c r="M2530" s="2"/>
    </row>
    <row r="2531" spans="1:13" x14ac:dyDescent="0.2">
      <c r="A2531" s="47">
        <f t="shared" si="164"/>
        <v>2021</v>
      </c>
      <c r="B2531" s="181" t="str">
        <f t="shared" si="165"/>
        <v>May</v>
      </c>
      <c r="C2531" s="79">
        <f t="shared" si="166"/>
        <v>19</v>
      </c>
      <c r="D2531" s="194">
        <v>44323</v>
      </c>
      <c r="E2531" s="53" t="s">
        <v>219</v>
      </c>
      <c r="F2531" s="53" t="s">
        <v>146</v>
      </c>
      <c r="G2531" s="50" t="s">
        <v>138</v>
      </c>
      <c r="H2531" s="50" t="s">
        <v>144</v>
      </c>
      <c r="I2531" s="53">
        <v>37</v>
      </c>
      <c r="J2531" s="61">
        <v>0.38</v>
      </c>
      <c r="K2531" s="64">
        <f t="shared" si="167"/>
        <v>0.75020235721477502</v>
      </c>
      <c r="M2531" s="2"/>
    </row>
    <row r="2532" spans="1:13" x14ac:dyDescent="0.2">
      <c r="A2532" s="47">
        <f t="shared" si="164"/>
        <v>2021</v>
      </c>
      <c r="B2532" s="181" t="str">
        <f t="shared" si="165"/>
        <v>May</v>
      </c>
      <c r="C2532" s="79">
        <f t="shared" si="166"/>
        <v>19</v>
      </c>
      <c r="D2532" s="194">
        <v>44323</v>
      </c>
      <c r="E2532" s="53" t="s">
        <v>219</v>
      </c>
      <c r="F2532" s="53" t="s">
        <v>146</v>
      </c>
      <c r="G2532" s="50" t="s">
        <v>138</v>
      </c>
      <c r="H2532" s="50" t="s">
        <v>144</v>
      </c>
      <c r="I2532" s="53">
        <v>49</v>
      </c>
      <c r="J2532" s="61">
        <v>1.22</v>
      </c>
      <c r="K2532" s="64">
        <f t="shared" si="167"/>
        <v>1.0369828897823186</v>
      </c>
      <c r="M2532" s="2"/>
    </row>
    <row r="2533" spans="1:13" x14ac:dyDescent="0.2">
      <c r="A2533" s="47">
        <f t="shared" si="164"/>
        <v>2021</v>
      </c>
      <c r="B2533" s="181" t="str">
        <f t="shared" si="165"/>
        <v>May</v>
      </c>
      <c r="C2533" s="79">
        <f t="shared" si="166"/>
        <v>19</v>
      </c>
      <c r="D2533" s="194">
        <v>44323</v>
      </c>
      <c r="E2533" s="53" t="s">
        <v>219</v>
      </c>
      <c r="F2533" s="53" t="s">
        <v>146</v>
      </c>
      <c r="G2533" s="50" t="s">
        <v>138</v>
      </c>
      <c r="H2533" s="50" t="s">
        <v>144</v>
      </c>
      <c r="I2533" s="53">
        <v>40</v>
      </c>
      <c r="J2533" s="61">
        <v>0.56000000000000005</v>
      </c>
      <c r="K2533" s="64">
        <f t="shared" si="167"/>
        <v>0.87500000000000011</v>
      </c>
      <c r="M2533" s="2"/>
    </row>
    <row r="2534" spans="1:13" x14ac:dyDescent="0.2">
      <c r="A2534" s="47">
        <f t="shared" si="164"/>
        <v>2021</v>
      </c>
      <c r="B2534" s="181" t="str">
        <f t="shared" si="165"/>
        <v>May</v>
      </c>
      <c r="C2534" s="79">
        <f t="shared" si="166"/>
        <v>19</v>
      </c>
      <c r="D2534" s="194">
        <v>44323</v>
      </c>
      <c r="E2534" s="53" t="s">
        <v>219</v>
      </c>
      <c r="F2534" s="53" t="s">
        <v>146</v>
      </c>
      <c r="G2534" s="50" t="s">
        <v>138</v>
      </c>
      <c r="H2534" s="50" t="s">
        <v>144</v>
      </c>
      <c r="I2534" s="53">
        <v>53</v>
      </c>
      <c r="J2534" s="61">
        <v>1.46</v>
      </c>
      <c r="K2534" s="64">
        <f t="shared" si="167"/>
        <v>0.98067532258172851</v>
      </c>
      <c r="M2534" s="2"/>
    </row>
    <row r="2535" spans="1:13" x14ac:dyDescent="0.2">
      <c r="A2535" s="47">
        <f t="shared" si="164"/>
        <v>2021</v>
      </c>
      <c r="B2535" s="181" t="str">
        <f t="shared" si="165"/>
        <v>May</v>
      </c>
      <c r="C2535" s="79">
        <f t="shared" si="166"/>
        <v>19</v>
      </c>
      <c r="D2535" s="194">
        <v>44323</v>
      </c>
      <c r="E2535" s="53" t="s">
        <v>219</v>
      </c>
      <c r="F2535" s="53" t="s">
        <v>146</v>
      </c>
      <c r="G2535" s="50" t="s">
        <v>138</v>
      </c>
      <c r="H2535" s="50" t="s">
        <v>144</v>
      </c>
      <c r="I2535" s="96"/>
      <c r="J2535" s="97"/>
      <c r="K2535" s="64" t="str">
        <f t="shared" si="167"/>
        <v/>
      </c>
      <c r="M2535" s="2"/>
    </row>
    <row r="2536" spans="1:13" x14ac:dyDescent="0.2">
      <c r="A2536" s="47">
        <f t="shared" ref="A2536:A2599" si="168">YEAR(D2536)</f>
        <v>2021</v>
      </c>
      <c r="B2536" s="181" t="str">
        <f t="shared" si="165"/>
        <v>May</v>
      </c>
      <c r="C2536" s="79">
        <f t="shared" si="166"/>
        <v>19</v>
      </c>
      <c r="D2536" s="194">
        <v>44323</v>
      </c>
      <c r="E2536" s="53" t="s">
        <v>219</v>
      </c>
      <c r="F2536" s="53" t="s">
        <v>146</v>
      </c>
      <c r="G2536" s="50" t="s">
        <v>138</v>
      </c>
      <c r="H2536" s="50" t="s">
        <v>144</v>
      </c>
      <c r="I2536" s="96"/>
      <c r="J2536" s="97"/>
      <c r="K2536" s="64" t="str">
        <f t="shared" si="167"/>
        <v/>
      </c>
      <c r="M2536" s="2"/>
    </row>
    <row r="2537" spans="1:13" x14ac:dyDescent="0.2">
      <c r="A2537" s="47">
        <f t="shared" si="168"/>
        <v>2021</v>
      </c>
      <c r="B2537" s="181" t="str">
        <f t="shared" si="165"/>
        <v>May</v>
      </c>
      <c r="C2537" s="79">
        <f t="shared" si="166"/>
        <v>19</v>
      </c>
      <c r="D2537" s="194">
        <v>44323</v>
      </c>
      <c r="E2537" s="53" t="s">
        <v>219</v>
      </c>
      <c r="F2537" s="53" t="s">
        <v>146</v>
      </c>
      <c r="G2537" s="50" t="s">
        <v>138</v>
      </c>
      <c r="H2537" s="50" t="s">
        <v>144</v>
      </c>
      <c r="I2537" s="96"/>
      <c r="J2537" s="97"/>
      <c r="K2537" s="64" t="str">
        <f t="shared" si="167"/>
        <v/>
      </c>
      <c r="M2537" s="2"/>
    </row>
    <row r="2538" spans="1:13" x14ac:dyDescent="0.2">
      <c r="A2538" s="47">
        <f t="shared" si="168"/>
        <v>2021</v>
      </c>
      <c r="B2538" s="181" t="str">
        <f t="shared" si="165"/>
        <v>May</v>
      </c>
      <c r="C2538" s="79">
        <f t="shared" si="166"/>
        <v>19</v>
      </c>
      <c r="D2538" s="194">
        <v>44323</v>
      </c>
      <c r="E2538" s="53" t="s">
        <v>219</v>
      </c>
      <c r="F2538" s="53" t="s">
        <v>146</v>
      </c>
      <c r="G2538" s="50" t="s">
        <v>138</v>
      </c>
      <c r="H2538" s="50" t="s">
        <v>144</v>
      </c>
      <c r="I2538" s="96"/>
      <c r="J2538" s="97"/>
      <c r="K2538" s="64" t="str">
        <f t="shared" si="167"/>
        <v/>
      </c>
      <c r="M2538" s="2"/>
    </row>
    <row r="2539" spans="1:13" x14ac:dyDescent="0.2">
      <c r="A2539" s="47">
        <f t="shared" si="168"/>
        <v>2021</v>
      </c>
      <c r="B2539" s="181" t="str">
        <f t="shared" si="165"/>
        <v>May</v>
      </c>
      <c r="C2539" s="79">
        <f t="shared" si="166"/>
        <v>19</v>
      </c>
      <c r="D2539" s="194">
        <v>44323</v>
      </c>
      <c r="E2539" s="53" t="s">
        <v>219</v>
      </c>
      <c r="F2539" s="53" t="s">
        <v>146</v>
      </c>
      <c r="G2539" s="50" t="s">
        <v>138</v>
      </c>
      <c r="H2539" s="50" t="s">
        <v>144</v>
      </c>
      <c r="I2539" s="96"/>
      <c r="J2539" s="97"/>
      <c r="K2539" s="64" t="str">
        <f t="shared" si="167"/>
        <v/>
      </c>
      <c r="M2539" s="2"/>
    </row>
    <row r="2540" spans="1:13" x14ac:dyDescent="0.2">
      <c r="A2540" s="47">
        <f t="shared" si="168"/>
        <v>2021</v>
      </c>
      <c r="B2540" s="181" t="str">
        <f t="shared" si="165"/>
        <v>May</v>
      </c>
      <c r="C2540" s="79">
        <f t="shared" si="166"/>
        <v>19</v>
      </c>
      <c r="D2540" s="194">
        <v>44323</v>
      </c>
      <c r="E2540" s="53" t="s">
        <v>219</v>
      </c>
      <c r="F2540" s="53" t="s">
        <v>146</v>
      </c>
      <c r="G2540" s="50" t="s">
        <v>138</v>
      </c>
      <c r="H2540" s="50" t="s">
        <v>144</v>
      </c>
      <c r="I2540" s="96"/>
      <c r="J2540" s="97"/>
      <c r="K2540" s="64" t="str">
        <f t="shared" si="167"/>
        <v/>
      </c>
      <c r="M2540" s="2"/>
    </row>
    <row r="2541" spans="1:13" x14ac:dyDescent="0.2">
      <c r="A2541" s="47">
        <f t="shared" si="168"/>
        <v>2021</v>
      </c>
      <c r="B2541" s="181" t="str">
        <f t="shared" si="165"/>
        <v>May</v>
      </c>
      <c r="C2541" s="79">
        <f t="shared" si="166"/>
        <v>19</v>
      </c>
      <c r="D2541" s="194">
        <v>44323</v>
      </c>
      <c r="E2541" s="53" t="s">
        <v>219</v>
      </c>
      <c r="F2541" s="53" t="s">
        <v>146</v>
      </c>
      <c r="G2541" s="50" t="s">
        <v>138</v>
      </c>
      <c r="H2541" s="50" t="s">
        <v>144</v>
      </c>
      <c r="I2541" s="96"/>
      <c r="J2541" s="97"/>
      <c r="K2541" s="64" t="str">
        <f t="shared" si="167"/>
        <v/>
      </c>
      <c r="M2541" s="2"/>
    </row>
    <row r="2542" spans="1:13" x14ac:dyDescent="0.2">
      <c r="A2542" s="47">
        <f t="shared" si="168"/>
        <v>2021</v>
      </c>
      <c r="B2542" s="181" t="str">
        <f t="shared" ref="B2542:B2605" si="169">TEXT(D2542,"mmm")</f>
        <v>May</v>
      </c>
      <c r="C2542" s="79">
        <f t="shared" si="166"/>
        <v>19</v>
      </c>
      <c r="D2542" s="194">
        <v>44323</v>
      </c>
      <c r="E2542" s="53" t="s">
        <v>219</v>
      </c>
      <c r="F2542" s="53" t="s">
        <v>146</v>
      </c>
      <c r="G2542" s="50" t="s">
        <v>138</v>
      </c>
      <c r="H2542" s="50" t="s">
        <v>144</v>
      </c>
      <c r="I2542" s="96"/>
      <c r="J2542" s="97"/>
      <c r="K2542" s="64" t="str">
        <f t="shared" si="167"/>
        <v/>
      </c>
      <c r="M2542" s="2"/>
    </row>
    <row r="2543" spans="1:13" x14ac:dyDescent="0.2">
      <c r="A2543" s="47">
        <f t="shared" si="168"/>
        <v>2021</v>
      </c>
      <c r="B2543" s="181" t="str">
        <f t="shared" si="169"/>
        <v>May</v>
      </c>
      <c r="C2543" s="79">
        <f t="shared" ref="C2543:C2606" si="170">WEEKNUM(D2543)</f>
        <v>19</v>
      </c>
      <c r="D2543" s="194">
        <v>44323</v>
      </c>
      <c r="E2543" s="53" t="s">
        <v>15</v>
      </c>
      <c r="F2543" s="53" t="s">
        <v>142</v>
      </c>
      <c r="G2543" s="50" t="s">
        <v>138</v>
      </c>
      <c r="H2543" s="50" t="s">
        <v>144</v>
      </c>
      <c r="I2543" s="53">
        <v>40</v>
      </c>
      <c r="K2543" s="64" t="str">
        <f t="shared" si="167"/>
        <v/>
      </c>
      <c r="M2543" s="2"/>
    </row>
    <row r="2544" spans="1:13" x14ac:dyDescent="0.2">
      <c r="A2544" s="47">
        <f t="shared" si="168"/>
        <v>2021</v>
      </c>
      <c r="B2544" s="181" t="str">
        <f t="shared" si="169"/>
        <v>May</v>
      </c>
      <c r="C2544" s="79">
        <f t="shared" si="170"/>
        <v>19</v>
      </c>
      <c r="D2544" s="194">
        <v>44323</v>
      </c>
      <c r="E2544" s="53" t="s">
        <v>15</v>
      </c>
      <c r="F2544" s="53" t="s">
        <v>152</v>
      </c>
      <c r="G2544" s="50" t="s">
        <v>138</v>
      </c>
      <c r="H2544" s="50" t="s">
        <v>144</v>
      </c>
      <c r="I2544" s="53">
        <v>59</v>
      </c>
      <c r="J2544" s="61">
        <v>1</v>
      </c>
      <c r="K2544" s="64">
        <f t="shared" si="167"/>
        <v>0.4869046981434324</v>
      </c>
      <c r="M2544" s="2"/>
    </row>
    <row r="2545" spans="1:13" x14ac:dyDescent="0.2">
      <c r="A2545" s="47">
        <f t="shared" si="168"/>
        <v>2021</v>
      </c>
      <c r="B2545" s="181" t="str">
        <f t="shared" si="169"/>
        <v>May</v>
      </c>
      <c r="C2545" s="79">
        <f t="shared" si="170"/>
        <v>19</v>
      </c>
      <c r="D2545" s="194">
        <v>44323</v>
      </c>
      <c r="E2545" s="53" t="s">
        <v>15</v>
      </c>
      <c r="F2545" s="53" t="s">
        <v>146</v>
      </c>
      <c r="G2545" s="50" t="s">
        <v>138</v>
      </c>
      <c r="H2545" s="50" t="s">
        <v>144</v>
      </c>
      <c r="I2545" s="53">
        <v>39</v>
      </c>
      <c r="J2545" s="61">
        <v>0.56000000000000005</v>
      </c>
      <c r="K2545" s="64">
        <f t="shared" si="167"/>
        <v>0.94404828132638796</v>
      </c>
      <c r="M2545" s="2"/>
    </row>
    <row r="2546" spans="1:13" x14ac:dyDescent="0.2">
      <c r="A2546" s="47">
        <f t="shared" si="168"/>
        <v>2021</v>
      </c>
      <c r="B2546" s="181" t="str">
        <f t="shared" si="169"/>
        <v>May</v>
      </c>
      <c r="C2546" s="79">
        <f t="shared" si="170"/>
        <v>19</v>
      </c>
      <c r="D2546" s="194">
        <v>44323</v>
      </c>
      <c r="E2546" s="53" t="s">
        <v>15</v>
      </c>
      <c r="F2546" s="53" t="s">
        <v>146</v>
      </c>
      <c r="G2546" s="50" t="s">
        <v>138</v>
      </c>
      <c r="H2546" s="50" t="s">
        <v>144</v>
      </c>
      <c r="I2546" s="53">
        <v>37</v>
      </c>
      <c r="J2546" s="61">
        <v>0.33</v>
      </c>
      <c r="K2546" s="64">
        <f t="shared" si="167"/>
        <v>0.65149152073914673</v>
      </c>
      <c r="M2546" s="2"/>
    </row>
    <row r="2547" spans="1:13" x14ac:dyDescent="0.2">
      <c r="A2547" s="47">
        <f t="shared" si="168"/>
        <v>2021</v>
      </c>
      <c r="B2547" s="181" t="str">
        <f t="shared" si="169"/>
        <v>May</v>
      </c>
      <c r="C2547" s="79">
        <f t="shared" si="170"/>
        <v>19</v>
      </c>
      <c r="D2547" s="194">
        <v>44323</v>
      </c>
      <c r="E2547" s="53" t="s">
        <v>15</v>
      </c>
      <c r="F2547" s="53" t="s">
        <v>146</v>
      </c>
      <c r="G2547" s="50" t="s">
        <v>138</v>
      </c>
      <c r="H2547" s="50" t="s">
        <v>144</v>
      </c>
      <c r="I2547" s="53">
        <v>43</v>
      </c>
      <c r="J2547" s="61">
        <v>0.65</v>
      </c>
      <c r="K2547" s="64">
        <f t="shared" si="167"/>
        <v>0.81753807840819048</v>
      </c>
      <c r="M2547" s="2"/>
    </row>
    <row r="2548" spans="1:13" x14ac:dyDescent="0.2">
      <c r="A2548" s="47">
        <f t="shared" si="168"/>
        <v>2021</v>
      </c>
      <c r="B2548" s="181" t="str">
        <f t="shared" si="169"/>
        <v>May</v>
      </c>
      <c r="C2548" s="79">
        <f t="shared" si="170"/>
        <v>19</v>
      </c>
      <c r="D2548" s="194">
        <v>44323</v>
      </c>
      <c r="E2548" s="53" t="s">
        <v>15</v>
      </c>
      <c r="F2548" s="53" t="s">
        <v>146</v>
      </c>
      <c r="G2548" s="50" t="s">
        <v>138</v>
      </c>
      <c r="H2548" s="50" t="s">
        <v>144</v>
      </c>
      <c r="I2548" s="53">
        <v>39</v>
      </c>
      <c r="J2548" s="61">
        <v>0.55000000000000004</v>
      </c>
      <c r="K2548" s="64">
        <f t="shared" si="167"/>
        <v>0.92719027630270245</v>
      </c>
      <c r="M2548" s="2"/>
    </row>
    <row r="2549" spans="1:13" x14ac:dyDescent="0.2">
      <c r="A2549" s="47">
        <f t="shared" si="168"/>
        <v>2021</v>
      </c>
      <c r="B2549" s="181" t="str">
        <f t="shared" si="169"/>
        <v>May</v>
      </c>
      <c r="C2549" s="79">
        <f t="shared" si="170"/>
        <v>19</v>
      </c>
      <c r="D2549" s="194">
        <v>44323</v>
      </c>
      <c r="E2549" s="53" t="s">
        <v>15</v>
      </c>
      <c r="F2549" s="53" t="s">
        <v>146</v>
      </c>
      <c r="G2549" s="50" t="s">
        <v>138</v>
      </c>
      <c r="H2549" s="50" t="s">
        <v>144</v>
      </c>
      <c r="I2549" s="53">
        <v>43</v>
      </c>
      <c r="J2549" s="61">
        <v>0.83</v>
      </c>
      <c r="K2549" s="64">
        <f t="shared" si="167"/>
        <v>1.0439332385827662</v>
      </c>
      <c r="M2549" s="2"/>
    </row>
    <row r="2550" spans="1:13" x14ac:dyDescent="0.2">
      <c r="A2550" s="47">
        <f t="shared" si="168"/>
        <v>2021</v>
      </c>
      <c r="B2550" s="181" t="str">
        <f t="shared" si="169"/>
        <v>May</v>
      </c>
      <c r="C2550" s="79">
        <f t="shared" si="170"/>
        <v>19</v>
      </c>
      <c r="D2550" s="194">
        <v>44323</v>
      </c>
      <c r="E2550" s="53" t="s">
        <v>15</v>
      </c>
      <c r="F2550" s="53" t="s">
        <v>146</v>
      </c>
      <c r="G2550" s="50" t="s">
        <v>138</v>
      </c>
      <c r="H2550" s="50" t="s">
        <v>144</v>
      </c>
      <c r="I2550" s="53">
        <v>40</v>
      </c>
      <c r="J2550" s="61">
        <v>0.55000000000000004</v>
      </c>
      <c r="K2550" s="64">
        <f t="shared" si="167"/>
        <v>0.85937500000000011</v>
      </c>
      <c r="M2550" s="2"/>
    </row>
    <row r="2551" spans="1:13" x14ac:dyDescent="0.2">
      <c r="A2551" s="47">
        <f t="shared" si="168"/>
        <v>2021</v>
      </c>
      <c r="B2551" s="181" t="str">
        <f t="shared" si="169"/>
        <v>May</v>
      </c>
      <c r="C2551" s="79">
        <f t="shared" si="170"/>
        <v>19</v>
      </c>
      <c r="D2551" s="194">
        <v>44323</v>
      </c>
      <c r="E2551" s="53" t="s">
        <v>15</v>
      </c>
      <c r="F2551" s="53" t="s">
        <v>146</v>
      </c>
      <c r="G2551" s="50" t="s">
        <v>138</v>
      </c>
      <c r="H2551" s="50" t="s">
        <v>144</v>
      </c>
      <c r="I2551" s="53">
        <v>42</v>
      </c>
      <c r="J2551" s="61">
        <v>0.77</v>
      </c>
      <c r="K2551" s="64">
        <f t="shared" si="167"/>
        <v>1.0393046107331823</v>
      </c>
      <c r="M2551" s="2"/>
    </row>
    <row r="2552" spans="1:13" x14ac:dyDescent="0.2">
      <c r="A2552" s="47">
        <f t="shared" si="168"/>
        <v>2021</v>
      </c>
      <c r="B2552" s="181" t="str">
        <f t="shared" si="169"/>
        <v>May</v>
      </c>
      <c r="C2552" s="79">
        <f t="shared" si="170"/>
        <v>19</v>
      </c>
      <c r="D2552" s="194">
        <v>44323</v>
      </c>
      <c r="E2552" s="53" t="s">
        <v>15</v>
      </c>
      <c r="F2552" s="53" t="s">
        <v>146</v>
      </c>
      <c r="G2552" s="50" t="s">
        <v>138</v>
      </c>
      <c r="H2552" s="50" t="s">
        <v>144</v>
      </c>
      <c r="I2552" s="53">
        <v>38</v>
      </c>
      <c r="J2552" s="61">
        <v>0.41</v>
      </c>
      <c r="K2552" s="64">
        <f t="shared" si="167"/>
        <v>0.74719346843563206</v>
      </c>
      <c r="M2552" s="2"/>
    </row>
    <row r="2553" spans="1:13" x14ac:dyDescent="0.2">
      <c r="A2553" s="47">
        <f t="shared" si="168"/>
        <v>2021</v>
      </c>
      <c r="B2553" s="181" t="str">
        <f t="shared" si="169"/>
        <v>May</v>
      </c>
      <c r="C2553" s="79">
        <f t="shared" si="170"/>
        <v>19</v>
      </c>
      <c r="D2553" s="194">
        <v>44323</v>
      </c>
      <c r="E2553" s="53" t="s">
        <v>15</v>
      </c>
      <c r="F2553" s="53" t="s">
        <v>146</v>
      </c>
      <c r="G2553" s="50" t="s">
        <v>138</v>
      </c>
      <c r="H2553" s="50" t="s">
        <v>144</v>
      </c>
      <c r="I2553" s="53">
        <v>40</v>
      </c>
      <c r="J2553" s="61">
        <v>0.51</v>
      </c>
      <c r="K2553" s="64">
        <f t="shared" si="167"/>
        <v>0.796875</v>
      </c>
      <c r="M2553" s="2"/>
    </row>
    <row r="2554" spans="1:13" x14ac:dyDescent="0.2">
      <c r="A2554" s="47">
        <f t="shared" si="168"/>
        <v>2021</v>
      </c>
      <c r="B2554" s="181" t="str">
        <f t="shared" si="169"/>
        <v>May</v>
      </c>
      <c r="C2554" s="79">
        <f t="shared" si="170"/>
        <v>19</v>
      </c>
      <c r="D2554" s="194">
        <v>44323</v>
      </c>
      <c r="E2554" s="53" t="s">
        <v>15</v>
      </c>
      <c r="F2554" s="53" t="s">
        <v>146</v>
      </c>
      <c r="G2554" s="50" t="s">
        <v>138</v>
      </c>
      <c r="H2554" s="50" t="s">
        <v>144</v>
      </c>
      <c r="I2554" s="53">
        <v>43</v>
      </c>
      <c r="J2554" s="61">
        <v>0.6</v>
      </c>
      <c r="K2554" s="64">
        <f t="shared" si="167"/>
        <v>0.75465053391525272</v>
      </c>
      <c r="M2554" s="2"/>
    </row>
    <row r="2555" spans="1:13" x14ac:dyDescent="0.2">
      <c r="A2555" s="47">
        <f t="shared" si="168"/>
        <v>2021</v>
      </c>
      <c r="B2555" s="181" t="str">
        <f t="shared" si="169"/>
        <v>May</v>
      </c>
      <c r="C2555" s="79">
        <f t="shared" si="170"/>
        <v>19</v>
      </c>
      <c r="D2555" s="194">
        <v>44323</v>
      </c>
      <c r="E2555" s="53" t="s">
        <v>15</v>
      </c>
      <c r="F2555" s="53" t="s">
        <v>146</v>
      </c>
      <c r="G2555" s="50" t="s">
        <v>138</v>
      </c>
      <c r="H2555" s="50" t="s">
        <v>144</v>
      </c>
      <c r="I2555" s="53">
        <v>52</v>
      </c>
      <c r="J2555" s="61">
        <v>1.28</v>
      </c>
      <c r="K2555" s="64">
        <f t="shared" si="167"/>
        <v>0.91033227127901684</v>
      </c>
      <c r="M2555" s="2"/>
    </row>
    <row r="2556" spans="1:13" x14ac:dyDescent="0.2">
      <c r="A2556" s="47">
        <f t="shared" si="168"/>
        <v>2021</v>
      </c>
      <c r="B2556" s="181" t="str">
        <f t="shared" si="169"/>
        <v>May</v>
      </c>
      <c r="C2556" s="79">
        <f t="shared" si="170"/>
        <v>19</v>
      </c>
      <c r="D2556" s="194">
        <v>44323</v>
      </c>
      <c r="E2556" s="53" t="s">
        <v>15</v>
      </c>
      <c r="F2556" s="53" t="s">
        <v>146</v>
      </c>
      <c r="G2556" s="50" t="s">
        <v>138</v>
      </c>
      <c r="H2556" s="50" t="s">
        <v>144</v>
      </c>
      <c r="I2556" s="53">
        <v>39</v>
      </c>
      <c r="J2556" s="61">
        <v>0.51</v>
      </c>
      <c r="K2556" s="64">
        <f t="shared" si="167"/>
        <v>0.85975825620796031</v>
      </c>
      <c r="M2556" s="2"/>
    </row>
    <row r="2557" spans="1:13" x14ac:dyDescent="0.2">
      <c r="A2557" s="47">
        <f t="shared" si="168"/>
        <v>2021</v>
      </c>
      <c r="B2557" s="181" t="str">
        <f t="shared" si="169"/>
        <v>May</v>
      </c>
      <c r="C2557" s="79">
        <f t="shared" si="170"/>
        <v>19</v>
      </c>
      <c r="D2557" s="194">
        <v>44323</v>
      </c>
      <c r="E2557" s="53" t="s">
        <v>15</v>
      </c>
      <c r="F2557" s="53" t="s">
        <v>146</v>
      </c>
      <c r="G2557" s="50" t="s">
        <v>138</v>
      </c>
      <c r="H2557" s="50" t="s">
        <v>144</v>
      </c>
      <c r="I2557" s="53">
        <v>46</v>
      </c>
      <c r="J2557" s="61">
        <v>0.97</v>
      </c>
      <c r="K2557" s="64">
        <f t="shared" si="167"/>
        <v>0.99654803977973205</v>
      </c>
      <c r="M2557" s="2"/>
    </row>
    <row r="2558" spans="1:13" x14ac:dyDescent="0.2">
      <c r="A2558" s="47">
        <f t="shared" si="168"/>
        <v>2021</v>
      </c>
      <c r="B2558" s="181" t="str">
        <f t="shared" si="169"/>
        <v>May</v>
      </c>
      <c r="C2558" s="79">
        <f t="shared" si="170"/>
        <v>19</v>
      </c>
      <c r="D2558" s="194">
        <v>44323</v>
      </c>
      <c r="E2558" s="53" t="s">
        <v>15</v>
      </c>
      <c r="F2558" s="53" t="s">
        <v>146</v>
      </c>
      <c r="G2558" s="50" t="s">
        <v>138</v>
      </c>
      <c r="H2558" s="50" t="s">
        <v>144</v>
      </c>
      <c r="I2558" s="53">
        <v>38</v>
      </c>
      <c r="J2558" s="61">
        <v>0.42</v>
      </c>
      <c r="K2558" s="64">
        <f t="shared" si="167"/>
        <v>0.76541769937308646</v>
      </c>
      <c r="M2558" s="2"/>
    </row>
    <row r="2559" spans="1:13" x14ac:dyDescent="0.2">
      <c r="A2559" s="47">
        <f t="shared" si="168"/>
        <v>2021</v>
      </c>
      <c r="B2559" s="181" t="str">
        <f t="shared" si="169"/>
        <v>May</v>
      </c>
      <c r="C2559" s="79">
        <f t="shared" si="170"/>
        <v>19</v>
      </c>
      <c r="D2559" s="194">
        <v>44323</v>
      </c>
      <c r="E2559" s="53" t="s">
        <v>15</v>
      </c>
      <c r="F2559" s="53" t="s">
        <v>146</v>
      </c>
      <c r="G2559" s="50" t="s">
        <v>138</v>
      </c>
      <c r="H2559" s="50" t="s">
        <v>144</v>
      </c>
      <c r="I2559" s="53">
        <v>40</v>
      </c>
      <c r="J2559" s="61">
        <v>0.49</v>
      </c>
      <c r="K2559" s="64">
        <f t="shared" si="167"/>
        <v>0.765625</v>
      </c>
      <c r="M2559" s="2"/>
    </row>
    <row r="2560" spans="1:13" x14ac:dyDescent="0.2">
      <c r="A2560" s="47">
        <f t="shared" si="168"/>
        <v>2021</v>
      </c>
      <c r="B2560" s="181" t="str">
        <f t="shared" si="169"/>
        <v>May</v>
      </c>
      <c r="C2560" s="79">
        <f t="shared" si="170"/>
        <v>19</v>
      </c>
      <c r="D2560" s="194">
        <v>44323</v>
      </c>
      <c r="E2560" s="53" t="s">
        <v>15</v>
      </c>
      <c r="F2560" s="53" t="s">
        <v>146</v>
      </c>
      <c r="G2560" s="50" t="s">
        <v>138</v>
      </c>
      <c r="H2560" s="50" t="s">
        <v>144</v>
      </c>
      <c r="I2560" s="53">
        <v>40</v>
      </c>
      <c r="J2560" s="61">
        <v>0.5</v>
      </c>
      <c r="K2560" s="64">
        <f t="shared" si="167"/>
        <v>0.78125</v>
      </c>
      <c r="M2560" s="2"/>
    </row>
    <row r="2561" spans="1:13" x14ac:dyDescent="0.2">
      <c r="A2561" s="47">
        <f t="shared" si="168"/>
        <v>2021</v>
      </c>
      <c r="B2561" s="181" t="str">
        <f t="shared" si="169"/>
        <v>May</v>
      </c>
      <c r="C2561" s="79">
        <f t="shared" si="170"/>
        <v>19</v>
      </c>
      <c r="D2561" s="194">
        <v>44323</v>
      </c>
      <c r="E2561" s="53" t="s">
        <v>15</v>
      </c>
      <c r="F2561" s="53" t="s">
        <v>146</v>
      </c>
      <c r="G2561" s="50" t="s">
        <v>138</v>
      </c>
      <c r="H2561" s="50" t="s">
        <v>144</v>
      </c>
      <c r="I2561" s="53">
        <v>41</v>
      </c>
      <c r="J2561" s="61">
        <v>0.55000000000000004</v>
      </c>
      <c r="K2561" s="64">
        <f t="shared" si="167"/>
        <v>0.79801511875915909</v>
      </c>
      <c r="M2561" s="2"/>
    </row>
    <row r="2562" spans="1:13" x14ac:dyDescent="0.2">
      <c r="A2562" s="47">
        <f t="shared" si="168"/>
        <v>2021</v>
      </c>
      <c r="B2562" s="181" t="str">
        <f t="shared" si="169"/>
        <v>May</v>
      </c>
      <c r="C2562" s="79">
        <f t="shared" si="170"/>
        <v>19</v>
      </c>
      <c r="D2562" s="194">
        <v>44323</v>
      </c>
      <c r="E2562" s="53" t="s">
        <v>15</v>
      </c>
      <c r="F2562" s="53" t="s">
        <v>146</v>
      </c>
      <c r="G2562" s="50" t="s">
        <v>138</v>
      </c>
      <c r="H2562" s="50" t="s">
        <v>144</v>
      </c>
      <c r="I2562" s="53">
        <v>46</v>
      </c>
      <c r="J2562" s="61">
        <v>0.84</v>
      </c>
      <c r="K2562" s="64">
        <f t="shared" si="167"/>
        <v>0.86299005506698445</v>
      </c>
      <c r="M2562" s="2"/>
    </row>
    <row r="2563" spans="1:13" x14ac:dyDescent="0.2">
      <c r="A2563" s="47">
        <f t="shared" si="168"/>
        <v>2021</v>
      </c>
      <c r="B2563" s="181" t="str">
        <f t="shared" si="169"/>
        <v>May</v>
      </c>
      <c r="C2563" s="79">
        <f t="shared" si="170"/>
        <v>19</v>
      </c>
      <c r="D2563" s="194">
        <v>44323</v>
      </c>
      <c r="E2563" s="53" t="s">
        <v>15</v>
      </c>
      <c r="F2563" s="53" t="s">
        <v>146</v>
      </c>
      <c r="G2563" s="50" t="s">
        <v>138</v>
      </c>
      <c r="H2563" s="50" t="s">
        <v>144</v>
      </c>
      <c r="I2563" s="53">
        <v>42</v>
      </c>
      <c r="J2563" s="61">
        <v>0.64</v>
      </c>
      <c r="K2563" s="64">
        <f t="shared" ref="K2563:K2626" si="171">IF(J2563="","",(J2563*100000)/(I2563^3))</f>
        <v>0.86383759853147613</v>
      </c>
      <c r="M2563" s="2"/>
    </row>
    <row r="2564" spans="1:13" x14ac:dyDescent="0.2">
      <c r="A2564" s="47">
        <f t="shared" si="168"/>
        <v>2021</v>
      </c>
      <c r="B2564" s="181" t="str">
        <f t="shared" si="169"/>
        <v>May</v>
      </c>
      <c r="C2564" s="79">
        <f t="shared" si="170"/>
        <v>19</v>
      </c>
      <c r="D2564" s="194">
        <v>44323</v>
      </c>
      <c r="E2564" s="53" t="s">
        <v>15</v>
      </c>
      <c r="F2564" s="53" t="s">
        <v>146</v>
      </c>
      <c r="G2564" s="50" t="s">
        <v>138</v>
      </c>
      <c r="H2564" s="50" t="s">
        <v>144</v>
      </c>
      <c r="I2564" s="53">
        <v>41</v>
      </c>
      <c r="J2564" s="61">
        <v>0.54</v>
      </c>
      <c r="K2564" s="64">
        <f t="shared" si="171"/>
        <v>0.78350575296353797</v>
      </c>
      <c r="M2564" s="2"/>
    </row>
    <row r="2565" spans="1:13" x14ac:dyDescent="0.2">
      <c r="A2565" s="47">
        <f t="shared" si="168"/>
        <v>2021</v>
      </c>
      <c r="B2565" s="181" t="str">
        <f t="shared" si="169"/>
        <v>May</v>
      </c>
      <c r="C2565" s="79">
        <f t="shared" si="170"/>
        <v>19</v>
      </c>
      <c r="D2565" s="194">
        <v>44323</v>
      </c>
      <c r="E2565" s="53" t="s">
        <v>15</v>
      </c>
      <c r="F2565" s="53" t="s">
        <v>146</v>
      </c>
      <c r="G2565" s="50" t="s">
        <v>138</v>
      </c>
      <c r="H2565" s="50" t="s">
        <v>144</v>
      </c>
      <c r="I2565" s="53">
        <v>42</v>
      </c>
      <c r="J2565" s="61">
        <v>0.66</v>
      </c>
      <c r="K2565" s="64">
        <f t="shared" si="171"/>
        <v>0.89083252348558473</v>
      </c>
      <c r="M2565" s="2"/>
    </row>
    <row r="2566" spans="1:13" x14ac:dyDescent="0.2">
      <c r="A2566" s="47">
        <f t="shared" si="168"/>
        <v>2021</v>
      </c>
      <c r="B2566" s="181" t="str">
        <f t="shared" si="169"/>
        <v>May</v>
      </c>
      <c r="C2566" s="79">
        <f t="shared" si="170"/>
        <v>19</v>
      </c>
      <c r="D2566" s="194">
        <v>44323</v>
      </c>
      <c r="E2566" s="53" t="s">
        <v>15</v>
      </c>
      <c r="F2566" s="53" t="s">
        <v>152</v>
      </c>
      <c r="G2566" s="50" t="s">
        <v>138</v>
      </c>
      <c r="H2566" s="50" t="s">
        <v>144</v>
      </c>
      <c r="I2566" s="53">
        <v>55</v>
      </c>
      <c r="J2566" s="61">
        <v>1.28</v>
      </c>
      <c r="K2566" s="64">
        <f t="shared" si="171"/>
        <v>0.76934635612321567</v>
      </c>
      <c r="M2566" s="2"/>
    </row>
    <row r="2567" spans="1:13" x14ac:dyDescent="0.2">
      <c r="A2567" s="47">
        <f t="shared" si="168"/>
        <v>2021</v>
      </c>
      <c r="B2567" s="181" t="str">
        <f t="shared" si="169"/>
        <v>May</v>
      </c>
      <c r="C2567" s="79">
        <f t="shared" si="170"/>
        <v>19</v>
      </c>
      <c r="D2567" s="194">
        <v>44323</v>
      </c>
      <c r="E2567" s="53" t="s">
        <v>15</v>
      </c>
      <c r="F2567" s="53" t="s">
        <v>152</v>
      </c>
      <c r="G2567" s="50" t="s">
        <v>138</v>
      </c>
      <c r="H2567" s="50" t="s">
        <v>144</v>
      </c>
      <c r="I2567" s="53">
        <v>57</v>
      </c>
      <c r="J2567" s="61">
        <v>1.55</v>
      </c>
      <c r="K2567" s="64">
        <f t="shared" si="171"/>
        <v>0.83696468009050018</v>
      </c>
      <c r="M2567" s="2"/>
    </row>
    <row r="2568" spans="1:13" x14ac:dyDescent="0.2">
      <c r="A2568" s="47">
        <f t="shared" si="168"/>
        <v>2021</v>
      </c>
      <c r="B2568" s="181" t="str">
        <f t="shared" si="169"/>
        <v>May</v>
      </c>
      <c r="C2568" s="79">
        <f t="shared" si="170"/>
        <v>19</v>
      </c>
      <c r="D2568" s="194">
        <v>44323</v>
      </c>
      <c r="E2568" s="53" t="s">
        <v>15</v>
      </c>
      <c r="F2568" s="53" t="s">
        <v>152</v>
      </c>
      <c r="G2568" s="50" t="s">
        <v>138</v>
      </c>
      <c r="H2568" s="50" t="s">
        <v>144</v>
      </c>
      <c r="I2568" s="53">
        <v>61</v>
      </c>
      <c r="J2568" s="61">
        <v>2.15</v>
      </c>
      <c r="K2568" s="64">
        <f t="shared" si="171"/>
        <v>0.94721584626025968</v>
      </c>
      <c r="M2568" s="2"/>
    </row>
    <row r="2569" spans="1:13" x14ac:dyDescent="0.2">
      <c r="A2569" s="47">
        <f t="shared" si="168"/>
        <v>2021</v>
      </c>
      <c r="B2569" s="181" t="str">
        <f t="shared" si="169"/>
        <v>May</v>
      </c>
      <c r="C2569" s="79">
        <f t="shared" si="170"/>
        <v>19</v>
      </c>
      <c r="D2569" s="194">
        <v>44323</v>
      </c>
      <c r="E2569" s="53" t="s">
        <v>15</v>
      </c>
      <c r="F2569" s="53" t="s">
        <v>152</v>
      </c>
      <c r="G2569" s="50" t="s">
        <v>138</v>
      </c>
      <c r="H2569" s="50" t="s">
        <v>144</v>
      </c>
      <c r="I2569" s="53">
        <v>53</v>
      </c>
      <c r="J2569" s="61">
        <v>1.19</v>
      </c>
      <c r="K2569" s="64">
        <f t="shared" si="171"/>
        <v>0.79931755744675137</v>
      </c>
      <c r="M2569" s="2"/>
    </row>
    <row r="2570" spans="1:13" x14ac:dyDescent="0.2">
      <c r="A2570" s="47">
        <f t="shared" si="168"/>
        <v>2021</v>
      </c>
      <c r="B2570" s="181" t="str">
        <f t="shared" si="169"/>
        <v>May</v>
      </c>
      <c r="C2570" s="79">
        <f t="shared" si="170"/>
        <v>19</v>
      </c>
      <c r="D2570" s="194">
        <v>44323</v>
      </c>
      <c r="E2570" s="53" t="s">
        <v>15</v>
      </c>
      <c r="F2570" s="53" t="s">
        <v>152</v>
      </c>
      <c r="G2570" s="50" t="s">
        <v>138</v>
      </c>
      <c r="H2570" s="50" t="s">
        <v>144</v>
      </c>
      <c r="I2570" s="53">
        <v>50</v>
      </c>
      <c r="J2570" s="61">
        <v>0.92</v>
      </c>
      <c r="K2570" s="64">
        <f t="shared" si="171"/>
        <v>0.73599999999999999</v>
      </c>
      <c r="M2570" s="2"/>
    </row>
    <row r="2571" spans="1:13" x14ac:dyDescent="0.2">
      <c r="A2571" s="47">
        <f t="shared" si="168"/>
        <v>2021</v>
      </c>
      <c r="B2571" s="181" t="str">
        <f t="shared" si="169"/>
        <v>May</v>
      </c>
      <c r="C2571" s="79">
        <f t="shared" si="170"/>
        <v>19</v>
      </c>
      <c r="D2571" s="194">
        <v>44323</v>
      </c>
      <c r="E2571" s="53" t="s">
        <v>19</v>
      </c>
      <c r="F2571" s="53" t="s">
        <v>146</v>
      </c>
      <c r="G2571" s="50" t="s">
        <v>138</v>
      </c>
      <c r="H2571" s="50" t="s">
        <v>144</v>
      </c>
      <c r="I2571" s="53">
        <v>43</v>
      </c>
      <c r="J2571" s="61">
        <v>0.71</v>
      </c>
      <c r="K2571" s="64">
        <f t="shared" si="171"/>
        <v>0.8930031317997158</v>
      </c>
      <c r="M2571" s="2"/>
    </row>
    <row r="2572" spans="1:13" x14ac:dyDescent="0.2">
      <c r="A2572" s="47">
        <f t="shared" si="168"/>
        <v>2021</v>
      </c>
      <c r="B2572" s="181" t="str">
        <f t="shared" si="169"/>
        <v>May</v>
      </c>
      <c r="C2572" s="79">
        <f t="shared" si="170"/>
        <v>19</v>
      </c>
      <c r="D2572" s="194">
        <v>44323</v>
      </c>
      <c r="E2572" s="53" t="s">
        <v>19</v>
      </c>
      <c r="F2572" s="53" t="s">
        <v>146</v>
      </c>
      <c r="G2572" s="50" t="s">
        <v>138</v>
      </c>
      <c r="H2572" s="50" t="s">
        <v>144</v>
      </c>
      <c r="I2572" s="53">
        <v>41</v>
      </c>
      <c r="J2572" s="61">
        <v>0.46</v>
      </c>
      <c r="K2572" s="64">
        <f t="shared" si="171"/>
        <v>0.66743082659856934</v>
      </c>
      <c r="M2572" s="2"/>
    </row>
    <row r="2573" spans="1:13" x14ac:dyDescent="0.2">
      <c r="A2573" s="47">
        <f t="shared" si="168"/>
        <v>2021</v>
      </c>
      <c r="B2573" s="181" t="str">
        <f t="shared" si="169"/>
        <v>May</v>
      </c>
      <c r="C2573" s="79">
        <f t="shared" si="170"/>
        <v>19</v>
      </c>
      <c r="D2573" s="194">
        <v>44323</v>
      </c>
      <c r="E2573" s="53" t="s">
        <v>19</v>
      </c>
      <c r="F2573" s="53" t="s">
        <v>146</v>
      </c>
      <c r="G2573" s="50" t="s">
        <v>138</v>
      </c>
      <c r="H2573" s="50" t="s">
        <v>144</v>
      </c>
      <c r="I2573" s="53">
        <v>44</v>
      </c>
      <c r="J2573" s="61">
        <v>0.56999999999999995</v>
      </c>
      <c r="K2573" s="64">
        <f t="shared" si="171"/>
        <v>0.66913974455296765</v>
      </c>
      <c r="M2573" s="2"/>
    </row>
    <row r="2574" spans="1:13" x14ac:dyDescent="0.2">
      <c r="A2574" s="47">
        <f t="shared" si="168"/>
        <v>2021</v>
      </c>
      <c r="B2574" s="181" t="str">
        <f t="shared" si="169"/>
        <v>May</v>
      </c>
      <c r="C2574" s="79">
        <f t="shared" si="170"/>
        <v>19</v>
      </c>
      <c r="D2574" s="194">
        <v>44323</v>
      </c>
      <c r="E2574" s="53" t="s">
        <v>19</v>
      </c>
      <c r="F2574" s="53" t="s">
        <v>146</v>
      </c>
      <c r="G2574" s="50" t="s">
        <v>138</v>
      </c>
      <c r="H2574" s="50" t="s">
        <v>144</v>
      </c>
      <c r="I2574" s="53">
        <v>42</v>
      </c>
      <c r="J2574" s="61">
        <v>0.57999999999999996</v>
      </c>
      <c r="K2574" s="64">
        <f t="shared" si="171"/>
        <v>0.7828528236691501</v>
      </c>
      <c r="M2574" s="2"/>
    </row>
    <row r="2575" spans="1:13" x14ac:dyDescent="0.2">
      <c r="A2575" s="47">
        <f t="shared" si="168"/>
        <v>2021</v>
      </c>
      <c r="B2575" s="181" t="str">
        <f t="shared" si="169"/>
        <v>May</v>
      </c>
      <c r="C2575" s="79">
        <f t="shared" si="170"/>
        <v>19</v>
      </c>
      <c r="D2575" s="194">
        <v>44323</v>
      </c>
      <c r="E2575" s="53" t="s">
        <v>19</v>
      </c>
      <c r="F2575" s="53" t="s">
        <v>146</v>
      </c>
      <c r="G2575" s="50" t="s">
        <v>138</v>
      </c>
      <c r="H2575" s="50" t="s">
        <v>144</v>
      </c>
      <c r="I2575" s="53">
        <v>41</v>
      </c>
      <c r="J2575" s="61">
        <v>0.44</v>
      </c>
      <c r="K2575" s="64">
        <f t="shared" si="171"/>
        <v>0.63841209500732721</v>
      </c>
      <c r="M2575" s="2"/>
    </row>
    <row r="2576" spans="1:13" x14ac:dyDescent="0.2">
      <c r="A2576" s="47">
        <f t="shared" si="168"/>
        <v>2021</v>
      </c>
      <c r="B2576" s="181" t="str">
        <f t="shared" si="169"/>
        <v>May</v>
      </c>
      <c r="C2576" s="79">
        <f t="shared" si="170"/>
        <v>19</v>
      </c>
      <c r="D2576" s="194">
        <v>44323</v>
      </c>
      <c r="E2576" s="53" t="s">
        <v>19</v>
      </c>
      <c r="F2576" s="53" t="s">
        <v>146</v>
      </c>
      <c r="G2576" s="50" t="s">
        <v>138</v>
      </c>
      <c r="H2576" s="50" t="s">
        <v>144</v>
      </c>
      <c r="I2576" s="53">
        <v>45</v>
      </c>
      <c r="J2576" s="61">
        <v>0.74</v>
      </c>
      <c r="K2576" s="64">
        <f t="shared" si="171"/>
        <v>0.81207133058984915</v>
      </c>
      <c r="M2576" s="2"/>
    </row>
    <row r="2577" spans="1:13" x14ac:dyDescent="0.2">
      <c r="A2577" s="47">
        <f t="shared" si="168"/>
        <v>2021</v>
      </c>
      <c r="B2577" s="181" t="str">
        <f t="shared" si="169"/>
        <v>May</v>
      </c>
      <c r="C2577" s="79">
        <f t="shared" si="170"/>
        <v>19</v>
      </c>
      <c r="D2577" s="194">
        <v>44323</v>
      </c>
      <c r="E2577" s="53" t="s">
        <v>19</v>
      </c>
      <c r="F2577" s="53" t="s">
        <v>146</v>
      </c>
      <c r="G2577" s="50" t="s">
        <v>138</v>
      </c>
      <c r="H2577" s="50" t="s">
        <v>144</v>
      </c>
      <c r="I2577" s="53">
        <v>38</v>
      </c>
      <c r="J2577" s="61">
        <v>0.39</v>
      </c>
      <c r="K2577" s="64">
        <f t="shared" si="171"/>
        <v>0.71074500656072315</v>
      </c>
      <c r="M2577" s="2"/>
    </row>
    <row r="2578" spans="1:13" x14ac:dyDescent="0.2">
      <c r="A2578" s="47">
        <f t="shared" si="168"/>
        <v>2021</v>
      </c>
      <c r="B2578" s="181" t="str">
        <f t="shared" si="169"/>
        <v>May</v>
      </c>
      <c r="C2578" s="79">
        <f t="shared" si="170"/>
        <v>19</v>
      </c>
      <c r="D2578" s="194">
        <v>44323</v>
      </c>
      <c r="E2578" s="53" t="s">
        <v>19</v>
      </c>
      <c r="F2578" s="53" t="s">
        <v>146</v>
      </c>
      <c r="G2578" s="50" t="s">
        <v>138</v>
      </c>
      <c r="H2578" s="50" t="s">
        <v>144</v>
      </c>
      <c r="I2578" s="53">
        <v>40</v>
      </c>
      <c r="J2578" s="61">
        <v>0.48</v>
      </c>
      <c r="K2578" s="64">
        <f t="shared" si="171"/>
        <v>0.75</v>
      </c>
      <c r="M2578" s="2"/>
    </row>
    <row r="2579" spans="1:13" x14ac:dyDescent="0.2">
      <c r="A2579" s="47">
        <f t="shared" si="168"/>
        <v>2021</v>
      </c>
      <c r="B2579" s="181" t="str">
        <f t="shared" si="169"/>
        <v>May</v>
      </c>
      <c r="C2579" s="79">
        <f t="shared" si="170"/>
        <v>19</v>
      </c>
      <c r="D2579" s="194">
        <v>44323</v>
      </c>
      <c r="E2579" s="53" t="s">
        <v>19</v>
      </c>
      <c r="F2579" s="53" t="s">
        <v>146</v>
      </c>
      <c r="G2579" s="50" t="s">
        <v>138</v>
      </c>
      <c r="H2579" s="50" t="s">
        <v>144</v>
      </c>
      <c r="I2579" s="53">
        <v>39</v>
      </c>
      <c r="J2579" s="61">
        <v>0.41</v>
      </c>
      <c r="K2579" s="64">
        <f t="shared" si="171"/>
        <v>0.69117820597110535</v>
      </c>
      <c r="M2579" s="2"/>
    </row>
    <row r="2580" spans="1:13" x14ac:dyDescent="0.2">
      <c r="A2580" s="47">
        <f t="shared" si="168"/>
        <v>2021</v>
      </c>
      <c r="B2580" s="181" t="str">
        <f t="shared" si="169"/>
        <v>May</v>
      </c>
      <c r="C2580" s="79">
        <f t="shared" si="170"/>
        <v>19</v>
      </c>
      <c r="D2580" s="194">
        <v>44323</v>
      </c>
      <c r="E2580" s="53" t="s">
        <v>19</v>
      </c>
      <c r="F2580" s="53" t="s">
        <v>146</v>
      </c>
      <c r="G2580" s="50" t="s">
        <v>138</v>
      </c>
      <c r="H2580" s="50" t="s">
        <v>144</v>
      </c>
      <c r="I2580" s="53">
        <v>47</v>
      </c>
      <c r="J2580" s="61">
        <v>0.89</v>
      </c>
      <c r="K2580" s="64">
        <f t="shared" si="171"/>
        <v>0.85722816716912442</v>
      </c>
      <c r="M2580" s="2"/>
    </row>
    <row r="2581" spans="1:13" x14ac:dyDescent="0.2">
      <c r="A2581" s="47">
        <f t="shared" si="168"/>
        <v>2021</v>
      </c>
      <c r="B2581" s="181" t="str">
        <f t="shared" si="169"/>
        <v>May</v>
      </c>
      <c r="C2581" s="79">
        <f t="shared" si="170"/>
        <v>19</v>
      </c>
      <c r="D2581" s="194">
        <v>44323</v>
      </c>
      <c r="E2581" s="53" t="s">
        <v>19</v>
      </c>
      <c r="F2581" s="53" t="s">
        <v>146</v>
      </c>
      <c r="G2581" s="50" t="s">
        <v>138</v>
      </c>
      <c r="H2581" s="50" t="s">
        <v>144</v>
      </c>
      <c r="I2581" s="53">
        <v>44</v>
      </c>
      <c r="J2581" s="61">
        <v>0.6</v>
      </c>
      <c r="K2581" s="64">
        <f t="shared" si="171"/>
        <v>0.7043576258452291</v>
      </c>
      <c r="M2581" s="2"/>
    </row>
    <row r="2582" spans="1:13" x14ac:dyDescent="0.2">
      <c r="A2582" s="47">
        <f t="shared" si="168"/>
        <v>2021</v>
      </c>
      <c r="B2582" s="181" t="str">
        <f t="shared" si="169"/>
        <v>May</v>
      </c>
      <c r="C2582" s="79">
        <f t="shared" si="170"/>
        <v>19</v>
      </c>
      <c r="D2582" s="194">
        <v>44323</v>
      </c>
      <c r="E2582" s="53" t="s">
        <v>19</v>
      </c>
      <c r="F2582" s="53" t="s">
        <v>146</v>
      </c>
      <c r="G2582" s="50" t="s">
        <v>138</v>
      </c>
      <c r="H2582" s="50" t="s">
        <v>144</v>
      </c>
      <c r="I2582" s="53">
        <v>49</v>
      </c>
      <c r="J2582" s="61">
        <v>0.67</v>
      </c>
      <c r="K2582" s="64">
        <f t="shared" si="171"/>
        <v>0.56949060340504387</v>
      </c>
      <c r="M2582" s="2"/>
    </row>
    <row r="2583" spans="1:13" x14ac:dyDescent="0.2">
      <c r="A2583" s="47">
        <f t="shared" si="168"/>
        <v>2021</v>
      </c>
      <c r="B2583" s="181" t="str">
        <f t="shared" si="169"/>
        <v>May</v>
      </c>
      <c r="C2583" s="79">
        <f t="shared" si="170"/>
        <v>19</v>
      </c>
      <c r="D2583" s="194">
        <v>44323</v>
      </c>
      <c r="E2583" s="53" t="s">
        <v>19</v>
      </c>
      <c r="F2583" s="53" t="s">
        <v>146</v>
      </c>
      <c r="G2583" s="50" t="s">
        <v>138</v>
      </c>
      <c r="H2583" s="50" t="s">
        <v>144</v>
      </c>
      <c r="I2583" s="53">
        <v>46</v>
      </c>
      <c r="J2583" s="61">
        <v>0.88</v>
      </c>
      <c r="K2583" s="64">
        <f t="shared" si="171"/>
        <v>0.90408481959398368</v>
      </c>
      <c r="M2583" s="2"/>
    </row>
    <row r="2584" spans="1:13" x14ac:dyDescent="0.2">
      <c r="A2584" s="47">
        <f t="shared" si="168"/>
        <v>2021</v>
      </c>
      <c r="B2584" s="181" t="str">
        <f t="shared" si="169"/>
        <v>May</v>
      </c>
      <c r="C2584" s="79">
        <f t="shared" si="170"/>
        <v>19</v>
      </c>
      <c r="D2584" s="194">
        <v>44323</v>
      </c>
      <c r="E2584" s="53" t="s">
        <v>19</v>
      </c>
      <c r="F2584" s="53" t="s">
        <v>146</v>
      </c>
      <c r="G2584" s="50" t="s">
        <v>138</v>
      </c>
      <c r="H2584" s="50" t="s">
        <v>144</v>
      </c>
      <c r="I2584" s="53">
        <v>42</v>
      </c>
      <c r="J2584" s="61">
        <v>0.56999999999999995</v>
      </c>
      <c r="K2584" s="64">
        <f t="shared" si="171"/>
        <v>0.7693553611920958</v>
      </c>
      <c r="M2584" s="2"/>
    </row>
    <row r="2585" spans="1:13" x14ac:dyDescent="0.2">
      <c r="A2585" s="47">
        <f t="shared" si="168"/>
        <v>2021</v>
      </c>
      <c r="B2585" s="181" t="str">
        <f t="shared" si="169"/>
        <v>May</v>
      </c>
      <c r="C2585" s="79">
        <f t="shared" si="170"/>
        <v>19</v>
      </c>
      <c r="D2585" s="194">
        <v>44323</v>
      </c>
      <c r="E2585" s="53" t="s">
        <v>19</v>
      </c>
      <c r="F2585" s="53" t="s">
        <v>146</v>
      </c>
      <c r="G2585" s="50" t="s">
        <v>138</v>
      </c>
      <c r="H2585" s="50" t="s">
        <v>144</v>
      </c>
      <c r="I2585" s="53">
        <v>42</v>
      </c>
      <c r="J2585" s="61">
        <v>0.85</v>
      </c>
      <c r="K2585" s="64">
        <f t="shared" si="171"/>
        <v>1.1472843105496167</v>
      </c>
      <c r="M2585" s="2"/>
    </row>
    <row r="2586" spans="1:13" x14ac:dyDescent="0.2">
      <c r="A2586" s="47">
        <f t="shared" si="168"/>
        <v>2021</v>
      </c>
      <c r="B2586" s="181" t="str">
        <f t="shared" si="169"/>
        <v>May</v>
      </c>
      <c r="C2586" s="79">
        <f t="shared" si="170"/>
        <v>19</v>
      </c>
      <c r="D2586" s="194">
        <v>44323</v>
      </c>
      <c r="E2586" s="53" t="s">
        <v>19</v>
      </c>
      <c r="F2586" s="53" t="s">
        <v>142</v>
      </c>
      <c r="G2586" s="50" t="s">
        <v>138</v>
      </c>
      <c r="H2586" s="50" t="s">
        <v>144</v>
      </c>
      <c r="I2586" s="53">
        <v>60</v>
      </c>
      <c r="J2586" s="61">
        <v>1.65</v>
      </c>
      <c r="K2586" s="64">
        <f t="shared" si="171"/>
        <v>0.76388888888888884</v>
      </c>
      <c r="M2586" s="2"/>
    </row>
    <row r="2587" spans="1:13" x14ac:dyDescent="0.2">
      <c r="A2587" s="47">
        <f t="shared" si="168"/>
        <v>2021</v>
      </c>
      <c r="B2587" s="181" t="str">
        <f t="shared" si="169"/>
        <v>May</v>
      </c>
      <c r="C2587" s="79">
        <f t="shared" si="170"/>
        <v>19</v>
      </c>
      <c r="D2587" s="194">
        <v>44323</v>
      </c>
      <c r="E2587" s="53" t="s">
        <v>19</v>
      </c>
      <c r="F2587" s="53" t="s">
        <v>142</v>
      </c>
      <c r="G2587" s="50" t="s">
        <v>138</v>
      </c>
      <c r="H2587" s="50" t="s">
        <v>144</v>
      </c>
      <c r="I2587" s="53">
        <v>55</v>
      </c>
      <c r="J2587" s="61">
        <v>1.44</v>
      </c>
      <c r="K2587" s="64">
        <f t="shared" si="171"/>
        <v>0.86551465063861754</v>
      </c>
      <c r="M2587" s="2"/>
    </row>
    <row r="2588" spans="1:13" x14ac:dyDescent="0.2">
      <c r="A2588" s="47">
        <f t="shared" si="168"/>
        <v>2021</v>
      </c>
      <c r="B2588" s="181" t="str">
        <f t="shared" si="169"/>
        <v>May</v>
      </c>
      <c r="C2588" s="79">
        <f t="shared" si="170"/>
        <v>19</v>
      </c>
      <c r="D2588" s="194">
        <v>44323</v>
      </c>
      <c r="E2588" s="53" t="s">
        <v>19</v>
      </c>
      <c r="F2588" s="53" t="s">
        <v>142</v>
      </c>
      <c r="G2588" s="50" t="s">
        <v>138</v>
      </c>
      <c r="H2588" s="50" t="s">
        <v>144</v>
      </c>
      <c r="I2588" s="53">
        <v>57</v>
      </c>
      <c r="J2588" s="61">
        <v>1.53</v>
      </c>
      <c r="K2588" s="64">
        <f t="shared" si="171"/>
        <v>0.82616513583126794</v>
      </c>
      <c r="M2588" s="2"/>
    </row>
    <row r="2589" spans="1:13" x14ac:dyDescent="0.2">
      <c r="A2589" s="47">
        <f t="shared" si="168"/>
        <v>2021</v>
      </c>
      <c r="B2589" s="181" t="str">
        <f t="shared" si="169"/>
        <v>May</v>
      </c>
      <c r="C2589" s="79">
        <f t="shared" si="170"/>
        <v>19</v>
      </c>
      <c r="D2589" s="194">
        <v>44323</v>
      </c>
      <c r="E2589" s="53" t="s">
        <v>19</v>
      </c>
      <c r="F2589" s="53" t="s">
        <v>142</v>
      </c>
      <c r="G2589" s="50" t="s">
        <v>138</v>
      </c>
      <c r="H2589" s="50" t="s">
        <v>144</v>
      </c>
      <c r="I2589" s="53">
        <v>43</v>
      </c>
      <c r="J2589" s="61">
        <v>1.58</v>
      </c>
      <c r="K2589" s="64">
        <f t="shared" si="171"/>
        <v>1.9872464059768322</v>
      </c>
      <c r="M2589" s="2"/>
    </row>
    <row r="2590" spans="1:13" x14ac:dyDescent="0.2">
      <c r="A2590" s="47">
        <f t="shared" si="168"/>
        <v>2021</v>
      </c>
      <c r="B2590" s="181" t="str">
        <f t="shared" si="169"/>
        <v>May</v>
      </c>
      <c r="C2590" s="79">
        <f t="shared" si="170"/>
        <v>19</v>
      </c>
      <c r="D2590" s="194">
        <v>44323</v>
      </c>
      <c r="E2590" s="53" t="s">
        <v>19</v>
      </c>
      <c r="F2590" s="53" t="s">
        <v>142</v>
      </c>
      <c r="G2590" s="50" t="s">
        <v>138</v>
      </c>
      <c r="H2590" s="50" t="s">
        <v>144</v>
      </c>
      <c r="I2590" s="53">
        <v>40</v>
      </c>
      <c r="J2590" s="61">
        <v>0.48</v>
      </c>
      <c r="K2590" s="64">
        <f t="shared" si="171"/>
        <v>0.75</v>
      </c>
      <c r="M2590" s="2"/>
    </row>
    <row r="2591" spans="1:13" x14ac:dyDescent="0.2">
      <c r="A2591" s="47">
        <f t="shared" si="168"/>
        <v>2021</v>
      </c>
      <c r="B2591" s="181" t="str">
        <f t="shared" si="169"/>
        <v>May</v>
      </c>
      <c r="C2591" s="79">
        <f t="shared" si="170"/>
        <v>19</v>
      </c>
      <c r="D2591" s="194">
        <v>44323</v>
      </c>
      <c r="E2591" s="53" t="s">
        <v>19</v>
      </c>
      <c r="F2591" s="53" t="s">
        <v>142</v>
      </c>
      <c r="G2591" s="50" t="s">
        <v>138</v>
      </c>
      <c r="H2591" s="50" t="s">
        <v>144</v>
      </c>
      <c r="I2591" s="53">
        <v>51</v>
      </c>
      <c r="J2591" s="61">
        <v>1.01</v>
      </c>
      <c r="K2591" s="64">
        <f t="shared" si="171"/>
        <v>0.76139644631401193</v>
      </c>
      <c r="M2591" s="2"/>
    </row>
    <row r="2592" spans="1:13" x14ac:dyDescent="0.2">
      <c r="A2592" s="47">
        <f t="shared" si="168"/>
        <v>2021</v>
      </c>
      <c r="B2592" s="181" t="str">
        <f t="shared" si="169"/>
        <v>May</v>
      </c>
      <c r="C2592" s="79">
        <f t="shared" si="170"/>
        <v>19</v>
      </c>
      <c r="D2592" s="194">
        <v>44323</v>
      </c>
      <c r="E2592" s="53" t="s">
        <v>19</v>
      </c>
      <c r="F2592" s="53" t="s">
        <v>142</v>
      </c>
      <c r="G2592" s="50" t="s">
        <v>138</v>
      </c>
      <c r="H2592" s="50" t="s">
        <v>144</v>
      </c>
      <c r="I2592" s="53">
        <v>58</v>
      </c>
      <c r="J2592" s="61">
        <v>1.45</v>
      </c>
      <c r="K2592" s="64">
        <f t="shared" si="171"/>
        <v>0.74316290130796669</v>
      </c>
      <c r="M2592" s="2"/>
    </row>
    <row r="2593" spans="1:13" x14ac:dyDescent="0.2">
      <c r="A2593" s="47">
        <f t="shared" si="168"/>
        <v>2021</v>
      </c>
      <c r="B2593" s="181" t="str">
        <f t="shared" si="169"/>
        <v>May</v>
      </c>
      <c r="C2593" s="79">
        <f t="shared" si="170"/>
        <v>19</v>
      </c>
      <c r="D2593" s="194">
        <v>44323</v>
      </c>
      <c r="E2593" s="53" t="s">
        <v>19</v>
      </c>
      <c r="F2593" s="53" t="s">
        <v>142</v>
      </c>
      <c r="G2593" s="50" t="s">
        <v>138</v>
      </c>
      <c r="H2593" s="50" t="s">
        <v>144</v>
      </c>
      <c r="I2593" s="53">
        <v>33</v>
      </c>
      <c r="J2593" s="61">
        <v>0.37</v>
      </c>
      <c r="K2593" s="64">
        <f t="shared" si="171"/>
        <v>1.0295795419762361</v>
      </c>
      <c r="M2593" s="2"/>
    </row>
    <row r="2594" spans="1:13" x14ac:dyDescent="0.2">
      <c r="A2594" s="47">
        <f t="shared" si="168"/>
        <v>2021</v>
      </c>
      <c r="B2594" s="181" t="str">
        <f t="shared" si="169"/>
        <v>May</v>
      </c>
      <c r="C2594" s="79">
        <f t="shared" si="170"/>
        <v>19</v>
      </c>
      <c r="D2594" s="194">
        <v>44323</v>
      </c>
      <c r="E2594" s="53" t="s">
        <v>19</v>
      </c>
      <c r="F2594" s="53" t="s">
        <v>142</v>
      </c>
      <c r="G2594" s="50" t="s">
        <v>138</v>
      </c>
      <c r="H2594" s="50" t="s">
        <v>144</v>
      </c>
      <c r="I2594" s="53">
        <v>53</v>
      </c>
      <c r="J2594" s="61">
        <v>1.52</v>
      </c>
      <c r="K2594" s="64">
        <f t="shared" si="171"/>
        <v>1.0209770481672791</v>
      </c>
      <c r="M2594" s="2"/>
    </row>
    <row r="2595" spans="1:13" x14ac:dyDescent="0.2">
      <c r="A2595" s="47">
        <f t="shared" si="168"/>
        <v>2021</v>
      </c>
      <c r="B2595" s="181" t="str">
        <f t="shared" si="169"/>
        <v>May</v>
      </c>
      <c r="C2595" s="79">
        <f t="shared" si="170"/>
        <v>19</v>
      </c>
      <c r="D2595" s="194">
        <v>44323</v>
      </c>
      <c r="E2595" s="53" t="s">
        <v>19</v>
      </c>
      <c r="F2595" s="53" t="s">
        <v>142</v>
      </c>
      <c r="G2595" s="50" t="s">
        <v>138</v>
      </c>
      <c r="H2595" s="50" t="s">
        <v>144</v>
      </c>
      <c r="I2595" s="53">
        <v>54</v>
      </c>
      <c r="J2595" s="61">
        <v>1.43</v>
      </c>
      <c r="K2595" s="64">
        <f t="shared" si="171"/>
        <v>0.90814408372707411</v>
      </c>
      <c r="M2595" s="2"/>
    </row>
    <row r="2596" spans="1:13" x14ac:dyDescent="0.2">
      <c r="A2596" s="47">
        <f t="shared" si="168"/>
        <v>2021</v>
      </c>
      <c r="B2596" s="181" t="str">
        <f t="shared" si="169"/>
        <v>May</v>
      </c>
      <c r="C2596" s="79">
        <f t="shared" si="170"/>
        <v>19</v>
      </c>
      <c r="D2596" s="194">
        <v>44323</v>
      </c>
      <c r="E2596" s="53" t="s">
        <v>19</v>
      </c>
      <c r="F2596" s="53" t="s">
        <v>142</v>
      </c>
      <c r="G2596" s="50" t="s">
        <v>138</v>
      </c>
      <c r="H2596" s="50" t="s">
        <v>144</v>
      </c>
      <c r="I2596" s="53">
        <v>48</v>
      </c>
      <c r="J2596" s="61">
        <v>1.01</v>
      </c>
      <c r="K2596" s="64">
        <f t="shared" si="171"/>
        <v>0.91326678240740744</v>
      </c>
      <c r="M2596" s="2"/>
    </row>
    <row r="2597" spans="1:13" x14ac:dyDescent="0.2">
      <c r="A2597" s="47">
        <f t="shared" si="168"/>
        <v>2021</v>
      </c>
      <c r="B2597" s="181" t="str">
        <f t="shared" si="169"/>
        <v>May</v>
      </c>
      <c r="C2597" s="79">
        <f t="shared" si="170"/>
        <v>19</v>
      </c>
      <c r="D2597" s="194">
        <v>44323</v>
      </c>
      <c r="E2597" s="53" t="s">
        <v>19</v>
      </c>
      <c r="F2597" s="53" t="s">
        <v>142</v>
      </c>
      <c r="G2597" s="50" t="s">
        <v>138</v>
      </c>
      <c r="H2597" s="50" t="s">
        <v>144</v>
      </c>
      <c r="I2597" s="53">
        <v>55</v>
      </c>
      <c r="J2597" s="61">
        <v>1.1599999999999999</v>
      </c>
      <c r="K2597" s="64">
        <f t="shared" si="171"/>
        <v>0.69722013523666404</v>
      </c>
      <c r="M2597" s="2"/>
    </row>
    <row r="2598" spans="1:13" x14ac:dyDescent="0.2">
      <c r="A2598" s="47">
        <f t="shared" si="168"/>
        <v>2021</v>
      </c>
      <c r="B2598" s="181" t="str">
        <f t="shared" si="169"/>
        <v>May</v>
      </c>
      <c r="C2598" s="79">
        <f t="shared" si="170"/>
        <v>19</v>
      </c>
      <c r="D2598" s="194">
        <v>44323</v>
      </c>
      <c r="E2598" s="53" t="s">
        <v>19</v>
      </c>
      <c r="F2598" s="53" t="s">
        <v>142</v>
      </c>
      <c r="G2598" s="50" t="s">
        <v>138</v>
      </c>
      <c r="H2598" s="50" t="s">
        <v>144</v>
      </c>
      <c r="I2598" s="53">
        <v>42</v>
      </c>
      <c r="J2598" s="61">
        <v>0.52</v>
      </c>
      <c r="K2598" s="64">
        <f t="shared" si="171"/>
        <v>0.7018680488068243</v>
      </c>
      <c r="M2598" s="2"/>
    </row>
    <row r="2599" spans="1:13" x14ac:dyDescent="0.2">
      <c r="A2599" s="47">
        <f t="shared" si="168"/>
        <v>2021</v>
      </c>
      <c r="B2599" s="181" t="str">
        <f t="shared" si="169"/>
        <v>May</v>
      </c>
      <c r="C2599" s="79">
        <f t="shared" si="170"/>
        <v>19</v>
      </c>
      <c r="D2599" s="194">
        <v>44323</v>
      </c>
      <c r="E2599" s="53" t="s">
        <v>19</v>
      </c>
      <c r="F2599" s="53" t="s">
        <v>142</v>
      </c>
      <c r="G2599" s="50" t="s">
        <v>138</v>
      </c>
      <c r="H2599" s="50" t="s">
        <v>144</v>
      </c>
      <c r="I2599" s="53">
        <v>50</v>
      </c>
      <c r="J2599" s="61">
        <v>0.93</v>
      </c>
      <c r="K2599" s="64">
        <f t="shared" si="171"/>
        <v>0.74399999999999999</v>
      </c>
      <c r="M2599" s="2"/>
    </row>
    <row r="2600" spans="1:13" x14ac:dyDescent="0.2">
      <c r="A2600" s="47">
        <f t="shared" ref="A2600:A2663" si="172">YEAR(D2600)</f>
        <v>2021</v>
      </c>
      <c r="B2600" s="181" t="str">
        <f t="shared" si="169"/>
        <v>May</v>
      </c>
      <c r="C2600" s="79">
        <f t="shared" si="170"/>
        <v>19</v>
      </c>
      <c r="D2600" s="194">
        <v>44323</v>
      </c>
      <c r="E2600" s="53" t="s">
        <v>19</v>
      </c>
      <c r="F2600" s="53" t="s">
        <v>142</v>
      </c>
      <c r="G2600" s="50" t="s">
        <v>138</v>
      </c>
      <c r="H2600" s="50" t="s">
        <v>144</v>
      </c>
      <c r="I2600" s="53">
        <v>42</v>
      </c>
      <c r="J2600" s="61">
        <v>0.52</v>
      </c>
      <c r="K2600" s="64">
        <f t="shared" si="171"/>
        <v>0.7018680488068243</v>
      </c>
      <c r="M2600" s="2"/>
    </row>
    <row r="2601" spans="1:13" x14ac:dyDescent="0.2">
      <c r="A2601" s="47">
        <f t="shared" si="172"/>
        <v>2021</v>
      </c>
      <c r="B2601" s="181" t="str">
        <f t="shared" si="169"/>
        <v>May</v>
      </c>
      <c r="C2601" s="79">
        <f t="shared" si="170"/>
        <v>19</v>
      </c>
      <c r="D2601" s="194">
        <v>44323</v>
      </c>
      <c r="E2601" s="53" t="s">
        <v>19</v>
      </c>
      <c r="F2601" s="53" t="s">
        <v>142</v>
      </c>
      <c r="G2601" s="50" t="s">
        <v>138</v>
      </c>
      <c r="H2601" s="50" t="s">
        <v>144</v>
      </c>
      <c r="I2601" s="53">
        <v>45</v>
      </c>
      <c r="J2601" s="61">
        <v>0.67</v>
      </c>
      <c r="K2601" s="64">
        <f t="shared" si="171"/>
        <v>0.73525377229080935</v>
      </c>
      <c r="M2601" s="2"/>
    </row>
    <row r="2602" spans="1:13" x14ac:dyDescent="0.2">
      <c r="A2602" s="47">
        <f t="shared" si="172"/>
        <v>2021</v>
      </c>
      <c r="B2602" s="181" t="str">
        <f t="shared" si="169"/>
        <v>May</v>
      </c>
      <c r="C2602" s="79">
        <f t="shared" si="170"/>
        <v>19</v>
      </c>
      <c r="D2602" s="194">
        <v>44323</v>
      </c>
      <c r="E2602" s="53" t="s">
        <v>19</v>
      </c>
      <c r="F2602" s="53" t="s">
        <v>142</v>
      </c>
      <c r="G2602" s="50" t="s">
        <v>138</v>
      </c>
      <c r="H2602" s="50" t="s">
        <v>144</v>
      </c>
      <c r="I2602" s="53">
        <v>59</v>
      </c>
      <c r="J2602" s="61">
        <v>1.65</v>
      </c>
      <c r="K2602" s="64">
        <f t="shared" si="171"/>
        <v>0.80339275193666349</v>
      </c>
      <c r="M2602" s="2"/>
    </row>
    <row r="2603" spans="1:13" x14ac:dyDescent="0.2">
      <c r="A2603" s="47">
        <f t="shared" si="172"/>
        <v>2021</v>
      </c>
      <c r="B2603" s="181" t="str">
        <f t="shared" si="169"/>
        <v>May</v>
      </c>
      <c r="C2603" s="79">
        <f t="shared" si="170"/>
        <v>19</v>
      </c>
      <c r="D2603" s="194">
        <v>44323</v>
      </c>
      <c r="E2603" s="53" t="s">
        <v>19</v>
      </c>
      <c r="F2603" s="53" t="s">
        <v>142</v>
      </c>
      <c r="G2603" s="50" t="s">
        <v>138</v>
      </c>
      <c r="H2603" s="50" t="s">
        <v>144</v>
      </c>
      <c r="I2603" s="53">
        <v>58</v>
      </c>
      <c r="J2603" s="61">
        <v>1.54</v>
      </c>
      <c r="K2603" s="64">
        <f t="shared" si="171"/>
        <v>0.78929025380294393</v>
      </c>
      <c r="M2603" s="2"/>
    </row>
    <row r="2604" spans="1:13" x14ac:dyDescent="0.2">
      <c r="A2604" s="47">
        <f t="shared" si="172"/>
        <v>2021</v>
      </c>
      <c r="B2604" s="181" t="str">
        <f t="shared" si="169"/>
        <v>May</v>
      </c>
      <c r="C2604" s="79">
        <f t="shared" si="170"/>
        <v>19</v>
      </c>
      <c r="D2604" s="194">
        <v>44323</v>
      </c>
      <c r="E2604" s="53" t="s">
        <v>19</v>
      </c>
      <c r="F2604" s="53" t="s">
        <v>142</v>
      </c>
      <c r="G2604" s="50" t="s">
        <v>138</v>
      </c>
      <c r="H2604" s="50" t="s">
        <v>144</v>
      </c>
      <c r="I2604" s="53">
        <v>59</v>
      </c>
      <c r="J2604" s="61">
        <v>1.64</v>
      </c>
      <c r="K2604" s="64">
        <f t="shared" si="171"/>
        <v>0.79852370495522906</v>
      </c>
      <c r="M2604" s="2"/>
    </row>
    <row r="2605" spans="1:13" x14ac:dyDescent="0.2">
      <c r="A2605" s="47">
        <f t="shared" si="172"/>
        <v>2021</v>
      </c>
      <c r="B2605" s="181" t="str">
        <f t="shared" si="169"/>
        <v>May</v>
      </c>
      <c r="C2605" s="79">
        <f t="shared" si="170"/>
        <v>19</v>
      </c>
      <c r="D2605" s="194">
        <v>44323</v>
      </c>
      <c r="E2605" s="53" t="s">
        <v>19</v>
      </c>
      <c r="F2605" s="53" t="s">
        <v>142</v>
      </c>
      <c r="G2605" s="50" t="s">
        <v>138</v>
      </c>
      <c r="H2605" s="50" t="s">
        <v>144</v>
      </c>
      <c r="I2605" s="53">
        <v>50</v>
      </c>
      <c r="J2605" s="61">
        <v>0.91</v>
      </c>
      <c r="K2605" s="64">
        <f t="shared" si="171"/>
        <v>0.72799999999999998</v>
      </c>
      <c r="M2605" s="2"/>
    </row>
    <row r="2606" spans="1:13" x14ac:dyDescent="0.2">
      <c r="A2606" s="47">
        <f t="shared" si="172"/>
        <v>2021</v>
      </c>
      <c r="B2606" s="181" t="str">
        <f t="shared" ref="B2606:B2669" si="173">TEXT(D2606,"mmm")</f>
        <v>May</v>
      </c>
      <c r="C2606" s="79">
        <f t="shared" si="170"/>
        <v>19</v>
      </c>
      <c r="D2606" s="194">
        <v>44323</v>
      </c>
      <c r="E2606" s="53" t="s">
        <v>19</v>
      </c>
      <c r="F2606" s="53" t="s">
        <v>142</v>
      </c>
      <c r="G2606" s="50" t="s">
        <v>138</v>
      </c>
      <c r="H2606" s="50" t="s">
        <v>144</v>
      </c>
      <c r="I2606" s="53">
        <v>54</v>
      </c>
      <c r="J2606" s="61">
        <v>1.2</v>
      </c>
      <c r="K2606" s="64">
        <f t="shared" si="171"/>
        <v>0.76207895137936288</v>
      </c>
      <c r="M2606" s="2"/>
    </row>
    <row r="2607" spans="1:13" x14ac:dyDescent="0.2">
      <c r="A2607" s="47">
        <f t="shared" si="172"/>
        <v>2021</v>
      </c>
      <c r="B2607" s="181" t="str">
        <f t="shared" si="173"/>
        <v>May</v>
      </c>
      <c r="C2607" s="79">
        <f t="shared" ref="C2607:C2670" si="174">WEEKNUM(D2607)</f>
        <v>19</v>
      </c>
      <c r="D2607" s="194">
        <v>44323</v>
      </c>
      <c r="E2607" s="53" t="s">
        <v>19</v>
      </c>
      <c r="F2607" s="53" t="s">
        <v>142</v>
      </c>
      <c r="G2607" s="50" t="s">
        <v>138</v>
      </c>
      <c r="H2607" s="50" t="s">
        <v>144</v>
      </c>
      <c r="I2607" s="53">
        <v>41</v>
      </c>
      <c r="J2607" s="61">
        <v>0.47</v>
      </c>
      <c r="K2607" s="64">
        <f t="shared" si="171"/>
        <v>0.68194019239419046</v>
      </c>
      <c r="M2607" s="2"/>
    </row>
    <row r="2608" spans="1:13" x14ac:dyDescent="0.2">
      <c r="A2608" s="47">
        <f t="shared" si="172"/>
        <v>2021</v>
      </c>
      <c r="B2608" s="181" t="str">
        <f t="shared" si="173"/>
        <v>May</v>
      </c>
      <c r="C2608" s="79">
        <f t="shared" si="174"/>
        <v>19</v>
      </c>
      <c r="D2608" s="194">
        <v>44323</v>
      </c>
      <c r="E2608" s="53" t="s">
        <v>19</v>
      </c>
      <c r="F2608" s="53" t="s">
        <v>142</v>
      </c>
      <c r="G2608" s="50" t="s">
        <v>138</v>
      </c>
      <c r="H2608" s="50" t="s">
        <v>144</v>
      </c>
      <c r="I2608" s="53">
        <v>41</v>
      </c>
      <c r="J2608" s="61">
        <v>0.53</v>
      </c>
      <c r="K2608" s="64">
        <f t="shared" si="171"/>
        <v>0.76899638716791685</v>
      </c>
      <c r="M2608" s="2"/>
    </row>
    <row r="2609" spans="1:13" x14ac:dyDescent="0.2">
      <c r="A2609" s="47">
        <f t="shared" si="172"/>
        <v>2021</v>
      </c>
      <c r="B2609" s="181" t="str">
        <f t="shared" si="173"/>
        <v>May</v>
      </c>
      <c r="C2609" s="79">
        <f t="shared" si="174"/>
        <v>19</v>
      </c>
      <c r="D2609" s="194">
        <v>44323</v>
      </c>
      <c r="E2609" s="53" t="s">
        <v>19</v>
      </c>
      <c r="F2609" s="53" t="s">
        <v>142</v>
      </c>
      <c r="G2609" s="50" t="s">
        <v>138</v>
      </c>
      <c r="H2609" s="50" t="s">
        <v>144</v>
      </c>
      <c r="I2609" s="53">
        <v>42</v>
      </c>
      <c r="J2609" s="61">
        <v>0.49</v>
      </c>
      <c r="K2609" s="64">
        <f t="shared" si="171"/>
        <v>0.66137566137566139</v>
      </c>
      <c r="M2609" s="2"/>
    </row>
    <row r="2610" spans="1:13" x14ac:dyDescent="0.2">
      <c r="A2610" s="47">
        <f t="shared" si="172"/>
        <v>2021</v>
      </c>
      <c r="B2610" s="181" t="str">
        <f t="shared" si="173"/>
        <v>May</v>
      </c>
      <c r="C2610" s="79">
        <f t="shared" si="174"/>
        <v>19</v>
      </c>
      <c r="D2610" s="194">
        <v>44323</v>
      </c>
      <c r="E2610" s="53" t="s">
        <v>19</v>
      </c>
      <c r="F2610" s="53" t="s">
        <v>146</v>
      </c>
      <c r="G2610" s="50" t="s">
        <v>138</v>
      </c>
      <c r="H2610" s="50" t="s">
        <v>148</v>
      </c>
      <c r="I2610" s="96">
        <v>1.56</v>
      </c>
      <c r="J2610" s="97">
        <v>2.58</v>
      </c>
      <c r="K2610" s="64">
        <f t="shared" si="171"/>
        <v>67958.83275173216</v>
      </c>
      <c r="M2610" s="2"/>
    </row>
    <row r="2611" spans="1:13" x14ac:dyDescent="0.2">
      <c r="A2611" s="47">
        <f t="shared" si="172"/>
        <v>2021</v>
      </c>
      <c r="B2611" s="181" t="str">
        <f t="shared" si="173"/>
        <v>May</v>
      </c>
      <c r="C2611" s="79">
        <f t="shared" si="174"/>
        <v>19</v>
      </c>
      <c r="D2611" s="194">
        <v>44323</v>
      </c>
      <c r="E2611" s="53" t="s">
        <v>19</v>
      </c>
      <c r="F2611" s="53" t="s">
        <v>146</v>
      </c>
      <c r="G2611" s="50" t="s">
        <v>138</v>
      </c>
      <c r="H2611" s="50" t="s">
        <v>144</v>
      </c>
      <c r="I2611" s="53">
        <v>44</v>
      </c>
      <c r="J2611" s="61">
        <v>0.68</v>
      </c>
      <c r="K2611" s="64">
        <f t="shared" si="171"/>
        <v>0.79827197595792632</v>
      </c>
      <c r="M2611" s="2"/>
    </row>
    <row r="2612" spans="1:13" x14ac:dyDescent="0.2">
      <c r="A2612" s="47">
        <f t="shared" si="172"/>
        <v>2021</v>
      </c>
      <c r="B2612" s="181" t="str">
        <f t="shared" si="173"/>
        <v>May</v>
      </c>
      <c r="C2612" s="79">
        <f t="shared" si="174"/>
        <v>19</v>
      </c>
      <c r="D2612" s="194">
        <v>44323</v>
      </c>
      <c r="E2612" s="53" t="s">
        <v>19</v>
      </c>
      <c r="F2612" s="53" t="s">
        <v>146</v>
      </c>
      <c r="G2612" s="50" t="s">
        <v>138</v>
      </c>
      <c r="H2612" s="50" t="s">
        <v>144</v>
      </c>
      <c r="I2612" s="53">
        <v>39</v>
      </c>
      <c r="J2612" s="61">
        <v>0.44</v>
      </c>
      <c r="K2612" s="64">
        <f t="shared" si="171"/>
        <v>0.74175222104216187</v>
      </c>
      <c r="M2612" s="2"/>
    </row>
    <row r="2613" spans="1:13" x14ac:dyDescent="0.2">
      <c r="A2613" s="47">
        <f t="shared" si="172"/>
        <v>2021</v>
      </c>
      <c r="B2613" s="181" t="str">
        <f t="shared" si="173"/>
        <v>May</v>
      </c>
      <c r="C2613" s="79">
        <f t="shared" si="174"/>
        <v>19</v>
      </c>
      <c r="D2613" s="194">
        <v>44323</v>
      </c>
      <c r="E2613" s="53" t="s">
        <v>19</v>
      </c>
      <c r="F2613" s="53" t="s">
        <v>146</v>
      </c>
      <c r="G2613" s="50" t="s">
        <v>138</v>
      </c>
      <c r="H2613" s="50" t="s">
        <v>144</v>
      </c>
      <c r="I2613" s="53">
        <v>37</v>
      </c>
      <c r="J2613" s="61">
        <v>0.36</v>
      </c>
      <c r="K2613" s="64">
        <f t="shared" si="171"/>
        <v>0.71071802262452377</v>
      </c>
      <c r="M2613" s="2"/>
    </row>
    <row r="2614" spans="1:13" x14ac:dyDescent="0.2">
      <c r="A2614" s="47">
        <f t="shared" si="172"/>
        <v>2021</v>
      </c>
      <c r="B2614" s="181" t="str">
        <f t="shared" si="173"/>
        <v>May</v>
      </c>
      <c r="C2614" s="79">
        <f t="shared" si="174"/>
        <v>19</v>
      </c>
      <c r="D2614" s="194">
        <v>44323</v>
      </c>
      <c r="E2614" s="53" t="s">
        <v>19</v>
      </c>
      <c r="F2614" s="53" t="s">
        <v>152</v>
      </c>
      <c r="G2614" s="50" t="s">
        <v>138</v>
      </c>
      <c r="H2614" s="50" t="s">
        <v>144</v>
      </c>
      <c r="I2614" s="53">
        <v>64</v>
      </c>
      <c r="J2614" s="61">
        <v>0.6</v>
      </c>
      <c r="K2614" s="64">
        <f t="shared" si="171"/>
        <v>0.2288818359375</v>
      </c>
      <c r="M2614" s="2"/>
    </row>
    <row r="2615" spans="1:13" x14ac:dyDescent="0.2">
      <c r="A2615" s="47">
        <f t="shared" si="172"/>
        <v>2021</v>
      </c>
      <c r="B2615" s="181" t="str">
        <f t="shared" si="173"/>
        <v>May</v>
      </c>
      <c r="C2615" s="79">
        <f t="shared" si="174"/>
        <v>19</v>
      </c>
      <c r="D2615" s="194">
        <v>44323</v>
      </c>
      <c r="E2615" s="53" t="s">
        <v>19</v>
      </c>
      <c r="F2615" s="53" t="s">
        <v>152</v>
      </c>
      <c r="G2615" s="50" t="s">
        <v>138</v>
      </c>
      <c r="H2615" s="50" t="s">
        <v>144</v>
      </c>
      <c r="I2615" s="53">
        <v>53</v>
      </c>
      <c r="J2615" s="61">
        <v>1.38</v>
      </c>
      <c r="K2615" s="64">
        <f t="shared" si="171"/>
        <v>0.92693968846766117</v>
      </c>
      <c r="M2615" s="2"/>
    </row>
    <row r="2616" spans="1:13" x14ac:dyDescent="0.2">
      <c r="A2616" s="47">
        <f t="shared" si="172"/>
        <v>2021</v>
      </c>
      <c r="B2616" s="181" t="str">
        <f t="shared" si="173"/>
        <v>May</v>
      </c>
      <c r="C2616" s="79">
        <f t="shared" si="174"/>
        <v>19</v>
      </c>
      <c r="D2616" s="194">
        <v>44323</v>
      </c>
      <c r="E2616" s="53" t="s">
        <v>19</v>
      </c>
      <c r="F2616" s="53" t="s">
        <v>152</v>
      </c>
      <c r="G2616" s="50" t="s">
        <v>138</v>
      </c>
      <c r="H2616" s="50" t="s">
        <v>144</v>
      </c>
      <c r="I2616" s="53">
        <v>64</v>
      </c>
      <c r="J2616" s="61">
        <v>2.54</v>
      </c>
      <c r="K2616" s="64">
        <f t="shared" si="171"/>
        <v>0.96893310546875</v>
      </c>
      <c r="M2616" s="2"/>
    </row>
    <row r="2617" spans="1:13" x14ac:dyDescent="0.2">
      <c r="A2617" s="47">
        <f t="shared" si="172"/>
        <v>2021</v>
      </c>
      <c r="B2617" s="181" t="str">
        <f t="shared" si="173"/>
        <v>May</v>
      </c>
      <c r="C2617" s="79">
        <f t="shared" si="174"/>
        <v>19</v>
      </c>
      <c r="D2617" s="194">
        <v>44323</v>
      </c>
      <c r="E2617" s="53" t="s">
        <v>19</v>
      </c>
      <c r="F2617" s="53" t="s">
        <v>152</v>
      </c>
      <c r="G2617" s="50" t="s">
        <v>138</v>
      </c>
      <c r="H2617" s="50" t="s">
        <v>144</v>
      </c>
      <c r="I2617" s="53">
        <v>63</v>
      </c>
      <c r="J2617" s="61">
        <v>2.6</v>
      </c>
      <c r="K2617" s="64">
        <f t="shared" si="171"/>
        <v>1.0398045167508509</v>
      </c>
      <c r="M2617" s="2"/>
    </row>
    <row r="2618" spans="1:13" x14ac:dyDescent="0.2">
      <c r="A2618" s="47">
        <f t="shared" si="172"/>
        <v>2021</v>
      </c>
      <c r="B2618" s="181" t="str">
        <f t="shared" si="173"/>
        <v>May</v>
      </c>
      <c r="C2618" s="79">
        <f t="shared" si="174"/>
        <v>19</v>
      </c>
      <c r="D2618" s="194">
        <v>44323</v>
      </c>
      <c r="E2618" s="53" t="s">
        <v>19</v>
      </c>
      <c r="F2618" s="53" t="s">
        <v>152</v>
      </c>
      <c r="G2618" s="50" t="s">
        <v>138</v>
      </c>
      <c r="H2618" s="50" t="s">
        <v>148</v>
      </c>
      <c r="I2618" s="53">
        <v>121</v>
      </c>
      <c r="J2618" s="61">
        <v>16.829999999999998</v>
      </c>
      <c r="K2618" s="64">
        <f t="shared" si="171"/>
        <v>0.95000962428050728</v>
      </c>
      <c r="M2618" s="2"/>
    </row>
    <row r="2619" spans="1:13" x14ac:dyDescent="0.2">
      <c r="A2619" s="47">
        <f t="shared" si="172"/>
        <v>2021</v>
      </c>
      <c r="B2619" s="181" t="str">
        <f t="shared" si="173"/>
        <v>May</v>
      </c>
      <c r="C2619" s="79">
        <f t="shared" si="174"/>
        <v>19</v>
      </c>
      <c r="D2619" s="194">
        <v>44323</v>
      </c>
      <c r="E2619" s="53" t="s">
        <v>19</v>
      </c>
      <c r="F2619" s="53" t="s">
        <v>152</v>
      </c>
      <c r="G2619" s="50" t="s">
        <v>138</v>
      </c>
      <c r="H2619" s="50" t="s">
        <v>144</v>
      </c>
      <c r="I2619" s="53">
        <v>46</v>
      </c>
      <c r="J2619" s="61">
        <v>0.85</v>
      </c>
      <c r="K2619" s="64">
        <f t="shared" si="171"/>
        <v>0.87326374619873426</v>
      </c>
      <c r="M2619" s="2"/>
    </row>
    <row r="2620" spans="1:13" x14ac:dyDescent="0.2">
      <c r="A2620" s="47">
        <f t="shared" si="172"/>
        <v>2021</v>
      </c>
      <c r="B2620" s="181" t="str">
        <f t="shared" si="173"/>
        <v>May</v>
      </c>
      <c r="C2620" s="79">
        <f t="shared" si="174"/>
        <v>19</v>
      </c>
      <c r="D2620" s="194">
        <v>44323</v>
      </c>
      <c r="E2620" s="53" t="s">
        <v>56</v>
      </c>
      <c r="F2620" s="53" t="s">
        <v>146</v>
      </c>
      <c r="G2620" s="50" t="s">
        <v>138</v>
      </c>
      <c r="H2620" s="50" t="s">
        <v>144</v>
      </c>
      <c r="I2620" s="53">
        <v>48</v>
      </c>
      <c r="J2620" s="61">
        <v>1.06</v>
      </c>
      <c r="K2620" s="64">
        <f t="shared" si="171"/>
        <v>0.9584780092592593</v>
      </c>
      <c r="M2620" s="2"/>
    </row>
    <row r="2621" spans="1:13" x14ac:dyDescent="0.2">
      <c r="A2621" s="47">
        <f t="shared" si="172"/>
        <v>2021</v>
      </c>
      <c r="B2621" s="181" t="str">
        <f t="shared" si="173"/>
        <v>May</v>
      </c>
      <c r="C2621" s="79">
        <f t="shared" si="174"/>
        <v>19</v>
      </c>
      <c r="D2621" s="194">
        <v>44323</v>
      </c>
      <c r="E2621" s="53" t="s">
        <v>56</v>
      </c>
      <c r="F2621" s="53" t="s">
        <v>146</v>
      </c>
      <c r="G2621" s="50" t="s">
        <v>138</v>
      </c>
      <c r="H2621" s="50" t="s">
        <v>144</v>
      </c>
      <c r="I2621" s="53">
        <v>50</v>
      </c>
      <c r="J2621" s="61">
        <v>1.35</v>
      </c>
      <c r="K2621" s="64">
        <f t="shared" si="171"/>
        <v>1.08</v>
      </c>
      <c r="M2621" s="2"/>
    </row>
    <row r="2622" spans="1:13" x14ac:dyDescent="0.2">
      <c r="A2622" s="47">
        <f t="shared" si="172"/>
        <v>2021</v>
      </c>
      <c r="B2622" s="181" t="str">
        <f t="shared" si="173"/>
        <v>May</v>
      </c>
      <c r="C2622" s="79">
        <f t="shared" si="174"/>
        <v>19</v>
      </c>
      <c r="D2622" s="194">
        <v>44323</v>
      </c>
      <c r="E2622" s="53" t="s">
        <v>56</v>
      </c>
      <c r="F2622" s="53" t="s">
        <v>146</v>
      </c>
      <c r="G2622" s="50" t="s">
        <v>138</v>
      </c>
      <c r="H2622" s="50" t="s">
        <v>144</v>
      </c>
      <c r="I2622" s="53">
        <v>38</v>
      </c>
      <c r="J2622" s="61">
        <v>0.46</v>
      </c>
      <c r="K2622" s="64">
        <f t="shared" si="171"/>
        <v>0.83831462312290417</v>
      </c>
      <c r="M2622" s="2"/>
    </row>
    <row r="2623" spans="1:13" x14ac:dyDescent="0.2">
      <c r="A2623" s="47">
        <f t="shared" si="172"/>
        <v>2021</v>
      </c>
      <c r="B2623" s="181" t="str">
        <f t="shared" si="173"/>
        <v>May</v>
      </c>
      <c r="C2623" s="79">
        <f t="shared" si="174"/>
        <v>19</v>
      </c>
      <c r="D2623" s="194">
        <v>44323</v>
      </c>
      <c r="E2623" s="53" t="s">
        <v>56</v>
      </c>
      <c r="F2623" s="53" t="s">
        <v>146</v>
      </c>
      <c r="G2623" s="50" t="s">
        <v>138</v>
      </c>
      <c r="H2623" s="50" t="s">
        <v>144</v>
      </c>
      <c r="I2623" s="53">
        <v>39</v>
      </c>
      <c r="J2623" s="61">
        <v>0.45</v>
      </c>
      <c r="K2623" s="64">
        <f t="shared" si="171"/>
        <v>0.75861022606584738</v>
      </c>
      <c r="M2623" s="2"/>
    </row>
    <row r="2624" spans="1:13" x14ac:dyDescent="0.2">
      <c r="A2624" s="47">
        <f t="shared" si="172"/>
        <v>2021</v>
      </c>
      <c r="B2624" s="181" t="str">
        <f t="shared" si="173"/>
        <v>May</v>
      </c>
      <c r="C2624" s="79">
        <f t="shared" si="174"/>
        <v>19</v>
      </c>
      <c r="D2624" s="194">
        <v>44323</v>
      </c>
      <c r="E2624" s="53" t="s">
        <v>56</v>
      </c>
      <c r="F2624" s="53" t="s">
        <v>146</v>
      </c>
      <c r="G2624" s="50" t="s">
        <v>138</v>
      </c>
      <c r="H2624" s="50" t="s">
        <v>144</v>
      </c>
      <c r="I2624" s="53">
        <v>39</v>
      </c>
      <c r="J2624" s="61">
        <v>0.52</v>
      </c>
      <c r="K2624" s="64">
        <f t="shared" si="171"/>
        <v>0.87661626123164582</v>
      </c>
      <c r="M2624" s="2"/>
    </row>
    <row r="2625" spans="1:13" x14ac:dyDescent="0.2">
      <c r="A2625" s="47">
        <f t="shared" si="172"/>
        <v>2021</v>
      </c>
      <c r="B2625" s="181" t="str">
        <f t="shared" si="173"/>
        <v>May</v>
      </c>
      <c r="C2625" s="79">
        <f t="shared" si="174"/>
        <v>19</v>
      </c>
      <c r="D2625" s="194">
        <v>44323</v>
      </c>
      <c r="E2625" s="53" t="s">
        <v>56</v>
      </c>
      <c r="F2625" s="53" t="s">
        <v>146</v>
      </c>
      <c r="G2625" s="50" t="s">
        <v>138</v>
      </c>
      <c r="H2625" s="50" t="s">
        <v>144</v>
      </c>
      <c r="I2625" s="53">
        <v>43</v>
      </c>
      <c r="J2625" s="61">
        <v>0.67</v>
      </c>
      <c r="K2625" s="64">
        <f t="shared" si="171"/>
        <v>0.84269309620536559</v>
      </c>
      <c r="M2625" s="2"/>
    </row>
    <row r="2626" spans="1:13" x14ac:dyDescent="0.2">
      <c r="A2626" s="47">
        <f t="shared" si="172"/>
        <v>2021</v>
      </c>
      <c r="B2626" s="181" t="str">
        <f t="shared" si="173"/>
        <v>May</v>
      </c>
      <c r="C2626" s="79">
        <f t="shared" si="174"/>
        <v>19</v>
      </c>
      <c r="D2626" s="194">
        <v>44323</v>
      </c>
      <c r="E2626" s="53" t="s">
        <v>56</v>
      </c>
      <c r="F2626" s="53" t="s">
        <v>146</v>
      </c>
      <c r="G2626" s="50" t="s">
        <v>138</v>
      </c>
      <c r="H2626" s="50" t="s">
        <v>144</v>
      </c>
      <c r="I2626" s="53">
        <v>35</v>
      </c>
      <c r="J2626" s="61">
        <v>0.3</v>
      </c>
      <c r="K2626" s="64">
        <f t="shared" si="171"/>
        <v>0.69970845481049559</v>
      </c>
      <c r="M2626" s="2"/>
    </row>
    <row r="2627" spans="1:13" x14ac:dyDescent="0.2">
      <c r="A2627" s="47">
        <f t="shared" si="172"/>
        <v>2021</v>
      </c>
      <c r="B2627" s="181" t="str">
        <f t="shared" si="173"/>
        <v>May</v>
      </c>
      <c r="C2627" s="79">
        <f t="shared" si="174"/>
        <v>19</v>
      </c>
      <c r="D2627" s="194">
        <v>44323</v>
      </c>
      <c r="E2627" s="53" t="s">
        <v>56</v>
      </c>
      <c r="F2627" s="53" t="s">
        <v>146</v>
      </c>
      <c r="G2627" s="50" t="s">
        <v>138</v>
      </c>
      <c r="H2627" s="50" t="s">
        <v>144</v>
      </c>
      <c r="I2627" s="53">
        <v>42</v>
      </c>
      <c r="J2627" s="61">
        <v>0.56999999999999995</v>
      </c>
      <c r="K2627" s="64">
        <f t="shared" ref="K2627:K2690" si="175">IF(J2627="","",(J2627*100000)/(I2627^3))</f>
        <v>0.7693553611920958</v>
      </c>
      <c r="M2627" s="2"/>
    </row>
    <row r="2628" spans="1:13" x14ac:dyDescent="0.2">
      <c r="A2628" s="47">
        <f t="shared" si="172"/>
        <v>2021</v>
      </c>
      <c r="B2628" s="181" t="str">
        <f t="shared" si="173"/>
        <v>May</v>
      </c>
      <c r="C2628" s="79">
        <f t="shared" si="174"/>
        <v>19</v>
      </c>
      <c r="D2628" s="194">
        <v>44323</v>
      </c>
      <c r="E2628" s="53" t="s">
        <v>56</v>
      </c>
      <c r="F2628" s="53" t="s">
        <v>146</v>
      </c>
      <c r="G2628" s="50" t="s">
        <v>138</v>
      </c>
      <c r="H2628" s="50" t="s">
        <v>144</v>
      </c>
      <c r="I2628" s="53">
        <v>39</v>
      </c>
      <c r="J2628" s="61">
        <v>0.43</v>
      </c>
      <c r="K2628" s="64">
        <f t="shared" si="175"/>
        <v>0.72489421601847637</v>
      </c>
      <c r="M2628" s="2"/>
    </row>
    <row r="2629" spans="1:13" x14ac:dyDescent="0.2">
      <c r="A2629" s="47">
        <f t="shared" si="172"/>
        <v>2021</v>
      </c>
      <c r="B2629" s="181" t="str">
        <f t="shared" si="173"/>
        <v>May</v>
      </c>
      <c r="C2629" s="79">
        <f t="shared" si="174"/>
        <v>19</v>
      </c>
      <c r="D2629" s="194">
        <v>44323</v>
      </c>
      <c r="E2629" s="53" t="s">
        <v>56</v>
      </c>
      <c r="F2629" s="53" t="s">
        <v>146</v>
      </c>
      <c r="G2629" s="50" t="s">
        <v>138</v>
      </c>
      <c r="H2629" s="50" t="s">
        <v>144</v>
      </c>
      <c r="I2629" s="53">
        <v>49</v>
      </c>
      <c r="J2629" s="61">
        <v>1.23</v>
      </c>
      <c r="K2629" s="64">
        <f t="shared" si="175"/>
        <v>1.0454827495346326</v>
      </c>
      <c r="M2629" s="2"/>
    </row>
    <row r="2630" spans="1:13" x14ac:dyDescent="0.2">
      <c r="A2630" s="47">
        <f t="shared" si="172"/>
        <v>2021</v>
      </c>
      <c r="B2630" s="181" t="str">
        <f t="shared" si="173"/>
        <v>May</v>
      </c>
      <c r="C2630" s="79">
        <f t="shared" si="174"/>
        <v>19</v>
      </c>
      <c r="D2630" s="194">
        <v>44323</v>
      </c>
      <c r="E2630" s="53" t="s">
        <v>56</v>
      </c>
      <c r="F2630" s="53" t="s">
        <v>146</v>
      </c>
      <c r="G2630" s="50" t="s">
        <v>138</v>
      </c>
      <c r="H2630" s="50" t="s">
        <v>144</v>
      </c>
      <c r="I2630" s="53">
        <v>40</v>
      </c>
      <c r="J2630" s="61">
        <v>0.52</v>
      </c>
      <c r="K2630" s="64">
        <f t="shared" si="175"/>
        <v>0.8125</v>
      </c>
      <c r="M2630" s="2"/>
    </row>
    <row r="2631" spans="1:13" x14ac:dyDescent="0.2">
      <c r="A2631" s="47">
        <f t="shared" si="172"/>
        <v>2021</v>
      </c>
      <c r="B2631" s="181" t="str">
        <f t="shared" si="173"/>
        <v>May</v>
      </c>
      <c r="C2631" s="79">
        <f t="shared" si="174"/>
        <v>19</v>
      </c>
      <c r="D2631" s="194">
        <v>44323</v>
      </c>
      <c r="E2631" s="53" t="s">
        <v>56</v>
      </c>
      <c r="F2631" s="53" t="s">
        <v>146</v>
      </c>
      <c r="G2631" s="50" t="s">
        <v>138</v>
      </c>
      <c r="H2631" s="50" t="s">
        <v>144</v>
      </c>
      <c r="I2631" s="53">
        <v>35</v>
      </c>
      <c r="J2631" s="61">
        <v>0.32</v>
      </c>
      <c r="K2631" s="64">
        <f t="shared" si="175"/>
        <v>0.74635568513119532</v>
      </c>
      <c r="M2631" s="2"/>
    </row>
    <row r="2632" spans="1:13" x14ac:dyDescent="0.2">
      <c r="A2632" s="47">
        <f t="shared" si="172"/>
        <v>2021</v>
      </c>
      <c r="B2632" s="181" t="str">
        <f t="shared" si="173"/>
        <v>May</v>
      </c>
      <c r="C2632" s="79">
        <f t="shared" si="174"/>
        <v>19</v>
      </c>
      <c r="D2632" s="194">
        <v>44323</v>
      </c>
      <c r="E2632" s="53" t="s">
        <v>56</v>
      </c>
      <c r="F2632" s="53" t="s">
        <v>146</v>
      </c>
      <c r="G2632" s="50" t="s">
        <v>138</v>
      </c>
      <c r="H2632" s="50" t="s">
        <v>144</v>
      </c>
      <c r="I2632" s="53">
        <v>39</v>
      </c>
      <c r="J2632" s="61">
        <v>0.44</v>
      </c>
      <c r="K2632" s="64">
        <f t="shared" si="175"/>
        <v>0.74175222104216187</v>
      </c>
      <c r="M2632" s="2"/>
    </row>
    <row r="2633" spans="1:13" x14ac:dyDescent="0.2">
      <c r="A2633" s="47">
        <f t="shared" si="172"/>
        <v>2021</v>
      </c>
      <c r="B2633" s="181" t="str">
        <f t="shared" si="173"/>
        <v>May</v>
      </c>
      <c r="C2633" s="79">
        <f t="shared" si="174"/>
        <v>19</v>
      </c>
      <c r="D2633" s="194">
        <v>44323</v>
      </c>
      <c r="E2633" s="53" t="s">
        <v>56</v>
      </c>
      <c r="F2633" s="53" t="s">
        <v>146</v>
      </c>
      <c r="G2633" s="50" t="s">
        <v>138</v>
      </c>
      <c r="H2633" s="50" t="s">
        <v>144</v>
      </c>
      <c r="I2633" s="53">
        <v>38</v>
      </c>
      <c r="J2633" s="61">
        <v>0.4</v>
      </c>
      <c r="K2633" s="64">
        <f t="shared" si="175"/>
        <v>0.72896923749817755</v>
      </c>
      <c r="M2633" s="2"/>
    </row>
    <row r="2634" spans="1:13" x14ac:dyDescent="0.2">
      <c r="A2634" s="47">
        <f t="shared" si="172"/>
        <v>2021</v>
      </c>
      <c r="B2634" s="181" t="str">
        <f t="shared" si="173"/>
        <v>May</v>
      </c>
      <c r="C2634" s="79">
        <f t="shared" si="174"/>
        <v>19</v>
      </c>
      <c r="D2634" s="194">
        <v>44323</v>
      </c>
      <c r="E2634" s="53" t="s">
        <v>56</v>
      </c>
      <c r="F2634" s="53" t="s">
        <v>146</v>
      </c>
      <c r="G2634" s="50" t="s">
        <v>138</v>
      </c>
      <c r="H2634" s="50" t="s">
        <v>144</v>
      </c>
      <c r="I2634" s="53">
        <v>40</v>
      </c>
      <c r="J2634" s="61">
        <v>0.52</v>
      </c>
      <c r="K2634" s="64">
        <f t="shared" si="175"/>
        <v>0.8125</v>
      </c>
      <c r="M2634" s="2"/>
    </row>
    <row r="2635" spans="1:13" x14ac:dyDescent="0.2">
      <c r="A2635" s="47">
        <f t="shared" si="172"/>
        <v>2021</v>
      </c>
      <c r="B2635" s="181" t="str">
        <f t="shared" si="173"/>
        <v>May</v>
      </c>
      <c r="C2635" s="79">
        <f t="shared" si="174"/>
        <v>19</v>
      </c>
      <c r="D2635" s="194">
        <v>44323</v>
      </c>
      <c r="E2635" s="53" t="s">
        <v>56</v>
      </c>
      <c r="F2635" s="53" t="s">
        <v>146</v>
      </c>
      <c r="G2635" s="50" t="s">
        <v>138</v>
      </c>
      <c r="H2635" s="50" t="s">
        <v>144</v>
      </c>
      <c r="I2635" s="53">
        <v>38</v>
      </c>
      <c r="J2635" s="61">
        <v>0.44</v>
      </c>
      <c r="K2635" s="64">
        <f t="shared" si="175"/>
        <v>0.80186616124799537</v>
      </c>
      <c r="M2635" s="2"/>
    </row>
    <row r="2636" spans="1:13" x14ac:dyDescent="0.2">
      <c r="A2636" s="47">
        <f t="shared" si="172"/>
        <v>2021</v>
      </c>
      <c r="B2636" s="181" t="str">
        <f t="shared" si="173"/>
        <v>May</v>
      </c>
      <c r="C2636" s="79">
        <f t="shared" si="174"/>
        <v>19</v>
      </c>
      <c r="D2636" s="194">
        <v>44323</v>
      </c>
      <c r="E2636" s="53" t="s">
        <v>56</v>
      </c>
      <c r="F2636" s="53" t="s">
        <v>146</v>
      </c>
      <c r="G2636" s="50" t="s">
        <v>138</v>
      </c>
      <c r="H2636" s="50" t="s">
        <v>144</v>
      </c>
      <c r="I2636" s="53">
        <v>40</v>
      </c>
      <c r="J2636" s="61">
        <v>0.55000000000000004</v>
      </c>
      <c r="K2636" s="64">
        <f t="shared" si="175"/>
        <v>0.85937500000000011</v>
      </c>
      <c r="M2636" s="2"/>
    </row>
    <row r="2637" spans="1:13" x14ac:dyDescent="0.2">
      <c r="A2637" s="47">
        <f t="shared" si="172"/>
        <v>2021</v>
      </c>
      <c r="B2637" s="181" t="str">
        <f t="shared" si="173"/>
        <v>May</v>
      </c>
      <c r="C2637" s="79">
        <f t="shared" si="174"/>
        <v>19</v>
      </c>
      <c r="D2637" s="194">
        <v>44323</v>
      </c>
      <c r="E2637" s="53" t="s">
        <v>56</v>
      </c>
      <c r="F2637" s="53" t="s">
        <v>146</v>
      </c>
      <c r="G2637" s="50" t="s">
        <v>138</v>
      </c>
      <c r="H2637" s="50" t="s">
        <v>144</v>
      </c>
      <c r="I2637" s="53">
        <v>41</v>
      </c>
      <c r="J2637" s="61">
        <v>0.65</v>
      </c>
      <c r="K2637" s="64">
        <f t="shared" si="175"/>
        <v>0.94310877671536975</v>
      </c>
      <c r="M2637" s="2"/>
    </row>
    <row r="2638" spans="1:13" x14ac:dyDescent="0.2">
      <c r="A2638" s="47">
        <f t="shared" si="172"/>
        <v>2021</v>
      </c>
      <c r="B2638" s="181" t="str">
        <f t="shared" si="173"/>
        <v>May</v>
      </c>
      <c r="C2638" s="79">
        <f t="shared" si="174"/>
        <v>19</v>
      </c>
      <c r="D2638" s="194">
        <v>44323</v>
      </c>
      <c r="E2638" s="53" t="s">
        <v>56</v>
      </c>
      <c r="F2638" s="53" t="s">
        <v>146</v>
      </c>
      <c r="G2638" s="50" t="s">
        <v>138</v>
      </c>
      <c r="H2638" s="50" t="s">
        <v>144</v>
      </c>
      <c r="I2638" s="53">
        <v>38</v>
      </c>
      <c r="J2638" s="61">
        <v>0.44</v>
      </c>
      <c r="K2638" s="64">
        <f t="shared" si="175"/>
        <v>0.80186616124799537</v>
      </c>
      <c r="M2638" s="2"/>
    </row>
    <row r="2639" spans="1:13" x14ac:dyDescent="0.2">
      <c r="A2639" s="47">
        <f t="shared" si="172"/>
        <v>2021</v>
      </c>
      <c r="B2639" s="181" t="str">
        <f t="shared" si="173"/>
        <v>May</v>
      </c>
      <c r="C2639" s="79">
        <f t="shared" si="174"/>
        <v>19</v>
      </c>
      <c r="D2639" s="194">
        <v>44323</v>
      </c>
      <c r="E2639" s="53" t="s">
        <v>56</v>
      </c>
      <c r="F2639" s="53" t="s">
        <v>146</v>
      </c>
      <c r="G2639" s="50" t="s">
        <v>138</v>
      </c>
      <c r="H2639" s="50" t="s">
        <v>144</v>
      </c>
      <c r="I2639" s="53">
        <v>43</v>
      </c>
      <c r="J2639" s="61">
        <v>0.81</v>
      </c>
      <c r="K2639" s="64">
        <f t="shared" si="175"/>
        <v>1.0187782207855911</v>
      </c>
      <c r="M2639" s="2"/>
    </row>
    <row r="2640" spans="1:13" x14ac:dyDescent="0.2">
      <c r="A2640" s="47">
        <f t="shared" si="172"/>
        <v>2021</v>
      </c>
      <c r="B2640" s="181" t="str">
        <f t="shared" si="173"/>
        <v>May</v>
      </c>
      <c r="C2640" s="79">
        <f t="shared" si="174"/>
        <v>19</v>
      </c>
      <c r="D2640" s="194">
        <v>44323</v>
      </c>
      <c r="E2640" s="53" t="s">
        <v>56</v>
      </c>
      <c r="F2640" s="53" t="s">
        <v>146</v>
      </c>
      <c r="G2640" s="50" t="s">
        <v>138</v>
      </c>
      <c r="H2640" s="50" t="s">
        <v>144</v>
      </c>
      <c r="I2640" s="53">
        <v>39</v>
      </c>
      <c r="J2640" s="61">
        <v>0.46</v>
      </c>
      <c r="K2640" s="64">
        <f t="shared" si="175"/>
        <v>0.77546823108953289</v>
      </c>
      <c r="M2640" s="2"/>
    </row>
    <row r="2641" spans="1:13" x14ac:dyDescent="0.2">
      <c r="A2641" s="47">
        <f t="shared" si="172"/>
        <v>2021</v>
      </c>
      <c r="B2641" s="181" t="str">
        <f t="shared" si="173"/>
        <v>May</v>
      </c>
      <c r="C2641" s="79">
        <f t="shared" si="174"/>
        <v>19</v>
      </c>
      <c r="D2641" s="194">
        <v>44323</v>
      </c>
      <c r="E2641" s="53" t="s">
        <v>56</v>
      </c>
      <c r="F2641" s="53" t="s">
        <v>146</v>
      </c>
      <c r="G2641" s="50" t="s">
        <v>138</v>
      </c>
      <c r="H2641" s="50" t="s">
        <v>144</v>
      </c>
      <c r="I2641" s="53">
        <v>39</v>
      </c>
      <c r="J2641" s="61">
        <v>0.46</v>
      </c>
      <c r="K2641" s="64">
        <f t="shared" si="175"/>
        <v>0.77546823108953289</v>
      </c>
      <c r="M2641" s="2"/>
    </row>
    <row r="2642" spans="1:13" x14ac:dyDescent="0.2">
      <c r="A2642" s="47">
        <f t="shared" si="172"/>
        <v>2021</v>
      </c>
      <c r="B2642" s="181" t="str">
        <f t="shared" si="173"/>
        <v>May</v>
      </c>
      <c r="C2642" s="79">
        <f t="shared" si="174"/>
        <v>19</v>
      </c>
      <c r="D2642" s="194">
        <v>44323</v>
      </c>
      <c r="E2642" s="53" t="s">
        <v>56</v>
      </c>
      <c r="F2642" s="53" t="s">
        <v>146</v>
      </c>
      <c r="G2642" s="50" t="s">
        <v>138</v>
      </c>
      <c r="H2642" s="50" t="s">
        <v>144</v>
      </c>
      <c r="I2642" s="53">
        <v>40</v>
      </c>
      <c r="J2642" s="61">
        <v>0.52</v>
      </c>
      <c r="K2642" s="64">
        <f t="shared" si="175"/>
        <v>0.8125</v>
      </c>
      <c r="M2642" s="2"/>
    </row>
    <row r="2643" spans="1:13" x14ac:dyDescent="0.2">
      <c r="A2643" s="47">
        <f t="shared" si="172"/>
        <v>2021</v>
      </c>
      <c r="B2643" s="181" t="str">
        <f t="shared" si="173"/>
        <v>May</v>
      </c>
      <c r="C2643" s="79">
        <f t="shared" si="174"/>
        <v>19</v>
      </c>
      <c r="D2643" s="194">
        <v>44323</v>
      </c>
      <c r="E2643" s="53" t="s">
        <v>56</v>
      </c>
      <c r="F2643" s="53" t="s">
        <v>146</v>
      </c>
      <c r="G2643" s="50" t="s">
        <v>138</v>
      </c>
      <c r="H2643" s="50" t="s">
        <v>144</v>
      </c>
      <c r="I2643" s="53">
        <v>39</v>
      </c>
      <c r="J2643" s="61">
        <v>0.44</v>
      </c>
      <c r="K2643" s="64">
        <f t="shared" si="175"/>
        <v>0.74175222104216187</v>
      </c>
      <c r="M2643" s="2"/>
    </row>
    <row r="2644" spans="1:13" x14ac:dyDescent="0.2">
      <c r="A2644" s="47">
        <f t="shared" si="172"/>
        <v>2021</v>
      </c>
      <c r="B2644" s="181" t="str">
        <f t="shared" si="173"/>
        <v>May</v>
      </c>
      <c r="C2644" s="79">
        <f t="shared" si="174"/>
        <v>20</v>
      </c>
      <c r="D2644" s="194">
        <v>44330</v>
      </c>
      <c r="E2644" s="53" t="s">
        <v>30</v>
      </c>
      <c r="F2644" s="53" t="s">
        <v>142</v>
      </c>
      <c r="G2644" s="50" t="s">
        <v>138</v>
      </c>
      <c r="H2644" s="50" t="s">
        <v>144</v>
      </c>
      <c r="I2644" s="53">
        <v>51</v>
      </c>
      <c r="J2644" s="61">
        <v>0.93</v>
      </c>
      <c r="K2644" s="64">
        <f t="shared" si="175"/>
        <v>0.70108781690300115</v>
      </c>
      <c r="M2644" s="2"/>
    </row>
    <row r="2645" spans="1:13" x14ac:dyDescent="0.2">
      <c r="A2645" s="47">
        <f t="shared" si="172"/>
        <v>2021</v>
      </c>
      <c r="B2645" s="181" t="str">
        <f t="shared" si="173"/>
        <v>May</v>
      </c>
      <c r="C2645" s="79">
        <f t="shared" si="174"/>
        <v>20</v>
      </c>
      <c r="D2645" s="194">
        <v>44330</v>
      </c>
      <c r="E2645" s="53" t="s">
        <v>30</v>
      </c>
      <c r="F2645" s="53" t="s">
        <v>146</v>
      </c>
      <c r="G2645" s="50" t="s">
        <v>138</v>
      </c>
      <c r="H2645" s="50" t="s">
        <v>144</v>
      </c>
      <c r="I2645" s="53">
        <v>42</v>
      </c>
      <c r="J2645" s="61">
        <v>0.63</v>
      </c>
      <c r="K2645" s="64">
        <f t="shared" si="175"/>
        <v>0.85034013605442171</v>
      </c>
      <c r="M2645" s="2"/>
    </row>
    <row r="2646" spans="1:13" x14ac:dyDescent="0.2">
      <c r="A2646" s="47">
        <f t="shared" si="172"/>
        <v>2021</v>
      </c>
      <c r="B2646" s="181" t="str">
        <f t="shared" si="173"/>
        <v>May</v>
      </c>
      <c r="C2646" s="79">
        <f t="shared" si="174"/>
        <v>20</v>
      </c>
      <c r="D2646" s="194">
        <v>44330</v>
      </c>
      <c r="E2646" s="53" t="s">
        <v>30</v>
      </c>
      <c r="F2646" s="53" t="s">
        <v>146</v>
      </c>
      <c r="G2646" s="50" t="s">
        <v>138</v>
      </c>
      <c r="H2646" s="50" t="s">
        <v>144</v>
      </c>
      <c r="I2646" s="53">
        <v>41</v>
      </c>
      <c r="J2646" s="61">
        <v>0.52</v>
      </c>
      <c r="K2646" s="64">
        <f t="shared" si="175"/>
        <v>0.75448702137229584</v>
      </c>
      <c r="M2646" s="2"/>
    </row>
    <row r="2647" spans="1:13" x14ac:dyDescent="0.2">
      <c r="A2647" s="47">
        <f t="shared" si="172"/>
        <v>2021</v>
      </c>
      <c r="B2647" s="181" t="str">
        <f t="shared" si="173"/>
        <v>May</v>
      </c>
      <c r="C2647" s="79">
        <f t="shared" si="174"/>
        <v>20</v>
      </c>
      <c r="D2647" s="194">
        <v>44330</v>
      </c>
      <c r="E2647" s="53" t="s">
        <v>30</v>
      </c>
      <c r="F2647" s="53" t="s">
        <v>146</v>
      </c>
      <c r="G2647" s="50" t="s">
        <v>138</v>
      </c>
      <c r="H2647" s="50" t="s">
        <v>144</v>
      </c>
      <c r="I2647" s="53">
        <v>41</v>
      </c>
      <c r="J2647" s="61">
        <v>0.55000000000000004</v>
      </c>
      <c r="K2647" s="64">
        <f t="shared" si="175"/>
        <v>0.79801511875915909</v>
      </c>
      <c r="M2647" s="2"/>
    </row>
    <row r="2648" spans="1:13" x14ac:dyDescent="0.2">
      <c r="A2648" s="47">
        <f t="shared" si="172"/>
        <v>2021</v>
      </c>
      <c r="B2648" s="181" t="str">
        <f t="shared" si="173"/>
        <v>May</v>
      </c>
      <c r="C2648" s="79">
        <f t="shared" si="174"/>
        <v>20</v>
      </c>
      <c r="D2648" s="194">
        <v>44330</v>
      </c>
      <c r="E2648" s="53" t="s">
        <v>30</v>
      </c>
      <c r="F2648" s="53" t="s">
        <v>146</v>
      </c>
      <c r="G2648" s="50" t="s">
        <v>138</v>
      </c>
      <c r="H2648" s="50" t="s">
        <v>144</v>
      </c>
      <c r="I2648" s="53">
        <v>47</v>
      </c>
      <c r="J2648" s="61">
        <v>0.78</v>
      </c>
      <c r="K2648" s="64">
        <f t="shared" si="175"/>
        <v>0.75127861841788424</v>
      </c>
      <c r="M2648" s="2"/>
    </row>
    <row r="2649" spans="1:13" x14ac:dyDescent="0.2">
      <c r="A2649" s="47">
        <f t="shared" si="172"/>
        <v>2021</v>
      </c>
      <c r="B2649" s="181" t="str">
        <f t="shared" si="173"/>
        <v>May</v>
      </c>
      <c r="C2649" s="79">
        <f t="shared" si="174"/>
        <v>20</v>
      </c>
      <c r="D2649" s="194">
        <v>44330</v>
      </c>
      <c r="E2649" s="53" t="s">
        <v>30</v>
      </c>
      <c r="F2649" s="53" t="s">
        <v>146</v>
      </c>
      <c r="G2649" s="50" t="s">
        <v>138</v>
      </c>
      <c r="H2649" s="50" t="s">
        <v>144</v>
      </c>
      <c r="I2649" s="53">
        <v>43</v>
      </c>
      <c r="J2649" s="61">
        <v>0.73</v>
      </c>
      <c r="K2649" s="64">
        <f t="shared" si="175"/>
        <v>0.91815814959689079</v>
      </c>
      <c r="M2649" s="2"/>
    </row>
    <row r="2650" spans="1:13" x14ac:dyDescent="0.2">
      <c r="A2650" s="47">
        <f t="shared" si="172"/>
        <v>2021</v>
      </c>
      <c r="B2650" s="181" t="str">
        <f t="shared" si="173"/>
        <v>May</v>
      </c>
      <c r="C2650" s="79">
        <f t="shared" si="174"/>
        <v>20</v>
      </c>
      <c r="D2650" s="194">
        <v>44330</v>
      </c>
      <c r="E2650" s="53" t="s">
        <v>30</v>
      </c>
      <c r="F2650" s="53" t="s">
        <v>146</v>
      </c>
      <c r="G2650" s="50" t="s">
        <v>138</v>
      </c>
      <c r="H2650" s="50" t="s">
        <v>144</v>
      </c>
      <c r="I2650" s="53">
        <v>47</v>
      </c>
      <c r="J2650" s="61">
        <v>1.06</v>
      </c>
      <c r="K2650" s="64">
        <f t="shared" si="175"/>
        <v>1.0209683788755863</v>
      </c>
      <c r="M2650" s="2"/>
    </row>
    <row r="2651" spans="1:13" x14ac:dyDescent="0.2">
      <c r="A2651" s="47">
        <f t="shared" si="172"/>
        <v>2021</v>
      </c>
      <c r="B2651" s="181" t="str">
        <f t="shared" si="173"/>
        <v>May</v>
      </c>
      <c r="C2651" s="79">
        <f t="shared" si="174"/>
        <v>20</v>
      </c>
      <c r="D2651" s="194">
        <v>44330</v>
      </c>
      <c r="E2651" s="53" t="s">
        <v>30</v>
      </c>
      <c r="F2651" s="53" t="s">
        <v>146</v>
      </c>
      <c r="G2651" s="50" t="s">
        <v>138</v>
      </c>
      <c r="H2651" s="50" t="s">
        <v>144</v>
      </c>
      <c r="I2651" s="53">
        <v>41</v>
      </c>
      <c r="J2651" s="61">
        <v>0.54</v>
      </c>
      <c r="K2651" s="64">
        <f t="shared" si="175"/>
        <v>0.78350575296353797</v>
      </c>
      <c r="M2651" s="2"/>
    </row>
    <row r="2652" spans="1:13" x14ac:dyDescent="0.2">
      <c r="A2652" s="47">
        <f t="shared" si="172"/>
        <v>2021</v>
      </c>
      <c r="B2652" s="181" t="str">
        <f t="shared" si="173"/>
        <v>May</v>
      </c>
      <c r="C2652" s="79">
        <f t="shared" si="174"/>
        <v>20</v>
      </c>
      <c r="D2652" s="194">
        <v>44330</v>
      </c>
      <c r="E2652" s="53" t="s">
        <v>30</v>
      </c>
      <c r="F2652" s="53" t="s">
        <v>146</v>
      </c>
      <c r="G2652" s="50" t="s">
        <v>138</v>
      </c>
      <c r="H2652" s="50" t="s">
        <v>144</v>
      </c>
      <c r="I2652" s="53">
        <v>39</v>
      </c>
      <c r="J2652" s="61">
        <v>0.45</v>
      </c>
      <c r="K2652" s="64">
        <f t="shared" si="175"/>
        <v>0.75861022606584738</v>
      </c>
      <c r="M2652" s="2"/>
    </row>
    <row r="2653" spans="1:13" x14ac:dyDescent="0.2">
      <c r="A2653" s="47">
        <f t="shared" si="172"/>
        <v>2021</v>
      </c>
      <c r="B2653" s="181" t="str">
        <f t="shared" si="173"/>
        <v>May</v>
      </c>
      <c r="C2653" s="79">
        <f t="shared" si="174"/>
        <v>20</v>
      </c>
      <c r="D2653" s="194">
        <v>44330</v>
      </c>
      <c r="E2653" s="53" t="s">
        <v>30</v>
      </c>
      <c r="F2653" s="53" t="s">
        <v>146</v>
      </c>
      <c r="G2653" s="50" t="s">
        <v>138</v>
      </c>
      <c r="H2653" s="50" t="s">
        <v>144</v>
      </c>
      <c r="I2653" s="53">
        <v>40</v>
      </c>
      <c r="J2653" s="61">
        <v>0.56999999999999995</v>
      </c>
      <c r="K2653" s="64">
        <f t="shared" si="175"/>
        <v>0.89062499999999989</v>
      </c>
      <c r="M2653" s="2"/>
    </row>
    <row r="2654" spans="1:13" x14ac:dyDescent="0.2">
      <c r="A2654" s="47">
        <f t="shared" si="172"/>
        <v>2021</v>
      </c>
      <c r="B2654" s="181" t="str">
        <f t="shared" si="173"/>
        <v>May</v>
      </c>
      <c r="C2654" s="79">
        <f t="shared" si="174"/>
        <v>20</v>
      </c>
      <c r="D2654" s="194">
        <v>44330</v>
      </c>
      <c r="E2654" s="53" t="s">
        <v>30</v>
      </c>
      <c r="F2654" s="53" t="s">
        <v>146</v>
      </c>
      <c r="G2654" s="50" t="s">
        <v>138</v>
      </c>
      <c r="H2654" s="50" t="s">
        <v>144</v>
      </c>
      <c r="I2654" s="53">
        <v>38</v>
      </c>
      <c r="J2654" s="61">
        <v>0.36</v>
      </c>
      <c r="K2654" s="64">
        <f t="shared" si="175"/>
        <v>0.65607231374835984</v>
      </c>
      <c r="M2654" s="2"/>
    </row>
    <row r="2655" spans="1:13" x14ac:dyDescent="0.2">
      <c r="A2655" s="47">
        <f t="shared" si="172"/>
        <v>2021</v>
      </c>
      <c r="B2655" s="181" t="str">
        <f t="shared" si="173"/>
        <v>May</v>
      </c>
      <c r="C2655" s="79">
        <f t="shared" si="174"/>
        <v>20</v>
      </c>
      <c r="D2655" s="194">
        <v>44330</v>
      </c>
      <c r="E2655" s="53" t="s">
        <v>30</v>
      </c>
      <c r="F2655" s="53" t="s">
        <v>146</v>
      </c>
      <c r="G2655" s="50" t="s">
        <v>138</v>
      </c>
      <c r="H2655" s="50" t="s">
        <v>144</v>
      </c>
      <c r="I2655" s="53">
        <v>43</v>
      </c>
      <c r="J2655" s="61">
        <v>0.7</v>
      </c>
      <c r="K2655" s="64">
        <f t="shared" si="175"/>
        <v>0.88042562290112825</v>
      </c>
      <c r="M2655" s="2"/>
    </row>
    <row r="2656" spans="1:13" x14ac:dyDescent="0.2">
      <c r="A2656" s="47">
        <f t="shared" si="172"/>
        <v>2021</v>
      </c>
      <c r="B2656" s="181" t="str">
        <f t="shared" si="173"/>
        <v>May</v>
      </c>
      <c r="C2656" s="79">
        <f t="shared" si="174"/>
        <v>20</v>
      </c>
      <c r="D2656" s="194">
        <v>44330</v>
      </c>
      <c r="E2656" s="53" t="s">
        <v>30</v>
      </c>
      <c r="F2656" s="53" t="s">
        <v>146</v>
      </c>
      <c r="G2656" s="50" t="s">
        <v>138</v>
      </c>
      <c r="H2656" s="50" t="s">
        <v>144</v>
      </c>
      <c r="I2656" s="53">
        <v>38</v>
      </c>
      <c r="J2656" s="61">
        <v>0.47</v>
      </c>
      <c r="K2656" s="64">
        <f t="shared" si="175"/>
        <v>0.85653885406035868</v>
      </c>
      <c r="M2656" s="2"/>
    </row>
    <row r="2657" spans="1:13" x14ac:dyDescent="0.2">
      <c r="A2657" s="47">
        <f t="shared" si="172"/>
        <v>2021</v>
      </c>
      <c r="B2657" s="181" t="str">
        <f t="shared" si="173"/>
        <v>May</v>
      </c>
      <c r="C2657" s="79">
        <f t="shared" si="174"/>
        <v>20</v>
      </c>
      <c r="D2657" s="194">
        <v>44330</v>
      </c>
      <c r="E2657" s="53" t="s">
        <v>30</v>
      </c>
      <c r="F2657" s="53" t="s">
        <v>146</v>
      </c>
      <c r="G2657" s="50" t="s">
        <v>138</v>
      </c>
      <c r="H2657" s="50" t="s">
        <v>144</v>
      </c>
      <c r="I2657" s="53">
        <v>42</v>
      </c>
      <c r="J2657" s="61">
        <v>0.62</v>
      </c>
      <c r="K2657" s="64">
        <f t="shared" si="175"/>
        <v>0.83684267357736741</v>
      </c>
      <c r="M2657" s="2"/>
    </row>
    <row r="2658" spans="1:13" x14ac:dyDescent="0.2">
      <c r="A2658" s="47">
        <f t="shared" si="172"/>
        <v>2021</v>
      </c>
      <c r="B2658" s="181" t="str">
        <f t="shared" si="173"/>
        <v>May</v>
      </c>
      <c r="C2658" s="79">
        <f t="shared" si="174"/>
        <v>20</v>
      </c>
      <c r="D2658" s="194">
        <v>44330</v>
      </c>
      <c r="E2658" s="53" t="s">
        <v>30</v>
      </c>
      <c r="F2658" s="53" t="s">
        <v>146</v>
      </c>
      <c r="G2658" s="50" t="s">
        <v>138</v>
      </c>
      <c r="H2658" s="50" t="s">
        <v>144</v>
      </c>
      <c r="I2658" s="53">
        <v>49</v>
      </c>
      <c r="J2658" s="61">
        <v>1.6</v>
      </c>
      <c r="K2658" s="64">
        <f t="shared" si="175"/>
        <v>1.359977560370254</v>
      </c>
      <c r="M2658" s="2"/>
    </row>
    <row r="2659" spans="1:13" x14ac:dyDescent="0.2">
      <c r="A2659" s="47">
        <f t="shared" si="172"/>
        <v>2021</v>
      </c>
      <c r="B2659" s="181" t="str">
        <f t="shared" si="173"/>
        <v>May</v>
      </c>
      <c r="C2659" s="79">
        <f t="shared" si="174"/>
        <v>20</v>
      </c>
      <c r="D2659" s="194">
        <v>44330</v>
      </c>
      <c r="E2659" s="53" t="s">
        <v>30</v>
      </c>
      <c r="F2659" s="53" t="s">
        <v>146</v>
      </c>
      <c r="G2659" s="50" t="s">
        <v>138</v>
      </c>
      <c r="H2659" s="50" t="s">
        <v>144</v>
      </c>
      <c r="I2659" s="53">
        <v>42</v>
      </c>
      <c r="J2659" s="61">
        <v>0.71</v>
      </c>
      <c r="K2659" s="64">
        <f t="shared" si="175"/>
        <v>0.95831983587085623</v>
      </c>
      <c r="M2659" s="2"/>
    </row>
    <row r="2660" spans="1:13" x14ac:dyDescent="0.2">
      <c r="A2660" s="47">
        <f t="shared" si="172"/>
        <v>2021</v>
      </c>
      <c r="B2660" s="181" t="str">
        <f t="shared" si="173"/>
        <v>May</v>
      </c>
      <c r="C2660" s="79">
        <f t="shared" si="174"/>
        <v>20</v>
      </c>
      <c r="D2660" s="194">
        <v>44330</v>
      </c>
      <c r="E2660" s="53" t="s">
        <v>30</v>
      </c>
      <c r="F2660" s="53" t="s">
        <v>146</v>
      </c>
      <c r="G2660" s="50" t="s">
        <v>138</v>
      </c>
      <c r="H2660" s="50" t="s">
        <v>144</v>
      </c>
      <c r="I2660" s="53">
        <v>42</v>
      </c>
      <c r="J2660" s="61">
        <v>0.55000000000000004</v>
      </c>
      <c r="K2660" s="64">
        <f t="shared" si="175"/>
        <v>0.74236043623798731</v>
      </c>
      <c r="M2660" s="2"/>
    </row>
    <row r="2661" spans="1:13" x14ac:dyDescent="0.2">
      <c r="A2661" s="47">
        <f t="shared" si="172"/>
        <v>2021</v>
      </c>
      <c r="B2661" s="181" t="str">
        <f t="shared" si="173"/>
        <v>May</v>
      </c>
      <c r="C2661" s="79">
        <f t="shared" si="174"/>
        <v>20</v>
      </c>
      <c r="D2661" s="194">
        <v>44330</v>
      </c>
      <c r="E2661" s="53" t="s">
        <v>30</v>
      </c>
      <c r="F2661" s="53" t="s">
        <v>146</v>
      </c>
      <c r="G2661" s="50" t="s">
        <v>138</v>
      </c>
      <c r="H2661" s="50" t="s">
        <v>144</v>
      </c>
      <c r="I2661" s="53">
        <v>37</v>
      </c>
      <c r="J2661" s="61">
        <v>0.37</v>
      </c>
      <c r="K2661" s="64">
        <f t="shared" si="175"/>
        <v>0.73046018991964934</v>
      </c>
      <c r="M2661" s="2"/>
    </row>
    <row r="2662" spans="1:13" x14ac:dyDescent="0.2">
      <c r="A2662" s="47">
        <f t="shared" si="172"/>
        <v>2021</v>
      </c>
      <c r="B2662" s="181" t="str">
        <f t="shared" si="173"/>
        <v>May</v>
      </c>
      <c r="C2662" s="79">
        <f t="shared" si="174"/>
        <v>20</v>
      </c>
      <c r="D2662" s="194">
        <v>44330</v>
      </c>
      <c r="E2662" s="53" t="s">
        <v>30</v>
      </c>
      <c r="F2662" s="53" t="s">
        <v>146</v>
      </c>
      <c r="G2662" s="50" t="s">
        <v>138</v>
      </c>
      <c r="H2662" s="50" t="s">
        <v>144</v>
      </c>
      <c r="I2662" s="53">
        <v>39</v>
      </c>
      <c r="J2662" s="61">
        <v>0.49</v>
      </c>
      <c r="K2662" s="64">
        <f t="shared" si="175"/>
        <v>0.82604224616058941</v>
      </c>
      <c r="M2662" s="2"/>
    </row>
    <row r="2663" spans="1:13" x14ac:dyDescent="0.2">
      <c r="A2663" s="47">
        <f t="shared" si="172"/>
        <v>2021</v>
      </c>
      <c r="B2663" s="181" t="str">
        <f t="shared" si="173"/>
        <v>May</v>
      </c>
      <c r="C2663" s="79">
        <f t="shared" si="174"/>
        <v>20</v>
      </c>
      <c r="D2663" s="194">
        <v>44330</v>
      </c>
      <c r="E2663" s="53" t="s">
        <v>30</v>
      </c>
      <c r="F2663" s="53" t="s">
        <v>146</v>
      </c>
      <c r="G2663" s="50" t="s">
        <v>138</v>
      </c>
      <c r="H2663" s="50" t="s">
        <v>144</v>
      </c>
      <c r="I2663" s="53">
        <v>47</v>
      </c>
      <c r="J2663" s="61">
        <v>0.89</v>
      </c>
      <c r="K2663" s="64">
        <f t="shared" si="175"/>
        <v>0.85722816716912442</v>
      </c>
      <c r="M2663" s="2"/>
    </row>
    <row r="2664" spans="1:13" x14ac:dyDescent="0.2">
      <c r="A2664" s="47">
        <f t="shared" ref="A2664:A2727" si="176">YEAR(D2664)</f>
        <v>2021</v>
      </c>
      <c r="B2664" s="181" t="str">
        <f t="shared" si="173"/>
        <v>May</v>
      </c>
      <c r="C2664" s="79">
        <f t="shared" si="174"/>
        <v>20</v>
      </c>
      <c r="D2664" s="194">
        <v>44330</v>
      </c>
      <c r="E2664" s="53" t="s">
        <v>30</v>
      </c>
      <c r="F2664" s="53" t="s">
        <v>146</v>
      </c>
      <c r="G2664" s="50" t="s">
        <v>138</v>
      </c>
      <c r="H2664" s="50" t="s">
        <v>144</v>
      </c>
      <c r="I2664" s="53">
        <v>50</v>
      </c>
      <c r="J2664" s="61">
        <v>1.26</v>
      </c>
      <c r="K2664" s="64">
        <f t="shared" si="175"/>
        <v>1.008</v>
      </c>
      <c r="M2664" s="2"/>
    </row>
    <row r="2665" spans="1:13" x14ac:dyDescent="0.2">
      <c r="A2665" s="47">
        <f t="shared" si="176"/>
        <v>2021</v>
      </c>
      <c r="B2665" s="181" t="str">
        <f t="shared" si="173"/>
        <v>May</v>
      </c>
      <c r="C2665" s="79">
        <f t="shared" si="174"/>
        <v>20</v>
      </c>
      <c r="D2665" s="194">
        <v>44330</v>
      </c>
      <c r="E2665" s="53" t="s">
        <v>30</v>
      </c>
      <c r="F2665" s="53" t="s">
        <v>146</v>
      </c>
      <c r="G2665" s="50" t="s">
        <v>138</v>
      </c>
      <c r="H2665" s="50" t="s">
        <v>144</v>
      </c>
      <c r="I2665" s="53">
        <v>42</v>
      </c>
      <c r="J2665" s="61">
        <v>0.71</v>
      </c>
      <c r="K2665" s="64">
        <f t="shared" si="175"/>
        <v>0.95831983587085623</v>
      </c>
      <c r="M2665" s="2"/>
    </row>
    <row r="2666" spans="1:13" x14ac:dyDescent="0.2">
      <c r="A2666" s="47">
        <f t="shared" si="176"/>
        <v>2021</v>
      </c>
      <c r="B2666" s="181" t="str">
        <f t="shared" si="173"/>
        <v>May</v>
      </c>
      <c r="C2666" s="79">
        <f t="shared" si="174"/>
        <v>20</v>
      </c>
      <c r="D2666" s="194">
        <v>44330</v>
      </c>
      <c r="E2666" s="53" t="s">
        <v>30</v>
      </c>
      <c r="F2666" s="53" t="s">
        <v>146</v>
      </c>
      <c r="G2666" s="50" t="s">
        <v>138</v>
      </c>
      <c r="H2666" s="50" t="s">
        <v>144</v>
      </c>
      <c r="I2666" s="53">
        <v>45</v>
      </c>
      <c r="J2666" s="61">
        <v>0.86</v>
      </c>
      <c r="K2666" s="64">
        <f t="shared" si="175"/>
        <v>0.94375857338820301</v>
      </c>
      <c r="M2666" s="2"/>
    </row>
    <row r="2667" spans="1:13" x14ac:dyDescent="0.2">
      <c r="A2667" s="47">
        <f t="shared" si="176"/>
        <v>2021</v>
      </c>
      <c r="B2667" s="181" t="str">
        <f t="shared" si="173"/>
        <v>May</v>
      </c>
      <c r="C2667" s="79">
        <f t="shared" si="174"/>
        <v>20</v>
      </c>
      <c r="D2667" s="194">
        <v>44330</v>
      </c>
      <c r="E2667" s="53" t="s">
        <v>30</v>
      </c>
      <c r="F2667" s="53" t="s">
        <v>146</v>
      </c>
      <c r="G2667" s="50" t="s">
        <v>138</v>
      </c>
      <c r="H2667" s="50" t="s">
        <v>144</v>
      </c>
      <c r="I2667" s="53">
        <v>46</v>
      </c>
      <c r="J2667" s="61">
        <v>0.99</v>
      </c>
      <c r="K2667" s="64">
        <f t="shared" si="175"/>
        <v>1.0170954220432318</v>
      </c>
      <c r="M2667" s="2"/>
    </row>
    <row r="2668" spans="1:13" x14ac:dyDescent="0.2">
      <c r="A2668" s="47">
        <f t="shared" si="176"/>
        <v>2021</v>
      </c>
      <c r="B2668" s="181" t="str">
        <f t="shared" si="173"/>
        <v>May</v>
      </c>
      <c r="C2668" s="79">
        <f t="shared" si="174"/>
        <v>20</v>
      </c>
      <c r="D2668" s="194">
        <v>44330</v>
      </c>
      <c r="E2668" s="53" t="s">
        <v>30</v>
      </c>
      <c r="F2668" s="53" t="s">
        <v>146</v>
      </c>
      <c r="G2668" s="50" t="s">
        <v>138</v>
      </c>
      <c r="H2668" s="50" t="s">
        <v>144</v>
      </c>
      <c r="I2668" s="53">
        <v>46</v>
      </c>
      <c r="J2668" s="61">
        <v>0.96</v>
      </c>
      <c r="K2668" s="64">
        <f t="shared" si="175"/>
        <v>0.98627434864798225</v>
      </c>
      <c r="M2668" s="2"/>
    </row>
    <row r="2669" spans="1:13" x14ac:dyDescent="0.2">
      <c r="A2669" s="47">
        <f t="shared" si="176"/>
        <v>2021</v>
      </c>
      <c r="B2669" s="181" t="str">
        <f t="shared" si="173"/>
        <v>May</v>
      </c>
      <c r="C2669" s="79">
        <f t="shared" si="174"/>
        <v>20</v>
      </c>
      <c r="D2669" s="194">
        <v>44330</v>
      </c>
      <c r="E2669" s="53" t="s">
        <v>30</v>
      </c>
      <c r="F2669" s="53" t="s">
        <v>152</v>
      </c>
      <c r="G2669" s="50" t="s">
        <v>138</v>
      </c>
      <c r="H2669" s="50" t="s">
        <v>144</v>
      </c>
      <c r="I2669" s="53">
        <v>55</v>
      </c>
      <c r="J2669" s="61">
        <v>1.43</v>
      </c>
      <c r="K2669" s="64">
        <f t="shared" si="175"/>
        <v>0.85950413223140498</v>
      </c>
      <c r="M2669" s="2"/>
    </row>
    <row r="2670" spans="1:13" x14ac:dyDescent="0.2">
      <c r="A2670" s="47">
        <f t="shared" si="176"/>
        <v>2021</v>
      </c>
      <c r="B2670" s="181" t="str">
        <f t="shared" ref="B2670:B2733" si="177">TEXT(D2670,"mmm")</f>
        <v>May</v>
      </c>
      <c r="C2670" s="79">
        <f t="shared" si="174"/>
        <v>20</v>
      </c>
      <c r="D2670" s="194">
        <v>44330</v>
      </c>
      <c r="E2670" s="53" t="s">
        <v>30</v>
      </c>
      <c r="F2670" s="53" t="s">
        <v>152</v>
      </c>
      <c r="G2670" s="50" t="s">
        <v>138</v>
      </c>
      <c r="H2670" s="50" t="s">
        <v>144</v>
      </c>
      <c r="I2670" s="53">
        <v>59</v>
      </c>
      <c r="J2670" s="61">
        <v>1.92</v>
      </c>
      <c r="K2670" s="64">
        <f t="shared" si="175"/>
        <v>0.93485702043539021</v>
      </c>
      <c r="M2670" s="2"/>
    </row>
    <row r="2671" spans="1:13" x14ac:dyDescent="0.2">
      <c r="A2671" s="47">
        <f t="shared" si="176"/>
        <v>2021</v>
      </c>
      <c r="B2671" s="181" t="str">
        <f t="shared" si="177"/>
        <v>May</v>
      </c>
      <c r="C2671" s="79">
        <f t="shared" ref="C2671:C2734" si="178">WEEKNUM(D2671)</f>
        <v>20</v>
      </c>
      <c r="D2671" s="194">
        <v>44330</v>
      </c>
      <c r="E2671" s="53" t="s">
        <v>30</v>
      </c>
      <c r="F2671" s="53" t="s">
        <v>152</v>
      </c>
      <c r="G2671" s="50" t="s">
        <v>138</v>
      </c>
      <c r="H2671" s="50" t="s">
        <v>144</v>
      </c>
      <c r="I2671" s="53">
        <v>60</v>
      </c>
      <c r="J2671" s="61">
        <v>2.9</v>
      </c>
      <c r="K2671" s="64">
        <f t="shared" si="175"/>
        <v>1.3425925925925926</v>
      </c>
      <c r="M2671" s="2"/>
    </row>
    <row r="2672" spans="1:13" x14ac:dyDescent="0.2">
      <c r="A2672" s="47">
        <f t="shared" si="176"/>
        <v>2021</v>
      </c>
      <c r="B2672" s="181" t="str">
        <f t="shared" si="177"/>
        <v>May</v>
      </c>
      <c r="C2672" s="79">
        <f t="shared" si="178"/>
        <v>20</v>
      </c>
      <c r="D2672" s="194">
        <v>44330</v>
      </c>
      <c r="E2672" s="53" t="s">
        <v>30</v>
      </c>
      <c r="F2672" s="53" t="s">
        <v>152</v>
      </c>
      <c r="G2672" s="50" t="s">
        <v>138</v>
      </c>
      <c r="H2672" s="50" t="s">
        <v>144</v>
      </c>
      <c r="I2672" s="53">
        <v>62</v>
      </c>
      <c r="J2672" s="61">
        <v>2.2000000000000002</v>
      </c>
      <c r="K2672" s="64">
        <f t="shared" si="175"/>
        <v>0.92309757980598184</v>
      </c>
      <c r="M2672" s="2"/>
    </row>
    <row r="2673" spans="1:13" x14ac:dyDescent="0.2">
      <c r="A2673" s="47">
        <f t="shared" si="176"/>
        <v>2021</v>
      </c>
      <c r="B2673" s="181" t="str">
        <f t="shared" si="177"/>
        <v>May</v>
      </c>
      <c r="C2673" s="79">
        <f t="shared" si="178"/>
        <v>20</v>
      </c>
      <c r="D2673" s="194">
        <v>44330</v>
      </c>
      <c r="E2673" s="53" t="s">
        <v>30</v>
      </c>
      <c r="F2673" s="53" t="s">
        <v>152</v>
      </c>
      <c r="G2673" s="50" t="s">
        <v>138</v>
      </c>
      <c r="H2673" s="50" t="s">
        <v>144</v>
      </c>
      <c r="I2673" s="53">
        <v>57</v>
      </c>
      <c r="J2673" s="61">
        <v>1.92</v>
      </c>
      <c r="K2673" s="64">
        <f t="shared" si="175"/>
        <v>1.0367562488862969</v>
      </c>
      <c r="M2673" s="2"/>
    </row>
    <row r="2674" spans="1:13" x14ac:dyDescent="0.2">
      <c r="A2674" s="47">
        <f t="shared" si="176"/>
        <v>2021</v>
      </c>
      <c r="B2674" s="181" t="str">
        <f t="shared" si="177"/>
        <v>May</v>
      </c>
      <c r="C2674" s="79">
        <f t="shared" si="178"/>
        <v>20</v>
      </c>
      <c r="D2674" s="194">
        <v>44330</v>
      </c>
      <c r="E2674" s="53" t="s">
        <v>30</v>
      </c>
      <c r="F2674" s="53" t="s">
        <v>152</v>
      </c>
      <c r="G2674" s="50" t="s">
        <v>138</v>
      </c>
      <c r="H2674" s="50" t="s">
        <v>144</v>
      </c>
      <c r="I2674" s="53">
        <v>49</v>
      </c>
      <c r="J2674" s="61">
        <v>0.94</v>
      </c>
      <c r="K2674" s="64">
        <f t="shared" si="175"/>
        <v>0.79898681671752414</v>
      </c>
      <c r="M2674" s="2"/>
    </row>
    <row r="2675" spans="1:13" x14ac:dyDescent="0.2">
      <c r="A2675" s="47">
        <f t="shared" si="176"/>
        <v>2021</v>
      </c>
      <c r="B2675" s="181" t="str">
        <f t="shared" si="177"/>
        <v>May</v>
      </c>
      <c r="C2675" s="79">
        <f t="shared" si="178"/>
        <v>20</v>
      </c>
      <c r="D2675" s="194">
        <v>44330</v>
      </c>
      <c r="E2675" s="53" t="s">
        <v>19</v>
      </c>
      <c r="F2675" s="53" t="s">
        <v>146</v>
      </c>
      <c r="G2675" s="50" t="s">
        <v>138</v>
      </c>
      <c r="H2675" s="50" t="s">
        <v>144</v>
      </c>
      <c r="I2675" s="53">
        <v>55</v>
      </c>
      <c r="J2675" s="61">
        <v>1.6</v>
      </c>
      <c r="K2675" s="64">
        <f t="shared" si="175"/>
        <v>0.96168294515401953</v>
      </c>
      <c r="M2675" s="2"/>
    </row>
    <row r="2676" spans="1:13" x14ac:dyDescent="0.2">
      <c r="A2676" s="47">
        <f t="shared" si="176"/>
        <v>2021</v>
      </c>
      <c r="B2676" s="181" t="str">
        <f t="shared" si="177"/>
        <v>May</v>
      </c>
      <c r="C2676" s="79">
        <f t="shared" si="178"/>
        <v>20</v>
      </c>
      <c r="D2676" s="194">
        <v>44330</v>
      </c>
      <c r="E2676" s="53" t="s">
        <v>19</v>
      </c>
      <c r="F2676" s="53" t="s">
        <v>146</v>
      </c>
      <c r="G2676" s="50" t="s">
        <v>138</v>
      </c>
      <c r="H2676" s="50" t="s">
        <v>144</v>
      </c>
      <c r="I2676" s="53">
        <v>40</v>
      </c>
      <c r="J2676" s="61">
        <v>0.56999999999999995</v>
      </c>
      <c r="K2676" s="64">
        <f t="shared" si="175"/>
        <v>0.89062499999999989</v>
      </c>
      <c r="M2676" s="2"/>
    </row>
    <row r="2677" spans="1:13" x14ac:dyDescent="0.2">
      <c r="A2677" s="47">
        <f t="shared" si="176"/>
        <v>2021</v>
      </c>
      <c r="B2677" s="181" t="str">
        <f t="shared" si="177"/>
        <v>May</v>
      </c>
      <c r="C2677" s="79">
        <f t="shared" si="178"/>
        <v>20</v>
      </c>
      <c r="D2677" s="194">
        <v>44330</v>
      </c>
      <c r="E2677" s="53" t="s">
        <v>19</v>
      </c>
      <c r="F2677" s="53" t="s">
        <v>146</v>
      </c>
      <c r="G2677" s="50" t="s">
        <v>138</v>
      </c>
      <c r="H2677" s="50" t="s">
        <v>144</v>
      </c>
      <c r="I2677" s="53">
        <v>39</v>
      </c>
      <c r="J2677" s="61">
        <v>0.47</v>
      </c>
      <c r="K2677" s="64">
        <f t="shared" si="175"/>
        <v>0.7923262361132184</v>
      </c>
      <c r="M2677" s="2"/>
    </row>
    <row r="2678" spans="1:13" x14ac:dyDescent="0.2">
      <c r="A2678" s="47">
        <f t="shared" si="176"/>
        <v>2021</v>
      </c>
      <c r="B2678" s="181" t="str">
        <f t="shared" si="177"/>
        <v>May</v>
      </c>
      <c r="C2678" s="79">
        <f t="shared" si="178"/>
        <v>20</v>
      </c>
      <c r="D2678" s="194">
        <v>44330</v>
      </c>
      <c r="E2678" s="53" t="s">
        <v>19</v>
      </c>
      <c r="F2678" s="53" t="s">
        <v>146</v>
      </c>
      <c r="G2678" s="50" t="s">
        <v>138</v>
      </c>
      <c r="H2678" s="50" t="s">
        <v>144</v>
      </c>
      <c r="I2678" s="53">
        <v>39</v>
      </c>
      <c r="J2678" s="61">
        <v>0.53</v>
      </c>
      <c r="K2678" s="64">
        <f t="shared" si="175"/>
        <v>0.89347426625533133</v>
      </c>
      <c r="M2678" s="2"/>
    </row>
    <row r="2679" spans="1:13" x14ac:dyDescent="0.2">
      <c r="A2679" s="47">
        <f t="shared" si="176"/>
        <v>2021</v>
      </c>
      <c r="B2679" s="181" t="str">
        <f t="shared" si="177"/>
        <v>May</v>
      </c>
      <c r="C2679" s="79">
        <f t="shared" si="178"/>
        <v>20</v>
      </c>
      <c r="D2679" s="194">
        <v>44330</v>
      </c>
      <c r="E2679" s="53" t="s">
        <v>19</v>
      </c>
      <c r="F2679" s="53" t="s">
        <v>146</v>
      </c>
      <c r="G2679" s="50" t="s">
        <v>138</v>
      </c>
      <c r="H2679" s="50" t="s">
        <v>144</v>
      </c>
      <c r="I2679" s="53">
        <v>38</v>
      </c>
      <c r="J2679" s="61">
        <v>0.49</v>
      </c>
      <c r="K2679" s="64">
        <f t="shared" si="175"/>
        <v>0.89298731593526748</v>
      </c>
      <c r="M2679" s="2"/>
    </row>
    <row r="2680" spans="1:13" x14ac:dyDescent="0.2">
      <c r="A2680" s="47">
        <f t="shared" si="176"/>
        <v>2021</v>
      </c>
      <c r="B2680" s="181" t="str">
        <f t="shared" si="177"/>
        <v>May</v>
      </c>
      <c r="C2680" s="79">
        <f t="shared" si="178"/>
        <v>20</v>
      </c>
      <c r="D2680" s="194">
        <v>44330</v>
      </c>
      <c r="E2680" s="53" t="s">
        <v>19</v>
      </c>
      <c r="F2680" s="53" t="s">
        <v>146</v>
      </c>
      <c r="G2680" s="50" t="s">
        <v>138</v>
      </c>
      <c r="H2680" s="50" t="s">
        <v>144</v>
      </c>
      <c r="I2680" s="53">
        <v>36</v>
      </c>
      <c r="J2680" s="61">
        <v>0.4</v>
      </c>
      <c r="K2680" s="64">
        <f t="shared" si="175"/>
        <v>0.85733882030178321</v>
      </c>
      <c r="M2680" s="2"/>
    </row>
    <row r="2681" spans="1:13" x14ac:dyDescent="0.2">
      <c r="A2681" s="47">
        <f t="shared" si="176"/>
        <v>2021</v>
      </c>
      <c r="B2681" s="181" t="str">
        <f t="shared" si="177"/>
        <v>May</v>
      </c>
      <c r="C2681" s="79">
        <f t="shared" si="178"/>
        <v>20</v>
      </c>
      <c r="D2681" s="194">
        <v>44330</v>
      </c>
      <c r="E2681" s="53" t="s">
        <v>19</v>
      </c>
      <c r="F2681" s="53" t="s">
        <v>146</v>
      </c>
      <c r="G2681" s="50" t="s">
        <v>138</v>
      </c>
      <c r="H2681" s="50" t="s">
        <v>144</v>
      </c>
      <c r="I2681" s="53">
        <v>37</v>
      </c>
      <c r="J2681" s="61">
        <v>0.4</v>
      </c>
      <c r="K2681" s="64">
        <f t="shared" si="175"/>
        <v>0.78968669180502638</v>
      </c>
      <c r="M2681" s="2"/>
    </row>
    <row r="2682" spans="1:13" x14ac:dyDescent="0.2">
      <c r="A2682" s="47">
        <f t="shared" si="176"/>
        <v>2021</v>
      </c>
      <c r="B2682" s="181" t="str">
        <f t="shared" si="177"/>
        <v>May</v>
      </c>
      <c r="C2682" s="79">
        <f t="shared" si="178"/>
        <v>20</v>
      </c>
      <c r="D2682" s="194">
        <v>44330</v>
      </c>
      <c r="E2682" s="53" t="s">
        <v>19</v>
      </c>
      <c r="F2682" s="53" t="s">
        <v>146</v>
      </c>
      <c r="G2682" s="50" t="s">
        <v>138</v>
      </c>
      <c r="H2682" s="50" t="s">
        <v>144</v>
      </c>
      <c r="I2682" s="53">
        <v>45</v>
      </c>
      <c r="J2682" s="61">
        <v>0.8</v>
      </c>
      <c r="K2682" s="64">
        <f t="shared" si="175"/>
        <v>0.87791495198902603</v>
      </c>
      <c r="M2682" s="2"/>
    </row>
    <row r="2683" spans="1:13" x14ac:dyDescent="0.2">
      <c r="A2683" s="47">
        <f t="shared" si="176"/>
        <v>2021</v>
      </c>
      <c r="B2683" s="181" t="str">
        <f t="shared" si="177"/>
        <v>May</v>
      </c>
      <c r="C2683" s="79">
        <f t="shared" si="178"/>
        <v>20</v>
      </c>
      <c r="D2683" s="194">
        <v>44330</v>
      </c>
      <c r="E2683" s="53" t="s">
        <v>19</v>
      </c>
      <c r="F2683" s="53" t="s">
        <v>146</v>
      </c>
      <c r="G2683" s="50" t="s">
        <v>138</v>
      </c>
      <c r="H2683" s="50" t="s">
        <v>144</v>
      </c>
      <c r="I2683" s="53">
        <v>44</v>
      </c>
      <c r="J2683" s="61">
        <v>0.88</v>
      </c>
      <c r="K2683" s="64">
        <f t="shared" si="175"/>
        <v>1.0330578512396693</v>
      </c>
      <c r="M2683" s="2"/>
    </row>
    <row r="2684" spans="1:13" x14ac:dyDescent="0.2">
      <c r="A2684" s="47">
        <f t="shared" si="176"/>
        <v>2021</v>
      </c>
      <c r="B2684" s="181" t="str">
        <f t="shared" si="177"/>
        <v>May</v>
      </c>
      <c r="C2684" s="79">
        <f t="shared" si="178"/>
        <v>20</v>
      </c>
      <c r="D2684" s="194">
        <v>44330</v>
      </c>
      <c r="E2684" s="53" t="s">
        <v>19</v>
      </c>
      <c r="F2684" s="53" t="s">
        <v>146</v>
      </c>
      <c r="G2684" s="50" t="s">
        <v>138</v>
      </c>
      <c r="H2684" s="50" t="s">
        <v>144</v>
      </c>
      <c r="I2684" s="53">
        <v>38</v>
      </c>
      <c r="J2684" s="61">
        <v>0.46</v>
      </c>
      <c r="K2684" s="64">
        <f t="shared" si="175"/>
        <v>0.83831462312290417</v>
      </c>
      <c r="M2684" s="2"/>
    </row>
    <row r="2685" spans="1:13" x14ac:dyDescent="0.2">
      <c r="A2685" s="47">
        <f t="shared" si="176"/>
        <v>2021</v>
      </c>
      <c r="B2685" s="181" t="str">
        <f t="shared" si="177"/>
        <v>May</v>
      </c>
      <c r="C2685" s="79">
        <f t="shared" si="178"/>
        <v>20</v>
      </c>
      <c r="D2685" s="194">
        <v>44330</v>
      </c>
      <c r="E2685" s="53" t="s">
        <v>19</v>
      </c>
      <c r="F2685" s="53" t="s">
        <v>146</v>
      </c>
      <c r="G2685" s="50" t="s">
        <v>138</v>
      </c>
      <c r="H2685" s="50" t="s">
        <v>144</v>
      </c>
      <c r="I2685" s="53">
        <v>43</v>
      </c>
      <c r="J2685" s="61">
        <v>0.79</v>
      </c>
      <c r="K2685" s="64">
        <f t="shared" si="175"/>
        <v>0.99362320298841611</v>
      </c>
      <c r="M2685" s="2"/>
    </row>
    <row r="2686" spans="1:13" x14ac:dyDescent="0.2">
      <c r="A2686" s="47">
        <f t="shared" si="176"/>
        <v>2021</v>
      </c>
      <c r="B2686" s="181" t="str">
        <f t="shared" si="177"/>
        <v>May</v>
      </c>
      <c r="C2686" s="79">
        <f t="shared" si="178"/>
        <v>20</v>
      </c>
      <c r="D2686" s="194">
        <v>44330</v>
      </c>
      <c r="E2686" s="53" t="s">
        <v>19</v>
      </c>
      <c r="F2686" s="53" t="s">
        <v>146</v>
      </c>
      <c r="G2686" s="50" t="s">
        <v>138</v>
      </c>
      <c r="H2686" s="50" t="s">
        <v>144</v>
      </c>
      <c r="I2686" s="53">
        <v>39</v>
      </c>
      <c r="J2686" s="61">
        <v>0.57999999999999996</v>
      </c>
      <c r="K2686" s="64">
        <f t="shared" si="175"/>
        <v>0.97776429137375875</v>
      </c>
      <c r="M2686" s="2"/>
    </row>
    <row r="2687" spans="1:13" x14ac:dyDescent="0.2">
      <c r="A2687" s="47">
        <f t="shared" si="176"/>
        <v>2021</v>
      </c>
      <c r="B2687" s="181" t="str">
        <f t="shared" si="177"/>
        <v>May</v>
      </c>
      <c r="C2687" s="79">
        <f t="shared" si="178"/>
        <v>20</v>
      </c>
      <c r="D2687" s="194">
        <v>44330</v>
      </c>
      <c r="E2687" s="53" t="s">
        <v>19</v>
      </c>
      <c r="F2687" s="53" t="s">
        <v>146</v>
      </c>
      <c r="G2687" s="50" t="s">
        <v>138</v>
      </c>
      <c r="H2687" s="50" t="s">
        <v>144</v>
      </c>
      <c r="I2687" s="53">
        <v>37</v>
      </c>
      <c r="J2687" s="61">
        <v>0.41</v>
      </c>
      <c r="K2687" s="64">
        <f t="shared" si="175"/>
        <v>0.80942885910015205</v>
      </c>
      <c r="M2687" s="2"/>
    </row>
    <row r="2688" spans="1:13" x14ac:dyDescent="0.2">
      <c r="A2688" s="47">
        <f t="shared" si="176"/>
        <v>2021</v>
      </c>
      <c r="B2688" s="181" t="str">
        <f t="shared" si="177"/>
        <v>May</v>
      </c>
      <c r="C2688" s="79">
        <f t="shared" si="178"/>
        <v>20</v>
      </c>
      <c r="D2688" s="194">
        <v>44330</v>
      </c>
      <c r="E2688" s="53" t="s">
        <v>19</v>
      </c>
      <c r="F2688" s="53" t="s">
        <v>146</v>
      </c>
      <c r="G2688" s="50" t="s">
        <v>138</v>
      </c>
      <c r="H2688" s="50" t="s">
        <v>144</v>
      </c>
      <c r="I2688" s="53">
        <v>37</v>
      </c>
      <c r="J2688" s="61">
        <v>0.41</v>
      </c>
      <c r="K2688" s="64">
        <f t="shared" si="175"/>
        <v>0.80942885910015205</v>
      </c>
      <c r="M2688" s="2"/>
    </row>
    <row r="2689" spans="1:13" x14ac:dyDescent="0.2">
      <c r="A2689" s="47">
        <f t="shared" si="176"/>
        <v>2021</v>
      </c>
      <c r="B2689" s="181" t="str">
        <f t="shared" si="177"/>
        <v>May</v>
      </c>
      <c r="C2689" s="79">
        <f t="shared" si="178"/>
        <v>20</v>
      </c>
      <c r="D2689" s="194">
        <v>44330</v>
      </c>
      <c r="E2689" s="53" t="s">
        <v>19</v>
      </c>
      <c r="F2689" s="53" t="s">
        <v>146</v>
      </c>
      <c r="G2689" s="50" t="s">
        <v>138</v>
      </c>
      <c r="H2689" s="50" t="s">
        <v>144</v>
      </c>
      <c r="I2689" s="53">
        <v>42</v>
      </c>
      <c r="J2689" s="61">
        <v>0.68</v>
      </c>
      <c r="K2689" s="64">
        <f t="shared" si="175"/>
        <v>0.91782744843969333</v>
      </c>
      <c r="M2689" s="2"/>
    </row>
    <row r="2690" spans="1:13" x14ac:dyDescent="0.2">
      <c r="A2690" s="47">
        <f t="shared" si="176"/>
        <v>2021</v>
      </c>
      <c r="B2690" s="181" t="str">
        <f t="shared" si="177"/>
        <v>May</v>
      </c>
      <c r="C2690" s="79">
        <f t="shared" si="178"/>
        <v>20</v>
      </c>
      <c r="D2690" s="194">
        <v>44330</v>
      </c>
      <c r="E2690" s="53" t="s">
        <v>19</v>
      </c>
      <c r="F2690" s="53" t="s">
        <v>146</v>
      </c>
      <c r="G2690" s="50" t="s">
        <v>138</v>
      </c>
      <c r="H2690" s="50" t="s">
        <v>144</v>
      </c>
      <c r="I2690" s="53">
        <v>38</v>
      </c>
      <c r="J2690" s="61">
        <v>0.4</v>
      </c>
      <c r="K2690" s="64">
        <f t="shared" si="175"/>
        <v>0.72896923749817755</v>
      </c>
      <c r="M2690" s="2"/>
    </row>
    <row r="2691" spans="1:13" x14ac:dyDescent="0.2">
      <c r="A2691" s="47">
        <f t="shared" si="176"/>
        <v>2021</v>
      </c>
      <c r="B2691" s="181" t="str">
        <f t="shared" si="177"/>
        <v>May</v>
      </c>
      <c r="C2691" s="79">
        <f t="shared" si="178"/>
        <v>20</v>
      </c>
      <c r="D2691" s="194">
        <v>44330</v>
      </c>
      <c r="E2691" s="53" t="s">
        <v>19</v>
      </c>
      <c r="F2691" s="53" t="s">
        <v>146</v>
      </c>
      <c r="G2691" s="50" t="s">
        <v>138</v>
      </c>
      <c r="H2691" s="50" t="s">
        <v>144</v>
      </c>
      <c r="I2691" s="53">
        <v>37</v>
      </c>
      <c r="J2691" s="61">
        <v>0.42</v>
      </c>
      <c r="K2691" s="64">
        <f t="shared" ref="K2691:K2754" si="179">IF(J2691="","",(J2691*100000)/(I2691^3))</f>
        <v>0.82917102639527762</v>
      </c>
      <c r="M2691" s="2"/>
    </row>
    <row r="2692" spans="1:13" x14ac:dyDescent="0.2">
      <c r="A2692" s="47">
        <f t="shared" si="176"/>
        <v>2021</v>
      </c>
      <c r="B2692" s="181" t="str">
        <f t="shared" si="177"/>
        <v>May</v>
      </c>
      <c r="C2692" s="79">
        <f t="shared" si="178"/>
        <v>20</v>
      </c>
      <c r="D2692" s="194">
        <v>44330</v>
      </c>
      <c r="E2692" s="53" t="s">
        <v>19</v>
      </c>
      <c r="F2692" s="53" t="s">
        <v>146</v>
      </c>
      <c r="G2692" s="50" t="s">
        <v>138</v>
      </c>
      <c r="H2692" s="50" t="s">
        <v>144</v>
      </c>
      <c r="I2692" s="53">
        <v>39</v>
      </c>
      <c r="J2692" s="61">
        <v>0.51</v>
      </c>
      <c r="K2692" s="64">
        <f t="shared" si="179"/>
        <v>0.85975825620796031</v>
      </c>
      <c r="M2692" s="2"/>
    </row>
    <row r="2693" spans="1:13" x14ac:dyDescent="0.2">
      <c r="A2693" s="47">
        <f t="shared" si="176"/>
        <v>2021</v>
      </c>
      <c r="B2693" s="181" t="str">
        <f t="shared" si="177"/>
        <v>May</v>
      </c>
      <c r="C2693" s="79">
        <f t="shared" si="178"/>
        <v>20</v>
      </c>
      <c r="D2693" s="194">
        <v>44330</v>
      </c>
      <c r="E2693" s="53" t="s">
        <v>19</v>
      </c>
      <c r="F2693" s="53" t="s">
        <v>146</v>
      </c>
      <c r="G2693" s="50" t="s">
        <v>138</v>
      </c>
      <c r="H2693" s="50" t="s">
        <v>144</v>
      </c>
      <c r="I2693" s="53">
        <v>35</v>
      </c>
      <c r="J2693" s="61">
        <v>0.33</v>
      </c>
      <c r="K2693" s="64">
        <f t="shared" si="179"/>
        <v>0.76967930029154519</v>
      </c>
      <c r="M2693" s="2"/>
    </row>
    <row r="2694" spans="1:13" x14ac:dyDescent="0.2">
      <c r="A2694" s="47">
        <f t="shared" si="176"/>
        <v>2021</v>
      </c>
      <c r="B2694" s="181" t="str">
        <f t="shared" si="177"/>
        <v>May</v>
      </c>
      <c r="C2694" s="79">
        <f t="shared" si="178"/>
        <v>20</v>
      </c>
      <c r="D2694" s="194">
        <v>44330</v>
      </c>
      <c r="E2694" s="53" t="s">
        <v>19</v>
      </c>
      <c r="F2694" s="53" t="s">
        <v>146</v>
      </c>
      <c r="G2694" s="50" t="s">
        <v>138</v>
      </c>
      <c r="H2694" s="50" t="s">
        <v>144</v>
      </c>
      <c r="I2694" s="53">
        <v>35</v>
      </c>
      <c r="J2694" s="61">
        <v>0.38</v>
      </c>
      <c r="K2694" s="64">
        <f t="shared" si="179"/>
        <v>0.88629737609329451</v>
      </c>
      <c r="M2694" s="2"/>
    </row>
    <row r="2695" spans="1:13" x14ac:dyDescent="0.2">
      <c r="A2695" s="47">
        <f t="shared" si="176"/>
        <v>2021</v>
      </c>
      <c r="B2695" s="181" t="str">
        <f t="shared" si="177"/>
        <v>May</v>
      </c>
      <c r="C2695" s="79">
        <f t="shared" si="178"/>
        <v>20</v>
      </c>
      <c r="D2695" s="194">
        <v>44330</v>
      </c>
      <c r="E2695" s="53" t="s">
        <v>19</v>
      </c>
      <c r="F2695" s="53" t="s">
        <v>146</v>
      </c>
      <c r="G2695" s="50" t="s">
        <v>138</v>
      </c>
      <c r="H2695" s="50" t="s">
        <v>144</v>
      </c>
      <c r="I2695" s="53">
        <v>40</v>
      </c>
      <c r="J2695" s="61">
        <v>0.54</v>
      </c>
      <c r="K2695" s="64">
        <f t="shared" si="179"/>
        <v>0.84375</v>
      </c>
      <c r="M2695" s="2"/>
    </row>
    <row r="2696" spans="1:13" x14ac:dyDescent="0.2">
      <c r="A2696" s="47">
        <f t="shared" si="176"/>
        <v>2021</v>
      </c>
      <c r="B2696" s="181" t="str">
        <f t="shared" si="177"/>
        <v>May</v>
      </c>
      <c r="C2696" s="79">
        <f t="shared" si="178"/>
        <v>20</v>
      </c>
      <c r="D2696" s="194">
        <v>44330</v>
      </c>
      <c r="E2696" s="53" t="s">
        <v>19</v>
      </c>
      <c r="F2696" s="53" t="s">
        <v>146</v>
      </c>
      <c r="G2696" s="50" t="s">
        <v>138</v>
      </c>
      <c r="H2696" s="50" t="s">
        <v>144</v>
      </c>
      <c r="I2696" s="53">
        <v>41</v>
      </c>
      <c r="J2696" s="61">
        <v>0.53</v>
      </c>
      <c r="K2696" s="64">
        <f t="shared" si="179"/>
        <v>0.76899638716791685</v>
      </c>
      <c r="M2696" s="2"/>
    </row>
    <row r="2697" spans="1:13" x14ac:dyDescent="0.2">
      <c r="A2697" s="47">
        <f t="shared" si="176"/>
        <v>2021</v>
      </c>
      <c r="B2697" s="181" t="str">
        <f t="shared" si="177"/>
        <v>May</v>
      </c>
      <c r="C2697" s="79">
        <f t="shared" si="178"/>
        <v>20</v>
      </c>
      <c r="D2697" s="194">
        <v>44330</v>
      </c>
      <c r="E2697" s="53" t="s">
        <v>19</v>
      </c>
      <c r="F2697" s="53" t="s">
        <v>146</v>
      </c>
      <c r="G2697" s="50" t="s">
        <v>138</v>
      </c>
      <c r="H2697" s="50" t="s">
        <v>144</v>
      </c>
      <c r="I2697" s="53">
        <v>37</v>
      </c>
      <c r="J2697" s="61">
        <v>0.4</v>
      </c>
      <c r="K2697" s="64">
        <f t="shared" si="179"/>
        <v>0.78968669180502638</v>
      </c>
      <c r="M2697" s="2"/>
    </row>
    <row r="2698" spans="1:13" x14ac:dyDescent="0.2">
      <c r="A2698" s="47">
        <f t="shared" si="176"/>
        <v>2021</v>
      </c>
      <c r="B2698" s="181" t="str">
        <f t="shared" si="177"/>
        <v>May</v>
      </c>
      <c r="C2698" s="79">
        <f t="shared" si="178"/>
        <v>20</v>
      </c>
      <c r="D2698" s="194">
        <v>44330</v>
      </c>
      <c r="E2698" s="53" t="s">
        <v>19</v>
      </c>
      <c r="F2698" s="53" t="s">
        <v>146</v>
      </c>
      <c r="G2698" s="50" t="s">
        <v>138</v>
      </c>
      <c r="H2698" s="50" t="s">
        <v>144</v>
      </c>
      <c r="I2698" s="53">
        <v>38</v>
      </c>
      <c r="J2698" s="61">
        <v>0.44</v>
      </c>
      <c r="K2698" s="64">
        <f t="shared" si="179"/>
        <v>0.80186616124799537</v>
      </c>
      <c r="M2698" s="2"/>
    </row>
    <row r="2699" spans="1:13" x14ac:dyDescent="0.2">
      <c r="A2699" s="47">
        <f t="shared" si="176"/>
        <v>2021</v>
      </c>
      <c r="B2699" s="181" t="str">
        <f t="shared" si="177"/>
        <v>May</v>
      </c>
      <c r="C2699" s="79">
        <f t="shared" si="178"/>
        <v>20</v>
      </c>
      <c r="D2699" s="194">
        <v>44330</v>
      </c>
      <c r="E2699" s="53" t="s">
        <v>19</v>
      </c>
      <c r="F2699" s="53" t="s">
        <v>152</v>
      </c>
      <c r="G2699" s="50" t="s">
        <v>138</v>
      </c>
      <c r="H2699" s="50" t="s">
        <v>144</v>
      </c>
      <c r="I2699" s="53">
        <v>63</v>
      </c>
      <c r="J2699" s="61">
        <v>2.7</v>
      </c>
      <c r="K2699" s="64">
        <f t="shared" si="179"/>
        <v>1.0797969981643452</v>
      </c>
      <c r="M2699" s="2"/>
    </row>
    <row r="2700" spans="1:13" x14ac:dyDescent="0.2">
      <c r="A2700" s="47">
        <f t="shared" si="176"/>
        <v>2021</v>
      </c>
      <c r="B2700" s="181" t="str">
        <f t="shared" si="177"/>
        <v>May</v>
      </c>
      <c r="C2700" s="79">
        <f t="shared" si="178"/>
        <v>20</v>
      </c>
      <c r="D2700" s="194">
        <v>44330</v>
      </c>
      <c r="E2700" s="53" t="s">
        <v>19</v>
      </c>
      <c r="F2700" s="53" t="s">
        <v>152</v>
      </c>
      <c r="G2700" s="50" t="s">
        <v>138</v>
      </c>
      <c r="H2700" s="50" t="s">
        <v>148</v>
      </c>
      <c r="I2700" s="53">
        <v>70</v>
      </c>
      <c r="J2700" s="61">
        <v>3.9</v>
      </c>
      <c r="K2700" s="64">
        <f t="shared" si="179"/>
        <v>1.1370262390670554</v>
      </c>
      <c r="M2700" s="2"/>
    </row>
    <row r="2701" spans="1:13" x14ac:dyDescent="0.2">
      <c r="A2701" s="47">
        <f t="shared" si="176"/>
        <v>2021</v>
      </c>
      <c r="B2701" s="181" t="str">
        <f t="shared" si="177"/>
        <v>May</v>
      </c>
      <c r="C2701" s="79">
        <f t="shared" si="178"/>
        <v>20</v>
      </c>
      <c r="D2701" s="194">
        <v>44330</v>
      </c>
      <c r="E2701" s="53" t="s">
        <v>19</v>
      </c>
      <c r="F2701" s="53" t="s">
        <v>152</v>
      </c>
      <c r="G2701" s="50" t="s">
        <v>138</v>
      </c>
      <c r="H2701" s="50" t="s">
        <v>144</v>
      </c>
      <c r="I2701" s="53">
        <v>68</v>
      </c>
      <c r="J2701" s="61">
        <v>3.36</v>
      </c>
      <c r="K2701" s="64">
        <f t="shared" si="179"/>
        <v>1.0685935273763485</v>
      </c>
      <c r="M2701" s="2"/>
    </row>
    <row r="2702" spans="1:13" x14ac:dyDescent="0.2">
      <c r="A2702" s="47">
        <f t="shared" si="176"/>
        <v>2021</v>
      </c>
      <c r="B2702" s="181" t="str">
        <f t="shared" si="177"/>
        <v>May</v>
      </c>
      <c r="C2702" s="79">
        <f t="shared" si="178"/>
        <v>20</v>
      </c>
      <c r="D2702" s="194">
        <v>44330</v>
      </c>
      <c r="E2702" s="53" t="s">
        <v>19</v>
      </c>
      <c r="F2702" s="53" t="s">
        <v>152</v>
      </c>
      <c r="G2702" s="50" t="s">
        <v>138</v>
      </c>
      <c r="H2702" s="50" t="s">
        <v>144</v>
      </c>
      <c r="I2702" s="53">
        <v>56</v>
      </c>
      <c r="J2702" s="61">
        <v>1.23</v>
      </c>
      <c r="K2702" s="64">
        <f t="shared" si="179"/>
        <v>0.70039176384839652</v>
      </c>
      <c r="M2702" s="2"/>
    </row>
    <row r="2703" spans="1:13" x14ac:dyDescent="0.2">
      <c r="A2703" s="47">
        <f t="shared" si="176"/>
        <v>2021</v>
      </c>
      <c r="B2703" s="181" t="str">
        <f t="shared" si="177"/>
        <v>May</v>
      </c>
      <c r="C2703" s="79">
        <f t="shared" si="178"/>
        <v>20</v>
      </c>
      <c r="D2703" s="194">
        <v>44330</v>
      </c>
      <c r="E2703" s="53" t="s">
        <v>19</v>
      </c>
      <c r="F2703" s="53" t="s">
        <v>152</v>
      </c>
      <c r="G2703" s="50" t="s">
        <v>138</v>
      </c>
      <c r="H2703" s="50" t="s">
        <v>144</v>
      </c>
      <c r="I2703" s="53">
        <v>63</v>
      </c>
      <c r="J2703" s="61">
        <v>2.2599999999999998</v>
      </c>
      <c r="K2703" s="64">
        <f t="shared" si="179"/>
        <v>0.90383007994497022</v>
      </c>
      <c r="M2703" s="2"/>
    </row>
    <row r="2704" spans="1:13" x14ac:dyDescent="0.2">
      <c r="A2704" s="47">
        <f t="shared" si="176"/>
        <v>2021</v>
      </c>
      <c r="B2704" s="181" t="str">
        <f t="shared" si="177"/>
        <v>May</v>
      </c>
      <c r="C2704" s="79">
        <f t="shared" si="178"/>
        <v>20</v>
      </c>
      <c r="D2704" s="194">
        <v>44330</v>
      </c>
      <c r="E2704" s="53" t="s">
        <v>19</v>
      </c>
      <c r="F2704" s="53" t="s">
        <v>152</v>
      </c>
      <c r="G2704" s="50" t="s">
        <v>138</v>
      </c>
      <c r="H2704" s="50" t="s">
        <v>144</v>
      </c>
      <c r="I2704" s="53">
        <v>52</v>
      </c>
      <c r="J2704" s="61">
        <v>1.26</v>
      </c>
      <c r="K2704" s="64">
        <f t="shared" si="179"/>
        <v>0.89610832954028219</v>
      </c>
      <c r="M2704" s="2"/>
    </row>
    <row r="2705" spans="1:13" x14ac:dyDescent="0.2">
      <c r="A2705" s="47">
        <f t="shared" si="176"/>
        <v>2021</v>
      </c>
      <c r="B2705" s="181" t="str">
        <f t="shared" si="177"/>
        <v>May</v>
      </c>
      <c r="C2705" s="79">
        <f t="shared" si="178"/>
        <v>20</v>
      </c>
      <c r="D2705" s="194">
        <v>44330</v>
      </c>
      <c r="E2705" s="53" t="s">
        <v>19</v>
      </c>
      <c r="F2705" s="53" t="s">
        <v>152</v>
      </c>
      <c r="G2705" s="50" t="s">
        <v>138</v>
      </c>
      <c r="H2705" s="50" t="s">
        <v>144</v>
      </c>
      <c r="I2705" s="53">
        <v>60</v>
      </c>
      <c r="J2705" s="61">
        <v>2.13</v>
      </c>
      <c r="K2705" s="64">
        <f t="shared" si="179"/>
        <v>0.98611111111111116</v>
      </c>
      <c r="M2705" s="2"/>
    </row>
    <row r="2706" spans="1:13" x14ac:dyDescent="0.2">
      <c r="A2706" s="47">
        <f t="shared" si="176"/>
        <v>2021</v>
      </c>
      <c r="B2706" s="181" t="str">
        <f t="shared" si="177"/>
        <v>May</v>
      </c>
      <c r="C2706" s="79">
        <f t="shared" si="178"/>
        <v>20</v>
      </c>
      <c r="D2706" s="194">
        <v>44330</v>
      </c>
      <c r="E2706" s="53" t="s">
        <v>30</v>
      </c>
      <c r="F2706" s="53" t="s">
        <v>142</v>
      </c>
      <c r="G2706" s="50" t="s">
        <v>138</v>
      </c>
      <c r="H2706" s="50" t="s">
        <v>144</v>
      </c>
      <c r="I2706" s="53">
        <v>69</v>
      </c>
      <c r="J2706" s="61">
        <v>2.6</v>
      </c>
      <c r="K2706" s="64">
        <f t="shared" si="179"/>
        <v>0.79145472422368945</v>
      </c>
      <c r="M2706" s="2"/>
    </row>
    <row r="2707" spans="1:13" x14ac:dyDescent="0.2">
      <c r="A2707" s="47">
        <f t="shared" si="176"/>
        <v>2021</v>
      </c>
      <c r="B2707" s="181" t="str">
        <f t="shared" si="177"/>
        <v>May</v>
      </c>
      <c r="C2707" s="79">
        <f t="shared" si="178"/>
        <v>20</v>
      </c>
      <c r="D2707" s="194">
        <v>44330</v>
      </c>
      <c r="E2707" s="53" t="s">
        <v>30</v>
      </c>
      <c r="F2707" s="53" t="s">
        <v>142</v>
      </c>
      <c r="G2707" s="50" t="s">
        <v>138</v>
      </c>
      <c r="H2707" s="50" t="s">
        <v>148</v>
      </c>
      <c r="I2707" s="53">
        <v>75</v>
      </c>
      <c r="J2707" s="61">
        <v>2.75</v>
      </c>
      <c r="K2707" s="64">
        <f t="shared" si="179"/>
        <v>0.6518518518518519</v>
      </c>
      <c r="M2707" s="2"/>
    </row>
    <row r="2708" spans="1:13" x14ac:dyDescent="0.2">
      <c r="A2708" s="47">
        <f t="shared" si="176"/>
        <v>2021</v>
      </c>
      <c r="B2708" s="181" t="str">
        <f t="shared" si="177"/>
        <v>May</v>
      </c>
      <c r="C2708" s="79">
        <f t="shared" si="178"/>
        <v>20</v>
      </c>
      <c r="D2708" s="194">
        <v>44330</v>
      </c>
      <c r="E2708" s="53" t="s">
        <v>30</v>
      </c>
      <c r="F2708" s="53" t="s">
        <v>142</v>
      </c>
      <c r="G2708" s="50" t="s">
        <v>138</v>
      </c>
      <c r="H2708" s="50" t="s">
        <v>144</v>
      </c>
      <c r="I2708" s="53">
        <v>60</v>
      </c>
      <c r="J2708" s="61">
        <v>1.6</v>
      </c>
      <c r="K2708" s="64">
        <f t="shared" si="179"/>
        <v>0.7407407407407407</v>
      </c>
      <c r="M2708" s="2"/>
    </row>
    <row r="2709" spans="1:13" x14ac:dyDescent="0.2">
      <c r="A2709" s="47">
        <f t="shared" si="176"/>
        <v>2021</v>
      </c>
      <c r="B2709" s="181" t="str">
        <f t="shared" si="177"/>
        <v>May</v>
      </c>
      <c r="C2709" s="79">
        <f t="shared" si="178"/>
        <v>20</v>
      </c>
      <c r="D2709" s="194">
        <v>44330</v>
      </c>
      <c r="E2709" s="53" t="s">
        <v>30</v>
      </c>
      <c r="F2709" s="53" t="s">
        <v>142</v>
      </c>
      <c r="G2709" s="50" t="s">
        <v>138</v>
      </c>
      <c r="H2709" s="50" t="s">
        <v>148</v>
      </c>
      <c r="I2709" s="53">
        <v>70</v>
      </c>
      <c r="J2709" s="61">
        <v>2.23</v>
      </c>
      <c r="K2709" s="64">
        <f t="shared" si="179"/>
        <v>0.65014577259475215</v>
      </c>
      <c r="M2709" s="2"/>
    </row>
    <row r="2710" spans="1:13" x14ac:dyDescent="0.2">
      <c r="A2710" s="47">
        <f t="shared" si="176"/>
        <v>2021</v>
      </c>
      <c r="B2710" s="181" t="str">
        <f t="shared" si="177"/>
        <v>May</v>
      </c>
      <c r="C2710" s="79">
        <f t="shared" si="178"/>
        <v>20</v>
      </c>
      <c r="D2710" s="194">
        <v>44330</v>
      </c>
      <c r="E2710" s="53" t="s">
        <v>30</v>
      </c>
      <c r="F2710" s="53" t="s">
        <v>142</v>
      </c>
      <c r="G2710" s="50" t="s">
        <v>138</v>
      </c>
      <c r="H2710" s="50" t="s">
        <v>144</v>
      </c>
      <c r="I2710" s="53">
        <v>67</v>
      </c>
      <c r="J2710" s="61">
        <v>2.4</v>
      </c>
      <c r="K2710" s="64">
        <f t="shared" si="179"/>
        <v>0.79797049504094586</v>
      </c>
      <c r="M2710" s="2"/>
    </row>
    <row r="2711" spans="1:13" x14ac:dyDescent="0.2">
      <c r="A2711" s="47">
        <f t="shared" si="176"/>
        <v>2021</v>
      </c>
      <c r="B2711" s="181" t="str">
        <f t="shared" si="177"/>
        <v>May</v>
      </c>
      <c r="C2711" s="79">
        <f t="shared" si="178"/>
        <v>20</v>
      </c>
      <c r="D2711" s="194">
        <v>44330</v>
      </c>
      <c r="E2711" s="53" t="s">
        <v>30</v>
      </c>
      <c r="F2711" s="53" t="s">
        <v>142</v>
      </c>
      <c r="G2711" s="50" t="s">
        <v>138</v>
      </c>
      <c r="H2711" s="50" t="s">
        <v>144</v>
      </c>
      <c r="I2711" s="53">
        <v>57</v>
      </c>
      <c r="J2711" s="61">
        <v>1.52</v>
      </c>
      <c r="K2711" s="64">
        <f t="shared" si="179"/>
        <v>0.82076536370165176</v>
      </c>
      <c r="M2711" s="2"/>
    </row>
    <row r="2712" spans="1:13" x14ac:dyDescent="0.2">
      <c r="A2712" s="47">
        <f t="shared" si="176"/>
        <v>2021</v>
      </c>
      <c r="B2712" s="181" t="str">
        <f t="shared" si="177"/>
        <v>May</v>
      </c>
      <c r="C2712" s="79">
        <f t="shared" si="178"/>
        <v>20</v>
      </c>
      <c r="D2712" s="194">
        <v>44330</v>
      </c>
      <c r="E2712" s="53" t="s">
        <v>30</v>
      </c>
      <c r="F2712" s="53" t="s">
        <v>142</v>
      </c>
      <c r="G2712" s="50" t="s">
        <v>138</v>
      </c>
      <c r="H2712" s="50" t="s">
        <v>144</v>
      </c>
      <c r="I2712" s="53">
        <v>64</v>
      </c>
      <c r="J2712" s="61">
        <v>1.97</v>
      </c>
      <c r="K2712" s="64">
        <f t="shared" si="179"/>
        <v>0.751495361328125</v>
      </c>
      <c r="M2712" s="2"/>
    </row>
    <row r="2713" spans="1:13" x14ac:dyDescent="0.2">
      <c r="A2713" s="47">
        <f t="shared" si="176"/>
        <v>2021</v>
      </c>
      <c r="B2713" s="181" t="str">
        <f t="shared" si="177"/>
        <v>May</v>
      </c>
      <c r="C2713" s="79">
        <f t="shared" si="178"/>
        <v>20</v>
      </c>
      <c r="D2713" s="194">
        <v>44330</v>
      </c>
      <c r="E2713" s="53" t="s">
        <v>30</v>
      </c>
      <c r="F2713" s="53" t="s">
        <v>142</v>
      </c>
      <c r="G2713" s="50" t="s">
        <v>138</v>
      </c>
      <c r="H2713" s="50" t="s">
        <v>148</v>
      </c>
      <c r="I2713" s="53">
        <v>70</v>
      </c>
      <c r="J2713" s="61">
        <v>2.5299999999999998</v>
      </c>
      <c r="K2713" s="64">
        <f t="shared" si="179"/>
        <v>0.73760932944606405</v>
      </c>
      <c r="M2713" s="2"/>
    </row>
    <row r="2714" spans="1:13" x14ac:dyDescent="0.2">
      <c r="A2714" s="47">
        <f t="shared" si="176"/>
        <v>2021</v>
      </c>
      <c r="B2714" s="181" t="str">
        <f t="shared" si="177"/>
        <v>May</v>
      </c>
      <c r="C2714" s="79">
        <f t="shared" si="178"/>
        <v>20</v>
      </c>
      <c r="D2714" s="194">
        <v>44330</v>
      </c>
      <c r="E2714" s="53" t="s">
        <v>30</v>
      </c>
      <c r="F2714" s="53" t="s">
        <v>142</v>
      </c>
      <c r="G2714" s="50" t="s">
        <v>138</v>
      </c>
      <c r="H2714" s="50" t="s">
        <v>144</v>
      </c>
      <c r="I2714" s="53">
        <v>65</v>
      </c>
      <c r="J2714" s="61">
        <v>1.19</v>
      </c>
      <c r="K2714" s="64">
        <f t="shared" si="179"/>
        <v>0.433318161128812</v>
      </c>
      <c r="M2714" s="2"/>
    </row>
    <row r="2715" spans="1:13" x14ac:dyDescent="0.2">
      <c r="A2715" s="47">
        <f t="shared" si="176"/>
        <v>2021</v>
      </c>
      <c r="B2715" s="181" t="str">
        <f t="shared" si="177"/>
        <v>May</v>
      </c>
      <c r="C2715" s="79">
        <f t="shared" si="178"/>
        <v>20</v>
      </c>
      <c r="D2715" s="194">
        <v>44330</v>
      </c>
      <c r="E2715" s="53" t="s">
        <v>30</v>
      </c>
      <c r="F2715" s="53" t="s">
        <v>142</v>
      </c>
      <c r="G2715" s="50" t="s">
        <v>138</v>
      </c>
      <c r="H2715" s="50" t="s">
        <v>144</v>
      </c>
      <c r="I2715" s="53">
        <v>67</v>
      </c>
      <c r="J2715" s="61">
        <v>1.98</v>
      </c>
      <c r="K2715" s="64">
        <f t="shared" si="179"/>
        <v>0.65832565840878032</v>
      </c>
      <c r="M2715" s="2"/>
    </row>
    <row r="2716" spans="1:13" x14ac:dyDescent="0.2">
      <c r="A2716" s="47">
        <f t="shared" si="176"/>
        <v>2021</v>
      </c>
      <c r="B2716" s="181" t="str">
        <f t="shared" si="177"/>
        <v>May</v>
      </c>
      <c r="C2716" s="79">
        <f t="shared" si="178"/>
        <v>20</v>
      </c>
      <c r="D2716" s="194">
        <v>44330</v>
      </c>
      <c r="E2716" s="53" t="s">
        <v>30</v>
      </c>
      <c r="F2716" s="53" t="s">
        <v>142</v>
      </c>
      <c r="G2716" s="50" t="s">
        <v>138</v>
      </c>
      <c r="H2716" s="50" t="s">
        <v>144</v>
      </c>
      <c r="I2716" s="53">
        <v>67</v>
      </c>
      <c r="J2716" s="61">
        <v>2.02</v>
      </c>
      <c r="K2716" s="64">
        <f t="shared" si="179"/>
        <v>0.67162516665946281</v>
      </c>
      <c r="M2716" s="2"/>
    </row>
    <row r="2717" spans="1:13" x14ac:dyDescent="0.2">
      <c r="A2717" s="47">
        <f t="shared" si="176"/>
        <v>2021</v>
      </c>
      <c r="B2717" s="181" t="str">
        <f t="shared" si="177"/>
        <v>May</v>
      </c>
      <c r="C2717" s="79">
        <f t="shared" si="178"/>
        <v>20</v>
      </c>
      <c r="D2717" s="194">
        <v>44330</v>
      </c>
      <c r="E2717" s="53" t="s">
        <v>30</v>
      </c>
      <c r="F2717" s="53" t="s">
        <v>142</v>
      </c>
      <c r="G2717" s="50" t="s">
        <v>138</v>
      </c>
      <c r="H2717" s="50" t="s">
        <v>144</v>
      </c>
      <c r="I2717" s="53">
        <v>63</v>
      </c>
      <c r="J2717" s="61">
        <v>1.51</v>
      </c>
      <c r="K2717" s="64">
        <f t="shared" si="179"/>
        <v>0.60388646934376333</v>
      </c>
      <c r="M2717" s="2"/>
    </row>
    <row r="2718" spans="1:13" x14ac:dyDescent="0.2">
      <c r="A2718" s="47">
        <f t="shared" si="176"/>
        <v>2021</v>
      </c>
      <c r="B2718" s="181" t="str">
        <f t="shared" si="177"/>
        <v>May</v>
      </c>
      <c r="C2718" s="79">
        <f t="shared" si="178"/>
        <v>20</v>
      </c>
      <c r="D2718" s="194">
        <v>44330</v>
      </c>
      <c r="E2718" s="53" t="s">
        <v>30</v>
      </c>
      <c r="F2718" s="53" t="s">
        <v>142</v>
      </c>
      <c r="G2718" s="50" t="s">
        <v>138</v>
      </c>
      <c r="H2718" s="50" t="s">
        <v>144</v>
      </c>
      <c r="I2718" s="53">
        <v>61</v>
      </c>
      <c r="J2718" s="61">
        <v>1.22</v>
      </c>
      <c r="K2718" s="64">
        <f t="shared" si="179"/>
        <v>0.53748992206396129</v>
      </c>
      <c r="M2718" s="2"/>
    </row>
    <row r="2719" spans="1:13" x14ac:dyDescent="0.2">
      <c r="A2719" s="47">
        <f t="shared" si="176"/>
        <v>2021</v>
      </c>
      <c r="B2719" s="181" t="str">
        <f t="shared" si="177"/>
        <v>May</v>
      </c>
      <c r="C2719" s="79">
        <f t="shared" si="178"/>
        <v>20</v>
      </c>
      <c r="D2719" s="194">
        <v>44330</v>
      </c>
      <c r="E2719" s="53" t="s">
        <v>30</v>
      </c>
      <c r="F2719" s="53" t="s">
        <v>142</v>
      </c>
      <c r="G2719" s="50" t="s">
        <v>138</v>
      </c>
      <c r="H2719" s="50" t="s">
        <v>144</v>
      </c>
      <c r="I2719" s="53">
        <v>63</v>
      </c>
      <c r="J2719" s="61">
        <v>1.59</v>
      </c>
      <c r="K2719" s="64">
        <f t="shared" si="179"/>
        <v>0.63588045447455877</v>
      </c>
      <c r="M2719" s="2"/>
    </row>
    <row r="2720" spans="1:13" x14ac:dyDescent="0.2">
      <c r="A2720" s="47">
        <f t="shared" si="176"/>
        <v>2021</v>
      </c>
      <c r="B2720" s="181" t="str">
        <f t="shared" si="177"/>
        <v>May</v>
      </c>
      <c r="C2720" s="79">
        <f t="shared" si="178"/>
        <v>20</v>
      </c>
      <c r="D2720" s="194">
        <v>44330</v>
      </c>
      <c r="E2720" s="53" t="s">
        <v>30</v>
      </c>
      <c r="F2720" s="53" t="s">
        <v>142</v>
      </c>
      <c r="G2720" s="50" t="s">
        <v>138</v>
      </c>
      <c r="H2720" s="50" t="s">
        <v>144</v>
      </c>
      <c r="I2720" s="53">
        <v>60</v>
      </c>
      <c r="J2720" s="61">
        <v>2.0499999999999998</v>
      </c>
      <c r="K2720" s="64">
        <f t="shared" si="179"/>
        <v>0.94907407407407396</v>
      </c>
      <c r="M2720" s="2"/>
    </row>
    <row r="2721" spans="1:13" x14ac:dyDescent="0.2">
      <c r="A2721" s="47">
        <f t="shared" si="176"/>
        <v>2021</v>
      </c>
      <c r="B2721" s="181" t="str">
        <f t="shared" si="177"/>
        <v>May</v>
      </c>
      <c r="C2721" s="79">
        <f t="shared" si="178"/>
        <v>20</v>
      </c>
      <c r="D2721" s="194">
        <v>44330</v>
      </c>
      <c r="E2721" s="53" t="s">
        <v>30</v>
      </c>
      <c r="F2721" s="53" t="s">
        <v>142</v>
      </c>
      <c r="G2721" s="50" t="s">
        <v>138</v>
      </c>
      <c r="H2721" s="50" t="s">
        <v>144</v>
      </c>
      <c r="I2721" s="53">
        <v>59</v>
      </c>
      <c r="J2721" s="61">
        <v>1.23</v>
      </c>
      <c r="K2721" s="64">
        <f t="shared" si="179"/>
        <v>0.59889277871642188</v>
      </c>
      <c r="M2721" s="2"/>
    </row>
    <row r="2722" spans="1:13" x14ac:dyDescent="0.2">
      <c r="A2722" s="47">
        <f t="shared" si="176"/>
        <v>2021</v>
      </c>
      <c r="B2722" s="181" t="str">
        <f t="shared" si="177"/>
        <v>May</v>
      </c>
      <c r="C2722" s="79">
        <f t="shared" si="178"/>
        <v>20</v>
      </c>
      <c r="D2722" s="194">
        <v>44330</v>
      </c>
      <c r="E2722" s="53" t="s">
        <v>30</v>
      </c>
      <c r="F2722" s="53" t="s">
        <v>142</v>
      </c>
      <c r="G2722" s="50" t="s">
        <v>138</v>
      </c>
      <c r="H2722" s="50" t="s">
        <v>144</v>
      </c>
      <c r="I2722" s="53">
        <v>66</v>
      </c>
      <c r="J2722" s="61">
        <v>2.02</v>
      </c>
      <c r="K2722" s="64">
        <f t="shared" si="179"/>
        <v>0.70261847121351251</v>
      </c>
      <c r="M2722" s="2"/>
    </row>
    <row r="2723" spans="1:13" x14ac:dyDescent="0.2">
      <c r="A2723" s="47">
        <f t="shared" si="176"/>
        <v>2021</v>
      </c>
      <c r="B2723" s="181" t="str">
        <f t="shared" si="177"/>
        <v>May</v>
      </c>
      <c r="C2723" s="79">
        <f t="shared" si="178"/>
        <v>20</v>
      </c>
      <c r="D2723" s="194">
        <v>44330</v>
      </c>
      <c r="E2723" s="53" t="s">
        <v>30</v>
      </c>
      <c r="F2723" s="53" t="s">
        <v>142</v>
      </c>
      <c r="G2723" s="50" t="s">
        <v>138</v>
      </c>
      <c r="H2723" s="50" t="s">
        <v>144</v>
      </c>
      <c r="I2723" s="53">
        <v>67</v>
      </c>
      <c r="J2723" s="61">
        <v>2.23</v>
      </c>
      <c r="K2723" s="64">
        <f t="shared" si="179"/>
        <v>0.74144758497554553</v>
      </c>
      <c r="M2723" s="2"/>
    </row>
    <row r="2724" spans="1:13" x14ac:dyDescent="0.2">
      <c r="A2724" s="47">
        <f t="shared" si="176"/>
        <v>2021</v>
      </c>
      <c r="B2724" s="181" t="str">
        <f t="shared" si="177"/>
        <v>May</v>
      </c>
      <c r="C2724" s="79">
        <f t="shared" si="178"/>
        <v>20</v>
      </c>
      <c r="D2724" s="194">
        <v>44330</v>
      </c>
      <c r="E2724" s="53" t="s">
        <v>30</v>
      </c>
      <c r="F2724" s="53" t="s">
        <v>142</v>
      </c>
      <c r="G2724" s="50" t="s">
        <v>138</v>
      </c>
      <c r="H2724" s="50" t="s">
        <v>144</v>
      </c>
      <c r="I2724" s="53">
        <v>59</v>
      </c>
      <c r="J2724" s="61">
        <v>1.52</v>
      </c>
      <c r="K2724" s="64">
        <f t="shared" si="179"/>
        <v>0.74009514117801722</v>
      </c>
      <c r="M2724" s="2"/>
    </row>
    <row r="2725" spans="1:13" x14ac:dyDescent="0.2">
      <c r="A2725" s="47">
        <f t="shared" si="176"/>
        <v>2021</v>
      </c>
      <c r="B2725" s="181" t="str">
        <f t="shared" si="177"/>
        <v>May</v>
      </c>
      <c r="C2725" s="79">
        <f t="shared" si="178"/>
        <v>20</v>
      </c>
      <c r="D2725" s="194">
        <v>44330</v>
      </c>
      <c r="E2725" s="53" t="s">
        <v>30</v>
      </c>
      <c r="F2725" s="53" t="s">
        <v>142</v>
      </c>
      <c r="G2725" s="50" t="s">
        <v>138</v>
      </c>
      <c r="H2725" s="50" t="s">
        <v>144</v>
      </c>
      <c r="I2725" s="53">
        <v>67</v>
      </c>
      <c r="J2725" s="61">
        <v>2.23</v>
      </c>
      <c r="K2725" s="64">
        <f t="shared" si="179"/>
        <v>0.74144758497554553</v>
      </c>
      <c r="M2725" s="2"/>
    </row>
    <row r="2726" spans="1:13" x14ac:dyDescent="0.2">
      <c r="A2726" s="47">
        <f t="shared" si="176"/>
        <v>2021</v>
      </c>
      <c r="B2726" s="181" t="str">
        <f t="shared" si="177"/>
        <v>May</v>
      </c>
      <c r="C2726" s="79">
        <f t="shared" si="178"/>
        <v>20</v>
      </c>
      <c r="D2726" s="194">
        <v>44330</v>
      </c>
      <c r="E2726" s="53" t="s">
        <v>30</v>
      </c>
      <c r="F2726" s="53" t="s">
        <v>142</v>
      </c>
      <c r="G2726" s="50" t="s">
        <v>138</v>
      </c>
      <c r="H2726" s="50" t="s">
        <v>144</v>
      </c>
      <c r="I2726" s="53">
        <v>64</v>
      </c>
      <c r="J2726" s="61">
        <v>1.71</v>
      </c>
      <c r="K2726" s="64">
        <f t="shared" si="179"/>
        <v>0.652313232421875</v>
      </c>
      <c r="M2726" s="2"/>
    </row>
    <row r="2727" spans="1:13" x14ac:dyDescent="0.2">
      <c r="A2727" s="47">
        <f t="shared" si="176"/>
        <v>2021</v>
      </c>
      <c r="B2727" s="181" t="str">
        <f t="shared" si="177"/>
        <v>May</v>
      </c>
      <c r="C2727" s="79">
        <f t="shared" si="178"/>
        <v>20</v>
      </c>
      <c r="D2727" s="194">
        <v>44330</v>
      </c>
      <c r="E2727" s="53" t="s">
        <v>30</v>
      </c>
      <c r="F2727" s="53" t="s">
        <v>142</v>
      </c>
      <c r="G2727" s="50" t="s">
        <v>138</v>
      </c>
      <c r="H2727" s="50" t="s">
        <v>148</v>
      </c>
      <c r="I2727" s="53">
        <v>72</v>
      </c>
      <c r="J2727" s="61">
        <v>2.36</v>
      </c>
      <c r="K2727" s="64">
        <f t="shared" si="179"/>
        <v>0.63228737997256512</v>
      </c>
      <c r="M2727" s="2"/>
    </row>
    <row r="2728" spans="1:13" x14ac:dyDescent="0.2">
      <c r="A2728" s="47">
        <f t="shared" ref="A2728:A2791" si="180">YEAR(D2728)</f>
        <v>2021</v>
      </c>
      <c r="B2728" s="181" t="str">
        <f t="shared" si="177"/>
        <v>May</v>
      </c>
      <c r="C2728" s="79">
        <f t="shared" si="178"/>
        <v>20</v>
      </c>
      <c r="D2728" s="194">
        <v>44330</v>
      </c>
      <c r="E2728" s="53" t="s">
        <v>30</v>
      </c>
      <c r="F2728" s="53" t="s">
        <v>142</v>
      </c>
      <c r="G2728" s="50" t="s">
        <v>138</v>
      </c>
      <c r="H2728" s="50" t="s">
        <v>144</v>
      </c>
      <c r="I2728" s="53">
        <v>60</v>
      </c>
      <c r="J2728" s="61">
        <v>1.36</v>
      </c>
      <c r="K2728" s="64">
        <f t="shared" si="179"/>
        <v>0.62962962962962965</v>
      </c>
      <c r="M2728" s="2"/>
    </row>
    <row r="2729" spans="1:13" x14ac:dyDescent="0.2">
      <c r="A2729" s="47">
        <f t="shared" si="180"/>
        <v>2021</v>
      </c>
      <c r="B2729" s="181" t="str">
        <f t="shared" si="177"/>
        <v>May</v>
      </c>
      <c r="C2729" s="79">
        <f t="shared" si="178"/>
        <v>20</v>
      </c>
      <c r="D2729" s="194">
        <v>44330</v>
      </c>
      <c r="E2729" s="53" t="s">
        <v>30</v>
      </c>
      <c r="F2729" s="53" t="s">
        <v>142</v>
      </c>
      <c r="G2729" s="50" t="s">
        <v>138</v>
      </c>
      <c r="H2729" s="50" t="s">
        <v>144</v>
      </c>
      <c r="I2729" s="53">
        <v>61</v>
      </c>
      <c r="J2729" s="61">
        <v>1.76</v>
      </c>
      <c r="K2729" s="64">
        <f t="shared" si="179"/>
        <v>0.77539529740374746</v>
      </c>
      <c r="M2729" s="2"/>
    </row>
    <row r="2730" spans="1:13" x14ac:dyDescent="0.2">
      <c r="A2730" s="47">
        <f t="shared" si="180"/>
        <v>2021</v>
      </c>
      <c r="B2730" s="181" t="str">
        <f t="shared" si="177"/>
        <v>May</v>
      </c>
      <c r="C2730" s="79">
        <f t="shared" si="178"/>
        <v>20</v>
      </c>
      <c r="D2730" s="194">
        <v>44330</v>
      </c>
      <c r="E2730" s="53" t="s">
        <v>30</v>
      </c>
      <c r="F2730" s="53" t="s">
        <v>146</v>
      </c>
      <c r="G2730" s="50" t="s">
        <v>138</v>
      </c>
      <c r="H2730" s="50" t="s">
        <v>148</v>
      </c>
      <c r="I2730" s="53">
        <v>70</v>
      </c>
      <c r="J2730" s="61">
        <v>2.77</v>
      </c>
      <c r="K2730" s="64">
        <f t="shared" si="179"/>
        <v>0.80758017492711365</v>
      </c>
      <c r="M2730" s="2"/>
    </row>
    <row r="2731" spans="1:13" x14ac:dyDescent="0.2">
      <c r="A2731" s="47">
        <f t="shared" si="180"/>
        <v>2021</v>
      </c>
      <c r="B2731" s="181" t="str">
        <f t="shared" si="177"/>
        <v>May</v>
      </c>
      <c r="C2731" s="79">
        <f t="shared" si="178"/>
        <v>20</v>
      </c>
      <c r="D2731" s="194">
        <v>44330</v>
      </c>
      <c r="E2731" s="53" t="s">
        <v>30</v>
      </c>
      <c r="F2731" s="53" t="s">
        <v>146</v>
      </c>
      <c r="G2731" s="50" t="s">
        <v>138</v>
      </c>
      <c r="H2731" s="50" t="s">
        <v>148</v>
      </c>
      <c r="I2731" s="53">
        <v>80</v>
      </c>
      <c r="J2731" s="61">
        <v>4.0999999999999996</v>
      </c>
      <c r="K2731" s="64">
        <f t="shared" si="179"/>
        <v>0.80078124999999989</v>
      </c>
      <c r="M2731" s="2"/>
    </row>
    <row r="2732" spans="1:13" x14ac:dyDescent="0.2">
      <c r="A2732" s="47">
        <f t="shared" si="180"/>
        <v>2021</v>
      </c>
      <c r="B2732" s="181" t="str">
        <f t="shared" si="177"/>
        <v>May</v>
      </c>
      <c r="C2732" s="79">
        <f t="shared" si="178"/>
        <v>20</v>
      </c>
      <c r="D2732" s="194">
        <v>44330</v>
      </c>
      <c r="E2732" s="53" t="s">
        <v>30</v>
      </c>
      <c r="F2732" s="53" t="s">
        <v>146</v>
      </c>
      <c r="G2732" s="50" t="s">
        <v>138</v>
      </c>
      <c r="H2732" s="50" t="s">
        <v>144</v>
      </c>
      <c r="I2732" s="53">
        <v>62</v>
      </c>
      <c r="J2732" s="61">
        <v>1.9</v>
      </c>
      <c r="K2732" s="64">
        <f t="shared" si="179"/>
        <v>0.797220637105166</v>
      </c>
      <c r="M2732" s="2"/>
    </row>
    <row r="2733" spans="1:13" x14ac:dyDescent="0.2">
      <c r="A2733" s="47">
        <f t="shared" si="180"/>
        <v>2021</v>
      </c>
      <c r="B2733" s="181" t="str">
        <f t="shared" si="177"/>
        <v>May</v>
      </c>
      <c r="C2733" s="79">
        <f t="shared" si="178"/>
        <v>20</v>
      </c>
      <c r="D2733" s="194">
        <v>44330</v>
      </c>
      <c r="E2733" s="53" t="s">
        <v>30</v>
      </c>
      <c r="F2733" s="53" t="s">
        <v>146</v>
      </c>
      <c r="G2733" s="50" t="s">
        <v>138</v>
      </c>
      <c r="H2733" s="50" t="s">
        <v>144</v>
      </c>
      <c r="I2733" s="53">
        <v>63</v>
      </c>
      <c r="J2733" s="61">
        <v>2.2000000000000002</v>
      </c>
      <c r="K2733" s="64">
        <f t="shared" si="179"/>
        <v>0.8798345910968739</v>
      </c>
      <c r="M2733" s="2"/>
    </row>
    <row r="2734" spans="1:13" x14ac:dyDescent="0.2">
      <c r="A2734" s="47">
        <f t="shared" si="180"/>
        <v>2021</v>
      </c>
      <c r="B2734" s="181" t="str">
        <f t="shared" ref="B2734:B2797" si="181">TEXT(D2734,"mmm")</f>
        <v>May</v>
      </c>
      <c r="C2734" s="79">
        <f t="shared" si="178"/>
        <v>20</v>
      </c>
      <c r="D2734" s="194">
        <v>44330</v>
      </c>
      <c r="E2734" s="53" t="s">
        <v>30</v>
      </c>
      <c r="F2734" s="53" t="s">
        <v>146</v>
      </c>
      <c r="G2734" s="50" t="s">
        <v>138</v>
      </c>
      <c r="H2734" s="50" t="s">
        <v>148</v>
      </c>
      <c r="I2734" s="53">
        <v>160</v>
      </c>
      <c r="J2734" s="61">
        <v>14.47</v>
      </c>
      <c r="K2734" s="64">
        <f t="shared" si="179"/>
        <v>0.353271484375</v>
      </c>
      <c r="M2734" s="2"/>
    </row>
    <row r="2735" spans="1:13" x14ac:dyDescent="0.2">
      <c r="A2735" s="47">
        <f t="shared" si="180"/>
        <v>2021</v>
      </c>
      <c r="B2735" s="181" t="str">
        <f t="shared" si="181"/>
        <v>May</v>
      </c>
      <c r="C2735" s="79">
        <f t="shared" ref="C2735:C2798" si="182">WEEKNUM(D2735)</f>
        <v>20</v>
      </c>
      <c r="D2735" s="194">
        <v>44330</v>
      </c>
      <c r="E2735" s="53" t="s">
        <v>30</v>
      </c>
      <c r="F2735" s="53" t="s">
        <v>146</v>
      </c>
      <c r="G2735" s="50" t="s">
        <v>138</v>
      </c>
      <c r="H2735" s="50" t="s">
        <v>148</v>
      </c>
      <c r="I2735" s="53">
        <v>106</v>
      </c>
      <c r="J2735" s="61">
        <v>10.3</v>
      </c>
      <c r="K2735" s="64">
        <f t="shared" si="179"/>
        <v>0.86480786152327094</v>
      </c>
      <c r="M2735" s="2"/>
    </row>
    <row r="2736" spans="1:13" x14ac:dyDescent="0.2">
      <c r="A2736" s="47">
        <f t="shared" si="180"/>
        <v>2021</v>
      </c>
      <c r="B2736" s="181" t="str">
        <f t="shared" si="181"/>
        <v>May</v>
      </c>
      <c r="C2736" s="79">
        <f t="shared" si="182"/>
        <v>20</v>
      </c>
      <c r="D2736" s="194">
        <v>44330</v>
      </c>
      <c r="E2736" s="53" t="s">
        <v>30</v>
      </c>
      <c r="F2736" s="53" t="s">
        <v>146</v>
      </c>
      <c r="G2736" s="50" t="s">
        <v>138</v>
      </c>
      <c r="H2736" s="50" t="s">
        <v>148</v>
      </c>
      <c r="I2736" s="53">
        <v>119</v>
      </c>
      <c r="J2736" s="61">
        <v>9.93</v>
      </c>
      <c r="K2736" s="64">
        <f t="shared" si="179"/>
        <v>0.58926190347617047</v>
      </c>
      <c r="M2736" s="2"/>
    </row>
    <row r="2737" spans="1:13" x14ac:dyDescent="0.2">
      <c r="A2737" s="47">
        <f t="shared" si="180"/>
        <v>2021</v>
      </c>
      <c r="B2737" s="181" t="str">
        <f t="shared" si="181"/>
        <v>May</v>
      </c>
      <c r="C2737" s="79">
        <f t="shared" si="182"/>
        <v>20</v>
      </c>
      <c r="D2737" s="194">
        <v>44330</v>
      </c>
      <c r="E2737" s="53" t="s">
        <v>30</v>
      </c>
      <c r="F2737" s="53" t="s">
        <v>146</v>
      </c>
      <c r="G2737" s="50" t="s">
        <v>138</v>
      </c>
      <c r="H2737" s="50" t="s">
        <v>144</v>
      </c>
      <c r="I2737" s="53">
        <v>69</v>
      </c>
      <c r="J2737" s="61">
        <v>3.46</v>
      </c>
      <c r="K2737" s="64">
        <f t="shared" si="179"/>
        <v>1.053243594543833</v>
      </c>
      <c r="M2737" s="2"/>
    </row>
    <row r="2738" spans="1:13" x14ac:dyDescent="0.2">
      <c r="A2738" s="47">
        <f t="shared" si="180"/>
        <v>2021</v>
      </c>
      <c r="B2738" s="181" t="str">
        <f t="shared" si="181"/>
        <v>May</v>
      </c>
      <c r="C2738" s="79">
        <f t="shared" si="182"/>
        <v>20</v>
      </c>
      <c r="D2738" s="194">
        <v>44330</v>
      </c>
      <c r="E2738" s="53" t="s">
        <v>30</v>
      </c>
      <c r="F2738" s="53" t="s">
        <v>146</v>
      </c>
      <c r="G2738" s="50" t="s">
        <v>138</v>
      </c>
      <c r="H2738" s="50" t="s">
        <v>144</v>
      </c>
      <c r="I2738" s="53">
        <v>67</v>
      </c>
      <c r="J2738" s="61">
        <v>2.57</v>
      </c>
      <c r="K2738" s="64">
        <f t="shared" si="179"/>
        <v>0.85449340510634608</v>
      </c>
      <c r="M2738" s="2"/>
    </row>
    <row r="2739" spans="1:13" x14ac:dyDescent="0.2">
      <c r="A2739" s="47">
        <f t="shared" si="180"/>
        <v>2021</v>
      </c>
      <c r="B2739" s="181" t="str">
        <f t="shared" si="181"/>
        <v>May</v>
      </c>
      <c r="C2739" s="79">
        <f t="shared" si="182"/>
        <v>20</v>
      </c>
      <c r="D2739" s="194">
        <v>44330</v>
      </c>
      <c r="E2739" s="53" t="s">
        <v>30</v>
      </c>
      <c r="F2739" s="53" t="s">
        <v>146</v>
      </c>
      <c r="G2739" s="50" t="s">
        <v>138</v>
      </c>
      <c r="H2739" s="50" t="s">
        <v>148</v>
      </c>
      <c r="I2739" s="53">
        <v>104</v>
      </c>
      <c r="J2739" s="61">
        <v>11.4</v>
      </c>
      <c r="K2739" s="64">
        <f t="shared" si="179"/>
        <v>1.0134558488848429</v>
      </c>
      <c r="M2739" s="2"/>
    </row>
    <row r="2740" spans="1:13" x14ac:dyDescent="0.2">
      <c r="A2740" s="47">
        <f t="shared" si="180"/>
        <v>2021</v>
      </c>
      <c r="B2740" s="181" t="str">
        <f t="shared" si="181"/>
        <v>May</v>
      </c>
      <c r="C2740" s="79">
        <f t="shared" si="182"/>
        <v>20</v>
      </c>
      <c r="D2740" s="194">
        <v>44330</v>
      </c>
      <c r="E2740" s="53" t="s">
        <v>30</v>
      </c>
      <c r="F2740" s="53" t="s">
        <v>146</v>
      </c>
      <c r="G2740" s="50" t="s">
        <v>138</v>
      </c>
      <c r="H2740" s="50" t="s">
        <v>148</v>
      </c>
      <c r="I2740" s="53">
        <v>71</v>
      </c>
      <c r="J2740" s="61">
        <v>2.98</v>
      </c>
      <c r="K2740" s="64">
        <f t="shared" si="179"/>
        <v>0.83260922408084692</v>
      </c>
      <c r="M2740" s="2"/>
    </row>
    <row r="2741" spans="1:13" x14ac:dyDescent="0.2">
      <c r="A2741" s="47">
        <f t="shared" si="180"/>
        <v>2021</v>
      </c>
      <c r="B2741" s="181" t="str">
        <f t="shared" si="181"/>
        <v>May</v>
      </c>
      <c r="C2741" s="79">
        <f t="shared" si="182"/>
        <v>20</v>
      </c>
      <c r="D2741" s="194">
        <v>44330</v>
      </c>
      <c r="E2741" s="53" t="s">
        <v>30</v>
      </c>
      <c r="F2741" s="53" t="s">
        <v>146</v>
      </c>
      <c r="G2741" s="50" t="s">
        <v>138</v>
      </c>
      <c r="H2741" s="50" t="s">
        <v>148</v>
      </c>
      <c r="I2741" s="53">
        <v>118</v>
      </c>
      <c r="J2741" s="61">
        <v>11.86</v>
      </c>
      <c r="K2741" s="64">
        <f t="shared" si="179"/>
        <v>0.7218362149976385</v>
      </c>
      <c r="M2741" s="2"/>
    </row>
    <row r="2742" spans="1:13" x14ac:dyDescent="0.2">
      <c r="A2742" s="47">
        <f t="shared" si="180"/>
        <v>2021</v>
      </c>
      <c r="B2742" s="181" t="str">
        <f t="shared" si="181"/>
        <v>May</v>
      </c>
      <c r="C2742" s="79">
        <f t="shared" si="182"/>
        <v>20</v>
      </c>
      <c r="D2742" s="194">
        <v>44330</v>
      </c>
      <c r="E2742" s="53" t="s">
        <v>30</v>
      </c>
      <c r="F2742" s="53" t="s">
        <v>146</v>
      </c>
      <c r="G2742" s="50" t="s">
        <v>138</v>
      </c>
      <c r="H2742" s="50" t="s">
        <v>148</v>
      </c>
      <c r="I2742" s="53">
        <v>125</v>
      </c>
      <c r="J2742" s="61">
        <v>15.65</v>
      </c>
      <c r="K2742" s="64">
        <f t="shared" si="179"/>
        <v>0.80127999999999999</v>
      </c>
      <c r="M2742" s="2"/>
    </row>
    <row r="2743" spans="1:13" x14ac:dyDescent="0.2">
      <c r="A2743" s="47">
        <f t="shared" si="180"/>
        <v>2021</v>
      </c>
      <c r="B2743" s="181" t="str">
        <f t="shared" si="181"/>
        <v>May</v>
      </c>
      <c r="C2743" s="79">
        <f t="shared" si="182"/>
        <v>20</v>
      </c>
      <c r="D2743" s="194">
        <v>44330</v>
      </c>
      <c r="E2743" s="53" t="s">
        <v>30</v>
      </c>
      <c r="F2743" s="53" t="s">
        <v>146</v>
      </c>
      <c r="G2743" s="50" t="s">
        <v>138</v>
      </c>
      <c r="H2743" s="50" t="s">
        <v>148</v>
      </c>
      <c r="I2743" s="53">
        <v>90</v>
      </c>
      <c r="J2743" s="61">
        <v>5.46</v>
      </c>
      <c r="K2743" s="64">
        <f t="shared" si="179"/>
        <v>0.74897119341563789</v>
      </c>
      <c r="M2743" s="2"/>
    </row>
    <row r="2744" spans="1:13" x14ac:dyDescent="0.2">
      <c r="A2744" s="47">
        <f t="shared" si="180"/>
        <v>2021</v>
      </c>
      <c r="B2744" s="181" t="str">
        <f t="shared" si="181"/>
        <v>May</v>
      </c>
      <c r="C2744" s="79">
        <f t="shared" si="182"/>
        <v>20</v>
      </c>
      <c r="D2744" s="194">
        <v>44330</v>
      </c>
      <c r="E2744" s="53" t="s">
        <v>30</v>
      </c>
      <c r="F2744" s="53" t="s">
        <v>146</v>
      </c>
      <c r="G2744" s="50" t="s">
        <v>138</v>
      </c>
      <c r="H2744" s="50" t="s">
        <v>148</v>
      </c>
      <c r="I2744" s="53">
        <v>122</v>
      </c>
      <c r="J2744" s="61">
        <v>13.4</v>
      </c>
      <c r="K2744" s="64">
        <f t="shared" si="179"/>
        <v>0.73794722906322552</v>
      </c>
      <c r="M2744" s="2"/>
    </row>
    <row r="2745" spans="1:13" x14ac:dyDescent="0.2">
      <c r="A2745" s="47">
        <f t="shared" si="180"/>
        <v>2021</v>
      </c>
      <c r="B2745" s="181" t="str">
        <f t="shared" si="181"/>
        <v>May</v>
      </c>
      <c r="C2745" s="79">
        <f t="shared" si="182"/>
        <v>20</v>
      </c>
      <c r="D2745" s="194">
        <v>44330</v>
      </c>
      <c r="E2745" s="53" t="s">
        <v>30</v>
      </c>
      <c r="F2745" s="53" t="s">
        <v>146</v>
      </c>
      <c r="G2745" s="50" t="s">
        <v>138</v>
      </c>
      <c r="H2745" s="50" t="s">
        <v>148</v>
      </c>
      <c r="I2745" s="53">
        <v>119</v>
      </c>
      <c r="J2745" s="61">
        <v>12.19</v>
      </c>
      <c r="K2745" s="64">
        <f t="shared" si="179"/>
        <v>0.72337387747981052</v>
      </c>
      <c r="M2745" s="2"/>
    </row>
    <row r="2746" spans="1:13" x14ac:dyDescent="0.2">
      <c r="A2746" s="47">
        <f t="shared" si="180"/>
        <v>2021</v>
      </c>
      <c r="B2746" s="181" t="str">
        <f t="shared" si="181"/>
        <v>May</v>
      </c>
      <c r="C2746" s="79">
        <f t="shared" si="182"/>
        <v>20</v>
      </c>
      <c r="D2746" s="194">
        <v>44330</v>
      </c>
      <c r="E2746" s="53" t="s">
        <v>30</v>
      </c>
      <c r="F2746" s="53" t="s">
        <v>146</v>
      </c>
      <c r="G2746" s="50" t="s">
        <v>138</v>
      </c>
      <c r="H2746" s="50" t="s">
        <v>148</v>
      </c>
      <c r="I2746" s="53">
        <v>144</v>
      </c>
      <c r="J2746" s="61">
        <v>22.76</v>
      </c>
      <c r="K2746" s="64">
        <f t="shared" si="179"/>
        <v>0.76222779492455417</v>
      </c>
      <c r="M2746" s="2"/>
    </row>
    <row r="2747" spans="1:13" x14ac:dyDescent="0.2">
      <c r="A2747" s="47">
        <f t="shared" si="180"/>
        <v>2021</v>
      </c>
      <c r="B2747" s="181" t="str">
        <f t="shared" si="181"/>
        <v>May</v>
      </c>
      <c r="C2747" s="79">
        <f t="shared" si="182"/>
        <v>20</v>
      </c>
      <c r="D2747" s="194">
        <v>44330</v>
      </c>
      <c r="E2747" s="53" t="s">
        <v>30</v>
      </c>
      <c r="F2747" s="53" t="s">
        <v>146</v>
      </c>
      <c r="G2747" s="50" t="s">
        <v>138</v>
      </c>
      <c r="H2747" s="50" t="s">
        <v>148</v>
      </c>
      <c r="I2747" s="53">
        <v>125</v>
      </c>
      <c r="J2747" s="61">
        <v>14.95</v>
      </c>
      <c r="K2747" s="64">
        <f t="shared" si="179"/>
        <v>0.76544000000000001</v>
      </c>
      <c r="M2747" s="2"/>
    </row>
    <row r="2748" spans="1:13" x14ac:dyDescent="0.2">
      <c r="A2748" s="47">
        <f t="shared" si="180"/>
        <v>2021</v>
      </c>
      <c r="B2748" s="181" t="str">
        <f t="shared" si="181"/>
        <v>May</v>
      </c>
      <c r="C2748" s="79">
        <f t="shared" si="182"/>
        <v>20</v>
      </c>
      <c r="D2748" s="194">
        <v>44330</v>
      </c>
      <c r="E2748" s="53" t="s">
        <v>30</v>
      </c>
      <c r="F2748" s="53" t="s">
        <v>146</v>
      </c>
      <c r="G2748" s="50" t="s">
        <v>138</v>
      </c>
      <c r="H2748" s="50" t="s">
        <v>148</v>
      </c>
      <c r="I2748" s="53">
        <v>122</v>
      </c>
      <c r="J2748" s="61">
        <v>13.11</v>
      </c>
      <c r="K2748" s="64">
        <f t="shared" si="179"/>
        <v>0.72197672932976764</v>
      </c>
      <c r="M2748" s="2"/>
    </row>
    <row r="2749" spans="1:13" x14ac:dyDescent="0.2">
      <c r="A2749" s="47">
        <f t="shared" si="180"/>
        <v>2021</v>
      </c>
      <c r="B2749" s="181" t="str">
        <f t="shared" si="181"/>
        <v>May</v>
      </c>
      <c r="C2749" s="79">
        <f t="shared" si="182"/>
        <v>20</v>
      </c>
      <c r="D2749" s="194">
        <v>44330</v>
      </c>
      <c r="E2749" s="53" t="s">
        <v>30</v>
      </c>
      <c r="F2749" s="53" t="s">
        <v>146</v>
      </c>
      <c r="G2749" s="50" t="s">
        <v>138</v>
      </c>
      <c r="H2749" s="50" t="s">
        <v>148</v>
      </c>
      <c r="I2749" s="53">
        <v>104</v>
      </c>
      <c r="J2749" s="61">
        <v>8.7899999999999991</v>
      </c>
      <c r="K2749" s="64">
        <f t="shared" si="179"/>
        <v>0.78142779927173411</v>
      </c>
      <c r="M2749" s="2"/>
    </row>
    <row r="2750" spans="1:13" x14ac:dyDescent="0.2">
      <c r="A2750" s="47">
        <f t="shared" si="180"/>
        <v>2021</v>
      </c>
      <c r="B2750" s="181" t="str">
        <f t="shared" si="181"/>
        <v>May</v>
      </c>
      <c r="C2750" s="79">
        <f t="shared" si="182"/>
        <v>20</v>
      </c>
      <c r="D2750" s="194">
        <v>44330</v>
      </c>
      <c r="E2750" s="53" t="s">
        <v>30</v>
      </c>
      <c r="F2750" s="53" t="s">
        <v>146</v>
      </c>
      <c r="G2750" s="50" t="s">
        <v>138</v>
      </c>
      <c r="H2750" s="50" t="s">
        <v>148</v>
      </c>
      <c r="I2750" s="53">
        <v>115</v>
      </c>
      <c r="J2750" s="61">
        <v>11.76</v>
      </c>
      <c r="K2750" s="64">
        <f t="shared" si="179"/>
        <v>0.77323908934001806</v>
      </c>
      <c r="M2750" s="2"/>
    </row>
    <row r="2751" spans="1:13" x14ac:dyDescent="0.2">
      <c r="A2751" s="47">
        <f t="shared" si="180"/>
        <v>2021</v>
      </c>
      <c r="B2751" s="181" t="str">
        <f t="shared" si="181"/>
        <v>May</v>
      </c>
      <c r="C2751" s="79">
        <f t="shared" si="182"/>
        <v>20</v>
      </c>
      <c r="D2751" s="194">
        <v>44330</v>
      </c>
      <c r="E2751" s="53" t="s">
        <v>30</v>
      </c>
      <c r="F2751" s="53" t="s">
        <v>152</v>
      </c>
      <c r="G2751" s="50" t="s">
        <v>138</v>
      </c>
      <c r="H2751" s="50" t="s">
        <v>148</v>
      </c>
      <c r="I2751" s="53">
        <v>73</v>
      </c>
      <c r="J2751" s="61">
        <v>2.96</v>
      </c>
      <c r="K2751" s="64">
        <f t="shared" si="179"/>
        <v>0.76089219751321924</v>
      </c>
      <c r="M2751" s="2"/>
    </row>
    <row r="2752" spans="1:13" x14ac:dyDescent="0.2">
      <c r="A2752" s="47">
        <f t="shared" si="180"/>
        <v>2021</v>
      </c>
      <c r="B2752" s="181" t="str">
        <f t="shared" si="181"/>
        <v>May</v>
      </c>
      <c r="C2752" s="79">
        <f t="shared" si="182"/>
        <v>20</v>
      </c>
      <c r="D2752" s="194">
        <v>44330</v>
      </c>
      <c r="E2752" s="53" t="s">
        <v>30</v>
      </c>
      <c r="F2752" s="53" t="s">
        <v>152</v>
      </c>
      <c r="G2752" s="50" t="s">
        <v>138</v>
      </c>
      <c r="H2752" s="50" t="s">
        <v>144</v>
      </c>
      <c r="I2752" s="53">
        <v>64</v>
      </c>
      <c r="J2752" s="61">
        <v>1.98</v>
      </c>
      <c r="K2752" s="64">
        <f t="shared" si="179"/>
        <v>0.75531005859375</v>
      </c>
      <c r="M2752" s="2"/>
    </row>
    <row r="2753" spans="1:13" x14ac:dyDescent="0.2">
      <c r="A2753" s="47">
        <f t="shared" si="180"/>
        <v>2021</v>
      </c>
      <c r="B2753" s="181" t="str">
        <f t="shared" si="181"/>
        <v>May</v>
      </c>
      <c r="C2753" s="79">
        <f t="shared" si="182"/>
        <v>20</v>
      </c>
      <c r="D2753" s="194">
        <v>44330</v>
      </c>
      <c r="E2753" s="53" t="s">
        <v>30</v>
      </c>
      <c r="F2753" s="53" t="s">
        <v>152</v>
      </c>
      <c r="G2753" s="50" t="s">
        <v>138</v>
      </c>
      <c r="H2753" s="50" t="s">
        <v>144</v>
      </c>
      <c r="I2753" s="53">
        <v>55</v>
      </c>
      <c r="J2753" s="61">
        <v>1.33</v>
      </c>
      <c r="K2753" s="64">
        <f t="shared" si="179"/>
        <v>0.7993989481592787</v>
      </c>
      <c r="M2753" s="2"/>
    </row>
    <row r="2754" spans="1:13" x14ac:dyDescent="0.2">
      <c r="A2754" s="47">
        <f t="shared" si="180"/>
        <v>2021</v>
      </c>
      <c r="B2754" s="181" t="str">
        <f t="shared" si="181"/>
        <v>May</v>
      </c>
      <c r="C2754" s="79">
        <f t="shared" si="182"/>
        <v>20</v>
      </c>
      <c r="D2754" s="194">
        <v>44330</v>
      </c>
      <c r="E2754" s="53" t="s">
        <v>30</v>
      </c>
      <c r="F2754" s="53" t="s">
        <v>152</v>
      </c>
      <c r="G2754" s="50" t="s">
        <v>138</v>
      </c>
      <c r="H2754" s="50" t="s">
        <v>144</v>
      </c>
      <c r="I2754" s="53">
        <v>69</v>
      </c>
      <c r="J2754" s="61">
        <v>2.5299999999999998</v>
      </c>
      <c r="K2754" s="64">
        <f t="shared" si="179"/>
        <v>0.77014632780228232</v>
      </c>
      <c r="M2754" s="2"/>
    </row>
    <row r="2755" spans="1:13" x14ac:dyDescent="0.2">
      <c r="A2755" s="47">
        <f t="shared" si="180"/>
        <v>2021</v>
      </c>
      <c r="B2755" s="181" t="str">
        <f t="shared" si="181"/>
        <v>May</v>
      </c>
      <c r="C2755" s="79">
        <f t="shared" si="182"/>
        <v>20</v>
      </c>
      <c r="D2755" s="194">
        <v>44330</v>
      </c>
      <c r="E2755" s="53" t="s">
        <v>30</v>
      </c>
      <c r="F2755" s="53" t="s">
        <v>152</v>
      </c>
      <c r="G2755" s="50" t="s">
        <v>138</v>
      </c>
      <c r="H2755" s="50" t="s">
        <v>144</v>
      </c>
      <c r="I2755" s="53">
        <v>58</v>
      </c>
      <c r="J2755" s="61">
        <v>2.3199999999999998</v>
      </c>
      <c r="K2755" s="64">
        <f t="shared" ref="K2755:K2818" si="183">IF(J2755="","",(J2755*100000)/(I2755^3))</f>
        <v>1.1890606420927465</v>
      </c>
      <c r="M2755" s="2"/>
    </row>
    <row r="2756" spans="1:13" x14ac:dyDescent="0.2">
      <c r="A2756" s="47">
        <f t="shared" si="180"/>
        <v>2021</v>
      </c>
      <c r="B2756" s="181" t="str">
        <f t="shared" si="181"/>
        <v>May</v>
      </c>
      <c r="C2756" s="79">
        <f t="shared" si="182"/>
        <v>20</v>
      </c>
      <c r="D2756" s="194">
        <v>44330</v>
      </c>
      <c r="E2756" s="53" t="s">
        <v>30</v>
      </c>
      <c r="F2756" s="53" t="s">
        <v>152</v>
      </c>
      <c r="G2756" s="50" t="s">
        <v>138</v>
      </c>
      <c r="H2756" s="50" t="s">
        <v>148</v>
      </c>
      <c r="I2756" s="53">
        <v>71</v>
      </c>
      <c r="J2756" s="61">
        <v>3.7</v>
      </c>
      <c r="K2756" s="64">
        <f t="shared" si="183"/>
        <v>1.0337765533889709</v>
      </c>
      <c r="M2756" s="2"/>
    </row>
    <row r="2757" spans="1:13" x14ac:dyDescent="0.2">
      <c r="A2757" s="47">
        <f t="shared" si="180"/>
        <v>2021</v>
      </c>
      <c r="B2757" s="181" t="str">
        <f t="shared" si="181"/>
        <v>May</v>
      </c>
      <c r="C2757" s="79">
        <f t="shared" si="182"/>
        <v>20</v>
      </c>
      <c r="D2757" s="194">
        <v>44330</v>
      </c>
      <c r="E2757" s="53" t="s">
        <v>30</v>
      </c>
      <c r="F2757" s="53" t="s">
        <v>152</v>
      </c>
      <c r="G2757" s="50" t="s">
        <v>138</v>
      </c>
      <c r="H2757" s="50" t="s">
        <v>144</v>
      </c>
      <c r="I2757" s="53">
        <v>68</v>
      </c>
      <c r="J2757" s="61">
        <v>2.65</v>
      </c>
      <c r="K2757" s="64">
        <f t="shared" si="183"/>
        <v>0.84278953796051292</v>
      </c>
      <c r="M2757" s="2"/>
    </row>
    <row r="2758" spans="1:13" x14ac:dyDescent="0.2">
      <c r="A2758" s="47">
        <f t="shared" si="180"/>
        <v>2021</v>
      </c>
      <c r="B2758" s="181" t="str">
        <f t="shared" si="181"/>
        <v>May</v>
      </c>
      <c r="C2758" s="79">
        <f t="shared" si="182"/>
        <v>20</v>
      </c>
      <c r="D2758" s="194">
        <v>44330</v>
      </c>
      <c r="E2758" s="53" t="s">
        <v>30</v>
      </c>
      <c r="F2758" s="53" t="s">
        <v>152</v>
      </c>
      <c r="G2758" s="50" t="s">
        <v>138</v>
      </c>
      <c r="H2758" s="50" t="s">
        <v>144</v>
      </c>
      <c r="I2758" s="53">
        <v>69</v>
      </c>
      <c r="J2758" s="61">
        <v>2.58</v>
      </c>
      <c r="K2758" s="64">
        <f t="shared" si="183"/>
        <v>0.78536661096043026</v>
      </c>
      <c r="M2758" s="2"/>
    </row>
    <row r="2759" spans="1:13" x14ac:dyDescent="0.2">
      <c r="A2759" s="47">
        <f t="shared" si="180"/>
        <v>2021</v>
      </c>
      <c r="B2759" s="181" t="str">
        <f t="shared" si="181"/>
        <v>May</v>
      </c>
      <c r="C2759" s="79">
        <f t="shared" si="182"/>
        <v>20</v>
      </c>
      <c r="D2759" s="194">
        <v>44330</v>
      </c>
      <c r="E2759" s="53" t="s">
        <v>30</v>
      </c>
      <c r="F2759" s="53" t="s">
        <v>152</v>
      </c>
      <c r="G2759" s="50" t="s">
        <v>138</v>
      </c>
      <c r="H2759" s="50" t="s">
        <v>144</v>
      </c>
      <c r="I2759" s="53">
        <v>63</v>
      </c>
      <c r="J2759" s="61">
        <v>2.37</v>
      </c>
      <c r="K2759" s="64">
        <f t="shared" si="183"/>
        <v>0.94782180949981398</v>
      </c>
      <c r="M2759" s="2"/>
    </row>
    <row r="2760" spans="1:13" x14ac:dyDescent="0.2">
      <c r="A2760" s="47">
        <f t="shared" si="180"/>
        <v>2021</v>
      </c>
      <c r="B2760" s="181" t="str">
        <f t="shared" si="181"/>
        <v>May</v>
      </c>
      <c r="C2760" s="79">
        <f t="shared" si="182"/>
        <v>20</v>
      </c>
      <c r="D2760" s="194">
        <v>44330</v>
      </c>
      <c r="E2760" s="53" t="s">
        <v>30</v>
      </c>
      <c r="F2760" s="53" t="s">
        <v>152</v>
      </c>
      <c r="G2760" s="50" t="s">
        <v>138</v>
      </c>
      <c r="H2760" s="50" t="s">
        <v>144</v>
      </c>
      <c r="I2760" s="53">
        <v>67</v>
      </c>
      <c r="J2760" s="61">
        <v>2.31</v>
      </c>
      <c r="K2760" s="64">
        <f t="shared" si="183"/>
        <v>0.7680466014769104</v>
      </c>
      <c r="M2760" s="2"/>
    </row>
    <row r="2761" spans="1:13" x14ac:dyDescent="0.2">
      <c r="A2761" s="47">
        <f t="shared" si="180"/>
        <v>2021</v>
      </c>
      <c r="B2761" s="181" t="str">
        <f t="shared" si="181"/>
        <v>May</v>
      </c>
      <c r="C2761" s="79">
        <f t="shared" si="182"/>
        <v>20</v>
      </c>
      <c r="D2761" s="194">
        <v>44330</v>
      </c>
      <c r="E2761" s="53" t="s">
        <v>30</v>
      </c>
      <c r="F2761" s="53" t="s">
        <v>152</v>
      </c>
      <c r="G2761" s="50" t="s">
        <v>138</v>
      </c>
      <c r="H2761" s="50" t="s">
        <v>144</v>
      </c>
      <c r="I2761" s="53">
        <v>66</v>
      </c>
      <c r="J2761" s="61">
        <v>2.2999999999999998</v>
      </c>
      <c r="K2761" s="64">
        <f t="shared" si="183"/>
        <v>0.8000111305896429</v>
      </c>
      <c r="M2761" s="2"/>
    </row>
    <row r="2762" spans="1:13" x14ac:dyDescent="0.2">
      <c r="A2762" s="47">
        <f t="shared" si="180"/>
        <v>2021</v>
      </c>
      <c r="B2762" s="181" t="str">
        <f t="shared" si="181"/>
        <v>May</v>
      </c>
      <c r="C2762" s="79">
        <f t="shared" si="182"/>
        <v>20</v>
      </c>
      <c r="D2762" s="194">
        <v>44330</v>
      </c>
      <c r="E2762" s="53" t="s">
        <v>30</v>
      </c>
      <c r="F2762" s="53" t="s">
        <v>152</v>
      </c>
      <c r="G2762" s="50" t="s">
        <v>138</v>
      </c>
      <c r="H2762" s="50" t="s">
        <v>144</v>
      </c>
      <c r="I2762" s="53">
        <v>63</v>
      </c>
      <c r="J2762" s="61">
        <v>2.2000000000000002</v>
      </c>
      <c r="K2762" s="64">
        <f t="shared" si="183"/>
        <v>0.8798345910968739</v>
      </c>
      <c r="M2762" s="2"/>
    </row>
    <row r="2763" spans="1:13" x14ac:dyDescent="0.2">
      <c r="A2763" s="47">
        <f t="shared" si="180"/>
        <v>2021</v>
      </c>
      <c r="B2763" s="181" t="str">
        <f t="shared" si="181"/>
        <v>May</v>
      </c>
      <c r="C2763" s="79">
        <f t="shared" si="182"/>
        <v>20</v>
      </c>
      <c r="D2763" s="194">
        <v>44330</v>
      </c>
      <c r="E2763" s="53" t="s">
        <v>30</v>
      </c>
      <c r="F2763" s="53" t="s">
        <v>152</v>
      </c>
      <c r="G2763" s="50" t="s">
        <v>138</v>
      </c>
      <c r="H2763" s="50" t="s">
        <v>148</v>
      </c>
      <c r="I2763" s="53">
        <v>73</v>
      </c>
      <c r="J2763" s="61">
        <v>2.81</v>
      </c>
      <c r="K2763" s="64">
        <f t="shared" si="183"/>
        <v>0.72233347128788716</v>
      </c>
      <c r="M2763" s="2"/>
    </row>
    <row r="2764" spans="1:13" x14ac:dyDescent="0.2">
      <c r="A2764" s="47">
        <f t="shared" si="180"/>
        <v>2021</v>
      </c>
      <c r="B2764" s="181" t="str">
        <f t="shared" si="181"/>
        <v>May</v>
      </c>
      <c r="C2764" s="79">
        <f t="shared" si="182"/>
        <v>20</v>
      </c>
      <c r="D2764" s="194">
        <v>44330</v>
      </c>
      <c r="E2764" s="53" t="s">
        <v>30</v>
      </c>
      <c r="F2764" s="53" t="s">
        <v>152</v>
      </c>
      <c r="G2764" s="50" t="s">
        <v>138</v>
      </c>
      <c r="H2764" s="50" t="s">
        <v>144</v>
      </c>
      <c r="I2764" s="53">
        <v>64</v>
      </c>
      <c r="J2764" s="61">
        <v>1.65</v>
      </c>
      <c r="K2764" s="64">
        <f t="shared" si="183"/>
        <v>0.629425048828125</v>
      </c>
      <c r="M2764" s="2"/>
    </row>
    <row r="2765" spans="1:13" x14ac:dyDescent="0.2">
      <c r="A2765" s="47">
        <f t="shared" si="180"/>
        <v>2021</v>
      </c>
      <c r="B2765" s="181" t="str">
        <f t="shared" si="181"/>
        <v>May</v>
      </c>
      <c r="C2765" s="79">
        <f t="shared" si="182"/>
        <v>20</v>
      </c>
      <c r="D2765" s="194">
        <v>44330</v>
      </c>
      <c r="E2765" s="53" t="s">
        <v>30</v>
      </c>
      <c r="F2765" s="53" t="s">
        <v>152</v>
      </c>
      <c r="G2765" s="50" t="s">
        <v>138</v>
      </c>
      <c r="H2765" s="50" t="s">
        <v>144</v>
      </c>
      <c r="I2765" s="53">
        <v>69</v>
      </c>
      <c r="J2765" s="61">
        <v>2.74</v>
      </c>
      <c r="K2765" s="64">
        <f t="shared" si="183"/>
        <v>0.83407151706650351</v>
      </c>
      <c r="M2765" s="2"/>
    </row>
    <row r="2766" spans="1:13" x14ac:dyDescent="0.2">
      <c r="A2766" s="47">
        <f t="shared" si="180"/>
        <v>2021</v>
      </c>
      <c r="B2766" s="181" t="str">
        <f t="shared" si="181"/>
        <v>May</v>
      </c>
      <c r="C2766" s="79">
        <f t="shared" si="182"/>
        <v>20</v>
      </c>
      <c r="D2766" s="194">
        <v>44330</v>
      </c>
      <c r="E2766" s="53" t="s">
        <v>30</v>
      </c>
      <c r="F2766" s="53" t="s">
        <v>152</v>
      </c>
      <c r="G2766" s="50" t="s">
        <v>138</v>
      </c>
      <c r="H2766" s="50" t="s">
        <v>144</v>
      </c>
      <c r="I2766" s="53">
        <v>65</v>
      </c>
      <c r="J2766" s="61">
        <v>2.34</v>
      </c>
      <c r="K2766" s="64">
        <f t="shared" si="183"/>
        <v>0.85207100591715978</v>
      </c>
      <c r="M2766" s="2"/>
    </row>
    <row r="2767" spans="1:13" x14ac:dyDescent="0.2">
      <c r="A2767" s="47">
        <f t="shared" si="180"/>
        <v>2021</v>
      </c>
      <c r="B2767" s="181" t="str">
        <f t="shared" si="181"/>
        <v>May</v>
      </c>
      <c r="C2767" s="79">
        <f t="shared" si="182"/>
        <v>20</v>
      </c>
      <c r="D2767" s="194">
        <v>44330</v>
      </c>
      <c r="E2767" s="53" t="s">
        <v>30</v>
      </c>
      <c r="F2767" s="53" t="s">
        <v>152</v>
      </c>
      <c r="G2767" s="50" t="s">
        <v>138</v>
      </c>
      <c r="H2767" s="50" t="s">
        <v>144</v>
      </c>
      <c r="I2767" s="53">
        <v>66</v>
      </c>
      <c r="J2767" s="61">
        <v>2.33</v>
      </c>
      <c r="K2767" s="64">
        <f t="shared" si="183"/>
        <v>0.81044605837994266</v>
      </c>
      <c r="M2767" s="2"/>
    </row>
    <row r="2768" spans="1:13" x14ac:dyDescent="0.2">
      <c r="A2768" s="47">
        <f t="shared" si="180"/>
        <v>2021</v>
      </c>
      <c r="B2768" s="181" t="str">
        <f t="shared" si="181"/>
        <v>May</v>
      </c>
      <c r="C2768" s="79">
        <f t="shared" si="182"/>
        <v>20</v>
      </c>
      <c r="D2768" s="194">
        <v>44330</v>
      </c>
      <c r="E2768" s="53" t="s">
        <v>30</v>
      </c>
      <c r="F2768" s="53" t="s">
        <v>152</v>
      </c>
      <c r="G2768" s="50" t="s">
        <v>138</v>
      </c>
      <c r="H2768" s="50" t="s">
        <v>148</v>
      </c>
      <c r="I2768" s="53">
        <v>78</v>
      </c>
      <c r="J2768" s="61">
        <v>3.61</v>
      </c>
      <c r="K2768" s="64">
        <f t="shared" si="183"/>
        <v>0.76071747669380807</v>
      </c>
      <c r="M2768" s="2"/>
    </row>
    <row r="2769" spans="1:13" x14ac:dyDescent="0.2">
      <c r="A2769" s="47">
        <f t="shared" si="180"/>
        <v>2021</v>
      </c>
      <c r="B2769" s="181" t="str">
        <f t="shared" si="181"/>
        <v>May</v>
      </c>
      <c r="C2769" s="79">
        <f t="shared" si="182"/>
        <v>20</v>
      </c>
      <c r="D2769" s="194">
        <v>44330</v>
      </c>
      <c r="E2769" s="53" t="s">
        <v>30</v>
      </c>
      <c r="F2769" s="53" t="s">
        <v>152</v>
      </c>
      <c r="G2769" s="50" t="s">
        <v>138</v>
      </c>
      <c r="H2769" s="50" t="s">
        <v>144</v>
      </c>
      <c r="I2769" s="53">
        <v>69</v>
      </c>
      <c r="J2769" s="61">
        <v>3.01</v>
      </c>
      <c r="K2769" s="64">
        <f t="shared" si="183"/>
        <v>0.91626104612050208</v>
      </c>
      <c r="M2769" s="2"/>
    </row>
    <row r="2770" spans="1:13" x14ac:dyDescent="0.2">
      <c r="A2770" s="47">
        <f t="shared" si="180"/>
        <v>2021</v>
      </c>
      <c r="B2770" s="181" t="str">
        <f t="shared" si="181"/>
        <v>May</v>
      </c>
      <c r="C2770" s="79">
        <f t="shared" si="182"/>
        <v>20</v>
      </c>
      <c r="D2770" s="194">
        <v>44330</v>
      </c>
      <c r="E2770" s="53" t="s">
        <v>30</v>
      </c>
      <c r="F2770" s="53" t="s">
        <v>152</v>
      </c>
      <c r="G2770" s="50" t="s">
        <v>138</v>
      </c>
      <c r="H2770" s="50" t="s">
        <v>148</v>
      </c>
      <c r="I2770" s="53">
        <v>80</v>
      </c>
      <c r="J2770" s="61">
        <v>4.04</v>
      </c>
      <c r="K2770" s="64">
        <f t="shared" si="183"/>
        <v>0.7890625</v>
      </c>
      <c r="M2770" s="2"/>
    </row>
    <row r="2771" spans="1:13" x14ac:dyDescent="0.2">
      <c r="A2771" s="47">
        <f t="shared" si="180"/>
        <v>2021</v>
      </c>
      <c r="B2771" s="181" t="str">
        <f t="shared" si="181"/>
        <v>May</v>
      </c>
      <c r="C2771" s="79">
        <f t="shared" si="182"/>
        <v>20</v>
      </c>
      <c r="D2771" s="194">
        <v>44330</v>
      </c>
      <c r="E2771" s="53" t="s">
        <v>30</v>
      </c>
      <c r="F2771" s="53" t="s">
        <v>152</v>
      </c>
      <c r="G2771" s="50" t="s">
        <v>138</v>
      </c>
      <c r="H2771" s="50" t="s">
        <v>144</v>
      </c>
      <c r="I2771" s="53">
        <v>62</v>
      </c>
      <c r="J2771" s="61">
        <v>1.67</v>
      </c>
      <c r="K2771" s="64">
        <f t="shared" si="183"/>
        <v>0.70071498103454066</v>
      </c>
      <c r="M2771" s="2"/>
    </row>
    <row r="2772" spans="1:13" x14ac:dyDescent="0.2">
      <c r="A2772" s="47">
        <f t="shared" si="180"/>
        <v>2021</v>
      </c>
      <c r="B2772" s="181" t="str">
        <f t="shared" si="181"/>
        <v>May</v>
      </c>
      <c r="C2772" s="79">
        <f t="shared" si="182"/>
        <v>20</v>
      </c>
      <c r="D2772" s="194">
        <v>44330</v>
      </c>
      <c r="E2772" s="53" t="s">
        <v>30</v>
      </c>
      <c r="F2772" s="53" t="s">
        <v>152</v>
      </c>
      <c r="G2772" s="50" t="s">
        <v>138</v>
      </c>
      <c r="H2772" s="50" t="s">
        <v>148</v>
      </c>
      <c r="I2772" s="53">
        <v>74</v>
      </c>
      <c r="J2772" s="61">
        <v>3.2</v>
      </c>
      <c r="K2772" s="64">
        <f t="shared" si="183"/>
        <v>0.78968669180502638</v>
      </c>
      <c r="M2772" s="2"/>
    </row>
    <row r="2773" spans="1:13" x14ac:dyDescent="0.2">
      <c r="A2773" s="47">
        <f t="shared" si="180"/>
        <v>2021</v>
      </c>
      <c r="B2773" s="181" t="str">
        <f t="shared" si="181"/>
        <v>May</v>
      </c>
      <c r="C2773" s="79">
        <f t="shared" si="182"/>
        <v>20</v>
      </c>
      <c r="D2773" s="194">
        <v>44330</v>
      </c>
      <c r="E2773" s="53" t="s">
        <v>30</v>
      </c>
      <c r="F2773" s="53" t="s">
        <v>152</v>
      </c>
      <c r="G2773" s="50" t="s">
        <v>138</v>
      </c>
      <c r="H2773" s="50" t="s">
        <v>144</v>
      </c>
      <c r="I2773" s="53">
        <v>69</v>
      </c>
      <c r="J2773" s="61">
        <v>2.63</v>
      </c>
      <c r="K2773" s="64">
        <f t="shared" si="183"/>
        <v>0.8005868941185782</v>
      </c>
      <c r="M2773" s="2"/>
    </row>
    <row r="2774" spans="1:13" x14ac:dyDescent="0.2">
      <c r="A2774" s="47">
        <f t="shared" si="180"/>
        <v>2021</v>
      </c>
      <c r="B2774" s="181" t="str">
        <f t="shared" si="181"/>
        <v>May</v>
      </c>
      <c r="C2774" s="79">
        <f t="shared" si="182"/>
        <v>20</v>
      </c>
      <c r="D2774" s="194">
        <v>44330</v>
      </c>
      <c r="E2774" s="53" t="s">
        <v>30</v>
      </c>
      <c r="F2774" s="53" t="s">
        <v>152</v>
      </c>
      <c r="G2774" s="50" t="s">
        <v>138</v>
      </c>
      <c r="H2774" s="50" t="s">
        <v>144</v>
      </c>
      <c r="I2774" s="53">
        <v>65</v>
      </c>
      <c r="J2774" s="61">
        <v>2.25</v>
      </c>
      <c r="K2774" s="64">
        <f t="shared" si="183"/>
        <v>0.81929904415111521</v>
      </c>
      <c r="M2774" s="2"/>
    </row>
    <row r="2775" spans="1:13" x14ac:dyDescent="0.2">
      <c r="A2775" s="47">
        <f t="shared" si="180"/>
        <v>2021</v>
      </c>
      <c r="B2775" s="181" t="str">
        <f t="shared" si="181"/>
        <v>May</v>
      </c>
      <c r="C2775" s="79">
        <f t="shared" si="182"/>
        <v>20</v>
      </c>
      <c r="D2775" s="194">
        <v>44330</v>
      </c>
      <c r="E2775" s="53" t="s">
        <v>66</v>
      </c>
      <c r="F2775" s="53" t="s">
        <v>146</v>
      </c>
      <c r="G2775" s="50" t="s">
        <v>138</v>
      </c>
      <c r="H2775" s="50" t="s">
        <v>144</v>
      </c>
      <c r="I2775" s="53">
        <v>39</v>
      </c>
      <c r="J2775" s="61">
        <v>0.43</v>
      </c>
      <c r="K2775" s="64">
        <f t="shared" si="183"/>
        <v>0.72489421601847637</v>
      </c>
      <c r="M2775" s="2"/>
    </row>
    <row r="2776" spans="1:13" x14ac:dyDescent="0.2">
      <c r="A2776" s="47">
        <f t="shared" si="180"/>
        <v>2021</v>
      </c>
      <c r="B2776" s="181" t="str">
        <f t="shared" si="181"/>
        <v>May</v>
      </c>
      <c r="C2776" s="79">
        <f t="shared" si="182"/>
        <v>20</v>
      </c>
      <c r="D2776" s="194">
        <v>44330</v>
      </c>
      <c r="E2776" s="53" t="s">
        <v>66</v>
      </c>
      <c r="F2776" s="53" t="s">
        <v>146</v>
      </c>
      <c r="G2776" s="50" t="s">
        <v>138</v>
      </c>
      <c r="H2776" s="50" t="s">
        <v>144</v>
      </c>
      <c r="I2776" s="53">
        <v>48</v>
      </c>
      <c r="J2776" s="61">
        <v>0.88</v>
      </c>
      <c r="K2776" s="64">
        <f t="shared" si="183"/>
        <v>0.79571759259259256</v>
      </c>
      <c r="M2776" s="2"/>
    </row>
    <row r="2777" spans="1:13" x14ac:dyDescent="0.2">
      <c r="A2777" s="47">
        <f t="shared" si="180"/>
        <v>2021</v>
      </c>
      <c r="B2777" s="181" t="str">
        <f t="shared" si="181"/>
        <v>May</v>
      </c>
      <c r="C2777" s="79">
        <f t="shared" si="182"/>
        <v>20</v>
      </c>
      <c r="D2777" s="194">
        <v>44330</v>
      </c>
      <c r="E2777" s="53" t="s">
        <v>66</v>
      </c>
      <c r="F2777" s="53" t="s">
        <v>146</v>
      </c>
      <c r="G2777" s="50" t="s">
        <v>138</v>
      </c>
      <c r="H2777" s="50" t="s">
        <v>144</v>
      </c>
      <c r="I2777" s="53">
        <v>41</v>
      </c>
      <c r="J2777" s="61">
        <v>0.49</v>
      </c>
      <c r="K2777" s="64">
        <f t="shared" si="183"/>
        <v>0.71095892398543259</v>
      </c>
      <c r="M2777" s="2"/>
    </row>
    <row r="2778" spans="1:13" x14ac:dyDescent="0.2">
      <c r="A2778" s="47">
        <f t="shared" si="180"/>
        <v>2021</v>
      </c>
      <c r="B2778" s="181" t="str">
        <f t="shared" si="181"/>
        <v>May</v>
      </c>
      <c r="C2778" s="79">
        <f t="shared" si="182"/>
        <v>20</v>
      </c>
      <c r="D2778" s="194">
        <v>44330</v>
      </c>
      <c r="E2778" s="53" t="s">
        <v>66</v>
      </c>
      <c r="F2778" s="53" t="s">
        <v>146</v>
      </c>
      <c r="G2778" s="50" t="s">
        <v>138</v>
      </c>
      <c r="H2778" s="50" t="s">
        <v>144</v>
      </c>
      <c r="I2778" s="53">
        <v>42</v>
      </c>
      <c r="J2778" s="61">
        <v>0.52</v>
      </c>
      <c r="K2778" s="64">
        <f t="shared" si="183"/>
        <v>0.7018680488068243</v>
      </c>
      <c r="M2778" s="2"/>
    </row>
    <row r="2779" spans="1:13" x14ac:dyDescent="0.2">
      <c r="A2779" s="47">
        <f t="shared" si="180"/>
        <v>2021</v>
      </c>
      <c r="B2779" s="181" t="str">
        <f t="shared" si="181"/>
        <v>May</v>
      </c>
      <c r="C2779" s="79">
        <f t="shared" si="182"/>
        <v>20</v>
      </c>
      <c r="D2779" s="194">
        <v>44330</v>
      </c>
      <c r="E2779" s="53" t="s">
        <v>66</v>
      </c>
      <c r="F2779" s="53" t="s">
        <v>146</v>
      </c>
      <c r="G2779" s="50" t="s">
        <v>138</v>
      </c>
      <c r="H2779" s="50" t="s">
        <v>144</v>
      </c>
      <c r="I2779" s="53">
        <v>44</v>
      </c>
      <c r="J2779" s="61">
        <v>0.72</v>
      </c>
      <c r="K2779" s="64">
        <f t="shared" si="183"/>
        <v>0.84522915101427498</v>
      </c>
      <c r="M2779" s="2"/>
    </row>
    <row r="2780" spans="1:13" x14ac:dyDescent="0.2">
      <c r="A2780" s="47">
        <f t="shared" si="180"/>
        <v>2021</v>
      </c>
      <c r="B2780" s="181" t="str">
        <f t="shared" si="181"/>
        <v>May</v>
      </c>
      <c r="C2780" s="79">
        <f t="shared" si="182"/>
        <v>20</v>
      </c>
      <c r="D2780" s="194">
        <v>44330</v>
      </c>
      <c r="E2780" s="53" t="s">
        <v>66</v>
      </c>
      <c r="F2780" s="53" t="s">
        <v>146</v>
      </c>
      <c r="G2780" s="50" t="s">
        <v>138</v>
      </c>
      <c r="H2780" s="50" t="s">
        <v>144</v>
      </c>
      <c r="I2780" s="53">
        <v>41</v>
      </c>
      <c r="J2780" s="61">
        <v>0.46</v>
      </c>
      <c r="K2780" s="64">
        <f t="shared" si="183"/>
        <v>0.66743082659856934</v>
      </c>
      <c r="M2780" s="2"/>
    </row>
    <row r="2781" spans="1:13" x14ac:dyDescent="0.2">
      <c r="A2781" s="47">
        <f t="shared" si="180"/>
        <v>2021</v>
      </c>
      <c r="B2781" s="181" t="str">
        <f t="shared" si="181"/>
        <v>May</v>
      </c>
      <c r="C2781" s="79">
        <f t="shared" si="182"/>
        <v>20</v>
      </c>
      <c r="D2781" s="194">
        <v>44330</v>
      </c>
      <c r="E2781" s="53" t="s">
        <v>66</v>
      </c>
      <c r="F2781" s="53" t="s">
        <v>146</v>
      </c>
      <c r="G2781" s="50" t="s">
        <v>138</v>
      </c>
      <c r="H2781" s="50" t="s">
        <v>144</v>
      </c>
      <c r="I2781" s="53">
        <v>40</v>
      </c>
      <c r="J2781" s="61">
        <v>0.51</v>
      </c>
      <c r="K2781" s="64">
        <f t="shared" si="183"/>
        <v>0.796875</v>
      </c>
      <c r="M2781" s="2"/>
    </row>
    <row r="2782" spans="1:13" x14ac:dyDescent="0.2">
      <c r="A2782" s="47">
        <f t="shared" si="180"/>
        <v>2021</v>
      </c>
      <c r="B2782" s="181" t="str">
        <f t="shared" si="181"/>
        <v>May</v>
      </c>
      <c r="C2782" s="79">
        <f t="shared" si="182"/>
        <v>20</v>
      </c>
      <c r="D2782" s="194">
        <v>44330</v>
      </c>
      <c r="E2782" s="53" t="s">
        <v>66</v>
      </c>
      <c r="F2782" s="53" t="s">
        <v>146</v>
      </c>
      <c r="G2782" s="50" t="s">
        <v>138</v>
      </c>
      <c r="H2782" s="50" t="s">
        <v>144</v>
      </c>
      <c r="I2782" s="53">
        <v>41</v>
      </c>
      <c r="J2782" s="61">
        <v>0.56999999999999995</v>
      </c>
      <c r="K2782" s="64">
        <f t="shared" si="183"/>
        <v>0.82703385035040111</v>
      </c>
      <c r="M2782" s="2"/>
    </row>
    <row r="2783" spans="1:13" x14ac:dyDescent="0.2">
      <c r="A2783" s="47">
        <f t="shared" si="180"/>
        <v>2021</v>
      </c>
      <c r="B2783" s="181" t="str">
        <f t="shared" si="181"/>
        <v>May</v>
      </c>
      <c r="C2783" s="79">
        <f t="shared" si="182"/>
        <v>20</v>
      </c>
      <c r="D2783" s="194">
        <v>44330</v>
      </c>
      <c r="E2783" s="53" t="s">
        <v>66</v>
      </c>
      <c r="F2783" s="53" t="s">
        <v>146</v>
      </c>
      <c r="G2783" s="50" t="s">
        <v>138</v>
      </c>
      <c r="H2783" s="50" t="s">
        <v>144</v>
      </c>
      <c r="I2783" s="53">
        <v>42</v>
      </c>
      <c r="J2783" s="61">
        <v>0.67</v>
      </c>
      <c r="K2783" s="64">
        <f t="shared" si="183"/>
        <v>0.90432998596263903</v>
      </c>
      <c r="M2783" s="2"/>
    </row>
    <row r="2784" spans="1:13" x14ac:dyDescent="0.2">
      <c r="A2784" s="47">
        <f t="shared" si="180"/>
        <v>2021</v>
      </c>
      <c r="B2784" s="181" t="str">
        <f t="shared" si="181"/>
        <v>May</v>
      </c>
      <c r="C2784" s="79">
        <f t="shared" si="182"/>
        <v>20</v>
      </c>
      <c r="D2784" s="194">
        <v>44330</v>
      </c>
      <c r="E2784" s="53" t="s">
        <v>66</v>
      </c>
      <c r="F2784" s="53" t="s">
        <v>146</v>
      </c>
      <c r="G2784" s="50" t="s">
        <v>138</v>
      </c>
      <c r="H2784" s="50" t="s">
        <v>144</v>
      </c>
      <c r="I2784" s="53">
        <v>47</v>
      </c>
      <c r="J2784" s="61">
        <v>0.94</v>
      </c>
      <c r="K2784" s="64">
        <f t="shared" si="183"/>
        <v>0.90538705296514255</v>
      </c>
      <c r="M2784" s="2"/>
    </row>
    <row r="2785" spans="1:13" x14ac:dyDescent="0.2">
      <c r="A2785" s="47">
        <f t="shared" si="180"/>
        <v>2021</v>
      </c>
      <c r="B2785" s="181" t="str">
        <f t="shared" si="181"/>
        <v>May</v>
      </c>
      <c r="C2785" s="79">
        <f t="shared" si="182"/>
        <v>20</v>
      </c>
      <c r="D2785" s="194">
        <v>44330</v>
      </c>
      <c r="E2785" s="53" t="s">
        <v>66</v>
      </c>
      <c r="F2785" s="53" t="s">
        <v>146</v>
      </c>
      <c r="G2785" s="50" t="s">
        <v>138</v>
      </c>
      <c r="H2785" s="50" t="s">
        <v>144</v>
      </c>
      <c r="I2785" s="53">
        <v>36</v>
      </c>
      <c r="J2785" s="61">
        <v>0.43</v>
      </c>
      <c r="K2785" s="64">
        <f t="shared" si="183"/>
        <v>0.92163923182441698</v>
      </c>
      <c r="M2785" s="2"/>
    </row>
    <row r="2786" spans="1:13" x14ac:dyDescent="0.2">
      <c r="A2786" s="47">
        <f t="shared" si="180"/>
        <v>2021</v>
      </c>
      <c r="B2786" s="181" t="str">
        <f t="shared" si="181"/>
        <v>May</v>
      </c>
      <c r="C2786" s="79">
        <f t="shared" si="182"/>
        <v>20</v>
      </c>
      <c r="D2786" s="194">
        <v>44330</v>
      </c>
      <c r="E2786" s="53" t="s">
        <v>66</v>
      </c>
      <c r="F2786" s="53" t="s">
        <v>146</v>
      </c>
      <c r="G2786" s="50" t="s">
        <v>138</v>
      </c>
      <c r="H2786" s="50" t="s">
        <v>144</v>
      </c>
      <c r="I2786" s="53">
        <v>48</v>
      </c>
      <c r="J2786" s="61">
        <v>1</v>
      </c>
      <c r="K2786" s="64">
        <f t="shared" si="183"/>
        <v>0.90422453703703709</v>
      </c>
      <c r="M2786" s="2"/>
    </row>
    <row r="2787" spans="1:13" x14ac:dyDescent="0.2">
      <c r="A2787" s="47">
        <f t="shared" si="180"/>
        <v>2021</v>
      </c>
      <c r="B2787" s="181" t="str">
        <f t="shared" si="181"/>
        <v>May</v>
      </c>
      <c r="C2787" s="79">
        <f t="shared" si="182"/>
        <v>20</v>
      </c>
      <c r="D2787" s="194">
        <v>44330</v>
      </c>
      <c r="E2787" s="53" t="s">
        <v>66</v>
      </c>
      <c r="F2787" s="53" t="s">
        <v>146</v>
      </c>
      <c r="G2787" s="50" t="s">
        <v>138</v>
      </c>
      <c r="H2787" s="50" t="s">
        <v>144</v>
      </c>
      <c r="I2787" s="53">
        <v>47</v>
      </c>
      <c r="J2787" s="61">
        <v>0.98</v>
      </c>
      <c r="K2787" s="64">
        <f t="shared" si="183"/>
        <v>0.94391416160195718</v>
      </c>
      <c r="M2787" s="2"/>
    </row>
    <row r="2788" spans="1:13" x14ac:dyDescent="0.2">
      <c r="A2788" s="47">
        <f t="shared" si="180"/>
        <v>2021</v>
      </c>
      <c r="B2788" s="181" t="str">
        <f t="shared" si="181"/>
        <v>May</v>
      </c>
      <c r="C2788" s="79">
        <f t="shared" si="182"/>
        <v>20</v>
      </c>
      <c r="D2788" s="194">
        <v>44330</v>
      </c>
      <c r="E2788" s="53" t="s">
        <v>66</v>
      </c>
      <c r="F2788" s="53" t="s">
        <v>146</v>
      </c>
      <c r="G2788" s="50" t="s">
        <v>138</v>
      </c>
      <c r="H2788" s="50" t="s">
        <v>144</v>
      </c>
      <c r="I2788" s="53">
        <v>43</v>
      </c>
      <c r="J2788" s="61">
        <v>0.69</v>
      </c>
      <c r="K2788" s="64">
        <f t="shared" si="183"/>
        <v>0.86784811400254069</v>
      </c>
      <c r="M2788" s="2"/>
    </row>
    <row r="2789" spans="1:13" x14ac:dyDescent="0.2">
      <c r="A2789" s="47">
        <f t="shared" si="180"/>
        <v>2021</v>
      </c>
      <c r="B2789" s="181" t="str">
        <f t="shared" si="181"/>
        <v>May</v>
      </c>
      <c r="C2789" s="79">
        <f t="shared" si="182"/>
        <v>20</v>
      </c>
      <c r="D2789" s="194">
        <v>44330</v>
      </c>
      <c r="E2789" s="53" t="s">
        <v>66</v>
      </c>
      <c r="F2789" s="53" t="s">
        <v>146</v>
      </c>
      <c r="G2789" s="50" t="s">
        <v>138</v>
      </c>
      <c r="H2789" s="50" t="s">
        <v>144</v>
      </c>
      <c r="I2789" s="53">
        <v>38</v>
      </c>
      <c r="J2789" s="61">
        <v>0.41</v>
      </c>
      <c r="K2789" s="64">
        <f t="shared" si="183"/>
        <v>0.74719346843563206</v>
      </c>
      <c r="M2789" s="2"/>
    </row>
    <row r="2790" spans="1:13" x14ac:dyDescent="0.2">
      <c r="A2790" s="47">
        <f t="shared" si="180"/>
        <v>2021</v>
      </c>
      <c r="B2790" s="181" t="str">
        <f t="shared" si="181"/>
        <v>May</v>
      </c>
      <c r="C2790" s="79">
        <f t="shared" si="182"/>
        <v>20</v>
      </c>
      <c r="D2790" s="194">
        <v>44330</v>
      </c>
      <c r="E2790" s="53" t="s">
        <v>66</v>
      </c>
      <c r="F2790" s="53" t="s">
        <v>146</v>
      </c>
      <c r="G2790" s="50" t="s">
        <v>138</v>
      </c>
      <c r="H2790" s="50" t="s">
        <v>144</v>
      </c>
      <c r="I2790" s="53">
        <v>43</v>
      </c>
      <c r="J2790" s="61">
        <v>0.65</v>
      </c>
      <c r="K2790" s="64">
        <f t="shared" si="183"/>
        <v>0.81753807840819048</v>
      </c>
      <c r="M2790" s="2"/>
    </row>
    <row r="2791" spans="1:13" x14ac:dyDescent="0.2">
      <c r="A2791" s="47">
        <f t="shared" si="180"/>
        <v>2021</v>
      </c>
      <c r="B2791" s="181" t="str">
        <f t="shared" si="181"/>
        <v>May</v>
      </c>
      <c r="C2791" s="79">
        <f t="shared" si="182"/>
        <v>20</v>
      </c>
      <c r="D2791" s="194">
        <v>44330</v>
      </c>
      <c r="E2791" s="53" t="s">
        <v>66</v>
      </c>
      <c r="F2791" s="53" t="s">
        <v>146</v>
      </c>
      <c r="G2791" s="50" t="s">
        <v>138</v>
      </c>
      <c r="H2791" s="50" t="s">
        <v>144</v>
      </c>
      <c r="I2791" s="53">
        <v>46</v>
      </c>
      <c r="J2791" s="61">
        <v>0.8</v>
      </c>
      <c r="K2791" s="64">
        <f t="shared" si="183"/>
        <v>0.82189529053998522</v>
      </c>
      <c r="M2791" s="2"/>
    </row>
    <row r="2792" spans="1:13" x14ac:dyDescent="0.2">
      <c r="A2792" s="47">
        <f t="shared" ref="A2792:A2855" si="184">YEAR(D2792)</f>
        <v>2021</v>
      </c>
      <c r="B2792" s="181" t="str">
        <f t="shared" si="181"/>
        <v>May</v>
      </c>
      <c r="C2792" s="79">
        <f t="shared" si="182"/>
        <v>20</v>
      </c>
      <c r="D2792" s="194">
        <v>44330</v>
      </c>
      <c r="E2792" s="53" t="s">
        <v>66</v>
      </c>
      <c r="F2792" s="53" t="s">
        <v>146</v>
      </c>
      <c r="G2792" s="50" t="s">
        <v>138</v>
      </c>
      <c r="H2792" s="50" t="s">
        <v>144</v>
      </c>
      <c r="I2792" s="53">
        <v>48</v>
      </c>
      <c r="J2792" s="61">
        <v>0.97</v>
      </c>
      <c r="K2792" s="64">
        <f t="shared" si="183"/>
        <v>0.87709780092592593</v>
      </c>
      <c r="M2792" s="2"/>
    </row>
    <row r="2793" spans="1:13" x14ac:dyDescent="0.2">
      <c r="A2793" s="47">
        <f t="shared" si="184"/>
        <v>2021</v>
      </c>
      <c r="B2793" s="181" t="str">
        <f t="shared" si="181"/>
        <v>May</v>
      </c>
      <c r="C2793" s="79">
        <f t="shared" si="182"/>
        <v>20</v>
      </c>
      <c r="D2793" s="194">
        <v>44330</v>
      </c>
      <c r="E2793" s="53" t="s">
        <v>66</v>
      </c>
      <c r="F2793" s="53" t="s">
        <v>146</v>
      </c>
      <c r="G2793" s="50" t="s">
        <v>138</v>
      </c>
      <c r="H2793" s="50" t="s">
        <v>144</v>
      </c>
      <c r="I2793" s="53">
        <v>47</v>
      </c>
      <c r="J2793" s="61">
        <v>0.97</v>
      </c>
      <c r="K2793" s="64">
        <f t="shared" si="183"/>
        <v>0.93428238444275358</v>
      </c>
      <c r="M2793" s="2"/>
    </row>
    <row r="2794" spans="1:13" x14ac:dyDescent="0.2">
      <c r="A2794" s="47">
        <f t="shared" si="184"/>
        <v>2021</v>
      </c>
      <c r="B2794" s="181" t="str">
        <f t="shared" si="181"/>
        <v>May</v>
      </c>
      <c r="C2794" s="79">
        <f t="shared" si="182"/>
        <v>20</v>
      </c>
      <c r="D2794" s="194">
        <v>44330</v>
      </c>
      <c r="E2794" s="53" t="s">
        <v>66</v>
      </c>
      <c r="F2794" s="53" t="s">
        <v>146</v>
      </c>
      <c r="G2794" s="50" t="s">
        <v>138</v>
      </c>
      <c r="H2794" s="50" t="s">
        <v>144</v>
      </c>
      <c r="I2794" s="53">
        <v>43</v>
      </c>
      <c r="J2794" s="61">
        <v>0.67</v>
      </c>
      <c r="K2794" s="64">
        <f t="shared" si="183"/>
        <v>0.84269309620536559</v>
      </c>
      <c r="M2794" s="2"/>
    </row>
    <row r="2795" spans="1:13" x14ac:dyDescent="0.2">
      <c r="A2795" s="47">
        <f t="shared" si="184"/>
        <v>2021</v>
      </c>
      <c r="B2795" s="181" t="str">
        <f t="shared" si="181"/>
        <v>May</v>
      </c>
      <c r="C2795" s="79">
        <f t="shared" si="182"/>
        <v>20</v>
      </c>
      <c r="D2795" s="194">
        <v>44330</v>
      </c>
      <c r="E2795" s="53" t="s">
        <v>66</v>
      </c>
      <c r="F2795" s="53" t="s">
        <v>146</v>
      </c>
      <c r="G2795" s="50" t="s">
        <v>138</v>
      </c>
      <c r="H2795" s="50" t="s">
        <v>144</v>
      </c>
      <c r="I2795" s="53">
        <v>43</v>
      </c>
      <c r="J2795" s="61">
        <v>0.6</v>
      </c>
      <c r="K2795" s="64">
        <f t="shared" si="183"/>
        <v>0.75465053391525272</v>
      </c>
      <c r="M2795" s="2"/>
    </row>
    <row r="2796" spans="1:13" x14ac:dyDescent="0.2">
      <c r="A2796" s="47">
        <f t="shared" si="184"/>
        <v>2021</v>
      </c>
      <c r="B2796" s="181" t="str">
        <f t="shared" si="181"/>
        <v>May</v>
      </c>
      <c r="C2796" s="79">
        <f t="shared" si="182"/>
        <v>20</v>
      </c>
      <c r="D2796" s="194">
        <v>44330</v>
      </c>
      <c r="E2796" s="53" t="s">
        <v>66</v>
      </c>
      <c r="F2796" s="53" t="s">
        <v>146</v>
      </c>
      <c r="G2796" s="50" t="s">
        <v>138</v>
      </c>
      <c r="H2796" s="50" t="s">
        <v>144</v>
      </c>
      <c r="I2796" s="53">
        <v>44</v>
      </c>
      <c r="J2796" s="61">
        <v>0.54</v>
      </c>
      <c r="K2796" s="64">
        <f t="shared" si="183"/>
        <v>0.63392186326070621</v>
      </c>
      <c r="M2796" s="2"/>
    </row>
    <row r="2797" spans="1:13" x14ac:dyDescent="0.2">
      <c r="A2797" s="47">
        <f t="shared" si="184"/>
        <v>2021</v>
      </c>
      <c r="B2797" s="181" t="str">
        <f t="shared" si="181"/>
        <v>May</v>
      </c>
      <c r="C2797" s="79">
        <f t="shared" si="182"/>
        <v>20</v>
      </c>
      <c r="D2797" s="194">
        <v>44330</v>
      </c>
      <c r="E2797" s="53" t="s">
        <v>66</v>
      </c>
      <c r="F2797" s="53" t="s">
        <v>146</v>
      </c>
      <c r="G2797" s="50" t="s">
        <v>138</v>
      </c>
      <c r="H2797" s="50" t="s">
        <v>144</v>
      </c>
      <c r="I2797" s="53">
        <v>41</v>
      </c>
      <c r="J2797" s="61">
        <v>0.5</v>
      </c>
      <c r="K2797" s="64">
        <f t="shared" si="183"/>
        <v>0.72546828978105371</v>
      </c>
      <c r="M2797" s="2"/>
    </row>
    <row r="2798" spans="1:13" x14ac:dyDescent="0.2">
      <c r="A2798" s="47">
        <f t="shared" si="184"/>
        <v>2021</v>
      </c>
      <c r="B2798" s="181" t="str">
        <f t="shared" ref="B2798:B2861" si="185">TEXT(D2798,"mmm")</f>
        <v>May</v>
      </c>
      <c r="C2798" s="79">
        <f t="shared" si="182"/>
        <v>20</v>
      </c>
      <c r="D2798" s="194">
        <v>44330</v>
      </c>
      <c r="E2798" s="53" t="s">
        <v>66</v>
      </c>
      <c r="F2798" s="53" t="s">
        <v>146</v>
      </c>
      <c r="G2798" s="50" t="s">
        <v>138</v>
      </c>
      <c r="H2798" s="50" t="s">
        <v>144</v>
      </c>
      <c r="I2798" s="53">
        <v>40</v>
      </c>
      <c r="J2798" s="61">
        <v>0.48</v>
      </c>
      <c r="K2798" s="64">
        <f t="shared" si="183"/>
        <v>0.75</v>
      </c>
      <c r="M2798" s="2"/>
    </row>
    <row r="2799" spans="1:13" x14ac:dyDescent="0.2">
      <c r="A2799" s="47">
        <f t="shared" si="184"/>
        <v>2021</v>
      </c>
      <c r="B2799" s="181" t="str">
        <f t="shared" si="185"/>
        <v>May</v>
      </c>
      <c r="C2799" s="79">
        <f t="shared" ref="C2799:C2862" si="186">WEEKNUM(D2799)</f>
        <v>20</v>
      </c>
      <c r="D2799" s="194">
        <v>44330</v>
      </c>
      <c r="E2799" s="53" t="s">
        <v>66</v>
      </c>
      <c r="F2799" s="53" t="s">
        <v>152</v>
      </c>
      <c r="G2799" s="50" t="s">
        <v>138</v>
      </c>
      <c r="H2799" s="50" t="s">
        <v>144</v>
      </c>
      <c r="I2799" s="53">
        <v>53</v>
      </c>
      <c r="J2799" s="61">
        <v>1.24</v>
      </c>
      <c r="K2799" s="64">
        <f t="shared" si="183"/>
        <v>0.83290232876804338</v>
      </c>
      <c r="M2799" s="2"/>
    </row>
    <row r="2800" spans="1:13" x14ac:dyDescent="0.2">
      <c r="A2800" s="47">
        <f t="shared" si="184"/>
        <v>2021</v>
      </c>
      <c r="B2800" s="181" t="str">
        <f t="shared" si="185"/>
        <v>May</v>
      </c>
      <c r="C2800" s="79">
        <f t="shared" si="186"/>
        <v>20</v>
      </c>
      <c r="D2800" s="194">
        <v>44330</v>
      </c>
      <c r="E2800" s="53" t="s">
        <v>66</v>
      </c>
      <c r="F2800" s="53" t="s">
        <v>152</v>
      </c>
      <c r="G2800" s="50" t="s">
        <v>138</v>
      </c>
      <c r="H2800" s="50" t="s">
        <v>144</v>
      </c>
      <c r="I2800" s="53">
        <v>54</v>
      </c>
      <c r="J2800" s="61">
        <v>1.45</v>
      </c>
      <c r="K2800" s="64">
        <f t="shared" si="183"/>
        <v>0.92084539958339684</v>
      </c>
      <c r="M2800" s="2"/>
    </row>
    <row r="2801" spans="1:13" x14ac:dyDescent="0.2">
      <c r="A2801" s="47">
        <f t="shared" si="184"/>
        <v>2021</v>
      </c>
      <c r="B2801" s="181" t="str">
        <f t="shared" si="185"/>
        <v>May</v>
      </c>
      <c r="C2801" s="79">
        <f t="shared" si="186"/>
        <v>20</v>
      </c>
      <c r="D2801" s="194">
        <v>44330</v>
      </c>
      <c r="E2801" s="53" t="s">
        <v>66</v>
      </c>
      <c r="F2801" s="53" t="s">
        <v>152</v>
      </c>
      <c r="G2801" s="50" t="s">
        <v>138</v>
      </c>
      <c r="H2801" s="50" t="s">
        <v>144</v>
      </c>
      <c r="I2801" s="53">
        <v>64</v>
      </c>
      <c r="J2801" s="61">
        <v>2.56</v>
      </c>
      <c r="K2801" s="64">
        <f t="shared" si="183"/>
        <v>0.9765625</v>
      </c>
      <c r="M2801" s="2"/>
    </row>
    <row r="2802" spans="1:13" x14ac:dyDescent="0.2">
      <c r="A2802" s="47">
        <f t="shared" si="184"/>
        <v>2021</v>
      </c>
      <c r="B2802" s="181" t="str">
        <f t="shared" si="185"/>
        <v>May</v>
      </c>
      <c r="C2802" s="79">
        <f t="shared" si="186"/>
        <v>20</v>
      </c>
      <c r="D2802" s="194">
        <v>44330</v>
      </c>
      <c r="E2802" s="53" t="s">
        <v>66</v>
      </c>
      <c r="F2802" s="53" t="s">
        <v>152</v>
      </c>
      <c r="G2802" s="50" t="s">
        <v>138</v>
      </c>
      <c r="H2802" s="50" t="s">
        <v>144</v>
      </c>
      <c r="I2802" s="53">
        <v>54</v>
      </c>
      <c r="J2802" s="61">
        <v>1.48</v>
      </c>
      <c r="K2802" s="64">
        <f t="shared" si="183"/>
        <v>0.93989737336788093</v>
      </c>
      <c r="M2802" s="2"/>
    </row>
    <row r="2803" spans="1:13" x14ac:dyDescent="0.2">
      <c r="A2803" s="47">
        <f t="shared" si="184"/>
        <v>2021</v>
      </c>
      <c r="B2803" s="181" t="str">
        <f t="shared" si="185"/>
        <v>May</v>
      </c>
      <c r="C2803" s="79">
        <f t="shared" si="186"/>
        <v>20</v>
      </c>
      <c r="D2803" s="194">
        <v>44330</v>
      </c>
      <c r="E2803" s="53" t="s">
        <v>66</v>
      </c>
      <c r="F2803" s="53" t="s">
        <v>152</v>
      </c>
      <c r="G2803" s="50" t="s">
        <v>138</v>
      </c>
      <c r="H2803" s="50" t="s">
        <v>144</v>
      </c>
      <c r="I2803" s="53">
        <v>63</v>
      </c>
      <c r="J2803" s="61">
        <v>2.62</v>
      </c>
      <c r="K2803" s="64">
        <f t="shared" si="183"/>
        <v>1.0478030130335496</v>
      </c>
      <c r="M2803" s="2"/>
    </row>
    <row r="2804" spans="1:13" x14ac:dyDescent="0.2">
      <c r="A2804" s="47">
        <f t="shared" si="184"/>
        <v>2021</v>
      </c>
      <c r="B2804" s="181" t="str">
        <f t="shared" si="185"/>
        <v>May</v>
      </c>
      <c r="C2804" s="79">
        <f t="shared" si="186"/>
        <v>20</v>
      </c>
      <c r="D2804" s="194">
        <v>44330</v>
      </c>
      <c r="E2804" s="53" t="s">
        <v>66</v>
      </c>
      <c r="F2804" s="53" t="s">
        <v>152</v>
      </c>
      <c r="G2804" s="50" t="s">
        <v>138</v>
      </c>
      <c r="H2804" s="50" t="s">
        <v>144</v>
      </c>
      <c r="I2804" s="53">
        <v>63</v>
      </c>
      <c r="J2804" s="61">
        <v>2.2799999999999998</v>
      </c>
      <c r="K2804" s="64">
        <f t="shared" si="183"/>
        <v>0.91182857622766911</v>
      </c>
      <c r="M2804" s="2"/>
    </row>
    <row r="2805" spans="1:13" x14ac:dyDescent="0.2">
      <c r="A2805" s="47">
        <f t="shared" si="184"/>
        <v>2021</v>
      </c>
      <c r="B2805" s="181" t="str">
        <f t="shared" si="185"/>
        <v>May</v>
      </c>
      <c r="C2805" s="79">
        <f t="shared" si="186"/>
        <v>20</v>
      </c>
      <c r="D2805" s="194">
        <v>44330</v>
      </c>
      <c r="E2805" s="53" t="s">
        <v>66</v>
      </c>
      <c r="F2805" s="53" t="s">
        <v>152</v>
      </c>
      <c r="G2805" s="50" t="s">
        <v>138</v>
      </c>
      <c r="H2805" s="50" t="s">
        <v>144</v>
      </c>
      <c r="I2805" s="53">
        <v>50</v>
      </c>
      <c r="J2805" s="61">
        <v>1.1100000000000001</v>
      </c>
      <c r="K2805" s="64">
        <f t="shared" si="183"/>
        <v>0.88800000000000012</v>
      </c>
      <c r="M2805" s="2"/>
    </row>
    <row r="2806" spans="1:13" x14ac:dyDescent="0.2">
      <c r="A2806" s="47">
        <f t="shared" si="184"/>
        <v>2021</v>
      </c>
      <c r="B2806" s="181" t="str">
        <f t="shared" si="185"/>
        <v>May</v>
      </c>
      <c r="C2806" s="79">
        <f t="shared" si="186"/>
        <v>20</v>
      </c>
      <c r="D2806" s="194">
        <v>44330</v>
      </c>
      <c r="E2806" s="53" t="s">
        <v>66</v>
      </c>
      <c r="F2806" s="53" t="s">
        <v>152</v>
      </c>
      <c r="G2806" s="50" t="s">
        <v>138</v>
      </c>
      <c r="H2806" s="50" t="s">
        <v>144</v>
      </c>
      <c r="I2806" s="53">
        <v>38</v>
      </c>
      <c r="J2806" s="61">
        <v>0.36</v>
      </c>
      <c r="K2806" s="64">
        <f t="shared" si="183"/>
        <v>0.65607231374835984</v>
      </c>
      <c r="M2806" s="2"/>
    </row>
    <row r="2807" spans="1:13" x14ac:dyDescent="0.2">
      <c r="A2807" s="47">
        <f t="shared" si="184"/>
        <v>2021</v>
      </c>
      <c r="B2807" s="181" t="str">
        <f t="shared" si="185"/>
        <v>May</v>
      </c>
      <c r="C2807" s="79">
        <f t="shared" si="186"/>
        <v>20</v>
      </c>
      <c r="D2807" s="194">
        <v>44330</v>
      </c>
      <c r="E2807" s="53" t="s">
        <v>66</v>
      </c>
      <c r="F2807" s="53" t="s">
        <v>152</v>
      </c>
      <c r="G2807" s="50" t="s">
        <v>138</v>
      </c>
      <c r="H2807" s="50" t="s">
        <v>144</v>
      </c>
      <c r="I2807" s="53">
        <v>63</v>
      </c>
      <c r="J2807" s="61">
        <v>2.42</v>
      </c>
      <c r="K2807" s="64">
        <f t="shared" si="183"/>
        <v>0.9678180502065612</v>
      </c>
      <c r="M2807" s="2"/>
    </row>
    <row r="2808" spans="1:13" x14ac:dyDescent="0.2">
      <c r="A2808" s="47">
        <f t="shared" si="184"/>
        <v>2021</v>
      </c>
      <c r="B2808" s="181" t="str">
        <f t="shared" si="185"/>
        <v>May</v>
      </c>
      <c r="C2808" s="79">
        <f t="shared" si="186"/>
        <v>20</v>
      </c>
      <c r="D2808" s="194">
        <v>44330</v>
      </c>
      <c r="E2808" s="53" t="s">
        <v>66</v>
      </c>
      <c r="F2808" s="53" t="s">
        <v>152</v>
      </c>
      <c r="G2808" s="50" t="s">
        <v>138</v>
      </c>
      <c r="H2808" s="50" t="s">
        <v>144</v>
      </c>
      <c r="I2808" s="53">
        <v>48</v>
      </c>
      <c r="J2808" s="61">
        <v>0.97</v>
      </c>
      <c r="K2808" s="64">
        <f t="shared" si="183"/>
        <v>0.87709780092592593</v>
      </c>
      <c r="M2808" s="2"/>
    </row>
    <row r="2809" spans="1:13" x14ac:dyDescent="0.2">
      <c r="A2809" s="47">
        <f t="shared" si="184"/>
        <v>2021</v>
      </c>
      <c r="B2809" s="181" t="str">
        <f t="shared" si="185"/>
        <v>May</v>
      </c>
      <c r="C2809" s="79">
        <f t="shared" si="186"/>
        <v>20</v>
      </c>
      <c r="D2809" s="194">
        <v>44330</v>
      </c>
      <c r="E2809" s="53" t="s">
        <v>66</v>
      </c>
      <c r="F2809" s="53" t="s">
        <v>152</v>
      </c>
      <c r="G2809" s="50" t="s">
        <v>138</v>
      </c>
      <c r="H2809" s="50" t="s">
        <v>144</v>
      </c>
      <c r="I2809" s="53">
        <v>47</v>
      </c>
      <c r="J2809" s="61">
        <v>0.94</v>
      </c>
      <c r="K2809" s="64">
        <f t="shared" si="183"/>
        <v>0.90538705296514255</v>
      </c>
      <c r="M2809" s="2"/>
    </row>
    <row r="2810" spans="1:13" x14ac:dyDescent="0.2">
      <c r="A2810" s="47">
        <f t="shared" si="184"/>
        <v>2021</v>
      </c>
      <c r="B2810" s="181" t="str">
        <f t="shared" si="185"/>
        <v>May</v>
      </c>
      <c r="C2810" s="79">
        <f t="shared" si="186"/>
        <v>20</v>
      </c>
      <c r="D2810" s="194">
        <v>44330</v>
      </c>
      <c r="E2810" s="53" t="s">
        <v>66</v>
      </c>
      <c r="F2810" s="53" t="s">
        <v>152</v>
      </c>
      <c r="G2810" s="50" t="s">
        <v>138</v>
      </c>
      <c r="H2810" s="50" t="s">
        <v>144</v>
      </c>
      <c r="I2810" s="53">
        <v>45</v>
      </c>
      <c r="J2810" s="61">
        <v>0.81</v>
      </c>
      <c r="K2810" s="64">
        <f t="shared" si="183"/>
        <v>0.88888888888888884</v>
      </c>
      <c r="M2810" s="2"/>
    </row>
    <row r="2811" spans="1:13" x14ac:dyDescent="0.2">
      <c r="A2811" s="47">
        <f t="shared" si="184"/>
        <v>2021</v>
      </c>
      <c r="B2811" s="181" t="str">
        <f t="shared" si="185"/>
        <v>May</v>
      </c>
      <c r="C2811" s="79">
        <f t="shared" si="186"/>
        <v>20</v>
      </c>
      <c r="D2811" s="194">
        <v>44330</v>
      </c>
      <c r="E2811" s="53" t="s">
        <v>66</v>
      </c>
      <c r="F2811" s="53" t="s">
        <v>152</v>
      </c>
      <c r="G2811" s="50" t="s">
        <v>138</v>
      </c>
      <c r="H2811" s="50" t="s">
        <v>144</v>
      </c>
      <c r="I2811" s="53">
        <v>62</v>
      </c>
      <c r="J2811" s="61">
        <v>2.2200000000000002</v>
      </c>
      <c r="K2811" s="64">
        <f t="shared" si="183"/>
        <v>0.93148937598603621</v>
      </c>
      <c r="M2811" s="2"/>
    </row>
    <row r="2812" spans="1:13" x14ac:dyDescent="0.2">
      <c r="A2812" s="47">
        <f t="shared" si="184"/>
        <v>2021</v>
      </c>
      <c r="B2812" s="181" t="str">
        <f t="shared" si="185"/>
        <v>May</v>
      </c>
      <c r="C2812" s="79">
        <f t="shared" si="186"/>
        <v>20</v>
      </c>
      <c r="D2812" s="194">
        <v>44330</v>
      </c>
      <c r="E2812" s="53" t="s">
        <v>66</v>
      </c>
      <c r="F2812" s="53" t="s">
        <v>152</v>
      </c>
      <c r="G2812" s="50" t="s">
        <v>138</v>
      </c>
      <c r="H2812" s="50" t="s">
        <v>144</v>
      </c>
      <c r="I2812" s="53">
        <v>48</v>
      </c>
      <c r="J2812" s="61">
        <v>0.93</v>
      </c>
      <c r="K2812" s="64">
        <f t="shared" si="183"/>
        <v>0.84092881944444442</v>
      </c>
      <c r="M2812" s="2"/>
    </row>
    <row r="2813" spans="1:13" x14ac:dyDescent="0.2">
      <c r="A2813" s="47">
        <f t="shared" si="184"/>
        <v>2021</v>
      </c>
      <c r="B2813" s="181" t="str">
        <f t="shared" si="185"/>
        <v>May</v>
      </c>
      <c r="C2813" s="79">
        <f t="shared" si="186"/>
        <v>20</v>
      </c>
      <c r="D2813" s="194">
        <v>44330</v>
      </c>
      <c r="E2813" s="53" t="s">
        <v>25</v>
      </c>
      <c r="F2813" s="53" t="s">
        <v>142</v>
      </c>
      <c r="G2813" s="50" t="s">
        <v>138</v>
      </c>
      <c r="H2813" s="50" t="s">
        <v>144</v>
      </c>
      <c r="I2813" s="53">
        <v>41</v>
      </c>
      <c r="J2813" s="61">
        <v>0.44</v>
      </c>
      <c r="K2813" s="64">
        <f t="shared" si="183"/>
        <v>0.63841209500732721</v>
      </c>
      <c r="M2813" s="2"/>
    </row>
    <row r="2814" spans="1:13" x14ac:dyDescent="0.2">
      <c r="A2814" s="47">
        <f t="shared" si="184"/>
        <v>2021</v>
      </c>
      <c r="B2814" s="181" t="str">
        <f t="shared" si="185"/>
        <v>May</v>
      </c>
      <c r="C2814" s="79">
        <f t="shared" si="186"/>
        <v>20</v>
      </c>
      <c r="D2814" s="194">
        <v>44330</v>
      </c>
      <c r="E2814" s="53" t="s">
        <v>25</v>
      </c>
      <c r="F2814" s="53" t="s">
        <v>142</v>
      </c>
      <c r="G2814" s="50" t="s">
        <v>138</v>
      </c>
      <c r="H2814" s="50" t="s">
        <v>144</v>
      </c>
      <c r="I2814" s="53">
        <v>48</v>
      </c>
      <c r="J2814" s="61">
        <v>0.76</v>
      </c>
      <c r="K2814" s="64">
        <f t="shared" si="183"/>
        <v>0.68721064814814814</v>
      </c>
      <c r="M2814" s="2"/>
    </row>
    <row r="2815" spans="1:13" x14ac:dyDescent="0.2">
      <c r="A2815" s="47">
        <f t="shared" si="184"/>
        <v>2021</v>
      </c>
      <c r="B2815" s="181" t="str">
        <f t="shared" si="185"/>
        <v>May</v>
      </c>
      <c r="C2815" s="79">
        <f t="shared" si="186"/>
        <v>20</v>
      </c>
      <c r="D2815" s="194">
        <v>44330</v>
      </c>
      <c r="E2815" s="53" t="s">
        <v>25</v>
      </c>
      <c r="F2815" s="53" t="s">
        <v>142</v>
      </c>
      <c r="G2815" s="50" t="s">
        <v>138</v>
      </c>
      <c r="H2815" s="50" t="s">
        <v>144</v>
      </c>
      <c r="I2815" s="53">
        <v>47</v>
      </c>
      <c r="J2815" s="61">
        <v>0.77</v>
      </c>
      <c r="K2815" s="64">
        <f t="shared" si="183"/>
        <v>0.74164684125868063</v>
      </c>
      <c r="M2815" s="2"/>
    </row>
    <row r="2816" spans="1:13" x14ac:dyDescent="0.2">
      <c r="A2816" s="47">
        <f t="shared" si="184"/>
        <v>2021</v>
      </c>
      <c r="B2816" s="181" t="str">
        <f t="shared" si="185"/>
        <v>May</v>
      </c>
      <c r="C2816" s="79">
        <f t="shared" si="186"/>
        <v>20</v>
      </c>
      <c r="D2816" s="194">
        <v>44330</v>
      </c>
      <c r="E2816" s="53" t="s">
        <v>25</v>
      </c>
      <c r="F2816" s="53" t="s">
        <v>142</v>
      </c>
      <c r="G2816" s="50" t="s">
        <v>138</v>
      </c>
      <c r="H2816" s="50" t="s">
        <v>144</v>
      </c>
      <c r="I2816" s="53">
        <v>47</v>
      </c>
      <c r="J2816" s="61">
        <v>0.7</v>
      </c>
      <c r="K2816" s="64">
        <f t="shared" si="183"/>
        <v>0.67422440114425508</v>
      </c>
      <c r="M2816" s="2"/>
    </row>
    <row r="2817" spans="1:13" x14ac:dyDescent="0.2">
      <c r="A2817" s="47">
        <f t="shared" si="184"/>
        <v>2021</v>
      </c>
      <c r="B2817" s="181" t="str">
        <f t="shared" si="185"/>
        <v>May</v>
      </c>
      <c r="C2817" s="79">
        <f t="shared" si="186"/>
        <v>20</v>
      </c>
      <c r="D2817" s="194">
        <v>44330</v>
      </c>
      <c r="E2817" s="53" t="s">
        <v>25</v>
      </c>
      <c r="F2817" s="53" t="s">
        <v>142</v>
      </c>
      <c r="G2817" s="50" t="s">
        <v>138</v>
      </c>
      <c r="H2817" s="50" t="s">
        <v>144</v>
      </c>
      <c r="I2817" s="53">
        <v>48</v>
      </c>
      <c r="J2817" s="61">
        <v>0.7</v>
      </c>
      <c r="K2817" s="64">
        <f t="shared" si="183"/>
        <v>0.63295717592592593</v>
      </c>
      <c r="M2817" s="2"/>
    </row>
    <row r="2818" spans="1:13" x14ac:dyDescent="0.2">
      <c r="A2818" s="47">
        <f t="shared" si="184"/>
        <v>2021</v>
      </c>
      <c r="B2818" s="181" t="str">
        <f t="shared" si="185"/>
        <v>May</v>
      </c>
      <c r="C2818" s="79">
        <f t="shared" si="186"/>
        <v>20</v>
      </c>
      <c r="D2818" s="194">
        <v>44330</v>
      </c>
      <c r="E2818" s="53" t="s">
        <v>25</v>
      </c>
      <c r="F2818" s="53" t="s">
        <v>146</v>
      </c>
      <c r="G2818" s="50" t="s">
        <v>138</v>
      </c>
      <c r="H2818" s="50" t="s">
        <v>144</v>
      </c>
      <c r="I2818" s="53">
        <v>42</v>
      </c>
      <c r="J2818" s="61">
        <v>0.68</v>
      </c>
      <c r="K2818" s="64">
        <f t="shared" si="183"/>
        <v>0.91782744843969333</v>
      </c>
      <c r="M2818" s="2"/>
    </row>
    <row r="2819" spans="1:13" x14ac:dyDescent="0.2">
      <c r="A2819" s="47">
        <f t="shared" si="184"/>
        <v>2021</v>
      </c>
      <c r="B2819" s="181" t="str">
        <f t="shared" si="185"/>
        <v>May</v>
      </c>
      <c r="C2819" s="79">
        <f t="shared" si="186"/>
        <v>20</v>
      </c>
      <c r="D2819" s="194">
        <v>44330</v>
      </c>
      <c r="E2819" s="53" t="s">
        <v>25</v>
      </c>
      <c r="F2819" s="53" t="s">
        <v>146</v>
      </c>
      <c r="G2819" s="50" t="s">
        <v>138</v>
      </c>
      <c r="H2819" s="50" t="s">
        <v>144</v>
      </c>
      <c r="I2819" s="53">
        <v>38</v>
      </c>
      <c r="J2819" s="61">
        <v>0.49</v>
      </c>
      <c r="K2819" s="64">
        <f t="shared" ref="K2819:K2882" si="187">IF(J2819="","",(J2819*100000)/(I2819^3))</f>
        <v>0.89298731593526748</v>
      </c>
      <c r="M2819" s="2"/>
    </row>
    <row r="2820" spans="1:13" x14ac:dyDescent="0.2">
      <c r="A2820" s="47">
        <f t="shared" si="184"/>
        <v>2021</v>
      </c>
      <c r="B2820" s="181" t="str">
        <f t="shared" si="185"/>
        <v>May</v>
      </c>
      <c r="C2820" s="79">
        <f t="shared" si="186"/>
        <v>20</v>
      </c>
      <c r="D2820" s="194">
        <v>44330</v>
      </c>
      <c r="E2820" s="53" t="s">
        <v>25</v>
      </c>
      <c r="F2820" s="53" t="s">
        <v>146</v>
      </c>
      <c r="G2820" s="50" t="s">
        <v>138</v>
      </c>
      <c r="H2820" s="50" t="s">
        <v>144</v>
      </c>
      <c r="I2820" s="53">
        <v>39</v>
      </c>
      <c r="J2820" s="61">
        <v>0.5</v>
      </c>
      <c r="K2820" s="64">
        <f t="shared" si="187"/>
        <v>0.84290025118427481</v>
      </c>
      <c r="M2820" s="2"/>
    </row>
    <row r="2821" spans="1:13" x14ac:dyDescent="0.2">
      <c r="A2821" s="47">
        <f t="shared" si="184"/>
        <v>2021</v>
      </c>
      <c r="B2821" s="181" t="str">
        <f t="shared" si="185"/>
        <v>May</v>
      </c>
      <c r="C2821" s="79">
        <f t="shared" si="186"/>
        <v>20</v>
      </c>
      <c r="D2821" s="194">
        <v>44330</v>
      </c>
      <c r="E2821" s="53" t="s">
        <v>25</v>
      </c>
      <c r="F2821" s="53" t="s">
        <v>146</v>
      </c>
      <c r="G2821" s="50" t="s">
        <v>138</v>
      </c>
      <c r="H2821" s="50" t="s">
        <v>144</v>
      </c>
      <c r="I2821" s="53">
        <v>38</v>
      </c>
      <c r="J2821" s="61">
        <v>0.46</v>
      </c>
      <c r="K2821" s="64">
        <f t="shared" si="187"/>
        <v>0.83831462312290417</v>
      </c>
      <c r="M2821" s="2"/>
    </row>
    <row r="2822" spans="1:13" x14ac:dyDescent="0.2">
      <c r="A2822" s="47">
        <f t="shared" si="184"/>
        <v>2021</v>
      </c>
      <c r="B2822" s="181" t="str">
        <f t="shared" si="185"/>
        <v>May</v>
      </c>
      <c r="C2822" s="79">
        <f t="shared" si="186"/>
        <v>20</v>
      </c>
      <c r="D2822" s="194">
        <v>44330</v>
      </c>
      <c r="E2822" s="53" t="s">
        <v>25</v>
      </c>
      <c r="F2822" s="53" t="s">
        <v>146</v>
      </c>
      <c r="G2822" s="50" t="s">
        <v>138</v>
      </c>
      <c r="H2822" s="50" t="s">
        <v>144</v>
      </c>
      <c r="I2822" s="53">
        <v>39</v>
      </c>
      <c r="J2822" s="61">
        <v>0.51</v>
      </c>
      <c r="K2822" s="64">
        <f t="shared" si="187"/>
        <v>0.85975825620796031</v>
      </c>
      <c r="M2822" s="2"/>
    </row>
    <row r="2823" spans="1:13" x14ac:dyDescent="0.2">
      <c r="A2823" s="47">
        <f t="shared" si="184"/>
        <v>2021</v>
      </c>
      <c r="B2823" s="181" t="str">
        <f t="shared" si="185"/>
        <v>May</v>
      </c>
      <c r="C2823" s="79">
        <f t="shared" si="186"/>
        <v>20</v>
      </c>
      <c r="D2823" s="194">
        <v>44330</v>
      </c>
      <c r="E2823" s="53" t="s">
        <v>25</v>
      </c>
      <c r="F2823" s="53" t="s">
        <v>146</v>
      </c>
      <c r="G2823" s="50" t="s">
        <v>138</v>
      </c>
      <c r="H2823" s="50" t="s">
        <v>144</v>
      </c>
      <c r="I2823" s="53">
        <v>43</v>
      </c>
      <c r="J2823" s="61">
        <v>0.79</v>
      </c>
      <c r="K2823" s="64">
        <f t="shared" si="187"/>
        <v>0.99362320298841611</v>
      </c>
      <c r="M2823" s="2"/>
    </row>
    <row r="2824" spans="1:13" x14ac:dyDescent="0.2">
      <c r="A2824" s="47">
        <f t="shared" si="184"/>
        <v>2021</v>
      </c>
      <c r="B2824" s="181" t="str">
        <f t="shared" si="185"/>
        <v>May</v>
      </c>
      <c r="C2824" s="79">
        <f t="shared" si="186"/>
        <v>20</v>
      </c>
      <c r="D2824" s="194">
        <v>44330</v>
      </c>
      <c r="E2824" s="53" t="s">
        <v>25</v>
      </c>
      <c r="F2824" s="53" t="s">
        <v>146</v>
      </c>
      <c r="G2824" s="50" t="s">
        <v>138</v>
      </c>
      <c r="H2824" s="50" t="s">
        <v>144</v>
      </c>
      <c r="I2824" s="53">
        <v>43</v>
      </c>
      <c r="J2824" s="61">
        <v>1.01</v>
      </c>
      <c r="K2824" s="64">
        <f t="shared" si="187"/>
        <v>1.2703283987573422</v>
      </c>
      <c r="M2824" s="2"/>
    </row>
    <row r="2825" spans="1:13" x14ac:dyDescent="0.2">
      <c r="A2825" s="47">
        <f t="shared" si="184"/>
        <v>2021</v>
      </c>
      <c r="B2825" s="181" t="str">
        <f t="shared" si="185"/>
        <v>May</v>
      </c>
      <c r="C2825" s="79">
        <f t="shared" si="186"/>
        <v>20</v>
      </c>
      <c r="D2825" s="194">
        <v>44330</v>
      </c>
      <c r="E2825" s="53" t="s">
        <v>25</v>
      </c>
      <c r="F2825" s="53" t="s">
        <v>146</v>
      </c>
      <c r="G2825" s="50" t="s">
        <v>138</v>
      </c>
      <c r="H2825" s="50" t="s">
        <v>144</v>
      </c>
      <c r="I2825" s="53">
        <v>43</v>
      </c>
      <c r="J2825" s="61">
        <v>1.04</v>
      </c>
      <c r="K2825" s="64">
        <f t="shared" si="187"/>
        <v>1.3080609254531048</v>
      </c>
      <c r="M2825" s="2"/>
    </row>
    <row r="2826" spans="1:13" x14ac:dyDescent="0.2">
      <c r="A2826" s="47">
        <f t="shared" si="184"/>
        <v>2021</v>
      </c>
      <c r="B2826" s="181" t="str">
        <f t="shared" si="185"/>
        <v>May</v>
      </c>
      <c r="C2826" s="79">
        <f t="shared" si="186"/>
        <v>20</v>
      </c>
      <c r="D2826" s="194">
        <v>44330</v>
      </c>
      <c r="E2826" s="53" t="s">
        <v>25</v>
      </c>
      <c r="F2826" s="53" t="s">
        <v>146</v>
      </c>
      <c r="G2826" s="50" t="s">
        <v>138</v>
      </c>
      <c r="H2826" s="50" t="s">
        <v>144</v>
      </c>
      <c r="I2826" s="53">
        <v>41</v>
      </c>
      <c r="J2826" s="61">
        <v>0.59</v>
      </c>
      <c r="K2826" s="64">
        <f t="shared" si="187"/>
        <v>0.85605258194164335</v>
      </c>
      <c r="M2826" s="2"/>
    </row>
    <row r="2827" spans="1:13" x14ac:dyDescent="0.2">
      <c r="A2827" s="47">
        <f t="shared" si="184"/>
        <v>2021</v>
      </c>
      <c r="B2827" s="181" t="str">
        <f t="shared" si="185"/>
        <v>May</v>
      </c>
      <c r="C2827" s="79">
        <f t="shared" si="186"/>
        <v>20</v>
      </c>
      <c r="D2827" s="194">
        <v>44330</v>
      </c>
      <c r="E2827" s="53" t="s">
        <v>25</v>
      </c>
      <c r="F2827" s="53" t="s">
        <v>146</v>
      </c>
      <c r="G2827" s="50" t="s">
        <v>138</v>
      </c>
      <c r="H2827" s="50" t="s">
        <v>144</v>
      </c>
      <c r="I2827" s="53">
        <v>47</v>
      </c>
      <c r="J2827" s="61">
        <v>1.03</v>
      </c>
      <c r="K2827" s="64">
        <f t="shared" si="187"/>
        <v>0.99207304739797542</v>
      </c>
      <c r="M2827" s="2"/>
    </row>
    <row r="2828" spans="1:13" x14ac:dyDescent="0.2">
      <c r="A2828" s="47">
        <f t="shared" si="184"/>
        <v>2021</v>
      </c>
      <c r="B2828" s="181" t="str">
        <f t="shared" si="185"/>
        <v>May</v>
      </c>
      <c r="C2828" s="79">
        <f t="shared" si="186"/>
        <v>20</v>
      </c>
      <c r="D2828" s="194">
        <v>44330</v>
      </c>
      <c r="E2828" s="53" t="s">
        <v>25</v>
      </c>
      <c r="F2828" s="53" t="s">
        <v>146</v>
      </c>
      <c r="G2828" s="50" t="s">
        <v>138</v>
      </c>
      <c r="H2828" s="50" t="s">
        <v>144</v>
      </c>
      <c r="I2828" s="53">
        <v>39</v>
      </c>
      <c r="J2828" s="61">
        <v>0.49</v>
      </c>
      <c r="K2828" s="64">
        <f t="shared" si="187"/>
        <v>0.82604224616058941</v>
      </c>
      <c r="M2828" s="2"/>
    </row>
    <row r="2829" spans="1:13" x14ac:dyDescent="0.2">
      <c r="A2829" s="47">
        <f t="shared" si="184"/>
        <v>2021</v>
      </c>
      <c r="B2829" s="181" t="str">
        <f t="shared" si="185"/>
        <v>May</v>
      </c>
      <c r="C2829" s="79">
        <f t="shared" si="186"/>
        <v>20</v>
      </c>
      <c r="D2829" s="194">
        <v>44330</v>
      </c>
      <c r="E2829" s="53" t="s">
        <v>25</v>
      </c>
      <c r="F2829" s="53" t="s">
        <v>146</v>
      </c>
      <c r="G2829" s="50" t="s">
        <v>138</v>
      </c>
      <c r="H2829" s="50" t="s">
        <v>144</v>
      </c>
      <c r="I2829" s="53">
        <v>42</v>
      </c>
      <c r="J2829" s="61">
        <v>0.78</v>
      </c>
      <c r="K2829" s="64">
        <f t="shared" si="187"/>
        <v>1.0528020732102366</v>
      </c>
      <c r="M2829" s="2"/>
    </row>
    <row r="2830" spans="1:13" x14ac:dyDescent="0.2">
      <c r="A2830" s="47">
        <f t="shared" si="184"/>
        <v>2021</v>
      </c>
      <c r="B2830" s="181" t="str">
        <f t="shared" si="185"/>
        <v>May</v>
      </c>
      <c r="C2830" s="79">
        <f t="shared" si="186"/>
        <v>20</v>
      </c>
      <c r="D2830" s="194">
        <v>44330</v>
      </c>
      <c r="E2830" s="53" t="s">
        <v>25</v>
      </c>
      <c r="F2830" s="53" t="s">
        <v>146</v>
      </c>
      <c r="G2830" s="50" t="s">
        <v>138</v>
      </c>
      <c r="H2830" s="50" t="s">
        <v>148</v>
      </c>
      <c r="I2830" s="53">
        <v>102</v>
      </c>
      <c r="J2830" s="61">
        <v>10.52</v>
      </c>
      <c r="K2830" s="64">
        <f t="shared" si="187"/>
        <v>0.99132309594349077</v>
      </c>
      <c r="M2830" s="2"/>
    </row>
    <row r="2831" spans="1:13" x14ac:dyDescent="0.2">
      <c r="A2831" s="47">
        <f t="shared" si="184"/>
        <v>2021</v>
      </c>
      <c r="B2831" s="181" t="str">
        <f t="shared" si="185"/>
        <v>May</v>
      </c>
      <c r="C2831" s="79">
        <f t="shared" si="186"/>
        <v>20</v>
      </c>
      <c r="D2831" s="194">
        <v>44330</v>
      </c>
      <c r="E2831" s="53" t="s">
        <v>25</v>
      </c>
      <c r="F2831" s="53" t="s">
        <v>146</v>
      </c>
      <c r="G2831" s="50" t="s">
        <v>138</v>
      </c>
      <c r="H2831" s="50" t="s">
        <v>144</v>
      </c>
      <c r="I2831" s="53">
        <v>39</v>
      </c>
      <c r="J2831" s="61">
        <v>0.48</v>
      </c>
      <c r="K2831" s="64">
        <f t="shared" si="187"/>
        <v>0.8091842411369039</v>
      </c>
      <c r="M2831" s="2"/>
    </row>
    <row r="2832" spans="1:13" x14ac:dyDescent="0.2">
      <c r="A2832" s="47">
        <f t="shared" si="184"/>
        <v>2021</v>
      </c>
      <c r="B2832" s="181" t="str">
        <f t="shared" si="185"/>
        <v>May</v>
      </c>
      <c r="C2832" s="79">
        <f t="shared" si="186"/>
        <v>20</v>
      </c>
      <c r="D2832" s="194">
        <v>44330</v>
      </c>
      <c r="E2832" s="53" t="s">
        <v>25</v>
      </c>
      <c r="F2832" s="53" t="s">
        <v>146</v>
      </c>
      <c r="G2832" s="50" t="s">
        <v>138</v>
      </c>
      <c r="H2832" s="50" t="s">
        <v>144</v>
      </c>
      <c r="I2832" s="53">
        <v>44</v>
      </c>
      <c r="J2832" s="61">
        <v>0.79</v>
      </c>
      <c r="K2832" s="64">
        <f t="shared" si="187"/>
        <v>0.92740420736288509</v>
      </c>
      <c r="M2832" s="2"/>
    </row>
    <row r="2833" spans="1:13" x14ac:dyDescent="0.2">
      <c r="A2833" s="47">
        <f t="shared" si="184"/>
        <v>2021</v>
      </c>
      <c r="B2833" s="181" t="str">
        <f t="shared" si="185"/>
        <v>May</v>
      </c>
      <c r="C2833" s="79">
        <f t="shared" si="186"/>
        <v>20</v>
      </c>
      <c r="D2833" s="194">
        <v>44330</v>
      </c>
      <c r="E2833" s="53" t="s">
        <v>25</v>
      </c>
      <c r="F2833" s="53" t="s">
        <v>146</v>
      </c>
      <c r="G2833" s="50" t="s">
        <v>138</v>
      </c>
      <c r="H2833" s="50" t="s">
        <v>148</v>
      </c>
      <c r="I2833" s="53">
        <v>105</v>
      </c>
      <c r="J2833" s="61">
        <v>11.48</v>
      </c>
      <c r="K2833" s="64">
        <f t="shared" si="187"/>
        <v>0.99168556311413458</v>
      </c>
      <c r="M2833" s="2"/>
    </row>
    <row r="2834" spans="1:13" x14ac:dyDescent="0.2">
      <c r="A2834" s="47">
        <f t="shared" si="184"/>
        <v>2021</v>
      </c>
      <c r="B2834" s="181" t="str">
        <f t="shared" si="185"/>
        <v>May</v>
      </c>
      <c r="C2834" s="79">
        <f t="shared" si="186"/>
        <v>20</v>
      </c>
      <c r="D2834" s="194">
        <v>44330</v>
      </c>
      <c r="E2834" s="53" t="s">
        <v>25</v>
      </c>
      <c r="F2834" s="53" t="s">
        <v>146</v>
      </c>
      <c r="G2834" s="50" t="s">
        <v>138</v>
      </c>
      <c r="H2834" s="50" t="s">
        <v>144</v>
      </c>
      <c r="I2834" s="53">
        <v>43</v>
      </c>
      <c r="J2834" s="61">
        <v>0.77</v>
      </c>
      <c r="K2834" s="64">
        <f t="shared" si="187"/>
        <v>0.968468185191241</v>
      </c>
      <c r="M2834" s="2"/>
    </row>
    <row r="2835" spans="1:13" x14ac:dyDescent="0.2">
      <c r="A2835" s="47">
        <f t="shared" si="184"/>
        <v>2021</v>
      </c>
      <c r="B2835" s="181" t="str">
        <f t="shared" si="185"/>
        <v>May</v>
      </c>
      <c r="C2835" s="79">
        <f t="shared" si="186"/>
        <v>20</v>
      </c>
      <c r="D2835" s="194">
        <v>44330</v>
      </c>
      <c r="E2835" s="53" t="s">
        <v>25</v>
      </c>
      <c r="F2835" s="53" t="s">
        <v>146</v>
      </c>
      <c r="G2835" s="50" t="s">
        <v>138</v>
      </c>
      <c r="H2835" s="50" t="s">
        <v>144</v>
      </c>
      <c r="I2835" s="53">
        <v>49</v>
      </c>
      <c r="J2835" s="61">
        <v>0.57999999999999996</v>
      </c>
      <c r="K2835" s="64">
        <f t="shared" si="187"/>
        <v>0.49299186563421699</v>
      </c>
      <c r="M2835" s="2"/>
    </row>
    <row r="2836" spans="1:13" x14ac:dyDescent="0.2">
      <c r="A2836" s="47">
        <f t="shared" si="184"/>
        <v>2021</v>
      </c>
      <c r="B2836" s="181" t="str">
        <f t="shared" si="185"/>
        <v>May</v>
      </c>
      <c r="C2836" s="79">
        <f t="shared" si="186"/>
        <v>20</v>
      </c>
      <c r="D2836" s="194">
        <v>44330</v>
      </c>
      <c r="E2836" s="53" t="s">
        <v>25</v>
      </c>
      <c r="F2836" s="53" t="s">
        <v>146</v>
      </c>
      <c r="G2836" s="50" t="s">
        <v>138</v>
      </c>
      <c r="H2836" s="50" t="s">
        <v>144</v>
      </c>
      <c r="I2836" s="53">
        <v>39</v>
      </c>
      <c r="J2836" s="61">
        <v>0.56999999999999995</v>
      </c>
      <c r="K2836" s="64">
        <f t="shared" si="187"/>
        <v>0.96090628635007325</v>
      </c>
      <c r="M2836" s="2"/>
    </row>
    <row r="2837" spans="1:13" x14ac:dyDescent="0.2">
      <c r="A2837" s="47">
        <f t="shared" si="184"/>
        <v>2021</v>
      </c>
      <c r="B2837" s="181" t="str">
        <f t="shared" si="185"/>
        <v>May</v>
      </c>
      <c r="C2837" s="79">
        <f t="shared" si="186"/>
        <v>20</v>
      </c>
      <c r="D2837" s="194">
        <v>44330</v>
      </c>
      <c r="E2837" s="53" t="s">
        <v>25</v>
      </c>
      <c r="F2837" s="53" t="s">
        <v>146</v>
      </c>
      <c r="G2837" s="50" t="s">
        <v>138</v>
      </c>
      <c r="H2837" s="50" t="s">
        <v>144</v>
      </c>
      <c r="I2837" s="53">
        <v>44</v>
      </c>
      <c r="J2837" s="61">
        <v>0.73</v>
      </c>
      <c r="K2837" s="64">
        <f t="shared" si="187"/>
        <v>0.85696844477836209</v>
      </c>
      <c r="M2837" s="2"/>
    </row>
    <row r="2838" spans="1:13" x14ac:dyDescent="0.2">
      <c r="A2838" s="47">
        <f t="shared" si="184"/>
        <v>2021</v>
      </c>
      <c r="B2838" s="181" t="str">
        <f t="shared" si="185"/>
        <v>May</v>
      </c>
      <c r="C2838" s="79">
        <f t="shared" si="186"/>
        <v>20</v>
      </c>
      <c r="D2838" s="194">
        <v>44330</v>
      </c>
      <c r="E2838" s="53" t="s">
        <v>25</v>
      </c>
      <c r="F2838" s="53" t="s">
        <v>146</v>
      </c>
      <c r="G2838" s="50" t="s">
        <v>138</v>
      </c>
      <c r="H2838" s="50" t="s">
        <v>144</v>
      </c>
      <c r="I2838" s="53">
        <v>42</v>
      </c>
      <c r="J2838" s="61">
        <v>0.63</v>
      </c>
      <c r="K2838" s="64">
        <f t="shared" si="187"/>
        <v>0.85034013605442171</v>
      </c>
      <c r="M2838" s="2"/>
    </row>
    <row r="2839" spans="1:13" x14ac:dyDescent="0.2">
      <c r="A2839" s="47">
        <f t="shared" si="184"/>
        <v>2021</v>
      </c>
      <c r="B2839" s="181" t="str">
        <f t="shared" si="185"/>
        <v>May</v>
      </c>
      <c r="C2839" s="79">
        <f t="shared" si="186"/>
        <v>20</v>
      </c>
      <c r="D2839" s="194">
        <v>44330</v>
      </c>
      <c r="E2839" s="53" t="s">
        <v>25</v>
      </c>
      <c r="F2839" s="53" t="s">
        <v>146</v>
      </c>
      <c r="G2839" s="50" t="s">
        <v>138</v>
      </c>
      <c r="H2839" s="50" t="s">
        <v>144</v>
      </c>
      <c r="I2839" s="53">
        <v>38</v>
      </c>
      <c r="J2839" s="61">
        <v>1.97</v>
      </c>
      <c r="K2839" s="64">
        <f t="shared" si="187"/>
        <v>3.5901734946785244</v>
      </c>
      <c r="M2839" s="2"/>
    </row>
    <row r="2840" spans="1:13" x14ac:dyDescent="0.2">
      <c r="A2840" s="47">
        <f t="shared" si="184"/>
        <v>2021</v>
      </c>
      <c r="B2840" s="181" t="str">
        <f t="shared" si="185"/>
        <v>May</v>
      </c>
      <c r="C2840" s="79">
        <f t="shared" si="186"/>
        <v>20</v>
      </c>
      <c r="D2840" s="194">
        <v>44330</v>
      </c>
      <c r="E2840" s="53" t="s">
        <v>25</v>
      </c>
      <c r="F2840" s="53" t="s">
        <v>146</v>
      </c>
      <c r="G2840" s="50" t="s">
        <v>138</v>
      </c>
      <c r="H2840" s="50" t="s">
        <v>144</v>
      </c>
      <c r="I2840" s="53">
        <v>43</v>
      </c>
      <c r="J2840" s="61">
        <v>0.8</v>
      </c>
      <c r="K2840" s="64">
        <f t="shared" si="187"/>
        <v>1.0062007118870036</v>
      </c>
      <c r="M2840" s="2"/>
    </row>
    <row r="2841" spans="1:13" x14ac:dyDescent="0.2">
      <c r="A2841" s="47">
        <f t="shared" si="184"/>
        <v>2021</v>
      </c>
      <c r="B2841" s="181" t="str">
        <f t="shared" si="185"/>
        <v>May</v>
      </c>
      <c r="C2841" s="79">
        <f t="shared" si="186"/>
        <v>20</v>
      </c>
      <c r="D2841" s="194">
        <v>44330</v>
      </c>
      <c r="E2841" s="53" t="s">
        <v>25</v>
      </c>
      <c r="F2841" s="53" t="s">
        <v>146</v>
      </c>
      <c r="G2841" s="50" t="s">
        <v>138</v>
      </c>
      <c r="H2841" s="50" t="s">
        <v>144</v>
      </c>
      <c r="I2841" s="53">
        <v>39</v>
      </c>
      <c r="J2841" s="61">
        <v>0.54</v>
      </c>
      <c r="K2841" s="64">
        <f t="shared" si="187"/>
        <v>0.91033227127901684</v>
      </c>
      <c r="M2841" s="2"/>
    </row>
    <row r="2842" spans="1:13" x14ac:dyDescent="0.2">
      <c r="A2842" s="47">
        <f t="shared" si="184"/>
        <v>2021</v>
      </c>
      <c r="B2842" s="181" t="str">
        <f t="shared" si="185"/>
        <v>May</v>
      </c>
      <c r="C2842" s="79">
        <f t="shared" si="186"/>
        <v>20</v>
      </c>
      <c r="D2842" s="194">
        <v>44330</v>
      </c>
      <c r="E2842" s="53" t="s">
        <v>25</v>
      </c>
      <c r="F2842" s="53" t="s">
        <v>152</v>
      </c>
      <c r="G2842" s="50" t="s">
        <v>138</v>
      </c>
      <c r="H2842" s="50" t="s">
        <v>144</v>
      </c>
      <c r="I2842" s="53">
        <v>64</v>
      </c>
      <c r="J2842" s="61">
        <v>2.78</v>
      </c>
      <c r="K2842" s="64">
        <f t="shared" si="187"/>
        <v>1.06048583984375</v>
      </c>
      <c r="M2842" s="2"/>
    </row>
    <row r="2843" spans="1:13" x14ac:dyDescent="0.2">
      <c r="A2843" s="47">
        <f t="shared" si="184"/>
        <v>2021</v>
      </c>
      <c r="B2843" s="181" t="str">
        <f t="shared" si="185"/>
        <v>May</v>
      </c>
      <c r="C2843" s="79">
        <f t="shared" si="186"/>
        <v>20</v>
      </c>
      <c r="D2843" s="194">
        <v>44330</v>
      </c>
      <c r="E2843" s="53" t="s">
        <v>25</v>
      </c>
      <c r="F2843" s="53" t="s">
        <v>152</v>
      </c>
      <c r="G2843" s="50" t="s">
        <v>138</v>
      </c>
      <c r="H2843" s="50" t="s">
        <v>144</v>
      </c>
      <c r="I2843" s="53">
        <v>69</v>
      </c>
      <c r="J2843" s="61">
        <v>3.42</v>
      </c>
      <c r="K2843" s="64">
        <f t="shared" si="187"/>
        <v>1.0410673680173146</v>
      </c>
      <c r="M2843" s="2"/>
    </row>
    <row r="2844" spans="1:13" x14ac:dyDescent="0.2">
      <c r="A2844" s="47">
        <f t="shared" si="184"/>
        <v>2021</v>
      </c>
      <c r="B2844" s="181" t="str">
        <f t="shared" si="185"/>
        <v>May</v>
      </c>
      <c r="C2844" s="79">
        <f t="shared" si="186"/>
        <v>20</v>
      </c>
      <c r="D2844" s="194">
        <v>44330</v>
      </c>
      <c r="E2844" s="53" t="s">
        <v>25</v>
      </c>
      <c r="F2844" s="53" t="s">
        <v>152</v>
      </c>
      <c r="G2844" s="50" t="s">
        <v>138</v>
      </c>
      <c r="H2844" s="50" t="s">
        <v>144</v>
      </c>
      <c r="I2844" s="53">
        <v>59</v>
      </c>
      <c r="J2844" s="61">
        <v>2.2400000000000002</v>
      </c>
      <c r="K2844" s="64">
        <f t="shared" si="187"/>
        <v>1.0906665238412887</v>
      </c>
      <c r="M2844" s="2"/>
    </row>
    <row r="2845" spans="1:13" x14ac:dyDescent="0.2">
      <c r="A2845" s="47">
        <f t="shared" si="184"/>
        <v>2021</v>
      </c>
      <c r="B2845" s="181" t="str">
        <f t="shared" si="185"/>
        <v>May</v>
      </c>
      <c r="C2845" s="79">
        <f t="shared" si="186"/>
        <v>20</v>
      </c>
      <c r="D2845" s="194">
        <v>44330</v>
      </c>
      <c r="E2845" s="53" t="s">
        <v>25</v>
      </c>
      <c r="F2845" s="53" t="s">
        <v>152</v>
      </c>
      <c r="G2845" s="50" t="s">
        <v>138</v>
      </c>
      <c r="H2845" s="50" t="s">
        <v>144</v>
      </c>
      <c r="I2845" s="53">
        <v>54</v>
      </c>
      <c r="J2845" s="61">
        <v>1.61</v>
      </c>
      <c r="K2845" s="64">
        <f t="shared" si="187"/>
        <v>1.0224559264339785</v>
      </c>
      <c r="M2845" s="2"/>
    </row>
    <row r="2846" spans="1:13" x14ac:dyDescent="0.2">
      <c r="A2846" s="47">
        <f t="shared" si="184"/>
        <v>2021</v>
      </c>
      <c r="B2846" s="181" t="str">
        <f t="shared" si="185"/>
        <v>May</v>
      </c>
      <c r="C2846" s="79">
        <f t="shared" si="186"/>
        <v>20</v>
      </c>
      <c r="D2846" s="194">
        <v>44330</v>
      </c>
      <c r="E2846" s="53" t="s">
        <v>25</v>
      </c>
      <c r="F2846" s="53" t="s">
        <v>152</v>
      </c>
      <c r="G2846" s="50" t="s">
        <v>138</v>
      </c>
      <c r="H2846" s="50" t="s">
        <v>144</v>
      </c>
      <c r="I2846" s="53">
        <v>58</v>
      </c>
      <c r="J2846" s="61">
        <v>1.91</v>
      </c>
      <c r="K2846" s="64">
        <f t="shared" si="187"/>
        <v>0.97892492517118368</v>
      </c>
      <c r="M2846" s="2"/>
    </row>
    <row r="2847" spans="1:13" x14ac:dyDescent="0.2">
      <c r="A2847" s="47">
        <f t="shared" si="184"/>
        <v>2021</v>
      </c>
      <c r="B2847" s="181" t="str">
        <f t="shared" si="185"/>
        <v>May</v>
      </c>
      <c r="C2847" s="79">
        <f t="shared" si="186"/>
        <v>20</v>
      </c>
      <c r="D2847" s="194">
        <v>44330</v>
      </c>
      <c r="E2847" s="53" t="s">
        <v>25</v>
      </c>
      <c r="F2847" s="53" t="s">
        <v>152</v>
      </c>
      <c r="G2847" s="50" t="s">
        <v>138</v>
      </c>
      <c r="H2847" s="50" t="s">
        <v>144</v>
      </c>
      <c r="I2847" s="53">
        <v>58</v>
      </c>
      <c r="J2847" s="61">
        <v>1.86</v>
      </c>
      <c r="K2847" s="64">
        <f t="shared" si="187"/>
        <v>0.95329861822952966</v>
      </c>
      <c r="M2847" s="2"/>
    </row>
    <row r="2848" spans="1:13" x14ac:dyDescent="0.2">
      <c r="A2848" s="47">
        <f t="shared" si="184"/>
        <v>2021</v>
      </c>
      <c r="B2848" s="181" t="str">
        <f t="shared" si="185"/>
        <v>May</v>
      </c>
      <c r="C2848" s="79">
        <f t="shared" si="186"/>
        <v>20</v>
      </c>
      <c r="D2848" s="194">
        <v>44330</v>
      </c>
      <c r="E2848" s="53" t="s">
        <v>25</v>
      </c>
      <c r="F2848" s="53" t="s">
        <v>152</v>
      </c>
      <c r="G2848" s="50" t="s">
        <v>138</v>
      </c>
      <c r="H2848" s="50" t="s">
        <v>144</v>
      </c>
      <c r="I2848" s="53">
        <v>59</v>
      </c>
      <c r="J2848" s="61">
        <v>2.0099999999999998</v>
      </c>
      <c r="K2848" s="64">
        <f t="shared" si="187"/>
        <v>0.978678443268299</v>
      </c>
      <c r="M2848" s="2"/>
    </row>
    <row r="2849" spans="1:13" x14ac:dyDescent="0.2">
      <c r="A2849" s="47">
        <f t="shared" si="184"/>
        <v>2021</v>
      </c>
      <c r="B2849" s="181" t="str">
        <f t="shared" si="185"/>
        <v>May</v>
      </c>
      <c r="C2849" s="79">
        <f t="shared" si="186"/>
        <v>20</v>
      </c>
      <c r="D2849" s="194">
        <v>44330</v>
      </c>
      <c r="E2849" s="53" t="s">
        <v>25</v>
      </c>
      <c r="F2849" s="53" t="s">
        <v>152</v>
      </c>
      <c r="G2849" s="50" t="s">
        <v>138</v>
      </c>
      <c r="H2849" s="50" t="s">
        <v>144</v>
      </c>
      <c r="I2849" s="53">
        <v>69</v>
      </c>
      <c r="J2849" s="61">
        <v>2.38</v>
      </c>
      <c r="K2849" s="64">
        <f t="shared" si="187"/>
        <v>0.72448547832783883</v>
      </c>
      <c r="M2849" s="2"/>
    </row>
    <row r="2850" spans="1:13" x14ac:dyDescent="0.2">
      <c r="A2850" s="47">
        <f t="shared" si="184"/>
        <v>2021</v>
      </c>
      <c r="B2850" s="181" t="str">
        <f t="shared" si="185"/>
        <v>May</v>
      </c>
      <c r="C2850" s="79">
        <f t="shared" si="186"/>
        <v>20</v>
      </c>
      <c r="D2850" s="194">
        <v>44330</v>
      </c>
      <c r="E2850" s="53" t="s">
        <v>25</v>
      </c>
      <c r="F2850" s="53" t="s">
        <v>152</v>
      </c>
      <c r="G2850" s="50" t="s">
        <v>138</v>
      </c>
      <c r="H2850" s="50" t="s">
        <v>144</v>
      </c>
      <c r="I2850" s="53">
        <v>58</v>
      </c>
      <c r="J2850" s="61">
        <v>1.73</v>
      </c>
      <c r="K2850" s="64">
        <f t="shared" si="187"/>
        <v>0.88667022018122921</v>
      </c>
      <c r="M2850" s="2"/>
    </row>
    <row r="2851" spans="1:13" x14ac:dyDescent="0.2">
      <c r="A2851" s="47">
        <f t="shared" si="184"/>
        <v>2021</v>
      </c>
      <c r="B2851" s="181" t="str">
        <f t="shared" si="185"/>
        <v>May</v>
      </c>
      <c r="C2851" s="79">
        <f t="shared" si="186"/>
        <v>20</v>
      </c>
      <c r="D2851" s="194">
        <v>44330</v>
      </c>
      <c r="E2851" s="53" t="s">
        <v>25</v>
      </c>
      <c r="F2851" s="53" t="s">
        <v>152</v>
      </c>
      <c r="G2851" s="50" t="s">
        <v>138</v>
      </c>
      <c r="H2851" s="50" t="s">
        <v>144</v>
      </c>
      <c r="I2851" s="53">
        <v>51</v>
      </c>
      <c r="J2851" s="61">
        <v>1.24</v>
      </c>
      <c r="K2851" s="64">
        <f t="shared" si="187"/>
        <v>0.9347837558706682</v>
      </c>
      <c r="M2851" s="2"/>
    </row>
    <row r="2852" spans="1:13" x14ac:dyDescent="0.2">
      <c r="A2852" s="47">
        <f t="shared" si="184"/>
        <v>2021</v>
      </c>
      <c r="B2852" s="181" t="str">
        <f t="shared" si="185"/>
        <v>May</v>
      </c>
      <c r="C2852" s="79">
        <f t="shared" si="186"/>
        <v>20</v>
      </c>
      <c r="D2852" s="194">
        <v>44330</v>
      </c>
      <c r="E2852" s="53" t="s">
        <v>25</v>
      </c>
      <c r="F2852" s="53" t="s">
        <v>152</v>
      </c>
      <c r="G2852" s="50" t="s">
        <v>138</v>
      </c>
      <c r="H2852" s="50" t="s">
        <v>144</v>
      </c>
      <c r="I2852" s="53">
        <v>52</v>
      </c>
      <c r="J2852" s="61">
        <v>1.34</v>
      </c>
      <c r="K2852" s="64">
        <f t="shared" si="187"/>
        <v>0.95300409649522078</v>
      </c>
      <c r="M2852" s="2"/>
    </row>
    <row r="2853" spans="1:13" x14ac:dyDescent="0.2">
      <c r="A2853" s="47">
        <f t="shared" si="184"/>
        <v>2021</v>
      </c>
      <c r="B2853" s="181" t="str">
        <f t="shared" si="185"/>
        <v>May</v>
      </c>
      <c r="C2853" s="79">
        <f t="shared" si="186"/>
        <v>20</v>
      </c>
      <c r="D2853" s="194">
        <v>44330</v>
      </c>
      <c r="E2853" s="53" t="s">
        <v>25</v>
      </c>
      <c r="F2853" s="53" t="s">
        <v>152</v>
      </c>
      <c r="G2853" s="50" t="s">
        <v>138</v>
      </c>
      <c r="H2853" s="50" t="s">
        <v>144</v>
      </c>
      <c r="I2853" s="53">
        <v>59</v>
      </c>
      <c r="J2853" s="61">
        <v>2.14</v>
      </c>
      <c r="K2853" s="64">
        <f t="shared" si="187"/>
        <v>1.0419760540269454</v>
      </c>
      <c r="M2853" s="2"/>
    </row>
    <row r="2854" spans="1:13" x14ac:dyDescent="0.2">
      <c r="A2854" s="47">
        <f t="shared" si="184"/>
        <v>2021</v>
      </c>
      <c r="B2854" s="181" t="str">
        <f t="shared" si="185"/>
        <v>May</v>
      </c>
      <c r="C2854" s="79">
        <f t="shared" si="186"/>
        <v>20</v>
      </c>
      <c r="D2854" s="194">
        <v>44330</v>
      </c>
      <c r="E2854" s="53" t="s">
        <v>25</v>
      </c>
      <c r="F2854" s="53" t="s">
        <v>152</v>
      </c>
      <c r="G2854" s="50" t="s">
        <v>138</v>
      </c>
      <c r="H2854" s="50" t="s">
        <v>144</v>
      </c>
      <c r="I2854" s="53">
        <v>62</v>
      </c>
      <c r="J2854" s="61">
        <v>2.2599999999999998</v>
      </c>
      <c r="K2854" s="64">
        <f t="shared" si="187"/>
        <v>0.94827296834614472</v>
      </c>
      <c r="M2854" s="2"/>
    </row>
    <row r="2855" spans="1:13" x14ac:dyDescent="0.2">
      <c r="A2855" s="47">
        <f t="shared" si="184"/>
        <v>2021</v>
      </c>
      <c r="B2855" s="181" t="str">
        <f t="shared" si="185"/>
        <v>May</v>
      </c>
      <c r="C2855" s="79">
        <f t="shared" si="186"/>
        <v>20</v>
      </c>
      <c r="D2855" s="194">
        <v>44330</v>
      </c>
      <c r="E2855" s="53" t="s">
        <v>25</v>
      </c>
      <c r="F2855" s="53" t="s">
        <v>152</v>
      </c>
      <c r="G2855" s="50" t="s">
        <v>138</v>
      </c>
      <c r="H2855" s="50" t="s">
        <v>144</v>
      </c>
      <c r="I2855" s="53">
        <v>59</v>
      </c>
      <c r="J2855" s="61">
        <v>2.25</v>
      </c>
      <c r="K2855" s="64">
        <f t="shared" si="187"/>
        <v>1.0955355708227228</v>
      </c>
      <c r="M2855" s="2"/>
    </row>
    <row r="2856" spans="1:13" x14ac:dyDescent="0.2">
      <c r="A2856" s="47">
        <f t="shared" ref="A2856:A2919" si="188">YEAR(D2856)</f>
        <v>2021</v>
      </c>
      <c r="B2856" s="181" t="str">
        <f t="shared" si="185"/>
        <v>May</v>
      </c>
      <c r="C2856" s="79">
        <f t="shared" si="186"/>
        <v>20</v>
      </c>
      <c r="D2856" s="194">
        <v>44330</v>
      </c>
      <c r="E2856" s="53" t="s">
        <v>25</v>
      </c>
      <c r="F2856" s="53" t="s">
        <v>152</v>
      </c>
      <c r="G2856" s="50" t="s">
        <v>138</v>
      </c>
      <c r="H2856" s="50" t="s">
        <v>144</v>
      </c>
      <c r="I2856" s="53">
        <v>60</v>
      </c>
      <c r="J2856" s="61">
        <v>2.04</v>
      </c>
      <c r="K2856" s="64">
        <f t="shared" si="187"/>
        <v>0.94444444444444442</v>
      </c>
      <c r="M2856" s="2"/>
    </row>
    <row r="2857" spans="1:13" x14ac:dyDescent="0.2">
      <c r="A2857" s="47">
        <f t="shared" si="188"/>
        <v>2021</v>
      </c>
      <c r="B2857" s="181" t="str">
        <f t="shared" si="185"/>
        <v>May</v>
      </c>
      <c r="C2857" s="79">
        <f t="shared" si="186"/>
        <v>20</v>
      </c>
      <c r="D2857" s="194">
        <v>44330</v>
      </c>
      <c r="E2857" s="53" t="s">
        <v>25</v>
      </c>
      <c r="F2857" s="53" t="s">
        <v>152</v>
      </c>
      <c r="G2857" s="50" t="s">
        <v>138</v>
      </c>
      <c r="H2857" s="50" t="s">
        <v>148</v>
      </c>
      <c r="I2857" s="53">
        <v>71</v>
      </c>
      <c r="J2857" s="61">
        <v>3.49</v>
      </c>
      <c r="K2857" s="64">
        <f t="shared" si="187"/>
        <v>0.97510274900743477</v>
      </c>
      <c r="M2857" s="2"/>
    </row>
    <row r="2858" spans="1:13" x14ac:dyDescent="0.2">
      <c r="A2858" s="47">
        <f t="shared" si="188"/>
        <v>2021</v>
      </c>
      <c r="B2858" s="181" t="str">
        <f t="shared" si="185"/>
        <v>May</v>
      </c>
      <c r="C2858" s="79">
        <f t="shared" si="186"/>
        <v>20</v>
      </c>
      <c r="D2858" s="194">
        <v>44330</v>
      </c>
      <c r="E2858" s="53" t="s">
        <v>64</v>
      </c>
      <c r="F2858" s="53" t="s">
        <v>142</v>
      </c>
      <c r="G2858" s="50" t="s">
        <v>138</v>
      </c>
      <c r="H2858" s="50" t="s">
        <v>144</v>
      </c>
      <c r="I2858" s="53">
        <v>43</v>
      </c>
      <c r="J2858" s="61">
        <v>0.57999999999999996</v>
      </c>
      <c r="K2858" s="64">
        <f t="shared" si="187"/>
        <v>0.72949551611807761</v>
      </c>
      <c r="M2858" s="2"/>
    </row>
    <row r="2859" spans="1:13" x14ac:dyDescent="0.2">
      <c r="A2859" s="47">
        <f t="shared" si="188"/>
        <v>2021</v>
      </c>
      <c r="B2859" s="181" t="str">
        <f t="shared" si="185"/>
        <v>May</v>
      </c>
      <c r="C2859" s="79">
        <f t="shared" si="186"/>
        <v>20</v>
      </c>
      <c r="D2859" s="194">
        <v>44330</v>
      </c>
      <c r="E2859" s="53" t="s">
        <v>64</v>
      </c>
      <c r="F2859" s="53" t="s">
        <v>142</v>
      </c>
      <c r="G2859" s="50" t="s">
        <v>138</v>
      </c>
      <c r="H2859" s="50" t="s">
        <v>144</v>
      </c>
      <c r="I2859" s="53">
        <v>50</v>
      </c>
      <c r="J2859" s="61">
        <v>0.86</v>
      </c>
      <c r="K2859" s="64">
        <f t="shared" si="187"/>
        <v>0.68799999999999994</v>
      </c>
      <c r="M2859" s="2"/>
    </row>
    <row r="2860" spans="1:13" x14ac:dyDescent="0.2">
      <c r="A2860" s="47">
        <f t="shared" si="188"/>
        <v>2021</v>
      </c>
      <c r="B2860" s="181" t="str">
        <f t="shared" si="185"/>
        <v>May</v>
      </c>
      <c r="C2860" s="79">
        <f t="shared" si="186"/>
        <v>20</v>
      </c>
      <c r="D2860" s="194">
        <v>44330</v>
      </c>
      <c r="E2860" s="53" t="s">
        <v>64</v>
      </c>
      <c r="F2860" s="53" t="s">
        <v>146</v>
      </c>
      <c r="G2860" s="50" t="s">
        <v>138</v>
      </c>
      <c r="H2860" s="50" t="s">
        <v>144</v>
      </c>
      <c r="I2860" s="53">
        <v>36</v>
      </c>
      <c r="J2860" s="61">
        <v>0.43</v>
      </c>
      <c r="K2860" s="64">
        <f t="shared" si="187"/>
        <v>0.92163923182441698</v>
      </c>
      <c r="M2860" s="2"/>
    </row>
    <row r="2861" spans="1:13" x14ac:dyDescent="0.2">
      <c r="A2861" s="47">
        <f t="shared" si="188"/>
        <v>2021</v>
      </c>
      <c r="B2861" s="181" t="str">
        <f t="shared" si="185"/>
        <v>May</v>
      </c>
      <c r="C2861" s="79">
        <f t="shared" si="186"/>
        <v>20</v>
      </c>
      <c r="D2861" s="194">
        <v>44330</v>
      </c>
      <c r="E2861" s="53" t="s">
        <v>64</v>
      </c>
      <c r="F2861" s="53" t="s">
        <v>146</v>
      </c>
      <c r="G2861" s="50" t="s">
        <v>138</v>
      </c>
      <c r="H2861" s="50" t="s">
        <v>144</v>
      </c>
      <c r="I2861" s="53">
        <v>42</v>
      </c>
      <c r="J2861" s="61">
        <v>0.74</v>
      </c>
      <c r="K2861" s="64">
        <f t="shared" si="187"/>
        <v>0.99881222330201924</v>
      </c>
      <c r="M2861" s="2"/>
    </row>
    <row r="2862" spans="1:13" x14ac:dyDescent="0.2">
      <c r="A2862" s="47">
        <f t="shared" si="188"/>
        <v>2021</v>
      </c>
      <c r="B2862" s="181" t="str">
        <f t="shared" ref="B2862:B2925" si="189">TEXT(D2862,"mmm")</f>
        <v>May</v>
      </c>
      <c r="C2862" s="79">
        <f t="shared" si="186"/>
        <v>20</v>
      </c>
      <c r="D2862" s="194">
        <v>44330</v>
      </c>
      <c r="E2862" s="53" t="s">
        <v>64</v>
      </c>
      <c r="F2862" s="53" t="s">
        <v>146</v>
      </c>
      <c r="G2862" s="50" t="s">
        <v>138</v>
      </c>
      <c r="H2862" s="50" t="s">
        <v>144</v>
      </c>
      <c r="I2862" s="53">
        <v>45</v>
      </c>
      <c r="J2862" s="61">
        <v>0.96</v>
      </c>
      <c r="K2862" s="64">
        <f t="shared" si="187"/>
        <v>1.0534979423868314</v>
      </c>
      <c r="M2862" s="2"/>
    </row>
    <row r="2863" spans="1:13" x14ac:dyDescent="0.2">
      <c r="A2863" s="47">
        <f t="shared" si="188"/>
        <v>2021</v>
      </c>
      <c r="B2863" s="181" t="str">
        <f t="shared" si="189"/>
        <v>May</v>
      </c>
      <c r="C2863" s="79">
        <f t="shared" ref="C2863:C2926" si="190">WEEKNUM(D2863)</f>
        <v>20</v>
      </c>
      <c r="D2863" s="194">
        <v>44330</v>
      </c>
      <c r="E2863" s="53" t="s">
        <v>64</v>
      </c>
      <c r="F2863" s="53" t="s">
        <v>146</v>
      </c>
      <c r="G2863" s="50" t="s">
        <v>138</v>
      </c>
      <c r="H2863" s="50" t="s">
        <v>144</v>
      </c>
      <c r="I2863" s="53">
        <v>46</v>
      </c>
      <c r="J2863" s="61">
        <v>0.86</v>
      </c>
      <c r="K2863" s="64">
        <f t="shared" si="187"/>
        <v>0.88353743733048407</v>
      </c>
      <c r="M2863" s="2"/>
    </row>
    <row r="2864" spans="1:13" x14ac:dyDescent="0.2">
      <c r="A2864" s="47">
        <f t="shared" si="188"/>
        <v>2021</v>
      </c>
      <c r="B2864" s="181" t="str">
        <f t="shared" si="189"/>
        <v>May</v>
      </c>
      <c r="C2864" s="79">
        <f t="shared" si="190"/>
        <v>20</v>
      </c>
      <c r="D2864" s="194">
        <v>44330</v>
      </c>
      <c r="E2864" s="53" t="s">
        <v>64</v>
      </c>
      <c r="F2864" s="53" t="s">
        <v>146</v>
      </c>
      <c r="G2864" s="50" t="s">
        <v>138</v>
      </c>
      <c r="H2864" s="50" t="s">
        <v>144</v>
      </c>
      <c r="I2864" s="53">
        <v>59</v>
      </c>
      <c r="J2864" s="61">
        <v>2.2799999999999998</v>
      </c>
      <c r="K2864" s="64">
        <f t="shared" si="187"/>
        <v>1.1101427117670257</v>
      </c>
      <c r="M2864" s="2"/>
    </row>
    <row r="2865" spans="1:13" x14ac:dyDescent="0.2">
      <c r="A2865" s="47">
        <f t="shared" si="188"/>
        <v>2021</v>
      </c>
      <c r="B2865" s="181" t="str">
        <f t="shared" si="189"/>
        <v>May</v>
      </c>
      <c r="C2865" s="79">
        <f t="shared" si="190"/>
        <v>20</v>
      </c>
      <c r="D2865" s="194">
        <v>44330</v>
      </c>
      <c r="E2865" s="53" t="s">
        <v>64</v>
      </c>
      <c r="F2865" s="53" t="s">
        <v>146</v>
      </c>
      <c r="G2865" s="50" t="s">
        <v>138</v>
      </c>
      <c r="H2865" s="50" t="s">
        <v>144</v>
      </c>
      <c r="I2865" s="53">
        <v>40</v>
      </c>
      <c r="J2865" s="61">
        <v>0.61</v>
      </c>
      <c r="K2865" s="64">
        <f t="shared" si="187"/>
        <v>0.953125</v>
      </c>
      <c r="M2865" s="2"/>
    </row>
    <row r="2866" spans="1:13" x14ac:dyDescent="0.2">
      <c r="A2866" s="47">
        <f t="shared" si="188"/>
        <v>2021</v>
      </c>
      <c r="B2866" s="181" t="str">
        <f t="shared" si="189"/>
        <v>May</v>
      </c>
      <c r="C2866" s="79">
        <f t="shared" si="190"/>
        <v>20</v>
      </c>
      <c r="D2866" s="194">
        <v>44330</v>
      </c>
      <c r="E2866" s="53" t="s">
        <v>64</v>
      </c>
      <c r="F2866" s="53" t="s">
        <v>146</v>
      </c>
      <c r="G2866" s="50" t="s">
        <v>138</v>
      </c>
      <c r="H2866" s="50" t="s">
        <v>144</v>
      </c>
      <c r="I2866" s="53">
        <v>41</v>
      </c>
      <c r="J2866" s="61">
        <v>0.6</v>
      </c>
      <c r="K2866" s="64">
        <f t="shared" si="187"/>
        <v>0.87056194773726436</v>
      </c>
      <c r="M2866" s="2"/>
    </row>
    <row r="2867" spans="1:13" x14ac:dyDescent="0.2">
      <c r="A2867" s="47">
        <f t="shared" si="188"/>
        <v>2021</v>
      </c>
      <c r="B2867" s="181" t="str">
        <f t="shared" si="189"/>
        <v>May</v>
      </c>
      <c r="C2867" s="79">
        <f t="shared" si="190"/>
        <v>20</v>
      </c>
      <c r="D2867" s="194">
        <v>44330</v>
      </c>
      <c r="E2867" s="53" t="s">
        <v>64</v>
      </c>
      <c r="F2867" s="53" t="s">
        <v>146</v>
      </c>
      <c r="G2867" s="50" t="s">
        <v>138</v>
      </c>
      <c r="H2867" s="50" t="s">
        <v>144</v>
      </c>
      <c r="I2867" s="53">
        <v>45</v>
      </c>
      <c r="J2867" s="61">
        <v>0.92</v>
      </c>
      <c r="K2867" s="64">
        <f t="shared" si="187"/>
        <v>1.0096021947873799</v>
      </c>
      <c r="M2867" s="2"/>
    </row>
    <row r="2868" spans="1:13" x14ac:dyDescent="0.2">
      <c r="A2868" s="47">
        <f t="shared" si="188"/>
        <v>2021</v>
      </c>
      <c r="B2868" s="181" t="str">
        <f t="shared" si="189"/>
        <v>May</v>
      </c>
      <c r="C2868" s="79">
        <f t="shared" si="190"/>
        <v>20</v>
      </c>
      <c r="D2868" s="194">
        <v>44330</v>
      </c>
      <c r="E2868" s="53" t="s">
        <v>64</v>
      </c>
      <c r="F2868" s="53" t="s">
        <v>146</v>
      </c>
      <c r="G2868" s="50" t="s">
        <v>138</v>
      </c>
      <c r="H2868" s="50" t="s">
        <v>144</v>
      </c>
      <c r="I2868" s="53">
        <v>41</v>
      </c>
      <c r="J2868" s="61">
        <v>0.64</v>
      </c>
      <c r="K2868" s="64">
        <f t="shared" si="187"/>
        <v>0.92859941091974874</v>
      </c>
      <c r="M2868" s="2"/>
    </row>
    <row r="2869" spans="1:13" x14ac:dyDescent="0.2">
      <c r="A2869" s="47">
        <f t="shared" si="188"/>
        <v>2021</v>
      </c>
      <c r="B2869" s="181" t="str">
        <f t="shared" si="189"/>
        <v>May</v>
      </c>
      <c r="C2869" s="79">
        <f t="shared" si="190"/>
        <v>20</v>
      </c>
      <c r="D2869" s="194">
        <v>44330</v>
      </c>
      <c r="E2869" s="53" t="s">
        <v>64</v>
      </c>
      <c r="F2869" s="53" t="s">
        <v>146</v>
      </c>
      <c r="G2869" s="50" t="s">
        <v>138</v>
      </c>
      <c r="H2869" s="50" t="s">
        <v>144</v>
      </c>
      <c r="I2869" s="53">
        <v>39</v>
      </c>
      <c r="J2869" s="61">
        <v>0.52</v>
      </c>
      <c r="K2869" s="64">
        <f t="shared" si="187"/>
        <v>0.87661626123164582</v>
      </c>
      <c r="M2869" s="2"/>
    </row>
    <row r="2870" spans="1:13" x14ac:dyDescent="0.2">
      <c r="A2870" s="47">
        <f t="shared" si="188"/>
        <v>2021</v>
      </c>
      <c r="B2870" s="181" t="str">
        <f t="shared" si="189"/>
        <v>May</v>
      </c>
      <c r="C2870" s="79">
        <f t="shared" si="190"/>
        <v>20</v>
      </c>
      <c r="D2870" s="194">
        <v>44330</v>
      </c>
      <c r="E2870" s="53" t="s">
        <v>64</v>
      </c>
      <c r="F2870" s="53" t="s">
        <v>146</v>
      </c>
      <c r="G2870" s="50" t="s">
        <v>138</v>
      </c>
      <c r="H2870" s="50" t="s">
        <v>144</v>
      </c>
      <c r="I2870" s="53">
        <v>55</v>
      </c>
      <c r="J2870" s="61">
        <v>1.1599999999999999</v>
      </c>
      <c r="K2870" s="64">
        <f t="shared" si="187"/>
        <v>0.69722013523666404</v>
      </c>
      <c r="M2870" s="2"/>
    </row>
    <row r="2871" spans="1:13" x14ac:dyDescent="0.2">
      <c r="A2871" s="47">
        <f t="shared" si="188"/>
        <v>2021</v>
      </c>
      <c r="B2871" s="181" t="str">
        <f t="shared" si="189"/>
        <v>May</v>
      </c>
      <c r="C2871" s="79">
        <f t="shared" si="190"/>
        <v>20</v>
      </c>
      <c r="D2871" s="194">
        <v>44330</v>
      </c>
      <c r="E2871" s="53" t="s">
        <v>64</v>
      </c>
      <c r="F2871" s="53" t="s">
        <v>146</v>
      </c>
      <c r="G2871" s="50" t="s">
        <v>138</v>
      </c>
      <c r="H2871" s="50" t="s">
        <v>144</v>
      </c>
      <c r="I2871" s="53">
        <v>55</v>
      </c>
      <c r="J2871" s="61">
        <v>1.89</v>
      </c>
      <c r="K2871" s="64">
        <f t="shared" si="187"/>
        <v>1.1359879789631855</v>
      </c>
      <c r="M2871" s="2"/>
    </row>
    <row r="2872" spans="1:13" x14ac:dyDescent="0.2">
      <c r="A2872" s="47">
        <f t="shared" si="188"/>
        <v>2021</v>
      </c>
      <c r="B2872" s="181" t="str">
        <f t="shared" si="189"/>
        <v>May</v>
      </c>
      <c r="C2872" s="79">
        <f t="shared" si="190"/>
        <v>20</v>
      </c>
      <c r="D2872" s="194">
        <v>44330</v>
      </c>
      <c r="E2872" s="53" t="s">
        <v>64</v>
      </c>
      <c r="F2872" s="53" t="s">
        <v>146</v>
      </c>
      <c r="G2872" s="50" t="s">
        <v>138</v>
      </c>
      <c r="H2872" s="50" t="s">
        <v>144</v>
      </c>
      <c r="I2872" s="53">
        <v>40</v>
      </c>
      <c r="J2872" s="61">
        <v>0.59</v>
      </c>
      <c r="K2872" s="64">
        <f t="shared" si="187"/>
        <v>0.921875</v>
      </c>
      <c r="M2872" s="2"/>
    </row>
    <row r="2873" spans="1:13" x14ac:dyDescent="0.2">
      <c r="A2873" s="47">
        <f t="shared" si="188"/>
        <v>2021</v>
      </c>
      <c r="B2873" s="181" t="str">
        <f t="shared" si="189"/>
        <v>May</v>
      </c>
      <c r="C2873" s="79">
        <f t="shared" si="190"/>
        <v>20</v>
      </c>
      <c r="D2873" s="194">
        <v>44330</v>
      </c>
      <c r="E2873" s="53" t="s">
        <v>64</v>
      </c>
      <c r="F2873" s="53" t="s">
        <v>146</v>
      </c>
      <c r="G2873" s="50" t="s">
        <v>138</v>
      </c>
      <c r="H2873" s="50" t="s">
        <v>148</v>
      </c>
      <c r="I2873" s="53">
        <v>104</v>
      </c>
      <c r="J2873" s="61">
        <v>10.86</v>
      </c>
      <c r="K2873" s="64">
        <f t="shared" si="187"/>
        <v>0.96545004551661351</v>
      </c>
      <c r="M2873" s="2"/>
    </row>
    <row r="2874" spans="1:13" x14ac:dyDescent="0.2">
      <c r="A2874" s="47">
        <f t="shared" si="188"/>
        <v>2021</v>
      </c>
      <c r="B2874" s="181" t="str">
        <f t="shared" si="189"/>
        <v>May</v>
      </c>
      <c r="C2874" s="79">
        <f t="shared" si="190"/>
        <v>20</v>
      </c>
      <c r="D2874" s="194">
        <v>44330</v>
      </c>
      <c r="E2874" s="53" t="s">
        <v>64</v>
      </c>
      <c r="F2874" s="53" t="s">
        <v>146</v>
      </c>
      <c r="G2874" s="50" t="s">
        <v>138</v>
      </c>
      <c r="H2874" s="50" t="s">
        <v>144</v>
      </c>
      <c r="I2874" s="53">
        <v>40</v>
      </c>
      <c r="J2874" s="61">
        <v>0.65</v>
      </c>
      <c r="K2874" s="64">
        <f t="shared" si="187"/>
        <v>1.015625</v>
      </c>
      <c r="M2874" s="2"/>
    </row>
    <row r="2875" spans="1:13" x14ac:dyDescent="0.2">
      <c r="A2875" s="47">
        <f t="shared" si="188"/>
        <v>2021</v>
      </c>
      <c r="B2875" s="181" t="str">
        <f t="shared" si="189"/>
        <v>May</v>
      </c>
      <c r="C2875" s="79">
        <f t="shared" si="190"/>
        <v>20</v>
      </c>
      <c r="D2875" s="194">
        <v>44330</v>
      </c>
      <c r="E2875" s="53" t="s">
        <v>64</v>
      </c>
      <c r="F2875" s="53" t="s">
        <v>146</v>
      </c>
      <c r="G2875" s="50" t="s">
        <v>138</v>
      </c>
      <c r="H2875" s="50" t="s">
        <v>144</v>
      </c>
      <c r="I2875" s="53">
        <v>46</v>
      </c>
      <c r="J2875" s="61">
        <v>1.22</v>
      </c>
      <c r="K2875" s="64">
        <f t="shared" si="187"/>
        <v>1.2533903180734773</v>
      </c>
      <c r="M2875" s="2"/>
    </row>
    <row r="2876" spans="1:13" x14ac:dyDescent="0.2">
      <c r="A2876" s="47">
        <f t="shared" si="188"/>
        <v>2021</v>
      </c>
      <c r="B2876" s="181" t="str">
        <f t="shared" si="189"/>
        <v>May</v>
      </c>
      <c r="C2876" s="79">
        <f t="shared" si="190"/>
        <v>20</v>
      </c>
      <c r="D2876" s="194">
        <v>44330</v>
      </c>
      <c r="E2876" s="53" t="s">
        <v>64</v>
      </c>
      <c r="F2876" s="53" t="s">
        <v>146</v>
      </c>
      <c r="G2876" s="50" t="s">
        <v>138</v>
      </c>
      <c r="H2876" s="50" t="s">
        <v>144</v>
      </c>
      <c r="I2876" s="53">
        <v>40</v>
      </c>
      <c r="J2876" s="61">
        <v>0.69</v>
      </c>
      <c r="K2876" s="64">
        <f t="shared" si="187"/>
        <v>1.078125</v>
      </c>
      <c r="M2876" s="2"/>
    </row>
    <row r="2877" spans="1:13" x14ac:dyDescent="0.2">
      <c r="A2877" s="47">
        <f t="shared" si="188"/>
        <v>2021</v>
      </c>
      <c r="B2877" s="181" t="str">
        <f t="shared" si="189"/>
        <v>May</v>
      </c>
      <c r="C2877" s="79">
        <f t="shared" si="190"/>
        <v>20</v>
      </c>
      <c r="D2877" s="194">
        <v>44330</v>
      </c>
      <c r="E2877" s="53" t="s">
        <v>64</v>
      </c>
      <c r="F2877" s="53" t="s">
        <v>146</v>
      </c>
      <c r="G2877" s="50" t="s">
        <v>138</v>
      </c>
      <c r="H2877" s="50" t="s">
        <v>144</v>
      </c>
      <c r="I2877" s="53">
        <v>42</v>
      </c>
      <c r="J2877" s="61">
        <v>0.65</v>
      </c>
      <c r="K2877" s="64">
        <f t="shared" si="187"/>
        <v>0.87733506100853043</v>
      </c>
      <c r="M2877" s="2"/>
    </row>
    <row r="2878" spans="1:13" x14ac:dyDescent="0.2">
      <c r="A2878" s="47">
        <f t="shared" si="188"/>
        <v>2021</v>
      </c>
      <c r="B2878" s="181" t="str">
        <f t="shared" si="189"/>
        <v>May</v>
      </c>
      <c r="C2878" s="79">
        <f t="shared" si="190"/>
        <v>20</v>
      </c>
      <c r="D2878" s="194">
        <v>44330</v>
      </c>
      <c r="E2878" s="53" t="s">
        <v>64</v>
      </c>
      <c r="F2878" s="53" t="s">
        <v>146</v>
      </c>
      <c r="G2878" s="50" t="s">
        <v>138</v>
      </c>
      <c r="H2878" s="50" t="s">
        <v>144</v>
      </c>
      <c r="I2878" s="53">
        <v>39</v>
      </c>
      <c r="J2878" s="61">
        <v>0.47</v>
      </c>
      <c r="K2878" s="64">
        <f t="shared" si="187"/>
        <v>0.7923262361132184</v>
      </c>
      <c r="M2878" s="2"/>
    </row>
    <row r="2879" spans="1:13" x14ac:dyDescent="0.2">
      <c r="A2879" s="47">
        <f t="shared" si="188"/>
        <v>2021</v>
      </c>
      <c r="B2879" s="181" t="str">
        <f t="shared" si="189"/>
        <v>May</v>
      </c>
      <c r="C2879" s="79">
        <f t="shared" si="190"/>
        <v>20</v>
      </c>
      <c r="D2879" s="194">
        <v>44330</v>
      </c>
      <c r="E2879" s="53" t="s">
        <v>64</v>
      </c>
      <c r="F2879" s="53" t="s">
        <v>146</v>
      </c>
      <c r="G2879" s="50" t="s">
        <v>138</v>
      </c>
      <c r="H2879" s="50" t="s">
        <v>144</v>
      </c>
      <c r="I2879" s="53">
        <v>39</v>
      </c>
      <c r="J2879" s="61">
        <v>0.49</v>
      </c>
      <c r="K2879" s="64">
        <f t="shared" si="187"/>
        <v>0.82604224616058941</v>
      </c>
      <c r="M2879" s="2"/>
    </row>
    <row r="2880" spans="1:13" x14ac:dyDescent="0.2">
      <c r="A2880" s="47">
        <f t="shared" si="188"/>
        <v>2021</v>
      </c>
      <c r="B2880" s="181" t="str">
        <f t="shared" si="189"/>
        <v>May</v>
      </c>
      <c r="C2880" s="79">
        <f t="shared" si="190"/>
        <v>20</v>
      </c>
      <c r="D2880" s="194">
        <v>44330</v>
      </c>
      <c r="E2880" s="53" t="s">
        <v>64</v>
      </c>
      <c r="F2880" s="53" t="s">
        <v>146</v>
      </c>
      <c r="G2880" s="50" t="s">
        <v>138</v>
      </c>
      <c r="H2880" s="50" t="s">
        <v>144</v>
      </c>
      <c r="I2880" s="53">
        <v>39</v>
      </c>
      <c r="J2880" s="61">
        <v>0.47</v>
      </c>
      <c r="K2880" s="64">
        <f t="shared" si="187"/>
        <v>0.7923262361132184</v>
      </c>
      <c r="M2880" s="2"/>
    </row>
    <row r="2881" spans="1:13" x14ac:dyDescent="0.2">
      <c r="A2881" s="47">
        <f t="shared" si="188"/>
        <v>2021</v>
      </c>
      <c r="B2881" s="181" t="str">
        <f t="shared" si="189"/>
        <v>May</v>
      </c>
      <c r="C2881" s="79">
        <f t="shared" si="190"/>
        <v>20</v>
      </c>
      <c r="D2881" s="194">
        <v>44330</v>
      </c>
      <c r="E2881" s="53" t="s">
        <v>64</v>
      </c>
      <c r="F2881" s="53" t="s">
        <v>146</v>
      </c>
      <c r="G2881" s="50" t="s">
        <v>138</v>
      </c>
      <c r="H2881" s="50" t="s">
        <v>144</v>
      </c>
      <c r="I2881" s="53">
        <v>41</v>
      </c>
      <c r="J2881" s="61">
        <v>0.64</v>
      </c>
      <c r="K2881" s="64">
        <f t="shared" si="187"/>
        <v>0.92859941091974874</v>
      </c>
      <c r="M2881" s="2"/>
    </row>
    <row r="2882" spans="1:13" x14ac:dyDescent="0.2">
      <c r="A2882" s="47">
        <f t="shared" si="188"/>
        <v>2021</v>
      </c>
      <c r="B2882" s="181" t="str">
        <f t="shared" si="189"/>
        <v>May</v>
      </c>
      <c r="C2882" s="79">
        <f t="shared" si="190"/>
        <v>20</v>
      </c>
      <c r="D2882" s="194">
        <v>44330</v>
      </c>
      <c r="E2882" s="53" t="s">
        <v>64</v>
      </c>
      <c r="F2882" s="53" t="s">
        <v>146</v>
      </c>
      <c r="G2882" s="50" t="s">
        <v>138</v>
      </c>
      <c r="H2882" s="50" t="s">
        <v>144</v>
      </c>
      <c r="I2882" s="53">
        <v>45</v>
      </c>
      <c r="J2882" s="61">
        <v>0.97</v>
      </c>
      <c r="K2882" s="64">
        <f t="shared" si="187"/>
        <v>1.0644718792866941</v>
      </c>
      <c r="M2882" s="2"/>
    </row>
    <row r="2883" spans="1:13" x14ac:dyDescent="0.2">
      <c r="A2883" s="47">
        <f t="shared" si="188"/>
        <v>2021</v>
      </c>
      <c r="B2883" s="181" t="str">
        <f t="shared" si="189"/>
        <v>May</v>
      </c>
      <c r="C2883" s="79">
        <f t="shared" si="190"/>
        <v>20</v>
      </c>
      <c r="D2883" s="194">
        <v>44330</v>
      </c>
      <c r="E2883" s="53" t="s">
        <v>64</v>
      </c>
      <c r="F2883" s="53" t="s">
        <v>146</v>
      </c>
      <c r="G2883" s="50" t="s">
        <v>138</v>
      </c>
      <c r="H2883" s="50" t="s">
        <v>144</v>
      </c>
      <c r="I2883" s="53">
        <v>45</v>
      </c>
      <c r="J2883" s="61">
        <v>0.85</v>
      </c>
      <c r="K2883" s="64">
        <f t="shared" ref="K2883:K2946" si="191">IF(J2883="","",(J2883*100000)/(I2883^3))</f>
        <v>0.9327846364883402</v>
      </c>
      <c r="M2883" s="2"/>
    </row>
    <row r="2884" spans="1:13" x14ac:dyDescent="0.2">
      <c r="A2884" s="47">
        <f t="shared" si="188"/>
        <v>2021</v>
      </c>
      <c r="B2884" s="181" t="str">
        <f t="shared" si="189"/>
        <v>May</v>
      </c>
      <c r="C2884" s="79">
        <f t="shared" si="190"/>
        <v>20</v>
      </c>
      <c r="D2884" s="194">
        <v>44330</v>
      </c>
      <c r="E2884" s="53" t="s">
        <v>64</v>
      </c>
      <c r="F2884" s="53" t="s">
        <v>152</v>
      </c>
      <c r="G2884" s="50" t="s">
        <v>138</v>
      </c>
      <c r="H2884" s="50" t="s">
        <v>144</v>
      </c>
      <c r="I2884" s="53">
        <v>65</v>
      </c>
      <c r="J2884" s="61">
        <v>3.03</v>
      </c>
      <c r="K2884" s="64">
        <f t="shared" si="191"/>
        <v>1.1033227127901684</v>
      </c>
      <c r="M2884" s="2"/>
    </row>
    <row r="2885" spans="1:13" x14ac:dyDescent="0.2">
      <c r="A2885" s="47">
        <f t="shared" si="188"/>
        <v>2021</v>
      </c>
      <c r="B2885" s="181" t="str">
        <f t="shared" si="189"/>
        <v>May</v>
      </c>
      <c r="C2885" s="79">
        <f t="shared" si="190"/>
        <v>20</v>
      </c>
      <c r="D2885" s="194">
        <v>44330</v>
      </c>
      <c r="E2885" s="53" t="s">
        <v>64</v>
      </c>
      <c r="F2885" s="53" t="s">
        <v>152</v>
      </c>
      <c r="G2885" s="50" t="s">
        <v>138</v>
      </c>
      <c r="H2885" s="50" t="s">
        <v>144</v>
      </c>
      <c r="I2885" s="53">
        <v>61</v>
      </c>
      <c r="J2885" s="61">
        <v>2.5299999999999998</v>
      </c>
      <c r="K2885" s="64">
        <f t="shared" si="191"/>
        <v>1.1146307400178868</v>
      </c>
      <c r="M2885" s="2"/>
    </row>
    <row r="2886" spans="1:13" x14ac:dyDescent="0.2">
      <c r="A2886" s="47">
        <f t="shared" si="188"/>
        <v>2021</v>
      </c>
      <c r="B2886" s="181" t="str">
        <f t="shared" si="189"/>
        <v>May</v>
      </c>
      <c r="C2886" s="79">
        <f t="shared" si="190"/>
        <v>20</v>
      </c>
      <c r="D2886" s="194">
        <v>44330</v>
      </c>
      <c r="E2886" s="53" t="s">
        <v>64</v>
      </c>
      <c r="F2886" s="53" t="s">
        <v>152</v>
      </c>
      <c r="G2886" s="50" t="s">
        <v>138</v>
      </c>
      <c r="H2886" s="50" t="s">
        <v>144</v>
      </c>
      <c r="I2886" s="53">
        <v>55</v>
      </c>
      <c r="J2886" s="61">
        <v>1.66</v>
      </c>
      <c r="K2886" s="64">
        <f t="shared" si="191"/>
        <v>0.99774605559729523</v>
      </c>
      <c r="M2886" s="2"/>
    </row>
    <row r="2887" spans="1:13" x14ac:dyDescent="0.2">
      <c r="A2887" s="47">
        <f t="shared" si="188"/>
        <v>2021</v>
      </c>
      <c r="B2887" s="181" t="str">
        <f t="shared" si="189"/>
        <v>May</v>
      </c>
      <c r="C2887" s="79">
        <f t="shared" si="190"/>
        <v>20</v>
      </c>
      <c r="D2887" s="194">
        <v>44330</v>
      </c>
      <c r="E2887" s="53" t="s">
        <v>64</v>
      </c>
      <c r="F2887" s="53" t="s">
        <v>152</v>
      </c>
      <c r="G2887" s="50" t="s">
        <v>138</v>
      </c>
      <c r="H2887" s="50" t="s">
        <v>144</v>
      </c>
      <c r="I2887" s="53">
        <v>61</v>
      </c>
      <c r="J2887" s="61">
        <v>2.5</v>
      </c>
      <c r="K2887" s="64">
        <f t="shared" si="191"/>
        <v>1.1014137747212323</v>
      </c>
      <c r="M2887" s="2"/>
    </row>
    <row r="2888" spans="1:13" x14ac:dyDescent="0.2">
      <c r="A2888" s="47">
        <f t="shared" si="188"/>
        <v>2021</v>
      </c>
      <c r="B2888" s="181" t="str">
        <f t="shared" si="189"/>
        <v>May</v>
      </c>
      <c r="C2888" s="79">
        <f t="shared" si="190"/>
        <v>20</v>
      </c>
      <c r="D2888" s="194">
        <v>44330</v>
      </c>
      <c r="E2888" s="53" t="s">
        <v>64</v>
      </c>
      <c r="F2888" s="53" t="s">
        <v>152</v>
      </c>
      <c r="G2888" s="50" t="s">
        <v>138</v>
      </c>
      <c r="H2888" s="50" t="s">
        <v>144</v>
      </c>
      <c r="I2888" s="53">
        <v>60</v>
      </c>
      <c r="J2888" s="61">
        <v>2.2000000000000002</v>
      </c>
      <c r="K2888" s="64">
        <f t="shared" si="191"/>
        <v>1.0185185185185186</v>
      </c>
      <c r="M2888" s="2"/>
    </row>
    <row r="2889" spans="1:13" x14ac:dyDescent="0.2">
      <c r="A2889" s="47">
        <f t="shared" si="188"/>
        <v>2021</v>
      </c>
      <c r="B2889" s="181" t="str">
        <f t="shared" si="189"/>
        <v>May</v>
      </c>
      <c r="C2889" s="79">
        <f t="shared" si="190"/>
        <v>20</v>
      </c>
      <c r="D2889" s="194">
        <v>44330</v>
      </c>
      <c r="E2889" s="53" t="s">
        <v>64</v>
      </c>
      <c r="F2889" s="53" t="s">
        <v>152</v>
      </c>
      <c r="G2889" s="50" t="s">
        <v>138</v>
      </c>
      <c r="H2889" s="50" t="s">
        <v>144</v>
      </c>
      <c r="I2889" s="53">
        <v>52</v>
      </c>
      <c r="J2889" s="61">
        <v>1.44</v>
      </c>
      <c r="K2889" s="64">
        <f t="shared" si="191"/>
        <v>1.0241238051888939</v>
      </c>
      <c r="M2889" s="2"/>
    </row>
    <row r="2890" spans="1:13" x14ac:dyDescent="0.2">
      <c r="A2890" s="47">
        <f t="shared" si="188"/>
        <v>2021</v>
      </c>
      <c r="B2890" s="181" t="str">
        <f t="shared" si="189"/>
        <v>May</v>
      </c>
      <c r="C2890" s="79">
        <f t="shared" si="190"/>
        <v>20</v>
      </c>
      <c r="D2890" s="194">
        <v>44330</v>
      </c>
      <c r="E2890" s="53" t="s">
        <v>64</v>
      </c>
      <c r="F2890" s="53" t="s">
        <v>152</v>
      </c>
      <c r="G2890" s="50" t="s">
        <v>138</v>
      </c>
      <c r="H2890" s="50" t="s">
        <v>144</v>
      </c>
      <c r="I2890" s="53">
        <v>58</v>
      </c>
      <c r="J2890" s="61">
        <v>1.99</v>
      </c>
      <c r="K2890" s="64">
        <f t="shared" si="191"/>
        <v>1.0199270162778302</v>
      </c>
      <c r="M2890" s="2"/>
    </row>
    <row r="2891" spans="1:13" x14ac:dyDescent="0.2">
      <c r="A2891" s="47">
        <f t="shared" si="188"/>
        <v>2021</v>
      </c>
      <c r="B2891" s="181" t="str">
        <f t="shared" si="189"/>
        <v>May</v>
      </c>
      <c r="C2891" s="79">
        <f t="shared" si="190"/>
        <v>20</v>
      </c>
      <c r="D2891" s="194">
        <v>44330</v>
      </c>
      <c r="E2891" s="53" t="s">
        <v>64</v>
      </c>
      <c r="F2891" s="53" t="s">
        <v>152</v>
      </c>
      <c r="G2891" s="50" t="s">
        <v>138</v>
      </c>
      <c r="H2891" s="50" t="s">
        <v>144</v>
      </c>
      <c r="I2891" s="53">
        <v>52</v>
      </c>
      <c r="J2891" s="61">
        <v>1.28</v>
      </c>
      <c r="K2891" s="64">
        <f t="shared" si="191"/>
        <v>0.91033227127901684</v>
      </c>
      <c r="M2891" s="2"/>
    </row>
    <row r="2892" spans="1:13" x14ac:dyDescent="0.2">
      <c r="A2892" s="47">
        <f t="shared" si="188"/>
        <v>2021</v>
      </c>
      <c r="B2892" s="181" t="str">
        <f t="shared" si="189"/>
        <v>May</v>
      </c>
      <c r="C2892" s="79">
        <f t="shared" si="190"/>
        <v>20</v>
      </c>
      <c r="D2892" s="194">
        <v>44330</v>
      </c>
      <c r="E2892" s="53" t="s">
        <v>64</v>
      </c>
      <c r="F2892" s="53" t="s">
        <v>152</v>
      </c>
      <c r="G2892" s="50" t="s">
        <v>138</v>
      </c>
      <c r="H2892" s="50" t="s">
        <v>144</v>
      </c>
      <c r="I2892" s="53">
        <v>53</v>
      </c>
      <c r="J2892" s="61">
        <v>1.63</v>
      </c>
      <c r="K2892" s="64">
        <f t="shared" si="191"/>
        <v>1.0948635450741215</v>
      </c>
      <c r="M2892" s="2"/>
    </row>
    <row r="2893" spans="1:13" x14ac:dyDescent="0.2">
      <c r="A2893" s="47">
        <f t="shared" si="188"/>
        <v>2021</v>
      </c>
      <c r="B2893" s="181" t="str">
        <f t="shared" si="189"/>
        <v>May</v>
      </c>
      <c r="C2893" s="79">
        <f t="shared" si="190"/>
        <v>20</v>
      </c>
      <c r="D2893" s="194">
        <v>44330</v>
      </c>
      <c r="E2893" s="53" t="s">
        <v>64</v>
      </c>
      <c r="F2893" s="53" t="s">
        <v>152</v>
      </c>
      <c r="G2893" s="50" t="s">
        <v>138</v>
      </c>
      <c r="H2893" s="50" t="s">
        <v>144</v>
      </c>
      <c r="I2893" s="53">
        <v>50</v>
      </c>
      <c r="J2893" s="61">
        <v>1.31</v>
      </c>
      <c r="K2893" s="64">
        <f t="shared" si="191"/>
        <v>1.048</v>
      </c>
      <c r="M2893" s="2"/>
    </row>
    <row r="2894" spans="1:13" x14ac:dyDescent="0.2">
      <c r="A2894" s="47">
        <f t="shared" si="188"/>
        <v>2021</v>
      </c>
      <c r="B2894" s="181" t="str">
        <f t="shared" si="189"/>
        <v>May</v>
      </c>
      <c r="C2894" s="79">
        <f t="shared" si="190"/>
        <v>20</v>
      </c>
      <c r="D2894" s="194">
        <v>44330</v>
      </c>
      <c r="E2894" s="53" t="s">
        <v>64</v>
      </c>
      <c r="F2894" s="53" t="s">
        <v>152</v>
      </c>
      <c r="G2894" s="50" t="s">
        <v>138</v>
      </c>
      <c r="H2894" s="50" t="s">
        <v>144</v>
      </c>
      <c r="I2894" s="53">
        <v>55</v>
      </c>
      <c r="J2894" s="61">
        <v>1.72</v>
      </c>
      <c r="K2894" s="64">
        <f t="shared" si="191"/>
        <v>1.033809166040571</v>
      </c>
      <c r="M2894" s="2"/>
    </row>
    <row r="2895" spans="1:13" x14ac:dyDescent="0.2">
      <c r="A2895" s="47">
        <f t="shared" si="188"/>
        <v>2021</v>
      </c>
      <c r="B2895" s="181" t="str">
        <f t="shared" si="189"/>
        <v>May</v>
      </c>
      <c r="C2895" s="79">
        <f t="shared" si="190"/>
        <v>20</v>
      </c>
      <c r="D2895" s="194">
        <v>44330</v>
      </c>
      <c r="E2895" s="53" t="s">
        <v>64</v>
      </c>
      <c r="F2895" s="53" t="s">
        <v>152</v>
      </c>
      <c r="G2895" s="50" t="s">
        <v>138</v>
      </c>
      <c r="H2895" s="50" t="s">
        <v>144</v>
      </c>
      <c r="I2895" s="53">
        <v>55</v>
      </c>
      <c r="J2895" s="61">
        <v>1.79</v>
      </c>
      <c r="K2895" s="64">
        <f t="shared" si="191"/>
        <v>1.0758827948910594</v>
      </c>
      <c r="M2895" s="2"/>
    </row>
    <row r="2896" spans="1:13" x14ac:dyDescent="0.2">
      <c r="A2896" s="47">
        <f t="shared" si="188"/>
        <v>2021</v>
      </c>
      <c r="B2896" s="181" t="str">
        <f t="shared" si="189"/>
        <v>May</v>
      </c>
      <c r="C2896" s="79">
        <f t="shared" si="190"/>
        <v>20</v>
      </c>
      <c r="D2896" s="194">
        <v>44330</v>
      </c>
      <c r="E2896" s="53" t="s">
        <v>64</v>
      </c>
      <c r="F2896" s="53" t="s">
        <v>152</v>
      </c>
      <c r="G2896" s="50" t="s">
        <v>138</v>
      </c>
      <c r="H2896" s="50" t="s">
        <v>144</v>
      </c>
      <c r="I2896" s="53">
        <v>59</v>
      </c>
      <c r="J2896" s="61">
        <v>2.06</v>
      </c>
      <c r="K2896" s="64">
        <f t="shared" si="191"/>
        <v>1.0030236781754707</v>
      </c>
      <c r="M2896" s="2"/>
    </row>
    <row r="2897" spans="1:13" x14ac:dyDescent="0.2">
      <c r="A2897" s="47">
        <f t="shared" si="188"/>
        <v>2021</v>
      </c>
      <c r="B2897" s="181" t="str">
        <f t="shared" si="189"/>
        <v>May</v>
      </c>
      <c r="C2897" s="79">
        <f t="shared" si="190"/>
        <v>20</v>
      </c>
      <c r="D2897" s="194">
        <v>44330</v>
      </c>
      <c r="E2897" s="53" t="s">
        <v>64</v>
      </c>
      <c r="F2897" s="53" t="s">
        <v>152</v>
      </c>
      <c r="G2897" s="50" t="s">
        <v>138</v>
      </c>
      <c r="H2897" s="50" t="s">
        <v>144</v>
      </c>
      <c r="I2897" s="53">
        <v>50</v>
      </c>
      <c r="J2897" s="61">
        <v>1.18</v>
      </c>
      <c r="K2897" s="64">
        <f t="shared" si="191"/>
        <v>0.94399999999999995</v>
      </c>
      <c r="M2897" s="2"/>
    </row>
    <row r="2898" spans="1:13" x14ac:dyDescent="0.2">
      <c r="A2898" s="47">
        <f t="shared" si="188"/>
        <v>2021</v>
      </c>
      <c r="B2898" s="181" t="str">
        <f t="shared" si="189"/>
        <v>May</v>
      </c>
      <c r="C2898" s="79">
        <f t="shared" si="190"/>
        <v>20</v>
      </c>
      <c r="D2898" s="194">
        <v>44330</v>
      </c>
      <c r="E2898" s="53" t="s">
        <v>64</v>
      </c>
      <c r="F2898" s="53" t="s">
        <v>152</v>
      </c>
      <c r="G2898" s="50" t="s">
        <v>138</v>
      </c>
      <c r="H2898" s="50" t="s">
        <v>144</v>
      </c>
      <c r="I2898" s="53">
        <v>69</v>
      </c>
      <c r="J2898" s="61">
        <v>3.41</v>
      </c>
      <c r="K2898" s="64">
        <f t="shared" si="191"/>
        <v>1.0380233113856849</v>
      </c>
      <c r="M2898" s="2"/>
    </row>
    <row r="2899" spans="1:13" x14ac:dyDescent="0.2">
      <c r="A2899" s="47">
        <f t="shared" si="188"/>
        <v>2021</v>
      </c>
      <c r="B2899" s="181" t="str">
        <f t="shared" si="189"/>
        <v>May</v>
      </c>
      <c r="C2899" s="79">
        <f t="shared" si="190"/>
        <v>20</v>
      </c>
      <c r="D2899" s="194">
        <v>44330</v>
      </c>
      <c r="E2899" s="53" t="s">
        <v>64</v>
      </c>
      <c r="F2899" s="53" t="s">
        <v>152</v>
      </c>
      <c r="G2899" s="50" t="s">
        <v>138</v>
      </c>
      <c r="H2899" s="50" t="s">
        <v>144</v>
      </c>
      <c r="I2899" s="53">
        <v>62</v>
      </c>
      <c r="J2899" s="61">
        <v>2.39</v>
      </c>
      <c r="K2899" s="64">
        <f t="shared" si="191"/>
        <v>1.0028196435164982</v>
      </c>
      <c r="M2899" s="2"/>
    </row>
    <row r="2900" spans="1:13" x14ac:dyDescent="0.2">
      <c r="A2900" s="47">
        <f t="shared" si="188"/>
        <v>2021</v>
      </c>
      <c r="B2900" s="181" t="str">
        <f t="shared" si="189"/>
        <v>May</v>
      </c>
      <c r="C2900" s="79">
        <f t="shared" si="190"/>
        <v>21</v>
      </c>
      <c r="D2900" s="194">
        <v>44336</v>
      </c>
      <c r="E2900" s="53" t="s">
        <v>66</v>
      </c>
      <c r="F2900" s="53" t="s">
        <v>146</v>
      </c>
      <c r="G2900" s="50" t="s">
        <v>138</v>
      </c>
      <c r="H2900" s="50" t="s">
        <v>144</v>
      </c>
      <c r="I2900" s="53">
        <v>49</v>
      </c>
      <c r="J2900" s="61">
        <v>1.1299999999999999</v>
      </c>
      <c r="K2900" s="64">
        <f t="shared" si="191"/>
        <v>0.96048415201149173</v>
      </c>
      <c r="M2900" s="2"/>
    </row>
    <row r="2901" spans="1:13" x14ac:dyDescent="0.2">
      <c r="A2901" s="47">
        <f t="shared" si="188"/>
        <v>2021</v>
      </c>
      <c r="B2901" s="181" t="str">
        <f t="shared" si="189"/>
        <v>May</v>
      </c>
      <c r="C2901" s="79">
        <f t="shared" si="190"/>
        <v>21</v>
      </c>
      <c r="D2901" s="194">
        <v>44336</v>
      </c>
      <c r="E2901" s="53" t="s">
        <v>66</v>
      </c>
      <c r="F2901" s="53" t="s">
        <v>146</v>
      </c>
      <c r="G2901" s="50" t="s">
        <v>138</v>
      </c>
      <c r="H2901" s="50" t="s">
        <v>144</v>
      </c>
      <c r="I2901" s="53">
        <v>37</v>
      </c>
      <c r="J2901" s="61">
        <v>0.4</v>
      </c>
      <c r="K2901" s="64">
        <f t="shared" si="191"/>
        <v>0.78968669180502638</v>
      </c>
      <c r="M2901" s="2"/>
    </row>
    <row r="2902" spans="1:13" x14ac:dyDescent="0.2">
      <c r="A2902" s="47">
        <f t="shared" si="188"/>
        <v>2021</v>
      </c>
      <c r="B2902" s="181" t="str">
        <f t="shared" si="189"/>
        <v>May</v>
      </c>
      <c r="C2902" s="79">
        <f t="shared" si="190"/>
        <v>21</v>
      </c>
      <c r="D2902" s="194">
        <v>44336</v>
      </c>
      <c r="E2902" s="53" t="s">
        <v>66</v>
      </c>
      <c r="F2902" s="53" t="s">
        <v>146</v>
      </c>
      <c r="G2902" s="50" t="s">
        <v>138</v>
      </c>
      <c r="H2902" s="50" t="s">
        <v>144</v>
      </c>
      <c r="I2902" s="53">
        <v>40</v>
      </c>
      <c r="J2902" s="61">
        <v>0.5</v>
      </c>
      <c r="K2902" s="64">
        <f t="shared" si="191"/>
        <v>0.78125</v>
      </c>
      <c r="M2902" s="2"/>
    </row>
    <row r="2903" spans="1:13" x14ac:dyDescent="0.2">
      <c r="A2903" s="47">
        <f t="shared" si="188"/>
        <v>2021</v>
      </c>
      <c r="B2903" s="181" t="str">
        <f t="shared" si="189"/>
        <v>May</v>
      </c>
      <c r="C2903" s="79">
        <f t="shared" si="190"/>
        <v>21</v>
      </c>
      <c r="D2903" s="194">
        <v>44336</v>
      </c>
      <c r="E2903" s="53" t="s">
        <v>66</v>
      </c>
      <c r="F2903" s="53" t="s">
        <v>152</v>
      </c>
      <c r="G2903" s="50" t="s">
        <v>138</v>
      </c>
      <c r="H2903" s="50" t="s">
        <v>144</v>
      </c>
      <c r="I2903" s="53">
        <v>39</v>
      </c>
      <c r="J2903" s="61">
        <v>0.44</v>
      </c>
      <c r="K2903" s="64">
        <f t="shared" si="191"/>
        <v>0.74175222104216187</v>
      </c>
      <c r="M2903" s="2"/>
    </row>
    <row r="2904" spans="1:13" x14ac:dyDescent="0.2">
      <c r="A2904" s="47">
        <f t="shared" si="188"/>
        <v>2021</v>
      </c>
      <c r="B2904" s="181" t="str">
        <f t="shared" si="189"/>
        <v>May</v>
      </c>
      <c r="C2904" s="79">
        <f t="shared" si="190"/>
        <v>21</v>
      </c>
      <c r="D2904" s="194">
        <v>44336</v>
      </c>
      <c r="E2904" s="53" t="s">
        <v>209</v>
      </c>
      <c r="F2904" s="53" t="s">
        <v>146</v>
      </c>
      <c r="G2904" s="50" t="s">
        <v>138</v>
      </c>
      <c r="H2904" s="50" t="s">
        <v>144</v>
      </c>
      <c r="I2904" s="53">
        <v>42</v>
      </c>
      <c r="J2904" s="61">
        <v>0.52</v>
      </c>
      <c r="K2904" s="64">
        <f t="shared" si="191"/>
        <v>0.7018680488068243</v>
      </c>
      <c r="M2904" s="2"/>
    </row>
    <row r="2905" spans="1:13" x14ac:dyDescent="0.2">
      <c r="A2905" s="47">
        <f t="shared" si="188"/>
        <v>2021</v>
      </c>
      <c r="B2905" s="181" t="str">
        <f t="shared" si="189"/>
        <v>May</v>
      </c>
      <c r="C2905" s="79">
        <f t="shared" si="190"/>
        <v>21</v>
      </c>
      <c r="D2905" s="194">
        <v>44336</v>
      </c>
      <c r="E2905" s="53" t="s">
        <v>209</v>
      </c>
      <c r="F2905" s="53" t="s">
        <v>146</v>
      </c>
      <c r="G2905" s="50" t="s">
        <v>138</v>
      </c>
      <c r="H2905" s="50" t="s">
        <v>144</v>
      </c>
      <c r="I2905" s="53">
        <v>40</v>
      </c>
      <c r="J2905" s="61">
        <v>0.48</v>
      </c>
      <c r="K2905" s="64">
        <f t="shared" si="191"/>
        <v>0.75</v>
      </c>
      <c r="M2905" s="2"/>
    </row>
    <row r="2906" spans="1:13" x14ac:dyDescent="0.2">
      <c r="A2906" s="47">
        <f t="shared" si="188"/>
        <v>2021</v>
      </c>
      <c r="B2906" s="181" t="str">
        <f t="shared" si="189"/>
        <v>May</v>
      </c>
      <c r="C2906" s="79">
        <f t="shared" si="190"/>
        <v>21</v>
      </c>
      <c r="D2906" s="194">
        <v>44336</v>
      </c>
      <c r="E2906" s="53" t="s">
        <v>209</v>
      </c>
      <c r="F2906" s="53" t="s">
        <v>146</v>
      </c>
      <c r="G2906" s="50" t="s">
        <v>138</v>
      </c>
      <c r="H2906" s="50" t="s">
        <v>144</v>
      </c>
      <c r="I2906" s="53">
        <v>39</v>
      </c>
      <c r="J2906" s="61">
        <v>0.38</v>
      </c>
      <c r="K2906" s="64">
        <f t="shared" si="191"/>
        <v>0.64060419090004894</v>
      </c>
      <c r="M2906" s="2"/>
    </row>
    <row r="2907" spans="1:13" x14ac:dyDescent="0.2">
      <c r="A2907" s="47">
        <f t="shared" si="188"/>
        <v>2021</v>
      </c>
      <c r="B2907" s="181" t="str">
        <f t="shared" si="189"/>
        <v>May</v>
      </c>
      <c r="C2907" s="79">
        <f t="shared" si="190"/>
        <v>21</v>
      </c>
      <c r="D2907" s="194">
        <v>44336</v>
      </c>
      <c r="E2907" s="53" t="s">
        <v>209</v>
      </c>
      <c r="F2907" s="53" t="s">
        <v>146</v>
      </c>
      <c r="G2907" s="50" t="s">
        <v>138</v>
      </c>
      <c r="H2907" s="50" t="s">
        <v>144</v>
      </c>
      <c r="I2907" s="53">
        <v>45</v>
      </c>
      <c r="J2907" s="61">
        <v>0.74</v>
      </c>
      <c r="K2907" s="64">
        <f t="shared" si="191"/>
        <v>0.81207133058984915</v>
      </c>
      <c r="M2907" s="2"/>
    </row>
    <row r="2908" spans="1:13" x14ac:dyDescent="0.2">
      <c r="A2908" s="47">
        <f t="shared" si="188"/>
        <v>2021</v>
      </c>
      <c r="B2908" s="181" t="str">
        <f t="shared" si="189"/>
        <v>May</v>
      </c>
      <c r="C2908" s="79">
        <f t="shared" si="190"/>
        <v>21</v>
      </c>
      <c r="D2908" s="194">
        <v>44336</v>
      </c>
      <c r="E2908" s="53" t="s">
        <v>209</v>
      </c>
      <c r="F2908" s="53" t="s">
        <v>146</v>
      </c>
      <c r="G2908" s="50" t="s">
        <v>138</v>
      </c>
      <c r="H2908" s="50" t="s">
        <v>144</v>
      </c>
      <c r="I2908" s="53">
        <v>42</v>
      </c>
      <c r="J2908" s="61">
        <v>0.59</v>
      </c>
      <c r="K2908" s="64">
        <f t="shared" si="191"/>
        <v>0.79635028614620451</v>
      </c>
      <c r="M2908" s="2"/>
    </row>
    <row r="2909" spans="1:13" x14ac:dyDescent="0.2">
      <c r="A2909" s="47">
        <f t="shared" si="188"/>
        <v>2021</v>
      </c>
      <c r="B2909" s="181" t="str">
        <f t="shared" si="189"/>
        <v>May</v>
      </c>
      <c r="C2909" s="79">
        <f t="shared" si="190"/>
        <v>21</v>
      </c>
      <c r="D2909" s="194">
        <v>44336</v>
      </c>
      <c r="E2909" s="53" t="s">
        <v>209</v>
      </c>
      <c r="F2909" s="53" t="s">
        <v>146</v>
      </c>
      <c r="G2909" s="50" t="s">
        <v>138</v>
      </c>
      <c r="H2909" s="50" t="s">
        <v>144</v>
      </c>
      <c r="I2909" s="53">
        <v>38</v>
      </c>
      <c r="J2909" s="61">
        <v>0.43</v>
      </c>
      <c r="K2909" s="64">
        <f t="shared" si="191"/>
        <v>0.78364193031054086</v>
      </c>
      <c r="M2909" s="2"/>
    </row>
    <row r="2910" spans="1:13" x14ac:dyDescent="0.2">
      <c r="A2910" s="47">
        <f t="shared" si="188"/>
        <v>2021</v>
      </c>
      <c r="B2910" s="181" t="str">
        <f t="shared" si="189"/>
        <v>May</v>
      </c>
      <c r="C2910" s="79">
        <f t="shared" si="190"/>
        <v>21</v>
      </c>
      <c r="D2910" s="194">
        <v>44336</v>
      </c>
      <c r="E2910" s="53" t="s">
        <v>209</v>
      </c>
      <c r="F2910" s="53" t="s">
        <v>146</v>
      </c>
      <c r="G2910" s="50" t="s">
        <v>138</v>
      </c>
      <c r="H2910" s="50" t="s">
        <v>144</v>
      </c>
      <c r="I2910" s="53">
        <v>40</v>
      </c>
      <c r="J2910" s="61">
        <v>0.47</v>
      </c>
      <c r="K2910" s="64">
        <f t="shared" si="191"/>
        <v>0.734375</v>
      </c>
      <c r="M2910" s="2"/>
    </row>
    <row r="2911" spans="1:13" x14ac:dyDescent="0.2">
      <c r="A2911" s="47">
        <f t="shared" si="188"/>
        <v>2021</v>
      </c>
      <c r="B2911" s="181" t="str">
        <f t="shared" si="189"/>
        <v>May</v>
      </c>
      <c r="C2911" s="79">
        <f t="shared" si="190"/>
        <v>21</v>
      </c>
      <c r="D2911" s="194">
        <v>44336</v>
      </c>
      <c r="E2911" s="53" t="s">
        <v>209</v>
      </c>
      <c r="F2911" s="53" t="s">
        <v>146</v>
      </c>
      <c r="G2911" s="50" t="s">
        <v>138</v>
      </c>
      <c r="H2911" s="50" t="s">
        <v>144</v>
      </c>
      <c r="I2911" s="53">
        <v>40</v>
      </c>
      <c r="J2911" s="61">
        <v>0.45</v>
      </c>
      <c r="K2911" s="64">
        <f t="shared" si="191"/>
        <v>0.703125</v>
      </c>
      <c r="M2911" s="2"/>
    </row>
    <row r="2912" spans="1:13" x14ac:dyDescent="0.2">
      <c r="A2912" s="47">
        <f t="shared" si="188"/>
        <v>2021</v>
      </c>
      <c r="B2912" s="181" t="str">
        <f t="shared" si="189"/>
        <v>May</v>
      </c>
      <c r="C2912" s="79">
        <f t="shared" si="190"/>
        <v>21</v>
      </c>
      <c r="D2912" s="194">
        <v>44336</v>
      </c>
      <c r="E2912" s="53" t="s">
        <v>209</v>
      </c>
      <c r="F2912" s="53" t="s">
        <v>146</v>
      </c>
      <c r="G2912" s="50" t="s">
        <v>138</v>
      </c>
      <c r="H2912" s="50" t="s">
        <v>144</v>
      </c>
      <c r="I2912" s="53">
        <v>40</v>
      </c>
      <c r="J2912" s="61">
        <v>0.56999999999999995</v>
      </c>
      <c r="K2912" s="64">
        <f t="shared" si="191"/>
        <v>0.89062499999999989</v>
      </c>
      <c r="M2912" s="2"/>
    </row>
    <row r="2913" spans="1:13" x14ac:dyDescent="0.2">
      <c r="A2913" s="47">
        <f t="shared" si="188"/>
        <v>2021</v>
      </c>
      <c r="B2913" s="181" t="str">
        <f t="shared" si="189"/>
        <v>May</v>
      </c>
      <c r="C2913" s="79">
        <f t="shared" si="190"/>
        <v>21</v>
      </c>
      <c r="D2913" s="194">
        <v>44336</v>
      </c>
      <c r="E2913" s="53" t="s">
        <v>209</v>
      </c>
      <c r="F2913" s="53" t="s">
        <v>146</v>
      </c>
      <c r="G2913" s="50" t="s">
        <v>138</v>
      </c>
      <c r="H2913" s="50" t="s">
        <v>144</v>
      </c>
      <c r="I2913" s="53">
        <v>38</v>
      </c>
      <c r="J2913" s="61">
        <v>0.49</v>
      </c>
      <c r="K2913" s="64">
        <f t="shared" si="191"/>
        <v>0.89298731593526748</v>
      </c>
      <c r="M2913" s="2"/>
    </row>
    <row r="2914" spans="1:13" x14ac:dyDescent="0.2">
      <c r="A2914" s="47">
        <f t="shared" si="188"/>
        <v>2021</v>
      </c>
      <c r="B2914" s="181" t="str">
        <f t="shared" si="189"/>
        <v>May</v>
      </c>
      <c r="C2914" s="79">
        <f t="shared" si="190"/>
        <v>21</v>
      </c>
      <c r="D2914" s="194">
        <v>44336</v>
      </c>
      <c r="E2914" s="53" t="s">
        <v>209</v>
      </c>
      <c r="F2914" s="53" t="s">
        <v>146</v>
      </c>
      <c r="G2914" s="50" t="s">
        <v>138</v>
      </c>
      <c r="H2914" s="50" t="s">
        <v>144</v>
      </c>
      <c r="I2914" s="53">
        <v>39</v>
      </c>
      <c r="J2914" s="61">
        <v>0.48</v>
      </c>
      <c r="K2914" s="64">
        <f t="shared" si="191"/>
        <v>0.8091842411369039</v>
      </c>
      <c r="M2914" s="2"/>
    </row>
    <row r="2915" spans="1:13" x14ac:dyDescent="0.2">
      <c r="A2915" s="47">
        <f t="shared" si="188"/>
        <v>2021</v>
      </c>
      <c r="B2915" s="181" t="str">
        <f t="shared" si="189"/>
        <v>May</v>
      </c>
      <c r="C2915" s="79">
        <f t="shared" si="190"/>
        <v>21</v>
      </c>
      <c r="D2915" s="194">
        <v>44336</v>
      </c>
      <c r="E2915" s="53" t="s">
        <v>209</v>
      </c>
      <c r="F2915" s="53" t="s">
        <v>146</v>
      </c>
      <c r="G2915" s="50" t="s">
        <v>138</v>
      </c>
      <c r="H2915" s="50" t="s">
        <v>144</v>
      </c>
      <c r="I2915" s="53">
        <v>41</v>
      </c>
      <c r="J2915" s="61">
        <v>0.68</v>
      </c>
      <c r="K2915" s="64">
        <f t="shared" si="191"/>
        <v>0.986636874102233</v>
      </c>
      <c r="M2915" s="2"/>
    </row>
    <row r="2916" spans="1:13" x14ac:dyDescent="0.2">
      <c r="A2916" s="47">
        <f t="shared" si="188"/>
        <v>2021</v>
      </c>
      <c r="B2916" s="181" t="str">
        <f t="shared" si="189"/>
        <v>May</v>
      </c>
      <c r="C2916" s="79">
        <f t="shared" si="190"/>
        <v>21</v>
      </c>
      <c r="D2916" s="194">
        <v>44336</v>
      </c>
      <c r="E2916" s="53" t="s">
        <v>209</v>
      </c>
      <c r="F2916" s="53" t="s">
        <v>146</v>
      </c>
      <c r="G2916" s="50" t="s">
        <v>138</v>
      </c>
      <c r="H2916" s="50" t="s">
        <v>144</v>
      </c>
      <c r="I2916" s="53">
        <v>44</v>
      </c>
      <c r="J2916" s="61">
        <v>0.86</v>
      </c>
      <c r="K2916" s="64">
        <f t="shared" si="191"/>
        <v>1.0095792637114951</v>
      </c>
      <c r="M2916" s="2"/>
    </row>
    <row r="2917" spans="1:13" x14ac:dyDescent="0.2">
      <c r="A2917" s="47">
        <f t="shared" si="188"/>
        <v>2021</v>
      </c>
      <c r="B2917" s="181" t="str">
        <f t="shared" si="189"/>
        <v>May</v>
      </c>
      <c r="C2917" s="79">
        <f t="shared" si="190"/>
        <v>21</v>
      </c>
      <c r="D2917" s="194">
        <v>44336</v>
      </c>
      <c r="E2917" s="53" t="s">
        <v>209</v>
      </c>
      <c r="F2917" s="53" t="s">
        <v>146</v>
      </c>
      <c r="G2917" s="50" t="s">
        <v>138</v>
      </c>
      <c r="H2917" s="50" t="s">
        <v>144</v>
      </c>
      <c r="I2917" s="53">
        <v>39</v>
      </c>
      <c r="J2917" s="61">
        <v>0.53</v>
      </c>
      <c r="K2917" s="64">
        <f t="shared" si="191"/>
        <v>0.89347426625533133</v>
      </c>
      <c r="M2917" s="2"/>
    </row>
    <row r="2918" spans="1:13" x14ac:dyDescent="0.2">
      <c r="A2918" s="47">
        <f t="shared" si="188"/>
        <v>2021</v>
      </c>
      <c r="B2918" s="181" t="str">
        <f t="shared" si="189"/>
        <v>May</v>
      </c>
      <c r="C2918" s="79">
        <f t="shared" si="190"/>
        <v>21</v>
      </c>
      <c r="D2918" s="194">
        <v>44336</v>
      </c>
      <c r="E2918" s="53" t="s">
        <v>209</v>
      </c>
      <c r="F2918" s="53" t="s">
        <v>146</v>
      </c>
      <c r="G2918" s="50" t="s">
        <v>138</v>
      </c>
      <c r="H2918" s="50" t="s">
        <v>144</v>
      </c>
      <c r="I2918" s="53">
        <v>43</v>
      </c>
      <c r="J2918" s="61">
        <v>0.73</v>
      </c>
      <c r="K2918" s="64">
        <f t="shared" si="191"/>
        <v>0.91815814959689079</v>
      </c>
      <c r="M2918" s="2"/>
    </row>
    <row r="2919" spans="1:13" x14ac:dyDescent="0.2">
      <c r="A2919" s="47">
        <f t="shared" si="188"/>
        <v>2021</v>
      </c>
      <c r="B2919" s="181" t="str">
        <f t="shared" si="189"/>
        <v>May</v>
      </c>
      <c r="C2919" s="79">
        <f t="shared" si="190"/>
        <v>21</v>
      </c>
      <c r="D2919" s="194">
        <v>44336</v>
      </c>
      <c r="E2919" s="53" t="s">
        <v>209</v>
      </c>
      <c r="F2919" s="53" t="s">
        <v>146</v>
      </c>
      <c r="G2919" s="50" t="s">
        <v>138</v>
      </c>
      <c r="H2919" s="50" t="s">
        <v>144</v>
      </c>
      <c r="I2919" s="53">
        <v>42</v>
      </c>
      <c r="J2919" s="61">
        <v>0.69</v>
      </c>
      <c r="K2919" s="64">
        <f t="shared" si="191"/>
        <v>0.93132491091674763</v>
      </c>
      <c r="M2919" s="2"/>
    </row>
    <row r="2920" spans="1:13" x14ac:dyDescent="0.2">
      <c r="A2920" s="47">
        <f t="shared" ref="A2920:A2983" si="192">YEAR(D2920)</f>
        <v>2021</v>
      </c>
      <c r="B2920" s="181" t="str">
        <f t="shared" si="189"/>
        <v>May</v>
      </c>
      <c r="C2920" s="79">
        <f t="shared" si="190"/>
        <v>21</v>
      </c>
      <c r="D2920" s="194">
        <v>44336</v>
      </c>
      <c r="E2920" s="53" t="s">
        <v>209</v>
      </c>
      <c r="F2920" s="53" t="s">
        <v>146</v>
      </c>
      <c r="G2920" s="50" t="s">
        <v>138</v>
      </c>
      <c r="H2920" s="50" t="s">
        <v>144</v>
      </c>
      <c r="I2920" s="53">
        <v>42</v>
      </c>
      <c r="J2920" s="61">
        <v>0.76</v>
      </c>
      <c r="K2920" s="64">
        <f t="shared" si="191"/>
        <v>1.025807148256128</v>
      </c>
      <c r="M2920" s="2"/>
    </row>
    <row r="2921" spans="1:13" x14ac:dyDescent="0.2">
      <c r="A2921" s="47">
        <f t="shared" si="192"/>
        <v>2021</v>
      </c>
      <c r="B2921" s="181" t="str">
        <f t="shared" si="189"/>
        <v>May</v>
      </c>
      <c r="C2921" s="79">
        <f t="shared" si="190"/>
        <v>21</v>
      </c>
      <c r="D2921" s="194">
        <v>44336</v>
      </c>
      <c r="E2921" s="53" t="s">
        <v>209</v>
      </c>
      <c r="F2921" s="53" t="s">
        <v>146</v>
      </c>
      <c r="G2921" s="50" t="s">
        <v>138</v>
      </c>
      <c r="H2921" s="50" t="s">
        <v>144</v>
      </c>
      <c r="I2921" s="53">
        <v>43</v>
      </c>
      <c r="J2921" s="61">
        <v>0.82</v>
      </c>
      <c r="K2921" s="64">
        <f t="shared" si="191"/>
        <v>1.0313557296841787</v>
      </c>
      <c r="M2921" s="2"/>
    </row>
    <row r="2922" spans="1:13" x14ac:dyDescent="0.2">
      <c r="A2922" s="47">
        <f t="shared" si="192"/>
        <v>2021</v>
      </c>
      <c r="B2922" s="181" t="str">
        <f t="shared" si="189"/>
        <v>May</v>
      </c>
      <c r="C2922" s="79">
        <f t="shared" si="190"/>
        <v>21</v>
      </c>
      <c r="D2922" s="194">
        <v>44336</v>
      </c>
      <c r="E2922" s="53" t="s">
        <v>209</v>
      </c>
      <c r="F2922" s="53" t="s">
        <v>146</v>
      </c>
      <c r="G2922" s="50" t="s">
        <v>138</v>
      </c>
      <c r="H2922" s="50" t="s">
        <v>144</v>
      </c>
      <c r="I2922" s="53">
        <v>45</v>
      </c>
      <c r="J2922" s="61">
        <v>0.87</v>
      </c>
      <c r="K2922" s="64">
        <f t="shared" si="191"/>
        <v>0.95473251028806583</v>
      </c>
      <c r="M2922" s="2"/>
    </row>
    <row r="2923" spans="1:13" x14ac:dyDescent="0.2">
      <c r="A2923" s="47">
        <f t="shared" si="192"/>
        <v>2021</v>
      </c>
      <c r="B2923" s="181" t="str">
        <f t="shared" si="189"/>
        <v>May</v>
      </c>
      <c r="C2923" s="79">
        <f t="shared" si="190"/>
        <v>21</v>
      </c>
      <c r="D2923" s="194">
        <v>44336</v>
      </c>
      <c r="E2923" s="53" t="s">
        <v>209</v>
      </c>
      <c r="F2923" s="53" t="s">
        <v>146</v>
      </c>
      <c r="G2923" s="50" t="s">
        <v>138</v>
      </c>
      <c r="H2923" s="50" t="s">
        <v>144</v>
      </c>
      <c r="I2923" s="53">
        <v>43</v>
      </c>
      <c r="J2923" s="61">
        <v>0.77</v>
      </c>
      <c r="K2923" s="64">
        <f t="shared" si="191"/>
        <v>0.968468185191241</v>
      </c>
      <c r="M2923" s="2"/>
    </row>
    <row r="2924" spans="1:13" x14ac:dyDescent="0.2">
      <c r="A2924" s="47">
        <f t="shared" si="192"/>
        <v>2021</v>
      </c>
      <c r="B2924" s="181" t="str">
        <f t="shared" si="189"/>
        <v>May</v>
      </c>
      <c r="C2924" s="79">
        <f t="shared" si="190"/>
        <v>21</v>
      </c>
      <c r="D2924" s="194">
        <v>44336</v>
      </c>
      <c r="E2924" s="53" t="s">
        <v>209</v>
      </c>
      <c r="F2924" s="53" t="s">
        <v>146</v>
      </c>
      <c r="G2924" s="50" t="s">
        <v>138</v>
      </c>
      <c r="H2924" s="50" t="s">
        <v>144</v>
      </c>
      <c r="I2924" s="53">
        <v>43</v>
      </c>
      <c r="J2924" s="61">
        <v>0.75</v>
      </c>
      <c r="K2924" s="64">
        <f t="shared" si="191"/>
        <v>0.9433131673940659</v>
      </c>
      <c r="M2924" s="2"/>
    </row>
    <row r="2925" spans="1:13" x14ac:dyDescent="0.2">
      <c r="A2925" s="47">
        <f t="shared" si="192"/>
        <v>2021</v>
      </c>
      <c r="B2925" s="181" t="str">
        <f t="shared" si="189"/>
        <v>May</v>
      </c>
      <c r="C2925" s="79">
        <f t="shared" si="190"/>
        <v>21</v>
      </c>
      <c r="D2925" s="194">
        <v>44336</v>
      </c>
      <c r="E2925" s="53" t="s">
        <v>209</v>
      </c>
      <c r="F2925" s="53" t="s">
        <v>146</v>
      </c>
      <c r="G2925" s="50" t="s">
        <v>138</v>
      </c>
      <c r="H2925" s="50" t="s">
        <v>144</v>
      </c>
      <c r="I2925" s="53">
        <v>37</v>
      </c>
      <c r="J2925" s="61">
        <v>0.45</v>
      </c>
      <c r="K2925" s="64">
        <f t="shared" si="191"/>
        <v>0.88839752828065466</v>
      </c>
      <c r="M2925" s="2"/>
    </row>
    <row r="2926" spans="1:13" x14ac:dyDescent="0.2">
      <c r="A2926" s="47">
        <f t="shared" si="192"/>
        <v>2021</v>
      </c>
      <c r="B2926" s="181" t="str">
        <f t="shared" ref="B2926:B2989" si="193">TEXT(D2926,"mmm")</f>
        <v>May</v>
      </c>
      <c r="C2926" s="79">
        <f t="shared" si="190"/>
        <v>21</v>
      </c>
      <c r="D2926" s="194">
        <v>44336</v>
      </c>
      <c r="E2926" s="53" t="s">
        <v>209</v>
      </c>
      <c r="F2926" s="53" t="s">
        <v>146</v>
      </c>
      <c r="G2926" s="50" t="s">
        <v>138</v>
      </c>
      <c r="H2926" s="50" t="s">
        <v>144</v>
      </c>
      <c r="I2926" s="53">
        <v>38</v>
      </c>
      <c r="J2926" s="61">
        <v>0.48</v>
      </c>
      <c r="K2926" s="64">
        <f t="shared" si="191"/>
        <v>0.87476308499781308</v>
      </c>
      <c r="M2926" s="2"/>
    </row>
    <row r="2927" spans="1:13" x14ac:dyDescent="0.2">
      <c r="A2927" s="47">
        <f t="shared" si="192"/>
        <v>2021</v>
      </c>
      <c r="B2927" s="181" t="str">
        <f t="shared" si="193"/>
        <v>May</v>
      </c>
      <c r="C2927" s="79">
        <f t="shared" ref="C2927:C2990" si="194">WEEKNUM(D2927)</f>
        <v>21</v>
      </c>
      <c r="D2927" s="194">
        <v>44336</v>
      </c>
      <c r="E2927" s="53" t="s">
        <v>209</v>
      </c>
      <c r="F2927" s="53" t="s">
        <v>146</v>
      </c>
      <c r="G2927" s="50" t="s">
        <v>138</v>
      </c>
      <c r="H2927" s="50" t="s">
        <v>144</v>
      </c>
      <c r="I2927" s="53">
        <v>37</v>
      </c>
      <c r="J2927" s="61">
        <v>0.49</v>
      </c>
      <c r="K2927" s="64">
        <f t="shared" si="191"/>
        <v>0.96736619746115726</v>
      </c>
      <c r="M2927" s="2"/>
    </row>
    <row r="2928" spans="1:13" x14ac:dyDescent="0.2">
      <c r="A2928" s="47">
        <f t="shared" si="192"/>
        <v>2021</v>
      </c>
      <c r="B2928" s="181" t="str">
        <f t="shared" si="193"/>
        <v>May</v>
      </c>
      <c r="C2928" s="79">
        <f t="shared" si="194"/>
        <v>21</v>
      </c>
      <c r="D2928" s="194">
        <v>44336</v>
      </c>
      <c r="E2928" s="53" t="s">
        <v>30</v>
      </c>
      <c r="F2928" s="53" t="s">
        <v>152</v>
      </c>
      <c r="G2928" s="50" t="s">
        <v>138</v>
      </c>
      <c r="H2928" s="50" t="s">
        <v>144</v>
      </c>
      <c r="I2928" s="53">
        <v>62</v>
      </c>
      <c r="J2928" s="61">
        <v>2.29</v>
      </c>
      <c r="K2928" s="64">
        <f t="shared" si="191"/>
        <v>0.96086066261622638</v>
      </c>
      <c r="M2928" s="2"/>
    </row>
    <row r="2929" spans="1:13" x14ac:dyDescent="0.2">
      <c r="A2929" s="47">
        <f t="shared" si="192"/>
        <v>2021</v>
      </c>
      <c r="B2929" s="181" t="str">
        <f t="shared" si="193"/>
        <v>May</v>
      </c>
      <c r="C2929" s="79">
        <f t="shared" si="194"/>
        <v>21</v>
      </c>
      <c r="D2929" s="194">
        <v>44336</v>
      </c>
      <c r="E2929" s="53" t="s">
        <v>30</v>
      </c>
      <c r="F2929" s="53" t="s">
        <v>152</v>
      </c>
      <c r="G2929" s="50" t="s">
        <v>138</v>
      </c>
      <c r="H2929" s="50" t="s">
        <v>144</v>
      </c>
      <c r="I2929" s="53">
        <v>65</v>
      </c>
      <c r="J2929" s="61">
        <v>2.69</v>
      </c>
      <c r="K2929" s="64">
        <f t="shared" si="191"/>
        <v>0.97951752389622215</v>
      </c>
      <c r="M2929" s="2"/>
    </row>
    <row r="2930" spans="1:13" x14ac:dyDescent="0.2">
      <c r="A2930" s="47">
        <f t="shared" si="192"/>
        <v>2021</v>
      </c>
      <c r="B2930" s="181" t="str">
        <f t="shared" si="193"/>
        <v>May</v>
      </c>
      <c r="C2930" s="79">
        <f t="shared" si="194"/>
        <v>21</v>
      </c>
      <c r="D2930" s="194">
        <v>44336</v>
      </c>
      <c r="E2930" s="53" t="s">
        <v>30</v>
      </c>
      <c r="F2930" s="53" t="s">
        <v>152</v>
      </c>
      <c r="G2930" s="50" t="s">
        <v>138</v>
      </c>
      <c r="H2930" s="50" t="s">
        <v>144</v>
      </c>
      <c r="I2930" s="53">
        <v>63</v>
      </c>
      <c r="J2930" s="61">
        <v>2.29</v>
      </c>
      <c r="K2930" s="64">
        <f t="shared" si="191"/>
        <v>0.91582782436901866</v>
      </c>
      <c r="M2930" s="2"/>
    </row>
    <row r="2931" spans="1:13" x14ac:dyDescent="0.2">
      <c r="A2931" s="47">
        <f t="shared" si="192"/>
        <v>2021</v>
      </c>
      <c r="B2931" s="181" t="str">
        <f t="shared" si="193"/>
        <v>May</v>
      </c>
      <c r="C2931" s="79">
        <f t="shared" si="194"/>
        <v>21</v>
      </c>
      <c r="D2931" s="194">
        <v>44336</v>
      </c>
      <c r="E2931" s="53" t="s">
        <v>30</v>
      </c>
      <c r="F2931" s="53" t="s">
        <v>152</v>
      </c>
      <c r="G2931" s="50" t="s">
        <v>138</v>
      </c>
      <c r="H2931" s="50" t="s">
        <v>144</v>
      </c>
      <c r="I2931" s="53">
        <v>51</v>
      </c>
      <c r="J2931" s="61">
        <v>1.45</v>
      </c>
      <c r="K2931" s="64">
        <f t="shared" si="191"/>
        <v>1.0930939080745716</v>
      </c>
      <c r="M2931" s="2"/>
    </row>
    <row r="2932" spans="1:13" x14ac:dyDescent="0.2">
      <c r="A2932" s="47">
        <f t="shared" si="192"/>
        <v>2021</v>
      </c>
      <c r="B2932" s="181" t="str">
        <f t="shared" si="193"/>
        <v>May</v>
      </c>
      <c r="C2932" s="79">
        <f t="shared" si="194"/>
        <v>21</v>
      </c>
      <c r="D2932" s="194">
        <v>44336</v>
      </c>
      <c r="E2932" s="53" t="s">
        <v>25</v>
      </c>
      <c r="F2932" s="53" t="s">
        <v>146</v>
      </c>
      <c r="G2932" s="50" t="s">
        <v>138</v>
      </c>
      <c r="H2932" s="50" t="s">
        <v>144</v>
      </c>
      <c r="I2932" s="53">
        <v>42</v>
      </c>
      <c r="J2932" s="61">
        <v>0.65</v>
      </c>
      <c r="K2932" s="64">
        <f t="shared" si="191"/>
        <v>0.87733506100853043</v>
      </c>
      <c r="M2932" s="2"/>
    </row>
    <row r="2933" spans="1:13" x14ac:dyDescent="0.2">
      <c r="A2933" s="47">
        <f t="shared" si="192"/>
        <v>2021</v>
      </c>
      <c r="B2933" s="181" t="str">
        <f t="shared" si="193"/>
        <v>May</v>
      </c>
      <c r="C2933" s="79">
        <f t="shared" si="194"/>
        <v>21</v>
      </c>
      <c r="D2933" s="194">
        <v>44336</v>
      </c>
      <c r="E2933" s="53" t="s">
        <v>25</v>
      </c>
      <c r="F2933" s="53" t="s">
        <v>146</v>
      </c>
      <c r="G2933" s="50" t="s">
        <v>138</v>
      </c>
      <c r="H2933" s="50" t="s">
        <v>144</v>
      </c>
      <c r="I2933" s="53">
        <v>41</v>
      </c>
      <c r="J2933" s="61">
        <v>0.51</v>
      </c>
      <c r="K2933" s="64">
        <f t="shared" si="191"/>
        <v>0.73997765557667472</v>
      </c>
      <c r="M2933" s="2"/>
    </row>
    <row r="2934" spans="1:13" x14ac:dyDescent="0.2">
      <c r="A2934" s="47">
        <f t="shared" si="192"/>
        <v>2021</v>
      </c>
      <c r="B2934" s="181" t="str">
        <f t="shared" si="193"/>
        <v>May</v>
      </c>
      <c r="C2934" s="79">
        <f t="shared" si="194"/>
        <v>21</v>
      </c>
      <c r="D2934" s="194">
        <v>44336</v>
      </c>
      <c r="E2934" s="53" t="s">
        <v>25</v>
      </c>
      <c r="F2934" s="53" t="s">
        <v>146</v>
      </c>
      <c r="G2934" s="50" t="s">
        <v>138</v>
      </c>
      <c r="H2934" s="50" t="s">
        <v>144</v>
      </c>
      <c r="I2934" s="53">
        <v>37</v>
      </c>
      <c r="J2934" s="61">
        <v>0.5</v>
      </c>
      <c r="K2934" s="64">
        <f t="shared" si="191"/>
        <v>0.98710836475628294</v>
      </c>
      <c r="M2934" s="2"/>
    </row>
    <row r="2935" spans="1:13" x14ac:dyDescent="0.2">
      <c r="A2935" s="47">
        <f t="shared" si="192"/>
        <v>2021</v>
      </c>
      <c r="B2935" s="181" t="str">
        <f t="shared" si="193"/>
        <v>May</v>
      </c>
      <c r="C2935" s="79">
        <f t="shared" si="194"/>
        <v>21</v>
      </c>
      <c r="D2935" s="194">
        <v>44336</v>
      </c>
      <c r="E2935" s="53" t="s">
        <v>25</v>
      </c>
      <c r="F2935" s="53" t="s">
        <v>146</v>
      </c>
      <c r="G2935" s="50" t="s">
        <v>138</v>
      </c>
      <c r="H2935" s="50" t="s">
        <v>144</v>
      </c>
      <c r="I2935" s="53">
        <v>37</v>
      </c>
      <c r="J2935" s="61">
        <v>0.43</v>
      </c>
      <c r="K2935" s="64">
        <f t="shared" si="191"/>
        <v>0.8489131936904033</v>
      </c>
      <c r="M2935" s="2"/>
    </row>
    <row r="2936" spans="1:13" x14ac:dyDescent="0.2">
      <c r="A2936" s="47">
        <f t="shared" si="192"/>
        <v>2021</v>
      </c>
      <c r="B2936" s="181" t="str">
        <f t="shared" si="193"/>
        <v>May</v>
      </c>
      <c r="C2936" s="79">
        <f t="shared" si="194"/>
        <v>21</v>
      </c>
      <c r="D2936" s="194">
        <v>44336</v>
      </c>
      <c r="E2936" s="53" t="s">
        <v>25</v>
      </c>
      <c r="F2936" s="53" t="s">
        <v>146</v>
      </c>
      <c r="G2936" s="50" t="s">
        <v>138</v>
      </c>
      <c r="H2936" s="50" t="s">
        <v>144</v>
      </c>
      <c r="I2936" s="53">
        <v>45</v>
      </c>
      <c r="J2936" s="61">
        <v>0.82</v>
      </c>
      <c r="K2936" s="64">
        <f t="shared" si="191"/>
        <v>0.89986282578875176</v>
      </c>
      <c r="M2936" s="2"/>
    </row>
    <row r="2937" spans="1:13" x14ac:dyDescent="0.2">
      <c r="A2937" s="47">
        <f t="shared" si="192"/>
        <v>2021</v>
      </c>
      <c r="B2937" s="181" t="str">
        <f t="shared" si="193"/>
        <v>May</v>
      </c>
      <c r="C2937" s="79">
        <f t="shared" si="194"/>
        <v>21</v>
      </c>
      <c r="D2937" s="194">
        <v>44336</v>
      </c>
      <c r="E2937" s="53" t="s">
        <v>25</v>
      </c>
      <c r="F2937" s="53" t="s">
        <v>146</v>
      </c>
      <c r="G2937" s="50" t="s">
        <v>138</v>
      </c>
      <c r="H2937" s="50" t="s">
        <v>144</v>
      </c>
      <c r="I2937" s="53">
        <v>42</v>
      </c>
      <c r="J2937" s="61">
        <v>0.67</v>
      </c>
      <c r="K2937" s="64">
        <f t="shared" si="191"/>
        <v>0.90432998596263903</v>
      </c>
      <c r="M2937" s="2"/>
    </row>
    <row r="2938" spans="1:13" x14ac:dyDescent="0.2">
      <c r="A2938" s="47">
        <f t="shared" si="192"/>
        <v>2021</v>
      </c>
      <c r="B2938" s="181" t="str">
        <f t="shared" si="193"/>
        <v>May</v>
      </c>
      <c r="C2938" s="79">
        <f t="shared" si="194"/>
        <v>21</v>
      </c>
      <c r="D2938" s="194">
        <v>44336</v>
      </c>
      <c r="E2938" s="53" t="s">
        <v>25</v>
      </c>
      <c r="F2938" s="53" t="s">
        <v>146</v>
      </c>
      <c r="G2938" s="50" t="s">
        <v>138</v>
      </c>
      <c r="H2938" s="50" t="s">
        <v>144</v>
      </c>
      <c r="I2938" s="53">
        <v>43</v>
      </c>
      <c r="J2938" s="61">
        <v>0.77</v>
      </c>
      <c r="K2938" s="64">
        <f t="shared" si="191"/>
        <v>0.968468185191241</v>
      </c>
      <c r="M2938" s="2"/>
    </row>
    <row r="2939" spans="1:13" x14ac:dyDescent="0.2">
      <c r="A2939" s="47">
        <f t="shared" si="192"/>
        <v>2021</v>
      </c>
      <c r="B2939" s="181" t="str">
        <f t="shared" si="193"/>
        <v>May</v>
      </c>
      <c r="C2939" s="79">
        <f t="shared" si="194"/>
        <v>21</v>
      </c>
      <c r="D2939" s="194">
        <v>44336</v>
      </c>
      <c r="E2939" s="53" t="s">
        <v>25</v>
      </c>
      <c r="F2939" s="53" t="s">
        <v>146</v>
      </c>
      <c r="G2939" s="50" t="s">
        <v>138</v>
      </c>
      <c r="H2939" s="50" t="s">
        <v>144</v>
      </c>
      <c r="I2939" s="53">
        <v>44</v>
      </c>
      <c r="J2939" s="61">
        <v>0.8</v>
      </c>
      <c r="K2939" s="64">
        <f t="shared" si="191"/>
        <v>0.9391435011269722</v>
      </c>
      <c r="M2939" s="2"/>
    </row>
    <row r="2940" spans="1:13" x14ac:dyDescent="0.2">
      <c r="A2940" s="47">
        <f t="shared" si="192"/>
        <v>2021</v>
      </c>
      <c r="B2940" s="181" t="str">
        <f t="shared" si="193"/>
        <v>May</v>
      </c>
      <c r="C2940" s="79">
        <f t="shared" si="194"/>
        <v>21</v>
      </c>
      <c r="D2940" s="194">
        <v>44336</v>
      </c>
      <c r="E2940" s="53" t="s">
        <v>25</v>
      </c>
      <c r="F2940" s="53" t="s">
        <v>146</v>
      </c>
      <c r="G2940" s="50" t="s">
        <v>138</v>
      </c>
      <c r="H2940" s="50" t="s">
        <v>144</v>
      </c>
      <c r="I2940" s="53">
        <v>42</v>
      </c>
      <c r="J2940" s="61">
        <v>0.73</v>
      </c>
      <c r="K2940" s="64">
        <f t="shared" si="191"/>
        <v>0.98531476082496494</v>
      </c>
      <c r="M2940" s="2"/>
    </row>
    <row r="2941" spans="1:13" x14ac:dyDescent="0.2">
      <c r="A2941" s="47">
        <f t="shared" si="192"/>
        <v>2021</v>
      </c>
      <c r="B2941" s="181" t="str">
        <f t="shared" si="193"/>
        <v>May</v>
      </c>
      <c r="C2941" s="79">
        <f t="shared" si="194"/>
        <v>21</v>
      </c>
      <c r="D2941" s="194">
        <v>44336</v>
      </c>
      <c r="E2941" s="53" t="s">
        <v>25</v>
      </c>
      <c r="F2941" s="53" t="s">
        <v>146</v>
      </c>
      <c r="G2941" s="50" t="s">
        <v>138</v>
      </c>
      <c r="H2941" s="50" t="s">
        <v>144</v>
      </c>
      <c r="I2941" s="53">
        <v>41</v>
      </c>
      <c r="J2941" s="61">
        <v>0.67</v>
      </c>
      <c r="K2941" s="64">
        <f t="shared" si="191"/>
        <v>0.97212750830661188</v>
      </c>
      <c r="M2941" s="2"/>
    </row>
    <row r="2942" spans="1:13" x14ac:dyDescent="0.2">
      <c r="A2942" s="47">
        <f t="shared" si="192"/>
        <v>2021</v>
      </c>
      <c r="B2942" s="181" t="str">
        <f t="shared" si="193"/>
        <v>May</v>
      </c>
      <c r="C2942" s="79">
        <f t="shared" si="194"/>
        <v>21</v>
      </c>
      <c r="D2942" s="194">
        <v>44336</v>
      </c>
      <c r="E2942" s="53" t="s">
        <v>25</v>
      </c>
      <c r="F2942" s="53" t="s">
        <v>146</v>
      </c>
      <c r="G2942" s="50" t="s">
        <v>138</v>
      </c>
      <c r="H2942" s="50" t="s">
        <v>144</v>
      </c>
      <c r="I2942" s="53">
        <v>43</v>
      </c>
      <c r="J2942" s="61">
        <v>0.7</v>
      </c>
      <c r="K2942" s="64">
        <f t="shared" si="191"/>
        <v>0.88042562290112825</v>
      </c>
      <c r="M2942" s="2"/>
    </row>
    <row r="2943" spans="1:13" x14ac:dyDescent="0.2">
      <c r="A2943" s="47">
        <f t="shared" si="192"/>
        <v>2021</v>
      </c>
      <c r="B2943" s="181" t="str">
        <f t="shared" si="193"/>
        <v>May</v>
      </c>
      <c r="C2943" s="79">
        <f t="shared" si="194"/>
        <v>21</v>
      </c>
      <c r="D2943" s="194">
        <v>44336</v>
      </c>
      <c r="E2943" s="53" t="s">
        <v>25</v>
      </c>
      <c r="F2943" s="53" t="s">
        <v>146</v>
      </c>
      <c r="G2943" s="50" t="s">
        <v>138</v>
      </c>
      <c r="H2943" s="50" t="s">
        <v>144</v>
      </c>
      <c r="I2943" s="53">
        <v>44</v>
      </c>
      <c r="J2943" s="61">
        <v>0.73</v>
      </c>
      <c r="K2943" s="64">
        <f t="shared" si="191"/>
        <v>0.85696844477836209</v>
      </c>
      <c r="M2943" s="2"/>
    </row>
    <row r="2944" spans="1:13" x14ac:dyDescent="0.2">
      <c r="A2944" s="47">
        <f t="shared" si="192"/>
        <v>2021</v>
      </c>
      <c r="B2944" s="181" t="str">
        <f t="shared" si="193"/>
        <v>May</v>
      </c>
      <c r="C2944" s="79">
        <f t="shared" si="194"/>
        <v>21</v>
      </c>
      <c r="D2944" s="194">
        <v>44336</v>
      </c>
      <c r="E2944" s="53" t="s">
        <v>25</v>
      </c>
      <c r="F2944" s="53" t="s">
        <v>146</v>
      </c>
      <c r="G2944" s="50" t="s">
        <v>138</v>
      </c>
      <c r="H2944" s="50" t="s">
        <v>144</v>
      </c>
      <c r="I2944" s="53">
        <v>44</v>
      </c>
      <c r="J2944" s="61">
        <v>0.79</v>
      </c>
      <c r="K2944" s="64">
        <f t="shared" si="191"/>
        <v>0.92740420736288509</v>
      </c>
      <c r="M2944" s="2"/>
    </row>
    <row r="2945" spans="1:13" x14ac:dyDescent="0.2">
      <c r="A2945" s="47">
        <f t="shared" si="192"/>
        <v>2021</v>
      </c>
      <c r="B2945" s="181" t="str">
        <f t="shared" si="193"/>
        <v>May</v>
      </c>
      <c r="C2945" s="79">
        <f t="shared" si="194"/>
        <v>21</v>
      </c>
      <c r="D2945" s="194">
        <v>44336</v>
      </c>
      <c r="E2945" s="53" t="s">
        <v>25</v>
      </c>
      <c r="F2945" s="53" t="s">
        <v>146</v>
      </c>
      <c r="G2945" s="50" t="s">
        <v>138</v>
      </c>
      <c r="H2945" s="50" t="s">
        <v>144</v>
      </c>
      <c r="I2945" s="53">
        <v>40</v>
      </c>
      <c r="J2945" s="61">
        <v>0.56999999999999995</v>
      </c>
      <c r="K2945" s="64">
        <f t="shared" si="191"/>
        <v>0.89062499999999989</v>
      </c>
      <c r="M2945" s="2"/>
    </row>
    <row r="2946" spans="1:13" x14ac:dyDescent="0.2">
      <c r="A2946" s="47">
        <f t="shared" si="192"/>
        <v>2021</v>
      </c>
      <c r="B2946" s="181" t="str">
        <f t="shared" si="193"/>
        <v>May</v>
      </c>
      <c r="C2946" s="79">
        <f t="shared" si="194"/>
        <v>21</v>
      </c>
      <c r="D2946" s="194">
        <v>44336</v>
      </c>
      <c r="E2946" s="53" t="s">
        <v>25</v>
      </c>
      <c r="F2946" s="53" t="s">
        <v>146</v>
      </c>
      <c r="G2946" s="50" t="s">
        <v>138</v>
      </c>
      <c r="H2946" s="50" t="s">
        <v>144</v>
      </c>
      <c r="I2946" s="53">
        <v>40</v>
      </c>
      <c r="J2946" s="61">
        <v>0.52</v>
      </c>
      <c r="K2946" s="64">
        <f t="shared" si="191"/>
        <v>0.8125</v>
      </c>
      <c r="M2946" s="2"/>
    </row>
    <row r="2947" spans="1:13" x14ac:dyDescent="0.2">
      <c r="A2947" s="47">
        <f t="shared" si="192"/>
        <v>2021</v>
      </c>
      <c r="B2947" s="181" t="str">
        <f t="shared" si="193"/>
        <v>May</v>
      </c>
      <c r="C2947" s="79">
        <f t="shared" si="194"/>
        <v>21</v>
      </c>
      <c r="D2947" s="194">
        <v>44336</v>
      </c>
      <c r="E2947" s="53" t="s">
        <v>25</v>
      </c>
      <c r="F2947" s="53" t="s">
        <v>146</v>
      </c>
      <c r="G2947" s="50" t="s">
        <v>138</v>
      </c>
      <c r="H2947" s="50" t="s">
        <v>144</v>
      </c>
      <c r="I2947" s="53">
        <v>49</v>
      </c>
      <c r="J2947" s="61">
        <v>1.06</v>
      </c>
      <c r="K2947" s="64">
        <f t="shared" ref="K2947:K3010" si="195">IF(J2947="","",(J2947*100000)/(I2947^3))</f>
        <v>0.90098513374529321</v>
      </c>
      <c r="M2947" s="2"/>
    </row>
    <row r="2948" spans="1:13" x14ac:dyDescent="0.2">
      <c r="A2948" s="47">
        <f t="shared" si="192"/>
        <v>2021</v>
      </c>
      <c r="B2948" s="181" t="str">
        <f t="shared" si="193"/>
        <v>May</v>
      </c>
      <c r="C2948" s="79">
        <f t="shared" si="194"/>
        <v>21</v>
      </c>
      <c r="D2948" s="194">
        <v>44336</v>
      </c>
      <c r="E2948" s="53" t="s">
        <v>25</v>
      </c>
      <c r="F2948" s="53" t="s">
        <v>146</v>
      </c>
      <c r="G2948" s="50" t="s">
        <v>138</v>
      </c>
      <c r="H2948" s="50" t="s">
        <v>144</v>
      </c>
      <c r="I2948" s="53">
        <v>51</v>
      </c>
      <c r="J2948" s="61">
        <v>1.29</v>
      </c>
      <c r="K2948" s="64">
        <f t="shared" si="195"/>
        <v>0.97247664925254995</v>
      </c>
      <c r="M2948" s="2"/>
    </row>
    <row r="2949" spans="1:13" x14ac:dyDescent="0.2">
      <c r="A2949" s="47">
        <f t="shared" si="192"/>
        <v>2021</v>
      </c>
      <c r="B2949" s="181" t="str">
        <f t="shared" si="193"/>
        <v>May</v>
      </c>
      <c r="C2949" s="79">
        <f t="shared" si="194"/>
        <v>21</v>
      </c>
      <c r="D2949" s="194">
        <v>44336</v>
      </c>
      <c r="E2949" s="53" t="s">
        <v>25</v>
      </c>
      <c r="F2949" s="53" t="s">
        <v>146</v>
      </c>
      <c r="G2949" s="50" t="s">
        <v>138</v>
      </c>
      <c r="H2949" s="50" t="s">
        <v>144</v>
      </c>
      <c r="I2949" s="53">
        <v>44</v>
      </c>
      <c r="J2949" s="61">
        <v>0.71</v>
      </c>
      <c r="K2949" s="64">
        <f t="shared" si="195"/>
        <v>0.83348985725018787</v>
      </c>
      <c r="M2949" s="2"/>
    </row>
    <row r="2950" spans="1:13" x14ac:dyDescent="0.2">
      <c r="A2950" s="47">
        <f t="shared" si="192"/>
        <v>2021</v>
      </c>
      <c r="B2950" s="181" t="str">
        <f t="shared" si="193"/>
        <v>May</v>
      </c>
      <c r="C2950" s="79">
        <f t="shared" si="194"/>
        <v>21</v>
      </c>
      <c r="D2950" s="194">
        <v>44336</v>
      </c>
      <c r="E2950" s="53" t="s">
        <v>25</v>
      </c>
      <c r="F2950" s="53" t="s">
        <v>146</v>
      </c>
      <c r="G2950" s="50" t="s">
        <v>138</v>
      </c>
      <c r="H2950" s="50" t="s">
        <v>144</v>
      </c>
      <c r="I2950" s="53">
        <v>45</v>
      </c>
      <c r="J2950" s="61">
        <v>0.81</v>
      </c>
      <c r="K2950" s="64">
        <f t="shared" si="195"/>
        <v>0.88888888888888884</v>
      </c>
      <c r="M2950" s="2"/>
    </row>
    <row r="2951" spans="1:13" x14ac:dyDescent="0.2">
      <c r="A2951" s="47">
        <f t="shared" si="192"/>
        <v>2021</v>
      </c>
      <c r="B2951" s="181" t="str">
        <f t="shared" si="193"/>
        <v>May</v>
      </c>
      <c r="C2951" s="79">
        <f t="shared" si="194"/>
        <v>21</v>
      </c>
      <c r="D2951" s="194">
        <v>44336</v>
      </c>
      <c r="E2951" s="53" t="s">
        <v>25</v>
      </c>
      <c r="F2951" s="53" t="s">
        <v>146</v>
      </c>
      <c r="G2951" s="50" t="s">
        <v>138</v>
      </c>
      <c r="H2951" s="50" t="s">
        <v>144</v>
      </c>
      <c r="I2951" s="53">
        <v>46</v>
      </c>
      <c r="J2951" s="61">
        <v>0.91</v>
      </c>
      <c r="K2951" s="64">
        <f t="shared" si="195"/>
        <v>0.93490589298923321</v>
      </c>
      <c r="M2951" s="2"/>
    </row>
    <row r="2952" spans="1:13" x14ac:dyDescent="0.2">
      <c r="A2952" s="47">
        <f t="shared" si="192"/>
        <v>2021</v>
      </c>
      <c r="B2952" s="181" t="str">
        <f t="shared" si="193"/>
        <v>May</v>
      </c>
      <c r="C2952" s="79">
        <f t="shared" si="194"/>
        <v>21</v>
      </c>
      <c r="D2952" s="194">
        <v>44336</v>
      </c>
      <c r="E2952" s="53" t="s">
        <v>25</v>
      </c>
      <c r="F2952" s="53" t="s">
        <v>146</v>
      </c>
      <c r="G2952" s="50" t="s">
        <v>138</v>
      </c>
      <c r="H2952" s="50" t="s">
        <v>144</v>
      </c>
      <c r="I2952" s="53">
        <v>43</v>
      </c>
      <c r="J2952" s="61">
        <v>0.76</v>
      </c>
      <c r="K2952" s="64">
        <f t="shared" si="195"/>
        <v>0.95589067629265345</v>
      </c>
      <c r="M2952" s="2"/>
    </row>
    <row r="2953" spans="1:13" x14ac:dyDescent="0.2">
      <c r="A2953" s="47">
        <f t="shared" si="192"/>
        <v>2021</v>
      </c>
      <c r="B2953" s="181" t="str">
        <f t="shared" si="193"/>
        <v>May</v>
      </c>
      <c r="C2953" s="79">
        <f t="shared" si="194"/>
        <v>21</v>
      </c>
      <c r="D2953" s="194">
        <v>44336</v>
      </c>
      <c r="E2953" s="53" t="s">
        <v>25</v>
      </c>
      <c r="F2953" s="53" t="s">
        <v>146</v>
      </c>
      <c r="G2953" s="50" t="s">
        <v>138</v>
      </c>
      <c r="H2953" s="50" t="s">
        <v>144</v>
      </c>
      <c r="I2953" s="53">
        <v>40</v>
      </c>
      <c r="J2953" s="61">
        <v>0.57999999999999996</v>
      </c>
      <c r="K2953" s="64">
        <f t="shared" si="195"/>
        <v>0.90624999999999989</v>
      </c>
      <c r="M2953" s="2"/>
    </row>
    <row r="2954" spans="1:13" x14ac:dyDescent="0.2">
      <c r="A2954" s="47">
        <f t="shared" si="192"/>
        <v>2021</v>
      </c>
      <c r="B2954" s="181" t="str">
        <f t="shared" si="193"/>
        <v>May</v>
      </c>
      <c r="C2954" s="79">
        <f t="shared" si="194"/>
        <v>21</v>
      </c>
      <c r="D2954" s="194">
        <v>44336</v>
      </c>
      <c r="E2954" s="53" t="s">
        <v>25</v>
      </c>
      <c r="F2954" s="53" t="s">
        <v>146</v>
      </c>
      <c r="G2954" s="50" t="s">
        <v>138</v>
      </c>
      <c r="H2954" s="50" t="s">
        <v>144</v>
      </c>
      <c r="I2954" s="53">
        <v>45</v>
      </c>
      <c r="J2954" s="61">
        <v>0.84</v>
      </c>
      <c r="K2954" s="64">
        <f t="shared" si="195"/>
        <v>0.92181069958847739</v>
      </c>
      <c r="M2954" s="2"/>
    </row>
    <row r="2955" spans="1:13" x14ac:dyDescent="0.2">
      <c r="A2955" s="47">
        <f t="shared" si="192"/>
        <v>2021</v>
      </c>
      <c r="B2955" s="181" t="str">
        <f t="shared" si="193"/>
        <v>May</v>
      </c>
      <c r="C2955" s="79">
        <f t="shared" si="194"/>
        <v>21</v>
      </c>
      <c r="D2955" s="194">
        <v>44336</v>
      </c>
      <c r="E2955" s="53" t="s">
        <v>25</v>
      </c>
      <c r="F2955" s="53" t="s">
        <v>146</v>
      </c>
      <c r="G2955" s="50" t="s">
        <v>138</v>
      </c>
      <c r="H2955" s="50" t="s">
        <v>144</v>
      </c>
      <c r="I2955" s="53">
        <v>44</v>
      </c>
      <c r="J2955" s="61">
        <v>0.81</v>
      </c>
      <c r="K2955" s="64">
        <f t="shared" si="195"/>
        <v>0.95088279489105931</v>
      </c>
      <c r="M2955" s="2"/>
    </row>
    <row r="2956" spans="1:13" x14ac:dyDescent="0.2">
      <c r="A2956" s="47">
        <f t="shared" si="192"/>
        <v>2021</v>
      </c>
      <c r="B2956" s="181" t="str">
        <f t="shared" si="193"/>
        <v>May</v>
      </c>
      <c r="C2956" s="79">
        <f t="shared" si="194"/>
        <v>21</v>
      </c>
      <c r="D2956" s="194">
        <v>44336</v>
      </c>
      <c r="E2956" s="53" t="s">
        <v>25</v>
      </c>
      <c r="F2956" s="53" t="s">
        <v>152</v>
      </c>
      <c r="G2956" s="50" t="s">
        <v>138</v>
      </c>
      <c r="H2956" s="50" t="s">
        <v>144</v>
      </c>
      <c r="I2956" s="53">
        <v>65</v>
      </c>
      <c r="J2956" s="61">
        <v>2.63</v>
      </c>
      <c r="K2956" s="64">
        <f t="shared" si="195"/>
        <v>0.95766954938552573</v>
      </c>
      <c r="M2956" s="2"/>
    </row>
    <row r="2957" spans="1:13" x14ac:dyDescent="0.2">
      <c r="A2957" s="47">
        <f t="shared" si="192"/>
        <v>2021</v>
      </c>
      <c r="B2957" s="181" t="str">
        <f t="shared" si="193"/>
        <v>May</v>
      </c>
      <c r="C2957" s="79">
        <f t="shared" si="194"/>
        <v>21</v>
      </c>
      <c r="D2957" s="194">
        <v>44336</v>
      </c>
      <c r="E2957" s="53" t="s">
        <v>25</v>
      </c>
      <c r="F2957" s="53" t="s">
        <v>152</v>
      </c>
      <c r="G2957" s="50" t="s">
        <v>138</v>
      </c>
      <c r="H2957" s="50" t="s">
        <v>144</v>
      </c>
      <c r="I2957" s="53">
        <v>56</v>
      </c>
      <c r="J2957" s="61">
        <v>1.61</v>
      </c>
      <c r="K2957" s="64">
        <f t="shared" si="195"/>
        <v>0.91677295918367352</v>
      </c>
      <c r="M2957" s="2"/>
    </row>
    <row r="2958" spans="1:13" x14ac:dyDescent="0.2">
      <c r="A2958" s="47">
        <f t="shared" si="192"/>
        <v>2021</v>
      </c>
      <c r="B2958" s="181" t="str">
        <f t="shared" si="193"/>
        <v>May</v>
      </c>
      <c r="C2958" s="79">
        <f t="shared" si="194"/>
        <v>21</v>
      </c>
      <c r="D2958" s="194">
        <v>44336</v>
      </c>
      <c r="E2958" s="53" t="s">
        <v>25</v>
      </c>
      <c r="F2958" s="53" t="s">
        <v>152</v>
      </c>
      <c r="G2958" s="50" t="s">
        <v>138</v>
      </c>
      <c r="H2958" s="50" t="s">
        <v>144</v>
      </c>
      <c r="I2958" s="53">
        <v>37</v>
      </c>
      <c r="J2958" s="61">
        <v>0.44</v>
      </c>
      <c r="K2958" s="64">
        <f t="shared" si="195"/>
        <v>0.86865536098552898</v>
      </c>
      <c r="M2958" s="2"/>
    </row>
    <row r="2959" spans="1:13" x14ac:dyDescent="0.2">
      <c r="A2959" s="47">
        <f t="shared" si="192"/>
        <v>2021</v>
      </c>
      <c r="B2959" s="181" t="str">
        <f t="shared" si="193"/>
        <v>May</v>
      </c>
      <c r="C2959" s="79">
        <f t="shared" si="194"/>
        <v>21</v>
      </c>
      <c r="D2959" s="194">
        <v>44336</v>
      </c>
      <c r="E2959" s="53" t="s">
        <v>64</v>
      </c>
      <c r="F2959" s="53" t="s">
        <v>142</v>
      </c>
      <c r="G2959" s="50" t="s">
        <v>138</v>
      </c>
      <c r="H2959" s="50" t="s">
        <v>144</v>
      </c>
      <c r="I2959" s="53">
        <v>49</v>
      </c>
      <c r="J2959" s="61">
        <v>0.86</v>
      </c>
      <c r="K2959" s="64">
        <f t="shared" si="195"/>
        <v>0.73098793869901146</v>
      </c>
      <c r="M2959" s="2"/>
    </row>
    <row r="2960" spans="1:13" x14ac:dyDescent="0.2">
      <c r="A2960" s="47">
        <f t="shared" si="192"/>
        <v>2021</v>
      </c>
      <c r="B2960" s="181" t="str">
        <f t="shared" si="193"/>
        <v>May</v>
      </c>
      <c r="C2960" s="79">
        <f t="shared" si="194"/>
        <v>21</v>
      </c>
      <c r="D2960" s="194">
        <v>44336</v>
      </c>
      <c r="E2960" s="53" t="s">
        <v>64</v>
      </c>
      <c r="F2960" s="53" t="s">
        <v>142</v>
      </c>
      <c r="G2960" s="50" t="s">
        <v>138</v>
      </c>
      <c r="H2960" s="50" t="s">
        <v>144</v>
      </c>
      <c r="I2960" s="53">
        <v>63</v>
      </c>
      <c r="J2960" s="61">
        <v>1.97</v>
      </c>
      <c r="K2960" s="64">
        <f t="shared" si="195"/>
        <v>0.78785188384583693</v>
      </c>
      <c r="M2960" s="2"/>
    </row>
    <row r="2961" spans="1:13" x14ac:dyDescent="0.2">
      <c r="A2961" s="47">
        <f t="shared" si="192"/>
        <v>2021</v>
      </c>
      <c r="B2961" s="181" t="str">
        <f t="shared" si="193"/>
        <v>May</v>
      </c>
      <c r="C2961" s="79">
        <f t="shared" si="194"/>
        <v>21</v>
      </c>
      <c r="D2961" s="194">
        <v>44336</v>
      </c>
      <c r="E2961" s="53" t="s">
        <v>64</v>
      </c>
      <c r="F2961" s="53" t="s">
        <v>142</v>
      </c>
      <c r="G2961" s="50" t="s">
        <v>138</v>
      </c>
      <c r="H2961" s="50" t="s">
        <v>144</v>
      </c>
      <c r="I2961" s="53">
        <v>61</v>
      </c>
      <c r="J2961" s="61">
        <v>1.94</v>
      </c>
      <c r="K2961" s="64">
        <f t="shared" si="195"/>
        <v>0.85469708918367615</v>
      </c>
      <c r="M2961" s="2"/>
    </row>
    <row r="2962" spans="1:13" x14ac:dyDescent="0.2">
      <c r="A2962" s="47">
        <f t="shared" si="192"/>
        <v>2021</v>
      </c>
      <c r="B2962" s="181" t="str">
        <f t="shared" si="193"/>
        <v>May</v>
      </c>
      <c r="C2962" s="79">
        <f t="shared" si="194"/>
        <v>21</v>
      </c>
      <c r="D2962" s="194">
        <v>44336</v>
      </c>
      <c r="E2962" s="53" t="s">
        <v>64</v>
      </c>
      <c r="F2962" s="53" t="s">
        <v>142</v>
      </c>
      <c r="G2962" s="50" t="s">
        <v>138</v>
      </c>
      <c r="H2962" s="50" t="s">
        <v>144</v>
      </c>
      <c r="I2962" s="53">
        <v>53</v>
      </c>
      <c r="J2962" s="61">
        <v>1.18</v>
      </c>
      <c r="K2962" s="64">
        <f t="shared" si="195"/>
        <v>0.79260060318249292</v>
      </c>
      <c r="M2962" s="2"/>
    </row>
    <row r="2963" spans="1:13" x14ac:dyDescent="0.2">
      <c r="A2963" s="47">
        <f t="shared" si="192"/>
        <v>2021</v>
      </c>
      <c r="B2963" s="181" t="str">
        <f t="shared" si="193"/>
        <v>May</v>
      </c>
      <c r="C2963" s="79">
        <f t="shared" si="194"/>
        <v>21</v>
      </c>
      <c r="D2963" s="194">
        <v>44336</v>
      </c>
      <c r="E2963" s="53" t="s">
        <v>64</v>
      </c>
      <c r="F2963" s="53" t="s">
        <v>142</v>
      </c>
      <c r="G2963" s="50" t="s">
        <v>138</v>
      </c>
      <c r="H2963" s="50" t="s">
        <v>144</v>
      </c>
      <c r="I2963" s="53">
        <v>57</v>
      </c>
      <c r="J2963" s="61">
        <v>1.46</v>
      </c>
      <c r="K2963" s="64">
        <f t="shared" si="195"/>
        <v>0.78836673092395504</v>
      </c>
      <c r="M2963" s="2"/>
    </row>
    <row r="2964" spans="1:13" x14ac:dyDescent="0.2">
      <c r="A2964" s="47">
        <f t="shared" si="192"/>
        <v>2021</v>
      </c>
      <c r="B2964" s="181" t="str">
        <f t="shared" si="193"/>
        <v>May</v>
      </c>
      <c r="C2964" s="79">
        <f t="shared" si="194"/>
        <v>21</v>
      </c>
      <c r="D2964" s="194">
        <v>44336</v>
      </c>
      <c r="E2964" s="53" t="s">
        <v>64</v>
      </c>
      <c r="F2964" s="53" t="s">
        <v>142</v>
      </c>
      <c r="G2964" s="50" t="s">
        <v>138</v>
      </c>
      <c r="H2964" s="50" t="s">
        <v>144</v>
      </c>
      <c r="I2964" s="53">
        <v>67</v>
      </c>
      <c r="J2964" s="61">
        <v>2.44</v>
      </c>
      <c r="K2964" s="64">
        <f t="shared" si="195"/>
        <v>0.81127000329162824</v>
      </c>
      <c r="M2964" s="2"/>
    </row>
    <row r="2965" spans="1:13" x14ac:dyDescent="0.2">
      <c r="A2965" s="47">
        <f t="shared" si="192"/>
        <v>2021</v>
      </c>
      <c r="B2965" s="181" t="str">
        <f t="shared" si="193"/>
        <v>May</v>
      </c>
      <c r="C2965" s="79">
        <f t="shared" si="194"/>
        <v>21</v>
      </c>
      <c r="D2965" s="194">
        <v>44336</v>
      </c>
      <c r="E2965" s="53" t="s">
        <v>64</v>
      </c>
      <c r="F2965" s="53" t="s">
        <v>146</v>
      </c>
      <c r="G2965" s="50" t="s">
        <v>138</v>
      </c>
      <c r="H2965" s="50" t="s">
        <v>144</v>
      </c>
      <c r="I2965" s="53">
        <v>41</v>
      </c>
      <c r="J2965" s="61">
        <v>0.67</v>
      </c>
      <c r="K2965" s="64">
        <f t="shared" si="195"/>
        <v>0.97212750830661188</v>
      </c>
      <c r="M2965" s="2"/>
    </row>
    <row r="2966" spans="1:13" x14ac:dyDescent="0.2">
      <c r="A2966" s="47">
        <f t="shared" si="192"/>
        <v>2021</v>
      </c>
      <c r="B2966" s="181" t="str">
        <f t="shared" si="193"/>
        <v>May</v>
      </c>
      <c r="C2966" s="79">
        <f t="shared" si="194"/>
        <v>21</v>
      </c>
      <c r="D2966" s="194">
        <v>44336</v>
      </c>
      <c r="E2966" s="53" t="s">
        <v>64</v>
      </c>
      <c r="F2966" s="53" t="s">
        <v>146</v>
      </c>
      <c r="G2966" s="50" t="s">
        <v>138</v>
      </c>
      <c r="H2966" s="50" t="s">
        <v>144</v>
      </c>
      <c r="I2966" s="53">
        <v>40</v>
      </c>
      <c r="J2966" s="61">
        <v>0.57999999999999996</v>
      </c>
      <c r="K2966" s="64">
        <f t="shared" si="195"/>
        <v>0.90624999999999989</v>
      </c>
      <c r="M2966" s="2"/>
    </row>
    <row r="2967" spans="1:13" x14ac:dyDescent="0.2">
      <c r="A2967" s="47">
        <f t="shared" si="192"/>
        <v>2021</v>
      </c>
      <c r="B2967" s="181" t="str">
        <f t="shared" si="193"/>
        <v>May</v>
      </c>
      <c r="C2967" s="79">
        <f t="shared" si="194"/>
        <v>21</v>
      </c>
      <c r="D2967" s="194">
        <v>44336</v>
      </c>
      <c r="E2967" s="53" t="s">
        <v>64</v>
      </c>
      <c r="F2967" s="53" t="s">
        <v>146</v>
      </c>
      <c r="G2967" s="50" t="s">
        <v>138</v>
      </c>
      <c r="H2967" s="50" t="s">
        <v>144</v>
      </c>
      <c r="I2967" s="53">
        <v>38</v>
      </c>
      <c r="J2967" s="61">
        <v>0.49</v>
      </c>
      <c r="K2967" s="64">
        <f t="shared" si="195"/>
        <v>0.89298731593526748</v>
      </c>
      <c r="M2967" s="2"/>
    </row>
    <row r="2968" spans="1:13" x14ac:dyDescent="0.2">
      <c r="A2968" s="47">
        <f t="shared" si="192"/>
        <v>2021</v>
      </c>
      <c r="B2968" s="181" t="str">
        <f t="shared" si="193"/>
        <v>May</v>
      </c>
      <c r="C2968" s="79">
        <f t="shared" si="194"/>
        <v>21</v>
      </c>
      <c r="D2968" s="194">
        <v>44336</v>
      </c>
      <c r="E2968" s="53" t="s">
        <v>64</v>
      </c>
      <c r="F2968" s="53" t="s">
        <v>146</v>
      </c>
      <c r="G2968" s="50" t="s">
        <v>138</v>
      </c>
      <c r="H2968" s="50" t="s">
        <v>144</v>
      </c>
      <c r="I2968" s="53">
        <v>42</v>
      </c>
      <c r="J2968" s="61">
        <v>0.67</v>
      </c>
      <c r="K2968" s="64">
        <f t="shared" si="195"/>
        <v>0.90432998596263903</v>
      </c>
      <c r="M2968" s="2"/>
    </row>
    <row r="2969" spans="1:13" x14ac:dyDescent="0.2">
      <c r="A2969" s="47">
        <f t="shared" si="192"/>
        <v>2021</v>
      </c>
      <c r="B2969" s="181" t="str">
        <f t="shared" si="193"/>
        <v>May</v>
      </c>
      <c r="C2969" s="79">
        <f t="shared" si="194"/>
        <v>21</v>
      </c>
      <c r="D2969" s="194">
        <v>44336</v>
      </c>
      <c r="E2969" s="53" t="s">
        <v>64</v>
      </c>
      <c r="F2969" s="53" t="s">
        <v>146</v>
      </c>
      <c r="G2969" s="50" t="s">
        <v>138</v>
      </c>
      <c r="H2969" s="50" t="s">
        <v>144</v>
      </c>
      <c r="I2969" s="53">
        <v>45</v>
      </c>
      <c r="J2969" s="61">
        <v>0.83</v>
      </c>
      <c r="K2969" s="64">
        <f t="shared" si="195"/>
        <v>0.91083676268861458</v>
      </c>
      <c r="M2969" s="2"/>
    </row>
    <row r="2970" spans="1:13" x14ac:dyDescent="0.2">
      <c r="A2970" s="47">
        <f t="shared" si="192"/>
        <v>2021</v>
      </c>
      <c r="B2970" s="181" t="str">
        <f t="shared" si="193"/>
        <v>May</v>
      </c>
      <c r="C2970" s="79">
        <f t="shared" si="194"/>
        <v>21</v>
      </c>
      <c r="D2970" s="194">
        <v>44336</v>
      </c>
      <c r="E2970" s="53" t="s">
        <v>64</v>
      </c>
      <c r="F2970" s="53" t="s">
        <v>146</v>
      </c>
      <c r="G2970" s="50" t="s">
        <v>138</v>
      </c>
      <c r="H2970" s="50" t="s">
        <v>144</v>
      </c>
      <c r="I2970" s="53">
        <v>42</v>
      </c>
      <c r="J2970" s="61">
        <v>0.69</v>
      </c>
      <c r="K2970" s="64">
        <f t="shared" si="195"/>
        <v>0.93132491091674763</v>
      </c>
      <c r="M2970" s="2"/>
    </row>
    <row r="2971" spans="1:13" x14ac:dyDescent="0.2">
      <c r="A2971" s="47">
        <f t="shared" si="192"/>
        <v>2021</v>
      </c>
      <c r="B2971" s="181" t="str">
        <f t="shared" si="193"/>
        <v>May</v>
      </c>
      <c r="C2971" s="79">
        <f t="shared" si="194"/>
        <v>21</v>
      </c>
      <c r="D2971" s="194">
        <v>44336</v>
      </c>
      <c r="E2971" s="53" t="s">
        <v>64</v>
      </c>
      <c r="F2971" s="53" t="s">
        <v>146</v>
      </c>
      <c r="G2971" s="50" t="s">
        <v>138</v>
      </c>
      <c r="H2971" s="50" t="s">
        <v>144</v>
      </c>
      <c r="I2971" s="53">
        <v>47</v>
      </c>
      <c r="J2971" s="61">
        <v>1.06</v>
      </c>
      <c r="K2971" s="64">
        <f t="shared" si="195"/>
        <v>1.0209683788755863</v>
      </c>
      <c r="M2971" s="2"/>
    </row>
    <row r="2972" spans="1:13" x14ac:dyDescent="0.2">
      <c r="A2972" s="47">
        <f t="shared" si="192"/>
        <v>2021</v>
      </c>
      <c r="B2972" s="181" t="str">
        <f t="shared" si="193"/>
        <v>May</v>
      </c>
      <c r="C2972" s="79">
        <f t="shared" si="194"/>
        <v>21</v>
      </c>
      <c r="D2972" s="194">
        <v>44336</v>
      </c>
      <c r="E2972" s="53" t="s">
        <v>64</v>
      </c>
      <c r="F2972" s="53" t="s">
        <v>146</v>
      </c>
      <c r="G2972" s="50" t="s">
        <v>138</v>
      </c>
      <c r="H2972" s="50" t="s">
        <v>144</v>
      </c>
      <c r="I2972" s="53">
        <v>45</v>
      </c>
      <c r="J2972" s="61">
        <v>0.86</v>
      </c>
      <c r="K2972" s="64">
        <f t="shared" si="195"/>
        <v>0.94375857338820301</v>
      </c>
      <c r="M2972" s="2"/>
    </row>
    <row r="2973" spans="1:13" x14ac:dyDescent="0.2">
      <c r="A2973" s="47">
        <f t="shared" si="192"/>
        <v>2021</v>
      </c>
      <c r="B2973" s="181" t="str">
        <f t="shared" si="193"/>
        <v>May</v>
      </c>
      <c r="C2973" s="79">
        <f t="shared" si="194"/>
        <v>21</v>
      </c>
      <c r="D2973" s="194">
        <v>44336</v>
      </c>
      <c r="E2973" s="53" t="s">
        <v>64</v>
      </c>
      <c r="F2973" s="53" t="s">
        <v>146</v>
      </c>
      <c r="G2973" s="50" t="s">
        <v>138</v>
      </c>
      <c r="H2973" s="50" t="s">
        <v>144</v>
      </c>
      <c r="I2973" s="53">
        <v>41</v>
      </c>
      <c r="J2973" s="61">
        <v>0.56000000000000005</v>
      </c>
      <c r="K2973" s="64">
        <f t="shared" si="195"/>
        <v>0.81252448455478021</v>
      </c>
      <c r="M2973" s="2"/>
    </row>
    <row r="2974" spans="1:13" x14ac:dyDescent="0.2">
      <c r="A2974" s="47">
        <f t="shared" si="192"/>
        <v>2021</v>
      </c>
      <c r="B2974" s="181" t="str">
        <f t="shared" si="193"/>
        <v>May</v>
      </c>
      <c r="C2974" s="79">
        <f t="shared" si="194"/>
        <v>21</v>
      </c>
      <c r="D2974" s="194">
        <v>44336</v>
      </c>
      <c r="E2974" s="53" t="s">
        <v>64</v>
      </c>
      <c r="F2974" s="53" t="s">
        <v>146</v>
      </c>
      <c r="G2974" s="50" t="s">
        <v>138</v>
      </c>
      <c r="H2974" s="50" t="s">
        <v>144</v>
      </c>
      <c r="I2974" s="53">
        <v>40</v>
      </c>
      <c r="J2974" s="61">
        <v>0.61</v>
      </c>
      <c r="K2974" s="64">
        <f t="shared" si="195"/>
        <v>0.953125</v>
      </c>
      <c r="M2974" s="2"/>
    </row>
    <row r="2975" spans="1:13" x14ac:dyDescent="0.2">
      <c r="A2975" s="47">
        <f t="shared" si="192"/>
        <v>2021</v>
      </c>
      <c r="B2975" s="181" t="str">
        <f t="shared" si="193"/>
        <v>May</v>
      </c>
      <c r="C2975" s="79">
        <f t="shared" si="194"/>
        <v>21</v>
      </c>
      <c r="D2975" s="194">
        <v>44336</v>
      </c>
      <c r="E2975" s="53" t="s">
        <v>64</v>
      </c>
      <c r="F2975" s="53" t="s">
        <v>146</v>
      </c>
      <c r="G2975" s="50" t="s">
        <v>138</v>
      </c>
      <c r="H2975" s="50" t="s">
        <v>144</v>
      </c>
      <c r="I2975" s="53">
        <v>43</v>
      </c>
      <c r="J2975" s="61">
        <v>0.81</v>
      </c>
      <c r="K2975" s="64">
        <f t="shared" si="195"/>
        <v>1.0187782207855911</v>
      </c>
      <c r="M2975" s="2"/>
    </row>
    <row r="2976" spans="1:13" x14ac:dyDescent="0.2">
      <c r="A2976" s="47">
        <f t="shared" si="192"/>
        <v>2021</v>
      </c>
      <c r="B2976" s="181" t="str">
        <f t="shared" si="193"/>
        <v>May</v>
      </c>
      <c r="C2976" s="79">
        <f t="shared" si="194"/>
        <v>21</v>
      </c>
      <c r="D2976" s="194">
        <v>44336</v>
      </c>
      <c r="E2976" s="53" t="s">
        <v>64</v>
      </c>
      <c r="F2976" s="53" t="s">
        <v>152</v>
      </c>
      <c r="G2976" s="50" t="s">
        <v>138</v>
      </c>
      <c r="H2976" s="50" t="s">
        <v>144</v>
      </c>
      <c r="I2976" s="53">
        <v>63</v>
      </c>
      <c r="J2976" s="61">
        <v>2.36</v>
      </c>
      <c r="K2976" s="64">
        <f t="shared" si="195"/>
        <v>0.94382256135846465</v>
      </c>
      <c r="M2976" s="2"/>
    </row>
    <row r="2977" spans="1:13" x14ac:dyDescent="0.2">
      <c r="A2977" s="47">
        <f t="shared" si="192"/>
        <v>2021</v>
      </c>
      <c r="B2977" s="181" t="str">
        <f t="shared" si="193"/>
        <v>May</v>
      </c>
      <c r="C2977" s="79">
        <f t="shared" si="194"/>
        <v>21</v>
      </c>
      <c r="D2977" s="194">
        <v>44336</v>
      </c>
      <c r="E2977" s="53" t="s">
        <v>64</v>
      </c>
      <c r="F2977" s="53" t="s">
        <v>152</v>
      </c>
      <c r="G2977" s="50" t="s">
        <v>138</v>
      </c>
      <c r="H2977" s="50" t="s">
        <v>144</v>
      </c>
      <c r="I2977" s="53">
        <v>52</v>
      </c>
      <c r="J2977" s="61">
        <v>1.48</v>
      </c>
      <c r="K2977" s="64">
        <f t="shared" si="195"/>
        <v>1.0525716886663632</v>
      </c>
      <c r="M2977" s="2"/>
    </row>
    <row r="2978" spans="1:13" x14ac:dyDescent="0.2">
      <c r="A2978" s="47">
        <f t="shared" si="192"/>
        <v>2021</v>
      </c>
      <c r="B2978" s="181" t="str">
        <f t="shared" si="193"/>
        <v>May</v>
      </c>
      <c r="C2978" s="79">
        <f t="shared" si="194"/>
        <v>21</v>
      </c>
      <c r="D2978" s="194">
        <v>44336</v>
      </c>
      <c r="E2978" s="53" t="s">
        <v>64</v>
      </c>
      <c r="F2978" s="53" t="s">
        <v>152</v>
      </c>
      <c r="G2978" s="50" t="s">
        <v>138</v>
      </c>
      <c r="H2978" s="50" t="s">
        <v>144</v>
      </c>
      <c r="I2978" s="53">
        <v>58</v>
      </c>
      <c r="J2978" s="61">
        <v>1.86</v>
      </c>
      <c r="K2978" s="64">
        <f t="shared" si="195"/>
        <v>0.95329861822952966</v>
      </c>
      <c r="M2978" s="2"/>
    </row>
    <row r="2979" spans="1:13" x14ac:dyDescent="0.2">
      <c r="A2979" s="47">
        <f t="shared" si="192"/>
        <v>2021</v>
      </c>
      <c r="B2979" s="181" t="str">
        <f t="shared" si="193"/>
        <v>May</v>
      </c>
      <c r="C2979" s="79">
        <f t="shared" si="194"/>
        <v>21</v>
      </c>
      <c r="D2979" s="194">
        <v>44336</v>
      </c>
      <c r="E2979" s="53" t="s">
        <v>64</v>
      </c>
      <c r="F2979" s="53" t="s">
        <v>152</v>
      </c>
      <c r="G2979" s="50" t="s">
        <v>138</v>
      </c>
      <c r="H2979" s="50" t="s">
        <v>144</v>
      </c>
      <c r="I2979" s="53">
        <v>52</v>
      </c>
      <c r="J2979" s="61">
        <v>1.34</v>
      </c>
      <c r="K2979" s="64">
        <f t="shared" si="195"/>
        <v>0.95300409649522078</v>
      </c>
      <c r="M2979" s="2"/>
    </row>
    <row r="2980" spans="1:13" x14ac:dyDescent="0.2">
      <c r="A2980" s="47">
        <f t="shared" si="192"/>
        <v>2021</v>
      </c>
      <c r="B2980" s="181" t="str">
        <f t="shared" si="193"/>
        <v>May</v>
      </c>
      <c r="C2980" s="79">
        <f t="shared" si="194"/>
        <v>21</v>
      </c>
      <c r="D2980" s="194">
        <v>44336</v>
      </c>
      <c r="E2980" s="53" t="s">
        <v>64</v>
      </c>
      <c r="F2980" s="53" t="s">
        <v>152</v>
      </c>
      <c r="G2980" s="50" t="s">
        <v>138</v>
      </c>
      <c r="H2980" s="50" t="s">
        <v>144</v>
      </c>
      <c r="I2980" s="53">
        <v>59</v>
      </c>
      <c r="J2980" s="61">
        <v>2.12</v>
      </c>
      <c r="K2980" s="64">
        <f t="shared" si="195"/>
        <v>1.0322379600640768</v>
      </c>
      <c r="M2980" s="2"/>
    </row>
    <row r="2981" spans="1:13" x14ac:dyDescent="0.2">
      <c r="A2981" s="47">
        <f t="shared" si="192"/>
        <v>2021</v>
      </c>
      <c r="B2981" s="181" t="str">
        <f t="shared" si="193"/>
        <v>May</v>
      </c>
      <c r="C2981" s="79">
        <f t="shared" si="194"/>
        <v>21</v>
      </c>
      <c r="D2981" s="194">
        <v>44336</v>
      </c>
      <c r="E2981" s="53" t="s">
        <v>64</v>
      </c>
      <c r="F2981" s="53" t="s">
        <v>152</v>
      </c>
      <c r="G2981" s="50" t="s">
        <v>138</v>
      </c>
      <c r="H2981" s="50" t="s">
        <v>144</v>
      </c>
      <c r="I2981" s="53">
        <v>62</v>
      </c>
      <c r="J2981" s="61">
        <v>2.3199999999999998</v>
      </c>
      <c r="K2981" s="64">
        <f t="shared" si="195"/>
        <v>0.97344835688630782</v>
      </c>
      <c r="M2981" s="2"/>
    </row>
    <row r="2982" spans="1:13" x14ac:dyDescent="0.2">
      <c r="A2982" s="47">
        <f t="shared" si="192"/>
        <v>2021</v>
      </c>
      <c r="B2982" s="181" t="str">
        <f t="shared" si="193"/>
        <v>May</v>
      </c>
      <c r="C2982" s="79">
        <f t="shared" si="194"/>
        <v>21</v>
      </c>
      <c r="D2982" s="194">
        <v>44336</v>
      </c>
      <c r="E2982" s="53" t="s">
        <v>64</v>
      </c>
      <c r="F2982" s="53" t="s">
        <v>152</v>
      </c>
      <c r="G2982" s="50" t="s">
        <v>138</v>
      </c>
      <c r="H2982" s="50" t="s">
        <v>144</v>
      </c>
      <c r="I2982" s="53">
        <v>55</v>
      </c>
      <c r="J2982" s="61">
        <v>1.6</v>
      </c>
      <c r="K2982" s="64">
        <f t="shared" si="195"/>
        <v>0.96168294515401953</v>
      </c>
      <c r="M2982" s="2"/>
    </row>
    <row r="2983" spans="1:13" x14ac:dyDescent="0.2">
      <c r="A2983" s="47">
        <f t="shared" si="192"/>
        <v>2021</v>
      </c>
      <c r="B2983" s="181" t="str">
        <f t="shared" si="193"/>
        <v>May</v>
      </c>
      <c r="C2983" s="79">
        <f t="shared" si="194"/>
        <v>21</v>
      </c>
      <c r="D2983" s="194">
        <v>44336</v>
      </c>
      <c r="E2983" s="53" t="s">
        <v>64</v>
      </c>
      <c r="F2983" s="53" t="s">
        <v>152</v>
      </c>
      <c r="G2983" s="50" t="s">
        <v>138</v>
      </c>
      <c r="H2983" s="50" t="s">
        <v>144</v>
      </c>
      <c r="I2983" s="53">
        <v>59</v>
      </c>
      <c r="J2983" s="61">
        <v>2.12</v>
      </c>
      <c r="K2983" s="64">
        <f t="shared" si="195"/>
        <v>1.0322379600640768</v>
      </c>
      <c r="M2983" s="2"/>
    </row>
    <row r="2984" spans="1:13" x14ac:dyDescent="0.2">
      <c r="A2984" s="47">
        <f t="shared" ref="A2984:A3047" si="196">YEAR(D2984)</f>
        <v>2021</v>
      </c>
      <c r="B2984" s="181" t="str">
        <f t="shared" si="193"/>
        <v>May</v>
      </c>
      <c r="C2984" s="79">
        <f t="shared" si="194"/>
        <v>21</v>
      </c>
      <c r="D2984" s="194">
        <v>44336</v>
      </c>
      <c r="E2984" s="53" t="s">
        <v>64</v>
      </c>
      <c r="F2984" s="53" t="s">
        <v>152</v>
      </c>
      <c r="G2984" s="50" t="s">
        <v>138</v>
      </c>
      <c r="H2984" s="50" t="s">
        <v>144</v>
      </c>
      <c r="I2984" s="53">
        <v>64</v>
      </c>
      <c r="J2984" s="61">
        <v>2.4700000000000002</v>
      </c>
      <c r="K2984" s="64">
        <f t="shared" si="195"/>
        <v>0.94223022460937511</v>
      </c>
      <c r="M2984" s="2"/>
    </row>
    <row r="2985" spans="1:13" x14ac:dyDescent="0.2">
      <c r="A2985" s="47">
        <f t="shared" si="196"/>
        <v>2021</v>
      </c>
      <c r="B2985" s="181" t="str">
        <f t="shared" si="193"/>
        <v>May</v>
      </c>
      <c r="C2985" s="79">
        <f t="shared" si="194"/>
        <v>21</v>
      </c>
      <c r="D2985" s="194">
        <v>44336</v>
      </c>
      <c r="E2985" s="53" t="s">
        <v>60</v>
      </c>
      <c r="F2985" s="53" t="s">
        <v>142</v>
      </c>
      <c r="G2985" s="50" t="s">
        <v>138</v>
      </c>
      <c r="H2985" s="50" t="s">
        <v>144</v>
      </c>
      <c r="I2985" s="53">
        <v>69</v>
      </c>
      <c r="J2985" s="61">
        <v>2.62</v>
      </c>
      <c r="K2985" s="64">
        <f t="shared" si="195"/>
        <v>0.79754283748694865</v>
      </c>
      <c r="M2985" s="2"/>
    </row>
    <row r="2986" spans="1:13" x14ac:dyDescent="0.2">
      <c r="A2986" s="47">
        <f t="shared" si="196"/>
        <v>2021</v>
      </c>
      <c r="B2986" s="181" t="str">
        <f t="shared" si="193"/>
        <v>May</v>
      </c>
      <c r="C2986" s="79">
        <f t="shared" si="194"/>
        <v>21</v>
      </c>
      <c r="D2986" s="194">
        <v>44336</v>
      </c>
      <c r="E2986" s="53" t="s">
        <v>60</v>
      </c>
      <c r="F2986" s="53" t="s">
        <v>146</v>
      </c>
      <c r="G2986" s="50" t="s">
        <v>138</v>
      </c>
      <c r="H2986" s="50" t="s">
        <v>144</v>
      </c>
      <c r="I2986" s="53">
        <v>43</v>
      </c>
      <c r="J2986" s="61">
        <v>0.74</v>
      </c>
      <c r="K2986" s="64">
        <f t="shared" si="195"/>
        <v>0.93073565849547835</v>
      </c>
      <c r="M2986" s="2"/>
    </row>
    <row r="2987" spans="1:13" x14ac:dyDescent="0.2">
      <c r="A2987" s="47">
        <f t="shared" si="196"/>
        <v>2021</v>
      </c>
      <c r="B2987" s="181" t="str">
        <f t="shared" si="193"/>
        <v>May</v>
      </c>
      <c r="C2987" s="79">
        <f t="shared" si="194"/>
        <v>21</v>
      </c>
      <c r="D2987" s="194">
        <v>44336</v>
      </c>
      <c r="E2987" s="53" t="s">
        <v>60</v>
      </c>
      <c r="F2987" s="53" t="s">
        <v>146</v>
      </c>
      <c r="G2987" s="50" t="s">
        <v>138</v>
      </c>
      <c r="H2987" s="50" t="s">
        <v>144</v>
      </c>
      <c r="I2987" s="53">
        <v>43</v>
      </c>
      <c r="J2987" s="61">
        <v>0.35</v>
      </c>
      <c r="K2987" s="64">
        <f t="shared" si="195"/>
        <v>0.44021281145056412</v>
      </c>
      <c r="M2987" s="2"/>
    </row>
    <row r="2988" spans="1:13" x14ac:dyDescent="0.2">
      <c r="A2988" s="47">
        <f t="shared" si="196"/>
        <v>2021</v>
      </c>
      <c r="B2988" s="181" t="str">
        <f t="shared" si="193"/>
        <v>May</v>
      </c>
      <c r="C2988" s="79">
        <f t="shared" si="194"/>
        <v>21</v>
      </c>
      <c r="D2988" s="194">
        <v>44336</v>
      </c>
      <c r="E2988" s="53" t="s">
        <v>60</v>
      </c>
      <c r="F2988" s="53" t="s">
        <v>146</v>
      </c>
      <c r="G2988" s="50" t="s">
        <v>138</v>
      </c>
      <c r="H2988" s="50" t="s">
        <v>144</v>
      </c>
      <c r="I2988" s="53">
        <v>57</v>
      </c>
      <c r="J2988" s="61">
        <v>1.78</v>
      </c>
      <c r="K2988" s="64">
        <f t="shared" si="195"/>
        <v>0.96115943907167123</v>
      </c>
      <c r="M2988" s="2"/>
    </row>
    <row r="2989" spans="1:13" x14ac:dyDescent="0.2">
      <c r="A2989" s="47">
        <f t="shared" si="196"/>
        <v>2021</v>
      </c>
      <c r="B2989" s="181" t="str">
        <f t="shared" si="193"/>
        <v>May</v>
      </c>
      <c r="C2989" s="79">
        <f t="shared" si="194"/>
        <v>21</v>
      </c>
      <c r="D2989" s="194">
        <v>44336</v>
      </c>
      <c r="E2989" s="53" t="s">
        <v>60</v>
      </c>
      <c r="F2989" s="53" t="s">
        <v>146</v>
      </c>
      <c r="G2989" s="50" t="s">
        <v>138</v>
      </c>
      <c r="H2989" s="50" t="s">
        <v>144</v>
      </c>
      <c r="I2989" s="53">
        <v>42</v>
      </c>
      <c r="J2989" s="61">
        <v>0.69</v>
      </c>
      <c r="K2989" s="64">
        <f t="shared" si="195"/>
        <v>0.93132491091674763</v>
      </c>
      <c r="M2989" s="2"/>
    </row>
    <row r="2990" spans="1:13" x14ac:dyDescent="0.2">
      <c r="A2990" s="47">
        <f t="shared" si="196"/>
        <v>2021</v>
      </c>
      <c r="B2990" s="181" t="str">
        <f t="shared" ref="B2990:B3053" si="197">TEXT(D2990,"mmm")</f>
        <v>May</v>
      </c>
      <c r="C2990" s="79">
        <f t="shared" si="194"/>
        <v>21</v>
      </c>
      <c r="D2990" s="194">
        <v>44336</v>
      </c>
      <c r="E2990" s="53" t="s">
        <v>60</v>
      </c>
      <c r="F2990" s="53" t="s">
        <v>146</v>
      </c>
      <c r="G2990" s="50" t="s">
        <v>138</v>
      </c>
      <c r="H2990" s="50" t="s">
        <v>144</v>
      </c>
      <c r="I2990" s="53">
        <v>48</v>
      </c>
      <c r="J2990" s="61">
        <v>1.06</v>
      </c>
      <c r="K2990" s="64">
        <f t="shared" si="195"/>
        <v>0.9584780092592593</v>
      </c>
      <c r="M2990" s="2"/>
    </row>
    <row r="2991" spans="1:13" x14ac:dyDescent="0.2">
      <c r="A2991" s="47">
        <f t="shared" si="196"/>
        <v>2021</v>
      </c>
      <c r="B2991" s="181" t="str">
        <f t="shared" si="197"/>
        <v>May</v>
      </c>
      <c r="C2991" s="79">
        <f t="shared" ref="C2991:C3054" si="198">WEEKNUM(D2991)</f>
        <v>21</v>
      </c>
      <c r="D2991" s="194">
        <v>44336</v>
      </c>
      <c r="E2991" s="53" t="s">
        <v>60</v>
      </c>
      <c r="F2991" s="53" t="s">
        <v>146</v>
      </c>
      <c r="G2991" s="50" t="s">
        <v>138</v>
      </c>
      <c r="H2991" s="50" t="s">
        <v>144</v>
      </c>
      <c r="I2991" s="53">
        <v>39</v>
      </c>
      <c r="J2991" s="61">
        <v>0.44</v>
      </c>
      <c r="K2991" s="64">
        <f t="shared" si="195"/>
        <v>0.74175222104216187</v>
      </c>
      <c r="M2991" s="2"/>
    </row>
    <row r="2992" spans="1:13" x14ac:dyDescent="0.2">
      <c r="A2992" s="47">
        <f t="shared" si="196"/>
        <v>2021</v>
      </c>
      <c r="B2992" s="181" t="str">
        <f t="shared" si="197"/>
        <v>May</v>
      </c>
      <c r="C2992" s="79">
        <f t="shared" si="198"/>
        <v>21</v>
      </c>
      <c r="D2992" s="194">
        <v>44336</v>
      </c>
      <c r="E2992" s="53" t="s">
        <v>60</v>
      </c>
      <c r="F2992" s="53" t="s">
        <v>146</v>
      </c>
      <c r="G2992" s="50" t="s">
        <v>138</v>
      </c>
      <c r="H2992" s="50" t="s">
        <v>144</v>
      </c>
      <c r="I2992" s="53">
        <v>44</v>
      </c>
      <c r="J2992" s="61">
        <v>0.81</v>
      </c>
      <c r="K2992" s="64">
        <f t="shared" si="195"/>
        <v>0.95088279489105931</v>
      </c>
      <c r="M2992" s="2"/>
    </row>
    <row r="2993" spans="1:13" x14ac:dyDescent="0.2">
      <c r="A2993" s="47">
        <f t="shared" si="196"/>
        <v>2021</v>
      </c>
      <c r="B2993" s="181" t="str">
        <f t="shared" si="197"/>
        <v>May</v>
      </c>
      <c r="C2993" s="79">
        <f t="shared" si="198"/>
        <v>21</v>
      </c>
      <c r="D2993" s="194">
        <v>44336</v>
      </c>
      <c r="E2993" s="53" t="s">
        <v>60</v>
      </c>
      <c r="F2993" s="53" t="s">
        <v>146</v>
      </c>
      <c r="G2993" s="50" t="s">
        <v>138</v>
      </c>
      <c r="H2993" s="50" t="s">
        <v>144</v>
      </c>
      <c r="I2993" s="53">
        <v>43</v>
      </c>
      <c r="J2993" s="61">
        <v>0.76</v>
      </c>
      <c r="K2993" s="64">
        <f t="shared" si="195"/>
        <v>0.95589067629265345</v>
      </c>
      <c r="M2993" s="2"/>
    </row>
    <row r="2994" spans="1:13" x14ac:dyDescent="0.2">
      <c r="A2994" s="47">
        <f t="shared" si="196"/>
        <v>2021</v>
      </c>
      <c r="B2994" s="181" t="str">
        <f t="shared" si="197"/>
        <v>May</v>
      </c>
      <c r="C2994" s="79">
        <f t="shared" si="198"/>
        <v>21</v>
      </c>
      <c r="D2994" s="194">
        <v>44336</v>
      </c>
      <c r="E2994" s="53" t="s">
        <v>60</v>
      </c>
      <c r="F2994" s="53" t="s">
        <v>146</v>
      </c>
      <c r="G2994" s="50" t="s">
        <v>138</v>
      </c>
      <c r="H2994" s="50" t="s">
        <v>144</v>
      </c>
      <c r="I2994" s="53">
        <v>39</v>
      </c>
      <c r="J2994" s="61">
        <v>0.55000000000000004</v>
      </c>
      <c r="K2994" s="64">
        <f t="shared" si="195"/>
        <v>0.92719027630270245</v>
      </c>
      <c r="M2994" s="2"/>
    </row>
    <row r="2995" spans="1:13" x14ac:dyDescent="0.2">
      <c r="A2995" s="47">
        <f t="shared" si="196"/>
        <v>2021</v>
      </c>
      <c r="B2995" s="181" t="str">
        <f t="shared" si="197"/>
        <v>May</v>
      </c>
      <c r="C2995" s="79">
        <f t="shared" si="198"/>
        <v>21</v>
      </c>
      <c r="D2995" s="194">
        <v>44336</v>
      </c>
      <c r="E2995" s="53" t="s">
        <v>60</v>
      </c>
      <c r="F2995" s="53" t="s">
        <v>146</v>
      </c>
      <c r="G2995" s="50" t="s">
        <v>138</v>
      </c>
      <c r="H2995" s="50" t="s">
        <v>144</v>
      </c>
      <c r="I2995" s="53">
        <v>43</v>
      </c>
      <c r="J2995" s="61">
        <v>0.82</v>
      </c>
      <c r="K2995" s="64">
        <f t="shared" si="195"/>
        <v>1.0313557296841787</v>
      </c>
      <c r="M2995" s="2"/>
    </row>
    <row r="2996" spans="1:13" x14ac:dyDescent="0.2">
      <c r="A2996" s="47">
        <f t="shared" si="196"/>
        <v>2021</v>
      </c>
      <c r="B2996" s="181" t="str">
        <f t="shared" si="197"/>
        <v>May</v>
      </c>
      <c r="C2996" s="79">
        <f t="shared" si="198"/>
        <v>21</v>
      </c>
      <c r="D2996" s="194">
        <v>44336</v>
      </c>
      <c r="E2996" s="53" t="s">
        <v>60</v>
      </c>
      <c r="F2996" s="53" t="s">
        <v>146</v>
      </c>
      <c r="G2996" s="50" t="s">
        <v>138</v>
      </c>
      <c r="H2996" s="50" t="s">
        <v>144</v>
      </c>
      <c r="I2996" s="53">
        <v>46</v>
      </c>
      <c r="J2996" s="61">
        <v>0.9</v>
      </c>
      <c r="K2996" s="64">
        <f t="shared" si="195"/>
        <v>0.9246322018574834</v>
      </c>
      <c r="M2996" s="2"/>
    </row>
    <row r="2997" spans="1:13" x14ac:dyDescent="0.2">
      <c r="A2997" s="47">
        <f t="shared" si="196"/>
        <v>2021</v>
      </c>
      <c r="B2997" s="181" t="str">
        <f t="shared" si="197"/>
        <v>May</v>
      </c>
      <c r="C2997" s="79">
        <f t="shared" si="198"/>
        <v>21</v>
      </c>
      <c r="D2997" s="194">
        <v>44336</v>
      </c>
      <c r="E2997" s="53" t="s">
        <v>60</v>
      </c>
      <c r="F2997" s="53" t="s">
        <v>146</v>
      </c>
      <c r="G2997" s="50" t="s">
        <v>138</v>
      </c>
      <c r="H2997" s="50" t="s">
        <v>144</v>
      </c>
      <c r="I2997" s="53">
        <v>40</v>
      </c>
      <c r="J2997" s="61">
        <v>0.6</v>
      </c>
      <c r="K2997" s="64">
        <f t="shared" si="195"/>
        <v>0.9375</v>
      </c>
      <c r="M2997" s="2"/>
    </row>
    <row r="2998" spans="1:13" x14ac:dyDescent="0.2">
      <c r="A2998" s="47">
        <f t="shared" si="196"/>
        <v>2021</v>
      </c>
      <c r="B2998" s="181" t="str">
        <f t="shared" si="197"/>
        <v>May</v>
      </c>
      <c r="C2998" s="79">
        <f t="shared" si="198"/>
        <v>21</v>
      </c>
      <c r="D2998" s="194">
        <v>44336</v>
      </c>
      <c r="E2998" s="53" t="s">
        <v>60</v>
      </c>
      <c r="F2998" s="53" t="s">
        <v>146</v>
      </c>
      <c r="G2998" s="50" t="s">
        <v>138</v>
      </c>
      <c r="H2998" s="50" t="s">
        <v>144</v>
      </c>
      <c r="I2998" s="53">
        <v>47</v>
      </c>
      <c r="J2998" s="61">
        <v>1</v>
      </c>
      <c r="K2998" s="64">
        <f t="shared" si="195"/>
        <v>0.9631777159203645</v>
      </c>
      <c r="M2998" s="2"/>
    </row>
    <row r="2999" spans="1:13" x14ac:dyDescent="0.2">
      <c r="A2999" s="47">
        <f t="shared" si="196"/>
        <v>2021</v>
      </c>
      <c r="B2999" s="181" t="str">
        <f t="shared" si="197"/>
        <v>May</v>
      </c>
      <c r="C2999" s="79">
        <f t="shared" si="198"/>
        <v>21</v>
      </c>
      <c r="D2999" s="194">
        <v>44336</v>
      </c>
      <c r="E2999" s="53" t="s">
        <v>60</v>
      </c>
      <c r="F2999" s="53" t="s">
        <v>146</v>
      </c>
      <c r="G2999" s="50" t="s">
        <v>138</v>
      </c>
      <c r="H2999" s="50" t="s">
        <v>144</v>
      </c>
      <c r="I2999" s="53">
        <v>41</v>
      </c>
      <c r="J2999" s="61">
        <v>0.6</v>
      </c>
      <c r="K2999" s="64">
        <f t="shared" si="195"/>
        <v>0.87056194773726436</v>
      </c>
      <c r="M2999" s="2"/>
    </row>
    <row r="3000" spans="1:13" x14ac:dyDescent="0.2">
      <c r="A3000" s="47">
        <f t="shared" si="196"/>
        <v>2021</v>
      </c>
      <c r="B3000" s="181" t="str">
        <f t="shared" si="197"/>
        <v>May</v>
      </c>
      <c r="C3000" s="79">
        <f t="shared" si="198"/>
        <v>21</v>
      </c>
      <c r="D3000" s="194">
        <v>44336</v>
      </c>
      <c r="E3000" s="53" t="s">
        <v>60</v>
      </c>
      <c r="F3000" s="53" t="s">
        <v>146</v>
      </c>
      <c r="G3000" s="50" t="s">
        <v>138</v>
      </c>
      <c r="H3000" s="50" t="s">
        <v>148</v>
      </c>
      <c r="I3000" s="53">
        <v>119</v>
      </c>
      <c r="J3000" s="61">
        <v>16.79</v>
      </c>
      <c r="K3000" s="64">
        <f t="shared" si="195"/>
        <v>0.99634515200049367</v>
      </c>
      <c r="M3000" s="2"/>
    </row>
    <row r="3001" spans="1:13" x14ac:dyDescent="0.2">
      <c r="A3001" s="47">
        <f t="shared" si="196"/>
        <v>2021</v>
      </c>
      <c r="B3001" s="181" t="str">
        <f t="shared" si="197"/>
        <v>May</v>
      </c>
      <c r="C3001" s="79">
        <f t="shared" si="198"/>
        <v>21</v>
      </c>
      <c r="D3001" s="194">
        <v>44336</v>
      </c>
      <c r="E3001" s="53" t="s">
        <v>60</v>
      </c>
      <c r="F3001" s="53" t="s">
        <v>146</v>
      </c>
      <c r="G3001" s="50" t="s">
        <v>138</v>
      </c>
      <c r="H3001" s="50" t="s">
        <v>144</v>
      </c>
      <c r="I3001" s="53">
        <v>40</v>
      </c>
      <c r="J3001" s="61">
        <v>0.6</v>
      </c>
      <c r="K3001" s="64">
        <f t="shared" si="195"/>
        <v>0.9375</v>
      </c>
      <c r="M3001" s="2"/>
    </row>
    <row r="3002" spans="1:13" x14ac:dyDescent="0.2">
      <c r="A3002" s="47">
        <f t="shared" si="196"/>
        <v>2021</v>
      </c>
      <c r="B3002" s="181" t="str">
        <f t="shared" si="197"/>
        <v>May</v>
      </c>
      <c r="C3002" s="79">
        <f t="shared" si="198"/>
        <v>21</v>
      </c>
      <c r="D3002" s="194">
        <v>44336</v>
      </c>
      <c r="E3002" s="53" t="s">
        <v>60</v>
      </c>
      <c r="F3002" s="53" t="s">
        <v>146</v>
      </c>
      <c r="G3002" s="50" t="s">
        <v>138</v>
      </c>
      <c r="H3002" s="50" t="s">
        <v>144</v>
      </c>
      <c r="I3002" s="53">
        <v>39</v>
      </c>
      <c r="J3002" s="61">
        <v>0.56000000000000005</v>
      </c>
      <c r="K3002" s="64">
        <f t="shared" si="195"/>
        <v>0.94404828132638796</v>
      </c>
      <c r="M3002" s="2"/>
    </row>
    <row r="3003" spans="1:13" x14ac:dyDescent="0.2">
      <c r="A3003" s="47">
        <f t="shared" si="196"/>
        <v>2021</v>
      </c>
      <c r="B3003" s="181" t="str">
        <f t="shared" si="197"/>
        <v>May</v>
      </c>
      <c r="C3003" s="79">
        <f t="shared" si="198"/>
        <v>21</v>
      </c>
      <c r="D3003" s="194">
        <v>44336</v>
      </c>
      <c r="E3003" s="53" t="s">
        <v>60</v>
      </c>
      <c r="F3003" s="53" t="s">
        <v>146</v>
      </c>
      <c r="G3003" s="50" t="s">
        <v>138</v>
      </c>
      <c r="H3003" s="50" t="s">
        <v>144</v>
      </c>
      <c r="I3003" s="53">
        <v>44</v>
      </c>
      <c r="J3003" s="61">
        <v>0.73</v>
      </c>
      <c r="K3003" s="64">
        <f t="shared" si="195"/>
        <v>0.85696844477836209</v>
      </c>
      <c r="M3003" s="2"/>
    </row>
    <row r="3004" spans="1:13" x14ac:dyDescent="0.2">
      <c r="A3004" s="47">
        <f t="shared" si="196"/>
        <v>2021</v>
      </c>
      <c r="B3004" s="181" t="str">
        <f t="shared" si="197"/>
        <v>May</v>
      </c>
      <c r="C3004" s="79">
        <f t="shared" si="198"/>
        <v>21</v>
      </c>
      <c r="D3004" s="194">
        <v>44336</v>
      </c>
      <c r="E3004" s="53" t="s">
        <v>60</v>
      </c>
      <c r="F3004" s="53" t="s">
        <v>146</v>
      </c>
      <c r="G3004" s="50" t="s">
        <v>138</v>
      </c>
      <c r="H3004" s="50" t="s">
        <v>144</v>
      </c>
      <c r="I3004" s="53">
        <v>38</v>
      </c>
      <c r="J3004" s="61">
        <v>0.37</v>
      </c>
      <c r="K3004" s="64">
        <f t="shared" si="195"/>
        <v>0.67429654468581424</v>
      </c>
      <c r="M3004" s="2"/>
    </row>
    <row r="3005" spans="1:13" x14ac:dyDescent="0.2">
      <c r="A3005" s="47">
        <f t="shared" si="196"/>
        <v>2021</v>
      </c>
      <c r="B3005" s="181" t="str">
        <f t="shared" si="197"/>
        <v>May</v>
      </c>
      <c r="C3005" s="79">
        <f t="shared" si="198"/>
        <v>21</v>
      </c>
      <c r="D3005" s="194">
        <v>44336</v>
      </c>
      <c r="E3005" s="53" t="s">
        <v>60</v>
      </c>
      <c r="F3005" s="53" t="s">
        <v>146</v>
      </c>
      <c r="G3005" s="50" t="s">
        <v>138</v>
      </c>
      <c r="H3005" s="50" t="s">
        <v>144</v>
      </c>
      <c r="I3005" s="53">
        <v>44</v>
      </c>
      <c r="J3005" s="61">
        <v>0.82</v>
      </c>
      <c r="K3005" s="64">
        <f t="shared" si="195"/>
        <v>0.96262208865514653</v>
      </c>
      <c r="M3005" s="2"/>
    </row>
    <row r="3006" spans="1:13" x14ac:dyDescent="0.2">
      <c r="A3006" s="47">
        <f t="shared" si="196"/>
        <v>2021</v>
      </c>
      <c r="B3006" s="181" t="str">
        <f t="shared" si="197"/>
        <v>May</v>
      </c>
      <c r="C3006" s="79">
        <f t="shared" si="198"/>
        <v>21</v>
      </c>
      <c r="D3006" s="194">
        <v>44336</v>
      </c>
      <c r="E3006" s="53" t="s">
        <v>60</v>
      </c>
      <c r="F3006" s="53" t="s">
        <v>152</v>
      </c>
      <c r="G3006" s="50" t="s">
        <v>138</v>
      </c>
      <c r="H3006" s="50" t="s">
        <v>144</v>
      </c>
      <c r="I3006" s="53">
        <v>58</v>
      </c>
      <c r="J3006" s="61">
        <v>1.72</v>
      </c>
      <c r="K3006" s="64">
        <f t="shared" si="195"/>
        <v>0.8815449587928984</v>
      </c>
      <c r="M3006" s="2"/>
    </row>
    <row r="3007" spans="1:13" x14ac:dyDescent="0.2">
      <c r="A3007" s="47">
        <f t="shared" si="196"/>
        <v>2021</v>
      </c>
      <c r="B3007" s="181" t="str">
        <f t="shared" si="197"/>
        <v>May</v>
      </c>
      <c r="C3007" s="79">
        <f t="shared" si="198"/>
        <v>21</v>
      </c>
      <c r="D3007" s="194">
        <v>44336</v>
      </c>
      <c r="E3007" s="53" t="s">
        <v>60</v>
      </c>
      <c r="F3007" s="53" t="s">
        <v>152</v>
      </c>
      <c r="G3007" s="50" t="s">
        <v>138</v>
      </c>
      <c r="H3007" s="50" t="s">
        <v>144</v>
      </c>
      <c r="I3007" s="53">
        <v>59</v>
      </c>
      <c r="J3007" s="61">
        <v>2.0699999999999998</v>
      </c>
      <c r="K3007" s="64">
        <f t="shared" si="195"/>
        <v>1.007892725156905</v>
      </c>
      <c r="M3007" s="2"/>
    </row>
    <row r="3008" spans="1:13" x14ac:dyDescent="0.2">
      <c r="A3008" s="47">
        <f t="shared" si="196"/>
        <v>2021</v>
      </c>
      <c r="B3008" s="181" t="str">
        <f t="shared" si="197"/>
        <v>May</v>
      </c>
      <c r="C3008" s="79">
        <f t="shared" si="198"/>
        <v>21</v>
      </c>
      <c r="D3008" s="194">
        <v>44336</v>
      </c>
      <c r="E3008" s="53" t="s">
        <v>60</v>
      </c>
      <c r="F3008" s="53" t="s">
        <v>152</v>
      </c>
      <c r="G3008" s="50" t="s">
        <v>138</v>
      </c>
      <c r="H3008" s="50" t="s">
        <v>144</v>
      </c>
      <c r="I3008" s="53">
        <v>58</v>
      </c>
      <c r="J3008" s="61">
        <v>1.97</v>
      </c>
      <c r="K3008" s="64">
        <f t="shared" si="195"/>
        <v>1.0096764935011686</v>
      </c>
      <c r="M3008" s="2"/>
    </row>
    <row r="3009" spans="1:13" x14ac:dyDescent="0.2">
      <c r="A3009" s="47">
        <f t="shared" si="196"/>
        <v>2021</v>
      </c>
      <c r="B3009" s="181" t="str">
        <f t="shared" si="197"/>
        <v>May</v>
      </c>
      <c r="C3009" s="79">
        <f t="shared" si="198"/>
        <v>21</v>
      </c>
      <c r="D3009" s="194">
        <v>44336</v>
      </c>
      <c r="E3009" s="53" t="s">
        <v>60</v>
      </c>
      <c r="F3009" s="53" t="s">
        <v>152</v>
      </c>
      <c r="G3009" s="50" t="s">
        <v>138</v>
      </c>
      <c r="H3009" s="50" t="s">
        <v>144</v>
      </c>
      <c r="I3009" s="53">
        <v>66</v>
      </c>
      <c r="J3009" s="61">
        <v>2.5499999999999998</v>
      </c>
      <c r="K3009" s="64">
        <f t="shared" si="195"/>
        <v>0.88696886217547366</v>
      </c>
      <c r="M3009" s="2"/>
    </row>
    <row r="3010" spans="1:13" x14ac:dyDescent="0.2">
      <c r="A3010" s="47">
        <f t="shared" si="196"/>
        <v>2021</v>
      </c>
      <c r="B3010" s="181" t="str">
        <f t="shared" si="197"/>
        <v>May</v>
      </c>
      <c r="C3010" s="79">
        <f t="shared" si="198"/>
        <v>21</v>
      </c>
      <c r="D3010" s="194">
        <v>44336</v>
      </c>
      <c r="E3010" s="53" t="s">
        <v>60</v>
      </c>
      <c r="F3010" s="53" t="s">
        <v>152</v>
      </c>
      <c r="G3010" s="50" t="s">
        <v>138</v>
      </c>
      <c r="H3010" s="50" t="s">
        <v>144</v>
      </c>
      <c r="I3010" s="53">
        <v>60</v>
      </c>
      <c r="J3010" s="61">
        <v>2</v>
      </c>
      <c r="K3010" s="64">
        <f t="shared" si="195"/>
        <v>0.92592592592592593</v>
      </c>
      <c r="M3010" s="2"/>
    </row>
    <row r="3011" spans="1:13" x14ac:dyDescent="0.2">
      <c r="A3011" s="47">
        <f t="shared" si="196"/>
        <v>2021</v>
      </c>
      <c r="B3011" s="181" t="str">
        <f t="shared" si="197"/>
        <v>May</v>
      </c>
      <c r="C3011" s="79">
        <f t="shared" si="198"/>
        <v>21</v>
      </c>
      <c r="D3011" s="194">
        <v>44336</v>
      </c>
      <c r="E3011" s="53" t="s">
        <v>60</v>
      </c>
      <c r="F3011" s="53" t="s">
        <v>152</v>
      </c>
      <c r="G3011" s="50" t="s">
        <v>138</v>
      </c>
      <c r="H3011" s="50" t="s">
        <v>144</v>
      </c>
      <c r="I3011" s="53">
        <v>60</v>
      </c>
      <c r="J3011" s="61">
        <v>1.78</v>
      </c>
      <c r="K3011" s="64">
        <f t="shared" ref="K3011:K3074" si="199">IF(J3011="","",(J3011*100000)/(I3011^3))</f>
        <v>0.82407407407407407</v>
      </c>
      <c r="M3011" s="2"/>
    </row>
    <row r="3012" spans="1:13" x14ac:dyDescent="0.2">
      <c r="A3012" s="47">
        <f t="shared" si="196"/>
        <v>2021</v>
      </c>
      <c r="B3012" s="181" t="str">
        <f t="shared" si="197"/>
        <v>May</v>
      </c>
      <c r="C3012" s="79">
        <f t="shared" si="198"/>
        <v>21</v>
      </c>
      <c r="D3012" s="194">
        <v>44336</v>
      </c>
      <c r="E3012" s="53" t="s">
        <v>60</v>
      </c>
      <c r="F3012" s="53" t="s">
        <v>152</v>
      </c>
      <c r="G3012" s="50" t="s">
        <v>138</v>
      </c>
      <c r="H3012" s="50" t="s">
        <v>144</v>
      </c>
      <c r="I3012" s="53">
        <v>60</v>
      </c>
      <c r="J3012" s="61">
        <v>2.1</v>
      </c>
      <c r="K3012" s="64">
        <f t="shared" si="199"/>
        <v>0.97222222222222221</v>
      </c>
      <c r="M3012" s="2"/>
    </row>
    <row r="3013" spans="1:13" x14ac:dyDescent="0.2">
      <c r="A3013" s="47">
        <f t="shared" si="196"/>
        <v>2021</v>
      </c>
      <c r="B3013" s="181" t="str">
        <f t="shared" si="197"/>
        <v>May</v>
      </c>
      <c r="C3013" s="79">
        <f t="shared" si="198"/>
        <v>21</v>
      </c>
      <c r="D3013" s="194">
        <v>44336</v>
      </c>
      <c r="E3013" s="53" t="s">
        <v>60</v>
      </c>
      <c r="F3013" s="53" t="s">
        <v>152</v>
      </c>
      <c r="G3013" s="50" t="s">
        <v>138</v>
      </c>
      <c r="H3013" s="50" t="s">
        <v>144</v>
      </c>
      <c r="I3013" s="53">
        <v>65</v>
      </c>
      <c r="J3013" s="61">
        <v>2.66</v>
      </c>
      <c r="K3013" s="64">
        <f t="shared" si="199"/>
        <v>0.96859353664087389</v>
      </c>
      <c r="M3013" s="2"/>
    </row>
    <row r="3014" spans="1:13" x14ac:dyDescent="0.2">
      <c r="A3014" s="47">
        <f t="shared" si="196"/>
        <v>2021</v>
      </c>
      <c r="B3014" s="181" t="str">
        <f t="shared" si="197"/>
        <v>May</v>
      </c>
      <c r="C3014" s="79">
        <f t="shared" si="198"/>
        <v>21</v>
      </c>
      <c r="D3014" s="194">
        <v>44336</v>
      </c>
      <c r="E3014" s="53" t="s">
        <v>60</v>
      </c>
      <c r="F3014" s="53" t="s">
        <v>152</v>
      </c>
      <c r="G3014" s="50" t="s">
        <v>138</v>
      </c>
      <c r="H3014" s="50" t="s">
        <v>144</v>
      </c>
      <c r="I3014" s="53">
        <v>66</v>
      </c>
      <c r="J3014" s="61">
        <v>2.95</v>
      </c>
      <c r="K3014" s="64">
        <f t="shared" si="199"/>
        <v>1.026101232712803</v>
      </c>
      <c r="M3014" s="2"/>
    </row>
    <row r="3015" spans="1:13" x14ac:dyDescent="0.2">
      <c r="A3015" s="47">
        <f t="shared" si="196"/>
        <v>2021</v>
      </c>
      <c r="B3015" s="181" t="str">
        <f t="shared" si="197"/>
        <v>May</v>
      </c>
      <c r="C3015" s="79">
        <f t="shared" si="198"/>
        <v>21</v>
      </c>
      <c r="D3015" s="194">
        <v>44336</v>
      </c>
      <c r="E3015" s="53" t="s">
        <v>60</v>
      </c>
      <c r="F3015" s="53" t="s">
        <v>152</v>
      </c>
      <c r="G3015" s="50" t="s">
        <v>138</v>
      </c>
      <c r="H3015" s="50" t="s">
        <v>144</v>
      </c>
      <c r="I3015" s="53">
        <v>48</v>
      </c>
      <c r="J3015" s="61">
        <v>1.07</v>
      </c>
      <c r="K3015" s="64">
        <f t="shared" si="199"/>
        <v>0.96752025462962965</v>
      </c>
      <c r="M3015" s="2"/>
    </row>
    <row r="3016" spans="1:13" x14ac:dyDescent="0.2">
      <c r="A3016" s="47">
        <f t="shared" si="196"/>
        <v>2021</v>
      </c>
      <c r="B3016" s="181" t="str">
        <f t="shared" si="197"/>
        <v>May</v>
      </c>
      <c r="C3016" s="79">
        <f t="shared" si="198"/>
        <v>21</v>
      </c>
      <c r="D3016" s="194">
        <v>44336</v>
      </c>
      <c r="E3016" s="53" t="s">
        <v>60</v>
      </c>
      <c r="F3016" s="53" t="s">
        <v>152</v>
      </c>
      <c r="G3016" s="50" t="s">
        <v>138</v>
      </c>
      <c r="H3016" s="50" t="s">
        <v>144</v>
      </c>
      <c r="I3016" s="53">
        <v>57</v>
      </c>
      <c r="J3016" s="61">
        <v>1.68</v>
      </c>
      <c r="K3016" s="64">
        <f t="shared" si="199"/>
        <v>0.90716171777550991</v>
      </c>
      <c r="M3016" s="2"/>
    </row>
    <row r="3017" spans="1:13" x14ac:dyDescent="0.2">
      <c r="A3017" s="47">
        <f t="shared" si="196"/>
        <v>2021</v>
      </c>
      <c r="B3017" s="181" t="str">
        <f t="shared" si="197"/>
        <v>May</v>
      </c>
      <c r="C3017" s="79">
        <f t="shared" si="198"/>
        <v>21</v>
      </c>
      <c r="D3017" s="194">
        <v>44336</v>
      </c>
      <c r="E3017" s="53" t="s">
        <v>60</v>
      </c>
      <c r="F3017" s="53" t="s">
        <v>152</v>
      </c>
      <c r="G3017" s="50" t="s">
        <v>138</v>
      </c>
      <c r="H3017" s="50" t="s">
        <v>144</v>
      </c>
      <c r="I3017" s="53">
        <v>64</v>
      </c>
      <c r="J3017" s="61">
        <v>2.4500000000000002</v>
      </c>
      <c r="K3017" s="64">
        <f t="shared" si="199"/>
        <v>0.93460083007812511</v>
      </c>
      <c r="M3017" s="2"/>
    </row>
    <row r="3018" spans="1:13" x14ac:dyDescent="0.2">
      <c r="A3018" s="47">
        <f t="shared" si="196"/>
        <v>2021</v>
      </c>
      <c r="B3018" s="181" t="str">
        <f t="shared" si="197"/>
        <v>May</v>
      </c>
      <c r="C3018" s="79">
        <f t="shared" si="198"/>
        <v>21</v>
      </c>
      <c r="D3018" s="194">
        <v>44336</v>
      </c>
      <c r="E3018" s="53" t="s">
        <v>60</v>
      </c>
      <c r="F3018" s="53" t="s">
        <v>152</v>
      </c>
      <c r="G3018" s="50" t="s">
        <v>138</v>
      </c>
      <c r="H3018" s="50" t="s">
        <v>148</v>
      </c>
      <c r="I3018" s="53">
        <v>71</v>
      </c>
      <c r="J3018" s="61">
        <v>3.22</v>
      </c>
      <c r="K3018" s="64">
        <f t="shared" si="199"/>
        <v>0.89966500051688825</v>
      </c>
      <c r="M3018" s="2"/>
    </row>
    <row r="3019" spans="1:13" x14ac:dyDescent="0.2">
      <c r="A3019" s="47">
        <f t="shared" si="196"/>
        <v>2021</v>
      </c>
      <c r="B3019" s="181" t="str">
        <f t="shared" si="197"/>
        <v>May</v>
      </c>
      <c r="C3019" s="79">
        <f t="shared" si="198"/>
        <v>21</v>
      </c>
      <c r="D3019" s="194">
        <v>44336</v>
      </c>
      <c r="E3019" s="53" t="s">
        <v>60</v>
      </c>
      <c r="F3019" s="53" t="s">
        <v>152</v>
      </c>
      <c r="G3019" s="50" t="s">
        <v>138</v>
      </c>
      <c r="H3019" s="50" t="s">
        <v>144</v>
      </c>
      <c r="I3019" s="53">
        <v>51</v>
      </c>
      <c r="J3019" s="61">
        <v>1.44</v>
      </c>
      <c r="K3019" s="64">
        <f t="shared" si="199"/>
        <v>1.0855553293981952</v>
      </c>
      <c r="M3019" s="2"/>
    </row>
    <row r="3020" spans="1:13" x14ac:dyDescent="0.2">
      <c r="A3020" s="47">
        <f t="shared" si="196"/>
        <v>2021</v>
      </c>
      <c r="B3020" s="181" t="str">
        <f t="shared" si="197"/>
        <v>May</v>
      </c>
      <c r="C3020" s="79">
        <f t="shared" si="198"/>
        <v>21</v>
      </c>
      <c r="D3020" s="194">
        <v>44336</v>
      </c>
      <c r="E3020" s="53" t="s">
        <v>60</v>
      </c>
      <c r="F3020" s="53" t="s">
        <v>152</v>
      </c>
      <c r="G3020" s="50" t="s">
        <v>138</v>
      </c>
      <c r="H3020" s="50" t="s">
        <v>144</v>
      </c>
      <c r="I3020" s="53">
        <v>66</v>
      </c>
      <c r="J3020" s="61">
        <v>2.68</v>
      </c>
      <c r="K3020" s="64">
        <f t="shared" si="199"/>
        <v>0.93218688260010574</v>
      </c>
      <c r="M3020" s="2"/>
    </row>
    <row r="3021" spans="1:13" x14ac:dyDescent="0.2">
      <c r="A3021" s="47">
        <f t="shared" si="196"/>
        <v>2021</v>
      </c>
      <c r="B3021" s="181" t="str">
        <f t="shared" si="197"/>
        <v>May</v>
      </c>
      <c r="C3021" s="79">
        <f t="shared" si="198"/>
        <v>21</v>
      </c>
      <c r="D3021" s="194">
        <v>44336</v>
      </c>
      <c r="E3021" s="53" t="s">
        <v>60</v>
      </c>
      <c r="F3021" s="53" t="s">
        <v>152</v>
      </c>
      <c r="G3021" s="50" t="s">
        <v>138</v>
      </c>
      <c r="H3021" s="50" t="s">
        <v>144</v>
      </c>
      <c r="I3021" s="53">
        <v>43</v>
      </c>
      <c r="J3021" s="61">
        <v>0.74</v>
      </c>
      <c r="K3021" s="64">
        <f t="shared" si="199"/>
        <v>0.93073565849547835</v>
      </c>
      <c r="M3021" s="2"/>
    </row>
    <row r="3022" spans="1:13" x14ac:dyDescent="0.2">
      <c r="A3022" s="47">
        <f t="shared" si="196"/>
        <v>2021</v>
      </c>
      <c r="B3022" s="181" t="str">
        <f t="shared" si="197"/>
        <v>May</v>
      </c>
      <c r="C3022" s="79">
        <f t="shared" si="198"/>
        <v>21</v>
      </c>
      <c r="D3022" s="194">
        <v>44336</v>
      </c>
      <c r="E3022" s="53" t="s">
        <v>19</v>
      </c>
      <c r="F3022" s="53" t="s">
        <v>142</v>
      </c>
      <c r="G3022" s="50" t="s">
        <v>138</v>
      </c>
      <c r="H3022" s="50" t="s">
        <v>144</v>
      </c>
      <c r="I3022" s="53">
        <v>48</v>
      </c>
      <c r="J3022" s="61">
        <v>0.75</v>
      </c>
      <c r="K3022" s="64">
        <f t="shared" si="199"/>
        <v>0.67816840277777779</v>
      </c>
      <c r="M3022" s="2"/>
    </row>
    <row r="3023" spans="1:13" x14ac:dyDescent="0.2">
      <c r="A3023" s="47">
        <f t="shared" si="196"/>
        <v>2021</v>
      </c>
      <c r="B3023" s="181" t="str">
        <f t="shared" si="197"/>
        <v>May</v>
      </c>
      <c r="C3023" s="79">
        <f t="shared" si="198"/>
        <v>21</v>
      </c>
      <c r="D3023" s="194">
        <v>44336</v>
      </c>
      <c r="E3023" s="53" t="s">
        <v>19</v>
      </c>
      <c r="F3023" s="53" t="s">
        <v>142</v>
      </c>
      <c r="G3023" s="50" t="s">
        <v>138</v>
      </c>
      <c r="H3023" s="50" t="s">
        <v>144</v>
      </c>
      <c r="I3023" s="53">
        <v>65</v>
      </c>
      <c r="J3023" s="61">
        <v>1.72</v>
      </c>
      <c r="K3023" s="64">
        <f t="shared" si="199"/>
        <v>0.62630860263996357</v>
      </c>
      <c r="M3023" s="2"/>
    </row>
    <row r="3024" spans="1:13" x14ac:dyDescent="0.2">
      <c r="A3024" s="47">
        <f t="shared" si="196"/>
        <v>2021</v>
      </c>
      <c r="B3024" s="181" t="str">
        <f t="shared" si="197"/>
        <v>May</v>
      </c>
      <c r="C3024" s="79">
        <f t="shared" si="198"/>
        <v>21</v>
      </c>
      <c r="D3024" s="194">
        <v>44336</v>
      </c>
      <c r="E3024" s="53" t="s">
        <v>19</v>
      </c>
      <c r="F3024" s="53" t="s">
        <v>146</v>
      </c>
      <c r="G3024" s="50" t="s">
        <v>138</v>
      </c>
      <c r="H3024" s="50" t="s">
        <v>144</v>
      </c>
      <c r="I3024" s="53">
        <v>42</v>
      </c>
      <c r="J3024" s="61">
        <v>0.81</v>
      </c>
      <c r="K3024" s="64">
        <f t="shared" si="199"/>
        <v>1.0932944606413995</v>
      </c>
      <c r="M3024" s="2"/>
    </row>
    <row r="3025" spans="1:13" x14ac:dyDescent="0.2">
      <c r="A3025" s="47">
        <f t="shared" si="196"/>
        <v>2021</v>
      </c>
      <c r="B3025" s="181" t="str">
        <f t="shared" si="197"/>
        <v>May</v>
      </c>
      <c r="C3025" s="79">
        <f t="shared" si="198"/>
        <v>21</v>
      </c>
      <c r="D3025" s="194">
        <v>44336</v>
      </c>
      <c r="E3025" s="53" t="s">
        <v>19</v>
      </c>
      <c r="F3025" s="53" t="s">
        <v>146</v>
      </c>
      <c r="G3025" s="50" t="s">
        <v>138</v>
      </c>
      <c r="H3025" s="50" t="s">
        <v>144</v>
      </c>
      <c r="I3025" s="53">
        <v>43</v>
      </c>
      <c r="J3025" s="61">
        <v>0.68</v>
      </c>
      <c r="K3025" s="64">
        <f t="shared" si="199"/>
        <v>0.85527060510395314</v>
      </c>
      <c r="M3025" s="2"/>
    </row>
    <row r="3026" spans="1:13" x14ac:dyDescent="0.2">
      <c r="A3026" s="47">
        <f t="shared" si="196"/>
        <v>2021</v>
      </c>
      <c r="B3026" s="181" t="str">
        <f t="shared" si="197"/>
        <v>May</v>
      </c>
      <c r="C3026" s="79">
        <f t="shared" si="198"/>
        <v>21</v>
      </c>
      <c r="D3026" s="194">
        <v>44336</v>
      </c>
      <c r="E3026" s="53" t="s">
        <v>19</v>
      </c>
      <c r="F3026" s="53" t="s">
        <v>146</v>
      </c>
      <c r="G3026" s="50" t="s">
        <v>138</v>
      </c>
      <c r="H3026" s="50" t="s">
        <v>144</v>
      </c>
      <c r="I3026" s="53">
        <v>36</v>
      </c>
      <c r="J3026" s="61">
        <v>0.28000000000000003</v>
      </c>
      <c r="K3026" s="64">
        <f t="shared" si="199"/>
        <v>0.60013717421124835</v>
      </c>
      <c r="M3026" s="2"/>
    </row>
    <row r="3027" spans="1:13" x14ac:dyDescent="0.2">
      <c r="A3027" s="47">
        <f t="shared" si="196"/>
        <v>2021</v>
      </c>
      <c r="B3027" s="181" t="str">
        <f t="shared" si="197"/>
        <v>May</v>
      </c>
      <c r="C3027" s="79">
        <f t="shared" si="198"/>
        <v>21</v>
      </c>
      <c r="D3027" s="194">
        <v>44336</v>
      </c>
      <c r="E3027" s="53" t="s">
        <v>19</v>
      </c>
      <c r="F3027" s="53" t="s">
        <v>146</v>
      </c>
      <c r="G3027" s="50" t="s">
        <v>138</v>
      </c>
      <c r="H3027" s="50" t="s">
        <v>144</v>
      </c>
      <c r="I3027" s="53">
        <v>40</v>
      </c>
      <c r="J3027" s="61">
        <v>0.43</v>
      </c>
      <c r="K3027" s="64">
        <f t="shared" si="199"/>
        <v>0.671875</v>
      </c>
      <c r="M3027" s="2"/>
    </row>
    <row r="3028" spans="1:13" x14ac:dyDescent="0.2">
      <c r="A3028" s="47">
        <f t="shared" si="196"/>
        <v>2021</v>
      </c>
      <c r="B3028" s="181" t="str">
        <f t="shared" si="197"/>
        <v>May</v>
      </c>
      <c r="C3028" s="79">
        <f t="shared" si="198"/>
        <v>21</v>
      </c>
      <c r="D3028" s="194">
        <v>44336</v>
      </c>
      <c r="E3028" s="53" t="s">
        <v>19</v>
      </c>
      <c r="F3028" s="53" t="s">
        <v>146</v>
      </c>
      <c r="G3028" s="50" t="s">
        <v>138</v>
      </c>
      <c r="H3028" s="50" t="s">
        <v>144</v>
      </c>
      <c r="I3028" s="53">
        <v>42</v>
      </c>
      <c r="J3028" s="61">
        <v>0.56000000000000005</v>
      </c>
      <c r="K3028" s="64">
        <f t="shared" si="199"/>
        <v>0.75585789871504172</v>
      </c>
      <c r="M3028" s="2"/>
    </row>
    <row r="3029" spans="1:13" x14ac:dyDescent="0.2">
      <c r="A3029" s="47">
        <f t="shared" si="196"/>
        <v>2021</v>
      </c>
      <c r="B3029" s="181" t="str">
        <f t="shared" si="197"/>
        <v>May</v>
      </c>
      <c r="C3029" s="79">
        <f t="shared" si="198"/>
        <v>21</v>
      </c>
      <c r="D3029" s="194">
        <v>44336</v>
      </c>
      <c r="E3029" s="53" t="s">
        <v>19</v>
      </c>
      <c r="F3029" s="53" t="s">
        <v>146</v>
      </c>
      <c r="G3029" s="50" t="s">
        <v>138</v>
      </c>
      <c r="H3029" s="50" t="s">
        <v>144</v>
      </c>
      <c r="I3029" s="53">
        <v>37</v>
      </c>
      <c r="J3029" s="61">
        <v>0.36</v>
      </c>
      <c r="K3029" s="64">
        <f t="shared" si="199"/>
        <v>0.71071802262452377</v>
      </c>
      <c r="M3029" s="2"/>
    </row>
    <row r="3030" spans="1:13" x14ac:dyDescent="0.2">
      <c r="A3030" s="47">
        <f t="shared" si="196"/>
        <v>2021</v>
      </c>
      <c r="B3030" s="181" t="str">
        <f t="shared" si="197"/>
        <v>May</v>
      </c>
      <c r="C3030" s="79">
        <f t="shared" si="198"/>
        <v>21</v>
      </c>
      <c r="D3030" s="194">
        <v>44336</v>
      </c>
      <c r="E3030" s="53" t="s">
        <v>19</v>
      </c>
      <c r="F3030" s="53" t="s">
        <v>146</v>
      </c>
      <c r="G3030" s="50" t="s">
        <v>138</v>
      </c>
      <c r="H3030" s="50" t="s">
        <v>144</v>
      </c>
      <c r="I3030" s="53">
        <v>38</v>
      </c>
      <c r="J3030" s="61">
        <v>0.46</v>
      </c>
      <c r="K3030" s="64">
        <f t="shared" si="199"/>
        <v>0.83831462312290417</v>
      </c>
      <c r="M3030" s="2"/>
    </row>
    <row r="3031" spans="1:13" x14ac:dyDescent="0.2">
      <c r="A3031" s="47">
        <f t="shared" si="196"/>
        <v>2021</v>
      </c>
      <c r="B3031" s="181" t="str">
        <f t="shared" si="197"/>
        <v>May</v>
      </c>
      <c r="C3031" s="79">
        <f t="shared" si="198"/>
        <v>21</v>
      </c>
      <c r="D3031" s="194">
        <v>44336</v>
      </c>
      <c r="E3031" s="53" t="s">
        <v>19</v>
      </c>
      <c r="F3031" s="53" t="s">
        <v>146</v>
      </c>
      <c r="G3031" s="50" t="s">
        <v>138</v>
      </c>
      <c r="H3031" s="50" t="s">
        <v>144</v>
      </c>
      <c r="I3031" s="53">
        <v>40</v>
      </c>
      <c r="J3031" s="61">
        <v>0.56000000000000005</v>
      </c>
      <c r="K3031" s="64">
        <f t="shared" si="199"/>
        <v>0.87500000000000011</v>
      </c>
      <c r="M3031" s="2"/>
    </row>
    <row r="3032" spans="1:13" x14ac:dyDescent="0.2">
      <c r="A3032" s="47">
        <f t="shared" si="196"/>
        <v>2021</v>
      </c>
      <c r="B3032" s="181" t="str">
        <f t="shared" si="197"/>
        <v>May</v>
      </c>
      <c r="C3032" s="79">
        <f t="shared" si="198"/>
        <v>21</v>
      </c>
      <c r="D3032" s="194">
        <v>44336</v>
      </c>
      <c r="E3032" s="53" t="s">
        <v>19</v>
      </c>
      <c r="F3032" s="53" t="s">
        <v>146</v>
      </c>
      <c r="G3032" s="50" t="s">
        <v>138</v>
      </c>
      <c r="H3032" s="50" t="s">
        <v>144</v>
      </c>
      <c r="I3032" s="53">
        <v>38</v>
      </c>
      <c r="J3032" s="61">
        <v>0.45</v>
      </c>
      <c r="K3032" s="64">
        <f t="shared" si="199"/>
        <v>0.82009039218544977</v>
      </c>
      <c r="M3032" s="2"/>
    </row>
    <row r="3033" spans="1:13" x14ac:dyDescent="0.2">
      <c r="A3033" s="47">
        <f t="shared" si="196"/>
        <v>2021</v>
      </c>
      <c r="B3033" s="181" t="str">
        <f t="shared" si="197"/>
        <v>May</v>
      </c>
      <c r="C3033" s="79">
        <f t="shared" si="198"/>
        <v>21</v>
      </c>
      <c r="D3033" s="194">
        <v>44336</v>
      </c>
      <c r="E3033" s="53" t="s">
        <v>19</v>
      </c>
      <c r="F3033" s="53" t="s">
        <v>146</v>
      </c>
      <c r="G3033" s="50" t="s">
        <v>138</v>
      </c>
      <c r="H3033" s="50" t="s">
        <v>144</v>
      </c>
      <c r="I3033" s="53">
        <v>40</v>
      </c>
      <c r="J3033" s="61">
        <v>0.59</v>
      </c>
      <c r="K3033" s="64">
        <f t="shared" si="199"/>
        <v>0.921875</v>
      </c>
      <c r="M3033" s="2"/>
    </row>
    <row r="3034" spans="1:13" x14ac:dyDescent="0.2">
      <c r="A3034" s="47">
        <f t="shared" si="196"/>
        <v>2021</v>
      </c>
      <c r="B3034" s="181" t="str">
        <f t="shared" si="197"/>
        <v>May</v>
      </c>
      <c r="C3034" s="79">
        <f t="shared" si="198"/>
        <v>21</v>
      </c>
      <c r="D3034" s="194">
        <v>44336</v>
      </c>
      <c r="E3034" s="53" t="s">
        <v>19</v>
      </c>
      <c r="F3034" s="53" t="s">
        <v>146</v>
      </c>
      <c r="G3034" s="50" t="s">
        <v>138</v>
      </c>
      <c r="H3034" s="50" t="s">
        <v>144</v>
      </c>
      <c r="I3034" s="53">
        <v>42</v>
      </c>
      <c r="J3034" s="61">
        <v>0.71</v>
      </c>
      <c r="K3034" s="64">
        <f t="shared" si="199"/>
        <v>0.95831983587085623</v>
      </c>
      <c r="M3034" s="2"/>
    </row>
    <row r="3035" spans="1:13" x14ac:dyDescent="0.2">
      <c r="A3035" s="47">
        <f t="shared" si="196"/>
        <v>2021</v>
      </c>
      <c r="B3035" s="181" t="str">
        <f t="shared" si="197"/>
        <v>May</v>
      </c>
      <c r="C3035" s="79">
        <f t="shared" si="198"/>
        <v>21</v>
      </c>
      <c r="D3035" s="194">
        <v>44336</v>
      </c>
      <c r="E3035" s="53" t="s">
        <v>19</v>
      </c>
      <c r="F3035" s="53" t="s">
        <v>146</v>
      </c>
      <c r="G3035" s="50" t="s">
        <v>138</v>
      </c>
      <c r="H3035" s="50" t="s">
        <v>144</v>
      </c>
      <c r="I3035" s="53">
        <v>40</v>
      </c>
      <c r="J3035" s="61">
        <v>0.55000000000000004</v>
      </c>
      <c r="K3035" s="64">
        <f t="shared" si="199"/>
        <v>0.85937500000000011</v>
      </c>
      <c r="M3035" s="2"/>
    </row>
    <row r="3036" spans="1:13" x14ac:dyDescent="0.2">
      <c r="A3036" s="47">
        <f t="shared" si="196"/>
        <v>2021</v>
      </c>
      <c r="B3036" s="181" t="str">
        <f t="shared" si="197"/>
        <v>May</v>
      </c>
      <c r="C3036" s="79">
        <f t="shared" si="198"/>
        <v>21</v>
      </c>
      <c r="D3036" s="194">
        <v>44336</v>
      </c>
      <c r="E3036" s="53" t="s">
        <v>19</v>
      </c>
      <c r="F3036" s="53" t="s">
        <v>146</v>
      </c>
      <c r="G3036" s="50" t="s">
        <v>138</v>
      </c>
      <c r="H3036" s="50" t="s">
        <v>144</v>
      </c>
      <c r="I3036" s="53">
        <v>38</v>
      </c>
      <c r="J3036" s="61">
        <v>0.41</v>
      </c>
      <c r="K3036" s="64">
        <f t="shared" si="199"/>
        <v>0.74719346843563206</v>
      </c>
      <c r="M3036" s="2"/>
    </row>
    <row r="3037" spans="1:13" x14ac:dyDescent="0.2">
      <c r="A3037" s="47">
        <f t="shared" si="196"/>
        <v>2021</v>
      </c>
      <c r="B3037" s="181" t="str">
        <f t="shared" si="197"/>
        <v>May</v>
      </c>
      <c r="C3037" s="79">
        <f t="shared" si="198"/>
        <v>21</v>
      </c>
      <c r="D3037" s="194">
        <v>44336</v>
      </c>
      <c r="E3037" s="53" t="s">
        <v>19</v>
      </c>
      <c r="F3037" s="53" t="s">
        <v>146</v>
      </c>
      <c r="G3037" s="50" t="s">
        <v>138</v>
      </c>
      <c r="H3037" s="50" t="s">
        <v>144</v>
      </c>
      <c r="I3037" s="53">
        <v>40</v>
      </c>
      <c r="J3037" s="61">
        <v>0.55000000000000004</v>
      </c>
      <c r="K3037" s="64">
        <f t="shared" si="199"/>
        <v>0.85937500000000011</v>
      </c>
      <c r="M3037" s="2"/>
    </row>
    <row r="3038" spans="1:13" x14ac:dyDescent="0.2">
      <c r="A3038" s="47">
        <f t="shared" si="196"/>
        <v>2021</v>
      </c>
      <c r="B3038" s="181" t="str">
        <f t="shared" si="197"/>
        <v>May</v>
      </c>
      <c r="C3038" s="79">
        <f t="shared" si="198"/>
        <v>21</v>
      </c>
      <c r="D3038" s="194">
        <v>44336</v>
      </c>
      <c r="E3038" s="53" t="s">
        <v>19</v>
      </c>
      <c r="F3038" s="53" t="s">
        <v>146</v>
      </c>
      <c r="G3038" s="50" t="s">
        <v>138</v>
      </c>
      <c r="H3038" s="50" t="s">
        <v>144</v>
      </c>
      <c r="I3038" s="53">
        <v>37</v>
      </c>
      <c r="J3038" s="61">
        <v>0.48</v>
      </c>
      <c r="K3038" s="64">
        <f t="shared" si="199"/>
        <v>0.94762403016603158</v>
      </c>
      <c r="M3038" s="2"/>
    </row>
    <row r="3039" spans="1:13" x14ac:dyDescent="0.2">
      <c r="A3039" s="47">
        <f t="shared" si="196"/>
        <v>2021</v>
      </c>
      <c r="B3039" s="181" t="str">
        <f t="shared" si="197"/>
        <v>May</v>
      </c>
      <c r="C3039" s="79">
        <f t="shared" si="198"/>
        <v>21</v>
      </c>
      <c r="D3039" s="194">
        <v>44336</v>
      </c>
      <c r="E3039" s="53" t="s">
        <v>19</v>
      </c>
      <c r="F3039" s="53" t="s">
        <v>146</v>
      </c>
      <c r="G3039" s="50" t="s">
        <v>138</v>
      </c>
      <c r="H3039" s="50" t="s">
        <v>144</v>
      </c>
      <c r="I3039" s="53">
        <v>46</v>
      </c>
      <c r="J3039" s="61">
        <v>0.98</v>
      </c>
      <c r="K3039" s="64">
        <f t="shared" si="199"/>
        <v>1.006821730911482</v>
      </c>
      <c r="M3039" s="2"/>
    </row>
    <row r="3040" spans="1:13" x14ac:dyDescent="0.2">
      <c r="A3040" s="47">
        <f t="shared" si="196"/>
        <v>2021</v>
      </c>
      <c r="B3040" s="181" t="str">
        <f t="shared" si="197"/>
        <v>May</v>
      </c>
      <c r="C3040" s="79">
        <f t="shared" si="198"/>
        <v>21</v>
      </c>
      <c r="D3040" s="194">
        <v>44336</v>
      </c>
      <c r="E3040" s="53" t="s">
        <v>19</v>
      </c>
      <c r="F3040" s="53" t="s">
        <v>146</v>
      </c>
      <c r="G3040" s="50" t="s">
        <v>138</v>
      </c>
      <c r="H3040" s="50" t="s">
        <v>144</v>
      </c>
      <c r="I3040" s="53">
        <v>37</v>
      </c>
      <c r="J3040" s="61">
        <v>0.4</v>
      </c>
      <c r="K3040" s="64">
        <f t="shared" si="199"/>
        <v>0.78968669180502638</v>
      </c>
      <c r="M3040" s="2"/>
    </row>
    <row r="3041" spans="1:13" x14ac:dyDescent="0.2">
      <c r="A3041" s="47">
        <f t="shared" si="196"/>
        <v>2021</v>
      </c>
      <c r="B3041" s="181" t="str">
        <f t="shared" si="197"/>
        <v>May</v>
      </c>
      <c r="C3041" s="79">
        <f t="shared" si="198"/>
        <v>21</v>
      </c>
      <c r="D3041" s="194">
        <v>44336</v>
      </c>
      <c r="E3041" s="53" t="s">
        <v>19</v>
      </c>
      <c r="F3041" s="53" t="s">
        <v>146</v>
      </c>
      <c r="G3041" s="50" t="s">
        <v>138</v>
      </c>
      <c r="H3041" s="50" t="s">
        <v>144</v>
      </c>
      <c r="I3041" s="53">
        <v>47</v>
      </c>
      <c r="J3041" s="61">
        <v>0.5</v>
      </c>
      <c r="K3041" s="64">
        <f t="shared" si="199"/>
        <v>0.48158885796018225</v>
      </c>
      <c r="M3041" s="2"/>
    </row>
    <row r="3042" spans="1:13" x14ac:dyDescent="0.2">
      <c r="A3042" s="47">
        <f t="shared" si="196"/>
        <v>2021</v>
      </c>
      <c r="B3042" s="181" t="str">
        <f t="shared" si="197"/>
        <v>May</v>
      </c>
      <c r="C3042" s="79">
        <f t="shared" si="198"/>
        <v>21</v>
      </c>
      <c r="D3042" s="194">
        <v>44336</v>
      </c>
      <c r="E3042" s="53" t="s">
        <v>19</v>
      </c>
      <c r="F3042" s="53" t="s">
        <v>146</v>
      </c>
      <c r="G3042" s="50" t="s">
        <v>138</v>
      </c>
      <c r="H3042" s="50" t="s">
        <v>144</v>
      </c>
      <c r="I3042" s="53">
        <v>39</v>
      </c>
      <c r="J3042" s="61">
        <v>0.46</v>
      </c>
      <c r="K3042" s="64">
        <f t="shared" si="199"/>
        <v>0.77546823108953289</v>
      </c>
      <c r="M3042" s="2"/>
    </row>
    <row r="3043" spans="1:13" x14ac:dyDescent="0.2">
      <c r="A3043" s="47">
        <f t="shared" si="196"/>
        <v>2021</v>
      </c>
      <c r="B3043" s="181" t="str">
        <f t="shared" si="197"/>
        <v>May</v>
      </c>
      <c r="C3043" s="79">
        <f t="shared" si="198"/>
        <v>21</v>
      </c>
      <c r="D3043" s="194">
        <v>44336</v>
      </c>
      <c r="E3043" s="53" t="s">
        <v>19</v>
      </c>
      <c r="F3043" s="53" t="s">
        <v>146</v>
      </c>
      <c r="G3043" s="50" t="s">
        <v>138</v>
      </c>
      <c r="H3043" s="50" t="s">
        <v>144</v>
      </c>
      <c r="I3043" s="53">
        <v>39</v>
      </c>
      <c r="J3043" s="61">
        <v>0.59</v>
      </c>
      <c r="K3043" s="64">
        <f t="shared" si="199"/>
        <v>0.99462229639744437</v>
      </c>
      <c r="M3043" s="2"/>
    </row>
    <row r="3044" spans="1:13" x14ac:dyDescent="0.2">
      <c r="A3044" s="47">
        <f t="shared" si="196"/>
        <v>2021</v>
      </c>
      <c r="B3044" s="181" t="str">
        <f t="shared" si="197"/>
        <v>May</v>
      </c>
      <c r="C3044" s="79">
        <f t="shared" si="198"/>
        <v>21</v>
      </c>
      <c r="D3044" s="194">
        <v>44336</v>
      </c>
      <c r="E3044" s="53" t="s">
        <v>19</v>
      </c>
      <c r="F3044" s="53" t="s">
        <v>146</v>
      </c>
      <c r="G3044" s="50" t="s">
        <v>138</v>
      </c>
      <c r="H3044" s="50" t="s">
        <v>144</v>
      </c>
      <c r="I3044" s="53">
        <v>35</v>
      </c>
      <c r="J3044" s="61">
        <v>0.31</v>
      </c>
      <c r="K3044" s="64">
        <f t="shared" si="199"/>
        <v>0.72303206997084546</v>
      </c>
      <c r="M3044" s="2"/>
    </row>
    <row r="3045" spans="1:13" x14ac:dyDescent="0.2">
      <c r="A3045" s="47">
        <f t="shared" si="196"/>
        <v>2021</v>
      </c>
      <c r="B3045" s="181" t="str">
        <f t="shared" si="197"/>
        <v>May</v>
      </c>
      <c r="C3045" s="79">
        <f t="shared" si="198"/>
        <v>21</v>
      </c>
      <c r="D3045" s="194">
        <v>44336</v>
      </c>
      <c r="E3045" s="53" t="s">
        <v>19</v>
      </c>
      <c r="F3045" s="53" t="s">
        <v>146</v>
      </c>
      <c r="G3045" s="50" t="s">
        <v>138</v>
      </c>
      <c r="H3045" s="50" t="s">
        <v>144</v>
      </c>
      <c r="I3045" s="53">
        <v>39</v>
      </c>
      <c r="J3045" s="61">
        <v>0.44</v>
      </c>
      <c r="K3045" s="64">
        <f t="shared" si="199"/>
        <v>0.74175222104216187</v>
      </c>
      <c r="M3045" s="2"/>
    </row>
    <row r="3046" spans="1:13" x14ac:dyDescent="0.2">
      <c r="A3046" s="47">
        <f t="shared" si="196"/>
        <v>2021</v>
      </c>
      <c r="B3046" s="181" t="str">
        <f t="shared" si="197"/>
        <v>May</v>
      </c>
      <c r="C3046" s="79">
        <f t="shared" si="198"/>
        <v>21</v>
      </c>
      <c r="D3046" s="194">
        <v>44336</v>
      </c>
      <c r="E3046" s="53" t="s">
        <v>19</v>
      </c>
      <c r="F3046" s="53" t="s">
        <v>146</v>
      </c>
      <c r="G3046" s="50" t="s">
        <v>138</v>
      </c>
      <c r="H3046" s="50" t="s">
        <v>144</v>
      </c>
      <c r="I3046" s="53">
        <v>38</v>
      </c>
      <c r="J3046" s="61">
        <v>0.4</v>
      </c>
      <c r="K3046" s="64">
        <f t="shared" si="199"/>
        <v>0.72896923749817755</v>
      </c>
      <c r="M3046" s="2"/>
    </row>
    <row r="3047" spans="1:13" x14ac:dyDescent="0.2">
      <c r="A3047" s="47">
        <f t="shared" si="196"/>
        <v>2021</v>
      </c>
      <c r="B3047" s="181" t="str">
        <f t="shared" si="197"/>
        <v>May</v>
      </c>
      <c r="C3047" s="79">
        <f t="shared" si="198"/>
        <v>21</v>
      </c>
      <c r="D3047" s="194">
        <v>44336</v>
      </c>
      <c r="E3047" s="53" t="s">
        <v>19</v>
      </c>
      <c r="F3047" s="53" t="s">
        <v>146</v>
      </c>
      <c r="G3047" s="50" t="s">
        <v>138</v>
      </c>
      <c r="H3047" s="50" t="s">
        <v>144</v>
      </c>
      <c r="I3047" s="53">
        <v>38</v>
      </c>
      <c r="J3047" s="61">
        <v>0.42</v>
      </c>
      <c r="K3047" s="64">
        <f t="shared" si="199"/>
        <v>0.76541769937308646</v>
      </c>
      <c r="M3047" s="2"/>
    </row>
    <row r="3048" spans="1:13" x14ac:dyDescent="0.2">
      <c r="A3048" s="47">
        <f t="shared" ref="A3048:A3111" si="200">YEAR(D3048)</f>
        <v>2021</v>
      </c>
      <c r="B3048" s="181" t="str">
        <f t="shared" si="197"/>
        <v>May</v>
      </c>
      <c r="C3048" s="79">
        <f t="shared" si="198"/>
        <v>21</v>
      </c>
      <c r="D3048" s="194">
        <v>44336</v>
      </c>
      <c r="E3048" s="53" t="s">
        <v>19</v>
      </c>
      <c r="F3048" s="53" t="s">
        <v>152</v>
      </c>
      <c r="G3048" s="50" t="s">
        <v>138</v>
      </c>
      <c r="H3048" s="50" t="s">
        <v>144</v>
      </c>
      <c r="I3048" s="53">
        <v>68</v>
      </c>
      <c r="J3048" s="61">
        <v>3.37</v>
      </c>
      <c r="K3048" s="64">
        <f t="shared" si="199"/>
        <v>1.0717738652554447</v>
      </c>
      <c r="M3048" s="2"/>
    </row>
    <row r="3049" spans="1:13" x14ac:dyDescent="0.2">
      <c r="A3049" s="47">
        <f t="shared" si="200"/>
        <v>2021</v>
      </c>
      <c r="B3049" s="181" t="str">
        <f t="shared" si="197"/>
        <v>May</v>
      </c>
      <c r="C3049" s="79">
        <f t="shared" si="198"/>
        <v>21</v>
      </c>
      <c r="D3049" s="194">
        <v>44336</v>
      </c>
      <c r="E3049" s="53" t="s">
        <v>19</v>
      </c>
      <c r="F3049" s="53" t="s">
        <v>152</v>
      </c>
      <c r="G3049" s="50" t="s">
        <v>138</v>
      </c>
      <c r="H3049" s="50" t="s">
        <v>144</v>
      </c>
      <c r="I3049" s="53">
        <v>80</v>
      </c>
      <c r="J3049" s="61">
        <v>4.92</v>
      </c>
      <c r="K3049" s="64">
        <f t="shared" si="199"/>
        <v>0.9609375</v>
      </c>
      <c r="M3049" s="2"/>
    </row>
    <row r="3050" spans="1:13" x14ac:dyDescent="0.2">
      <c r="A3050" s="47">
        <f t="shared" si="200"/>
        <v>2021</v>
      </c>
      <c r="B3050" s="181" t="str">
        <f t="shared" si="197"/>
        <v>May</v>
      </c>
      <c r="C3050" s="79">
        <f t="shared" si="198"/>
        <v>21</v>
      </c>
      <c r="D3050" s="194">
        <v>44336</v>
      </c>
      <c r="E3050" s="53" t="s">
        <v>19</v>
      </c>
      <c r="F3050" s="53" t="s">
        <v>152</v>
      </c>
      <c r="G3050" s="50" t="s">
        <v>138</v>
      </c>
      <c r="H3050" s="50" t="s">
        <v>144</v>
      </c>
      <c r="I3050" s="53">
        <v>68</v>
      </c>
      <c r="J3050" s="61">
        <v>3.41</v>
      </c>
      <c r="K3050" s="64">
        <f t="shared" si="199"/>
        <v>1.0844952167718298</v>
      </c>
      <c r="M3050" s="2"/>
    </row>
    <row r="3051" spans="1:13" x14ac:dyDescent="0.2">
      <c r="A3051" s="47">
        <f t="shared" si="200"/>
        <v>2021</v>
      </c>
      <c r="B3051" s="181" t="str">
        <f t="shared" si="197"/>
        <v>May</v>
      </c>
      <c r="C3051" s="79">
        <f t="shared" si="198"/>
        <v>21</v>
      </c>
      <c r="D3051" s="194">
        <v>44336</v>
      </c>
      <c r="E3051" s="53" t="s">
        <v>19</v>
      </c>
      <c r="F3051" s="53" t="s">
        <v>152</v>
      </c>
      <c r="G3051" s="50" t="s">
        <v>138</v>
      </c>
      <c r="H3051" s="50" t="s">
        <v>144</v>
      </c>
      <c r="I3051" s="53">
        <v>72</v>
      </c>
      <c r="J3051" s="61">
        <v>3.57</v>
      </c>
      <c r="K3051" s="64">
        <f t="shared" si="199"/>
        <v>0.95646862139917699</v>
      </c>
      <c r="M3051" s="2"/>
    </row>
    <row r="3052" spans="1:13" x14ac:dyDescent="0.2">
      <c r="A3052" s="47">
        <f t="shared" si="200"/>
        <v>2021</v>
      </c>
      <c r="B3052" s="181" t="str">
        <f t="shared" si="197"/>
        <v>May</v>
      </c>
      <c r="C3052" s="79">
        <f t="shared" si="198"/>
        <v>21</v>
      </c>
      <c r="D3052" s="194">
        <v>44336</v>
      </c>
      <c r="E3052" s="53" t="s">
        <v>19</v>
      </c>
      <c r="F3052" s="53" t="s">
        <v>152</v>
      </c>
      <c r="G3052" s="50" t="s">
        <v>138</v>
      </c>
      <c r="H3052" s="50" t="s">
        <v>144</v>
      </c>
      <c r="I3052" s="53">
        <v>71</v>
      </c>
      <c r="J3052" s="61">
        <v>3.58</v>
      </c>
      <c r="K3052" s="64">
        <f t="shared" si="199"/>
        <v>1.0002486651709503</v>
      </c>
      <c r="M3052" s="2"/>
    </row>
    <row r="3053" spans="1:13" x14ac:dyDescent="0.2">
      <c r="A3053" s="47">
        <f t="shared" si="200"/>
        <v>2021</v>
      </c>
      <c r="B3053" s="181" t="str">
        <f t="shared" si="197"/>
        <v>May</v>
      </c>
      <c r="C3053" s="79">
        <f t="shared" si="198"/>
        <v>21</v>
      </c>
      <c r="D3053" s="194">
        <v>44336</v>
      </c>
      <c r="E3053" s="53" t="s">
        <v>19</v>
      </c>
      <c r="F3053" s="53" t="s">
        <v>152</v>
      </c>
      <c r="G3053" s="50" t="s">
        <v>138</v>
      </c>
      <c r="H3053" s="50" t="s">
        <v>144</v>
      </c>
      <c r="I3053" s="53">
        <v>69</v>
      </c>
      <c r="J3053" s="61">
        <v>3.28</v>
      </c>
      <c r="K3053" s="64">
        <f t="shared" si="199"/>
        <v>0.99845057517450053</v>
      </c>
      <c r="M3053" s="2"/>
    </row>
    <row r="3054" spans="1:13" x14ac:dyDescent="0.2">
      <c r="A3054" s="47">
        <f t="shared" si="200"/>
        <v>2021</v>
      </c>
      <c r="B3054" s="181" t="str">
        <f t="shared" ref="B3054:B3117" si="201">TEXT(D3054,"mmm")</f>
        <v>May</v>
      </c>
      <c r="C3054" s="79">
        <f t="shared" si="198"/>
        <v>21</v>
      </c>
      <c r="D3054" s="194">
        <v>44336</v>
      </c>
      <c r="E3054" s="53" t="s">
        <v>19</v>
      </c>
      <c r="F3054" s="53" t="s">
        <v>152</v>
      </c>
      <c r="G3054" s="50" t="s">
        <v>138</v>
      </c>
      <c r="H3054" s="50" t="s">
        <v>144</v>
      </c>
      <c r="I3054" s="53">
        <v>106</v>
      </c>
      <c r="J3054" s="61">
        <v>10.72</v>
      </c>
      <c r="K3054" s="64">
        <f t="shared" si="199"/>
        <v>0.90007187141062761</v>
      </c>
      <c r="M3054" s="2"/>
    </row>
    <row r="3055" spans="1:13" x14ac:dyDescent="0.2">
      <c r="A3055" s="47">
        <f t="shared" si="200"/>
        <v>2021</v>
      </c>
      <c r="B3055" s="181" t="str">
        <f t="shared" si="201"/>
        <v>May</v>
      </c>
      <c r="C3055" s="79">
        <f t="shared" ref="C3055:C3118" si="202">WEEKNUM(D3055)</f>
        <v>21</v>
      </c>
      <c r="D3055" s="194">
        <v>44336</v>
      </c>
      <c r="E3055" s="53" t="s">
        <v>19</v>
      </c>
      <c r="F3055" s="53" t="s">
        <v>152</v>
      </c>
      <c r="G3055" s="50" t="s">
        <v>138</v>
      </c>
      <c r="H3055" s="50" t="s">
        <v>144</v>
      </c>
      <c r="I3055" s="53">
        <v>68</v>
      </c>
      <c r="J3055" s="61">
        <v>2.91</v>
      </c>
      <c r="K3055" s="64">
        <f t="shared" si="199"/>
        <v>0.92547832281701603</v>
      </c>
      <c r="M3055" s="2"/>
    </row>
    <row r="3056" spans="1:13" x14ac:dyDescent="0.2">
      <c r="A3056" s="47">
        <f t="shared" si="200"/>
        <v>2021</v>
      </c>
      <c r="B3056" s="181" t="str">
        <f t="shared" si="201"/>
        <v>May</v>
      </c>
      <c r="C3056" s="79">
        <f t="shared" si="202"/>
        <v>21</v>
      </c>
      <c r="D3056" s="194">
        <v>44336</v>
      </c>
      <c r="E3056" s="53" t="s">
        <v>19</v>
      </c>
      <c r="F3056" s="53" t="s">
        <v>152</v>
      </c>
      <c r="G3056" s="50" t="s">
        <v>138</v>
      </c>
      <c r="H3056" s="50" t="s">
        <v>144</v>
      </c>
      <c r="I3056" s="53">
        <v>62</v>
      </c>
      <c r="J3056" s="61">
        <v>2.13</v>
      </c>
      <c r="K3056" s="64">
        <f t="shared" si="199"/>
        <v>0.89372629317579133</v>
      </c>
      <c r="M3056" s="2"/>
    </row>
    <row r="3057" spans="1:13" x14ac:dyDescent="0.2">
      <c r="A3057" s="47">
        <f t="shared" si="200"/>
        <v>2021</v>
      </c>
      <c r="B3057" s="181" t="str">
        <f t="shared" si="201"/>
        <v>May</v>
      </c>
      <c r="C3057" s="79">
        <f t="shared" si="202"/>
        <v>21</v>
      </c>
      <c r="D3057" s="194">
        <v>44336</v>
      </c>
      <c r="E3057" s="53" t="s">
        <v>19</v>
      </c>
      <c r="F3057" s="53" t="s">
        <v>152</v>
      </c>
      <c r="G3057" s="50" t="s">
        <v>138</v>
      </c>
      <c r="H3057" s="50" t="s">
        <v>144</v>
      </c>
      <c r="I3057" s="53">
        <v>60</v>
      </c>
      <c r="J3057" s="61">
        <v>2.11</v>
      </c>
      <c r="K3057" s="64">
        <f t="shared" si="199"/>
        <v>0.97685185185185186</v>
      </c>
      <c r="M3057" s="2"/>
    </row>
    <row r="3058" spans="1:13" x14ac:dyDescent="0.2">
      <c r="A3058" s="47">
        <f t="shared" si="200"/>
        <v>2021</v>
      </c>
      <c r="B3058" s="181" t="str">
        <f t="shared" si="201"/>
        <v>May</v>
      </c>
      <c r="C3058" s="79">
        <f t="shared" si="202"/>
        <v>21</v>
      </c>
      <c r="D3058" s="194">
        <v>44336</v>
      </c>
      <c r="E3058" s="53" t="s">
        <v>19</v>
      </c>
      <c r="F3058" s="53" t="s">
        <v>152</v>
      </c>
      <c r="G3058" s="50" t="s">
        <v>138</v>
      </c>
      <c r="H3058" s="50" t="s">
        <v>144</v>
      </c>
      <c r="I3058" s="53">
        <v>60</v>
      </c>
      <c r="J3058" s="61">
        <v>1.92</v>
      </c>
      <c r="K3058" s="64">
        <f t="shared" si="199"/>
        <v>0.88888888888888884</v>
      </c>
      <c r="M3058" s="2"/>
    </row>
    <row r="3059" spans="1:13" x14ac:dyDescent="0.2">
      <c r="A3059" s="47">
        <f t="shared" si="200"/>
        <v>2021</v>
      </c>
      <c r="B3059" s="181" t="str">
        <f t="shared" si="201"/>
        <v>May</v>
      </c>
      <c r="C3059" s="79">
        <f t="shared" si="202"/>
        <v>21</v>
      </c>
      <c r="D3059" s="194">
        <v>44336</v>
      </c>
      <c r="E3059" s="53" t="s">
        <v>19</v>
      </c>
      <c r="F3059" s="53" t="s">
        <v>152</v>
      </c>
      <c r="G3059" s="50" t="s">
        <v>138</v>
      </c>
      <c r="H3059" s="50" t="s">
        <v>144</v>
      </c>
      <c r="I3059" s="53">
        <v>72</v>
      </c>
      <c r="J3059" s="61">
        <v>3.18</v>
      </c>
      <c r="K3059" s="64">
        <f t="shared" si="199"/>
        <v>0.85198045267489708</v>
      </c>
      <c r="M3059" s="2"/>
    </row>
    <row r="3060" spans="1:13" x14ac:dyDescent="0.2">
      <c r="A3060" s="47">
        <f t="shared" si="200"/>
        <v>2021</v>
      </c>
      <c r="B3060" s="181" t="str">
        <f t="shared" si="201"/>
        <v>May</v>
      </c>
      <c r="C3060" s="79">
        <f t="shared" si="202"/>
        <v>21</v>
      </c>
      <c r="D3060" s="194">
        <v>44336</v>
      </c>
      <c r="E3060" s="53" t="s">
        <v>19</v>
      </c>
      <c r="F3060" s="53" t="s">
        <v>152</v>
      </c>
      <c r="G3060" s="50" t="s">
        <v>138</v>
      </c>
      <c r="H3060" s="50" t="s">
        <v>144</v>
      </c>
      <c r="I3060" s="53">
        <v>68</v>
      </c>
      <c r="J3060" s="61">
        <v>2.91</v>
      </c>
      <c r="K3060" s="64">
        <f t="shared" si="199"/>
        <v>0.92547832281701603</v>
      </c>
      <c r="M3060" s="2"/>
    </row>
    <row r="3061" spans="1:13" x14ac:dyDescent="0.2">
      <c r="A3061" s="47">
        <f t="shared" si="200"/>
        <v>2021</v>
      </c>
      <c r="B3061" s="181" t="str">
        <f t="shared" si="201"/>
        <v>May</v>
      </c>
      <c r="C3061" s="79">
        <f t="shared" si="202"/>
        <v>21</v>
      </c>
      <c r="D3061" s="194">
        <v>44336</v>
      </c>
      <c r="E3061" s="53" t="s">
        <v>19</v>
      </c>
      <c r="F3061" s="53" t="s">
        <v>152</v>
      </c>
      <c r="G3061" s="50" t="s">
        <v>138</v>
      </c>
      <c r="H3061" s="50" t="s">
        <v>144</v>
      </c>
      <c r="I3061" s="53">
        <v>61</v>
      </c>
      <c r="J3061" s="61">
        <v>2.27</v>
      </c>
      <c r="K3061" s="64">
        <f t="shared" si="199"/>
        <v>1.0000837074468789</v>
      </c>
      <c r="M3061" s="2"/>
    </row>
    <row r="3062" spans="1:13" x14ac:dyDescent="0.2">
      <c r="A3062" s="47">
        <f t="shared" si="200"/>
        <v>2021</v>
      </c>
      <c r="B3062" s="181" t="str">
        <f t="shared" si="201"/>
        <v>May</v>
      </c>
      <c r="C3062" s="79">
        <f t="shared" si="202"/>
        <v>21</v>
      </c>
      <c r="D3062" s="194">
        <v>44336</v>
      </c>
      <c r="E3062" s="53" t="s">
        <v>19</v>
      </c>
      <c r="F3062" s="53" t="s">
        <v>152</v>
      </c>
      <c r="G3062" s="50" t="s">
        <v>138</v>
      </c>
      <c r="H3062" s="50" t="s">
        <v>144</v>
      </c>
      <c r="I3062" s="53">
        <v>61</v>
      </c>
      <c r="J3062" s="61">
        <v>2.1</v>
      </c>
      <c r="K3062" s="64">
        <f t="shared" si="199"/>
        <v>0.92518757076583502</v>
      </c>
      <c r="M3062" s="2"/>
    </row>
    <row r="3063" spans="1:13" x14ac:dyDescent="0.2">
      <c r="A3063" s="47">
        <f t="shared" si="200"/>
        <v>2021</v>
      </c>
      <c r="B3063" s="181" t="str">
        <f t="shared" si="201"/>
        <v>May</v>
      </c>
      <c r="C3063" s="79">
        <f t="shared" si="202"/>
        <v>21</v>
      </c>
      <c r="D3063" s="194">
        <v>44336</v>
      </c>
      <c r="E3063" s="53" t="s">
        <v>19</v>
      </c>
      <c r="F3063" s="53" t="s">
        <v>152</v>
      </c>
      <c r="G3063" s="50" t="s">
        <v>138</v>
      </c>
      <c r="H3063" s="50" t="s">
        <v>144</v>
      </c>
      <c r="I3063" s="53">
        <v>59</v>
      </c>
      <c r="J3063" s="61">
        <v>1.93</v>
      </c>
      <c r="K3063" s="64">
        <f t="shared" si="199"/>
        <v>0.93972606741682452</v>
      </c>
      <c r="M3063" s="2"/>
    </row>
    <row r="3064" spans="1:13" x14ac:dyDescent="0.2">
      <c r="A3064" s="47">
        <f t="shared" si="200"/>
        <v>2021</v>
      </c>
      <c r="B3064" s="181" t="str">
        <f t="shared" si="201"/>
        <v>May</v>
      </c>
      <c r="C3064" s="79">
        <f t="shared" si="202"/>
        <v>21</v>
      </c>
      <c r="D3064" s="194">
        <v>44336</v>
      </c>
      <c r="E3064" s="53" t="s">
        <v>19</v>
      </c>
      <c r="F3064" s="53" t="s">
        <v>152</v>
      </c>
      <c r="G3064" s="50" t="s">
        <v>138</v>
      </c>
      <c r="H3064" s="50" t="s">
        <v>144</v>
      </c>
      <c r="I3064" s="53">
        <v>51</v>
      </c>
      <c r="J3064" s="61">
        <v>1.68</v>
      </c>
      <c r="K3064" s="64">
        <f t="shared" si="199"/>
        <v>1.2664812176312279</v>
      </c>
      <c r="M3064" s="2"/>
    </row>
    <row r="3065" spans="1:13" x14ac:dyDescent="0.2">
      <c r="A3065" s="47">
        <f t="shared" si="200"/>
        <v>2021</v>
      </c>
      <c r="B3065" s="181" t="str">
        <f t="shared" si="201"/>
        <v>May</v>
      </c>
      <c r="C3065" s="79">
        <f t="shared" si="202"/>
        <v>21</v>
      </c>
      <c r="D3065" s="194">
        <v>44336</v>
      </c>
      <c r="E3065" s="53" t="s">
        <v>19</v>
      </c>
      <c r="F3065" s="53" t="s">
        <v>152</v>
      </c>
      <c r="G3065" s="50" t="s">
        <v>138</v>
      </c>
      <c r="H3065" s="50" t="s">
        <v>144</v>
      </c>
      <c r="I3065" s="53">
        <v>60</v>
      </c>
      <c r="J3065" s="61">
        <v>2</v>
      </c>
      <c r="K3065" s="64">
        <f t="shared" si="199"/>
        <v>0.92592592592592593</v>
      </c>
      <c r="M3065" s="2"/>
    </row>
    <row r="3066" spans="1:13" x14ac:dyDescent="0.2">
      <c r="A3066" s="47">
        <f t="shared" si="200"/>
        <v>2021</v>
      </c>
      <c r="B3066" s="181" t="str">
        <f t="shared" si="201"/>
        <v>May</v>
      </c>
      <c r="C3066" s="79">
        <f t="shared" si="202"/>
        <v>21</v>
      </c>
      <c r="D3066" s="194">
        <v>44336</v>
      </c>
      <c r="E3066" s="53" t="s">
        <v>15</v>
      </c>
      <c r="F3066" s="53" t="s">
        <v>142</v>
      </c>
      <c r="G3066" s="50" t="s">
        <v>138</v>
      </c>
      <c r="H3066" s="50" t="s">
        <v>144</v>
      </c>
      <c r="I3066" s="53">
        <v>57</v>
      </c>
      <c r="J3066" s="61">
        <v>1.38</v>
      </c>
      <c r="K3066" s="64">
        <f t="shared" si="199"/>
        <v>0.74516855388702596</v>
      </c>
      <c r="M3066" s="2"/>
    </row>
    <row r="3067" spans="1:13" x14ac:dyDescent="0.2">
      <c r="A3067" s="47">
        <f t="shared" si="200"/>
        <v>2021</v>
      </c>
      <c r="B3067" s="181" t="str">
        <f t="shared" si="201"/>
        <v>May</v>
      </c>
      <c r="C3067" s="79">
        <f t="shared" si="202"/>
        <v>21</v>
      </c>
      <c r="D3067" s="194">
        <v>44336</v>
      </c>
      <c r="E3067" s="53" t="s">
        <v>15</v>
      </c>
      <c r="F3067" s="53" t="s">
        <v>146</v>
      </c>
      <c r="G3067" s="50" t="s">
        <v>138</v>
      </c>
      <c r="H3067" s="50" t="s">
        <v>144</v>
      </c>
      <c r="I3067" s="53">
        <v>45</v>
      </c>
      <c r="J3067" s="61">
        <v>0.77</v>
      </c>
      <c r="K3067" s="64">
        <f t="shared" si="199"/>
        <v>0.84499314128943759</v>
      </c>
      <c r="M3067" s="2"/>
    </row>
    <row r="3068" spans="1:13" x14ac:dyDescent="0.2">
      <c r="A3068" s="47">
        <f t="shared" si="200"/>
        <v>2021</v>
      </c>
      <c r="B3068" s="181" t="str">
        <f t="shared" si="201"/>
        <v>May</v>
      </c>
      <c r="C3068" s="79">
        <f t="shared" si="202"/>
        <v>21</v>
      </c>
      <c r="D3068" s="194">
        <v>44336</v>
      </c>
      <c r="E3068" s="53" t="s">
        <v>15</v>
      </c>
      <c r="F3068" s="53" t="s">
        <v>146</v>
      </c>
      <c r="G3068" s="50" t="s">
        <v>138</v>
      </c>
      <c r="H3068" s="50" t="s">
        <v>144</v>
      </c>
      <c r="I3068" s="53">
        <v>38</v>
      </c>
      <c r="J3068" s="61">
        <v>0.53</v>
      </c>
      <c r="K3068" s="64">
        <f t="shared" si="199"/>
        <v>0.9658842396850853</v>
      </c>
      <c r="M3068" s="2"/>
    </row>
    <row r="3069" spans="1:13" x14ac:dyDescent="0.2">
      <c r="A3069" s="47">
        <f t="shared" si="200"/>
        <v>2021</v>
      </c>
      <c r="B3069" s="181" t="str">
        <f t="shared" si="201"/>
        <v>May</v>
      </c>
      <c r="C3069" s="79">
        <f t="shared" si="202"/>
        <v>21</v>
      </c>
      <c r="D3069" s="194">
        <v>44336</v>
      </c>
      <c r="E3069" s="53" t="s">
        <v>15</v>
      </c>
      <c r="F3069" s="53" t="s">
        <v>146</v>
      </c>
      <c r="G3069" s="50" t="s">
        <v>138</v>
      </c>
      <c r="H3069" s="50" t="s">
        <v>144</v>
      </c>
      <c r="I3069" s="53">
        <v>44</v>
      </c>
      <c r="J3069" s="61">
        <v>0.87</v>
      </c>
      <c r="K3069" s="64">
        <f t="shared" si="199"/>
        <v>1.0213185574755823</v>
      </c>
      <c r="M3069" s="2"/>
    </row>
    <row r="3070" spans="1:13" x14ac:dyDescent="0.2">
      <c r="A3070" s="47">
        <f t="shared" si="200"/>
        <v>2021</v>
      </c>
      <c r="B3070" s="181" t="str">
        <f t="shared" si="201"/>
        <v>May</v>
      </c>
      <c r="C3070" s="79">
        <f t="shared" si="202"/>
        <v>21</v>
      </c>
      <c r="D3070" s="194">
        <v>44336</v>
      </c>
      <c r="E3070" s="53" t="s">
        <v>15</v>
      </c>
      <c r="F3070" s="53" t="s">
        <v>146</v>
      </c>
      <c r="G3070" s="50" t="s">
        <v>138</v>
      </c>
      <c r="H3070" s="50" t="s">
        <v>144</v>
      </c>
      <c r="I3070" s="53">
        <v>46</v>
      </c>
      <c r="J3070" s="61">
        <v>1.08</v>
      </c>
      <c r="K3070" s="64">
        <f t="shared" si="199"/>
        <v>1.10955864222898</v>
      </c>
      <c r="M3070" s="2"/>
    </row>
    <row r="3071" spans="1:13" x14ac:dyDescent="0.2">
      <c r="A3071" s="47">
        <f t="shared" si="200"/>
        <v>2021</v>
      </c>
      <c r="B3071" s="181" t="str">
        <f t="shared" si="201"/>
        <v>May</v>
      </c>
      <c r="C3071" s="79">
        <f t="shared" si="202"/>
        <v>21</v>
      </c>
      <c r="D3071" s="194">
        <v>44336</v>
      </c>
      <c r="E3071" s="53" t="s">
        <v>15</v>
      </c>
      <c r="F3071" s="53" t="s">
        <v>146</v>
      </c>
      <c r="G3071" s="50" t="s">
        <v>138</v>
      </c>
      <c r="H3071" s="50" t="s">
        <v>144</v>
      </c>
      <c r="I3071" s="53">
        <v>40</v>
      </c>
      <c r="J3071" s="61">
        <v>0.6</v>
      </c>
      <c r="K3071" s="64">
        <f t="shared" si="199"/>
        <v>0.9375</v>
      </c>
      <c r="M3071" s="2"/>
    </row>
    <row r="3072" spans="1:13" x14ac:dyDescent="0.2">
      <c r="A3072" s="47">
        <f t="shared" si="200"/>
        <v>2021</v>
      </c>
      <c r="B3072" s="181" t="str">
        <f t="shared" si="201"/>
        <v>May</v>
      </c>
      <c r="C3072" s="79">
        <f t="shared" si="202"/>
        <v>21</v>
      </c>
      <c r="D3072" s="194">
        <v>44336</v>
      </c>
      <c r="E3072" s="53" t="s">
        <v>15</v>
      </c>
      <c r="F3072" s="53" t="s">
        <v>146</v>
      </c>
      <c r="G3072" s="50" t="s">
        <v>138</v>
      </c>
      <c r="H3072" s="50" t="s">
        <v>144</v>
      </c>
      <c r="I3072" s="53">
        <v>42</v>
      </c>
      <c r="J3072" s="61">
        <v>0.66</v>
      </c>
      <c r="K3072" s="64">
        <f t="shared" si="199"/>
        <v>0.89083252348558473</v>
      </c>
      <c r="M3072" s="2"/>
    </row>
    <row r="3073" spans="1:13" x14ac:dyDescent="0.2">
      <c r="A3073" s="47">
        <f t="shared" si="200"/>
        <v>2021</v>
      </c>
      <c r="B3073" s="181" t="str">
        <f t="shared" si="201"/>
        <v>May</v>
      </c>
      <c r="C3073" s="79">
        <f t="shared" si="202"/>
        <v>21</v>
      </c>
      <c r="D3073" s="194">
        <v>44336</v>
      </c>
      <c r="E3073" s="53" t="s">
        <v>15</v>
      </c>
      <c r="F3073" s="53" t="s">
        <v>146</v>
      </c>
      <c r="G3073" s="50" t="s">
        <v>138</v>
      </c>
      <c r="H3073" s="50" t="s">
        <v>144</v>
      </c>
      <c r="I3073" s="53">
        <v>47</v>
      </c>
      <c r="J3073" s="61">
        <v>1.05</v>
      </c>
      <c r="K3073" s="64">
        <f t="shared" si="199"/>
        <v>1.0113366017163827</v>
      </c>
      <c r="M3073" s="2"/>
    </row>
    <row r="3074" spans="1:13" x14ac:dyDescent="0.2">
      <c r="A3074" s="47">
        <f t="shared" si="200"/>
        <v>2021</v>
      </c>
      <c r="B3074" s="181" t="str">
        <f t="shared" si="201"/>
        <v>May</v>
      </c>
      <c r="C3074" s="79">
        <f t="shared" si="202"/>
        <v>21</v>
      </c>
      <c r="D3074" s="194">
        <v>44336</v>
      </c>
      <c r="E3074" s="53" t="s">
        <v>15</v>
      </c>
      <c r="F3074" s="53" t="s">
        <v>146</v>
      </c>
      <c r="G3074" s="50" t="s">
        <v>138</v>
      </c>
      <c r="H3074" s="50" t="s">
        <v>144</v>
      </c>
      <c r="I3074" s="53">
        <v>45</v>
      </c>
      <c r="J3074" s="61">
        <v>0.84</v>
      </c>
      <c r="K3074" s="64">
        <f t="shared" si="199"/>
        <v>0.92181069958847739</v>
      </c>
      <c r="M3074" s="2"/>
    </row>
    <row r="3075" spans="1:13" x14ac:dyDescent="0.2">
      <c r="A3075" s="47">
        <f t="shared" si="200"/>
        <v>2021</v>
      </c>
      <c r="B3075" s="181" t="str">
        <f t="shared" si="201"/>
        <v>May</v>
      </c>
      <c r="C3075" s="79">
        <f t="shared" si="202"/>
        <v>21</v>
      </c>
      <c r="D3075" s="194">
        <v>44336</v>
      </c>
      <c r="E3075" s="53" t="s">
        <v>15</v>
      </c>
      <c r="F3075" s="53" t="s">
        <v>146</v>
      </c>
      <c r="G3075" s="50" t="s">
        <v>138</v>
      </c>
      <c r="H3075" s="50" t="s">
        <v>144</v>
      </c>
      <c r="I3075" s="53">
        <v>44</v>
      </c>
      <c r="J3075" s="61">
        <v>0.84</v>
      </c>
      <c r="K3075" s="64">
        <f t="shared" ref="K3075:K3138" si="203">IF(J3075="","",(J3075*100000)/(I3075^3))</f>
        <v>0.98610067618332076</v>
      </c>
      <c r="M3075" s="2"/>
    </row>
    <row r="3076" spans="1:13" x14ac:dyDescent="0.2">
      <c r="A3076" s="47">
        <f t="shared" si="200"/>
        <v>2021</v>
      </c>
      <c r="B3076" s="181" t="str">
        <f t="shared" si="201"/>
        <v>May</v>
      </c>
      <c r="C3076" s="79">
        <f t="shared" si="202"/>
        <v>21</v>
      </c>
      <c r="D3076" s="194">
        <v>44336</v>
      </c>
      <c r="E3076" s="53" t="s">
        <v>15</v>
      </c>
      <c r="F3076" s="53" t="s">
        <v>146</v>
      </c>
      <c r="G3076" s="50" t="s">
        <v>138</v>
      </c>
      <c r="H3076" s="50" t="s">
        <v>144</v>
      </c>
      <c r="I3076" s="53">
        <v>42</v>
      </c>
      <c r="J3076" s="61">
        <v>0.68</v>
      </c>
      <c r="K3076" s="64">
        <f t="shared" si="203"/>
        <v>0.91782744843969333</v>
      </c>
      <c r="M3076" s="2"/>
    </row>
    <row r="3077" spans="1:13" x14ac:dyDescent="0.2">
      <c r="A3077" s="47">
        <f t="shared" si="200"/>
        <v>2021</v>
      </c>
      <c r="B3077" s="181" t="str">
        <f t="shared" si="201"/>
        <v>May</v>
      </c>
      <c r="C3077" s="79">
        <f t="shared" si="202"/>
        <v>21</v>
      </c>
      <c r="D3077" s="194">
        <v>44336</v>
      </c>
      <c r="E3077" s="53" t="s">
        <v>15</v>
      </c>
      <c r="F3077" s="53" t="s">
        <v>146</v>
      </c>
      <c r="G3077" s="50" t="s">
        <v>138</v>
      </c>
      <c r="H3077" s="50" t="s">
        <v>144</v>
      </c>
      <c r="I3077" s="53">
        <v>49</v>
      </c>
      <c r="J3077" s="61">
        <v>1</v>
      </c>
      <c r="K3077" s="64">
        <f t="shared" si="203"/>
        <v>0.84998597523140873</v>
      </c>
      <c r="M3077" s="2"/>
    </row>
    <row r="3078" spans="1:13" x14ac:dyDescent="0.2">
      <c r="A3078" s="47">
        <f t="shared" si="200"/>
        <v>2021</v>
      </c>
      <c r="B3078" s="181" t="str">
        <f t="shared" si="201"/>
        <v>May</v>
      </c>
      <c r="C3078" s="79">
        <f t="shared" si="202"/>
        <v>21</v>
      </c>
      <c r="D3078" s="194">
        <v>44336</v>
      </c>
      <c r="E3078" s="53" t="s">
        <v>15</v>
      </c>
      <c r="F3078" s="53" t="s">
        <v>146</v>
      </c>
      <c r="G3078" s="50" t="s">
        <v>138</v>
      </c>
      <c r="H3078" s="50" t="s">
        <v>144</v>
      </c>
      <c r="I3078" s="53">
        <v>45</v>
      </c>
      <c r="J3078" s="61">
        <v>0.9</v>
      </c>
      <c r="K3078" s="64">
        <f t="shared" si="203"/>
        <v>0.98765432098765427</v>
      </c>
      <c r="M3078" s="2"/>
    </row>
    <row r="3079" spans="1:13" x14ac:dyDescent="0.2">
      <c r="A3079" s="47">
        <f t="shared" si="200"/>
        <v>2021</v>
      </c>
      <c r="B3079" s="181" t="str">
        <f t="shared" si="201"/>
        <v>May</v>
      </c>
      <c r="C3079" s="79">
        <f t="shared" si="202"/>
        <v>21</v>
      </c>
      <c r="D3079" s="194">
        <v>44336</v>
      </c>
      <c r="E3079" s="53" t="s">
        <v>15</v>
      </c>
      <c r="F3079" s="53" t="s">
        <v>146</v>
      </c>
      <c r="G3079" s="50" t="s">
        <v>138</v>
      </c>
      <c r="H3079" s="50" t="s">
        <v>144</v>
      </c>
      <c r="I3079" s="53">
        <v>42</v>
      </c>
      <c r="J3079" s="61">
        <v>0.71</v>
      </c>
      <c r="K3079" s="64">
        <f t="shared" si="203"/>
        <v>0.95831983587085623</v>
      </c>
      <c r="M3079" s="2"/>
    </row>
    <row r="3080" spans="1:13" x14ac:dyDescent="0.2">
      <c r="A3080" s="47">
        <f t="shared" si="200"/>
        <v>2021</v>
      </c>
      <c r="B3080" s="181" t="str">
        <f t="shared" si="201"/>
        <v>May</v>
      </c>
      <c r="C3080" s="79">
        <f t="shared" si="202"/>
        <v>21</v>
      </c>
      <c r="D3080" s="194">
        <v>44336</v>
      </c>
      <c r="E3080" s="53" t="s">
        <v>15</v>
      </c>
      <c r="F3080" s="53" t="s">
        <v>146</v>
      </c>
      <c r="G3080" s="50" t="s">
        <v>138</v>
      </c>
      <c r="H3080" s="50" t="s">
        <v>144</v>
      </c>
      <c r="I3080" s="53">
        <v>38</v>
      </c>
      <c r="J3080" s="61">
        <v>0.47</v>
      </c>
      <c r="K3080" s="64">
        <f t="shared" si="203"/>
        <v>0.85653885406035868</v>
      </c>
      <c r="M3080" s="2"/>
    </row>
    <row r="3081" spans="1:13" x14ac:dyDescent="0.2">
      <c r="A3081" s="47">
        <f t="shared" si="200"/>
        <v>2021</v>
      </c>
      <c r="B3081" s="181" t="str">
        <f t="shared" si="201"/>
        <v>May</v>
      </c>
      <c r="C3081" s="79">
        <f t="shared" si="202"/>
        <v>21</v>
      </c>
      <c r="D3081" s="194">
        <v>44336</v>
      </c>
      <c r="E3081" s="53" t="s">
        <v>15</v>
      </c>
      <c r="F3081" s="53" t="s">
        <v>146</v>
      </c>
      <c r="G3081" s="50" t="s">
        <v>138</v>
      </c>
      <c r="H3081" s="50" t="s">
        <v>144</v>
      </c>
      <c r="I3081" s="53">
        <v>42</v>
      </c>
      <c r="J3081" s="61">
        <v>0.74</v>
      </c>
      <c r="K3081" s="64">
        <f t="shared" si="203"/>
        <v>0.99881222330201924</v>
      </c>
      <c r="M3081" s="2"/>
    </row>
    <row r="3082" spans="1:13" x14ac:dyDescent="0.2">
      <c r="A3082" s="47">
        <f t="shared" si="200"/>
        <v>2021</v>
      </c>
      <c r="B3082" s="181" t="str">
        <f t="shared" si="201"/>
        <v>May</v>
      </c>
      <c r="C3082" s="79">
        <f t="shared" si="202"/>
        <v>21</v>
      </c>
      <c r="D3082" s="194">
        <v>44336</v>
      </c>
      <c r="E3082" s="53" t="s">
        <v>15</v>
      </c>
      <c r="F3082" s="53" t="s">
        <v>146</v>
      </c>
      <c r="G3082" s="50" t="s">
        <v>138</v>
      </c>
      <c r="H3082" s="50" t="s">
        <v>144</v>
      </c>
      <c r="I3082" s="53">
        <v>45</v>
      </c>
      <c r="J3082" s="61">
        <v>0.86</v>
      </c>
      <c r="K3082" s="64">
        <f t="shared" si="203"/>
        <v>0.94375857338820301</v>
      </c>
      <c r="M3082" s="2"/>
    </row>
    <row r="3083" spans="1:13" x14ac:dyDescent="0.2">
      <c r="A3083" s="47">
        <f t="shared" si="200"/>
        <v>2021</v>
      </c>
      <c r="B3083" s="181" t="str">
        <f t="shared" si="201"/>
        <v>May</v>
      </c>
      <c r="C3083" s="79">
        <f t="shared" si="202"/>
        <v>21</v>
      </c>
      <c r="D3083" s="194">
        <v>44336</v>
      </c>
      <c r="E3083" s="53" t="s">
        <v>15</v>
      </c>
      <c r="F3083" s="53" t="s">
        <v>146</v>
      </c>
      <c r="G3083" s="50" t="s">
        <v>138</v>
      </c>
      <c r="H3083" s="50" t="s">
        <v>144</v>
      </c>
      <c r="I3083" s="53">
        <v>43</v>
      </c>
      <c r="J3083" s="61">
        <v>0.73</v>
      </c>
      <c r="K3083" s="64">
        <f t="shared" si="203"/>
        <v>0.91815814959689079</v>
      </c>
      <c r="M3083" s="2"/>
    </row>
    <row r="3084" spans="1:13" x14ac:dyDescent="0.2">
      <c r="A3084" s="47">
        <f t="shared" si="200"/>
        <v>2021</v>
      </c>
      <c r="B3084" s="181" t="str">
        <f t="shared" si="201"/>
        <v>May</v>
      </c>
      <c r="C3084" s="79">
        <f t="shared" si="202"/>
        <v>21</v>
      </c>
      <c r="D3084" s="194">
        <v>44336</v>
      </c>
      <c r="E3084" s="53" t="s">
        <v>15</v>
      </c>
      <c r="F3084" s="53" t="s">
        <v>146</v>
      </c>
      <c r="G3084" s="50" t="s">
        <v>138</v>
      </c>
      <c r="H3084" s="50" t="s">
        <v>144</v>
      </c>
      <c r="I3084" s="53">
        <v>42</v>
      </c>
      <c r="J3084" s="61">
        <v>0.69</v>
      </c>
      <c r="K3084" s="64">
        <f t="shared" si="203"/>
        <v>0.93132491091674763</v>
      </c>
      <c r="M3084" s="2"/>
    </row>
    <row r="3085" spans="1:13" x14ac:dyDescent="0.2">
      <c r="A3085" s="47">
        <f t="shared" si="200"/>
        <v>2021</v>
      </c>
      <c r="B3085" s="181" t="str">
        <f t="shared" si="201"/>
        <v>May</v>
      </c>
      <c r="C3085" s="79">
        <f t="shared" si="202"/>
        <v>21</v>
      </c>
      <c r="D3085" s="194">
        <v>44336</v>
      </c>
      <c r="E3085" s="53" t="s">
        <v>15</v>
      </c>
      <c r="F3085" s="53" t="s">
        <v>146</v>
      </c>
      <c r="G3085" s="50" t="s">
        <v>138</v>
      </c>
      <c r="H3085" s="50" t="s">
        <v>144</v>
      </c>
      <c r="I3085" s="53">
        <v>38</v>
      </c>
      <c r="J3085" s="61">
        <v>0.42</v>
      </c>
      <c r="K3085" s="64">
        <f t="shared" si="203"/>
        <v>0.76541769937308646</v>
      </c>
      <c r="M3085" s="2"/>
    </row>
    <row r="3086" spans="1:13" x14ac:dyDescent="0.2">
      <c r="A3086" s="47">
        <f t="shared" si="200"/>
        <v>2021</v>
      </c>
      <c r="B3086" s="181" t="str">
        <f t="shared" si="201"/>
        <v>May</v>
      </c>
      <c r="C3086" s="79">
        <f t="shared" si="202"/>
        <v>21</v>
      </c>
      <c r="D3086" s="194">
        <v>44336</v>
      </c>
      <c r="E3086" s="53" t="s">
        <v>15</v>
      </c>
      <c r="F3086" s="53" t="s">
        <v>146</v>
      </c>
      <c r="G3086" s="50" t="s">
        <v>138</v>
      </c>
      <c r="H3086" s="50" t="s">
        <v>144</v>
      </c>
      <c r="I3086" s="53">
        <v>51</v>
      </c>
      <c r="J3086" s="61">
        <v>1.21</v>
      </c>
      <c r="K3086" s="64">
        <f t="shared" si="203"/>
        <v>0.91216801984153906</v>
      </c>
      <c r="M3086" s="2"/>
    </row>
    <row r="3087" spans="1:13" x14ac:dyDescent="0.2">
      <c r="A3087" s="47">
        <f t="shared" si="200"/>
        <v>2021</v>
      </c>
      <c r="B3087" s="181" t="str">
        <f t="shared" si="201"/>
        <v>May</v>
      </c>
      <c r="C3087" s="79">
        <f t="shared" si="202"/>
        <v>21</v>
      </c>
      <c r="D3087" s="194">
        <v>44336</v>
      </c>
      <c r="E3087" s="53" t="s">
        <v>15</v>
      </c>
      <c r="F3087" s="53" t="s">
        <v>146</v>
      </c>
      <c r="G3087" s="50" t="s">
        <v>138</v>
      </c>
      <c r="H3087" s="50" t="s">
        <v>144</v>
      </c>
      <c r="I3087" s="53">
        <v>45</v>
      </c>
      <c r="J3087" s="61">
        <v>0.91</v>
      </c>
      <c r="K3087" s="64">
        <f t="shared" si="203"/>
        <v>0.99862825788751719</v>
      </c>
      <c r="M3087" s="2"/>
    </row>
    <row r="3088" spans="1:13" x14ac:dyDescent="0.2">
      <c r="A3088" s="47">
        <f t="shared" si="200"/>
        <v>2021</v>
      </c>
      <c r="B3088" s="181" t="str">
        <f t="shared" si="201"/>
        <v>May</v>
      </c>
      <c r="C3088" s="79">
        <f t="shared" si="202"/>
        <v>21</v>
      </c>
      <c r="D3088" s="194">
        <v>44336</v>
      </c>
      <c r="E3088" s="53" t="s">
        <v>15</v>
      </c>
      <c r="F3088" s="53" t="s">
        <v>146</v>
      </c>
      <c r="G3088" s="50" t="s">
        <v>138</v>
      </c>
      <c r="H3088" s="50" t="s">
        <v>144</v>
      </c>
      <c r="I3088" s="53">
        <v>43</v>
      </c>
      <c r="J3088" s="61">
        <v>0.76</v>
      </c>
      <c r="K3088" s="64">
        <f t="shared" si="203"/>
        <v>0.95589067629265345</v>
      </c>
      <c r="M3088" s="2"/>
    </row>
    <row r="3089" spans="1:13" x14ac:dyDescent="0.2">
      <c r="A3089" s="47">
        <f t="shared" si="200"/>
        <v>2021</v>
      </c>
      <c r="B3089" s="181" t="str">
        <f t="shared" si="201"/>
        <v>May</v>
      </c>
      <c r="C3089" s="79">
        <f t="shared" si="202"/>
        <v>21</v>
      </c>
      <c r="D3089" s="194">
        <v>44336</v>
      </c>
      <c r="E3089" s="53" t="s">
        <v>15</v>
      </c>
      <c r="F3089" s="53" t="s">
        <v>146</v>
      </c>
      <c r="G3089" s="50" t="s">
        <v>138</v>
      </c>
      <c r="H3089" s="50" t="s">
        <v>144</v>
      </c>
      <c r="I3089" s="53">
        <v>41</v>
      </c>
      <c r="J3089" s="61">
        <v>0.56000000000000005</v>
      </c>
      <c r="K3089" s="64">
        <f t="shared" si="203"/>
        <v>0.81252448455478021</v>
      </c>
      <c r="M3089" s="2"/>
    </row>
    <row r="3090" spans="1:13" x14ac:dyDescent="0.2">
      <c r="A3090" s="47">
        <f t="shared" si="200"/>
        <v>2021</v>
      </c>
      <c r="B3090" s="181" t="str">
        <f t="shared" si="201"/>
        <v>May</v>
      </c>
      <c r="C3090" s="79">
        <f t="shared" si="202"/>
        <v>21</v>
      </c>
      <c r="D3090" s="194">
        <v>44336</v>
      </c>
      <c r="E3090" s="53" t="s">
        <v>15</v>
      </c>
      <c r="F3090" s="53" t="s">
        <v>146</v>
      </c>
      <c r="G3090" s="50" t="s">
        <v>138</v>
      </c>
      <c r="H3090" s="50" t="s">
        <v>144</v>
      </c>
      <c r="I3090" s="53">
        <v>41</v>
      </c>
      <c r="J3090" s="61">
        <v>0.63</v>
      </c>
      <c r="K3090" s="64">
        <f t="shared" si="203"/>
        <v>0.91409004512412761</v>
      </c>
      <c r="M3090" s="2"/>
    </row>
    <row r="3091" spans="1:13" x14ac:dyDescent="0.2">
      <c r="A3091" s="47">
        <f t="shared" si="200"/>
        <v>2021</v>
      </c>
      <c r="B3091" s="181" t="str">
        <f t="shared" si="201"/>
        <v>May</v>
      </c>
      <c r="C3091" s="79">
        <f t="shared" si="202"/>
        <v>21</v>
      </c>
      <c r="D3091" s="194">
        <v>44336</v>
      </c>
      <c r="E3091" s="53" t="s">
        <v>15</v>
      </c>
      <c r="F3091" s="53" t="s">
        <v>152</v>
      </c>
      <c r="G3091" s="50" t="s">
        <v>138</v>
      </c>
      <c r="H3091" s="50" t="s">
        <v>144</v>
      </c>
      <c r="I3091" s="53">
        <v>59</v>
      </c>
      <c r="J3091" s="61">
        <v>2.02</v>
      </c>
      <c r="K3091" s="64">
        <f t="shared" si="203"/>
        <v>0.98354749024973342</v>
      </c>
      <c r="M3091" s="2"/>
    </row>
    <row r="3092" spans="1:13" x14ac:dyDescent="0.2">
      <c r="A3092" s="47">
        <f t="shared" si="200"/>
        <v>2021</v>
      </c>
      <c r="B3092" s="181" t="str">
        <f t="shared" si="201"/>
        <v>May</v>
      </c>
      <c r="C3092" s="79">
        <f t="shared" si="202"/>
        <v>21</v>
      </c>
      <c r="D3092" s="194">
        <v>44336</v>
      </c>
      <c r="E3092" s="53" t="s">
        <v>15</v>
      </c>
      <c r="F3092" s="53" t="s">
        <v>152</v>
      </c>
      <c r="G3092" s="50" t="s">
        <v>138</v>
      </c>
      <c r="H3092" s="50" t="s">
        <v>144</v>
      </c>
      <c r="I3092" s="53">
        <v>62</v>
      </c>
      <c r="J3092" s="61">
        <v>2.44</v>
      </c>
      <c r="K3092" s="64">
        <f t="shared" si="203"/>
        <v>1.0237991339666341</v>
      </c>
      <c r="M3092" s="2"/>
    </row>
    <row r="3093" spans="1:13" x14ac:dyDescent="0.2">
      <c r="A3093" s="47">
        <f t="shared" si="200"/>
        <v>2021</v>
      </c>
      <c r="B3093" s="181" t="str">
        <f t="shared" si="201"/>
        <v>May</v>
      </c>
      <c r="C3093" s="79">
        <f t="shared" si="202"/>
        <v>21</v>
      </c>
      <c r="D3093" s="194">
        <v>44336</v>
      </c>
      <c r="E3093" s="53" t="s">
        <v>15</v>
      </c>
      <c r="F3093" s="53" t="s">
        <v>152</v>
      </c>
      <c r="G3093" s="50" t="s">
        <v>138</v>
      </c>
      <c r="H3093" s="50" t="s">
        <v>144</v>
      </c>
      <c r="I3093" s="53">
        <v>64</v>
      </c>
      <c r="J3093" s="61">
        <v>2.63</v>
      </c>
      <c r="K3093" s="64">
        <f t="shared" si="203"/>
        <v>1.003265380859375</v>
      </c>
      <c r="M3093" s="2"/>
    </row>
    <row r="3094" spans="1:13" x14ac:dyDescent="0.2">
      <c r="A3094" s="47">
        <f t="shared" si="200"/>
        <v>2021</v>
      </c>
      <c r="B3094" s="181" t="str">
        <f t="shared" si="201"/>
        <v>May</v>
      </c>
      <c r="C3094" s="79">
        <f t="shared" si="202"/>
        <v>21</v>
      </c>
      <c r="D3094" s="194">
        <v>44336</v>
      </c>
      <c r="E3094" s="53" t="s">
        <v>15</v>
      </c>
      <c r="F3094" s="53" t="s">
        <v>152</v>
      </c>
      <c r="G3094" s="50" t="s">
        <v>138</v>
      </c>
      <c r="H3094" s="50" t="s">
        <v>144</v>
      </c>
      <c r="I3094" s="53">
        <v>68</v>
      </c>
      <c r="J3094" s="61">
        <v>3.2</v>
      </c>
      <c r="K3094" s="64">
        <f t="shared" si="203"/>
        <v>1.0177081213108081</v>
      </c>
      <c r="M3094" s="2"/>
    </row>
    <row r="3095" spans="1:13" x14ac:dyDescent="0.2">
      <c r="A3095" s="47">
        <f t="shared" si="200"/>
        <v>2021</v>
      </c>
      <c r="B3095" s="181" t="str">
        <f t="shared" si="201"/>
        <v>May</v>
      </c>
      <c r="C3095" s="79">
        <f t="shared" si="202"/>
        <v>21</v>
      </c>
      <c r="D3095" s="194">
        <v>44336</v>
      </c>
      <c r="E3095" s="53" t="s">
        <v>15</v>
      </c>
      <c r="F3095" s="53" t="s">
        <v>152</v>
      </c>
      <c r="G3095" s="50" t="s">
        <v>138</v>
      </c>
      <c r="H3095" s="50" t="s">
        <v>144</v>
      </c>
      <c r="I3095" s="53">
        <v>62</v>
      </c>
      <c r="J3095" s="61">
        <v>2.1800000000000002</v>
      </c>
      <c r="K3095" s="64">
        <f t="shared" si="203"/>
        <v>0.91470578362592747</v>
      </c>
      <c r="M3095" s="2"/>
    </row>
    <row r="3096" spans="1:13" x14ac:dyDescent="0.2">
      <c r="A3096" s="47">
        <f t="shared" si="200"/>
        <v>2021</v>
      </c>
      <c r="B3096" s="181" t="str">
        <f t="shared" si="201"/>
        <v>May</v>
      </c>
      <c r="C3096" s="79">
        <f t="shared" si="202"/>
        <v>21</v>
      </c>
      <c r="D3096" s="194">
        <v>44336</v>
      </c>
      <c r="E3096" s="53" t="s">
        <v>15</v>
      </c>
      <c r="F3096" s="53" t="s">
        <v>152</v>
      </c>
      <c r="G3096" s="50" t="s">
        <v>138</v>
      </c>
      <c r="H3096" s="50" t="s">
        <v>144</v>
      </c>
      <c r="I3096" s="53">
        <v>67</v>
      </c>
      <c r="J3096" s="61">
        <v>2.85</v>
      </c>
      <c r="K3096" s="64">
        <f t="shared" si="203"/>
        <v>0.94758996286112318</v>
      </c>
      <c r="M3096" s="2"/>
    </row>
    <row r="3097" spans="1:13" x14ac:dyDescent="0.2">
      <c r="A3097" s="47">
        <f t="shared" si="200"/>
        <v>2021</v>
      </c>
      <c r="B3097" s="181" t="str">
        <f t="shared" si="201"/>
        <v>May</v>
      </c>
      <c r="C3097" s="79">
        <f t="shared" si="202"/>
        <v>21</v>
      </c>
      <c r="D3097" s="194">
        <v>44336</v>
      </c>
      <c r="E3097" s="53" t="s">
        <v>15</v>
      </c>
      <c r="F3097" s="53" t="s">
        <v>152</v>
      </c>
      <c r="G3097" s="50" t="s">
        <v>138</v>
      </c>
      <c r="H3097" s="50" t="s">
        <v>144</v>
      </c>
      <c r="I3097" s="53">
        <v>64</v>
      </c>
      <c r="J3097" s="61">
        <v>2.56</v>
      </c>
      <c r="K3097" s="64">
        <f t="shared" si="203"/>
        <v>0.9765625</v>
      </c>
      <c r="M3097" s="2"/>
    </row>
    <row r="3098" spans="1:13" x14ac:dyDescent="0.2">
      <c r="A3098" s="47">
        <f t="shared" si="200"/>
        <v>2021</v>
      </c>
      <c r="B3098" s="181" t="str">
        <f t="shared" si="201"/>
        <v>May</v>
      </c>
      <c r="C3098" s="79">
        <f t="shared" si="202"/>
        <v>21</v>
      </c>
      <c r="D3098" s="194">
        <v>44336</v>
      </c>
      <c r="E3098" s="53" t="s">
        <v>15</v>
      </c>
      <c r="F3098" s="53" t="s">
        <v>152</v>
      </c>
      <c r="G3098" s="50" t="s">
        <v>138</v>
      </c>
      <c r="H3098" s="50" t="s">
        <v>144</v>
      </c>
      <c r="I3098" s="53">
        <v>56</v>
      </c>
      <c r="J3098" s="61">
        <v>1.76</v>
      </c>
      <c r="K3098" s="64">
        <f t="shared" si="203"/>
        <v>1.0021865889212829</v>
      </c>
      <c r="M3098" s="2"/>
    </row>
    <row r="3099" spans="1:13" x14ac:dyDescent="0.2">
      <c r="A3099" s="47">
        <f t="shared" si="200"/>
        <v>2021</v>
      </c>
      <c r="B3099" s="181" t="str">
        <f t="shared" si="201"/>
        <v>May</v>
      </c>
      <c r="C3099" s="79">
        <f t="shared" si="202"/>
        <v>21</v>
      </c>
      <c r="D3099" s="194">
        <v>44336</v>
      </c>
      <c r="E3099" s="53" t="s">
        <v>15</v>
      </c>
      <c r="F3099" s="53" t="s">
        <v>152</v>
      </c>
      <c r="G3099" s="50" t="s">
        <v>138</v>
      </c>
      <c r="H3099" s="50" t="s">
        <v>144</v>
      </c>
      <c r="I3099" s="53">
        <v>55</v>
      </c>
      <c r="J3099" s="61">
        <v>1.5</v>
      </c>
      <c r="K3099" s="64">
        <f t="shared" si="203"/>
        <v>0.90157776108189336</v>
      </c>
      <c r="M3099" s="2"/>
    </row>
    <row r="3100" spans="1:13" x14ac:dyDescent="0.2">
      <c r="A3100" s="47">
        <f t="shared" si="200"/>
        <v>2021</v>
      </c>
      <c r="B3100" s="181" t="str">
        <f t="shared" si="201"/>
        <v>May</v>
      </c>
      <c r="C3100" s="79">
        <f t="shared" si="202"/>
        <v>21</v>
      </c>
      <c r="D3100" s="194">
        <v>44336</v>
      </c>
      <c r="E3100" s="53" t="s">
        <v>15</v>
      </c>
      <c r="F3100" s="53" t="s">
        <v>152</v>
      </c>
      <c r="G3100" s="50" t="s">
        <v>138</v>
      </c>
      <c r="H3100" s="50" t="s">
        <v>144</v>
      </c>
      <c r="I3100" s="53">
        <v>61</v>
      </c>
      <c r="J3100" s="61">
        <v>2.16</v>
      </c>
      <c r="K3100" s="64">
        <f t="shared" si="203"/>
        <v>0.95162150135914458</v>
      </c>
      <c r="M3100" s="2"/>
    </row>
    <row r="3101" spans="1:13" x14ac:dyDescent="0.2">
      <c r="A3101" s="47">
        <f t="shared" si="200"/>
        <v>2021</v>
      </c>
      <c r="B3101" s="181" t="str">
        <f t="shared" si="201"/>
        <v>May</v>
      </c>
      <c r="C3101" s="79">
        <f t="shared" si="202"/>
        <v>21</v>
      </c>
      <c r="D3101" s="194">
        <v>44336</v>
      </c>
      <c r="E3101" s="53" t="s">
        <v>15</v>
      </c>
      <c r="F3101" s="53" t="s">
        <v>152</v>
      </c>
      <c r="G3101" s="50" t="s">
        <v>138</v>
      </c>
      <c r="H3101" s="50" t="s">
        <v>144</v>
      </c>
      <c r="I3101" s="53">
        <v>57</v>
      </c>
      <c r="J3101" s="61">
        <v>1.78</v>
      </c>
      <c r="K3101" s="64">
        <f t="shared" si="203"/>
        <v>0.96115943907167123</v>
      </c>
      <c r="M3101" s="2"/>
    </row>
    <row r="3102" spans="1:13" x14ac:dyDescent="0.2">
      <c r="A3102" s="47">
        <f t="shared" si="200"/>
        <v>2021</v>
      </c>
      <c r="B3102" s="181" t="str">
        <f t="shared" si="201"/>
        <v>May</v>
      </c>
      <c r="C3102" s="79">
        <f t="shared" si="202"/>
        <v>21</v>
      </c>
      <c r="D3102" s="194">
        <v>44336</v>
      </c>
      <c r="E3102" s="53" t="s">
        <v>217</v>
      </c>
      <c r="F3102" s="53" t="s">
        <v>146</v>
      </c>
      <c r="G3102" s="50" t="s">
        <v>138</v>
      </c>
      <c r="H3102" s="50" t="s">
        <v>144</v>
      </c>
      <c r="I3102" s="53">
        <v>39</v>
      </c>
      <c r="J3102" s="61">
        <v>0.65</v>
      </c>
      <c r="K3102" s="64">
        <f t="shared" si="203"/>
        <v>1.0957703265395573</v>
      </c>
      <c r="M3102" s="2"/>
    </row>
    <row r="3103" spans="1:13" x14ac:dyDescent="0.2">
      <c r="A3103" s="47">
        <f t="shared" si="200"/>
        <v>2021</v>
      </c>
      <c r="B3103" s="181" t="str">
        <f t="shared" si="201"/>
        <v>May</v>
      </c>
      <c r="C3103" s="79">
        <f t="shared" si="202"/>
        <v>21</v>
      </c>
      <c r="D3103" s="194">
        <v>44336</v>
      </c>
      <c r="E3103" s="53" t="s">
        <v>217</v>
      </c>
      <c r="F3103" s="53" t="s">
        <v>146</v>
      </c>
      <c r="G3103" s="50" t="s">
        <v>138</v>
      </c>
      <c r="H3103" s="50" t="s">
        <v>144</v>
      </c>
      <c r="I3103" s="53">
        <v>41</v>
      </c>
      <c r="J3103" s="61">
        <v>0.63</v>
      </c>
      <c r="K3103" s="64">
        <f t="shared" si="203"/>
        <v>0.91409004512412761</v>
      </c>
      <c r="M3103" s="2"/>
    </row>
    <row r="3104" spans="1:13" x14ac:dyDescent="0.2">
      <c r="A3104" s="47">
        <f t="shared" si="200"/>
        <v>2021</v>
      </c>
      <c r="B3104" s="181" t="str">
        <f t="shared" si="201"/>
        <v>May</v>
      </c>
      <c r="C3104" s="79">
        <f t="shared" si="202"/>
        <v>21</v>
      </c>
      <c r="D3104" s="194">
        <v>44336</v>
      </c>
      <c r="E3104" s="53" t="s">
        <v>217</v>
      </c>
      <c r="F3104" s="53" t="s">
        <v>146</v>
      </c>
      <c r="G3104" s="50" t="s">
        <v>138</v>
      </c>
      <c r="H3104" s="50" t="s">
        <v>144</v>
      </c>
      <c r="I3104" s="53">
        <v>50</v>
      </c>
      <c r="J3104" s="61">
        <v>1.26</v>
      </c>
      <c r="K3104" s="64">
        <f t="shared" si="203"/>
        <v>1.008</v>
      </c>
      <c r="M3104" s="2"/>
    </row>
    <row r="3105" spans="1:13" x14ac:dyDescent="0.2">
      <c r="A3105" s="47">
        <f t="shared" si="200"/>
        <v>2021</v>
      </c>
      <c r="B3105" s="181" t="str">
        <f t="shared" si="201"/>
        <v>May</v>
      </c>
      <c r="C3105" s="79">
        <f t="shared" si="202"/>
        <v>21</v>
      </c>
      <c r="D3105" s="194">
        <v>44336</v>
      </c>
      <c r="E3105" s="53" t="s">
        <v>217</v>
      </c>
      <c r="F3105" s="53" t="s">
        <v>146</v>
      </c>
      <c r="G3105" s="50" t="s">
        <v>138</v>
      </c>
      <c r="H3105" s="50" t="s">
        <v>144</v>
      </c>
      <c r="I3105" s="53">
        <v>42</v>
      </c>
      <c r="J3105" s="61">
        <v>0.75</v>
      </c>
      <c r="K3105" s="64">
        <f t="shared" si="203"/>
        <v>1.0123096857790734</v>
      </c>
      <c r="M3105" s="2"/>
    </row>
    <row r="3106" spans="1:13" x14ac:dyDescent="0.2">
      <c r="A3106" s="47">
        <f t="shared" si="200"/>
        <v>2021</v>
      </c>
      <c r="B3106" s="181" t="str">
        <f t="shared" si="201"/>
        <v>May</v>
      </c>
      <c r="C3106" s="79">
        <f t="shared" si="202"/>
        <v>21</v>
      </c>
      <c r="D3106" s="194">
        <v>44336</v>
      </c>
      <c r="E3106" s="53" t="s">
        <v>217</v>
      </c>
      <c r="F3106" s="53" t="s">
        <v>146</v>
      </c>
      <c r="G3106" s="50" t="s">
        <v>138</v>
      </c>
      <c r="H3106" s="50" t="s">
        <v>144</v>
      </c>
      <c r="I3106" s="53">
        <v>52</v>
      </c>
      <c r="J3106" s="61">
        <v>1.52</v>
      </c>
      <c r="K3106" s="64">
        <f t="shared" si="203"/>
        <v>1.0810195721438325</v>
      </c>
      <c r="M3106" s="2"/>
    </row>
    <row r="3107" spans="1:13" x14ac:dyDescent="0.2">
      <c r="A3107" s="47">
        <f t="shared" si="200"/>
        <v>2021</v>
      </c>
      <c r="B3107" s="181" t="str">
        <f t="shared" si="201"/>
        <v>May</v>
      </c>
      <c r="C3107" s="79">
        <f t="shared" si="202"/>
        <v>21</v>
      </c>
      <c r="D3107" s="194">
        <v>44336</v>
      </c>
      <c r="E3107" s="53" t="s">
        <v>217</v>
      </c>
      <c r="F3107" s="53" t="s">
        <v>146</v>
      </c>
      <c r="G3107" s="50" t="s">
        <v>138</v>
      </c>
      <c r="H3107" s="50" t="s">
        <v>144</v>
      </c>
      <c r="I3107" s="53">
        <v>54</v>
      </c>
      <c r="J3107" s="61">
        <v>1.68</v>
      </c>
      <c r="K3107" s="64">
        <f t="shared" si="203"/>
        <v>1.0669105319311081</v>
      </c>
      <c r="M3107" s="2"/>
    </row>
    <row r="3108" spans="1:13" x14ac:dyDescent="0.2">
      <c r="A3108" s="47">
        <f t="shared" si="200"/>
        <v>2021</v>
      </c>
      <c r="B3108" s="181" t="str">
        <f t="shared" si="201"/>
        <v>May</v>
      </c>
      <c r="C3108" s="79">
        <f t="shared" si="202"/>
        <v>21</v>
      </c>
      <c r="D3108" s="194">
        <v>44336</v>
      </c>
      <c r="E3108" s="53" t="s">
        <v>217</v>
      </c>
      <c r="F3108" s="53" t="s">
        <v>146</v>
      </c>
      <c r="G3108" s="50" t="s">
        <v>138</v>
      </c>
      <c r="H3108" s="50" t="s">
        <v>144</v>
      </c>
      <c r="I3108" s="53">
        <v>55</v>
      </c>
      <c r="J3108" s="61">
        <v>1.76</v>
      </c>
      <c r="K3108" s="64">
        <f t="shared" si="203"/>
        <v>1.0578512396694215</v>
      </c>
      <c r="M3108" s="2"/>
    </row>
    <row r="3109" spans="1:13" x14ac:dyDescent="0.2">
      <c r="A3109" s="47">
        <f t="shared" si="200"/>
        <v>2021</v>
      </c>
      <c r="B3109" s="181" t="str">
        <f t="shared" si="201"/>
        <v>May</v>
      </c>
      <c r="C3109" s="79">
        <f t="shared" si="202"/>
        <v>21</v>
      </c>
      <c r="D3109" s="194">
        <v>44336</v>
      </c>
      <c r="E3109" s="53" t="s">
        <v>217</v>
      </c>
      <c r="F3109" s="53" t="s">
        <v>146</v>
      </c>
      <c r="G3109" s="50" t="s">
        <v>138</v>
      </c>
      <c r="H3109" s="50" t="s">
        <v>144</v>
      </c>
      <c r="I3109" s="53">
        <v>55</v>
      </c>
      <c r="J3109" s="61">
        <v>1.58</v>
      </c>
      <c r="K3109" s="64">
        <f t="shared" si="203"/>
        <v>0.9496619083395943</v>
      </c>
      <c r="M3109" s="2"/>
    </row>
    <row r="3110" spans="1:13" x14ac:dyDescent="0.2">
      <c r="A3110" s="47">
        <f t="shared" si="200"/>
        <v>2021</v>
      </c>
      <c r="B3110" s="181" t="str">
        <f t="shared" si="201"/>
        <v>May</v>
      </c>
      <c r="C3110" s="79">
        <f t="shared" si="202"/>
        <v>21</v>
      </c>
      <c r="D3110" s="194">
        <v>44336</v>
      </c>
      <c r="E3110" s="53" t="s">
        <v>217</v>
      </c>
      <c r="F3110" s="53" t="s">
        <v>146</v>
      </c>
      <c r="G3110" s="50" t="s">
        <v>138</v>
      </c>
      <c r="H3110" s="50" t="s">
        <v>144</v>
      </c>
      <c r="I3110" s="53">
        <v>42</v>
      </c>
      <c r="J3110" s="61">
        <v>0.77</v>
      </c>
      <c r="K3110" s="64">
        <f t="shared" si="203"/>
        <v>1.0393046107331823</v>
      </c>
      <c r="M3110" s="2"/>
    </row>
    <row r="3111" spans="1:13" x14ac:dyDescent="0.2">
      <c r="A3111" s="47">
        <f t="shared" si="200"/>
        <v>2021</v>
      </c>
      <c r="B3111" s="181" t="str">
        <f t="shared" si="201"/>
        <v>May</v>
      </c>
      <c r="C3111" s="79">
        <f t="shared" si="202"/>
        <v>21</v>
      </c>
      <c r="D3111" s="194">
        <v>44336</v>
      </c>
      <c r="E3111" s="53" t="s">
        <v>217</v>
      </c>
      <c r="F3111" s="53" t="s">
        <v>146</v>
      </c>
      <c r="G3111" s="50" t="s">
        <v>138</v>
      </c>
      <c r="H3111" s="50" t="s">
        <v>144</v>
      </c>
      <c r="I3111" s="53">
        <v>39</v>
      </c>
      <c r="J3111" s="61">
        <v>0.74</v>
      </c>
      <c r="K3111" s="64">
        <f t="shared" si="203"/>
        <v>1.2474923717527269</v>
      </c>
      <c r="M3111" s="2"/>
    </row>
    <row r="3112" spans="1:13" x14ac:dyDescent="0.2">
      <c r="A3112" s="47">
        <f t="shared" ref="A3112:A3175" si="204">YEAR(D3112)</f>
        <v>2021</v>
      </c>
      <c r="B3112" s="181" t="str">
        <f t="shared" si="201"/>
        <v>May</v>
      </c>
      <c r="C3112" s="79">
        <f t="shared" si="202"/>
        <v>21</v>
      </c>
      <c r="D3112" s="194">
        <v>44336</v>
      </c>
      <c r="E3112" s="53" t="s">
        <v>217</v>
      </c>
      <c r="F3112" s="53" t="s">
        <v>146</v>
      </c>
      <c r="G3112" s="50" t="s">
        <v>138</v>
      </c>
      <c r="H3112" s="50" t="s">
        <v>144</v>
      </c>
      <c r="I3112" s="53">
        <v>41</v>
      </c>
      <c r="J3112" s="61">
        <v>0.65</v>
      </c>
      <c r="K3112" s="64">
        <f t="shared" si="203"/>
        <v>0.94310877671536975</v>
      </c>
      <c r="M3112" s="2"/>
    </row>
    <row r="3113" spans="1:13" x14ac:dyDescent="0.2">
      <c r="A3113" s="47">
        <f t="shared" si="204"/>
        <v>2021</v>
      </c>
      <c r="B3113" s="181" t="str">
        <f t="shared" si="201"/>
        <v>May</v>
      </c>
      <c r="C3113" s="79">
        <f t="shared" si="202"/>
        <v>21</v>
      </c>
      <c r="D3113" s="194">
        <v>44336</v>
      </c>
      <c r="E3113" s="53" t="s">
        <v>217</v>
      </c>
      <c r="F3113" s="53" t="s">
        <v>146</v>
      </c>
      <c r="G3113" s="50" t="s">
        <v>138</v>
      </c>
      <c r="H3113" s="50" t="s">
        <v>144</v>
      </c>
      <c r="I3113" s="53">
        <v>53</v>
      </c>
      <c r="J3113" s="61">
        <v>1.52</v>
      </c>
      <c r="K3113" s="64">
        <f t="shared" si="203"/>
        <v>1.0209770481672791</v>
      </c>
      <c r="M3113" s="2"/>
    </row>
    <row r="3114" spans="1:13" x14ac:dyDescent="0.2">
      <c r="A3114" s="47">
        <f t="shared" si="204"/>
        <v>2021</v>
      </c>
      <c r="B3114" s="181" t="str">
        <f t="shared" si="201"/>
        <v>May</v>
      </c>
      <c r="C3114" s="79">
        <f t="shared" si="202"/>
        <v>21</v>
      </c>
      <c r="D3114" s="194">
        <v>44336</v>
      </c>
      <c r="E3114" s="53" t="s">
        <v>217</v>
      </c>
      <c r="F3114" s="53" t="s">
        <v>146</v>
      </c>
      <c r="G3114" s="50" t="s">
        <v>138</v>
      </c>
      <c r="H3114" s="50" t="s">
        <v>144</v>
      </c>
      <c r="I3114" s="53">
        <v>54</v>
      </c>
      <c r="J3114" s="61">
        <v>1.45</v>
      </c>
      <c r="K3114" s="64">
        <f t="shared" si="203"/>
        <v>0.92084539958339684</v>
      </c>
      <c r="M3114" s="2"/>
    </row>
    <row r="3115" spans="1:13" x14ac:dyDescent="0.2">
      <c r="A3115" s="47">
        <f t="shared" si="204"/>
        <v>2021</v>
      </c>
      <c r="B3115" s="181" t="str">
        <f t="shared" si="201"/>
        <v>May</v>
      </c>
      <c r="C3115" s="79">
        <f t="shared" si="202"/>
        <v>21</v>
      </c>
      <c r="D3115" s="194">
        <v>44336</v>
      </c>
      <c r="E3115" s="53" t="s">
        <v>217</v>
      </c>
      <c r="F3115" s="53" t="s">
        <v>146</v>
      </c>
      <c r="G3115" s="50" t="s">
        <v>138</v>
      </c>
      <c r="H3115" s="50" t="s">
        <v>144</v>
      </c>
      <c r="I3115" s="53">
        <v>47</v>
      </c>
      <c r="J3115" s="61">
        <v>1.0900000000000001</v>
      </c>
      <c r="K3115" s="64">
        <f t="shared" si="203"/>
        <v>1.0498637103531974</v>
      </c>
      <c r="M3115" s="2"/>
    </row>
    <row r="3116" spans="1:13" x14ac:dyDescent="0.2">
      <c r="A3116" s="47">
        <f t="shared" si="204"/>
        <v>2021</v>
      </c>
      <c r="B3116" s="181" t="str">
        <f t="shared" si="201"/>
        <v>May</v>
      </c>
      <c r="C3116" s="79">
        <f t="shared" si="202"/>
        <v>21</v>
      </c>
      <c r="D3116" s="194">
        <v>44336</v>
      </c>
      <c r="E3116" s="53" t="s">
        <v>217</v>
      </c>
      <c r="F3116" s="53" t="s">
        <v>146</v>
      </c>
      <c r="G3116" s="50" t="s">
        <v>138</v>
      </c>
      <c r="H3116" s="50" t="s">
        <v>144</v>
      </c>
      <c r="I3116" s="53">
        <v>50</v>
      </c>
      <c r="J3116" s="61">
        <v>1.28</v>
      </c>
      <c r="K3116" s="64">
        <f t="shared" si="203"/>
        <v>1.024</v>
      </c>
      <c r="M3116" s="2"/>
    </row>
    <row r="3117" spans="1:13" x14ac:dyDescent="0.2">
      <c r="A3117" s="47">
        <f t="shared" si="204"/>
        <v>2021</v>
      </c>
      <c r="B3117" s="181" t="str">
        <f t="shared" si="201"/>
        <v>May</v>
      </c>
      <c r="C3117" s="79">
        <f t="shared" si="202"/>
        <v>21</v>
      </c>
      <c r="D3117" s="194">
        <v>44336</v>
      </c>
      <c r="E3117" s="53" t="s">
        <v>217</v>
      </c>
      <c r="F3117" s="53" t="s">
        <v>146</v>
      </c>
      <c r="G3117" s="50" t="s">
        <v>138</v>
      </c>
      <c r="H3117" s="50" t="s">
        <v>144</v>
      </c>
      <c r="I3117" s="53">
        <v>47</v>
      </c>
      <c r="J3117" s="61">
        <v>1.1100000000000001</v>
      </c>
      <c r="K3117" s="64">
        <f t="shared" si="203"/>
        <v>1.0691272646716048</v>
      </c>
      <c r="M3117" s="2"/>
    </row>
    <row r="3118" spans="1:13" x14ac:dyDescent="0.2">
      <c r="A3118" s="47">
        <f t="shared" si="204"/>
        <v>2021</v>
      </c>
      <c r="B3118" s="181" t="str">
        <f t="shared" ref="B3118:B3181" si="205">TEXT(D3118,"mmm")</f>
        <v>May</v>
      </c>
      <c r="C3118" s="79">
        <f t="shared" si="202"/>
        <v>21</v>
      </c>
      <c r="D3118" s="194">
        <v>44336</v>
      </c>
      <c r="E3118" s="53" t="s">
        <v>217</v>
      </c>
      <c r="F3118" s="53" t="s">
        <v>146</v>
      </c>
      <c r="G3118" s="50" t="s">
        <v>138</v>
      </c>
      <c r="H3118" s="50" t="s">
        <v>144</v>
      </c>
      <c r="I3118" s="53">
        <v>46</v>
      </c>
      <c r="J3118" s="61">
        <v>1</v>
      </c>
      <c r="K3118" s="64">
        <f t="shared" si="203"/>
        <v>1.0273691131749816</v>
      </c>
      <c r="M3118" s="2"/>
    </row>
    <row r="3119" spans="1:13" x14ac:dyDescent="0.2">
      <c r="A3119" s="47">
        <f t="shared" si="204"/>
        <v>2021</v>
      </c>
      <c r="B3119" s="181" t="str">
        <f t="shared" si="205"/>
        <v>May</v>
      </c>
      <c r="C3119" s="79">
        <f t="shared" ref="C3119:C3172" si="206">WEEKNUM(D3119)</f>
        <v>21</v>
      </c>
      <c r="D3119" s="194">
        <v>44336</v>
      </c>
      <c r="E3119" s="53" t="s">
        <v>217</v>
      </c>
      <c r="F3119" s="53" t="s">
        <v>146</v>
      </c>
      <c r="G3119" s="50" t="s">
        <v>138</v>
      </c>
      <c r="H3119" s="50" t="s">
        <v>144</v>
      </c>
      <c r="I3119" s="53">
        <v>40</v>
      </c>
      <c r="J3119" s="61">
        <v>0.64</v>
      </c>
      <c r="K3119" s="64">
        <f t="shared" si="203"/>
        <v>1</v>
      </c>
      <c r="M3119" s="2"/>
    </row>
    <row r="3120" spans="1:13" x14ac:dyDescent="0.2">
      <c r="A3120" s="47">
        <f t="shared" si="204"/>
        <v>2021</v>
      </c>
      <c r="B3120" s="181" t="str">
        <f t="shared" si="205"/>
        <v>May</v>
      </c>
      <c r="C3120" s="79">
        <f t="shared" si="206"/>
        <v>21</v>
      </c>
      <c r="D3120" s="194">
        <v>44336</v>
      </c>
      <c r="E3120" s="53" t="s">
        <v>217</v>
      </c>
      <c r="F3120" s="53" t="s">
        <v>146</v>
      </c>
      <c r="G3120" s="50" t="s">
        <v>138</v>
      </c>
      <c r="H3120" s="50" t="s">
        <v>144</v>
      </c>
      <c r="I3120" s="53">
        <v>39</v>
      </c>
      <c r="J3120" s="61">
        <v>0.52</v>
      </c>
      <c r="K3120" s="64">
        <f t="shared" si="203"/>
        <v>0.87661626123164582</v>
      </c>
      <c r="M3120" s="2"/>
    </row>
    <row r="3121" spans="1:13" x14ac:dyDescent="0.2">
      <c r="A3121" s="47">
        <f t="shared" si="204"/>
        <v>2021</v>
      </c>
      <c r="B3121" s="181" t="str">
        <f t="shared" si="205"/>
        <v>May</v>
      </c>
      <c r="C3121" s="79">
        <f t="shared" si="206"/>
        <v>21</v>
      </c>
      <c r="D3121" s="194">
        <v>44336</v>
      </c>
      <c r="E3121" s="53" t="s">
        <v>217</v>
      </c>
      <c r="F3121" s="53" t="s">
        <v>146</v>
      </c>
      <c r="G3121" s="50" t="s">
        <v>138</v>
      </c>
      <c r="H3121" s="50" t="s">
        <v>144</v>
      </c>
      <c r="I3121" s="53">
        <v>42</v>
      </c>
      <c r="J3121" s="61">
        <v>0.61</v>
      </c>
      <c r="K3121" s="64">
        <f t="shared" si="203"/>
        <v>0.82334521110031311</v>
      </c>
      <c r="M3121" s="2"/>
    </row>
    <row r="3122" spans="1:13" x14ac:dyDescent="0.2">
      <c r="A3122" s="47">
        <f t="shared" si="204"/>
        <v>2021</v>
      </c>
      <c r="B3122" s="181" t="str">
        <f t="shared" si="205"/>
        <v>May</v>
      </c>
      <c r="C3122" s="79">
        <f t="shared" si="206"/>
        <v>21</v>
      </c>
      <c r="D3122" s="194">
        <v>44336</v>
      </c>
      <c r="E3122" s="53" t="s">
        <v>217</v>
      </c>
      <c r="F3122" s="53" t="s">
        <v>146</v>
      </c>
      <c r="G3122" s="50" t="s">
        <v>138</v>
      </c>
      <c r="H3122" s="50" t="s">
        <v>144</v>
      </c>
      <c r="I3122" s="53">
        <v>45</v>
      </c>
      <c r="J3122" s="61">
        <v>0.91</v>
      </c>
      <c r="K3122" s="64">
        <f t="shared" si="203"/>
        <v>0.99862825788751719</v>
      </c>
      <c r="M3122" s="2"/>
    </row>
    <row r="3123" spans="1:13" x14ac:dyDescent="0.2">
      <c r="A3123" s="47">
        <f t="shared" si="204"/>
        <v>2021</v>
      </c>
      <c r="B3123" s="181" t="str">
        <f t="shared" si="205"/>
        <v>May</v>
      </c>
      <c r="C3123" s="79">
        <f t="shared" si="206"/>
        <v>21</v>
      </c>
      <c r="D3123" s="194">
        <v>44336</v>
      </c>
      <c r="E3123" s="53" t="s">
        <v>217</v>
      </c>
      <c r="F3123" s="53" t="s">
        <v>146</v>
      </c>
      <c r="G3123" s="50" t="s">
        <v>138</v>
      </c>
      <c r="H3123" s="50" t="s">
        <v>144</v>
      </c>
      <c r="I3123" s="53">
        <v>47</v>
      </c>
      <c r="J3123" s="61">
        <v>0.94</v>
      </c>
      <c r="K3123" s="64">
        <f t="shared" si="203"/>
        <v>0.90538705296514255</v>
      </c>
      <c r="M3123" s="2"/>
    </row>
    <row r="3124" spans="1:13" x14ac:dyDescent="0.2">
      <c r="A3124" s="47">
        <f t="shared" si="204"/>
        <v>2021</v>
      </c>
      <c r="B3124" s="181" t="str">
        <f t="shared" si="205"/>
        <v>May</v>
      </c>
      <c r="C3124" s="79">
        <f t="shared" si="206"/>
        <v>21</v>
      </c>
      <c r="D3124" s="194">
        <v>44336</v>
      </c>
      <c r="E3124" s="53" t="s">
        <v>217</v>
      </c>
      <c r="F3124" s="53" t="s">
        <v>146</v>
      </c>
      <c r="G3124" s="50" t="s">
        <v>138</v>
      </c>
      <c r="H3124" s="50" t="s">
        <v>144</v>
      </c>
      <c r="I3124" s="53">
        <v>45</v>
      </c>
      <c r="J3124" s="61">
        <v>0.96</v>
      </c>
      <c r="K3124" s="64">
        <f t="shared" si="203"/>
        <v>1.0534979423868314</v>
      </c>
      <c r="M3124" s="2"/>
    </row>
    <row r="3125" spans="1:13" x14ac:dyDescent="0.2">
      <c r="A3125" s="47">
        <f t="shared" si="204"/>
        <v>2021</v>
      </c>
      <c r="B3125" s="181" t="str">
        <f t="shared" si="205"/>
        <v>May</v>
      </c>
      <c r="C3125" s="79">
        <f t="shared" si="206"/>
        <v>21</v>
      </c>
      <c r="D3125" s="194">
        <v>44336</v>
      </c>
      <c r="E3125" s="53" t="s">
        <v>217</v>
      </c>
      <c r="F3125" s="53" t="s">
        <v>146</v>
      </c>
      <c r="G3125" s="50" t="s">
        <v>138</v>
      </c>
      <c r="H3125" s="50" t="s">
        <v>144</v>
      </c>
      <c r="I3125" s="53">
        <v>45</v>
      </c>
      <c r="J3125" s="61">
        <v>0.9</v>
      </c>
      <c r="K3125" s="64">
        <f t="shared" si="203"/>
        <v>0.98765432098765427</v>
      </c>
      <c r="M3125" s="2"/>
    </row>
    <row r="3126" spans="1:13" x14ac:dyDescent="0.2">
      <c r="A3126" s="47">
        <f t="shared" si="204"/>
        <v>2021</v>
      </c>
      <c r="B3126" s="181" t="str">
        <f t="shared" si="205"/>
        <v>May</v>
      </c>
      <c r="C3126" s="79">
        <f t="shared" si="206"/>
        <v>21</v>
      </c>
      <c r="D3126" s="194">
        <v>44337</v>
      </c>
      <c r="E3126" s="53" t="s">
        <v>66</v>
      </c>
      <c r="F3126" s="53" t="s">
        <v>146</v>
      </c>
      <c r="G3126" s="50" t="s">
        <v>138</v>
      </c>
      <c r="H3126" s="50" t="s">
        <v>144</v>
      </c>
      <c r="I3126" s="53">
        <v>42</v>
      </c>
      <c r="J3126" s="61">
        <v>0.61</v>
      </c>
      <c r="K3126" s="64">
        <f t="shared" si="203"/>
        <v>0.82334521110031311</v>
      </c>
      <c r="M3126" s="2"/>
    </row>
    <row r="3127" spans="1:13" x14ac:dyDescent="0.2">
      <c r="A3127" s="47">
        <f t="shared" si="204"/>
        <v>2021</v>
      </c>
      <c r="B3127" s="181" t="str">
        <f t="shared" si="205"/>
        <v>May</v>
      </c>
      <c r="C3127" s="79">
        <f t="shared" si="206"/>
        <v>21</v>
      </c>
      <c r="D3127" s="194">
        <v>44337</v>
      </c>
      <c r="E3127" s="53" t="s">
        <v>66</v>
      </c>
      <c r="F3127" s="53" t="s">
        <v>146</v>
      </c>
      <c r="G3127" s="50" t="s">
        <v>138</v>
      </c>
      <c r="H3127" s="50" t="s">
        <v>144</v>
      </c>
      <c r="I3127" s="53">
        <v>44</v>
      </c>
      <c r="J3127" s="61">
        <v>0.79</v>
      </c>
      <c r="K3127" s="64">
        <f t="shared" si="203"/>
        <v>0.92740420736288509</v>
      </c>
      <c r="M3127" s="2"/>
    </row>
    <row r="3128" spans="1:13" x14ac:dyDescent="0.2">
      <c r="A3128" s="47">
        <f t="shared" si="204"/>
        <v>2021</v>
      </c>
      <c r="B3128" s="181" t="str">
        <f t="shared" si="205"/>
        <v>May</v>
      </c>
      <c r="C3128" s="79">
        <f t="shared" si="206"/>
        <v>21</v>
      </c>
      <c r="D3128" s="194">
        <v>44337</v>
      </c>
      <c r="E3128" s="53" t="s">
        <v>66</v>
      </c>
      <c r="F3128" s="53" t="s">
        <v>146</v>
      </c>
      <c r="G3128" s="50" t="s">
        <v>138</v>
      </c>
      <c r="H3128" s="50" t="s">
        <v>144</v>
      </c>
      <c r="I3128" s="53">
        <v>45</v>
      </c>
      <c r="J3128" s="61">
        <v>0.81</v>
      </c>
      <c r="K3128" s="64">
        <f t="shared" si="203"/>
        <v>0.88888888888888884</v>
      </c>
      <c r="M3128" s="2"/>
    </row>
    <row r="3129" spans="1:13" x14ac:dyDescent="0.2">
      <c r="A3129" s="47">
        <f t="shared" si="204"/>
        <v>2021</v>
      </c>
      <c r="B3129" s="181" t="str">
        <f t="shared" si="205"/>
        <v>May</v>
      </c>
      <c r="C3129" s="79">
        <f t="shared" si="206"/>
        <v>21</v>
      </c>
      <c r="D3129" s="194">
        <v>44337</v>
      </c>
      <c r="E3129" s="53" t="s">
        <v>66</v>
      </c>
      <c r="F3129" s="53" t="s">
        <v>146</v>
      </c>
      <c r="G3129" s="50" t="s">
        <v>138</v>
      </c>
      <c r="H3129" s="50" t="s">
        <v>144</v>
      </c>
      <c r="I3129" s="53">
        <v>45</v>
      </c>
      <c r="J3129" s="61">
        <v>0.87</v>
      </c>
      <c r="K3129" s="64">
        <f t="shared" si="203"/>
        <v>0.95473251028806583</v>
      </c>
      <c r="M3129" s="2"/>
    </row>
    <row r="3130" spans="1:13" x14ac:dyDescent="0.2">
      <c r="A3130" s="47">
        <f t="shared" si="204"/>
        <v>2021</v>
      </c>
      <c r="B3130" s="181" t="str">
        <f t="shared" si="205"/>
        <v>May</v>
      </c>
      <c r="C3130" s="79">
        <f t="shared" si="206"/>
        <v>21</v>
      </c>
      <c r="D3130" s="194">
        <v>44337</v>
      </c>
      <c r="E3130" s="53" t="s">
        <v>66</v>
      </c>
      <c r="F3130" s="53" t="s">
        <v>146</v>
      </c>
      <c r="G3130" s="50" t="s">
        <v>138</v>
      </c>
      <c r="H3130" s="50" t="s">
        <v>144</v>
      </c>
      <c r="I3130" s="53">
        <v>44</v>
      </c>
      <c r="J3130" s="61">
        <v>0.8</v>
      </c>
      <c r="K3130" s="64">
        <f t="shared" si="203"/>
        <v>0.9391435011269722</v>
      </c>
      <c r="M3130" s="2"/>
    </row>
    <row r="3131" spans="1:13" x14ac:dyDescent="0.2">
      <c r="A3131" s="47">
        <f t="shared" si="204"/>
        <v>2021</v>
      </c>
      <c r="B3131" s="181" t="str">
        <f t="shared" si="205"/>
        <v>May</v>
      </c>
      <c r="C3131" s="79">
        <f t="shared" si="206"/>
        <v>21</v>
      </c>
      <c r="D3131" s="194">
        <v>44337</v>
      </c>
      <c r="E3131" s="53" t="s">
        <v>66</v>
      </c>
      <c r="F3131" s="53" t="s">
        <v>146</v>
      </c>
      <c r="G3131" s="50" t="s">
        <v>138</v>
      </c>
      <c r="H3131" s="50" t="s">
        <v>144</v>
      </c>
      <c r="I3131" s="53">
        <v>41</v>
      </c>
      <c r="J3131" s="61">
        <v>0.63</v>
      </c>
      <c r="K3131" s="64">
        <f t="shared" si="203"/>
        <v>0.91409004512412761</v>
      </c>
      <c r="M3131" s="2"/>
    </row>
    <row r="3132" spans="1:13" x14ac:dyDescent="0.2">
      <c r="A3132" s="47">
        <f t="shared" si="204"/>
        <v>2021</v>
      </c>
      <c r="B3132" s="181" t="str">
        <f t="shared" si="205"/>
        <v>May</v>
      </c>
      <c r="C3132" s="79">
        <f t="shared" si="206"/>
        <v>21</v>
      </c>
      <c r="D3132" s="194">
        <v>44337</v>
      </c>
      <c r="E3132" s="53" t="s">
        <v>66</v>
      </c>
      <c r="F3132" s="53" t="s">
        <v>146</v>
      </c>
      <c r="G3132" s="50" t="s">
        <v>138</v>
      </c>
      <c r="H3132" s="50" t="s">
        <v>144</v>
      </c>
      <c r="I3132" s="53">
        <v>51</v>
      </c>
      <c r="J3132" s="61">
        <v>1.28</v>
      </c>
      <c r="K3132" s="64">
        <f t="shared" si="203"/>
        <v>0.96493807057617353</v>
      </c>
      <c r="M3132" s="2"/>
    </row>
    <row r="3133" spans="1:13" x14ac:dyDescent="0.2">
      <c r="A3133" s="47">
        <f t="shared" si="204"/>
        <v>2021</v>
      </c>
      <c r="B3133" s="181" t="str">
        <f t="shared" si="205"/>
        <v>May</v>
      </c>
      <c r="C3133" s="79">
        <f t="shared" si="206"/>
        <v>21</v>
      </c>
      <c r="D3133" s="194">
        <v>44337</v>
      </c>
      <c r="E3133" s="53" t="s">
        <v>66</v>
      </c>
      <c r="F3133" s="53" t="s">
        <v>146</v>
      </c>
      <c r="G3133" s="50" t="s">
        <v>138</v>
      </c>
      <c r="H3133" s="50" t="s">
        <v>144</v>
      </c>
      <c r="I3133" s="53">
        <v>44</v>
      </c>
      <c r="J3133" s="61">
        <v>0.82</v>
      </c>
      <c r="K3133" s="64">
        <f t="shared" si="203"/>
        <v>0.96262208865514653</v>
      </c>
      <c r="M3133" s="2"/>
    </row>
    <row r="3134" spans="1:13" x14ac:dyDescent="0.2">
      <c r="A3134" s="47">
        <f t="shared" si="204"/>
        <v>2021</v>
      </c>
      <c r="B3134" s="181" t="str">
        <f t="shared" si="205"/>
        <v>May</v>
      </c>
      <c r="C3134" s="79">
        <f t="shared" si="206"/>
        <v>21</v>
      </c>
      <c r="D3134" s="194">
        <v>44337</v>
      </c>
      <c r="E3134" s="53" t="s">
        <v>66</v>
      </c>
      <c r="F3134" s="53" t="s">
        <v>146</v>
      </c>
      <c r="G3134" s="50" t="s">
        <v>138</v>
      </c>
      <c r="H3134" s="50" t="s">
        <v>144</v>
      </c>
      <c r="I3134" s="53">
        <v>48</v>
      </c>
      <c r="J3134" s="61">
        <v>1.04</v>
      </c>
      <c r="K3134" s="64">
        <f t="shared" si="203"/>
        <v>0.94039351851851849</v>
      </c>
      <c r="M3134" s="2"/>
    </row>
    <row r="3135" spans="1:13" x14ac:dyDescent="0.2">
      <c r="A3135" s="47">
        <f t="shared" si="204"/>
        <v>2021</v>
      </c>
      <c r="B3135" s="181" t="str">
        <f t="shared" si="205"/>
        <v>May</v>
      </c>
      <c r="C3135" s="79">
        <f t="shared" si="206"/>
        <v>21</v>
      </c>
      <c r="D3135" s="194">
        <v>44337</v>
      </c>
      <c r="E3135" s="53" t="s">
        <v>66</v>
      </c>
      <c r="F3135" s="53" t="s">
        <v>146</v>
      </c>
      <c r="G3135" s="50" t="s">
        <v>138</v>
      </c>
      <c r="H3135" s="50" t="s">
        <v>144</v>
      </c>
      <c r="I3135" s="53">
        <v>44</v>
      </c>
      <c r="J3135" s="61">
        <v>0.85</v>
      </c>
      <c r="K3135" s="64">
        <f t="shared" si="203"/>
        <v>0.99783996994740798</v>
      </c>
      <c r="M3135" s="2"/>
    </row>
    <row r="3136" spans="1:13" x14ac:dyDescent="0.2">
      <c r="A3136" s="47">
        <f t="shared" si="204"/>
        <v>2021</v>
      </c>
      <c r="B3136" s="181" t="str">
        <f t="shared" si="205"/>
        <v>May</v>
      </c>
      <c r="C3136" s="79">
        <f t="shared" si="206"/>
        <v>21</v>
      </c>
      <c r="D3136" s="194">
        <v>44337</v>
      </c>
      <c r="E3136" s="53" t="s">
        <v>66</v>
      </c>
      <c r="F3136" s="53" t="s">
        <v>146</v>
      </c>
      <c r="G3136" s="50" t="s">
        <v>138</v>
      </c>
      <c r="H3136" s="50" t="s">
        <v>144</v>
      </c>
      <c r="I3136" s="53">
        <v>46</v>
      </c>
      <c r="J3136" s="61">
        <v>1.05</v>
      </c>
      <c r="K3136" s="64">
        <f t="shared" si="203"/>
        <v>1.0787375688337306</v>
      </c>
      <c r="M3136" s="2"/>
    </row>
    <row r="3137" spans="1:13" x14ac:dyDescent="0.2">
      <c r="A3137" s="47">
        <f t="shared" si="204"/>
        <v>2021</v>
      </c>
      <c r="B3137" s="181" t="str">
        <f t="shared" si="205"/>
        <v>May</v>
      </c>
      <c r="C3137" s="79">
        <f t="shared" si="206"/>
        <v>21</v>
      </c>
      <c r="D3137" s="194">
        <v>44337</v>
      </c>
      <c r="E3137" s="53" t="s">
        <v>66</v>
      </c>
      <c r="F3137" s="53" t="s">
        <v>146</v>
      </c>
      <c r="G3137" s="50" t="s">
        <v>138</v>
      </c>
      <c r="H3137" s="50" t="s">
        <v>144</v>
      </c>
      <c r="I3137" s="53">
        <v>46</v>
      </c>
      <c r="J3137" s="61">
        <v>0.89</v>
      </c>
      <c r="K3137" s="64">
        <f t="shared" si="203"/>
        <v>0.91435851072573349</v>
      </c>
      <c r="M3137" s="2"/>
    </row>
    <row r="3138" spans="1:13" x14ac:dyDescent="0.2">
      <c r="A3138" s="47">
        <f t="shared" si="204"/>
        <v>2021</v>
      </c>
      <c r="B3138" s="181" t="str">
        <f t="shared" si="205"/>
        <v>May</v>
      </c>
      <c r="C3138" s="79">
        <f t="shared" si="206"/>
        <v>21</v>
      </c>
      <c r="D3138" s="194">
        <v>44337</v>
      </c>
      <c r="E3138" s="53" t="s">
        <v>66</v>
      </c>
      <c r="F3138" s="53" t="s">
        <v>146</v>
      </c>
      <c r="G3138" s="50" t="s">
        <v>138</v>
      </c>
      <c r="H3138" s="50" t="s">
        <v>144</v>
      </c>
      <c r="I3138" s="53">
        <v>44</v>
      </c>
      <c r="J3138" s="61">
        <v>0.77</v>
      </c>
      <c r="K3138" s="64">
        <f t="shared" si="203"/>
        <v>0.90392561983471076</v>
      </c>
      <c r="M3138" s="2"/>
    </row>
    <row r="3139" spans="1:13" x14ac:dyDescent="0.2">
      <c r="A3139" s="47">
        <f t="shared" si="204"/>
        <v>2021</v>
      </c>
      <c r="B3139" s="181" t="str">
        <f t="shared" si="205"/>
        <v>May</v>
      </c>
      <c r="C3139" s="79">
        <f t="shared" si="206"/>
        <v>21</v>
      </c>
      <c r="D3139" s="194">
        <v>44337</v>
      </c>
      <c r="E3139" s="53" t="s">
        <v>66</v>
      </c>
      <c r="F3139" s="53" t="s">
        <v>146</v>
      </c>
      <c r="G3139" s="50" t="s">
        <v>138</v>
      </c>
      <c r="H3139" s="50" t="s">
        <v>144</v>
      </c>
      <c r="I3139" s="53">
        <v>40</v>
      </c>
      <c r="J3139" s="61">
        <v>0.64</v>
      </c>
      <c r="K3139" s="64">
        <f t="shared" ref="K3139:K3202" si="207">IF(J3139="","",(J3139*100000)/(I3139^3))</f>
        <v>1</v>
      </c>
      <c r="M3139" s="2"/>
    </row>
    <row r="3140" spans="1:13" x14ac:dyDescent="0.2">
      <c r="A3140" s="47">
        <f t="shared" si="204"/>
        <v>2021</v>
      </c>
      <c r="B3140" s="181" t="str">
        <f t="shared" si="205"/>
        <v>May</v>
      </c>
      <c r="C3140" s="79">
        <f t="shared" si="206"/>
        <v>21</v>
      </c>
      <c r="D3140" s="194">
        <v>44337</v>
      </c>
      <c r="E3140" s="53" t="s">
        <v>66</v>
      </c>
      <c r="F3140" s="53" t="s">
        <v>146</v>
      </c>
      <c r="G3140" s="50" t="s">
        <v>138</v>
      </c>
      <c r="H3140" s="50" t="s">
        <v>144</v>
      </c>
      <c r="I3140" s="53">
        <v>44</v>
      </c>
      <c r="J3140" s="61">
        <v>0.79</v>
      </c>
      <c r="K3140" s="64">
        <f t="shared" si="207"/>
        <v>0.92740420736288509</v>
      </c>
      <c r="M3140" s="2"/>
    </row>
    <row r="3141" spans="1:13" x14ac:dyDescent="0.2">
      <c r="A3141" s="47">
        <f t="shared" si="204"/>
        <v>2021</v>
      </c>
      <c r="B3141" s="181" t="str">
        <f t="shared" si="205"/>
        <v>May</v>
      </c>
      <c r="C3141" s="79">
        <f t="shared" si="206"/>
        <v>21</v>
      </c>
      <c r="D3141" s="194">
        <v>44337</v>
      </c>
      <c r="E3141" s="53" t="s">
        <v>66</v>
      </c>
      <c r="F3141" s="53" t="s">
        <v>146</v>
      </c>
      <c r="G3141" s="50" t="s">
        <v>138</v>
      </c>
      <c r="H3141" s="50" t="s">
        <v>144</v>
      </c>
      <c r="I3141" s="53">
        <v>45</v>
      </c>
      <c r="J3141" s="61">
        <v>0.95</v>
      </c>
      <c r="K3141" s="64">
        <f t="shared" si="207"/>
        <v>1.0425240054869684</v>
      </c>
      <c r="M3141" s="2"/>
    </row>
    <row r="3142" spans="1:13" x14ac:dyDescent="0.2">
      <c r="A3142" s="47">
        <f t="shared" si="204"/>
        <v>2021</v>
      </c>
      <c r="B3142" s="181" t="str">
        <f t="shared" si="205"/>
        <v>May</v>
      </c>
      <c r="C3142" s="79">
        <f t="shared" si="206"/>
        <v>21</v>
      </c>
      <c r="D3142" s="194">
        <v>44337</v>
      </c>
      <c r="E3142" s="53" t="s">
        <v>66</v>
      </c>
      <c r="F3142" s="53" t="s">
        <v>146</v>
      </c>
      <c r="G3142" s="50" t="s">
        <v>138</v>
      </c>
      <c r="H3142" s="50" t="s">
        <v>144</v>
      </c>
      <c r="I3142" s="53">
        <v>41</v>
      </c>
      <c r="J3142" s="61">
        <v>0.61</v>
      </c>
      <c r="K3142" s="64">
        <f t="shared" si="207"/>
        <v>0.88507131353288548</v>
      </c>
      <c r="M3142" s="2"/>
    </row>
    <row r="3143" spans="1:13" x14ac:dyDescent="0.2">
      <c r="A3143" s="47">
        <f t="shared" si="204"/>
        <v>2021</v>
      </c>
      <c r="B3143" s="181" t="str">
        <f t="shared" si="205"/>
        <v>May</v>
      </c>
      <c r="C3143" s="79">
        <f t="shared" si="206"/>
        <v>21</v>
      </c>
      <c r="D3143" s="194">
        <v>44337</v>
      </c>
      <c r="E3143" s="53" t="s">
        <v>66</v>
      </c>
      <c r="F3143" s="53" t="s">
        <v>146</v>
      </c>
      <c r="G3143" s="50" t="s">
        <v>138</v>
      </c>
      <c r="H3143" s="50" t="s">
        <v>144</v>
      </c>
      <c r="I3143" s="53">
        <v>55</v>
      </c>
      <c r="J3143" s="61">
        <v>1.86</v>
      </c>
      <c r="K3143" s="64">
        <f t="shared" si="207"/>
        <v>1.1179564237415478</v>
      </c>
      <c r="M3143" s="2"/>
    </row>
    <row r="3144" spans="1:13" x14ac:dyDescent="0.2">
      <c r="A3144" s="47">
        <f t="shared" si="204"/>
        <v>2021</v>
      </c>
      <c r="B3144" s="181" t="str">
        <f t="shared" si="205"/>
        <v>May</v>
      </c>
      <c r="C3144" s="79">
        <f t="shared" si="206"/>
        <v>21</v>
      </c>
      <c r="D3144" s="194">
        <v>44337</v>
      </c>
      <c r="E3144" s="53" t="s">
        <v>66</v>
      </c>
      <c r="F3144" s="53" t="s">
        <v>146</v>
      </c>
      <c r="G3144" s="50" t="s">
        <v>138</v>
      </c>
      <c r="H3144" s="50" t="s">
        <v>144</v>
      </c>
      <c r="I3144" s="53">
        <v>46</v>
      </c>
      <c r="J3144" s="61">
        <v>1.1200000000000001</v>
      </c>
      <c r="K3144" s="64">
        <f t="shared" si="207"/>
        <v>1.1506534067559795</v>
      </c>
      <c r="M3144" s="2"/>
    </row>
    <row r="3145" spans="1:13" x14ac:dyDescent="0.2">
      <c r="A3145" s="47">
        <f t="shared" si="204"/>
        <v>2021</v>
      </c>
      <c r="B3145" s="181" t="str">
        <f t="shared" si="205"/>
        <v>May</v>
      </c>
      <c r="C3145" s="79">
        <f t="shared" si="206"/>
        <v>21</v>
      </c>
      <c r="D3145" s="194">
        <v>44337</v>
      </c>
      <c r="E3145" s="53" t="s">
        <v>66</v>
      </c>
      <c r="F3145" s="53" t="s">
        <v>146</v>
      </c>
      <c r="G3145" s="50" t="s">
        <v>138</v>
      </c>
      <c r="H3145" s="50" t="s">
        <v>144</v>
      </c>
      <c r="I3145" s="53">
        <v>49</v>
      </c>
      <c r="J3145" s="61">
        <v>1.1599999999999999</v>
      </c>
      <c r="K3145" s="64">
        <f t="shared" si="207"/>
        <v>0.98598373126843397</v>
      </c>
      <c r="M3145" s="2"/>
    </row>
    <row r="3146" spans="1:13" x14ac:dyDescent="0.2">
      <c r="A3146" s="47">
        <f t="shared" si="204"/>
        <v>2021</v>
      </c>
      <c r="B3146" s="181" t="str">
        <f t="shared" si="205"/>
        <v>May</v>
      </c>
      <c r="C3146" s="79">
        <f t="shared" si="206"/>
        <v>21</v>
      </c>
      <c r="D3146" s="194">
        <v>44337</v>
      </c>
      <c r="E3146" s="53" t="s">
        <v>66</v>
      </c>
      <c r="F3146" s="53" t="s">
        <v>146</v>
      </c>
      <c r="G3146" s="50" t="s">
        <v>138</v>
      </c>
      <c r="H3146" s="50" t="s">
        <v>144</v>
      </c>
      <c r="I3146" s="53">
        <v>55</v>
      </c>
      <c r="J3146" s="61">
        <v>1.85</v>
      </c>
      <c r="K3146" s="64">
        <f t="shared" si="207"/>
        <v>1.111945905334335</v>
      </c>
      <c r="M3146" s="2"/>
    </row>
    <row r="3147" spans="1:13" x14ac:dyDescent="0.2">
      <c r="A3147" s="47">
        <f t="shared" si="204"/>
        <v>2021</v>
      </c>
      <c r="B3147" s="181" t="str">
        <f t="shared" si="205"/>
        <v>May</v>
      </c>
      <c r="C3147" s="79">
        <f t="shared" si="206"/>
        <v>21</v>
      </c>
      <c r="D3147" s="194">
        <v>44337</v>
      </c>
      <c r="E3147" s="53" t="s">
        <v>66</v>
      </c>
      <c r="F3147" s="53" t="s">
        <v>146</v>
      </c>
      <c r="G3147" s="50" t="s">
        <v>138</v>
      </c>
      <c r="H3147" s="50" t="s">
        <v>144</v>
      </c>
      <c r="I3147" s="53">
        <v>55</v>
      </c>
      <c r="J3147" s="61">
        <v>1.49</v>
      </c>
      <c r="K3147" s="64">
        <f t="shared" si="207"/>
        <v>0.89556724267468069</v>
      </c>
      <c r="M3147" s="2"/>
    </row>
    <row r="3148" spans="1:13" x14ac:dyDescent="0.2">
      <c r="A3148" s="47">
        <f t="shared" si="204"/>
        <v>2021</v>
      </c>
      <c r="B3148" s="181" t="str">
        <f t="shared" si="205"/>
        <v>May</v>
      </c>
      <c r="C3148" s="79">
        <f t="shared" si="206"/>
        <v>21</v>
      </c>
      <c r="D3148" s="194">
        <v>44337</v>
      </c>
      <c r="E3148" s="53" t="s">
        <v>66</v>
      </c>
      <c r="F3148" s="53" t="s">
        <v>146</v>
      </c>
      <c r="G3148" s="50" t="s">
        <v>138</v>
      </c>
      <c r="H3148" s="50" t="s">
        <v>144</v>
      </c>
      <c r="I3148" s="53">
        <v>56</v>
      </c>
      <c r="J3148" s="61">
        <v>1.86</v>
      </c>
      <c r="K3148" s="64">
        <f t="shared" si="207"/>
        <v>1.0591290087463556</v>
      </c>
      <c r="M3148" s="2"/>
    </row>
    <row r="3149" spans="1:13" x14ac:dyDescent="0.2">
      <c r="A3149" s="47">
        <f t="shared" si="204"/>
        <v>2021</v>
      </c>
      <c r="B3149" s="181" t="str">
        <f t="shared" si="205"/>
        <v>May</v>
      </c>
      <c r="C3149" s="79">
        <f t="shared" si="206"/>
        <v>21</v>
      </c>
      <c r="D3149" s="194">
        <v>44337</v>
      </c>
      <c r="E3149" s="53" t="s">
        <v>66</v>
      </c>
      <c r="F3149" s="53" t="s">
        <v>146</v>
      </c>
      <c r="G3149" s="50" t="s">
        <v>138</v>
      </c>
      <c r="H3149" s="50" t="s">
        <v>144</v>
      </c>
      <c r="I3149" s="53">
        <v>45</v>
      </c>
      <c r="J3149" s="61">
        <v>0.91</v>
      </c>
      <c r="K3149" s="64">
        <f t="shared" si="207"/>
        <v>0.99862825788751719</v>
      </c>
      <c r="M3149" s="2"/>
    </row>
    <row r="3150" spans="1:13" x14ac:dyDescent="0.2">
      <c r="A3150" s="47">
        <f t="shared" si="204"/>
        <v>2021</v>
      </c>
      <c r="B3150" s="181" t="str">
        <f t="shared" si="205"/>
        <v>May</v>
      </c>
      <c r="C3150" s="79">
        <f t="shared" si="206"/>
        <v>21</v>
      </c>
      <c r="D3150" s="194">
        <v>44337</v>
      </c>
      <c r="E3150" s="53" t="s">
        <v>209</v>
      </c>
      <c r="F3150" s="53" t="s">
        <v>146</v>
      </c>
      <c r="G3150" s="50" t="s">
        <v>138</v>
      </c>
      <c r="H3150" s="50" t="s">
        <v>144</v>
      </c>
      <c r="I3150" s="53">
        <v>58</v>
      </c>
      <c r="J3150" s="61">
        <v>1.9</v>
      </c>
      <c r="K3150" s="64">
        <f t="shared" si="207"/>
        <v>0.97379966378285288</v>
      </c>
      <c r="M3150" s="2"/>
    </row>
    <row r="3151" spans="1:13" x14ac:dyDescent="0.2">
      <c r="A3151" s="47">
        <f t="shared" si="204"/>
        <v>2021</v>
      </c>
      <c r="B3151" s="181" t="str">
        <f t="shared" si="205"/>
        <v>May</v>
      </c>
      <c r="C3151" s="79">
        <f t="shared" si="206"/>
        <v>21</v>
      </c>
      <c r="D3151" s="194">
        <v>44337</v>
      </c>
      <c r="E3151" s="53" t="s">
        <v>209</v>
      </c>
      <c r="F3151" s="53" t="s">
        <v>146</v>
      </c>
      <c r="G3151" s="50" t="s">
        <v>138</v>
      </c>
      <c r="H3151" s="50" t="s">
        <v>144</v>
      </c>
      <c r="I3151" s="53">
        <v>39</v>
      </c>
      <c r="J3151" s="61">
        <v>0.46</v>
      </c>
      <c r="K3151" s="64">
        <f t="shared" si="207"/>
        <v>0.77546823108953289</v>
      </c>
      <c r="M3151" s="2"/>
    </row>
    <row r="3152" spans="1:13" x14ac:dyDescent="0.2">
      <c r="A3152" s="47">
        <f t="shared" si="204"/>
        <v>2021</v>
      </c>
      <c r="B3152" s="181" t="str">
        <f t="shared" si="205"/>
        <v>May</v>
      </c>
      <c r="C3152" s="79">
        <f t="shared" si="206"/>
        <v>21</v>
      </c>
      <c r="D3152" s="194">
        <v>44337</v>
      </c>
      <c r="E3152" s="53" t="s">
        <v>209</v>
      </c>
      <c r="F3152" s="53" t="s">
        <v>146</v>
      </c>
      <c r="G3152" s="50" t="s">
        <v>138</v>
      </c>
      <c r="H3152" s="50" t="s">
        <v>144</v>
      </c>
      <c r="I3152" s="53">
        <v>43</v>
      </c>
      <c r="J3152" s="61">
        <v>0.68</v>
      </c>
      <c r="K3152" s="64">
        <f t="shared" si="207"/>
        <v>0.85527060510395314</v>
      </c>
      <c r="M3152" s="2"/>
    </row>
    <row r="3153" spans="1:13" x14ac:dyDescent="0.2">
      <c r="A3153" s="47">
        <f t="shared" si="204"/>
        <v>2021</v>
      </c>
      <c r="B3153" s="181" t="str">
        <f t="shared" si="205"/>
        <v>May</v>
      </c>
      <c r="C3153" s="79">
        <f t="shared" si="206"/>
        <v>21</v>
      </c>
      <c r="D3153" s="194">
        <v>44337</v>
      </c>
      <c r="E3153" s="53" t="s">
        <v>209</v>
      </c>
      <c r="F3153" s="53" t="s">
        <v>146</v>
      </c>
      <c r="G3153" s="50" t="s">
        <v>138</v>
      </c>
      <c r="H3153" s="50" t="s">
        <v>144</v>
      </c>
      <c r="I3153" s="53">
        <v>44</v>
      </c>
      <c r="J3153" s="61">
        <v>0.64</v>
      </c>
      <c r="K3153" s="64">
        <f t="shared" si="207"/>
        <v>0.75131480090157776</v>
      </c>
      <c r="M3153" s="2"/>
    </row>
    <row r="3154" spans="1:13" x14ac:dyDescent="0.2">
      <c r="A3154" s="47">
        <f t="shared" si="204"/>
        <v>2021</v>
      </c>
      <c r="B3154" s="181" t="str">
        <f t="shared" si="205"/>
        <v>May</v>
      </c>
      <c r="C3154" s="79">
        <f t="shared" si="206"/>
        <v>21</v>
      </c>
      <c r="D3154" s="194">
        <v>44337</v>
      </c>
      <c r="E3154" s="53" t="s">
        <v>209</v>
      </c>
      <c r="F3154" s="53" t="s">
        <v>146</v>
      </c>
      <c r="G3154" s="50" t="s">
        <v>138</v>
      </c>
      <c r="H3154" s="50" t="s">
        <v>144</v>
      </c>
      <c r="I3154" s="53">
        <v>42</v>
      </c>
      <c r="J3154" s="61">
        <v>0.64</v>
      </c>
      <c r="K3154" s="64">
        <f t="shared" si="207"/>
        <v>0.86383759853147613</v>
      </c>
      <c r="M3154" s="2"/>
    </row>
    <row r="3155" spans="1:13" x14ac:dyDescent="0.2">
      <c r="A3155" s="47">
        <f t="shared" si="204"/>
        <v>2021</v>
      </c>
      <c r="B3155" s="181" t="str">
        <f t="shared" si="205"/>
        <v>May</v>
      </c>
      <c r="C3155" s="79">
        <f t="shared" si="206"/>
        <v>21</v>
      </c>
      <c r="D3155" s="194">
        <v>44337</v>
      </c>
      <c r="E3155" s="53" t="s">
        <v>209</v>
      </c>
      <c r="F3155" s="53" t="s">
        <v>146</v>
      </c>
      <c r="G3155" s="50" t="s">
        <v>138</v>
      </c>
      <c r="H3155" s="50" t="s">
        <v>144</v>
      </c>
      <c r="I3155" s="53">
        <v>40</v>
      </c>
      <c r="J3155" s="61">
        <v>0.62</v>
      </c>
      <c r="K3155" s="64">
        <f t="shared" si="207"/>
        <v>0.96875</v>
      </c>
      <c r="M3155" s="2"/>
    </row>
    <row r="3156" spans="1:13" x14ac:dyDescent="0.2">
      <c r="A3156" s="47">
        <f t="shared" si="204"/>
        <v>2021</v>
      </c>
      <c r="B3156" s="181" t="str">
        <f t="shared" si="205"/>
        <v>May</v>
      </c>
      <c r="C3156" s="79">
        <f t="shared" si="206"/>
        <v>21</v>
      </c>
      <c r="D3156" s="194">
        <v>44337</v>
      </c>
      <c r="E3156" s="53" t="s">
        <v>209</v>
      </c>
      <c r="F3156" s="53" t="s">
        <v>146</v>
      </c>
      <c r="G3156" s="50" t="s">
        <v>138</v>
      </c>
      <c r="H3156" s="50" t="s">
        <v>144</v>
      </c>
      <c r="I3156" s="53">
        <v>39</v>
      </c>
      <c r="J3156" s="61">
        <v>0.6</v>
      </c>
      <c r="K3156" s="64">
        <f t="shared" si="207"/>
        <v>1.0114803014211298</v>
      </c>
      <c r="M3156" s="2"/>
    </row>
    <row r="3157" spans="1:13" x14ac:dyDescent="0.2">
      <c r="A3157" s="47">
        <f t="shared" si="204"/>
        <v>2021</v>
      </c>
      <c r="B3157" s="181" t="str">
        <f t="shared" si="205"/>
        <v>May</v>
      </c>
      <c r="C3157" s="79">
        <f t="shared" si="206"/>
        <v>21</v>
      </c>
      <c r="D3157" s="194">
        <v>44337</v>
      </c>
      <c r="E3157" s="53" t="s">
        <v>209</v>
      </c>
      <c r="F3157" s="53" t="s">
        <v>146</v>
      </c>
      <c r="G3157" s="50" t="s">
        <v>138</v>
      </c>
      <c r="H3157" s="50" t="s">
        <v>144</v>
      </c>
      <c r="I3157" s="53">
        <v>39</v>
      </c>
      <c r="J3157" s="61">
        <v>0.53</v>
      </c>
      <c r="K3157" s="64">
        <f t="shared" si="207"/>
        <v>0.89347426625533133</v>
      </c>
      <c r="M3157" s="2"/>
    </row>
    <row r="3158" spans="1:13" x14ac:dyDescent="0.2">
      <c r="A3158" s="47">
        <f t="shared" si="204"/>
        <v>2021</v>
      </c>
      <c r="B3158" s="181" t="str">
        <f t="shared" si="205"/>
        <v>May</v>
      </c>
      <c r="C3158" s="79">
        <f t="shared" si="206"/>
        <v>21</v>
      </c>
      <c r="D3158" s="194">
        <v>44337</v>
      </c>
      <c r="E3158" s="53" t="s">
        <v>209</v>
      </c>
      <c r="F3158" s="53" t="s">
        <v>146</v>
      </c>
      <c r="G3158" s="50" t="s">
        <v>138</v>
      </c>
      <c r="H3158" s="50" t="s">
        <v>144</v>
      </c>
      <c r="I3158" s="53">
        <v>39</v>
      </c>
      <c r="J3158" s="61">
        <v>0.36</v>
      </c>
      <c r="K3158" s="64">
        <f t="shared" si="207"/>
        <v>0.60688818085267793</v>
      </c>
      <c r="M3158" s="2"/>
    </row>
    <row r="3159" spans="1:13" x14ac:dyDescent="0.2">
      <c r="A3159" s="47">
        <f t="shared" si="204"/>
        <v>2021</v>
      </c>
      <c r="B3159" s="181" t="str">
        <f t="shared" si="205"/>
        <v>May</v>
      </c>
      <c r="C3159" s="79">
        <f t="shared" si="206"/>
        <v>21</v>
      </c>
      <c r="D3159" s="194">
        <v>44337</v>
      </c>
      <c r="E3159" s="53" t="s">
        <v>209</v>
      </c>
      <c r="F3159" s="53" t="s">
        <v>146</v>
      </c>
      <c r="G3159" s="50" t="s">
        <v>138</v>
      </c>
      <c r="H3159" s="50" t="s">
        <v>144</v>
      </c>
      <c r="I3159" s="53">
        <v>44</v>
      </c>
      <c r="J3159" s="61">
        <v>0.8</v>
      </c>
      <c r="K3159" s="64">
        <f t="shared" si="207"/>
        <v>0.9391435011269722</v>
      </c>
      <c r="M3159" s="2"/>
    </row>
    <row r="3160" spans="1:13" x14ac:dyDescent="0.2">
      <c r="A3160" s="47">
        <f t="shared" si="204"/>
        <v>2021</v>
      </c>
      <c r="B3160" s="181" t="str">
        <f t="shared" si="205"/>
        <v>May</v>
      </c>
      <c r="C3160" s="79">
        <f t="shared" si="206"/>
        <v>21</v>
      </c>
      <c r="D3160" s="194">
        <v>44337</v>
      </c>
      <c r="E3160" s="53" t="s">
        <v>209</v>
      </c>
      <c r="F3160" s="53" t="s">
        <v>146</v>
      </c>
      <c r="G3160" s="50" t="s">
        <v>138</v>
      </c>
      <c r="H3160" s="50" t="s">
        <v>144</v>
      </c>
      <c r="I3160" s="53">
        <v>41</v>
      </c>
      <c r="J3160" s="61">
        <v>0.56999999999999995</v>
      </c>
      <c r="K3160" s="64">
        <f t="shared" si="207"/>
        <v>0.82703385035040111</v>
      </c>
      <c r="M3160" s="2"/>
    </row>
    <row r="3161" spans="1:13" x14ac:dyDescent="0.2">
      <c r="A3161" s="47">
        <f t="shared" si="204"/>
        <v>2021</v>
      </c>
      <c r="B3161" s="181" t="str">
        <f t="shared" si="205"/>
        <v>May</v>
      </c>
      <c r="C3161" s="79">
        <f t="shared" si="206"/>
        <v>21</v>
      </c>
      <c r="D3161" s="194">
        <v>44337</v>
      </c>
      <c r="E3161" s="53" t="s">
        <v>209</v>
      </c>
      <c r="F3161" s="53" t="s">
        <v>146</v>
      </c>
      <c r="G3161" s="50" t="s">
        <v>138</v>
      </c>
      <c r="H3161" s="50" t="s">
        <v>144</v>
      </c>
      <c r="I3161" s="53">
        <v>48</v>
      </c>
      <c r="J3161" s="61">
        <v>0.82</v>
      </c>
      <c r="K3161" s="64">
        <f t="shared" si="207"/>
        <v>0.74146412037037035</v>
      </c>
      <c r="M3161" s="2"/>
    </row>
    <row r="3162" spans="1:13" x14ac:dyDescent="0.2">
      <c r="A3162" s="47">
        <f t="shared" si="204"/>
        <v>2021</v>
      </c>
      <c r="B3162" s="181" t="str">
        <f t="shared" si="205"/>
        <v>May</v>
      </c>
      <c r="C3162" s="79">
        <f t="shared" si="206"/>
        <v>21</v>
      </c>
      <c r="D3162" s="194">
        <v>44337</v>
      </c>
      <c r="E3162" s="53" t="s">
        <v>209</v>
      </c>
      <c r="F3162" s="53" t="s">
        <v>146</v>
      </c>
      <c r="G3162" s="50" t="s">
        <v>138</v>
      </c>
      <c r="H3162" s="50" t="s">
        <v>144</v>
      </c>
      <c r="I3162" s="53">
        <v>40</v>
      </c>
      <c r="J3162" s="61">
        <v>0.61</v>
      </c>
      <c r="K3162" s="64">
        <f t="shared" si="207"/>
        <v>0.953125</v>
      </c>
      <c r="M3162" s="2"/>
    </row>
    <row r="3163" spans="1:13" x14ac:dyDescent="0.2">
      <c r="A3163" s="47">
        <f t="shared" si="204"/>
        <v>2021</v>
      </c>
      <c r="B3163" s="181" t="str">
        <f t="shared" si="205"/>
        <v>May</v>
      </c>
      <c r="C3163" s="79">
        <f t="shared" si="206"/>
        <v>21</v>
      </c>
      <c r="D3163" s="194">
        <v>44337</v>
      </c>
      <c r="E3163" s="53" t="s">
        <v>209</v>
      </c>
      <c r="F3163" s="53" t="s">
        <v>146</v>
      </c>
      <c r="G3163" s="50" t="s">
        <v>138</v>
      </c>
      <c r="H3163" s="50" t="s">
        <v>144</v>
      </c>
      <c r="I3163" s="53">
        <v>38</v>
      </c>
      <c r="J3163" s="61">
        <v>0.53</v>
      </c>
      <c r="K3163" s="64">
        <f t="shared" si="207"/>
        <v>0.9658842396850853</v>
      </c>
      <c r="M3163" s="2"/>
    </row>
    <row r="3164" spans="1:13" x14ac:dyDescent="0.2">
      <c r="A3164" s="47">
        <f t="shared" si="204"/>
        <v>2021</v>
      </c>
      <c r="B3164" s="181" t="str">
        <f t="shared" si="205"/>
        <v>May</v>
      </c>
      <c r="C3164" s="79">
        <f t="shared" si="206"/>
        <v>21</v>
      </c>
      <c r="D3164" s="194">
        <v>44337</v>
      </c>
      <c r="E3164" s="53" t="s">
        <v>209</v>
      </c>
      <c r="F3164" s="53" t="s">
        <v>146</v>
      </c>
      <c r="G3164" s="50" t="s">
        <v>138</v>
      </c>
      <c r="H3164" s="50" t="s">
        <v>144</v>
      </c>
      <c r="I3164" s="53">
        <v>37</v>
      </c>
      <c r="J3164" s="61">
        <v>0.5</v>
      </c>
      <c r="K3164" s="64">
        <f t="shared" si="207"/>
        <v>0.98710836475628294</v>
      </c>
      <c r="M3164" s="2"/>
    </row>
    <row r="3165" spans="1:13" x14ac:dyDescent="0.2">
      <c r="A3165" s="47">
        <f t="shared" si="204"/>
        <v>2021</v>
      </c>
      <c r="B3165" s="181" t="str">
        <f t="shared" si="205"/>
        <v>May</v>
      </c>
      <c r="C3165" s="79">
        <f t="shared" si="206"/>
        <v>21</v>
      </c>
      <c r="D3165" s="194">
        <v>44337</v>
      </c>
      <c r="E3165" s="53" t="s">
        <v>209</v>
      </c>
      <c r="F3165" s="53" t="s">
        <v>146</v>
      </c>
      <c r="G3165" s="50" t="s">
        <v>138</v>
      </c>
      <c r="H3165" s="50" t="s">
        <v>144</v>
      </c>
      <c r="I3165" s="53">
        <v>40</v>
      </c>
      <c r="J3165" s="61">
        <v>0.56000000000000005</v>
      </c>
      <c r="K3165" s="64">
        <f t="shared" si="207"/>
        <v>0.87500000000000011</v>
      </c>
      <c r="M3165" s="2"/>
    </row>
    <row r="3166" spans="1:13" x14ac:dyDescent="0.2">
      <c r="A3166" s="47">
        <f t="shared" si="204"/>
        <v>2021</v>
      </c>
      <c r="B3166" s="181" t="str">
        <f t="shared" si="205"/>
        <v>May</v>
      </c>
      <c r="C3166" s="79">
        <f t="shared" si="206"/>
        <v>21</v>
      </c>
      <c r="D3166" s="194">
        <v>44337</v>
      </c>
      <c r="E3166" s="53" t="s">
        <v>209</v>
      </c>
      <c r="F3166" s="53" t="s">
        <v>146</v>
      </c>
      <c r="G3166" s="50" t="s">
        <v>138</v>
      </c>
      <c r="H3166" s="50" t="s">
        <v>144</v>
      </c>
      <c r="I3166" s="53">
        <v>37</v>
      </c>
      <c r="J3166" s="61">
        <v>0.43</v>
      </c>
      <c r="K3166" s="64">
        <f t="shared" si="207"/>
        <v>0.8489131936904033</v>
      </c>
      <c r="M3166" s="2"/>
    </row>
    <row r="3167" spans="1:13" x14ac:dyDescent="0.2">
      <c r="A3167" s="47">
        <f t="shared" si="204"/>
        <v>2021</v>
      </c>
      <c r="B3167" s="181" t="str">
        <f t="shared" si="205"/>
        <v>May</v>
      </c>
      <c r="C3167" s="79">
        <f t="shared" si="206"/>
        <v>21</v>
      </c>
      <c r="D3167" s="194">
        <v>44337</v>
      </c>
      <c r="E3167" s="53" t="s">
        <v>209</v>
      </c>
      <c r="F3167" s="53" t="s">
        <v>146</v>
      </c>
      <c r="G3167" s="50" t="s">
        <v>138</v>
      </c>
      <c r="H3167" s="50" t="s">
        <v>144</v>
      </c>
      <c r="I3167" s="53">
        <v>39</v>
      </c>
      <c r="J3167" s="61">
        <v>0.42</v>
      </c>
      <c r="K3167" s="64">
        <f t="shared" si="207"/>
        <v>0.70803621099479086</v>
      </c>
      <c r="M3167" s="2"/>
    </row>
    <row r="3168" spans="1:13" x14ac:dyDescent="0.2">
      <c r="A3168" s="47">
        <f t="shared" si="204"/>
        <v>2021</v>
      </c>
      <c r="B3168" s="181" t="str">
        <f t="shared" si="205"/>
        <v>May</v>
      </c>
      <c r="C3168" s="79">
        <f t="shared" si="206"/>
        <v>21</v>
      </c>
      <c r="D3168" s="194">
        <v>44337</v>
      </c>
      <c r="E3168" s="53" t="s">
        <v>209</v>
      </c>
      <c r="F3168" s="53" t="s">
        <v>146</v>
      </c>
      <c r="G3168" s="50" t="s">
        <v>138</v>
      </c>
      <c r="H3168" s="50" t="s">
        <v>144</v>
      </c>
      <c r="I3168" s="53">
        <v>40</v>
      </c>
      <c r="J3168" s="61">
        <v>0.9</v>
      </c>
      <c r="K3168" s="64">
        <f t="shared" si="207"/>
        <v>1.40625</v>
      </c>
      <c r="M3168" s="2"/>
    </row>
    <row r="3169" spans="1:13" x14ac:dyDescent="0.2">
      <c r="A3169" s="47">
        <f t="shared" si="204"/>
        <v>2021</v>
      </c>
      <c r="B3169" s="181" t="str">
        <f t="shared" si="205"/>
        <v>May</v>
      </c>
      <c r="C3169" s="79">
        <f t="shared" si="206"/>
        <v>21</v>
      </c>
      <c r="D3169" s="194">
        <v>44337</v>
      </c>
      <c r="E3169" s="53" t="s">
        <v>209</v>
      </c>
      <c r="F3169" s="53" t="s">
        <v>146</v>
      </c>
      <c r="G3169" s="50" t="s">
        <v>138</v>
      </c>
      <c r="H3169" s="50" t="s">
        <v>144</v>
      </c>
      <c r="I3169" s="53">
        <v>39</v>
      </c>
      <c r="J3169" s="61">
        <v>0.56000000000000005</v>
      </c>
      <c r="K3169" s="64">
        <f t="shared" si="207"/>
        <v>0.94404828132638796</v>
      </c>
      <c r="M3169" s="2"/>
    </row>
    <row r="3170" spans="1:13" x14ac:dyDescent="0.2">
      <c r="A3170" s="47">
        <f t="shared" si="204"/>
        <v>2021</v>
      </c>
      <c r="B3170" s="181" t="str">
        <f t="shared" si="205"/>
        <v>May</v>
      </c>
      <c r="C3170" s="79">
        <f t="shared" si="206"/>
        <v>21</v>
      </c>
      <c r="D3170" s="194">
        <v>44337</v>
      </c>
      <c r="E3170" s="53" t="s">
        <v>209</v>
      </c>
      <c r="F3170" s="53" t="s">
        <v>146</v>
      </c>
      <c r="G3170" s="50" t="s">
        <v>138</v>
      </c>
      <c r="H3170" s="50" t="s">
        <v>144</v>
      </c>
      <c r="I3170" s="53">
        <v>40</v>
      </c>
      <c r="J3170" s="61">
        <v>0.55000000000000004</v>
      </c>
      <c r="K3170" s="64">
        <f t="shared" si="207"/>
        <v>0.85937500000000011</v>
      </c>
      <c r="M3170" s="2"/>
    </row>
    <row r="3171" spans="1:13" x14ac:dyDescent="0.2">
      <c r="A3171" s="47">
        <f t="shared" si="204"/>
        <v>2021</v>
      </c>
      <c r="B3171" s="181" t="str">
        <f t="shared" si="205"/>
        <v>May</v>
      </c>
      <c r="C3171" s="79">
        <f t="shared" si="206"/>
        <v>21</v>
      </c>
      <c r="D3171" s="194">
        <v>44337</v>
      </c>
      <c r="E3171" s="53" t="s">
        <v>209</v>
      </c>
      <c r="F3171" s="53" t="s">
        <v>146</v>
      </c>
      <c r="G3171" s="50" t="s">
        <v>138</v>
      </c>
      <c r="H3171" s="50" t="s">
        <v>144</v>
      </c>
      <c r="I3171" s="53">
        <v>42</v>
      </c>
      <c r="J3171" s="61">
        <v>0.76</v>
      </c>
      <c r="K3171" s="64">
        <f t="shared" si="207"/>
        <v>1.025807148256128</v>
      </c>
      <c r="M3171" s="2"/>
    </row>
    <row r="3172" spans="1:13" x14ac:dyDescent="0.2">
      <c r="A3172" s="47">
        <f t="shared" si="204"/>
        <v>2021</v>
      </c>
      <c r="B3172" s="181" t="str">
        <f t="shared" si="205"/>
        <v>May</v>
      </c>
      <c r="C3172" s="79">
        <f t="shared" si="206"/>
        <v>21</v>
      </c>
      <c r="D3172" s="194">
        <v>44337</v>
      </c>
      <c r="E3172" s="53" t="s">
        <v>209</v>
      </c>
      <c r="F3172" s="53" t="s">
        <v>146</v>
      </c>
      <c r="G3172" s="50" t="s">
        <v>138</v>
      </c>
      <c r="H3172" s="50" t="s">
        <v>144</v>
      </c>
      <c r="I3172" s="53">
        <v>49</v>
      </c>
      <c r="J3172" s="61">
        <v>1.03</v>
      </c>
      <c r="K3172" s="64">
        <f t="shared" si="207"/>
        <v>0.87548555448835097</v>
      </c>
      <c r="M3172" s="2"/>
    </row>
    <row r="3173" spans="1:13" x14ac:dyDescent="0.2">
      <c r="A3173" s="47">
        <f t="shared" si="204"/>
        <v>2021</v>
      </c>
      <c r="B3173" s="181" t="str">
        <f t="shared" si="205"/>
        <v>May</v>
      </c>
      <c r="C3173" s="79">
        <f t="shared" ref="C3173:C3236" si="208">WEEKNUM(D3173)</f>
        <v>21</v>
      </c>
      <c r="D3173" s="194">
        <v>44337</v>
      </c>
      <c r="E3173" s="53" t="s">
        <v>209</v>
      </c>
      <c r="F3173" s="53" t="s">
        <v>146</v>
      </c>
      <c r="G3173" s="50" t="s">
        <v>138</v>
      </c>
      <c r="H3173" s="50" t="s">
        <v>144</v>
      </c>
      <c r="I3173" s="53">
        <v>45</v>
      </c>
      <c r="J3173" s="61">
        <v>0.83</v>
      </c>
      <c r="K3173" s="64">
        <f t="shared" si="207"/>
        <v>0.91083676268861458</v>
      </c>
      <c r="M3173" s="2"/>
    </row>
    <row r="3174" spans="1:13" x14ac:dyDescent="0.2">
      <c r="A3174" s="47">
        <f t="shared" si="204"/>
        <v>2021</v>
      </c>
      <c r="B3174" s="181" t="str">
        <f t="shared" si="205"/>
        <v>May</v>
      </c>
      <c r="C3174" s="79">
        <f t="shared" si="208"/>
        <v>21</v>
      </c>
      <c r="D3174" s="194">
        <v>44337</v>
      </c>
      <c r="E3174" s="53" t="s">
        <v>56</v>
      </c>
      <c r="F3174" s="53" t="s">
        <v>146</v>
      </c>
      <c r="G3174" s="50" t="s">
        <v>138</v>
      </c>
      <c r="H3174" s="50" t="s">
        <v>144</v>
      </c>
      <c r="I3174" s="53">
        <v>47</v>
      </c>
      <c r="J3174" s="61">
        <v>0.62</v>
      </c>
      <c r="K3174" s="64">
        <f t="shared" si="207"/>
        <v>0.59717018387062593</v>
      </c>
      <c r="M3174" s="2"/>
    </row>
    <row r="3175" spans="1:13" x14ac:dyDescent="0.2">
      <c r="A3175" s="47">
        <f t="shared" si="204"/>
        <v>2021</v>
      </c>
      <c r="B3175" s="181" t="str">
        <f t="shared" si="205"/>
        <v>May</v>
      </c>
      <c r="C3175" s="79">
        <f t="shared" si="208"/>
        <v>21</v>
      </c>
      <c r="D3175" s="194">
        <v>44337</v>
      </c>
      <c r="E3175" s="53" t="s">
        <v>56</v>
      </c>
      <c r="F3175" s="53" t="s">
        <v>146</v>
      </c>
      <c r="G3175" s="50" t="s">
        <v>138</v>
      </c>
      <c r="H3175" s="50" t="s">
        <v>144</v>
      </c>
      <c r="I3175" s="53">
        <v>57</v>
      </c>
      <c r="J3175" s="61">
        <v>2.2000000000000002</v>
      </c>
      <c r="K3175" s="64">
        <f t="shared" si="207"/>
        <v>1.1879498685155487</v>
      </c>
      <c r="M3175" s="2"/>
    </row>
    <row r="3176" spans="1:13" x14ac:dyDescent="0.2">
      <c r="A3176" s="47">
        <f t="shared" ref="A3176:A3239" si="209">YEAR(D3176)</f>
        <v>2021</v>
      </c>
      <c r="B3176" s="181" t="str">
        <f t="shared" si="205"/>
        <v>May</v>
      </c>
      <c r="C3176" s="79">
        <f t="shared" si="208"/>
        <v>21</v>
      </c>
      <c r="D3176" s="194">
        <v>44337</v>
      </c>
      <c r="E3176" s="53" t="s">
        <v>56</v>
      </c>
      <c r="F3176" s="53" t="s">
        <v>146</v>
      </c>
      <c r="G3176" s="50" t="s">
        <v>138</v>
      </c>
      <c r="H3176" s="50" t="s">
        <v>144</v>
      </c>
      <c r="I3176" s="53">
        <v>40</v>
      </c>
      <c r="J3176" s="61">
        <v>0.6</v>
      </c>
      <c r="K3176" s="64">
        <f t="shared" si="207"/>
        <v>0.9375</v>
      </c>
      <c r="M3176" s="2"/>
    </row>
    <row r="3177" spans="1:13" x14ac:dyDescent="0.2">
      <c r="A3177" s="47">
        <f t="shared" si="209"/>
        <v>2021</v>
      </c>
      <c r="B3177" s="181" t="str">
        <f t="shared" si="205"/>
        <v>May</v>
      </c>
      <c r="C3177" s="79">
        <f t="shared" si="208"/>
        <v>21</v>
      </c>
      <c r="D3177" s="194">
        <v>44337</v>
      </c>
      <c r="E3177" s="53" t="s">
        <v>56</v>
      </c>
      <c r="F3177" s="53" t="s">
        <v>146</v>
      </c>
      <c r="G3177" s="50" t="s">
        <v>138</v>
      </c>
      <c r="H3177" s="50" t="s">
        <v>144</v>
      </c>
      <c r="I3177" s="53">
        <v>46</v>
      </c>
      <c r="J3177" s="61">
        <v>0.99</v>
      </c>
      <c r="K3177" s="64">
        <f t="shared" si="207"/>
        <v>1.0170954220432318</v>
      </c>
      <c r="M3177" s="2"/>
    </row>
    <row r="3178" spans="1:13" x14ac:dyDescent="0.2">
      <c r="A3178" s="47">
        <f t="shared" si="209"/>
        <v>2021</v>
      </c>
      <c r="B3178" s="181" t="str">
        <f t="shared" si="205"/>
        <v>May</v>
      </c>
      <c r="C3178" s="79">
        <f t="shared" si="208"/>
        <v>21</v>
      </c>
      <c r="D3178" s="194">
        <v>44337</v>
      </c>
      <c r="E3178" s="53" t="s">
        <v>56</v>
      </c>
      <c r="F3178" s="53" t="s">
        <v>146</v>
      </c>
      <c r="G3178" s="50" t="s">
        <v>138</v>
      </c>
      <c r="H3178" s="50" t="s">
        <v>144</v>
      </c>
      <c r="I3178" s="53">
        <v>51</v>
      </c>
      <c r="J3178" s="61">
        <v>1.42</v>
      </c>
      <c r="K3178" s="64">
        <f t="shared" si="207"/>
        <v>1.0704781720454426</v>
      </c>
      <c r="M3178" s="2"/>
    </row>
    <row r="3179" spans="1:13" x14ac:dyDescent="0.2">
      <c r="A3179" s="47">
        <f t="shared" si="209"/>
        <v>2021</v>
      </c>
      <c r="B3179" s="181" t="str">
        <f t="shared" si="205"/>
        <v>May</v>
      </c>
      <c r="C3179" s="79">
        <f t="shared" si="208"/>
        <v>21</v>
      </c>
      <c r="D3179" s="194">
        <v>44337</v>
      </c>
      <c r="E3179" s="53" t="s">
        <v>56</v>
      </c>
      <c r="F3179" s="53" t="s">
        <v>146</v>
      </c>
      <c r="G3179" s="50" t="s">
        <v>138</v>
      </c>
      <c r="H3179" s="50" t="s">
        <v>144</v>
      </c>
      <c r="I3179" s="53">
        <v>41</v>
      </c>
      <c r="J3179" s="61">
        <v>0.7</v>
      </c>
      <c r="K3179" s="64">
        <f t="shared" si="207"/>
        <v>1.0156556056934751</v>
      </c>
      <c r="M3179" s="2"/>
    </row>
    <row r="3180" spans="1:13" x14ac:dyDescent="0.2">
      <c r="A3180" s="47">
        <f t="shared" si="209"/>
        <v>2021</v>
      </c>
      <c r="B3180" s="181" t="str">
        <f t="shared" si="205"/>
        <v>May</v>
      </c>
      <c r="C3180" s="79">
        <f t="shared" si="208"/>
        <v>21</v>
      </c>
      <c r="D3180" s="194">
        <v>44337</v>
      </c>
      <c r="E3180" s="53" t="s">
        <v>56</v>
      </c>
      <c r="F3180" s="53" t="s">
        <v>146</v>
      </c>
      <c r="G3180" s="50" t="s">
        <v>138</v>
      </c>
      <c r="H3180" s="50" t="s">
        <v>144</v>
      </c>
      <c r="I3180" s="53">
        <v>42</v>
      </c>
      <c r="J3180" s="61">
        <v>0.69</v>
      </c>
      <c r="K3180" s="64">
        <f t="shared" si="207"/>
        <v>0.93132491091674763</v>
      </c>
      <c r="M3180" s="2"/>
    </row>
    <row r="3181" spans="1:13" x14ac:dyDescent="0.2">
      <c r="A3181" s="47">
        <f t="shared" si="209"/>
        <v>2021</v>
      </c>
      <c r="B3181" s="181" t="str">
        <f t="shared" si="205"/>
        <v>May</v>
      </c>
      <c r="C3181" s="79">
        <f t="shared" si="208"/>
        <v>21</v>
      </c>
      <c r="D3181" s="194">
        <v>44337</v>
      </c>
      <c r="E3181" s="53" t="s">
        <v>56</v>
      </c>
      <c r="F3181" s="53" t="s">
        <v>146</v>
      </c>
      <c r="G3181" s="50" t="s">
        <v>138</v>
      </c>
      <c r="H3181" s="50" t="s">
        <v>144</v>
      </c>
      <c r="I3181" s="53">
        <v>39</v>
      </c>
      <c r="J3181" s="61">
        <v>0.44</v>
      </c>
      <c r="K3181" s="64">
        <f t="shared" si="207"/>
        <v>0.74175222104216187</v>
      </c>
      <c r="M3181" s="2"/>
    </row>
    <row r="3182" spans="1:13" x14ac:dyDescent="0.2">
      <c r="A3182" s="47">
        <f t="shared" si="209"/>
        <v>2021</v>
      </c>
      <c r="B3182" s="181" t="str">
        <f t="shared" ref="B3182:B3245" si="210">TEXT(D3182,"mmm")</f>
        <v>May</v>
      </c>
      <c r="C3182" s="79">
        <f t="shared" si="208"/>
        <v>21</v>
      </c>
      <c r="D3182" s="194">
        <v>44337</v>
      </c>
      <c r="E3182" s="53" t="s">
        <v>56</v>
      </c>
      <c r="F3182" s="53" t="s">
        <v>146</v>
      </c>
      <c r="G3182" s="50" t="s">
        <v>138</v>
      </c>
      <c r="H3182" s="50" t="s">
        <v>144</v>
      </c>
      <c r="I3182" s="53">
        <v>65</v>
      </c>
      <c r="J3182" s="61">
        <v>3.29</v>
      </c>
      <c r="K3182" s="64">
        <f t="shared" si="207"/>
        <v>1.1979972690031861</v>
      </c>
      <c r="M3182" s="2"/>
    </row>
    <row r="3183" spans="1:13" x14ac:dyDescent="0.2">
      <c r="A3183" s="47">
        <f t="shared" si="209"/>
        <v>2021</v>
      </c>
      <c r="B3183" s="181" t="str">
        <f t="shared" si="210"/>
        <v>May</v>
      </c>
      <c r="C3183" s="79">
        <f t="shared" si="208"/>
        <v>21</v>
      </c>
      <c r="D3183" s="194">
        <v>44337</v>
      </c>
      <c r="E3183" s="53" t="s">
        <v>56</v>
      </c>
      <c r="F3183" s="53" t="s">
        <v>146</v>
      </c>
      <c r="G3183" s="50" t="s">
        <v>138</v>
      </c>
      <c r="H3183" s="50" t="s">
        <v>144</v>
      </c>
      <c r="I3183" s="53">
        <v>49</v>
      </c>
      <c r="J3183" s="61">
        <v>1.34</v>
      </c>
      <c r="K3183" s="64">
        <f t="shared" si="207"/>
        <v>1.1389812068100877</v>
      </c>
      <c r="M3183" s="2"/>
    </row>
    <row r="3184" spans="1:13" x14ac:dyDescent="0.2">
      <c r="A3184" s="47">
        <f t="shared" si="209"/>
        <v>2021</v>
      </c>
      <c r="B3184" s="181" t="str">
        <f t="shared" si="210"/>
        <v>May</v>
      </c>
      <c r="C3184" s="79">
        <f t="shared" si="208"/>
        <v>21</v>
      </c>
      <c r="D3184" s="194">
        <v>44337</v>
      </c>
      <c r="E3184" s="53" t="s">
        <v>56</v>
      </c>
      <c r="F3184" s="53" t="s">
        <v>146</v>
      </c>
      <c r="G3184" s="50" t="s">
        <v>138</v>
      </c>
      <c r="H3184" s="50" t="s">
        <v>144</v>
      </c>
      <c r="I3184" s="53">
        <v>53</v>
      </c>
      <c r="J3184" s="61">
        <v>1.6</v>
      </c>
      <c r="K3184" s="64">
        <f t="shared" si="207"/>
        <v>1.0747126822813464</v>
      </c>
      <c r="M3184" s="2"/>
    </row>
    <row r="3185" spans="1:13" x14ac:dyDescent="0.2">
      <c r="A3185" s="47">
        <f t="shared" si="209"/>
        <v>2021</v>
      </c>
      <c r="B3185" s="181" t="str">
        <f t="shared" si="210"/>
        <v>May</v>
      </c>
      <c r="C3185" s="79">
        <f t="shared" si="208"/>
        <v>21</v>
      </c>
      <c r="D3185" s="194">
        <v>44337</v>
      </c>
      <c r="E3185" s="53" t="s">
        <v>56</v>
      </c>
      <c r="F3185" s="53" t="s">
        <v>146</v>
      </c>
      <c r="G3185" s="50" t="s">
        <v>138</v>
      </c>
      <c r="H3185" s="50" t="s">
        <v>144</v>
      </c>
      <c r="I3185" s="53">
        <v>41</v>
      </c>
      <c r="J3185" s="61">
        <v>0.63</v>
      </c>
      <c r="K3185" s="64">
        <f t="shared" si="207"/>
        <v>0.91409004512412761</v>
      </c>
      <c r="M3185" s="2"/>
    </row>
    <row r="3186" spans="1:13" x14ac:dyDescent="0.2">
      <c r="A3186" s="47">
        <f t="shared" si="209"/>
        <v>2021</v>
      </c>
      <c r="B3186" s="181" t="str">
        <f t="shared" si="210"/>
        <v>May</v>
      </c>
      <c r="C3186" s="79">
        <f t="shared" si="208"/>
        <v>21</v>
      </c>
      <c r="D3186" s="194">
        <v>44337</v>
      </c>
      <c r="E3186" s="53" t="s">
        <v>56</v>
      </c>
      <c r="F3186" s="53" t="s">
        <v>146</v>
      </c>
      <c r="G3186" s="50" t="s">
        <v>138</v>
      </c>
      <c r="H3186" s="50" t="s">
        <v>144</v>
      </c>
      <c r="I3186" s="53">
        <v>39</v>
      </c>
      <c r="J3186" s="61">
        <v>0.56999999999999995</v>
      </c>
      <c r="K3186" s="64">
        <f t="shared" si="207"/>
        <v>0.96090628635007325</v>
      </c>
      <c r="M3186" s="2"/>
    </row>
    <row r="3187" spans="1:13" x14ac:dyDescent="0.2">
      <c r="A3187" s="47">
        <f t="shared" si="209"/>
        <v>2021</v>
      </c>
      <c r="B3187" s="181" t="str">
        <f t="shared" si="210"/>
        <v>May</v>
      </c>
      <c r="C3187" s="79">
        <f t="shared" si="208"/>
        <v>21</v>
      </c>
      <c r="D3187" s="194">
        <v>44337</v>
      </c>
      <c r="E3187" s="53" t="s">
        <v>56</v>
      </c>
      <c r="F3187" s="53" t="s">
        <v>146</v>
      </c>
      <c r="G3187" s="50" t="s">
        <v>138</v>
      </c>
      <c r="H3187" s="50" t="s">
        <v>144</v>
      </c>
      <c r="I3187" s="53">
        <v>53</v>
      </c>
      <c r="J3187" s="61">
        <v>1.59</v>
      </c>
      <c r="K3187" s="64">
        <f t="shared" si="207"/>
        <v>1.067995728017088</v>
      </c>
      <c r="M3187" s="2"/>
    </row>
    <row r="3188" spans="1:13" x14ac:dyDescent="0.2">
      <c r="A3188" s="47">
        <f t="shared" si="209"/>
        <v>2021</v>
      </c>
      <c r="B3188" s="181" t="str">
        <f t="shared" si="210"/>
        <v>May</v>
      </c>
      <c r="C3188" s="79">
        <f t="shared" si="208"/>
        <v>21</v>
      </c>
      <c r="D3188" s="194">
        <v>44337</v>
      </c>
      <c r="E3188" s="53" t="s">
        <v>56</v>
      </c>
      <c r="F3188" s="53" t="s">
        <v>146</v>
      </c>
      <c r="G3188" s="50" t="s">
        <v>138</v>
      </c>
      <c r="H3188" s="50" t="s">
        <v>144</v>
      </c>
      <c r="I3188" s="53">
        <v>44</v>
      </c>
      <c r="J3188" s="61">
        <v>0.82</v>
      </c>
      <c r="K3188" s="64">
        <f t="shared" si="207"/>
        <v>0.96262208865514653</v>
      </c>
      <c r="M3188" s="2"/>
    </row>
    <row r="3189" spans="1:13" x14ac:dyDescent="0.2">
      <c r="A3189" s="47">
        <f t="shared" si="209"/>
        <v>2021</v>
      </c>
      <c r="B3189" s="181" t="str">
        <f t="shared" si="210"/>
        <v>May</v>
      </c>
      <c r="C3189" s="79">
        <f t="shared" si="208"/>
        <v>21</v>
      </c>
      <c r="D3189" s="194">
        <v>44337</v>
      </c>
      <c r="E3189" s="53" t="s">
        <v>56</v>
      </c>
      <c r="F3189" s="53" t="s">
        <v>146</v>
      </c>
      <c r="G3189" s="50" t="s">
        <v>138</v>
      </c>
      <c r="H3189" s="50" t="s">
        <v>144</v>
      </c>
      <c r="I3189" s="53">
        <v>39</v>
      </c>
      <c r="J3189" s="61">
        <v>0.56999999999999995</v>
      </c>
      <c r="K3189" s="64">
        <f t="shared" si="207"/>
        <v>0.96090628635007325</v>
      </c>
      <c r="M3189" s="2"/>
    </row>
    <row r="3190" spans="1:13" x14ac:dyDescent="0.2">
      <c r="A3190" s="47">
        <f t="shared" si="209"/>
        <v>2021</v>
      </c>
      <c r="B3190" s="181" t="str">
        <f t="shared" si="210"/>
        <v>May</v>
      </c>
      <c r="C3190" s="79">
        <f t="shared" si="208"/>
        <v>21</v>
      </c>
      <c r="D3190" s="194">
        <v>44337</v>
      </c>
      <c r="E3190" s="53" t="s">
        <v>56</v>
      </c>
      <c r="F3190" s="53" t="s">
        <v>146</v>
      </c>
      <c r="G3190" s="50" t="s">
        <v>138</v>
      </c>
      <c r="H3190" s="50" t="s">
        <v>144</v>
      </c>
      <c r="I3190" s="53">
        <v>44</v>
      </c>
      <c r="J3190" s="61">
        <v>0.94</v>
      </c>
      <c r="K3190" s="64">
        <f t="shared" si="207"/>
        <v>1.1034936138241924</v>
      </c>
      <c r="M3190" s="2"/>
    </row>
    <row r="3191" spans="1:13" x14ac:dyDescent="0.2">
      <c r="A3191" s="47">
        <f t="shared" si="209"/>
        <v>2021</v>
      </c>
      <c r="B3191" s="181" t="str">
        <f t="shared" si="210"/>
        <v>May</v>
      </c>
      <c r="C3191" s="79">
        <f t="shared" si="208"/>
        <v>21</v>
      </c>
      <c r="D3191" s="194">
        <v>44337</v>
      </c>
      <c r="E3191" s="53" t="s">
        <v>56</v>
      </c>
      <c r="F3191" s="53" t="s">
        <v>146</v>
      </c>
      <c r="G3191" s="50" t="s">
        <v>138</v>
      </c>
      <c r="H3191" s="50" t="s">
        <v>144</v>
      </c>
      <c r="I3191" s="53">
        <v>48</v>
      </c>
      <c r="J3191" s="61">
        <v>1.19</v>
      </c>
      <c r="K3191" s="64">
        <f t="shared" si="207"/>
        <v>1.0760271990740742</v>
      </c>
      <c r="M3191" s="2"/>
    </row>
    <row r="3192" spans="1:13" x14ac:dyDescent="0.2">
      <c r="A3192" s="47">
        <f t="shared" si="209"/>
        <v>2021</v>
      </c>
      <c r="B3192" s="181" t="str">
        <f t="shared" si="210"/>
        <v>May</v>
      </c>
      <c r="C3192" s="79">
        <f t="shared" si="208"/>
        <v>21</v>
      </c>
      <c r="D3192" s="194">
        <v>44337</v>
      </c>
      <c r="E3192" s="53" t="s">
        <v>56</v>
      </c>
      <c r="F3192" s="53" t="s">
        <v>146</v>
      </c>
      <c r="G3192" s="50" t="s">
        <v>138</v>
      </c>
      <c r="H3192" s="50" t="s">
        <v>144</v>
      </c>
      <c r="I3192" s="53">
        <v>39</v>
      </c>
      <c r="J3192" s="61">
        <v>0.55000000000000004</v>
      </c>
      <c r="K3192" s="64">
        <f t="shared" si="207"/>
        <v>0.92719027630270245</v>
      </c>
      <c r="M3192" s="2"/>
    </row>
    <row r="3193" spans="1:13" x14ac:dyDescent="0.2">
      <c r="A3193" s="47">
        <f t="shared" si="209"/>
        <v>2021</v>
      </c>
      <c r="B3193" s="181" t="str">
        <f t="shared" si="210"/>
        <v>May</v>
      </c>
      <c r="C3193" s="79">
        <f t="shared" si="208"/>
        <v>21</v>
      </c>
      <c r="D3193" s="194">
        <v>44337</v>
      </c>
      <c r="E3193" s="53" t="s">
        <v>56</v>
      </c>
      <c r="F3193" s="53" t="s">
        <v>146</v>
      </c>
      <c r="G3193" s="50" t="s">
        <v>138</v>
      </c>
      <c r="H3193" s="50" t="s">
        <v>144</v>
      </c>
      <c r="I3193" s="53">
        <v>44</v>
      </c>
      <c r="J3193" s="61">
        <v>1.91</v>
      </c>
      <c r="K3193" s="64">
        <f t="shared" si="207"/>
        <v>2.2422051089406461</v>
      </c>
      <c r="M3193" s="2"/>
    </row>
    <row r="3194" spans="1:13" x14ac:dyDescent="0.2">
      <c r="A3194" s="47">
        <f t="shared" si="209"/>
        <v>2021</v>
      </c>
      <c r="B3194" s="181" t="str">
        <f t="shared" si="210"/>
        <v>May</v>
      </c>
      <c r="C3194" s="79">
        <f t="shared" si="208"/>
        <v>21</v>
      </c>
      <c r="D3194" s="194">
        <v>44337</v>
      </c>
      <c r="E3194" s="53" t="s">
        <v>56</v>
      </c>
      <c r="F3194" s="53" t="s">
        <v>146</v>
      </c>
      <c r="G3194" s="50" t="s">
        <v>138</v>
      </c>
      <c r="H3194" s="50" t="s">
        <v>144</v>
      </c>
      <c r="I3194" s="53">
        <v>40</v>
      </c>
      <c r="J3194" s="61">
        <v>0.56000000000000005</v>
      </c>
      <c r="K3194" s="64">
        <f t="shared" si="207"/>
        <v>0.87500000000000011</v>
      </c>
      <c r="M3194" s="2"/>
    </row>
    <row r="3195" spans="1:13" x14ac:dyDescent="0.2">
      <c r="A3195" s="47">
        <f t="shared" si="209"/>
        <v>2021</v>
      </c>
      <c r="B3195" s="181" t="str">
        <f t="shared" si="210"/>
        <v>May</v>
      </c>
      <c r="C3195" s="79">
        <f t="shared" si="208"/>
        <v>21</v>
      </c>
      <c r="D3195" s="194">
        <v>44337</v>
      </c>
      <c r="E3195" s="53" t="s">
        <v>56</v>
      </c>
      <c r="F3195" s="53" t="s">
        <v>146</v>
      </c>
      <c r="G3195" s="50" t="s">
        <v>138</v>
      </c>
      <c r="H3195" s="50" t="s">
        <v>144</v>
      </c>
      <c r="I3195" s="53">
        <v>52</v>
      </c>
      <c r="J3195" s="61">
        <v>1.47</v>
      </c>
      <c r="K3195" s="64">
        <f t="shared" si="207"/>
        <v>1.045459717796996</v>
      </c>
      <c r="M3195" s="2"/>
    </row>
    <row r="3196" spans="1:13" x14ac:dyDescent="0.2">
      <c r="A3196" s="47">
        <f t="shared" si="209"/>
        <v>2021</v>
      </c>
      <c r="B3196" s="181" t="str">
        <f t="shared" si="210"/>
        <v>May</v>
      </c>
      <c r="C3196" s="79">
        <f t="shared" si="208"/>
        <v>21</v>
      </c>
      <c r="D3196" s="194">
        <v>44337</v>
      </c>
      <c r="E3196" s="53" t="s">
        <v>56</v>
      </c>
      <c r="F3196" s="53" t="s">
        <v>146</v>
      </c>
      <c r="G3196" s="50" t="s">
        <v>138</v>
      </c>
      <c r="H3196" s="50" t="s">
        <v>144</v>
      </c>
      <c r="I3196" s="53">
        <v>46</v>
      </c>
      <c r="J3196" s="61">
        <v>0.97</v>
      </c>
      <c r="K3196" s="64">
        <f t="shared" si="207"/>
        <v>0.99654803977973205</v>
      </c>
      <c r="M3196" s="2"/>
    </row>
    <row r="3197" spans="1:13" x14ac:dyDescent="0.2">
      <c r="A3197" s="47">
        <f t="shared" si="209"/>
        <v>2021</v>
      </c>
      <c r="B3197" s="181" t="str">
        <f t="shared" si="210"/>
        <v>May</v>
      </c>
      <c r="C3197" s="79">
        <f t="shared" si="208"/>
        <v>21</v>
      </c>
      <c r="D3197" s="194">
        <v>44337</v>
      </c>
      <c r="E3197" s="53" t="s">
        <v>56</v>
      </c>
      <c r="F3197" s="53" t="s">
        <v>146</v>
      </c>
      <c r="G3197" s="50" t="s">
        <v>138</v>
      </c>
      <c r="H3197" s="50" t="s">
        <v>144</v>
      </c>
      <c r="I3197" s="53">
        <v>52</v>
      </c>
      <c r="J3197" s="61">
        <v>1.71</v>
      </c>
      <c r="K3197" s="64">
        <f t="shared" si="207"/>
        <v>1.2161470186618115</v>
      </c>
      <c r="M3197" s="2"/>
    </row>
    <row r="3198" spans="1:13" x14ac:dyDescent="0.2">
      <c r="A3198" s="47">
        <f t="shared" si="209"/>
        <v>2021</v>
      </c>
      <c r="B3198" s="181" t="str">
        <f t="shared" si="210"/>
        <v>May</v>
      </c>
      <c r="C3198" s="79">
        <f t="shared" si="208"/>
        <v>21</v>
      </c>
      <c r="D3198" s="194">
        <v>44337</v>
      </c>
      <c r="E3198" s="53" t="s">
        <v>219</v>
      </c>
      <c r="F3198" s="53" t="s">
        <v>146</v>
      </c>
      <c r="G3198" s="50" t="s">
        <v>138</v>
      </c>
      <c r="H3198" s="50" t="s">
        <v>144</v>
      </c>
      <c r="I3198" s="53">
        <v>39</v>
      </c>
      <c r="J3198" s="61">
        <v>0.55000000000000004</v>
      </c>
      <c r="K3198" s="64">
        <f t="shared" si="207"/>
        <v>0.92719027630270245</v>
      </c>
      <c r="M3198" s="2"/>
    </row>
    <row r="3199" spans="1:13" x14ac:dyDescent="0.2">
      <c r="A3199" s="47">
        <f t="shared" si="209"/>
        <v>2021</v>
      </c>
      <c r="B3199" s="181" t="str">
        <f t="shared" si="210"/>
        <v>May</v>
      </c>
      <c r="C3199" s="79">
        <f t="shared" si="208"/>
        <v>21</v>
      </c>
      <c r="D3199" s="194">
        <v>44337</v>
      </c>
      <c r="E3199" s="53" t="s">
        <v>219</v>
      </c>
      <c r="F3199" s="53" t="s">
        <v>146</v>
      </c>
      <c r="G3199" s="50" t="s">
        <v>138</v>
      </c>
      <c r="H3199" s="50" t="s">
        <v>144</v>
      </c>
      <c r="I3199" s="53">
        <v>37</v>
      </c>
      <c r="J3199" s="61">
        <v>0.51</v>
      </c>
      <c r="K3199" s="64">
        <f t="shared" si="207"/>
        <v>1.0068505320514085</v>
      </c>
      <c r="M3199" s="2"/>
    </row>
    <row r="3200" spans="1:13" x14ac:dyDescent="0.2">
      <c r="A3200" s="47">
        <f t="shared" si="209"/>
        <v>2021</v>
      </c>
      <c r="B3200" s="181" t="str">
        <f t="shared" si="210"/>
        <v>May</v>
      </c>
      <c r="C3200" s="79">
        <f t="shared" si="208"/>
        <v>21</v>
      </c>
      <c r="D3200" s="194">
        <v>44337</v>
      </c>
      <c r="E3200" s="53" t="s">
        <v>219</v>
      </c>
      <c r="F3200" s="53" t="s">
        <v>146</v>
      </c>
      <c r="G3200" s="50" t="s">
        <v>138</v>
      </c>
      <c r="H3200" s="50" t="s">
        <v>144</v>
      </c>
      <c r="I3200" s="53">
        <v>38</v>
      </c>
      <c r="J3200" s="61">
        <v>0.37</v>
      </c>
      <c r="K3200" s="64">
        <f t="shared" si="207"/>
        <v>0.67429654468581424</v>
      </c>
      <c r="M3200" s="2"/>
    </row>
    <row r="3201" spans="1:13" x14ac:dyDescent="0.2">
      <c r="A3201" s="47">
        <f t="shared" si="209"/>
        <v>2021</v>
      </c>
      <c r="B3201" s="181" t="str">
        <f t="shared" si="210"/>
        <v>May</v>
      </c>
      <c r="C3201" s="79">
        <f t="shared" si="208"/>
        <v>21</v>
      </c>
      <c r="D3201" s="194">
        <v>44337</v>
      </c>
      <c r="E3201" s="53" t="s">
        <v>219</v>
      </c>
      <c r="F3201" s="53" t="s">
        <v>146</v>
      </c>
      <c r="G3201" s="50" t="s">
        <v>138</v>
      </c>
      <c r="H3201" s="50" t="s">
        <v>144</v>
      </c>
      <c r="I3201" s="53">
        <v>38</v>
      </c>
      <c r="J3201" s="61">
        <v>0.42</v>
      </c>
      <c r="K3201" s="64">
        <f t="shared" si="207"/>
        <v>0.76541769937308646</v>
      </c>
      <c r="M3201" s="2"/>
    </row>
    <row r="3202" spans="1:13" x14ac:dyDescent="0.2">
      <c r="A3202" s="47">
        <f t="shared" si="209"/>
        <v>2021</v>
      </c>
      <c r="B3202" s="181" t="str">
        <f t="shared" si="210"/>
        <v>May</v>
      </c>
      <c r="C3202" s="79">
        <f t="shared" si="208"/>
        <v>21</v>
      </c>
      <c r="D3202" s="194">
        <v>44337</v>
      </c>
      <c r="E3202" s="53" t="s">
        <v>219</v>
      </c>
      <c r="F3202" s="53" t="s">
        <v>146</v>
      </c>
      <c r="G3202" s="50" t="s">
        <v>138</v>
      </c>
      <c r="H3202" s="50" t="s">
        <v>144</v>
      </c>
      <c r="I3202" s="53">
        <v>38</v>
      </c>
      <c r="J3202" s="61">
        <v>0.44</v>
      </c>
      <c r="K3202" s="64">
        <f t="shared" si="207"/>
        <v>0.80186616124799537</v>
      </c>
      <c r="M3202" s="2"/>
    </row>
    <row r="3203" spans="1:13" x14ac:dyDescent="0.2">
      <c r="A3203" s="47">
        <f t="shared" si="209"/>
        <v>2021</v>
      </c>
      <c r="B3203" s="181" t="str">
        <f t="shared" si="210"/>
        <v>May</v>
      </c>
      <c r="C3203" s="79">
        <f t="shared" si="208"/>
        <v>21</v>
      </c>
      <c r="D3203" s="194">
        <v>44337</v>
      </c>
      <c r="E3203" s="53" t="s">
        <v>219</v>
      </c>
      <c r="F3203" s="53" t="s">
        <v>146</v>
      </c>
      <c r="G3203" s="50" t="s">
        <v>138</v>
      </c>
      <c r="H3203" s="50" t="s">
        <v>144</v>
      </c>
      <c r="I3203" s="53">
        <v>39</v>
      </c>
      <c r="J3203" s="61">
        <v>0.46</v>
      </c>
      <c r="K3203" s="64">
        <f t="shared" ref="K3203:K3266" si="211">IF(J3203="","",(J3203*100000)/(I3203^3))</f>
        <v>0.77546823108953289</v>
      </c>
      <c r="M3203" s="2"/>
    </row>
    <row r="3204" spans="1:13" x14ac:dyDescent="0.2">
      <c r="A3204" s="47">
        <f t="shared" si="209"/>
        <v>2021</v>
      </c>
      <c r="B3204" s="181" t="str">
        <f t="shared" si="210"/>
        <v>May</v>
      </c>
      <c r="C3204" s="79">
        <f t="shared" si="208"/>
        <v>21</v>
      </c>
      <c r="D3204" s="194">
        <v>44337</v>
      </c>
      <c r="E3204" s="53" t="s">
        <v>219</v>
      </c>
      <c r="F3204" s="53" t="s">
        <v>146</v>
      </c>
      <c r="G3204" s="50" t="s">
        <v>138</v>
      </c>
      <c r="H3204" s="50" t="s">
        <v>144</v>
      </c>
      <c r="I3204" s="53">
        <v>40</v>
      </c>
      <c r="J3204" s="61">
        <v>0.56000000000000005</v>
      </c>
      <c r="K3204" s="64">
        <f t="shared" si="211"/>
        <v>0.87500000000000011</v>
      </c>
      <c r="M3204" s="2"/>
    </row>
    <row r="3205" spans="1:13" x14ac:dyDescent="0.2">
      <c r="A3205" s="47">
        <f t="shared" si="209"/>
        <v>2021</v>
      </c>
      <c r="B3205" s="181" t="str">
        <f t="shared" si="210"/>
        <v>May</v>
      </c>
      <c r="C3205" s="79">
        <f t="shared" si="208"/>
        <v>21</v>
      </c>
      <c r="D3205" s="194">
        <v>44337</v>
      </c>
      <c r="E3205" s="53" t="s">
        <v>219</v>
      </c>
      <c r="F3205" s="53" t="s">
        <v>146</v>
      </c>
      <c r="G3205" s="50" t="s">
        <v>138</v>
      </c>
      <c r="H3205" s="50" t="s">
        <v>144</v>
      </c>
      <c r="I3205" s="53">
        <v>45</v>
      </c>
      <c r="J3205" s="61">
        <v>0.8</v>
      </c>
      <c r="K3205" s="64">
        <f t="shared" si="211"/>
        <v>0.87791495198902603</v>
      </c>
      <c r="M3205" s="2"/>
    </row>
    <row r="3206" spans="1:13" x14ac:dyDescent="0.2">
      <c r="A3206" s="47">
        <f t="shared" si="209"/>
        <v>2021</v>
      </c>
      <c r="B3206" s="181" t="str">
        <f t="shared" si="210"/>
        <v>May</v>
      </c>
      <c r="C3206" s="79">
        <f t="shared" si="208"/>
        <v>21</v>
      </c>
      <c r="D3206" s="194">
        <v>44337</v>
      </c>
      <c r="E3206" s="53" t="s">
        <v>219</v>
      </c>
      <c r="F3206" s="53" t="s">
        <v>146</v>
      </c>
      <c r="G3206" s="50" t="s">
        <v>138</v>
      </c>
      <c r="H3206" s="50" t="s">
        <v>144</v>
      </c>
      <c r="I3206" s="53">
        <v>44</v>
      </c>
      <c r="J3206" s="61">
        <v>0.79</v>
      </c>
      <c r="K3206" s="64">
        <f t="shared" si="211"/>
        <v>0.92740420736288509</v>
      </c>
      <c r="M3206" s="2"/>
    </row>
    <row r="3207" spans="1:13" x14ac:dyDescent="0.2">
      <c r="A3207" s="47">
        <f t="shared" si="209"/>
        <v>2021</v>
      </c>
      <c r="B3207" s="181" t="str">
        <f t="shared" si="210"/>
        <v>May</v>
      </c>
      <c r="C3207" s="79">
        <f t="shared" si="208"/>
        <v>21</v>
      </c>
      <c r="D3207" s="194">
        <v>44337</v>
      </c>
      <c r="E3207" s="53" t="s">
        <v>219</v>
      </c>
      <c r="F3207" s="53" t="s">
        <v>146</v>
      </c>
      <c r="G3207" s="50" t="s">
        <v>138</v>
      </c>
      <c r="H3207" s="50" t="s">
        <v>144</v>
      </c>
      <c r="I3207" s="53">
        <v>50</v>
      </c>
      <c r="J3207" s="61">
        <v>1.25</v>
      </c>
      <c r="K3207" s="64">
        <f t="shared" si="211"/>
        <v>1</v>
      </c>
      <c r="M3207" s="2"/>
    </row>
    <row r="3208" spans="1:13" x14ac:dyDescent="0.2">
      <c r="A3208" s="47">
        <f t="shared" si="209"/>
        <v>2021</v>
      </c>
      <c r="B3208" s="181" t="str">
        <f t="shared" si="210"/>
        <v>May</v>
      </c>
      <c r="C3208" s="79">
        <f t="shared" si="208"/>
        <v>21</v>
      </c>
      <c r="D3208" s="194">
        <v>44337</v>
      </c>
      <c r="E3208" s="53" t="s">
        <v>219</v>
      </c>
      <c r="F3208" s="53" t="s">
        <v>146</v>
      </c>
      <c r="G3208" s="50" t="s">
        <v>138</v>
      </c>
      <c r="H3208" s="50" t="s">
        <v>144</v>
      </c>
      <c r="I3208" s="53">
        <v>44</v>
      </c>
      <c r="J3208" s="61">
        <v>0.74</v>
      </c>
      <c r="K3208" s="64">
        <f t="shared" si="211"/>
        <v>0.86870773854244931</v>
      </c>
      <c r="M3208" s="2"/>
    </row>
    <row r="3209" spans="1:13" x14ac:dyDescent="0.2">
      <c r="A3209" s="47">
        <f t="shared" si="209"/>
        <v>2021</v>
      </c>
      <c r="B3209" s="181" t="str">
        <f t="shared" si="210"/>
        <v>May</v>
      </c>
      <c r="C3209" s="79">
        <f t="shared" si="208"/>
        <v>21</v>
      </c>
      <c r="D3209" s="194">
        <v>44337</v>
      </c>
      <c r="E3209" s="53" t="s">
        <v>219</v>
      </c>
      <c r="F3209" s="53" t="s">
        <v>146</v>
      </c>
      <c r="G3209" s="50" t="s">
        <v>138</v>
      </c>
      <c r="H3209" s="50" t="s">
        <v>144</v>
      </c>
      <c r="I3209" s="53">
        <v>44</v>
      </c>
      <c r="J3209" s="61">
        <v>0.76</v>
      </c>
      <c r="K3209" s="64">
        <f t="shared" si="211"/>
        <v>0.89218632607062354</v>
      </c>
      <c r="M3209" s="2"/>
    </row>
    <row r="3210" spans="1:13" x14ac:dyDescent="0.2">
      <c r="A3210" s="47">
        <f t="shared" si="209"/>
        <v>2021</v>
      </c>
      <c r="B3210" s="181" t="str">
        <f t="shared" si="210"/>
        <v>May</v>
      </c>
      <c r="C3210" s="79">
        <f t="shared" si="208"/>
        <v>21</v>
      </c>
      <c r="D3210" s="194">
        <v>44337</v>
      </c>
      <c r="E3210" s="53" t="s">
        <v>219</v>
      </c>
      <c r="F3210" s="53" t="s">
        <v>146</v>
      </c>
      <c r="G3210" s="50" t="s">
        <v>138</v>
      </c>
      <c r="H3210" s="50" t="s">
        <v>144</v>
      </c>
      <c r="I3210" s="53">
        <v>44</v>
      </c>
      <c r="J3210" s="61">
        <v>0.77</v>
      </c>
      <c r="K3210" s="64">
        <f t="shared" si="211"/>
        <v>0.90392561983471076</v>
      </c>
      <c r="M3210" s="2"/>
    </row>
    <row r="3211" spans="1:13" x14ac:dyDescent="0.2">
      <c r="A3211" s="47">
        <f t="shared" si="209"/>
        <v>2021</v>
      </c>
      <c r="B3211" s="181" t="str">
        <f t="shared" si="210"/>
        <v>May</v>
      </c>
      <c r="C3211" s="79">
        <f t="shared" si="208"/>
        <v>21</v>
      </c>
      <c r="D3211" s="194">
        <v>44337</v>
      </c>
      <c r="E3211" s="53" t="s">
        <v>219</v>
      </c>
      <c r="F3211" s="53" t="s">
        <v>146</v>
      </c>
      <c r="G3211" s="50" t="s">
        <v>138</v>
      </c>
      <c r="H3211" s="50" t="s">
        <v>144</v>
      </c>
      <c r="I3211" s="53">
        <v>39</v>
      </c>
      <c r="J3211" s="61">
        <v>0.54</v>
      </c>
      <c r="K3211" s="64">
        <f t="shared" si="211"/>
        <v>0.91033227127901684</v>
      </c>
      <c r="M3211" s="2"/>
    </row>
    <row r="3212" spans="1:13" x14ac:dyDescent="0.2">
      <c r="A3212" s="47">
        <f t="shared" si="209"/>
        <v>2021</v>
      </c>
      <c r="B3212" s="181" t="str">
        <f t="shared" si="210"/>
        <v>May</v>
      </c>
      <c r="C3212" s="79">
        <f t="shared" si="208"/>
        <v>21</v>
      </c>
      <c r="D3212" s="194">
        <v>44337</v>
      </c>
      <c r="E3212" s="53" t="s">
        <v>219</v>
      </c>
      <c r="F3212" s="53" t="s">
        <v>146</v>
      </c>
      <c r="G3212" s="50" t="s">
        <v>138</v>
      </c>
      <c r="H3212" s="50" t="s">
        <v>144</v>
      </c>
      <c r="I3212" s="53">
        <v>42</v>
      </c>
      <c r="J3212" s="61">
        <v>0.7</v>
      </c>
      <c r="K3212" s="64">
        <f t="shared" si="211"/>
        <v>0.94482237339380193</v>
      </c>
      <c r="M3212" s="2"/>
    </row>
    <row r="3213" spans="1:13" x14ac:dyDescent="0.2">
      <c r="A3213" s="47">
        <f t="shared" si="209"/>
        <v>2021</v>
      </c>
      <c r="B3213" s="181" t="str">
        <f t="shared" si="210"/>
        <v>May</v>
      </c>
      <c r="C3213" s="79">
        <f t="shared" si="208"/>
        <v>21</v>
      </c>
      <c r="D3213" s="194">
        <v>44337</v>
      </c>
      <c r="E3213" s="53" t="s">
        <v>219</v>
      </c>
      <c r="F3213" s="53" t="s">
        <v>146</v>
      </c>
      <c r="G3213" s="50" t="s">
        <v>138</v>
      </c>
      <c r="H3213" s="50" t="s">
        <v>144</v>
      </c>
      <c r="I3213" s="53">
        <v>38</v>
      </c>
      <c r="J3213" s="61">
        <v>0.44</v>
      </c>
      <c r="K3213" s="64">
        <f t="shared" si="211"/>
        <v>0.80186616124799537</v>
      </c>
      <c r="M3213" s="2"/>
    </row>
    <row r="3214" spans="1:13" x14ac:dyDescent="0.2">
      <c r="A3214" s="47">
        <f t="shared" si="209"/>
        <v>2021</v>
      </c>
      <c r="B3214" s="181" t="str">
        <f t="shared" si="210"/>
        <v>May</v>
      </c>
      <c r="C3214" s="79">
        <f t="shared" si="208"/>
        <v>21</v>
      </c>
      <c r="D3214" s="194">
        <v>44337</v>
      </c>
      <c r="E3214" s="53" t="s">
        <v>219</v>
      </c>
      <c r="F3214" s="53" t="s">
        <v>146</v>
      </c>
      <c r="G3214" s="50" t="s">
        <v>138</v>
      </c>
      <c r="H3214" s="50" t="s">
        <v>144</v>
      </c>
      <c r="I3214" s="53">
        <v>39</v>
      </c>
      <c r="J3214" s="61">
        <v>0.53</v>
      </c>
      <c r="K3214" s="64">
        <f t="shared" si="211"/>
        <v>0.89347426625533133</v>
      </c>
      <c r="M3214" s="2"/>
    </row>
    <row r="3215" spans="1:13" x14ac:dyDescent="0.2">
      <c r="A3215" s="47">
        <f t="shared" si="209"/>
        <v>2021</v>
      </c>
      <c r="B3215" s="181" t="str">
        <f t="shared" si="210"/>
        <v>May</v>
      </c>
      <c r="C3215" s="79">
        <f t="shared" si="208"/>
        <v>21</v>
      </c>
      <c r="D3215" s="194">
        <v>44337</v>
      </c>
      <c r="E3215" s="53" t="s">
        <v>219</v>
      </c>
      <c r="F3215" s="53" t="s">
        <v>146</v>
      </c>
      <c r="G3215" s="50" t="s">
        <v>138</v>
      </c>
      <c r="H3215" s="50" t="s">
        <v>144</v>
      </c>
      <c r="I3215" s="53">
        <v>48</v>
      </c>
      <c r="J3215" s="61">
        <v>0.99</v>
      </c>
      <c r="K3215" s="64">
        <f t="shared" si="211"/>
        <v>0.89518229166666663</v>
      </c>
      <c r="M3215" s="2"/>
    </row>
    <row r="3216" spans="1:13" x14ac:dyDescent="0.2">
      <c r="A3216" s="47">
        <f t="shared" si="209"/>
        <v>2021</v>
      </c>
      <c r="B3216" s="181" t="str">
        <f t="shared" si="210"/>
        <v>May</v>
      </c>
      <c r="C3216" s="79">
        <f t="shared" si="208"/>
        <v>21</v>
      </c>
      <c r="D3216" s="194">
        <v>44337</v>
      </c>
      <c r="E3216" s="53" t="s">
        <v>219</v>
      </c>
      <c r="F3216" s="53" t="s">
        <v>146</v>
      </c>
      <c r="G3216" s="50" t="s">
        <v>138</v>
      </c>
      <c r="H3216" s="50" t="s">
        <v>144</v>
      </c>
      <c r="I3216" s="53">
        <v>65</v>
      </c>
      <c r="J3216" s="61">
        <v>2.96</v>
      </c>
      <c r="K3216" s="64">
        <f t="shared" si="211"/>
        <v>1.077833409194356</v>
      </c>
      <c r="M3216" s="2"/>
    </row>
    <row r="3217" spans="1:13" x14ac:dyDescent="0.2">
      <c r="A3217" s="47">
        <f t="shared" si="209"/>
        <v>2021</v>
      </c>
      <c r="B3217" s="181" t="str">
        <f t="shared" si="210"/>
        <v>May</v>
      </c>
      <c r="C3217" s="79">
        <f t="shared" si="208"/>
        <v>21</v>
      </c>
      <c r="D3217" s="194">
        <v>44337</v>
      </c>
      <c r="E3217" s="53" t="s">
        <v>219</v>
      </c>
      <c r="F3217" s="53" t="s">
        <v>146</v>
      </c>
      <c r="G3217" s="50" t="s">
        <v>138</v>
      </c>
      <c r="H3217" s="50" t="s">
        <v>144</v>
      </c>
      <c r="I3217" s="53">
        <v>54</v>
      </c>
      <c r="J3217" s="61">
        <v>1.51</v>
      </c>
      <c r="K3217" s="64">
        <f t="shared" si="211"/>
        <v>0.95894934715236502</v>
      </c>
      <c r="M3217" s="2"/>
    </row>
    <row r="3218" spans="1:13" x14ac:dyDescent="0.2">
      <c r="A3218" s="47">
        <f t="shared" si="209"/>
        <v>2021</v>
      </c>
      <c r="B3218" s="181" t="str">
        <f t="shared" si="210"/>
        <v>May</v>
      </c>
      <c r="C3218" s="79">
        <f t="shared" si="208"/>
        <v>22</v>
      </c>
      <c r="D3218" s="194">
        <v>44341</v>
      </c>
      <c r="E3218" s="53" t="s">
        <v>34</v>
      </c>
      <c r="F3218" s="53" t="s">
        <v>152</v>
      </c>
      <c r="G3218" s="50" t="s">
        <v>138</v>
      </c>
      <c r="H3218" s="50" t="s">
        <v>144</v>
      </c>
      <c r="I3218" s="53">
        <v>58</v>
      </c>
      <c r="J3218" s="61">
        <v>2.04</v>
      </c>
      <c r="K3218" s="64">
        <f t="shared" si="211"/>
        <v>1.0455533232194842</v>
      </c>
      <c r="M3218" s="2"/>
    </row>
    <row r="3219" spans="1:13" x14ac:dyDescent="0.2">
      <c r="A3219" s="47">
        <f t="shared" si="209"/>
        <v>2021</v>
      </c>
      <c r="B3219" s="181" t="str">
        <f t="shared" si="210"/>
        <v>May</v>
      </c>
      <c r="C3219" s="79">
        <f t="shared" si="208"/>
        <v>22</v>
      </c>
      <c r="D3219" s="194">
        <v>44341</v>
      </c>
      <c r="E3219" s="53" t="s">
        <v>38</v>
      </c>
      <c r="F3219" s="53" t="s">
        <v>142</v>
      </c>
      <c r="G3219" s="50" t="s">
        <v>138</v>
      </c>
      <c r="H3219" s="50" t="s">
        <v>144</v>
      </c>
      <c r="I3219" s="53">
        <v>53</v>
      </c>
      <c r="J3219" s="61">
        <v>1.1299999999999999</v>
      </c>
      <c r="K3219" s="64">
        <f t="shared" si="211"/>
        <v>0.75901583186120081</v>
      </c>
      <c r="M3219" s="2"/>
    </row>
    <row r="3220" spans="1:13" x14ac:dyDescent="0.2">
      <c r="A3220" s="47">
        <f t="shared" si="209"/>
        <v>2021</v>
      </c>
      <c r="B3220" s="181" t="str">
        <f t="shared" si="210"/>
        <v>May</v>
      </c>
      <c r="C3220" s="79">
        <f t="shared" si="208"/>
        <v>22</v>
      </c>
      <c r="D3220" s="194">
        <v>44341</v>
      </c>
      <c r="E3220" s="53" t="s">
        <v>38</v>
      </c>
      <c r="F3220" s="53" t="s">
        <v>146</v>
      </c>
      <c r="G3220" s="50" t="s">
        <v>138</v>
      </c>
      <c r="H3220" s="50" t="s">
        <v>144</v>
      </c>
      <c r="I3220" s="53">
        <v>42</v>
      </c>
      <c r="J3220" s="61">
        <v>0.55000000000000004</v>
      </c>
      <c r="K3220" s="64">
        <f t="shared" si="211"/>
        <v>0.74236043623798731</v>
      </c>
      <c r="M3220" s="2"/>
    </row>
    <row r="3221" spans="1:13" x14ac:dyDescent="0.2">
      <c r="A3221" s="47">
        <f t="shared" si="209"/>
        <v>2021</v>
      </c>
      <c r="B3221" s="181" t="str">
        <f t="shared" si="210"/>
        <v>May</v>
      </c>
      <c r="C3221" s="79">
        <f t="shared" si="208"/>
        <v>22</v>
      </c>
      <c r="D3221" s="194">
        <v>44341</v>
      </c>
      <c r="E3221" s="53" t="s">
        <v>38</v>
      </c>
      <c r="F3221" s="53" t="s">
        <v>146</v>
      </c>
      <c r="G3221" s="50" t="s">
        <v>138</v>
      </c>
      <c r="H3221" s="50" t="s">
        <v>144</v>
      </c>
      <c r="I3221" s="53">
        <v>47</v>
      </c>
      <c r="J3221" s="61">
        <v>0.9</v>
      </c>
      <c r="K3221" s="64">
        <f t="shared" si="211"/>
        <v>0.86685994432832802</v>
      </c>
      <c r="M3221" s="2"/>
    </row>
    <row r="3222" spans="1:13" x14ac:dyDescent="0.2">
      <c r="A3222" s="47">
        <f t="shared" si="209"/>
        <v>2021</v>
      </c>
      <c r="B3222" s="181" t="str">
        <f t="shared" si="210"/>
        <v>May</v>
      </c>
      <c r="C3222" s="79">
        <f t="shared" si="208"/>
        <v>22</v>
      </c>
      <c r="D3222" s="194">
        <v>44341</v>
      </c>
      <c r="E3222" s="53" t="s">
        <v>38</v>
      </c>
      <c r="F3222" s="53" t="s">
        <v>146</v>
      </c>
      <c r="G3222" s="50" t="s">
        <v>138</v>
      </c>
      <c r="H3222" s="50" t="s">
        <v>144</v>
      </c>
      <c r="I3222" s="53">
        <v>53</v>
      </c>
      <c r="J3222" s="61">
        <v>1.46</v>
      </c>
      <c r="K3222" s="64">
        <f t="shared" si="211"/>
        <v>0.98067532258172851</v>
      </c>
      <c r="M3222" s="2"/>
    </row>
    <row r="3223" spans="1:13" x14ac:dyDescent="0.2">
      <c r="A3223" s="47">
        <f t="shared" si="209"/>
        <v>2021</v>
      </c>
      <c r="B3223" s="181" t="str">
        <f t="shared" si="210"/>
        <v>May</v>
      </c>
      <c r="C3223" s="79">
        <f t="shared" si="208"/>
        <v>22</v>
      </c>
      <c r="D3223" s="194">
        <v>44341</v>
      </c>
      <c r="E3223" s="53" t="s">
        <v>38</v>
      </c>
      <c r="F3223" s="53" t="s">
        <v>146</v>
      </c>
      <c r="G3223" s="50" t="s">
        <v>138</v>
      </c>
      <c r="H3223" s="50" t="s">
        <v>144</v>
      </c>
      <c r="I3223" s="53">
        <v>47</v>
      </c>
      <c r="J3223" s="61">
        <v>0.94</v>
      </c>
      <c r="K3223" s="64">
        <f t="shared" si="211"/>
        <v>0.90538705296514255</v>
      </c>
      <c r="M3223" s="2"/>
    </row>
    <row r="3224" spans="1:13" x14ac:dyDescent="0.2">
      <c r="A3224" s="47">
        <f t="shared" si="209"/>
        <v>2021</v>
      </c>
      <c r="B3224" s="181" t="str">
        <f t="shared" si="210"/>
        <v>May</v>
      </c>
      <c r="C3224" s="79">
        <f t="shared" si="208"/>
        <v>22</v>
      </c>
      <c r="D3224" s="194">
        <v>44341</v>
      </c>
      <c r="E3224" s="53" t="s">
        <v>38</v>
      </c>
      <c r="F3224" s="53" t="s">
        <v>146</v>
      </c>
      <c r="G3224" s="50" t="s">
        <v>138</v>
      </c>
      <c r="H3224" s="50" t="s">
        <v>144</v>
      </c>
      <c r="I3224" s="53">
        <v>43</v>
      </c>
      <c r="J3224" s="61">
        <v>0.52</v>
      </c>
      <c r="K3224" s="64">
        <f t="shared" si="211"/>
        <v>0.65403046272655241</v>
      </c>
      <c r="M3224" s="2"/>
    </row>
    <row r="3225" spans="1:13" x14ac:dyDescent="0.2">
      <c r="A3225" s="47">
        <f t="shared" si="209"/>
        <v>2021</v>
      </c>
      <c r="B3225" s="181" t="str">
        <f t="shared" si="210"/>
        <v>May</v>
      </c>
      <c r="C3225" s="79">
        <f t="shared" si="208"/>
        <v>22</v>
      </c>
      <c r="D3225" s="194">
        <v>44341</v>
      </c>
      <c r="E3225" s="53" t="s">
        <v>38</v>
      </c>
      <c r="F3225" s="53" t="s">
        <v>146</v>
      </c>
      <c r="G3225" s="50" t="s">
        <v>138</v>
      </c>
      <c r="H3225" s="50" t="s">
        <v>144</v>
      </c>
      <c r="I3225" s="53">
        <v>48</v>
      </c>
      <c r="J3225" s="61">
        <v>0.98</v>
      </c>
      <c r="K3225" s="64">
        <f t="shared" si="211"/>
        <v>0.88614004629629628</v>
      </c>
      <c r="M3225" s="2"/>
    </row>
    <row r="3226" spans="1:13" x14ac:dyDescent="0.2">
      <c r="A3226" s="47">
        <f t="shared" si="209"/>
        <v>2021</v>
      </c>
      <c r="B3226" s="181" t="str">
        <f t="shared" si="210"/>
        <v>May</v>
      </c>
      <c r="C3226" s="79">
        <f t="shared" si="208"/>
        <v>22</v>
      </c>
      <c r="D3226" s="194">
        <v>44341</v>
      </c>
      <c r="E3226" s="53" t="s">
        <v>38</v>
      </c>
      <c r="F3226" s="53" t="s">
        <v>146</v>
      </c>
      <c r="G3226" s="50" t="s">
        <v>138</v>
      </c>
      <c r="H3226" s="50" t="s">
        <v>144</v>
      </c>
      <c r="I3226" s="53">
        <v>53</v>
      </c>
      <c r="J3226" s="61">
        <v>1.28</v>
      </c>
      <c r="K3226" s="64">
        <f t="shared" si="211"/>
        <v>0.85977014582507705</v>
      </c>
      <c r="M3226" s="2"/>
    </row>
    <row r="3227" spans="1:13" x14ac:dyDescent="0.2">
      <c r="A3227" s="47">
        <f t="shared" si="209"/>
        <v>2021</v>
      </c>
      <c r="B3227" s="181" t="str">
        <f t="shared" si="210"/>
        <v>May</v>
      </c>
      <c r="C3227" s="79">
        <f t="shared" si="208"/>
        <v>22</v>
      </c>
      <c r="D3227" s="194">
        <v>44341</v>
      </c>
      <c r="E3227" s="53" t="s">
        <v>38</v>
      </c>
      <c r="F3227" s="53" t="s">
        <v>146</v>
      </c>
      <c r="G3227" s="50" t="s">
        <v>138</v>
      </c>
      <c r="H3227" s="50" t="s">
        <v>144</v>
      </c>
      <c r="I3227" s="53">
        <v>40</v>
      </c>
      <c r="J3227" s="61">
        <v>0.65</v>
      </c>
      <c r="K3227" s="64">
        <f t="shared" si="211"/>
        <v>1.015625</v>
      </c>
      <c r="M3227" s="2"/>
    </row>
    <row r="3228" spans="1:13" x14ac:dyDescent="0.2">
      <c r="A3228" s="47">
        <f t="shared" si="209"/>
        <v>2021</v>
      </c>
      <c r="B3228" s="181" t="str">
        <f t="shared" si="210"/>
        <v>May</v>
      </c>
      <c r="C3228" s="79">
        <f t="shared" si="208"/>
        <v>22</v>
      </c>
      <c r="D3228" s="194">
        <v>44341</v>
      </c>
      <c r="E3228" s="53" t="s">
        <v>38</v>
      </c>
      <c r="F3228" s="53" t="s">
        <v>146</v>
      </c>
      <c r="G3228" s="50" t="s">
        <v>138</v>
      </c>
      <c r="H3228" s="50" t="s">
        <v>144</v>
      </c>
      <c r="I3228" s="53">
        <v>43</v>
      </c>
      <c r="J3228" s="61">
        <v>0.67</v>
      </c>
      <c r="K3228" s="64">
        <f t="shared" si="211"/>
        <v>0.84269309620536559</v>
      </c>
      <c r="M3228" s="2"/>
    </row>
    <row r="3229" spans="1:13" x14ac:dyDescent="0.2">
      <c r="A3229" s="47">
        <f t="shared" si="209"/>
        <v>2021</v>
      </c>
      <c r="B3229" s="181" t="str">
        <f t="shared" si="210"/>
        <v>May</v>
      </c>
      <c r="C3229" s="79">
        <f t="shared" si="208"/>
        <v>22</v>
      </c>
      <c r="D3229" s="194">
        <v>44341</v>
      </c>
      <c r="E3229" s="53" t="s">
        <v>38</v>
      </c>
      <c r="F3229" s="53" t="s">
        <v>152</v>
      </c>
      <c r="G3229" s="50" t="s">
        <v>138</v>
      </c>
      <c r="H3229" s="50" t="s">
        <v>144</v>
      </c>
      <c r="I3229" s="53">
        <v>51</v>
      </c>
      <c r="J3229" s="61">
        <v>1.78</v>
      </c>
      <c r="K3229" s="64">
        <f t="shared" si="211"/>
        <v>1.3418670043949914</v>
      </c>
      <c r="M3229" s="2"/>
    </row>
    <row r="3230" spans="1:13" x14ac:dyDescent="0.2">
      <c r="A3230" s="47">
        <f t="shared" si="209"/>
        <v>2021</v>
      </c>
      <c r="B3230" s="181" t="str">
        <f t="shared" si="210"/>
        <v>May</v>
      </c>
      <c r="C3230" s="79">
        <f t="shared" si="208"/>
        <v>22</v>
      </c>
      <c r="D3230" s="194">
        <v>44341</v>
      </c>
      <c r="E3230" s="53" t="s">
        <v>38</v>
      </c>
      <c r="F3230" s="53" t="s">
        <v>152</v>
      </c>
      <c r="G3230" s="50" t="s">
        <v>138</v>
      </c>
      <c r="H3230" s="50" t="s">
        <v>144</v>
      </c>
      <c r="I3230" s="53">
        <v>53</v>
      </c>
      <c r="J3230" s="61">
        <v>1.56</v>
      </c>
      <c r="K3230" s="64">
        <f t="shared" si="211"/>
        <v>1.0478448652243126</v>
      </c>
      <c r="M3230" s="2"/>
    </row>
    <row r="3231" spans="1:13" x14ac:dyDescent="0.2">
      <c r="A3231" s="47">
        <f t="shared" si="209"/>
        <v>2021</v>
      </c>
      <c r="B3231" s="181" t="str">
        <f t="shared" si="210"/>
        <v>May</v>
      </c>
      <c r="C3231" s="79">
        <f t="shared" si="208"/>
        <v>22</v>
      </c>
      <c r="D3231" s="194">
        <v>44341</v>
      </c>
      <c r="E3231" s="53" t="s">
        <v>38</v>
      </c>
      <c r="F3231" s="53" t="s">
        <v>152</v>
      </c>
      <c r="G3231" s="50" t="s">
        <v>138</v>
      </c>
      <c r="H3231" s="50" t="s">
        <v>144</v>
      </c>
      <c r="I3231" s="53">
        <v>63</v>
      </c>
      <c r="J3231" s="61">
        <v>3.05</v>
      </c>
      <c r="K3231" s="64">
        <f t="shared" si="211"/>
        <v>1.2197706831115751</v>
      </c>
      <c r="M3231" s="2"/>
    </row>
    <row r="3232" spans="1:13" x14ac:dyDescent="0.2">
      <c r="A3232" s="47">
        <f t="shared" si="209"/>
        <v>2021</v>
      </c>
      <c r="B3232" s="181" t="str">
        <f t="shared" si="210"/>
        <v>May</v>
      </c>
      <c r="C3232" s="79">
        <f t="shared" si="208"/>
        <v>22</v>
      </c>
      <c r="D3232" s="194">
        <v>44341</v>
      </c>
      <c r="E3232" s="53" t="s">
        <v>38</v>
      </c>
      <c r="F3232" s="53" t="s">
        <v>152</v>
      </c>
      <c r="G3232" s="50" t="s">
        <v>138</v>
      </c>
      <c r="H3232" s="50" t="s">
        <v>144</v>
      </c>
      <c r="I3232" s="53">
        <v>53</v>
      </c>
      <c r="J3232" s="61">
        <v>1.77</v>
      </c>
      <c r="K3232" s="64">
        <f t="shared" si="211"/>
        <v>1.1889009047737393</v>
      </c>
      <c r="M3232" s="2"/>
    </row>
    <row r="3233" spans="1:13" x14ac:dyDescent="0.2">
      <c r="A3233" s="47">
        <f t="shared" si="209"/>
        <v>2021</v>
      </c>
      <c r="B3233" s="181" t="str">
        <f t="shared" si="210"/>
        <v>May</v>
      </c>
      <c r="C3233" s="79">
        <f t="shared" si="208"/>
        <v>22</v>
      </c>
      <c r="D3233" s="194">
        <v>44341</v>
      </c>
      <c r="E3233" s="53" t="s">
        <v>38</v>
      </c>
      <c r="F3233" s="53" t="s">
        <v>152</v>
      </c>
      <c r="G3233" s="50" t="s">
        <v>138</v>
      </c>
      <c r="H3233" s="50" t="s">
        <v>144</v>
      </c>
      <c r="I3233" s="53">
        <v>55</v>
      </c>
      <c r="J3233" s="61">
        <v>1.69</v>
      </c>
      <c r="K3233" s="64">
        <f t="shared" si="211"/>
        <v>1.0157776108189331</v>
      </c>
      <c r="M3233" s="2"/>
    </row>
    <row r="3234" spans="1:13" x14ac:dyDescent="0.2">
      <c r="A3234" s="47">
        <f t="shared" si="209"/>
        <v>2021</v>
      </c>
      <c r="B3234" s="181" t="str">
        <f t="shared" si="210"/>
        <v>May</v>
      </c>
      <c r="C3234" s="79">
        <f t="shared" si="208"/>
        <v>22</v>
      </c>
      <c r="D3234" s="194">
        <v>44341</v>
      </c>
      <c r="E3234" s="53" t="s">
        <v>38</v>
      </c>
      <c r="F3234" s="53" t="s">
        <v>152</v>
      </c>
      <c r="G3234" s="50" t="s">
        <v>138</v>
      </c>
      <c r="H3234" s="50" t="s">
        <v>144</v>
      </c>
      <c r="I3234" s="53">
        <v>60</v>
      </c>
      <c r="J3234" s="61">
        <v>2.14</v>
      </c>
      <c r="K3234" s="64">
        <f t="shared" si="211"/>
        <v>0.9907407407407407</v>
      </c>
      <c r="M3234" s="2"/>
    </row>
    <row r="3235" spans="1:13" x14ac:dyDescent="0.2">
      <c r="A3235" s="47">
        <f t="shared" si="209"/>
        <v>2021</v>
      </c>
      <c r="B3235" s="181" t="str">
        <f t="shared" si="210"/>
        <v>May</v>
      </c>
      <c r="C3235" s="79">
        <f t="shared" si="208"/>
        <v>22</v>
      </c>
      <c r="D3235" s="194">
        <v>44341</v>
      </c>
      <c r="E3235" s="53" t="s">
        <v>38</v>
      </c>
      <c r="F3235" s="53" t="s">
        <v>152</v>
      </c>
      <c r="G3235" s="50" t="s">
        <v>138</v>
      </c>
      <c r="H3235" s="50" t="s">
        <v>144</v>
      </c>
      <c r="I3235" s="53">
        <v>56</v>
      </c>
      <c r="J3235" s="61">
        <v>1.76</v>
      </c>
      <c r="K3235" s="64">
        <f t="shared" si="211"/>
        <v>1.0021865889212829</v>
      </c>
      <c r="M3235" s="2"/>
    </row>
    <row r="3236" spans="1:13" x14ac:dyDescent="0.2">
      <c r="A3236" s="47">
        <f t="shared" si="209"/>
        <v>2021</v>
      </c>
      <c r="B3236" s="181" t="str">
        <f t="shared" si="210"/>
        <v>May</v>
      </c>
      <c r="C3236" s="79">
        <f t="shared" si="208"/>
        <v>22</v>
      </c>
      <c r="D3236" s="194">
        <v>44342</v>
      </c>
      <c r="E3236" s="53" t="s">
        <v>46</v>
      </c>
      <c r="F3236" s="53" t="s">
        <v>146</v>
      </c>
      <c r="G3236" s="50" t="s">
        <v>138</v>
      </c>
      <c r="H3236" s="50" t="s">
        <v>144</v>
      </c>
      <c r="I3236" s="53">
        <v>43</v>
      </c>
      <c r="J3236" s="61">
        <v>0.64</v>
      </c>
      <c r="K3236" s="64">
        <f t="shared" si="211"/>
        <v>0.80496056950960293</v>
      </c>
      <c r="M3236" s="2"/>
    </row>
    <row r="3237" spans="1:13" x14ac:dyDescent="0.2">
      <c r="A3237" s="47">
        <f t="shared" si="209"/>
        <v>2021</v>
      </c>
      <c r="B3237" s="181" t="str">
        <f t="shared" si="210"/>
        <v>May</v>
      </c>
      <c r="C3237" s="79">
        <f t="shared" ref="C3237:C3300" si="212">WEEKNUM(D3237)</f>
        <v>22</v>
      </c>
      <c r="D3237" s="194">
        <v>44342</v>
      </c>
      <c r="E3237" s="53" t="s">
        <v>46</v>
      </c>
      <c r="F3237" s="53" t="s">
        <v>146</v>
      </c>
      <c r="G3237" s="50" t="s">
        <v>138</v>
      </c>
      <c r="H3237" s="50" t="s">
        <v>144</v>
      </c>
      <c r="I3237" s="53">
        <v>40</v>
      </c>
      <c r="J3237" s="61">
        <v>0.6</v>
      </c>
      <c r="K3237" s="64">
        <f t="shared" si="211"/>
        <v>0.9375</v>
      </c>
      <c r="M3237" s="2"/>
    </row>
    <row r="3238" spans="1:13" x14ac:dyDescent="0.2">
      <c r="A3238" s="47">
        <f t="shared" si="209"/>
        <v>2021</v>
      </c>
      <c r="B3238" s="181" t="str">
        <f t="shared" si="210"/>
        <v>May</v>
      </c>
      <c r="C3238" s="79">
        <f t="shared" si="212"/>
        <v>22</v>
      </c>
      <c r="D3238" s="194">
        <v>44342</v>
      </c>
      <c r="E3238" s="53" t="s">
        <v>46</v>
      </c>
      <c r="F3238" s="53" t="s">
        <v>146</v>
      </c>
      <c r="G3238" s="50" t="s">
        <v>138</v>
      </c>
      <c r="H3238" s="50" t="s">
        <v>144</v>
      </c>
      <c r="I3238" s="53">
        <v>43</v>
      </c>
      <c r="J3238" s="61">
        <v>1.2</v>
      </c>
      <c r="K3238" s="64">
        <f t="shared" si="211"/>
        <v>1.5093010678305054</v>
      </c>
      <c r="M3238" s="2"/>
    </row>
    <row r="3239" spans="1:13" x14ac:dyDescent="0.2">
      <c r="A3239" s="47">
        <f t="shared" si="209"/>
        <v>2021</v>
      </c>
      <c r="B3239" s="181" t="str">
        <f t="shared" si="210"/>
        <v>May</v>
      </c>
      <c r="C3239" s="79">
        <f t="shared" si="212"/>
        <v>22</v>
      </c>
      <c r="D3239" s="194">
        <v>44342</v>
      </c>
      <c r="E3239" s="53" t="s">
        <v>46</v>
      </c>
      <c r="F3239" s="53" t="s">
        <v>146</v>
      </c>
      <c r="G3239" s="50" t="s">
        <v>138</v>
      </c>
      <c r="H3239" s="50" t="s">
        <v>144</v>
      </c>
      <c r="I3239" s="53">
        <v>47</v>
      </c>
      <c r="J3239" s="61">
        <v>0.97</v>
      </c>
      <c r="K3239" s="64">
        <f t="shared" si="211"/>
        <v>0.93428238444275358</v>
      </c>
      <c r="M3239" s="2"/>
    </row>
    <row r="3240" spans="1:13" x14ac:dyDescent="0.2">
      <c r="A3240" s="47">
        <f t="shared" ref="A3240:A3303" si="213">YEAR(D3240)</f>
        <v>2021</v>
      </c>
      <c r="B3240" s="181" t="str">
        <f t="shared" si="210"/>
        <v>May</v>
      </c>
      <c r="C3240" s="79">
        <f t="shared" si="212"/>
        <v>22</v>
      </c>
      <c r="D3240" s="194">
        <v>44342</v>
      </c>
      <c r="E3240" s="53" t="s">
        <v>46</v>
      </c>
      <c r="F3240" s="53" t="s">
        <v>146</v>
      </c>
      <c r="G3240" s="50" t="s">
        <v>138</v>
      </c>
      <c r="H3240" s="50" t="s">
        <v>144</v>
      </c>
      <c r="I3240" s="53">
        <v>38</v>
      </c>
      <c r="J3240" s="61">
        <v>0.41</v>
      </c>
      <c r="K3240" s="64">
        <f t="shared" si="211"/>
        <v>0.74719346843563206</v>
      </c>
      <c r="M3240" s="2"/>
    </row>
    <row r="3241" spans="1:13" x14ac:dyDescent="0.2">
      <c r="A3241" s="47">
        <f t="shared" si="213"/>
        <v>2021</v>
      </c>
      <c r="B3241" s="181" t="str">
        <f t="shared" si="210"/>
        <v>May</v>
      </c>
      <c r="C3241" s="79">
        <f t="shared" si="212"/>
        <v>22</v>
      </c>
      <c r="D3241" s="194">
        <v>44342</v>
      </c>
      <c r="E3241" s="53" t="s">
        <v>46</v>
      </c>
      <c r="F3241" s="53" t="s">
        <v>146</v>
      </c>
      <c r="G3241" s="50" t="s">
        <v>138</v>
      </c>
      <c r="H3241" s="50" t="s">
        <v>144</v>
      </c>
      <c r="I3241" s="53">
        <v>41</v>
      </c>
      <c r="J3241" s="61">
        <v>0.65</v>
      </c>
      <c r="K3241" s="64">
        <f t="shared" si="211"/>
        <v>0.94310877671536975</v>
      </c>
      <c r="M3241" s="2"/>
    </row>
    <row r="3242" spans="1:13" x14ac:dyDescent="0.2">
      <c r="A3242" s="47">
        <f t="shared" si="213"/>
        <v>2021</v>
      </c>
      <c r="B3242" s="181" t="str">
        <f t="shared" si="210"/>
        <v>May</v>
      </c>
      <c r="C3242" s="79">
        <f t="shared" si="212"/>
        <v>22</v>
      </c>
      <c r="D3242" s="194">
        <v>44342</v>
      </c>
      <c r="E3242" s="53" t="s">
        <v>46</v>
      </c>
      <c r="F3242" s="53" t="s">
        <v>146</v>
      </c>
      <c r="G3242" s="50" t="s">
        <v>138</v>
      </c>
      <c r="H3242" s="50" t="s">
        <v>144</v>
      </c>
      <c r="I3242" s="53">
        <v>42</v>
      </c>
      <c r="J3242" s="61">
        <v>0.62</v>
      </c>
      <c r="K3242" s="64">
        <f t="shared" si="211"/>
        <v>0.83684267357736741</v>
      </c>
      <c r="M3242" s="2"/>
    </row>
    <row r="3243" spans="1:13" x14ac:dyDescent="0.2">
      <c r="A3243" s="47">
        <f t="shared" si="213"/>
        <v>2021</v>
      </c>
      <c r="B3243" s="181" t="str">
        <f t="shared" si="210"/>
        <v>May</v>
      </c>
      <c r="C3243" s="79">
        <f t="shared" si="212"/>
        <v>22</v>
      </c>
      <c r="D3243" s="194">
        <v>44342</v>
      </c>
      <c r="E3243" s="53" t="s">
        <v>46</v>
      </c>
      <c r="F3243" s="53" t="s">
        <v>146</v>
      </c>
      <c r="G3243" s="50" t="s">
        <v>138</v>
      </c>
      <c r="H3243" s="50" t="s">
        <v>144</v>
      </c>
      <c r="I3243" s="53">
        <v>39</v>
      </c>
      <c r="J3243" s="61">
        <v>0.54</v>
      </c>
      <c r="K3243" s="64">
        <f t="shared" si="211"/>
        <v>0.91033227127901684</v>
      </c>
      <c r="M3243" s="2"/>
    </row>
    <row r="3244" spans="1:13" x14ac:dyDescent="0.2">
      <c r="A3244" s="47">
        <f t="shared" si="213"/>
        <v>2021</v>
      </c>
      <c r="B3244" s="181" t="str">
        <f t="shared" si="210"/>
        <v>May</v>
      </c>
      <c r="C3244" s="79">
        <f t="shared" si="212"/>
        <v>22</v>
      </c>
      <c r="D3244" s="194">
        <v>44342</v>
      </c>
      <c r="E3244" s="53" t="s">
        <v>46</v>
      </c>
      <c r="F3244" s="53" t="s">
        <v>146</v>
      </c>
      <c r="G3244" s="50" t="s">
        <v>138</v>
      </c>
      <c r="H3244" s="50" t="s">
        <v>144</v>
      </c>
      <c r="I3244" s="53">
        <v>39</v>
      </c>
      <c r="J3244" s="61">
        <v>0.49</v>
      </c>
      <c r="K3244" s="64">
        <f t="shared" si="211"/>
        <v>0.82604224616058941</v>
      </c>
      <c r="M3244" s="2"/>
    </row>
    <row r="3245" spans="1:13" x14ac:dyDescent="0.2">
      <c r="A3245" s="47">
        <f t="shared" si="213"/>
        <v>2021</v>
      </c>
      <c r="B3245" s="181" t="str">
        <f t="shared" si="210"/>
        <v>May</v>
      </c>
      <c r="C3245" s="79">
        <f t="shared" si="212"/>
        <v>22</v>
      </c>
      <c r="D3245" s="194">
        <v>44342</v>
      </c>
      <c r="E3245" s="53" t="s">
        <v>46</v>
      </c>
      <c r="F3245" s="53" t="s">
        <v>146</v>
      </c>
      <c r="G3245" s="50" t="s">
        <v>138</v>
      </c>
      <c r="H3245" s="50" t="s">
        <v>144</v>
      </c>
      <c r="I3245" s="53">
        <v>43</v>
      </c>
      <c r="J3245" s="61">
        <v>0.63</v>
      </c>
      <c r="K3245" s="64">
        <f t="shared" si="211"/>
        <v>0.79238306061101538</v>
      </c>
      <c r="M3245" s="2"/>
    </row>
    <row r="3246" spans="1:13" x14ac:dyDescent="0.2">
      <c r="A3246" s="47">
        <f t="shared" si="213"/>
        <v>2021</v>
      </c>
      <c r="B3246" s="181" t="str">
        <f t="shared" ref="B3246:B3309" si="214">TEXT(D3246,"mmm")</f>
        <v>May</v>
      </c>
      <c r="C3246" s="79">
        <f t="shared" si="212"/>
        <v>22</v>
      </c>
      <c r="D3246" s="194">
        <v>44342</v>
      </c>
      <c r="E3246" s="53" t="s">
        <v>46</v>
      </c>
      <c r="F3246" s="53" t="s">
        <v>146</v>
      </c>
      <c r="G3246" s="50" t="s">
        <v>138</v>
      </c>
      <c r="H3246" s="50" t="s">
        <v>144</v>
      </c>
      <c r="I3246" s="53">
        <v>44</v>
      </c>
      <c r="J3246" s="61">
        <v>0.76</v>
      </c>
      <c r="K3246" s="64">
        <f t="shared" si="211"/>
        <v>0.89218632607062354</v>
      </c>
      <c r="M3246" s="2"/>
    </row>
    <row r="3247" spans="1:13" x14ac:dyDescent="0.2">
      <c r="A3247" s="47">
        <f t="shared" si="213"/>
        <v>2021</v>
      </c>
      <c r="B3247" s="181" t="str">
        <f t="shared" si="214"/>
        <v>May</v>
      </c>
      <c r="C3247" s="79">
        <f t="shared" si="212"/>
        <v>22</v>
      </c>
      <c r="D3247" s="194">
        <v>44342</v>
      </c>
      <c r="E3247" s="53" t="s">
        <v>46</v>
      </c>
      <c r="F3247" s="53" t="s">
        <v>146</v>
      </c>
      <c r="G3247" s="50" t="s">
        <v>138</v>
      </c>
      <c r="H3247" s="50" t="s">
        <v>144</v>
      </c>
      <c r="I3247" s="53">
        <v>38</v>
      </c>
      <c r="J3247" s="61">
        <v>0.44</v>
      </c>
      <c r="K3247" s="64">
        <f t="shared" si="211"/>
        <v>0.80186616124799537</v>
      </c>
      <c r="M3247" s="2"/>
    </row>
    <row r="3248" spans="1:13" x14ac:dyDescent="0.2">
      <c r="A3248" s="47">
        <f t="shared" si="213"/>
        <v>2021</v>
      </c>
      <c r="B3248" s="181" t="str">
        <f t="shared" si="214"/>
        <v>May</v>
      </c>
      <c r="C3248" s="79">
        <f t="shared" si="212"/>
        <v>22</v>
      </c>
      <c r="D3248" s="194">
        <v>44342</v>
      </c>
      <c r="E3248" s="53" t="s">
        <v>46</v>
      </c>
      <c r="F3248" s="53" t="s">
        <v>146</v>
      </c>
      <c r="G3248" s="50" t="s">
        <v>138</v>
      </c>
      <c r="H3248" s="50" t="s">
        <v>144</v>
      </c>
      <c r="I3248" s="53">
        <v>42</v>
      </c>
      <c r="J3248" s="61">
        <v>0.6</v>
      </c>
      <c r="K3248" s="64">
        <f t="shared" si="211"/>
        <v>0.80984774862325881</v>
      </c>
      <c r="M3248" s="2"/>
    </row>
    <row r="3249" spans="1:13" x14ac:dyDescent="0.2">
      <c r="A3249" s="47">
        <f t="shared" si="213"/>
        <v>2021</v>
      </c>
      <c r="B3249" s="181" t="str">
        <f t="shared" si="214"/>
        <v>May</v>
      </c>
      <c r="C3249" s="79">
        <f t="shared" si="212"/>
        <v>22</v>
      </c>
      <c r="D3249" s="194">
        <v>44342</v>
      </c>
      <c r="E3249" s="53" t="s">
        <v>46</v>
      </c>
      <c r="F3249" s="53" t="s">
        <v>146</v>
      </c>
      <c r="G3249" s="50" t="s">
        <v>138</v>
      </c>
      <c r="H3249" s="50" t="s">
        <v>144</v>
      </c>
      <c r="I3249" s="53">
        <v>46</v>
      </c>
      <c r="J3249" s="61">
        <v>0.92</v>
      </c>
      <c r="K3249" s="64">
        <f t="shared" si="211"/>
        <v>0.94517958412098302</v>
      </c>
      <c r="M3249" s="2"/>
    </row>
    <row r="3250" spans="1:13" x14ac:dyDescent="0.2">
      <c r="A3250" s="47">
        <f t="shared" si="213"/>
        <v>2021</v>
      </c>
      <c r="B3250" s="181" t="str">
        <f t="shared" si="214"/>
        <v>May</v>
      </c>
      <c r="C3250" s="79">
        <f t="shared" si="212"/>
        <v>22</v>
      </c>
      <c r="D3250" s="194">
        <v>44342</v>
      </c>
      <c r="E3250" s="53" t="s">
        <v>46</v>
      </c>
      <c r="F3250" s="53" t="s">
        <v>146</v>
      </c>
      <c r="G3250" s="50" t="s">
        <v>138</v>
      </c>
      <c r="H3250" s="50" t="s">
        <v>144</v>
      </c>
      <c r="I3250" s="53">
        <v>43</v>
      </c>
      <c r="J3250" s="61">
        <v>0.68</v>
      </c>
      <c r="K3250" s="64">
        <f t="shared" si="211"/>
        <v>0.85527060510395314</v>
      </c>
      <c r="M3250" s="2"/>
    </row>
    <row r="3251" spans="1:13" x14ac:dyDescent="0.2">
      <c r="A3251" s="47">
        <f t="shared" si="213"/>
        <v>2021</v>
      </c>
      <c r="B3251" s="181" t="str">
        <f t="shared" si="214"/>
        <v>May</v>
      </c>
      <c r="C3251" s="79">
        <f t="shared" si="212"/>
        <v>22</v>
      </c>
      <c r="D3251" s="194">
        <v>44342</v>
      </c>
      <c r="E3251" s="53" t="s">
        <v>46</v>
      </c>
      <c r="F3251" s="53" t="s">
        <v>146</v>
      </c>
      <c r="G3251" s="50" t="s">
        <v>138</v>
      </c>
      <c r="H3251" s="50" t="s">
        <v>144</v>
      </c>
      <c r="I3251" s="53">
        <v>44</v>
      </c>
      <c r="J3251" s="61">
        <v>0.76</v>
      </c>
      <c r="K3251" s="64">
        <f t="shared" si="211"/>
        <v>0.89218632607062354</v>
      </c>
      <c r="M3251" s="2"/>
    </row>
    <row r="3252" spans="1:13" x14ac:dyDescent="0.2">
      <c r="A3252" s="47">
        <f t="shared" si="213"/>
        <v>2021</v>
      </c>
      <c r="B3252" s="181" t="str">
        <f t="shared" si="214"/>
        <v>May</v>
      </c>
      <c r="C3252" s="79">
        <f t="shared" si="212"/>
        <v>22</v>
      </c>
      <c r="D3252" s="194">
        <v>44342</v>
      </c>
      <c r="E3252" s="53" t="s">
        <v>46</v>
      </c>
      <c r="F3252" s="53" t="s">
        <v>146</v>
      </c>
      <c r="G3252" s="50" t="s">
        <v>138</v>
      </c>
      <c r="H3252" s="50" t="s">
        <v>144</v>
      </c>
      <c r="I3252" s="53">
        <v>40</v>
      </c>
      <c r="J3252" s="61">
        <v>0.53</v>
      </c>
      <c r="K3252" s="64">
        <f t="shared" si="211"/>
        <v>0.828125</v>
      </c>
      <c r="M3252" s="2"/>
    </row>
    <row r="3253" spans="1:13" x14ac:dyDescent="0.2">
      <c r="A3253" s="47">
        <f t="shared" si="213"/>
        <v>2021</v>
      </c>
      <c r="B3253" s="181" t="str">
        <f t="shared" si="214"/>
        <v>May</v>
      </c>
      <c r="C3253" s="79">
        <f t="shared" si="212"/>
        <v>22</v>
      </c>
      <c r="D3253" s="194">
        <v>44342</v>
      </c>
      <c r="E3253" s="53" t="s">
        <v>46</v>
      </c>
      <c r="F3253" s="53" t="s">
        <v>146</v>
      </c>
      <c r="G3253" s="50" t="s">
        <v>138</v>
      </c>
      <c r="H3253" s="50" t="s">
        <v>144</v>
      </c>
      <c r="I3253" s="53">
        <v>47</v>
      </c>
      <c r="J3253" s="61">
        <v>0.76</v>
      </c>
      <c r="K3253" s="64">
        <f t="shared" si="211"/>
        <v>0.73201506409947703</v>
      </c>
      <c r="M3253" s="2"/>
    </row>
    <row r="3254" spans="1:13" x14ac:dyDescent="0.2">
      <c r="A3254" s="47">
        <f t="shared" si="213"/>
        <v>2021</v>
      </c>
      <c r="B3254" s="181" t="str">
        <f t="shared" si="214"/>
        <v>May</v>
      </c>
      <c r="C3254" s="79">
        <f t="shared" si="212"/>
        <v>22</v>
      </c>
      <c r="D3254" s="194">
        <v>44342</v>
      </c>
      <c r="E3254" s="53" t="s">
        <v>46</v>
      </c>
      <c r="F3254" s="53" t="s">
        <v>146</v>
      </c>
      <c r="G3254" s="50" t="s">
        <v>138</v>
      </c>
      <c r="H3254" s="50" t="s">
        <v>144</v>
      </c>
      <c r="I3254" s="53">
        <v>39</v>
      </c>
      <c r="J3254" s="61">
        <v>0.47</v>
      </c>
      <c r="K3254" s="64">
        <f t="shared" si="211"/>
        <v>0.7923262361132184</v>
      </c>
      <c r="M3254" s="2"/>
    </row>
    <row r="3255" spans="1:13" x14ac:dyDescent="0.2">
      <c r="A3255" s="47">
        <f t="shared" si="213"/>
        <v>2021</v>
      </c>
      <c r="B3255" s="181" t="str">
        <f t="shared" si="214"/>
        <v>May</v>
      </c>
      <c r="C3255" s="79">
        <f t="shared" si="212"/>
        <v>22</v>
      </c>
      <c r="D3255" s="194">
        <v>44342</v>
      </c>
      <c r="E3255" s="53" t="s">
        <v>46</v>
      </c>
      <c r="F3255" s="53" t="s">
        <v>146</v>
      </c>
      <c r="G3255" s="50" t="s">
        <v>138</v>
      </c>
      <c r="H3255" s="50" t="s">
        <v>144</v>
      </c>
      <c r="I3255" s="53">
        <v>37</v>
      </c>
      <c r="J3255" s="61">
        <v>0.37</v>
      </c>
      <c r="K3255" s="64">
        <f t="shared" si="211"/>
        <v>0.73046018991964934</v>
      </c>
      <c r="M3255" s="2"/>
    </row>
    <row r="3256" spans="1:13" x14ac:dyDescent="0.2">
      <c r="A3256" s="47">
        <f t="shared" si="213"/>
        <v>2021</v>
      </c>
      <c r="B3256" s="181" t="str">
        <f t="shared" si="214"/>
        <v>May</v>
      </c>
      <c r="C3256" s="79">
        <f t="shared" si="212"/>
        <v>22</v>
      </c>
      <c r="D3256" s="194">
        <v>44342</v>
      </c>
      <c r="E3256" s="53" t="s">
        <v>46</v>
      </c>
      <c r="F3256" s="53" t="s">
        <v>152</v>
      </c>
      <c r="G3256" s="50" t="s">
        <v>138</v>
      </c>
      <c r="H3256" s="50" t="s">
        <v>144</v>
      </c>
      <c r="I3256" s="53">
        <v>56</v>
      </c>
      <c r="J3256" s="61">
        <v>1.75</v>
      </c>
      <c r="K3256" s="64">
        <f t="shared" si="211"/>
        <v>0.99649234693877553</v>
      </c>
      <c r="M3256" s="2"/>
    </row>
    <row r="3257" spans="1:13" x14ac:dyDescent="0.2">
      <c r="A3257" s="47">
        <f t="shared" si="213"/>
        <v>2021</v>
      </c>
      <c r="B3257" s="181" t="str">
        <f t="shared" si="214"/>
        <v>May</v>
      </c>
      <c r="C3257" s="79">
        <f t="shared" si="212"/>
        <v>22</v>
      </c>
      <c r="D3257" s="194">
        <v>44342</v>
      </c>
      <c r="E3257" s="53" t="s">
        <v>46</v>
      </c>
      <c r="F3257" s="53" t="s">
        <v>152</v>
      </c>
      <c r="G3257" s="50" t="s">
        <v>138</v>
      </c>
      <c r="H3257" s="50" t="s">
        <v>144</v>
      </c>
      <c r="I3257" s="53">
        <v>57</v>
      </c>
      <c r="J3257" s="61">
        <v>1.64</v>
      </c>
      <c r="K3257" s="64">
        <f t="shared" si="211"/>
        <v>0.88556262925704532</v>
      </c>
      <c r="M3257" s="2"/>
    </row>
    <row r="3258" spans="1:13" x14ac:dyDescent="0.2">
      <c r="A3258" s="47">
        <f t="shared" si="213"/>
        <v>2021</v>
      </c>
      <c r="B3258" s="181" t="str">
        <f t="shared" si="214"/>
        <v>May</v>
      </c>
      <c r="C3258" s="79">
        <f t="shared" si="212"/>
        <v>22</v>
      </c>
      <c r="D3258" s="194">
        <v>44342</v>
      </c>
      <c r="E3258" s="53" t="s">
        <v>54</v>
      </c>
      <c r="F3258" s="53" t="s">
        <v>152</v>
      </c>
      <c r="G3258" s="50" t="s">
        <v>138</v>
      </c>
      <c r="H3258" s="50" t="s">
        <v>144</v>
      </c>
      <c r="I3258" s="53">
        <v>62</v>
      </c>
      <c r="J3258" s="61">
        <v>2.2000000000000002</v>
      </c>
      <c r="K3258" s="64">
        <f t="shared" si="211"/>
        <v>0.92309757980598184</v>
      </c>
      <c r="M3258" s="2"/>
    </row>
    <row r="3259" spans="1:13" x14ac:dyDescent="0.2">
      <c r="A3259" s="47">
        <f t="shared" si="213"/>
        <v>2021</v>
      </c>
      <c r="B3259" s="181" t="str">
        <f t="shared" si="214"/>
        <v>May</v>
      </c>
      <c r="C3259" s="79">
        <f t="shared" si="212"/>
        <v>22</v>
      </c>
      <c r="D3259" s="194">
        <v>44342</v>
      </c>
      <c r="E3259" s="53" t="s">
        <v>54</v>
      </c>
      <c r="F3259" s="53" t="s">
        <v>152</v>
      </c>
      <c r="G3259" s="50" t="s">
        <v>138</v>
      </c>
      <c r="H3259" s="50" t="s">
        <v>144</v>
      </c>
      <c r="I3259" s="53">
        <v>57</v>
      </c>
      <c r="J3259" s="61">
        <v>1.78</v>
      </c>
      <c r="K3259" s="64">
        <f t="shared" si="211"/>
        <v>0.96115943907167123</v>
      </c>
      <c r="M3259" s="2"/>
    </row>
    <row r="3260" spans="1:13" x14ac:dyDescent="0.2">
      <c r="A3260" s="47">
        <f t="shared" si="213"/>
        <v>2021</v>
      </c>
      <c r="B3260" s="181" t="str">
        <f t="shared" si="214"/>
        <v>May</v>
      </c>
      <c r="C3260" s="79">
        <f t="shared" si="212"/>
        <v>22</v>
      </c>
      <c r="D3260" s="194">
        <v>44342</v>
      </c>
      <c r="E3260" s="53" t="s">
        <v>27</v>
      </c>
      <c r="F3260" s="53" t="s">
        <v>152</v>
      </c>
      <c r="G3260" s="50" t="s">
        <v>138</v>
      </c>
      <c r="H3260" s="50" t="s">
        <v>144</v>
      </c>
      <c r="I3260" s="53">
        <v>65</v>
      </c>
      <c r="J3260" s="61">
        <v>2.6</v>
      </c>
      <c r="K3260" s="64">
        <f t="shared" si="211"/>
        <v>0.94674556213017746</v>
      </c>
      <c r="M3260" s="2"/>
    </row>
    <row r="3261" spans="1:13" x14ac:dyDescent="0.2">
      <c r="A3261" s="47">
        <f t="shared" si="213"/>
        <v>2021</v>
      </c>
      <c r="B3261" s="181" t="str">
        <f t="shared" si="214"/>
        <v>May</v>
      </c>
      <c r="C3261" s="79">
        <f t="shared" si="212"/>
        <v>22</v>
      </c>
      <c r="D3261" s="194">
        <v>44342</v>
      </c>
      <c r="E3261" s="53" t="s">
        <v>54</v>
      </c>
      <c r="F3261" s="53" t="s">
        <v>152</v>
      </c>
      <c r="G3261" s="50" t="s">
        <v>138</v>
      </c>
      <c r="H3261" s="50" t="s">
        <v>144</v>
      </c>
      <c r="I3261" s="53">
        <v>62</v>
      </c>
      <c r="J3261" s="61">
        <v>2.31</v>
      </c>
      <c r="K3261" s="64">
        <f t="shared" si="211"/>
        <v>0.96925245879628075</v>
      </c>
      <c r="M3261" s="2"/>
    </row>
    <row r="3262" spans="1:13" x14ac:dyDescent="0.2">
      <c r="A3262" s="47">
        <f t="shared" si="213"/>
        <v>2021</v>
      </c>
      <c r="B3262" s="181" t="str">
        <f t="shared" si="214"/>
        <v>May</v>
      </c>
      <c r="C3262" s="79">
        <f t="shared" si="212"/>
        <v>22</v>
      </c>
      <c r="D3262" s="194">
        <v>44342</v>
      </c>
      <c r="E3262" s="53" t="s">
        <v>54</v>
      </c>
      <c r="F3262" s="53" t="s">
        <v>146</v>
      </c>
      <c r="G3262" s="50" t="s">
        <v>138</v>
      </c>
      <c r="H3262" s="50" t="s">
        <v>144</v>
      </c>
      <c r="I3262" s="53">
        <v>40</v>
      </c>
      <c r="J3262" s="61">
        <v>0.45</v>
      </c>
      <c r="K3262" s="64">
        <f t="shared" si="211"/>
        <v>0.703125</v>
      </c>
      <c r="M3262" s="2"/>
    </row>
    <row r="3263" spans="1:13" x14ac:dyDescent="0.2">
      <c r="A3263" s="47">
        <f t="shared" si="213"/>
        <v>2021</v>
      </c>
      <c r="B3263" s="181" t="str">
        <f t="shared" si="214"/>
        <v>May</v>
      </c>
      <c r="C3263" s="79">
        <f t="shared" si="212"/>
        <v>22</v>
      </c>
      <c r="D3263" s="194">
        <v>44342</v>
      </c>
      <c r="E3263" s="53" t="s">
        <v>54</v>
      </c>
      <c r="F3263" s="53" t="s">
        <v>146</v>
      </c>
      <c r="G3263" s="50" t="s">
        <v>138</v>
      </c>
      <c r="H3263" s="50" t="s">
        <v>144</v>
      </c>
      <c r="I3263" s="53">
        <v>51</v>
      </c>
      <c r="J3263" s="61">
        <v>1.53</v>
      </c>
      <c r="K3263" s="64">
        <f t="shared" si="211"/>
        <v>1.1534025374855825</v>
      </c>
      <c r="M3263" s="2"/>
    </row>
    <row r="3264" spans="1:13" x14ac:dyDescent="0.2">
      <c r="A3264" s="47">
        <f t="shared" si="213"/>
        <v>2021</v>
      </c>
      <c r="B3264" s="181" t="str">
        <f t="shared" si="214"/>
        <v>May</v>
      </c>
      <c r="C3264" s="79">
        <f t="shared" si="212"/>
        <v>22</v>
      </c>
      <c r="D3264" s="194">
        <v>44342</v>
      </c>
      <c r="E3264" s="53" t="s">
        <v>54</v>
      </c>
      <c r="F3264" s="53" t="s">
        <v>146</v>
      </c>
      <c r="G3264" s="50" t="s">
        <v>138</v>
      </c>
      <c r="H3264" s="50" t="s">
        <v>144</v>
      </c>
      <c r="I3264" s="53">
        <v>45</v>
      </c>
      <c r="J3264" s="61">
        <v>0.92</v>
      </c>
      <c r="K3264" s="64">
        <f t="shared" si="211"/>
        <v>1.0096021947873799</v>
      </c>
      <c r="M3264" s="2"/>
    </row>
    <row r="3265" spans="1:13" x14ac:dyDescent="0.2">
      <c r="A3265" s="47">
        <f t="shared" si="213"/>
        <v>2021</v>
      </c>
      <c r="B3265" s="181" t="str">
        <f t="shared" si="214"/>
        <v>May</v>
      </c>
      <c r="C3265" s="79">
        <f t="shared" si="212"/>
        <v>22</v>
      </c>
      <c r="D3265" s="194">
        <v>44342</v>
      </c>
      <c r="E3265" s="53" t="s">
        <v>54</v>
      </c>
      <c r="F3265" s="53" t="s">
        <v>146</v>
      </c>
      <c r="G3265" s="50" t="s">
        <v>138</v>
      </c>
      <c r="H3265" s="50" t="s">
        <v>144</v>
      </c>
      <c r="I3265" s="53">
        <v>42</v>
      </c>
      <c r="J3265" s="61">
        <v>0.62</v>
      </c>
      <c r="K3265" s="64">
        <f t="shared" si="211"/>
        <v>0.83684267357736741</v>
      </c>
      <c r="M3265" s="2"/>
    </row>
    <row r="3266" spans="1:13" x14ac:dyDescent="0.2">
      <c r="A3266" s="47">
        <f t="shared" si="213"/>
        <v>2021</v>
      </c>
      <c r="B3266" s="181" t="str">
        <f t="shared" si="214"/>
        <v>May</v>
      </c>
      <c r="C3266" s="79">
        <f t="shared" si="212"/>
        <v>22</v>
      </c>
      <c r="D3266" s="194">
        <v>44342</v>
      </c>
      <c r="E3266" s="53" t="s">
        <v>54</v>
      </c>
      <c r="F3266" s="53" t="s">
        <v>146</v>
      </c>
      <c r="G3266" s="50" t="s">
        <v>138</v>
      </c>
      <c r="H3266" s="50" t="s">
        <v>144</v>
      </c>
      <c r="I3266" s="53">
        <v>38</v>
      </c>
      <c r="J3266" s="61">
        <v>0.43</v>
      </c>
      <c r="K3266" s="64">
        <f t="shared" si="211"/>
        <v>0.78364193031054086</v>
      </c>
      <c r="M3266" s="2"/>
    </row>
    <row r="3267" spans="1:13" x14ac:dyDescent="0.2">
      <c r="A3267" s="47">
        <f t="shared" si="213"/>
        <v>2021</v>
      </c>
      <c r="B3267" s="181" t="str">
        <f t="shared" si="214"/>
        <v>May</v>
      </c>
      <c r="C3267" s="79">
        <f t="shared" si="212"/>
        <v>22</v>
      </c>
      <c r="D3267" s="194">
        <v>44342</v>
      </c>
      <c r="E3267" s="53" t="s">
        <v>54</v>
      </c>
      <c r="F3267" s="53" t="s">
        <v>146</v>
      </c>
      <c r="G3267" s="50" t="s">
        <v>138</v>
      </c>
      <c r="H3267" s="50" t="s">
        <v>144</v>
      </c>
      <c r="I3267" s="53">
        <v>45</v>
      </c>
      <c r="J3267" s="61">
        <v>0.91</v>
      </c>
      <c r="K3267" s="64">
        <f t="shared" ref="K3267:K3330" si="215">IF(J3267="","",(J3267*100000)/(I3267^3))</f>
        <v>0.99862825788751719</v>
      </c>
      <c r="M3267" s="2"/>
    </row>
    <row r="3268" spans="1:13" x14ac:dyDescent="0.2">
      <c r="A3268" s="47">
        <f t="shared" si="213"/>
        <v>2021</v>
      </c>
      <c r="B3268" s="181" t="str">
        <f t="shared" si="214"/>
        <v>May</v>
      </c>
      <c r="C3268" s="79">
        <f t="shared" si="212"/>
        <v>22</v>
      </c>
      <c r="D3268" s="194">
        <v>44342</v>
      </c>
      <c r="E3268" s="53" t="s">
        <v>54</v>
      </c>
      <c r="F3268" s="53" t="s">
        <v>146</v>
      </c>
      <c r="G3268" s="50" t="s">
        <v>138</v>
      </c>
      <c r="H3268" s="50" t="s">
        <v>144</v>
      </c>
      <c r="I3268" s="53">
        <v>46</v>
      </c>
      <c r="J3268" s="61">
        <v>1.01</v>
      </c>
      <c r="K3268" s="64">
        <f t="shared" si="215"/>
        <v>1.0376428043067314</v>
      </c>
      <c r="M3268" s="2"/>
    </row>
    <row r="3269" spans="1:13" x14ac:dyDescent="0.2">
      <c r="A3269" s="47">
        <f t="shared" si="213"/>
        <v>2021</v>
      </c>
      <c r="B3269" s="181" t="str">
        <f t="shared" si="214"/>
        <v>May</v>
      </c>
      <c r="C3269" s="79">
        <f t="shared" si="212"/>
        <v>22</v>
      </c>
      <c r="D3269" s="194">
        <v>44342</v>
      </c>
      <c r="E3269" s="53" t="s">
        <v>54</v>
      </c>
      <c r="F3269" s="53" t="s">
        <v>146</v>
      </c>
      <c r="G3269" s="50" t="s">
        <v>138</v>
      </c>
      <c r="H3269" s="50" t="s">
        <v>144</v>
      </c>
      <c r="I3269" s="53">
        <v>40</v>
      </c>
      <c r="J3269" s="61">
        <v>0.62</v>
      </c>
      <c r="K3269" s="64">
        <f t="shared" si="215"/>
        <v>0.96875</v>
      </c>
      <c r="M3269" s="2"/>
    </row>
    <row r="3270" spans="1:13" x14ac:dyDescent="0.2">
      <c r="A3270" s="47">
        <f t="shared" si="213"/>
        <v>2021</v>
      </c>
      <c r="B3270" s="181" t="str">
        <f t="shared" si="214"/>
        <v>May</v>
      </c>
      <c r="C3270" s="79">
        <f t="shared" si="212"/>
        <v>22</v>
      </c>
      <c r="D3270" s="194">
        <v>44342</v>
      </c>
      <c r="E3270" s="53" t="s">
        <v>54</v>
      </c>
      <c r="F3270" s="53" t="s">
        <v>146</v>
      </c>
      <c r="G3270" s="50" t="s">
        <v>138</v>
      </c>
      <c r="H3270" s="50" t="s">
        <v>144</v>
      </c>
      <c r="I3270" s="53">
        <v>40</v>
      </c>
      <c r="J3270" s="61">
        <v>0.62</v>
      </c>
      <c r="K3270" s="64">
        <f t="shared" si="215"/>
        <v>0.96875</v>
      </c>
      <c r="M3270" s="2"/>
    </row>
    <row r="3271" spans="1:13" x14ac:dyDescent="0.2">
      <c r="A3271" s="47">
        <f t="shared" si="213"/>
        <v>2021</v>
      </c>
      <c r="B3271" s="181" t="str">
        <f t="shared" si="214"/>
        <v>May</v>
      </c>
      <c r="C3271" s="79">
        <f t="shared" si="212"/>
        <v>22</v>
      </c>
      <c r="D3271" s="194">
        <v>44342</v>
      </c>
      <c r="E3271" s="53" t="s">
        <v>54</v>
      </c>
      <c r="F3271" s="53" t="s">
        <v>146</v>
      </c>
      <c r="G3271" s="50" t="s">
        <v>138</v>
      </c>
      <c r="H3271" s="50" t="s">
        <v>144</v>
      </c>
      <c r="I3271" s="53">
        <v>41</v>
      </c>
      <c r="J3271" s="61">
        <v>0.64</v>
      </c>
      <c r="K3271" s="64">
        <f t="shared" si="215"/>
        <v>0.92859941091974874</v>
      </c>
      <c r="M3271" s="2"/>
    </row>
    <row r="3272" spans="1:13" x14ac:dyDescent="0.2">
      <c r="A3272" s="47">
        <f t="shared" si="213"/>
        <v>2021</v>
      </c>
      <c r="B3272" s="181" t="str">
        <f t="shared" si="214"/>
        <v>May</v>
      </c>
      <c r="C3272" s="79">
        <f t="shared" si="212"/>
        <v>22</v>
      </c>
      <c r="D3272" s="194">
        <v>44342</v>
      </c>
      <c r="E3272" s="53" t="s">
        <v>54</v>
      </c>
      <c r="F3272" s="53" t="s">
        <v>146</v>
      </c>
      <c r="G3272" s="50" t="s">
        <v>138</v>
      </c>
      <c r="H3272" s="50" t="s">
        <v>144</v>
      </c>
      <c r="I3272" s="53">
        <v>38</v>
      </c>
      <c r="J3272" s="61">
        <v>0.53</v>
      </c>
      <c r="K3272" s="64">
        <f t="shared" si="215"/>
        <v>0.9658842396850853</v>
      </c>
      <c r="M3272" s="2"/>
    </row>
    <row r="3273" spans="1:13" x14ac:dyDescent="0.2">
      <c r="A3273" s="47">
        <f t="shared" si="213"/>
        <v>2021</v>
      </c>
      <c r="B3273" s="181" t="str">
        <f t="shared" si="214"/>
        <v>May</v>
      </c>
      <c r="C3273" s="79">
        <f t="shared" si="212"/>
        <v>22</v>
      </c>
      <c r="D3273" s="194">
        <v>44342</v>
      </c>
      <c r="E3273" s="53" t="s">
        <v>54</v>
      </c>
      <c r="F3273" s="53" t="s">
        <v>146</v>
      </c>
      <c r="G3273" s="50" t="s">
        <v>138</v>
      </c>
      <c r="H3273" s="50" t="s">
        <v>144</v>
      </c>
      <c r="I3273" s="53">
        <v>45</v>
      </c>
      <c r="J3273" s="61">
        <v>0.83</v>
      </c>
      <c r="K3273" s="64">
        <f t="shared" si="215"/>
        <v>0.91083676268861458</v>
      </c>
      <c r="M3273" s="2"/>
    </row>
    <row r="3274" spans="1:13" x14ac:dyDescent="0.2">
      <c r="A3274" s="47">
        <f t="shared" si="213"/>
        <v>2021</v>
      </c>
      <c r="B3274" s="181" t="str">
        <f t="shared" si="214"/>
        <v>May</v>
      </c>
      <c r="C3274" s="79">
        <f t="shared" si="212"/>
        <v>22</v>
      </c>
      <c r="D3274" s="194">
        <v>44342</v>
      </c>
      <c r="E3274" s="53" t="s">
        <v>54</v>
      </c>
      <c r="F3274" s="53" t="s">
        <v>146</v>
      </c>
      <c r="G3274" s="50" t="s">
        <v>138</v>
      </c>
      <c r="H3274" s="50" t="s">
        <v>144</v>
      </c>
      <c r="I3274" s="53">
        <v>35</v>
      </c>
      <c r="J3274" s="61">
        <v>0.37</v>
      </c>
      <c r="K3274" s="64">
        <f t="shared" si="215"/>
        <v>0.86297376093294464</v>
      </c>
      <c r="M3274" s="2"/>
    </row>
    <row r="3275" spans="1:13" x14ac:dyDescent="0.2">
      <c r="A3275" s="47">
        <f t="shared" si="213"/>
        <v>2021</v>
      </c>
      <c r="B3275" s="181" t="str">
        <f t="shared" si="214"/>
        <v>May</v>
      </c>
      <c r="C3275" s="79">
        <f t="shared" si="212"/>
        <v>22</v>
      </c>
      <c r="D3275" s="194">
        <v>44342</v>
      </c>
      <c r="E3275" s="53" t="s">
        <v>54</v>
      </c>
      <c r="F3275" s="53" t="s">
        <v>146</v>
      </c>
      <c r="G3275" s="50" t="s">
        <v>138</v>
      </c>
      <c r="H3275" s="50" t="s">
        <v>144</v>
      </c>
      <c r="I3275" s="53">
        <v>47</v>
      </c>
      <c r="J3275" s="61">
        <v>1.1000000000000001</v>
      </c>
      <c r="K3275" s="64">
        <f t="shared" si="215"/>
        <v>1.059495487512401</v>
      </c>
      <c r="M3275" s="2"/>
    </row>
    <row r="3276" spans="1:13" x14ac:dyDescent="0.2">
      <c r="A3276" s="47">
        <f t="shared" si="213"/>
        <v>2021</v>
      </c>
      <c r="B3276" s="181" t="str">
        <f t="shared" si="214"/>
        <v>May</v>
      </c>
      <c r="C3276" s="79">
        <f t="shared" si="212"/>
        <v>22</v>
      </c>
      <c r="D3276" s="194">
        <v>44342</v>
      </c>
      <c r="E3276" s="53" t="s">
        <v>54</v>
      </c>
      <c r="F3276" s="53" t="s">
        <v>146</v>
      </c>
      <c r="G3276" s="50" t="s">
        <v>138</v>
      </c>
      <c r="H3276" s="50" t="s">
        <v>144</v>
      </c>
      <c r="I3276" s="53">
        <v>45</v>
      </c>
      <c r="J3276" s="61">
        <v>0.88</v>
      </c>
      <c r="K3276" s="64">
        <f t="shared" si="215"/>
        <v>0.96570644718792864</v>
      </c>
      <c r="M3276" s="2"/>
    </row>
    <row r="3277" spans="1:13" x14ac:dyDescent="0.2">
      <c r="A3277" s="47">
        <f t="shared" si="213"/>
        <v>2021</v>
      </c>
      <c r="B3277" s="181" t="str">
        <f t="shared" si="214"/>
        <v>May</v>
      </c>
      <c r="C3277" s="79">
        <f t="shared" si="212"/>
        <v>22</v>
      </c>
      <c r="D3277" s="194">
        <v>44342</v>
      </c>
      <c r="E3277" s="53" t="s">
        <v>54</v>
      </c>
      <c r="F3277" s="53" t="s">
        <v>146</v>
      </c>
      <c r="G3277" s="50" t="s">
        <v>138</v>
      </c>
      <c r="H3277" s="50" t="s">
        <v>144</v>
      </c>
      <c r="I3277" s="53">
        <v>49</v>
      </c>
      <c r="J3277" s="61">
        <v>1.1599999999999999</v>
      </c>
      <c r="K3277" s="64">
        <f t="shared" si="215"/>
        <v>0.98598373126843397</v>
      </c>
      <c r="M3277" s="2"/>
    </row>
    <row r="3278" spans="1:13" x14ac:dyDescent="0.2">
      <c r="A3278" s="47">
        <f t="shared" si="213"/>
        <v>2021</v>
      </c>
      <c r="B3278" s="181" t="str">
        <f t="shared" si="214"/>
        <v>May</v>
      </c>
      <c r="C3278" s="79">
        <f t="shared" si="212"/>
        <v>22</v>
      </c>
      <c r="D3278" s="194">
        <v>44342</v>
      </c>
      <c r="E3278" s="53" t="s">
        <v>54</v>
      </c>
      <c r="F3278" s="53" t="s">
        <v>146</v>
      </c>
      <c r="G3278" s="50" t="s">
        <v>138</v>
      </c>
      <c r="H3278" s="50" t="s">
        <v>144</v>
      </c>
      <c r="I3278" s="53">
        <v>50</v>
      </c>
      <c r="J3278" s="61">
        <v>1.26</v>
      </c>
      <c r="K3278" s="64">
        <f t="shared" si="215"/>
        <v>1.008</v>
      </c>
      <c r="M3278" s="2"/>
    </row>
    <row r="3279" spans="1:13" x14ac:dyDescent="0.2">
      <c r="A3279" s="47">
        <f t="shared" si="213"/>
        <v>2021</v>
      </c>
      <c r="B3279" s="181" t="str">
        <f t="shared" si="214"/>
        <v>May</v>
      </c>
      <c r="C3279" s="79">
        <f t="shared" si="212"/>
        <v>22</v>
      </c>
      <c r="D3279" s="194">
        <v>44342</v>
      </c>
      <c r="E3279" s="53" t="s">
        <v>54</v>
      </c>
      <c r="F3279" s="53" t="s">
        <v>146</v>
      </c>
      <c r="G3279" s="50" t="s">
        <v>138</v>
      </c>
      <c r="H3279" s="50" t="s">
        <v>144</v>
      </c>
      <c r="I3279" s="53">
        <v>42</v>
      </c>
      <c r="J3279" s="61">
        <v>0.7</v>
      </c>
      <c r="K3279" s="64">
        <f t="shared" si="215"/>
        <v>0.94482237339380193</v>
      </c>
      <c r="M3279" s="2"/>
    </row>
    <row r="3280" spans="1:13" x14ac:dyDescent="0.2">
      <c r="A3280" s="47">
        <f t="shared" si="213"/>
        <v>2021</v>
      </c>
      <c r="B3280" s="181" t="str">
        <f t="shared" si="214"/>
        <v>May</v>
      </c>
      <c r="C3280" s="79">
        <f t="shared" si="212"/>
        <v>22</v>
      </c>
      <c r="D3280" s="194">
        <v>44342</v>
      </c>
      <c r="E3280" s="53" t="s">
        <v>54</v>
      </c>
      <c r="F3280" s="53" t="s">
        <v>146</v>
      </c>
      <c r="G3280" s="50" t="s">
        <v>138</v>
      </c>
      <c r="H3280" s="50" t="s">
        <v>144</v>
      </c>
      <c r="I3280" s="53">
        <v>50</v>
      </c>
      <c r="J3280" s="61">
        <v>1.23</v>
      </c>
      <c r="K3280" s="64">
        <f t="shared" si="215"/>
        <v>0.98399999999999999</v>
      </c>
      <c r="M3280" s="2"/>
    </row>
    <row r="3281" spans="1:13" x14ac:dyDescent="0.2">
      <c r="A3281" s="47">
        <f t="shared" si="213"/>
        <v>2021</v>
      </c>
      <c r="B3281" s="181" t="str">
        <f t="shared" si="214"/>
        <v>May</v>
      </c>
      <c r="C3281" s="79">
        <f t="shared" si="212"/>
        <v>22</v>
      </c>
      <c r="D3281" s="194">
        <v>44342</v>
      </c>
      <c r="E3281" s="53" t="s">
        <v>54</v>
      </c>
      <c r="F3281" s="53" t="s">
        <v>146</v>
      </c>
      <c r="G3281" s="50" t="s">
        <v>138</v>
      </c>
      <c r="H3281" s="50" t="s">
        <v>144</v>
      </c>
      <c r="I3281" s="53">
        <v>55</v>
      </c>
      <c r="J3281" s="61">
        <v>1.81</v>
      </c>
      <c r="K3281" s="64">
        <f t="shared" si="215"/>
        <v>1.0879038317054845</v>
      </c>
      <c r="M3281" s="2"/>
    </row>
    <row r="3282" spans="1:13" x14ac:dyDescent="0.2">
      <c r="A3282" s="47">
        <f t="shared" si="213"/>
        <v>2021</v>
      </c>
      <c r="B3282" s="181" t="str">
        <f t="shared" si="214"/>
        <v>May</v>
      </c>
      <c r="C3282" s="79">
        <f t="shared" si="212"/>
        <v>22</v>
      </c>
      <c r="D3282" s="194">
        <v>44342</v>
      </c>
      <c r="E3282" s="53" t="s">
        <v>54</v>
      </c>
      <c r="F3282" s="53" t="s">
        <v>146</v>
      </c>
      <c r="G3282" s="50" t="s">
        <v>138</v>
      </c>
      <c r="H3282" s="50" t="s">
        <v>144</v>
      </c>
      <c r="I3282" s="53">
        <v>48</v>
      </c>
      <c r="J3282" s="61">
        <v>1.18</v>
      </c>
      <c r="K3282" s="64">
        <f t="shared" si="215"/>
        <v>1.0669849537037037</v>
      </c>
      <c r="M3282" s="2"/>
    </row>
    <row r="3283" spans="1:13" x14ac:dyDescent="0.2">
      <c r="A3283" s="47">
        <f t="shared" si="213"/>
        <v>2021</v>
      </c>
      <c r="B3283" s="181" t="str">
        <f t="shared" si="214"/>
        <v>May</v>
      </c>
      <c r="C3283" s="79">
        <f t="shared" si="212"/>
        <v>22</v>
      </c>
      <c r="D3283" s="194">
        <v>44342</v>
      </c>
      <c r="E3283" s="53" t="s">
        <v>54</v>
      </c>
      <c r="F3283" s="53" t="s">
        <v>146</v>
      </c>
      <c r="G3283" s="50" t="s">
        <v>138</v>
      </c>
      <c r="H3283" s="50" t="s">
        <v>144</v>
      </c>
      <c r="I3283" s="53">
        <v>48</v>
      </c>
      <c r="J3283" s="61">
        <v>1.1599999999999999</v>
      </c>
      <c r="K3283" s="64">
        <f t="shared" si="215"/>
        <v>1.0489004629629628</v>
      </c>
      <c r="M3283" s="2"/>
    </row>
    <row r="3284" spans="1:13" x14ac:dyDescent="0.2">
      <c r="A3284" s="47">
        <f t="shared" si="213"/>
        <v>2021</v>
      </c>
      <c r="B3284" s="181" t="str">
        <f t="shared" si="214"/>
        <v>May</v>
      </c>
      <c r="C3284" s="79">
        <f t="shared" si="212"/>
        <v>22</v>
      </c>
      <c r="D3284" s="194">
        <v>44342</v>
      </c>
      <c r="E3284" s="53" t="s">
        <v>54</v>
      </c>
      <c r="F3284" s="53" t="s">
        <v>146</v>
      </c>
      <c r="G3284" s="50" t="s">
        <v>138</v>
      </c>
      <c r="H3284" s="50" t="s">
        <v>144</v>
      </c>
      <c r="I3284" s="53">
        <v>48</v>
      </c>
      <c r="J3284" s="61">
        <v>1.1599999999999999</v>
      </c>
      <c r="K3284" s="64">
        <f t="shared" si="215"/>
        <v>1.0489004629629628</v>
      </c>
      <c r="M3284" s="2"/>
    </row>
    <row r="3285" spans="1:13" x14ac:dyDescent="0.2">
      <c r="A3285" s="47">
        <f t="shared" si="213"/>
        <v>2021</v>
      </c>
      <c r="B3285" s="181" t="str">
        <f t="shared" si="214"/>
        <v>May</v>
      </c>
      <c r="C3285" s="79">
        <f t="shared" si="212"/>
        <v>22</v>
      </c>
      <c r="D3285" s="194">
        <v>44342</v>
      </c>
      <c r="E3285" s="53" t="s">
        <v>54</v>
      </c>
      <c r="F3285" s="53" t="s">
        <v>146</v>
      </c>
      <c r="G3285" s="50" t="s">
        <v>138</v>
      </c>
      <c r="H3285" s="50" t="s">
        <v>144</v>
      </c>
      <c r="I3285" s="53">
        <v>54</v>
      </c>
      <c r="J3285" s="61">
        <v>1.66</v>
      </c>
      <c r="K3285" s="64">
        <f t="shared" si="215"/>
        <v>1.0542092160747853</v>
      </c>
      <c r="M3285" s="2"/>
    </row>
    <row r="3286" spans="1:13" x14ac:dyDescent="0.2">
      <c r="A3286" s="47">
        <f t="shared" si="213"/>
        <v>2021</v>
      </c>
      <c r="B3286" s="181" t="str">
        <f t="shared" si="214"/>
        <v>May</v>
      </c>
      <c r="C3286" s="79">
        <f t="shared" si="212"/>
        <v>22</v>
      </c>
      <c r="D3286" s="194">
        <v>44344</v>
      </c>
      <c r="E3286" s="53" t="s">
        <v>38</v>
      </c>
      <c r="F3286" s="53" t="s">
        <v>142</v>
      </c>
      <c r="G3286" s="50" t="s">
        <v>138</v>
      </c>
      <c r="H3286" s="50" t="s">
        <v>144</v>
      </c>
      <c r="I3286" s="53">
        <v>58</v>
      </c>
      <c r="J3286" s="61">
        <v>1.55</v>
      </c>
      <c r="K3286" s="64">
        <f t="shared" si="215"/>
        <v>0.79441551519127473</v>
      </c>
      <c r="M3286" s="2"/>
    </row>
    <row r="3287" spans="1:13" x14ac:dyDescent="0.2">
      <c r="A3287" s="47">
        <f t="shared" si="213"/>
        <v>2021</v>
      </c>
      <c r="B3287" s="181" t="str">
        <f t="shared" si="214"/>
        <v>May</v>
      </c>
      <c r="C3287" s="79">
        <f t="shared" si="212"/>
        <v>22</v>
      </c>
      <c r="D3287" s="194">
        <v>44344</v>
      </c>
      <c r="E3287" s="53" t="s">
        <v>38</v>
      </c>
      <c r="F3287" s="53" t="s">
        <v>142</v>
      </c>
      <c r="G3287" s="50" t="s">
        <v>138</v>
      </c>
      <c r="H3287" s="50" t="s">
        <v>144</v>
      </c>
      <c r="I3287" s="53">
        <v>55</v>
      </c>
      <c r="J3287" s="61">
        <v>1.34</v>
      </c>
      <c r="K3287" s="64">
        <f t="shared" si="215"/>
        <v>0.80540946656649137</v>
      </c>
      <c r="M3287" s="2"/>
    </row>
    <row r="3288" spans="1:13" x14ac:dyDescent="0.2">
      <c r="A3288" s="47">
        <f t="shared" si="213"/>
        <v>2021</v>
      </c>
      <c r="B3288" s="181" t="str">
        <f t="shared" si="214"/>
        <v>May</v>
      </c>
      <c r="C3288" s="79">
        <f t="shared" si="212"/>
        <v>22</v>
      </c>
      <c r="D3288" s="194">
        <v>44344</v>
      </c>
      <c r="E3288" s="53" t="s">
        <v>38</v>
      </c>
      <c r="F3288" s="53" t="s">
        <v>146</v>
      </c>
      <c r="G3288" s="50" t="s">
        <v>138</v>
      </c>
      <c r="H3288" s="50" t="s">
        <v>144</v>
      </c>
      <c r="I3288" s="53">
        <v>48</v>
      </c>
      <c r="J3288" s="61">
        <v>1.1599999999999999</v>
      </c>
      <c r="K3288" s="64">
        <f t="shared" si="215"/>
        <v>1.0489004629629628</v>
      </c>
      <c r="M3288" s="2"/>
    </row>
    <row r="3289" spans="1:13" x14ac:dyDescent="0.2">
      <c r="A3289" s="47">
        <f t="shared" si="213"/>
        <v>2021</v>
      </c>
      <c r="B3289" s="181" t="str">
        <f t="shared" si="214"/>
        <v>May</v>
      </c>
      <c r="C3289" s="79">
        <f t="shared" si="212"/>
        <v>22</v>
      </c>
      <c r="D3289" s="194">
        <v>44344</v>
      </c>
      <c r="E3289" s="53" t="s">
        <v>38</v>
      </c>
      <c r="F3289" s="53" t="s">
        <v>146</v>
      </c>
      <c r="G3289" s="50" t="s">
        <v>138</v>
      </c>
      <c r="H3289" s="50" t="s">
        <v>144</v>
      </c>
      <c r="I3289" s="53">
        <v>52</v>
      </c>
      <c r="J3289" s="61">
        <v>1.49</v>
      </c>
      <c r="K3289" s="64">
        <f t="shared" si="215"/>
        <v>1.0596836595357306</v>
      </c>
      <c r="M3289" s="2"/>
    </row>
    <row r="3290" spans="1:13" x14ac:dyDescent="0.2">
      <c r="A3290" s="47">
        <f t="shared" si="213"/>
        <v>2021</v>
      </c>
      <c r="B3290" s="181" t="str">
        <f t="shared" si="214"/>
        <v>May</v>
      </c>
      <c r="C3290" s="79">
        <f t="shared" si="212"/>
        <v>22</v>
      </c>
      <c r="D3290" s="194">
        <v>44344</v>
      </c>
      <c r="E3290" s="53" t="s">
        <v>38</v>
      </c>
      <c r="F3290" s="53" t="s">
        <v>146</v>
      </c>
      <c r="G3290" s="50" t="s">
        <v>138</v>
      </c>
      <c r="H3290" s="50" t="s">
        <v>144</v>
      </c>
      <c r="I3290" s="53">
        <v>39</v>
      </c>
      <c r="J3290" s="61">
        <v>0.56000000000000005</v>
      </c>
      <c r="K3290" s="64">
        <f t="shared" si="215"/>
        <v>0.94404828132638796</v>
      </c>
      <c r="M3290" s="2"/>
    </row>
    <row r="3291" spans="1:13" x14ac:dyDescent="0.2">
      <c r="A3291" s="47">
        <f t="shared" si="213"/>
        <v>2021</v>
      </c>
      <c r="B3291" s="181" t="str">
        <f t="shared" si="214"/>
        <v>May</v>
      </c>
      <c r="C3291" s="79">
        <f t="shared" si="212"/>
        <v>22</v>
      </c>
      <c r="D3291" s="194">
        <v>44344</v>
      </c>
      <c r="E3291" s="53" t="s">
        <v>38</v>
      </c>
      <c r="F3291" s="53" t="s">
        <v>146</v>
      </c>
      <c r="G3291" s="50" t="s">
        <v>138</v>
      </c>
      <c r="H3291" s="50" t="s">
        <v>144</v>
      </c>
      <c r="I3291" s="53">
        <v>41</v>
      </c>
      <c r="J3291" s="61">
        <v>0.67</v>
      </c>
      <c r="K3291" s="64">
        <f t="shared" si="215"/>
        <v>0.97212750830661188</v>
      </c>
      <c r="M3291" s="2"/>
    </row>
    <row r="3292" spans="1:13" x14ac:dyDescent="0.2">
      <c r="A3292" s="47">
        <f t="shared" si="213"/>
        <v>2021</v>
      </c>
      <c r="B3292" s="181" t="str">
        <f t="shared" si="214"/>
        <v>May</v>
      </c>
      <c r="C3292" s="79">
        <f t="shared" si="212"/>
        <v>22</v>
      </c>
      <c r="D3292" s="194">
        <v>44344</v>
      </c>
      <c r="E3292" s="53" t="s">
        <v>38</v>
      </c>
      <c r="F3292" s="53" t="s">
        <v>146</v>
      </c>
      <c r="G3292" s="50" t="s">
        <v>138</v>
      </c>
      <c r="H3292" s="50" t="s">
        <v>144</v>
      </c>
      <c r="I3292" s="53">
        <v>47</v>
      </c>
      <c r="J3292" s="61">
        <v>1.05</v>
      </c>
      <c r="K3292" s="64">
        <f t="shared" si="215"/>
        <v>1.0113366017163827</v>
      </c>
      <c r="M3292" s="2"/>
    </row>
    <row r="3293" spans="1:13" x14ac:dyDescent="0.2">
      <c r="A3293" s="47">
        <f t="shared" si="213"/>
        <v>2021</v>
      </c>
      <c r="B3293" s="181" t="str">
        <f t="shared" si="214"/>
        <v>May</v>
      </c>
      <c r="C3293" s="79">
        <f t="shared" si="212"/>
        <v>22</v>
      </c>
      <c r="D3293" s="194">
        <v>44344</v>
      </c>
      <c r="E3293" s="53" t="s">
        <v>38</v>
      </c>
      <c r="F3293" s="53" t="s">
        <v>146</v>
      </c>
      <c r="G3293" s="50" t="s">
        <v>138</v>
      </c>
      <c r="H3293" s="50" t="s">
        <v>144</v>
      </c>
      <c r="I3293" s="53">
        <v>46</v>
      </c>
      <c r="J3293" s="61">
        <v>1.1399999999999999</v>
      </c>
      <c r="K3293" s="64">
        <f t="shared" si="215"/>
        <v>1.1712007890194787</v>
      </c>
      <c r="M3293" s="2"/>
    </row>
    <row r="3294" spans="1:13" x14ac:dyDescent="0.2">
      <c r="A3294" s="47">
        <f t="shared" si="213"/>
        <v>2021</v>
      </c>
      <c r="B3294" s="181" t="str">
        <f t="shared" si="214"/>
        <v>May</v>
      </c>
      <c r="C3294" s="79">
        <f t="shared" si="212"/>
        <v>22</v>
      </c>
      <c r="D3294" s="194">
        <v>44344</v>
      </c>
      <c r="E3294" s="53" t="s">
        <v>38</v>
      </c>
      <c r="F3294" s="53" t="s">
        <v>146</v>
      </c>
      <c r="G3294" s="50" t="s">
        <v>138</v>
      </c>
      <c r="H3294" s="50" t="s">
        <v>144</v>
      </c>
      <c r="I3294" s="53">
        <v>50</v>
      </c>
      <c r="J3294" s="61">
        <v>1.28</v>
      </c>
      <c r="K3294" s="64">
        <f t="shared" si="215"/>
        <v>1.024</v>
      </c>
      <c r="M3294" s="2"/>
    </row>
    <row r="3295" spans="1:13" x14ac:dyDescent="0.2">
      <c r="A3295" s="47">
        <f t="shared" si="213"/>
        <v>2021</v>
      </c>
      <c r="B3295" s="181" t="str">
        <f t="shared" si="214"/>
        <v>May</v>
      </c>
      <c r="C3295" s="79">
        <f t="shared" si="212"/>
        <v>22</v>
      </c>
      <c r="D3295" s="194">
        <v>44344</v>
      </c>
      <c r="E3295" s="53" t="s">
        <v>38</v>
      </c>
      <c r="F3295" s="53" t="s">
        <v>146</v>
      </c>
      <c r="G3295" s="50" t="s">
        <v>138</v>
      </c>
      <c r="H3295" s="50" t="s">
        <v>144</v>
      </c>
      <c r="I3295" s="53">
        <v>47</v>
      </c>
      <c r="J3295" s="61">
        <v>1.06</v>
      </c>
      <c r="K3295" s="64">
        <f t="shared" si="215"/>
        <v>1.0209683788755863</v>
      </c>
      <c r="M3295" s="2"/>
    </row>
    <row r="3296" spans="1:13" x14ac:dyDescent="0.2">
      <c r="A3296" s="47">
        <f t="shared" si="213"/>
        <v>2021</v>
      </c>
      <c r="B3296" s="181" t="str">
        <f t="shared" si="214"/>
        <v>May</v>
      </c>
      <c r="C3296" s="79">
        <f t="shared" si="212"/>
        <v>22</v>
      </c>
      <c r="D3296" s="194">
        <v>44344</v>
      </c>
      <c r="E3296" s="53" t="s">
        <v>38</v>
      </c>
      <c r="F3296" s="53" t="s">
        <v>146</v>
      </c>
      <c r="G3296" s="50" t="s">
        <v>138</v>
      </c>
      <c r="H3296" s="50" t="s">
        <v>144</v>
      </c>
      <c r="I3296" s="53">
        <v>52</v>
      </c>
      <c r="J3296" s="61">
        <v>1.4</v>
      </c>
      <c r="K3296" s="64">
        <f t="shared" si="215"/>
        <v>0.99567592171142472</v>
      </c>
      <c r="M3296" s="2"/>
    </row>
    <row r="3297" spans="1:13" x14ac:dyDescent="0.2">
      <c r="A3297" s="47">
        <f t="shared" si="213"/>
        <v>2021</v>
      </c>
      <c r="B3297" s="181" t="str">
        <f t="shared" si="214"/>
        <v>May</v>
      </c>
      <c r="C3297" s="79">
        <f t="shared" si="212"/>
        <v>22</v>
      </c>
      <c r="D3297" s="194">
        <v>44344</v>
      </c>
      <c r="E3297" s="53" t="s">
        <v>38</v>
      </c>
      <c r="F3297" s="53" t="s">
        <v>146</v>
      </c>
      <c r="G3297" s="50" t="s">
        <v>138</v>
      </c>
      <c r="H3297" s="50" t="s">
        <v>144</v>
      </c>
      <c r="I3297" s="53">
        <v>44</v>
      </c>
      <c r="J3297" s="61">
        <v>0.91</v>
      </c>
      <c r="K3297" s="64">
        <f t="shared" si="215"/>
        <v>1.068275732531931</v>
      </c>
      <c r="M3297" s="2"/>
    </row>
    <row r="3298" spans="1:13" x14ac:dyDescent="0.2">
      <c r="A3298" s="47">
        <f t="shared" si="213"/>
        <v>2021</v>
      </c>
      <c r="B3298" s="181" t="str">
        <f t="shared" si="214"/>
        <v>May</v>
      </c>
      <c r="C3298" s="79">
        <f t="shared" si="212"/>
        <v>22</v>
      </c>
      <c r="D3298" s="194">
        <v>44344</v>
      </c>
      <c r="E3298" s="53" t="s">
        <v>38</v>
      </c>
      <c r="F3298" s="53" t="s">
        <v>146</v>
      </c>
      <c r="G3298" s="50" t="s">
        <v>138</v>
      </c>
      <c r="H3298" s="50" t="s">
        <v>144</v>
      </c>
      <c r="I3298" s="53">
        <v>55</v>
      </c>
      <c r="J3298" s="61">
        <v>1.83</v>
      </c>
      <c r="K3298" s="64">
        <f t="shared" si="215"/>
        <v>1.0999248685199099</v>
      </c>
      <c r="M3298" s="2"/>
    </row>
    <row r="3299" spans="1:13" x14ac:dyDescent="0.2">
      <c r="A3299" s="47">
        <f t="shared" si="213"/>
        <v>2021</v>
      </c>
      <c r="B3299" s="181" t="str">
        <f t="shared" si="214"/>
        <v>May</v>
      </c>
      <c r="C3299" s="79">
        <f t="shared" si="212"/>
        <v>22</v>
      </c>
      <c r="D3299" s="194">
        <v>44344</v>
      </c>
      <c r="E3299" s="53" t="s">
        <v>38</v>
      </c>
      <c r="F3299" s="53" t="s">
        <v>146</v>
      </c>
      <c r="G3299" s="50" t="s">
        <v>138</v>
      </c>
      <c r="H3299" s="50" t="s">
        <v>144</v>
      </c>
      <c r="I3299" s="53">
        <v>48</v>
      </c>
      <c r="J3299" s="61">
        <v>1.23</v>
      </c>
      <c r="K3299" s="64">
        <f t="shared" si="215"/>
        <v>1.1121961805555556</v>
      </c>
      <c r="M3299" s="2"/>
    </row>
    <row r="3300" spans="1:13" x14ac:dyDescent="0.2">
      <c r="A3300" s="47">
        <f t="shared" si="213"/>
        <v>2021</v>
      </c>
      <c r="B3300" s="181" t="str">
        <f t="shared" si="214"/>
        <v>May</v>
      </c>
      <c r="C3300" s="79">
        <f t="shared" si="212"/>
        <v>22</v>
      </c>
      <c r="D3300" s="194">
        <v>44344</v>
      </c>
      <c r="E3300" s="53" t="s">
        <v>38</v>
      </c>
      <c r="F3300" s="53" t="s">
        <v>146</v>
      </c>
      <c r="G3300" s="50" t="s">
        <v>138</v>
      </c>
      <c r="H3300" s="50" t="s">
        <v>144</v>
      </c>
      <c r="I3300" s="53">
        <v>51</v>
      </c>
      <c r="J3300" s="61">
        <v>1.36</v>
      </c>
      <c r="K3300" s="64">
        <f t="shared" si="215"/>
        <v>1.0252466999871843</v>
      </c>
      <c r="M3300" s="2"/>
    </row>
    <row r="3301" spans="1:13" x14ac:dyDescent="0.2">
      <c r="A3301" s="47">
        <f t="shared" si="213"/>
        <v>2021</v>
      </c>
      <c r="B3301" s="181" t="str">
        <f t="shared" si="214"/>
        <v>May</v>
      </c>
      <c r="C3301" s="79">
        <f t="shared" ref="C3301:C3341" si="216">WEEKNUM(D3301)</f>
        <v>22</v>
      </c>
      <c r="D3301" s="194">
        <v>44344</v>
      </c>
      <c r="E3301" s="53" t="s">
        <v>38</v>
      </c>
      <c r="F3301" s="53" t="s">
        <v>146</v>
      </c>
      <c r="G3301" s="50" t="s">
        <v>138</v>
      </c>
      <c r="H3301" s="50" t="s">
        <v>144</v>
      </c>
      <c r="I3301" s="53">
        <v>52</v>
      </c>
      <c r="J3301" s="61">
        <v>1.48</v>
      </c>
      <c r="K3301" s="64">
        <f t="shared" si="215"/>
        <v>1.0525716886663632</v>
      </c>
      <c r="M3301" s="2"/>
    </row>
    <row r="3302" spans="1:13" x14ac:dyDescent="0.2">
      <c r="A3302" s="47">
        <f t="shared" si="213"/>
        <v>2021</v>
      </c>
      <c r="B3302" s="181" t="str">
        <f t="shared" si="214"/>
        <v>May</v>
      </c>
      <c r="C3302" s="79">
        <f t="shared" si="216"/>
        <v>22</v>
      </c>
      <c r="D3302" s="194">
        <v>44344</v>
      </c>
      <c r="E3302" s="53" t="s">
        <v>38</v>
      </c>
      <c r="F3302" s="53" t="s">
        <v>146</v>
      </c>
      <c r="G3302" s="50" t="s">
        <v>138</v>
      </c>
      <c r="H3302" s="50" t="s">
        <v>144</v>
      </c>
      <c r="I3302" s="53">
        <v>47</v>
      </c>
      <c r="J3302" s="61">
        <v>1.05</v>
      </c>
      <c r="K3302" s="64">
        <f t="shared" si="215"/>
        <v>1.0113366017163827</v>
      </c>
      <c r="M3302" s="2"/>
    </row>
    <row r="3303" spans="1:13" x14ac:dyDescent="0.2">
      <c r="A3303" s="47">
        <f t="shared" si="213"/>
        <v>2021</v>
      </c>
      <c r="B3303" s="181" t="str">
        <f t="shared" si="214"/>
        <v>May</v>
      </c>
      <c r="C3303" s="79">
        <f t="shared" si="216"/>
        <v>22</v>
      </c>
      <c r="D3303" s="194">
        <v>44344</v>
      </c>
      <c r="E3303" s="53" t="s">
        <v>38</v>
      </c>
      <c r="F3303" s="53" t="s">
        <v>146</v>
      </c>
      <c r="G3303" s="50" t="s">
        <v>138</v>
      </c>
      <c r="H3303" s="50" t="s">
        <v>144</v>
      </c>
      <c r="I3303" s="53">
        <v>51</v>
      </c>
      <c r="J3303" s="61">
        <v>1.35</v>
      </c>
      <c r="K3303" s="64">
        <f t="shared" si="215"/>
        <v>1.0177081213108081</v>
      </c>
      <c r="M3303" s="2"/>
    </row>
    <row r="3304" spans="1:13" x14ac:dyDescent="0.2">
      <c r="A3304" s="47">
        <f t="shared" ref="A3304:A3367" si="217">YEAR(D3304)</f>
        <v>2021</v>
      </c>
      <c r="B3304" s="181" t="str">
        <f t="shared" si="214"/>
        <v>May</v>
      </c>
      <c r="C3304" s="79">
        <f t="shared" si="216"/>
        <v>22</v>
      </c>
      <c r="D3304" s="194">
        <v>44344</v>
      </c>
      <c r="E3304" s="53" t="s">
        <v>38</v>
      </c>
      <c r="F3304" s="53" t="s">
        <v>146</v>
      </c>
      <c r="G3304" s="50" t="s">
        <v>138</v>
      </c>
      <c r="H3304" s="50" t="s">
        <v>144</v>
      </c>
      <c r="I3304" s="53">
        <v>50</v>
      </c>
      <c r="J3304" s="61">
        <v>1.31</v>
      </c>
      <c r="K3304" s="64">
        <f t="shared" si="215"/>
        <v>1.048</v>
      </c>
      <c r="M3304" s="2"/>
    </row>
    <row r="3305" spans="1:13" x14ac:dyDescent="0.2">
      <c r="A3305" s="47">
        <f t="shared" si="217"/>
        <v>2021</v>
      </c>
      <c r="B3305" s="181" t="str">
        <f t="shared" si="214"/>
        <v>May</v>
      </c>
      <c r="C3305" s="79">
        <f t="shared" si="216"/>
        <v>22</v>
      </c>
      <c r="D3305" s="194">
        <v>44344</v>
      </c>
      <c r="E3305" s="53" t="s">
        <v>38</v>
      </c>
      <c r="F3305" s="53" t="s">
        <v>146</v>
      </c>
      <c r="G3305" s="50" t="s">
        <v>138</v>
      </c>
      <c r="H3305" s="50" t="s">
        <v>144</v>
      </c>
      <c r="I3305" s="53">
        <v>54</v>
      </c>
      <c r="J3305" s="61">
        <v>1.66</v>
      </c>
      <c r="K3305" s="64">
        <f t="shared" si="215"/>
        <v>1.0542092160747853</v>
      </c>
      <c r="M3305" s="2"/>
    </row>
    <row r="3306" spans="1:13" x14ac:dyDescent="0.2">
      <c r="A3306" s="47">
        <f t="shared" si="217"/>
        <v>2021</v>
      </c>
      <c r="B3306" s="181" t="str">
        <f t="shared" si="214"/>
        <v>May</v>
      </c>
      <c r="C3306" s="79">
        <f t="shared" si="216"/>
        <v>22</v>
      </c>
      <c r="D3306" s="194">
        <v>44344</v>
      </c>
      <c r="E3306" s="53" t="s">
        <v>38</v>
      </c>
      <c r="F3306" s="53" t="s">
        <v>146</v>
      </c>
      <c r="G3306" s="50" t="s">
        <v>138</v>
      </c>
      <c r="H3306" s="50" t="s">
        <v>144</v>
      </c>
      <c r="I3306" s="53">
        <v>51</v>
      </c>
      <c r="J3306" s="61">
        <v>1.42</v>
      </c>
      <c r="K3306" s="64">
        <f t="shared" si="215"/>
        <v>1.0704781720454426</v>
      </c>
      <c r="M3306" s="2"/>
    </row>
    <row r="3307" spans="1:13" x14ac:dyDescent="0.2">
      <c r="A3307" s="47">
        <f t="shared" si="217"/>
        <v>2021</v>
      </c>
      <c r="B3307" s="181" t="str">
        <f t="shared" si="214"/>
        <v>May</v>
      </c>
      <c r="C3307" s="79">
        <f t="shared" si="216"/>
        <v>22</v>
      </c>
      <c r="D3307" s="194">
        <v>44344</v>
      </c>
      <c r="E3307" s="53" t="s">
        <v>38</v>
      </c>
      <c r="F3307" s="53" t="s">
        <v>146</v>
      </c>
      <c r="G3307" s="50" t="s">
        <v>138</v>
      </c>
      <c r="H3307" s="50" t="s">
        <v>144</v>
      </c>
      <c r="I3307" s="53">
        <v>58</v>
      </c>
      <c r="J3307" s="61">
        <v>1.9</v>
      </c>
      <c r="K3307" s="64">
        <f t="shared" si="215"/>
        <v>0.97379966378285288</v>
      </c>
      <c r="M3307" s="2"/>
    </row>
    <row r="3308" spans="1:13" x14ac:dyDescent="0.2">
      <c r="A3308" s="47">
        <f t="shared" si="217"/>
        <v>2021</v>
      </c>
      <c r="B3308" s="181" t="str">
        <f t="shared" si="214"/>
        <v>May</v>
      </c>
      <c r="C3308" s="79">
        <f t="shared" si="216"/>
        <v>22</v>
      </c>
      <c r="D3308" s="194">
        <v>44344</v>
      </c>
      <c r="E3308" s="53" t="s">
        <v>38</v>
      </c>
      <c r="F3308" s="53" t="s">
        <v>146</v>
      </c>
      <c r="G3308" s="50" t="s">
        <v>138</v>
      </c>
      <c r="H3308" s="50" t="s">
        <v>144</v>
      </c>
      <c r="I3308" s="53">
        <v>45</v>
      </c>
      <c r="J3308" s="61">
        <v>0.94</v>
      </c>
      <c r="K3308" s="64">
        <f t="shared" si="215"/>
        <v>1.0315500685871055</v>
      </c>
      <c r="M3308" s="2"/>
    </row>
    <row r="3309" spans="1:13" x14ac:dyDescent="0.2">
      <c r="A3309" s="47">
        <f t="shared" si="217"/>
        <v>2021</v>
      </c>
      <c r="B3309" s="181" t="str">
        <f t="shared" si="214"/>
        <v>May</v>
      </c>
      <c r="C3309" s="79">
        <f t="shared" si="216"/>
        <v>22</v>
      </c>
      <c r="D3309" s="194">
        <v>44344</v>
      </c>
      <c r="E3309" s="53" t="s">
        <v>38</v>
      </c>
      <c r="F3309" s="53" t="s">
        <v>146</v>
      </c>
      <c r="G3309" s="50" t="s">
        <v>138</v>
      </c>
      <c r="H3309" s="50" t="s">
        <v>144</v>
      </c>
      <c r="I3309" s="53">
        <v>50</v>
      </c>
      <c r="J3309" s="61">
        <v>1.37</v>
      </c>
      <c r="K3309" s="64">
        <f t="shared" si="215"/>
        <v>1.0960000000000001</v>
      </c>
      <c r="M3309" s="2"/>
    </row>
    <row r="3310" spans="1:13" x14ac:dyDescent="0.2">
      <c r="A3310" s="47">
        <f t="shared" si="217"/>
        <v>2021</v>
      </c>
      <c r="B3310" s="181" t="str">
        <f t="shared" ref="B3310:B3373" si="218">TEXT(D3310,"mmm")</f>
        <v>May</v>
      </c>
      <c r="C3310" s="79">
        <f t="shared" si="216"/>
        <v>22</v>
      </c>
      <c r="D3310" s="194">
        <v>44344</v>
      </c>
      <c r="E3310" s="53" t="s">
        <v>38</v>
      </c>
      <c r="F3310" s="53" t="s">
        <v>146</v>
      </c>
      <c r="G3310" s="50" t="s">
        <v>138</v>
      </c>
      <c r="H3310" s="50" t="s">
        <v>144</v>
      </c>
      <c r="I3310" s="53">
        <v>55</v>
      </c>
      <c r="J3310" s="61">
        <v>1.66</v>
      </c>
      <c r="K3310" s="64">
        <f t="shared" si="215"/>
        <v>0.99774605559729523</v>
      </c>
      <c r="M3310" s="2"/>
    </row>
    <row r="3311" spans="1:13" x14ac:dyDescent="0.2">
      <c r="A3311" s="47">
        <f t="shared" si="217"/>
        <v>2021</v>
      </c>
      <c r="B3311" s="181" t="str">
        <f t="shared" si="218"/>
        <v>May</v>
      </c>
      <c r="C3311" s="79">
        <f t="shared" si="216"/>
        <v>22</v>
      </c>
      <c r="D3311" s="194">
        <v>44344</v>
      </c>
      <c r="E3311" s="53" t="s">
        <v>38</v>
      </c>
      <c r="F3311" s="53" t="s">
        <v>146</v>
      </c>
      <c r="G3311" s="50" t="s">
        <v>138</v>
      </c>
      <c r="H3311" s="50" t="s">
        <v>144</v>
      </c>
      <c r="I3311" s="53">
        <v>41</v>
      </c>
      <c r="J3311" s="61">
        <v>0.72</v>
      </c>
      <c r="K3311" s="64">
        <f t="shared" si="215"/>
        <v>1.0446743372847174</v>
      </c>
      <c r="M3311" s="2"/>
    </row>
    <row r="3312" spans="1:13" x14ac:dyDescent="0.2">
      <c r="A3312" s="47">
        <f t="shared" si="217"/>
        <v>2021</v>
      </c>
      <c r="B3312" s="181" t="str">
        <f t="shared" si="218"/>
        <v>May</v>
      </c>
      <c r="C3312" s="79">
        <f t="shared" si="216"/>
        <v>22</v>
      </c>
      <c r="D3312" s="194">
        <v>44344</v>
      </c>
      <c r="E3312" s="53" t="s">
        <v>38</v>
      </c>
      <c r="F3312" s="53" t="s">
        <v>152</v>
      </c>
      <c r="G3312" s="50" t="s">
        <v>138</v>
      </c>
      <c r="H3312" s="50" t="s">
        <v>144</v>
      </c>
      <c r="I3312" s="53">
        <v>63</v>
      </c>
      <c r="J3312" s="61">
        <v>2.7</v>
      </c>
      <c r="K3312" s="64">
        <f t="shared" si="215"/>
        <v>1.0797969981643452</v>
      </c>
      <c r="M3312" s="2"/>
    </row>
    <row r="3313" spans="1:13" x14ac:dyDescent="0.2">
      <c r="A3313" s="47">
        <f t="shared" si="217"/>
        <v>2021</v>
      </c>
      <c r="B3313" s="181" t="str">
        <f t="shared" si="218"/>
        <v>May</v>
      </c>
      <c r="C3313" s="79">
        <f t="shared" si="216"/>
        <v>22</v>
      </c>
      <c r="D3313" s="194">
        <v>44344</v>
      </c>
      <c r="E3313" s="53" t="s">
        <v>38</v>
      </c>
      <c r="F3313" s="53" t="s">
        <v>152</v>
      </c>
      <c r="G3313" s="50" t="s">
        <v>138</v>
      </c>
      <c r="H3313" s="50" t="s">
        <v>144</v>
      </c>
      <c r="I3313" s="53">
        <v>62</v>
      </c>
      <c r="J3313" s="61">
        <v>2.41</v>
      </c>
      <c r="K3313" s="64">
        <f t="shared" si="215"/>
        <v>1.0112114396965526</v>
      </c>
      <c r="M3313" s="2"/>
    </row>
    <row r="3314" spans="1:13" x14ac:dyDescent="0.2">
      <c r="A3314" s="47">
        <f t="shared" si="217"/>
        <v>2021</v>
      </c>
      <c r="B3314" s="181" t="str">
        <f t="shared" si="218"/>
        <v>May</v>
      </c>
      <c r="C3314" s="79">
        <f t="shared" si="216"/>
        <v>22</v>
      </c>
      <c r="D3314" s="194">
        <v>44344</v>
      </c>
      <c r="E3314" s="53" t="s">
        <v>38</v>
      </c>
      <c r="F3314" s="53" t="s">
        <v>152</v>
      </c>
      <c r="G3314" s="50" t="s">
        <v>143</v>
      </c>
      <c r="H3314" s="50" t="s">
        <v>148</v>
      </c>
      <c r="I3314" s="53">
        <v>82</v>
      </c>
      <c r="J3314" s="61">
        <v>5.98</v>
      </c>
      <c r="K3314" s="64">
        <f t="shared" si="215"/>
        <v>1.0845750932226752</v>
      </c>
      <c r="M3314" s="2"/>
    </row>
    <row r="3315" spans="1:13" x14ac:dyDescent="0.2">
      <c r="A3315" s="47">
        <f t="shared" si="217"/>
        <v>2021</v>
      </c>
      <c r="B3315" s="181" t="str">
        <f t="shared" si="218"/>
        <v>May</v>
      </c>
      <c r="C3315" s="79">
        <f t="shared" si="216"/>
        <v>22</v>
      </c>
      <c r="D3315" s="194">
        <v>44344</v>
      </c>
      <c r="E3315" s="53" t="s">
        <v>38</v>
      </c>
      <c r="F3315" s="53" t="s">
        <v>152</v>
      </c>
      <c r="G3315" s="50" t="s">
        <v>138</v>
      </c>
      <c r="H3315" s="50" t="s">
        <v>144</v>
      </c>
      <c r="I3315" s="53">
        <v>57</v>
      </c>
      <c r="J3315" s="61">
        <v>1.66</v>
      </c>
      <c r="K3315" s="64">
        <f t="shared" si="215"/>
        <v>0.89636217351627756</v>
      </c>
      <c r="M3315" s="2"/>
    </row>
    <row r="3316" spans="1:13" x14ac:dyDescent="0.2">
      <c r="A3316" s="47">
        <f t="shared" si="217"/>
        <v>2021</v>
      </c>
      <c r="B3316" s="181" t="str">
        <f t="shared" si="218"/>
        <v>May</v>
      </c>
      <c r="C3316" s="79">
        <f t="shared" si="216"/>
        <v>22</v>
      </c>
      <c r="D3316" s="194">
        <v>44344</v>
      </c>
      <c r="E3316" s="53" t="s">
        <v>38</v>
      </c>
      <c r="F3316" s="53" t="s">
        <v>152</v>
      </c>
      <c r="G3316" s="50" t="s">
        <v>138</v>
      </c>
      <c r="H3316" s="50" t="s">
        <v>144</v>
      </c>
      <c r="I3316" s="53">
        <v>64</v>
      </c>
      <c r="J3316" s="61">
        <v>2.66</v>
      </c>
      <c r="K3316" s="64">
        <f t="shared" si="215"/>
        <v>1.01470947265625</v>
      </c>
      <c r="M3316" s="2"/>
    </row>
    <row r="3317" spans="1:13" x14ac:dyDescent="0.2">
      <c r="A3317" s="47">
        <f t="shared" si="217"/>
        <v>2021</v>
      </c>
      <c r="B3317" s="181" t="str">
        <f t="shared" si="218"/>
        <v>May</v>
      </c>
      <c r="C3317" s="79">
        <f t="shared" si="216"/>
        <v>22</v>
      </c>
      <c r="D3317" s="194">
        <v>44344</v>
      </c>
      <c r="E3317" s="53" t="s">
        <v>38</v>
      </c>
      <c r="F3317" s="53" t="s">
        <v>152</v>
      </c>
      <c r="G3317" s="50" t="s">
        <v>138</v>
      </c>
      <c r="H3317" s="50" t="s">
        <v>144</v>
      </c>
      <c r="I3317" s="53">
        <v>60</v>
      </c>
      <c r="J3317" s="61">
        <v>2.06</v>
      </c>
      <c r="K3317" s="64">
        <f t="shared" si="215"/>
        <v>0.95370370370370372</v>
      </c>
      <c r="M3317" s="2"/>
    </row>
    <row r="3318" spans="1:13" x14ac:dyDescent="0.2">
      <c r="A3318" s="47">
        <f t="shared" si="217"/>
        <v>2021</v>
      </c>
      <c r="B3318" s="181" t="str">
        <f t="shared" si="218"/>
        <v>May</v>
      </c>
      <c r="C3318" s="79">
        <f t="shared" si="216"/>
        <v>22</v>
      </c>
      <c r="D3318" s="194">
        <v>44344</v>
      </c>
      <c r="E3318" s="53" t="s">
        <v>38</v>
      </c>
      <c r="F3318" s="53" t="s">
        <v>152</v>
      </c>
      <c r="G3318" s="50" t="s">
        <v>138</v>
      </c>
      <c r="H3318" s="50" t="s">
        <v>144</v>
      </c>
      <c r="I3318" s="53">
        <v>62</v>
      </c>
      <c r="J3318" s="61">
        <v>2.52</v>
      </c>
      <c r="K3318" s="64">
        <f t="shared" si="215"/>
        <v>1.0573663186868518</v>
      </c>
      <c r="M3318" s="2"/>
    </row>
    <row r="3319" spans="1:13" x14ac:dyDescent="0.2">
      <c r="A3319" s="47">
        <f t="shared" si="217"/>
        <v>2021</v>
      </c>
      <c r="B3319" s="181" t="str">
        <f t="shared" si="218"/>
        <v>May</v>
      </c>
      <c r="C3319" s="79">
        <f t="shared" si="216"/>
        <v>22</v>
      </c>
      <c r="D3319" s="194">
        <v>44344</v>
      </c>
      <c r="E3319" s="53" t="s">
        <v>38</v>
      </c>
      <c r="F3319" s="53" t="s">
        <v>152</v>
      </c>
      <c r="G3319" s="50" t="s">
        <v>138</v>
      </c>
      <c r="H3319" s="50" t="s">
        <v>144</v>
      </c>
      <c r="I3319" s="53">
        <v>61</v>
      </c>
      <c r="J3319" s="61">
        <v>2.2799999999999998</v>
      </c>
      <c r="K3319" s="64">
        <f t="shared" si="215"/>
        <v>1.0044893625457636</v>
      </c>
      <c r="M3319" s="2"/>
    </row>
    <row r="3320" spans="1:13" x14ac:dyDescent="0.2">
      <c r="A3320" s="47">
        <f t="shared" si="217"/>
        <v>2021</v>
      </c>
      <c r="B3320" s="181" t="str">
        <f t="shared" si="218"/>
        <v>May</v>
      </c>
      <c r="C3320" s="79">
        <f t="shared" si="216"/>
        <v>22</v>
      </c>
      <c r="D3320" s="194">
        <v>44344</v>
      </c>
      <c r="E3320" s="53" t="s">
        <v>38</v>
      </c>
      <c r="F3320" s="53" t="s">
        <v>152</v>
      </c>
      <c r="G3320" s="50" t="s">
        <v>138</v>
      </c>
      <c r="H3320" s="50" t="s">
        <v>144</v>
      </c>
      <c r="I3320" s="53">
        <v>60</v>
      </c>
      <c r="J3320" s="61">
        <v>2.2200000000000002</v>
      </c>
      <c r="K3320" s="64">
        <f t="shared" si="215"/>
        <v>1.0277777777777779</v>
      </c>
      <c r="M3320" s="2"/>
    </row>
    <row r="3321" spans="1:13" x14ac:dyDescent="0.2">
      <c r="A3321" s="47">
        <f t="shared" si="217"/>
        <v>2021</v>
      </c>
      <c r="B3321" s="181" t="str">
        <f t="shared" si="218"/>
        <v>May</v>
      </c>
      <c r="C3321" s="79">
        <f t="shared" si="216"/>
        <v>22</v>
      </c>
      <c r="D3321" s="194">
        <v>44344</v>
      </c>
      <c r="E3321" s="53" t="s">
        <v>38</v>
      </c>
      <c r="F3321" s="53" t="s">
        <v>152</v>
      </c>
      <c r="G3321" s="50" t="s">
        <v>138</v>
      </c>
      <c r="H3321" s="50" t="s">
        <v>144</v>
      </c>
      <c r="I3321" s="53">
        <v>62</v>
      </c>
      <c r="J3321" s="61">
        <v>2.5499999999999998</v>
      </c>
      <c r="K3321" s="64">
        <f t="shared" si="215"/>
        <v>1.0699540129569332</v>
      </c>
      <c r="M3321" s="2"/>
    </row>
    <row r="3322" spans="1:13" x14ac:dyDescent="0.2">
      <c r="A3322" s="47">
        <f t="shared" si="217"/>
        <v>2021</v>
      </c>
      <c r="B3322" s="181" t="str">
        <f t="shared" si="218"/>
        <v>May</v>
      </c>
      <c r="C3322" s="79">
        <f t="shared" si="216"/>
        <v>22</v>
      </c>
      <c r="D3322" s="194">
        <v>44344</v>
      </c>
      <c r="E3322" s="53" t="s">
        <v>38</v>
      </c>
      <c r="F3322" s="53" t="s">
        <v>152</v>
      </c>
      <c r="G3322" s="50" t="s">
        <v>138</v>
      </c>
      <c r="H3322" s="50" t="s">
        <v>144</v>
      </c>
      <c r="I3322" s="53">
        <v>67</v>
      </c>
      <c r="J3322" s="61">
        <v>3.49</v>
      </c>
      <c r="K3322" s="64">
        <f t="shared" si="215"/>
        <v>1.160382094872042</v>
      </c>
      <c r="M3322" s="2"/>
    </row>
    <row r="3323" spans="1:13" x14ac:dyDescent="0.2">
      <c r="A3323" s="47">
        <f t="shared" si="217"/>
        <v>2021</v>
      </c>
      <c r="B3323" s="181" t="str">
        <f t="shared" si="218"/>
        <v>May</v>
      </c>
      <c r="C3323" s="79">
        <f t="shared" si="216"/>
        <v>22</v>
      </c>
      <c r="D3323" s="194">
        <v>44344</v>
      </c>
      <c r="E3323" s="53" t="s">
        <v>38</v>
      </c>
      <c r="F3323" s="53" t="s">
        <v>152</v>
      </c>
      <c r="G3323" s="50" t="s">
        <v>138</v>
      </c>
      <c r="H3323" s="50" t="s">
        <v>144</v>
      </c>
      <c r="I3323" s="53">
        <v>56</v>
      </c>
      <c r="J3323" s="61">
        <v>1.92</v>
      </c>
      <c r="K3323" s="64">
        <f t="shared" si="215"/>
        <v>1.0932944606413995</v>
      </c>
      <c r="M3323" s="2"/>
    </row>
    <row r="3324" spans="1:13" x14ac:dyDescent="0.2">
      <c r="A3324" s="47">
        <f t="shared" si="217"/>
        <v>2021</v>
      </c>
      <c r="B3324" s="181" t="str">
        <f t="shared" si="218"/>
        <v>May</v>
      </c>
      <c r="C3324" s="79">
        <f t="shared" si="216"/>
        <v>22</v>
      </c>
      <c r="D3324" s="194">
        <v>44344</v>
      </c>
      <c r="E3324" s="53" t="s">
        <v>38</v>
      </c>
      <c r="F3324" s="53" t="s">
        <v>152</v>
      </c>
      <c r="G3324" s="50" t="s">
        <v>138</v>
      </c>
      <c r="H3324" s="50" t="s">
        <v>144</v>
      </c>
      <c r="I3324" s="53">
        <v>61</v>
      </c>
      <c r="J3324" s="61">
        <v>2.4300000000000002</v>
      </c>
      <c r="K3324" s="64">
        <f t="shared" si="215"/>
        <v>1.0705741890290379</v>
      </c>
      <c r="M3324" s="2"/>
    </row>
    <row r="3325" spans="1:13" x14ac:dyDescent="0.2">
      <c r="A3325" s="47">
        <f t="shared" si="217"/>
        <v>2021</v>
      </c>
      <c r="B3325" s="181" t="str">
        <f t="shared" si="218"/>
        <v>May</v>
      </c>
      <c r="C3325" s="79">
        <f t="shared" si="216"/>
        <v>22</v>
      </c>
      <c r="D3325" s="194">
        <v>44344</v>
      </c>
      <c r="E3325" s="53" t="s">
        <v>38</v>
      </c>
      <c r="F3325" s="53" t="s">
        <v>152</v>
      </c>
      <c r="G3325" s="50" t="s">
        <v>138</v>
      </c>
      <c r="H3325" s="50" t="s">
        <v>144</v>
      </c>
      <c r="I3325" s="53">
        <v>64</v>
      </c>
      <c r="J3325" s="61">
        <v>2.94</v>
      </c>
      <c r="K3325" s="64">
        <f t="shared" si="215"/>
        <v>1.12152099609375</v>
      </c>
      <c r="M3325" s="2"/>
    </row>
    <row r="3326" spans="1:13" x14ac:dyDescent="0.2">
      <c r="A3326" s="47">
        <f t="shared" si="217"/>
        <v>2021</v>
      </c>
      <c r="B3326" s="181" t="str">
        <f t="shared" si="218"/>
        <v>May</v>
      </c>
      <c r="C3326" s="79">
        <f t="shared" si="216"/>
        <v>22</v>
      </c>
      <c r="D3326" s="194">
        <v>44344</v>
      </c>
      <c r="E3326" s="53" t="s">
        <v>38</v>
      </c>
      <c r="F3326" s="53" t="s">
        <v>152</v>
      </c>
      <c r="G3326" s="50" t="s">
        <v>143</v>
      </c>
      <c r="H3326" s="50" t="s">
        <v>148</v>
      </c>
      <c r="I3326" s="53">
        <v>90</v>
      </c>
      <c r="J3326" s="61">
        <v>7.54</v>
      </c>
      <c r="K3326" s="64">
        <f t="shared" si="215"/>
        <v>1.0342935528120714</v>
      </c>
      <c r="M3326" s="2"/>
    </row>
    <row r="3327" spans="1:13" x14ac:dyDescent="0.2">
      <c r="A3327" s="47">
        <f t="shared" si="217"/>
        <v>2021</v>
      </c>
      <c r="B3327" s="181" t="str">
        <f t="shared" si="218"/>
        <v>May</v>
      </c>
      <c r="C3327" s="79">
        <f t="shared" si="216"/>
        <v>22</v>
      </c>
      <c r="D3327" s="194">
        <v>44344</v>
      </c>
      <c r="E3327" s="53" t="s">
        <v>38</v>
      </c>
      <c r="F3327" s="53" t="s">
        <v>152</v>
      </c>
      <c r="G3327" s="50" t="s">
        <v>143</v>
      </c>
      <c r="H3327" s="50" t="s">
        <v>148</v>
      </c>
      <c r="I3327" s="53">
        <v>71</v>
      </c>
      <c r="J3327" s="61">
        <v>3.63</v>
      </c>
      <c r="K3327" s="64">
        <f t="shared" si="215"/>
        <v>1.0142186185951256</v>
      </c>
      <c r="M3327" s="2"/>
    </row>
    <row r="3328" spans="1:13" x14ac:dyDescent="0.2">
      <c r="A3328" s="47">
        <f t="shared" si="217"/>
        <v>2021</v>
      </c>
      <c r="B3328" s="181" t="str">
        <f t="shared" si="218"/>
        <v>May</v>
      </c>
      <c r="C3328" s="79">
        <f t="shared" si="216"/>
        <v>22</v>
      </c>
      <c r="D3328" s="194">
        <v>44344</v>
      </c>
      <c r="E3328" s="53" t="s">
        <v>38</v>
      </c>
      <c r="F3328" s="53" t="s">
        <v>152</v>
      </c>
      <c r="G3328" s="50" t="s">
        <v>138</v>
      </c>
      <c r="H3328" s="50" t="s">
        <v>144</v>
      </c>
      <c r="I3328" s="53">
        <v>58</v>
      </c>
      <c r="J3328" s="61">
        <v>1.97</v>
      </c>
      <c r="K3328" s="64">
        <f t="shared" si="215"/>
        <v>1.0096764935011686</v>
      </c>
      <c r="M3328" s="2"/>
    </row>
    <row r="3329" spans="1:13" x14ac:dyDescent="0.2">
      <c r="A3329" s="47">
        <f t="shared" si="217"/>
        <v>2021</v>
      </c>
      <c r="B3329" s="181" t="str">
        <f t="shared" si="218"/>
        <v>May</v>
      </c>
      <c r="C3329" s="79">
        <f t="shared" si="216"/>
        <v>22</v>
      </c>
      <c r="D3329" s="194">
        <v>44344</v>
      </c>
      <c r="E3329" s="53" t="s">
        <v>38</v>
      </c>
      <c r="F3329" s="53" t="s">
        <v>152</v>
      </c>
      <c r="G3329" s="50" t="s">
        <v>138</v>
      </c>
      <c r="H3329" s="50" t="s">
        <v>144</v>
      </c>
      <c r="I3329" s="53">
        <v>59</v>
      </c>
      <c r="J3329" s="61">
        <v>2.17</v>
      </c>
      <c r="K3329" s="64">
        <f t="shared" si="215"/>
        <v>1.0565831949712483</v>
      </c>
      <c r="M3329" s="2"/>
    </row>
    <row r="3330" spans="1:13" x14ac:dyDescent="0.2">
      <c r="A3330" s="47">
        <f t="shared" si="217"/>
        <v>2021</v>
      </c>
      <c r="B3330" s="181" t="str">
        <f t="shared" si="218"/>
        <v>May</v>
      </c>
      <c r="C3330" s="79">
        <f t="shared" si="216"/>
        <v>22</v>
      </c>
      <c r="D3330" s="194">
        <v>44344</v>
      </c>
      <c r="E3330" s="53" t="s">
        <v>38</v>
      </c>
      <c r="F3330" s="53" t="s">
        <v>152</v>
      </c>
      <c r="G3330" s="50" t="s">
        <v>138</v>
      </c>
      <c r="H3330" s="50" t="s">
        <v>144</v>
      </c>
      <c r="I3330" s="53">
        <v>66</v>
      </c>
      <c r="J3330" s="61">
        <v>3.09</v>
      </c>
      <c r="K3330" s="64">
        <f t="shared" si="215"/>
        <v>1.0747975624008681</v>
      </c>
      <c r="M3330" s="2"/>
    </row>
    <row r="3331" spans="1:13" x14ac:dyDescent="0.2">
      <c r="A3331" s="47">
        <f t="shared" si="217"/>
        <v>2021</v>
      </c>
      <c r="B3331" s="181" t="str">
        <f t="shared" si="218"/>
        <v>May</v>
      </c>
      <c r="C3331" s="79">
        <f t="shared" si="216"/>
        <v>22</v>
      </c>
      <c r="D3331" s="194">
        <v>44344</v>
      </c>
      <c r="E3331" s="53" t="s">
        <v>38</v>
      </c>
      <c r="F3331" s="53" t="s">
        <v>152</v>
      </c>
      <c r="G3331" s="50" t="s">
        <v>138</v>
      </c>
      <c r="H3331" s="50" t="s">
        <v>144</v>
      </c>
      <c r="I3331" s="53">
        <v>67</v>
      </c>
      <c r="J3331" s="61">
        <v>2.56</v>
      </c>
      <c r="K3331" s="64">
        <f t="shared" ref="K3331:K3394" si="219">IF(J3331="","",(J3331*100000)/(I3331^3))</f>
        <v>0.8511685280436756</v>
      </c>
      <c r="M3331" s="2"/>
    </row>
    <row r="3332" spans="1:13" x14ac:dyDescent="0.2">
      <c r="A3332" s="47">
        <f t="shared" si="217"/>
        <v>2021</v>
      </c>
      <c r="B3332" s="181" t="str">
        <f t="shared" si="218"/>
        <v>May</v>
      </c>
      <c r="C3332" s="79">
        <f t="shared" si="216"/>
        <v>22</v>
      </c>
      <c r="D3332" s="194">
        <v>44344</v>
      </c>
      <c r="E3332" s="53" t="s">
        <v>38</v>
      </c>
      <c r="F3332" s="53" t="s">
        <v>152</v>
      </c>
      <c r="G3332" s="50" t="s">
        <v>138</v>
      </c>
      <c r="H3332" s="50" t="s">
        <v>144</v>
      </c>
      <c r="I3332" s="53">
        <v>63</v>
      </c>
      <c r="J3332" s="61">
        <v>2.81</v>
      </c>
      <c r="K3332" s="64">
        <f t="shared" si="219"/>
        <v>1.1237887277191887</v>
      </c>
      <c r="M3332" s="2"/>
    </row>
    <row r="3333" spans="1:13" x14ac:dyDescent="0.2">
      <c r="A3333" s="47">
        <f t="shared" si="217"/>
        <v>2021</v>
      </c>
      <c r="B3333" s="181" t="str">
        <f t="shared" si="218"/>
        <v>May</v>
      </c>
      <c r="C3333" s="79">
        <f t="shared" si="216"/>
        <v>22</v>
      </c>
      <c r="D3333" s="194">
        <v>44344</v>
      </c>
      <c r="E3333" s="53" t="s">
        <v>38</v>
      </c>
      <c r="F3333" s="53" t="s">
        <v>152</v>
      </c>
      <c r="G3333" s="50" t="s">
        <v>143</v>
      </c>
      <c r="H3333" s="50" t="s">
        <v>148</v>
      </c>
      <c r="I3333" s="53">
        <v>85</v>
      </c>
      <c r="J3333" s="61">
        <v>6.45</v>
      </c>
      <c r="K3333" s="64">
        <f t="shared" si="219"/>
        <v>1.050274781192754</v>
      </c>
      <c r="M3333" s="2"/>
    </row>
    <row r="3334" spans="1:13" x14ac:dyDescent="0.2">
      <c r="A3334" s="47">
        <f t="shared" si="217"/>
        <v>2021</v>
      </c>
      <c r="B3334" s="181" t="str">
        <f t="shared" si="218"/>
        <v>May</v>
      </c>
      <c r="C3334" s="79">
        <f t="shared" si="216"/>
        <v>22</v>
      </c>
      <c r="D3334" s="194">
        <v>44344</v>
      </c>
      <c r="E3334" s="53" t="s">
        <v>38</v>
      </c>
      <c r="F3334" s="53" t="s">
        <v>152</v>
      </c>
      <c r="G3334" s="50" t="s">
        <v>143</v>
      </c>
      <c r="H3334" s="50" t="s">
        <v>148</v>
      </c>
      <c r="I3334" s="53">
        <v>90</v>
      </c>
      <c r="J3334" s="61">
        <v>7.77</v>
      </c>
      <c r="K3334" s="64">
        <f t="shared" si="219"/>
        <v>1.0658436213991769</v>
      </c>
      <c r="M3334" s="2"/>
    </row>
    <row r="3335" spans="1:13" x14ac:dyDescent="0.2">
      <c r="A3335" s="47">
        <f t="shared" si="217"/>
        <v>2021</v>
      </c>
      <c r="B3335" s="181" t="str">
        <f t="shared" si="218"/>
        <v>May</v>
      </c>
      <c r="C3335" s="79">
        <f t="shared" si="216"/>
        <v>22</v>
      </c>
      <c r="D3335" s="194">
        <v>44344</v>
      </c>
      <c r="E3335" s="53" t="s">
        <v>38</v>
      </c>
      <c r="F3335" s="53" t="s">
        <v>152</v>
      </c>
      <c r="G3335" s="50" t="s">
        <v>143</v>
      </c>
      <c r="H3335" s="50" t="s">
        <v>148</v>
      </c>
      <c r="I3335" s="53">
        <v>90</v>
      </c>
      <c r="J3335" s="61">
        <v>7.84</v>
      </c>
      <c r="K3335" s="64">
        <f t="shared" si="219"/>
        <v>1.075445816186557</v>
      </c>
      <c r="M3335" s="2"/>
    </row>
    <row r="3336" spans="1:13" x14ac:dyDescent="0.2">
      <c r="A3336" s="47">
        <f t="shared" si="217"/>
        <v>2021</v>
      </c>
      <c r="B3336" s="181" t="str">
        <f t="shared" si="218"/>
        <v>May</v>
      </c>
      <c r="C3336" s="79">
        <f t="shared" si="216"/>
        <v>22</v>
      </c>
      <c r="D3336" s="194">
        <v>44344</v>
      </c>
      <c r="E3336" s="53" t="s">
        <v>38</v>
      </c>
      <c r="F3336" s="53" t="s">
        <v>137</v>
      </c>
      <c r="G3336" s="50" t="s">
        <v>138</v>
      </c>
      <c r="H3336" s="50" t="s">
        <v>144</v>
      </c>
      <c r="I3336" s="53">
        <v>49</v>
      </c>
      <c r="J3336" s="61">
        <v>0.84</v>
      </c>
      <c r="K3336" s="64">
        <f t="shared" si="219"/>
        <v>0.71398821919438327</v>
      </c>
      <c r="M3336" s="2"/>
    </row>
    <row r="3337" spans="1:13" x14ac:dyDescent="0.2">
      <c r="A3337" s="47">
        <f t="shared" si="217"/>
        <v>2021</v>
      </c>
      <c r="B3337" s="181" t="str">
        <f t="shared" si="218"/>
        <v>Jun</v>
      </c>
      <c r="C3337" s="79">
        <f t="shared" si="216"/>
        <v>24</v>
      </c>
      <c r="D3337" s="195">
        <v>44356</v>
      </c>
      <c r="E3337" s="53" t="s">
        <v>30</v>
      </c>
      <c r="F3337" s="53" t="s">
        <v>152</v>
      </c>
      <c r="G3337" s="50" t="s">
        <v>143</v>
      </c>
      <c r="H3337" s="50" t="s">
        <v>148</v>
      </c>
      <c r="I3337" s="53">
        <v>88</v>
      </c>
      <c r="J3337" s="61">
        <v>7.16</v>
      </c>
      <c r="K3337" s="64">
        <f t="shared" si="219"/>
        <v>1.0506667918858001</v>
      </c>
      <c r="M3337" s="2"/>
    </row>
    <row r="3338" spans="1:13" x14ac:dyDescent="0.2">
      <c r="A3338" s="47">
        <f t="shared" si="217"/>
        <v>2021</v>
      </c>
      <c r="B3338" s="181" t="str">
        <f t="shared" si="218"/>
        <v>Jun</v>
      </c>
      <c r="C3338" s="79">
        <f t="shared" si="216"/>
        <v>24</v>
      </c>
      <c r="D3338" s="195">
        <v>44356</v>
      </c>
      <c r="E3338" s="53" t="s">
        <v>30</v>
      </c>
      <c r="F3338" s="53" t="s">
        <v>152</v>
      </c>
      <c r="G3338" s="50" t="s">
        <v>143</v>
      </c>
      <c r="H3338" s="50" t="s">
        <v>148</v>
      </c>
      <c r="I3338" s="53">
        <v>80</v>
      </c>
      <c r="J3338" s="61">
        <v>5.21</v>
      </c>
      <c r="K3338" s="64">
        <f t="shared" si="219"/>
        <v>1.017578125</v>
      </c>
      <c r="M3338" s="2"/>
    </row>
    <row r="3339" spans="1:13" x14ac:dyDescent="0.2">
      <c r="A3339" s="47">
        <f t="shared" si="217"/>
        <v>2021</v>
      </c>
      <c r="B3339" s="181" t="str">
        <f t="shared" si="218"/>
        <v>Jun</v>
      </c>
      <c r="C3339" s="79">
        <f t="shared" si="216"/>
        <v>24</v>
      </c>
      <c r="D3339" s="195">
        <v>44356</v>
      </c>
      <c r="E3339" s="53" t="s">
        <v>30</v>
      </c>
      <c r="F3339" s="53" t="s">
        <v>152</v>
      </c>
      <c r="G3339" s="50" t="s">
        <v>143</v>
      </c>
      <c r="H3339" s="50" t="s">
        <v>148</v>
      </c>
      <c r="I3339" s="53">
        <v>93</v>
      </c>
      <c r="J3339" s="61">
        <v>8.25</v>
      </c>
      <c r="K3339" s="64">
        <f t="shared" si="219"/>
        <v>1.0256639775622018</v>
      </c>
      <c r="M3339" s="2"/>
    </row>
    <row r="3340" spans="1:13" x14ac:dyDescent="0.2">
      <c r="A3340" s="47">
        <f t="shared" si="217"/>
        <v>2021</v>
      </c>
      <c r="B3340" s="181" t="str">
        <f t="shared" si="218"/>
        <v>Jun</v>
      </c>
      <c r="C3340" s="79">
        <f t="shared" si="216"/>
        <v>24</v>
      </c>
      <c r="D3340" s="195">
        <v>44356</v>
      </c>
      <c r="E3340" s="53" t="s">
        <v>30</v>
      </c>
      <c r="F3340" s="53" t="s">
        <v>152</v>
      </c>
      <c r="G3340" s="50" t="s">
        <v>143</v>
      </c>
      <c r="H3340" s="50" t="s">
        <v>148</v>
      </c>
      <c r="I3340" s="53">
        <v>71</v>
      </c>
      <c r="J3340" s="61">
        <v>3.73</v>
      </c>
      <c r="K3340" s="64">
        <f t="shared" si="219"/>
        <v>1.0421585254434762</v>
      </c>
      <c r="M3340" s="2"/>
    </row>
    <row r="3341" spans="1:13" x14ac:dyDescent="0.2">
      <c r="A3341" s="47">
        <f t="shared" si="217"/>
        <v>2021</v>
      </c>
      <c r="B3341" s="181" t="str">
        <f t="shared" si="218"/>
        <v>Jun</v>
      </c>
      <c r="C3341" s="79">
        <f t="shared" si="216"/>
        <v>24</v>
      </c>
      <c r="D3341" s="195">
        <v>44356</v>
      </c>
      <c r="E3341" s="53" t="s">
        <v>30</v>
      </c>
      <c r="F3341" s="53" t="s">
        <v>152</v>
      </c>
      <c r="G3341" s="50" t="s">
        <v>138</v>
      </c>
      <c r="H3341" s="50" t="s">
        <v>144</v>
      </c>
      <c r="I3341" s="53">
        <v>63</v>
      </c>
      <c r="J3341" s="61">
        <v>2.52</v>
      </c>
      <c r="K3341" s="64">
        <f t="shared" si="219"/>
        <v>1.0078105316200554</v>
      </c>
      <c r="M3341" s="2"/>
    </row>
    <row r="3342" spans="1:13" x14ac:dyDescent="0.2">
      <c r="A3342" s="47">
        <f t="shared" si="217"/>
        <v>2021</v>
      </c>
      <c r="B3342" s="181" t="str">
        <f t="shared" si="218"/>
        <v>Jun</v>
      </c>
      <c r="C3342" s="79">
        <f t="shared" ref="C3342:C3405" si="220">WEEKNUM(D3342)</f>
        <v>24</v>
      </c>
      <c r="D3342" s="195">
        <v>44356</v>
      </c>
      <c r="E3342" s="53" t="s">
        <v>30</v>
      </c>
      <c r="F3342" s="53" t="s">
        <v>152</v>
      </c>
      <c r="G3342" s="50" t="s">
        <v>143</v>
      </c>
      <c r="H3342" s="50" t="s">
        <v>148</v>
      </c>
      <c r="I3342" s="53">
        <v>90</v>
      </c>
      <c r="J3342" s="61">
        <v>7.37</v>
      </c>
      <c r="K3342" s="64">
        <f t="shared" si="219"/>
        <v>1.0109739368998629</v>
      </c>
      <c r="M3342" s="2"/>
    </row>
    <row r="3343" spans="1:13" x14ac:dyDescent="0.2">
      <c r="A3343" s="47">
        <f t="shared" si="217"/>
        <v>2021</v>
      </c>
      <c r="B3343" s="181" t="str">
        <f t="shared" si="218"/>
        <v>Jun</v>
      </c>
      <c r="C3343" s="79">
        <f t="shared" si="220"/>
        <v>24</v>
      </c>
      <c r="D3343" s="195">
        <v>44356</v>
      </c>
      <c r="E3343" s="53" t="s">
        <v>30</v>
      </c>
      <c r="F3343" s="53" t="s">
        <v>152</v>
      </c>
      <c r="G3343" s="50" t="s">
        <v>143</v>
      </c>
      <c r="H3343" s="50" t="s">
        <v>148</v>
      </c>
      <c r="I3343" s="53">
        <v>87</v>
      </c>
      <c r="J3343" s="61">
        <v>7.13</v>
      </c>
      <c r="K3343" s="64">
        <f t="shared" si="219"/>
        <v>1.0827589244088485</v>
      </c>
      <c r="M3343" s="2"/>
    </row>
    <row r="3344" spans="1:13" x14ac:dyDescent="0.2">
      <c r="A3344" s="47">
        <f t="shared" si="217"/>
        <v>2021</v>
      </c>
      <c r="B3344" s="181" t="str">
        <f t="shared" si="218"/>
        <v>Jun</v>
      </c>
      <c r="C3344" s="79">
        <f t="shared" si="220"/>
        <v>24</v>
      </c>
      <c r="D3344" s="195">
        <v>44356</v>
      </c>
      <c r="E3344" s="53" t="s">
        <v>30</v>
      </c>
      <c r="F3344" s="53" t="s">
        <v>152</v>
      </c>
      <c r="G3344" s="50" t="s">
        <v>143</v>
      </c>
      <c r="H3344" s="50" t="s">
        <v>148</v>
      </c>
      <c r="I3344" s="53">
        <v>75</v>
      </c>
      <c r="J3344" s="61">
        <v>4.59</v>
      </c>
      <c r="K3344" s="64">
        <f t="shared" si="219"/>
        <v>1.0880000000000001</v>
      </c>
      <c r="M3344" s="2"/>
    </row>
    <row r="3345" spans="1:13" x14ac:dyDescent="0.2">
      <c r="A3345" s="47">
        <f t="shared" si="217"/>
        <v>2021</v>
      </c>
      <c r="B3345" s="181" t="str">
        <f t="shared" si="218"/>
        <v>Jun</v>
      </c>
      <c r="C3345" s="79">
        <f t="shared" si="220"/>
        <v>24</v>
      </c>
      <c r="D3345" s="195">
        <v>44356</v>
      </c>
      <c r="E3345" s="53" t="s">
        <v>30</v>
      </c>
      <c r="F3345" s="53" t="s">
        <v>152</v>
      </c>
      <c r="G3345" s="50" t="s">
        <v>143</v>
      </c>
      <c r="H3345" s="50" t="s">
        <v>148</v>
      </c>
      <c r="I3345" s="53">
        <v>98</v>
      </c>
      <c r="J3345" s="61">
        <v>8.66</v>
      </c>
      <c r="K3345" s="64">
        <f t="shared" si="219"/>
        <v>0.92010981818799986</v>
      </c>
      <c r="M3345" s="2"/>
    </row>
    <row r="3346" spans="1:13" x14ac:dyDescent="0.2">
      <c r="A3346" s="47">
        <f t="shared" si="217"/>
        <v>2021</v>
      </c>
      <c r="B3346" s="181" t="str">
        <f t="shared" si="218"/>
        <v>Jun</v>
      </c>
      <c r="C3346" s="79">
        <f t="shared" si="220"/>
        <v>24</v>
      </c>
      <c r="D3346" s="195">
        <v>44356</v>
      </c>
      <c r="E3346" s="53" t="s">
        <v>30</v>
      </c>
      <c r="F3346" s="53" t="s">
        <v>152</v>
      </c>
      <c r="G3346" s="50" t="s">
        <v>143</v>
      </c>
      <c r="H3346" s="50" t="s">
        <v>148</v>
      </c>
      <c r="I3346" s="53">
        <v>80</v>
      </c>
      <c r="J3346" s="61">
        <v>4.88</v>
      </c>
      <c r="K3346" s="64">
        <f t="shared" si="219"/>
        <v>0.953125</v>
      </c>
      <c r="M3346" s="2"/>
    </row>
    <row r="3347" spans="1:13" x14ac:dyDescent="0.2">
      <c r="A3347" s="47">
        <f t="shared" si="217"/>
        <v>2021</v>
      </c>
      <c r="B3347" s="181" t="str">
        <f t="shared" si="218"/>
        <v>Jun</v>
      </c>
      <c r="C3347" s="79">
        <f t="shared" si="220"/>
        <v>24</v>
      </c>
      <c r="D3347" s="195">
        <v>44356</v>
      </c>
      <c r="E3347" s="53" t="s">
        <v>30</v>
      </c>
      <c r="F3347" s="53" t="s">
        <v>152</v>
      </c>
      <c r="G3347" s="50" t="s">
        <v>143</v>
      </c>
      <c r="H3347" s="50" t="s">
        <v>148</v>
      </c>
      <c r="I3347" s="53">
        <v>77</v>
      </c>
      <c r="J3347" s="61">
        <v>3.38</v>
      </c>
      <c r="K3347" s="64">
        <f t="shared" si="219"/>
        <v>0.74036269010126321</v>
      </c>
      <c r="M3347" s="2"/>
    </row>
    <row r="3348" spans="1:13" x14ac:dyDescent="0.2">
      <c r="A3348" s="47">
        <f t="shared" si="217"/>
        <v>2021</v>
      </c>
      <c r="B3348" s="181" t="str">
        <f t="shared" si="218"/>
        <v>Jun</v>
      </c>
      <c r="C3348" s="79">
        <f t="shared" si="220"/>
        <v>24</v>
      </c>
      <c r="D3348" s="195">
        <v>44356</v>
      </c>
      <c r="E3348" s="53" t="s">
        <v>30</v>
      </c>
      <c r="F3348" s="53" t="s">
        <v>152</v>
      </c>
      <c r="G3348" s="50" t="s">
        <v>143</v>
      </c>
      <c r="H3348" s="50" t="s">
        <v>148</v>
      </c>
      <c r="I3348" s="53">
        <v>93</v>
      </c>
      <c r="J3348" s="61">
        <v>8</v>
      </c>
      <c r="K3348" s="64">
        <f t="shared" si="219"/>
        <v>0.99458325096940792</v>
      </c>
      <c r="M3348" s="2"/>
    </row>
    <row r="3349" spans="1:13" x14ac:dyDescent="0.2">
      <c r="A3349" s="47">
        <f t="shared" si="217"/>
        <v>2021</v>
      </c>
      <c r="B3349" s="181" t="str">
        <f t="shared" si="218"/>
        <v>Jun</v>
      </c>
      <c r="C3349" s="79">
        <f t="shared" si="220"/>
        <v>24</v>
      </c>
      <c r="D3349" s="195">
        <v>44356</v>
      </c>
      <c r="E3349" s="53" t="s">
        <v>30</v>
      </c>
      <c r="F3349" s="53" t="s">
        <v>152</v>
      </c>
      <c r="G3349" s="50" t="s">
        <v>143</v>
      </c>
      <c r="H3349" s="50" t="s">
        <v>148</v>
      </c>
      <c r="I3349" s="53">
        <v>71</v>
      </c>
      <c r="J3349" s="61">
        <v>4.01</v>
      </c>
      <c r="K3349" s="64">
        <f t="shared" si="219"/>
        <v>1.1203902646188577</v>
      </c>
      <c r="M3349" s="2"/>
    </row>
    <row r="3350" spans="1:13" x14ac:dyDescent="0.2">
      <c r="A3350" s="47">
        <f t="shared" si="217"/>
        <v>2021</v>
      </c>
      <c r="B3350" s="181" t="str">
        <f t="shared" si="218"/>
        <v>Jun</v>
      </c>
      <c r="C3350" s="79">
        <f t="shared" si="220"/>
        <v>24</v>
      </c>
      <c r="D3350" s="195">
        <v>44356</v>
      </c>
      <c r="E3350" s="53" t="s">
        <v>30</v>
      </c>
      <c r="F3350" s="53" t="s">
        <v>152</v>
      </c>
      <c r="G3350" s="50" t="s">
        <v>143</v>
      </c>
      <c r="H3350" s="50" t="s">
        <v>148</v>
      </c>
      <c r="I3350" s="53">
        <v>88</v>
      </c>
      <c r="J3350" s="61">
        <v>7.08</v>
      </c>
      <c r="K3350" s="64">
        <f t="shared" si="219"/>
        <v>1.0389274981217129</v>
      </c>
      <c r="M3350" s="2"/>
    </row>
    <row r="3351" spans="1:13" x14ac:dyDescent="0.2">
      <c r="A3351" s="47">
        <f t="shared" si="217"/>
        <v>2021</v>
      </c>
      <c r="B3351" s="181" t="str">
        <f t="shared" si="218"/>
        <v>Jun</v>
      </c>
      <c r="C3351" s="79">
        <f t="shared" si="220"/>
        <v>24</v>
      </c>
      <c r="D3351" s="195">
        <v>44356</v>
      </c>
      <c r="E3351" s="53" t="s">
        <v>30</v>
      </c>
      <c r="F3351" s="53" t="s">
        <v>152</v>
      </c>
      <c r="G3351" s="50" t="s">
        <v>143</v>
      </c>
      <c r="H3351" s="50" t="s">
        <v>148</v>
      </c>
      <c r="I3351" s="53">
        <v>75</v>
      </c>
      <c r="J3351" s="61">
        <v>4.43</v>
      </c>
      <c r="K3351" s="64">
        <f t="shared" si="219"/>
        <v>1.0500740740740742</v>
      </c>
      <c r="M3351" s="2"/>
    </row>
    <row r="3352" spans="1:13" x14ac:dyDescent="0.2">
      <c r="A3352" s="47">
        <f t="shared" si="217"/>
        <v>2021</v>
      </c>
      <c r="B3352" s="181" t="str">
        <f t="shared" si="218"/>
        <v>Jun</v>
      </c>
      <c r="C3352" s="79">
        <f t="shared" si="220"/>
        <v>24</v>
      </c>
      <c r="D3352" s="195">
        <v>44356</v>
      </c>
      <c r="E3352" s="53" t="s">
        <v>30</v>
      </c>
      <c r="F3352" s="53" t="s">
        <v>152</v>
      </c>
      <c r="G3352" s="50" t="s">
        <v>138</v>
      </c>
      <c r="H3352" s="50" t="s">
        <v>144</v>
      </c>
      <c r="I3352" s="53">
        <v>57</v>
      </c>
      <c r="J3352" s="61">
        <v>2.08</v>
      </c>
      <c r="K3352" s="64">
        <f t="shared" si="219"/>
        <v>1.1231526029601551</v>
      </c>
      <c r="M3352" s="2"/>
    </row>
    <row r="3353" spans="1:13" x14ac:dyDescent="0.2">
      <c r="A3353" s="47">
        <f t="shared" si="217"/>
        <v>2021</v>
      </c>
      <c r="B3353" s="181" t="str">
        <f t="shared" si="218"/>
        <v>Jun</v>
      </c>
      <c r="C3353" s="79">
        <f t="shared" si="220"/>
        <v>24</v>
      </c>
      <c r="D3353" s="195">
        <v>44356</v>
      </c>
      <c r="E3353" s="53" t="s">
        <v>30</v>
      </c>
      <c r="F3353" s="53" t="s">
        <v>152</v>
      </c>
      <c r="G3353" s="50" t="s">
        <v>138</v>
      </c>
      <c r="H3353" s="50" t="s">
        <v>144</v>
      </c>
      <c r="I3353" s="53">
        <v>62</v>
      </c>
      <c r="J3353" s="61">
        <v>2.4900000000000002</v>
      </c>
      <c r="K3353" s="64">
        <f t="shared" si="219"/>
        <v>1.0447786244167703</v>
      </c>
      <c r="M3353" s="2"/>
    </row>
    <row r="3354" spans="1:13" x14ac:dyDescent="0.2">
      <c r="A3354" s="47">
        <f t="shared" si="217"/>
        <v>2021</v>
      </c>
      <c r="B3354" s="181" t="str">
        <f t="shared" si="218"/>
        <v>Jun</v>
      </c>
      <c r="C3354" s="79">
        <f t="shared" si="220"/>
        <v>24</v>
      </c>
      <c r="D3354" s="195">
        <v>44356</v>
      </c>
      <c r="E3354" s="53" t="s">
        <v>30</v>
      </c>
      <c r="F3354" s="53" t="s">
        <v>152</v>
      </c>
      <c r="G3354" s="50" t="s">
        <v>143</v>
      </c>
      <c r="H3354" s="50" t="s">
        <v>148</v>
      </c>
      <c r="I3354" s="53">
        <v>73</v>
      </c>
      <c r="J3354" s="61">
        <v>4.0199999999999996</v>
      </c>
      <c r="K3354" s="64">
        <f t="shared" si="219"/>
        <v>1.0333738628388989</v>
      </c>
      <c r="M3354" s="2"/>
    </row>
    <row r="3355" spans="1:13" x14ac:dyDescent="0.2">
      <c r="A3355" s="47">
        <f t="shared" si="217"/>
        <v>2021</v>
      </c>
      <c r="B3355" s="181" t="str">
        <f t="shared" si="218"/>
        <v>Jun</v>
      </c>
      <c r="C3355" s="79">
        <f t="shared" si="220"/>
        <v>24</v>
      </c>
      <c r="D3355" s="195">
        <v>44356</v>
      </c>
      <c r="E3355" s="53" t="s">
        <v>30</v>
      </c>
      <c r="F3355" s="53" t="s">
        <v>152</v>
      </c>
      <c r="G3355" s="50" t="s">
        <v>138</v>
      </c>
      <c r="H3355" s="50" t="s">
        <v>144</v>
      </c>
      <c r="I3355" s="53">
        <v>64</v>
      </c>
      <c r="J3355" s="61">
        <v>2.2400000000000002</v>
      </c>
      <c r="K3355" s="64">
        <f t="shared" si="219"/>
        <v>0.85449218750000011</v>
      </c>
      <c r="M3355" s="2"/>
    </row>
    <row r="3356" spans="1:13" x14ac:dyDescent="0.2">
      <c r="A3356" s="47">
        <f t="shared" si="217"/>
        <v>2021</v>
      </c>
      <c r="B3356" s="181" t="str">
        <f t="shared" si="218"/>
        <v>Jun</v>
      </c>
      <c r="C3356" s="79">
        <f t="shared" si="220"/>
        <v>24</v>
      </c>
      <c r="D3356" s="195">
        <v>44356</v>
      </c>
      <c r="E3356" s="53" t="s">
        <v>30</v>
      </c>
      <c r="F3356" s="53" t="s">
        <v>152</v>
      </c>
      <c r="G3356" s="50" t="s">
        <v>143</v>
      </c>
      <c r="H3356" s="50" t="s">
        <v>148</v>
      </c>
      <c r="I3356" s="53">
        <v>71</v>
      </c>
      <c r="J3356" s="61">
        <v>4.3099999999999996</v>
      </c>
      <c r="K3356" s="64">
        <f t="shared" si="219"/>
        <v>1.2042099851639092</v>
      </c>
      <c r="M3356" s="2"/>
    </row>
    <row r="3357" spans="1:13" x14ac:dyDescent="0.2">
      <c r="A3357" s="47">
        <f t="shared" si="217"/>
        <v>2021</v>
      </c>
      <c r="B3357" s="181" t="str">
        <f t="shared" si="218"/>
        <v>Jun</v>
      </c>
      <c r="C3357" s="79">
        <f t="shared" si="220"/>
        <v>24</v>
      </c>
      <c r="D3357" s="195">
        <v>44356</v>
      </c>
      <c r="E3357" s="53" t="s">
        <v>30</v>
      </c>
      <c r="F3357" s="53" t="s">
        <v>152</v>
      </c>
      <c r="G3357" s="50" t="s">
        <v>143</v>
      </c>
      <c r="H3357" s="50" t="s">
        <v>148</v>
      </c>
      <c r="I3357" s="53">
        <v>90</v>
      </c>
      <c r="J3357" s="61">
        <v>7.37</v>
      </c>
      <c r="K3357" s="64">
        <f t="shared" si="219"/>
        <v>1.0109739368998629</v>
      </c>
      <c r="M3357" s="2"/>
    </row>
    <row r="3358" spans="1:13" x14ac:dyDescent="0.2">
      <c r="A3358" s="47">
        <f t="shared" si="217"/>
        <v>2021</v>
      </c>
      <c r="B3358" s="181" t="str">
        <f t="shared" si="218"/>
        <v>Jun</v>
      </c>
      <c r="C3358" s="79">
        <f t="shared" si="220"/>
        <v>24</v>
      </c>
      <c r="D3358" s="195">
        <v>44356</v>
      </c>
      <c r="E3358" s="53" t="s">
        <v>30</v>
      </c>
      <c r="F3358" s="53" t="s">
        <v>152</v>
      </c>
      <c r="G3358" s="50" t="s">
        <v>143</v>
      </c>
      <c r="H3358" s="50" t="s">
        <v>148</v>
      </c>
      <c r="I3358" s="53">
        <v>89</v>
      </c>
      <c r="J3358" s="61">
        <v>7.07</v>
      </c>
      <c r="K3358" s="64">
        <f t="shared" si="219"/>
        <v>1.0028809777451206</v>
      </c>
      <c r="M3358" s="2"/>
    </row>
    <row r="3359" spans="1:13" x14ac:dyDescent="0.2">
      <c r="A3359" s="47">
        <f t="shared" si="217"/>
        <v>2021</v>
      </c>
      <c r="B3359" s="181" t="str">
        <f t="shared" si="218"/>
        <v>Jun</v>
      </c>
      <c r="C3359" s="79">
        <f t="shared" si="220"/>
        <v>24</v>
      </c>
      <c r="D3359" s="195">
        <v>44356</v>
      </c>
      <c r="E3359" s="53" t="s">
        <v>30</v>
      </c>
      <c r="F3359" s="53" t="s">
        <v>152</v>
      </c>
      <c r="G3359" s="50" t="s">
        <v>143</v>
      </c>
      <c r="H3359" s="50" t="s">
        <v>148</v>
      </c>
      <c r="I3359" s="53">
        <v>74</v>
      </c>
      <c r="J3359" s="61">
        <v>4.16</v>
      </c>
      <c r="K3359" s="64">
        <f t="shared" si="219"/>
        <v>1.0265926993465342</v>
      </c>
      <c r="M3359" s="2"/>
    </row>
    <row r="3360" spans="1:13" x14ac:dyDescent="0.2">
      <c r="A3360" s="47">
        <f t="shared" si="217"/>
        <v>2021</v>
      </c>
      <c r="B3360" s="181" t="str">
        <f t="shared" si="218"/>
        <v>Jun</v>
      </c>
      <c r="C3360" s="79">
        <f t="shared" si="220"/>
        <v>24</v>
      </c>
      <c r="D3360" s="195">
        <v>44356</v>
      </c>
      <c r="E3360" s="53" t="s">
        <v>30</v>
      </c>
      <c r="F3360" s="53" t="s">
        <v>152</v>
      </c>
      <c r="G3360" s="50" t="s">
        <v>143</v>
      </c>
      <c r="H3360" s="50" t="s">
        <v>148</v>
      </c>
      <c r="I3360" s="53">
        <v>73</v>
      </c>
      <c r="J3360" s="61">
        <v>4.2300000000000004</v>
      </c>
      <c r="K3360" s="64">
        <f t="shared" si="219"/>
        <v>1.0873560795543642</v>
      </c>
      <c r="M3360" s="2"/>
    </row>
    <row r="3361" spans="1:13" x14ac:dyDescent="0.2">
      <c r="A3361" s="47">
        <f t="shared" si="217"/>
        <v>2021</v>
      </c>
      <c r="B3361" s="181" t="str">
        <f t="shared" si="218"/>
        <v>Jun</v>
      </c>
      <c r="C3361" s="79">
        <f t="shared" si="220"/>
        <v>24</v>
      </c>
      <c r="D3361" s="195">
        <v>44356</v>
      </c>
      <c r="E3361" s="53" t="s">
        <v>30</v>
      </c>
      <c r="F3361" s="53" t="s">
        <v>146</v>
      </c>
      <c r="G3361" s="50" t="s">
        <v>138</v>
      </c>
      <c r="H3361" s="50" t="s">
        <v>144</v>
      </c>
      <c r="I3361" s="53">
        <v>52</v>
      </c>
      <c r="J3361" s="61">
        <v>1.39</v>
      </c>
      <c r="K3361" s="64">
        <f t="shared" si="219"/>
        <v>0.98856395084205739</v>
      </c>
      <c r="M3361" s="2"/>
    </row>
    <row r="3362" spans="1:13" x14ac:dyDescent="0.2">
      <c r="A3362" s="47">
        <f t="shared" si="217"/>
        <v>2021</v>
      </c>
      <c r="B3362" s="181" t="str">
        <f t="shared" si="218"/>
        <v>Jun</v>
      </c>
      <c r="C3362" s="79">
        <f t="shared" si="220"/>
        <v>24</v>
      </c>
      <c r="D3362" s="195">
        <v>44356</v>
      </c>
      <c r="E3362" s="53" t="s">
        <v>30</v>
      </c>
      <c r="F3362" s="53" t="s">
        <v>146</v>
      </c>
      <c r="G3362" s="50" t="s">
        <v>138</v>
      </c>
      <c r="H3362" s="50" t="s">
        <v>144</v>
      </c>
      <c r="I3362" s="53">
        <v>53</v>
      </c>
      <c r="J3362" s="61">
        <v>1.61</v>
      </c>
      <c r="K3362" s="64">
        <f t="shared" si="219"/>
        <v>1.0814296365456049</v>
      </c>
      <c r="M3362" s="2"/>
    </row>
    <row r="3363" spans="1:13" x14ac:dyDescent="0.2">
      <c r="A3363" s="47">
        <f t="shared" si="217"/>
        <v>2021</v>
      </c>
      <c r="B3363" s="181" t="str">
        <f t="shared" si="218"/>
        <v>Jun</v>
      </c>
      <c r="C3363" s="79">
        <f t="shared" si="220"/>
        <v>24</v>
      </c>
      <c r="D3363" s="195">
        <v>44356</v>
      </c>
      <c r="E3363" s="53" t="s">
        <v>30</v>
      </c>
      <c r="F3363" s="53" t="s">
        <v>146</v>
      </c>
      <c r="G3363" s="50" t="s">
        <v>138</v>
      </c>
      <c r="H3363" s="50" t="s">
        <v>144</v>
      </c>
      <c r="I3363" s="53">
        <v>44</v>
      </c>
      <c r="J3363" s="61">
        <v>0.88</v>
      </c>
      <c r="K3363" s="64">
        <f t="shared" si="219"/>
        <v>1.0330578512396693</v>
      </c>
      <c r="M3363" s="2"/>
    </row>
    <row r="3364" spans="1:13" x14ac:dyDescent="0.2">
      <c r="A3364" s="47">
        <f t="shared" si="217"/>
        <v>2021</v>
      </c>
      <c r="B3364" s="181" t="str">
        <f t="shared" si="218"/>
        <v>Jun</v>
      </c>
      <c r="C3364" s="79">
        <f t="shared" si="220"/>
        <v>24</v>
      </c>
      <c r="D3364" s="195">
        <v>44356</v>
      </c>
      <c r="E3364" s="53" t="s">
        <v>30</v>
      </c>
      <c r="F3364" s="53" t="s">
        <v>142</v>
      </c>
      <c r="G3364" s="50" t="s">
        <v>138</v>
      </c>
      <c r="H3364" s="50" t="s">
        <v>148</v>
      </c>
      <c r="I3364" s="53">
        <v>83</v>
      </c>
      <c r="J3364" s="61">
        <v>4.7699999999999996</v>
      </c>
      <c r="K3364" s="64">
        <f t="shared" si="219"/>
        <v>0.83422673128280278</v>
      </c>
      <c r="M3364" s="2"/>
    </row>
    <row r="3365" spans="1:13" x14ac:dyDescent="0.2">
      <c r="A3365" s="47">
        <f t="shared" si="217"/>
        <v>2021</v>
      </c>
      <c r="B3365" s="181" t="str">
        <f t="shared" si="218"/>
        <v>Jun</v>
      </c>
      <c r="C3365" s="79">
        <f t="shared" si="220"/>
        <v>24</v>
      </c>
      <c r="D3365" s="195">
        <v>44356</v>
      </c>
      <c r="E3365" s="53" t="s">
        <v>30</v>
      </c>
      <c r="F3365" s="53" t="s">
        <v>142</v>
      </c>
      <c r="G3365" s="50" t="s">
        <v>138</v>
      </c>
      <c r="H3365" s="50" t="s">
        <v>148</v>
      </c>
      <c r="I3365" s="53">
        <v>72</v>
      </c>
      <c r="J3365" s="61">
        <v>2.27</v>
      </c>
      <c r="K3365" s="64">
        <f t="shared" si="219"/>
        <v>0.60817472565157749</v>
      </c>
      <c r="M3365" s="2"/>
    </row>
    <row r="3366" spans="1:13" x14ac:dyDescent="0.2">
      <c r="A3366" s="47">
        <f t="shared" si="217"/>
        <v>2021</v>
      </c>
      <c r="B3366" s="181" t="str">
        <f t="shared" si="218"/>
        <v>Jun</v>
      </c>
      <c r="C3366" s="79">
        <f t="shared" si="220"/>
        <v>24</v>
      </c>
      <c r="D3366" s="195">
        <v>44356</v>
      </c>
      <c r="E3366" s="53" t="s">
        <v>25</v>
      </c>
      <c r="F3366" s="53" t="s">
        <v>152</v>
      </c>
      <c r="G3366" s="50" t="s">
        <v>143</v>
      </c>
      <c r="H3366" s="50" t="s">
        <v>148</v>
      </c>
      <c r="I3366" s="53">
        <v>76</v>
      </c>
      <c r="J3366" s="61">
        <v>5.05</v>
      </c>
      <c r="K3366" s="64">
        <f t="shared" si="219"/>
        <v>1.1504045779268115</v>
      </c>
      <c r="M3366" s="2"/>
    </row>
    <row r="3367" spans="1:13" x14ac:dyDescent="0.2">
      <c r="A3367" s="47">
        <f t="shared" si="217"/>
        <v>2021</v>
      </c>
      <c r="B3367" s="181" t="str">
        <f t="shared" si="218"/>
        <v>Jun</v>
      </c>
      <c r="C3367" s="79">
        <f t="shared" si="220"/>
        <v>24</v>
      </c>
      <c r="D3367" s="195">
        <v>44356</v>
      </c>
      <c r="E3367" s="53" t="s">
        <v>25</v>
      </c>
      <c r="F3367" s="53" t="s">
        <v>152</v>
      </c>
      <c r="G3367" s="50" t="s">
        <v>138</v>
      </c>
      <c r="H3367" s="50" t="s">
        <v>144</v>
      </c>
      <c r="I3367" s="53">
        <v>69</v>
      </c>
      <c r="J3367" s="61">
        <v>3.93</v>
      </c>
      <c r="K3367" s="64">
        <f t="shared" si="219"/>
        <v>1.196314256230423</v>
      </c>
      <c r="M3367" s="2"/>
    </row>
    <row r="3368" spans="1:13" x14ac:dyDescent="0.2">
      <c r="A3368" s="47">
        <f t="shared" ref="A3368:A3431" si="221">YEAR(D3368)</f>
        <v>2021</v>
      </c>
      <c r="B3368" s="181" t="str">
        <f t="shared" si="218"/>
        <v>Jun</v>
      </c>
      <c r="C3368" s="79">
        <f t="shared" si="220"/>
        <v>24</v>
      </c>
      <c r="D3368" s="195">
        <v>44356</v>
      </c>
      <c r="E3368" s="53" t="s">
        <v>25</v>
      </c>
      <c r="F3368" s="53" t="s">
        <v>152</v>
      </c>
      <c r="G3368" s="50" t="s">
        <v>138</v>
      </c>
      <c r="H3368" s="50" t="s">
        <v>144</v>
      </c>
      <c r="I3368" s="53">
        <v>63</v>
      </c>
      <c r="J3368" s="61">
        <v>2.4900000000000002</v>
      </c>
      <c r="K3368" s="64">
        <f t="shared" si="219"/>
        <v>0.9958127871960073</v>
      </c>
      <c r="M3368" s="2"/>
    </row>
    <row r="3369" spans="1:13" x14ac:dyDescent="0.2">
      <c r="A3369" s="47">
        <f t="shared" si="221"/>
        <v>2021</v>
      </c>
      <c r="B3369" s="181" t="str">
        <f t="shared" si="218"/>
        <v>Jun</v>
      </c>
      <c r="C3369" s="79">
        <f t="shared" si="220"/>
        <v>24</v>
      </c>
      <c r="D3369" s="195">
        <v>44356</v>
      </c>
      <c r="E3369" s="53" t="s">
        <v>25</v>
      </c>
      <c r="F3369" s="53" t="s">
        <v>152</v>
      </c>
      <c r="G3369" s="50" t="s">
        <v>143</v>
      </c>
      <c r="H3369" s="50" t="s">
        <v>148</v>
      </c>
      <c r="I3369" s="53">
        <v>73</v>
      </c>
      <c r="J3369" s="61">
        <v>4.54</v>
      </c>
      <c r="K3369" s="64">
        <f t="shared" si="219"/>
        <v>1.1670441137533836</v>
      </c>
      <c r="M3369" s="2"/>
    </row>
    <row r="3370" spans="1:13" x14ac:dyDescent="0.2">
      <c r="A3370" s="47">
        <f t="shared" si="221"/>
        <v>2021</v>
      </c>
      <c r="B3370" s="181" t="str">
        <f t="shared" si="218"/>
        <v>Jun</v>
      </c>
      <c r="C3370" s="79">
        <f t="shared" si="220"/>
        <v>24</v>
      </c>
      <c r="D3370" s="195">
        <v>44356</v>
      </c>
      <c r="E3370" s="53" t="s">
        <v>25</v>
      </c>
      <c r="F3370" s="53" t="s">
        <v>152</v>
      </c>
      <c r="G3370" s="50" t="s">
        <v>143</v>
      </c>
      <c r="H3370" s="50" t="s">
        <v>148</v>
      </c>
      <c r="I3370" s="53">
        <v>70</v>
      </c>
      <c r="J3370" s="61">
        <v>4.08</v>
      </c>
      <c r="K3370" s="64">
        <f t="shared" si="219"/>
        <v>1.1895043731778425</v>
      </c>
      <c r="M3370" s="2"/>
    </row>
    <row r="3371" spans="1:13" x14ac:dyDescent="0.2">
      <c r="A3371" s="47">
        <f t="shared" si="221"/>
        <v>2021</v>
      </c>
      <c r="B3371" s="181" t="str">
        <f t="shared" si="218"/>
        <v>Jun</v>
      </c>
      <c r="C3371" s="79">
        <f t="shared" si="220"/>
        <v>24</v>
      </c>
      <c r="D3371" s="195">
        <v>44356</v>
      </c>
      <c r="E3371" s="53" t="s">
        <v>25</v>
      </c>
      <c r="F3371" s="53" t="s">
        <v>152</v>
      </c>
      <c r="G3371" s="50" t="s">
        <v>143</v>
      </c>
      <c r="H3371" s="50" t="s">
        <v>148</v>
      </c>
      <c r="I3371" s="53">
        <v>81</v>
      </c>
      <c r="J3371" s="61">
        <v>6.45</v>
      </c>
      <c r="K3371" s="64">
        <f t="shared" si="219"/>
        <v>1.2136812929375038</v>
      </c>
      <c r="M3371" s="2"/>
    </row>
    <row r="3372" spans="1:13" x14ac:dyDescent="0.2">
      <c r="A3372" s="47">
        <f t="shared" si="221"/>
        <v>2021</v>
      </c>
      <c r="B3372" s="181" t="str">
        <f t="shared" si="218"/>
        <v>Jun</v>
      </c>
      <c r="C3372" s="79">
        <f t="shared" si="220"/>
        <v>24</v>
      </c>
      <c r="D3372" s="195">
        <v>44356</v>
      </c>
      <c r="E3372" s="53" t="s">
        <v>25</v>
      </c>
      <c r="F3372" s="53" t="s">
        <v>152</v>
      </c>
      <c r="G3372" s="50" t="s">
        <v>138</v>
      </c>
      <c r="H3372" s="50" t="s">
        <v>144</v>
      </c>
      <c r="I3372" s="53">
        <v>62</v>
      </c>
      <c r="J3372" s="61">
        <v>2.64</v>
      </c>
      <c r="K3372" s="64">
        <f t="shared" si="219"/>
        <v>1.107717095767178</v>
      </c>
      <c r="M3372" s="2"/>
    </row>
    <row r="3373" spans="1:13" x14ac:dyDescent="0.2">
      <c r="A3373" s="47">
        <f t="shared" si="221"/>
        <v>2021</v>
      </c>
      <c r="B3373" s="181" t="str">
        <f t="shared" si="218"/>
        <v>Jun</v>
      </c>
      <c r="C3373" s="79">
        <f t="shared" si="220"/>
        <v>24</v>
      </c>
      <c r="D3373" s="195">
        <v>44356</v>
      </c>
      <c r="E3373" s="53" t="s">
        <v>25</v>
      </c>
      <c r="F3373" s="53" t="s">
        <v>152</v>
      </c>
      <c r="G3373" s="50" t="s">
        <v>138</v>
      </c>
      <c r="H3373" s="50" t="s">
        <v>144</v>
      </c>
      <c r="I3373" s="53">
        <v>62</v>
      </c>
      <c r="J3373" s="61">
        <v>2.99</v>
      </c>
      <c r="K3373" s="64">
        <f t="shared" si="219"/>
        <v>1.2545735289181297</v>
      </c>
      <c r="M3373" s="2"/>
    </row>
    <row r="3374" spans="1:13" x14ac:dyDescent="0.2">
      <c r="A3374" s="47">
        <f t="shared" si="221"/>
        <v>2021</v>
      </c>
      <c r="B3374" s="181" t="str">
        <f t="shared" ref="B3374:B3437" si="222">TEXT(D3374,"mmm")</f>
        <v>Jun</v>
      </c>
      <c r="C3374" s="79">
        <f t="shared" si="220"/>
        <v>24</v>
      </c>
      <c r="D3374" s="195">
        <v>44356</v>
      </c>
      <c r="E3374" s="53" t="s">
        <v>25</v>
      </c>
      <c r="F3374" s="53" t="s">
        <v>152</v>
      </c>
      <c r="G3374" s="50" t="s">
        <v>138</v>
      </c>
      <c r="H3374" s="50" t="s">
        <v>144</v>
      </c>
      <c r="I3374" s="53">
        <v>59</v>
      </c>
      <c r="J3374" s="61">
        <v>2.4700000000000002</v>
      </c>
      <c r="K3374" s="64">
        <f t="shared" si="219"/>
        <v>1.2026546044142781</v>
      </c>
      <c r="M3374" s="2"/>
    </row>
    <row r="3375" spans="1:13" x14ac:dyDescent="0.2">
      <c r="A3375" s="47">
        <f t="shared" si="221"/>
        <v>2021</v>
      </c>
      <c r="B3375" s="181" t="str">
        <f t="shared" si="222"/>
        <v>Jun</v>
      </c>
      <c r="C3375" s="79">
        <f t="shared" si="220"/>
        <v>24</v>
      </c>
      <c r="D3375" s="195">
        <v>44356</v>
      </c>
      <c r="E3375" s="53" t="s">
        <v>25</v>
      </c>
      <c r="F3375" s="53" t="s">
        <v>152</v>
      </c>
      <c r="G3375" s="50" t="s">
        <v>143</v>
      </c>
      <c r="H3375" s="50" t="s">
        <v>148</v>
      </c>
      <c r="I3375" s="53">
        <v>78</v>
      </c>
      <c r="J3375" s="61">
        <v>4.97</v>
      </c>
      <c r="K3375" s="64">
        <f t="shared" si="219"/>
        <v>1.0473035620964615</v>
      </c>
      <c r="M3375" s="2"/>
    </row>
    <row r="3376" spans="1:13" x14ac:dyDescent="0.2">
      <c r="A3376" s="47">
        <f t="shared" si="221"/>
        <v>2021</v>
      </c>
      <c r="B3376" s="181" t="str">
        <f t="shared" si="222"/>
        <v>Jun</v>
      </c>
      <c r="C3376" s="79">
        <f t="shared" si="220"/>
        <v>24</v>
      </c>
      <c r="D3376" s="195">
        <v>44356</v>
      </c>
      <c r="E3376" s="53" t="s">
        <v>25</v>
      </c>
      <c r="F3376" s="53" t="s">
        <v>152</v>
      </c>
      <c r="G3376" s="50" t="s">
        <v>143</v>
      </c>
      <c r="H3376" s="50" t="s">
        <v>148</v>
      </c>
      <c r="I3376" s="53">
        <v>90</v>
      </c>
      <c r="J3376" s="61">
        <v>7.69</v>
      </c>
      <c r="K3376" s="64">
        <f t="shared" si="219"/>
        <v>1.0548696844993142</v>
      </c>
      <c r="M3376" s="2"/>
    </row>
    <row r="3377" spans="1:13" x14ac:dyDescent="0.2">
      <c r="A3377" s="47">
        <f t="shared" si="221"/>
        <v>2021</v>
      </c>
      <c r="B3377" s="181" t="str">
        <f t="shared" si="222"/>
        <v>Jun</v>
      </c>
      <c r="C3377" s="79">
        <f t="shared" si="220"/>
        <v>24</v>
      </c>
      <c r="D3377" s="195">
        <v>44356</v>
      </c>
      <c r="E3377" s="53" t="s">
        <v>206</v>
      </c>
      <c r="F3377" s="53" t="s">
        <v>146</v>
      </c>
      <c r="G3377" s="50" t="s">
        <v>138</v>
      </c>
      <c r="H3377" s="50" t="s">
        <v>144</v>
      </c>
      <c r="I3377" s="53">
        <v>45</v>
      </c>
      <c r="J3377" s="61">
        <v>0.98</v>
      </c>
      <c r="K3377" s="64">
        <f t="shared" si="219"/>
        <v>1.075445816186557</v>
      </c>
      <c r="M3377" s="2"/>
    </row>
    <row r="3378" spans="1:13" x14ac:dyDescent="0.2">
      <c r="A3378" s="47">
        <f t="shared" si="221"/>
        <v>2021</v>
      </c>
      <c r="B3378" s="181" t="str">
        <f t="shared" si="222"/>
        <v>Jun</v>
      </c>
      <c r="C3378" s="79">
        <f t="shared" si="220"/>
        <v>24</v>
      </c>
      <c r="D3378" s="195">
        <v>44356</v>
      </c>
      <c r="E3378" s="53" t="s">
        <v>206</v>
      </c>
      <c r="F3378" s="53" t="s">
        <v>146</v>
      </c>
      <c r="G3378" s="50" t="s">
        <v>138</v>
      </c>
      <c r="H3378" s="50" t="s">
        <v>144</v>
      </c>
      <c r="I3378" s="53">
        <v>54</v>
      </c>
      <c r="J3378" s="61">
        <v>1.74</v>
      </c>
      <c r="K3378" s="64">
        <f t="shared" si="219"/>
        <v>1.1050144795000763</v>
      </c>
      <c r="M3378" s="2"/>
    </row>
    <row r="3379" spans="1:13" x14ac:dyDescent="0.2">
      <c r="A3379" s="47">
        <f t="shared" si="221"/>
        <v>2021</v>
      </c>
      <c r="B3379" s="181" t="str">
        <f t="shared" si="222"/>
        <v>Jun</v>
      </c>
      <c r="C3379" s="79">
        <f t="shared" si="220"/>
        <v>24</v>
      </c>
      <c r="D3379" s="195">
        <v>44356</v>
      </c>
      <c r="E3379" s="53" t="s">
        <v>206</v>
      </c>
      <c r="F3379" s="53" t="s">
        <v>146</v>
      </c>
      <c r="G3379" s="50" t="s">
        <v>138</v>
      </c>
      <c r="H3379" s="50" t="s">
        <v>144</v>
      </c>
      <c r="I3379" s="53">
        <v>47</v>
      </c>
      <c r="J3379" s="61">
        <v>1.1499999999999999</v>
      </c>
      <c r="K3379" s="64">
        <f t="shared" si="219"/>
        <v>1.107654373308419</v>
      </c>
      <c r="M3379" s="2"/>
    </row>
    <row r="3380" spans="1:13" x14ac:dyDescent="0.2">
      <c r="A3380" s="47">
        <f t="shared" si="221"/>
        <v>2021</v>
      </c>
      <c r="B3380" s="181" t="str">
        <f t="shared" si="222"/>
        <v>Jun</v>
      </c>
      <c r="C3380" s="79">
        <f t="shared" si="220"/>
        <v>24</v>
      </c>
      <c r="D3380" s="195">
        <v>44356</v>
      </c>
      <c r="E3380" s="53" t="s">
        <v>206</v>
      </c>
      <c r="F3380" s="53" t="s">
        <v>146</v>
      </c>
      <c r="G3380" s="50" t="s">
        <v>138</v>
      </c>
      <c r="H3380" s="50" t="s">
        <v>144</v>
      </c>
      <c r="I3380" s="53">
        <v>44</v>
      </c>
      <c r="J3380" s="61">
        <v>0.95</v>
      </c>
      <c r="K3380" s="64">
        <f t="shared" si="219"/>
        <v>1.1152329075882794</v>
      </c>
      <c r="M3380" s="2"/>
    </row>
    <row r="3381" spans="1:13" x14ac:dyDescent="0.2">
      <c r="A3381" s="47">
        <f t="shared" si="221"/>
        <v>2021</v>
      </c>
      <c r="B3381" s="181" t="str">
        <f t="shared" si="222"/>
        <v>Jun</v>
      </c>
      <c r="C3381" s="79">
        <f t="shared" si="220"/>
        <v>24</v>
      </c>
      <c r="D3381" s="195">
        <v>44356</v>
      </c>
      <c r="E3381" s="53" t="s">
        <v>206</v>
      </c>
      <c r="F3381" s="53" t="s">
        <v>146</v>
      </c>
      <c r="G3381" s="50" t="s">
        <v>138</v>
      </c>
      <c r="H3381" s="50" t="s">
        <v>144</v>
      </c>
      <c r="I3381" s="53">
        <v>45</v>
      </c>
      <c r="J3381" s="61">
        <v>0.92</v>
      </c>
      <c r="K3381" s="64">
        <f t="shared" si="219"/>
        <v>1.0096021947873799</v>
      </c>
      <c r="M3381" s="2"/>
    </row>
    <row r="3382" spans="1:13" x14ac:dyDescent="0.2">
      <c r="A3382" s="47">
        <f t="shared" si="221"/>
        <v>2021</v>
      </c>
      <c r="B3382" s="181" t="str">
        <f t="shared" si="222"/>
        <v>Jun</v>
      </c>
      <c r="C3382" s="79">
        <f t="shared" si="220"/>
        <v>24</v>
      </c>
      <c r="D3382" s="195">
        <v>44356</v>
      </c>
      <c r="E3382" s="53" t="s">
        <v>206</v>
      </c>
      <c r="F3382" s="53" t="s">
        <v>146</v>
      </c>
      <c r="G3382" s="50" t="s">
        <v>138</v>
      </c>
      <c r="H3382" s="50" t="s">
        <v>144</v>
      </c>
      <c r="I3382" s="53">
        <v>45</v>
      </c>
      <c r="J3382" s="61">
        <v>0.84</v>
      </c>
      <c r="K3382" s="64">
        <f t="shared" si="219"/>
        <v>0.92181069958847739</v>
      </c>
      <c r="M3382" s="2"/>
    </row>
    <row r="3383" spans="1:13" x14ac:dyDescent="0.2">
      <c r="A3383" s="47">
        <f t="shared" si="221"/>
        <v>2021</v>
      </c>
      <c r="B3383" s="181" t="str">
        <f t="shared" si="222"/>
        <v>Jun</v>
      </c>
      <c r="C3383" s="79">
        <f t="shared" si="220"/>
        <v>24</v>
      </c>
      <c r="D3383" s="195">
        <v>44356</v>
      </c>
      <c r="E3383" s="53" t="s">
        <v>206</v>
      </c>
      <c r="F3383" s="53" t="s">
        <v>146</v>
      </c>
      <c r="G3383" s="50" t="s">
        <v>138</v>
      </c>
      <c r="H3383" s="50" t="s">
        <v>144</v>
      </c>
      <c r="I3383" s="53">
        <v>45</v>
      </c>
      <c r="J3383" s="61">
        <v>0.99</v>
      </c>
      <c r="K3383" s="64">
        <f t="shared" si="219"/>
        <v>1.0864197530864197</v>
      </c>
      <c r="M3383" s="2"/>
    </row>
    <row r="3384" spans="1:13" x14ac:dyDescent="0.2">
      <c r="A3384" s="47">
        <f t="shared" si="221"/>
        <v>2021</v>
      </c>
      <c r="B3384" s="181" t="str">
        <f t="shared" si="222"/>
        <v>Jun</v>
      </c>
      <c r="C3384" s="79">
        <f t="shared" si="220"/>
        <v>24</v>
      </c>
      <c r="D3384" s="195">
        <v>44356</v>
      </c>
      <c r="E3384" s="53" t="s">
        <v>206</v>
      </c>
      <c r="F3384" s="53" t="s">
        <v>146</v>
      </c>
      <c r="G3384" s="50" t="s">
        <v>138</v>
      </c>
      <c r="H3384" s="50" t="s">
        <v>144</v>
      </c>
      <c r="I3384" s="53">
        <v>42</v>
      </c>
      <c r="J3384" s="61">
        <v>0.68</v>
      </c>
      <c r="K3384" s="64">
        <f t="shared" si="219"/>
        <v>0.91782744843969333</v>
      </c>
      <c r="M3384" s="2"/>
    </row>
    <row r="3385" spans="1:13" x14ac:dyDescent="0.2">
      <c r="A3385" s="47">
        <f t="shared" si="221"/>
        <v>2021</v>
      </c>
      <c r="B3385" s="181" t="str">
        <f t="shared" si="222"/>
        <v>Jun</v>
      </c>
      <c r="C3385" s="79">
        <f t="shared" si="220"/>
        <v>24</v>
      </c>
      <c r="D3385" s="195">
        <v>44356</v>
      </c>
      <c r="E3385" s="53" t="s">
        <v>206</v>
      </c>
      <c r="F3385" s="53" t="s">
        <v>146</v>
      </c>
      <c r="G3385" s="50" t="s">
        <v>138</v>
      </c>
      <c r="H3385" s="50" t="s">
        <v>144</v>
      </c>
      <c r="I3385" s="53">
        <v>38</v>
      </c>
      <c r="J3385" s="61">
        <v>0.4</v>
      </c>
      <c r="K3385" s="64">
        <f t="shared" si="219"/>
        <v>0.72896923749817755</v>
      </c>
      <c r="M3385" s="2"/>
    </row>
    <row r="3386" spans="1:13" x14ac:dyDescent="0.2">
      <c r="A3386" s="47">
        <f t="shared" si="221"/>
        <v>2021</v>
      </c>
      <c r="B3386" s="181" t="str">
        <f t="shared" si="222"/>
        <v>Jun</v>
      </c>
      <c r="C3386" s="79">
        <f t="shared" si="220"/>
        <v>24</v>
      </c>
      <c r="D3386" s="195">
        <v>44356</v>
      </c>
      <c r="E3386" s="53" t="s">
        <v>206</v>
      </c>
      <c r="F3386" s="53" t="s">
        <v>146</v>
      </c>
      <c r="G3386" s="50" t="s">
        <v>138</v>
      </c>
      <c r="H3386" s="50" t="s">
        <v>144</v>
      </c>
      <c r="I3386" s="53">
        <v>44</v>
      </c>
      <c r="J3386" s="61">
        <v>0.86</v>
      </c>
      <c r="K3386" s="64">
        <f t="shared" si="219"/>
        <v>1.0095792637114951</v>
      </c>
      <c r="M3386" s="2"/>
    </row>
    <row r="3387" spans="1:13" x14ac:dyDescent="0.2">
      <c r="A3387" s="47">
        <f t="shared" si="221"/>
        <v>2021</v>
      </c>
      <c r="B3387" s="181" t="str">
        <f t="shared" si="222"/>
        <v>Jun</v>
      </c>
      <c r="C3387" s="79">
        <f t="shared" si="220"/>
        <v>24</v>
      </c>
      <c r="D3387" s="195">
        <v>44356</v>
      </c>
      <c r="E3387" s="53" t="s">
        <v>206</v>
      </c>
      <c r="F3387" s="53" t="s">
        <v>146</v>
      </c>
      <c r="G3387" s="50" t="s">
        <v>138</v>
      </c>
      <c r="H3387" s="50" t="s">
        <v>144</v>
      </c>
      <c r="I3387" s="53">
        <v>45</v>
      </c>
      <c r="J3387" s="61">
        <v>0.98</v>
      </c>
      <c r="K3387" s="64">
        <f t="shared" si="219"/>
        <v>1.075445816186557</v>
      </c>
      <c r="M3387" s="2"/>
    </row>
    <row r="3388" spans="1:13" x14ac:dyDescent="0.2">
      <c r="A3388" s="47">
        <f t="shared" si="221"/>
        <v>2021</v>
      </c>
      <c r="B3388" s="181" t="str">
        <f t="shared" si="222"/>
        <v>Jun</v>
      </c>
      <c r="C3388" s="79">
        <f t="shared" si="220"/>
        <v>24</v>
      </c>
      <c r="D3388" s="195">
        <v>44356</v>
      </c>
      <c r="E3388" s="53" t="s">
        <v>206</v>
      </c>
      <c r="F3388" s="53" t="s">
        <v>146</v>
      </c>
      <c r="G3388" s="50" t="s">
        <v>138</v>
      </c>
      <c r="H3388" s="50" t="s">
        <v>144</v>
      </c>
      <c r="I3388" s="53">
        <v>46</v>
      </c>
      <c r="J3388" s="61">
        <v>1.22</v>
      </c>
      <c r="K3388" s="64">
        <f t="shared" si="219"/>
        <v>1.2533903180734773</v>
      </c>
      <c r="M3388" s="2"/>
    </row>
    <row r="3389" spans="1:13" x14ac:dyDescent="0.2">
      <c r="A3389" s="47">
        <f t="shared" si="221"/>
        <v>2021</v>
      </c>
      <c r="B3389" s="181" t="str">
        <f t="shared" si="222"/>
        <v>Jun</v>
      </c>
      <c r="C3389" s="79">
        <f t="shared" si="220"/>
        <v>24</v>
      </c>
      <c r="D3389" s="195">
        <v>44356</v>
      </c>
      <c r="E3389" s="53" t="s">
        <v>206</v>
      </c>
      <c r="F3389" s="53" t="s">
        <v>146</v>
      </c>
      <c r="G3389" s="50" t="s">
        <v>138</v>
      </c>
      <c r="H3389" s="50" t="s">
        <v>144</v>
      </c>
      <c r="I3389" s="53">
        <v>45</v>
      </c>
      <c r="J3389" s="61">
        <v>1.05</v>
      </c>
      <c r="K3389" s="64">
        <f t="shared" si="219"/>
        <v>1.1522633744855968</v>
      </c>
      <c r="M3389" s="2"/>
    </row>
    <row r="3390" spans="1:13" x14ac:dyDescent="0.2">
      <c r="A3390" s="47">
        <f t="shared" si="221"/>
        <v>2021</v>
      </c>
      <c r="B3390" s="181" t="str">
        <f t="shared" si="222"/>
        <v>Jun</v>
      </c>
      <c r="C3390" s="79">
        <f t="shared" si="220"/>
        <v>24</v>
      </c>
      <c r="D3390" s="195">
        <v>44356</v>
      </c>
      <c r="E3390" s="53" t="s">
        <v>206</v>
      </c>
      <c r="F3390" s="53" t="s">
        <v>146</v>
      </c>
      <c r="G3390" s="50" t="s">
        <v>138</v>
      </c>
      <c r="H3390" s="50" t="s">
        <v>144</v>
      </c>
      <c r="I3390" s="53">
        <v>42</v>
      </c>
      <c r="J3390" s="61">
        <v>0.89</v>
      </c>
      <c r="K3390" s="64">
        <f t="shared" si="219"/>
        <v>1.2012741604578339</v>
      </c>
      <c r="M3390" s="2"/>
    </row>
    <row r="3391" spans="1:13" x14ac:dyDescent="0.2">
      <c r="A3391" s="47">
        <f t="shared" si="221"/>
        <v>2021</v>
      </c>
      <c r="B3391" s="181" t="str">
        <f t="shared" si="222"/>
        <v>Jun</v>
      </c>
      <c r="C3391" s="79">
        <f t="shared" si="220"/>
        <v>24</v>
      </c>
      <c r="D3391" s="195">
        <v>44356</v>
      </c>
      <c r="E3391" s="53" t="s">
        <v>206</v>
      </c>
      <c r="F3391" s="53" t="s">
        <v>146</v>
      </c>
      <c r="G3391" s="50" t="s">
        <v>138</v>
      </c>
      <c r="H3391" s="50" t="s">
        <v>144</v>
      </c>
      <c r="I3391" s="53">
        <v>44</v>
      </c>
      <c r="J3391" s="61">
        <v>0.64</v>
      </c>
      <c r="K3391" s="64">
        <f t="shared" si="219"/>
        <v>0.75131480090157776</v>
      </c>
      <c r="M3391" s="2"/>
    </row>
    <row r="3392" spans="1:13" x14ac:dyDescent="0.2">
      <c r="A3392" s="47">
        <f t="shared" si="221"/>
        <v>2021</v>
      </c>
      <c r="B3392" s="181" t="str">
        <f t="shared" si="222"/>
        <v>Jun</v>
      </c>
      <c r="C3392" s="79">
        <f t="shared" si="220"/>
        <v>24</v>
      </c>
      <c r="D3392" s="195">
        <v>44356</v>
      </c>
      <c r="E3392" s="53" t="s">
        <v>206</v>
      </c>
      <c r="F3392" s="53" t="s">
        <v>146</v>
      </c>
      <c r="G3392" s="50" t="s">
        <v>138</v>
      </c>
      <c r="H3392" s="50" t="s">
        <v>144</v>
      </c>
      <c r="I3392" s="53">
        <v>46</v>
      </c>
      <c r="J3392" s="61">
        <v>1</v>
      </c>
      <c r="K3392" s="64">
        <f t="shared" si="219"/>
        <v>1.0273691131749816</v>
      </c>
      <c r="M3392" s="2"/>
    </row>
    <row r="3393" spans="1:13" x14ac:dyDescent="0.2">
      <c r="A3393" s="47">
        <f t="shared" si="221"/>
        <v>2021</v>
      </c>
      <c r="B3393" s="181" t="str">
        <f t="shared" si="222"/>
        <v>Jun</v>
      </c>
      <c r="C3393" s="79">
        <f t="shared" si="220"/>
        <v>24</v>
      </c>
      <c r="D3393" s="195">
        <v>44356</v>
      </c>
      <c r="E3393" s="53" t="s">
        <v>206</v>
      </c>
      <c r="F3393" s="53" t="s">
        <v>146</v>
      </c>
      <c r="G3393" s="50" t="s">
        <v>138</v>
      </c>
      <c r="H3393" s="50" t="s">
        <v>144</v>
      </c>
      <c r="I3393" s="53">
        <v>56</v>
      </c>
      <c r="J3393" s="61">
        <v>1.81</v>
      </c>
      <c r="K3393" s="64">
        <f t="shared" si="219"/>
        <v>1.0306577988338192</v>
      </c>
      <c r="M3393" s="2"/>
    </row>
    <row r="3394" spans="1:13" x14ac:dyDescent="0.2">
      <c r="A3394" s="47">
        <f t="shared" si="221"/>
        <v>2021</v>
      </c>
      <c r="B3394" s="181" t="str">
        <f t="shared" si="222"/>
        <v>Jun</v>
      </c>
      <c r="C3394" s="79">
        <f t="shared" si="220"/>
        <v>24</v>
      </c>
      <c r="D3394" s="195">
        <v>44356</v>
      </c>
      <c r="E3394" s="53" t="s">
        <v>206</v>
      </c>
      <c r="F3394" s="53" t="s">
        <v>146</v>
      </c>
      <c r="G3394" s="50" t="s">
        <v>138</v>
      </c>
      <c r="H3394" s="50" t="s">
        <v>144</v>
      </c>
      <c r="I3394" s="53">
        <v>53</v>
      </c>
      <c r="J3394" s="61">
        <v>1.6</v>
      </c>
      <c r="K3394" s="64">
        <f t="shared" si="219"/>
        <v>1.0747126822813464</v>
      </c>
      <c r="M3394" s="2"/>
    </row>
    <row r="3395" spans="1:13" x14ac:dyDescent="0.2">
      <c r="A3395" s="47">
        <f t="shared" si="221"/>
        <v>2021</v>
      </c>
      <c r="B3395" s="181" t="str">
        <f t="shared" si="222"/>
        <v>Jun</v>
      </c>
      <c r="C3395" s="79">
        <f t="shared" si="220"/>
        <v>24</v>
      </c>
      <c r="D3395" s="195">
        <v>44356</v>
      </c>
      <c r="E3395" s="53" t="s">
        <v>206</v>
      </c>
      <c r="F3395" s="53" t="s">
        <v>146</v>
      </c>
      <c r="G3395" s="50" t="s">
        <v>138</v>
      </c>
      <c r="H3395" s="50" t="s">
        <v>144</v>
      </c>
      <c r="I3395" s="53">
        <v>55</v>
      </c>
      <c r="J3395" s="61">
        <v>1.78</v>
      </c>
      <c r="K3395" s="64">
        <f t="shared" ref="K3395:K3458" si="223">IF(J3395="","",(J3395*100000)/(I3395^3))</f>
        <v>1.0698722764838466</v>
      </c>
      <c r="M3395" s="2"/>
    </row>
    <row r="3396" spans="1:13" x14ac:dyDescent="0.2">
      <c r="A3396" s="47">
        <f t="shared" si="221"/>
        <v>2021</v>
      </c>
      <c r="B3396" s="181" t="str">
        <f t="shared" si="222"/>
        <v>Jun</v>
      </c>
      <c r="C3396" s="79">
        <f t="shared" si="220"/>
        <v>24</v>
      </c>
      <c r="D3396" s="195">
        <v>44356</v>
      </c>
      <c r="E3396" s="53" t="s">
        <v>206</v>
      </c>
      <c r="F3396" s="53" t="s">
        <v>146</v>
      </c>
      <c r="G3396" s="50" t="s">
        <v>138</v>
      </c>
      <c r="H3396" s="50" t="s">
        <v>144</v>
      </c>
      <c r="I3396" s="53">
        <v>37</v>
      </c>
      <c r="J3396" s="61">
        <v>0.43</v>
      </c>
      <c r="K3396" s="64">
        <f t="shared" si="223"/>
        <v>0.8489131936904033</v>
      </c>
      <c r="M3396" s="2"/>
    </row>
    <row r="3397" spans="1:13" x14ac:dyDescent="0.2">
      <c r="A3397" s="47">
        <f t="shared" si="221"/>
        <v>2021</v>
      </c>
      <c r="B3397" s="181" t="str">
        <f t="shared" si="222"/>
        <v>Jun</v>
      </c>
      <c r="C3397" s="79">
        <f t="shared" si="220"/>
        <v>24</v>
      </c>
      <c r="D3397" s="195">
        <v>44356</v>
      </c>
      <c r="E3397" s="53" t="s">
        <v>206</v>
      </c>
      <c r="F3397" s="53" t="s">
        <v>146</v>
      </c>
      <c r="G3397" s="50" t="s">
        <v>138</v>
      </c>
      <c r="H3397" s="50" t="s">
        <v>144</v>
      </c>
      <c r="I3397" s="53">
        <v>54</v>
      </c>
      <c r="J3397" s="61">
        <v>1.68</v>
      </c>
      <c r="K3397" s="64">
        <f t="shared" si="223"/>
        <v>1.0669105319311081</v>
      </c>
      <c r="M3397" s="2"/>
    </row>
    <row r="3398" spans="1:13" x14ac:dyDescent="0.2">
      <c r="A3398" s="47">
        <f t="shared" si="221"/>
        <v>2021</v>
      </c>
      <c r="B3398" s="181" t="str">
        <f t="shared" si="222"/>
        <v>Jun</v>
      </c>
      <c r="C3398" s="79">
        <f t="shared" si="220"/>
        <v>24</v>
      </c>
      <c r="D3398" s="195">
        <v>44356</v>
      </c>
      <c r="E3398" s="53" t="s">
        <v>206</v>
      </c>
      <c r="F3398" s="53" t="s">
        <v>146</v>
      </c>
      <c r="G3398" s="50" t="s">
        <v>138</v>
      </c>
      <c r="H3398" s="50" t="s">
        <v>144</v>
      </c>
      <c r="I3398" s="53">
        <v>40</v>
      </c>
      <c r="J3398" s="61">
        <v>0.66</v>
      </c>
      <c r="K3398" s="64">
        <f t="shared" si="223"/>
        <v>1.03125</v>
      </c>
      <c r="M3398" s="2"/>
    </row>
    <row r="3399" spans="1:13" x14ac:dyDescent="0.2">
      <c r="A3399" s="47">
        <f t="shared" si="221"/>
        <v>2021</v>
      </c>
      <c r="B3399" s="181" t="str">
        <f t="shared" si="222"/>
        <v>Jun</v>
      </c>
      <c r="C3399" s="79">
        <f t="shared" si="220"/>
        <v>24</v>
      </c>
      <c r="D3399" s="195">
        <v>44356</v>
      </c>
      <c r="E3399" s="53" t="s">
        <v>206</v>
      </c>
      <c r="F3399" s="53" t="s">
        <v>146</v>
      </c>
      <c r="G3399" s="50" t="s">
        <v>138</v>
      </c>
      <c r="H3399" s="50" t="s">
        <v>144</v>
      </c>
      <c r="I3399" s="53">
        <v>39</v>
      </c>
      <c r="J3399" s="61">
        <v>0.59</v>
      </c>
      <c r="K3399" s="64">
        <f t="shared" si="223"/>
        <v>0.99462229639744437</v>
      </c>
      <c r="M3399" s="2"/>
    </row>
    <row r="3400" spans="1:13" x14ac:dyDescent="0.2">
      <c r="A3400" s="47">
        <f t="shared" si="221"/>
        <v>2021</v>
      </c>
      <c r="B3400" s="181" t="str">
        <f t="shared" si="222"/>
        <v>Jun</v>
      </c>
      <c r="C3400" s="79">
        <f t="shared" si="220"/>
        <v>24</v>
      </c>
      <c r="D3400" s="195">
        <v>44356</v>
      </c>
      <c r="E3400" s="53" t="s">
        <v>206</v>
      </c>
      <c r="F3400" s="53" t="s">
        <v>146</v>
      </c>
      <c r="G3400" s="50" t="s">
        <v>138</v>
      </c>
      <c r="H3400" s="50" t="s">
        <v>144</v>
      </c>
      <c r="I3400" s="53">
        <v>55</v>
      </c>
      <c r="J3400" s="61">
        <v>1.89</v>
      </c>
      <c r="K3400" s="64">
        <f t="shared" si="223"/>
        <v>1.1359879789631855</v>
      </c>
      <c r="M3400" s="2"/>
    </row>
    <row r="3401" spans="1:13" x14ac:dyDescent="0.2">
      <c r="A3401" s="47">
        <f t="shared" si="221"/>
        <v>2021</v>
      </c>
      <c r="B3401" s="181" t="str">
        <f t="shared" si="222"/>
        <v>Jun</v>
      </c>
      <c r="C3401" s="79">
        <f t="shared" si="220"/>
        <v>24</v>
      </c>
      <c r="D3401" s="194">
        <v>44356</v>
      </c>
      <c r="E3401" s="53" t="s">
        <v>66</v>
      </c>
      <c r="F3401" s="53" t="s">
        <v>146</v>
      </c>
      <c r="G3401" s="50" t="s">
        <v>138</v>
      </c>
      <c r="H3401" s="50" t="s">
        <v>144</v>
      </c>
      <c r="I3401" s="53">
        <v>41</v>
      </c>
      <c r="J3401" s="61">
        <v>0.55000000000000004</v>
      </c>
      <c r="K3401" s="64">
        <f t="shared" si="223"/>
        <v>0.79801511875915909</v>
      </c>
      <c r="M3401" s="2"/>
    </row>
    <row r="3402" spans="1:13" x14ac:dyDescent="0.2">
      <c r="A3402" s="47">
        <f t="shared" si="221"/>
        <v>2021</v>
      </c>
      <c r="B3402" s="181" t="str">
        <f t="shared" si="222"/>
        <v>Jun</v>
      </c>
      <c r="C3402" s="79">
        <f t="shared" si="220"/>
        <v>24</v>
      </c>
      <c r="D3402" s="194">
        <v>44356</v>
      </c>
      <c r="E3402" s="53" t="s">
        <v>66</v>
      </c>
      <c r="F3402" s="53" t="s">
        <v>146</v>
      </c>
      <c r="G3402" s="50" t="s">
        <v>138</v>
      </c>
      <c r="H3402" s="50" t="s">
        <v>144</v>
      </c>
      <c r="I3402" s="53">
        <v>41</v>
      </c>
      <c r="J3402" s="61">
        <v>0.81</v>
      </c>
      <c r="K3402" s="64">
        <f t="shared" si="223"/>
        <v>1.1752586294453069</v>
      </c>
      <c r="M3402" s="2"/>
    </row>
    <row r="3403" spans="1:13" x14ac:dyDescent="0.2">
      <c r="A3403" s="47">
        <f t="shared" si="221"/>
        <v>2021</v>
      </c>
      <c r="B3403" s="181" t="str">
        <f t="shared" si="222"/>
        <v>Jun</v>
      </c>
      <c r="C3403" s="79">
        <f t="shared" si="220"/>
        <v>24</v>
      </c>
      <c r="D3403" s="194">
        <v>44356</v>
      </c>
      <c r="E3403" s="53" t="s">
        <v>66</v>
      </c>
      <c r="F3403" s="53" t="s">
        <v>146</v>
      </c>
      <c r="G3403" s="50" t="s">
        <v>138</v>
      </c>
      <c r="H3403" s="50" t="s">
        <v>144</v>
      </c>
      <c r="I3403" s="53">
        <v>52</v>
      </c>
      <c r="J3403" s="61">
        <v>1.44</v>
      </c>
      <c r="K3403" s="64">
        <f t="shared" si="223"/>
        <v>1.0241238051888939</v>
      </c>
      <c r="M3403" s="2"/>
    </row>
    <row r="3404" spans="1:13" x14ac:dyDescent="0.2">
      <c r="A3404" s="47">
        <f t="shared" si="221"/>
        <v>2021</v>
      </c>
      <c r="B3404" s="181" t="str">
        <f t="shared" si="222"/>
        <v>Jun</v>
      </c>
      <c r="C3404" s="79">
        <f t="shared" si="220"/>
        <v>24</v>
      </c>
      <c r="D3404" s="194">
        <v>44356</v>
      </c>
      <c r="E3404" s="53" t="s">
        <v>66</v>
      </c>
      <c r="F3404" s="53" t="s">
        <v>146</v>
      </c>
      <c r="G3404" s="50" t="s">
        <v>138</v>
      </c>
      <c r="H3404" s="50" t="s">
        <v>144</v>
      </c>
      <c r="I3404" s="53">
        <v>47</v>
      </c>
      <c r="J3404" s="61">
        <v>0.95</v>
      </c>
      <c r="K3404" s="64">
        <f t="shared" si="223"/>
        <v>0.91501883012434626</v>
      </c>
      <c r="M3404" s="2"/>
    </row>
    <row r="3405" spans="1:13" x14ac:dyDescent="0.2">
      <c r="A3405" s="47">
        <f t="shared" si="221"/>
        <v>2021</v>
      </c>
      <c r="B3405" s="181" t="str">
        <f t="shared" si="222"/>
        <v>Jun</v>
      </c>
      <c r="C3405" s="79">
        <f t="shared" si="220"/>
        <v>24</v>
      </c>
      <c r="D3405" s="194">
        <v>44356</v>
      </c>
      <c r="E3405" s="53" t="s">
        <v>66</v>
      </c>
      <c r="F3405" s="53" t="s">
        <v>146</v>
      </c>
      <c r="G3405" s="50" t="s">
        <v>138</v>
      </c>
      <c r="H3405" s="50" t="s">
        <v>144</v>
      </c>
      <c r="I3405" s="53">
        <v>45</v>
      </c>
      <c r="J3405" s="61">
        <v>0.89</v>
      </c>
      <c r="K3405" s="64">
        <f t="shared" si="223"/>
        <v>0.97668038408779145</v>
      </c>
      <c r="M3405" s="2"/>
    </row>
    <row r="3406" spans="1:13" x14ac:dyDescent="0.2">
      <c r="A3406" s="47">
        <f t="shared" si="221"/>
        <v>2021</v>
      </c>
      <c r="B3406" s="181" t="str">
        <f t="shared" si="222"/>
        <v>Jun</v>
      </c>
      <c r="C3406" s="79">
        <f t="shared" ref="C3406:C3469" si="224">WEEKNUM(D3406)</f>
        <v>24</v>
      </c>
      <c r="D3406" s="194">
        <v>44356</v>
      </c>
      <c r="E3406" s="53" t="s">
        <v>66</v>
      </c>
      <c r="F3406" s="53" t="s">
        <v>146</v>
      </c>
      <c r="G3406" s="50" t="s">
        <v>138</v>
      </c>
      <c r="H3406" s="50" t="s">
        <v>144</v>
      </c>
      <c r="I3406" s="53">
        <v>48</v>
      </c>
      <c r="J3406" s="61">
        <v>0.95</v>
      </c>
      <c r="K3406" s="64">
        <f t="shared" si="223"/>
        <v>0.85901331018518523</v>
      </c>
      <c r="M3406" s="2"/>
    </row>
    <row r="3407" spans="1:13" x14ac:dyDescent="0.2">
      <c r="A3407" s="47">
        <f t="shared" si="221"/>
        <v>2021</v>
      </c>
      <c r="B3407" s="181" t="str">
        <f t="shared" si="222"/>
        <v>Jun</v>
      </c>
      <c r="C3407" s="79">
        <f t="shared" si="224"/>
        <v>24</v>
      </c>
      <c r="D3407" s="194">
        <v>44356</v>
      </c>
      <c r="E3407" s="53" t="s">
        <v>66</v>
      </c>
      <c r="F3407" s="53" t="s">
        <v>146</v>
      </c>
      <c r="G3407" s="50" t="s">
        <v>138</v>
      </c>
      <c r="H3407" s="50" t="s">
        <v>144</v>
      </c>
      <c r="I3407" s="53">
        <v>42</v>
      </c>
      <c r="J3407" s="61">
        <v>0.66</v>
      </c>
      <c r="K3407" s="64">
        <f t="shared" si="223"/>
        <v>0.89083252348558473</v>
      </c>
      <c r="M3407" s="2"/>
    </row>
    <row r="3408" spans="1:13" x14ac:dyDescent="0.2">
      <c r="A3408" s="47">
        <f t="shared" si="221"/>
        <v>2021</v>
      </c>
      <c r="B3408" s="181" t="str">
        <f t="shared" si="222"/>
        <v>Jun</v>
      </c>
      <c r="C3408" s="79">
        <f t="shared" si="224"/>
        <v>24</v>
      </c>
      <c r="D3408" s="194">
        <v>44356</v>
      </c>
      <c r="E3408" s="53" t="s">
        <v>66</v>
      </c>
      <c r="F3408" s="53" t="s">
        <v>146</v>
      </c>
      <c r="G3408" s="50" t="s">
        <v>138</v>
      </c>
      <c r="H3408" s="50" t="s">
        <v>144</v>
      </c>
      <c r="I3408" s="53">
        <v>46</v>
      </c>
      <c r="J3408" s="61">
        <v>0.93</v>
      </c>
      <c r="K3408" s="64">
        <f t="shared" si="223"/>
        <v>0.95545327525273283</v>
      </c>
      <c r="M3408" s="2"/>
    </row>
    <row r="3409" spans="1:13" x14ac:dyDescent="0.2">
      <c r="A3409" s="47">
        <f t="shared" si="221"/>
        <v>2021</v>
      </c>
      <c r="B3409" s="181" t="str">
        <f t="shared" si="222"/>
        <v>Jun</v>
      </c>
      <c r="C3409" s="79">
        <f t="shared" si="224"/>
        <v>24</v>
      </c>
      <c r="D3409" s="194">
        <v>44356</v>
      </c>
      <c r="E3409" s="53" t="s">
        <v>66</v>
      </c>
      <c r="F3409" s="53" t="s">
        <v>146</v>
      </c>
      <c r="G3409" s="50" t="s">
        <v>138</v>
      </c>
      <c r="H3409" s="50" t="s">
        <v>144</v>
      </c>
      <c r="I3409" s="53">
        <v>54</v>
      </c>
      <c r="J3409" s="61">
        <v>1.55</v>
      </c>
      <c r="K3409" s="64">
        <f t="shared" si="223"/>
        <v>0.98435197886501047</v>
      </c>
      <c r="M3409" s="2"/>
    </row>
    <row r="3410" spans="1:13" x14ac:dyDescent="0.2">
      <c r="A3410" s="47">
        <f t="shared" si="221"/>
        <v>2021</v>
      </c>
      <c r="B3410" s="181" t="str">
        <f t="shared" si="222"/>
        <v>Jun</v>
      </c>
      <c r="C3410" s="79">
        <f t="shared" si="224"/>
        <v>24</v>
      </c>
      <c r="D3410" s="194">
        <v>44356</v>
      </c>
      <c r="E3410" s="53" t="s">
        <v>66</v>
      </c>
      <c r="F3410" s="53" t="s">
        <v>146</v>
      </c>
      <c r="G3410" s="50" t="s">
        <v>138</v>
      </c>
      <c r="H3410" s="50" t="s">
        <v>144</v>
      </c>
      <c r="I3410" s="53">
        <v>52</v>
      </c>
      <c r="J3410" s="61">
        <v>1.52</v>
      </c>
      <c r="K3410" s="64">
        <f t="shared" si="223"/>
        <v>1.0810195721438325</v>
      </c>
      <c r="M3410" s="2"/>
    </row>
    <row r="3411" spans="1:13" x14ac:dyDescent="0.2">
      <c r="A3411" s="47">
        <f t="shared" si="221"/>
        <v>2021</v>
      </c>
      <c r="B3411" s="181" t="str">
        <f t="shared" si="222"/>
        <v>Jun</v>
      </c>
      <c r="C3411" s="79">
        <f t="shared" si="224"/>
        <v>24</v>
      </c>
      <c r="D3411" s="194">
        <v>44356</v>
      </c>
      <c r="E3411" s="53" t="s">
        <v>66</v>
      </c>
      <c r="F3411" s="53" t="s">
        <v>146</v>
      </c>
      <c r="G3411" s="50" t="s">
        <v>138</v>
      </c>
      <c r="H3411" s="50" t="s">
        <v>144</v>
      </c>
      <c r="I3411" s="53">
        <v>39</v>
      </c>
      <c r="J3411" s="61">
        <v>0.44</v>
      </c>
      <c r="K3411" s="64">
        <f t="shared" si="223"/>
        <v>0.74175222104216187</v>
      </c>
      <c r="M3411" s="2"/>
    </row>
    <row r="3412" spans="1:13" x14ac:dyDescent="0.2">
      <c r="A3412" s="47">
        <f t="shared" si="221"/>
        <v>2021</v>
      </c>
      <c r="B3412" s="181" t="str">
        <f t="shared" si="222"/>
        <v>Jun</v>
      </c>
      <c r="C3412" s="79">
        <f t="shared" si="224"/>
        <v>24</v>
      </c>
      <c r="D3412" s="194">
        <v>44356</v>
      </c>
      <c r="E3412" s="53" t="s">
        <v>66</v>
      </c>
      <c r="F3412" s="53" t="s">
        <v>146</v>
      </c>
      <c r="G3412" s="50" t="s">
        <v>138</v>
      </c>
      <c r="H3412" s="50" t="s">
        <v>144</v>
      </c>
      <c r="I3412" s="53">
        <v>44</v>
      </c>
      <c r="J3412" s="61">
        <v>1.28</v>
      </c>
      <c r="K3412" s="64">
        <f t="shared" si="223"/>
        <v>1.5026296018031555</v>
      </c>
      <c r="M3412" s="2"/>
    </row>
    <row r="3413" spans="1:13" x14ac:dyDescent="0.2">
      <c r="A3413" s="47">
        <f t="shared" si="221"/>
        <v>2021</v>
      </c>
      <c r="B3413" s="181" t="str">
        <f t="shared" si="222"/>
        <v>Jun</v>
      </c>
      <c r="C3413" s="79">
        <f t="shared" si="224"/>
        <v>24</v>
      </c>
      <c r="D3413" s="194">
        <v>44356</v>
      </c>
      <c r="E3413" s="53" t="s">
        <v>66</v>
      </c>
      <c r="F3413" s="53" t="s">
        <v>146</v>
      </c>
      <c r="G3413" s="50" t="s">
        <v>138</v>
      </c>
      <c r="H3413" s="50" t="s">
        <v>144</v>
      </c>
      <c r="I3413" s="53">
        <v>48</v>
      </c>
      <c r="J3413" s="61">
        <v>0.99</v>
      </c>
      <c r="K3413" s="64">
        <f t="shared" si="223"/>
        <v>0.89518229166666663</v>
      </c>
      <c r="M3413" s="2"/>
    </row>
    <row r="3414" spans="1:13" x14ac:dyDescent="0.2">
      <c r="A3414" s="47">
        <f t="shared" si="221"/>
        <v>2021</v>
      </c>
      <c r="B3414" s="181" t="str">
        <f t="shared" si="222"/>
        <v>Jun</v>
      </c>
      <c r="C3414" s="79">
        <f t="shared" si="224"/>
        <v>24</v>
      </c>
      <c r="D3414" s="194">
        <v>44356</v>
      </c>
      <c r="E3414" s="53" t="s">
        <v>66</v>
      </c>
      <c r="F3414" s="53" t="s">
        <v>146</v>
      </c>
      <c r="G3414" s="50" t="s">
        <v>138</v>
      </c>
      <c r="H3414" s="50" t="s">
        <v>144</v>
      </c>
      <c r="I3414" s="53">
        <v>45</v>
      </c>
      <c r="J3414" s="61">
        <v>0.81</v>
      </c>
      <c r="K3414" s="64">
        <f t="shared" si="223"/>
        <v>0.88888888888888884</v>
      </c>
      <c r="M3414" s="2"/>
    </row>
    <row r="3415" spans="1:13" x14ac:dyDescent="0.2">
      <c r="A3415" s="47">
        <f t="shared" si="221"/>
        <v>2021</v>
      </c>
      <c r="B3415" s="181" t="str">
        <f t="shared" si="222"/>
        <v>Jun</v>
      </c>
      <c r="C3415" s="79">
        <f t="shared" si="224"/>
        <v>24</v>
      </c>
      <c r="D3415" s="194">
        <v>44356</v>
      </c>
      <c r="E3415" s="53" t="s">
        <v>66</v>
      </c>
      <c r="F3415" s="53" t="s">
        <v>146</v>
      </c>
      <c r="G3415" s="50" t="s">
        <v>138</v>
      </c>
      <c r="H3415" s="50" t="s">
        <v>144</v>
      </c>
      <c r="I3415" s="53">
        <v>55</v>
      </c>
      <c r="J3415" s="61">
        <v>1.72</v>
      </c>
      <c r="K3415" s="64">
        <f t="shared" si="223"/>
        <v>1.033809166040571</v>
      </c>
      <c r="M3415" s="2"/>
    </row>
    <row r="3416" spans="1:13" x14ac:dyDescent="0.2">
      <c r="A3416" s="47">
        <f t="shared" si="221"/>
        <v>2021</v>
      </c>
      <c r="B3416" s="181" t="str">
        <f t="shared" si="222"/>
        <v>Jun</v>
      </c>
      <c r="C3416" s="79">
        <f t="shared" si="224"/>
        <v>24</v>
      </c>
      <c r="D3416" s="194">
        <v>44356</v>
      </c>
      <c r="E3416" s="53" t="s">
        <v>66</v>
      </c>
      <c r="F3416" s="53" t="s">
        <v>146</v>
      </c>
      <c r="G3416" s="50" t="s">
        <v>138</v>
      </c>
      <c r="H3416" s="50" t="s">
        <v>144</v>
      </c>
      <c r="I3416" s="53">
        <v>48</v>
      </c>
      <c r="J3416" s="61">
        <v>1.05</v>
      </c>
      <c r="K3416" s="64">
        <f t="shared" si="223"/>
        <v>0.94943576388888884</v>
      </c>
      <c r="M3416" s="2"/>
    </row>
    <row r="3417" spans="1:13" x14ac:dyDescent="0.2">
      <c r="A3417" s="47">
        <f t="shared" si="221"/>
        <v>2021</v>
      </c>
      <c r="B3417" s="181" t="str">
        <f t="shared" si="222"/>
        <v>Jun</v>
      </c>
      <c r="C3417" s="79">
        <f t="shared" si="224"/>
        <v>24</v>
      </c>
      <c r="D3417" s="194">
        <v>44356</v>
      </c>
      <c r="E3417" s="53" t="s">
        <v>66</v>
      </c>
      <c r="F3417" s="53" t="s">
        <v>146</v>
      </c>
      <c r="G3417" s="50" t="s">
        <v>138</v>
      </c>
      <c r="H3417" s="50" t="s">
        <v>144</v>
      </c>
      <c r="I3417" s="53">
        <v>50</v>
      </c>
      <c r="J3417" s="61">
        <v>1.21</v>
      </c>
      <c r="K3417" s="64">
        <f t="shared" si="223"/>
        <v>0.96799999999999997</v>
      </c>
      <c r="M3417" s="2"/>
    </row>
    <row r="3418" spans="1:13" x14ac:dyDescent="0.2">
      <c r="A3418" s="47">
        <f t="shared" si="221"/>
        <v>2021</v>
      </c>
      <c r="B3418" s="181" t="str">
        <f t="shared" si="222"/>
        <v>Jun</v>
      </c>
      <c r="C3418" s="79">
        <f t="shared" si="224"/>
        <v>24</v>
      </c>
      <c r="D3418" s="194">
        <v>44356</v>
      </c>
      <c r="E3418" s="53" t="s">
        <v>66</v>
      </c>
      <c r="F3418" s="53" t="s">
        <v>146</v>
      </c>
      <c r="G3418" s="50" t="s">
        <v>138</v>
      </c>
      <c r="H3418" s="50" t="s">
        <v>144</v>
      </c>
      <c r="I3418" s="53">
        <v>55</v>
      </c>
      <c r="J3418" s="61">
        <v>1.56</v>
      </c>
      <c r="K3418" s="64">
        <f t="shared" si="223"/>
        <v>0.93764087152516906</v>
      </c>
      <c r="M3418" s="2"/>
    </row>
    <row r="3419" spans="1:13" x14ac:dyDescent="0.2">
      <c r="A3419" s="47">
        <f t="shared" si="221"/>
        <v>2021</v>
      </c>
      <c r="B3419" s="181" t="str">
        <f t="shared" si="222"/>
        <v>Jun</v>
      </c>
      <c r="C3419" s="79">
        <f t="shared" si="224"/>
        <v>24</v>
      </c>
      <c r="D3419" s="194">
        <v>44356</v>
      </c>
      <c r="E3419" s="53" t="s">
        <v>66</v>
      </c>
      <c r="F3419" s="53" t="s">
        <v>146</v>
      </c>
      <c r="G3419" s="50" t="s">
        <v>138</v>
      </c>
      <c r="H3419" s="50" t="s">
        <v>144</v>
      </c>
      <c r="I3419" s="53">
        <v>49</v>
      </c>
      <c r="J3419" s="61">
        <v>1.26</v>
      </c>
      <c r="K3419" s="64">
        <f t="shared" si="223"/>
        <v>1.070982328791575</v>
      </c>
      <c r="M3419" s="2"/>
    </row>
    <row r="3420" spans="1:13" x14ac:dyDescent="0.2">
      <c r="A3420" s="47">
        <f t="shared" si="221"/>
        <v>2021</v>
      </c>
      <c r="B3420" s="181" t="str">
        <f t="shared" si="222"/>
        <v>Jun</v>
      </c>
      <c r="C3420" s="79">
        <f t="shared" si="224"/>
        <v>24</v>
      </c>
      <c r="D3420" s="194">
        <v>44356</v>
      </c>
      <c r="E3420" s="53" t="s">
        <v>66</v>
      </c>
      <c r="F3420" s="53" t="s">
        <v>146</v>
      </c>
      <c r="G3420" s="50" t="s">
        <v>138</v>
      </c>
      <c r="H3420" s="50" t="s">
        <v>144</v>
      </c>
      <c r="I3420" s="53">
        <v>44</v>
      </c>
      <c r="J3420" s="61">
        <v>0.75</v>
      </c>
      <c r="K3420" s="64">
        <f t="shared" si="223"/>
        <v>0.88044703230653643</v>
      </c>
      <c r="M3420" s="2"/>
    </row>
    <row r="3421" spans="1:13" x14ac:dyDescent="0.2">
      <c r="A3421" s="47">
        <f t="shared" si="221"/>
        <v>2021</v>
      </c>
      <c r="B3421" s="181" t="str">
        <f t="shared" si="222"/>
        <v>Jun</v>
      </c>
      <c r="C3421" s="79">
        <f t="shared" si="224"/>
        <v>24</v>
      </c>
      <c r="D3421" s="194">
        <v>44356</v>
      </c>
      <c r="E3421" s="53" t="s">
        <v>66</v>
      </c>
      <c r="F3421" s="53" t="s">
        <v>146</v>
      </c>
      <c r="G3421" s="50" t="s">
        <v>138</v>
      </c>
      <c r="H3421" s="50" t="s">
        <v>144</v>
      </c>
      <c r="I3421" s="53">
        <v>53</v>
      </c>
      <c r="J3421" s="61">
        <v>1.43</v>
      </c>
      <c r="K3421" s="64">
        <f t="shared" si="223"/>
        <v>0.96052445978895329</v>
      </c>
      <c r="M3421" s="2"/>
    </row>
    <row r="3422" spans="1:13" x14ac:dyDescent="0.2">
      <c r="A3422" s="47">
        <f t="shared" si="221"/>
        <v>2021</v>
      </c>
      <c r="B3422" s="181" t="str">
        <f t="shared" si="222"/>
        <v>Jun</v>
      </c>
      <c r="C3422" s="79">
        <f t="shared" si="224"/>
        <v>24</v>
      </c>
      <c r="D3422" s="194">
        <v>44356</v>
      </c>
      <c r="E3422" s="53" t="s">
        <v>66</v>
      </c>
      <c r="F3422" s="53" t="s">
        <v>146</v>
      </c>
      <c r="G3422" s="50" t="s">
        <v>138</v>
      </c>
      <c r="H3422" s="50" t="s">
        <v>144</v>
      </c>
      <c r="I3422" s="53">
        <v>55</v>
      </c>
      <c r="J3422" s="61">
        <v>1.83</v>
      </c>
      <c r="K3422" s="64">
        <f t="shared" si="223"/>
        <v>1.0999248685199099</v>
      </c>
      <c r="M3422" s="2"/>
    </row>
    <row r="3423" spans="1:13" x14ac:dyDescent="0.2">
      <c r="A3423" s="47">
        <f t="shared" si="221"/>
        <v>2021</v>
      </c>
      <c r="B3423" s="181" t="str">
        <f t="shared" si="222"/>
        <v>Jun</v>
      </c>
      <c r="C3423" s="79">
        <f t="shared" si="224"/>
        <v>24</v>
      </c>
      <c r="D3423" s="194">
        <v>44356</v>
      </c>
      <c r="E3423" s="53" t="s">
        <v>66</v>
      </c>
      <c r="F3423" s="53" t="s">
        <v>146</v>
      </c>
      <c r="G3423" s="50" t="s">
        <v>138</v>
      </c>
      <c r="H3423" s="50" t="s">
        <v>144</v>
      </c>
      <c r="I3423" s="53">
        <v>48</v>
      </c>
      <c r="J3423" s="61">
        <v>1.08</v>
      </c>
      <c r="K3423" s="64">
        <f t="shared" si="223"/>
        <v>0.9765625</v>
      </c>
      <c r="M3423" s="2"/>
    </row>
    <row r="3424" spans="1:13" x14ac:dyDescent="0.2">
      <c r="A3424" s="47">
        <f t="shared" si="221"/>
        <v>2021</v>
      </c>
      <c r="B3424" s="181" t="str">
        <f t="shared" si="222"/>
        <v>Jun</v>
      </c>
      <c r="C3424" s="79">
        <f t="shared" si="224"/>
        <v>24</v>
      </c>
      <c r="D3424" s="194">
        <v>44356</v>
      </c>
      <c r="E3424" s="53" t="s">
        <v>66</v>
      </c>
      <c r="F3424" s="53" t="s">
        <v>146</v>
      </c>
      <c r="G3424" s="50" t="s">
        <v>138</v>
      </c>
      <c r="H3424" s="50" t="s">
        <v>144</v>
      </c>
      <c r="I3424" s="53">
        <v>41</v>
      </c>
      <c r="J3424" s="61">
        <v>0.59</v>
      </c>
      <c r="K3424" s="64">
        <f t="shared" si="223"/>
        <v>0.85605258194164335</v>
      </c>
      <c r="M3424" s="2"/>
    </row>
    <row r="3425" spans="1:13" x14ac:dyDescent="0.2">
      <c r="A3425" s="47">
        <f t="shared" si="221"/>
        <v>2021</v>
      </c>
      <c r="B3425" s="181" t="str">
        <f t="shared" si="222"/>
        <v>Jun</v>
      </c>
      <c r="C3425" s="79">
        <f t="shared" si="224"/>
        <v>24</v>
      </c>
      <c r="D3425" s="194">
        <v>44356</v>
      </c>
      <c r="E3425" s="53" t="s">
        <v>21</v>
      </c>
      <c r="F3425" s="53" t="s">
        <v>152</v>
      </c>
      <c r="G3425" s="50" t="s">
        <v>138</v>
      </c>
      <c r="H3425" s="50" t="s">
        <v>144</v>
      </c>
      <c r="I3425" s="53">
        <v>80</v>
      </c>
      <c r="J3425" s="61">
        <v>5.07</v>
      </c>
      <c r="K3425" s="64">
        <f t="shared" si="223"/>
        <v>0.990234375</v>
      </c>
      <c r="M3425" s="2"/>
    </row>
    <row r="3426" spans="1:13" x14ac:dyDescent="0.2">
      <c r="A3426" s="47">
        <f t="shared" si="221"/>
        <v>2021</v>
      </c>
      <c r="B3426" s="181" t="str">
        <f t="shared" si="222"/>
        <v>Jun</v>
      </c>
      <c r="C3426" s="79">
        <f t="shared" si="224"/>
        <v>24</v>
      </c>
      <c r="D3426" s="194">
        <v>44356</v>
      </c>
      <c r="E3426" s="53" t="s">
        <v>21</v>
      </c>
      <c r="F3426" s="53" t="s">
        <v>152</v>
      </c>
      <c r="G3426" s="50" t="s">
        <v>138</v>
      </c>
      <c r="H3426" s="50" t="s">
        <v>148</v>
      </c>
      <c r="I3426" s="53">
        <v>99</v>
      </c>
      <c r="J3426" s="61">
        <v>10.47</v>
      </c>
      <c r="K3426" s="64">
        <f t="shared" si="223"/>
        <v>1.0790488292783977</v>
      </c>
      <c r="M3426" s="2"/>
    </row>
    <row r="3427" spans="1:13" x14ac:dyDescent="0.2">
      <c r="A3427" s="47">
        <f t="shared" si="221"/>
        <v>2021</v>
      </c>
      <c r="B3427" s="181" t="str">
        <f t="shared" si="222"/>
        <v>Jun</v>
      </c>
      <c r="C3427" s="79">
        <f t="shared" si="224"/>
        <v>24</v>
      </c>
      <c r="D3427" s="194">
        <v>44356</v>
      </c>
      <c r="E3427" s="53" t="s">
        <v>21</v>
      </c>
      <c r="F3427" s="53" t="s">
        <v>152</v>
      </c>
      <c r="G3427" s="50" t="s">
        <v>138</v>
      </c>
      <c r="H3427" s="50" t="s">
        <v>148</v>
      </c>
      <c r="I3427" s="53">
        <v>75</v>
      </c>
      <c r="J3427" s="61">
        <v>4.99</v>
      </c>
      <c r="K3427" s="64">
        <f t="shared" si="223"/>
        <v>1.1828148148148148</v>
      </c>
      <c r="M3427" s="2"/>
    </row>
    <row r="3428" spans="1:13" x14ac:dyDescent="0.2">
      <c r="A3428" s="47">
        <f t="shared" si="221"/>
        <v>2021</v>
      </c>
      <c r="B3428" s="181" t="str">
        <f t="shared" si="222"/>
        <v>Jun</v>
      </c>
      <c r="C3428" s="79">
        <f t="shared" si="224"/>
        <v>24</v>
      </c>
      <c r="D3428" s="194">
        <v>44356</v>
      </c>
      <c r="E3428" s="53" t="s">
        <v>21</v>
      </c>
      <c r="F3428" s="53" t="s">
        <v>152</v>
      </c>
      <c r="G3428" s="50" t="s">
        <v>138</v>
      </c>
      <c r="H3428" s="50" t="s">
        <v>148</v>
      </c>
      <c r="I3428" s="53">
        <v>91</v>
      </c>
      <c r="J3428" s="61">
        <v>7.4</v>
      </c>
      <c r="K3428" s="64">
        <f t="shared" si="223"/>
        <v>0.9819910798053535</v>
      </c>
      <c r="M3428" s="2"/>
    </row>
    <row r="3429" spans="1:13" x14ac:dyDescent="0.2">
      <c r="A3429" s="47">
        <f t="shared" si="221"/>
        <v>2021</v>
      </c>
      <c r="B3429" s="181" t="str">
        <f t="shared" si="222"/>
        <v>Jun</v>
      </c>
      <c r="C3429" s="79">
        <f t="shared" si="224"/>
        <v>24</v>
      </c>
      <c r="D3429" s="194">
        <v>44356</v>
      </c>
      <c r="E3429" s="53" t="s">
        <v>21</v>
      </c>
      <c r="F3429" s="53" t="s">
        <v>152</v>
      </c>
      <c r="G3429" s="50" t="s">
        <v>138</v>
      </c>
      <c r="H3429" s="50" t="s">
        <v>144</v>
      </c>
      <c r="I3429" s="53">
        <v>67</v>
      </c>
      <c r="J3429" s="61">
        <v>3.34</v>
      </c>
      <c r="K3429" s="64">
        <f t="shared" si="223"/>
        <v>1.1105089389319829</v>
      </c>
      <c r="M3429" s="2"/>
    </row>
    <row r="3430" spans="1:13" x14ac:dyDescent="0.2">
      <c r="A3430" s="47">
        <f t="shared" si="221"/>
        <v>2021</v>
      </c>
      <c r="B3430" s="181" t="str">
        <f t="shared" si="222"/>
        <v>Jun</v>
      </c>
      <c r="C3430" s="79">
        <f t="shared" si="224"/>
        <v>24</v>
      </c>
      <c r="D3430" s="194">
        <v>44356</v>
      </c>
      <c r="E3430" s="53" t="s">
        <v>21</v>
      </c>
      <c r="F3430" s="53" t="s">
        <v>152</v>
      </c>
      <c r="G3430" s="50" t="s">
        <v>138</v>
      </c>
      <c r="H3430" s="50" t="s">
        <v>144</v>
      </c>
      <c r="I3430" s="53">
        <v>41</v>
      </c>
      <c r="J3430" s="61">
        <v>7.43</v>
      </c>
      <c r="K3430" s="64">
        <f t="shared" si="223"/>
        <v>10.780458786146458</v>
      </c>
      <c r="M3430" s="2"/>
    </row>
    <row r="3431" spans="1:13" x14ac:dyDescent="0.2">
      <c r="A3431" s="47">
        <f t="shared" si="221"/>
        <v>2021</v>
      </c>
      <c r="B3431" s="181" t="str">
        <f t="shared" si="222"/>
        <v>Jun</v>
      </c>
      <c r="C3431" s="79">
        <f t="shared" si="224"/>
        <v>24</v>
      </c>
      <c r="D3431" s="194">
        <v>44356</v>
      </c>
      <c r="E3431" s="53" t="s">
        <v>21</v>
      </c>
      <c r="F3431" s="53" t="s">
        <v>152</v>
      </c>
      <c r="G3431" s="50" t="s">
        <v>138</v>
      </c>
      <c r="H3431" s="50" t="s">
        <v>148</v>
      </c>
      <c r="I3431" s="53">
        <v>70</v>
      </c>
      <c r="J3431" s="61">
        <v>3.72</v>
      </c>
      <c r="K3431" s="64">
        <f t="shared" si="223"/>
        <v>1.0845481049562682</v>
      </c>
      <c r="M3431" s="2"/>
    </row>
    <row r="3432" spans="1:13" x14ac:dyDescent="0.2">
      <c r="A3432" s="47">
        <f t="shared" ref="A3432:A3495" si="225">YEAR(D3432)</f>
        <v>2021</v>
      </c>
      <c r="B3432" s="181" t="str">
        <f t="shared" si="222"/>
        <v>Jun</v>
      </c>
      <c r="C3432" s="79">
        <f t="shared" si="224"/>
        <v>24</v>
      </c>
      <c r="D3432" s="194">
        <v>44356</v>
      </c>
      <c r="E3432" s="53" t="s">
        <v>21</v>
      </c>
      <c r="F3432" s="53" t="s">
        <v>152</v>
      </c>
      <c r="G3432" s="50" t="s">
        <v>138</v>
      </c>
      <c r="H3432" s="50" t="s">
        <v>148</v>
      </c>
      <c r="I3432" s="53">
        <v>90</v>
      </c>
      <c r="J3432" s="61">
        <v>7.98</v>
      </c>
      <c r="K3432" s="64">
        <f t="shared" si="223"/>
        <v>1.0946502057613168</v>
      </c>
      <c r="M3432" s="2"/>
    </row>
    <row r="3433" spans="1:13" x14ac:dyDescent="0.2">
      <c r="A3433" s="47">
        <f t="shared" si="225"/>
        <v>2021</v>
      </c>
      <c r="B3433" s="181" t="str">
        <f t="shared" si="222"/>
        <v>Jun</v>
      </c>
      <c r="C3433" s="79">
        <f t="shared" si="224"/>
        <v>24</v>
      </c>
      <c r="D3433" s="194">
        <v>44356</v>
      </c>
      <c r="E3433" s="53" t="s">
        <v>21</v>
      </c>
      <c r="F3433" s="53" t="s">
        <v>152</v>
      </c>
      <c r="G3433" s="50" t="s">
        <v>138</v>
      </c>
      <c r="H3433" s="50" t="s">
        <v>148</v>
      </c>
      <c r="I3433" s="53">
        <v>87</v>
      </c>
      <c r="J3433" s="61">
        <v>6.59</v>
      </c>
      <c r="K3433" s="64">
        <f t="shared" si="223"/>
        <v>1.0007547421955556</v>
      </c>
      <c r="M3433" s="2"/>
    </row>
    <row r="3434" spans="1:13" x14ac:dyDescent="0.2">
      <c r="A3434" s="47">
        <f t="shared" si="225"/>
        <v>2021</v>
      </c>
      <c r="B3434" s="181" t="str">
        <f t="shared" si="222"/>
        <v>Jun</v>
      </c>
      <c r="C3434" s="79">
        <f t="shared" si="224"/>
        <v>24</v>
      </c>
      <c r="D3434" s="194">
        <v>44356</v>
      </c>
      <c r="E3434" s="53" t="s">
        <v>21</v>
      </c>
      <c r="F3434" s="53" t="s">
        <v>152</v>
      </c>
      <c r="G3434" s="50" t="s">
        <v>138</v>
      </c>
      <c r="H3434" s="50" t="s">
        <v>144</v>
      </c>
      <c r="I3434" s="53">
        <v>59</v>
      </c>
      <c r="J3434" s="61">
        <v>2.56</v>
      </c>
      <c r="K3434" s="64">
        <f t="shared" si="223"/>
        <v>1.2464760272471869</v>
      </c>
      <c r="M3434" s="2"/>
    </row>
    <row r="3435" spans="1:13" x14ac:dyDescent="0.2">
      <c r="A3435" s="47">
        <f t="shared" si="225"/>
        <v>2021</v>
      </c>
      <c r="B3435" s="181" t="str">
        <f t="shared" si="222"/>
        <v>Jun</v>
      </c>
      <c r="C3435" s="79">
        <f t="shared" si="224"/>
        <v>24</v>
      </c>
      <c r="D3435" s="194">
        <v>44356</v>
      </c>
      <c r="E3435" s="53" t="s">
        <v>21</v>
      </c>
      <c r="F3435" s="53" t="s">
        <v>152</v>
      </c>
      <c r="G3435" s="50" t="s">
        <v>138</v>
      </c>
      <c r="H3435" s="50" t="s">
        <v>148</v>
      </c>
      <c r="I3435" s="53">
        <v>73</v>
      </c>
      <c r="J3435" s="61">
        <v>4.4400000000000004</v>
      </c>
      <c r="K3435" s="64">
        <f t="shared" si="223"/>
        <v>1.1413382962698291</v>
      </c>
      <c r="M3435" s="2"/>
    </row>
    <row r="3436" spans="1:13" x14ac:dyDescent="0.2">
      <c r="A3436" s="47">
        <f t="shared" si="225"/>
        <v>2021</v>
      </c>
      <c r="B3436" s="181" t="str">
        <f t="shared" si="222"/>
        <v>Jun</v>
      </c>
      <c r="C3436" s="79">
        <f t="shared" si="224"/>
        <v>24</v>
      </c>
      <c r="D3436" s="194">
        <v>44356</v>
      </c>
      <c r="E3436" s="53" t="s">
        <v>21</v>
      </c>
      <c r="F3436" s="53" t="s">
        <v>152</v>
      </c>
      <c r="G3436" s="50" t="s">
        <v>138</v>
      </c>
      <c r="H3436" s="50" t="s">
        <v>148</v>
      </c>
      <c r="I3436" s="53">
        <v>93</v>
      </c>
      <c r="J3436" s="61">
        <v>8.2799999999999994</v>
      </c>
      <c r="K3436" s="64">
        <f t="shared" si="223"/>
        <v>1.029393664753337</v>
      </c>
      <c r="M3436" s="2"/>
    </row>
    <row r="3437" spans="1:13" x14ac:dyDescent="0.2">
      <c r="A3437" s="47">
        <f t="shared" si="225"/>
        <v>2021</v>
      </c>
      <c r="B3437" s="181" t="str">
        <f t="shared" si="222"/>
        <v>Jun</v>
      </c>
      <c r="C3437" s="79">
        <f t="shared" si="224"/>
        <v>24</v>
      </c>
      <c r="D3437" s="194">
        <v>44356</v>
      </c>
      <c r="E3437" s="53" t="s">
        <v>21</v>
      </c>
      <c r="F3437" s="53" t="s">
        <v>152</v>
      </c>
      <c r="G3437" s="50" t="s">
        <v>138</v>
      </c>
      <c r="H3437" s="50" t="s">
        <v>148</v>
      </c>
      <c r="I3437" s="53">
        <v>95</v>
      </c>
      <c r="J3437" s="61">
        <v>8.32</v>
      </c>
      <c r="K3437" s="64">
        <f t="shared" si="223"/>
        <v>0.97040384895757403</v>
      </c>
      <c r="M3437" s="2"/>
    </row>
    <row r="3438" spans="1:13" x14ac:dyDescent="0.2">
      <c r="A3438" s="47">
        <f t="shared" si="225"/>
        <v>2021</v>
      </c>
      <c r="B3438" s="181" t="str">
        <f t="shared" ref="B3438:B3501" si="226">TEXT(D3438,"mmm")</f>
        <v>Jun</v>
      </c>
      <c r="C3438" s="79">
        <f t="shared" si="224"/>
        <v>24</v>
      </c>
      <c r="D3438" s="194">
        <v>44356</v>
      </c>
      <c r="E3438" s="53" t="s">
        <v>21</v>
      </c>
      <c r="F3438" s="53" t="s">
        <v>152</v>
      </c>
      <c r="G3438" s="50" t="s">
        <v>138</v>
      </c>
      <c r="H3438" s="50" t="s">
        <v>148</v>
      </c>
      <c r="I3438" s="53">
        <v>72</v>
      </c>
      <c r="J3438" s="61">
        <v>4.1900000000000004</v>
      </c>
      <c r="K3438" s="64">
        <f t="shared" si="223"/>
        <v>1.1225780178326477</v>
      </c>
      <c r="M3438" s="2"/>
    </row>
    <row r="3439" spans="1:13" x14ac:dyDescent="0.2">
      <c r="A3439" s="47">
        <f t="shared" si="225"/>
        <v>2021</v>
      </c>
      <c r="B3439" s="181" t="str">
        <f t="shared" si="226"/>
        <v>Jun</v>
      </c>
      <c r="C3439" s="79">
        <f t="shared" si="224"/>
        <v>24</v>
      </c>
      <c r="D3439" s="194">
        <v>44356</v>
      </c>
      <c r="E3439" s="53" t="s">
        <v>21</v>
      </c>
      <c r="F3439" s="53" t="s">
        <v>152</v>
      </c>
      <c r="G3439" s="50" t="s">
        <v>138</v>
      </c>
      <c r="H3439" s="50" t="s">
        <v>148</v>
      </c>
      <c r="I3439" s="53">
        <v>82</v>
      </c>
      <c r="J3439" s="61">
        <v>5.69</v>
      </c>
      <c r="K3439" s="64">
        <f t="shared" si="223"/>
        <v>1.0319786422135488</v>
      </c>
      <c r="M3439" s="2"/>
    </row>
    <row r="3440" spans="1:13" x14ac:dyDescent="0.2">
      <c r="A3440" s="47">
        <f t="shared" si="225"/>
        <v>2021</v>
      </c>
      <c r="B3440" s="181" t="str">
        <f t="shared" si="226"/>
        <v>Jun</v>
      </c>
      <c r="C3440" s="79">
        <f t="shared" si="224"/>
        <v>24</v>
      </c>
      <c r="D3440" s="194">
        <v>44356</v>
      </c>
      <c r="E3440" s="53" t="s">
        <v>21</v>
      </c>
      <c r="F3440" s="53" t="s">
        <v>152</v>
      </c>
      <c r="G3440" s="50" t="s">
        <v>138</v>
      </c>
      <c r="H3440" s="50" t="s">
        <v>148</v>
      </c>
      <c r="I3440" s="53">
        <v>96</v>
      </c>
      <c r="J3440" s="61">
        <v>9.2899999999999991</v>
      </c>
      <c r="K3440" s="64">
        <f t="shared" si="223"/>
        <v>1.0500307436342591</v>
      </c>
      <c r="M3440" s="2"/>
    </row>
    <row r="3441" spans="1:13" x14ac:dyDescent="0.2">
      <c r="A3441" s="47">
        <f t="shared" si="225"/>
        <v>2021</v>
      </c>
      <c r="B3441" s="181" t="str">
        <f t="shared" si="226"/>
        <v>Jun</v>
      </c>
      <c r="C3441" s="79">
        <f t="shared" si="224"/>
        <v>24</v>
      </c>
      <c r="D3441" s="194">
        <v>44356</v>
      </c>
      <c r="E3441" s="53" t="s">
        <v>21</v>
      </c>
      <c r="F3441" s="53" t="s">
        <v>152</v>
      </c>
      <c r="G3441" s="50" t="s">
        <v>138</v>
      </c>
      <c r="H3441" s="50" t="s">
        <v>144</v>
      </c>
      <c r="I3441" s="53">
        <v>67</v>
      </c>
      <c r="J3441" s="61">
        <v>3.64</v>
      </c>
      <c r="K3441" s="64">
        <f t="shared" si="223"/>
        <v>1.2102552508121012</v>
      </c>
      <c r="M3441" s="2"/>
    </row>
    <row r="3442" spans="1:13" x14ac:dyDescent="0.2">
      <c r="A3442" s="47">
        <f t="shared" si="225"/>
        <v>2021</v>
      </c>
      <c r="B3442" s="181" t="str">
        <f t="shared" si="226"/>
        <v>Jun</v>
      </c>
      <c r="C3442" s="79">
        <f t="shared" si="224"/>
        <v>24</v>
      </c>
      <c r="D3442" s="194">
        <v>44356</v>
      </c>
      <c r="E3442" s="53" t="s">
        <v>21</v>
      </c>
      <c r="F3442" s="53" t="s">
        <v>152</v>
      </c>
      <c r="G3442" s="50" t="s">
        <v>138</v>
      </c>
      <c r="H3442" s="50" t="s">
        <v>148</v>
      </c>
      <c r="I3442" s="53">
        <v>85</v>
      </c>
      <c r="J3442" s="61">
        <v>7.11</v>
      </c>
      <c r="K3442" s="64">
        <f t="shared" si="223"/>
        <v>1.1577447588031753</v>
      </c>
      <c r="M3442" s="2"/>
    </row>
    <row r="3443" spans="1:13" x14ac:dyDescent="0.2">
      <c r="A3443" s="47">
        <f t="shared" si="225"/>
        <v>2021</v>
      </c>
      <c r="B3443" s="181" t="str">
        <f t="shared" si="226"/>
        <v>Jun</v>
      </c>
      <c r="C3443" s="79">
        <f t="shared" si="224"/>
        <v>24</v>
      </c>
      <c r="D3443" s="194">
        <v>44356</v>
      </c>
      <c r="E3443" s="53" t="s">
        <v>21</v>
      </c>
      <c r="F3443" s="53" t="s">
        <v>152</v>
      </c>
      <c r="G3443" s="50" t="s">
        <v>138</v>
      </c>
      <c r="H3443" s="50" t="s">
        <v>148</v>
      </c>
      <c r="I3443" s="53">
        <v>90</v>
      </c>
      <c r="J3443" s="61">
        <v>7.68</v>
      </c>
      <c r="K3443" s="64">
        <f t="shared" si="223"/>
        <v>1.0534979423868314</v>
      </c>
      <c r="M3443" s="2"/>
    </row>
    <row r="3444" spans="1:13" x14ac:dyDescent="0.2">
      <c r="A3444" s="47">
        <f t="shared" si="225"/>
        <v>2021</v>
      </c>
      <c r="B3444" s="181" t="str">
        <f t="shared" si="226"/>
        <v>Jun</v>
      </c>
      <c r="C3444" s="79">
        <f t="shared" si="224"/>
        <v>24</v>
      </c>
      <c r="D3444" s="194">
        <v>44356</v>
      </c>
      <c r="E3444" s="53" t="s">
        <v>21</v>
      </c>
      <c r="F3444" s="53" t="s">
        <v>152</v>
      </c>
      <c r="G3444" s="50" t="s">
        <v>138</v>
      </c>
      <c r="H3444" s="50" t="s">
        <v>148</v>
      </c>
      <c r="I3444" s="53">
        <v>85</v>
      </c>
      <c r="J3444" s="61">
        <v>6.89</v>
      </c>
      <c r="K3444" s="64">
        <f t="shared" si="223"/>
        <v>1.1219214329330347</v>
      </c>
      <c r="M3444" s="2"/>
    </row>
    <row r="3445" spans="1:13" x14ac:dyDescent="0.2">
      <c r="A3445" s="47">
        <f t="shared" si="225"/>
        <v>2021</v>
      </c>
      <c r="B3445" s="181" t="str">
        <f t="shared" si="226"/>
        <v>Jun</v>
      </c>
      <c r="C3445" s="79">
        <f t="shared" si="224"/>
        <v>24</v>
      </c>
      <c r="D3445" s="194">
        <v>44356</v>
      </c>
      <c r="E3445" s="53" t="s">
        <v>21</v>
      </c>
      <c r="F3445" s="53" t="s">
        <v>152</v>
      </c>
      <c r="G3445" s="50" t="s">
        <v>138</v>
      </c>
      <c r="H3445" s="50" t="s">
        <v>144</v>
      </c>
      <c r="I3445" s="53">
        <v>67</v>
      </c>
      <c r="J3445" s="61">
        <v>3.31</v>
      </c>
      <c r="K3445" s="64">
        <f t="shared" si="223"/>
        <v>1.1005343077439711</v>
      </c>
      <c r="M3445" s="2"/>
    </row>
    <row r="3446" spans="1:13" x14ac:dyDescent="0.2">
      <c r="A3446" s="47">
        <f t="shared" si="225"/>
        <v>2021</v>
      </c>
      <c r="B3446" s="181" t="str">
        <f t="shared" si="226"/>
        <v>Jun</v>
      </c>
      <c r="C3446" s="79">
        <f t="shared" si="224"/>
        <v>24</v>
      </c>
      <c r="D3446" s="194">
        <v>44356</v>
      </c>
      <c r="E3446" s="53" t="s">
        <v>21</v>
      </c>
      <c r="F3446" s="53" t="s">
        <v>152</v>
      </c>
      <c r="G3446" s="50" t="s">
        <v>138</v>
      </c>
      <c r="H3446" s="50" t="s">
        <v>148</v>
      </c>
      <c r="I3446" s="53">
        <v>84</v>
      </c>
      <c r="J3446" s="61">
        <v>7.7</v>
      </c>
      <c r="K3446" s="64">
        <f t="shared" si="223"/>
        <v>1.2991307634164777</v>
      </c>
      <c r="M3446" s="2"/>
    </row>
    <row r="3447" spans="1:13" x14ac:dyDescent="0.2">
      <c r="A3447" s="47">
        <f t="shared" si="225"/>
        <v>2021</v>
      </c>
      <c r="B3447" s="181" t="str">
        <f t="shared" si="226"/>
        <v>Jun</v>
      </c>
      <c r="C3447" s="79">
        <f t="shared" si="224"/>
        <v>24</v>
      </c>
      <c r="D3447" s="194">
        <v>44356</v>
      </c>
      <c r="E3447" s="53" t="s">
        <v>21</v>
      </c>
      <c r="F3447" s="53" t="s">
        <v>152</v>
      </c>
      <c r="G3447" s="50" t="s">
        <v>138</v>
      </c>
      <c r="H3447" s="50" t="s">
        <v>148</v>
      </c>
      <c r="I3447" s="53">
        <v>72</v>
      </c>
      <c r="J3447" s="61">
        <v>3.93</v>
      </c>
      <c r="K3447" s="64">
        <f t="shared" si="223"/>
        <v>1.0529192386831276</v>
      </c>
      <c r="M3447" s="2"/>
    </row>
    <row r="3448" spans="1:13" x14ac:dyDescent="0.2">
      <c r="A3448" s="47">
        <f t="shared" si="225"/>
        <v>2021</v>
      </c>
      <c r="B3448" s="181" t="str">
        <f t="shared" si="226"/>
        <v>Jun</v>
      </c>
      <c r="C3448" s="79">
        <f t="shared" si="224"/>
        <v>24</v>
      </c>
      <c r="D3448" s="194">
        <v>44356</v>
      </c>
      <c r="E3448" s="53" t="s">
        <v>21</v>
      </c>
      <c r="F3448" s="53" t="s">
        <v>152</v>
      </c>
      <c r="G3448" s="50" t="s">
        <v>138</v>
      </c>
      <c r="H3448" s="50" t="s">
        <v>148</v>
      </c>
      <c r="I3448" s="53">
        <v>95</v>
      </c>
      <c r="J3448" s="61">
        <v>8.98</v>
      </c>
      <c r="K3448" s="64">
        <f t="shared" si="223"/>
        <v>1.0473830004373816</v>
      </c>
      <c r="M3448" s="2"/>
    </row>
    <row r="3449" spans="1:13" x14ac:dyDescent="0.2">
      <c r="A3449" s="47">
        <f t="shared" si="225"/>
        <v>2021</v>
      </c>
      <c r="B3449" s="181" t="str">
        <f t="shared" si="226"/>
        <v>Jun</v>
      </c>
      <c r="C3449" s="79">
        <f t="shared" si="224"/>
        <v>24</v>
      </c>
      <c r="D3449" s="194">
        <v>44356</v>
      </c>
      <c r="E3449" s="53" t="s">
        <v>19</v>
      </c>
      <c r="F3449" s="53" t="s">
        <v>142</v>
      </c>
      <c r="G3449" s="50" t="s">
        <v>138</v>
      </c>
      <c r="H3449" s="50" t="s">
        <v>144</v>
      </c>
      <c r="I3449" s="53">
        <v>60</v>
      </c>
      <c r="J3449" s="61">
        <v>1.84</v>
      </c>
      <c r="K3449" s="64">
        <f t="shared" si="223"/>
        <v>0.85185185185185186</v>
      </c>
      <c r="M3449" s="2"/>
    </row>
    <row r="3450" spans="1:13" x14ac:dyDescent="0.2">
      <c r="A3450" s="47">
        <f t="shared" si="225"/>
        <v>2021</v>
      </c>
      <c r="B3450" s="181" t="str">
        <f t="shared" si="226"/>
        <v>Jun</v>
      </c>
      <c r="C3450" s="79">
        <f t="shared" si="224"/>
        <v>24</v>
      </c>
      <c r="D3450" s="194">
        <v>44356</v>
      </c>
      <c r="E3450" s="53" t="s">
        <v>19</v>
      </c>
      <c r="F3450" s="53" t="s">
        <v>142</v>
      </c>
      <c r="G3450" s="50" t="s">
        <v>138</v>
      </c>
      <c r="H3450" s="50" t="s">
        <v>148</v>
      </c>
      <c r="I3450" s="53">
        <v>73</v>
      </c>
      <c r="J3450" s="61">
        <v>3.43</v>
      </c>
      <c r="K3450" s="64">
        <f t="shared" si="223"/>
        <v>0.88170953968592636</v>
      </c>
      <c r="M3450" s="2"/>
    </row>
    <row r="3451" spans="1:13" x14ac:dyDescent="0.2">
      <c r="A3451" s="47">
        <f t="shared" si="225"/>
        <v>2021</v>
      </c>
      <c r="B3451" s="181" t="str">
        <f t="shared" si="226"/>
        <v>Jun</v>
      </c>
      <c r="C3451" s="79">
        <f t="shared" si="224"/>
        <v>24</v>
      </c>
      <c r="D3451" s="194">
        <v>44356</v>
      </c>
      <c r="E3451" s="53" t="s">
        <v>19</v>
      </c>
      <c r="F3451" s="53" t="s">
        <v>152</v>
      </c>
      <c r="G3451" s="50" t="s">
        <v>138</v>
      </c>
      <c r="H3451" s="50" t="s">
        <v>144</v>
      </c>
      <c r="I3451" s="53">
        <v>61</v>
      </c>
      <c r="J3451" s="61">
        <v>2.52</v>
      </c>
      <c r="K3451" s="64">
        <f t="shared" si="223"/>
        <v>1.1102250849190021</v>
      </c>
      <c r="M3451" s="2"/>
    </row>
    <row r="3452" spans="1:13" x14ac:dyDescent="0.2">
      <c r="A3452" s="47">
        <f t="shared" si="225"/>
        <v>2021</v>
      </c>
      <c r="B3452" s="181" t="str">
        <f t="shared" si="226"/>
        <v>Jun</v>
      </c>
      <c r="C3452" s="79">
        <f t="shared" si="224"/>
        <v>24</v>
      </c>
      <c r="D3452" s="194">
        <v>44356</v>
      </c>
      <c r="E3452" s="53" t="s">
        <v>19</v>
      </c>
      <c r="F3452" s="53" t="s">
        <v>152</v>
      </c>
      <c r="G3452" s="50" t="s">
        <v>138</v>
      </c>
      <c r="H3452" s="50" t="s">
        <v>144</v>
      </c>
      <c r="I3452" s="53">
        <v>62</v>
      </c>
      <c r="J3452" s="61">
        <v>2.8</v>
      </c>
      <c r="K3452" s="64">
        <f t="shared" si="223"/>
        <v>1.174851465207613</v>
      </c>
      <c r="M3452" s="2"/>
    </row>
    <row r="3453" spans="1:13" x14ac:dyDescent="0.2">
      <c r="A3453" s="47">
        <f t="shared" si="225"/>
        <v>2021</v>
      </c>
      <c r="B3453" s="181" t="str">
        <f t="shared" si="226"/>
        <v>Jun</v>
      </c>
      <c r="C3453" s="79">
        <f t="shared" si="224"/>
        <v>24</v>
      </c>
      <c r="D3453" s="194">
        <v>44356</v>
      </c>
      <c r="E3453" s="53" t="s">
        <v>19</v>
      </c>
      <c r="F3453" s="53" t="s">
        <v>152</v>
      </c>
      <c r="G3453" s="50" t="s">
        <v>138</v>
      </c>
      <c r="H3453" s="50" t="s">
        <v>144</v>
      </c>
      <c r="I3453" s="53">
        <v>67</v>
      </c>
      <c r="J3453" s="61">
        <v>3.34</v>
      </c>
      <c r="K3453" s="64">
        <f t="shared" si="223"/>
        <v>1.1105089389319829</v>
      </c>
      <c r="M3453" s="2"/>
    </row>
    <row r="3454" spans="1:13" x14ac:dyDescent="0.2">
      <c r="A3454" s="47">
        <f t="shared" si="225"/>
        <v>2021</v>
      </c>
      <c r="B3454" s="181" t="str">
        <f t="shared" si="226"/>
        <v>Jun</v>
      </c>
      <c r="C3454" s="79">
        <f t="shared" si="224"/>
        <v>24</v>
      </c>
      <c r="D3454" s="194">
        <v>44356</v>
      </c>
      <c r="E3454" s="53" t="s">
        <v>19</v>
      </c>
      <c r="F3454" s="53" t="s">
        <v>152</v>
      </c>
      <c r="G3454" s="50" t="s">
        <v>138</v>
      </c>
      <c r="H3454" s="50" t="s">
        <v>144</v>
      </c>
      <c r="I3454" s="53">
        <v>66</v>
      </c>
      <c r="J3454" s="61">
        <v>2.96</v>
      </c>
      <c r="K3454" s="64">
        <f t="shared" si="223"/>
        <v>1.0295795419762361</v>
      </c>
      <c r="M3454" s="2"/>
    </row>
    <row r="3455" spans="1:13" x14ac:dyDescent="0.2">
      <c r="A3455" s="47">
        <f t="shared" si="225"/>
        <v>2021</v>
      </c>
      <c r="B3455" s="181" t="str">
        <f t="shared" si="226"/>
        <v>Jun</v>
      </c>
      <c r="C3455" s="79">
        <f t="shared" si="224"/>
        <v>24</v>
      </c>
      <c r="D3455" s="194">
        <v>44356</v>
      </c>
      <c r="E3455" s="53" t="s">
        <v>19</v>
      </c>
      <c r="F3455" s="53" t="s">
        <v>152</v>
      </c>
      <c r="G3455" s="50" t="s">
        <v>138</v>
      </c>
      <c r="H3455" s="50" t="s">
        <v>144</v>
      </c>
      <c r="I3455" s="53">
        <v>53</v>
      </c>
      <c r="J3455" s="61">
        <v>1.67</v>
      </c>
      <c r="K3455" s="64">
        <f t="shared" si="223"/>
        <v>1.1217313621311553</v>
      </c>
      <c r="M3455" s="2"/>
    </row>
    <row r="3456" spans="1:13" x14ac:dyDescent="0.2">
      <c r="A3456" s="47">
        <f t="shared" si="225"/>
        <v>2021</v>
      </c>
      <c r="B3456" s="181" t="str">
        <f t="shared" si="226"/>
        <v>Jun</v>
      </c>
      <c r="C3456" s="79">
        <f t="shared" si="224"/>
        <v>24</v>
      </c>
      <c r="D3456" s="194">
        <v>44356</v>
      </c>
      <c r="E3456" s="53" t="s">
        <v>19</v>
      </c>
      <c r="F3456" s="53" t="s">
        <v>152</v>
      </c>
      <c r="G3456" s="50" t="s">
        <v>138</v>
      </c>
      <c r="H3456" s="50" t="s">
        <v>148</v>
      </c>
      <c r="I3456" s="53">
        <v>71</v>
      </c>
      <c r="J3456" s="61">
        <v>3.49</v>
      </c>
      <c r="K3456" s="64">
        <f t="shared" si="223"/>
        <v>0.97510274900743477</v>
      </c>
      <c r="M3456" s="2"/>
    </row>
    <row r="3457" spans="1:13" x14ac:dyDescent="0.2">
      <c r="A3457" s="47">
        <f t="shared" si="225"/>
        <v>2021</v>
      </c>
      <c r="B3457" s="181" t="str">
        <f t="shared" si="226"/>
        <v>Jun</v>
      </c>
      <c r="C3457" s="79">
        <f t="shared" si="224"/>
        <v>24</v>
      </c>
      <c r="D3457" s="194">
        <v>44356</v>
      </c>
      <c r="E3457" s="53" t="s">
        <v>19</v>
      </c>
      <c r="F3457" s="53" t="s">
        <v>152</v>
      </c>
      <c r="G3457" s="50" t="s">
        <v>138</v>
      </c>
      <c r="H3457" s="50" t="s">
        <v>144</v>
      </c>
      <c r="I3457" s="53">
        <v>64</v>
      </c>
      <c r="J3457" s="61">
        <v>2.94</v>
      </c>
      <c r="K3457" s="64">
        <f t="shared" si="223"/>
        <v>1.12152099609375</v>
      </c>
      <c r="M3457" s="2"/>
    </row>
    <row r="3458" spans="1:13" x14ac:dyDescent="0.2">
      <c r="A3458" s="47">
        <f t="shared" si="225"/>
        <v>2021</v>
      </c>
      <c r="B3458" s="181" t="str">
        <f t="shared" si="226"/>
        <v>Jun</v>
      </c>
      <c r="C3458" s="79">
        <f t="shared" si="224"/>
        <v>24</v>
      </c>
      <c r="D3458" s="194">
        <v>44356</v>
      </c>
      <c r="E3458" s="53" t="s">
        <v>19</v>
      </c>
      <c r="F3458" s="53" t="s">
        <v>152</v>
      </c>
      <c r="G3458" s="50" t="s">
        <v>138</v>
      </c>
      <c r="H3458" s="50" t="s">
        <v>144</v>
      </c>
      <c r="I3458" s="53">
        <v>64</v>
      </c>
      <c r="J3458" s="61">
        <v>2.62</v>
      </c>
      <c r="K3458" s="64">
        <f t="shared" si="223"/>
        <v>0.99945068359375</v>
      </c>
      <c r="M3458" s="2"/>
    </row>
    <row r="3459" spans="1:13" x14ac:dyDescent="0.2">
      <c r="A3459" s="47">
        <f t="shared" si="225"/>
        <v>2021</v>
      </c>
      <c r="B3459" s="181" t="str">
        <f t="shared" si="226"/>
        <v>Jun</v>
      </c>
      <c r="C3459" s="79">
        <f t="shared" si="224"/>
        <v>24</v>
      </c>
      <c r="D3459" s="194">
        <v>44356</v>
      </c>
      <c r="E3459" s="53" t="s">
        <v>19</v>
      </c>
      <c r="F3459" s="53" t="s">
        <v>152</v>
      </c>
      <c r="G3459" s="50" t="s">
        <v>138</v>
      </c>
      <c r="H3459" s="50" t="s">
        <v>144</v>
      </c>
      <c r="I3459" s="53">
        <v>63</v>
      </c>
      <c r="J3459" s="61">
        <v>2.72</v>
      </c>
      <c r="K3459" s="64">
        <f t="shared" ref="K3459:K3522" si="227">IF(J3459="","",(J3459*100000)/(I3459^3))</f>
        <v>1.087795494447044</v>
      </c>
      <c r="M3459" s="2"/>
    </row>
    <row r="3460" spans="1:13" x14ac:dyDescent="0.2">
      <c r="A3460" s="47">
        <f t="shared" si="225"/>
        <v>2021</v>
      </c>
      <c r="B3460" s="181" t="str">
        <f t="shared" si="226"/>
        <v>Jun</v>
      </c>
      <c r="C3460" s="79">
        <f t="shared" si="224"/>
        <v>24</v>
      </c>
      <c r="D3460" s="194">
        <v>44356</v>
      </c>
      <c r="E3460" s="53" t="s">
        <v>19</v>
      </c>
      <c r="F3460" s="53" t="s">
        <v>152</v>
      </c>
      <c r="G3460" s="50" t="s">
        <v>138</v>
      </c>
      <c r="H3460" s="50" t="s">
        <v>144</v>
      </c>
      <c r="I3460" s="53">
        <v>59</v>
      </c>
      <c r="J3460" s="61">
        <v>2.41</v>
      </c>
      <c r="K3460" s="64">
        <f t="shared" si="227"/>
        <v>1.173440322525672</v>
      </c>
      <c r="M3460" s="2"/>
    </row>
    <row r="3461" spans="1:13" x14ac:dyDescent="0.2">
      <c r="A3461" s="47">
        <f t="shared" si="225"/>
        <v>2021</v>
      </c>
      <c r="B3461" s="181" t="str">
        <f t="shared" si="226"/>
        <v>Jun</v>
      </c>
      <c r="C3461" s="79">
        <f t="shared" si="224"/>
        <v>24</v>
      </c>
      <c r="D3461" s="194">
        <v>44356</v>
      </c>
      <c r="E3461" s="53" t="s">
        <v>19</v>
      </c>
      <c r="F3461" s="53" t="s">
        <v>152</v>
      </c>
      <c r="G3461" s="50" t="s">
        <v>138</v>
      </c>
      <c r="H3461" s="50" t="s">
        <v>144</v>
      </c>
      <c r="I3461" s="53">
        <v>66</v>
      </c>
      <c r="J3461" s="61">
        <v>3.06</v>
      </c>
      <c r="K3461" s="64">
        <f t="shared" si="227"/>
        <v>1.0643626346105686</v>
      </c>
      <c r="M3461" s="2"/>
    </row>
    <row r="3462" spans="1:13" x14ac:dyDescent="0.2">
      <c r="A3462" s="47">
        <f t="shared" si="225"/>
        <v>2021</v>
      </c>
      <c r="B3462" s="181" t="str">
        <f t="shared" si="226"/>
        <v>Jun</v>
      </c>
      <c r="C3462" s="79">
        <f t="shared" si="224"/>
        <v>24</v>
      </c>
      <c r="D3462" s="194">
        <v>44356</v>
      </c>
      <c r="E3462" s="53" t="s">
        <v>19</v>
      </c>
      <c r="F3462" s="53" t="s">
        <v>152</v>
      </c>
      <c r="G3462" s="50" t="s">
        <v>138</v>
      </c>
      <c r="H3462" s="50" t="s">
        <v>144</v>
      </c>
      <c r="I3462" s="53">
        <v>68</v>
      </c>
      <c r="J3462" s="61">
        <v>3.51</v>
      </c>
      <c r="K3462" s="64">
        <f t="shared" si="227"/>
        <v>1.1162985955627927</v>
      </c>
      <c r="M3462" s="2"/>
    </row>
    <row r="3463" spans="1:13" x14ac:dyDescent="0.2">
      <c r="A3463" s="47">
        <f t="shared" si="225"/>
        <v>2021</v>
      </c>
      <c r="B3463" s="181" t="str">
        <f t="shared" si="226"/>
        <v>Jun</v>
      </c>
      <c r="C3463" s="79">
        <f t="shared" si="224"/>
        <v>24</v>
      </c>
      <c r="D3463" s="194">
        <v>44356</v>
      </c>
      <c r="E3463" s="53" t="s">
        <v>19</v>
      </c>
      <c r="F3463" s="53" t="s">
        <v>152</v>
      </c>
      <c r="G3463" s="50" t="s">
        <v>138</v>
      </c>
      <c r="H3463" s="50" t="s">
        <v>144</v>
      </c>
      <c r="I3463" s="53">
        <v>68</v>
      </c>
      <c r="J3463" s="61">
        <v>3.33</v>
      </c>
      <c r="K3463" s="64">
        <f t="shared" si="227"/>
        <v>1.0590525137390596</v>
      </c>
      <c r="M3463" s="2"/>
    </row>
    <row r="3464" spans="1:13" x14ac:dyDescent="0.2">
      <c r="A3464" s="47">
        <f t="shared" si="225"/>
        <v>2021</v>
      </c>
      <c r="B3464" s="181" t="str">
        <f t="shared" si="226"/>
        <v>Jun</v>
      </c>
      <c r="C3464" s="79">
        <f t="shared" si="224"/>
        <v>24</v>
      </c>
      <c r="D3464" s="194">
        <v>44356</v>
      </c>
      <c r="E3464" s="53" t="s">
        <v>19</v>
      </c>
      <c r="F3464" s="53" t="s">
        <v>152</v>
      </c>
      <c r="G3464" s="50" t="s">
        <v>138</v>
      </c>
      <c r="H3464" s="50" t="s">
        <v>148</v>
      </c>
      <c r="I3464" s="53">
        <v>70</v>
      </c>
      <c r="J3464" s="61">
        <v>3.97</v>
      </c>
      <c r="K3464" s="64">
        <f t="shared" si="227"/>
        <v>1.1574344023323615</v>
      </c>
      <c r="M3464" s="2"/>
    </row>
    <row r="3465" spans="1:13" x14ac:dyDescent="0.2">
      <c r="A3465" s="47">
        <f t="shared" si="225"/>
        <v>2021</v>
      </c>
      <c r="B3465" s="181" t="str">
        <f t="shared" si="226"/>
        <v>Jun</v>
      </c>
      <c r="C3465" s="79">
        <f t="shared" si="224"/>
        <v>24</v>
      </c>
      <c r="D3465" s="194">
        <v>44356</v>
      </c>
      <c r="E3465" s="53" t="s">
        <v>19</v>
      </c>
      <c r="F3465" s="53" t="s">
        <v>152</v>
      </c>
      <c r="G3465" s="50" t="s">
        <v>138</v>
      </c>
      <c r="H3465" s="50" t="s">
        <v>148</v>
      </c>
      <c r="I3465" s="53">
        <v>73</v>
      </c>
      <c r="J3465" s="61">
        <v>4.03</v>
      </c>
      <c r="K3465" s="64">
        <f t="shared" si="227"/>
        <v>1.0359444445872545</v>
      </c>
      <c r="M3465" s="2"/>
    </row>
    <row r="3466" spans="1:13" x14ac:dyDescent="0.2">
      <c r="A3466" s="47">
        <f t="shared" si="225"/>
        <v>2021</v>
      </c>
      <c r="B3466" s="181" t="str">
        <f t="shared" si="226"/>
        <v>Jun</v>
      </c>
      <c r="C3466" s="79">
        <f t="shared" si="224"/>
        <v>24</v>
      </c>
      <c r="D3466" s="194">
        <v>44356</v>
      </c>
      <c r="E3466" s="53" t="s">
        <v>19</v>
      </c>
      <c r="F3466" s="53" t="s">
        <v>152</v>
      </c>
      <c r="G3466" s="50" t="s">
        <v>138</v>
      </c>
      <c r="H3466" s="50" t="s">
        <v>144</v>
      </c>
      <c r="I3466" s="53">
        <v>47</v>
      </c>
      <c r="J3466" s="61">
        <v>1.19</v>
      </c>
      <c r="K3466" s="64">
        <f t="shared" si="227"/>
        <v>1.1461814819452336</v>
      </c>
      <c r="M3466" s="2"/>
    </row>
    <row r="3467" spans="1:13" x14ac:dyDescent="0.2">
      <c r="A3467" s="47">
        <f t="shared" si="225"/>
        <v>2021</v>
      </c>
      <c r="B3467" s="181" t="str">
        <f t="shared" si="226"/>
        <v>Jun</v>
      </c>
      <c r="C3467" s="79">
        <f t="shared" si="224"/>
        <v>24</v>
      </c>
      <c r="D3467" s="194">
        <v>44356</v>
      </c>
      <c r="E3467" s="53" t="s">
        <v>19</v>
      </c>
      <c r="F3467" s="53" t="s">
        <v>152</v>
      </c>
      <c r="G3467" s="50" t="s">
        <v>138</v>
      </c>
      <c r="H3467" s="50" t="s">
        <v>148</v>
      </c>
      <c r="I3467" s="53">
        <v>79</v>
      </c>
      <c r="J3467" s="61">
        <v>5.31</v>
      </c>
      <c r="K3467" s="64">
        <f t="shared" si="227"/>
        <v>1.0769939092039371</v>
      </c>
      <c r="M3467" s="2"/>
    </row>
    <row r="3468" spans="1:13" x14ac:dyDescent="0.2">
      <c r="A3468" s="47">
        <f t="shared" si="225"/>
        <v>2021</v>
      </c>
      <c r="B3468" s="181" t="str">
        <f t="shared" si="226"/>
        <v>Jun</v>
      </c>
      <c r="C3468" s="79">
        <f t="shared" si="224"/>
        <v>24</v>
      </c>
      <c r="D3468" s="194">
        <v>44356</v>
      </c>
      <c r="E3468" s="53" t="s">
        <v>19</v>
      </c>
      <c r="F3468" s="53" t="s">
        <v>152</v>
      </c>
      <c r="G3468" s="50" t="s">
        <v>138</v>
      </c>
      <c r="H3468" s="50" t="s">
        <v>148</v>
      </c>
      <c r="I3468" s="53">
        <v>71</v>
      </c>
      <c r="J3468" s="61">
        <v>5.05</v>
      </c>
      <c r="K3468" s="64">
        <f t="shared" si="227"/>
        <v>1.4109652958417036</v>
      </c>
      <c r="M3468" s="2"/>
    </row>
    <row r="3469" spans="1:13" x14ac:dyDescent="0.2">
      <c r="A3469" s="47">
        <f t="shared" si="225"/>
        <v>2021</v>
      </c>
      <c r="B3469" s="181" t="str">
        <f t="shared" si="226"/>
        <v>Jun</v>
      </c>
      <c r="C3469" s="79">
        <f t="shared" si="224"/>
        <v>24</v>
      </c>
      <c r="D3469" s="194">
        <v>44356</v>
      </c>
      <c r="E3469" s="53" t="s">
        <v>19</v>
      </c>
      <c r="F3469" s="53" t="s">
        <v>152</v>
      </c>
      <c r="G3469" s="50" t="s">
        <v>138</v>
      </c>
      <c r="H3469" s="50" t="s">
        <v>148</v>
      </c>
      <c r="I3469" s="53">
        <v>92</v>
      </c>
      <c r="J3469" s="61">
        <v>8.1999999999999993</v>
      </c>
      <c r="K3469" s="64">
        <f t="shared" si="227"/>
        <v>1.0530533410043559</v>
      </c>
      <c r="M3469" s="2"/>
    </row>
    <row r="3470" spans="1:13" x14ac:dyDescent="0.2">
      <c r="A3470" s="47">
        <f t="shared" si="225"/>
        <v>2021</v>
      </c>
      <c r="B3470" s="181" t="str">
        <f t="shared" si="226"/>
        <v>Jun</v>
      </c>
      <c r="C3470" s="79">
        <f t="shared" ref="C3470:C3533" si="228">WEEKNUM(D3470)</f>
        <v>24</v>
      </c>
      <c r="D3470" s="194">
        <v>44356</v>
      </c>
      <c r="E3470" s="53" t="s">
        <v>19</v>
      </c>
      <c r="F3470" s="53" t="s">
        <v>152</v>
      </c>
      <c r="G3470" s="50" t="s">
        <v>138</v>
      </c>
      <c r="H3470" s="50" t="s">
        <v>144</v>
      </c>
      <c r="I3470" s="53">
        <v>62</v>
      </c>
      <c r="J3470" s="61">
        <v>5.01</v>
      </c>
      <c r="K3470" s="64">
        <f t="shared" si="227"/>
        <v>2.1021449431036219</v>
      </c>
      <c r="M3470" s="2"/>
    </row>
    <row r="3471" spans="1:13" x14ac:dyDescent="0.2">
      <c r="A3471" s="47">
        <f t="shared" si="225"/>
        <v>2021</v>
      </c>
      <c r="B3471" s="181" t="str">
        <f t="shared" si="226"/>
        <v>Jun</v>
      </c>
      <c r="C3471" s="79">
        <f t="shared" si="228"/>
        <v>24</v>
      </c>
      <c r="D3471" s="194">
        <v>44356</v>
      </c>
      <c r="E3471" s="53" t="s">
        <v>19</v>
      </c>
      <c r="F3471" s="53" t="s">
        <v>152</v>
      </c>
      <c r="G3471" s="50" t="s">
        <v>138</v>
      </c>
      <c r="H3471" s="50" t="s">
        <v>144</v>
      </c>
      <c r="I3471" s="53">
        <v>58</v>
      </c>
      <c r="J3471" s="61">
        <v>1.88</v>
      </c>
      <c r="K3471" s="64">
        <f t="shared" si="227"/>
        <v>0.96354914100619127</v>
      </c>
      <c r="M3471" s="2"/>
    </row>
    <row r="3472" spans="1:13" x14ac:dyDescent="0.2">
      <c r="A3472" s="47">
        <f t="shared" si="225"/>
        <v>2021</v>
      </c>
      <c r="B3472" s="181" t="str">
        <f t="shared" si="226"/>
        <v>Jun</v>
      </c>
      <c r="C3472" s="79">
        <f t="shared" si="228"/>
        <v>24</v>
      </c>
      <c r="D3472" s="194">
        <v>44356</v>
      </c>
      <c r="E3472" s="53" t="s">
        <v>19</v>
      </c>
      <c r="F3472" s="53" t="s">
        <v>152</v>
      </c>
      <c r="G3472" s="50" t="s">
        <v>138</v>
      </c>
      <c r="H3472" s="50" t="s">
        <v>148</v>
      </c>
      <c r="I3472" s="53">
        <v>79</v>
      </c>
      <c r="J3472" s="61">
        <v>2.64</v>
      </c>
      <c r="K3472" s="64">
        <f t="shared" si="227"/>
        <v>0.53545459892625125</v>
      </c>
      <c r="M3472" s="2"/>
    </row>
    <row r="3473" spans="1:13" x14ac:dyDescent="0.2">
      <c r="A3473" s="47">
        <f t="shared" si="225"/>
        <v>2021</v>
      </c>
      <c r="B3473" s="181" t="str">
        <f t="shared" si="226"/>
        <v>Jun</v>
      </c>
      <c r="C3473" s="79">
        <f t="shared" si="228"/>
        <v>24</v>
      </c>
      <c r="D3473" s="194">
        <v>44356</v>
      </c>
      <c r="E3473" s="53" t="s">
        <v>19</v>
      </c>
      <c r="F3473" s="53" t="s">
        <v>152</v>
      </c>
      <c r="G3473" s="50" t="s">
        <v>138</v>
      </c>
      <c r="H3473" s="50" t="s">
        <v>144</v>
      </c>
      <c r="I3473" s="53">
        <v>68</v>
      </c>
      <c r="J3473" s="61">
        <v>3.61</v>
      </c>
      <c r="K3473" s="64">
        <f t="shared" si="227"/>
        <v>1.1481019743537553</v>
      </c>
      <c r="M3473" s="2"/>
    </row>
    <row r="3474" spans="1:13" x14ac:dyDescent="0.2">
      <c r="A3474" s="47">
        <f t="shared" si="225"/>
        <v>2021</v>
      </c>
      <c r="B3474" s="181" t="str">
        <f t="shared" si="226"/>
        <v>Jun</v>
      </c>
      <c r="C3474" s="79">
        <f t="shared" si="228"/>
        <v>24</v>
      </c>
      <c r="D3474" s="194">
        <v>44356</v>
      </c>
      <c r="E3474" s="53" t="s">
        <v>19</v>
      </c>
      <c r="F3474" s="53" t="s">
        <v>152</v>
      </c>
      <c r="G3474" s="50" t="s">
        <v>138</v>
      </c>
      <c r="H3474" s="50" t="s">
        <v>144</v>
      </c>
      <c r="I3474" s="53">
        <v>65</v>
      </c>
      <c r="J3474" s="61">
        <v>3.15</v>
      </c>
      <c r="K3474" s="64">
        <f t="shared" si="227"/>
        <v>1.1470186618115612</v>
      </c>
      <c r="M3474" s="2"/>
    </row>
    <row r="3475" spans="1:13" x14ac:dyDescent="0.2">
      <c r="A3475" s="47">
        <f t="shared" si="225"/>
        <v>2021</v>
      </c>
      <c r="B3475" s="181" t="str">
        <f t="shared" si="226"/>
        <v>Jun</v>
      </c>
      <c r="C3475" s="79">
        <f t="shared" si="228"/>
        <v>24</v>
      </c>
      <c r="D3475" s="194">
        <v>44356</v>
      </c>
      <c r="E3475" s="53" t="s">
        <v>15</v>
      </c>
      <c r="F3475" s="53" t="s">
        <v>146</v>
      </c>
      <c r="G3475" s="50" t="s">
        <v>138</v>
      </c>
      <c r="H3475" s="50" t="s">
        <v>144</v>
      </c>
      <c r="I3475" s="53">
        <v>51</v>
      </c>
      <c r="J3475" s="61">
        <v>1.57</v>
      </c>
      <c r="K3475" s="64">
        <f t="shared" si="227"/>
        <v>1.183556852191088</v>
      </c>
      <c r="M3475" s="2"/>
    </row>
    <row r="3476" spans="1:13" x14ac:dyDescent="0.2">
      <c r="A3476" s="47">
        <f t="shared" si="225"/>
        <v>2021</v>
      </c>
      <c r="B3476" s="181" t="str">
        <f t="shared" si="226"/>
        <v>Jun</v>
      </c>
      <c r="C3476" s="79">
        <f t="shared" si="228"/>
        <v>24</v>
      </c>
      <c r="D3476" s="194">
        <v>44356</v>
      </c>
      <c r="E3476" s="53" t="s">
        <v>15</v>
      </c>
      <c r="F3476" s="53" t="s">
        <v>152</v>
      </c>
      <c r="G3476" s="50" t="s">
        <v>138</v>
      </c>
      <c r="H3476" s="50" t="s">
        <v>144</v>
      </c>
      <c r="I3476" s="53">
        <v>64</v>
      </c>
      <c r="J3476" s="61">
        <v>2.4500000000000002</v>
      </c>
      <c r="K3476" s="64">
        <f t="shared" si="227"/>
        <v>0.93460083007812511</v>
      </c>
      <c r="M3476" s="2"/>
    </row>
    <row r="3477" spans="1:13" x14ac:dyDescent="0.2">
      <c r="A3477" s="47">
        <f t="shared" si="225"/>
        <v>2021</v>
      </c>
      <c r="B3477" s="181" t="str">
        <f t="shared" si="226"/>
        <v>Jun</v>
      </c>
      <c r="C3477" s="79">
        <f t="shared" si="228"/>
        <v>24</v>
      </c>
      <c r="D3477" s="194">
        <v>44356</v>
      </c>
      <c r="E3477" s="53" t="s">
        <v>15</v>
      </c>
      <c r="F3477" s="53" t="s">
        <v>152</v>
      </c>
      <c r="G3477" s="50" t="s">
        <v>138</v>
      </c>
      <c r="H3477" s="50" t="s">
        <v>144</v>
      </c>
      <c r="I3477" s="53">
        <v>64</v>
      </c>
      <c r="J3477" s="61">
        <v>2.59</v>
      </c>
      <c r="K3477" s="64">
        <f t="shared" si="227"/>
        <v>0.988006591796875</v>
      </c>
      <c r="M3477" s="2"/>
    </row>
    <row r="3478" spans="1:13" x14ac:dyDescent="0.2">
      <c r="A3478" s="47">
        <f t="shared" si="225"/>
        <v>2021</v>
      </c>
      <c r="B3478" s="181" t="str">
        <f t="shared" si="226"/>
        <v>Jun</v>
      </c>
      <c r="C3478" s="79">
        <f t="shared" si="228"/>
        <v>24</v>
      </c>
      <c r="D3478" s="194">
        <v>44356</v>
      </c>
      <c r="E3478" s="53" t="s">
        <v>15</v>
      </c>
      <c r="F3478" s="53" t="s">
        <v>152</v>
      </c>
      <c r="G3478" s="50" t="s">
        <v>138</v>
      </c>
      <c r="H3478" s="50" t="s">
        <v>144</v>
      </c>
      <c r="I3478" s="53">
        <v>68</v>
      </c>
      <c r="J3478" s="61">
        <v>3.52</v>
      </c>
      <c r="K3478" s="64">
        <f t="shared" si="227"/>
        <v>1.1194789334418889</v>
      </c>
      <c r="M3478" s="2"/>
    </row>
    <row r="3479" spans="1:13" x14ac:dyDescent="0.2">
      <c r="A3479" s="47">
        <f t="shared" si="225"/>
        <v>2021</v>
      </c>
      <c r="B3479" s="181" t="str">
        <f t="shared" si="226"/>
        <v>Jun</v>
      </c>
      <c r="C3479" s="79">
        <f t="shared" si="228"/>
        <v>24</v>
      </c>
      <c r="D3479" s="194">
        <v>44356</v>
      </c>
      <c r="E3479" s="53" t="s">
        <v>15</v>
      </c>
      <c r="F3479" s="53" t="s">
        <v>152</v>
      </c>
      <c r="G3479" s="50" t="s">
        <v>138</v>
      </c>
      <c r="H3479" s="50" t="s">
        <v>144</v>
      </c>
      <c r="I3479" s="53">
        <v>68</v>
      </c>
      <c r="J3479" s="61">
        <v>3.57</v>
      </c>
      <c r="K3479" s="64">
        <f t="shared" si="227"/>
        <v>1.1353806228373702</v>
      </c>
      <c r="M3479" s="2"/>
    </row>
    <row r="3480" spans="1:13" x14ac:dyDescent="0.2">
      <c r="A3480" s="47">
        <f t="shared" si="225"/>
        <v>2021</v>
      </c>
      <c r="B3480" s="181" t="str">
        <f t="shared" si="226"/>
        <v>Jun</v>
      </c>
      <c r="C3480" s="79">
        <f t="shared" si="228"/>
        <v>24</v>
      </c>
      <c r="D3480" s="194">
        <v>44356</v>
      </c>
      <c r="E3480" s="53" t="s">
        <v>15</v>
      </c>
      <c r="F3480" s="53" t="s">
        <v>152</v>
      </c>
      <c r="G3480" s="50" t="s">
        <v>138</v>
      </c>
      <c r="H3480" s="50" t="s">
        <v>148</v>
      </c>
      <c r="I3480" s="53">
        <v>81</v>
      </c>
      <c r="J3480" s="61">
        <v>4.7300000000000004</v>
      </c>
      <c r="K3480" s="64">
        <f t="shared" si="227"/>
        <v>0.89003294815416967</v>
      </c>
      <c r="M3480" s="2"/>
    </row>
    <row r="3481" spans="1:13" x14ac:dyDescent="0.2">
      <c r="A3481" s="47">
        <f t="shared" si="225"/>
        <v>2021</v>
      </c>
      <c r="B3481" s="181" t="str">
        <f t="shared" si="226"/>
        <v>Jun</v>
      </c>
      <c r="C3481" s="79">
        <f t="shared" si="228"/>
        <v>24</v>
      </c>
      <c r="D3481" s="194">
        <v>44356</v>
      </c>
      <c r="E3481" s="53" t="s">
        <v>15</v>
      </c>
      <c r="F3481" s="53" t="s">
        <v>152</v>
      </c>
      <c r="G3481" s="50" t="s">
        <v>138</v>
      </c>
      <c r="H3481" s="50" t="s">
        <v>148</v>
      </c>
      <c r="I3481" s="53">
        <v>74</v>
      </c>
      <c r="J3481" s="61">
        <v>3.93</v>
      </c>
      <c r="K3481" s="64">
        <f t="shared" si="227"/>
        <v>0.96983396837304803</v>
      </c>
      <c r="M3481" s="2"/>
    </row>
    <row r="3482" spans="1:13" x14ac:dyDescent="0.2">
      <c r="A3482" s="47">
        <f t="shared" si="225"/>
        <v>2021</v>
      </c>
      <c r="B3482" s="181" t="str">
        <f t="shared" si="226"/>
        <v>Jun</v>
      </c>
      <c r="C3482" s="79">
        <f t="shared" si="228"/>
        <v>24</v>
      </c>
      <c r="D3482" s="194">
        <v>44356</v>
      </c>
      <c r="E3482" s="53" t="s">
        <v>15</v>
      </c>
      <c r="F3482" s="53" t="s">
        <v>152</v>
      </c>
      <c r="G3482" s="50" t="s">
        <v>138</v>
      </c>
      <c r="H3482" s="50" t="s">
        <v>144</v>
      </c>
      <c r="I3482" s="53">
        <v>67</v>
      </c>
      <c r="J3482" s="61">
        <v>3.17</v>
      </c>
      <c r="K3482" s="64">
        <f t="shared" si="227"/>
        <v>1.0539860288665825</v>
      </c>
      <c r="M3482" s="2"/>
    </row>
    <row r="3483" spans="1:13" x14ac:dyDescent="0.2">
      <c r="A3483" s="47">
        <f t="shared" si="225"/>
        <v>2021</v>
      </c>
      <c r="B3483" s="181" t="str">
        <f t="shared" si="226"/>
        <v>Jun</v>
      </c>
      <c r="C3483" s="79">
        <f t="shared" si="228"/>
        <v>24</v>
      </c>
      <c r="D3483" s="194">
        <v>44356</v>
      </c>
      <c r="E3483" s="53" t="s">
        <v>15</v>
      </c>
      <c r="F3483" s="53" t="s">
        <v>152</v>
      </c>
      <c r="G3483" s="50" t="s">
        <v>138</v>
      </c>
      <c r="H3483" s="50" t="s">
        <v>144</v>
      </c>
      <c r="I3483" s="53">
        <v>68</v>
      </c>
      <c r="J3483" s="61">
        <v>3.27</v>
      </c>
      <c r="K3483" s="64">
        <f t="shared" si="227"/>
        <v>1.0399704864644821</v>
      </c>
      <c r="M3483" s="2"/>
    </row>
    <row r="3484" spans="1:13" x14ac:dyDescent="0.2">
      <c r="A3484" s="47">
        <f t="shared" si="225"/>
        <v>2021</v>
      </c>
      <c r="B3484" s="181" t="str">
        <f t="shared" si="226"/>
        <v>Jun</v>
      </c>
      <c r="C3484" s="79">
        <f t="shared" si="228"/>
        <v>24</v>
      </c>
      <c r="D3484" s="194">
        <v>44356</v>
      </c>
      <c r="E3484" s="53" t="s">
        <v>15</v>
      </c>
      <c r="F3484" s="53" t="s">
        <v>152</v>
      </c>
      <c r="G3484" s="50" t="s">
        <v>138</v>
      </c>
      <c r="H3484" s="50" t="s">
        <v>144</v>
      </c>
      <c r="I3484" s="53">
        <v>65</v>
      </c>
      <c r="J3484" s="61">
        <v>4.92</v>
      </c>
      <c r="K3484" s="64">
        <f t="shared" si="227"/>
        <v>1.791533909877105</v>
      </c>
      <c r="M3484" s="2"/>
    </row>
    <row r="3485" spans="1:13" x14ac:dyDescent="0.2">
      <c r="A3485" s="47">
        <f t="shared" si="225"/>
        <v>2021</v>
      </c>
      <c r="B3485" s="181" t="str">
        <f t="shared" si="226"/>
        <v>Jun</v>
      </c>
      <c r="C3485" s="79">
        <f t="shared" si="228"/>
        <v>24</v>
      </c>
      <c r="D3485" s="194">
        <v>44356</v>
      </c>
      <c r="E3485" s="53" t="s">
        <v>15</v>
      </c>
      <c r="F3485" s="53" t="s">
        <v>152</v>
      </c>
      <c r="G3485" s="50" t="s">
        <v>138</v>
      </c>
      <c r="H3485" s="50" t="s">
        <v>148</v>
      </c>
      <c r="I3485" s="53">
        <v>82</v>
      </c>
      <c r="J3485" s="61">
        <v>5.46</v>
      </c>
      <c r="K3485" s="64">
        <f t="shared" si="227"/>
        <v>0.9902642155511383</v>
      </c>
      <c r="M3485" s="2"/>
    </row>
    <row r="3486" spans="1:13" x14ac:dyDescent="0.2">
      <c r="A3486" s="47">
        <f t="shared" si="225"/>
        <v>2021</v>
      </c>
      <c r="B3486" s="181" t="str">
        <f t="shared" si="226"/>
        <v>Jun</v>
      </c>
      <c r="C3486" s="79">
        <f t="shared" si="228"/>
        <v>24</v>
      </c>
      <c r="D3486" s="194">
        <v>44356</v>
      </c>
      <c r="E3486" s="53" t="s">
        <v>15</v>
      </c>
      <c r="F3486" s="53" t="s">
        <v>152</v>
      </c>
      <c r="G3486" s="50" t="s">
        <v>138</v>
      </c>
      <c r="H3486" s="50" t="s">
        <v>144</v>
      </c>
      <c r="I3486" s="53">
        <v>69</v>
      </c>
      <c r="J3486" s="61">
        <v>3.43</v>
      </c>
      <c r="K3486" s="64">
        <f t="shared" si="227"/>
        <v>1.0441114246489442</v>
      </c>
      <c r="M3486" s="2"/>
    </row>
    <row r="3487" spans="1:13" x14ac:dyDescent="0.2">
      <c r="A3487" s="47">
        <f t="shared" si="225"/>
        <v>2021</v>
      </c>
      <c r="B3487" s="181" t="str">
        <f t="shared" si="226"/>
        <v>Jun</v>
      </c>
      <c r="C3487" s="79">
        <f t="shared" si="228"/>
        <v>24</v>
      </c>
      <c r="D3487" s="194">
        <v>44356</v>
      </c>
      <c r="E3487" s="53" t="s">
        <v>15</v>
      </c>
      <c r="F3487" s="53" t="s">
        <v>152</v>
      </c>
      <c r="G3487" s="50" t="s">
        <v>138</v>
      </c>
      <c r="H3487" s="50" t="s">
        <v>148</v>
      </c>
      <c r="I3487" s="53">
        <v>84</v>
      </c>
      <c r="J3487" s="61">
        <v>6.19</v>
      </c>
      <c r="K3487" s="64">
        <f t="shared" si="227"/>
        <v>1.0443661591620774</v>
      </c>
      <c r="M3487" s="2"/>
    </row>
    <row r="3488" spans="1:13" x14ac:dyDescent="0.2">
      <c r="A3488" s="47">
        <f t="shared" si="225"/>
        <v>2021</v>
      </c>
      <c r="B3488" s="181" t="str">
        <f t="shared" si="226"/>
        <v>Jun</v>
      </c>
      <c r="C3488" s="79">
        <f t="shared" si="228"/>
        <v>24</v>
      </c>
      <c r="D3488" s="194">
        <v>44356</v>
      </c>
      <c r="E3488" s="53" t="s">
        <v>15</v>
      </c>
      <c r="F3488" s="53" t="s">
        <v>152</v>
      </c>
      <c r="G3488" s="50" t="s">
        <v>138</v>
      </c>
      <c r="H3488" s="50" t="s">
        <v>144</v>
      </c>
      <c r="I3488" s="53">
        <v>65</v>
      </c>
      <c r="J3488" s="61">
        <v>3</v>
      </c>
      <c r="K3488" s="64">
        <f t="shared" si="227"/>
        <v>1.0923987255348202</v>
      </c>
      <c r="M3488" s="2"/>
    </row>
    <row r="3489" spans="1:13" x14ac:dyDescent="0.2">
      <c r="A3489" s="47">
        <f t="shared" si="225"/>
        <v>2021</v>
      </c>
      <c r="B3489" s="181" t="str">
        <f t="shared" si="226"/>
        <v>Jun</v>
      </c>
      <c r="C3489" s="79">
        <f t="shared" si="228"/>
        <v>24</v>
      </c>
      <c r="D3489" s="194">
        <v>44356</v>
      </c>
      <c r="E3489" s="53" t="s">
        <v>15</v>
      </c>
      <c r="F3489" s="53" t="s">
        <v>152</v>
      </c>
      <c r="G3489" s="50" t="s">
        <v>138</v>
      </c>
      <c r="H3489" s="50" t="s">
        <v>144</v>
      </c>
      <c r="I3489" s="53">
        <v>66</v>
      </c>
      <c r="J3489" s="61">
        <v>3.02</v>
      </c>
      <c r="K3489" s="64">
        <f t="shared" si="227"/>
        <v>1.0504493975568356</v>
      </c>
      <c r="M3489" s="2"/>
    </row>
    <row r="3490" spans="1:13" x14ac:dyDescent="0.2">
      <c r="A3490" s="47">
        <f t="shared" si="225"/>
        <v>2021</v>
      </c>
      <c r="B3490" s="181" t="str">
        <f t="shared" si="226"/>
        <v>Jun</v>
      </c>
      <c r="C3490" s="79">
        <f t="shared" si="228"/>
        <v>24</v>
      </c>
      <c r="D3490" s="194">
        <v>44356</v>
      </c>
      <c r="E3490" s="53" t="s">
        <v>15</v>
      </c>
      <c r="F3490" s="53" t="s">
        <v>152</v>
      </c>
      <c r="G3490" s="50" t="s">
        <v>138</v>
      </c>
      <c r="H3490" s="50" t="s">
        <v>144</v>
      </c>
      <c r="I3490" s="53">
        <v>68</v>
      </c>
      <c r="J3490" s="61">
        <v>3.41</v>
      </c>
      <c r="K3490" s="64">
        <f t="shared" si="227"/>
        <v>1.0844952167718298</v>
      </c>
      <c r="M3490" s="2"/>
    </row>
    <row r="3491" spans="1:13" x14ac:dyDescent="0.2">
      <c r="A3491" s="47">
        <f t="shared" si="225"/>
        <v>2021</v>
      </c>
      <c r="B3491" s="181" t="str">
        <f t="shared" si="226"/>
        <v>Jun</v>
      </c>
      <c r="C3491" s="79">
        <f t="shared" si="228"/>
        <v>24</v>
      </c>
      <c r="D3491" s="194">
        <v>44356</v>
      </c>
      <c r="E3491" s="53" t="s">
        <v>15</v>
      </c>
      <c r="F3491" s="53" t="s">
        <v>152</v>
      </c>
      <c r="G3491" s="50" t="s">
        <v>138</v>
      </c>
      <c r="H3491" s="50" t="s">
        <v>148</v>
      </c>
      <c r="I3491" s="53">
        <v>72</v>
      </c>
      <c r="J3491" s="61">
        <v>4.29</v>
      </c>
      <c r="K3491" s="64">
        <f t="shared" si="227"/>
        <v>1.1493698559670782</v>
      </c>
      <c r="M3491" s="2"/>
    </row>
    <row r="3492" spans="1:13" x14ac:dyDescent="0.2">
      <c r="A3492" s="47">
        <f t="shared" si="225"/>
        <v>2021</v>
      </c>
      <c r="B3492" s="181" t="str">
        <f t="shared" si="226"/>
        <v>Jun</v>
      </c>
      <c r="C3492" s="79">
        <f t="shared" si="228"/>
        <v>24</v>
      </c>
      <c r="D3492" s="194">
        <v>44356</v>
      </c>
      <c r="E3492" s="53" t="s">
        <v>15</v>
      </c>
      <c r="F3492" s="53" t="s">
        <v>152</v>
      </c>
      <c r="G3492" s="50" t="s">
        <v>138</v>
      </c>
      <c r="H3492" s="50" t="s">
        <v>144</v>
      </c>
      <c r="I3492" s="53">
        <v>64</v>
      </c>
      <c r="J3492" s="61">
        <v>2.67</v>
      </c>
      <c r="K3492" s="64">
        <f t="shared" si="227"/>
        <v>1.018524169921875</v>
      </c>
      <c r="M3492" s="2"/>
    </row>
    <row r="3493" spans="1:13" x14ac:dyDescent="0.2">
      <c r="A3493" s="47">
        <f t="shared" si="225"/>
        <v>2021</v>
      </c>
      <c r="B3493" s="181" t="str">
        <f t="shared" si="226"/>
        <v>Jun</v>
      </c>
      <c r="C3493" s="79">
        <f t="shared" si="228"/>
        <v>24</v>
      </c>
      <c r="D3493" s="194">
        <v>44356</v>
      </c>
      <c r="E3493" s="53" t="s">
        <v>60</v>
      </c>
      <c r="F3493" s="53" t="s">
        <v>142</v>
      </c>
      <c r="G3493" s="50" t="s">
        <v>138</v>
      </c>
      <c r="H3493" s="50" t="s">
        <v>144</v>
      </c>
      <c r="I3493" s="53">
        <v>65</v>
      </c>
      <c r="J3493" s="61">
        <v>2.36</v>
      </c>
      <c r="K3493" s="64">
        <f t="shared" si="227"/>
        <v>0.85935366408739189</v>
      </c>
      <c r="M3493" s="2"/>
    </row>
    <row r="3494" spans="1:13" x14ac:dyDescent="0.2">
      <c r="A3494" s="47">
        <f t="shared" si="225"/>
        <v>2021</v>
      </c>
      <c r="B3494" s="181" t="str">
        <f t="shared" si="226"/>
        <v>Jun</v>
      </c>
      <c r="C3494" s="79">
        <f t="shared" si="228"/>
        <v>24</v>
      </c>
      <c r="D3494" s="194">
        <v>44356</v>
      </c>
      <c r="E3494" s="53" t="s">
        <v>60</v>
      </c>
      <c r="F3494" s="53" t="s">
        <v>146</v>
      </c>
      <c r="G3494" s="50" t="s">
        <v>138</v>
      </c>
      <c r="H3494" s="50" t="s">
        <v>144</v>
      </c>
      <c r="I3494" s="53">
        <v>56</v>
      </c>
      <c r="J3494" s="61">
        <v>2.2799999999999998</v>
      </c>
      <c r="K3494" s="64">
        <f t="shared" si="227"/>
        <v>1.2982871720116615</v>
      </c>
      <c r="M3494" s="2"/>
    </row>
    <row r="3495" spans="1:13" x14ac:dyDescent="0.2">
      <c r="A3495" s="47">
        <f t="shared" si="225"/>
        <v>2021</v>
      </c>
      <c r="B3495" s="181" t="str">
        <f t="shared" si="226"/>
        <v>Jun</v>
      </c>
      <c r="C3495" s="79">
        <f t="shared" si="228"/>
        <v>24</v>
      </c>
      <c r="D3495" s="194">
        <v>44356</v>
      </c>
      <c r="E3495" s="53" t="s">
        <v>60</v>
      </c>
      <c r="F3495" s="53" t="s">
        <v>146</v>
      </c>
      <c r="G3495" s="50" t="s">
        <v>138</v>
      </c>
      <c r="H3495" s="50" t="s">
        <v>144</v>
      </c>
      <c r="I3495" s="53">
        <v>69</v>
      </c>
      <c r="J3495" s="61">
        <v>3.57</v>
      </c>
      <c r="K3495" s="64">
        <f t="shared" si="227"/>
        <v>1.0867282174917583</v>
      </c>
      <c r="M3495" s="2"/>
    </row>
    <row r="3496" spans="1:13" x14ac:dyDescent="0.2">
      <c r="A3496" s="47">
        <f t="shared" ref="A3496:A3559" si="229">YEAR(D3496)</f>
        <v>2021</v>
      </c>
      <c r="B3496" s="181" t="str">
        <f t="shared" si="226"/>
        <v>Jun</v>
      </c>
      <c r="C3496" s="79">
        <f t="shared" si="228"/>
        <v>24</v>
      </c>
      <c r="D3496" s="194">
        <v>44356</v>
      </c>
      <c r="E3496" s="53" t="s">
        <v>60</v>
      </c>
      <c r="F3496" s="53" t="s">
        <v>152</v>
      </c>
      <c r="G3496" s="50" t="s">
        <v>138</v>
      </c>
      <c r="H3496" s="50" t="s">
        <v>144</v>
      </c>
      <c r="I3496" s="53">
        <v>64</v>
      </c>
      <c r="J3496" s="61">
        <v>2.65</v>
      </c>
      <c r="K3496" s="64">
        <f t="shared" si="227"/>
        <v>1.010894775390625</v>
      </c>
      <c r="M3496" s="2"/>
    </row>
    <row r="3497" spans="1:13" x14ac:dyDescent="0.2">
      <c r="A3497" s="47">
        <f t="shared" si="229"/>
        <v>2021</v>
      </c>
      <c r="B3497" s="181" t="str">
        <f t="shared" si="226"/>
        <v>Jun</v>
      </c>
      <c r="C3497" s="79">
        <f t="shared" si="228"/>
        <v>24</v>
      </c>
      <c r="D3497" s="194">
        <v>44356</v>
      </c>
      <c r="E3497" s="53" t="s">
        <v>60</v>
      </c>
      <c r="F3497" s="53" t="s">
        <v>152</v>
      </c>
      <c r="G3497" s="50" t="s">
        <v>138</v>
      </c>
      <c r="H3497" s="50" t="s">
        <v>144</v>
      </c>
      <c r="I3497" s="53">
        <v>65</v>
      </c>
      <c r="J3497" s="61">
        <v>2.76</v>
      </c>
      <c r="K3497" s="64">
        <f t="shared" si="227"/>
        <v>1.0050068274920345</v>
      </c>
      <c r="M3497" s="2"/>
    </row>
    <row r="3498" spans="1:13" x14ac:dyDescent="0.2">
      <c r="A3498" s="47">
        <f t="shared" si="229"/>
        <v>2021</v>
      </c>
      <c r="B3498" s="181" t="str">
        <f t="shared" si="226"/>
        <v>Jun</v>
      </c>
      <c r="C3498" s="79">
        <f t="shared" si="228"/>
        <v>24</v>
      </c>
      <c r="D3498" s="194">
        <v>44356</v>
      </c>
      <c r="E3498" s="53" t="s">
        <v>60</v>
      </c>
      <c r="F3498" s="53" t="s">
        <v>152</v>
      </c>
      <c r="G3498" s="50" t="s">
        <v>138</v>
      </c>
      <c r="H3498" s="50" t="s">
        <v>148</v>
      </c>
      <c r="I3498" s="53">
        <v>70</v>
      </c>
      <c r="J3498" s="61">
        <v>4.21</v>
      </c>
      <c r="K3498" s="64">
        <f t="shared" si="227"/>
        <v>1.227405247813411</v>
      </c>
      <c r="M3498" s="2"/>
    </row>
    <row r="3499" spans="1:13" x14ac:dyDescent="0.2">
      <c r="A3499" s="47">
        <f t="shared" si="229"/>
        <v>2021</v>
      </c>
      <c r="B3499" s="181" t="str">
        <f t="shared" si="226"/>
        <v>Jun</v>
      </c>
      <c r="C3499" s="79">
        <f t="shared" si="228"/>
        <v>24</v>
      </c>
      <c r="D3499" s="194">
        <v>44356</v>
      </c>
      <c r="E3499" s="53" t="s">
        <v>60</v>
      </c>
      <c r="F3499" s="53" t="s">
        <v>152</v>
      </c>
      <c r="G3499" s="50" t="s">
        <v>138</v>
      </c>
      <c r="H3499" s="50" t="s">
        <v>148</v>
      </c>
      <c r="I3499" s="53">
        <v>71</v>
      </c>
      <c r="J3499" s="61">
        <v>4.0199999999999996</v>
      </c>
      <c r="K3499" s="64">
        <f t="shared" si="227"/>
        <v>1.1231842553036926</v>
      </c>
      <c r="M3499" s="2"/>
    </row>
    <row r="3500" spans="1:13" x14ac:dyDescent="0.2">
      <c r="A3500" s="47">
        <f t="shared" si="229"/>
        <v>2021</v>
      </c>
      <c r="B3500" s="181" t="str">
        <f t="shared" si="226"/>
        <v>Jun</v>
      </c>
      <c r="C3500" s="79">
        <f t="shared" si="228"/>
        <v>24</v>
      </c>
      <c r="D3500" s="194">
        <v>44356</v>
      </c>
      <c r="E3500" s="53" t="s">
        <v>60</v>
      </c>
      <c r="F3500" s="53" t="s">
        <v>152</v>
      </c>
      <c r="G3500" s="50" t="s">
        <v>138</v>
      </c>
      <c r="H3500" s="50" t="s">
        <v>148</v>
      </c>
      <c r="I3500" s="53">
        <v>77</v>
      </c>
      <c r="J3500" s="61">
        <v>4.93</v>
      </c>
      <c r="K3500" s="64">
        <f t="shared" si="227"/>
        <v>1.0798781249110141</v>
      </c>
      <c r="M3500" s="2"/>
    </row>
    <row r="3501" spans="1:13" x14ac:dyDescent="0.2">
      <c r="A3501" s="47">
        <f t="shared" si="229"/>
        <v>2021</v>
      </c>
      <c r="B3501" s="181" t="str">
        <f t="shared" si="226"/>
        <v>Jun</v>
      </c>
      <c r="C3501" s="79">
        <f t="shared" si="228"/>
        <v>24</v>
      </c>
      <c r="D3501" s="194">
        <v>44356</v>
      </c>
      <c r="E3501" s="53" t="s">
        <v>60</v>
      </c>
      <c r="F3501" s="53" t="s">
        <v>152</v>
      </c>
      <c r="G3501" s="50" t="s">
        <v>138</v>
      </c>
      <c r="H3501" s="50" t="s">
        <v>144</v>
      </c>
      <c r="I3501" s="53">
        <v>69</v>
      </c>
      <c r="J3501" s="61">
        <v>3.96</v>
      </c>
      <c r="K3501" s="64">
        <f t="shared" si="227"/>
        <v>1.2054464261253117</v>
      </c>
      <c r="M3501" s="2"/>
    </row>
    <row r="3502" spans="1:13" x14ac:dyDescent="0.2">
      <c r="A3502" s="47">
        <f t="shared" si="229"/>
        <v>2021</v>
      </c>
      <c r="B3502" s="181" t="str">
        <f t="shared" ref="B3502:B3565" si="230">TEXT(D3502,"mmm")</f>
        <v>Jun</v>
      </c>
      <c r="C3502" s="79">
        <f t="shared" si="228"/>
        <v>24</v>
      </c>
      <c r="D3502" s="194">
        <v>44356</v>
      </c>
      <c r="E3502" s="53" t="s">
        <v>60</v>
      </c>
      <c r="F3502" s="53" t="s">
        <v>152</v>
      </c>
      <c r="G3502" s="50" t="s">
        <v>138</v>
      </c>
      <c r="H3502" s="50" t="s">
        <v>148</v>
      </c>
      <c r="I3502" s="53">
        <v>70</v>
      </c>
      <c r="J3502" s="61">
        <v>3.81</v>
      </c>
      <c r="K3502" s="64">
        <f t="shared" si="227"/>
        <v>1.1107871720116618</v>
      </c>
      <c r="M3502" s="2"/>
    </row>
    <row r="3503" spans="1:13" x14ac:dyDescent="0.2">
      <c r="A3503" s="47">
        <f t="shared" si="229"/>
        <v>2021</v>
      </c>
      <c r="B3503" s="181" t="str">
        <f t="shared" si="230"/>
        <v>Jun</v>
      </c>
      <c r="C3503" s="79">
        <f t="shared" si="228"/>
        <v>24</v>
      </c>
      <c r="D3503" s="194">
        <v>44356</v>
      </c>
      <c r="E3503" s="53" t="s">
        <v>60</v>
      </c>
      <c r="F3503" s="53" t="s">
        <v>152</v>
      </c>
      <c r="G3503" s="50" t="s">
        <v>138</v>
      </c>
      <c r="H3503" s="50" t="s">
        <v>144</v>
      </c>
      <c r="I3503" s="53">
        <v>69</v>
      </c>
      <c r="J3503" s="61">
        <v>3.79</v>
      </c>
      <c r="K3503" s="64">
        <f t="shared" si="227"/>
        <v>1.1536974633876089</v>
      </c>
      <c r="M3503" s="2"/>
    </row>
    <row r="3504" spans="1:13" x14ac:dyDescent="0.2">
      <c r="A3504" s="47">
        <f t="shared" si="229"/>
        <v>2021</v>
      </c>
      <c r="B3504" s="181" t="str">
        <f t="shared" si="230"/>
        <v>Jun</v>
      </c>
      <c r="C3504" s="79">
        <f t="shared" si="228"/>
        <v>24</v>
      </c>
      <c r="D3504" s="194">
        <v>44356</v>
      </c>
      <c r="E3504" s="53" t="s">
        <v>60</v>
      </c>
      <c r="F3504" s="53" t="s">
        <v>152</v>
      </c>
      <c r="G3504" s="50" t="s">
        <v>138</v>
      </c>
      <c r="H3504" s="50" t="s">
        <v>144</v>
      </c>
      <c r="I3504" s="53">
        <v>60</v>
      </c>
      <c r="J3504" s="61">
        <v>2.12</v>
      </c>
      <c r="K3504" s="64">
        <f t="shared" si="227"/>
        <v>0.98148148148148151</v>
      </c>
      <c r="M3504" s="2"/>
    </row>
    <row r="3505" spans="1:13" x14ac:dyDescent="0.2">
      <c r="A3505" s="47">
        <f t="shared" si="229"/>
        <v>2021</v>
      </c>
      <c r="B3505" s="181" t="str">
        <f t="shared" si="230"/>
        <v>Jun</v>
      </c>
      <c r="C3505" s="79">
        <f t="shared" si="228"/>
        <v>24</v>
      </c>
      <c r="D3505" s="194">
        <v>44356</v>
      </c>
      <c r="E3505" s="53" t="s">
        <v>60</v>
      </c>
      <c r="F3505" s="53" t="s">
        <v>152</v>
      </c>
      <c r="G3505" s="50" t="s">
        <v>138</v>
      </c>
      <c r="H3505" s="50" t="s">
        <v>148</v>
      </c>
      <c r="I3505" s="53">
        <v>87</v>
      </c>
      <c r="J3505" s="61">
        <v>6.82</v>
      </c>
      <c r="K3505" s="64">
        <f t="shared" si="227"/>
        <v>1.0356824494345509</v>
      </c>
      <c r="M3505" s="2"/>
    </row>
    <row r="3506" spans="1:13" x14ac:dyDescent="0.2">
      <c r="A3506" s="47">
        <f t="shared" si="229"/>
        <v>2021</v>
      </c>
      <c r="B3506" s="181" t="str">
        <f t="shared" si="230"/>
        <v>Jun</v>
      </c>
      <c r="C3506" s="79">
        <f t="shared" si="228"/>
        <v>24</v>
      </c>
      <c r="D3506" s="194">
        <v>44356</v>
      </c>
      <c r="E3506" s="53" t="s">
        <v>60</v>
      </c>
      <c r="F3506" s="53" t="s">
        <v>152</v>
      </c>
      <c r="G3506" s="50" t="s">
        <v>138</v>
      </c>
      <c r="H3506" s="50" t="s">
        <v>144</v>
      </c>
      <c r="I3506" s="53">
        <v>67</v>
      </c>
      <c r="J3506" s="61">
        <v>3.59</v>
      </c>
      <c r="K3506" s="64">
        <f t="shared" si="227"/>
        <v>1.1936308654987482</v>
      </c>
      <c r="M3506" s="2"/>
    </row>
    <row r="3507" spans="1:13" x14ac:dyDescent="0.2">
      <c r="A3507" s="47">
        <f t="shared" si="229"/>
        <v>2021</v>
      </c>
      <c r="B3507" s="181" t="str">
        <f t="shared" si="230"/>
        <v>Jun</v>
      </c>
      <c r="C3507" s="79">
        <f t="shared" si="228"/>
        <v>24</v>
      </c>
      <c r="D3507" s="194">
        <v>44356</v>
      </c>
      <c r="E3507" s="53" t="s">
        <v>60</v>
      </c>
      <c r="F3507" s="53" t="s">
        <v>152</v>
      </c>
      <c r="G3507" s="50" t="s">
        <v>138</v>
      </c>
      <c r="H3507" s="50" t="s">
        <v>148</v>
      </c>
      <c r="I3507" s="53">
        <v>73</v>
      </c>
      <c r="J3507" s="61">
        <v>4.3</v>
      </c>
      <c r="K3507" s="64">
        <f t="shared" si="227"/>
        <v>1.1053501517928523</v>
      </c>
      <c r="M3507" s="2"/>
    </row>
    <row r="3508" spans="1:13" x14ac:dyDescent="0.2">
      <c r="A3508" s="47">
        <f t="shared" si="229"/>
        <v>2021</v>
      </c>
      <c r="B3508" s="181" t="str">
        <f t="shared" si="230"/>
        <v>Jun</v>
      </c>
      <c r="C3508" s="79">
        <f t="shared" si="228"/>
        <v>24</v>
      </c>
      <c r="D3508" s="194">
        <v>44356</v>
      </c>
      <c r="E3508" s="53" t="s">
        <v>60</v>
      </c>
      <c r="F3508" s="53" t="s">
        <v>152</v>
      </c>
      <c r="G3508" s="50" t="s">
        <v>138</v>
      </c>
      <c r="H3508" s="50" t="s">
        <v>148</v>
      </c>
      <c r="I3508" s="53">
        <v>73</v>
      </c>
      <c r="J3508" s="61">
        <v>4.1500000000000004</v>
      </c>
      <c r="K3508" s="64">
        <f t="shared" si="227"/>
        <v>1.0667914255675204</v>
      </c>
      <c r="M3508" s="2"/>
    </row>
    <row r="3509" spans="1:13" x14ac:dyDescent="0.2">
      <c r="A3509" s="47">
        <f t="shared" si="229"/>
        <v>2021</v>
      </c>
      <c r="B3509" s="181" t="str">
        <f t="shared" si="230"/>
        <v>Jun</v>
      </c>
      <c r="C3509" s="79">
        <f t="shared" si="228"/>
        <v>24</v>
      </c>
      <c r="D3509" s="194">
        <v>44356</v>
      </c>
      <c r="E3509" s="53" t="s">
        <v>60</v>
      </c>
      <c r="F3509" s="53" t="s">
        <v>152</v>
      </c>
      <c r="G3509" s="50" t="s">
        <v>138</v>
      </c>
      <c r="H3509" s="50" t="s">
        <v>148</v>
      </c>
      <c r="I3509" s="53">
        <v>95</v>
      </c>
      <c r="J3509" s="61">
        <v>8.91</v>
      </c>
      <c r="K3509" s="64">
        <f t="shared" si="227"/>
        <v>1.0392185449774018</v>
      </c>
      <c r="M3509" s="2"/>
    </row>
    <row r="3510" spans="1:13" x14ac:dyDescent="0.2">
      <c r="A3510" s="47">
        <f t="shared" si="229"/>
        <v>2021</v>
      </c>
      <c r="B3510" s="181" t="str">
        <f t="shared" si="230"/>
        <v>Jun</v>
      </c>
      <c r="C3510" s="79">
        <f t="shared" si="228"/>
        <v>24</v>
      </c>
      <c r="D3510" s="194">
        <v>44356</v>
      </c>
      <c r="E3510" s="53" t="s">
        <v>15</v>
      </c>
      <c r="F3510" s="53" t="s">
        <v>142</v>
      </c>
      <c r="G3510" s="50" t="s">
        <v>138</v>
      </c>
      <c r="H3510" s="50" t="s">
        <v>144</v>
      </c>
      <c r="I3510" s="53">
        <v>71</v>
      </c>
      <c r="J3510" s="61">
        <v>3.19</v>
      </c>
      <c r="K3510" s="64">
        <f t="shared" si="227"/>
        <v>0.89128302846238305</v>
      </c>
      <c r="M3510" s="2"/>
    </row>
    <row r="3511" spans="1:13" x14ac:dyDescent="0.2">
      <c r="A3511" s="47">
        <f t="shared" si="229"/>
        <v>2021</v>
      </c>
      <c r="B3511" s="181" t="str">
        <f t="shared" si="230"/>
        <v>Jun</v>
      </c>
      <c r="C3511" s="79">
        <f t="shared" si="228"/>
        <v>24</v>
      </c>
      <c r="D3511" s="194">
        <v>44356</v>
      </c>
      <c r="E3511" s="53" t="s">
        <v>15</v>
      </c>
      <c r="F3511" s="53" t="s">
        <v>142</v>
      </c>
      <c r="G3511" s="50" t="s">
        <v>138</v>
      </c>
      <c r="H3511" s="50" t="s">
        <v>144</v>
      </c>
      <c r="I3511" s="53">
        <v>66</v>
      </c>
      <c r="J3511" s="61">
        <v>2.23</v>
      </c>
      <c r="K3511" s="64">
        <f t="shared" si="227"/>
        <v>0.77566296574561033</v>
      </c>
      <c r="M3511" s="2"/>
    </row>
    <row r="3512" spans="1:13" x14ac:dyDescent="0.2">
      <c r="A3512" s="47">
        <f t="shared" si="229"/>
        <v>2021</v>
      </c>
      <c r="B3512" s="181" t="str">
        <f t="shared" si="230"/>
        <v>Jun</v>
      </c>
      <c r="C3512" s="79">
        <f t="shared" si="228"/>
        <v>24</v>
      </c>
      <c r="D3512" s="194">
        <v>44357</v>
      </c>
      <c r="E3512" s="53" t="s">
        <v>15</v>
      </c>
      <c r="F3512" s="53" t="s">
        <v>142</v>
      </c>
      <c r="G3512" s="50" t="s">
        <v>138</v>
      </c>
      <c r="H3512" s="50" t="s">
        <v>144</v>
      </c>
      <c r="I3512" s="53">
        <v>67</v>
      </c>
      <c r="J3512" s="61">
        <v>2.77</v>
      </c>
      <c r="K3512" s="64">
        <f t="shared" si="227"/>
        <v>0.92099094635975831</v>
      </c>
      <c r="M3512" s="2"/>
    </row>
    <row r="3513" spans="1:13" x14ac:dyDescent="0.2">
      <c r="A3513" s="47">
        <f t="shared" si="229"/>
        <v>2021</v>
      </c>
      <c r="B3513" s="181" t="str">
        <f t="shared" si="230"/>
        <v>Jun</v>
      </c>
      <c r="C3513" s="79">
        <f t="shared" si="228"/>
        <v>24</v>
      </c>
      <c r="D3513" s="194">
        <v>44357</v>
      </c>
      <c r="E3513" s="53" t="s">
        <v>15</v>
      </c>
      <c r="F3513" s="53" t="s">
        <v>142</v>
      </c>
      <c r="G3513" s="50" t="s">
        <v>138</v>
      </c>
      <c r="H3513" s="50" t="s">
        <v>144</v>
      </c>
      <c r="I3513" s="53">
        <v>70</v>
      </c>
      <c r="J3513" s="61">
        <v>2.8</v>
      </c>
      <c r="K3513" s="64">
        <f t="shared" si="227"/>
        <v>0.81632653061224492</v>
      </c>
      <c r="M3513" s="2"/>
    </row>
    <row r="3514" spans="1:13" x14ac:dyDescent="0.2">
      <c r="A3514" s="47">
        <f t="shared" si="229"/>
        <v>2021</v>
      </c>
      <c r="B3514" s="181" t="str">
        <f t="shared" si="230"/>
        <v>Jun</v>
      </c>
      <c r="C3514" s="79">
        <f t="shared" si="228"/>
        <v>24</v>
      </c>
      <c r="D3514" s="194">
        <v>44357</v>
      </c>
      <c r="E3514" s="53" t="s">
        <v>15</v>
      </c>
      <c r="F3514" s="53" t="s">
        <v>142</v>
      </c>
      <c r="G3514" s="50" t="s">
        <v>138</v>
      </c>
      <c r="H3514" s="50" t="s">
        <v>144</v>
      </c>
      <c r="I3514" s="53">
        <v>72</v>
      </c>
      <c r="J3514" s="61">
        <v>2.91</v>
      </c>
      <c r="K3514" s="64">
        <f t="shared" si="227"/>
        <v>0.77964248971193417</v>
      </c>
      <c r="M3514" s="2"/>
    </row>
    <row r="3515" spans="1:13" x14ac:dyDescent="0.2">
      <c r="A3515" s="47">
        <f t="shared" si="229"/>
        <v>2021</v>
      </c>
      <c r="B3515" s="181" t="str">
        <f t="shared" si="230"/>
        <v>Jun</v>
      </c>
      <c r="C3515" s="79">
        <f t="shared" si="228"/>
        <v>24</v>
      </c>
      <c r="D3515" s="194">
        <v>44357</v>
      </c>
      <c r="E3515" s="53" t="s">
        <v>15</v>
      </c>
      <c r="F3515" s="53" t="s">
        <v>142</v>
      </c>
      <c r="G3515" s="50" t="s">
        <v>138</v>
      </c>
      <c r="H3515" s="50" t="s">
        <v>144</v>
      </c>
      <c r="I3515" s="53">
        <v>83</v>
      </c>
      <c r="J3515" s="61">
        <v>2.7</v>
      </c>
      <c r="K3515" s="64">
        <f t="shared" si="227"/>
        <v>0.47220381016007706</v>
      </c>
      <c r="M3515" s="2"/>
    </row>
    <row r="3516" spans="1:13" x14ac:dyDescent="0.2">
      <c r="A3516" s="47">
        <f t="shared" si="229"/>
        <v>2021</v>
      </c>
      <c r="B3516" s="181" t="str">
        <f t="shared" si="230"/>
        <v>Jun</v>
      </c>
      <c r="C3516" s="79">
        <f t="shared" si="228"/>
        <v>24</v>
      </c>
      <c r="D3516" s="194">
        <v>44357</v>
      </c>
      <c r="E3516" s="53" t="s">
        <v>15</v>
      </c>
      <c r="F3516" s="53" t="s">
        <v>146</v>
      </c>
      <c r="G3516" s="50" t="s">
        <v>138</v>
      </c>
      <c r="H3516" s="50" t="s">
        <v>144</v>
      </c>
      <c r="I3516" s="53">
        <v>57</v>
      </c>
      <c r="J3516" s="61">
        <v>1.93</v>
      </c>
      <c r="K3516" s="64">
        <f t="shared" si="227"/>
        <v>1.0421560210159131</v>
      </c>
      <c r="M3516" s="2"/>
    </row>
    <row r="3517" spans="1:13" x14ac:dyDescent="0.2">
      <c r="A3517" s="47">
        <f t="shared" si="229"/>
        <v>2021</v>
      </c>
      <c r="B3517" s="181" t="str">
        <f t="shared" si="230"/>
        <v>Jun</v>
      </c>
      <c r="C3517" s="79">
        <f t="shared" si="228"/>
        <v>24</v>
      </c>
      <c r="D3517" s="194">
        <v>44357</v>
      </c>
      <c r="E3517" s="53" t="s">
        <v>15</v>
      </c>
      <c r="F3517" s="53" t="s">
        <v>146</v>
      </c>
      <c r="G3517" s="50" t="s">
        <v>138</v>
      </c>
      <c r="H3517" s="50" t="s">
        <v>144</v>
      </c>
      <c r="I3517" s="53">
        <v>63</v>
      </c>
      <c r="J3517" s="61">
        <v>2.72</v>
      </c>
      <c r="K3517" s="64">
        <f t="shared" si="227"/>
        <v>1.087795494447044</v>
      </c>
      <c r="M3517" s="2"/>
    </row>
    <row r="3518" spans="1:13" x14ac:dyDescent="0.2">
      <c r="A3518" s="47">
        <f t="shared" si="229"/>
        <v>2021</v>
      </c>
      <c r="B3518" s="181" t="str">
        <f t="shared" si="230"/>
        <v>Jun</v>
      </c>
      <c r="C3518" s="79">
        <f t="shared" si="228"/>
        <v>24</v>
      </c>
      <c r="D3518" s="194">
        <v>44357</v>
      </c>
      <c r="E3518" s="53" t="s">
        <v>15</v>
      </c>
      <c r="F3518" s="53" t="s">
        <v>146</v>
      </c>
      <c r="G3518" s="50" t="s">
        <v>138</v>
      </c>
      <c r="H3518" s="50" t="s">
        <v>144</v>
      </c>
      <c r="I3518" s="53">
        <v>56</v>
      </c>
      <c r="J3518" s="61">
        <v>1.9</v>
      </c>
      <c r="K3518" s="64">
        <f t="shared" si="227"/>
        <v>1.0819059766763848</v>
      </c>
      <c r="M3518" s="2"/>
    </row>
    <row r="3519" spans="1:13" x14ac:dyDescent="0.2">
      <c r="A3519" s="47">
        <f t="shared" si="229"/>
        <v>2021</v>
      </c>
      <c r="B3519" s="181" t="str">
        <f t="shared" si="230"/>
        <v>Jun</v>
      </c>
      <c r="C3519" s="79">
        <f t="shared" si="228"/>
        <v>24</v>
      </c>
      <c r="D3519" s="194">
        <v>44357</v>
      </c>
      <c r="E3519" s="53" t="s">
        <v>15</v>
      </c>
      <c r="F3519" s="53" t="s">
        <v>146</v>
      </c>
      <c r="G3519" s="50" t="s">
        <v>138</v>
      </c>
      <c r="H3519" s="50" t="s">
        <v>144</v>
      </c>
      <c r="I3519" s="53">
        <v>61</v>
      </c>
      <c r="J3519" s="61">
        <v>1.46</v>
      </c>
      <c r="K3519" s="64">
        <f t="shared" si="227"/>
        <v>0.64322564443719954</v>
      </c>
      <c r="M3519" s="2"/>
    </row>
    <row r="3520" spans="1:13" x14ac:dyDescent="0.2">
      <c r="A3520" s="47">
        <f t="shared" si="229"/>
        <v>2021</v>
      </c>
      <c r="B3520" s="181" t="str">
        <f t="shared" si="230"/>
        <v>Jun</v>
      </c>
      <c r="C3520" s="79">
        <f t="shared" si="228"/>
        <v>24</v>
      </c>
      <c r="D3520" s="194">
        <v>44357</v>
      </c>
      <c r="E3520" s="53" t="s">
        <v>15</v>
      </c>
      <c r="F3520" s="53" t="s">
        <v>146</v>
      </c>
      <c r="G3520" s="50" t="s">
        <v>138</v>
      </c>
      <c r="H3520" s="50" t="s">
        <v>144</v>
      </c>
      <c r="I3520" s="53">
        <v>57</v>
      </c>
      <c r="J3520" s="61">
        <v>2.0099999999999998</v>
      </c>
      <c r="K3520" s="64">
        <f t="shared" si="227"/>
        <v>1.0853541980528421</v>
      </c>
      <c r="M3520" s="2"/>
    </row>
    <row r="3521" spans="1:13" x14ac:dyDescent="0.2">
      <c r="A3521" s="47">
        <f t="shared" si="229"/>
        <v>2021</v>
      </c>
      <c r="B3521" s="181" t="str">
        <f t="shared" si="230"/>
        <v>Jun</v>
      </c>
      <c r="C3521" s="79">
        <f t="shared" si="228"/>
        <v>24</v>
      </c>
      <c r="D3521" s="194">
        <v>44357</v>
      </c>
      <c r="E3521" s="53" t="s">
        <v>15</v>
      </c>
      <c r="F3521" s="53" t="s">
        <v>146</v>
      </c>
      <c r="G3521" s="50" t="s">
        <v>138</v>
      </c>
      <c r="H3521" s="50" t="s">
        <v>144</v>
      </c>
      <c r="I3521" s="53">
        <v>47</v>
      </c>
      <c r="J3521" s="61">
        <v>1.1599999999999999</v>
      </c>
      <c r="K3521" s="64">
        <f t="shared" si="227"/>
        <v>1.1172861504676226</v>
      </c>
      <c r="M3521" s="2"/>
    </row>
    <row r="3522" spans="1:13" x14ac:dyDescent="0.2">
      <c r="A3522" s="47">
        <f t="shared" si="229"/>
        <v>2021</v>
      </c>
      <c r="B3522" s="181" t="str">
        <f t="shared" si="230"/>
        <v>Jun</v>
      </c>
      <c r="C3522" s="79">
        <f t="shared" si="228"/>
        <v>24</v>
      </c>
      <c r="D3522" s="194">
        <v>44357</v>
      </c>
      <c r="E3522" s="53" t="s">
        <v>15</v>
      </c>
      <c r="F3522" s="53" t="s">
        <v>146</v>
      </c>
      <c r="G3522" s="50" t="s">
        <v>138</v>
      </c>
      <c r="H3522" s="50" t="s">
        <v>144</v>
      </c>
      <c r="I3522" s="53">
        <v>60</v>
      </c>
      <c r="J3522" s="61">
        <v>2.6</v>
      </c>
      <c r="K3522" s="64">
        <f t="shared" si="227"/>
        <v>1.2037037037037037</v>
      </c>
      <c r="M3522" s="2"/>
    </row>
    <row r="3523" spans="1:13" x14ac:dyDescent="0.2">
      <c r="A3523" s="47">
        <f t="shared" si="229"/>
        <v>2021</v>
      </c>
      <c r="B3523" s="181" t="str">
        <f t="shared" si="230"/>
        <v>Jun</v>
      </c>
      <c r="C3523" s="79">
        <f t="shared" si="228"/>
        <v>24</v>
      </c>
      <c r="D3523" s="194">
        <v>44357</v>
      </c>
      <c r="E3523" s="53" t="s">
        <v>15</v>
      </c>
      <c r="F3523" s="53" t="s">
        <v>146</v>
      </c>
      <c r="G3523" s="50" t="s">
        <v>138</v>
      </c>
      <c r="H3523" s="50" t="s">
        <v>144</v>
      </c>
      <c r="I3523" s="53">
        <v>68</v>
      </c>
      <c r="J3523" s="61">
        <v>3.25</v>
      </c>
      <c r="K3523" s="64">
        <f t="shared" ref="K3523:K3586" si="231">IF(J3523="","",(J3523*100000)/(I3523^3))</f>
        <v>1.0336098107062894</v>
      </c>
      <c r="M3523" s="2"/>
    </row>
    <row r="3524" spans="1:13" x14ac:dyDescent="0.2">
      <c r="A3524" s="47">
        <f t="shared" si="229"/>
        <v>2021</v>
      </c>
      <c r="B3524" s="181" t="str">
        <f t="shared" si="230"/>
        <v>Jun</v>
      </c>
      <c r="C3524" s="79">
        <f t="shared" si="228"/>
        <v>24</v>
      </c>
      <c r="D3524" s="194">
        <v>44357</v>
      </c>
      <c r="E3524" s="53" t="s">
        <v>15</v>
      </c>
      <c r="F3524" s="53" t="s">
        <v>146</v>
      </c>
      <c r="G3524" s="50" t="s">
        <v>138</v>
      </c>
      <c r="H3524" s="50" t="s">
        <v>144</v>
      </c>
      <c r="I3524" s="53">
        <v>51</v>
      </c>
      <c r="J3524" s="61">
        <v>1.51</v>
      </c>
      <c r="K3524" s="64">
        <f t="shared" si="231"/>
        <v>1.1383253801328297</v>
      </c>
      <c r="M3524" s="2"/>
    </row>
    <row r="3525" spans="1:13" x14ac:dyDescent="0.2">
      <c r="A3525" s="47">
        <f t="shared" si="229"/>
        <v>2021</v>
      </c>
      <c r="B3525" s="181" t="str">
        <f t="shared" si="230"/>
        <v>Jun</v>
      </c>
      <c r="C3525" s="79">
        <f t="shared" si="228"/>
        <v>24</v>
      </c>
      <c r="D3525" s="194">
        <v>44357</v>
      </c>
      <c r="E3525" s="53" t="s">
        <v>15</v>
      </c>
      <c r="F3525" s="53" t="s">
        <v>146</v>
      </c>
      <c r="G3525" s="50" t="s">
        <v>138</v>
      </c>
      <c r="H3525" s="50" t="s">
        <v>144</v>
      </c>
      <c r="I3525" s="53">
        <v>59</v>
      </c>
      <c r="J3525" s="61">
        <v>2.39</v>
      </c>
      <c r="K3525" s="64">
        <f t="shared" si="231"/>
        <v>1.1637022285628034</v>
      </c>
      <c r="M3525" s="2"/>
    </row>
    <row r="3526" spans="1:13" x14ac:dyDescent="0.2">
      <c r="A3526" s="47">
        <f t="shared" si="229"/>
        <v>2021</v>
      </c>
      <c r="B3526" s="181" t="str">
        <f t="shared" si="230"/>
        <v>Jun</v>
      </c>
      <c r="C3526" s="79">
        <f t="shared" si="228"/>
        <v>24</v>
      </c>
      <c r="D3526" s="194">
        <v>44357</v>
      </c>
      <c r="E3526" s="53" t="s">
        <v>15</v>
      </c>
      <c r="F3526" s="53" t="s">
        <v>146</v>
      </c>
      <c r="G3526" s="50" t="s">
        <v>138</v>
      </c>
      <c r="H3526" s="50" t="s">
        <v>144</v>
      </c>
      <c r="I3526" s="53">
        <v>59</v>
      </c>
      <c r="J3526" s="61">
        <v>2.25</v>
      </c>
      <c r="K3526" s="64">
        <f t="shared" si="231"/>
        <v>1.0955355708227228</v>
      </c>
      <c r="M3526" s="2"/>
    </row>
    <row r="3527" spans="1:13" x14ac:dyDescent="0.2">
      <c r="A3527" s="47">
        <f t="shared" si="229"/>
        <v>2021</v>
      </c>
      <c r="B3527" s="181" t="str">
        <f t="shared" si="230"/>
        <v>Jun</v>
      </c>
      <c r="C3527" s="79">
        <f t="shared" si="228"/>
        <v>24</v>
      </c>
      <c r="D3527" s="194">
        <v>44357</v>
      </c>
      <c r="E3527" s="53" t="s">
        <v>15</v>
      </c>
      <c r="F3527" s="53" t="s">
        <v>146</v>
      </c>
      <c r="G3527" s="50" t="s">
        <v>138</v>
      </c>
      <c r="H3527" s="50" t="s">
        <v>144</v>
      </c>
      <c r="I3527" s="53">
        <v>62</v>
      </c>
      <c r="J3527" s="61">
        <v>2.4500000000000002</v>
      </c>
      <c r="K3527" s="64">
        <f t="shared" si="231"/>
        <v>1.0279950320566615</v>
      </c>
      <c r="M3527" s="2"/>
    </row>
    <row r="3528" spans="1:13" x14ac:dyDescent="0.2">
      <c r="A3528" s="47">
        <f t="shared" si="229"/>
        <v>2021</v>
      </c>
      <c r="B3528" s="181" t="str">
        <f t="shared" si="230"/>
        <v>Jun</v>
      </c>
      <c r="C3528" s="79">
        <f t="shared" si="228"/>
        <v>24</v>
      </c>
      <c r="D3528" s="194">
        <v>44357</v>
      </c>
      <c r="E3528" s="53" t="s">
        <v>15</v>
      </c>
      <c r="F3528" s="53" t="s">
        <v>146</v>
      </c>
      <c r="G3528" s="50" t="s">
        <v>138</v>
      </c>
      <c r="H3528" s="50" t="s">
        <v>144</v>
      </c>
      <c r="I3528" s="53">
        <v>54</v>
      </c>
      <c r="J3528" s="61">
        <v>1.73</v>
      </c>
      <c r="K3528" s="64">
        <f t="shared" si="231"/>
        <v>1.0986638215719149</v>
      </c>
      <c r="M3528" s="2"/>
    </row>
    <row r="3529" spans="1:13" x14ac:dyDescent="0.2">
      <c r="A3529" s="47">
        <f t="shared" si="229"/>
        <v>2021</v>
      </c>
      <c r="B3529" s="181" t="str">
        <f t="shared" si="230"/>
        <v>Jun</v>
      </c>
      <c r="C3529" s="79">
        <f t="shared" si="228"/>
        <v>24</v>
      </c>
      <c r="D3529" s="194">
        <v>44357</v>
      </c>
      <c r="E3529" s="53" t="s">
        <v>15</v>
      </c>
      <c r="F3529" s="53" t="s">
        <v>146</v>
      </c>
      <c r="G3529" s="50" t="s">
        <v>138</v>
      </c>
      <c r="H3529" s="50" t="s">
        <v>144</v>
      </c>
      <c r="I3529" s="53">
        <v>47</v>
      </c>
      <c r="J3529" s="61">
        <v>1.1399999999999999</v>
      </c>
      <c r="K3529" s="64">
        <f t="shared" si="231"/>
        <v>1.0980225961492154</v>
      </c>
      <c r="M3529" s="2"/>
    </row>
    <row r="3530" spans="1:13" x14ac:dyDescent="0.2">
      <c r="A3530" s="47">
        <f t="shared" si="229"/>
        <v>2021</v>
      </c>
      <c r="B3530" s="181" t="str">
        <f t="shared" si="230"/>
        <v>Jun</v>
      </c>
      <c r="C3530" s="79">
        <f t="shared" si="228"/>
        <v>24</v>
      </c>
      <c r="D3530" s="194">
        <v>44357</v>
      </c>
      <c r="E3530" s="53" t="s">
        <v>15</v>
      </c>
      <c r="F3530" s="53" t="s">
        <v>146</v>
      </c>
      <c r="G3530" s="50" t="s">
        <v>138</v>
      </c>
      <c r="H3530" s="50" t="s">
        <v>144</v>
      </c>
      <c r="I3530" s="53">
        <v>60</v>
      </c>
      <c r="J3530" s="61">
        <v>2.2200000000000002</v>
      </c>
      <c r="K3530" s="64">
        <f t="shared" si="231"/>
        <v>1.0277777777777779</v>
      </c>
      <c r="M3530" s="2"/>
    </row>
    <row r="3531" spans="1:13" x14ac:dyDescent="0.2">
      <c r="A3531" s="47">
        <f t="shared" si="229"/>
        <v>2021</v>
      </c>
      <c r="B3531" s="181" t="str">
        <f t="shared" si="230"/>
        <v>Jun</v>
      </c>
      <c r="C3531" s="79">
        <f t="shared" si="228"/>
        <v>24</v>
      </c>
      <c r="D3531" s="194">
        <v>44357</v>
      </c>
      <c r="E3531" s="53" t="s">
        <v>15</v>
      </c>
      <c r="F3531" s="53" t="s">
        <v>146</v>
      </c>
      <c r="G3531" s="50" t="s">
        <v>138</v>
      </c>
      <c r="H3531" s="50" t="s">
        <v>144</v>
      </c>
      <c r="I3531" s="53">
        <v>54</v>
      </c>
      <c r="J3531" s="61">
        <v>1.63</v>
      </c>
      <c r="K3531" s="64">
        <f t="shared" si="231"/>
        <v>1.0351572422903013</v>
      </c>
      <c r="M3531" s="2"/>
    </row>
    <row r="3532" spans="1:13" x14ac:dyDescent="0.2">
      <c r="A3532" s="47">
        <f t="shared" si="229"/>
        <v>2021</v>
      </c>
      <c r="B3532" s="181" t="str">
        <f t="shared" si="230"/>
        <v>Jun</v>
      </c>
      <c r="C3532" s="79">
        <f t="shared" si="228"/>
        <v>24</v>
      </c>
      <c r="D3532" s="194">
        <v>44357</v>
      </c>
      <c r="E3532" s="53" t="s">
        <v>15</v>
      </c>
      <c r="F3532" s="53" t="s">
        <v>152</v>
      </c>
      <c r="G3532" s="50" t="s">
        <v>138</v>
      </c>
      <c r="H3532" s="50" t="s">
        <v>144</v>
      </c>
      <c r="I3532" s="53">
        <v>92</v>
      </c>
      <c r="J3532" s="61">
        <v>7.92</v>
      </c>
      <c r="K3532" s="64">
        <f t="shared" si="231"/>
        <v>1.0170954220432318</v>
      </c>
      <c r="M3532" s="2"/>
    </row>
    <row r="3533" spans="1:13" x14ac:dyDescent="0.2">
      <c r="A3533" s="47">
        <f t="shared" si="229"/>
        <v>2021</v>
      </c>
      <c r="B3533" s="181" t="str">
        <f t="shared" si="230"/>
        <v>Jun</v>
      </c>
      <c r="C3533" s="79">
        <f t="shared" si="228"/>
        <v>24</v>
      </c>
      <c r="D3533" s="194">
        <v>44357</v>
      </c>
      <c r="E3533" s="53" t="s">
        <v>15</v>
      </c>
      <c r="F3533" s="53" t="s">
        <v>152</v>
      </c>
      <c r="G3533" s="50" t="s">
        <v>138</v>
      </c>
      <c r="H3533" s="50" t="s">
        <v>144</v>
      </c>
      <c r="I3533" s="53">
        <v>95</v>
      </c>
      <c r="J3533" s="61">
        <v>8.4499999999999993</v>
      </c>
      <c r="K3533" s="64">
        <f t="shared" si="231"/>
        <v>0.9855664090975359</v>
      </c>
      <c r="M3533" s="2"/>
    </row>
    <row r="3534" spans="1:13" x14ac:dyDescent="0.2">
      <c r="A3534" s="47">
        <f t="shared" si="229"/>
        <v>2021</v>
      </c>
      <c r="B3534" s="181" t="str">
        <f t="shared" si="230"/>
        <v>Jun</v>
      </c>
      <c r="C3534" s="79">
        <f t="shared" ref="C3534:C3597" si="232">WEEKNUM(D3534)</f>
        <v>24</v>
      </c>
      <c r="D3534" s="194">
        <v>44357</v>
      </c>
      <c r="E3534" s="53" t="s">
        <v>15</v>
      </c>
      <c r="F3534" s="53" t="s">
        <v>152</v>
      </c>
      <c r="G3534" s="50" t="s">
        <v>138</v>
      </c>
      <c r="H3534" s="50" t="s">
        <v>144</v>
      </c>
      <c r="I3534" s="53">
        <v>86</v>
      </c>
      <c r="J3534" s="61">
        <v>5.9</v>
      </c>
      <c r="K3534" s="64">
        <f t="shared" si="231"/>
        <v>0.92759128127083146</v>
      </c>
      <c r="M3534" s="2"/>
    </row>
    <row r="3535" spans="1:13" x14ac:dyDescent="0.2">
      <c r="A3535" s="47">
        <f t="shared" si="229"/>
        <v>2021</v>
      </c>
      <c r="B3535" s="181" t="str">
        <f t="shared" si="230"/>
        <v>Jun</v>
      </c>
      <c r="C3535" s="79">
        <f t="shared" si="232"/>
        <v>24</v>
      </c>
      <c r="D3535" s="194">
        <v>44357</v>
      </c>
      <c r="E3535" s="53" t="s">
        <v>15</v>
      </c>
      <c r="F3535" s="53" t="s">
        <v>152</v>
      </c>
      <c r="G3535" s="50" t="s">
        <v>138</v>
      </c>
      <c r="H3535" s="50" t="s">
        <v>144</v>
      </c>
      <c r="I3535" s="53">
        <v>74</v>
      </c>
      <c r="J3535" s="61">
        <v>4.62</v>
      </c>
      <c r="K3535" s="64">
        <f t="shared" si="231"/>
        <v>1.1401101612935067</v>
      </c>
      <c r="M3535" s="2"/>
    </row>
    <row r="3536" spans="1:13" x14ac:dyDescent="0.2">
      <c r="A3536" s="47">
        <f t="shared" si="229"/>
        <v>2021</v>
      </c>
      <c r="B3536" s="181" t="str">
        <f t="shared" si="230"/>
        <v>Jun</v>
      </c>
      <c r="C3536" s="79">
        <f t="shared" si="232"/>
        <v>24</v>
      </c>
      <c r="D3536" s="194">
        <v>44357</v>
      </c>
      <c r="E3536" s="53" t="s">
        <v>15</v>
      </c>
      <c r="F3536" s="53" t="s">
        <v>152</v>
      </c>
      <c r="G3536" s="50" t="s">
        <v>138</v>
      </c>
      <c r="H3536" s="50" t="s">
        <v>144</v>
      </c>
      <c r="I3536" s="53">
        <v>77</v>
      </c>
      <c r="J3536" s="61">
        <v>4.55</v>
      </c>
      <c r="K3536" s="64">
        <f t="shared" si="231"/>
        <v>0.99664208282862354</v>
      </c>
      <c r="M3536" s="2"/>
    </row>
    <row r="3537" spans="1:13" x14ac:dyDescent="0.2">
      <c r="A3537" s="47">
        <f t="shared" si="229"/>
        <v>2021</v>
      </c>
      <c r="B3537" s="181" t="str">
        <f t="shared" si="230"/>
        <v>Jun</v>
      </c>
      <c r="C3537" s="79">
        <f t="shared" si="232"/>
        <v>24</v>
      </c>
      <c r="D3537" s="194">
        <v>44357</v>
      </c>
      <c r="E3537" s="53" t="s">
        <v>15</v>
      </c>
      <c r="F3537" s="53" t="s">
        <v>152</v>
      </c>
      <c r="G3537" s="50" t="s">
        <v>138</v>
      </c>
      <c r="H3537" s="50" t="s">
        <v>144</v>
      </c>
      <c r="I3537" s="53">
        <v>115</v>
      </c>
      <c r="J3537" s="61">
        <v>11.84</v>
      </c>
      <c r="K3537" s="64">
        <f t="shared" si="231"/>
        <v>0.77849921919947396</v>
      </c>
      <c r="M3537" s="2"/>
    </row>
    <row r="3538" spans="1:13" x14ac:dyDescent="0.2">
      <c r="A3538" s="47">
        <f t="shared" si="229"/>
        <v>2021</v>
      </c>
      <c r="B3538" s="181" t="str">
        <f t="shared" si="230"/>
        <v>Jun</v>
      </c>
      <c r="C3538" s="79">
        <f t="shared" si="232"/>
        <v>24</v>
      </c>
      <c r="D3538" s="194">
        <v>44357</v>
      </c>
      <c r="E3538" s="53" t="s">
        <v>15</v>
      </c>
      <c r="F3538" s="53" t="s">
        <v>152</v>
      </c>
      <c r="G3538" s="50" t="s">
        <v>138</v>
      </c>
      <c r="H3538" s="50" t="s">
        <v>144</v>
      </c>
      <c r="I3538" s="53">
        <v>88</v>
      </c>
      <c r="J3538" s="61">
        <v>6.81</v>
      </c>
      <c r="K3538" s="64">
        <f t="shared" si="231"/>
        <v>0.99930738166791888</v>
      </c>
      <c r="M3538" s="2"/>
    </row>
    <row r="3539" spans="1:13" x14ac:dyDescent="0.2">
      <c r="A3539" s="47">
        <f t="shared" si="229"/>
        <v>2021</v>
      </c>
      <c r="B3539" s="181" t="str">
        <f t="shared" si="230"/>
        <v>Jun</v>
      </c>
      <c r="C3539" s="79">
        <f t="shared" si="232"/>
        <v>24</v>
      </c>
      <c r="D3539" s="194">
        <v>44357</v>
      </c>
      <c r="E3539" s="53" t="s">
        <v>15</v>
      </c>
      <c r="F3539" s="53" t="s">
        <v>152</v>
      </c>
      <c r="G3539" s="50" t="s">
        <v>138</v>
      </c>
      <c r="H3539" s="50" t="s">
        <v>144</v>
      </c>
      <c r="I3539" s="53">
        <v>91</v>
      </c>
      <c r="J3539" s="61">
        <v>7.68</v>
      </c>
      <c r="K3539" s="64">
        <f t="shared" si="231"/>
        <v>1.0191474990412317</v>
      </c>
      <c r="M3539" s="2"/>
    </row>
    <row r="3540" spans="1:13" x14ac:dyDescent="0.2">
      <c r="A3540" s="47">
        <f t="shared" si="229"/>
        <v>2021</v>
      </c>
      <c r="B3540" s="181" t="str">
        <f t="shared" si="230"/>
        <v>Jun</v>
      </c>
      <c r="C3540" s="79">
        <f t="shared" si="232"/>
        <v>24</v>
      </c>
      <c r="D3540" s="194">
        <v>44357</v>
      </c>
      <c r="E3540" s="53" t="s">
        <v>15</v>
      </c>
      <c r="F3540" s="53" t="s">
        <v>152</v>
      </c>
      <c r="G3540" s="50" t="s">
        <v>138</v>
      </c>
      <c r="H3540" s="50" t="s">
        <v>144</v>
      </c>
      <c r="I3540" s="53">
        <v>91</v>
      </c>
      <c r="J3540" s="61">
        <v>8.4600000000000009</v>
      </c>
      <c r="K3540" s="64">
        <f t="shared" si="231"/>
        <v>1.122654666912607</v>
      </c>
      <c r="M3540" s="2"/>
    </row>
    <row r="3541" spans="1:13" x14ac:dyDescent="0.2">
      <c r="A3541" s="47">
        <f t="shared" si="229"/>
        <v>2021</v>
      </c>
      <c r="B3541" s="181" t="str">
        <f t="shared" si="230"/>
        <v>Jun</v>
      </c>
      <c r="C3541" s="79">
        <f t="shared" si="232"/>
        <v>24</v>
      </c>
      <c r="D3541" s="194">
        <v>44357</v>
      </c>
      <c r="E3541" s="53" t="s">
        <v>15</v>
      </c>
      <c r="F3541" s="53" t="s">
        <v>152</v>
      </c>
      <c r="G3541" s="50" t="s">
        <v>138</v>
      </c>
      <c r="H3541" s="50" t="s">
        <v>144</v>
      </c>
      <c r="I3541" s="53">
        <v>77</v>
      </c>
      <c r="J3541" s="61">
        <v>4.84</v>
      </c>
      <c r="K3541" s="64">
        <f t="shared" si="231"/>
        <v>1.0601643254704478</v>
      </c>
      <c r="M3541" s="2"/>
    </row>
    <row r="3542" spans="1:13" x14ac:dyDescent="0.2">
      <c r="A3542" s="47">
        <f t="shared" si="229"/>
        <v>2021</v>
      </c>
      <c r="B3542" s="181" t="str">
        <f t="shared" si="230"/>
        <v>Jun</v>
      </c>
      <c r="C3542" s="79">
        <f t="shared" si="232"/>
        <v>24</v>
      </c>
      <c r="D3542" s="194">
        <v>44357</v>
      </c>
      <c r="E3542" s="53" t="s">
        <v>15</v>
      </c>
      <c r="F3542" s="53" t="s">
        <v>152</v>
      </c>
      <c r="G3542" s="50" t="s">
        <v>138</v>
      </c>
      <c r="H3542" s="50" t="s">
        <v>144</v>
      </c>
      <c r="I3542" s="53">
        <v>75</v>
      </c>
      <c r="J3542" s="61">
        <v>4.37</v>
      </c>
      <c r="K3542" s="64">
        <f t="shared" si="231"/>
        <v>1.0358518518518518</v>
      </c>
      <c r="M3542" s="2"/>
    </row>
    <row r="3543" spans="1:13" x14ac:dyDescent="0.2">
      <c r="A3543" s="47">
        <f t="shared" si="229"/>
        <v>2021</v>
      </c>
      <c r="B3543" s="181" t="str">
        <f t="shared" si="230"/>
        <v>Jun</v>
      </c>
      <c r="C3543" s="79">
        <f t="shared" si="232"/>
        <v>24</v>
      </c>
      <c r="D3543" s="194">
        <v>44357</v>
      </c>
      <c r="E3543" s="53" t="s">
        <v>15</v>
      </c>
      <c r="F3543" s="53" t="s">
        <v>152</v>
      </c>
      <c r="G3543" s="50" t="s">
        <v>138</v>
      </c>
      <c r="H3543" s="50" t="s">
        <v>144</v>
      </c>
      <c r="I3543" s="53">
        <v>97</v>
      </c>
      <c r="J3543" s="61">
        <v>9.67</v>
      </c>
      <c r="K3543" s="64">
        <f t="shared" si="231"/>
        <v>1.0595251530394785</v>
      </c>
      <c r="M3543" s="2"/>
    </row>
    <row r="3544" spans="1:13" x14ac:dyDescent="0.2">
      <c r="A3544" s="47">
        <f t="shared" si="229"/>
        <v>2021</v>
      </c>
      <c r="B3544" s="181" t="str">
        <f t="shared" si="230"/>
        <v>Jun</v>
      </c>
      <c r="C3544" s="79">
        <f t="shared" si="232"/>
        <v>24</v>
      </c>
      <c r="D3544" s="194">
        <v>44357</v>
      </c>
      <c r="E3544" s="53" t="s">
        <v>15</v>
      </c>
      <c r="F3544" s="53" t="s">
        <v>152</v>
      </c>
      <c r="G3544" s="50" t="s">
        <v>138</v>
      </c>
      <c r="H3544" s="50" t="s">
        <v>144</v>
      </c>
      <c r="I3544" s="53">
        <v>79</v>
      </c>
      <c r="J3544" s="61">
        <v>5.04</v>
      </c>
      <c r="K3544" s="64">
        <f t="shared" si="231"/>
        <v>1.0222315070410251</v>
      </c>
      <c r="M3544" s="2"/>
    </row>
    <row r="3545" spans="1:13" x14ac:dyDescent="0.2">
      <c r="A3545" s="47">
        <f t="shared" si="229"/>
        <v>2021</v>
      </c>
      <c r="B3545" s="181" t="str">
        <f t="shared" si="230"/>
        <v>Jun</v>
      </c>
      <c r="C3545" s="79">
        <f t="shared" si="232"/>
        <v>24</v>
      </c>
      <c r="D3545" s="194">
        <v>44357</v>
      </c>
      <c r="E3545" s="53" t="s">
        <v>15</v>
      </c>
      <c r="F3545" s="53" t="s">
        <v>152</v>
      </c>
      <c r="G3545" s="50" t="s">
        <v>138</v>
      </c>
      <c r="H3545" s="50" t="s">
        <v>144</v>
      </c>
      <c r="I3545" s="53">
        <v>95</v>
      </c>
      <c r="J3545" s="61">
        <v>8.69</v>
      </c>
      <c r="K3545" s="64">
        <f t="shared" si="231"/>
        <v>1.0135588278174661</v>
      </c>
      <c r="M3545" s="2"/>
    </row>
    <row r="3546" spans="1:13" x14ac:dyDescent="0.2">
      <c r="A3546" s="47">
        <f t="shared" si="229"/>
        <v>2021</v>
      </c>
      <c r="B3546" s="181" t="str">
        <f t="shared" si="230"/>
        <v>Jun</v>
      </c>
      <c r="C3546" s="79">
        <f t="shared" si="232"/>
        <v>24</v>
      </c>
      <c r="D3546" s="194">
        <v>44357</v>
      </c>
      <c r="E3546" s="53" t="s">
        <v>15</v>
      </c>
      <c r="F3546" s="53" t="s">
        <v>152</v>
      </c>
      <c r="G3546" s="50" t="s">
        <v>138</v>
      </c>
      <c r="H3546" s="50" t="s">
        <v>144</v>
      </c>
      <c r="I3546" s="53">
        <v>87</v>
      </c>
      <c r="J3546" s="61">
        <v>6.49</v>
      </c>
      <c r="K3546" s="64">
        <f t="shared" si="231"/>
        <v>0.98556878252642732</v>
      </c>
      <c r="M3546" s="2"/>
    </row>
    <row r="3547" spans="1:13" x14ac:dyDescent="0.2">
      <c r="A3547" s="47">
        <f t="shared" si="229"/>
        <v>2021</v>
      </c>
      <c r="B3547" s="181" t="str">
        <f t="shared" si="230"/>
        <v>Jun</v>
      </c>
      <c r="C3547" s="79">
        <f t="shared" si="232"/>
        <v>24</v>
      </c>
      <c r="D3547" s="194">
        <v>44357</v>
      </c>
      <c r="E3547" s="53" t="s">
        <v>15</v>
      </c>
      <c r="F3547" s="53" t="s">
        <v>152</v>
      </c>
      <c r="G3547" s="50" t="s">
        <v>138</v>
      </c>
      <c r="H3547" s="50" t="s">
        <v>144</v>
      </c>
      <c r="I3547" s="53">
        <v>70</v>
      </c>
      <c r="J3547" s="61">
        <v>3.45</v>
      </c>
      <c r="K3547" s="64">
        <f t="shared" si="231"/>
        <v>1.0058309037900874</v>
      </c>
      <c r="M3547" s="2"/>
    </row>
    <row r="3548" spans="1:13" x14ac:dyDescent="0.2">
      <c r="A3548" s="47">
        <f t="shared" si="229"/>
        <v>2021</v>
      </c>
      <c r="B3548" s="181" t="str">
        <f t="shared" si="230"/>
        <v>Jun</v>
      </c>
      <c r="C3548" s="79">
        <f t="shared" si="232"/>
        <v>24</v>
      </c>
      <c r="D3548" s="194">
        <v>44357</v>
      </c>
      <c r="E3548" s="53" t="s">
        <v>15</v>
      </c>
      <c r="F3548" s="53" t="s">
        <v>152</v>
      </c>
      <c r="G3548" s="50" t="s">
        <v>138</v>
      </c>
      <c r="H3548" s="50" t="s">
        <v>144</v>
      </c>
      <c r="I3548" s="53">
        <v>92</v>
      </c>
      <c r="J3548" s="61">
        <v>7.32</v>
      </c>
      <c r="K3548" s="64">
        <f t="shared" si="231"/>
        <v>0.94004273855510811</v>
      </c>
      <c r="M3548" s="2"/>
    </row>
    <row r="3549" spans="1:13" x14ac:dyDescent="0.2">
      <c r="A3549" s="47">
        <f t="shared" si="229"/>
        <v>2021</v>
      </c>
      <c r="B3549" s="181" t="str">
        <f t="shared" si="230"/>
        <v>Jun</v>
      </c>
      <c r="C3549" s="79">
        <f t="shared" si="232"/>
        <v>24</v>
      </c>
      <c r="D3549" s="194">
        <v>44357</v>
      </c>
      <c r="E3549" s="53" t="s">
        <v>15</v>
      </c>
      <c r="F3549" s="53" t="s">
        <v>152</v>
      </c>
      <c r="G3549" s="50" t="s">
        <v>138</v>
      </c>
      <c r="H3549" s="50" t="s">
        <v>144</v>
      </c>
      <c r="I3549" s="53">
        <v>68</v>
      </c>
      <c r="J3549" s="61">
        <v>3.25</v>
      </c>
      <c r="K3549" s="64">
        <f t="shared" si="231"/>
        <v>1.0336098107062894</v>
      </c>
      <c r="M3549" s="2"/>
    </row>
    <row r="3550" spans="1:13" x14ac:dyDescent="0.2">
      <c r="A3550" s="47">
        <f t="shared" si="229"/>
        <v>2021</v>
      </c>
      <c r="B3550" s="181" t="str">
        <f t="shared" si="230"/>
        <v>Jun</v>
      </c>
      <c r="C3550" s="79">
        <f t="shared" si="232"/>
        <v>24</v>
      </c>
      <c r="D3550" s="194">
        <v>44357</v>
      </c>
      <c r="E3550" s="53" t="s">
        <v>15</v>
      </c>
      <c r="F3550" s="53" t="s">
        <v>152</v>
      </c>
      <c r="G3550" s="50" t="s">
        <v>138</v>
      </c>
      <c r="H3550" s="50" t="s">
        <v>144</v>
      </c>
      <c r="I3550" s="53">
        <v>67</v>
      </c>
      <c r="J3550" s="61">
        <v>3.89</v>
      </c>
      <c r="K3550" s="64">
        <f t="shared" si="231"/>
        <v>1.2933771773788665</v>
      </c>
      <c r="M3550" s="2"/>
    </row>
    <row r="3551" spans="1:13" x14ac:dyDescent="0.2">
      <c r="A3551" s="47">
        <f t="shared" si="229"/>
        <v>2021</v>
      </c>
      <c r="B3551" s="181" t="str">
        <f t="shared" si="230"/>
        <v>Jun</v>
      </c>
      <c r="C3551" s="79">
        <f t="shared" si="232"/>
        <v>24</v>
      </c>
      <c r="D3551" s="194">
        <v>44357</v>
      </c>
      <c r="E3551" s="53" t="s">
        <v>15</v>
      </c>
      <c r="F3551" s="53" t="s">
        <v>152</v>
      </c>
      <c r="G3551" s="50" t="s">
        <v>138</v>
      </c>
      <c r="H3551" s="50" t="s">
        <v>144</v>
      </c>
      <c r="I3551" s="53">
        <v>83</v>
      </c>
      <c r="J3551" s="61">
        <v>5.67</v>
      </c>
      <c r="K3551" s="64">
        <f t="shared" si="231"/>
        <v>0.99162800133616191</v>
      </c>
      <c r="M3551" s="2"/>
    </row>
    <row r="3552" spans="1:13" x14ac:dyDescent="0.2">
      <c r="A3552" s="47">
        <f t="shared" si="229"/>
        <v>2021</v>
      </c>
      <c r="B3552" s="181" t="str">
        <f t="shared" si="230"/>
        <v>Jun</v>
      </c>
      <c r="C3552" s="79">
        <f t="shared" si="232"/>
        <v>24</v>
      </c>
      <c r="D3552" s="194">
        <v>44357</v>
      </c>
      <c r="E3552" s="53" t="s">
        <v>15</v>
      </c>
      <c r="F3552" s="53" t="s">
        <v>152</v>
      </c>
      <c r="G3552" s="50" t="s">
        <v>138</v>
      </c>
      <c r="H3552" s="50" t="s">
        <v>144</v>
      </c>
      <c r="I3552" s="53">
        <v>74</v>
      </c>
      <c r="J3552" s="61">
        <v>3.73</v>
      </c>
      <c r="K3552" s="64">
        <f t="shared" si="231"/>
        <v>0.92047855013523383</v>
      </c>
      <c r="M3552" s="2"/>
    </row>
    <row r="3553" spans="1:13" x14ac:dyDescent="0.2">
      <c r="A3553" s="47">
        <f t="shared" si="229"/>
        <v>2021</v>
      </c>
      <c r="B3553" s="181" t="str">
        <f t="shared" si="230"/>
        <v>Jun</v>
      </c>
      <c r="C3553" s="79">
        <f t="shared" si="232"/>
        <v>24</v>
      </c>
      <c r="D3553" s="194">
        <v>44357</v>
      </c>
      <c r="E3553" s="53" t="s">
        <v>15</v>
      </c>
      <c r="F3553" s="53" t="s">
        <v>152</v>
      </c>
      <c r="G3553" s="50" t="s">
        <v>138</v>
      </c>
      <c r="H3553" s="50" t="s">
        <v>144</v>
      </c>
      <c r="I3553" s="53">
        <v>74</v>
      </c>
      <c r="J3553" s="61">
        <v>4.4800000000000004</v>
      </c>
      <c r="K3553" s="64">
        <f t="shared" si="231"/>
        <v>1.1055613685270371</v>
      </c>
      <c r="M3553" s="2"/>
    </row>
    <row r="3554" spans="1:13" x14ac:dyDescent="0.2">
      <c r="A3554" s="47">
        <f t="shared" si="229"/>
        <v>2021</v>
      </c>
      <c r="B3554" s="181" t="str">
        <f t="shared" si="230"/>
        <v>Jun</v>
      </c>
      <c r="C3554" s="79">
        <f t="shared" si="232"/>
        <v>24</v>
      </c>
      <c r="D3554" s="194">
        <v>44357</v>
      </c>
      <c r="E3554" s="53" t="s">
        <v>15</v>
      </c>
      <c r="F3554" s="53" t="s">
        <v>152</v>
      </c>
      <c r="G3554" s="50" t="s">
        <v>138</v>
      </c>
      <c r="H3554" s="50" t="s">
        <v>144</v>
      </c>
      <c r="I3554" s="53">
        <v>92</v>
      </c>
      <c r="J3554" s="61">
        <v>7.69</v>
      </c>
      <c r="K3554" s="64">
        <f t="shared" si="231"/>
        <v>0.98755856003945097</v>
      </c>
      <c r="M3554" s="2"/>
    </row>
    <row r="3555" spans="1:13" x14ac:dyDescent="0.2">
      <c r="A3555" s="47">
        <f t="shared" si="229"/>
        <v>2021</v>
      </c>
      <c r="B3555" s="181" t="str">
        <f t="shared" si="230"/>
        <v>Jun</v>
      </c>
      <c r="C3555" s="79">
        <f t="shared" si="232"/>
        <v>24</v>
      </c>
      <c r="D3555" s="194">
        <v>44357</v>
      </c>
      <c r="E3555" s="53" t="s">
        <v>15</v>
      </c>
      <c r="F3555" s="53" t="s">
        <v>152</v>
      </c>
      <c r="G3555" s="50" t="s">
        <v>138</v>
      </c>
      <c r="H3555" s="50" t="s">
        <v>144</v>
      </c>
      <c r="I3555" s="53">
        <v>64</v>
      </c>
      <c r="J3555" s="61">
        <v>2.4</v>
      </c>
      <c r="K3555" s="64">
        <f t="shared" si="231"/>
        <v>0.91552734375</v>
      </c>
      <c r="M3555" s="2"/>
    </row>
    <row r="3556" spans="1:13" x14ac:dyDescent="0.2">
      <c r="A3556" s="47">
        <f t="shared" si="229"/>
        <v>2021</v>
      </c>
      <c r="B3556" s="181" t="str">
        <f t="shared" si="230"/>
        <v>Jun</v>
      </c>
      <c r="C3556" s="79">
        <f t="shared" si="232"/>
        <v>24</v>
      </c>
      <c r="D3556" s="194">
        <v>44357</v>
      </c>
      <c r="E3556" s="53" t="s">
        <v>217</v>
      </c>
      <c r="F3556" s="53" t="s">
        <v>146</v>
      </c>
      <c r="G3556" s="50" t="s">
        <v>138</v>
      </c>
      <c r="H3556" s="50" t="s">
        <v>144</v>
      </c>
      <c r="I3556" s="53">
        <v>57</v>
      </c>
      <c r="J3556" s="61">
        <v>1.93</v>
      </c>
      <c r="K3556" s="64">
        <f t="shared" si="231"/>
        <v>1.0421560210159131</v>
      </c>
      <c r="M3556" s="2"/>
    </row>
    <row r="3557" spans="1:13" x14ac:dyDescent="0.2">
      <c r="A3557" s="47">
        <f t="shared" si="229"/>
        <v>2021</v>
      </c>
      <c r="B3557" s="181" t="str">
        <f t="shared" si="230"/>
        <v>Jun</v>
      </c>
      <c r="C3557" s="79">
        <f t="shared" si="232"/>
        <v>24</v>
      </c>
      <c r="D3557" s="194">
        <v>44357</v>
      </c>
      <c r="E3557" s="53" t="s">
        <v>217</v>
      </c>
      <c r="F3557" s="53" t="s">
        <v>146</v>
      </c>
      <c r="G3557" s="50" t="s">
        <v>138</v>
      </c>
      <c r="H3557" s="50" t="s">
        <v>144</v>
      </c>
      <c r="I3557" s="53">
        <v>54</v>
      </c>
      <c r="J3557" s="61">
        <v>1.91</v>
      </c>
      <c r="K3557" s="64">
        <f t="shared" si="231"/>
        <v>1.2129756642788192</v>
      </c>
      <c r="M3557" s="2"/>
    </row>
    <row r="3558" spans="1:13" x14ac:dyDescent="0.2">
      <c r="A3558" s="47">
        <f t="shared" si="229"/>
        <v>2021</v>
      </c>
      <c r="B3558" s="181" t="str">
        <f t="shared" si="230"/>
        <v>Jun</v>
      </c>
      <c r="C3558" s="79">
        <f t="shared" si="232"/>
        <v>24</v>
      </c>
      <c r="D3558" s="194">
        <v>44357</v>
      </c>
      <c r="E3558" s="53" t="s">
        <v>217</v>
      </c>
      <c r="F3558" s="53" t="s">
        <v>146</v>
      </c>
      <c r="G3558" s="50" t="s">
        <v>138</v>
      </c>
      <c r="H3558" s="50" t="s">
        <v>144</v>
      </c>
      <c r="I3558" s="53">
        <v>50</v>
      </c>
      <c r="J3558" s="61">
        <v>1.46</v>
      </c>
      <c r="K3558" s="64">
        <f t="shared" si="231"/>
        <v>1.1679999999999999</v>
      </c>
      <c r="M3558" s="2"/>
    </row>
    <row r="3559" spans="1:13" x14ac:dyDescent="0.2">
      <c r="A3559" s="47">
        <f t="shared" si="229"/>
        <v>2021</v>
      </c>
      <c r="B3559" s="181" t="str">
        <f t="shared" si="230"/>
        <v>Jun</v>
      </c>
      <c r="C3559" s="79">
        <f t="shared" si="232"/>
        <v>24</v>
      </c>
      <c r="D3559" s="194">
        <v>44357</v>
      </c>
      <c r="E3559" s="53" t="s">
        <v>217</v>
      </c>
      <c r="F3559" s="53" t="s">
        <v>146</v>
      </c>
      <c r="G3559" s="50" t="s">
        <v>138</v>
      </c>
      <c r="H3559" s="50" t="s">
        <v>144</v>
      </c>
      <c r="I3559" s="53">
        <v>50</v>
      </c>
      <c r="J3559" s="61">
        <v>1.28</v>
      </c>
      <c r="K3559" s="64">
        <f t="shared" si="231"/>
        <v>1.024</v>
      </c>
      <c r="M3559" s="2"/>
    </row>
    <row r="3560" spans="1:13" x14ac:dyDescent="0.2">
      <c r="A3560" s="47">
        <f t="shared" ref="A3560:A3623" si="233">YEAR(D3560)</f>
        <v>2021</v>
      </c>
      <c r="B3560" s="181" t="str">
        <f t="shared" si="230"/>
        <v>Jun</v>
      </c>
      <c r="C3560" s="79">
        <f t="shared" si="232"/>
        <v>24</v>
      </c>
      <c r="D3560" s="194">
        <v>44357</v>
      </c>
      <c r="E3560" s="53" t="s">
        <v>217</v>
      </c>
      <c r="F3560" s="53" t="s">
        <v>146</v>
      </c>
      <c r="G3560" s="50" t="s">
        <v>138</v>
      </c>
      <c r="H3560" s="50" t="s">
        <v>144</v>
      </c>
      <c r="I3560" s="53">
        <v>55</v>
      </c>
      <c r="J3560" s="61">
        <v>2.09</v>
      </c>
      <c r="K3560" s="64">
        <f t="shared" si="231"/>
        <v>1.2561983471074381</v>
      </c>
      <c r="M3560" s="2"/>
    </row>
    <row r="3561" spans="1:13" x14ac:dyDescent="0.2">
      <c r="A3561" s="47">
        <f t="shared" si="233"/>
        <v>2021</v>
      </c>
      <c r="B3561" s="181" t="str">
        <f t="shared" si="230"/>
        <v>Jun</v>
      </c>
      <c r="C3561" s="79">
        <f t="shared" si="232"/>
        <v>24</v>
      </c>
      <c r="D3561" s="194">
        <v>44357</v>
      </c>
      <c r="E3561" s="53" t="s">
        <v>217</v>
      </c>
      <c r="F3561" s="53" t="s">
        <v>146</v>
      </c>
      <c r="G3561" s="50" t="s">
        <v>138</v>
      </c>
      <c r="H3561" s="50" t="s">
        <v>144</v>
      </c>
      <c r="I3561" s="53">
        <v>53</v>
      </c>
      <c r="J3561" s="61">
        <v>1.57</v>
      </c>
      <c r="K3561" s="64">
        <f t="shared" si="231"/>
        <v>1.0545618194885711</v>
      </c>
      <c r="M3561" s="2"/>
    </row>
    <row r="3562" spans="1:13" x14ac:dyDescent="0.2">
      <c r="A3562" s="47">
        <f t="shared" si="233"/>
        <v>2021</v>
      </c>
      <c r="B3562" s="181" t="str">
        <f t="shared" si="230"/>
        <v>Jun</v>
      </c>
      <c r="C3562" s="79">
        <f t="shared" si="232"/>
        <v>24</v>
      </c>
      <c r="D3562" s="194">
        <v>44357</v>
      </c>
      <c r="E3562" s="53" t="s">
        <v>217</v>
      </c>
      <c r="F3562" s="53" t="s">
        <v>146</v>
      </c>
      <c r="G3562" s="50" t="s">
        <v>138</v>
      </c>
      <c r="H3562" s="50" t="s">
        <v>144</v>
      </c>
      <c r="I3562" s="53">
        <v>43</v>
      </c>
      <c r="J3562" s="61">
        <v>1.28</v>
      </c>
      <c r="K3562" s="64">
        <f t="shared" si="231"/>
        <v>1.6099211390192059</v>
      </c>
      <c r="M3562" s="2"/>
    </row>
    <row r="3563" spans="1:13" x14ac:dyDescent="0.2">
      <c r="A3563" s="47">
        <f t="shared" si="233"/>
        <v>2021</v>
      </c>
      <c r="B3563" s="181" t="str">
        <f t="shared" si="230"/>
        <v>Jun</v>
      </c>
      <c r="C3563" s="79">
        <f t="shared" si="232"/>
        <v>24</v>
      </c>
      <c r="D3563" s="194">
        <v>44357</v>
      </c>
      <c r="E3563" s="53" t="s">
        <v>217</v>
      </c>
      <c r="F3563" s="53" t="s">
        <v>146</v>
      </c>
      <c r="G3563" s="50" t="s">
        <v>138</v>
      </c>
      <c r="H3563" s="50" t="s">
        <v>144</v>
      </c>
      <c r="I3563" s="53">
        <v>50</v>
      </c>
      <c r="J3563" s="61">
        <v>0.76</v>
      </c>
      <c r="K3563" s="64">
        <f t="shared" si="231"/>
        <v>0.60799999999999998</v>
      </c>
      <c r="M3563" s="2"/>
    </row>
    <row r="3564" spans="1:13" x14ac:dyDescent="0.2">
      <c r="A3564" s="47">
        <f t="shared" si="233"/>
        <v>2021</v>
      </c>
      <c r="B3564" s="181" t="str">
        <f t="shared" si="230"/>
        <v>Jun</v>
      </c>
      <c r="C3564" s="79">
        <f t="shared" si="232"/>
        <v>24</v>
      </c>
      <c r="D3564" s="194">
        <v>44357</v>
      </c>
      <c r="E3564" s="53" t="s">
        <v>217</v>
      </c>
      <c r="F3564" s="53" t="s">
        <v>146</v>
      </c>
      <c r="G3564" s="50" t="s">
        <v>138</v>
      </c>
      <c r="H3564" s="50" t="s">
        <v>144</v>
      </c>
      <c r="I3564" s="53">
        <v>42</v>
      </c>
      <c r="J3564" s="61">
        <v>0.82</v>
      </c>
      <c r="K3564" s="64">
        <f t="shared" si="231"/>
        <v>1.1067919231184538</v>
      </c>
      <c r="M3564" s="2"/>
    </row>
    <row r="3565" spans="1:13" x14ac:dyDescent="0.2">
      <c r="A3565" s="47">
        <f t="shared" si="233"/>
        <v>2021</v>
      </c>
      <c r="B3565" s="181" t="str">
        <f t="shared" si="230"/>
        <v>Jun</v>
      </c>
      <c r="C3565" s="79">
        <f t="shared" si="232"/>
        <v>24</v>
      </c>
      <c r="D3565" s="194">
        <v>44357</v>
      </c>
      <c r="E3565" s="53" t="s">
        <v>217</v>
      </c>
      <c r="F3565" s="53" t="s">
        <v>146</v>
      </c>
      <c r="G3565" s="50" t="s">
        <v>138</v>
      </c>
      <c r="H3565" s="50" t="s">
        <v>144</v>
      </c>
      <c r="I3565" s="53">
        <v>47</v>
      </c>
      <c r="J3565" s="61">
        <v>1.08</v>
      </c>
      <c r="K3565" s="64">
        <f t="shared" si="231"/>
        <v>1.0402319331939935</v>
      </c>
      <c r="M3565" s="2"/>
    </row>
    <row r="3566" spans="1:13" x14ac:dyDescent="0.2">
      <c r="A3566" s="47">
        <f t="shared" si="233"/>
        <v>2021</v>
      </c>
      <c r="B3566" s="181" t="str">
        <f t="shared" ref="B3566:B3629" si="234">TEXT(D3566,"mmm")</f>
        <v>Jun</v>
      </c>
      <c r="C3566" s="79">
        <f t="shared" si="232"/>
        <v>24</v>
      </c>
      <c r="D3566" s="194">
        <v>44357</v>
      </c>
      <c r="E3566" s="53" t="s">
        <v>217</v>
      </c>
      <c r="F3566" s="53" t="s">
        <v>146</v>
      </c>
      <c r="G3566" s="50" t="s">
        <v>138</v>
      </c>
      <c r="H3566" s="50" t="s">
        <v>144</v>
      </c>
      <c r="I3566" s="53">
        <v>56</v>
      </c>
      <c r="J3566" s="61">
        <v>2.0099999999999998</v>
      </c>
      <c r="K3566" s="64">
        <f t="shared" si="231"/>
        <v>1.1445426384839648</v>
      </c>
      <c r="M3566" s="2"/>
    </row>
    <row r="3567" spans="1:13" x14ac:dyDescent="0.2">
      <c r="A3567" s="47">
        <f t="shared" si="233"/>
        <v>2021</v>
      </c>
      <c r="B3567" s="181" t="str">
        <f t="shared" si="234"/>
        <v>Jun</v>
      </c>
      <c r="C3567" s="79">
        <f t="shared" si="232"/>
        <v>24</v>
      </c>
      <c r="D3567" s="194">
        <v>44357</v>
      </c>
      <c r="E3567" s="53" t="s">
        <v>217</v>
      </c>
      <c r="F3567" s="53" t="s">
        <v>146</v>
      </c>
      <c r="G3567" s="50" t="s">
        <v>138</v>
      </c>
      <c r="H3567" s="50" t="s">
        <v>144</v>
      </c>
      <c r="I3567" s="53">
        <v>58</v>
      </c>
      <c r="J3567" s="61">
        <v>2.13</v>
      </c>
      <c r="K3567" s="64">
        <f t="shared" si="231"/>
        <v>1.0916806757144615</v>
      </c>
      <c r="M3567" s="2"/>
    </row>
    <row r="3568" spans="1:13" x14ac:dyDescent="0.2">
      <c r="A3568" s="47">
        <f t="shared" si="233"/>
        <v>2021</v>
      </c>
      <c r="B3568" s="181" t="str">
        <f t="shared" si="234"/>
        <v>Jun</v>
      </c>
      <c r="C3568" s="79">
        <f t="shared" si="232"/>
        <v>24</v>
      </c>
      <c r="D3568" s="194">
        <v>44357</v>
      </c>
      <c r="E3568" s="53" t="s">
        <v>217</v>
      </c>
      <c r="F3568" s="53" t="s">
        <v>146</v>
      </c>
      <c r="G3568" s="50" t="s">
        <v>138</v>
      </c>
      <c r="H3568" s="50" t="s">
        <v>144</v>
      </c>
      <c r="I3568" s="53">
        <v>48</v>
      </c>
      <c r="J3568" s="61">
        <v>0.89</v>
      </c>
      <c r="K3568" s="64">
        <f t="shared" si="231"/>
        <v>0.80475983796296291</v>
      </c>
      <c r="M3568" s="2"/>
    </row>
    <row r="3569" spans="1:13" x14ac:dyDescent="0.2">
      <c r="A3569" s="47">
        <f t="shared" si="233"/>
        <v>2021</v>
      </c>
      <c r="B3569" s="181" t="str">
        <f t="shared" si="234"/>
        <v>Jun</v>
      </c>
      <c r="C3569" s="79">
        <f t="shared" si="232"/>
        <v>24</v>
      </c>
      <c r="D3569" s="194">
        <v>44357</v>
      </c>
      <c r="E3569" s="53" t="s">
        <v>217</v>
      </c>
      <c r="F3569" s="53" t="s">
        <v>146</v>
      </c>
      <c r="G3569" s="50" t="s">
        <v>138</v>
      </c>
      <c r="H3569" s="50" t="s">
        <v>144</v>
      </c>
      <c r="I3569" s="53">
        <v>57</v>
      </c>
      <c r="J3569" s="61">
        <v>1.46</v>
      </c>
      <c r="K3569" s="64">
        <f t="shared" si="231"/>
        <v>0.78836673092395504</v>
      </c>
      <c r="M3569" s="2"/>
    </row>
    <row r="3570" spans="1:13" x14ac:dyDescent="0.2">
      <c r="A3570" s="47">
        <f t="shared" si="233"/>
        <v>2021</v>
      </c>
      <c r="B3570" s="181" t="str">
        <f t="shared" si="234"/>
        <v>Jun</v>
      </c>
      <c r="C3570" s="79">
        <f t="shared" si="232"/>
        <v>24</v>
      </c>
      <c r="D3570" s="194">
        <v>44357</v>
      </c>
      <c r="E3570" s="53" t="s">
        <v>217</v>
      </c>
      <c r="F3570" s="53" t="s">
        <v>146</v>
      </c>
      <c r="G3570" s="50" t="s">
        <v>138</v>
      </c>
      <c r="H3570" s="50" t="s">
        <v>144</v>
      </c>
      <c r="I3570" s="53">
        <v>52</v>
      </c>
      <c r="J3570" s="61">
        <v>1.9</v>
      </c>
      <c r="K3570" s="64">
        <f t="shared" si="231"/>
        <v>1.3512744651797906</v>
      </c>
      <c r="M3570" s="2"/>
    </row>
    <row r="3571" spans="1:13" x14ac:dyDescent="0.2">
      <c r="A3571" s="47">
        <f t="shared" si="233"/>
        <v>2021</v>
      </c>
      <c r="B3571" s="181" t="str">
        <f t="shared" si="234"/>
        <v>Jun</v>
      </c>
      <c r="C3571" s="79">
        <f t="shared" si="232"/>
        <v>24</v>
      </c>
      <c r="D3571" s="194">
        <v>44357</v>
      </c>
      <c r="E3571" s="53" t="s">
        <v>217</v>
      </c>
      <c r="F3571" s="53" t="s">
        <v>146</v>
      </c>
      <c r="G3571" s="50" t="s">
        <v>138</v>
      </c>
      <c r="H3571" s="50" t="s">
        <v>144</v>
      </c>
      <c r="I3571" s="53">
        <v>44</v>
      </c>
      <c r="J3571" s="61">
        <v>0.93</v>
      </c>
      <c r="K3571" s="64">
        <f t="shared" si="231"/>
        <v>1.0917543200601052</v>
      </c>
      <c r="M3571" s="2"/>
    </row>
    <row r="3572" spans="1:13" x14ac:dyDescent="0.2">
      <c r="A3572" s="47">
        <f t="shared" si="233"/>
        <v>2021</v>
      </c>
      <c r="B3572" s="181" t="str">
        <f t="shared" si="234"/>
        <v>Jun</v>
      </c>
      <c r="C3572" s="79">
        <f t="shared" si="232"/>
        <v>24</v>
      </c>
      <c r="D3572" s="194">
        <v>44357</v>
      </c>
      <c r="E3572" s="53" t="s">
        <v>217</v>
      </c>
      <c r="F3572" s="53" t="s">
        <v>146</v>
      </c>
      <c r="G3572" s="50" t="s">
        <v>138</v>
      </c>
      <c r="H3572" s="50" t="s">
        <v>144</v>
      </c>
      <c r="I3572" s="53">
        <v>50</v>
      </c>
      <c r="J3572" s="61">
        <v>1.39</v>
      </c>
      <c r="K3572" s="64">
        <f t="shared" si="231"/>
        <v>1.1120000000000001</v>
      </c>
      <c r="M3572" s="2"/>
    </row>
    <row r="3573" spans="1:13" x14ac:dyDescent="0.2">
      <c r="A3573" s="47">
        <f t="shared" si="233"/>
        <v>2021</v>
      </c>
      <c r="B3573" s="181" t="str">
        <f t="shared" si="234"/>
        <v>Jun</v>
      </c>
      <c r="C3573" s="79">
        <f t="shared" si="232"/>
        <v>24</v>
      </c>
      <c r="D3573" s="194">
        <v>44357</v>
      </c>
      <c r="E3573" s="53" t="s">
        <v>217</v>
      </c>
      <c r="F3573" s="53" t="s">
        <v>146</v>
      </c>
      <c r="G3573" s="50" t="s">
        <v>138</v>
      </c>
      <c r="H3573" s="50" t="s">
        <v>144</v>
      </c>
      <c r="I3573" s="53">
        <v>42</v>
      </c>
      <c r="J3573" s="61">
        <v>0.76</v>
      </c>
      <c r="K3573" s="64">
        <f t="shared" si="231"/>
        <v>1.025807148256128</v>
      </c>
      <c r="M3573" s="2"/>
    </row>
    <row r="3574" spans="1:13" x14ac:dyDescent="0.2">
      <c r="A3574" s="47">
        <f t="shared" si="233"/>
        <v>2021</v>
      </c>
      <c r="B3574" s="181" t="str">
        <f t="shared" si="234"/>
        <v>Jun</v>
      </c>
      <c r="C3574" s="79">
        <f t="shared" si="232"/>
        <v>24</v>
      </c>
      <c r="D3574" s="194">
        <v>44357</v>
      </c>
      <c r="E3574" s="53" t="s">
        <v>217</v>
      </c>
      <c r="F3574" s="53" t="s">
        <v>146</v>
      </c>
      <c r="G3574" s="50" t="s">
        <v>138</v>
      </c>
      <c r="H3574" s="50" t="s">
        <v>144</v>
      </c>
      <c r="I3574" s="53">
        <v>48</v>
      </c>
      <c r="J3574" s="61">
        <v>1.21</v>
      </c>
      <c r="K3574" s="64">
        <f t="shared" si="231"/>
        <v>1.0941116898148149</v>
      </c>
      <c r="M3574" s="2"/>
    </row>
    <row r="3575" spans="1:13" x14ac:dyDescent="0.2">
      <c r="A3575" s="47">
        <f t="shared" si="233"/>
        <v>2021</v>
      </c>
      <c r="B3575" s="181" t="str">
        <f t="shared" si="234"/>
        <v>Jun</v>
      </c>
      <c r="C3575" s="79">
        <f t="shared" si="232"/>
        <v>24</v>
      </c>
      <c r="D3575" s="194">
        <v>44357</v>
      </c>
      <c r="E3575" s="53" t="s">
        <v>217</v>
      </c>
      <c r="F3575" s="53" t="s">
        <v>146</v>
      </c>
      <c r="G3575" s="50" t="s">
        <v>138</v>
      </c>
      <c r="H3575" s="50" t="s">
        <v>144</v>
      </c>
      <c r="I3575" s="53">
        <v>52</v>
      </c>
      <c r="J3575" s="61">
        <v>1.43</v>
      </c>
      <c r="K3575" s="64">
        <f t="shared" si="231"/>
        <v>1.0170118343195267</v>
      </c>
      <c r="M3575" s="2"/>
    </row>
    <row r="3576" spans="1:13" x14ac:dyDescent="0.2">
      <c r="A3576" s="47">
        <f t="shared" si="233"/>
        <v>2021</v>
      </c>
      <c r="B3576" s="181" t="str">
        <f t="shared" si="234"/>
        <v>Jun</v>
      </c>
      <c r="C3576" s="79">
        <f t="shared" si="232"/>
        <v>24</v>
      </c>
      <c r="D3576" s="194">
        <v>44357</v>
      </c>
      <c r="E3576" s="53" t="s">
        <v>217</v>
      </c>
      <c r="F3576" s="53" t="s">
        <v>146</v>
      </c>
      <c r="G3576" s="50" t="s">
        <v>138</v>
      </c>
      <c r="H3576" s="50" t="s">
        <v>144</v>
      </c>
      <c r="I3576" s="53">
        <v>63</v>
      </c>
      <c r="J3576" s="61">
        <v>2.6</v>
      </c>
      <c r="K3576" s="64">
        <f t="shared" si="231"/>
        <v>1.0398045167508509</v>
      </c>
      <c r="M3576" s="2"/>
    </row>
    <row r="3577" spans="1:13" x14ac:dyDescent="0.2">
      <c r="A3577" s="47">
        <f t="shared" si="233"/>
        <v>2021</v>
      </c>
      <c r="B3577" s="181" t="str">
        <f t="shared" si="234"/>
        <v>Jun</v>
      </c>
      <c r="C3577" s="79">
        <f t="shared" si="232"/>
        <v>24</v>
      </c>
      <c r="D3577" s="194">
        <v>44357</v>
      </c>
      <c r="E3577" s="53" t="s">
        <v>217</v>
      </c>
      <c r="F3577" s="53" t="s">
        <v>146</v>
      </c>
      <c r="G3577" s="50" t="s">
        <v>138</v>
      </c>
      <c r="H3577" s="50" t="s">
        <v>144</v>
      </c>
      <c r="I3577" s="53">
        <v>64</v>
      </c>
      <c r="J3577" s="61">
        <v>2.56</v>
      </c>
      <c r="K3577" s="64">
        <f t="shared" si="231"/>
        <v>0.9765625</v>
      </c>
      <c r="M3577" s="2"/>
    </row>
    <row r="3578" spans="1:13" x14ac:dyDescent="0.2">
      <c r="A3578" s="47">
        <f t="shared" si="233"/>
        <v>2021</v>
      </c>
      <c r="B3578" s="181" t="str">
        <f t="shared" si="234"/>
        <v>Jun</v>
      </c>
      <c r="C3578" s="79">
        <f t="shared" si="232"/>
        <v>24</v>
      </c>
      <c r="D3578" s="194">
        <v>44357</v>
      </c>
      <c r="E3578" s="53" t="s">
        <v>217</v>
      </c>
      <c r="F3578" s="53" t="s">
        <v>146</v>
      </c>
      <c r="G3578" s="50" t="s">
        <v>138</v>
      </c>
      <c r="H3578" s="50" t="s">
        <v>144</v>
      </c>
      <c r="I3578" s="53">
        <v>57</v>
      </c>
      <c r="J3578" s="61">
        <v>2.14</v>
      </c>
      <c r="K3578" s="64">
        <f t="shared" si="231"/>
        <v>1.1555512357378519</v>
      </c>
      <c r="M3578" s="2"/>
    </row>
    <row r="3579" spans="1:13" x14ac:dyDescent="0.2">
      <c r="A3579" s="47">
        <f t="shared" si="233"/>
        <v>2021</v>
      </c>
      <c r="B3579" s="181" t="str">
        <f t="shared" si="234"/>
        <v>Jun</v>
      </c>
      <c r="C3579" s="79">
        <f t="shared" si="232"/>
        <v>24</v>
      </c>
      <c r="D3579" s="194">
        <v>44357</v>
      </c>
      <c r="E3579" s="53" t="s">
        <v>217</v>
      </c>
      <c r="F3579" s="53" t="s">
        <v>146</v>
      </c>
      <c r="G3579" s="50" t="s">
        <v>138</v>
      </c>
      <c r="H3579" s="50" t="s">
        <v>144</v>
      </c>
      <c r="I3579" s="53">
        <v>41</v>
      </c>
      <c r="J3579" s="61">
        <v>0.84</v>
      </c>
      <c r="K3579" s="64">
        <f t="shared" si="231"/>
        <v>1.2187867268321702</v>
      </c>
      <c r="M3579" s="2"/>
    </row>
    <row r="3580" spans="1:13" x14ac:dyDescent="0.2">
      <c r="A3580" s="47">
        <f t="shared" si="233"/>
        <v>2021</v>
      </c>
      <c r="B3580" s="181" t="str">
        <f t="shared" si="234"/>
        <v>Jun</v>
      </c>
      <c r="C3580" s="79">
        <f t="shared" si="232"/>
        <v>24</v>
      </c>
      <c r="D3580" s="194">
        <v>44357</v>
      </c>
      <c r="E3580" s="53" t="s">
        <v>221</v>
      </c>
      <c r="F3580" s="53" t="s">
        <v>146</v>
      </c>
      <c r="G3580" s="50" t="s">
        <v>138</v>
      </c>
      <c r="H3580" s="50" t="s">
        <v>144</v>
      </c>
      <c r="I3580" s="53">
        <v>66</v>
      </c>
      <c r="J3580" s="61">
        <v>2.89</v>
      </c>
      <c r="K3580" s="64">
        <f t="shared" si="231"/>
        <v>1.0052313771322037</v>
      </c>
      <c r="M3580" s="2"/>
    </row>
    <row r="3581" spans="1:13" x14ac:dyDescent="0.2">
      <c r="A3581" s="47">
        <f t="shared" si="233"/>
        <v>2021</v>
      </c>
      <c r="B3581" s="181" t="str">
        <f t="shared" si="234"/>
        <v>Jun</v>
      </c>
      <c r="C3581" s="79">
        <f t="shared" si="232"/>
        <v>24</v>
      </c>
      <c r="D3581" s="194">
        <v>44357</v>
      </c>
      <c r="E3581" s="53" t="s">
        <v>221</v>
      </c>
      <c r="F3581" s="53" t="s">
        <v>146</v>
      </c>
      <c r="G3581" s="50" t="s">
        <v>138</v>
      </c>
      <c r="H3581" s="50" t="s">
        <v>144</v>
      </c>
      <c r="I3581" s="53">
        <v>55</v>
      </c>
      <c r="J3581" s="61">
        <v>1.54</v>
      </c>
      <c r="K3581" s="64">
        <f t="shared" si="231"/>
        <v>0.92561983471074383</v>
      </c>
      <c r="M3581" s="2"/>
    </row>
    <row r="3582" spans="1:13" x14ac:dyDescent="0.2">
      <c r="A3582" s="47">
        <f t="shared" si="233"/>
        <v>2021</v>
      </c>
      <c r="B3582" s="181" t="str">
        <f t="shared" si="234"/>
        <v>Jun</v>
      </c>
      <c r="C3582" s="79">
        <f t="shared" si="232"/>
        <v>24</v>
      </c>
      <c r="D3582" s="194">
        <v>44357</v>
      </c>
      <c r="E3582" s="53" t="s">
        <v>221</v>
      </c>
      <c r="F3582" s="53" t="s">
        <v>146</v>
      </c>
      <c r="G3582" s="50" t="s">
        <v>138</v>
      </c>
      <c r="H3582" s="50" t="s">
        <v>144</v>
      </c>
      <c r="I3582" s="53">
        <v>45</v>
      </c>
      <c r="J3582" s="61">
        <v>0.82</v>
      </c>
      <c r="K3582" s="64">
        <f t="shared" si="231"/>
        <v>0.89986282578875176</v>
      </c>
      <c r="M3582" s="2"/>
    </row>
    <row r="3583" spans="1:13" x14ac:dyDescent="0.2">
      <c r="A3583" s="47">
        <f t="shared" si="233"/>
        <v>2021</v>
      </c>
      <c r="B3583" s="181" t="str">
        <f t="shared" si="234"/>
        <v>Jun</v>
      </c>
      <c r="C3583" s="79">
        <f t="shared" si="232"/>
        <v>24</v>
      </c>
      <c r="D3583" s="194">
        <v>44357</v>
      </c>
      <c r="E3583" s="53" t="s">
        <v>221</v>
      </c>
      <c r="F3583" s="53" t="s">
        <v>146</v>
      </c>
      <c r="G3583" s="50" t="s">
        <v>138</v>
      </c>
      <c r="H3583" s="50" t="s">
        <v>144</v>
      </c>
      <c r="I3583" s="53">
        <v>43</v>
      </c>
      <c r="J3583" s="61">
        <v>0.75</v>
      </c>
      <c r="K3583" s="64">
        <f t="shared" si="231"/>
        <v>0.9433131673940659</v>
      </c>
      <c r="M3583" s="2"/>
    </row>
    <row r="3584" spans="1:13" x14ac:dyDescent="0.2">
      <c r="A3584" s="47">
        <f t="shared" si="233"/>
        <v>2021</v>
      </c>
      <c r="B3584" s="181" t="str">
        <f t="shared" si="234"/>
        <v>Jun</v>
      </c>
      <c r="C3584" s="79">
        <f t="shared" si="232"/>
        <v>24</v>
      </c>
      <c r="D3584" s="194">
        <v>44357</v>
      </c>
      <c r="E3584" s="53" t="s">
        <v>221</v>
      </c>
      <c r="F3584" s="53" t="s">
        <v>146</v>
      </c>
      <c r="G3584" s="50" t="s">
        <v>138</v>
      </c>
      <c r="H3584" s="50" t="s">
        <v>144</v>
      </c>
      <c r="I3584" s="53">
        <v>41</v>
      </c>
      <c r="J3584" s="61">
        <v>0.56999999999999995</v>
      </c>
      <c r="K3584" s="64">
        <f t="shared" si="231"/>
        <v>0.82703385035040111</v>
      </c>
      <c r="M3584" s="2"/>
    </row>
    <row r="3585" spans="1:13" x14ac:dyDescent="0.2">
      <c r="A3585" s="47">
        <f t="shared" si="233"/>
        <v>2021</v>
      </c>
      <c r="B3585" s="181" t="str">
        <f t="shared" si="234"/>
        <v>Jun</v>
      </c>
      <c r="C3585" s="79">
        <f t="shared" si="232"/>
        <v>24</v>
      </c>
      <c r="D3585" s="194">
        <v>44357</v>
      </c>
      <c r="E3585" s="53" t="s">
        <v>221</v>
      </c>
      <c r="F3585" s="53" t="s">
        <v>146</v>
      </c>
      <c r="G3585" s="50" t="s">
        <v>138</v>
      </c>
      <c r="H3585" s="50" t="s">
        <v>144</v>
      </c>
      <c r="I3585" s="53">
        <v>47</v>
      </c>
      <c r="J3585" s="61">
        <v>1.06</v>
      </c>
      <c r="K3585" s="64">
        <f t="shared" si="231"/>
        <v>1.0209683788755863</v>
      </c>
      <c r="M3585" s="2"/>
    </row>
    <row r="3586" spans="1:13" x14ac:dyDescent="0.2">
      <c r="A3586" s="47">
        <f t="shared" si="233"/>
        <v>2021</v>
      </c>
      <c r="B3586" s="181" t="str">
        <f t="shared" si="234"/>
        <v>Jun</v>
      </c>
      <c r="C3586" s="79">
        <f t="shared" si="232"/>
        <v>24</v>
      </c>
      <c r="D3586" s="194">
        <v>44357</v>
      </c>
      <c r="E3586" s="53" t="s">
        <v>221</v>
      </c>
      <c r="F3586" s="53" t="s">
        <v>146</v>
      </c>
      <c r="G3586" s="50" t="s">
        <v>138</v>
      </c>
      <c r="H3586" s="50" t="s">
        <v>144</v>
      </c>
      <c r="I3586" s="53">
        <v>47</v>
      </c>
      <c r="J3586" s="61">
        <v>1.01</v>
      </c>
      <c r="K3586" s="64">
        <f t="shared" si="231"/>
        <v>0.9728094930795681</v>
      </c>
      <c r="M3586" s="2"/>
    </row>
    <row r="3587" spans="1:13" x14ac:dyDescent="0.2">
      <c r="A3587" s="47">
        <f t="shared" si="233"/>
        <v>2021</v>
      </c>
      <c r="B3587" s="181" t="str">
        <f t="shared" si="234"/>
        <v>Jun</v>
      </c>
      <c r="C3587" s="79">
        <f t="shared" si="232"/>
        <v>24</v>
      </c>
      <c r="D3587" s="194">
        <v>44357</v>
      </c>
      <c r="E3587" s="53" t="s">
        <v>221</v>
      </c>
      <c r="F3587" s="53" t="s">
        <v>146</v>
      </c>
      <c r="G3587" s="50" t="s">
        <v>138</v>
      </c>
      <c r="H3587" s="50" t="s">
        <v>144</v>
      </c>
      <c r="I3587" s="53">
        <v>39</v>
      </c>
      <c r="J3587" s="61">
        <v>0.5</v>
      </c>
      <c r="K3587" s="64">
        <f t="shared" ref="K3587:K3650" si="235">IF(J3587="","",(J3587*100000)/(I3587^3))</f>
        <v>0.84290025118427481</v>
      </c>
      <c r="M3587" s="2"/>
    </row>
    <row r="3588" spans="1:13" x14ac:dyDescent="0.2">
      <c r="A3588" s="47">
        <f t="shared" si="233"/>
        <v>2021</v>
      </c>
      <c r="B3588" s="181" t="str">
        <f t="shared" si="234"/>
        <v>Jun</v>
      </c>
      <c r="C3588" s="79">
        <f t="shared" si="232"/>
        <v>24</v>
      </c>
      <c r="D3588" s="194">
        <v>44357</v>
      </c>
      <c r="E3588" s="53" t="s">
        <v>221</v>
      </c>
      <c r="F3588" s="53" t="s">
        <v>146</v>
      </c>
      <c r="G3588" s="50" t="s">
        <v>138</v>
      </c>
      <c r="H3588" s="50" t="s">
        <v>144</v>
      </c>
      <c r="I3588" s="53">
        <v>42</v>
      </c>
      <c r="J3588" s="61">
        <v>0.67</v>
      </c>
      <c r="K3588" s="64">
        <f t="shared" si="235"/>
        <v>0.90432998596263903</v>
      </c>
      <c r="M3588" s="2"/>
    </row>
    <row r="3589" spans="1:13" x14ac:dyDescent="0.2">
      <c r="A3589" s="47">
        <f t="shared" si="233"/>
        <v>2021</v>
      </c>
      <c r="B3589" s="181" t="str">
        <f t="shared" si="234"/>
        <v>Jun</v>
      </c>
      <c r="C3589" s="79">
        <f t="shared" si="232"/>
        <v>24</v>
      </c>
      <c r="D3589" s="194">
        <v>44357</v>
      </c>
      <c r="E3589" s="53" t="s">
        <v>221</v>
      </c>
      <c r="F3589" s="53" t="s">
        <v>146</v>
      </c>
      <c r="G3589" s="50" t="s">
        <v>138</v>
      </c>
      <c r="H3589" s="50" t="s">
        <v>144</v>
      </c>
      <c r="I3589" s="53">
        <v>45</v>
      </c>
      <c r="J3589" s="61">
        <v>0.88</v>
      </c>
      <c r="K3589" s="64">
        <f t="shared" si="235"/>
        <v>0.96570644718792864</v>
      </c>
      <c r="M3589" s="2"/>
    </row>
    <row r="3590" spans="1:13" x14ac:dyDescent="0.2">
      <c r="A3590" s="47">
        <f t="shared" si="233"/>
        <v>2021</v>
      </c>
      <c r="B3590" s="181" t="str">
        <f t="shared" si="234"/>
        <v>Jun</v>
      </c>
      <c r="C3590" s="79">
        <f t="shared" si="232"/>
        <v>24</v>
      </c>
      <c r="D3590" s="194">
        <v>44357</v>
      </c>
      <c r="E3590" s="53" t="s">
        <v>221</v>
      </c>
      <c r="F3590" s="53" t="s">
        <v>146</v>
      </c>
      <c r="G3590" s="50" t="s">
        <v>138</v>
      </c>
      <c r="H3590" s="50" t="s">
        <v>144</v>
      </c>
      <c r="I3590" s="53">
        <v>54</v>
      </c>
      <c r="J3590" s="61">
        <v>1.61</v>
      </c>
      <c r="K3590" s="64">
        <f t="shared" si="235"/>
        <v>1.0224559264339785</v>
      </c>
      <c r="M3590" s="2"/>
    </row>
    <row r="3591" spans="1:13" x14ac:dyDescent="0.2">
      <c r="A3591" s="47">
        <f t="shared" si="233"/>
        <v>2021</v>
      </c>
      <c r="B3591" s="181" t="str">
        <f t="shared" si="234"/>
        <v>Jun</v>
      </c>
      <c r="C3591" s="79">
        <f t="shared" si="232"/>
        <v>24</v>
      </c>
      <c r="D3591" s="194">
        <v>44357</v>
      </c>
      <c r="E3591" s="53" t="s">
        <v>221</v>
      </c>
      <c r="F3591" s="53" t="s">
        <v>146</v>
      </c>
      <c r="G3591" s="50" t="s">
        <v>138</v>
      </c>
      <c r="H3591" s="50" t="s">
        <v>144</v>
      </c>
      <c r="I3591" s="53">
        <v>44</v>
      </c>
      <c r="J3591" s="61">
        <v>0.77</v>
      </c>
      <c r="K3591" s="64">
        <f t="shared" si="235"/>
        <v>0.90392561983471076</v>
      </c>
      <c r="M3591" s="2"/>
    </row>
    <row r="3592" spans="1:13" x14ac:dyDescent="0.2">
      <c r="A3592" s="47">
        <f t="shared" si="233"/>
        <v>2021</v>
      </c>
      <c r="B3592" s="181" t="str">
        <f t="shared" si="234"/>
        <v>Jun</v>
      </c>
      <c r="C3592" s="79">
        <f t="shared" si="232"/>
        <v>24</v>
      </c>
      <c r="D3592" s="194">
        <v>44357</v>
      </c>
      <c r="E3592" s="53" t="s">
        <v>221</v>
      </c>
      <c r="F3592" s="53" t="s">
        <v>146</v>
      </c>
      <c r="G3592" s="50" t="s">
        <v>138</v>
      </c>
      <c r="H3592" s="50" t="s">
        <v>144</v>
      </c>
      <c r="I3592" s="53">
        <v>44</v>
      </c>
      <c r="J3592" s="61">
        <v>0.9</v>
      </c>
      <c r="K3592" s="64">
        <f t="shared" si="235"/>
        <v>1.0565364387678438</v>
      </c>
      <c r="M3592" s="2"/>
    </row>
    <row r="3593" spans="1:13" x14ac:dyDescent="0.2">
      <c r="A3593" s="47">
        <f t="shared" si="233"/>
        <v>2021</v>
      </c>
      <c r="B3593" s="181" t="str">
        <f t="shared" si="234"/>
        <v>Jun</v>
      </c>
      <c r="C3593" s="79">
        <f t="shared" si="232"/>
        <v>24</v>
      </c>
      <c r="D3593" s="194">
        <v>44357</v>
      </c>
      <c r="E3593" s="53" t="s">
        <v>221</v>
      </c>
      <c r="F3593" s="53" t="s">
        <v>146</v>
      </c>
      <c r="G3593" s="50" t="s">
        <v>138</v>
      </c>
      <c r="H3593" s="50" t="s">
        <v>144</v>
      </c>
      <c r="I3593" s="53">
        <v>53</v>
      </c>
      <c r="J3593" s="61">
        <v>1.57</v>
      </c>
      <c r="K3593" s="64">
        <f t="shared" si="235"/>
        <v>1.0545618194885711</v>
      </c>
      <c r="M3593" s="2"/>
    </row>
    <row r="3594" spans="1:13" x14ac:dyDescent="0.2">
      <c r="A3594" s="47">
        <f t="shared" si="233"/>
        <v>2021</v>
      </c>
      <c r="B3594" s="181" t="str">
        <f t="shared" si="234"/>
        <v>Jun</v>
      </c>
      <c r="C3594" s="79">
        <f t="shared" si="232"/>
        <v>24</v>
      </c>
      <c r="D3594" s="194">
        <v>44357</v>
      </c>
      <c r="E3594" s="53" t="s">
        <v>221</v>
      </c>
      <c r="F3594" s="53" t="s">
        <v>146</v>
      </c>
      <c r="G3594" s="50" t="s">
        <v>138</v>
      </c>
      <c r="H3594" s="50" t="s">
        <v>144</v>
      </c>
      <c r="I3594" s="53">
        <v>42</v>
      </c>
      <c r="J3594" s="61">
        <v>0.73</v>
      </c>
      <c r="K3594" s="64">
        <f t="shared" si="235"/>
        <v>0.98531476082496494</v>
      </c>
      <c r="M3594" s="2"/>
    </row>
    <row r="3595" spans="1:13" x14ac:dyDescent="0.2">
      <c r="A3595" s="47">
        <f t="shared" si="233"/>
        <v>2021</v>
      </c>
      <c r="B3595" s="181" t="str">
        <f t="shared" si="234"/>
        <v>Jun</v>
      </c>
      <c r="C3595" s="79">
        <f t="shared" si="232"/>
        <v>24</v>
      </c>
      <c r="D3595" s="194">
        <v>44357</v>
      </c>
      <c r="E3595" s="53" t="s">
        <v>221</v>
      </c>
      <c r="F3595" s="53" t="s">
        <v>146</v>
      </c>
      <c r="G3595" s="50" t="s">
        <v>138</v>
      </c>
      <c r="H3595" s="50" t="s">
        <v>144</v>
      </c>
      <c r="I3595" s="53">
        <v>48</v>
      </c>
      <c r="J3595" s="61">
        <v>1.05</v>
      </c>
      <c r="K3595" s="64">
        <f t="shared" si="235"/>
        <v>0.94943576388888884</v>
      </c>
      <c r="M3595" s="2"/>
    </row>
    <row r="3596" spans="1:13" x14ac:dyDescent="0.2">
      <c r="A3596" s="47">
        <f t="shared" si="233"/>
        <v>2021</v>
      </c>
      <c r="B3596" s="181" t="str">
        <f t="shared" si="234"/>
        <v>Jun</v>
      </c>
      <c r="C3596" s="79">
        <f t="shared" si="232"/>
        <v>24</v>
      </c>
      <c r="D3596" s="194">
        <v>44357</v>
      </c>
      <c r="E3596" s="53" t="s">
        <v>221</v>
      </c>
      <c r="F3596" s="53" t="s">
        <v>146</v>
      </c>
      <c r="G3596" s="50" t="s">
        <v>138</v>
      </c>
      <c r="H3596" s="50" t="s">
        <v>144</v>
      </c>
      <c r="I3596" s="53">
        <v>46</v>
      </c>
      <c r="J3596" s="61">
        <v>0.98</v>
      </c>
      <c r="K3596" s="64">
        <f t="shared" si="235"/>
        <v>1.006821730911482</v>
      </c>
      <c r="M3596" s="2"/>
    </row>
    <row r="3597" spans="1:13" x14ac:dyDescent="0.2">
      <c r="A3597" s="47">
        <f t="shared" si="233"/>
        <v>2021</v>
      </c>
      <c r="B3597" s="181" t="str">
        <f t="shared" si="234"/>
        <v>Jun</v>
      </c>
      <c r="C3597" s="79">
        <f t="shared" si="232"/>
        <v>24</v>
      </c>
      <c r="D3597" s="194">
        <v>44357</v>
      </c>
      <c r="E3597" s="53" t="s">
        <v>221</v>
      </c>
      <c r="F3597" s="53" t="s">
        <v>146</v>
      </c>
      <c r="G3597" s="50" t="s">
        <v>138</v>
      </c>
      <c r="H3597" s="50" t="s">
        <v>144</v>
      </c>
      <c r="I3597" s="53">
        <v>57</v>
      </c>
      <c r="J3597" s="61">
        <v>1.86</v>
      </c>
      <c r="K3597" s="64">
        <f t="shared" si="235"/>
        <v>1.0043576161086003</v>
      </c>
      <c r="M3597" s="2"/>
    </row>
    <row r="3598" spans="1:13" x14ac:dyDescent="0.2">
      <c r="A3598" s="47">
        <f t="shared" si="233"/>
        <v>2021</v>
      </c>
      <c r="B3598" s="181" t="str">
        <f t="shared" si="234"/>
        <v>Jun</v>
      </c>
      <c r="C3598" s="79">
        <f t="shared" ref="C3598:C3661" si="236">WEEKNUM(D3598)</f>
        <v>24</v>
      </c>
      <c r="D3598" s="194">
        <v>44357</v>
      </c>
      <c r="E3598" s="53" t="s">
        <v>221</v>
      </c>
      <c r="F3598" s="53" t="s">
        <v>146</v>
      </c>
      <c r="G3598" s="50" t="s">
        <v>138</v>
      </c>
      <c r="H3598" s="50" t="s">
        <v>144</v>
      </c>
      <c r="I3598" s="53">
        <v>49</v>
      </c>
      <c r="J3598" s="61">
        <v>1.21</v>
      </c>
      <c r="K3598" s="64">
        <f t="shared" si="235"/>
        <v>1.0284830300300045</v>
      </c>
      <c r="M3598" s="2"/>
    </row>
    <row r="3599" spans="1:13" x14ac:dyDescent="0.2">
      <c r="A3599" s="47">
        <f t="shared" si="233"/>
        <v>2021</v>
      </c>
      <c r="B3599" s="181" t="str">
        <f t="shared" si="234"/>
        <v>Jun</v>
      </c>
      <c r="C3599" s="79">
        <f t="shared" si="236"/>
        <v>24</v>
      </c>
      <c r="D3599" s="194">
        <v>44357</v>
      </c>
      <c r="E3599" s="53" t="s">
        <v>221</v>
      </c>
      <c r="F3599" s="53" t="s">
        <v>146</v>
      </c>
      <c r="G3599" s="50" t="s">
        <v>138</v>
      </c>
      <c r="H3599" s="50" t="s">
        <v>144</v>
      </c>
      <c r="I3599" s="53">
        <v>47</v>
      </c>
      <c r="J3599" s="61">
        <v>1.01</v>
      </c>
      <c r="K3599" s="64">
        <f t="shared" si="235"/>
        <v>0.9728094930795681</v>
      </c>
      <c r="M3599" s="2"/>
    </row>
    <row r="3600" spans="1:13" x14ac:dyDescent="0.2">
      <c r="A3600" s="47">
        <f t="shared" si="233"/>
        <v>2021</v>
      </c>
      <c r="B3600" s="181" t="str">
        <f t="shared" si="234"/>
        <v>Jun</v>
      </c>
      <c r="C3600" s="79">
        <f t="shared" si="236"/>
        <v>24</v>
      </c>
      <c r="D3600" s="194">
        <v>44357</v>
      </c>
      <c r="E3600" s="53" t="s">
        <v>221</v>
      </c>
      <c r="F3600" s="53" t="s">
        <v>146</v>
      </c>
      <c r="G3600" s="50" t="s">
        <v>138</v>
      </c>
      <c r="H3600" s="50" t="s">
        <v>144</v>
      </c>
      <c r="I3600" s="53">
        <v>48</v>
      </c>
      <c r="J3600" s="61">
        <v>1.1200000000000001</v>
      </c>
      <c r="K3600" s="64">
        <f t="shared" si="235"/>
        <v>1.0127314814814816</v>
      </c>
      <c r="M3600" s="2"/>
    </row>
    <row r="3601" spans="1:13" x14ac:dyDescent="0.2">
      <c r="A3601" s="47">
        <f t="shared" si="233"/>
        <v>2021</v>
      </c>
      <c r="B3601" s="181" t="str">
        <f t="shared" si="234"/>
        <v>Jun</v>
      </c>
      <c r="C3601" s="79">
        <f t="shared" si="236"/>
        <v>24</v>
      </c>
      <c r="D3601" s="194">
        <v>44357</v>
      </c>
      <c r="E3601" s="53" t="s">
        <v>38</v>
      </c>
      <c r="F3601" s="53" t="s">
        <v>146</v>
      </c>
      <c r="G3601" s="50" t="s">
        <v>138</v>
      </c>
      <c r="H3601" s="50" t="s">
        <v>144</v>
      </c>
      <c r="I3601" s="53">
        <v>52</v>
      </c>
      <c r="J3601" s="61">
        <v>1.34</v>
      </c>
      <c r="K3601" s="64">
        <f t="shared" si="235"/>
        <v>0.95300409649522078</v>
      </c>
      <c r="M3601" s="2"/>
    </row>
    <row r="3602" spans="1:13" x14ac:dyDescent="0.2">
      <c r="A3602" s="47">
        <f t="shared" si="233"/>
        <v>2021</v>
      </c>
      <c r="B3602" s="181" t="str">
        <f t="shared" si="234"/>
        <v>Jun</v>
      </c>
      <c r="C3602" s="79">
        <f t="shared" si="236"/>
        <v>24</v>
      </c>
      <c r="D3602" s="194">
        <v>44357</v>
      </c>
      <c r="E3602" s="53" t="s">
        <v>38</v>
      </c>
      <c r="F3602" s="53" t="s">
        <v>146</v>
      </c>
      <c r="G3602" s="50" t="s">
        <v>138</v>
      </c>
      <c r="H3602" s="50" t="s">
        <v>144</v>
      </c>
      <c r="I3602" s="53">
        <v>54</v>
      </c>
      <c r="J3602" s="61">
        <v>1.67</v>
      </c>
      <c r="K3602" s="64">
        <f t="shared" si="235"/>
        <v>1.0605598740029467</v>
      </c>
      <c r="M3602" s="2"/>
    </row>
    <row r="3603" spans="1:13" x14ac:dyDescent="0.2">
      <c r="A3603" s="47">
        <f t="shared" si="233"/>
        <v>2021</v>
      </c>
      <c r="B3603" s="181" t="str">
        <f t="shared" si="234"/>
        <v>Jun</v>
      </c>
      <c r="C3603" s="79">
        <f t="shared" si="236"/>
        <v>24</v>
      </c>
      <c r="D3603" s="194">
        <v>44357</v>
      </c>
      <c r="E3603" s="53" t="s">
        <v>38</v>
      </c>
      <c r="F3603" s="53" t="s">
        <v>146</v>
      </c>
      <c r="G3603" s="50" t="s">
        <v>138</v>
      </c>
      <c r="H3603" s="50" t="s">
        <v>144</v>
      </c>
      <c r="I3603" s="53">
        <v>51</v>
      </c>
      <c r="J3603" s="61">
        <v>1.4</v>
      </c>
      <c r="K3603" s="64">
        <f t="shared" si="235"/>
        <v>1.0554010146926898</v>
      </c>
      <c r="M3603" s="2"/>
    </row>
    <row r="3604" spans="1:13" x14ac:dyDescent="0.2">
      <c r="A3604" s="47">
        <f t="shared" si="233"/>
        <v>2021</v>
      </c>
      <c r="B3604" s="181" t="str">
        <f t="shared" si="234"/>
        <v>Jun</v>
      </c>
      <c r="C3604" s="79">
        <f t="shared" si="236"/>
        <v>24</v>
      </c>
      <c r="D3604" s="194">
        <v>44357</v>
      </c>
      <c r="E3604" s="53" t="s">
        <v>38</v>
      </c>
      <c r="F3604" s="53" t="s">
        <v>152</v>
      </c>
      <c r="G3604" s="50" t="s">
        <v>138</v>
      </c>
      <c r="H3604" s="50" t="s">
        <v>144</v>
      </c>
      <c r="I3604" s="53">
        <v>66</v>
      </c>
      <c r="J3604" s="61">
        <v>3.01</v>
      </c>
      <c r="K3604" s="64">
        <f t="shared" si="235"/>
        <v>1.0469710882934022</v>
      </c>
      <c r="M3604" s="2"/>
    </row>
    <row r="3605" spans="1:13" x14ac:dyDescent="0.2">
      <c r="A3605" s="47">
        <f t="shared" si="233"/>
        <v>2021</v>
      </c>
      <c r="B3605" s="181" t="str">
        <f t="shared" si="234"/>
        <v>Jun</v>
      </c>
      <c r="C3605" s="79">
        <f t="shared" si="236"/>
        <v>24</v>
      </c>
      <c r="D3605" s="194">
        <v>44357</v>
      </c>
      <c r="E3605" s="53" t="s">
        <v>38</v>
      </c>
      <c r="F3605" s="53" t="s">
        <v>152</v>
      </c>
      <c r="G3605" s="50" t="s">
        <v>138</v>
      </c>
      <c r="H3605" s="50" t="s">
        <v>144</v>
      </c>
      <c r="I3605" s="53">
        <v>86</v>
      </c>
      <c r="J3605" s="61">
        <v>6.28</v>
      </c>
      <c r="K3605" s="64">
        <f t="shared" si="235"/>
        <v>0.98733444853912233</v>
      </c>
      <c r="M3605" s="2"/>
    </row>
    <row r="3606" spans="1:13" x14ac:dyDescent="0.2">
      <c r="A3606" s="47">
        <f t="shared" si="233"/>
        <v>2021</v>
      </c>
      <c r="B3606" s="181" t="str">
        <f t="shared" si="234"/>
        <v>Jun</v>
      </c>
      <c r="C3606" s="79">
        <f t="shared" si="236"/>
        <v>24</v>
      </c>
      <c r="D3606" s="194">
        <v>44357</v>
      </c>
      <c r="E3606" s="53" t="s">
        <v>38</v>
      </c>
      <c r="F3606" s="53" t="s">
        <v>152</v>
      </c>
      <c r="G3606" s="50" t="s">
        <v>138</v>
      </c>
      <c r="H3606" s="50" t="s">
        <v>144</v>
      </c>
      <c r="I3606" s="53">
        <v>92</v>
      </c>
      <c r="J3606" s="61">
        <v>8.02</v>
      </c>
      <c r="K3606" s="64">
        <f t="shared" si="235"/>
        <v>1.029937535957919</v>
      </c>
      <c r="M3606" s="2"/>
    </row>
    <row r="3607" spans="1:13" x14ac:dyDescent="0.2">
      <c r="A3607" s="47">
        <f t="shared" si="233"/>
        <v>2021</v>
      </c>
      <c r="B3607" s="181" t="str">
        <f t="shared" si="234"/>
        <v>Jun</v>
      </c>
      <c r="C3607" s="79">
        <f t="shared" si="236"/>
        <v>24</v>
      </c>
      <c r="D3607" s="194">
        <v>44357</v>
      </c>
      <c r="E3607" s="53" t="s">
        <v>38</v>
      </c>
      <c r="F3607" s="53" t="s">
        <v>152</v>
      </c>
      <c r="G3607" s="50" t="s">
        <v>138</v>
      </c>
      <c r="H3607" s="50" t="s">
        <v>144</v>
      </c>
      <c r="I3607" s="53">
        <v>82</v>
      </c>
      <c r="J3607" s="61">
        <v>5.79</v>
      </c>
      <c r="K3607" s="64">
        <f t="shared" si="235"/>
        <v>1.0501153494580753</v>
      </c>
      <c r="M3607" s="2"/>
    </row>
    <row r="3608" spans="1:13" x14ac:dyDescent="0.2">
      <c r="A3608" s="47">
        <f t="shared" si="233"/>
        <v>2021</v>
      </c>
      <c r="B3608" s="181" t="str">
        <f t="shared" si="234"/>
        <v>Jun</v>
      </c>
      <c r="C3608" s="79">
        <f t="shared" si="236"/>
        <v>24</v>
      </c>
      <c r="D3608" s="194">
        <v>44357</v>
      </c>
      <c r="E3608" s="53" t="s">
        <v>38</v>
      </c>
      <c r="F3608" s="53" t="s">
        <v>152</v>
      </c>
      <c r="G3608" s="50" t="s">
        <v>138</v>
      </c>
      <c r="H3608" s="50" t="s">
        <v>144</v>
      </c>
      <c r="I3608" s="53">
        <v>81</v>
      </c>
      <c r="J3608" s="61">
        <v>4.7699999999999996</v>
      </c>
      <c r="K3608" s="64">
        <f t="shared" si="235"/>
        <v>0.89755965384680514</v>
      </c>
      <c r="M3608" s="2"/>
    </row>
    <row r="3609" spans="1:13" x14ac:dyDescent="0.2">
      <c r="A3609" s="47">
        <f t="shared" si="233"/>
        <v>2021</v>
      </c>
      <c r="B3609" s="181" t="str">
        <f t="shared" si="234"/>
        <v>Jun</v>
      </c>
      <c r="C3609" s="79">
        <f t="shared" si="236"/>
        <v>24</v>
      </c>
      <c r="D3609" s="194">
        <v>44357</v>
      </c>
      <c r="E3609" s="53" t="s">
        <v>38</v>
      </c>
      <c r="F3609" s="53" t="s">
        <v>152</v>
      </c>
      <c r="G3609" s="50" t="s">
        <v>138</v>
      </c>
      <c r="H3609" s="50" t="s">
        <v>144</v>
      </c>
      <c r="I3609" s="53">
        <v>88</v>
      </c>
      <c r="J3609" s="61">
        <v>6.77</v>
      </c>
      <c r="K3609" s="64">
        <f t="shared" si="235"/>
        <v>0.99343773478587527</v>
      </c>
      <c r="M3609" s="2"/>
    </row>
    <row r="3610" spans="1:13" x14ac:dyDescent="0.2">
      <c r="A3610" s="47">
        <f t="shared" si="233"/>
        <v>2021</v>
      </c>
      <c r="B3610" s="181" t="str">
        <f t="shared" si="234"/>
        <v>Jun</v>
      </c>
      <c r="C3610" s="79">
        <f t="shared" si="236"/>
        <v>24</v>
      </c>
      <c r="D3610" s="194">
        <v>44357</v>
      </c>
      <c r="E3610" s="53" t="s">
        <v>38</v>
      </c>
      <c r="F3610" s="53" t="s">
        <v>152</v>
      </c>
      <c r="G3610" s="50" t="s">
        <v>138</v>
      </c>
      <c r="H3610" s="50" t="s">
        <v>144</v>
      </c>
      <c r="I3610" s="53">
        <v>72</v>
      </c>
      <c r="J3610" s="61">
        <v>3.64</v>
      </c>
      <c r="K3610" s="64">
        <f t="shared" si="235"/>
        <v>0.9752229080932785</v>
      </c>
      <c r="M3610" s="2"/>
    </row>
    <row r="3611" spans="1:13" x14ac:dyDescent="0.2">
      <c r="A3611" s="47">
        <f t="shared" si="233"/>
        <v>2021</v>
      </c>
      <c r="B3611" s="181" t="str">
        <f t="shared" si="234"/>
        <v>Jun</v>
      </c>
      <c r="C3611" s="79">
        <f t="shared" si="236"/>
        <v>24</v>
      </c>
      <c r="D3611" s="194">
        <v>44357</v>
      </c>
      <c r="E3611" s="53" t="s">
        <v>38</v>
      </c>
      <c r="F3611" s="53" t="s">
        <v>152</v>
      </c>
      <c r="G3611" s="50" t="s">
        <v>138</v>
      </c>
      <c r="H3611" s="50" t="s">
        <v>144</v>
      </c>
      <c r="I3611" s="53">
        <v>98</v>
      </c>
      <c r="J3611" s="61">
        <v>8.93</v>
      </c>
      <c r="K3611" s="64">
        <f t="shared" si="235"/>
        <v>0.94879684485205995</v>
      </c>
      <c r="M3611" s="2"/>
    </row>
    <row r="3612" spans="1:13" x14ac:dyDescent="0.2">
      <c r="A3612" s="47">
        <f t="shared" si="233"/>
        <v>2021</v>
      </c>
      <c r="B3612" s="181" t="str">
        <f t="shared" si="234"/>
        <v>Jun</v>
      </c>
      <c r="C3612" s="79">
        <f t="shared" si="236"/>
        <v>24</v>
      </c>
      <c r="D3612" s="194">
        <v>44357</v>
      </c>
      <c r="E3612" s="53" t="s">
        <v>38</v>
      </c>
      <c r="F3612" s="53" t="s">
        <v>152</v>
      </c>
      <c r="G3612" s="50" t="s">
        <v>138</v>
      </c>
      <c r="H3612" s="50" t="s">
        <v>144</v>
      </c>
      <c r="I3612" s="53">
        <v>88</v>
      </c>
      <c r="J3612" s="61">
        <v>6.74</v>
      </c>
      <c r="K3612" s="64">
        <f t="shared" si="235"/>
        <v>0.98903549962434256</v>
      </c>
      <c r="M3612" s="2"/>
    </row>
    <row r="3613" spans="1:13" x14ac:dyDescent="0.2">
      <c r="A3613" s="47">
        <f t="shared" si="233"/>
        <v>2021</v>
      </c>
      <c r="B3613" s="181" t="str">
        <f t="shared" si="234"/>
        <v>Jun</v>
      </c>
      <c r="C3613" s="79">
        <f t="shared" si="236"/>
        <v>24</v>
      </c>
      <c r="D3613" s="194">
        <v>44357</v>
      </c>
      <c r="E3613" s="53" t="s">
        <v>38</v>
      </c>
      <c r="F3613" s="53" t="s">
        <v>152</v>
      </c>
      <c r="G3613" s="50" t="s">
        <v>138</v>
      </c>
      <c r="H3613" s="50" t="s">
        <v>144</v>
      </c>
      <c r="I3613" s="53">
        <v>89</v>
      </c>
      <c r="J3613" s="61">
        <v>6.99</v>
      </c>
      <c r="K3613" s="64">
        <f t="shared" si="235"/>
        <v>0.99153296102381805</v>
      </c>
      <c r="M3613" s="2"/>
    </row>
    <row r="3614" spans="1:13" x14ac:dyDescent="0.2">
      <c r="A3614" s="47">
        <f t="shared" si="233"/>
        <v>2021</v>
      </c>
      <c r="B3614" s="181" t="str">
        <f t="shared" si="234"/>
        <v>Jun</v>
      </c>
      <c r="C3614" s="79">
        <f t="shared" si="236"/>
        <v>24</v>
      </c>
      <c r="D3614" s="194">
        <v>44357</v>
      </c>
      <c r="E3614" s="53" t="s">
        <v>38</v>
      </c>
      <c r="F3614" s="53" t="s">
        <v>152</v>
      </c>
      <c r="G3614" s="50" t="s">
        <v>138</v>
      </c>
      <c r="H3614" s="50" t="s">
        <v>144</v>
      </c>
      <c r="I3614" s="53">
        <v>87</v>
      </c>
      <c r="J3614" s="61">
        <v>6.08</v>
      </c>
      <c r="K3614" s="64">
        <f t="shared" si="235"/>
        <v>0.92330634788300125</v>
      </c>
      <c r="M3614" s="2"/>
    </row>
    <row r="3615" spans="1:13" x14ac:dyDescent="0.2">
      <c r="A3615" s="47">
        <f t="shared" si="233"/>
        <v>2021</v>
      </c>
      <c r="B3615" s="181" t="str">
        <f t="shared" si="234"/>
        <v>Jun</v>
      </c>
      <c r="C3615" s="79">
        <f t="shared" si="236"/>
        <v>24</v>
      </c>
      <c r="D3615" s="194">
        <v>44357</v>
      </c>
      <c r="E3615" s="53" t="s">
        <v>38</v>
      </c>
      <c r="F3615" s="53" t="s">
        <v>152</v>
      </c>
      <c r="G3615" s="50" t="s">
        <v>138</v>
      </c>
      <c r="H3615" s="50" t="s">
        <v>144</v>
      </c>
      <c r="I3615" s="53">
        <v>90</v>
      </c>
      <c r="J3615" s="61">
        <v>6.94</v>
      </c>
      <c r="K3615" s="64">
        <f t="shared" si="235"/>
        <v>0.9519890260631001</v>
      </c>
      <c r="M3615" s="2"/>
    </row>
    <row r="3616" spans="1:13" x14ac:dyDescent="0.2">
      <c r="A3616" s="47">
        <f t="shared" si="233"/>
        <v>2021</v>
      </c>
      <c r="B3616" s="181" t="str">
        <f t="shared" si="234"/>
        <v>Jun</v>
      </c>
      <c r="C3616" s="79">
        <f t="shared" si="236"/>
        <v>24</v>
      </c>
      <c r="D3616" s="194">
        <v>44357</v>
      </c>
      <c r="E3616" s="53" t="s">
        <v>38</v>
      </c>
      <c r="F3616" s="53" t="s">
        <v>152</v>
      </c>
      <c r="G3616" s="50" t="s">
        <v>138</v>
      </c>
      <c r="H3616" s="50" t="s">
        <v>144</v>
      </c>
      <c r="I3616" s="53">
        <v>89</v>
      </c>
      <c r="J3616" s="61">
        <v>7.51</v>
      </c>
      <c r="K3616" s="64">
        <f t="shared" si="235"/>
        <v>1.0652950697122852</v>
      </c>
      <c r="M3616" s="2"/>
    </row>
    <row r="3617" spans="1:13" x14ac:dyDescent="0.2">
      <c r="A3617" s="47">
        <f t="shared" si="233"/>
        <v>2021</v>
      </c>
      <c r="B3617" s="181" t="str">
        <f t="shared" si="234"/>
        <v>Jun</v>
      </c>
      <c r="C3617" s="79">
        <f t="shared" si="236"/>
        <v>24</v>
      </c>
      <c r="D3617" s="194">
        <v>44357</v>
      </c>
      <c r="E3617" s="53" t="s">
        <v>38</v>
      </c>
      <c r="F3617" s="53" t="s">
        <v>152</v>
      </c>
      <c r="G3617" s="50" t="s">
        <v>138</v>
      </c>
      <c r="H3617" s="50" t="s">
        <v>144</v>
      </c>
      <c r="I3617" s="53">
        <v>83</v>
      </c>
      <c r="J3617" s="61">
        <v>5.71</v>
      </c>
      <c r="K3617" s="64">
        <f t="shared" si="235"/>
        <v>0.99862361333853344</v>
      </c>
      <c r="M3617" s="2"/>
    </row>
    <row r="3618" spans="1:13" x14ac:dyDescent="0.2">
      <c r="A3618" s="47">
        <f t="shared" si="233"/>
        <v>2021</v>
      </c>
      <c r="B3618" s="181" t="str">
        <f t="shared" si="234"/>
        <v>Jun</v>
      </c>
      <c r="C3618" s="79">
        <f t="shared" si="236"/>
        <v>24</v>
      </c>
      <c r="D3618" s="194">
        <v>44357</v>
      </c>
      <c r="E3618" s="53" t="s">
        <v>38</v>
      </c>
      <c r="F3618" s="53" t="s">
        <v>152</v>
      </c>
      <c r="G3618" s="50" t="s">
        <v>138</v>
      </c>
      <c r="H3618" s="50" t="s">
        <v>144</v>
      </c>
      <c r="I3618" s="53">
        <v>64</v>
      </c>
      <c r="J3618" s="61">
        <v>2.61</v>
      </c>
      <c r="K3618" s="64">
        <f t="shared" si="235"/>
        <v>0.995635986328125</v>
      </c>
      <c r="M3618" s="2"/>
    </row>
    <row r="3619" spans="1:13" x14ac:dyDescent="0.2">
      <c r="A3619" s="47">
        <f t="shared" si="233"/>
        <v>2021</v>
      </c>
      <c r="B3619" s="181" t="str">
        <f t="shared" si="234"/>
        <v>Jun</v>
      </c>
      <c r="C3619" s="79">
        <f t="shared" si="236"/>
        <v>24</v>
      </c>
      <c r="D3619" s="194">
        <v>44357</v>
      </c>
      <c r="E3619" s="53" t="s">
        <v>38</v>
      </c>
      <c r="F3619" s="53" t="s">
        <v>152</v>
      </c>
      <c r="G3619" s="50" t="s">
        <v>138</v>
      </c>
      <c r="H3619" s="50" t="s">
        <v>144</v>
      </c>
      <c r="I3619" s="53">
        <v>91</v>
      </c>
      <c r="J3619" s="61">
        <v>7.49</v>
      </c>
      <c r="K3619" s="64">
        <f t="shared" si="235"/>
        <v>0.99393421455974285</v>
      </c>
      <c r="M3619" s="2"/>
    </row>
    <row r="3620" spans="1:13" x14ac:dyDescent="0.2">
      <c r="A3620" s="47">
        <f t="shared" si="233"/>
        <v>2021</v>
      </c>
      <c r="B3620" s="181" t="str">
        <f t="shared" si="234"/>
        <v>Jun</v>
      </c>
      <c r="C3620" s="79">
        <f t="shared" si="236"/>
        <v>24</v>
      </c>
      <c r="D3620" s="194">
        <v>44357</v>
      </c>
      <c r="E3620" s="53" t="s">
        <v>38</v>
      </c>
      <c r="F3620" s="53" t="s">
        <v>152</v>
      </c>
      <c r="G3620" s="50" t="s">
        <v>138</v>
      </c>
      <c r="H3620" s="50" t="s">
        <v>144</v>
      </c>
      <c r="I3620" s="53">
        <v>90</v>
      </c>
      <c r="J3620" s="61">
        <v>7.82</v>
      </c>
      <c r="K3620" s="64">
        <f t="shared" si="235"/>
        <v>1.0727023319615911</v>
      </c>
      <c r="M3620" s="2"/>
    </row>
    <row r="3621" spans="1:13" x14ac:dyDescent="0.2">
      <c r="A3621" s="47">
        <f t="shared" si="233"/>
        <v>2021</v>
      </c>
      <c r="B3621" s="181" t="str">
        <f t="shared" si="234"/>
        <v>Jun</v>
      </c>
      <c r="C3621" s="79">
        <f t="shared" si="236"/>
        <v>24</v>
      </c>
      <c r="D3621" s="194">
        <v>44357</v>
      </c>
      <c r="E3621" s="53" t="s">
        <v>38</v>
      </c>
      <c r="F3621" s="53" t="s">
        <v>152</v>
      </c>
      <c r="G3621" s="50" t="s">
        <v>138</v>
      </c>
      <c r="H3621" s="50" t="s">
        <v>144</v>
      </c>
      <c r="I3621" s="53">
        <v>88</v>
      </c>
      <c r="J3621" s="61">
        <v>7.18</v>
      </c>
      <c r="K3621" s="64">
        <f t="shared" si="235"/>
        <v>1.0536016153268219</v>
      </c>
      <c r="M3621" s="2"/>
    </row>
    <row r="3622" spans="1:13" x14ac:dyDescent="0.2">
      <c r="A3622" s="47">
        <f t="shared" si="233"/>
        <v>2021</v>
      </c>
      <c r="B3622" s="181" t="str">
        <f t="shared" si="234"/>
        <v>Jun</v>
      </c>
      <c r="C3622" s="79">
        <f t="shared" si="236"/>
        <v>24</v>
      </c>
      <c r="D3622" s="194">
        <v>44357</v>
      </c>
      <c r="E3622" s="53" t="s">
        <v>38</v>
      </c>
      <c r="F3622" s="53" t="s">
        <v>152</v>
      </c>
      <c r="G3622" s="50" t="s">
        <v>138</v>
      </c>
      <c r="H3622" s="50" t="s">
        <v>144</v>
      </c>
      <c r="I3622" s="53">
        <v>89</v>
      </c>
      <c r="J3622" s="61">
        <v>6.61</v>
      </c>
      <c r="K3622" s="64">
        <f t="shared" si="235"/>
        <v>0.9376298815976305</v>
      </c>
      <c r="M3622" s="2"/>
    </row>
    <row r="3623" spans="1:13" x14ac:dyDescent="0.2">
      <c r="A3623" s="47">
        <f t="shared" si="233"/>
        <v>2021</v>
      </c>
      <c r="B3623" s="181" t="str">
        <f t="shared" si="234"/>
        <v>Jun</v>
      </c>
      <c r="C3623" s="79">
        <f t="shared" si="236"/>
        <v>24</v>
      </c>
      <c r="D3623" s="194">
        <v>44357</v>
      </c>
      <c r="E3623" s="53" t="s">
        <v>38</v>
      </c>
      <c r="F3623" s="53" t="s">
        <v>152</v>
      </c>
      <c r="G3623" s="50" t="s">
        <v>138</v>
      </c>
      <c r="H3623" s="50" t="s">
        <v>144</v>
      </c>
      <c r="I3623" s="53">
        <v>63</v>
      </c>
      <c r="J3623" s="61">
        <v>2.34</v>
      </c>
      <c r="K3623" s="64">
        <f t="shared" si="235"/>
        <v>0.93582406507576577</v>
      </c>
      <c r="M3623" s="2"/>
    </row>
    <row r="3624" spans="1:13" x14ac:dyDescent="0.2">
      <c r="A3624" s="47">
        <f t="shared" ref="A3624:A3687" si="237">YEAR(D3624)</f>
        <v>2021</v>
      </c>
      <c r="B3624" s="181" t="str">
        <f t="shared" si="234"/>
        <v>Jun</v>
      </c>
      <c r="C3624" s="79">
        <f t="shared" si="236"/>
        <v>24</v>
      </c>
      <c r="D3624" s="194">
        <v>44357</v>
      </c>
      <c r="E3624" s="53" t="s">
        <v>38</v>
      </c>
      <c r="F3624" s="53" t="s">
        <v>152</v>
      </c>
      <c r="G3624" s="50" t="s">
        <v>138</v>
      </c>
      <c r="H3624" s="50" t="s">
        <v>144</v>
      </c>
      <c r="I3624" s="53">
        <v>88</v>
      </c>
      <c r="J3624" s="61">
        <v>6.78</v>
      </c>
      <c r="K3624" s="64">
        <f t="shared" si="235"/>
        <v>0.99490514650638617</v>
      </c>
      <c r="M3624" s="2"/>
    </row>
    <row r="3625" spans="1:13" x14ac:dyDescent="0.2">
      <c r="A3625" s="47">
        <f t="shared" si="237"/>
        <v>2021</v>
      </c>
      <c r="B3625" s="181" t="str">
        <f t="shared" si="234"/>
        <v>Jun</v>
      </c>
      <c r="C3625" s="79">
        <f t="shared" si="236"/>
        <v>24</v>
      </c>
      <c r="D3625" s="194">
        <v>44357</v>
      </c>
      <c r="E3625" s="53" t="s">
        <v>38</v>
      </c>
      <c r="F3625" s="53" t="s">
        <v>152</v>
      </c>
      <c r="G3625" s="50" t="s">
        <v>138</v>
      </c>
      <c r="H3625" s="50" t="s">
        <v>144</v>
      </c>
      <c r="I3625" s="53">
        <v>91</v>
      </c>
      <c r="J3625" s="61">
        <v>7.2</v>
      </c>
      <c r="K3625" s="64">
        <f t="shared" si="235"/>
        <v>0.95545078035115472</v>
      </c>
      <c r="M3625" s="2"/>
    </row>
    <row r="3626" spans="1:13" x14ac:dyDescent="0.2">
      <c r="A3626" s="47">
        <f t="shared" si="237"/>
        <v>2021</v>
      </c>
      <c r="B3626" s="181" t="str">
        <f t="shared" si="234"/>
        <v>Jun</v>
      </c>
      <c r="C3626" s="79">
        <f t="shared" si="236"/>
        <v>24</v>
      </c>
      <c r="D3626" s="194">
        <v>44357</v>
      </c>
      <c r="E3626" s="53" t="s">
        <v>38</v>
      </c>
      <c r="F3626" s="53" t="s">
        <v>152</v>
      </c>
      <c r="G3626" s="50" t="s">
        <v>138</v>
      </c>
      <c r="H3626" s="50" t="s">
        <v>144</v>
      </c>
      <c r="I3626" s="53">
        <v>83</v>
      </c>
      <c r="J3626" s="61">
        <v>5.59</v>
      </c>
      <c r="K3626" s="64">
        <f t="shared" si="235"/>
        <v>0.97763677733141885</v>
      </c>
      <c r="M3626" s="2"/>
    </row>
    <row r="3627" spans="1:13" x14ac:dyDescent="0.2">
      <c r="A3627" s="47">
        <f t="shared" si="237"/>
        <v>2021</v>
      </c>
      <c r="B3627" s="181" t="str">
        <f t="shared" si="234"/>
        <v>Jun</v>
      </c>
      <c r="C3627" s="79">
        <f t="shared" si="236"/>
        <v>24</v>
      </c>
      <c r="D3627" s="194">
        <v>44357</v>
      </c>
      <c r="E3627" s="53" t="s">
        <v>38</v>
      </c>
      <c r="F3627" s="53" t="s">
        <v>152</v>
      </c>
      <c r="G3627" s="50" t="s">
        <v>138</v>
      </c>
      <c r="H3627" s="50" t="s">
        <v>144</v>
      </c>
      <c r="I3627" s="53">
        <v>72</v>
      </c>
      <c r="J3627" s="61">
        <v>3.95</v>
      </c>
      <c r="K3627" s="64">
        <f t="shared" si="235"/>
        <v>1.0582776063100137</v>
      </c>
      <c r="M3627" s="2"/>
    </row>
    <row r="3628" spans="1:13" x14ac:dyDescent="0.2">
      <c r="A3628" s="47">
        <f t="shared" si="237"/>
        <v>2021</v>
      </c>
      <c r="B3628" s="181" t="str">
        <f t="shared" si="234"/>
        <v>Jun</v>
      </c>
      <c r="C3628" s="79">
        <f t="shared" si="236"/>
        <v>24</v>
      </c>
      <c r="D3628" s="194">
        <v>44357</v>
      </c>
      <c r="E3628" s="53" t="s">
        <v>46</v>
      </c>
      <c r="F3628" s="53" t="s">
        <v>146</v>
      </c>
      <c r="G3628" s="50" t="s">
        <v>138</v>
      </c>
      <c r="H3628" s="50" t="s">
        <v>144</v>
      </c>
      <c r="I3628" s="53">
        <v>49</v>
      </c>
      <c r="J3628" s="61">
        <v>1.24</v>
      </c>
      <c r="K3628" s="64">
        <f t="shared" si="235"/>
        <v>1.0539826092869469</v>
      </c>
      <c r="M3628" s="2"/>
    </row>
    <row r="3629" spans="1:13" x14ac:dyDescent="0.2">
      <c r="A3629" s="47">
        <f t="shared" si="237"/>
        <v>2021</v>
      </c>
      <c r="B3629" s="181" t="str">
        <f t="shared" si="234"/>
        <v>Jun</v>
      </c>
      <c r="C3629" s="79">
        <f t="shared" si="236"/>
        <v>24</v>
      </c>
      <c r="D3629" s="194">
        <v>44357</v>
      </c>
      <c r="E3629" s="53" t="s">
        <v>46</v>
      </c>
      <c r="F3629" s="53" t="s">
        <v>146</v>
      </c>
      <c r="G3629" s="50" t="s">
        <v>138</v>
      </c>
      <c r="H3629" s="50" t="s">
        <v>144</v>
      </c>
      <c r="I3629" s="53">
        <v>45</v>
      </c>
      <c r="J3629" s="61">
        <v>0.91</v>
      </c>
      <c r="K3629" s="64">
        <f t="shared" si="235"/>
        <v>0.99862825788751719</v>
      </c>
      <c r="M3629" s="2"/>
    </row>
    <row r="3630" spans="1:13" x14ac:dyDescent="0.2">
      <c r="A3630" s="47">
        <f t="shared" si="237"/>
        <v>2021</v>
      </c>
      <c r="B3630" s="181" t="str">
        <f t="shared" ref="B3630:B3693" si="238">TEXT(D3630,"mmm")</f>
        <v>Jun</v>
      </c>
      <c r="C3630" s="79">
        <f t="shared" si="236"/>
        <v>24</v>
      </c>
      <c r="D3630" s="194">
        <v>44357</v>
      </c>
      <c r="E3630" s="53" t="s">
        <v>46</v>
      </c>
      <c r="F3630" s="53" t="s">
        <v>146</v>
      </c>
      <c r="G3630" s="50" t="s">
        <v>138</v>
      </c>
      <c r="H3630" s="50" t="s">
        <v>144</v>
      </c>
      <c r="I3630" s="53">
        <v>47</v>
      </c>
      <c r="J3630" s="61">
        <v>1.04</v>
      </c>
      <c r="K3630" s="64">
        <f t="shared" si="235"/>
        <v>1.0017048245571791</v>
      </c>
      <c r="M3630" s="2"/>
    </row>
    <row r="3631" spans="1:13" x14ac:dyDescent="0.2">
      <c r="A3631" s="47">
        <f t="shared" si="237"/>
        <v>2021</v>
      </c>
      <c r="B3631" s="181" t="str">
        <f t="shared" si="238"/>
        <v>Jun</v>
      </c>
      <c r="C3631" s="79">
        <f t="shared" si="236"/>
        <v>24</v>
      </c>
      <c r="D3631" s="194">
        <v>44357</v>
      </c>
      <c r="E3631" s="53" t="s">
        <v>46</v>
      </c>
      <c r="F3631" s="53" t="s">
        <v>146</v>
      </c>
      <c r="G3631" s="50" t="s">
        <v>138</v>
      </c>
      <c r="H3631" s="50" t="s">
        <v>144</v>
      </c>
      <c r="I3631" s="53">
        <v>52</v>
      </c>
      <c r="J3631" s="61">
        <v>1.53</v>
      </c>
      <c r="K3631" s="64">
        <f t="shared" si="235"/>
        <v>1.0881315430131999</v>
      </c>
      <c r="M3631" s="2"/>
    </row>
    <row r="3632" spans="1:13" x14ac:dyDescent="0.2">
      <c r="A3632" s="47">
        <f t="shared" si="237"/>
        <v>2021</v>
      </c>
      <c r="B3632" s="181" t="str">
        <f t="shared" si="238"/>
        <v>Jun</v>
      </c>
      <c r="C3632" s="79">
        <f t="shared" si="236"/>
        <v>24</v>
      </c>
      <c r="D3632" s="194">
        <v>44357</v>
      </c>
      <c r="E3632" s="53" t="s">
        <v>46</v>
      </c>
      <c r="F3632" s="53" t="s">
        <v>146</v>
      </c>
      <c r="G3632" s="50" t="s">
        <v>138</v>
      </c>
      <c r="H3632" s="50" t="s">
        <v>144</v>
      </c>
      <c r="I3632" s="53">
        <v>51</v>
      </c>
      <c r="J3632" s="61">
        <v>1.41</v>
      </c>
      <c r="K3632" s="64">
        <f t="shared" si="235"/>
        <v>1.0629395933690662</v>
      </c>
      <c r="M3632" s="2"/>
    </row>
    <row r="3633" spans="1:13" x14ac:dyDescent="0.2">
      <c r="A3633" s="47">
        <f t="shared" si="237"/>
        <v>2021</v>
      </c>
      <c r="B3633" s="181" t="str">
        <f t="shared" si="238"/>
        <v>Jun</v>
      </c>
      <c r="C3633" s="79">
        <f t="shared" si="236"/>
        <v>24</v>
      </c>
      <c r="D3633" s="194">
        <v>44357</v>
      </c>
      <c r="E3633" s="53" t="s">
        <v>46</v>
      </c>
      <c r="F3633" s="53" t="s">
        <v>146</v>
      </c>
      <c r="G3633" s="50" t="s">
        <v>138</v>
      </c>
      <c r="H3633" s="50" t="s">
        <v>144</v>
      </c>
      <c r="I3633" s="53">
        <v>56</v>
      </c>
      <c r="J3633" s="61">
        <v>1.84</v>
      </c>
      <c r="K3633" s="64">
        <f t="shared" si="235"/>
        <v>1.0477405247813412</v>
      </c>
      <c r="M3633" s="2"/>
    </row>
    <row r="3634" spans="1:13" x14ac:dyDescent="0.2">
      <c r="A3634" s="47">
        <f t="shared" si="237"/>
        <v>2021</v>
      </c>
      <c r="B3634" s="181" t="str">
        <f t="shared" si="238"/>
        <v>Jun</v>
      </c>
      <c r="C3634" s="79">
        <f t="shared" si="236"/>
        <v>24</v>
      </c>
      <c r="D3634" s="194">
        <v>44357</v>
      </c>
      <c r="E3634" s="53" t="s">
        <v>46</v>
      </c>
      <c r="F3634" s="53" t="s">
        <v>146</v>
      </c>
      <c r="G3634" s="50" t="s">
        <v>138</v>
      </c>
      <c r="H3634" s="50" t="s">
        <v>144</v>
      </c>
      <c r="I3634" s="53">
        <v>39</v>
      </c>
      <c r="J3634" s="61">
        <v>0.47</v>
      </c>
      <c r="K3634" s="64">
        <f t="shared" si="235"/>
        <v>0.7923262361132184</v>
      </c>
      <c r="M3634" s="2"/>
    </row>
    <row r="3635" spans="1:13" x14ac:dyDescent="0.2">
      <c r="A3635" s="47">
        <f t="shared" si="237"/>
        <v>2021</v>
      </c>
      <c r="B3635" s="181" t="str">
        <f t="shared" si="238"/>
        <v>Jun</v>
      </c>
      <c r="C3635" s="79">
        <f t="shared" si="236"/>
        <v>24</v>
      </c>
      <c r="D3635" s="194">
        <v>44357</v>
      </c>
      <c r="E3635" s="53" t="s">
        <v>46</v>
      </c>
      <c r="F3635" s="53" t="s">
        <v>146</v>
      </c>
      <c r="G3635" s="50" t="s">
        <v>138</v>
      </c>
      <c r="H3635" s="50" t="s">
        <v>144</v>
      </c>
      <c r="I3635" s="53">
        <v>44</v>
      </c>
      <c r="J3635" s="61">
        <v>0.93</v>
      </c>
      <c r="K3635" s="64">
        <f t="shared" si="235"/>
        <v>1.0917543200601052</v>
      </c>
      <c r="M3635" s="2"/>
    </row>
    <row r="3636" spans="1:13" x14ac:dyDescent="0.2">
      <c r="A3636" s="47">
        <f t="shared" si="237"/>
        <v>2021</v>
      </c>
      <c r="B3636" s="181" t="str">
        <f t="shared" si="238"/>
        <v>Jun</v>
      </c>
      <c r="C3636" s="79">
        <f t="shared" si="236"/>
        <v>24</v>
      </c>
      <c r="D3636" s="194">
        <v>44357</v>
      </c>
      <c r="E3636" s="53" t="s">
        <v>46</v>
      </c>
      <c r="F3636" s="53" t="s">
        <v>146</v>
      </c>
      <c r="G3636" s="50" t="s">
        <v>138</v>
      </c>
      <c r="H3636" s="50" t="s">
        <v>144</v>
      </c>
      <c r="I3636" s="53">
        <v>57</v>
      </c>
      <c r="J3636" s="61">
        <v>2.06</v>
      </c>
      <c r="K3636" s="64">
        <f t="shared" si="235"/>
        <v>1.1123530587009227</v>
      </c>
      <c r="M3636" s="2"/>
    </row>
    <row r="3637" spans="1:13" x14ac:dyDescent="0.2">
      <c r="A3637" s="47">
        <f t="shared" si="237"/>
        <v>2021</v>
      </c>
      <c r="B3637" s="181" t="str">
        <f t="shared" si="238"/>
        <v>Jun</v>
      </c>
      <c r="C3637" s="79">
        <f t="shared" si="236"/>
        <v>24</v>
      </c>
      <c r="D3637" s="194">
        <v>44357</v>
      </c>
      <c r="E3637" s="53" t="s">
        <v>46</v>
      </c>
      <c r="F3637" s="53" t="s">
        <v>146</v>
      </c>
      <c r="G3637" s="50" t="s">
        <v>138</v>
      </c>
      <c r="H3637" s="50" t="s">
        <v>144</v>
      </c>
      <c r="I3637" s="53">
        <v>54</v>
      </c>
      <c r="J3637" s="61">
        <v>1.64</v>
      </c>
      <c r="K3637" s="64">
        <f t="shared" si="235"/>
        <v>1.0415079002184626</v>
      </c>
      <c r="M3637" s="2"/>
    </row>
    <row r="3638" spans="1:13" x14ac:dyDescent="0.2">
      <c r="A3638" s="47">
        <f t="shared" si="237"/>
        <v>2021</v>
      </c>
      <c r="B3638" s="181" t="str">
        <f t="shared" si="238"/>
        <v>Jun</v>
      </c>
      <c r="C3638" s="79">
        <f t="shared" si="236"/>
        <v>24</v>
      </c>
      <c r="D3638" s="194">
        <v>44357</v>
      </c>
      <c r="E3638" s="53" t="s">
        <v>46</v>
      </c>
      <c r="F3638" s="53" t="s">
        <v>146</v>
      </c>
      <c r="G3638" s="50" t="s">
        <v>138</v>
      </c>
      <c r="H3638" s="50" t="s">
        <v>144</v>
      </c>
      <c r="I3638" s="53">
        <v>51</v>
      </c>
      <c r="J3638" s="61">
        <v>1.43</v>
      </c>
      <c r="K3638" s="64">
        <f t="shared" si="235"/>
        <v>1.078016750721819</v>
      </c>
      <c r="M3638" s="2"/>
    </row>
    <row r="3639" spans="1:13" x14ac:dyDescent="0.2">
      <c r="A3639" s="47">
        <f t="shared" si="237"/>
        <v>2021</v>
      </c>
      <c r="B3639" s="181" t="str">
        <f t="shared" si="238"/>
        <v>Jun</v>
      </c>
      <c r="C3639" s="79">
        <f t="shared" si="236"/>
        <v>24</v>
      </c>
      <c r="D3639" s="194">
        <v>44357</v>
      </c>
      <c r="E3639" s="53" t="s">
        <v>46</v>
      </c>
      <c r="F3639" s="53" t="s">
        <v>146</v>
      </c>
      <c r="G3639" s="50" t="s">
        <v>138</v>
      </c>
      <c r="H3639" s="50" t="s">
        <v>144</v>
      </c>
      <c r="I3639" s="53">
        <v>54</v>
      </c>
      <c r="J3639" s="61">
        <v>1.56</v>
      </c>
      <c r="K3639" s="64">
        <f t="shared" si="235"/>
        <v>0.99070263679317172</v>
      </c>
      <c r="M3639" s="2"/>
    </row>
    <row r="3640" spans="1:13" x14ac:dyDescent="0.2">
      <c r="A3640" s="47">
        <f t="shared" si="237"/>
        <v>2021</v>
      </c>
      <c r="B3640" s="181" t="str">
        <f t="shared" si="238"/>
        <v>Jun</v>
      </c>
      <c r="C3640" s="79">
        <f t="shared" si="236"/>
        <v>24</v>
      </c>
      <c r="D3640" s="194">
        <v>44357</v>
      </c>
      <c r="E3640" s="53" t="s">
        <v>46</v>
      </c>
      <c r="F3640" s="53" t="s">
        <v>146</v>
      </c>
      <c r="G3640" s="50" t="s">
        <v>138</v>
      </c>
      <c r="H3640" s="50" t="s">
        <v>144</v>
      </c>
      <c r="I3640" s="53">
        <v>48</v>
      </c>
      <c r="J3640" s="61">
        <v>1.18</v>
      </c>
      <c r="K3640" s="64">
        <f t="shared" si="235"/>
        <v>1.0669849537037037</v>
      </c>
      <c r="M3640" s="2"/>
    </row>
    <row r="3641" spans="1:13" x14ac:dyDescent="0.2">
      <c r="A3641" s="47">
        <f t="shared" si="237"/>
        <v>2021</v>
      </c>
      <c r="B3641" s="181" t="str">
        <f t="shared" si="238"/>
        <v>Jun</v>
      </c>
      <c r="C3641" s="79">
        <f t="shared" si="236"/>
        <v>24</v>
      </c>
      <c r="D3641" s="194">
        <v>44357</v>
      </c>
      <c r="E3641" s="53" t="s">
        <v>46</v>
      </c>
      <c r="F3641" s="53" t="s">
        <v>146</v>
      </c>
      <c r="G3641" s="50" t="s">
        <v>138</v>
      </c>
      <c r="H3641" s="50" t="s">
        <v>144</v>
      </c>
      <c r="I3641" s="53">
        <v>48</v>
      </c>
      <c r="J3641" s="61">
        <v>0.93</v>
      </c>
      <c r="K3641" s="64">
        <f t="shared" si="235"/>
        <v>0.84092881944444442</v>
      </c>
      <c r="M3641" s="2"/>
    </row>
    <row r="3642" spans="1:13" x14ac:dyDescent="0.2">
      <c r="A3642" s="47">
        <f t="shared" si="237"/>
        <v>2021</v>
      </c>
      <c r="B3642" s="181" t="str">
        <f t="shared" si="238"/>
        <v>Jun</v>
      </c>
      <c r="C3642" s="79">
        <f t="shared" si="236"/>
        <v>24</v>
      </c>
      <c r="D3642" s="194">
        <v>44357</v>
      </c>
      <c r="E3642" s="53" t="s">
        <v>46</v>
      </c>
      <c r="F3642" s="53" t="s">
        <v>146</v>
      </c>
      <c r="G3642" s="50" t="s">
        <v>138</v>
      </c>
      <c r="H3642" s="50" t="s">
        <v>144</v>
      </c>
      <c r="I3642" s="53">
        <v>44</v>
      </c>
      <c r="J3642" s="61">
        <v>0.93</v>
      </c>
      <c r="K3642" s="64">
        <f t="shared" si="235"/>
        <v>1.0917543200601052</v>
      </c>
      <c r="M3642" s="2"/>
    </row>
    <row r="3643" spans="1:13" x14ac:dyDescent="0.2">
      <c r="A3643" s="47">
        <f t="shared" si="237"/>
        <v>2021</v>
      </c>
      <c r="B3643" s="181" t="str">
        <f t="shared" si="238"/>
        <v>Jun</v>
      </c>
      <c r="C3643" s="79">
        <f t="shared" si="236"/>
        <v>24</v>
      </c>
      <c r="D3643" s="194">
        <v>44357</v>
      </c>
      <c r="E3643" s="53" t="s">
        <v>46</v>
      </c>
      <c r="F3643" s="53" t="s">
        <v>146</v>
      </c>
      <c r="G3643" s="50" t="s">
        <v>138</v>
      </c>
      <c r="H3643" s="50" t="s">
        <v>144</v>
      </c>
      <c r="I3643" s="53">
        <v>44</v>
      </c>
      <c r="J3643" s="61">
        <v>0.92</v>
      </c>
      <c r="K3643" s="64">
        <f t="shared" si="235"/>
        <v>1.080015026296018</v>
      </c>
      <c r="M3643" s="2"/>
    </row>
    <row r="3644" spans="1:13" x14ac:dyDescent="0.2">
      <c r="A3644" s="47">
        <f t="shared" si="237"/>
        <v>2021</v>
      </c>
      <c r="B3644" s="181" t="str">
        <f t="shared" si="238"/>
        <v>Jun</v>
      </c>
      <c r="C3644" s="79">
        <f t="shared" si="236"/>
        <v>24</v>
      </c>
      <c r="D3644" s="194">
        <v>44357</v>
      </c>
      <c r="E3644" s="53" t="s">
        <v>46</v>
      </c>
      <c r="F3644" s="53" t="s">
        <v>146</v>
      </c>
      <c r="G3644" s="50" t="s">
        <v>138</v>
      </c>
      <c r="H3644" s="50" t="s">
        <v>144</v>
      </c>
      <c r="I3644" s="53">
        <v>39</v>
      </c>
      <c r="J3644" s="61">
        <v>0.6</v>
      </c>
      <c r="K3644" s="64">
        <f t="shared" si="235"/>
        <v>1.0114803014211298</v>
      </c>
      <c r="M3644" s="2"/>
    </row>
    <row r="3645" spans="1:13" x14ac:dyDescent="0.2">
      <c r="A3645" s="47">
        <f t="shared" si="237"/>
        <v>2021</v>
      </c>
      <c r="B3645" s="181" t="str">
        <f t="shared" si="238"/>
        <v>Jun</v>
      </c>
      <c r="C3645" s="79">
        <f t="shared" si="236"/>
        <v>24</v>
      </c>
      <c r="D3645" s="194">
        <v>44357</v>
      </c>
      <c r="E3645" s="53" t="s">
        <v>46</v>
      </c>
      <c r="F3645" s="53" t="s">
        <v>146</v>
      </c>
      <c r="G3645" s="50" t="s">
        <v>138</v>
      </c>
      <c r="H3645" s="50" t="s">
        <v>144</v>
      </c>
      <c r="I3645" s="53">
        <v>53</v>
      </c>
      <c r="J3645" s="61">
        <v>1.54</v>
      </c>
      <c r="K3645" s="64">
        <f t="shared" si="235"/>
        <v>1.034410956695796</v>
      </c>
      <c r="M3645" s="2"/>
    </row>
    <row r="3646" spans="1:13" x14ac:dyDescent="0.2">
      <c r="A3646" s="47">
        <f t="shared" si="237"/>
        <v>2021</v>
      </c>
      <c r="B3646" s="181" t="str">
        <f t="shared" si="238"/>
        <v>Jun</v>
      </c>
      <c r="C3646" s="79">
        <f t="shared" si="236"/>
        <v>24</v>
      </c>
      <c r="D3646" s="194">
        <v>44357</v>
      </c>
      <c r="E3646" s="53" t="s">
        <v>46</v>
      </c>
      <c r="F3646" s="53" t="s">
        <v>146</v>
      </c>
      <c r="G3646" s="50" t="s">
        <v>138</v>
      </c>
      <c r="H3646" s="50" t="s">
        <v>144</v>
      </c>
      <c r="I3646" s="53">
        <v>50</v>
      </c>
      <c r="J3646" s="61">
        <v>1.31</v>
      </c>
      <c r="K3646" s="64">
        <f t="shared" si="235"/>
        <v>1.048</v>
      </c>
      <c r="M3646" s="2"/>
    </row>
    <row r="3647" spans="1:13" x14ac:dyDescent="0.2">
      <c r="A3647" s="47">
        <f t="shared" si="237"/>
        <v>2021</v>
      </c>
      <c r="B3647" s="181" t="str">
        <f t="shared" si="238"/>
        <v>Jun</v>
      </c>
      <c r="C3647" s="79">
        <f t="shared" si="236"/>
        <v>24</v>
      </c>
      <c r="D3647" s="194">
        <v>44357</v>
      </c>
      <c r="E3647" s="53" t="s">
        <v>46</v>
      </c>
      <c r="F3647" s="53" t="s">
        <v>146</v>
      </c>
      <c r="G3647" s="50" t="s">
        <v>138</v>
      </c>
      <c r="H3647" s="50" t="s">
        <v>144</v>
      </c>
      <c r="I3647" s="53">
        <v>62</v>
      </c>
      <c r="J3647" s="61">
        <v>2.4500000000000002</v>
      </c>
      <c r="K3647" s="64">
        <f t="shared" si="235"/>
        <v>1.0279950320566615</v>
      </c>
      <c r="M3647" s="2"/>
    </row>
    <row r="3648" spans="1:13" x14ac:dyDescent="0.2">
      <c r="A3648" s="47">
        <f t="shared" si="237"/>
        <v>2021</v>
      </c>
      <c r="B3648" s="181" t="str">
        <f t="shared" si="238"/>
        <v>Jun</v>
      </c>
      <c r="C3648" s="79">
        <f t="shared" si="236"/>
        <v>24</v>
      </c>
      <c r="D3648" s="194">
        <v>44357</v>
      </c>
      <c r="E3648" s="53" t="s">
        <v>46</v>
      </c>
      <c r="F3648" s="53" t="s">
        <v>146</v>
      </c>
      <c r="G3648" s="50" t="s">
        <v>138</v>
      </c>
      <c r="H3648" s="50" t="s">
        <v>144</v>
      </c>
      <c r="I3648" s="53">
        <v>51</v>
      </c>
      <c r="J3648" s="61">
        <v>1.42</v>
      </c>
      <c r="K3648" s="64">
        <f t="shared" si="235"/>
        <v>1.0704781720454426</v>
      </c>
      <c r="M3648" s="2"/>
    </row>
    <row r="3649" spans="1:13" x14ac:dyDescent="0.2">
      <c r="A3649" s="47">
        <f t="shared" si="237"/>
        <v>2021</v>
      </c>
      <c r="B3649" s="181" t="str">
        <f t="shared" si="238"/>
        <v>Jun</v>
      </c>
      <c r="C3649" s="79">
        <f t="shared" si="236"/>
        <v>24</v>
      </c>
      <c r="D3649" s="194">
        <v>44357</v>
      </c>
      <c r="E3649" s="53" t="s">
        <v>46</v>
      </c>
      <c r="F3649" s="53" t="s">
        <v>146</v>
      </c>
      <c r="G3649" s="50" t="s">
        <v>138</v>
      </c>
      <c r="H3649" s="50" t="s">
        <v>144</v>
      </c>
      <c r="I3649" s="53">
        <v>64</v>
      </c>
      <c r="J3649" s="61">
        <v>2.96</v>
      </c>
      <c r="K3649" s="64">
        <f t="shared" si="235"/>
        <v>1.129150390625</v>
      </c>
      <c r="M3649" s="2"/>
    </row>
    <row r="3650" spans="1:13" x14ac:dyDescent="0.2">
      <c r="A3650" s="47">
        <f t="shared" si="237"/>
        <v>2021</v>
      </c>
      <c r="B3650" s="181" t="str">
        <f t="shared" si="238"/>
        <v>Jun</v>
      </c>
      <c r="C3650" s="79">
        <f t="shared" si="236"/>
        <v>24</v>
      </c>
      <c r="D3650" s="194">
        <v>44357</v>
      </c>
      <c r="E3650" s="53" t="s">
        <v>34</v>
      </c>
      <c r="F3650" s="53" t="s">
        <v>142</v>
      </c>
      <c r="G3650" s="50" t="s">
        <v>138</v>
      </c>
      <c r="H3650" s="50" t="s">
        <v>144</v>
      </c>
      <c r="I3650" s="53">
        <v>88</v>
      </c>
      <c r="J3650" s="61">
        <v>4.74</v>
      </c>
      <c r="K3650" s="64">
        <f t="shared" si="235"/>
        <v>0.69555315552216379</v>
      </c>
      <c r="M3650" s="2"/>
    </row>
    <row r="3651" spans="1:13" x14ac:dyDescent="0.2">
      <c r="A3651" s="47">
        <f t="shared" si="237"/>
        <v>2021</v>
      </c>
      <c r="B3651" s="181" t="str">
        <f t="shared" si="238"/>
        <v>Jun</v>
      </c>
      <c r="C3651" s="79">
        <f t="shared" si="236"/>
        <v>24</v>
      </c>
      <c r="D3651" s="194">
        <v>44357</v>
      </c>
      <c r="E3651" s="53" t="s">
        <v>34</v>
      </c>
      <c r="F3651" s="53" t="s">
        <v>146</v>
      </c>
      <c r="G3651" s="50" t="s">
        <v>138</v>
      </c>
      <c r="H3651" s="50" t="s">
        <v>144</v>
      </c>
      <c r="I3651" s="53">
        <v>56</v>
      </c>
      <c r="J3651" s="61">
        <v>1.79</v>
      </c>
      <c r="K3651" s="64">
        <f t="shared" ref="K3651:K3714" si="239">IF(J3651="","",(J3651*100000)/(I3651^3))</f>
        <v>1.0192693148688046</v>
      </c>
      <c r="M3651" s="2"/>
    </row>
    <row r="3652" spans="1:13" x14ac:dyDescent="0.2">
      <c r="A3652" s="47">
        <f t="shared" si="237"/>
        <v>2021</v>
      </c>
      <c r="B3652" s="181" t="str">
        <f t="shared" si="238"/>
        <v>Jun</v>
      </c>
      <c r="C3652" s="79">
        <f t="shared" si="236"/>
        <v>24</v>
      </c>
      <c r="D3652" s="194">
        <v>44357</v>
      </c>
      <c r="E3652" s="53" t="s">
        <v>34</v>
      </c>
      <c r="F3652" s="53" t="s">
        <v>146</v>
      </c>
      <c r="G3652" s="50" t="s">
        <v>138</v>
      </c>
      <c r="H3652" s="50" t="s">
        <v>144</v>
      </c>
      <c r="I3652" s="53">
        <v>54</v>
      </c>
      <c r="J3652" s="61">
        <v>1.56</v>
      </c>
      <c r="K3652" s="64">
        <f t="shared" si="239"/>
        <v>0.99070263679317172</v>
      </c>
      <c r="M3652" s="2"/>
    </row>
    <row r="3653" spans="1:13" x14ac:dyDescent="0.2">
      <c r="A3653" s="47">
        <f t="shared" si="237"/>
        <v>2021</v>
      </c>
      <c r="B3653" s="181" t="str">
        <f t="shared" si="238"/>
        <v>Jun</v>
      </c>
      <c r="C3653" s="79">
        <f t="shared" si="236"/>
        <v>24</v>
      </c>
      <c r="D3653" s="194">
        <v>44357</v>
      </c>
      <c r="E3653" s="53" t="s">
        <v>34</v>
      </c>
      <c r="F3653" s="53" t="s">
        <v>146</v>
      </c>
      <c r="G3653" s="50" t="s">
        <v>138</v>
      </c>
      <c r="H3653" s="50" t="s">
        <v>144</v>
      </c>
      <c r="I3653" s="53">
        <v>55</v>
      </c>
      <c r="J3653" s="61">
        <v>1.66</v>
      </c>
      <c r="K3653" s="64">
        <f t="shared" si="239"/>
        <v>0.99774605559729523</v>
      </c>
      <c r="M3653" s="2"/>
    </row>
    <row r="3654" spans="1:13" x14ac:dyDescent="0.2">
      <c r="A3654" s="47">
        <f t="shared" si="237"/>
        <v>2021</v>
      </c>
      <c r="B3654" s="181" t="str">
        <f t="shared" si="238"/>
        <v>Jun</v>
      </c>
      <c r="C3654" s="79">
        <f t="shared" si="236"/>
        <v>24</v>
      </c>
      <c r="D3654" s="194">
        <v>44357</v>
      </c>
      <c r="E3654" s="53" t="s">
        <v>34</v>
      </c>
      <c r="F3654" s="53" t="s">
        <v>152</v>
      </c>
      <c r="G3654" s="50" t="s">
        <v>138</v>
      </c>
      <c r="H3654" s="50" t="s">
        <v>144</v>
      </c>
      <c r="I3654" s="53">
        <v>65</v>
      </c>
      <c r="J3654" s="61">
        <v>2.5499999999999998</v>
      </c>
      <c r="K3654" s="64">
        <f t="shared" si="239"/>
        <v>0.92853891670459709</v>
      </c>
      <c r="M3654" s="2"/>
    </row>
    <row r="3655" spans="1:13" x14ac:dyDescent="0.2">
      <c r="A3655" s="47">
        <f t="shared" si="237"/>
        <v>2021</v>
      </c>
      <c r="B3655" s="181" t="str">
        <f t="shared" si="238"/>
        <v>Jun</v>
      </c>
      <c r="C3655" s="79">
        <f t="shared" si="236"/>
        <v>24</v>
      </c>
      <c r="D3655" s="194">
        <v>44357</v>
      </c>
      <c r="E3655" s="53" t="s">
        <v>34</v>
      </c>
      <c r="F3655" s="53" t="s">
        <v>152</v>
      </c>
      <c r="G3655" s="50" t="s">
        <v>138</v>
      </c>
      <c r="H3655" s="50" t="s">
        <v>144</v>
      </c>
      <c r="I3655" s="53">
        <v>64</v>
      </c>
      <c r="J3655" s="61">
        <v>2.72</v>
      </c>
      <c r="K3655" s="64">
        <f t="shared" si="239"/>
        <v>1.03759765625</v>
      </c>
      <c r="M3655" s="2"/>
    </row>
    <row r="3656" spans="1:13" x14ac:dyDescent="0.2">
      <c r="A3656" s="47">
        <f t="shared" si="237"/>
        <v>2021</v>
      </c>
      <c r="B3656" s="181" t="str">
        <f t="shared" si="238"/>
        <v>Jun</v>
      </c>
      <c r="C3656" s="79">
        <f t="shared" si="236"/>
        <v>24</v>
      </c>
      <c r="D3656" s="194">
        <v>44357</v>
      </c>
      <c r="E3656" s="53" t="s">
        <v>34</v>
      </c>
      <c r="F3656" s="53" t="s">
        <v>152</v>
      </c>
      <c r="G3656" s="50" t="s">
        <v>138</v>
      </c>
      <c r="H3656" s="50" t="s">
        <v>144</v>
      </c>
      <c r="I3656" s="53">
        <v>60</v>
      </c>
      <c r="J3656" s="61">
        <v>2.11</v>
      </c>
      <c r="K3656" s="64">
        <f t="shared" si="239"/>
        <v>0.97685185185185186</v>
      </c>
      <c r="M3656" s="2"/>
    </row>
    <row r="3657" spans="1:13" x14ac:dyDescent="0.2">
      <c r="A3657" s="47">
        <f t="shared" si="237"/>
        <v>2021</v>
      </c>
      <c r="B3657" s="181" t="str">
        <f t="shared" si="238"/>
        <v>Jun</v>
      </c>
      <c r="C3657" s="79">
        <f t="shared" si="236"/>
        <v>24</v>
      </c>
      <c r="D3657" s="194">
        <v>44357</v>
      </c>
      <c r="E3657" s="53" t="s">
        <v>34</v>
      </c>
      <c r="F3657" s="53" t="s">
        <v>152</v>
      </c>
      <c r="G3657" s="50" t="s">
        <v>138</v>
      </c>
      <c r="H3657" s="50" t="s">
        <v>144</v>
      </c>
      <c r="I3657" s="53">
        <v>68</v>
      </c>
      <c r="J3657" s="61">
        <v>2.93</v>
      </c>
      <c r="K3657" s="64">
        <f t="shared" si="239"/>
        <v>0.93183899857520858</v>
      </c>
      <c r="M3657" s="2"/>
    </row>
    <row r="3658" spans="1:13" x14ac:dyDescent="0.2">
      <c r="A3658" s="47">
        <f t="shared" si="237"/>
        <v>2021</v>
      </c>
      <c r="B3658" s="181" t="str">
        <f t="shared" si="238"/>
        <v>Jun</v>
      </c>
      <c r="C3658" s="79">
        <f t="shared" si="236"/>
        <v>24</v>
      </c>
      <c r="D3658" s="194">
        <v>44357</v>
      </c>
      <c r="E3658" s="53" t="s">
        <v>34</v>
      </c>
      <c r="F3658" s="53" t="s">
        <v>152</v>
      </c>
      <c r="G3658" s="50" t="s">
        <v>138</v>
      </c>
      <c r="H3658" s="50" t="s">
        <v>148</v>
      </c>
      <c r="I3658" s="53">
        <v>90</v>
      </c>
      <c r="J3658" s="61">
        <v>7.1</v>
      </c>
      <c r="K3658" s="64">
        <f t="shared" si="239"/>
        <v>0.97393689986282583</v>
      </c>
      <c r="M3658" s="2"/>
    </row>
    <row r="3659" spans="1:13" x14ac:dyDescent="0.2">
      <c r="A3659" s="47">
        <f t="shared" si="237"/>
        <v>2021</v>
      </c>
      <c r="B3659" s="181" t="str">
        <f t="shared" si="238"/>
        <v>Jun</v>
      </c>
      <c r="C3659" s="79">
        <f t="shared" si="236"/>
        <v>24</v>
      </c>
      <c r="D3659" s="194">
        <v>44357</v>
      </c>
      <c r="E3659" s="53" t="s">
        <v>34</v>
      </c>
      <c r="F3659" s="53" t="s">
        <v>152</v>
      </c>
      <c r="G3659" s="50" t="s">
        <v>138</v>
      </c>
      <c r="H3659" s="50" t="s">
        <v>148</v>
      </c>
      <c r="I3659" s="53">
        <v>73</v>
      </c>
      <c r="J3659" s="61">
        <v>3.68</v>
      </c>
      <c r="K3659" s="64">
        <f t="shared" si="239"/>
        <v>0.94597408339481304</v>
      </c>
      <c r="M3659" s="2"/>
    </row>
    <row r="3660" spans="1:13" x14ac:dyDescent="0.2">
      <c r="A3660" s="47">
        <f t="shared" si="237"/>
        <v>2021</v>
      </c>
      <c r="B3660" s="181" t="str">
        <f t="shared" si="238"/>
        <v>Jun</v>
      </c>
      <c r="C3660" s="79">
        <f t="shared" si="236"/>
        <v>24</v>
      </c>
      <c r="D3660" s="194">
        <v>44357</v>
      </c>
      <c r="E3660" s="53" t="s">
        <v>34</v>
      </c>
      <c r="F3660" s="53" t="s">
        <v>152</v>
      </c>
      <c r="G3660" s="50" t="s">
        <v>138</v>
      </c>
      <c r="H3660" s="50" t="s">
        <v>148</v>
      </c>
      <c r="I3660" s="53">
        <v>70</v>
      </c>
      <c r="J3660" s="61">
        <v>3.21</v>
      </c>
      <c r="K3660" s="64">
        <f t="shared" si="239"/>
        <v>0.93586005830903785</v>
      </c>
      <c r="M3660" s="2"/>
    </row>
    <row r="3661" spans="1:13" x14ac:dyDescent="0.2">
      <c r="A3661" s="47">
        <f t="shared" si="237"/>
        <v>2021</v>
      </c>
      <c r="B3661" s="181" t="str">
        <f t="shared" si="238"/>
        <v>Jun</v>
      </c>
      <c r="C3661" s="79">
        <f t="shared" si="236"/>
        <v>24</v>
      </c>
      <c r="D3661" s="194">
        <v>44357</v>
      </c>
      <c r="E3661" s="53" t="s">
        <v>54</v>
      </c>
      <c r="F3661" s="53" t="s">
        <v>146</v>
      </c>
      <c r="G3661" s="50" t="s">
        <v>138</v>
      </c>
      <c r="H3661" s="50" t="s">
        <v>144</v>
      </c>
      <c r="I3661" s="53">
        <v>54</v>
      </c>
      <c r="J3661" s="61">
        <v>1.65</v>
      </c>
      <c r="K3661" s="64">
        <f t="shared" si="239"/>
        <v>1.047858558146624</v>
      </c>
      <c r="M3661" s="2"/>
    </row>
    <row r="3662" spans="1:13" x14ac:dyDescent="0.2">
      <c r="A3662" s="47">
        <f t="shared" si="237"/>
        <v>2021</v>
      </c>
      <c r="B3662" s="181" t="str">
        <f t="shared" si="238"/>
        <v>Jun</v>
      </c>
      <c r="C3662" s="79">
        <f t="shared" ref="C3662:C3725" si="240">WEEKNUM(D3662)</f>
        <v>24</v>
      </c>
      <c r="D3662" s="194">
        <v>44357</v>
      </c>
      <c r="E3662" s="53" t="s">
        <v>54</v>
      </c>
      <c r="F3662" s="53" t="s">
        <v>146</v>
      </c>
      <c r="G3662" s="50" t="s">
        <v>138</v>
      </c>
      <c r="H3662" s="50" t="s">
        <v>144</v>
      </c>
      <c r="I3662" s="53">
        <v>47</v>
      </c>
      <c r="J3662" s="61">
        <v>1.08</v>
      </c>
      <c r="K3662" s="64">
        <f t="shared" si="239"/>
        <v>1.0402319331939935</v>
      </c>
      <c r="M3662" s="2"/>
    </row>
    <row r="3663" spans="1:13" x14ac:dyDescent="0.2">
      <c r="A3663" s="47">
        <f t="shared" si="237"/>
        <v>2021</v>
      </c>
      <c r="B3663" s="181" t="str">
        <f t="shared" si="238"/>
        <v>Jun</v>
      </c>
      <c r="C3663" s="79">
        <f t="shared" si="240"/>
        <v>24</v>
      </c>
      <c r="D3663" s="194">
        <v>44357</v>
      </c>
      <c r="E3663" s="53" t="s">
        <v>54</v>
      </c>
      <c r="F3663" s="53" t="s">
        <v>146</v>
      </c>
      <c r="G3663" s="50" t="s">
        <v>138</v>
      </c>
      <c r="H3663" s="50" t="s">
        <v>144</v>
      </c>
      <c r="I3663" s="53">
        <v>49</v>
      </c>
      <c r="J3663" s="61">
        <v>1.07</v>
      </c>
      <c r="K3663" s="64">
        <f t="shared" si="239"/>
        <v>0.90948499349760725</v>
      </c>
      <c r="M3663" s="2"/>
    </row>
    <row r="3664" spans="1:13" x14ac:dyDescent="0.2">
      <c r="A3664" s="47">
        <f t="shared" si="237"/>
        <v>2021</v>
      </c>
      <c r="B3664" s="181" t="str">
        <f t="shared" si="238"/>
        <v>Jun</v>
      </c>
      <c r="C3664" s="79">
        <f t="shared" si="240"/>
        <v>24</v>
      </c>
      <c r="D3664" s="194">
        <v>44357</v>
      </c>
      <c r="E3664" s="53" t="s">
        <v>54</v>
      </c>
      <c r="F3664" s="53" t="s">
        <v>146</v>
      </c>
      <c r="G3664" s="50" t="s">
        <v>138</v>
      </c>
      <c r="H3664" s="50" t="s">
        <v>144</v>
      </c>
      <c r="I3664" s="53">
        <v>48</v>
      </c>
      <c r="J3664" s="61">
        <v>1.3</v>
      </c>
      <c r="K3664" s="64">
        <f t="shared" si="239"/>
        <v>1.1754918981481481</v>
      </c>
      <c r="M3664" s="2"/>
    </row>
    <row r="3665" spans="1:13" x14ac:dyDescent="0.2">
      <c r="A3665" s="47">
        <f t="shared" si="237"/>
        <v>2021</v>
      </c>
      <c r="B3665" s="181" t="str">
        <f t="shared" si="238"/>
        <v>Jun</v>
      </c>
      <c r="C3665" s="79">
        <f t="shared" si="240"/>
        <v>24</v>
      </c>
      <c r="D3665" s="194">
        <v>44357</v>
      </c>
      <c r="E3665" s="53" t="s">
        <v>54</v>
      </c>
      <c r="F3665" s="53" t="s">
        <v>146</v>
      </c>
      <c r="G3665" s="50" t="s">
        <v>138</v>
      </c>
      <c r="H3665" s="50" t="s">
        <v>144</v>
      </c>
      <c r="I3665" s="53">
        <v>46</v>
      </c>
      <c r="J3665" s="61">
        <v>1.01</v>
      </c>
      <c r="K3665" s="64">
        <f t="shared" si="239"/>
        <v>1.0376428043067314</v>
      </c>
      <c r="M3665" s="2"/>
    </row>
    <row r="3666" spans="1:13" x14ac:dyDescent="0.2">
      <c r="A3666" s="47">
        <f t="shared" si="237"/>
        <v>2021</v>
      </c>
      <c r="B3666" s="181" t="str">
        <f t="shared" si="238"/>
        <v>Jun</v>
      </c>
      <c r="C3666" s="79">
        <f t="shared" si="240"/>
        <v>24</v>
      </c>
      <c r="D3666" s="194">
        <v>44357</v>
      </c>
      <c r="E3666" s="53" t="s">
        <v>54</v>
      </c>
      <c r="F3666" s="53" t="s">
        <v>146</v>
      </c>
      <c r="G3666" s="50" t="s">
        <v>138</v>
      </c>
      <c r="H3666" s="50" t="s">
        <v>144</v>
      </c>
      <c r="I3666" s="53">
        <v>50</v>
      </c>
      <c r="J3666" s="61">
        <v>1.28</v>
      </c>
      <c r="K3666" s="64">
        <f t="shared" si="239"/>
        <v>1.024</v>
      </c>
      <c r="M3666" s="2"/>
    </row>
    <row r="3667" spans="1:13" x14ac:dyDescent="0.2">
      <c r="A3667" s="47">
        <f t="shared" si="237"/>
        <v>2021</v>
      </c>
      <c r="B3667" s="181" t="str">
        <f t="shared" si="238"/>
        <v>Jun</v>
      </c>
      <c r="C3667" s="79">
        <f t="shared" si="240"/>
        <v>24</v>
      </c>
      <c r="D3667" s="194">
        <v>44357</v>
      </c>
      <c r="E3667" s="53" t="s">
        <v>54</v>
      </c>
      <c r="F3667" s="53" t="s">
        <v>146</v>
      </c>
      <c r="G3667" s="50" t="s">
        <v>138</v>
      </c>
      <c r="H3667" s="50" t="s">
        <v>144</v>
      </c>
      <c r="I3667" s="53">
        <v>55</v>
      </c>
      <c r="J3667" s="61">
        <v>1.74</v>
      </c>
      <c r="K3667" s="64">
        <f t="shared" si="239"/>
        <v>1.0458302028549962</v>
      </c>
      <c r="M3667" s="2"/>
    </row>
    <row r="3668" spans="1:13" x14ac:dyDescent="0.2">
      <c r="A3668" s="47">
        <f t="shared" si="237"/>
        <v>2021</v>
      </c>
      <c r="B3668" s="181" t="str">
        <f t="shared" si="238"/>
        <v>Jun</v>
      </c>
      <c r="C3668" s="79">
        <f t="shared" si="240"/>
        <v>24</v>
      </c>
      <c r="D3668" s="194">
        <v>44357</v>
      </c>
      <c r="E3668" s="53" t="s">
        <v>54</v>
      </c>
      <c r="F3668" s="53" t="s">
        <v>146</v>
      </c>
      <c r="G3668" s="50" t="s">
        <v>138</v>
      </c>
      <c r="H3668" s="50" t="s">
        <v>144</v>
      </c>
      <c r="I3668" s="53">
        <v>53</v>
      </c>
      <c r="J3668" s="61">
        <v>1.67</v>
      </c>
      <c r="K3668" s="64">
        <f t="shared" si="239"/>
        <v>1.1217313621311553</v>
      </c>
      <c r="M3668" s="2"/>
    </row>
    <row r="3669" spans="1:13" x14ac:dyDescent="0.2">
      <c r="A3669" s="47">
        <f t="shared" si="237"/>
        <v>2021</v>
      </c>
      <c r="B3669" s="181" t="str">
        <f t="shared" si="238"/>
        <v>Jun</v>
      </c>
      <c r="C3669" s="79">
        <f t="shared" si="240"/>
        <v>24</v>
      </c>
      <c r="D3669" s="194">
        <v>44357</v>
      </c>
      <c r="E3669" s="53" t="s">
        <v>54</v>
      </c>
      <c r="F3669" s="53" t="s">
        <v>146</v>
      </c>
      <c r="G3669" s="50" t="s">
        <v>138</v>
      </c>
      <c r="H3669" s="50" t="s">
        <v>144</v>
      </c>
      <c r="I3669" s="53">
        <v>50</v>
      </c>
      <c r="J3669" s="61">
        <v>0.97</v>
      </c>
      <c r="K3669" s="64">
        <f t="shared" si="239"/>
        <v>0.77600000000000002</v>
      </c>
      <c r="M3669" s="2"/>
    </row>
    <row r="3670" spans="1:13" x14ac:dyDescent="0.2">
      <c r="A3670" s="47">
        <f t="shared" si="237"/>
        <v>2021</v>
      </c>
      <c r="B3670" s="181" t="str">
        <f t="shared" si="238"/>
        <v>Jun</v>
      </c>
      <c r="C3670" s="79">
        <f t="shared" si="240"/>
        <v>24</v>
      </c>
      <c r="D3670" s="194">
        <v>44357</v>
      </c>
      <c r="E3670" s="53" t="s">
        <v>54</v>
      </c>
      <c r="F3670" s="53" t="s">
        <v>146</v>
      </c>
      <c r="G3670" s="50" t="s">
        <v>138</v>
      </c>
      <c r="H3670" s="50" t="s">
        <v>144</v>
      </c>
      <c r="I3670" s="53">
        <v>54</v>
      </c>
      <c r="J3670" s="61">
        <v>1.48</v>
      </c>
      <c r="K3670" s="64">
        <f t="shared" si="239"/>
        <v>0.93989737336788093</v>
      </c>
      <c r="M3670" s="2"/>
    </row>
    <row r="3671" spans="1:13" x14ac:dyDescent="0.2">
      <c r="A3671" s="47">
        <f t="shared" si="237"/>
        <v>2021</v>
      </c>
      <c r="B3671" s="181" t="str">
        <f t="shared" si="238"/>
        <v>Jun</v>
      </c>
      <c r="C3671" s="79">
        <f t="shared" si="240"/>
        <v>24</v>
      </c>
      <c r="D3671" s="194">
        <v>44357</v>
      </c>
      <c r="E3671" s="53" t="s">
        <v>54</v>
      </c>
      <c r="F3671" s="53" t="s">
        <v>146</v>
      </c>
      <c r="G3671" s="50" t="s">
        <v>138</v>
      </c>
      <c r="H3671" s="50" t="s">
        <v>144</v>
      </c>
      <c r="I3671" s="53">
        <v>52</v>
      </c>
      <c r="J3671" s="61">
        <v>1.24</v>
      </c>
      <c r="K3671" s="64">
        <f t="shared" si="239"/>
        <v>0.88188438780154754</v>
      </c>
      <c r="M3671" s="2"/>
    </row>
    <row r="3672" spans="1:13" x14ac:dyDescent="0.2">
      <c r="A3672" s="47">
        <f t="shared" si="237"/>
        <v>2021</v>
      </c>
      <c r="B3672" s="181" t="str">
        <f t="shared" si="238"/>
        <v>Jun</v>
      </c>
      <c r="C3672" s="79">
        <f t="shared" si="240"/>
        <v>24</v>
      </c>
      <c r="D3672" s="194">
        <v>44357</v>
      </c>
      <c r="E3672" s="53" t="s">
        <v>54</v>
      </c>
      <c r="F3672" s="53" t="s">
        <v>146</v>
      </c>
      <c r="G3672" s="50" t="s">
        <v>138</v>
      </c>
      <c r="H3672" s="50" t="s">
        <v>144</v>
      </c>
      <c r="I3672" s="53">
        <v>50</v>
      </c>
      <c r="J3672" s="61">
        <v>1.26</v>
      </c>
      <c r="K3672" s="64">
        <f t="shared" si="239"/>
        <v>1.008</v>
      </c>
      <c r="M3672" s="2"/>
    </row>
    <row r="3673" spans="1:13" x14ac:dyDescent="0.2">
      <c r="A3673" s="47">
        <f t="shared" si="237"/>
        <v>2021</v>
      </c>
      <c r="B3673" s="181" t="str">
        <f t="shared" si="238"/>
        <v>Jun</v>
      </c>
      <c r="C3673" s="79">
        <f t="shared" si="240"/>
        <v>24</v>
      </c>
      <c r="D3673" s="194">
        <v>44357</v>
      </c>
      <c r="E3673" s="53" t="s">
        <v>54</v>
      </c>
      <c r="F3673" s="53" t="s">
        <v>146</v>
      </c>
      <c r="G3673" s="50" t="s">
        <v>138</v>
      </c>
      <c r="H3673" s="50" t="s">
        <v>144</v>
      </c>
      <c r="I3673" s="53">
        <v>42</v>
      </c>
      <c r="J3673" s="61">
        <v>0.9</v>
      </c>
      <c r="K3673" s="64">
        <f t="shared" si="239"/>
        <v>1.2147716229348882</v>
      </c>
      <c r="M3673" s="2"/>
    </row>
    <row r="3674" spans="1:13" x14ac:dyDescent="0.2">
      <c r="A3674" s="47">
        <f t="shared" si="237"/>
        <v>2021</v>
      </c>
      <c r="B3674" s="181" t="str">
        <f t="shared" si="238"/>
        <v>Jun</v>
      </c>
      <c r="C3674" s="79">
        <f t="shared" si="240"/>
        <v>24</v>
      </c>
      <c r="D3674" s="194">
        <v>44357</v>
      </c>
      <c r="E3674" s="53" t="s">
        <v>54</v>
      </c>
      <c r="F3674" s="53" t="s">
        <v>146</v>
      </c>
      <c r="G3674" s="50" t="s">
        <v>138</v>
      </c>
      <c r="H3674" s="50" t="s">
        <v>144</v>
      </c>
      <c r="I3674" s="53">
        <v>47</v>
      </c>
      <c r="J3674" s="61">
        <v>1.19</v>
      </c>
      <c r="K3674" s="64">
        <f t="shared" si="239"/>
        <v>1.1461814819452336</v>
      </c>
      <c r="M3674" s="2"/>
    </row>
    <row r="3675" spans="1:13" x14ac:dyDescent="0.2">
      <c r="A3675" s="47">
        <f t="shared" si="237"/>
        <v>2021</v>
      </c>
      <c r="B3675" s="181" t="str">
        <f t="shared" si="238"/>
        <v>Jun</v>
      </c>
      <c r="C3675" s="79">
        <f t="shared" si="240"/>
        <v>24</v>
      </c>
      <c r="D3675" s="194">
        <v>44357</v>
      </c>
      <c r="E3675" s="53" t="s">
        <v>54</v>
      </c>
      <c r="F3675" s="53" t="s">
        <v>146</v>
      </c>
      <c r="G3675" s="50" t="s">
        <v>138</v>
      </c>
      <c r="H3675" s="50" t="s">
        <v>144</v>
      </c>
      <c r="I3675" s="53">
        <v>51</v>
      </c>
      <c r="J3675" s="61">
        <v>1.41</v>
      </c>
      <c r="K3675" s="64">
        <f t="shared" si="239"/>
        <v>1.0629395933690662</v>
      </c>
      <c r="M3675" s="2"/>
    </row>
    <row r="3676" spans="1:13" x14ac:dyDescent="0.2">
      <c r="A3676" s="47">
        <f t="shared" si="237"/>
        <v>2021</v>
      </c>
      <c r="B3676" s="181" t="str">
        <f t="shared" si="238"/>
        <v>Jun</v>
      </c>
      <c r="C3676" s="79">
        <f t="shared" si="240"/>
        <v>24</v>
      </c>
      <c r="D3676" s="194">
        <v>44357</v>
      </c>
      <c r="E3676" s="53" t="s">
        <v>54</v>
      </c>
      <c r="F3676" s="53" t="s">
        <v>146</v>
      </c>
      <c r="G3676" s="50" t="s">
        <v>138</v>
      </c>
      <c r="H3676" s="50" t="s">
        <v>144</v>
      </c>
      <c r="I3676" s="53">
        <v>47</v>
      </c>
      <c r="J3676" s="61">
        <v>1.1499999999999999</v>
      </c>
      <c r="K3676" s="64">
        <f t="shared" si="239"/>
        <v>1.107654373308419</v>
      </c>
      <c r="M3676" s="2"/>
    </row>
    <row r="3677" spans="1:13" x14ac:dyDescent="0.2">
      <c r="A3677" s="47">
        <f t="shared" si="237"/>
        <v>2021</v>
      </c>
      <c r="B3677" s="181" t="str">
        <f t="shared" si="238"/>
        <v>Jun</v>
      </c>
      <c r="C3677" s="79">
        <f t="shared" si="240"/>
        <v>24</v>
      </c>
      <c r="D3677" s="194">
        <v>44357</v>
      </c>
      <c r="E3677" s="53" t="s">
        <v>54</v>
      </c>
      <c r="F3677" s="53" t="s">
        <v>146</v>
      </c>
      <c r="G3677" s="50" t="s">
        <v>138</v>
      </c>
      <c r="H3677" s="50" t="s">
        <v>144</v>
      </c>
      <c r="I3677" s="53">
        <v>54</v>
      </c>
      <c r="J3677" s="61">
        <v>1.1599999999999999</v>
      </c>
      <c r="K3677" s="64">
        <f t="shared" si="239"/>
        <v>0.73667631966671743</v>
      </c>
      <c r="M3677" s="2"/>
    </row>
    <row r="3678" spans="1:13" x14ac:dyDescent="0.2">
      <c r="A3678" s="47">
        <f t="shared" si="237"/>
        <v>2021</v>
      </c>
      <c r="B3678" s="181" t="str">
        <f t="shared" si="238"/>
        <v>Jun</v>
      </c>
      <c r="C3678" s="79">
        <f t="shared" si="240"/>
        <v>24</v>
      </c>
      <c r="D3678" s="194">
        <v>44357</v>
      </c>
      <c r="E3678" s="53" t="s">
        <v>54</v>
      </c>
      <c r="F3678" s="53" t="s">
        <v>146</v>
      </c>
      <c r="G3678" s="50" t="s">
        <v>138</v>
      </c>
      <c r="H3678" s="50" t="s">
        <v>144</v>
      </c>
      <c r="I3678" s="53">
        <v>47</v>
      </c>
      <c r="J3678" s="61">
        <v>1.07</v>
      </c>
      <c r="K3678" s="64">
        <f t="shared" si="239"/>
        <v>1.0306001560347899</v>
      </c>
      <c r="M3678" s="2"/>
    </row>
    <row r="3679" spans="1:13" x14ac:dyDescent="0.2">
      <c r="A3679" s="47">
        <f t="shared" si="237"/>
        <v>2021</v>
      </c>
      <c r="B3679" s="181" t="str">
        <f t="shared" si="238"/>
        <v>Jun</v>
      </c>
      <c r="C3679" s="79">
        <f t="shared" si="240"/>
        <v>24</v>
      </c>
      <c r="D3679" s="194">
        <v>44357</v>
      </c>
      <c r="E3679" s="53" t="s">
        <v>54</v>
      </c>
      <c r="F3679" s="53" t="s">
        <v>146</v>
      </c>
      <c r="G3679" s="50" t="s">
        <v>138</v>
      </c>
      <c r="H3679" s="50" t="s">
        <v>144</v>
      </c>
      <c r="I3679" s="53">
        <v>49</v>
      </c>
      <c r="J3679" s="61">
        <v>1.22</v>
      </c>
      <c r="K3679" s="64">
        <f t="shared" si="239"/>
        <v>1.0369828897823186</v>
      </c>
      <c r="M3679" s="2"/>
    </row>
    <row r="3680" spans="1:13" x14ac:dyDescent="0.2">
      <c r="A3680" s="47">
        <f t="shared" si="237"/>
        <v>2021</v>
      </c>
      <c r="B3680" s="181" t="str">
        <f t="shared" si="238"/>
        <v>Jun</v>
      </c>
      <c r="C3680" s="79">
        <f t="shared" si="240"/>
        <v>24</v>
      </c>
      <c r="D3680" s="194">
        <v>44357</v>
      </c>
      <c r="E3680" s="53" t="s">
        <v>54</v>
      </c>
      <c r="F3680" s="53" t="s">
        <v>146</v>
      </c>
      <c r="G3680" s="50" t="s">
        <v>138</v>
      </c>
      <c r="H3680" s="50" t="s">
        <v>144</v>
      </c>
      <c r="I3680" s="53">
        <v>48</v>
      </c>
      <c r="J3680" s="61">
        <v>1.08</v>
      </c>
      <c r="K3680" s="64">
        <f t="shared" si="239"/>
        <v>0.9765625</v>
      </c>
      <c r="M3680" s="2"/>
    </row>
    <row r="3681" spans="1:13" x14ac:dyDescent="0.2">
      <c r="A3681" s="47">
        <f t="shared" si="237"/>
        <v>2021</v>
      </c>
      <c r="B3681" s="181" t="str">
        <f t="shared" si="238"/>
        <v>Jun</v>
      </c>
      <c r="C3681" s="79">
        <f t="shared" si="240"/>
        <v>25</v>
      </c>
      <c r="D3681" s="194">
        <v>44364</v>
      </c>
      <c r="E3681" s="53" t="s">
        <v>38</v>
      </c>
      <c r="F3681" s="53" t="s">
        <v>146</v>
      </c>
      <c r="G3681" s="50" t="s">
        <v>138</v>
      </c>
      <c r="H3681" s="50" t="s">
        <v>144</v>
      </c>
      <c r="I3681" s="53">
        <v>61</v>
      </c>
      <c r="J3681" s="61">
        <v>2.2999999999999998</v>
      </c>
      <c r="K3681" s="64">
        <f t="shared" si="239"/>
        <v>1.0133006727435334</v>
      </c>
      <c r="M3681" s="2"/>
    </row>
    <row r="3682" spans="1:13" x14ac:dyDescent="0.2">
      <c r="A3682" s="47">
        <f t="shared" si="237"/>
        <v>2021</v>
      </c>
      <c r="B3682" s="181" t="str">
        <f t="shared" si="238"/>
        <v>Jun</v>
      </c>
      <c r="C3682" s="79">
        <f t="shared" si="240"/>
        <v>25</v>
      </c>
      <c r="D3682" s="194">
        <v>44364</v>
      </c>
      <c r="E3682" s="53" t="s">
        <v>38</v>
      </c>
      <c r="F3682" s="53" t="s">
        <v>146</v>
      </c>
      <c r="G3682" s="50" t="s">
        <v>138</v>
      </c>
      <c r="H3682" s="50" t="s">
        <v>144</v>
      </c>
      <c r="I3682" s="53">
        <v>48</v>
      </c>
      <c r="J3682" s="61">
        <v>1.08</v>
      </c>
      <c r="K3682" s="64">
        <f t="shared" si="239"/>
        <v>0.9765625</v>
      </c>
      <c r="M3682" s="2"/>
    </row>
    <row r="3683" spans="1:13" x14ac:dyDescent="0.2">
      <c r="A3683" s="47">
        <f t="shared" si="237"/>
        <v>2021</v>
      </c>
      <c r="B3683" s="181" t="str">
        <f t="shared" si="238"/>
        <v>Jun</v>
      </c>
      <c r="C3683" s="79">
        <f t="shared" si="240"/>
        <v>25</v>
      </c>
      <c r="D3683" s="194">
        <v>44364</v>
      </c>
      <c r="E3683" s="53" t="s">
        <v>38</v>
      </c>
      <c r="F3683" s="53" t="s">
        <v>146</v>
      </c>
      <c r="G3683" s="50" t="s">
        <v>138</v>
      </c>
      <c r="H3683" s="50" t="s">
        <v>144</v>
      </c>
      <c r="I3683" s="53">
        <v>52</v>
      </c>
      <c r="J3683" s="61">
        <v>1.3</v>
      </c>
      <c r="K3683" s="64">
        <f t="shared" si="239"/>
        <v>0.92455621301775148</v>
      </c>
      <c r="M3683" s="2"/>
    </row>
    <row r="3684" spans="1:13" x14ac:dyDescent="0.2">
      <c r="A3684" s="47">
        <f t="shared" si="237"/>
        <v>2021</v>
      </c>
      <c r="B3684" s="181" t="str">
        <f t="shared" si="238"/>
        <v>Jun</v>
      </c>
      <c r="C3684" s="79">
        <f t="shared" si="240"/>
        <v>25</v>
      </c>
      <c r="D3684" s="194">
        <v>44364</v>
      </c>
      <c r="E3684" s="53" t="s">
        <v>38</v>
      </c>
      <c r="F3684" s="53" t="s">
        <v>146</v>
      </c>
      <c r="G3684" s="50" t="s">
        <v>138</v>
      </c>
      <c r="H3684" s="50" t="s">
        <v>144</v>
      </c>
      <c r="I3684" s="53">
        <v>60</v>
      </c>
      <c r="J3684" s="61">
        <v>2.0699999999999998</v>
      </c>
      <c r="K3684" s="64">
        <f t="shared" si="239"/>
        <v>0.95833333333333315</v>
      </c>
      <c r="M3684" s="2"/>
    </row>
    <row r="3685" spans="1:13" x14ac:dyDescent="0.2">
      <c r="A3685" s="47">
        <f t="shared" si="237"/>
        <v>2021</v>
      </c>
      <c r="B3685" s="181" t="str">
        <f t="shared" si="238"/>
        <v>Jun</v>
      </c>
      <c r="C3685" s="79">
        <f t="shared" si="240"/>
        <v>25</v>
      </c>
      <c r="D3685" s="194">
        <v>44364</v>
      </c>
      <c r="E3685" s="53" t="s">
        <v>38</v>
      </c>
      <c r="F3685" s="53" t="s">
        <v>146</v>
      </c>
      <c r="G3685" s="50" t="s">
        <v>138</v>
      </c>
      <c r="H3685" s="50" t="s">
        <v>144</v>
      </c>
      <c r="I3685" s="53">
        <v>44</v>
      </c>
      <c r="J3685" s="61">
        <v>0.7</v>
      </c>
      <c r="K3685" s="64">
        <f t="shared" si="239"/>
        <v>0.82175056348610065</v>
      </c>
      <c r="M3685" s="2"/>
    </row>
    <row r="3686" spans="1:13" x14ac:dyDescent="0.2">
      <c r="A3686" s="47">
        <f t="shared" si="237"/>
        <v>2021</v>
      </c>
      <c r="B3686" s="181" t="str">
        <f t="shared" si="238"/>
        <v>Jun</v>
      </c>
      <c r="C3686" s="79">
        <f t="shared" si="240"/>
        <v>25</v>
      </c>
      <c r="D3686" s="194">
        <v>44364</v>
      </c>
      <c r="E3686" s="53" t="s">
        <v>38</v>
      </c>
      <c r="F3686" s="53" t="s">
        <v>146</v>
      </c>
      <c r="G3686" s="50" t="s">
        <v>138</v>
      </c>
      <c r="H3686" s="50" t="s">
        <v>144</v>
      </c>
      <c r="I3686" s="53">
        <v>61</v>
      </c>
      <c r="J3686" s="61">
        <v>2.2400000000000002</v>
      </c>
      <c r="K3686" s="64">
        <f t="shared" si="239"/>
        <v>0.98686674215022419</v>
      </c>
      <c r="M3686" s="2"/>
    </row>
    <row r="3687" spans="1:13" x14ac:dyDescent="0.2">
      <c r="A3687" s="47">
        <f t="shared" si="237"/>
        <v>2021</v>
      </c>
      <c r="B3687" s="181" t="str">
        <f t="shared" si="238"/>
        <v>Jun</v>
      </c>
      <c r="C3687" s="79">
        <f t="shared" si="240"/>
        <v>25</v>
      </c>
      <c r="D3687" s="194">
        <v>44364</v>
      </c>
      <c r="E3687" s="53" t="s">
        <v>38</v>
      </c>
      <c r="F3687" s="53" t="s">
        <v>146</v>
      </c>
      <c r="G3687" s="50" t="s">
        <v>138</v>
      </c>
      <c r="H3687" s="50" t="s">
        <v>144</v>
      </c>
      <c r="I3687" s="53">
        <v>62</v>
      </c>
      <c r="J3687" s="61">
        <v>2.48</v>
      </c>
      <c r="K3687" s="64">
        <f t="shared" si="239"/>
        <v>1.0405827263267429</v>
      </c>
      <c r="M3687" s="2"/>
    </row>
    <row r="3688" spans="1:13" x14ac:dyDescent="0.2">
      <c r="A3688" s="47">
        <f t="shared" ref="A3688:A3751" si="241">YEAR(D3688)</f>
        <v>2021</v>
      </c>
      <c r="B3688" s="181" t="str">
        <f t="shared" si="238"/>
        <v>Jun</v>
      </c>
      <c r="C3688" s="79">
        <f t="shared" si="240"/>
        <v>25</v>
      </c>
      <c r="D3688" s="194">
        <v>44364</v>
      </c>
      <c r="E3688" s="53" t="s">
        <v>38</v>
      </c>
      <c r="F3688" s="53" t="s">
        <v>146</v>
      </c>
      <c r="G3688" s="50" t="s">
        <v>138</v>
      </c>
      <c r="H3688" s="50" t="s">
        <v>144</v>
      </c>
      <c r="I3688" s="53">
        <v>48</v>
      </c>
      <c r="J3688" s="61">
        <v>1.1000000000000001</v>
      </c>
      <c r="K3688" s="64">
        <f t="shared" si="239"/>
        <v>0.99464699074074092</v>
      </c>
      <c r="M3688" s="2"/>
    </row>
    <row r="3689" spans="1:13" x14ac:dyDescent="0.2">
      <c r="A3689" s="47">
        <f t="shared" si="241"/>
        <v>2021</v>
      </c>
      <c r="B3689" s="181" t="str">
        <f t="shared" si="238"/>
        <v>Jun</v>
      </c>
      <c r="C3689" s="79">
        <f t="shared" si="240"/>
        <v>25</v>
      </c>
      <c r="D3689" s="194">
        <v>44364</v>
      </c>
      <c r="E3689" s="53" t="s">
        <v>38</v>
      </c>
      <c r="F3689" s="53" t="s">
        <v>146</v>
      </c>
      <c r="G3689" s="50" t="s">
        <v>138</v>
      </c>
      <c r="H3689" s="50" t="s">
        <v>144</v>
      </c>
      <c r="I3689" s="53">
        <v>62</v>
      </c>
      <c r="J3689" s="61">
        <v>2.36</v>
      </c>
      <c r="K3689" s="64">
        <f t="shared" si="239"/>
        <v>0.99023194924641667</v>
      </c>
      <c r="M3689" s="2"/>
    </row>
    <row r="3690" spans="1:13" x14ac:dyDescent="0.2">
      <c r="A3690" s="47">
        <f t="shared" si="241"/>
        <v>2021</v>
      </c>
      <c r="B3690" s="181" t="str">
        <f t="shared" si="238"/>
        <v>Jun</v>
      </c>
      <c r="C3690" s="79">
        <f t="shared" si="240"/>
        <v>25</v>
      </c>
      <c r="D3690" s="194">
        <v>44364</v>
      </c>
      <c r="E3690" s="53" t="s">
        <v>38</v>
      </c>
      <c r="F3690" s="53" t="s">
        <v>152</v>
      </c>
      <c r="G3690" s="50" t="s">
        <v>138</v>
      </c>
      <c r="H3690" s="50" t="s">
        <v>144</v>
      </c>
      <c r="I3690" s="53">
        <v>67</v>
      </c>
      <c r="J3690" s="61">
        <v>2.94</v>
      </c>
      <c r="K3690" s="64">
        <f t="shared" si="239"/>
        <v>0.97751385642515864</v>
      </c>
      <c r="M3690" s="2"/>
    </row>
    <row r="3691" spans="1:13" x14ac:dyDescent="0.2">
      <c r="A3691" s="47">
        <f t="shared" si="241"/>
        <v>2021</v>
      </c>
      <c r="B3691" s="181" t="str">
        <f t="shared" si="238"/>
        <v>Jun</v>
      </c>
      <c r="C3691" s="79">
        <f t="shared" si="240"/>
        <v>25</v>
      </c>
      <c r="D3691" s="194">
        <v>44364</v>
      </c>
      <c r="E3691" s="53" t="s">
        <v>38</v>
      </c>
      <c r="F3691" s="53" t="s">
        <v>152</v>
      </c>
      <c r="G3691" s="50" t="s">
        <v>138</v>
      </c>
      <c r="H3691" s="50" t="s">
        <v>148</v>
      </c>
      <c r="I3691" s="53">
        <v>74</v>
      </c>
      <c r="J3691" s="61">
        <v>4.09</v>
      </c>
      <c r="K3691" s="64">
        <f t="shared" si="239"/>
        <v>1.0093183029632993</v>
      </c>
      <c r="M3691" s="2"/>
    </row>
    <row r="3692" spans="1:13" x14ac:dyDescent="0.2">
      <c r="A3692" s="47">
        <f t="shared" si="241"/>
        <v>2021</v>
      </c>
      <c r="B3692" s="181" t="str">
        <f t="shared" si="238"/>
        <v>Jun</v>
      </c>
      <c r="C3692" s="79">
        <f t="shared" si="240"/>
        <v>25</v>
      </c>
      <c r="D3692" s="194">
        <v>44364</v>
      </c>
      <c r="E3692" s="53" t="s">
        <v>38</v>
      </c>
      <c r="F3692" s="53" t="s">
        <v>152</v>
      </c>
      <c r="G3692" s="50" t="s">
        <v>138</v>
      </c>
      <c r="H3692" s="50" t="s">
        <v>144</v>
      </c>
      <c r="I3692" s="53">
        <v>52</v>
      </c>
      <c r="J3692" s="61">
        <v>1.65</v>
      </c>
      <c r="K3692" s="64">
        <f t="shared" si="239"/>
        <v>1.1734751934456076</v>
      </c>
      <c r="M3692" s="2"/>
    </row>
    <row r="3693" spans="1:13" x14ac:dyDescent="0.2">
      <c r="A3693" s="47">
        <f t="shared" si="241"/>
        <v>2021</v>
      </c>
      <c r="B3693" s="181" t="str">
        <f t="shared" si="238"/>
        <v>Jun</v>
      </c>
      <c r="C3693" s="79">
        <f t="shared" si="240"/>
        <v>25</v>
      </c>
      <c r="D3693" s="194">
        <v>44364</v>
      </c>
      <c r="E3693" s="53" t="s">
        <v>217</v>
      </c>
      <c r="F3693" s="53" t="s">
        <v>146</v>
      </c>
      <c r="G3693" s="50" t="s">
        <v>138</v>
      </c>
      <c r="H3693" s="50" t="s">
        <v>144</v>
      </c>
      <c r="I3693" s="53">
        <v>50</v>
      </c>
      <c r="J3693" s="61">
        <v>1.4</v>
      </c>
      <c r="K3693" s="64">
        <f t="shared" si="239"/>
        <v>1.1200000000000001</v>
      </c>
      <c r="M3693" s="2"/>
    </row>
    <row r="3694" spans="1:13" x14ac:dyDescent="0.2">
      <c r="A3694" s="47">
        <f t="shared" si="241"/>
        <v>2021</v>
      </c>
      <c r="B3694" s="181" t="str">
        <f t="shared" ref="B3694:B3757" si="242">TEXT(D3694,"mmm")</f>
        <v>Jun</v>
      </c>
      <c r="C3694" s="79">
        <f t="shared" si="240"/>
        <v>25</v>
      </c>
      <c r="D3694" s="194">
        <v>44364</v>
      </c>
      <c r="E3694" s="53" t="s">
        <v>217</v>
      </c>
      <c r="F3694" s="53" t="s">
        <v>146</v>
      </c>
      <c r="G3694" s="50" t="s">
        <v>138</v>
      </c>
      <c r="H3694" s="50" t="s">
        <v>144</v>
      </c>
      <c r="I3694" s="53">
        <v>60</v>
      </c>
      <c r="J3694" s="61">
        <v>2.35</v>
      </c>
      <c r="K3694" s="64">
        <f t="shared" si="239"/>
        <v>1.087962962962963</v>
      </c>
      <c r="M3694" s="2"/>
    </row>
    <row r="3695" spans="1:13" x14ac:dyDescent="0.2">
      <c r="A3695" s="47">
        <f t="shared" si="241"/>
        <v>2021</v>
      </c>
      <c r="B3695" s="181" t="str">
        <f t="shared" si="242"/>
        <v>Jun</v>
      </c>
      <c r="C3695" s="79">
        <f t="shared" si="240"/>
        <v>25</v>
      </c>
      <c r="D3695" s="194">
        <v>44364</v>
      </c>
      <c r="E3695" s="53" t="s">
        <v>217</v>
      </c>
      <c r="F3695" s="53" t="s">
        <v>146</v>
      </c>
      <c r="G3695" s="50" t="s">
        <v>138</v>
      </c>
      <c r="H3695" s="50" t="s">
        <v>144</v>
      </c>
      <c r="I3695" s="53">
        <v>64</v>
      </c>
      <c r="J3695" s="61">
        <v>3.06</v>
      </c>
      <c r="K3695" s="64">
        <f t="shared" si="239"/>
        <v>1.16729736328125</v>
      </c>
      <c r="M3695" s="2"/>
    </row>
    <row r="3696" spans="1:13" x14ac:dyDescent="0.2">
      <c r="A3696" s="47">
        <f t="shared" si="241"/>
        <v>2021</v>
      </c>
      <c r="B3696" s="181" t="str">
        <f t="shared" si="242"/>
        <v>Jun</v>
      </c>
      <c r="C3696" s="79">
        <f t="shared" si="240"/>
        <v>25</v>
      </c>
      <c r="D3696" s="194">
        <v>44364</v>
      </c>
      <c r="E3696" s="53" t="s">
        <v>217</v>
      </c>
      <c r="F3696" s="53" t="s">
        <v>146</v>
      </c>
      <c r="G3696" s="50" t="s">
        <v>138</v>
      </c>
      <c r="H3696" s="50" t="s">
        <v>144</v>
      </c>
      <c r="I3696" s="53">
        <v>46</v>
      </c>
      <c r="J3696" s="61">
        <v>1.05</v>
      </c>
      <c r="K3696" s="64">
        <f t="shared" si="239"/>
        <v>1.0787375688337306</v>
      </c>
      <c r="M3696" s="2"/>
    </row>
    <row r="3697" spans="1:13" x14ac:dyDescent="0.2">
      <c r="A3697" s="47">
        <f t="shared" si="241"/>
        <v>2021</v>
      </c>
      <c r="B3697" s="181" t="str">
        <f t="shared" si="242"/>
        <v>Jun</v>
      </c>
      <c r="C3697" s="79">
        <f t="shared" si="240"/>
        <v>25</v>
      </c>
      <c r="D3697" s="194">
        <v>44364</v>
      </c>
      <c r="E3697" s="53" t="s">
        <v>217</v>
      </c>
      <c r="F3697" s="53" t="s">
        <v>146</v>
      </c>
      <c r="G3697" s="50" t="s">
        <v>138</v>
      </c>
      <c r="H3697" s="50" t="s">
        <v>144</v>
      </c>
      <c r="I3697" s="53">
        <v>65</v>
      </c>
      <c r="J3697" s="61">
        <v>3.16</v>
      </c>
      <c r="K3697" s="64">
        <f t="shared" si="239"/>
        <v>1.1506599908966773</v>
      </c>
      <c r="M3697" s="2"/>
    </row>
    <row r="3698" spans="1:13" x14ac:dyDescent="0.2">
      <c r="A3698" s="47">
        <f t="shared" si="241"/>
        <v>2021</v>
      </c>
      <c r="B3698" s="181" t="str">
        <f t="shared" si="242"/>
        <v>Jun</v>
      </c>
      <c r="C3698" s="79">
        <f t="shared" si="240"/>
        <v>25</v>
      </c>
      <c r="D3698" s="194">
        <v>44364</v>
      </c>
      <c r="E3698" s="53" t="s">
        <v>217</v>
      </c>
      <c r="F3698" s="53" t="s">
        <v>146</v>
      </c>
      <c r="G3698" s="50" t="s">
        <v>138</v>
      </c>
      <c r="H3698" s="50" t="s">
        <v>144</v>
      </c>
      <c r="I3698" s="53">
        <v>47</v>
      </c>
      <c r="J3698" s="61">
        <v>1.1200000000000001</v>
      </c>
      <c r="K3698" s="64">
        <f t="shared" si="239"/>
        <v>1.0787590418308084</v>
      </c>
      <c r="M3698" s="2"/>
    </row>
    <row r="3699" spans="1:13" x14ac:dyDescent="0.2">
      <c r="A3699" s="47">
        <f t="shared" si="241"/>
        <v>2021</v>
      </c>
      <c r="B3699" s="181" t="str">
        <f t="shared" si="242"/>
        <v>Jun</v>
      </c>
      <c r="C3699" s="79">
        <f t="shared" si="240"/>
        <v>25</v>
      </c>
      <c r="D3699" s="194">
        <v>44364</v>
      </c>
      <c r="E3699" s="53" t="s">
        <v>217</v>
      </c>
      <c r="F3699" s="53" t="s">
        <v>146</v>
      </c>
      <c r="G3699" s="50" t="s">
        <v>138</v>
      </c>
      <c r="H3699" s="50" t="s">
        <v>144</v>
      </c>
      <c r="I3699" s="53">
        <v>57</v>
      </c>
      <c r="J3699" s="61">
        <v>2.0699999999999998</v>
      </c>
      <c r="K3699" s="64">
        <f t="shared" si="239"/>
        <v>1.1177528308305389</v>
      </c>
      <c r="M3699" s="2"/>
    </row>
    <row r="3700" spans="1:13" x14ac:dyDescent="0.2">
      <c r="A3700" s="47">
        <f t="shared" si="241"/>
        <v>2021</v>
      </c>
      <c r="B3700" s="181" t="str">
        <f t="shared" si="242"/>
        <v>Jun</v>
      </c>
      <c r="C3700" s="79">
        <f t="shared" si="240"/>
        <v>25</v>
      </c>
      <c r="D3700" s="194">
        <v>44364</v>
      </c>
      <c r="E3700" s="53" t="s">
        <v>217</v>
      </c>
      <c r="F3700" s="53" t="s">
        <v>146</v>
      </c>
      <c r="G3700" s="50" t="s">
        <v>138</v>
      </c>
      <c r="H3700" s="50" t="s">
        <v>144</v>
      </c>
      <c r="I3700" s="53">
        <v>57</v>
      </c>
      <c r="J3700" s="61">
        <v>2.08</v>
      </c>
      <c r="K3700" s="64">
        <f t="shared" si="239"/>
        <v>1.1231526029601551</v>
      </c>
      <c r="M3700" s="2"/>
    </row>
    <row r="3701" spans="1:13" x14ac:dyDescent="0.2">
      <c r="A3701" s="47">
        <f t="shared" si="241"/>
        <v>2021</v>
      </c>
      <c r="B3701" s="181" t="str">
        <f t="shared" si="242"/>
        <v>Jun</v>
      </c>
      <c r="C3701" s="79">
        <f t="shared" si="240"/>
        <v>25</v>
      </c>
      <c r="D3701" s="194">
        <v>44364</v>
      </c>
      <c r="E3701" s="53" t="s">
        <v>217</v>
      </c>
      <c r="F3701" s="53" t="s">
        <v>146</v>
      </c>
      <c r="G3701" s="50" t="s">
        <v>138</v>
      </c>
      <c r="H3701" s="50" t="s">
        <v>144</v>
      </c>
      <c r="I3701" s="53">
        <v>56</v>
      </c>
      <c r="J3701" s="61">
        <v>2.23</v>
      </c>
      <c r="K3701" s="64">
        <f t="shared" si="239"/>
        <v>1.2698159620991254</v>
      </c>
      <c r="M3701" s="2"/>
    </row>
    <row r="3702" spans="1:13" x14ac:dyDescent="0.2">
      <c r="A3702" s="47">
        <f t="shared" si="241"/>
        <v>2021</v>
      </c>
      <c r="B3702" s="181" t="str">
        <f t="shared" si="242"/>
        <v>Jun</v>
      </c>
      <c r="C3702" s="79">
        <f t="shared" si="240"/>
        <v>25</v>
      </c>
      <c r="D3702" s="194">
        <v>44364</v>
      </c>
      <c r="E3702" s="53" t="s">
        <v>217</v>
      </c>
      <c r="F3702" s="53" t="s">
        <v>146</v>
      </c>
      <c r="G3702" s="50" t="s">
        <v>138</v>
      </c>
      <c r="H3702" s="50" t="s">
        <v>144</v>
      </c>
      <c r="I3702" s="53">
        <v>57</v>
      </c>
      <c r="J3702" s="61">
        <v>2.0499999999999998</v>
      </c>
      <c r="K3702" s="64">
        <f t="shared" si="239"/>
        <v>1.1069532865713065</v>
      </c>
      <c r="M3702" s="2"/>
    </row>
    <row r="3703" spans="1:13" x14ac:dyDescent="0.2">
      <c r="A3703" s="47">
        <f t="shared" si="241"/>
        <v>2021</v>
      </c>
      <c r="B3703" s="181" t="str">
        <f t="shared" si="242"/>
        <v>Jun</v>
      </c>
      <c r="C3703" s="79">
        <f t="shared" si="240"/>
        <v>25</v>
      </c>
      <c r="D3703" s="194">
        <v>44364</v>
      </c>
      <c r="E3703" s="53" t="s">
        <v>217</v>
      </c>
      <c r="F3703" s="53" t="s">
        <v>146</v>
      </c>
      <c r="G3703" s="50" t="s">
        <v>138</v>
      </c>
      <c r="H3703" s="50" t="s">
        <v>144</v>
      </c>
      <c r="I3703" s="53">
        <v>50</v>
      </c>
      <c r="J3703" s="61">
        <v>1.52</v>
      </c>
      <c r="K3703" s="64">
        <f t="shared" si="239"/>
        <v>1.216</v>
      </c>
      <c r="M3703" s="2"/>
    </row>
    <row r="3704" spans="1:13" x14ac:dyDescent="0.2">
      <c r="A3704" s="47">
        <f t="shared" si="241"/>
        <v>2021</v>
      </c>
      <c r="B3704" s="181" t="str">
        <f t="shared" si="242"/>
        <v>Jun</v>
      </c>
      <c r="C3704" s="79">
        <f t="shared" si="240"/>
        <v>25</v>
      </c>
      <c r="D3704" s="194">
        <v>44364</v>
      </c>
      <c r="E3704" s="53" t="s">
        <v>217</v>
      </c>
      <c r="F3704" s="53" t="s">
        <v>146</v>
      </c>
      <c r="G3704" s="50" t="s">
        <v>138</v>
      </c>
      <c r="H3704" s="50" t="s">
        <v>144</v>
      </c>
      <c r="I3704" s="53">
        <v>59</v>
      </c>
      <c r="J3704" s="61">
        <v>2.37</v>
      </c>
      <c r="K3704" s="64">
        <f t="shared" si="239"/>
        <v>1.1539641345999347</v>
      </c>
      <c r="M3704" s="2"/>
    </row>
    <row r="3705" spans="1:13" x14ac:dyDescent="0.2">
      <c r="A3705" s="47">
        <f t="shared" si="241"/>
        <v>2021</v>
      </c>
      <c r="B3705" s="181" t="str">
        <f t="shared" si="242"/>
        <v>Jun</v>
      </c>
      <c r="C3705" s="79">
        <f t="shared" si="240"/>
        <v>25</v>
      </c>
      <c r="D3705" s="194">
        <v>44364</v>
      </c>
      <c r="E3705" s="53" t="s">
        <v>217</v>
      </c>
      <c r="F3705" s="53" t="s">
        <v>146</v>
      </c>
      <c r="G3705" s="50" t="s">
        <v>138</v>
      </c>
      <c r="H3705" s="50" t="s">
        <v>144</v>
      </c>
      <c r="I3705" s="53">
        <v>62</v>
      </c>
      <c r="J3705" s="61">
        <v>2.73</v>
      </c>
      <c r="K3705" s="64">
        <f t="shared" si="239"/>
        <v>1.1454801785774227</v>
      </c>
      <c r="M3705" s="2"/>
    </row>
    <row r="3706" spans="1:13" x14ac:dyDescent="0.2">
      <c r="A3706" s="47">
        <f t="shared" si="241"/>
        <v>2021</v>
      </c>
      <c r="B3706" s="181" t="str">
        <f t="shared" si="242"/>
        <v>Jun</v>
      </c>
      <c r="C3706" s="79">
        <f t="shared" si="240"/>
        <v>25</v>
      </c>
      <c r="D3706" s="194">
        <v>44364</v>
      </c>
      <c r="E3706" s="53" t="s">
        <v>217</v>
      </c>
      <c r="F3706" s="53" t="s">
        <v>146</v>
      </c>
      <c r="G3706" s="50" t="s">
        <v>138</v>
      </c>
      <c r="H3706" s="50" t="s">
        <v>144</v>
      </c>
      <c r="I3706" s="53">
        <v>73</v>
      </c>
      <c r="J3706" s="61">
        <v>4.54</v>
      </c>
      <c r="K3706" s="64">
        <f t="shared" si="239"/>
        <v>1.1670441137533836</v>
      </c>
      <c r="M3706" s="2"/>
    </row>
    <row r="3707" spans="1:13" x14ac:dyDescent="0.2">
      <c r="A3707" s="47">
        <f t="shared" si="241"/>
        <v>2021</v>
      </c>
      <c r="B3707" s="181" t="str">
        <f t="shared" si="242"/>
        <v>Jun</v>
      </c>
      <c r="C3707" s="79">
        <f t="shared" si="240"/>
        <v>25</v>
      </c>
      <c r="D3707" s="194">
        <v>44364</v>
      </c>
      <c r="E3707" s="53" t="s">
        <v>217</v>
      </c>
      <c r="F3707" s="53" t="s">
        <v>146</v>
      </c>
      <c r="G3707" s="50" t="s">
        <v>138</v>
      </c>
      <c r="H3707" s="50" t="s">
        <v>144</v>
      </c>
      <c r="I3707" s="53">
        <v>63</v>
      </c>
      <c r="J3707" s="61">
        <v>3</v>
      </c>
      <c r="K3707" s="64">
        <f t="shared" si="239"/>
        <v>1.199774442404828</v>
      </c>
      <c r="M3707" s="2"/>
    </row>
    <row r="3708" spans="1:13" x14ac:dyDescent="0.2">
      <c r="A3708" s="47">
        <f t="shared" si="241"/>
        <v>2021</v>
      </c>
      <c r="B3708" s="181" t="str">
        <f t="shared" si="242"/>
        <v>Jun</v>
      </c>
      <c r="C3708" s="79">
        <f t="shared" si="240"/>
        <v>25</v>
      </c>
      <c r="D3708" s="194">
        <v>44364</v>
      </c>
      <c r="E3708" s="53" t="s">
        <v>217</v>
      </c>
      <c r="F3708" s="53" t="s">
        <v>146</v>
      </c>
      <c r="G3708" s="50" t="s">
        <v>138</v>
      </c>
      <c r="H3708" s="50" t="s">
        <v>144</v>
      </c>
      <c r="I3708" s="53">
        <v>68</v>
      </c>
      <c r="J3708" s="61">
        <v>3.38</v>
      </c>
      <c r="K3708" s="64">
        <f t="shared" si="239"/>
        <v>1.0749542031345409</v>
      </c>
      <c r="M3708" s="2"/>
    </row>
    <row r="3709" spans="1:13" x14ac:dyDescent="0.2">
      <c r="A3709" s="47">
        <f t="shared" si="241"/>
        <v>2021</v>
      </c>
      <c r="B3709" s="181" t="str">
        <f t="shared" si="242"/>
        <v>Jun</v>
      </c>
      <c r="C3709" s="79">
        <f t="shared" si="240"/>
        <v>25</v>
      </c>
      <c r="D3709" s="194">
        <v>44364</v>
      </c>
      <c r="E3709" s="53" t="s">
        <v>217</v>
      </c>
      <c r="F3709" s="53" t="s">
        <v>146</v>
      </c>
      <c r="G3709" s="50" t="s">
        <v>138</v>
      </c>
      <c r="H3709" s="50" t="s">
        <v>144</v>
      </c>
      <c r="I3709" s="53">
        <v>61</v>
      </c>
      <c r="J3709" s="61">
        <v>2.88</v>
      </c>
      <c r="K3709" s="64">
        <f t="shared" si="239"/>
        <v>1.2688286684788594</v>
      </c>
      <c r="M3709" s="2"/>
    </row>
    <row r="3710" spans="1:13" x14ac:dyDescent="0.2">
      <c r="A3710" s="47">
        <f t="shared" si="241"/>
        <v>2021</v>
      </c>
      <c r="B3710" s="181" t="str">
        <f t="shared" si="242"/>
        <v>Jun</v>
      </c>
      <c r="C3710" s="79">
        <f t="shared" si="240"/>
        <v>25</v>
      </c>
      <c r="D3710" s="194">
        <v>44364</v>
      </c>
      <c r="E3710" s="53" t="s">
        <v>217</v>
      </c>
      <c r="F3710" s="53" t="s">
        <v>146</v>
      </c>
      <c r="G3710" s="50" t="s">
        <v>138</v>
      </c>
      <c r="H3710" s="50" t="s">
        <v>144</v>
      </c>
      <c r="I3710" s="53">
        <v>66</v>
      </c>
      <c r="J3710" s="61">
        <v>3.5</v>
      </c>
      <c r="K3710" s="64">
        <f t="shared" si="239"/>
        <v>1.2174082422016306</v>
      </c>
      <c r="M3710" s="2"/>
    </row>
    <row r="3711" spans="1:13" x14ac:dyDescent="0.2">
      <c r="A3711" s="47">
        <f t="shared" si="241"/>
        <v>2021</v>
      </c>
      <c r="B3711" s="181" t="str">
        <f t="shared" si="242"/>
        <v>Jun</v>
      </c>
      <c r="C3711" s="79">
        <f t="shared" si="240"/>
        <v>25</v>
      </c>
      <c r="D3711" s="194">
        <v>44364</v>
      </c>
      <c r="E3711" s="53" t="s">
        <v>217</v>
      </c>
      <c r="F3711" s="53" t="s">
        <v>146</v>
      </c>
      <c r="G3711" s="50" t="s">
        <v>138</v>
      </c>
      <c r="H3711" s="50" t="s">
        <v>144</v>
      </c>
      <c r="I3711" s="53">
        <v>53</v>
      </c>
      <c r="J3711" s="61">
        <v>1.71</v>
      </c>
      <c r="K3711" s="64">
        <f t="shared" si="239"/>
        <v>1.1485991791881889</v>
      </c>
      <c r="M3711" s="2"/>
    </row>
    <row r="3712" spans="1:13" x14ac:dyDescent="0.2">
      <c r="A3712" s="47">
        <f t="shared" si="241"/>
        <v>2021</v>
      </c>
      <c r="B3712" s="181" t="str">
        <f t="shared" si="242"/>
        <v>Jun</v>
      </c>
      <c r="C3712" s="79">
        <f t="shared" si="240"/>
        <v>25</v>
      </c>
      <c r="D3712" s="194">
        <v>44364</v>
      </c>
      <c r="E3712" s="53" t="s">
        <v>217</v>
      </c>
      <c r="F3712" s="53" t="s">
        <v>146</v>
      </c>
      <c r="G3712" s="50" t="s">
        <v>138</v>
      </c>
      <c r="H3712" s="50" t="s">
        <v>144</v>
      </c>
      <c r="I3712" s="53">
        <v>63</v>
      </c>
      <c r="J3712" s="61">
        <v>3.19</v>
      </c>
      <c r="K3712" s="64">
        <f t="shared" si="239"/>
        <v>1.2757601570904671</v>
      </c>
      <c r="M3712" s="2"/>
    </row>
    <row r="3713" spans="1:13" x14ac:dyDescent="0.2">
      <c r="A3713" s="47">
        <f t="shared" si="241"/>
        <v>2021</v>
      </c>
      <c r="B3713" s="181" t="str">
        <f t="shared" si="242"/>
        <v>Jun</v>
      </c>
      <c r="C3713" s="79">
        <f t="shared" si="240"/>
        <v>25</v>
      </c>
      <c r="D3713" s="194">
        <v>44364</v>
      </c>
      <c r="E3713" s="53" t="s">
        <v>217</v>
      </c>
      <c r="F3713" s="53" t="s">
        <v>146</v>
      </c>
      <c r="G3713" s="50" t="s">
        <v>138</v>
      </c>
      <c r="H3713" s="50" t="s">
        <v>144</v>
      </c>
      <c r="I3713" s="53">
        <v>66</v>
      </c>
      <c r="J3713" s="61">
        <v>3.76</v>
      </c>
      <c r="K3713" s="64">
        <f t="shared" si="239"/>
        <v>1.3078442830508947</v>
      </c>
      <c r="M3713" s="2"/>
    </row>
    <row r="3714" spans="1:13" x14ac:dyDescent="0.2">
      <c r="A3714" s="47">
        <f t="shared" si="241"/>
        <v>2021</v>
      </c>
      <c r="B3714" s="181" t="str">
        <f t="shared" si="242"/>
        <v>Jun</v>
      </c>
      <c r="C3714" s="79">
        <f t="shared" si="240"/>
        <v>25</v>
      </c>
      <c r="D3714" s="194">
        <v>44364</v>
      </c>
      <c r="E3714" s="53" t="s">
        <v>217</v>
      </c>
      <c r="F3714" s="53" t="s">
        <v>146</v>
      </c>
      <c r="G3714" s="50" t="s">
        <v>138</v>
      </c>
      <c r="H3714" s="50" t="s">
        <v>144</v>
      </c>
      <c r="I3714" s="53">
        <v>71</v>
      </c>
      <c r="J3714" s="61">
        <v>4.5999999999999996</v>
      </c>
      <c r="K3714" s="64">
        <f t="shared" si="239"/>
        <v>1.285235715024126</v>
      </c>
      <c r="M3714" s="2"/>
    </row>
    <row r="3715" spans="1:13" x14ac:dyDescent="0.2">
      <c r="A3715" s="47">
        <f t="shared" si="241"/>
        <v>2021</v>
      </c>
      <c r="B3715" s="181" t="str">
        <f t="shared" si="242"/>
        <v>Jun</v>
      </c>
      <c r="C3715" s="79">
        <f t="shared" si="240"/>
        <v>25</v>
      </c>
      <c r="D3715" s="194">
        <v>44364</v>
      </c>
      <c r="E3715" s="53" t="s">
        <v>217</v>
      </c>
      <c r="F3715" s="53" t="s">
        <v>146</v>
      </c>
      <c r="G3715" s="50" t="s">
        <v>138</v>
      </c>
      <c r="H3715" s="50" t="s">
        <v>144</v>
      </c>
      <c r="I3715" s="53">
        <v>68</v>
      </c>
      <c r="J3715" s="61">
        <v>3.87</v>
      </c>
      <c r="K3715" s="64">
        <f t="shared" ref="K3715:K3778" si="243">IF(J3715="","",(J3715*100000)/(I3715^3))</f>
        <v>1.2307907592102585</v>
      </c>
      <c r="M3715" s="2"/>
    </row>
    <row r="3716" spans="1:13" x14ac:dyDescent="0.2">
      <c r="A3716" s="47">
        <f t="shared" si="241"/>
        <v>2021</v>
      </c>
      <c r="B3716" s="181" t="str">
        <f t="shared" si="242"/>
        <v>Jun</v>
      </c>
      <c r="C3716" s="79">
        <f t="shared" si="240"/>
        <v>25</v>
      </c>
      <c r="D3716" s="194">
        <v>44364</v>
      </c>
      <c r="E3716" s="53" t="s">
        <v>217</v>
      </c>
      <c r="F3716" s="53" t="s">
        <v>146</v>
      </c>
      <c r="G3716" s="50" t="s">
        <v>138</v>
      </c>
      <c r="H3716" s="50" t="s">
        <v>144</v>
      </c>
      <c r="I3716" s="53">
        <v>53</v>
      </c>
      <c r="J3716" s="61">
        <v>1.71</v>
      </c>
      <c r="K3716" s="64">
        <f t="shared" si="243"/>
        <v>1.1485991791881889</v>
      </c>
      <c r="M3716" s="2"/>
    </row>
    <row r="3717" spans="1:13" x14ac:dyDescent="0.2">
      <c r="A3717" s="47">
        <f t="shared" si="241"/>
        <v>2021</v>
      </c>
      <c r="B3717" s="181" t="str">
        <f t="shared" si="242"/>
        <v>Jun</v>
      </c>
      <c r="C3717" s="79">
        <f t="shared" si="240"/>
        <v>25</v>
      </c>
      <c r="D3717" s="194">
        <v>44364</v>
      </c>
      <c r="E3717" s="53" t="s">
        <v>34</v>
      </c>
      <c r="F3717" s="53" t="s">
        <v>142</v>
      </c>
      <c r="G3717" s="50" t="s">
        <v>138</v>
      </c>
      <c r="H3717" s="50" t="s">
        <v>144</v>
      </c>
      <c r="I3717" s="53">
        <v>68</v>
      </c>
      <c r="J3717" s="61">
        <v>2.4500000000000002</v>
      </c>
      <c r="K3717" s="64">
        <f t="shared" si="243"/>
        <v>0.77918278037858746</v>
      </c>
      <c r="M3717" s="2"/>
    </row>
    <row r="3718" spans="1:13" x14ac:dyDescent="0.2">
      <c r="A3718" s="47">
        <f t="shared" si="241"/>
        <v>2021</v>
      </c>
      <c r="B3718" s="181" t="str">
        <f t="shared" si="242"/>
        <v>Jun</v>
      </c>
      <c r="C3718" s="79">
        <f t="shared" si="240"/>
        <v>25</v>
      </c>
      <c r="D3718" s="194">
        <v>44364</v>
      </c>
      <c r="E3718" s="53" t="s">
        <v>34</v>
      </c>
      <c r="F3718" s="53" t="s">
        <v>146</v>
      </c>
      <c r="G3718" s="50" t="s">
        <v>138</v>
      </c>
      <c r="H3718" s="50" t="s">
        <v>144</v>
      </c>
      <c r="I3718" s="53">
        <v>50</v>
      </c>
      <c r="J3718" s="61">
        <v>1.43</v>
      </c>
      <c r="K3718" s="64">
        <f t="shared" si="243"/>
        <v>1.1439999999999999</v>
      </c>
      <c r="M3718" s="2"/>
    </row>
    <row r="3719" spans="1:13" x14ac:dyDescent="0.2">
      <c r="A3719" s="47">
        <f t="shared" si="241"/>
        <v>2021</v>
      </c>
      <c r="B3719" s="181" t="str">
        <f t="shared" si="242"/>
        <v>Jun</v>
      </c>
      <c r="C3719" s="79">
        <f t="shared" si="240"/>
        <v>25</v>
      </c>
      <c r="D3719" s="194">
        <v>44364</v>
      </c>
      <c r="E3719" s="53" t="s">
        <v>34</v>
      </c>
      <c r="F3719" s="53" t="s">
        <v>146</v>
      </c>
      <c r="G3719" s="50" t="s">
        <v>138</v>
      </c>
      <c r="H3719" s="50" t="s">
        <v>144</v>
      </c>
      <c r="I3719" s="53">
        <v>52</v>
      </c>
      <c r="J3719" s="61">
        <v>1.37</v>
      </c>
      <c r="K3719" s="64">
        <f t="shared" si="243"/>
        <v>0.97434000910332275</v>
      </c>
      <c r="M3719" s="2"/>
    </row>
    <row r="3720" spans="1:13" x14ac:dyDescent="0.2">
      <c r="A3720" s="47">
        <f t="shared" si="241"/>
        <v>2021</v>
      </c>
      <c r="B3720" s="181" t="str">
        <f t="shared" si="242"/>
        <v>Jun</v>
      </c>
      <c r="C3720" s="79">
        <f t="shared" si="240"/>
        <v>25</v>
      </c>
      <c r="D3720" s="194">
        <v>44364</v>
      </c>
      <c r="E3720" s="53" t="s">
        <v>34</v>
      </c>
      <c r="F3720" s="53" t="s">
        <v>146</v>
      </c>
      <c r="G3720" s="50" t="s">
        <v>138</v>
      </c>
      <c r="H3720" s="50" t="s">
        <v>144</v>
      </c>
      <c r="I3720" s="53">
        <v>46</v>
      </c>
      <c r="J3720" s="61">
        <v>1.01</v>
      </c>
      <c r="K3720" s="64">
        <f t="shared" si="243"/>
        <v>1.0376428043067314</v>
      </c>
      <c r="M3720" s="2"/>
    </row>
    <row r="3721" spans="1:13" x14ac:dyDescent="0.2">
      <c r="A3721" s="47">
        <f t="shared" si="241"/>
        <v>2021</v>
      </c>
      <c r="B3721" s="181" t="str">
        <f t="shared" si="242"/>
        <v>Jun</v>
      </c>
      <c r="C3721" s="79">
        <f t="shared" si="240"/>
        <v>25</v>
      </c>
      <c r="D3721" s="194">
        <v>44364</v>
      </c>
      <c r="E3721" s="53" t="s">
        <v>34</v>
      </c>
      <c r="F3721" s="53" t="s">
        <v>146</v>
      </c>
      <c r="G3721" s="50" t="s">
        <v>138</v>
      </c>
      <c r="H3721" s="50" t="s">
        <v>144</v>
      </c>
      <c r="I3721" s="53">
        <v>53</v>
      </c>
      <c r="J3721" s="61">
        <v>1.47</v>
      </c>
      <c r="K3721" s="64">
        <f t="shared" si="243"/>
        <v>0.98739227684598696</v>
      </c>
      <c r="M3721" s="2"/>
    </row>
    <row r="3722" spans="1:13" x14ac:dyDescent="0.2">
      <c r="A3722" s="47">
        <f t="shared" si="241"/>
        <v>2021</v>
      </c>
      <c r="B3722" s="181" t="str">
        <f t="shared" si="242"/>
        <v>Jun</v>
      </c>
      <c r="C3722" s="79">
        <f t="shared" si="240"/>
        <v>25</v>
      </c>
      <c r="D3722" s="194">
        <v>44364</v>
      </c>
      <c r="E3722" s="53" t="s">
        <v>34</v>
      </c>
      <c r="F3722" s="53" t="s">
        <v>146</v>
      </c>
      <c r="G3722" s="50" t="s">
        <v>138</v>
      </c>
      <c r="H3722" s="50" t="s">
        <v>144</v>
      </c>
      <c r="I3722" s="53">
        <v>61</v>
      </c>
      <c r="J3722" s="61">
        <v>2.39</v>
      </c>
      <c r="K3722" s="64">
        <f t="shared" si="243"/>
        <v>1.052951568633498</v>
      </c>
      <c r="M3722" s="2"/>
    </row>
    <row r="3723" spans="1:13" x14ac:dyDescent="0.2">
      <c r="A3723" s="47">
        <f t="shared" si="241"/>
        <v>2021</v>
      </c>
      <c r="B3723" s="181" t="str">
        <f t="shared" si="242"/>
        <v>Jun</v>
      </c>
      <c r="C3723" s="79">
        <f t="shared" si="240"/>
        <v>25</v>
      </c>
      <c r="D3723" s="194">
        <v>44364</v>
      </c>
      <c r="E3723" s="53" t="s">
        <v>34</v>
      </c>
      <c r="F3723" s="53" t="s">
        <v>146</v>
      </c>
      <c r="G3723" s="50" t="s">
        <v>138</v>
      </c>
      <c r="H3723" s="50" t="s">
        <v>144</v>
      </c>
      <c r="I3723" s="53">
        <v>63</v>
      </c>
      <c r="J3723" s="61">
        <v>2.4700000000000002</v>
      </c>
      <c r="K3723" s="64">
        <f t="shared" si="243"/>
        <v>0.98781429091330841</v>
      </c>
      <c r="M3723" s="2"/>
    </row>
    <row r="3724" spans="1:13" x14ac:dyDescent="0.2">
      <c r="A3724" s="47">
        <f t="shared" si="241"/>
        <v>2021</v>
      </c>
      <c r="B3724" s="181" t="str">
        <f t="shared" si="242"/>
        <v>Jun</v>
      </c>
      <c r="C3724" s="79">
        <f t="shared" si="240"/>
        <v>25</v>
      </c>
      <c r="D3724" s="194">
        <v>44364</v>
      </c>
      <c r="E3724" s="53" t="s">
        <v>34</v>
      </c>
      <c r="F3724" s="53" t="s">
        <v>146</v>
      </c>
      <c r="G3724" s="50" t="s">
        <v>138</v>
      </c>
      <c r="H3724" s="50" t="s">
        <v>144</v>
      </c>
      <c r="I3724" s="53">
        <v>55</v>
      </c>
      <c r="J3724" s="61">
        <v>1.74</v>
      </c>
      <c r="K3724" s="64">
        <f t="shared" si="243"/>
        <v>1.0458302028549962</v>
      </c>
      <c r="M3724" s="2"/>
    </row>
    <row r="3725" spans="1:13" x14ac:dyDescent="0.2">
      <c r="A3725" s="47">
        <f t="shared" si="241"/>
        <v>2021</v>
      </c>
      <c r="B3725" s="181" t="str">
        <f t="shared" si="242"/>
        <v>Jun</v>
      </c>
      <c r="C3725" s="79">
        <f t="shared" si="240"/>
        <v>25</v>
      </c>
      <c r="D3725" s="194">
        <v>44364</v>
      </c>
      <c r="E3725" s="53" t="s">
        <v>46</v>
      </c>
      <c r="F3725" s="53" t="s">
        <v>146</v>
      </c>
      <c r="G3725" s="50" t="s">
        <v>138</v>
      </c>
      <c r="H3725" s="50" t="s">
        <v>144</v>
      </c>
      <c r="I3725" s="53">
        <v>43</v>
      </c>
      <c r="J3725" s="61">
        <v>0.74</v>
      </c>
      <c r="K3725" s="64">
        <f t="shared" si="243"/>
        <v>0.93073565849547835</v>
      </c>
      <c r="M3725" s="2"/>
    </row>
    <row r="3726" spans="1:13" x14ac:dyDescent="0.2">
      <c r="A3726" s="47">
        <f t="shared" si="241"/>
        <v>2021</v>
      </c>
      <c r="B3726" s="181" t="str">
        <f t="shared" si="242"/>
        <v>Jun</v>
      </c>
      <c r="C3726" s="79">
        <f t="shared" ref="C3726:C3789" si="244">WEEKNUM(D3726)</f>
        <v>25</v>
      </c>
      <c r="D3726" s="194">
        <v>44364</v>
      </c>
      <c r="E3726" s="53" t="s">
        <v>46</v>
      </c>
      <c r="F3726" s="53" t="s">
        <v>146</v>
      </c>
      <c r="G3726" s="50" t="s">
        <v>138</v>
      </c>
      <c r="H3726" s="50" t="s">
        <v>144</v>
      </c>
      <c r="I3726" s="53">
        <v>52</v>
      </c>
      <c r="J3726" s="61">
        <v>2.0099999999999998</v>
      </c>
      <c r="K3726" s="64">
        <f t="shared" si="243"/>
        <v>1.429506144742831</v>
      </c>
      <c r="M3726" s="2"/>
    </row>
    <row r="3727" spans="1:13" x14ac:dyDescent="0.2">
      <c r="A3727" s="47">
        <f t="shared" si="241"/>
        <v>2021</v>
      </c>
      <c r="B3727" s="181" t="str">
        <f t="shared" si="242"/>
        <v>Jun</v>
      </c>
      <c r="C3727" s="79">
        <f t="shared" si="244"/>
        <v>25</v>
      </c>
      <c r="D3727" s="194">
        <v>44364</v>
      </c>
      <c r="E3727" s="53" t="s">
        <v>46</v>
      </c>
      <c r="F3727" s="53" t="s">
        <v>146</v>
      </c>
      <c r="G3727" s="50" t="s">
        <v>138</v>
      </c>
      <c r="H3727" s="50" t="s">
        <v>144</v>
      </c>
      <c r="I3727" s="53">
        <v>50</v>
      </c>
      <c r="J3727" s="61">
        <v>1.17</v>
      </c>
      <c r="K3727" s="64">
        <f t="shared" si="243"/>
        <v>0.93600000000000005</v>
      </c>
      <c r="M3727" s="2"/>
    </row>
    <row r="3728" spans="1:13" x14ac:dyDescent="0.2">
      <c r="A3728" s="47">
        <f t="shared" si="241"/>
        <v>2021</v>
      </c>
      <c r="B3728" s="181" t="str">
        <f t="shared" si="242"/>
        <v>Jun</v>
      </c>
      <c r="C3728" s="79">
        <f t="shared" si="244"/>
        <v>25</v>
      </c>
      <c r="D3728" s="194">
        <v>44364</v>
      </c>
      <c r="E3728" s="53" t="s">
        <v>46</v>
      </c>
      <c r="F3728" s="53" t="s">
        <v>146</v>
      </c>
      <c r="G3728" s="50" t="s">
        <v>138</v>
      </c>
      <c r="H3728" s="50" t="s">
        <v>144</v>
      </c>
      <c r="I3728" s="53">
        <v>49</v>
      </c>
      <c r="J3728" s="61">
        <v>1.1299999999999999</v>
      </c>
      <c r="K3728" s="64">
        <f t="shared" si="243"/>
        <v>0.96048415201149173</v>
      </c>
      <c r="M3728" s="2"/>
    </row>
    <row r="3729" spans="1:13" x14ac:dyDescent="0.2">
      <c r="A3729" s="47">
        <f t="shared" si="241"/>
        <v>2021</v>
      </c>
      <c r="B3729" s="181" t="str">
        <f t="shared" si="242"/>
        <v>Jun</v>
      </c>
      <c r="C3729" s="79">
        <f t="shared" si="244"/>
        <v>25</v>
      </c>
      <c r="D3729" s="194">
        <v>44364</v>
      </c>
      <c r="E3729" s="53" t="s">
        <v>46</v>
      </c>
      <c r="F3729" s="53" t="s">
        <v>146</v>
      </c>
      <c r="G3729" s="50" t="s">
        <v>138</v>
      </c>
      <c r="H3729" s="50" t="s">
        <v>144</v>
      </c>
      <c r="I3729" s="53">
        <v>58</v>
      </c>
      <c r="J3729" s="61">
        <v>1.9</v>
      </c>
      <c r="K3729" s="64">
        <f t="shared" si="243"/>
        <v>0.97379966378285288</v>
      </c>
      <c r="M3729" s="2"/>
    </row>
    <row r="3730" spans="1:13" x14ac:dyDescent="0.2">
      <c r="A3730" s="47">
        <f t="shared" si="241"/>
        <v>2021</v>
      </c>
      <c r="B3730" s="181" t="str">
        <f t="shared" si="242"/>
        <v>Jun</v>
      </c>
      <c r="C3730" s="79">
        <f t="shared" si="244"/>
        <v>25</v>
      </c>
      <c r="D3730" s="194">
        <v>44364</v>
      </c>
      <c r="E3730" s="53" t="s">
        <v>46</v>
      </c>
      <c r="F3730" s="53" t="s">
        <v>146</v>
      </c>
      <c r="G3730" s="50" t="s">
        <v>138</v>
      </c>
      <c r="H3730" s="50" t="s">
        <v>144</v>
      </c>
      <c r="I3730" s="53">
        <v>52</v>
      </c>
      <c r="J3730" s="61">
        <v>1.4</v>
      </c>
      <c r="K3730" s="64">
        <f t="shared" si="243"/>
        <v>0.99567592171142472</v>
      </c>
      <c r="M3730" s="2"/>
    </row>
    <row r="3731" spans="1:13" x14ac:dyDescent="0.2">
      <c r="A3731" s="47">
        <f t="shared" si="241"/>
        <v>2021</v>
      </c>
      <c r="B3731" s="181" t="str">
        <f t="shared" si="242"/>
        <v>Jun</v>
      </c>
      <c r="C3731" s="79">
        <f t="shared" si="244"/>
        <v>25</v>
      </c>
      <c r="D3731" s="194">
        <v>44364</v>
      </c>
      <c r="E3731" s="53" t="s">
        <v>46</v>
      </c>
      <c r="F3731" s="53" t="s">
        <v>146</v>
      </c>
      <c r="G3731" s="50" t="s">
        <v>138</v>
      </c>
      <c r="H3731" s="50" t="s">
        <v>144</v>
      </c>
      <c r="I3731" s="53">
        <v>46</v>
      </c>
      <c r="J3731" s="61">
        <v>0.94</v>
      </c>
      <c r="K3731" s="64">
        <f t="shared" si="243"/>
        <v>0.96572696638448263</v>
      </c>
      <c r="M3731" s="2"/>
    </row>
    <row r="3732" spans="1:13" x14ac:dyDescent="0.2">
      <c r="A3732" s="47">
        <f t="shared" si="241"/>
        <v>2021</v>
      </c>
      <c r="B3732" s="181" t="str">
        <f t="shared" si="242"/>
        <v>Jun</v>
      </c>
      <c r="C3732" s="79">
        <f t="shared" si="244"/>
        <v>25</v>
      </c>
      <c r="D3732" s="194">
        <v>44364</v>
      </c>
      <c r="E3732" s="53" t="s">
        <v>46</v>
      </c>
      <c r="F3732" s="53" t="s">
        <v>146</v>
      </c>
      <c r="G3732" s="50" t="s">
        <v>138</v>
      </c>
      <c r="H3732" s="50" t="s">
        <v>144</v>
      </c>
      <c r="I3732" s="53">
        <v>40</v>
      </c>
      <c r="J3732" s="61">
        <v>0.65</v>
      </c>
      <c r="K3732" s="64">
        <f t="shared" si="243"/>
        <v>1.015625</v>
      </c>
      <c r="M3732" s="2"/>
    </row>
    <row r="3733" spans="1:13" x14ac:dyDescent="0.2">
      <c r="A3733" s="47">
        <f t="shared" si="241"/>
        <v>2021</v>
      </c>
      <c r="B3733" s="181" t="str">
        <f t="shared" si="242"/>
        <v>Jun</v>
      </c>
      <c r="C3733" s="79">
        <f t="shared" si="244"/>
        <v>25</v>
      </c>
      <c r="D3733" s="194">
        <v>44364</v>
      </c>
      <c r="E3733" s="53" t="s">
        <v>46</v>
      </c>
      <c r="F3733" s="53" t="s">
        <v>146</v>
      </c>
      <c r="G3733" s="50" t="s">
        <v>138</v>
      </c>
      <c r="H3733" s="50" t="s">
        <v>144</v>
      </c>
      <c r="I3733" s="53">
        <v>54</v>
      </c>
      <c r="J3733" s="61">
        <v>1.44</v>
      </c>
      <c r="K3733" s="64">
        <f t="shared" si="243"/>
        <v>0.91449474165523548</v>
      </c>
      <c r="M3733" s="2"/>
    </row>
    <row r="3734" spans="1:13" x14ac:dyDescent="0.2">
      <c r="A3734" s="47">
        <f t="shared" si="241"/>
        <v>2021</v>
      </c>
      <c r="B3734" s="181" t="str">
        <f t="shared" si="242"/>
        <v>Jun</v>
      </c>
      <c r="C3734" s="79">
        <f t="shared" si="244"/>
        <v>25</v>
      </c>
      <c r="D3734" s="194">
        <v>44364</v>
      </c>
      <c r="E3734" s="53" t="s">
        <v>46</v>
      </c>
      <c r="F3734" s="53" t="s">
        <v>146</v>
      </c>
      <c r="G3734" s="50" t="s">
        <v>138</v>
      </c>
      <c r="H3734" s="50" t="s">
        <v>144</v>
      </c>
      <c r="I3734" s="53">
        <v>52</v>
      </c>
      <c r="J3734" s="61">
        <v>1.31</v>
      </c>
      <c r="K3734" s="64">
        <f t="shared" si="243"/>
        <v>0.93166818388711881</v>
      </c>
      <c r="M3734" s="2"/>
    </row>
    <row r="3735" spans="1:13" x14ac:dyDescent="0.2">
      <c r="A3735" s="47">
        <f t="shared" si="241"/>
        <v>2021</v>
      </c>
      <c r="B3735" s="181" t="str">
        <f t="shared" si="242"/>
        <v>Jun</v>
      </c>
      <c r="C3735" s="79">
        <f t="shared" si="244"/>
        <v>25</v>
      </c>
      <c r="D3735" s="194">
        <v>44364</v>
      </c>
      <c r="E3735" s="53" t="s">
        <v>46</v>
      </c>
      <c r="F3735" s="53" t="s">
        <v>146</v>
      </c>
      <c r="G3735" s="50" t="s">
        <v>138</v>
      </c>
      <c r="H3735" s="50" t="s">
        <v>144</v>
      </c>
      <c r="I3735" s="53">
        <v>55</v>
      </c>
      <c r="J3735" s="61">
        <v>1.54</v>
      </c>
      <c r="K3735" s="64">
        <f t="shared" si="243"/>
        <v>0.92561983471074383</v>
      </c>
      <c r="M3735" s="2"/>
    </row>
    <row r="3736" spans="1:13" x14ac:dyDescent="0.2">
      <c r="A3736" s="47">
        <f t="shared" si="241"/>
        <v>2021</v>
      </c>
      <c r="B3736" s="181" t="str">
        <f t="shared" si="242"/>
        <v>Jun</v>
      </c>
      <c r="C3736" s="79">
        <f t="shared" si="244"/>
        <v>25</v>
      </c>
      <c r="D3736" s="194">
        <v>44364</v>
      </c>
      <c r="E3736" s="53" t="s">
        <v>46</v>
      </c>
      <c r="F3736" s="53" t="s">
        <v>146</v>
      </c>
      <c r="G3736" s="50" t="s">
        <v>138</v>
      </c>
      <c r="H3736" s="50" t="s">
        <v>144</v>
      </c>
      <c r="I3736" s="53">
        <v>53</v>
      </c>
      <c r="J3736" s="61">
        <v>1.44</v>
      </c>
      <c r="K3736" s="64">
        <f t="shared" si="243"/>
        <v>0.96724141405321173</v>
      </c>
      <c r="M3736" s="2"/>
    </row>
    <row r="3737" spans="1:13" x14ac:dyDescent="0.2">
      <c r="A3737" s="47">
        <f t="shared" si="241"/>
        <v>2021</v>
      </c>
      <c r="B3737" s="181" t="str">
        <f t="shared" si="242"/>
        <v>Jun</v>
      </c>
      <c r="C3737" s="79">
        <f t="shared" si="244"/>
        <v>25</v>
      </c>
      <c r="D3737" s="194">
        <v>44364</v>
      </c>
      <c r="E3737" s="53" t="s">
        <v>46</v>
      </c>
      <c r="F3737" s="53" t="s">
        <v>146</v>
      </c>
      <c r="G3737" s="50" t="s">
        <v>138</v>
      </c>
      <c r="H3737" s="50" t="s">
        <v>144</v>
      </c>
      <c r="I3737" s="53">
        <v>53</v>
      </c>
      <c r="J3737" s="61">
        <v>1.55</v>
      </c>
      <c r="K3737" s="64">
        <f t="shared" si="243"/>
        <v>1.0411279109600542</v>
      </c>
      <c r="M3737" s="2"/>
    </row>
    <row r="3738" spans="1:13" x14ac:dyDescent="0.2">
      <c r="A3738" s="47">
        <f t="shared" si="241"/>
        <v>2021</v>
      </c>
      <c r="B3738" s="181" t="str">
        <f t="shared" si="242"/>
        <v>Jun</v>
      </c>
      <c r="C3738" s="79">
        <f t="shared" si="244"/>
        <v>25</v>
      </c>
      <c r="D3738" s="194">
        <v>44364</v>
      </c>
      <c r="E3738" s="53" t="s">
        <v>46</v>
      </c>
      <c r="F3738" s="53" t="s">
        <v>146</v>
      </c>
      <c r="G3738" s="50" t="s">
        <v>138</v>
      </c>
      <c r="H3738" s="50" t="s">
        <v>144</v>
      </c>
      <c r="I3738" s="53">
        <v>44</v>
      </c>
      <c r="J3738" s="61">
        <v>0.83</v>
      </c>
      <c r="K3738" s="64">
        <f t="shared" si="243"/>
        <v>0.97436138241923365</v>
      </c>
      <c r="M3738" s="2"/>
    </row>
    <row r="3739" spans="1:13" x14ac:dyDescent="0.2">
      <c r="A3739" s="47">
        <f t="shared" si="241"/>
        <v>2021</v>
      </c>
      <c r="B3739" s="181" t="str">
        <f t="shared" si="242"/>
        <v>Jun</v>
      </c>
      <c r="C3739" s="79">
        <f t="shared" si="244"/>
        <v>25</v>
      </c>
      <c r="D3739" s="194">
        <v>44364</v>
      </c>
      <c r="E3739" s="53" t="s">
        <v>46</v>
      </c>
      <c r="F3739" s="53" t="s">
        <v>146</v>
      </c>
      <c r="G3739" s="50" t="s">
        <v>138</v>
      </c>
      <c r="H3739" s="50" t="s">
        <v>144</v>
      </c>
      <c r="I3739" s="53">
        <v>52</v>
      </c>
      <c r="J3739" s="61">
        <v>1.39</v>
      </c>
      <c r="K3739" s="64">
        <f t="shared" si="243"/>
        <v>0.98856395084205739</v>
      </c>
      <c r="M3739" s="2"/>
    </row>
    <row r="3740" spans="1:13" x14ac:dyDescent="0.2">
      <c r="A3740" s="47">
        <f t="shared" si="241"/>
        <v>2021</v>
      </c>
      <c r="B3740" s="181" t="str">
        <f t="shared" si="242"/>
        <v>Jun</v>
      </c>
      <c r="C3740" s="79">
        <f t="shared" si="244"/>
        <v>25</v>
      </c>
      <c r="D3740" s="194">
        <v>44364</v>
      </c>
      <c r="E3740" s="53" t="s">
        <v>46</v>
      </c>
      <c r="F3740" s="53" t="s">
        <v>146</v>
      </c>
      <c r="G3740" s="50" t="s">
        <v>138</v>
      </c>
      <c r="H3740" s="50" t="s">
        <v>144</v>
      </c>
      <c r="I3740" s="53">
        <v>44</v>
      </c>
      <c r="J3740" s="61">
        <v>0.74</v>
      </c>
      <c r="K3740" s="64">
        <f t="shared" si="243"/>
        <v>0.86870773854244931</v>
      </c>
      <c r="M3740" s="2"/>
    </row>
    <row r="3741" spans="1:13" x14ac:dyDescent="0.2">
      <c r="A3741" s="47">
        <f t="shared" si="241"/>
        <v>2021</v>
      </c>
      <c r="B3741" s="181" t="str">
        <f t="shared" si="242"/>
        <v>Jun</v>
      </c>
      <c r="C3741" s="79">
        <f t="shared" si="244"/>
        <v>25</v>
      </c>
      <c r="D3741" s="194">
        <v>44364</v>
      </c>
      <c r="E3741" s="53" t="s">
        <v>46</v>
      </c>
      <c r="F3741" s="53" t="s">
        <v>146</v>
      </c>
      <c r="G3741" s="50" t="s">
        <v>138</v>
      </c>
      <c r="H3741" s="50" t="s">
        <v>144</v>
      </c>
      <c r="I3741" s="53">
        <v>55</v>
      </c>
      <c r="J3741" s="61">
        <v>1.67</v>
      </c>
      <c r="K3741" s="64">
        <f t="shared" si="243"/>
        <v>1.0037565740045078</v>
      </c>
      <c r="M3741" s="2"/>
    </row>
    <row r="3742" spans="1:13" x14ac:dyDescent="0.2">
      <c r="A3742" s="47">
        <f t="shared" si="241"/>
        <v>2021</v>
      </c>
      <c r="B3742" s="181" t="str">
        <f t="shared" si="242"/>
        <v>Jun</v>
      </c>
      <c r="C3742" s="79">
        <f t="shared" si="244"/>
        <v>25</v>
      </c>
      <c r="D3742" s="194">
        <v>44364</v>
      </c>
      <c r="E3742" s="53" t="s">
        <v>46</v>
      </c>
      <c r="F3742" s="53" t="s">
        <v>146</v>
      </c>
      <c r="G3742" s="50" t="s">
        <v>138</v>
      </c>
      <c r="H3742" s="50" t="s">
        <v>144</v>
      </c>
      <c r="I3742" s="53">
        <v>45</v>
      </c>
      <c r="J3742" s="61">
        <v>0.81</v>
      </c>
      <c r="K3742" s="64">
        <f t="shared" si="243"/>
        <v>0.88888888888888884</v>
      </c>
      <c r="M3742" s="2"/>
    </row>
    <row r="3743" spans="1:13" x14ac:dyDescent="0.2">
      <c r="A3743" s="47">
        <f t="shared" si="241"/>
        <v>2021</v>
      </c>
      <c r="B3743" s="181" t="str">
        <f t="shared" si="242"/>
        <v>Jun</v>
      </c>
      <c r="C3743" s="79">
        <f t="shared" si="244"/>
        <v>25</v>
      </c>
      <c r="D3743" s="194">
        <v>44364</v>
      </c>
      <c r="E3743" s="53" t="s">
        <v>46</v>
      </c>
      <c r="F3743" s="53" t="s">
        <v>146</v>
      </c>
      <c r="G3743" s="50" t="s">
        <v>138</v>
      </c>
      <c r="H3743" s="50" t="s">
        <v>144</v>
      </c>
      <c r="I3743" s="53">
        <v>55</v>
      </c>
      <c r="J3743" s="61">
        <v>1.68</v>
      </c>
      <c r="K3743" s="64">
        <f t="shared" si="243"/>
        <v>1.0097670924117206</v>
      </c>
      <c r="M3743" s="2"/>
    </row>
    <row r="3744" spans="1:13" x14ac:dyDescent="0.2">
      <c r="A3744" s="47">
        <f t="shared" si="241"/>
        <v>2021</v>
      </c>
      <c r="B3744" s="181" t="str">
        <f t="shared" si="242"/>
        <v>Jun</v>
      </c>
      <c r="C3744" s="79">
        <f t="shared" si="244"/>
        <v>25</v>
      </c>
      <c r="D3744" s="194">
        <v>44364</v>
      </c>
      <c r="E3744" s="53" t="s">
        <v>54</v>
      </c>
      <c r="F3744" s="53" t="s">
        <v>146</v>
      </c>
      <c r="G3744" s="42" t="s">
        <v>138</v>
      </c>
      <c r="H3744" s="78" t="s">
        <v>144</v>
      </c>
      <c r="I3744" s="53">
        <v>59</v>
      </c>
      <c r="J3744" s="61">
        <v>2.02</v>
      </c>
      <c r="K3744" s="64">
        <f t="shared" si="243"/>
        <v>0.98354749024973342</v>
      </c>
      <c r="M3744" s="2"/>
    </row>
    <row r="3745" spans="1:13" x14ac:dyDescent="0.2">
      <c r="A3745" s="47">
        <f t="shared" si="241"/>
        <v>2021</v>
      </c>
      <c r="B3745" s="181" t="str">
        <f t="shared" si="242"/>
        <v>Jun</v>
      </c>
      <c r="C3745" s="79">
        <f t="shared" si="244"/>
        <v>25</v>
      </c>
      <c r="D3745" s="194">
        <v>44364</v>
      </c>
      <c r="E3745" s="53" t="s">
        <v>54</v>
      </c>
      <c r="F3745" s="53" t="s">
        <v>146</v>
      </c>
      <c r="G3745" s="42" t="s">
        <v>138</v>
      </c>
      <c r="H3745" s="78" t="s">
        <v>144</v>
      </c>
      <c r="I3745" s="53">
        <v>43</v>
      </c>
      <c r="J3745" s="61">
        <v>0.77</v>
      </c>
      <c r="K3745" s="64">
        <f t="shared" si="243"/>
        <v>0.968468185191241</v>
      </c>
      <c r="M3745" s="2"/>
    </row>
    <row r="3746" spans="1:13" x14ac:dyDescent="0.2">
      <c r="A3746" s="47">
        <f t="shared" si="241"/>
        <v>2021</v>
      </c>
      <c r="B3746" s="181" t="str">
        <f t="shared" si="242"/>
        <v>Jun</v>
      </c>
      <c r="C3746" s="79">
        <f t="shared" si="244"/>
        <v>25</v>
      </c>
      <c r="D3746" s="194">
        <v>44364</v>
      </c>
      <c r="E3746" s="53" t="s">
        <v>54</v>
      </c>
      <c r="F3746" s="53" t="s">
        <v>146</v>
      </c>
      <c r="G3746" s="42" t="s">
        <v>138</v>
      </c>
      <c r="H3746" s="78" t="s">
        <v>144</v>
      </c>
      <c r="I3746" s="53">
        <v>54</v>
      </c>
      <c r="J3746" s="61">
        <v>1.79</v>
      </c>
      <c r="K3746" s="64">
        <f t="shared" si="243"/>
        <v>1.1367677691408831</v>
      </c>
      <c r="M3746" s="2"/>
    </row>
    <row r="3747" spans="1:13" x14ac:dyDescent="0.2">
      <c r="A3747" s="47">
        <f t="shared" si="241"/>
        <v>2021</v>
      </c>
      <c r="B3747" s="181" t="str">
        <f t="shared" si="242"/>
        <v>Jun</v>
      </c>
      <c r="C3747" s="79">
        <f t="shared" si="244"/>
        <v>25</v>
      </c>
      <c r="D3747" s="194">
        <v>44364</v>
      </c>
      <c r="E3747" s="53" t="s">
        <v>54</v>
      </c>
      <c r="F3747" s="53" t="s">
        <v>146</v>
      </c>
      <c r="G3747" s="42" t="s">
        <v>138</v>
      </c>
      <c r="H3747" s="78" t="s">
        <v>144</v>
      </c>
      <c r="I3747" s="53">
        <v>49</v>
      </c>
      <c r="J3747" s="61">
        <v>0.83</v>
      </c>
      <c r="K3747" s="64">
        <f t="shared" si="243"/>
        <v>0.70548835944206922</v>
      </c>
      <c r="M3747" s="2"/>
    </row>
    <row r="3748" spans="1:13" x14ac:dyDescent="0.2">
      <c r="A3748" s="47">
        <f t="shared" si="241"/>
        <v>2021</v>
      </c>
      <c r="B3748" s="181" t="str">
        <f t="shared" si="242"/>
        <v>Jun</v>
      </c>
      <c r="C3748" s="79">
        <f t="shared" si="244"/>
        <v>25</v>
      </c>
      <c r="D3748" s="194">
        <v>44364</v>
      </c>
      <c r="E3748" s="53" t="s">
        <v>54</v>
      </c>
      <c r="F3748" s="53" t="s">
        <v>146</v>
      </c>
      <c r="G3748" s="42" t="s">
        <v>138</v>
      </c>
      <c r="H3748" s="78" t="s">
        <v>144</v>
      </c>
      <c r="I3748" s="53">
        <v>46</v>
      </c>
      <c r="J3748" s="61">
        <v>1.01</v>
      </c>
      <c r="K3748" s="64">
        <f t="shared" si="243"/>
        <v>1.0376428043067314</v>
      </c>
      <c r="M3748" s="2"/>
    </row>
    <row r="3749" spans="1:13" x14ac:dyDescent="0.2">
      <c r="A3749" s="47">
        <f t="shared" si="241"/>
        <v>2021</v>
      </c>
      <c r="B3749" s="181" t="str">
        <f t="shared" si="242"/>
        <v>Jun</v>
      </c>
      <c r="C3749" s="79">
        <f t="shared" si="244"/>
        <v>25</v>
      </c>
      <c r="D3749" s="194">
        <v>44364</v>
      </c>
      <c r="E3749" s="53" t="s">
        <v>54</v>
      </c>
      <c r="F3749" s="53" t="s">
        <v>146</v>
      </c>
      <c r="G3749" s="42" t="s">
        <v>138</v>
      </c>
      <c r="H3749" s="78" t="s">
        <v>144</v>
      </c>
      <c r="I3749" s="53">
        <v>50</v>
      </c>
      <c r="J3749" s="61">
        <v>1.29</v>
      </c>
      <c r="K3749" s="64">
        <f t="shared" si="243"/>
        <v>1.032</v>
      </c>
      <c r="M3749" s="2"/>
    </row>
    <row r="3750" spans="1:13" x14ac:dyDescent="0.2">
      <c r="A3750" s="47">
        <f t="shared" si="241"/>
        <v>2021</v>
      </c>
      <c r="B3750" s="181" t="str">
        <f t="shared" si="242"/>
        <v>Jun</v>
      </c>
      <c r="C3750" s="79">
        <f t="shared" si="244"/>
        <v>25</v>
      </c>
      <c r="D3750" s="194">
        <v>44364</v>
      </c>
      <c r="E3750" s="53" t="s">
        <v>54</v>
      </c>
      <c r="F3750" s="53" t="s">
        <v>146</v>
      </c>
      <c r="G3750" s="42" t="s">
        <v>138</v>
      </c>
      <c r="H3750" s="78" t="s">
        <v>144</v>
      </c>
      <c r="I3750" s="53">
        <v>54</v>
      </c>
      <c r="J3750" s="61">
        <v>1.48</v>
      </c>
      <c r="K3750" s="64">
        <f t="shared" si="243"/>
        <v>0.93989737336788093</v>
      </c>
      <c r="M3750" s="2"/>
    </row>
    <row r="3751" spans="1:13" x14ac:dyDescent="0.2">
      <c r="A3751" s="47">
        <f t="shared" si="241"/>
        <v>2021</v>
      </c>
      <c r="B3751" s="181" t="str">
        <f t="shared" si="242"/>
        <v>Jun</v>
      </c>
      <c r="C3751" s="79">
        <f t="shared" si="244"/>
        <v>25</v>
      </c>
      <c r="D3751" s="194">
        <v>44364</v>
      </c>
      <c r="E3751" s="53" t="s">
        <v>54</v>
      </c>
      <c r="F3751" s="53" t="s">
        <v>146</v>
      </c>
      <c r="G3751" s="42" t="s">
        <v>138</v>
      </c>
      <c r="H3751" s="78" t="s">
        <v>144</v>
      </c>
      <c r="I3751" s="53">
        <v>51</v>
      </c>
      <c r="J3751" s="61">
        <v>1.28</v>
      </c>
      <c r="K3751" s="64">
        <f t="shared" si="243"/>
        <v>0.96493807057617353</v>
      </c>
      <c r="M3751" s="2"/>
    </row>
    <row r="3752" spans="1:13" x14ac:dyDescent="0.2">
      <c r="A3752" s="47">
        <f t="shared" ref="A3752:A3815" si="245">YEAR(D3752)</f>
        <v>2021</v>
      </c>
      <c r="B3752" s="181" t="str">
        <f t="shared" si="242"/>
        <v>Jun</v>
      </c>
      <c r="C3752" s="79">
        <f t="shared" si="244"/>
        <v>25</v>
      </c>
      <c r="D3752" s="194">
        <v>44364</v>
      </c>
      <c r="E3752" s="53" t="s">
        <v>54</v>
      </c>
      <c r="F3752" s="53" t="s">
        <v>146</v>
      </c>
      <c r="G3752" s="42" t="s">
        <v>138</v>
      </c>
      <c r="H3752" s="78" t="s">
        <v>144</v>
      </c>
      <c r="I3752" s="53">
        <v>61</v>
      </c>
      <c r="J3752" s="61">
        <v>2.27</v>
      </c>
      <c r="K3752" s="64">
        <f t="shared" si="243"/>
        <v>1.0000837074468789</v>
      </c>
      <c r="M3752" s="2"/>
    </row>
    <row r="3753" spans="1:13" x14ac:dyDescent="0.2">
      <c r="A3753" s="47">
        <f t="shared" si="245"/>
        <v>2021</v>
      </c>
      <c r="B3753" s="181" t="str">
        <f t="shared" si="242"/>
        <v>Jun</v>
      </c>
      <c r="C3753" s="79">
        <f t="shared" si="244"/>
        <v>25</v>
      </c>
      <c r="D3753" s="194">
        <v>44364</v>
      </c>
      <c r="E3753" s="53" t="s">
        <v>54</v>
      </c>
      <c r="F3753" s="53" t="s">
        <v>146</v>
      </c>
      <c r="G3753" s="42" t="s">
        <v>138</v>
      </c>
      <c r="H3753" s="78" t="s">
        <v>144</v>
      </c>
      <c r="I3753" s="53">
        <v>56</v>
      </c>
      <c r="J3753" s="61">
        <v>1.68</v>
      </c>
      <c r="K3753" s="64">
        <f t="shared" si="243"/>
        <v>0.95663265306122447</v>
      </c>
      <c r="M3753" s="2"/>
    </row>
    <row r="3754" spans="1:13" x14ac:dyDescent="0.2">
      <c r="A3754" s="47">
        <f t="shared" si="245"/>
        <v>2021</v>
      </c>
      <c r="B3754" s="181" t="str">
        <f t="shared" si="242"/>
        <v>Jun</v>
      </c>
      <c r="C3754" s="79">
        <f t="shared" si="244"/>
        <v>25</v>
      </c>
      <c r="D3754" s="194">
        <v>44364</v>
      </c>
      <c r="E3754" s="53" t="s">
        <v>54</v>
      </c>
      <c r="F3754" s="53" t="s">
        <v>146</v>
      </c>
      <c r="G3754" s="42" t="s">
        <v>138</v>
      </c>
      <c r="H3754" s="78" t="s">
        <v>144</v>
      </c>
      <c r="I3754" s="53">
        <v>56</v>
      </c>
      <c r="J3754" s="61">
        <v>1.74</v>
      </c>
      <c r="K3754" s="64">
        <f t="shared" si="243"/>
        <v>0.99079810495626819</v>
      </c>
      <c r="M3754" s="2"/>
    </row>
    <row r="3755" spans="1:13" x14ac:dyDescent="0.2">
      <c r="A3755" s="47">
        <f t="shared" si="245"/>
        <v>2021</v>
      </c>
      <c r="B3755" s="181" t="str">
        <f t="shared" si="242"/>
        <v>Jun</v>
      </c>
      <c r="C3755" s="79">
        <f t="shared" si="244"/>
        <v>25</v>
      </c>
      <c r="D3755" s="194">
        <v>44364</v>
      </c>
      <c r="E3755" s="53" t="s">
        <v>54</v>
      </c>
      <c r="F3755" s="53" t="s">
        <v>146</v>
      </c>
      <c r="G3755" s="42" t="s">
        <v>138</v>
      </c>
      <c r="H3755" s="78" t="s">
        <v>144</v>
      </c>
      <c r="I3755" s="53">
        <v>51</v>
      </c>
      <c r="J3755" s="61">
        <v>1.31</v>
      </c>
      <c r="K3755" s="64">
        <f t="shared" si="243"/>
        <v>0.98755380660530268</v>
      </c>
      <c r="M3755" s="2"/>
    </row>
    <row r="3756" spans="1:13" x14ac:dyDescent="0.2">
      <c r="A3756" s="47">
        <f t="shared" si="245"/>
        <v>2021</v>
      </c>
      <c r="B3756" s="181" t="str">
        <f t="shared" si="242"/>
        <v>Jun</v>
      </c>
      <c r="C3756" s="79">
        <f t="shared" si="244"/>
        <v>25</v>
      </c>
      <c r="D3756" s="194">
        <v>44364</v>
      </c>
      <c r="E3756" s="53" t="s">
        <v>54</v>
      </c>
      <c r="F3756" s="53" t="s">
        <v>146</v>
      </c>
      <c r="G3756" s="42" t="s">
        <v>138</v>
      </c>
      <c r="H3756" s="78" t="s">
        <v>144</v>
      </c>
      <c r="I3756" s="53">
        <v>63</v>
      </c>
      <c r="J3756" s="61">
        <v>2.44</v>
      </c>
      <c r="K3756" s="64">
        <f t="shared" si="243"/>
        <v>0.97581654648925997</v>
      </c>
      <c r="M3756" s="2"/>
    </row>
    <row r="3757" spans="1:13" x14ac:dyDescent="0.2">
      <c r="A3757" s="47">
        <f t="shared" si="245"/>
        <v>2021</v>
      </c>
      <c r="B3757" s="181" t="str">
        <f t="shared" si="242"/>
        <v>Jun</v>
      </c>
      <c r="C3757" s="79">
        <f t="shared" si="244"/>
        <v>25</v>
      </c>
      <c r="D3757" s="194">
        <v>44364</v>
      </c>
      <c r="E3757" s="53" t="s">
        <v>54</v>
      </c>
      <c r="F3757" s="53" t="s">
        <v>146</v>
      </c>
      <c r="G3757" s="42" t="s">
        <v>138</v>
      </c>
      <c r="H3757" s="78" t="s">
        <v>144</v>
      </c>
      <c r="I3757" s="53">
        <v>48</v>
      </c>
      <c r="J3757" s="61">
        <v>1.1100000000000001</v>
      </c>
      <c r="K3757" s="64">
        <f t="shared" si="243"/>
        <v>1.0036892361111112</v>
      </c>
      <c r="M3757" s="2"/>
    </row>
    <row r="3758" spans="1:13" x14ac:dyDescent="0.2">
      <c r="A3758" s="47">
        <f t="shared" si="245"/>
        <v>2021</v>
      </c>
      <c r="B3758" s="181" t="str">
        <f t="shared" ref="B3758:B3821" si="246">TEXT(D3758,"mmm")</f>
        <v>Jun</v>
      </c>
      <c r="C3758" s="79">
        <f t="shared" si="244"/>
        <v>25</v>
      </c>
      <c r="D3758" s="194">
        <v>44364</v>
      </c>
      <c r="E3758" s="53" t="s">
        <v>54</v>
      </c>
      <c r="F3758" s="53" t="s">
        <v>146</v>
      </c>
      <c r="G3758" s="42" t="s">
        <v>138</v>
      </c>
      <c r="H3758" s="78" t="s">
        <v>144</v>
      </c>
      <c r="I3758" s="53">
        <v>50</v>
      </c>
      <c r="J3758" s="61">
        <v>1.32</v>
      </c>
      <c r="K3758" s="64">
        <f t="shared" si="243"/>
        <v>1.056</v>
      </c>
      <c r="M3758" s="2"/>
    </row>
    <row r="3759" spans="1:13" x14ac:dyDescent="0.2">
      <c r="A3759" s="47">
        <f t="shared" si="245"/>
        <v>2021</v>
      </c>
      <c r="B3759" s="181" t="str">
        <f t="shared" si="246"/>
        <v>Jun</v>
      </c>
      <c r="C3759" s="79">
        <f t="shared" si="244"/>
        <v>25</v>
      </c>
      <c r="D3759" s="194">
        <v>44364</v>
      </c>
      <c r="E3759" s="53" t="s">
        <v>54</v>
      </c>
      <c r="F3759" s="53" t="s">
        <v>146</v>
      </c>
      <c r="G3759" s="42" t="s">
        <v>138</v>
      </c>
      <c r="H3759" s="78" t="s">
        <v>144</v>
      </c>
      <c r="I3759" s="53">
        <v>49</v>
      </c>
      <c r="J3759" s="61">
        <v>1.2</v>
      </c>
      <c r="K3759" s="64">
        <f t="shared" si="243"/>
        <v>1.0199831702776905</v>
      </c>
      <c r="M3759" s="2"/>
    </row>
    <row r="3760" spans="1:13" x14ac:dyDescent="0.2">
      <c r="A3760" s="47">
        <f t="shared" si="245"/>
        <v>2021</v>
      </c>
      <c r="B3760" s="181" t="str">
        <f t="shared" si="246"/>
        <v>Jun</v>
      </c>
      <c r="C3760" s="79">
        <f t="shared" si="244"/>
        <v>25</v>
      </c>
      <c r="D3760" s="194">
        <v>44364</v>
      </c>
      <c r="E3760" s="53" t="s">
        <v>54</v>
      </c>
      <c r="F3760" s="53" t="s">
        <v>146</v>
      </c>
      <c r="G3760" s="42" t="s">
        <v>138</v>
      </c>
      <c r="H3760" s="78" t="s">
        <v>144</v>
      </c>
      <c r="I3760" s="53">
        <v>54</v>
      </c>
      <c r="J3760" s="61">
        <v>1.5</v>
      </c>
      <c r="K3760" s="64">
        <f t="shared" si="243"/>
        <v>0.95259868922420365</v>
      </c>
      <c r="M3760" s="2"/>
    </row>
    <row r="3761" spans="1:13" x14ac:dyDescent="0.2">
      <c r="A3761" s="47">
        <f t="shared" si="245"/>
        <v>2021</v>
      </c>
      <c r="B3761" s="181" t="str">
        <f t="shared" si="246"/>
        <v>Jun</v>
      </c>
      <c r="C3761" s="79">
        <f t="shared" si="244"/>
        <v>25</v>
      </c>
      <c r="D3761" s="194">
        <v>44364</v>
      </c>
      <c r="E3761" s="53" t="s">
        <v>54</v>
      </c>
      <c r="F3761" s="53" t="s">
        <v>146</v>
      </c>
      <c r="G3761" s="42" t="s">
        <v>138</v>
      </c>
      <c r="H3761" s="78" t="s">
        <v>144</v>
      </c>
      <c r="I3761" s="53">
        <v>47</v>
      </c>
      <c r="J3761" s="61">
        <v>1.1000000000000001</v>
      </c>
      <c r="K3761" s="64">
        <f t="shared" si="243"/>
        <v>1.059495487512401</v>
      </c>
      <c r="M3761" s="2"/>
    </row>
    <row r="3762" spans="1:13" x14ac:dyDescent="0.2">
      <c r="A3762" s="47">
        <f t="shared" si="245"/>
        <v>2021</v>
      </c>
      <c r="B3762" s="181" t="str">
        <f t="shared" si="246"/>
        <v>Jun</v>
      </c>
      <c r="C3762" s="79">
        <f t="shared" si="244"/>
        <v>25</v>
      </c>
      <c r="D3762" s="194">
        <v>44364</v>
      </c>
      <c r="E3762" s="53" t="s">
        <v>54</v>
      </c>
      <c r="F3762" s="53" t="s">
        <v>146</v>
      </c>
      <c r="G3762" s="42" t="s">
        <v>138</v>
      </c>
      <c r="H3762" s="78" t="s">
        <v>144</v>
      </c>
      <c r="I3762" s="53">
        <v>52</v>
      </c>
      <c r="J3762" s="61">
        <v>1.4</v>
      </c>
      <c r="K3762" s="64">
        <f t="shared" si="243"/>
        <v>0.99567592171142472</v>
      </c>
      <c r="M3762" s="2"/>
    </row>
    <row r="3763" spans="1:13" x14ac:dyDescent="0.2">
      <c r="A3763" s="47">
        <f t="shared" si="245"/>
        <v>2021</v>
      </c>
      <c r="B3763" s="181" t="str">
        <f t="shared" si="246"/>
        <v>Jun</v>
      </c>
      <c r="C3763" s="79">
        <f t="shared" si="244"/>
        <v>25</v>
      </c>
      <c r="D3763" s="194">
        <v>44364</v>
      </c>
      <c r="E3763" s="53" t="s">
        <v>54</v>
      </c>
      <c r="F3763" s="53" t="s">
        <v>146</v>
      </c>
      <c r="G3763" s="42" t="s">
        <v>138</v>
      </c>
      <c r="H3763" s="78" t="s">
        <v>144</v>
      </c>
      <c r="I3763" s="53">
        <v>49</v>
      </c>
      <c r="J3763" s="61">
        <v>1.18</v>
      </c>
      <c r="K3763" s="64">
        <f t="shared" si="243"/>
        <v>1.0029834507730622</v>
      </c>
      <c r="M3763" s="2"/>
    </row>
    <row r="3764" spans="1:13" x14ac:dyDescent="0.2">
      <c r="A3764" s="47">
        <f t="shared" si="245"/>
        <v>2021</v>
      </c>
      <c r="B3764" s="181" t="str">
        <f t="shared" si="246"/>
        <v>Jun</v>
      </c>
      <c r="C3764" s="79">
        <f t="shared" si="244"/>
        <v>25</v>
      </c>
      <c r="D3764" s="194">
        <v>44364</v>
      </c>
      <c r="E3764" s="53" t="s">
        <v>54</v>
      </c>
      <c r="F3764" s="53" t="s">
        <v>146</v>
      </c>
      <c r="G3764" s="42" t="s">
        <v>138</v>
      </c>
      <c r="H3764" s="78" t="s">
        <v>144</v>
      </c>
      <c r="I3764" s="53">
        <v>55</v>
      </c>
      <c r="J3764" s="61">
        <v>1.69</v>
      </c>
      <c r="K3764" s="64">
        <f t="shared" si="243"/>
        <v>1.0157776108189331</v>
      </c>
      <c r="M3764" s="2"/>
    </row>
    <row r="3765" spans="1:13" x14ac:dyDescent="0.2">
      <c r="A3765" s="47">
        <f t="shared" si="245"/>
        <v>2021</v>
      </c>
      <c r="B3765" s="181" t="str">
        <f t="shared" si="246"/>
        <v>Jun</v>
      </c>
      <c r="C3765" s="79">
        <f t="shared" si="244"/>
        <v>25</v>
      </c>
      <c r="D3765" s="194">
        <v>44364</v>
      </c>
      <c r="E3765" s="53" t="s">
        <v>54</v>
      </c>
      <c r="F3765" s="53" t="s">
        <v>146</v>
      </c>
      <c r="G3765" s="42" t="s">
        <v>138</v>
      </c>
      <c r="H3765" s="78" t="s">
        <v>144</v>
      </c>
      <c r="I3765" s="53">
        <v>54</v>
      </c>
      <c r="J3765" s="61">
        <v>1.88</v>
      </c>
      <c r="K3765" s="64">
        <f t="shared" si="243"/>
        <v>1.1939236904943351</v>
      </c>
      <c r="M3765" s="2"/>
    </row>
    <row r="3766" spans="1:13" x14ac:dyDescent="0.2">
      <c r="A3766" s="47">
        <f t="shared" si="245"/>
        <v>2021</v>
      </c>
      <c r="B3766" s="181" t="str">
        <f t="shared" si="246"/>
        <v>Jun</v>
      </c>
      <c r="C3766" s="79">
        <f t="shared" si="244"/>
        <v>25</v>
      </c>
      <c r="D3766" s="194">
        <v>44364</v>
      </c>
      <c r="E3766" s="53" t="s">
        <v>54</v>
      </c>
      <c r="F3766" s="53" t="s">
        <v>146</v>
      </c>
      <c r="G3766" s="42" t="s">
        <v>138</v>
      </c>
      <c r="H3766" s="78" t="s">
        <v>144</v>
      </c>
      <c r="I3766" s="53">
        <v>62</v>
      </c>
      <c r="J3766" s="61">
        <v>2.4700000000000002</v>
      </c>
      <c r="K3766" s="64">
        <f t="shared" si="243"/>
        <v>1.0363868282367159</v>
      </c>
      <c r="M3766" s="2"/>
    </row>
    <row r="3767" spans="1:13" x14ac:dyDescent="0.2">
      <c r="A3767" s="47">
        <f t="shared" si="245"/>
        <v>2021</v>
      </c>
      <c r="B3767" s="181" t="str">
        <f t="shared" si="246"/>
        <v>Jun</v>
      </c>
      <c r="C3767" s="79">
        <f t="shared" si="244"/>
        <v>25</v>
      </c>
      <c r="D3767" s="194">
        <v>44364</v>
      </c>
      <c r="E3767" s="53" t="s">
        <v>54</v>
      </c>
      <c r="F3767" s="53" t="s">
        <v>146</v>
      </c>
      <c r="G3767" s="42" t="s">
        <v>138</v>
      </c>
      <c r="H3767" s="78" t="s">
        <v>144</v>
      </c>
      <c r="I3767" s="53">
        <v>50</v>
      </c>
      <c r="J3767" s="61">
        <v>1.31</v>
      </c>
      <c r="K3767" s="64">
        <f t="shared" si="243"/>
        <v>1.048</v>
      </c>
      <c r="M3767" s="2"/>
    </row>
    <row r="3768" spans="1:13" x14ac:dyDescent="0.2">
      <c r="A3768" s="47">
        <f t="shared" si="245"/>
        <v>2021</v>
      </c>
      <c r="B3768" s="181" t="str">
        <f t="shared" si="246"/>
        <v>Jun</v>
      </c>
      <c r="C3768" s="79">
        <f t="shared" si="244"/>
        <v>25</v>
      </c>
      <c r="D3768" s="194">
        <v>44364</v>
      </c>
      <c r="E3768" s="53" t="s">
        <v>54</v>
      </c>
      <c r="F3768" s="53" t="s">
        <v>152</v>
      </c>
      <c r="G3768" s="50" t="s">
        <v>138</v>
      </c>
      <c r="H3768" s="50" t="s">
        <v>148</v>
      </c>
      <c r="I3768" s="53">
        <v>71</v>
      </c>
      <c r="J3768" s="61">
        <v>3.61</v>
      </c>
      <c r="K3768" s="64">
        <f t="shared" si="243"/>
        <v>1.0086306372254554</v>
      </c>
      <c r="M3768" s="2"/>
    </row>
    <row r="3769" spans="1:13" x14ac:dyDescent="0.2">
      <c r="A3769" s="47">
        <f t="shared" si="245"/>
        <v>2021</v>
      </c>
      <c r="B3769" s="181" t="str">
        <f t="shared" si="246"/>
        <v>Jun</v>
      </c>
      <c r="C3769" s="79">
        <f t="shared" si="244"/>
        <v>25</v>
      </c>
      <c r="D3769" s="194">
        <v>44364</v>
      </c>
      <c r="E3769" s="53" t="s">
        <v>54</v>
      </c>
      <c r="F3769" s="53" t="s">
        <v>152</v>
      </c>
      <c r="G3769" s="50" t="s">
        <v>138</v>
      </c>
      <c r="H3769" s="50" t="s">
        <v>144</v>
      </c>
      <c r="I3769" s="53">
        <v>63</v>
      </c>
      <c r="J3769" s="61">
        <v>2.58</v>
      </c>
      <c r="K3769" s="64">
        <f t="shared" si="243"/>
        <v>1.0318060204681521</v>
      </c>
      <c r="M3769" s="2"/>
    </row>
    <row r="3770" spans="1:13" x14ac:dyDescent="0.2">
      <c r="A3770" s="47">
        <f t="shared" si="245"/>
        <v>2021</v>
      </c>
      <c r="B3770" s="181" t="str">
        <f t="shared" si="246"/>
        <v>Jun</v>
      </c>
      <c r="C3770" s="79">
        <f t="shared" si="244"/>
        <v>26</v>
      </c>
      <c r="D3770" s="194">
        <v>44371</v>
      </c>
      <c r="E3770" s="53" t="s">
        <v>30</v>
      </c>
      <c r="F3770" s="53" t="s">
        <v>142</v>
      </c>
      <c r="G3770" s="50" t="s">
        <v>138</v>
      </c>
      <c r="H3770" s="50" t="s">
        <v>144</v>
      </c>
      <c r="I3770" s="53">
        <v>70</v>
      </c>
      <c r="J3770" s="61">
        <v>2.9</v>
      </c>
      <c r="K3770" s="64">
        <f t="shared" si="243"/>
        <v>0.84548104956268222</v>
      </c>
      <c r="M3770" s="2"/>
    </row>
    <row r="3771" spans="1:13" x14ac:dyDescent="0.2">
      <c r="A3771" s="47">
        <f t="shared" si="245"/>
        <v>2021</v>
      </c>
      <c r="B3771" s="181" t="str">
        <f t="shared" si="246"/>
        <v>Jun</v>
      </c>
      <c r="C3771" s="79">
        <f t="shared" si="244"/>
        <v>26</v>
      </c>
      <c r="D3771" s="194">
        <v>44371</v>
      </c>
      <c r="E3771" s="53" t="s">
        <v>30</v>
      </c>
      <c r="F3771" s="53" t="s">
        <v>152</v>
      </c>
      <c r="G3771" s="50" t="s">
        <v>138</v>
      </c>
      <c r="H3771" s="50" t="s">
        <v>148</v>
      </c>
      <c r="I3771" s="53">
        <v>70</v>
      </c>
      <c r="J3771" s="61">
        <v>3.89</v>
      </c>
      <c r="K3771" s="64">
        <f t="shared" si="243"/>
        <v>1.1341107871720117</v>
      </c>
      <c r="M3771" s="2"/>
    </row>
    <row r="3772" spans="1:13" x14ac:dyDescent="0.2">
      <c r="A3772" s="47">
        <f t="shared" si="245"/>
        <v>2021</v>
      </c>
      <c r="B3772" s="181" t="str">
        <f t="shared" si="246"/>
        <v>Jun</v>
      </c>
      <c r="C3772" s="79">
        <f t="shared" si="244"/>
        <v>26</v>
      </c>
      <c r="D3772" s="194">
        <v>44371</v>
      </c>
      <c r="E3772" s="53" t="s">
        <v>30</v>
      </c>
      <c r="F3772" s="53" t="s">
        <v>152</v>
      </c>
      <c r="G3772" s="50" t="s">
        <v>138</v>
      </c>
      <c r="H3772" s="50" t="s">
        <v>148</v>
      </c>
      <c r="I3772" s="53">
        <v>87</v>
      </c>
      <c r="J3772" s="61">
        <v>7.7</v>
      </c>
      <c r="K3772" s="64">
        <f t="shared" si="243"/>
        <v>1.1693188945228798</v>
      </c>
      <c r="M3772" s="2"/>
    </row>
    <row r="3773" spans="1:13" x14ac:dyDescent="0.2">
      <c r="A3773" s="47">
        <f t="shared" si="245"/>
        <v>2021</v>
      </c>
      <c r="B3773" s="181" t="str">
        <f t="shared" si="246"/>
        <v>Jun</v>
      </c>
      <c r="C3773" s="79">
        <f t="shared" si="244"/>
        <v>26</v>
      </c>
      <c r="D3773" s="194">
        <v>44371</v>
      </c>
      <c r="E3773" s="53" t="s">
        <v>30</v>
      </c>
      <c r="F3773" s="53" t="s">
        <v>152</v>
      </c>
      <c r="G3773" s="50" t="s">
        <v>138</v>
      </c>
      <c r="H3773" s="50" t="s">
        <v>148</v>
      </c>
      <c r="I3773" s="53">
        <v>73</v>
      </c>
      <c r="J3773" s="61">
        <v>4.28</v>
      </c>
      <c r="K3773" s="64">
        <f t="shared" si="243"/>
        <v>1.1002089882961412</v>
      </c>
      <c r="M3773" s="2"/>
    </row>
    <row r="3774" spans="1:13" x14ac:dyDescent="0.2">
      <c r="A3774" s="47">
        <f t="shared" si="245"/>
        <v>2021</v>
      </c>
      <c r="B3774" s="181" t="str">
        <f t="shared" si="246"/>
        <v>Jun</v>
      </c>
      <c r="C3774" s="79">
        <f t="shared" si="244"/>
        <v>26</v>
      </c>
      <c r="D3774" s="194">
        <v>44371</v>
      </c>
      <c r="E3774" s="53" t="s">
        <v>30</v>
      </c>
      <c r="F3774" s="53" t="s">
        <v>152</v>
      </c>
      <c r="G3774" s="50" t="s">
        <v>138</v>
      </c>
      <c r="H3774" s="50" t="s">
        <v>148</v>
      </c>
      <c r="I3774" s="53">
        <v>92</v>
      </c>
      <c r="J3774" s="61">
        <v>8.74</v>
      </c>
      <c r="K3774" s="64">
        <f t="shared" si="243"/>
        <v>1.1224007561436673</v>
      </c>
      <c r="M3774" s="2"/>
    </row>
    <row r="3775" spans="1:13" x14ac:dyDescent="0.2">
      <c r="A3775" s="47">
        <f t="shared" si="245"/>
        <v>2021</v>
      </c>
      <c r="B3775" s="181" t="str">
        <f t="shared" si="246"/>
        <v>Jun</v>
      </c>
      <c r="C3775" s="79">
        <f t="shared" si="244"/>
        <v>26</v>
      </c>
      <c r="D3775" s="194">
        <v>44371</v>
      </c>
      <c r="E3775" s="53" t="s">
        <v>30</v>
      </c>
      <c r="F3775" s="53" t="s">
        <v>152</v>
      </c>
      <c r="G3775" s="50" t="s">
        <v>138</v>
      </c>
      <c r="H3775" s="50" t="s">
        <v>148</v>
      </c>
      <c r="I3775" s="53">
        <v>72</v>
      </c>
      <c r="J3775" s="61">
        <v>4.22</v>
      </c>
      <c r="K3775" s="64">
        <f t="shared" si="243"/>
        <v>1.1306155692729767</v>
      </c>
      <c r="M3775" s="2"/>
    </row>
    <row r="3776" spans="1:13" x14ac:dyDescent="0.2">
      <c r="A3776" s="47">
        <f t="shared" si="245"/>
        <v>2021</v>
      </c>
      <c r="B3776" s="181" t="str">
        <f t="shared" si="246"/>
        <v>Jun</v>
      </c>
      <c r="C3776" s="79">
        <f t="shared" si="244"/>
        <v>26</v>
      </c>
      <c r="D3776" s="194">
        <v>44371</v>
      </c>
      <c r="E3776" s="53" t="s">
        <v>30</v>
      </c>
      <c r="F3776" s="53" t="s">
        <v>152</v>
      </c>
      <c r="G3776" s="50" t="s">
        <v>138</v>
      </c>
      <c r="H3776" s="50" t="s">
        <v>148</v>
      </c>
      <c r="I3776" s="53">
        <v>79</v>
      </c>
      <c r="J3776" s="61">
        <v>5.52</v>
      </c>
      <c r="K3776" s="64">
        <f t="shared" si="243"/>
        <v>1.1195868886639799</v>
      </c>
      <c r="M3776" s="2"/>
    </row>
    <row r="3777" spans="1:13" x14ac:dyDescent="0.2">
      <c r="A3777" s="47">
        <f t="shared" si="245"/>
        <v>2021</v>
      </c>
      <c r="B3777" s="181" t="str">
        <f t="shared" si="246"/>
        <v>Jun</v>
      </c>
      <c r="C3777" s="79">
        <f t="shared" si="244"/>
        <v>26</v>
      </c>
      <c r="D3777" s="194">
        <v>44371</v>
      </c>
      <c r="E3777" s="53" t="s">
        <v>30</v>
      </c>
      <c r="F3777" s="53" t="s">
        <v>152</v>
      </c>
      <c r="G3777" s="50" t="s">
        <v>138</v>
      </c>
      <c r="H3777" s="50" t="s">
        <v>148</v>
      </c>
      <c r="I3777" s="53">
        <v>95</v>
      </c>
      <c r="J3777" s="61">
        <v>8.81</v>
      </c>
      <c r="K3777" s="64">
        <f t="shared" si="243"/>
        <v>1.0275550371774311</v>
      </c>
      <c r="M3777" s="2"/>
    </row>
    <row r="3778" spans="1:13" x14ac:dyDescent="0.2">
      <c r="A3778" s="47">
        <f t="shared" si="245"/>
        <v>2021</v>
      </c>
      <c r="B3778" s="181" t="str">
        <f t="shared" si="246"/>
        <v>Jun</v>
      </c>
      <c r="C3778" s="79">
        <f t="shared" si="244"/>
        <v>26</v>
      </c>
      <c r="D3778" s="194">
        <v>44371</v>
      </c>
      <c r="E3778" s="53" t="s">
        <v>30</v>
      </c>
      <c r="F3778" s="53" t="s">
        <v>152</v>
      </c>
      <c r="G3778" s="50" t="s">
        <v>138</v>
      </c>
      <c r="H3778" s="50" t="s">
        <v>148</v>
      </c>
      <c r="I3778" s="53">
        <v>72</v>
      </c>
      <c r="J3778" s="61">
        <v>5.26</v>
      </c>
      <c r="K3778" s="64">
        <f t="shared" si="243"/>
        <v>1.4092506858710563</v>
      </c>
      <c r="M3778" s="2"/>
    </row>
    <row r="3779" spans="1:13" x14ac:dyDescent="0.2">
      <c r="A3779" s="47">
        <f t="shared" si="245"/>
        <v>2021</v>
      </c>
      <c r="B3779" s="181" t="str">
        <f t="shared" si="246"/>
        <v>Jun</v>
      </c>
      <c r="C3779" s="79">
        <f t="shared" si="244"/>
        <v>26</v>
      </c>
      <c r="D3779" s="194">
        <v>44371</v>
      </c>
      <c r="E3779" s="53" t="s">
        <v>30</v>
      </c>
      <c r="F3779" s="53" t="s">
        <v>152</v>
      </c>
      <c r="G3779" s="50" t="s">
        <v>138</v>
      </c>
      <c r="H3779" s="50" t="s">
        <v>148</v>
      </c>
      <c r="I3779" s="53">
        <v>94</v>
      </c>
      <c r="J3779" s="61">
        <v>8.8800000000000008</v>
      </c>
      <c r="K3779" s="64">
        <f t="shared" ref="K3779:K3842" si="247">IF(J3779="","",(J3779*100000)/(I3779^3))</f>
        <v>1.0691272646716048</v>
      </c>
      <c r="M3779" s="2"/>
    </row>
    <row r="3780" spans="1:13" x14ac:dyDescent="0.2">
      <c r="A3780" s="47">
        <f t="shared" si="245"/>
        <v>2021</v>
      </c>
      <c r="B3780" s="181" t="str">
        <f t="shared" si="246"/>
        <v>Jun</v>
      </c>
      <c r="C3780" s="79">
        <f t="shared" si="244"/>
        <v>26</v>
      </c>
      <c r="D3780" s="194">
        <v>44371</v>
      </c>
      <c r="E3780" s="53" t="s">
        <v>30</v>
      </c>
      <c r="F3780" s="53" t="s">
        <v>152</v>
      </c>
      <c r="G3780" s="50" t="s">
        <v>138</v>
      </c>
      <c r="H3780" s="50" t="s">
        <v>148</v>
      </c>
      <c r="I3780" s="53">
        <v>75</v>
      </c>
      <c r="J3780" s="61">
        <v>4.45</v>
      </c>
      <c r="K3780" s="64">
        <f t="shared" si="247"/>
        <v>1.0548148148148149</v>
      </c>
      <c r="M3780" s="2"/>
    </row>
    <row r="3781" spans="1:13" x14ac:dyDescent="0.2">
      <c r="A3781" s="47">
        <f t="shared" si="245"/>
        <v>2021</v>
      </c>
      <c r="B3781" s="181" t="str">
        <f t="shared" si="246"/>
        <v>Jun</v>
      </c>
      <c r="C3781" s="79">
        <f t="shared" si="244"/>
        <v>26</v>
      </c>
      <c r="D3781" s="194">
        <v>44371</v>
      </c>
      <c r="E3781" s="53" t="s">
        <v>30</v>
      </c>
      <c r="F3781" s="53" t="s">
        <v>152</v>
      </c>
      <c r="G3781" s="50" t="s">
        <v>138</v>
      </c>
      <c r="H3781" s="50" t="s">
        <v>144</v>
      </c>
      <c r="I3781" s="53">
        <v>66</v>
      </c>
      <c r="J3781" s="61">
        <v>3.28</v>
      </c>
      <c r="K3781" s="64">
        <f t="shared" si="247"/>
        <v>1.1408854384060996</v>
      </c>
      <c r="M3781" s="2"/>
    </row>
    <row r="3782" spans="1:13" x14ac:dyDescent="0.2">
      <c r="A3782" s="47">
        <f t="shared" si="245"/>
        <v>2021</v>
      </c>
      <c r="B3782" s="181" t="str">
        <f t="shared" si="246"/>
        <v>Jun</v>
      </c>
      <c r="C3782" s="79">
        <f t="shared" si="244"/>
        <v>26</v>
      </c>
      <c r="D3782" s="194">
        <v>44371</v>
      </c>
      <c r="E3782" s="53" t="s">
        <v>30</v>
      </c>
      <c r="F3782" s="53" t="s">
        <v>152</v>
      </c>
      <c r="G3782" s="50" t="s">
        <v>138</v>
      </c>
      <c r="H3782" s="50" t="s">
        <v>148</v>
      </c>
      <c r="I3782" s="53">
        <v>77</v>
      </c>
      <c r="J3782" s="61">
        <v>5.4</v>
      </c>
      <c r="K3782" s="64">
        <f t="shared" si="247"/>
        <v>1.1828279664339709</v>
      </c>
      <c r="M3782" s="2"/>
    </row>
    <row r="3783" spans="1:13" x14ac:dyDescent="0.2">
      <c r="A3783" s="47">
        <f t="shared" si="245"/>
        <v>2021</v>
      </c>
      <c r="B3783" s="181" t="str">
        <f t="shared" si="246"/>
        <v>Jun</v>
      </c>
      <c r="C3783" s="79">
        <f t="shared" si="244"/>
        <v>26</v>
      </c>
      <c r="D3783" s="194">
        <v>44371</v>
      </c>
      <c r="E3783" s="53" t="s">
        <v>30</v>
      </c>
      <c r="F3783" s="53" t="s">
        <v>152</v>
      </c>
      <c r="G3783" s="50" t="s">
        <v>138</v>
      </c>
      <c r="H3783" s="50" t="s">
        <v>148</v>
      </c>
      <c r="I3783" s="53">
        <v>87</v>
      </c>
      <c r="J3783" s="61">
        <v>7.29</v>
      </c>
      <c r="K3783" s="64">
        <f t="shared" si="247"/>
        <v>1.1070564598794539</v>
      </c>
      <c r="M3783" s="2"/>
    </row>
    <row r="3784" spans="1:13" x14ac:dyDescent="0.2">
      <c r="A3784" s="47">
        <f t="shared" si="245"/>
        <v>2021</v>
      </c>
      <c r="B3784" s="181" t="str">
        <f t="shared" si="246"/>
        <v>Jun</v>
      </c>
      <c r="C3784" s="79">
        <f t="shared" si="244"/>
        <v>26</v>
      </c>
      <c r="D3784" s="194">
        <v>44371</v>
      </c>
      <c r="E3784" s="53" t="s">
        <v>30</v>
      </c>
      <c r="F3784" s="53" t="s">
        <v>152</v>
      </c>
      <c r="G3784" s="50" t="s">
        <v>138</v>
      </c>
      <c r="H3784" s="50" t="s">
        <v>148</v>
      </c>
      <c r="I3784" s="53">
        <v>79</v>
      </c>
      <c r="J3784" s="61">
        <v>5.23</v>
      </c>
      <c r="K3784" s="64">
        <f t="shared" si="247"/>
        <v>1.0607680122667782</v>
      </c>
      <c r="M3784" s="2"/>
    </row>
    <row r="3785" spans="1:13" x14ac:dyDescent="0.2">
      <c r="A3785" s="47">
        <f t="shared" si="245"/>
        <v>2021</v>
      </c>
      <c r="B3785" s="181" t="str">
        <f t="shared" si="246"/>
        <v>Jun</v>
      </c>
      <c r="C3785" s="79">
        <f t="shared" si="244"/>
        <v>26</v>
      </c>
      <c r="D3785" s="194">
        <v>44371</v>
      </c>
      <c r="E3785" s="53" t="s">
        <v>30</v>
      </c>
      <c r="F3785" s="53" t="s">
        <v>152</v>
      </c>
      <c r="G3785" s="50" t="s">
        <v>138</v>
      </c>
      <c r="H3785" s="50" t="s">
        <v>148</v>
      </c>
      <c r="I3785" s="53">
        <v>78</v>
      </c>
      <c r="J3785" s="61">
        <v>5.28</v>
      </c>
      <c r="K3785" s="64">
        <f t="shared" si="247"/>
        <v>1.1126283315632428</v>
      </c>
      <c r="M3785" s="2"/>
    </row>
    <row r="3786" spans="1:13" x14ac:dyDescent="0.2">
      <c r="A3786" s="47">
        <f t="shared" si="245"/>
        <v>2021</v>
      </c>
      <c r="B3786" s="181" t="str">
        <f t="shared" si="246"/>
        <v>Jun</v>
      </c>
      <c r="C3786" s="79">
        <f t="shared" si="244"/>
        <v>26</v>
      </c>
      <c r="D3786" s="194">
        <v>44371</v>
      </c>
      <c r="E3786" s="53" t="s">
        <v>30</v>
      </c>
      <c r="F3786" s="53" t="s">
        <v>152</v>
      </c>
      <c r="G3786" s="50" t="s">
        <v>138</v>
      </c>
      <c r="H3786" s="50" t="s">
        <v>148</v>
      </c>
      <c r="I3786" s="53">
        <v>79</v>
      </c>
      <c r="J3786" s="61">
        <v>5.31</v>
      </c>
      <c r="K3786" s="64">
        <f t="shared" si="247"/>
        <v>1.0769939092039371</v>
      </c>
      <c r="M3786" s="2"/>
    </row>
    <row r="3787" spans="1:13" x14ac:dyDescent="0.2">
      <c r="A3787" s="47">
        <f t="shared" si="245"/>
        <v>2021</v>
      </c>
      <c r="B3787" s="181" t="str">
        <f t="shared" si="246"/>
        <v>Jun</v>
      </c>
      <c r="C3787" s="79">
        <f t="shared" si="244"/>
        <v>26</v>
      </c>
      <c r="D3787" s="194">
        <v>44371</v>
      </c>
      <c r="E3787" s="53" t="s">
        <v>30</v>
      </c>
      <c r="F3787" s="53" t="s">
        <v>152</v>
      </c>
      <c r="G3787" s="50" t="s">
        <v>138</v>
      </c>
      <c r="H3787" s="50" t="s">
        <v>148</v>
      </c>
      <c r="I3787" s="53">
        <v>95</v>
      </c>
      <c r="J3787" s="61">
        <v>9.2799999999999994</v>
      </c>
      <c r="K3787" s="64">
        <f t="shared" si="247"/>
        <v>1.082373523837294</v>
      </c>
      <c r="M3787" s="2"/>
    </row>
    <row r="3788" spans="1:13" x14ac:dyDescent="0.2">
      <c r="A3788" s="47">
        <f t="shared" si="245"/>
        <v>2021</v>
      </c>
      <c r="B3788" s="181" t="str">
        <f t="shared" si="246"/>
        <v>Jun</v>
      </c>
      <c r="C3788" s="79">
        <f t="shared" si="244"/>
        <v>26</v>
      </c>
      <c r="D3788" s="194">
        <v>44371</v>
      </c>
      <c r="E3788" s="53" t="s">
        <v>30</v>
      </c>
      <c r="F3788" s="53" t="s">
        <v>152</v>
      </c>
      <c r="G3788" s="50" t="s">
        <v>138</v>
      </c>
      <c r="H3788" s="50" t="s">
        <v>144</v>
      </c>
      <c r="I3788" s="53">
        <v>67</v>
      </c>
      <c r="J3788" s="61">
        <v>3.49</v>
      </c>
      <c r="K3788" s="64">
        <f t="shared" si="247"/>
        <v>1.160382094872042</v>
      </c>
      <c r="M3788" s="2"/>
    </row>
    <row r="3789" spans="1:13" x14ac:dyDescent="0.2">
      <c r="A3789" s="47">
        <f t="shared" si="245"/>
        <v>2021</v>
      </c>
      <c r="B3789" s="181" t="str">
        <f t="shared" si="246"/>
        <v>Jun</v>
      </c>
      <c r="C3789" s="79">
        <f t="shared" si="244"/>
        <v>26</v>
      </c>
      <c r="D3789" s="194">
        <v>44371</v>
      </c>
      <c r="E3789" s="53" t="s">
        <v>30</v>
      </c>
      <c r="F3789" s="53" t="s">
        <v>152</v>
      </c>
      <c r="G3789" s="50" t="s">
        <v>138</v>
      </c>
      <c r="H3789" s="50" t="s">
        <v>148</v>
      </c>
      <c r="I3789" s="53">
        <v>79</v>
      </c>
      <c r="J3789" s="61">
        <v>5.1100000000000003</v>
      </c>
      <c r="K3789" s="64">
        <f t="shared" si="247"/>
        <v>1.0364291668610395</v>
      </c>
      <c r="M3789" s="2"/>
    </row>
    <row r="3790" spans="1:13" x14ac:dyDescent="0.2">
      <c r="A3790" s="47">
        <f t="shared" si="245"/>
        <v>2021</v>
      </c>
      <c r="B3790" s="181" t="str">
        <f t="shared" si="246"/>
        <v>Jun</v>
      </c>
      <c r="C3790" s="79">
        <f t="shared" ref="C3790:C3853" si="248">WEEKNUM(D3790)</f>
        <v>26</v>
      </c>
      <c r="D3790" s="194">
        <v>44371</v>
      </c>
      <c r="E3790" s="53" t="s">
        <v>30</v>
      </c>
      <c r="F3790" s="53" t="s">
        <v>152</v>
      </c>
      <c r="G3790" s="50" t="s">
        <v>138</v>
      </c>
      <c r="H3790" s="50" t="s">
        <v>144</v>
      </c>
      <c r="I3790" s="53">
        <v>59</v>
      </c>
      <c r="J3790" s="61">
        <v>2.16</v>
      </c>
      <c r="K3790" s="64">
        <f t="shared" si="247"/>
        <v>1.051714147989814</v>
      </c>
      <c r="M3790" s="2"/>
    </row>
    <row r="3791" spans="1:13" x14ac:dyDescent="0.2">
      <c r="A3791" s="47">
        <f t="shared" si="245"/>
        <v>2021</v>
      </c>
      <c r="B3791" s="181" t="str">
        <f t="shared" si="246"/>
        <v>Jun</v>
      </c>
      <c r="C3791" s="79">
        <f t="shared" si="248"/>
        <v>26</v>
      </c>
      <c r="D3791" s="194">
        <v>44371</v>
      </c>
      <c r="E3791" s="53" t="s">
        <v>30</v>
      </c>
      <c r="F3791" s="53" t="s">
        <v>152</v>
      </c>
      <c r="G3791" s="50" t="s">
        <v>138</v>
      </c>
      <c r="H3791" s="50" t="s">
        <v>148</v>
      </c>
      <c r="I3791" s="53">
        <v>73</v>
      </c>
      <c r="J3791" s="61">
        <v>4.47</v>
      </c>
      <c r="K3791" s="64">
        <f t="shared" si="247"/>
        <v>1.1490500415148952</v>
      </c>
      <c r="M3791" s="2"/>
    </row>
    <row r="3792" spans="1:13" x14ac:dyDescent="0.2">
      <c r="A3792" s="47">
        <f t="shared" si="245"/>
        <v>2021</v>
      </c>
      <c r="B3792" s="181" t="str">
        <f t="shared" si="246"/>
        <v>Jun</v>
      </c>
      <c r="C3792" s="79">
        <f t="shared" si="248"/>
        <v>26</v>
      </c>
      <c r="D3792" s="194">
        <v>44371</v>
      </c>
      <c r="E3792" s="53" t="s">
        <v>25</v>
      </c>
      <c r="F3792" s="53" t="s">
        <v>146</v>
      </c>
      <c r="G3792" s="50" t="s">
        <v>138</v>
      </c>
      <c r="H3792" s="50" t="s">
        <v>144</v>
      </c>
      <c r="I3792" s="53">
        <v>64</v>
      </c>
      <c r="J3792" s="61">
        <v>3</v>
      </c>
      <c r="K3792" s="64">
        <f t="shared" si="247"/>
        <v>1.1444091796875</v>
      </c>
      <c r="M3792" s="2"/>
    </row>
    <row r="3793" spans="1:13" x14ac:dyDescent="0.2">
      <c r="A3793" s="47">
        <f t="shared" si="245"/>
        <v>2021</v>
      </c>
      <c r="B3793" s="181" t="str">
        <f t="shared" si="246"/>
        <v>Jun</v>
      </c>
      <c r="C3793" s="79">
        <f t="shared" si="248"/>
        <v>26</v>
      </c>
      <c r="D3793" s="194">
        <v>44371</v>
      </c>
      <c r="E3793" s="53" t="s">
        <v>25</v>
      </c>
      <c r="F3793" s="53" t="s">
        <v>152</v>
      </c>
      <c r="G3793" s="50" t="s">
        <v>138</v>
      </c>
      <c r="H3793" s="50" t="s">
        <v>148</v>
      </c>
      <c r="I3793" s="53">
        <v>81</v>
      </c>
      <c r="J3793" s="61">
        <v>5.7</v>
      </c>
      <c r="K3793" s="64">
        <f t="shared" si="247"/>
        <v>1.0725555612005848</v>
      </c>
      <c r="M3793" s="2"/>
    </row>
    <row r="3794" spans="1:13" x14ac:dyDescent="0.2">
      <c r="A3794" s="47">
        <f t="shared" si="245"/>
        <v>2021</v>
      </c>
      <c r="B3794" s="181" t="str">
        <f t="shared" si="246"/>
        <v>Jun</v>
      </c>
      <c r="C3794" s="79">
        <f t="shared" si="248"/>
        <v>26</v>
      </c>
      <c r="D3794" s="194">
        <v>44371</v>
      </c>
      <c r="E3794" s="53" t="s">
        <v>25</v>
      </c>
      <c r="F3794" s="53" t="s">
        <v>152</v>
      </c>
      <c r="G3794" s="50" t="s">
        <v>138</v>
      </c>
      <c r="H3794" s="50" t="s">
        <v>148</v>
      </c>
      <c r="I3794" s="53">
        <v>92</v>
      </c>
      <c r="J3794" s="61">
        <v>8.1300000000000008</v>
      </c>
      <c r="K3794" s="64">
        <f t="shared" si="247"/>
        <v>1.0440638612640751</v>
      </c>
      <c r="M3794" s="2"/>
    </row>
    <row r="3795" spans="1:13" x14ac:dyDescent="0.2">
      <c r="A3795" s="47">
        <f t="shared" si="245"/>
        <v>2021</v>
      </c>
      <c r="B3795" s="181" t="str">
        <f t="shared" si="246"/>
        <v>Jun</v>
      </c>
      <c r="C3795" s="79">
        <f t="shared" si="248"/>
        <v>26</v>
      </c>
      <c r="D3795" s="194">
        <v>44371</v>
      </c>
      <c r="E3795" s="53" t="s">
        <v>25</v>
      </c>
      <c r="F3795" s="53" t="s">
        <v>152</v>
      </c>
      <c r="G3795" s="50" t="s">
        <v>138</v>
      </c>
      <c r="H3795" s="50" t="s">
        <v>148</v>
      </c>
      <c r="I3795" s="53">
        <v>70</v>
      </c>
      <c r="J3795" s="61">
        <v>4.0199999999999996</v>
      </c>
      <c r="K3795" s="64">
        <f t="shared" si="247"/>
        <v>1.17201166180758</v>
      </c>
      <c r="M3795" s="2"/>
    </row>
    <row r="3796" spans="1:13" x14ac:dyDescent="0.2">
      <c r="A3796" s="47">
        <f t="shared" si="245"/>
        <v>2021</v>
      </c>
      <c r="B3796" s="181" t="str">
        <f t="shared" si="246"/>
        <v>Jun</v>
      </c>
      <c r="C3796" s="79">
        <f t="shared" si="248"/>
        <v>26</v>
      </c>
      <c r="D3796" s="194">
        <v>44371</v>
      </c>
      <c r="E3796" s="53" t="s">
        <v>25</v>
      </c>
      <c r="F3796" s="53" t="s">
        <v>152</v>
      </c>
      <c r="G3796" s="50" t="s">
        <v>138</v>
      </c>
      <c r="H3796" s="50" t="s">
        <v>148</v>
      </c>
      <c r="I3796" s="53">
        <v>85</v>
      </c>
      <c r="J3796" s="61">
        <v>7.22</v>
      </c>
      <c r="K3796" s="64">
        <f t="shared" si="247"/>
        <v>1.1756564217382455</v>
      </c>
      <c r="M3796" s="2"/>
    </row>
    <row r="3797" spans="1:13" x14ac:dyDescent="0.2">
      <c r="A3797" s="47">
        <f t="shared" si="245"/>
        <v>2021</v>
      </c>
      <c r="B3797" s="181" t="str">
        <f t="shared" si="246"/>
        <v>Jun</v>
      </c>
      <c r="C3797" s="79">
        <f t="shared" si="248"/>
        <v>26</v>
      </c>
      <c r="D3797" s="194">
        <v>44371</v>
      </c>
      <c r="E3797" s="53" t="s">
        <v>25</v>
      </c>
      <c r="F3797" s="53" t="s">
        <v>152</v>
      </c>
      <c r="G3797" s="50" t="s">
        <v>138</v>
      </c>
      <c r="H3797" s="50" t="s">
        <v>144</v>
      </c>
      <c r="I3797" s="53">
        <v>66</v>
      </c>
      <c r="J3797" s="61">
        <v>3.35</v>
      </c>
      <c r="K3797" s="64">
        <f t="shared" si="247"/>
        <v>1.1652336032501323</v>
      </c>
      <c r="M3797" s="2"/>
    </row>
    <row r="3798" spans="1:13" x14ac:dyDescent="0.2">
      <c r="A3798" s="47">
        <f t="shared" si="245"/>
        <v>2021</v>
      </c>
      <c r="B3798" s="181" t="str">
        <f t="shared" si="246"/>
        <v>Jun</v>
      </c>
      <c r="C3798" s="79">
        <f t="shared" si="248"/>
        <v>26</v>
      </c>
      <c r="D3798" s="194">
        <v>44371</v>
      </c>
      <c r="E3798" s="53" t="s">
        <v>25</v>
      </c>
      <c r="F3798" s="53" t="s">
        <v>152</v>
      </c>
      <c r="G3798" s="50" t="s">
        <v>138</v>
      </c>
      <c r="H3798" s="50" t="s">
        <v>144</v>
      </c>
      <c r="I3798" s="53">
        <v>68</v>
      </c>
      <c r="J3798" s="61">
        <v>3.91</v>
      </c>
      <c r="K3798" s="64">
        <f t="shared" si="247"/>
        <v>1.2435121107266436</v>
      </c>
      <c r="M3798" s="2"/>
    </row>
    <row r="3799" spans="1:13" x14ac:dyDescent="0.2">
      <c r="A3799" s="47">
        <f t="shared" si="245"/>
        <v>2021</v>
      </c>
      <c r="B3799" s="181" t="str">
        <f t="shared" si="246"/>
        <v>Jun</v>
      </c>
      <c r="C3799" s="79">
        <f t="shared" si="248"/>
        <v>26</v>
      </c>
      <c r="D3799" s="194">
        <v>44371</v>
      </c>
      <c r="E3799" s="53" t="s">
        <v>25</v>
      </c>
      <c r="F3799" s="53" t="s">
        <v>152</v>
      </c>
      <c r="G3799" s="50" t="s">
        <v>138</v>
      </c>
      <c r="H3799" s="50" t="s">
        <v>148</v>
      </c>
      <c r="I3799" s="53">
        <v>75</v>
      </c>
      <c r="J3799" s="61">
        <v>5.03</v>
      </c>
      <c r="K3799" s="64">
        <f t="shared" si="247"/>
        <v>1.1922962962962962</v>
      </c>
      <c r="M3799" s="2"/>
    </row>
    <row r="3800" spans="1:13" x14ac:dyDescent="0.2">
      <c r="A3800" s="47">
        <f t="shared" si="245"/>
        <v>2021</v>
      </c>
      <c r="B3800" s="181" t="str">
        <f t="shared" si="246"/>
        <v>Jun</v>
      </c>
      <c r="C3800" s="79">
        <f t="shared" si="248"/>
        <v>26</v>
      </c>
      <c r="D3800" s="194">
        <v>44371</v>
      </c>
      <c r="E3800" s="53" t="s">
        <v>25</v>
      </c>
      <c r="F3800" s="53" t="s">
        <v>152</v>
      </c>
      <c r="G3800" s="50" t="s">
        <v>138</v>
      </c>
      <c r="H3800" s="50" t="s">
        <v>144</v>
      </c>
      <c r="I3800" s="53">
        <v>69</v>
      </c>
      <c r="J3800" s="61">
        <v>5.03</v>
      </c>
      <c r="K3800" s="64">
        <f t="shared" si="247"/>
        <v>1.5311604857096761</v>
      </c>
      <c r="M3800" s="2"/>
    </row>
    <row r="3801" spans="1:13" x14ac:dyDescent="0.2">
      <c r="A3801" s="47">
        <f t="shared" si="245"/>
        <v>2021</v>
      </c>
      <c r="B3801" s="181" t="str">
        <f t="shared" si="246"/>
        <v>Jun</v>
      </c>
      <c r="C3801" s="79">
        <f t="shared" si="248"/>
        <v>26</v>
      </c>
      <c r="D3801" s="194">
        <v>44371</v>
      </c>
      <c r="E3801" s="53" t="s">
        <v>25</v>
      </c>
      <c r="F3801" s="53" t="s">
        <v>152</v>
      </c>
      <c r="G3801" s="50" t="s">
        <v>138</v>
      </c>
      <c r="H3801" s="50" t="s">
        <v>144</v>
      </c>
      <c r="I3801" s="53">
        <v>69</v>
      </c>
      <c r="J3801" s="61">
        <v>4.0999999999999996</v>
      </c>
      <c r="K3801" s="64">
        <f t="shared" si="247"/>
        <v>1.2480632189681256</v>
      </c>
      <c r="M3801" s="2"/>
    </row>
    <row r="3802" spans="1:13" x14ac:dyDescent="0.2">
      <c r="A3802" s="47">
        <f t="shared" si="245"/>
        <v>2021</v>
      </c>
      <c r="B3802" s="181" t="str">
        <f t="shared" si="246"/>
        <v>Jun</v>
      </c>
      <c r="C3802" s="79">
        <f t="shared" si="248"/>
        <v>26</v>
      </c>
      <c r="D3802" s="194">
        <v>44371</v>
      </c>
      <c r="E3802" s="53" t="s">
        <v>25</v>
      </c>
      <c r="F3802" s="53" t="s">
        <v>152</v>
      </c>
      <c r="G3802" s="50" t="s">
        <v>138</v>
      </c>
      <c r="H3802" s="50" t="s">
        <v>148</v>
      </c>
      <c r="I3802" s="53">
        <v>75</v>
      </c>
      <c r="J3802" s="61">
        <v>4.8499999999999996</v>
      </c>
      <c r="K3802" s="64">
        <f t="shared" si="247"/>
        <v>1.1496296296296296</v>
      </c>
      <c r="M3802" s="2"/>
    </row>
    <row r="3803" spans="1:13" x14ac:dyDescent="0.2">
      <c r="A3803" s="47">
        <f t="shared" si="245"/>
        <v>2021</v>
      </c>
      <c r="B3803" s="181" t="str">
        <f t="shared" si="246"/>
        <v>Jun</v>
      </c>
      <c r="C3803" s="79">
        <f t="shared" si="248"/>
        <v>26</v>
      </c>
      <c r="D3803" s="194">
        <v>44371</v>
      </c>
      <c r="E3803" s="53" t="s">
        <v>25</v>
      </c>
      <c r="F3803" s="53" t="s">
        <v>152</v>
      </c>
      <c r="G3803" s="50" t="s">
        <v>138</v>
      </c>
      <c r="H3803" s="50" t="s">
        <v>148</v>
      </c>
      <c r="I3803" s="53">
        <v>77</v>
      </c>
      <c r="J3803" s="61">
        <v>5.12</v>
      </c>
      <c r="K3803" s="64">
        <f t="shared" si="247"/>
        <v>1.1214961459522095</v>
      </c>
      <c r="M3803" s="2"/>
    </row>
    <row r="3804" spans="1:13" x14ac:dyDescent="0.2">
      <c r="A3804" s="47">
        <f t="shared" si="245"/>
        <v>2021</v>
      </c>
      <c r="B3804" s="181" t="str">
        <f t="shared" si="246"/>
        <v>Jun</v>
      </c>
      <c r="C3804" s="79">
        <f t="shared" si="248"/>
        <v>26</v>
      </c>
      <c r="D3804" s="194">
        <v>44371</v>
      </c>
      <c r="E3804" s="53" t="s">
        <v>25</v>
      </c>
      <c r="F3804" s="53" t="s">
        <v>152</v>
      </c>
      <c r="G3804" s="50" t="s">
        <v>138</v>
      </c>
      <c r="H3804" s="50" t="s">
        <v>148</v>
      </c>
      <c r="I3804" s="53">
        <v>75</v>
      </c>
      <c r="J3804" s="61">
        <v>4.22</v>
      </c>
      <c r="K3804" s="64">
        <f t="shared" si="247"/>
        <v>1.0002962962962962</v>
      </c>
      <c r="M3804" s="2"/>
    </row>
    <row r="3805" spans="1:13" x14ac:dyDescent="0.2">
      <c r="A3805" s="47">
        <f t="shared" si="245"/>
        <v>2021</v>
      </c>
      <c r="B3805" s="181" t="str">
        <f t="shared" si="246"/>
        <v>Jun</v>
      </c>
      <c r="C3805" s="79">
        <f t="shared" si="248"/>
        <v>26</v>
      </c>
      <c r="D3805" s="194">
        <v>44371</v>
      </c>
      <c r="E3805" s="53" t="s">
        <v>66</v>
      </c>
      <c r="F3805" s="53" t="s">
        <v>146</v>
      </c>
      <c r="G3805" s="50" t="s">
        <v>138</v>
      </c>
      <c r="H3805" s="50" t="s">
        <v>144</v>
      </c>
      <c r="I3805" s="53">
        <v>59</v>
      </c>
      <c r="J3805" s="61">
        <v>2.06</v>
      </c>
      <c r="K3805" s="64">
        <f t="shared" si="247"/>
        <v>1.0030236781754707</v>
      </c>
      <c r="M3805" s="2"/>
    </row>
    <row r="3806" spans="1:13" x14ac:dyDescent="0.2">
      <c r="A3806" s="47">
        <f t="shared" si="245"/>
        <v>2021</v>
      </c>
      <c r="B3806" s="181" t="str">
        <f t="shared" si="246"/>
        <v>Jun</v>
      </c>
      <c r="C3806" s="79">
        <f t="shared" si="248"/>
        <v>26</v>
      </c>
      <c r="D3806" s="194">
        <v>44371</v>
      </c>
      <c r="E3806" s="53" t="s">
        <v>66</v>
      </c>
      <c r="F3806" s="53" t="s">
        <v>146</v>
      </c>
      <c r="G3806" s="50" t="s">
        <v>138</v>
      </c>
      <c r="H3806" s="50" t="s">
        <v>144</v>
      </c>
      <c r="I3806" s="53">
        <v>64</v>
      </c>
      <c r="J3806" s="61">
        <v>3.03</v>
      </c>
      <c r="K3806" s="64">
        <f t="shared" si="247"/>
        <v>1.155853271484375</v>
      </c>
      <c r="M3806" s="2"/>
    </row>
    <row r="3807" spans="1:13" x14ac:dyDescent="0.2">
      <c r="A3807" s="47">
        <f t="shared" si="245"/>
        <v>2021</v>
      </c>
      <c r="B3807" s="181" t="str">
        <f t="shared" si="246"/>
        <v>Jun</v>
      </c>
      <c r="C3807" s="79">
        <f t="shared" si="248"/>
        <v>26</v>
      </c>
      <c r="D3807" s="194">
        <v>44371</v>
      </c>
      <c r="E3807" s="53" t="s">
        <v>66</v>
      </c>
      <c r="F3807" s="53" t="s">
        <v>146</v>
      </c>
      <c r="G3807" s="50" t="s">
        <v>138</v>
      </c>
      <c r="H3807" s="50" t="s">
        <v>148</v>
      </c>
      <c r="I3807" s="53">
        <v>76</v>
      </c>
      <c r="J3807" s="61">
        <v>5.23</v>
      </c>
      <c r="K3807" s="64">
        <f t="shared" si="247"/>
        <v>1.191409097536084</v>
      </c>
      <c r="M3807" s="2"/>
    </row>
    <row r="3808" spans="1:13" x14ac:dyDescent="0.2">
      <c r="A3808" s="47">
        <f t="shared" si="245"/>
        <v>2021</v>
      </c>
      <c r="B3808" s="181" t="str">
        <f t="shared" si="246"/>
        <v>Jun</v>
      </c>
      <c r="C3808" s="79">
        <f t="shared" si="248"/>
        <v>26</v>
      </c>
      <c r="D3808" s="194">
        <v>44371</v>
      </c>
      <c r="E3808" s="53" t="s">
        <v>66</v>
      </c>
      <c r="F3808" s="53" t="s">
        <v>146</v>
      </c>
      <c r="G3808" s="50" t="s">
        <v>138</v>
      </c>
      <c r="H3808" s="50" t="s">
        <v>144</v>
      </c>
      <c r="I3808" s="53">
        <v>36</v>
      </c>
      <c r="J3808" s="61">
        <v>0.43</v>
      </c>
      <c r="K3808" s="64">
        <f t="shared" si="247"/>
        <v>0.92163923182441698</v>
      </c>
      <c r="M3808" s="2"/>
    </row>
    <row r="3809" spans="1:13" x14ac:dyDescent="0.2">
      <c r="A3809" s="47">
        <f t="shared" si="245"/>
        <v>2021</v>
      </c>
      <c r="B3809" s="181" t="str">
        <f t="shared" si="246"/>
        <v>Jun</v>
      </c>
      <c r="C3809" s="79">
        <f t="shared" si="248"/>
        <v>26</v>
      </c>
      <c r="D3809" s="194">
        <v>44371</v>
      </c>
      <c r="E3809" s="53" t="s">
        <v>66</v>
      </c>
      <c r="F3809" s="53" t="s">
        <v>146</v>
      </c>
      <c r="G3809" s="50" t="s">
        <v>138</v>
      </c>
      <c r="H3809" s="50" t="s">
        <v>148</v>
      </c>
      <c r="I3809" s="53">
        <v>75</v>
      </c>
      <c r="J3809" s="61">
        <v>4.1100000000000003</v>
      </c>
      <c r="K3809" s="64">
        <f t="shared" si="247"/>
        <v>0.97422222222222232</v>
      </c>
      <c r="M3809" s="2"/>
    </row>
    <row r="3810" spans="1:13" x14ac:dyDescent="0.2">
      <c r="A3810" s="47">
        <f t="shared" si="245"/>
        <v>2021</v>
      </c>
      <c r="B3810" s="181" t="str">
        <f t="shared" si="246"/>
        <v>Jun</v>
      </c>
      <c r="C3810" s="79">
        <f t="shared" si="248"/>
        <v>26</v>
      </c>
      <c r="D3810" s="194">
        <v>44371</v>
      </c>
      <c r="E3810" s="53" t="s">
        <v>66</v>
      </c>
      <c r="F3810" s="53" t="s">
        <v>146</v>
      </c>
      <c r="G3810" s="50" t="s">
        <v>138</v>
      </c>
      <c r="H3810" s="50" t="s">
        <v>144</v>
      </c>
      <c r="I3810" s="53">
        <v>43</v>
      </c>
      <c r="J3810" s="61">
        <v>0.7</v>
      </c>
      <c r="K3810" s="64">
        <f t="shared" si="247"/>
        <v>0.88042562290112825</v>
      </c>
      <c r="M3810" s="2"/>
    </row>
    <row r="3811" spans="1:13" x14ac:dyDescent="0.2">
      <c r="A3811" s="47">
        <f t="shared" si="245"/>
        <v>2021</v>
      </c>
      <c r="B3811" s="181" t="str">
        <f t="shared" si="246"/>
        <v>Jun</v>
      </c>
      <c r="C3811" s="79">
        <f t="shared" si="248"/>
        <v>26</v>
      </c>
      <c r="D3811" s="194">
        <v>44371</v>
      </c>
      <c r="E3811" s="53" t="s">
        <v>66</v>
      </c>
      <c r="F3811" s="53" t="s">
        <v>146</v>
      </c>
      <c r="G3811" s="50" t="s">
        <v>138</v>
      </c>
      <c r="H3811" s="50" t="s">
        <v>144</v>
      </c>
      <c r="I3811" s="53">
        <v>44</v>
      </c>
      <c r="J3811" s="61">
        <v>0.84</v>
      </c>
      <c r="K3811" s="64">
        <f t="shared" si="247"/>
        <v>0.98610067618332076</v>
      </c>
      <c r="M3811" s="2"/>
    </row>
    <row r="3812" spans="1:13" x14ac:dyDescent="0.2">
      <c r="A3812" s="47">
        <f t="shared" si="245"/>
        <v>2021</v>
      </c>
      <c r="B3812" s="181" t="str">
        <f t="shared" si="246"/>
        <v>Jun</v>
      </c>
      <c r="C3812" s="79">
        <f t="shared" si="248"/>
        <v>26</v>
      </c>
      <c r="D3812" s="194">
        <v>44371</v>
      </c>
      <c r="E3812" s="53" t="s">
        <v>66</v>
      </c>
      <c r="F3812" s="53" t="s">
        <v>146</v>
      </c>
      <c r="G3812" s="50" t="s">
        <v>138</v>
      </c>
      <c r="H3812" s="50" t="s">
        <v>144</v>
      </c>
      <c r="I3812" s="53">
        <v>38</v>
      </c>
      <c r="J3812" s="61">
        <v>0.44</v>
      </c>
      <c r="K3812" s="64">
        <f t="shared" si="247"/>
        <v>0.80186616124799537</v>
      </c>
      <c r="M3812" s="2"/>
    </row>
    <row r="3813" spans="1:13" x14ac:dyDescent="0.2">
      <c r="A3813" s="47">
        <f t="shared" si="245"/>
        <v>2021</v>
      </c>
      <c r="B3813" s="181" t="str">
        <f t="shared" si="246"/>
        <v>Jun</v>
      </c>
      <c r="C3813" s="79">
        <f t="shared" si="248"/>
        <v>26</v>
      </c>
      <c r="D3813" s="194">
        <v>44371</v>
      </c>
      <c r="E3813" s="53" t="s">
        <v>66</v>
      </c>
      <c r="F3813" s="53" t="s">
        <v>146</v>
      </c>
      <c r="G3813" s="50" t="s">
        <v>138</v>
      </c>
      <c r="H3813" s="50" t="s">
        <v>144</v>
      </c>
      <c r="I3813" s="53">
        <v>60</v>
      </c>
      <c r="J3813" s="61">
        <v>2.4900000000000002</v>
      </c>
      <c r="K3813" s="64">
        <f t="shared" si="247"/>
        <v>1.1527777777777779</v>
      </c>
      <c r="M3813" s="2"/>
    </row>
    <row r="3814" spans="1:13" x14ac:dyDescent="0.2">
      <c r="A3814" s="47">
        <f t="shared" si="245"/>
        <v>2021</v>
      </c>
      <c r="B3814" s="181" t="str">
        <f t="shared" si="246"/>
        <v>Jun</v>
      </c>
      <c r="C3814" s="79">
        <f t="shared" si="248"/>
        <v>26</v>
      </c>
      <c r="D3814" s="194">
        <v>44371</v>
      </c>
      <c r="E3814" s="53" t="s">
        <v>66</v>
      </c>
      <c r="F3814" s="53" t="s">
        <v>146</v>
      </c>
      <c r="G3814" s="50" t="s">
        <v>138</v>
      </c>
      <c r="H3814" s="50" t="s">
        <v>144</v>
      </c>
      <c r="I3814" s="53">
        <v>47</v>
      </c>
      <c r="J3814" s="61">
        <v>1.19</v>
      </c>
      <c r="K3814" s="64">
        <f t="shared" si="247"/>
        <v>1.1461814819452336</v>
      </c>
      <c r="M3814" s="2"/>
    </row>
    <row r="3815" spans="1:13" x14ac:dyDescent="0.2">
      <c r="A3815" s="47">
        <f t="shared" si="245"/>
        <v>2021</v>
      </c>
      <c r="B3815" s="181" t="str">
        <f t="shared" si="246"/>
        <v>Jun</v>
      </c>
      <c r="C3815" s="79">
        <f t="shared" si="248"/>
        <v>26</v>
      </c>
      <c r="D3815" s="194">
        <v>44371</v>
      </c>
      <c r="E3815" s="53" t="s">
        <v>66</v>
      </c>
      <c r="F3815" s="53" t="s">
        <v>146</v>
      </c>
      <c r="G3815" s="50" t="s">
        <v>138</v>
      </c>
      <c r="H3815" s="50" t="s">
        <v>144</v>
      </c>
      <c r="I3815" s="53">
        <v>56</v>
      </c>
      <c r="J3815" s="61">
        <v>1.4</v>
      </c>
      <c r="K3815" s="64">
        <f t="shared" si="247"/>
        <v>0.79719387755102045</v>
      </c>
      <c r="M3815" s="2"/>
    </row>
    <row r="3816" spans="1:13" x14ac:dyDescent="0.2">
      <c r="A3816" s="47">
        <f t="shared" ref="A3816:A3879" si="249">YEAR(D3816)</f>
        <v>2021</v>
      </c>
      <c r="B3816" s="181" t="str">
        <f t="shared" si="246"/>
        <v>Jun</v>
      </c>
      <c r="C3816" s="79">
        <f t="shared" si="248"/>
        <v>26</v>
      </c>
      <c r="D3816" s="194">
        <v>44371</v>
      </c>
      <c r="E3816" s="53" t="s">
        <v>66</v>
      </c>
      <c r="F3816" s="53" t="s">
        <v>146</v>
      </c>
      <c r="G3816" s="50" t="s">
        <v>138</v>
      </c>
      <c r="H3816" s="50" t="s">
        <v>144</v>
      </c>
      <c r="I3816" s="53">
        <v>43</v>
      </c>
      <c r="J3816" s="61">
        <v>0.78</v>
      </c>
      <c r="K3816" s="64">
        <f t="shared" si="247"/>
        <v>0.98104569408982856</v>
      </c>
      <c r="M3816" s="2"/>
    </row>
    <row r="3817" spans="1:13" x14ac:dyDescent="0.2">
      <c r="A3817" s="47">
        <f t="shared" si="249"/>
        <v>2021</v>
      </c>
      <c r="B3817" s="181" t="str">
        <f t="shared" si="246"/>
        <v>Jun</v>
      </c>
      <c r="C3817" s="79">
        <f t="shared" si="248"/>
        <v>26</v>
      </c>
      <c r="D3817" s="194">
        <v>44371</v>
      </c>
      <c r="E3817" s="53" t="s">
        <v>66</v>
      </c>
      <c r="F3817" s="53" t="s">
        <v>146</v>
      </c>
      <c r="G3817" s="50" t="s">
        <v>138</v>
      </c>
      <c r="H3817" s="50" t="s">
        <v>144</v>
      </c>
      <c r="I3817" s="53">
        <v>54</v>
      </c>
      <c r="J3817" s="61">
        <v>1.69</v>
      </c>
      <c r="K3817" s="64">
        <f t="shared" si="247"/>
        <v>1.0732611898592694</v>
      </c>
      <c r="M3817" s="2"/>
    </row>
    <row r="3818" spans="1:13" x14ac:dyDescent="0.2">
      <c r="A3818" s="47">
        <f t="shared" si="249"/>
        <v>2021</v>
      </c>
      <c r="B3818" s="181" t="str">
        <f t="shared" si="246"/>
        <v>Jun</v>
      </c>
      <c r="C3818" s="79">
        <f t="shared" si="248"/>
        <v>26</v>
      </c>
      <c r="D3818" s="194">
        <v>44371</v>
      </c>
      <c r="E3818" s="53" t="s">
        <v>66</v>
      </c>
      <c r="F3818" s="53" t="s">
        <v>146</v>
      </c>
      <c r="G3818" s="50" t="s">
        <v>138</v>
      </c>
      <c r="H3818" s="50" t="s">
        <v>144</v>
      </c>
      <c r="I3818" s="53">
        <v>62</v>
      </c>
      <c r="J3818" s="61">
        <v>2.5</v>
      </c>
      <c r="K3818" s="64">
        <f t="shared" si="247"/>
        <v>1.0489745225067975</v>
      </c>
      <c r="M3818" s="2"/>
    </row>
    <row r="3819" spans="1:13" x14ac:dyDescent="0.2">
      <c r="A3819" s="47">
        <f t="shared" si="249"/>
        <v>2021</v>
      </c>
      <c r="B3819" s="181" t="str">
        <f t="shared" si="246"/>
        <v>Jun</v>
      </c>
      <c r="C3819" s="79">
        <f t="shared" si="248"/>
        <v>26</v>
      </c>
      <c r="D3819" s="194">
        <v>44371</v>
      </c>
      <c r="E3819" s="53" t="s">
        <v>66</v>
      </c>
      <c r="F3819" s="53" t="s">
        <v>146</v>
      </c>
      <c r="G3819" s="50" t="s">
        <v>138</v>
      </c>
      <c r="H3819" s="50" t="s">
        <v>144</v>
      </c>
      <c r="I3819" s="53">
        <v>43</v>
      </c>
      <c r="J3819" s="61">
        <v>0.69</v>
      </c>
      <c r="K3819" s="64">
        <f t="shared" si="247"/>
        <v>0.86784811400254069</v>
      </c>
      <c r="M3819" s="2"/>
    </row>
    <row r="3820" spans="1:13" x14ac:dyDescent="0.2">
      <c r="A3820" s="47">
        <f t="shared" si="249"/>
        <v>2021</v>
      </c>
      <c r="B3820" s="181" t="str">
        <f t="shared" si="246"/>
        <v>Jun</v>
      </c>
      <c r="C3820" s="79">
        <f t="shared" si="248"/>
        <v>26</v>
      </c>
      <c r="D3820" s="194">
        <v>44371</v>
      </c>
      <c r="E3820" s="53" t="s">
        <v>66</v>
      </c>
      <c r="F3820" s="53" t="s">
        <v>146</v>
      </c>
      <c r="G3820" s="50" t="s">
        <v>138</v>
      </c>
      <c r="H3820" s="50" t="s">
        <v>148</v>
      </c>
      <c r="I3820" s="53">
        <v>72</v>
      </c>
      <c r="J3820" s="61">
        <v>3.7</v>
      </c>
      <c r="K3820" s="64">
        <f t="shared" si="247"/>
        <v>0.99129801097393688</v>
      </c>
      <c r="M3820" s="2"/>
    </row>
    <row r="3821" spans="1:13" x14ac:dyDescent="0.2">
      <c r="A3821" s="47">
        <f t="shared" si="249"/>
        <v>2021</v>
      </c>
      <c r="B3821" s="181" t="str">
        <f t="shared" si="246"/>
        <v>Jun</v>
      </c>
      <c r="C3821" s="79">
        <f t="shared" si="248"/>
        <v>26</v>
      </c>
      <c r="D3821" s="194">
        <v>44371</v>
      </c>
      <c r="E3821" s="53" t="s">
        <v>66</v>
      </c>
      <c r="F3821" s="53" t="s">
        <v>146</v>
      </c>
      <c r="G3821" s="50" t="s">
        <v>138</v>
      </c>
      <c r="H3821" s="50" t="s">
        <v>144</v>
      </c>
      <c r="I3821" s="53">
        <v>43</v>
      </c>
      <c r="J3821" s="61">
        <v>0.86</v>
      </c>
      <c r="K3821" s="64">
        <f t="shared" si="247"/>
        <v>1.0816657652785289</v>
      </c>
      <c r="M3821" s="2"/>
    </row>
    <row r="3822" spans="1:13" x14ac:dyDescent="0.2">
      <c r="A3822" s="47">
        <f t="shared" si="249"/>
        <v>2021</v>
      </c>
      <c r="B3822" s="181" t="str">
        <f t="shared" ref="B3822:B3885" si="250">TEXT(D3822,"mmm")</f>
        <v>Jun</v>
      </c>
      <c r="C3822" s="79">
        <f t="shared" si="248"/>
        <v>26</v>
      </c>
      <c r="D3822" s="194">
        <v>44371</v>
      </c>
      <c r="E3822" s="53" t="s">
        <v>66</v>
      </c>
      <c r="F3822" s="53" t="s">
        <v>146</v>
      </c>
      <c r="G3822" s="50" t="s">
        <v>138</v>
      </c>
      <c r="H3822" s="50" t="s">
        <v>148</v>
      </c>
      <c r="I3822" s="53">
        <v>73</v>
      </c>
      <c r="J3822" s="61">
        <v>4.33</v>
      </c>
      <c r="K3822" s="64">
        <f t="shared" si="247"/>
        <v>1.1130618970379187</v>
      </c>
      <c r="M3822" s="2"/>
    </row>
    <row r="3823" spans="1:13" x14ac:dyDescent="0.2">
      <c r="A3823" s="47">
        <f t="shared" si="249"/>
        <v>2021</v>
      </c>
      <c r="B3823" s="181" t="str">
        <f t="shared" si="250"/>
        <v>Jun</v>
      </c>
      <c r="C3823" s="79">
        <f t="shared" si="248"/>
        <v>26</v>
      </c>
      <c r="D3823" s="194">
        <v>44371</v>
      </c>
      <c r="E3823" s="53" t="s">
        <v>66</v>
      </c>
      <c r="F3823" s="53" t="s">
        <v>146</v>
      </c>
      <c r="G3823" s="50" t="s">
        <v>138</v>
      </c>
      <c r="H3823" s="50" t="s">
        <v>144</v>
      </c>
      <c r="I3823" s="53">
        <v>43</v>
      </c>
      <c r="J3823" s="61">
        <v>0.84</v>
      </c>
      <c r="K3823" s="64">
        <f t="shared" si="247"/>
        <v>1.0565107474813538</v>
      </c>
      <c r="M3823" s="2"/>
    </row>
    <row r="3824" spans="1:13" x14ac:dyDescent="0.2">
      <c r="A3824" s="47">
        <f t="shared" si="249"/>
        <v>2021</v>
      </c>
      <c r="B3824" s="181" t="str">
        <f t="shared" si="250"/>
        <v>Jun</v>
      </c>
      <c r="C3824" s="79">
        <f t="shared" si="248"/>
        <v>26</v>
      </c>
      <c r="D3824" s="194">
        <v>44371</v>
      </c>
      <c r="E3824" s="53" t="s">
        <v>66</v>
      </c>
      <c r="F3824" s="53" t="s">
        <v>146</v>
      </c>
      <c r="G3824" s="50" t="s">
        <v>138</v>
      </c>
      <c r="H3824" s="50" t="s">
        <v>144</v>
      </c>
      <c r="I3824" s="53">
        <v>65</v>
      </c>
      <c r="J3824" s="61">
        <v>2.91</v>
      </c>
      <c r="K3824" s="64">
        <f t="shared" si="247"/>
        <v>1.0596267637687755</v>
      </c>
      <c r="M3824" s="2"/>
    </row>
    <row r="3825" spans="1:13" x14ac:dyDescent="0.2">
      <c r="A3825" s="47">
        <f t="shared" si="249"/>
        <v>2021</v>
      </c>
      <c r="B3825" s="181" t="str">
        <f t="shared" si="250"/>
        <v>Jun</v>
      </c>
      <c r="C3825" s="79">
        <f t="shared" si="248"/>
        <v>26</v>
      </c>
      <c r="D3825" s="194">
        <v>44371</v>
      </c>
      <c r="E3825" s="53" t="s">
        <v>66</v>
      </c>
      <c r="F3825" s="53" t="s">
        <v>146</v>
      </c>
      <c r="G3825" s="50" t="s">
        <v>138</v>
      </c>
      <c r="H3825" s="50" t="s">
        <v>144</v>
      </c>
      <c r="I3825" s="53">
        <v>64</v>
      </c>
      <c r="J3825" s="61">
        <v>3.1</v>
      </c>
      <c r="K3825" s="64">
        <f t="shared" si="247"/>
        <v>1.18255615234375</v>
      </c>
      <c r="M3825" s="2"/>
    </row>
    <row r="3826" spans="1:13" x14ac:dyDescent="0.2">
      <c r="A3826" s="47">
        <f t="shared" si="249"/>
        <v>2021</v>
      </c>
      <c r="B3826" s="181" t="str">
        <f t="shared" si="250"/>
        <v>Jun</v>
      </c>
      <c r="C3826" s="79">
        <f t="shared" si="248"/>
        <v>26</v>
      </c>
      <c r="D3826" s="194">
        <v>44371</v>
      </c>
      <c r="E3826" s="53" t="s">
        <v>66</v>
      </c>
      <c r="F3826" s="53" t="s">
        <v>146</v>
      </c>
      <c r="G3826" s="50" t="s">
        <v>138</v>
      </c>
      <c r="H3826" s="50" t="s">
        <v>144</v>
      </c>
      <c r="I3826" s="53">
        <v>49</v>
      </c>
      <c r="J3826" s="61">
        <v>1.27</v>
      </c>
      <c r="K3826" s="64">
        <f t="shared" si="247"/>
        <v>1.079482188543889</v>
      </c>
      <c r="M3826" s="2"/>
    </row>
    <row r="3827" spans="1:13" x14ac:dyDescent="0.2">
      <c r="A3827" s="47">
        <f t="shared" si="249"/>
        <v>2021</v>
      </c>
      <c r="B3827" s="181" t="str">
        <f t="shared" si="250"/>
        <v>Jun</v>
      </c>
      <c r="C3827" s="79">
        <f t="shared" si="248"/>
        <v>26</v>
      </c>
      <c r="D3827" s="194">
        <v>44371</v>
      </c>
      <c r="E3827" s="53" t="s">
        <v>66</v>
      </c>
      <c r="F3827" s="53" t="s">
        <v>146</v>
      </c>
      <c r="G3827" s="50" t="s">
        <v>138</v>
      </c>
      <c r="H3827" s="50" t="s">
        <v>144</v>
      </c>
      <c r="I3827" s="53">
        <v>60</v>
      </c>
      <c r="J3827" s="61">
        <v>2.36</v>
      </c>
      <c r="K3827" s="64">
        <f t="shared" si="247"/>
        <v>1.0925925925925926</v>
      </c>
      <c r="M3827" s="2"/>
    </row>
    <row r="3828" spans="1:13" x14ac:dyDescent="0.2">
      <c r="A3828" s="47">
        <f t="shared" si="249"/>
        <v>2021</v>
      </c>
      <c r="B3828" s="181" t="str">
        <f t="shared" si="250"/>
        <v>Jun</v>
      </c>
      <c r="C3828" s="79">
        <f t="shared" si="248"/>
        <v>26</v>
      </c>
      <c r="D3828" s="194">
        <v>44371</v>
      </c>
      <c r="E3828" s="53" t="s">
        <v>66</v>
      </c>
      <c r="F3828" s="53" t="s">
        <v>146</v>
      </c>
      <c r="G3828" s="50" t="s">
        <v>138</v>
      </c>
      <c r="H3828" s="50" t="s">
        <v>144</v>
      </c>
      <c r="I3828" s="53">
        <v>59</v>
      </c>
      <c r="J3828" s="61">
        <v>2.27</v>
      </c>
      <c r="K3828" s="64">
        <f t="shared" si="247"/>
        <v>1.1052736647855914</v>
      </c>
      <c r="M3828" s="2"/>
    </row>
    <row r="3829" spans="1:13" x14ac:dyDescent="0.2">
      <c r="A3829" s="47">
        <f t="shared" si="249"/>
        <v>2021</v>
      </c>
      <c r="B3829" s="181" t="str">
        <f t="shared" si="250"/>
        <v>Jun</v>
      </c>
      <c r="C3829" s="79">
        <f t="shared" si="248"/>
        <v>26</v>
      </c>
      <c r="D3829" s="194">
        <v>44371</v>
      </c>
      <c r="E3829" s="53" t="s">
        <v>66</v>
      </c>
      <c r="F3829" s="53" t="s">
        <v>152</v>
      </c>
      <c r="G3829" s="50" t="s">
        <v>138</v>
      </c>
      <c r="H3829" s="50" t="s">
        <v>144</v>
      </c>
      <c r="I3829" s="53">
        <v>65</v>
      </c>
      <c r="J3829" s="61">
        <v>2.8</v>
      </c>
      <c r="K3829" s="64">
        <f t="shared" si="247"/>
        <v>1.0195721438324989</v>
      </c>
      <c r="M3829" s="2"/>
    </row>
    <row r="3830" spans="1:13" x14ac:dyDescent="0.2">
      <c r="A3830" s="47">
        <f t="shared" si="249"/>
        <v>2021</v>
      </c>
      <c r="B3830" s="181" t="str">
        <f t="shared" si="250"/>
        <v>Jun</v>
      </c>
      <c r="C3830" s="79">
        <f t="shared" si="248"/>
        <v>26</v>
      </c>
      <c r="D3830" s="194">
        <v>44371</v>
      </c>
      <c r="E3830" s="53" t="s">
        <v>206</v>
      </c>
      <c r="F3830" s="53" t="s">
        <v>146</v>
      </c>
      <c r="G3830" s="50" t="s">
        <v>138</v>
      </c>
      <c r="H3830" s="50" t="s">
        <v>144</v>
      </c>
      <c r="I3830" s="53">
        <v>39</v>
      </c>
      <c r="J3830" s="61">
        <v>0.56999999999999995</v>
      </c>
      <c r="K3830" s="64">
        <f t="shared" si="247"/>
        <v>0.96090628635007325</v>
      </c>
      <c r="M3830" s="2"/>
    </row>
    <row r="3831" spans="1:13" x14ac:dyDescent="0.2">
      <c r="A3831" s="47">
        <f t="shared" si="249"/>
        <v>2021</v>
      </c>
      <c r="B3831" s="181" t="str">
        <f t="shared" si="250"/>
        <v>Jun</v>
      </c>
      <c r="C3831" s="79">
        <f t="shared" si="248"/>
        <v>26</v>
      </c>
      <c r="D3831" s="194">
        <v>44371</v>
      </c>
      <c r="E3831" s="53" t="s">
        <v>206</v>
      </c>
      <c r="F3831" s="53" t="s">
        <v>146</v>
      </c>
      <c r="G3831" s="50" t="s">
        <v>138</v>
      </c>
      <c r="H3831" s="50" t="s">
        <v>144</v>
      </c>
      <c r="I3831" s="53">
        <v>50</v>
      </c>
      <c r="J3831" s="61">
        <v>1.49</v>
      </c>
      <c r="K3831" s="64">
        <f t="shared" si="247"/>
        <v>1.1919999999999999</v>
      </c>
      <c r="M3831" s="2"/>
    </row>
    <row r="3832" spans="1:13" x14ac:dyDescent="0.2">
      <c r="A3832" s="47">
        <f t="shared" si="249"/>
        <v>2021</v>
      </c>
      <c r="B3832" s="181" t="str">
        <f t="shared" si="250"/>
        <v>Jun</v>
      </c>
      <c r="C3832" s="79">
        <f t="shared" si="248"/>
        <v>26</v>
      </c>
      <c r="D3832" s="194">
        <v>44371</v>
      </c>
      <c r="E3832" s="53" t="s">
        <v>206</v>
      </c>
      <c r="F3832" s="53" t="s">
        <v>146</v>
      </c>
      <c r="G3832" s="50" t="s">
        <v>138</v>
      </c>
      <c r="H3832" s="50" t="s">
        <v>144</v>
      </c>
      <c r="I3832" s="53">
        <v>57</v>
      </c>
      <c r="J3832" s="61">
        <v>2.2999999999999998</v>
      </c>
      <c r="K3832" s="64">
        <f t="shared" si="247"/>
        <v>1.2419475898117098</v>
      </c>
      <c r="M3832" s="2"/>
    </row>
    <row r="3833" spans="1:13" x14ac:dyDescent="0.2">
      <c r="A3833" s="47">
        <f t="shared" si="249"/>
        <v>2021</v>
      </c>
      <c r="B3833" s="181" t="str">
        <f t="shared" si="250"/>
        <v>Jun</v>
      </c>
      <c r="C3833" s="79">
        <f t="shared" si="248"/>
        <v>26</v>
      </c>
      <c r="D3833" s="194">
        <v>44371</v>
      </c>
      <c r="E3833" s="53" t="s">
        <v>206</v>
      </c>
      <c r="F3833" s="53" t="s">
        <v>146</v>
      </c>
      <c r="G3833" s="50" t="s">
        <v>138</v>
      </c>
      <c r="H3833" s="50" t="s">
        <v>144</v>
      </c>
      <c r="I3833" s="53">
        <v>56</v>
      </c>
      <c r="J3833" s="61">
        <v>2.0499999999999998</v>
      </c>
      <c r="K3833" s="64">
        <f t="shared" si="247"/>
        <v>1.1673196064139939</v>
      </c>
      <c r="M3833" s="2"/>
    </row>
    <row r="3834" spans="1:13" x14ac:dyDescent="0.2">
      <c r="A3834" s="47">
        <f t="shared" si="249"/>
        <v>2021</v>
      </c>
      <c r="B3834" s="181" t="str">
        <f t="shared" si="250"/>
        <v>Jun</v>
      </c>
      <c r="C3834" s="79">
        <f t="shared" si="248"/>
        <v>26</v>
      </c>
      <c r="D3834" s="194">
        <v>44371</v>
      </c>
      <c r="E3834" s="53" t="s">
        <v>206</v>
      </c>
      <c r="F3834" s="53" t="s">
        <v>146</v>
      </c>
      <c r="G3834" s="50" t="s">
        <v>138</v>
      </c>
      <c r="H3834" s="50" t="s">
        <v>144</v>
      </c>
      <c r="I3834" s="53">
        <v>48</v>
      </c>
      <c r="J3834" s="61">
        <v>1.23</v>
      </c>
      <c r="K3834" s="64">
        <f t="shared" si="247"/>
        <v>1.1121961805555556</v>
      </c>
      <c r="M3834" s="2"/>
    </row>
    <row r="3835" spans="1:13" x14ac:dyDescent="0.2">
      <c r="A3835" s="47">
        <f t="shared" si="249"/>
        <v>2021</v>
      </c>
      <c r="B3835" s="181" t="str">
        <f t="shared" si="250"/>
        <v>Jun</v>
      </c>
      <c r="C3835" s="79">
        <f t="shared" si="248"/>
        <v>26</v>
      </c>
      <c r="D3835" s="194">
        <v>44371</v>
      </c>
      <c r="E3835" s="53" t="s">
        <v>206</v>
      </c>
      <c r="F3835" s="53" t="s">
        <v>146</v>
      </c>
      <c r="G3835" s="50" t="s">
        <v>138</v>
      </c>
      <c r="H3835" s="50" t="s">
        <v>144</v>
      </c>
      <c r="I3835" s="53">
        <v>58</v>
      </c>
      <c r="J3835" s="61">
        <v>2.1800000000000002</v>
      </c>
      <c r="K3835" s="64">
        <f t="shared" si="247"/>
        <v>1.1173069826561157</v>
      </c>
      <c r="M3835" s="2"/>
    </row>
    <row r="3836" spans="1:13" x14ac:dyDescent="0.2">
      <c r="A3836" s="47">
        <f t="shared" si="249"/>
        <v>2021</v>
      </c>
      <c r="B3836" s="181" t="str">
        <f t="shared" si="250"/>
        <v>Jun</v>
      </c>
      <c r="C3836" s="79">
        <f t="shared" si="248"/>
        <v>26</v>
      </c>
      <c r="D3836" s="194">
        <v>44371</v>
      </c>
      <c r="E3836" s="53" t="s">
        <v>206</v>
      </c>
      <c r="F3836" s="53" t="s">
        <v>146</v>
      </c>
      <c r="G3836" s="50" t="s">
        <v>138</v>
      </c>
      <c r="H3836" s="50" t="s">
        <v>144</v>
      </c>
      <c r="I3836" s="53">
        <v>38</v>
      </c>
      <c r="J3836" s="61">
        <v>0.56000000000000005</v>
      </c>
      <c r="K3836" s="64">
        <f t="shared" si="247"/>
        <v>1.0205569324974488</v>
      </c>
      <c r="M3836" s="2"/>
    </row>
    <row r="3837" spans="1:13" x14ac:dyDescent="0.2">
      <c r="A3837" s="47">
        <f t="shared" si="249"/>
        <v>2021</v>
      </c>
      <c r="B3837" s="181" t="str">
        <f t="shared" si="250"/>
        <v>Jun</v>
      </c>
      <c r="C3837" s="79">
        <f t="shared" si="248"/>
        <v>26</v>
      </c>
      <c r="D3837" s="194">
        <v>44371</v>
      </c>
      <c r="E3837" s="53" t="s">
        <v>206</v>
      </c>
      <c r="F3837" s="53" t="s">
        <v>146</v>
      </c>
      <c r="G3837" s="50" t="s">
        <v>138</v>
      </c>
      <c r="H3837" s="50" t="s">
        <v>144</v>
      </c>
      <c r="I3837" s="53">
        <v>46</v>
      </c>
      <c r="J3837" s="61">
        <v>1.19</v>
      </c>
      <c r="K3837" s="64">
        <f t="shared" si="247"/>
        <v>1.2225692446782279</v>
      </c>
      <c r="M3837" s="2"/>
    </row>
    <row r="3838" spans="1:13" x14ac:dyDescent="0.2">
      <c r="A3838" s="47">
        <f t="shared" si="249"/>
        <v>2021</v>
      </c>
      <c r="B3838" s="181" t="str">
        <f t="shared" si="250"/>
        <v>Jun</v>
      </c>
      <c r="C3838" s="79">
        <f t="shared" si="248"/>
        <v>26</v>
      </c>
      <c r="D3838" s="194">
        <v>44371</v>
      </c>
      <c r="E3838" s="53" t="s">
        <v>206</v>
      </c>
      <c r="F3838" s="53" t="s">
        <v>146</v>
      </c>
      <c r="G3838" s="50" t="s">
        <v>138</v>
      </c>
      <c r="H3838" s="50" t="s">
        <v>144</v>
      </c>
      <c r="I3838" s="53">
        <v>50</v>
      </c>
      <c r="J3838" s="61">
        <v>1.38</v>
      </c>
      <c r="K3838" s="64">
        <f t="shared" si="247"/>
        <v>1.1040000000000001</v>
      </c>
      <c r="M3838" s="2"/>
    </row>
    <row r="3839" spans="1:13" x14ac:dyDescent="0.2">
      <c r="A3839" s="47">
        <f t="shared" si="249"/>
        <v>2021</v>
      </c>
      <c r="B3839" s="181" t="str">
        <f t="shared" si="250"/>
        <v>Jun</v>
      </c>
      <c r="C3839" s="79">
        <f t="shared" si="248"/>
        <v>26</v>
      </c>
      <c r="D3839" s="194">
        <v>44371</v>
      </c>
      <c r="E3839" s="53" t="s">
        <v>206</v>
      </c>
      <c r="F3839" s="53" t="s">
        <v>146</v>
      </c>
      <c r="G3839" s="50" t="s">
        <v>138</v>
      </c>
      <c r="H3839" s="50" t="s">
        <v>144</v>
      </c>
      <c r="I3839" s="53">
        <v>52</v>
      </c>
      <c r="J3839" s="61">
        <v>1.66</v>
      </c>
      <c r="K3839" s="64">
        <f t="shared" si="247"/>
        <v>1.180587164314975</v>
      </c>
      <c r="M3839" s="2"/>
    </row>
    <row r="3840" spans="1:13" x14ac:dyDescent="0.2">
      <c r="A3840" s="47">
        <f t="shared" si="249"/>
        <v>2021</v>
      </c>
      <c r="B3840" s="181" t="str">
        <f t="shared" si="250"/>
        <v>Jun</v>
      </c>
      <c r="C3840" s="79">
        <f t="shared" si="248"/>
        <v>26</v>
      </c>
      <c r="D3840" s="194">
        <v>44371</v>
      </c>
      <c r="E3840" s="53" t="s">
        <v>206</v>
      </c>
      <c r="F3840" s="53" t="s">
        <v>146</v>
      </c>
      <c r="G3840" s="50" t="s">
        <v>138</v>
      </c>
      <c r="H3840" s="50" t="s">
        <v>144</v>
      </c>
      <c r="I3840" s="53">
        <v>45</v>
      </c>
      <c r="J3840" s="61">
        <v>1.03</v>
      </c>
      <c r="K3840" s="64">
        <f t="shared" si="247"/>
        <v>1.1303155006858712</v>
      </c>
      <c r="M3840" s="2"/>
    </row>
    <row r="3841" spans="1:13" x14ac:dyDescent="0.2">
      <c r="A3841" s="47">
        <f t="shared" si="249"/>
        <v>2021</v>
      </c>
      <c r="B3841" s="181" t="str">
        <f t="shared" si="250"/>
        <v>Jun</v>
      </c>
      <c r="C3841" s="79">
        <f t="shared" si="248"/>
        <v>26</v>
      </c>
      <c r="D3841" s="194">
        <v>44371</v>
      </c>
      <c r="E3841" s="53" t="s">
        <v>206</v>
      </c>
      <c r="F3841" s="53" t="s">
        <v>146</v>
      </c>
      <c r="G3841" s="50" t="s">
        <v>138</v>
      </c>
      <c r="H3841" s="50" t="s">
        <v>144</v>
      </c>
      <c r="I3841" s="53">
        <v>44</v>
      </c>
      <c r="J3841" s="61">
        <v>0.99</v>
      </c>
      <c r="K3841" s="64">
        <f t="shared" si="247"/>
        <v>1.1621900826446281</v>
      </c>
      <c r="M3841" s="2"/>
    </row>
    <row r="3842" spans="1:13" x14ac:dyDescent="0.2">
      <c r="A3842" s="47">
        <f t="shared" si="249"/>
        <v>2021</v>
      </c>
      <c r="B3842" s="181" t="str">
        <f t="shared" si="250"/>
        <v>Jun</v>
      </c>
      <c r="C3842" s="79">
        <f t="shared" si="248"/>
        <v>26</v>
      </c>
      <c r="D3842" s="194">
        <v>44371</v>
      </c>
      <c r="E3842" s="53" t="s">
        <v>206</v>
      </c>
      <c r="F3842" s="53" t="s">
        <v>146</v>
      </c>
      <c r="G3842" s="50" t="s">
        <v>138</v>
      </c>
      <c r="H3842" s="50" t="s">
        <v>144</v>
      </c>
      <c r="I3842" s="53">
        <v>59</v>
      </c>
      <c r="J3842" s="61">
        <v>2.38</v>
      </c>
      <c r="K3842" s="64">
        <f t="shared" si="247"/>
        <v>1.1588331815813691</v>
      </c>
      <c r="M3842" s="2"/>
    </row>
    <row r="3843" spans="1:13" x14ac:dyDescent="0.2">
      <c r="A3843" s="47">
        <f t="shared" si="249"/>
        <v>2021</v>
      </c>
      <c r="B3843" s="181" t="str">
        <f t="shared" si="250"/>
        <v>Jun</v>
      </c>
      <c r="C3843" s="79">
        <f t="shared" si="248"/>
        <v>26</v>
      </c>
      <c r="D3843" s="194">
        <v>44371</v>
      </c>
      <c r="E3843" s="53" t="s">
        <v>206</v>
      </c>
      <c r="F3843" s="53" t="s">
        <v>146</v>
      </c>
      <c r="G3843" s="50" t="s">
        <v>138</v>
      </c>
      <c r="H3843" s="50" t="s">
        <v>144</v>
      </c>
      <c r="I3843" s="53">
        <v>52</v>
      </c>
      <c r="J3843" s="61">
        <v>1.55</v>
      </c>
      <c r="K3843" s="64">
        <f t="shared" ref="K3843:K3906" si="251">IF(J3843="","",(J3843*100000)/(I3843^3))</f>
        <v>1.1023554847519346</v>
      </c>
      <c r="M3843" s="2"/>
    </row>
    <row r="3844" spans="1:13" x14ac:dyDescent="0.2">
      <c r="A3844" s="47">
        <f t="shared" si="249"/>
        <v>2021</v>
      </c>
      <c r="B3844" s="181" t="str">
        <f t="shared" si="250"/>
        <v>Jun</v>
      </c>
      <c r="C3844" s="79">
        <f t="shared" si="248"/>
        <v>26</v>
      </c>
      <c r="D3844" s="194">
        <v>44371</v>
      </c>
      <c r="E3844" s="53" t="s">
        <v>206</v>
      </c>
      <c r="F3844" s="53" t="s">
        <v>146</v>
      </c>
      <c r="G3844" s="50" t="s">
        <v>138</v>
      </c>
      <c r="H3844" s="50" t="s">
        <v>144</v>
      </c>
      <c r="I3844" s="53">
        <v>44</v>
      </c>
      <c r="J3844" s="61">
        <v>0.98</v>
      </c>
      <c r="K3844" s="64">
        <f t="shared" si="251"/>
        <v>1.1504507888805409</v>
      </c>
      <c r="M3844" s="2"/>
    </row>
    <row r="3845" spans="1:13" x14ac:dyDescent="0.2">
      <c r="A3845" s="47">
        <f t="shared" si="249"/>
        <v>2021</v>
      </c>
      <c r="B3845" s="181" t="str">
        <f t="shared" si="250"/>
        <v>Jun</v>
      </c>
      <c r="C3845" s="79">
        <f t="shared" si="248"/>
        <v>26</v>
      </c>
      <c r="D3845" s="194">
        <v>44371</v>
      </c>
      <c r="E3845" s="53" t="s">
        <v>206</v>
      </c>
      <c r="F3845" s="53" t="s">
        <v>146</v>
      </c>
      <c r="G3845" s="50" t="s">
        <v>138</v>
      </c>
      <c r="H3845" s="50" t="s">
        <v>144</v>
      </c>
      <c r="I3845" s="53">
        <v>58</v>
      </c>
      <c r="J3845" s="61">
        <v>2.2799999999999998</v>
      </c>
      <c r="K3845" s="64">
        <f t="shared" si="251"/>
        <v>1.1685595965394233</v>
      </c>
      <c r="M3845" s="2"/>
    </row>
    <row r="3846" spans="1:13" x14ac:dyDescent="0.2">
      <c r="A3846" s="47">
        <f t="shared" si="249"/>
        <v>2021</v>
      </c>
      <c r="B3846" s="181" t="str">
        <f t="shared" si="250"/>
        <v>Jun</v>
      </c>
      <c r="C3846" s="79">
        <f t="shared" si="248"/>
        <v>26</v>
      </c>
      <c r="D3846" s="194">
        <v>44371</v>
      </c>
      <c r="E3846" s="53" t="s">
        <v>206</v>
      </c>
      <c r="F3846" s="53" t="s">
        <v>146</v>
      </c>
      <c r="G3846" s="50" t="s">
        <v>138</v>
      </c>
      <c r="H3846" s="50" t="s">
        <v>144</v>
      </c>
      <c r="I3846" s="53">
        <v>49</v>
      </c>
      <c r="J3846" s="61">
        <v>1.34</v>
      </c>
      <c r="K3846" s="64">
        <f t="shared" si="251"/>
        <v>1.1389812068100877</v>
      </c>
      <c r="M3846" s="2"/>
    </row>
    <row r="3847" spans="1:13" x14ac:dyDescent="0.2">
      <c r="A3847" s="47">
        <f t="shared" si="249"/>
        <v>2021</v>
      </c>
      <c r="B3847" s="181" t="str">
        <f t="shared" si="250"/>
        <v>Jun</v>
      </c>
      <c r="C3847" s="79">
        <f t="shared" si="248"/>
        <v>26</v>
      </c>
      <c r="D3847" s="194">
        <v>44371</v>
      </c>
      <c r="E3847" s="53" t="s">
        <v>206</v>
      </c>
      <c r="F3847" s="53" t="s">
        <v>146</v>
      </c>
      <c r="G3847" s="50" t="s">
        <v>138</v>
      </c>
      <c r="H3847" s="50" t="s">
        <v>144</v>
      </c>
      <c r="I3847" s="53">
        <v>54</v>
      </c>
      <c r="J3847" s="61">
        <v>1.86</v>
      </c>
      <c r="K3847" s="64">
        <f t="shared" si="251"/>
        <v>1.1812223746380126</v>
      </c>
      <c r="M3847" s="2"/>
    </row>
    <row r="3848" spans="1:13" x14ac:dyDescent="0.2">
      <c r="A3848" s="47">
        <f t="shared" si="249"/>
        <v>2021</v>
      </c>
      <c r="B3848" s="181" t="str">
        <f t="shared" si="250"/>
        <v>Jun</v>
      </c>
      <c r="C3848" s="79">
        <f t="shared" si="248"/>
        <v>26</v>
      </c>
      <c r="D3848" s="194">
        <v>44371</v>
      </c>
      <c r="E3848" s="53" t="s">
        <v>206</v>
      </c>
      <c r="F3848" s="53" t="s">
        <v>146</v>
      </c>
      <c r="G3848" s="50" t="s">
        <v>138</v>
      </c>
      <c r="H3848" s="50" t="s">
        <v>144</v>
      </c>
      <c r="I3848" s="53">
        <v>50</v>
      </c>
      <c r="J3848" s="61">
        <v>1.37</v>
      </c>
      <c r="K3848" s="64">
        <f t="shared" si="251"/>
        <v>1.0960000000000001</v>
      </c>
      <c r="M3848" s="2"/>
    </row>
    <row r="3849" spans="1:13" x14ac:dyDescent="0.2">
      <c r="A3849" s="47">
        <f t="shared" si="249"/>
        <v>2021</v>
      </c>
      <c r="B3849" s="181" t="str">
        <f t="shared" si="250"/>
        <v>Jun</v>
      </c>
      <c r="C3849" s="79">
        <f t="shared" si="248"/>
        <v>26</v>
      </c>
      <c r="D3849" s="194">
        <v>44371</v>
      </c>
      <c r="E3849" s="53" t="s">
        <v>206</v>
      </c>
      <c r="F3849" s="53" t="s">
        <v>146</v>
      </c>
      <c r="G3849" s="50" t="s">
        <v>138</v>
      </c>
      <c r="H3849" s="50" t="s">
        <v>144</v>
      </c>
      <c r="I3849" s="53">
        <v>57</v>
      </c>
      <c r="J3849" s="61">
        <v>2.11</v>
      </c>
      <c r="K3849" s="64">
        <f t="shared" si="251"/>
        <v>1.1393519193490034</v>
      </c>
      <c r="M3849" s="2"/>
    </row>
    <row r="3850" spans="1:13" x14ac:dyDescent="0.2">
      <c r="A3850" s="47">
        <f t="shared" si="249"/>
        <v>2021</v>
      </c>
      <c r="B3850" s="181" t="str">
        <f t="shared" si="250"/>
        <v>Jun</v>
      </c>
      <c r="C3850" s="79">
        <f t="shared" si="248"/>
        <v>26</v>
      </c>
      <c r="D3850" s="194">
        <v>44371</v>
      </c>
      <c r="E3850" s="53" t="s">
        <v>206</v>
      </c>
      <c r="F3850" s="53" t="s">
        <v>146</v>
      </c>
      <c r="G3850" s="50" t="s">
        <v>138</v>
      </c>
      <c r="H3850" s="50" t="s">
        <v>144</v>
      </c>
      <c r="I3850" s="53">
        <v>48</v>
      </c>
      <c r="J3850" s="61">
        <v>1.27</v>
      </c>
      <c r="K3850" s="64">
        <f t="shared" si="251"/>
        <v>1.148365162037037</v>
      </c>
      <c r="M3850" s="2"/>
    </row>
    <row r="3851" spans="1:13" x14ac:dyDescent="0.2">
      <c r="A3851" s="47">
        <f t="shared" si="249"/>
        <v>2021</v>
      </c>
      <c r="B3851" s="181" t="str">
        <f t="shared" si="250"/>
        <v>Jun</v>
      </c>
      <c r="C3851" s="79">
        <f t="shared" si="248"/>
        <v>26</v>
      </c>
      <c r="D3851" s="194">
        <v>44371</v>
      </c>
      <c r="E3851" s="53" t="s">
        <v>206</v>
      </c>
      <c r="F3851" s="53" t="s">
        <v>146</v>
      </c>
      <c r="G3851" s="50" t="s">
        <v>138</v>
      </c>
      <c r="H3851" s="50" t="s">
        <v>144</v>
      </c>
      <c r="I3851" s="53">
        <v>50</v>
      </c>
      <c r="J3851" s="61">
        <v>1.58</v>
      </c>
      <c r="K3851" s="64">
        <f t="shared" si="251"/>
        <v>1.264</v>
      </c>
      <c r="M3851" s="2"/>
    </row>
    <row r="3852" spans="1:13" x14ac:dyDescent="0.2">
      <c r="A3852" s="47">
        <f t="shared" si="249"/>
        <v>2021</v>
      </c>
      <c r="B3852" s="181" t="str">
        <f t="shared" si="250"/>
        <v>Jun</v>
      </c>
      <c r="C3852" s="79">
        <f t="shared" si="248"/>
        <v>26</v>
      </c>
      <c r="D3852" s="194">
        <v>44371</v>
      </c>
      <c r="E3852" s="53" t="s">
        <v>206</v>
      </c>
      <c r="F3852" s="53" t="s">
        <v>146</v>
      </c>
      <c r="G3852" s="50" t="s">
        <v>138</v>
      </c>
      <c r="H3852" s="50" t="s">
        <v>144</v>
      </c>
      <c r="I3852" s="53">
        <v>57</v>
      </c>
      <c r="J3852" s="61">
        <v>2.17</v>
      </c>
      <c r="K3852" s="64">
        <f t="shared" si="251"/>
        <v>1.1717505521267002</v>
      </c>
      <c r="M3852" s="2"/>
    </row>
    <row r="3853" spans="1:13" x14ac:dyDescent="0.2">
      <c r="A3853" s="47">
        <f t="shared" si="249"/>
        <v>2021</v>
      </c>
      <c r="B3853" s="181" t="str">
        <f t="shared" si="250"/>
        <v>Jun</v>
      </c>
      <c r="C3853" s="79">
        <f t="shared" si="248"/>
        <v>26</v>
      </c>
      <c r="D3853" s="194">
        <v>44371</v>
      </c>
      <c r="E3853" s="53" t="s">
        <v>206</v>
      </c>
      <c r="F3853" s="53" t="s">
        <v>146</v>
      </c>
      <c r="G3853" s="50" t="s">
        <v>138</v>
      </c>
      <c r="H3853" s="50" t="s">
        <v>144</v>
      </c>
      <c r="I3853" s="53">
        <v>59</v>
      </c>
      <c r="J3853" s="61">
        <v>1.37</v>
      </c>
      <c r="K3853" s="64">
        <f t="shared" si="251"/>
        <v>0.66705943645650234</v>
      </c>
      <c r="M3853" s="2"/>
    </row>
    <row r="3854" spans="1:13" x14ac:dyDescent="0.2">
      <c r="A3854" s="47">
        <f t="shared" si="249"/>
        <v>2021</v>
      </c>
      <c r="B3854" s="181" t="str">
        <f t="shared" si="250"/>
        <v>Jun</v>
      </c>
      <c r="C3854" s="79">
        <f t="shared" ref="C3854:C3917" si="252">WEEKNUM(D3854)</f>
        <v>26</v>
      </c>
      <c r="D3854" s="194">
        <v>44371</v>
      </c>
      <c r="E3854" s="53" t="s">
        <v>209</v>
      </c>
      <c r="F3854" s="53" t="s">
        <v>146</v>
      </c>
      <c r="G3854" s="50" t="s">
        <v>138</v>
      </c>
      <c r="H3854" s="50" t="s">
        <v>144</v>
      </c>
      <c r="I3854" s="53">
        <v>50</v>
      </c>
      <c r="J3854" s="61">
        <v>1.51</v>
      </c>
      <c r="K3854" s="64">
        <f t="shared" si="251"/>
        <v>1.208</v>
      </c>
      <c r="M3854" s="2"/>
    </row>
    <row r="3855" spans="1:13" x14ac:dyDescent="0.2">
      <c r="A3855" s="47">
        <f t="shared" si="249"/>
        <v>2021</v>
      </c>
      <c r="B3855" s="181" t="str">
        <f t="shared" si="250"/>
        <v>Jun</v>
      </c>
      <c r="C3855" s="79">
        <f t="shared" si="252"/>
        <v>26</v>
      </c>
      <c r="D3855" s="194">
        <v>44371</v>
      </c>
      <c r="E3855" s="53" t="s">
        <v>209</v>
      </c>
      <c r="F3855" s="53" t="s">
        <v>146</v>
      </c>
      <c r="G3855" s="50" t="s">
        <v>138</v>
      </c>
      <c r="H3855" s="50" t="s">
        <v>144</v>
      </c>
      <c r="I3855" s="53">
        <v>52</v>
      </c>
      <c r="J3855" s="61">
        <v>2.0299999999999998</v>
      </c>
      <c r="K3855" s="64">
        <f t="shared" si="251"/>
        <v>1.4437300864815656</v>
      </c>
      <c r="M3855" s="2"/>
    </row>
    <row r="3856" spans="1:13" x14ac:dyDescent="0.2">
      <c r="A3856" s="47">
        <f t="shared" si="249"/>
        <v>2021</v>
      </c>
      <c r="B3856" s="181" t="str">
        <f t="shared" si="250"/>
        <v>Jun</v>
      </c>
      <c r="C3856" s="79">
        <f t="shared" si="252"/>
        <v>26</v>
      </c>
      <c r="D3856" s="194">
        <v>44371</v>
      </c>
      <c r="E3856" s="53" t="s">
        <v>209</v>
      </c>
      <c r="F3856" s="53" t="s">
        <v>146</v>
      </c>
      <c r="G3856" s="50" t="s">
        <v>138</v>
      </c>
      <c r="H3856" s="50" t="s">
        <v>144</v>
      </c>
      <c r="I3856" s="53">
        <v>45</v>
      </c>
      <c r="J3856" s="61">
        <v>1.1399999999999999</v>
      </c>
      <c r="K3856" s="64">
        <f t="shared" si="251"/>
        <v>1.251028806584362</v>
      </c>
      <c r="M3856" s="2"/>
    </row>
    <row r="3857" spans="1:13" x14ac:dyDescent="0.2">
      <c r="A3857" s="47">
        <f t="shared" si="249"/>
        <v>2021</v>
      </c>
      <c r="B3857" s="181" t="str">
        <f t="shared" si="250"/>
        <v>Jun</v>
      </c>
      <c r="C3857" s="79">
        <f t="shared" si="252"/>
        <v>26</v>
      </c>
      <c r="D3857" s="194">
        <v>44371</v>
      </c>
      <c r="E3857" s="53" t="s">
        <v>209</v>
      </c>
      <c r="F3857" s="53" t="s">
        <v>146</v>
      </c>
      <c r="G3857" s="50" t="s">
        <v>138</v>
      </c>
      <c r="H3857" s="50" t="s">
        <v>144</v>
      </c>
      <c r="I3857" s="53">
        <v>51</v>
      </c>
      <c r="J3857" s="61">
        <v>1.31</v>
      </c>
      <c r="K3857" s="64">
        <f t="shared" si="251"/>
        <v>0.98755380660530268</v>
      </c>
      <c r="M3857" s="2"/>
    </row>
    <row r="3858" spans="1:13" x14ac:dyDescent="0.2">
      <c r="A3858" s="47">
        <f t="shared" si="249"/>
        <v>2021</v>
      </c>
      <c r="B3858" s="181" t="str">
        <f t="shared" si="250"/>
        <v>Jun</v>
      </c>
      <c r="C3858" s="79">
        <f t="shared" si="252"/>
        <v>26</v>
      </c>
      <c r="D3858" s="194">
        <v>44371</v>
      </c>
      <c r="E3858" s="53" t="s">
        <v>209</v>
      </c>
      <c r="F3858" s="53" t="s">
        <v>146</v>
      </c>
      <c r="G3858" s="50" t="s">
        <v>138</v>
      </c>
      <c r="H3858" s="50" t="s">
        <v>144</v>
      </c>
      <c r="I3858" s="53">
        <v>47</v>
      </c>
      <c r="J3858" s="61">
        <v>1.1299999999999999</v>
      </c>
      <c r="K3858" s="64">
        <f t="shared" si="251"/>
        <v>1.0883908189900118</v>
      </c>
      <c r="M3858" s="2"/>
    </row>
    <row r="3859" spans="1:13" x14ac:dyDescent="0.2">
      <c r="A3859" s="47">
        <f t="shared" si="249"/>
        <v>2021</v>
      </c>
      <c r="B3859" s="181" t="str">
        <f t="shared" si="250"/>
        <v>Jun</v>
      </c>
      <c r="C3859" s="79">
        <f t="shared" si="252"/>
        <v>26</v>
      </c>
      <c r="D3859" s="194">
        <v>44371</v>
      </c>
      <c r="E3859" s="53" t="s">
        <v>209</v>
      </c>
      <c r="F3859" s="53" t="s">
        <v>146</v>
      </c>
      <c r="G3859" s="50" t="s">
        <v>138</v>
      </c>
      <c r="H3859" s="50" t="s">
        <v>144</v>
      </c>
      <c r="I3859" s="53">
        <v>46</v>
      </c>
      <c r="J3859" s="61">
        <v>1.06</v>
      </c>
      <c r="K3859" s="64">
        <f t="shared" si="251"/>
        <v>1.0890112599654804</v>
      </c>
      <c r="M3859" s="2"/>
    </row>
    <row r="3860" spans="1:13" x14ac:dyDescent="0.2">
      <c r="A3860" s="47">
        <f t="shared" si="249"/>
        <v>2021</v>
      </c>
      <c r="B3860" s="181" t="str">
        <f t="shared" si="250"/>
        <v>Jun</v>
      </c>
      <c r="C3860" s="79">
        <f t="shared" si="252"/>
        <v>26</v>
      </c>
      <c r="D3860" s="194">
        <v>44371</v>
      </c>
      <c r="E3860" s="53" t="s">
        <v>209</v>
      </c>
      <c r="F3860" s="53" t="s">
        <v>146</v>
      </c>
      <c r="G3860" s="50" t="s">
        <v>138</v>
      </c>
      <c r="H3860" s="50" t="s">
        <v>144</v>
      </c>
      <c r="I3860" s="53">
        <v>49</v>
      </c>
      <c r="J3860" s="61">
        <v>1.31</v>
      </c>
      <c r="K3860" s="64">
        <f t="shared" si="251"/>
        <v>1.1134816275531454</v>
      </c>
      <c r="M3860" s="2"/>
    </row>
    <row r="3861" spans="1:13" x14ac:dyDescent="0.2">
      <c r="A3861" s="47">
        <f t="shared" si="249"/>
        <v>2021</v>
      </c>
      <c r="B3861" s="181" t="str">
        <f t="shared" si="250"/>
        <v>Jun</v>
      </c>
      <c r="C3861" s="79">
        <f t="shared" si="252"/>
        <v>26</v>
      </c>
      <c r="D3861" s="194">
        <v>44371</v>
      </c>
      <c r="E3861" s="53" t="s">
        <v>209</v>
      </c>
      <c r="F3861" s="53" t="s">
        <v>146</v>
      </c>
      <c r="G3861" s="50" t="s">
        <v>138</v>
      </c>
      <c r="H3861" s="50" t="s">
        <v>144</v>
      </c>
      <c r="I3861" s="53">
        <v>43</v>
      </c>
      <c r="J3861" s="61">
        <v>0.83</v>
      </c>
      <c r="K3861" s="64">
        <f t="shared" si="251"/>
        <v>1.0439332385827662</v>
      </c>
      <c r="M3861" s="2"/>
    </row>
    <row r="3862" spans="1:13" x14ac:dyDescent="0.2">
      <c r="A3862" s="47">
        <f t="shared" si="249"/>
        <v>2021</v>
      </c>
      <c r="B3862" s="181" t="str">
        <f t="shared" si="250"/>
        <v>Jun</v>
      </c>
      <c r="C3862" s="79">
        <f t="shared" si="252"/>
        <v>26</v>
      </c>
      <c r="D3862" s="194">
        <v>44371</v>
      </c>
      <c r="E3862" s="53" t="s">
        <v>209</v>
      </c>
      <c r="F3862" s="53" t="s">
        <v>146</v>
      </c>
      <c r="G3862" s="50" t="s">
        <v>138</v>
      </c>
      <c r="H3862" s="50" t="s">
        <v>144</v>
      </c>
      <c r="I3862" s="53">
        <v>49</v>
      </c>
      <c r="J3862" s="61">
        <v>1.38</v>
      </c>
      <c r="K3862" s="64">
        <f t="shared" si="251"/>
        <v>1.1729806458193439</v>
      </c>
      <c r="M3862" s="2"/>
    </row>
    <row r="3863" spans="1:13" x14ac:dyDescent="0.2">
      <c r="A3863" s="47">
        <f t="shared" si="249"/>
        <v>2021</v>
      </c>
      <c r="B3863" s="181" t="str">
        <f t="shared" si="250"/>
        <v>Jun</v>
      </c>
      <c r="C3863" s="79">
        <f t="shared" si="252"/>
        <v>26</v>
      </c>
      <c r="D3863" s="194">
        <v>44371</v>
      </c>
      <c r="E3863" s="53" t="s">
        <v>209</v>
      </c>
      <c r="F3863" s="53" t="s">
        <v>146</v>
      </c>
      <c r="G3863" s="50" t="s">
        <v>138</v>
      </c>
      <c r="H3863" s="50" t="s">
        <v>144</v>
      </c>
      <c r="I3863" s="53">
        <v>47</v>
      </c>
      <c r="J3863" s="61">
        <v>1.17</v>
      </c>
      <c r="K3863" s="64">
        <f t="shared" si="251"/>
        <v>1.1269179276268264</v>
      </c>
      <c r="M3863" s="2"/>
    </row>
    <row r="3864" spans="1:13" x14ac:dyDescent="0.2">
      <c r="A3864" s="47">
        <f t="shared" si="249"/>
        <v>2021</v>
      </c>
      <c r="B3864" s="181" t="str">
        <f t="shared" si="250"/>
        <v>Jun</v>
      </c>
      <c r="C3864" s="79">
        <f t="shared" si="252"/>
        <v>26</v>
      </c>
      <c r="D3864" s="194">
        <v>44371</v>
      </c>
      <c r="E3864" s="53" t="s">
        <v>209</v>
      </c>
      <c r="F3864" s="53" t="s">
        <v>146</v>
      </c>
      <c r="G3864" s="50" t="s">
        <v>138</v>
      </c>
      <c r="H3864" s="50" t="s">
        <v>144</v>
      </c>
      <c r="I3864" s="53">
        <v>36</v>
      </c>
      <c r="J3864" s="61">
        <v>0.34</v>
      </c>
      <c r="K3864" s="64">
        <f t="shared" si="251"/>
        <v>0.72873799725651578</v>
      </c>
      <c r="M3864" s="2"/>
    </row>
    <row r="3865" spans="1:13" x14ac:dyDescent="0.2">
      <c r="A3865" s="47">
        <f t="shared" si="249"/>
        <v>2021</v>
      </c>
      <c r="B3865" s="181" t="str">
        <f t="shared" si="250"/>
        <v>Jun</v>
      </c>
      <c r="C3865" s="79">
        <f t="shared" si="252"/>
        <v>26</v>
      </c>
      <c r="D3865" s="194">
        <v>44371</v>
      </c>
      <c r="E3865" s="53" t="s">
        <v>209</v>
      </c>
      <c r="F3865" s="53" t="s">
        <v>146</v>
      </c>
      <c r="G3865" s="50" t="s">
        <v>138</v>
      </c>
      <c r="H3865" s="50" t="s">
        <v>144</v>
      </c>
      <c r="I3865" s="53">
        <v>44</v>
      </c>
      <c r="J3865" s="61">
        <v>0.92</v>
      </c>
      <c r="K3865" s="64">
        <f t="shared" si="251"/>
        <v>1.080015026296018</v>
      </c>
      <c r="M3865" s="2"/>
    </row>
    <row r="3866" spans="1:13" x14ac:dyDescent="0.2">
      <c r="A3866" s="47">
        <f t="shared" si="249"/>
        <v>2021</v>
      </c>
      <c r="B3866" s="181" t="str">
        <f t="shared" si="250"/>
        <v>Jun</v>
      </c>
      <c r="C3866" s="79">
        <f t="shared" si="252"/>
        <v>26</v>
      </c>
      <c r="D3866" s="194">
        <v>44371</v>
      </c>
      <c r="E3866" s="53" t="s">
        <v>209</v>
      </c>
      <c r="F3866" s="53" t="s">
        <v>146</v>
      </c>
      <c r="G3866" s="50" t="s">
        <v>138</v>
      </c>
      <c r="H3866" s="50" t="s">
        <v>144</v>
      </c>
      <c r="I3866" s="53">
        <v>46</v>
      </c>
      <c r="J3866" s="61">
        <v>1.05</v>
      </c>
      <c r="K3866" s="64">
        <f t="shared" si="251"/>
        <v>1.0787375688337306</v>
      </c>
      <c r="M3866" s="2"/>
    </row>
    <row r="3867" spans="1:13" x14ac:dyDescent="0.2">
      <c r="A3867" s="47">
        <f t="shared" si="249"/>
        <v>2021</v>
      </c>
      <c r="B3867" s="181" t="str">
        <f t="shared" si="250"/>
        <v>Jun</v>
      </c>
      <c r="C3867" s="79">
        <f t="shared" si="252"/>
        <v>26</v>
      </c>
      <c r="D3867" s="194">
        <v>44371</v>
      </c>
      <c r="E3867" s="53" t="s">
        <v>209</v>
      </c>
      <c r="F3867" s="53" t="s">
        <v>146</v>
      </c>
      <c r="G3867" s="50" t="s">
        <v>138</v>
      </c>
      <c r="H3867" s="50" t="s">
        <v>144</v>
      </c>
      <c r="I3867" s="53">
        <v>46</v>
      </c>
      <c r="J3867" s="61">
        <v>1.1000000000000001</v>
      </c>
      <c r="K3867" s="64">
        <f t="shared" si="251"/>
        <v>1.1301060244924799</v>
      </c>
      <c r="M3867" s="2"/>
    </row>
    <row r="3868" spans="1:13" x14ac:dyDescent="0.2">
      <c r="A3868" s="47">
        <f t="shared" si="249"/>
        <v>2021</v>
      </c>
      <c r="B3868" s="181" t="str">
        <f t="shared" si="250"/>
        <v>Jun</v>
      </c>
      <c r="C3868" s="79">
        <f t="shared" si="252"/>
        <v>26</v>
      </c>
      <c r="D3868" s="194">
        <v>44371</v>
      </c>
      <c r="E3868" s="53" t="s">
        <v>209</v>
      </c>
      <c r="F3868" s="53" t="s">
        <v>146</v>
      </c>
      <c r="G3868" s="50" t="s">
        <v>138</v>
      </c>
      <c r="H3868" s="50" t="s">
        <v>144</v>
      </c>
      <c r="I3868" s="53">
        <v>45</v>
      </c>
      <c r="J3868" s="61">
        <v>1.03</v>
      </c>
      <c r="K3868" s="64">
        <f t="shared" si="251"/>
        <v>1.1303155006858712</v>
      </c>
      <c r="M3868" s="2"/>
    </row>
    <row r="3869" spans="1:13" x14ac:dyDescent="0.2">
      <c r="A3869" s="47">
        <f t="shared" si="249"/>
        <v>2021</v>
      </c>
      <c r="B3869" s="181" t="str">
        <f t="shared" si="250"/>
        <v>Jun</v>
      </c>
      <c r="C3869" s="79">
        <f t="shared" si="252"/>
        <v>26</v>
      </c>
      <c r="D3869" s="194">
        <v>44371</v>
      </c>
      <c r="E3869" s="53" t="s">
        <v>209</v>
      </c>
      <c r="F3869" s="53" t="s">
        <v>146</v>
      </c>
      <c r="G3869" s="50" t="s">
        <v>138</v>
      </c>
      <c r="H3869" s="50" t="s">
        <v>144</v>
      </c>
      <c r="I3869" s="53">
        <v>48</v>
      </c>
      <c r="J3869" s="61">
        <v>1.34</v>
      </c>
      <c r="K3869" s="64">
        <f t="shared" si="251"/>
        <v>1.2116608796296295</v>
      </c>
      <c r="M3869" s="2"/>
    </row>
    <row r="3870" spans="1:13" x14ac:dyDescent="0.2">
      <c r="A3870" s="47">
        <f t="shared" si="249"/>
        <v>2021</v>
      </c>
      <c r="B3870" s="181" t="str">
        <f t="shared" si="250"/>
        <v>Jun</v>
      </c>
      <c r="C3870" s="79">
        <f t="shared" si="252"/>
        <v>26</v>
      </c>
      <c r="D3870" s="194">
        <v>44371</v>
      </c>
      <c r="E3870" s="53" t="s">
        <v>209</v>
      </c>
      <c r="F3870" s="53" t="s">
        <v>146</v>
      </c>
      <c r="G3870" s="50" t="s">
        <v>138</v>
      </c>
      <c r="H3870" s="50" t="s">
        <v>144</v>
      </c>
      <c r="I3870" s="53">
        <v>36</v>
      </c>
      <c r="J3870" s="61">
        <v>0.51</v>
      </c>
      <c r="K3870" s="64">
        <f t="shared" si="251"/>
        <v>1.0931069958847737</v>
      </c>
      <c r="M3870" s="2"/>
    </row>
    <row r="3871" spans="1:13" x14ac:dyDescent="0.2">
      <c r="A3871" s="47">
        <f t="shared" si="249"/>
        <v>2021</v>
      </c>
      <c r="B3871" s="181" t="str">
        <f t="shared" si="250"/>
        <v>Jun</v>
      </c>
      <c r="C3871" s="79">
        <f t="shared" si="252"/>
        <v>26</v>
      </c>
      <c r="D3871" s="194">
        <v>44371</v>
      </c>
      <c r="E3871" s="53" t="s">
        <v>209</v>
      </c>
      <c r="F3871" s="53" t="s">
        <v>146</v>
      </c>
      <c r="G3871" s="50" t="s">
        <v>138</v>
      </c>
      <c r="H3871" s="50" t="s">
        <v>144</v>
      </c>
      <c r="I3871" s="53">
        <v>61</v>
      </c>
      <c r="J3871" s="61">
        <v>2.85</v>
      </c>
      <c r="K3871" s="64">
        <f t="shared" si="251"/>
        <v>1.2556117031822047</v>
      </c>
      <c r="M3871" s="2"/>
    </row>
    <row r="3872" spans="1:13" x14ac:dyDescent="0.2">
      <c r="A3872" s="47">
        <f t="shared" si="249"/>
        <v>2021</v>
      </c>
      <c r="B3872" s="181" t="str">
        <f t="shared" si="250"/>
        <v>Jun</v>
      </c>
      <c r="C3872" s="79">
        <f t="shared" si="252"/>
        <v>26</v>
      </c>
      <c r="D3872" s="194">
        <v>44371</v>
      </c>
      <c r="E3872" s="53" t="s">
        <v>209</v>
      </c>
      <c r="F3872" s="53" t="s">
        <v>146</v>
      </c>
      <c r="G3872" s="50" t="s">
        <v>138</v>
      </c>
      <c r="H3872" s="50" t="s">
        <v>144</v>
      </c>
      <c r="I3872" s="53">
        <v>48</v>
      </c>
      <c r="J3872" s="61">
        <v>1.25</v>
      </c>
      <c r="K3872" s="64">
        <f t="shared" si="251"/>
        <v>1.1302806712962963</v>
      </c>
      <c r="M3872" s="2"/>
    </row>
    <row r="3873" spans="1:13" x14ac:dyDescent="0.2">
      <c r="A3873" s="47">
        <f t="shared" si="249"/>
        <v>2021</v>
      </c>
      <c r="B3873" s="181" t="str">
        <f t="shared" si="250"/>
        <v>Jun</v>
      </c>
      <c r="C3873" s="79">
        <f t="shared" si="252"/>
        <v>26</v>
      </c>
      <c r="D3873" s="194">
        <v>44371</v>
      </c>
      <c r="E3873" s="53" t="s">
        <v>209</v>
      </c>
      <c r="F3873" s="53" t="s">
        <v>146</v>
      </c>
      <c r="G3873" s="50" t="s">
        <v>138</v>
      </c>
      <c r="H3873" s="50" t="s">
        <v>144</v>
      </c>
      <c r="I3873" s="53">
        <v>49</v>
      </c>
      <c r="J3873" s="61">
        <v>1.36</v>
      </c>
      <c r="K3873" s="64">
        <f t="shared" si="251"/>
        <v>1.1559809263147158</v>
      </c>
      <c r="M3873" s="2"/>
    </row>
    <row r="3874" spans="1:13" x14ac:dyDescent="0.2">
      <c r="A3874" s="47">
        <f t="shared" si="249"/>
        <v>2021</v>
      </c>
      <c r="B3874" s="181" t="str">
        <f t="shared" si="250"/>
        <v>Jun</v>
      </c>
      <c r="C3874" s="79">
        <f t="shared" si="252"/>
        <v>26</v>
      </c>
      <c r="D3874" s="194">
        <v>44371</v>
      </c>
      <c r="E3874" s="53" t="s">
        <v>209</v>
      </c>
      <c r="F3874" s="53" t="s">
        <v>146</v>
      </c>
      <c r="G3874" s="50" t="s">
        <v>138</v>
      </c>
      <c r="H3874" s="50" t="s">
        <v>144</v>
      </c>
      <c r="I3874" s="53">
        <v>49</v>
      </c>
      <c r="J3874" s="61">
        <v>1.31</v>
      </c>
      <c r="K3874" s="64">
        <f t="shared" si="251"/>
        <v>1.1134816275531454</v>
      </c>
      <c r="M3874" s="2"/>
    </row>
    <row r="3875" spans="1:13" x14ac:dyDescent="0.2">
      <c r="A3875" s="47">
        <f t="shared" si="249"/>
        <v>2021</v>
      </c>
      <c r="B3875" s="181" t="str">
        <f t="shared" si="250"/>
        <v>Jun</v>
      </c>
      <c r="C3875" s="79">
        <f t="shared" si="252"/>
        <v>26</v>
      </c>
      <c r="D3875" s="194">
        <v>44371</v>
      </c>
      <c r="E3875" s="53" t="s">
        <v>209</v>
      </c>
      <c r="F3875" s="53" t="s">
        <v>146</v>
      </c>
      <c r="G3875" s="50" t="s">
        <v>138</v>
      </c>
      <c r="H3875" s="50" t="s">
        <v>144</v>
      </c>
      <c r="I3875" s="53">
        <v>51</v>
      </c>
      <c r="J3875" s="61">
        <v>1.47</v>
      </c>
      <c r="K3875" s="64">
        <f t="shared" si="251"/>
        <v>1.1081710654273242</v>
      </c>
      <c r="M3875" s="2"/>
    </row>
    <row r="3876" spans="1:13" x14ac:dyDescent="0.2">
      <c r="A3876" s="47">
        <f t="shared" si="249"/>
        <v>2021</v>
      </c>
      <c r="B3876" s="181" t="str">
        <f t="shared" si="250"/>
        <v>Jun</v>
      </c>
      <c r="C3876" s="79">
        <f t="shared" si="252"/>
        <v>26</v>
      </c>
      <c r="D3876" s="194">
        <v>44371</v>
      </c>
      <c r="E3876" s="53" t="s">
        <v>209</v>
      </c>
      <c r="F3876" s="53" t="s">
        <v>146</v>
      </c>
      <c r="G3876" s="50" t="s">
        <v>138</v>
      </c>
      <c r="H3876" s="50" t="s">
        <v>144</v>
      </c>
      <c r="I3876" s="53">
        <v>53</v>
      </c>
      <c r="J3876" s="61">
        <v>1.93</v>
      </c>
      <c r="K3876" s="64">
        <f t="shared" si="251"/>
        <v>1.296372173001874</v>
      </c>
      <c r="M3876" s="2"/>
    </row>
    <row r="3877" spans="1:13" x14ac:dyDescent="0.2">
      <c r="A3877" s="47">
        <f t="shared" si="249"/>
        <v>2021</v>
      </c>
      <c r="B3877" s="181" t="str">
        <f t="shared" si="250"/>
        <v>Jun</v>
      </c>
      <c r="C3877" s="79">
        <f t="shared" si="252"/>
        <v>26</v>
      </c>
      <c r="D3877" s="194">
        <v>44371</v>
      </c>
      <c r="E3877" s="53" t="s">
        <v>209</v>
      </c>
      <c r="F3877" s="53" t="s">
        <v>146</v>
      </c>
      <c r="G3877" s="50" t="s">
        <v>138</v>
      </c>
      <c r="H3877" s="50" t="s">
        <v>144</v>
      </c>
      <c r="I3877" s="53">
        <v>52</v>
      </c>
      <c r="J3877" s="61">
        <v>1.72</v>
      </c>
      <c r="K3877" s="64">
        <f t="shared" si="251"/>
        <v>1.223258989531179</v>
      </c>
      <c r="M3877" s="2"/>
    </row>
    <row r="3878" spans="1:13" x14ac:dyDescent="0.2">
      <c r="A3878" s="47">
        <f t="shared" si="249"/>
        <v>2021</v>
      </c>
      <c r="B3878" s="181" t="str">
        <f t="shared" si="250"/>
        <v>Jun</v>
      </c>
      <c r="C3878" s="79">
        <f t="shared" si="252"/>
        <v>26</v>
      </c>
      <c r="D3878" s="194">
        <v>44371</v>
      </c>
      <c r="E3878" s="53" t="s">
        <v>64</v>
      </c>
      <c r="F3878" s="53" t="s">
        <v>146</v>
      </c>
      <c r="G3878" s="50" t="s">
        <v>138</v>
      </c>
      <c r="H3878" s="50" t="s">
        <v>144</v>
      </c>
      <c r="I3878" s="53">
        <v>60</v>
      </c>
      <c r="J3878" s="61">
        <v>2.41</v>
      </c>
      <c r="K3878" s="64">
        <f t="shared" si="251"/>
        <v>1.1157407407407407</v>
      </c>
      <c r="M3878" s="2"/>
    </row>
    <row r="3879" spans="1:13" x14ac:dyDescent="0.2">
      <c r="A3879" s="47">
        <f t="shared" si="249"/>
        <v>2021</v>
      </c>
      <c r="B3879" s="181" t="str">
        <f t="shared" si="250"/>
        <v>Jun</v>
      </c>
      <c r="C3879" s="79">
        <f t="shared" si="252"/>
        <v>26</v>
      </c>
      <c r="D3879" s="194">
        <v>44371</v>
      </c>
      <c r="E3879" s="53" t="s">
        <v>64</v>
      </c>
      <c r="F3879" s="53" t="s">
        <v>146</v>
      </c>
      <c r="G3879" s="50" t="s">
        <v>138</v>
      </c>
      <c r="H3879" s="50" t="s">
        <v>144</v>
      </c>
      <c r="I3879" s="53">
        <v>59</v>
      </c>
      <c r="J3879" s="61">
        <v>2.35</v>
      </c>
      <c r="K3879" s="64">
        <f t="shared" si="251"/>
        <v>1.1442260406370661</v>
      </c>
      <c r="M3879" s="2"/>
    </row>
    <row r="3880" spans="1:13" x14ac:dyDescent="0.2">
      <c r="A3880" s="47">
        <f t="shared" ref="A3880:A3943" si="253">YEAR(D3880)</f>
        <v>2021</v>
      </c>
      <c r="B3880" s="181" t="str">
        <f t="shared" si="250"/>
        <v>Jun</v>
      </c>
      <c r="C3880" s="79">
        <f t="shared" si="252"/>
        <v>26</v>
      </c>
      <c r="D3880" s="194">
        <v>44371</v>
      </c>
      <c r="E3880" s="53" t="s">
        <v>64</v>
      </c>
      <c r="F3880" s="53" t="s">
        <v>146</v>
      </c>
      <c r="G3880" s="50" t="s">
        <v>138</v>
      </c>
      <c r="H3880" s="50" t="s">
        <v>148</v>
      </c>
      <c r="I3880" s="53">
        <v>70</v>
      </c>
      <c r="J3880" s="61">
        <v>3.96</v>
      </c>
      <c r="K3880" s="64">
        <f t="shared" si="251"/>
        <v>1.1545189504373179</v>
      </c>
      <c r="M3880" s="2"/>
    </row>
    <row r="3881" spans="1:13" x14ac:dyDescent="0.2">
      <c r="A3881" s="47">
        <f t="shared" si="253"/>
        <v>2021</v>
      </c>
      <c r="B3881" s="181" t="str">
        <f t="shared" si="250"/>
        <v>Jun</v>
      </c>
      <c r="C3881" s="79">
        <f t="shared" si="252"/>
        <v>26</v>
      </c>
      <c r="D3881" s="194">
        <v>44371</v>
      </c>
      <c r="E3881" s="53" t="s">
        <v>64</v>
      </c>
      <c r="F3881" s="53" t="s">
        <v>146</v>
      </c>
      <c r="G3881" s="50" t="s">
        <v>138</v>
      </c>
      <c r="H3881" s="50" t="s">
        <v>144</v>
      </c>
      <c r="I3881" s="53">
        <v>66</v>
      </c>
      <c r="J3881" s="61">
        <v>2.98</v>
      </c>
      <c r="K3881" s="64">
        <f t="shared" si="251"/>
        <v>1.0365361605031027</v>
      </c>
      <c r="M3881" s="2"/>
    </row>
    <row r="3882" spans="1:13" x14ac:dyDescent="0.2">
      <c r="A3882" s="47">
        <f t="shared" si="253"/>
        <v>2021</v>
      </c>
      <c r="B3882" s="181" t="str">
        <f t="shared" si="250"/>
        <v>Jun</v>
      </c>
      <c r="C3882" s="79">
        <f t="shared" si="252"/>
        <v>26</v>
      </c>
      <c r="D3882" s="194">
        <v>44371</v>
      </c>
      <c r="E3882" s="53" t="s">
        <v>64</v>
      </c>
      <c r="F3882" s="53" t="s">
        <v>146</v>
      </c>
      <c r="G3882" s="50" t="s">
        <v>138</v>
      </c>
      <c r="H3882" s="50" t="s">
        <v>144</v>
      </c>
      <c r="I3882" s="53">
        <v>56</v>
      </c>
      <c r="J3882" s="61">
        <v>1.96</v>
      </c>
      <c r="K3882" s="64">
        <f t="shared" si="251"/>
        <v>1.1160714285714286</v>
      </c>
      <c r="M3882" s="2"/>
    </row>
    <row r="3883" spans="1:13" x14ac:dyDescent="0.2">
      <c r="A3883" s="47">
        <f t="shared" si="253"/>
        <v>2021</v>
      </c>
      <c r="B3883" s="181" t="str">
        <f t="shared" si="250"/>
        <v>Jun</v>
      </c>
      <c r="C3883" s="79">
        <f t="shared" si="252"/>
        <v>26</v>
      </c>
      <c r="D3883" s="194">
        <v>44371</v>
      </c>
      <c r="E3883" s="53" t="s">
        <v>64</v>
      </c>
      <c r="F3883" s="53" t="s">
        <v>146</v>
      </c>
      <c r="G3883" s="50" t="s">
        <v>138</v>
      </c>
      <c r="H3883" s="50" t="s">
        <v>144</v>
      </c>
      <c r="I3883" s="53">
        <v>62</v>
      </c>
      <c r="J3883" s="61">
        <v>2.62</v>
      </c>
      <c r="K3883" s="64">
        <f t="shared" si="251"/>
        <v>1.0993252995871237</v>
      </c>
      <c r="M3883" s="2"/>
    </row>
    <row r="3884" spans="1:13" x14ac:dyDescent="0.2">
      <c r="A3884" s="47">
        <f t="shared" si="253"/>
        <v>2021</v>
      </c>
      <c r="B3884" s="181" t="str">
        <f t="shared" si="250"/>
        <v>Jun</v>
      </c>
      <c r="C3884" s="79">
        <f t="shared" si="252"/>
        <v>26</v>
      </c>
      <c r="D3884" s="194">
        <v>44371</v>
      </c>
      <c r="E3884" s="53" t="s">
        <v>64</v>
      </c>
      <c r="F3884" s="53" t="s">
        <v>146</v>
      </c>
      <c r="G3884" s="50" t="s">
        <v>138</v>
      </c>
      <c r="H3884" s="50" t="s">
        <v>144</v>
      </c>
      <c r="I3884" s="53">
        <v>62</v>
      </c>
      <c r="J3884" s="61">
        <v>2.42</v>
      </c>
      <c r="K3884" s="64">
        <f t="shared" si="251"/>
        <v>1.0154073377865798</v>
      </c>
      <c r="M3884" s="2"/>
    </row>
    <row r="3885" spans="1:13" x14ac:dyDescent="0.2">
      <c r="A3885" s="47">
        <f t="shared" si="253"/>
        <v>2021</v>
      </c>
      <c r="B3885" s="181" t="str">
        <f t="shared" si="250"/>
        <v>Jun</v>
      </c>
      <c r="C3885" s="79">
        <f t="shared" si="252"/>
        <v>26</v>
      </c>
      <c r="D3885" s="194">
        <v>44371</v>
      </c>
      <c r="E3885" s="53" t="s">
        <v>64</v>
      </c>
      <c r="F3885" s="53" t="s">
        <v>152</v>
      </c>
      <c r="G3885" s="50" t="s">
        <v>138</v>
      </c>
      <c r="H3885" s="50" t="s">
        <v>148</v>
      </c>
      <c r="I3885" s="53">
        <v>80</v>
      </c>
      <c r="J3885" s="61">
        <v>5.74</v>
      </c>
      <c r="K3885" s="64">
        <f t="shared" si="251"/>
        <v>1.12109375</v>
      </c>
      <c r="M3885" s="2"/>
    </row>
    <row r="3886" spans="1:13" x14ac:dyDescent="0.2">
      <c r="A3886" s="47">
        <f t="shared" si="253"/>
        <v>2021</v>
      </c>
      <c r="B3886" s="181" t="str">
        <f t="shared" ref="B3886:B3949" si="254">TEXT(D3886,"mmm")</f>
        <v>Jun</v>
      </c>
      <c r="C3886" s="79">
        <f t="shared" si="252"/>
        <v>26</v>
      </c>
      <c r="D3886" s="194">
        <v>44371</v>
      </c>
      <c r="E3886" s="53" t="s">
        <v>64</v>
      </c>
      <c r="F3886" s="53" t="s">
        <v>152</v>
      </c>
      <c r="G3886" s="50" t="s">
        <v>138</v>
      </c>
      <c r="H3886" s="50" t="s">
        <v>148</v>
      </c>
      <c r="I3886" s="53">
        <v>70</v>
      </c>
      <c r="J3886" s="61">
        <v>3.64</v>
      </c>
      <c r="K3886" s="64">
        <f t="shared" si="251"/>
        <v>1.0612244897959184</v>
      </c>
      <c r="M3886" s="2"/>
    </row>
    <row r="3887" spans="1:13" x14ac:dyDescent="0.2">
      <c r="A3887" s="47">
        <f t="shared" si="253"/>
        <v>2021</v>
      </c>
      <c r="B3887" s="181" t="str">
        <f t="shared" si="254"/>
        <v>Jun</v>
      </c>
      <c r="C3887" s="79">
        <f t="shared" si="252"/>
        <v>26</v>
      </c>
      <c r="D3887" s="194">
        <v>44371</v>
      </c>
      <c r="E3887" s="53" t="s">
        <v>64</v>
      </c>
      <c r="F3887" s="53" t="s">
        <v>152</v>
      </c>
      <c r="G3887" s="50" t="s">
        <v>138</v>
      </c>
      <c r="H3887" s="50" t="s">
        <v>148</v>
      </c>
      <c r="I3887" s="53">
        <v>75</v>
      </c>
      <c r="J3887" s="61">
        <v>4.71</v>
      </c>
      <c r="K3887" s="64">
        <f t="shared" si="251"/>
        <v>1.1164444444444444</v>
      </c>
      <c r="M3887" s="2"/>
    </row>
    <row r="3888" spans="1:13" x14ac:dyDescent="0.2">
      <c r="A3888" s="47">
        <f t="shared" si="253"/>
        <v>2021</v>
      </c>
      <c r="B3888" s="181" t="str">
        <f t="shared" si="254"/>
        <v>Jun</v>
      </c>
      <c r="C3888" s="79">
        <f t="shared" si="252"/>
        <v>26</v>
      </c>
      <c r="D3888" s="194">
        <v>44371</v>
      </c>
      <c r="E3888" s="53" t="s">
        <v>64</v>
      </c>
      <c r="F3888" s="53" t="s">
        <v>152</v>
      </c>
      <c r="G3888" s="50" t="s">
        <v>138</v>
      </c>
      <c r="H3888" s="50" t="s">
        <v>144</v>
      </c>
      <c r="I3888" s="53">
        <v>67</v>
      </c>
      <c r="J3888" s="61">
        <v>3.24</v>
      </c>
      <c r="K3888" s="64">
        <f t="shared" si="251"/>
        <v>1.0772601683052769</v>
      </c>
      <c r="M3888" s="2"/>
    </row>
    <row r="3889" spans="1:13" x14ac:dyDescent="0.2">
      <c r="A3889" s="47">
        <f t="shared" si="253"/>
        <v>2021</v>
      </c>
      <c r="B3889" s="181" t="str">
        <f t="shared" si="254"/>
        <v>Jun</v>
      </c>
      <c r="C3889" s="79">
        <f t="shared" si="252"/>
        <v>26</v>
      </c>
      <c r="D3889" s="194">
        <v>44371</v>
      </c>
      <c r="E3889" s="53" t="s">
        <v>64</v>
      </c>
      <c r="F3889" s="53" t="s">
        <v>152</v>
      </c>
      <c r="G3889" s="50" t="s">
        <v>138</v>
      </c>
      <c r="H3889" s="50" t="s">
        <v>148</v>
      </c>
      <c r="I3889" s="53">
        <v>75</v>
      </c>
      <c r="J3889" s="61">
        <v>4.46</v>
      </c>
      <c r="K3889" s="64">
        <f t="shared" si="251"/>
        <v>1.0571851851851852</v>
      </c>
      <c r="M3889" s="2"/>
    </row>
    <row r="3890" spans="1:13" x14ac:dyDescent="0.2">
      <c r="A3890" s="47">
        <f t="shared" si="253"/>
        <v>2021</v>
      </c>
      <c r="B3890" s="181" t="str">
        <f t="shared" si="254"/>
        <v>Jun</v>
      </c>
      <c r="C3890" s="79">
        <f t="shared" si="252"/>
        <v>26</v>
      </c>
      <c r="D3890" s="194">
        <v>44371</v>
      </c>
      <c r="E3890" s="53" t="s">
        <v>64</v>
      </c>
      <c r="F3890" s="53" t="s">
        <v>152</v>
      </c>
      <c r="G3890" s="50" t="s">
        <v>138</v>
      </c>
      <c r="H3890" s="50" t="s">
        <v>148</v>
      </c>
      <c r="I3890" s="53">
        <v>80</v>
      </c>
      <c r="J3890" s="61">
        <v>6.3</v>
      </c>
      <c r="K3890" s="64">
        <f t="shared" si="251"/>
        <v>1.23046875</v>
      </c>
      <c r="M3890" s="2"/>
    </row>
    <row r="3891" spans="1:13" x14ac:dyDescent="0.2">
      <c r="A3891" s="47">
        <f t="shared" si="253"/>
        <v>2021</v>
      </c>
      <c r="B3891" s="181" t="str">
        <f t="shared" si="254"/>
        <v>Jun</v>
      </c>
      <c r="C3891" s="79">
        <f t="shared" si="252"/>
        <v>26</v>
      </c>
      <c r="D3891" s="194">
        <v>44371</v>
      </c>
      <c r="E3891" s="53" t="s">
        <v>64</v>
      </c>
      <c r="F3891" s="53" t="s">
        <v>152</v>
      </c>
      <c r="G3891" s="50" t="s">
        <v>138</v>
      </c>
      <c r="H3891" s="50" t="s">
        <v>148</v>
      </c>
      <c r="I3891" s="53">
        <v>75</v>
      </c>
      <c r="J3891" s="61">
        <v>4.78</v>
      </c>
      <c r="K3891" s="64">
        <f t="shared" si="251"/>
        <v>1.1330370370370371</v>
      </c>
      <c r="M3891" s="2"/>
    </row>
    <row r="3892" spans="1:13" x14ac:dyDescent="0.2">
      <c r="A3892" s="47">
        <f t="shared" si="253"/>
        <v>2021</v>
      </c>
      <c r="B3892" s="181" t="str">
        <f t="shared" si="254"/>
        <v>Jun</v>
      </c>
      <c r="C3892" s="79">
        <f t="shared" si="252"/>
        <v>26</v>
      </c>
      <c r="D3892" s="194">
        <v>44371</v>
      </c>
      <c r="E3892" s="53" t="s">
        <v>64</v>
      </c>
      <c r="F3892" s="53" t="s">
        <v>152</v>
      </c>
      <c r="G3892" s="50" t="s">
        <v>138</v>
      </c>
      <c r="H3892" s="50" t="s">
        <v>148</v>
      </c>
      <c r="I3892" s="53">
        <v>73</v>
      </c>
      <c r="J3892" s="61">
        <v>4.24</v>
      </c>
      <c r="K3892" s="64">
        <f t="shared" si="251"/>
        <v>1.0899266613027194</v>
      </c>
      <c r="M3892" s="2"/>
    </row>
    <row r="3893" spans="1:13" x14ac:dyDescent="0.2">
      <c r="A3893" s="47">
        <f t="shared" si="253"/>
        <v>2021</v>
      </c>
      <c r="B3893" s="181" t="str">
        <f t="shared" si="254"/>
        <v>Jun</v>
      </c>
      <c r="C3893" s="79">
        <f t="shared" si="252"/>
        <v>26</v>
      </c>
      <c r="D3893" s="194">
        <v>44371</v>
      </c>
      <c r="E3893" s="53" t="s">
        <v>64</v>
      </c>
      <c r="F3893" s="53" t="s">
        <v>152</v>
      </c>
      <c r="G3893" s="50" t="s">
        <v>138</v>
      </c>
      <c r="H3893" s="50" t="s">
        <v>144</v>
      </c>
      <c r="I3893" s="53">
        <v>68</v>
      </c>
      <c r="J3893" s="61">
        <v>3.12</v>
      </c>
      <c r="K3893" s="64">
        <f t="shared" si="251"/>
        <v>0.99226541827803783</v>
      </c>
      <c r="M3893" s="2"/>
    </row>
    <row r="3894" spans="1:13" x14ac:dyDescent="0.2">
      <c r="A3894" s="47">
        <f t="shared" si="253"/>
        <v>2021</v>
      </c>
      <c r="B3894" s="181" t="str">
        <f t="shared" si="254"/>
        <v>Jun</v>
      </c>
      <c r="C3894" s="79">
        <f t="shared" si="252"/>
        <v>26</v>
      </c>
      <c r="D3894" s="194">
        <v>44371</v>
      </c>
      <c r="E3894" s="53" t="s">
        <v>64</v>
      </c>
      <c r="F3894" s="53" t="s">
        <v>152</v>
      </c>
      <c r="G3894" s="50" t="s">
        <v>138</v>
      </c>
      <c r="H3894" s="50" t="s">
        <v>144</v>
      </c>
      <c r="I3894" s="53">
        <v>64</v>
      </c>
      <c r="J3894" s="61">
        <v>3.02</v>
      </c>
      <c r="K3894" s="64">
        <f t="shared" si="251"/>
        <v>1.15203857421875</v>
      </c>
      <c r="M3894" s="2"/>
    </row>
    <row r="3895" spans="1:13" x14ac:dyDescent="0.2">
      <c r="A3895" s="47">
        <f t="shared" si="253"/>
        <v>2021</v>
      </c>
      <c r="B3895" s="181" t="str">
        <f t="shared" si="254"/>
        <v>Jun</v>
      </c>
      <c r="C3895" s="79">
        <f t="shared" si="252"/>
        <v>26</v>
      </c>
      <c r="D3895" s="194">
        <v>44371</v>
      </c>
      <c r="E3895" s="53" t="s">
        <v>64</v>
      </c>
      <c r="F3895" s="53" t="s">
        <v>152</v>
      </c>
      <c r="G3895" s="50" t="s">
        <v>138</v>
      </c>
      <c r="H3895" s="50" t="s">
        <v>148</v>
      </c>
      <c r="I3895" s="53">
        <v>74</v>
      </c>
      <c r="J3895" s="61">
        <v>4.5599999999999996</v>
      </c>
      <c r="K3895" s="64">
        <f t="shared" si="251"/>
        <v>1.1253035358221624</v>
      </c>
      <c r="M3895" s="2"/>
    </row>
    <row r="3896" spans="1:13" x14ac:dyDescent="0.2">
      <c r="A3896" s="47">
        <f t="shared" si="253"/>
        <v>2021</v>
      </c>
      <c r="B3896" s="181" t="str">
        <f t="shared" si="254"/>
        <v>Jun</v>
      </c>
      <c r="C3896" s="79">
        <f t="shared" si="252"/>
        <v>26</v>
      </c>
      <c r="D3896" s="194">
        <v>44371</v>
      </c>
      <c r="E3896" s="53" t="s">
        <v>64</v>
      </c>
      <c r="F3896" s="53" t="s">
        <v>152</v>
      </c>
      <c r="G3896" s="50" t="s">
        <v>138</v>
      </c>
      <c r="H3896" s="50" t="s">
        <v>148</v>
      </c>
      <c r="I3896" s="53">
        <v>79</v>
      </c>
      <c r="J3896" s="61">
        <v>6.02</v>
      </c>
      <c r="K3896" s="64">
        <f t="shared" si="251"/>
        <v>1.2209987445212245</v>
      </c>
      <c r="M3896" s="2"/>
    </row>
    <row r="3897" spans="1:13" x14ac:dyDescent="0.2">
      <c r="A3897" s="47">
        <f t="shared" si="253"/>
        <v>2021</v>
      </c>
      <c r="B3897" s="181" t="str">
        <f t="shared" si="254"/>
        <v>Jun</v>
      </c>
      <c r="C3897" s="79">
        <f t="shared" si="252"/>
        <v>26</v>
      </c>
      <c r="D3897" s="194">
        <v>44371</v>
      </c>
      <c r="E3897" s="53" t="s">
        <v>64</v>
      </c>
      <c r="F3897" s="53" t="s">
        <v>152</v>
      </c>
      <c r="G3897" s="50" t="s">
        <v>138</v>
      </c>
      <c r="H3897" s="50" t="s">
        <v>148</v>
      </c>
      <c r="I3897" s="53">
        <v>76</v>
      </c>
      <c r="J3897" s="61">
        <v>5.01</v>
      </c>
      <c r="K3897" s="64">
        <f t="shared" si="251"/>
        <v>1.1412924624580842</v>
      </c>
      <c r="M3897" s="2"/>
    </row>
    <row r="3898" spans="1:13" x14ac:dyDescent="0.2">
      <c r="A3898" s="47">
        <f t="shared" si="253"/>
        <v>2021</v>
      </c>
      <c r="B3898" s="181" t="str">
        <f t="shared" si="254"/>
        <v>Jun</v>
      </c>
      <c r="C3898" s="79">
        <f t="shared" si="252"/>
        <v>26</v>
      </c>
      <c r="D3898" s="194">
        <v>44371</v>
      </c>
      <c r="E3898" s="53" t="s">
        <v>64</v>
      </c>
      <c r="F3898" s="53" t="s">
        <v>152</v>
      </c>
      <c r="G3898" s="50" t="s">
        <v>138</v>
      </c>
      <c r="H3898" s="50" t="s">
        <v>144</v>
      </c>
      <c r="I3898" s="53">
        <v>68</v>
      </c>
      <c r="J3898" s="61">
        <v>3.35</v>
      </c>
      <c r="K3898" s="64">
        <f t="shared" si="251"/>
        <v>1.0654131894972523</v>
      </c>
      <c r="M3898" s="2"/>
    </row>
    <row r="3899" spans="1:13" x14ac:dyDescent="0.2">
      <c r="A3899" s="47">
        <f t="shared" si="253"/>
        <v>2021</v>
      </c>
      <c r="B3899" s="181" t="str">
        <f t="shared" si="254"/>
        <v>Jun</v>
      </c>
      <c r="C3899" s="79">
        <f t="shared" si="252"/>
        <v>26</v>
      </c>
      <c r="D3899" s="194">
        <v>44371</v>
      </c>
      <c r="E3899" s="53" t="s">
        <v>64</v>
      </c>
      <c r="F3899" s="53" t="s">
        <v>152</v>
      </c>
      <c r="G3899" s="50" t="s">
        <v>138</v>
      </c>
      <c r="H3899" s="50" t="s">
        <v>144</v>
      </c>
      <c r="I3899" s="53">
        <v>63</v>
      </c>
      <c r="J3899" s="61">
        <v>2.91</v>
      </c>
      <c r="K3899" s="64">
        <f t="shared" si="251"/>
        <v>1.1637812091326831</v>
      </c>
      <c r="M3899" s="2"/>
    </row>
    <row r="3900" spans="1:13" x14ac:dyDescent="0.2">
      <c r="A3900" s="47">
        <f t="shared" si="253"/>
        <v>2021</v>
      </c>
      <c r="B3900" s="181" t="str">
        <f t="shared" si="254"/>
        <v>Jun</v>
      </c>
      <c r="C3900" s="79">
        <f t="shared" si="252"/>
        <v>26</v>
      </c>
      <c r="D3900" s="194">
        <v>44371</v>
      </c>
      <c r="E3900" s="53" t="s">
        <v>64</v>
      </c>
      <c r="F3900" s="53" t="s">
        <v>152</v>
      </c>
      <c r="G3900" s="50" t="s">
        <v>138</v>
      </c>
      <c r="H3900" s="50" t="s">
        <v>148</v>
      </c>
      <c r="I3900" s="53">
        <v>73</v>
      </c>
      <c r="J3900" s="61">
        <v>4.2</v>
      </c>
      <c r="K3900" s="64">
        <f t="shared" si="251"/>
        <v>1.0796443343092976</v>
      </c>
      <c r="M3900" s="2"/>
    </row>
    <row r="3901" spans="1:13" x14ac:dyDescent="0.2">
      <c r="A3901" s="47">
        <f t="shared" si="253"/>
        <v>2021</v>
      </c>
      <c r="B3901" s="181" t="str">
        <f t="shared" si="254"/>
        <v>Jun</v>
      </c>
      <c r="C3901" s="79">
        <f t="shared" si="252"/>
        <v>26</v>
      </c>
      <c r="D3901" s="194">
        <v>44371</v>
      </c>
      <c r="E3901" s="53" t="s">
        <v>64</v>
      </c>
      <c r="F3901" s="53" t="s">
        <v>152</v>
      </c>
      <c r="G3901" s="50" t="s">
        <v>138</v>
      </c>
      <c r="H3901" s="50" t="s">
        <v>148</v>
      </c>
      <c r="I3901" s="53">
        <v>77</v>
      </c>
      <c r="J3901" s="61">
        <v>5.21</v>
      </c>
      <c r="K3901" s="64">
        <f t="shared" si="251"/>
        <v>1.1412099453927755</v>
      </c>
      <c r="M3901" s="2"/>
    </row>
    <row r="3902" spans="1:13" x14ac:dyDescent="0.2">
      <c r="A3902" s="47">
        <f t="shared" si="253"/>
        <v>2021</v>
      </c>
      <c r="B3902" s="181" t="str">
        <f t="shared" si="254"/>
        <v>Jun</v>
      </c>
      <c r="C3902" s="79">
        <f t="shared" si="252"/>
        <v>26</v>
      </c>
      <c r="D3902" s="194">
        <v>44371</v>
      </c>
      <c r="E3902" s="53" t="s">
        <v>64</v>
      </c>
      <c r="F3902" s="53" t="s">
        <v>152</v>
      </c>
      <c r="G3902" s="50" t="s">
        <v>138</v>
      </c>
      <c r="H3902" s="50" t="s">
        <v>144</v>
      </c>
      <c r="I3902" s="53">
        <v>63</v>
      </c>
      <c r="J3902" s="61">
        <v>5.75</v>
      </c>
      <c r="K3902" s="64">
        <f t="shared" si="251"/>
        <v>2.2995676812759203</v>
      </c>
      <c r="M3902" s="2"/>
    </row>
    <row r="3903" spans="1:13" x14ac:dyDescent="0.2">
      <c r="A3903" s="47">
        <f t="shared" si="253"/>
        <v>2021</v>
      </c>
      <c r="B3903" s="181" t="str">
        <f t="shared" si="254"/>
        <v>Jun</v>
      </c>
      <c r="C3903" s="79">
        <f t="shared" si="252"/>
        <v>26</v>
      </c>
      <c r="D3903" s="194">
        <v>44371</v>
      </c>
      <c r="E3903" s="53" t="s">
        <v>64</v>
      </c>
      <c r="F3903" s="53" t="s">
        <v>152</v>
      </c>
      <c r="G3903" s="50" t="s">
        <v>138</v>
      </c>
      <c r="H3903" s="50" t="s">
        <v>148</v>
      </c>
      <c r="I3903" s="53">
        <v>74</v>
      </c>
      <c r="J3903" s="61">
        <v>4.68</v>
      </c>
      <c r="K3903" s="64">
        <f t="shared" si="251"/>
        <v>1.1549167867648511</v>
      </c>
      <c r="M3903" s="2"/>
    </row>
    <row r="3904" spans="1:13" x14ac:dyDescent="0.2">
      <c r="A3904" s="47">
        <f t="shared" si="253"/>
        <v>2021</v>
      </c>
      <c r="B3904" s="181" t="str">
        <f t="shared" si="254"/>
        <v>Jun</v>
      </c>
      <c r="C3904" s="79">
        <f t="shared" si="252"/>
        <v>26</v>
      </c>
      <c r="D3904" s="194">
        <v>44371</v>
      </c>
      <c r="E3904" s="53" t="s">
        <v>64</v>
      </c>
      <c r="F3904" s="53" t="s">
        <v>152</v>
      </c>
      <c r="G3904" s="50" t="s">
        <v>138</v>
      </c>
      <c r="H3904" s="50" t="s">
        <v>148</v>
      </c>
      <c r="I3904" s="53">
        <v>78</v>
      </c>
      <c r="J3904" s="61">
        <v>5.12</v>
      </c>
      <c r="K3904" s="64">
        <f t="shared" si="251"/>
        <v>1.0789123215158718</v>
      </c>
      <c r="M3904" s="2"/>
    </row>
    <row r="3905" spans="1:13" x14ac:dyDescent="0.2">
      <c r="A3905" s="47">
        <f t="shared" si="253"/>
        <v>2021</v>
      </c>
      <c r="B3905" s="181" t="str">
        <f t="shared" si="254"/>
        <v>Jun</v>
      </c>
      <c r="C3905" s="79">
        <f t="shared" si="252"/>
        <v>26</v>
      </c>
      <c r="D3905" s="194">
        <v>44371</v>
      </c>
      <c r="E3905" s="53" t="s">
        <v>64</v>
      </c>
      <c r="F3905" s="53" t="s">
        <v>152</v>
      </c>
      <c r="G3905" s="50" t="s">
        <v>138</v>
      </c>
      <c r="H3905" s="50" t="s">
        <v>148</v>
      </c>
      <c r="I3905" s="53">
        <v>73</v>
      </c>
      <c r="J3905" s="61">
        <v>4.53</v>
      </c>
      <c r="K3905" s="64">
        <f t="shared" si="251"/>
        <v>1.1644735320050281</v>
      </c>
      <c r="M3905" s="2"/>
    </row>
    <row r="3906" spans="1:13" x14ac:dyDescent="0.2">
      <c r="A3906" s="47">
        <f t="shared" si="253"/>
        <v>2021</v>
      </c>
      <c r="B3906" s="181" t="str">
        <f t="shared" si="254"/>
        <v>Jun</v>
      </c>
      <c r="C3906" s="79">
        <f t="shared" si="252"/>
        <v>26</v>
      </c>
      <c r="D3906" s="194">
        <v>44371</v>
      </c>
      <c r="E3906" s="53" t="s">
        <v>64</v>
      </c>
      <c r="F3906" s="53" t="s">
        <v>152</v>
      </c>
      <c r="G3906" s="50" t="s">
        <v>138</v>
      </c>
      <c r="H3906" s="50" t="s">
        <v>148</v>
      </c>
      <c r="I3906" s="53">
        <v>71</v>
      </c>
      <c r="J3906" s="61">
        <v>4.16</v>
      </c>
      <c r="K3906" s="64">
        <f t="shared" si="251"/>
        <v>1.1623001248913836</v>
      </c>
      <c r="M3906" s="2"/>
    </row>
    <row r="3907" spans="1:13" x14ac:dyDescent="0.2">
      <c r="A3907" s="47">
        <f t="shared" si="253"/>
        <v>2021</v>
      </c>
      <c r="B3907" s="181" t="str">
        <f t="shared" si="254"/>
        <v>Jun</v>
      </c>
      <c r="C3907" s="79">
        <f t="shared" si="252"/>
        <v>26</v>
      </c>
      <c r="D3907" s="194">
        <v>44371</v>
      </c>
      <c r="E3907" s="53" t="s">
        <v>64</v>
      </c>
      <c r="F3907" s="53" t="s">
        <v>152</v>
      </c>
      <c r="G3907" s="50" t="s">
        <v>138</v>
      </c>
      <c r="H3907" s="50" t="s">
        <v>148</v>
      </c>
      <c r="I3907" s="53">
        <v>78</v>
      </c>
      <c r="J3907" s="61">
        <v>5.2</v>
      </c>
      <c r="K3907" s="64">
        <f t="shared" ref="K3907:K3970" si="255">IF(J3907="","",(J3907*100000)/(I3907^3))</f>
        <v>1.0957703265395573</v>
      </c>
      <c r="M3907" s="2"/>
    </row>
    <row r="3908" spans="1:13" x14ac:dyDescent="0.2">
      <c r="A3908" s="47">
        <f t="shared" si="253"/>
        <v>2021</v>
      </c>
      <c r="B3908" s="181" t="str">
        <f t="shared" si="254"/>
        <v>Jun</v>
      </c>
      <c r="C3908" s="79">
        <f t="shared" si="252"/>
        <v>26</v>
      </c>
      <c r="D3908" s="194">
        <v>44371</v>
      </c>
      <c r="E3908" s="53" t="s">
        <v>64</v>
      </c>
      <c r="F3908" s="53" t="s">
        <v>152</v>
      </c>
      <c r="G3908" s="50" t="s">
        <v>138</v>
      </c>
      <c r="H3908" s="50" t="s">
        <v>144</v>
      </c>
      <c r="I3908" s="53">
        <v>67</v>
      </c>
      <c r="J3908" s="61">
        <v>3.34</v>
      </c>
      <c r="K3908" s="64">
        <f t="shared" si="255"/>
        <v>1.1105089389319829</v>
      </c>
      <c r="M3908" s="2"/>
    </row>
    <row r="3909" spans="1:13" x14ac:dyDescent="0.2">
      <c r="A3909" s="47">
        <f t="shared" si="253"/>
        <v>2021</v>
      </c>
      <c r="B3909" s="181" t="str">
        <f t="shared" si="254"/>
        <v>Jun</v>
      </c>
      <c r="C3909" s="79">
        <f t="shared" si="252"/>
        <v>26</v>
      </c>
      <c r="D3909" s="194">
        <v>44371</v>
      </c>
      <c r="E3909" s="53" t="s">
        <v>19</v>
      </c>
      <c r="F3909" s="53" t="s">
        <v>152</v>
      </c>
      <c r="G3909" s="50" t="s">
        <v>138</v>
      </c>
      <c r="H3909" s="50" t="s">
        <v>148</v>
      </c>
      <c r="I3909" s="53">
        <v>96</v>
      </c>
      <c r="J3909" s="61">
        <v>8.3000000000000007</v>
      </c>
      <c r="K3909" s="64">
        <f t="shared" si="255"/>
        <v>0.93813295717592604</v>
      </c>
      <c r="M3909" s="2"/>
    </row>
    <row r="3910" spans="1:13" x14ac:dyDescent="0.2">
      <c r="A3910" s="47">
        <f t="shared" si="253"/>
        <v>2021</v>
      </c>
      <c r="B3910" s="181" t="str">
        <f t="shared" si="254"/>
        <v>Jun</v>
      </c>
      <c r="C3910" s="79">
        <f t="shared" si="252"/>
        <v>26</v>
      </c>
      <c r="D3910" s="194">
        <v>44371</v>
      </c>
      <c r="E3910" s="53" t="s">
        <v>19</v>
      </c>
      <c r="F3910" s="53" t="s">
        <v>152</v>
      </c>
      <c r="G3910" s="50" t="s">
        <v>138</v>
      </c>
      <c r="H3910" s="50" t="s">
        <v>148</v>
      </c>
      <c r="I3910" s="53">
        <v>70</v>
      </c>
      <c r="J3910" s="61">
        <v>3.88</v>
      </c>
      <c r="K3910" s="64">
        <f t="shared" si="255"/>
        <v>1.1311953352769679</v>
      </c>
      <c r="M3910" s="2"/>
    </row>
    <row r="3911" spans="1:13" x14ac:dyDescent="0.2">
      <c r="A3911" s="47">
        <f t="shared" si="253"/>
        <v>2021</v>
      </c>
      <c r="B3911" s="181" t="str">
        <f t="shared" si="254"/>
        <v>Jun</v>
      </c>
      <c r="C3911" s="79">
        <f t="shared" si="252"/>
        <v>26</v>
      </c>
      <c r="D3911" s="194">
        <v>44371</v>
      </c>
      <c r="E3911" s="53" t="s">
        <v>19</v>
      </c>
      <c r="F3911" s="53" t="s">
        <v>152</v>
      </c>
      <c r="G3911" s="50" t="s">
        <v>138</v>
      </c>
      <c r="H3911" s="50" t="s">
        <v>148</v>
      </c>
      <c r="I3911" s="53">
        <v>76</v>
      </c>
      <c r="J3911" s="61">
        <v>4.72</v>
      </c>
      <c r="K3911" s="64">
        <f t="shared" si="255"/>
        <v>1.0752296253098119</v>
      </c>
      <c r="M3911" s="2"/>
    </row>
    <row r="3912" spans="1:13" x14ac:dyDescent="0.2">
      <c r="A3912" s="47">
        <f t="shared" si="253"/>
        <v>2021</v>
      </c>
      <c r="B3912" s="181" t="str">
        <f t="shared" si="254"/>
        <v>Jun</v>
      </c>
      <c r="C3912" s="79">
        <f t="shared" si="252"/>
        <v>26</v>
      </c>
      <c r="D3912" s="194">
        <v>44371</v>
      </c>
      <c r="E3912" s="53" t="s">
        <v>19</v>
      </c>
      <c r="F3912" s="53" t="s">
        <v>152</v>
      </c>
      <c r="G3912" s="50" t="s">
        <v>138</v>
      </c>
      <c r="H3912" s="50" t="s">
        <v>144</v>
      </c>
      <c r="I3912" s="53">
        <v>68</v>
      </c>
      <c r="J3912" s="61">
        <v>3.17</v>
      </c>
      <c r="K3912" s="64">
        <f t="shared" si="255"/>
        <v>1.0081671076735192</v>
      </c>
      <c r="M3912" s="2"/>
    </row>
    <row r="3913" spans="1:13" x14ac:dyDescent="0.2">
      <c r="A3913" s="47">
        <f t="shared" si="253"/>
        <v>2021</v>
      </c>
      <c r="B3913" s="181" t="str">
        <f t="shared" si="254"/>
        <v>Jun</v>
      </c>
      <c r="C3913" s="79">
        <f t="shared" si="252"/>
        <v>26</v>
      </c>
      <c r="D3913" s="194">
        <v>44371</v>
      </c>
      <c r="E3913" s="53" t="s">
        <v>19</v>
      </c>
      <c r="F3913" s="53" t="s">
        <v>152</v>
      </c>
      <c r="G3913" s="50" t="s">
        <v>138</v>
      </c>
      <c r="H3913" s="50" t="s">
        <v>148</v>
      </c>
      <c r="I3913" s="53">
        <v>83</v>
      </c>
      <c r="J3913" s="61">
        <v>5.98</v>
      </c>
      <c r="K3913" s="64">
        <f t="shared" si="255"/>
        <v>1.045843994354541</v>
      </c>
      <c r="M3913" s="2"/>
    </row>
    <row r="3914" spans="1:13" x14ac:dyDescent="0.2">
      <c r="A3914" s="47">
        <f t="shared" si="253"/>
        <v>2021</v>
      </c>
      <c r="B3914" s="181" t="str">
        <f t="shared" si="254"/>
        <v>Jun</v>
      </c>
      <c r="C3914" s="79">
        <f t="shared" si="252"/>
        <v>26</v>
      </c>
      <c r="D3914" s="194">
        <v>44371</v>
      </c>
      <c r="E3914" s="53" t="s">
        <v>19</v>
      </c>
      <c r="F3914" s="53" t="s">
        <v>152</v>
      </c>
      <c r="G3914" s="50" t="s">
        <v>138</v>
      </c>
      <c r="H3914" s="50" t="s">
        <v>144</v>
      </c>
      <c r="I3914" s="53">
        <v>69</v>
      </c>
      <c r="J3914" s="61">
        <v>3.58</v>
      </c>
      <c r="K3914" s="64">
        <f t="shared" si="255"/>
        <v>1.0897722741233877</v>
      </c>
      <c r="M3914" s="2"/>
    </row>
    <row r="3915" spans="1:13" x14ac:dyDescent="0.2">
      <c r="A3915" s="47">
        <f t="shared" si="253"/>
        <v>2021</v>
      </c>
      <c r="B3915" s="181" t="str">
        <f t="shared" si="254"/>
        <v>Jun</v>
      </c>
      <c r="C3915" s="79">
        <f t="shared" si="252"/>
        <v>26</v>
      </c>
      <c r="D3915" s="194">
        <v>44371</v>
      </c>
      <c r="E3915" s="53" t="s">
        <v>19</v>
      </c>
      <c r="F3915" s="53" t="s">
        <v>152</v>
      </c>
      <c r="G3915" s="50" t="s">
        <v>138</v>
      </c>
      <c r="H3915" s="50" t="s">
        <v>148</v>
      </c>
      <c r="I3915" s="53">
        <v>77</v>
      </c>
      <c r="J3915" s="61">
        <v>4.91</v>
      </c>
      <c r="K3915" s="64">
        <f t="shared" si="255"/>
        <v>1.0754972805908882</v>
      </c>
      <c r="M3915" s="2"/>
    </row>
    <row r="3916" spans="1:13" x14ac:dyDescent="0.2">
      <c r="A3916" s="47">
        <f t="shared" si="253"/>
        <v>2021</v>
      </c>
      <c r="B3916" s="181" t="str">
        <f t="shared" si="254"/>
        <v>Jun</v>
      </c>
      <c r="C3916" s="79">
        <f t="shared" si="252"/>
        <v>26</v>
      </c>
      <c r="D3916" s="194">
        <v>44371</v>
      </c>
      <c r="E3916" s="53" t="s">
        <v>19</v>
      </c>
      <c r="F3916" s="53" t="s">
        <v>152</v>
      </c>
      <c r="G3916" s="50" t="s">
        <v>138</v>
      </c>
      <c r="H3916" s="50" t="s">
        <v>148</v>
      </c>
      <c r="I3916" s="53">
        <v>75</v>
      </c>
      <c r="J3916" s="61">
        <v>4.3</v>
      </c>
      <c r="K3916" s="64">
        <f t="shared" si="255"/>
        <v>1.0192592592592593</v>
      </c>
      <c r="M3916" s="2"/>
    </row>
    <row r="3917" spans="1:13" x14ac:dyDescent="0.2">
      <c r="A3917" s="47">
        <f t="shared" si="253"/>
        <v>2021</v>
      </c>
      <c r="B3917" s="181" t="str">
        <f t="shared" si="254"/>
        <v>Jun</v>
      </c>
      <c r="C3917" s="79">
        <f t="shared" si="252"/>
        <v>26</v>
      </c>
      <c r="D3917" s="194">
        <v>44371</v>
      </c>
      <c r="E3917" s="53" t="s">
        <v>19</v>
      </c>
      <c r="F3917" s="53" t="s">
        <v>152</v>
      </c>
      <c r="G3917" s="50" t="s">
        <v>138</v>
      </c>
      <c r="H3917" s="50" t="s">
        <v>148</v>
      </c>
      <c r="I3917" s="53">
        <v>73</v>
      </c>
      <c r="J3917" s="61">
        <v>4.12</v>
      </c>
      <c r="K3917" s="64">
        <f t="shared" si="255"/>
        <v>1.0590796803224538</v>
      </c>
      <c r="M3917" s="2"/>
    </row>
    <row r="3918" spans="1:13" x14ac:dyDescent="0.2">
      <c r="A3918" s="47">
        <f t="shared" si="253"/>
        <v>2021</v>
      </c>
      <c r="B3918" s="181" t="str">
        <f t="shared" si="254"/>
        <v>Jun</v>
      </c>
      <c r="C3918" s="79">
        <f t="shared" ref="C3918:C3981" si="256">WEEKNUM(D3918)</f>
        <v>26</v>
      </c>
      <c r="D3918" s="194">
        <v>44372</v>
      </c>
      <c r="E3918" s="53" t="s">
        <v>19</v>
      </c>
      <c r="F3918" s="53" t="s">
        <v>146</v>
      </c>
      <c r="G3918" s="50" t="s">
        <v>138</v>
      </c>
      <c r="H3918" s="50" t="s">
        <v>144</v>
      </c>
      <c r="I3918" s="53">
        <v>50</v>
      </c>
      <c r="J3918" s="61">
        <v>1.27</v>
      </c>
      <c r="K3918" s="64">
        <f t="shared" si="255"/>
        <v>1.016</v>
      </c>
      <c r="M3918" s="2"/>
    </row>
    <row r="3919" spans="1:13" x14ac:dyDescent="0.2">
      <c r="A3919" s="47">
        <f t="shared" si="253"/>
        <v>2021</v>
      </c>
      <c r="B3919" s="181" t="str">
        <f t="shared" si="254"/>
        <v>Jun</v>
      </c>
      <c r="C3919" s="79">
        <f t="shared" si="256"/>
        <v>26</v>
      </c>
      <c r="D3919" s="194">
        <v>44372</v>
      </c>
      <c r="E3919" s="53" t="s">
        <v>19</v>
      </c>
      <c r="F3919" s="53" t="s">
        <v>146</v>
      </c>
      <c r="G3919" s="50" t="s">
        <v>138</v>
      </c>
      <c r="H3919" s="50" t="s">
        <v>144</v>
      </c>
      <c r="I3919" s="53">
        <v>52</v>
      </c>
      <c r="J3919" s="61">
        <v>1.5</v>
      </c>
      <c r="K3919" s="64">
        <f t="shared" si="255"/>
        <v>1.0667956304050978</v>
      </c>
      <c r="M3919" s="2"/>
    </row>
    <row r="3920" spans="1:13" x14ac:dyDescent="0.2">
      <c r="A3920" s="47">
        <f t="shared" si="253"/>
        <v>2021</v>
      </c>
      <c r="B3920" s="181" t="str">
        <f t="shared" si="254"/>
        <v>Jun</v>
      </c>
      <c r="C3920" s="79">
        <f t="shared" si="256"/>
        <v>26</v>
      </c>
      <c r="D3920" s="194">
        <v>44372</v>
      </c>
      <c r="E3920" s="53" t="s">
        <v>19</v>
      </c>
      <c r="F3920" s="53" t="s">
        <v>146</v>
      </c>
      <c r="G3920" s="50" t="s">
        <v>138</v>
      </c>
      <c r="H3920" s="50" t="s">
        <v>144</v>
      </c>
      <c r="I3920" s="53">
        <v>50</v>
      </c>
      <c r="J3920" s="61">
        <v>1.3</v>
      </c>
      <c r="K3920" s="64">
        <f t="shared" si="255"/>
        <v>1.04</v>
      </c>
      <c r="M3920" s="2"/>
    </row>
    <row r="3921" spans="1:13" x14ac:dyDescent="0.2">
      <c r="A3921" s="47">
        <f t="shared" si="253"/>
        <v>2021</v>
      </c>
      <c r="B3921" s="181" t="str">
        <f t="shared" si="254"/>
        <v>Jun</v>
      </c>
      <c r="C3921" s="79">
        <f t="shared" si="256"/>
        <v>26</v>
      </c>
      <c r="D3921" s="194">
        <v>44372</v>
      </c>
      <c r="E3921" s="53" t="s">
        <v>19</v>
      </c>
      <c r="F3921" s="53" t="s">
        <v>146</v>
      </c>
      <c r="G3921" s="50" t="s">
        <v>138</v>
      </c>
      <c r="H3921" s="50" t="s">
        <v>144</v>
      </c>
      <c r="I3921" s="53">
        <v>55</v>
      </c>
      <c r="J3921" s="61">
        <v>1.79</v>
      </c>
      <c r="K3921" s="64">
        <f t="shared" si="255"/>
        <v>1.0758827948910594</v>
      </c>
      <c r="M3921" s="2"/>
    </row>
    <row r="3922" spans="1:13" x14ac:dyDescent="0.2">
      <c r="A3922" s="47">
        <f t="shared" si="253"/>
        <v>2021</v>
      </c>
      <c r="B3922" s="181" t="str">
        <f t="shared" si="254"/>
        <v>Jun</v>
      </c>
      <c r="C3922" s="79">
        <f t="shared" si="256"/>
        <v>26</v>
      </c>
      <c r="D3922" s="194">
        <v>44372</v>
      </c>
      <c r="E3922" s="53" t="s">
        <v>19</v>
      </c>
      <c r="F3922" s="53" t="s">
        <v>146</v>
      </c>
      <c r="G3922" s="50" t="s">
        <v>138</v>
      </c>
      <c r="H3922" s="50" t="s">
        <v>144</v>
      </c>
      <c r="I3922" s="53">
        <v>49</v>
      </c>
      <c r="J3922" s="61">
        <v>1.25</v>
      </c>
      <c r="K3922" s="64">
        <f t="shared" si="255"/>
        <v>1.0624824690392609</v>
      </c>
      <c r="M3922" s="2"/>
    </row>
    <row r="3923" spans="1:13" x14ac:dyDescent="0.2">
      <c r="A3923" s="47">
        <f t="shared" si="253"/>
        <v>2021</v>
      </c>
      <c r="B3923" s="181" t="str">
        <f t="shared" si="254"/>
        <v>Jun</v>
      </c>
      <c r="C3923" s="79">
        <f t="shared" si="256"/>
        <v>26</v>
      </c>
      <c r="D3923" s="194">
        <v>44372</v>
      </c>
      <c r="E3923" s="53" t="s">
        <v>19</v>
      </c>
      <c r="F3923" s="53" t="s">
        <v>146</v>
      </c>
      <c r="G3923" s="50" t="s">
        <v>138</v>
      </c>
      <c r="H3923" s="50" t="s">
        <v>144</v>
      </c>
      <c r="I3923" s="53">
        <v>54</v>
      </c>
      <c r="J3923" s="61">
        <v>1.64</v>
      </c>
      <c r="K3923" s="64">
        <f t="shared" si="255"/>
        <v>1.0415079002184626</v>
      </c>
      <c r="M3923" s="2"/>
    </row>
    <row r="3924" spans="1:13" x14ac:dyDescent="0.2">
      <c r="A3924" s="47">
        <f t="shared" si="253"/>
        <v>2021</v>
      </c>
      <c r="B3924" s="181" t="str">
        <f t="shared" si="254"/>
        <v>Jun</v>
      </c>
      <c r="C3924" s="79">
        <f t="shared" si="256"/>
        <v>26</v>
      </c>
      <c r="D3924" s="194">
        <v>44372</v>
      </c>
      <c r="E3924" s="53" t="s">
        <v>19</v>
      </c>
      <c r="F3924" s="53" t="s">
        <v>146</v>
      </c>
      <c r="G3924" s="50" t="s">
        <v>138</v>
      </c>
      <c r="H3924" s="50" t="s">
        <v>144</v>
      </c>
      <c r="I3924" s="53">
        <v>52</v>
      </c>
      <c r="J3924" s="61">
        <v>1.6</v>
      </c>
      <c r="K3924" s="64">
        <f t="shared" si="255"/>
        <v>1.1379153390987711</v>
      </c>
      <c r="M3924" s="2"/>
    </row>
    <row r="3925" spans="1:13" x14ac:dyDescent="0.2">
      <c r="A3925" s="47">
        <f t="shared" si="253"/>
        <v>2021</v>
      </c>
      <c r="B3925" s="181" t="str">
        <f t="shared" si="254"/>
        <v>Jun</v>
      </c>
      <c r="C3925" s="79">
        <f t="shared" si="256"/>
        <v>26</v>
      </c>
      <c r="D3925" s="194">
        <v>44372</v>
      </c>
      <c r="E3925" s="53" t="s">
        <v>19</v>
      </c>
      <c r="F3925" s="53" t="s">
        <v>146</v>
      </c>
      <c r="G3925" s="50" t="s">
        <v>138</v>
      </c>
      <c r="H3925" s="50" t="s">
        <v>144</v>
      </c>
      <c r="I3925" s="53">
        <v>58</v>
      </c>
      <c r="J3925" s="61">
        <v>2.1800000000000002</v>
      </c>
      <c r="K3925" s="64">
        <f t="shared" si="255"/>
        <v>1.1173069826561157</v>
      </c>
      <c r="M3925" s="2"/>
    </row>
    <row r="3926" spans="1:13" x14ac:dyDescent="0.2">
      <c r="A3926" s="47">
        <f t="shared" si="253"/>
        <v>2021</v>
      </c>
      <c r="B3926" s="181" t="str">
        <f t="shared" si="254"/>
        <v>Jun</v>
      </c>
      <c r="C3926" s="79">
        <f t="shared" si="256"/>
        <v>26</v>
      </c>
      <c r="D3926" s="194">
        <v>44372</v>
      </c>
      <c r="E3926" s="53" t="s">
        <v>19</v>
      </c>
      <c r="F3926" s="53" t="s">
        <v>146</v>
      </c>
      <c r="G3926" s="50" t="s">
        <v>138</v>
      </c>
      <c r="H3926" s="50" t="s">
        <v>144</v>
      </c>
      <c r="I3926" s="53">
        <v>62</v>
      </c>
      <c r="J3926" s="61">
        <v>2.57</v>
      </c>
      <c r="K3926" s="64">
        <f t="shared" si="255"/>
        <v>1.0783458091369875</v>
      </c>
      <c r="M3926" s="2"/>
    </row>
    <row r="3927" spans="1:13" x14ac:dyDescent="0.2">
      <c r="A3927" s="47">
        <f t="shared" si="253"/>
        <v>2021</v>
      </c>
      <c r="B3927" s="181" t="str">
        <f t="shared" si="254"/>
        <v>Jun</v>
      </c>
      <c r="C3927" s="79">
        <f t="shared" si="256"/>
        <v>26</v>
      </c>
      <c r="D3927" s="194">
        <v>44372</v>
      </c>
      <c r="E3927" s="53" t="s">
        <v>19</v>
      </c>
      <c r="F3927" s="53" t="s">
        <v>146</v>
      </c>
      <c r="G3927" s="50" t="s">
        <v>138</v>
      </c>
      <c r="H3927" s="50" t="s">
        <v>144</v>
      </c>
      <c r="I3927" s="53">
        <v>57</v>
      </c>
      <c r="J3927" s="61">
        <v>1.94</v>
      </c>
      <c r="K3927" s="64">
        <f t="shared" si="255"/>
        <v>1.0475557931455293</v>
      </c>
      <c r="M3927" s="2"/>
    </row>
    <row r="3928" spans="1:13" x14ac:dyDescent="0.2">
      <c r="A3928" s="47">
        <f t="shared" si="253"/>
        <v>2021</v>
      </c>
      <c r="B3928" s="181" t="str">
        <f t="shared" si="254"/>
        <v>Jun</v>
      </c>
      <c r="C3928" s="79">
        <f t="shared" si="256"/>
        <v>26</v>
      </c>
      <c r="D3928" s="194">
        <v>44372</v>
      </c>
      <c r="E3928" s="53" t="s">
        <v>19</v>
      </c>
      <c r="F3928" s="53" t="s">
        <v>146</v>
      </c>
      <c r="G3928" s="50" t="s">
        <v>138</v>
      </c>
      <c r="H3928" s="50" t="s">
        <v>144</v>
      </c>
      <c r="I3928" s="53">
        <v>56</v>
      </c>
      <c r="J3928" s="61">
        <v>1.95</v>
      </c>
      <c r="K3928" s="64">
        <f t="shared" si="255"/>
        <v>1.1103771865889214</v>
      </c>
      <c r="M3928" s="2"/>
    </row>
    <row r="3929" spans="1:13" x14ac:dyDescent="0.2">
      <c r="A3929" s="47">
        <f t="shared" si="253"/>
        <v>2021</v>
      </c>
      <c r="B3929" s="181" t="str">
        <f t="shared" si="254"/>
        <v>Jun</v>
      </c>
      <c r="C3929" s="79">
        <f t="shared" si="256"/>
        <v>26</v>
      </c>
      <c r="D3929" s="194">
        <v>44372</v>
      </c>
      <c r="E3929" s="53" t="s">
        <v>19</v>
      </c>
      <c r="F3929" s="53" t="s">
        <v>146</v>
      </c>
      <c r="G3929" s="50" t="s">
        <v>138</v>
      </c>
      <c r="H3929" s="50" t="s">
        <v>144</v>
      </c>
      <c r="I3929" s="53">
        <v>51</v>
      </c>
      <c r="J3929" s="61">
        <v>1.37</v>
      </c>
      <c r="K3929" s="64">
        <f t="shared" si="255"/>
        <v>1.0327852786635607</v>
      </c>
      <c r="M3929" s="2"/>
    </row>
    <row r="3930" spans="1:13" x14ac:dyDescent="0.2">
      <c r="A3930" s="47">
        <f t="shared" si="253"/>
        <v>2021</v>
      </c>
      <c r="B3930" s="181" t="str">
        <f t="shared" si="254"/>
        <v>Jun</v>
      </c>
      <c r="C3930" s="79">
        <f t="shared" si="256"/>
        <v>26</v>
      </c>
      <c r="D3930" s="194">
        <v>44372</v>
      </c>
      <c r="E3930" s="53" t="s">
        <v>19</v>
      </c>
      <c r="F3930" s="53" t="s">
        <v>146</v>
      </c>
      <c r="G3930" s="50" t="s">
        <v>138</v>
      </c>
      <c r="H3930" s="50" t="s">
        <v>144</v>
      </c>
      <c r="I3930" s="53">
        <v>54</v>
      </c>
      <c r="J3930" s="61">
        <v>1.74</v>
      </c>
      <c r="K3930" s="64">
        <f t="shared" si="255"/>
        <v>1.1050144795000763</v>
      </c>
      <c r="M3930" s="2"/>
    </row>
    <row r="3931" spans="1:13" x14ac:dyDescent="0.2">
      <c r="A3931" s="47">
        <f t="shared" si="253"/>
        <v>2021</v>
      </c>
      <c r="B3931" s="181" t="str">
        <f t="shared" si="254"/>
        <v>Jun</v>
      </c>
      <c r="C3931" s="79">
        <f t="shared" si="256"/>
        <v>26</v>
      </c>
      <c r="D3931" s="194">
        <v>44372</v>
      </c>
      <c r="E3931" s="53" t="s">
        <v>19</v>
      </c>
      <c r="F3931" s="53" t="s">
        <v>146</v>
      </c>
      <c r="G3931" s="50" t="s">
        <v>138</v>
      </c>
      <c r="H3931" s="50" t="s">
        <v>144</v>
      </c>
      <c r="I3931" s="53">
        <v>56</v>
      </c>
      <c r="J3931" s="61">
        <v>1.78</v>
      </c>
      <c r="K3931" s="64">
        <f t="shared" si="255"/>
        <v>1.0135750728862973</v>
      </c>
      <c r="M3931" s="2"/>
    </row>
    <row r="3932" spans="1:13" x14ac:dyDescent="0.2">
      <c r="A3932" s="47">
        <f t="shared" si="253"/>
        <v>2021</v>
      </c>
      <c r="B3932" s="181" t="str">
        <f t="shared" si="254"/>
        <v>Jun</v>
      </c>
      <c r="C3932" s="79">
        <f t="shared" si="256"/>
        <v>26</v>
      </c>
      <c r="D3932" s="194">
        <v>44372</v>
      </c>
      <c r="E3932" s="53" t="s">
        <v>19</v>
      </c>
      <c r="F3932" s="53" t="s">
        <v>146</v>
      </c>
      <c r="G3932" s="50" t="s">
        <v>138</v>
      </c>
      <c r="H3932" s="50" t="s">
        <v>148</v>
      </c>
      <c r="I3932" s="53">
        <v>75</v>
      </c>
      <c r="J3932" s="61">
        <v>4.32</v>
      </c>
      <c r="K3932" s="64">
        <f t="shared" si="255"/>
        <v>1.024</v>
      </c>
      <c r="M3932" s="2"/>
    </row>
    <row r="3933" spans="1:13" x14ac:dyDescent="0.2">
      <c r="A3933" s="47">
        <f t="shared" si="253"/>
        <v>2021</v>
      </c>
      <c r="B3933" s="181" t="str">
        <f t="shared" si="254"/>
        <v>Jun</v>
      </c>
      <c r="C3933" s="79">
        <f t="shared" si="256"/>
        <v>26</v>
      </c>
      <c r="D3933" s="194">
        <v>44372</v>
      </c>
      <c r="E3933" s="53" t="s">
        <v>19</v>
      </c>
      <c r="F3933" s="53" t="s">
        <v>146</v>
      </c>
      <c r="G3933" s="50" t="s">
        <v>138</v>
      </c>
      <c r="H3933" s="50" t="s">
        <v>144</v>
      </c>
      <c r="I3933" s="53">
        <v>56</v>
      </c>
      <c r="J3933" s="61">
        <v>1.9</v>
      </c>
      <c r="K3933" s="64">
        <f t="shared" si="255"/>
        <v>1.0819059766763848</v>
      </c>
      <c r="M3933" s="2"/>
    </row>
    <row r="3934" spans="1:13" x14ac:dyDescent="0.2">
      <c r="A3934" s="47">
        <f t="shared" si="253"/>
        <v>2021</v>
      </c>
      <c r="B3934" s="181" t="str">
        <f t="shared" si="254"/>
        <v>Jun</v>
      </c>
      <c r="C3934" s="79">
        <f t="shared" si="256"/>
        <v>26</v>
      </c>
      <c r="D3934" s="194">
        <v>44372</v>
      </c>
      <c r="E3934" s="53" t="s">
        <v>19</v>
      </c>
      <c r="F3934" s="53" t="s">
        <v>146</v>
      </c>
      <c r="G3934" s="50" t="s">
        <v>138</v>
      </c>
      <c r="H3934" s="50" t="s">
        <v>144</v>
      </c>
      <c r="I3934" s="53">
        <v>51</v>
      </c>
      <c r="J3934" s="61">
        <v>1.43</v>
      </c>
      <c r="K3934" s="64">
        <f t="shared" si="255"/>
        <v>1.078016750721819</v>
      </c>
      <c r="M3934" s="2"/>
    </row>
    <row r="3935" spans="1:13" x14ac:dyDescent="0.2">
      <c r="A3935" s="47">
        <f t="shared" si="253"/>
        <v>2021</v>
      </c>
      <c r="B3935" s="181" t="str">
        <f t="shared" si="254"/>
        <v>Jun</v>
      </c>
      <c r="C3935" s="79">
        <f t="shared" si="256"/>
        <v>26</v>
      </c>
      <c r="D3935" s="194">
        <v>44372</v>
      </c>
      <c r="E3935" s="53" t="s">
        <v>19</v>
      </c>
      <c r="F3935" s="53" t="s">
        <v>146</v>
      </c>
      <c r="G3935" s="50" t="s">
        <v>138</v>
      </c>
      <c r="H3935" s="50" t="s">
        <v>144</v>
      </c>
      <c r="I3935" s="53">
        <v>47</v>
      </c>
      <c r="J3935" s="61">
        <v>1.06</v>
      </c>
      <c r="K3935" s="64">
        <f t="shared" si="255"/>
        <v>1.0209683788755863</v>
      </c>
      <c r="M3935" s="2"/>
    </row>
    <row r="3936" spans="1:13" x14ac:dyDescent="0.2">
      <c r="A3936" s="47">
        <f t="shared" si="253"/>
        <v>2021</v>
      </c>
      <c r="B3936" s="181" t="str">
        <f t="shared" si="254"/>
        <v>Jun</v>
      </c>
      <c r="C3936" s="79">
        <f t="shared" si="256"/>
        <v>26</v>
      </c>
      <c r="D3936" s="194">
        <v>44372</v>
      </c>
      <c r="E3936" s="53" t="s">
        <v>19</v>
      </c>
      <c r="F3936" s="53" t="s">
        <v>146</v>
      </c>
      <c r="G3936" s="50" t="s">
        <v>138</v>
      </c>
      <c r="H3936" s="50" t="s">
        <v>144</v>
      </c>
      <c r="I3936" s="53">
        <v>55</v>
      </c>
      <c r="J3936" s="61">
        <v>1.84</v>
      </c>
      <c r="K3936" s="64">
        <f t="shared" si="255"/>
        <v>1.1059353869271225</v>
      </c>
      <c r="M3936" s="2"/>
    </row>
    <row r="3937" spans="1:13" x14ac:dyDescent="0.2">
      <c r="A3937" s="47">
        <f t="shared" si="253"/>
        <v>2021</v>
      </c>
      <c r="B3937" s="181" t="str">
        <f t="shared" si="254"/>
        <v>Jun</v>
      </c>
      <c r="C3937" s="79">
        <f t="shared" si="256"/>
        <v>26</v>
      </c>
      <c r="D3937" s="194">
        <v>44372</v>
      </c>
      <c r="E3937" s="53" t="s">
        <v>19</v>
      </c>
      <c r="F3937" s="53" t="s">
        <v>146</v>
      </c>
      <c r="G3937" s="50" t="s">
        <v>138</v>
      </c>
      <c r="H3937" s="50" t="s">
        <v>144</v>
      </c>
      <c r="I3937" s="53">
        <v>54</v>
      </c>
      <c r="J3937" s="61">
        <v>1.65</v>
      </c>
      <c r="K3937" s="64">
        <f t="shared" si="255"/>
        <v>1.047858558146624</v>
      </c>
      <c r="M3937" s="2"/>
    </row>
    <row r="3938" spans="1:13" x14ac:dyDescent="0.2">
      <c r="A3938" s="47">
        <f t="shared" si="253"/>
        <v>2021</v>
      </c>
      <c r="B3938" s="181" t="str">
        <f t="shared" si="254"/>
        <v>Jun</v>
      </c>
      <c r="C3938" s="79">
        <f t="shared" si="256"/>
        <v>26</v>
      </c>
      <c r="D3938" s="194">
        <v>44372</v>
      </c>
      <c r="E3938" s="53" t="s">
        <v>19</v>
      </c>
      <c r="F3938" s="53" t="s">
        <v>146</v>
      </c>
      <c r="G3938" s="50" t="s">
        <v>138</v>
      </c>
      <c r="H3938" s="50" t="s">
        <v>144</v>
      </c>
      <c r="I3938" s="53">
        <v>57</v>
      </c>
      <c r="J3938" s="61">
        <v>2.02</v>
      </c>
      <c r="K3938" s="64">
        <f t="shared" si="255"/>
        <v>1.0907539701824582</v>
      </c>
      <c r="M3938" s="2"/>
    </row>
    <row r="3939" spans="1:13" x14ac:dyDescent="0.2">
      <c r="A3939" s="47">
        <f t="shared" si="253"/>
        <v>2021</v>
      </c>
      <c r="B3939" s="181" t="str">
        <f t="shared" si="254"/>
        <v>Jun</v>
      </c>
      <c r="C3939" s="79">
        <f t="shared" si="256"/>
        <v>26</v>
      </c>
      <c r="D3939" s="194">
        <v>44372</v>
      </c>
      <c r="E3939" s="53" t="s">
        <v>19</v>
      </c>
      <c r="F3939" s="53" t="s">
        <v>146</v>
      </c>
      <c r="G3939" s="50" t="s">
        <v>138</v>
      </c>
      <c r="H3939" s="50" t="s">
        <v>144</v>
      </c>
      <c r="I3939" s="53">
        <v>48</v>
      </c>
      <c r="J3939" s="61">
        <v>1.1599999999999999</v>
      </c>
      <c r="K3939" s="64">
        <f t="shared" si="255"/>
        <v>1.0489004629629628</v>
      </c>
      <c r="M3939" s="2"/>
    </row>
    <row r="3940" spans="1:13" x14ac:dyDescent="0.2">
      <c r="A3940" s="47">
        <f t="shared" si="253"/>
        <v>2021</v>
      </c>
      <c r="B3940" s="181" t="str">
        <f t="shared" si="254"/>
        <v>Jun</v>
      </c>
      <c r="C3940" s="79">
        <f t="shared" si="256"/>
        <v>26</v>
      </c>
      <c r="D3940" s="194">
        <v>44372</v>
      </c>
      <c r="E3940" s="53" t="s">
        <v>19</v>
      </c>
      <c r="F3940" s="53" t="s">
        <v>146</v>
      </c>
      <c r="G3940" s="50" t="s">
        <v>138</v>
      </c>
      <c r="H3940" s="50" t="s">
        <v>144</v>
      </c>
      <c r="I3940" s="53">
        <v>60</v>
      </c>
      <c r="J3940" s="61">
        <v>2.79</v>
      </c>
      <c r="K3940" s="64">
        <f t="shared" si="255"/>
        <v>1.2916666666666667</v>
      </c>
      <c r="M3940" s="2"/>
    </row>
    <row r="3941" spans="1:13" x14ac:dyDescent="0.2">
      <c r="A3941" s="47">
        <f t="shared" si="253"/>
        <v>2021</v>
      </c>
      <c r="B3941" s="181" t="str">
        <f t="shared" si="254"/>
        <v>Jun</v>
      </c>
      <c r="C3941" s="79">
        <f t="shared" si="256"/>
        <v>26</v>
      </c>
      <c r="D3941" s="194">
        <v>44372</v>
      </c>
      <c r="E3941" s="53" t="s">
        <v>19</v>
      </c>
      <c r="F3941" s="53" t="s">
        <v>146</v>
      </c>
      <c r="G3941" s="50" t="s">
        <v>138</v>
      </c>
      <c r="H3941" s="50" t="s">
        <v>144</v>
      </c>
      <c r="I3941" s="53">
        <v>53</v>
      </c>
      <c r="J3941" s="61">
        <v>1.7</v>
      </c>
      <c r="K3941" s="64">
        <f t="shared" si="255"/>
        <v>1.1418822249239304</v>
      </c>
      <c r="M3941" s="2"/>
    </row>
    <row r="3942" spans="1:13" x14ac:dyDescent="0.2">
      <c r="A3942" s="47">
        <f t="shared" si="253"/>
        <v>2021</v>
      </c>
      <c r="B3942" s="181" t="str">
        <f t="shared" si="254"/>
        <v>Jun</v>
      </c>
      <c r="C3942" s="79">
        <f t="shared" si="256"/>
        <v>26</v>
      </c>
      <c r="D3942" s="194">
        <v>44372</v>
      </c>
      <c r="E3942" s="53" t="s">
        <v>19</v>
      </c>
      <c r="F3942" s="53" t="s">
        <v>152</v>
      </c>
      <c r="G3942" s="50" t="s">
        <v>138</v>
      </c>
      <c r="H3942" s="50" t="s">
        <v>148</v>
      </c>
      <c r="I3942" s="53">
        <v>75</v>
      </c>
      <c r="J3942" s="61">
        <v>4.88</v>
      </c>
      <c r="K3942" s="64">
        <f t="shared" si="255"/>
        <v>1.1567407407407408</v>
      </c>
      <c r="M3942" s="2"/>
    </row>
    <row r="3943" spans="1:13" x14ac:dyDescent="0.2">
      <c r="A3943" s="47">
        <f t="shared" si="253"/>
        <v>2021</v>
      </c>
      <c r="B3943" s="181" t="str">
        <f t="shared" si="254"/>
        <v>Jun</v>
      </c>
      <c r="C3943" s="79">
        <f t="shared" si="256"/>
        <v>26</v>
      </c>
      <c r="D3943" s="194">
        <v>44372</v>
      </c>
      <c r="E3943" s="53" t="s">
        <v>15</v>
      </c>
      <c r="F3943" s="53" t="s">
        <v>146</v>
      </c>
      <c r="G3943" s="50" t="s">
        <v>138</v>
      </c>
      <c r="H3943" s="50" t="s">
        <v>144</v>
      </c>
      <c r="I3943" s="53">
        <v>67</v>
      </c>
      <c r="J3943" s="61">
        <v>3.35</v>
      </c>
      <c r="K3943" s="64">
        <f t="shared" si="255"/>
        <v>1.1138338159946537</v>
      </c>
      <c r="M3943" s="2"/>
    </row>
    <row r="3944" spans="1:13" x14ac:dyDescent="0.2">
      <c r="A3944" s="47">
        <f t="shared" ref="A3944:A4007" si="257">YEAR(D3944)</f>
        <v>2021</v>
      </c>
      <c r="B3944" s="181" t="str">
        <f t="shared" si="254"/>
        <v>Jun</v>
      </c>
      <c r="C3944" s="79">
        <f t="shared" si="256"/>
        <v>26</v>
      </c>
      <c r="D3944" s="194">
        <v>44372</v>
      </c>
      <c r="E3944" s="53" t="s">
        <v>15</v>
      </c>
      <c r="F3944" s="53" t="s">
        <v>146</v>
      </c>
      <c r="G3944" s="50" t="s">
        <v>138</v>
      </c>
      <c r="H3944" s="50" t="s">
        <v>144</v>
      </c>
      <c r="I3944" s="53">
        <v>54</v>
      </c>
      <c r="J3944" s="61">
        <v>1.58</v>
      </c>
      <c r="K3944" s="64">
        <f t="shared" si="255"/>
        <v>1.0034039526494944</v>
      </c>
      <c r="M3944" s="2"/>
    </row>
    <row r="3945" spans="1:13" x14ac:dyDescent="0.2">
      <c r="A3945" s="47">
        <f t="shared" si="257"/>
        <v>2021</v>
      </c>
      <c r="B3945" s="181" t="str">
        <f t="shared" si="254"/>
        <v>Jun</v>
      </c>
      <c r="C3945" s="79">
        <f t="shared" si="256"/>
        <v>26</v>
      </c>
      <c r="D3945" s="194">
        <v>44372</v>
      </c>
      <c r="E3945" s="53" t="s">
        <v>15</v>
      </c>
      <c r="F3945" s="53" t="s">
        <v>152</v>
      </c>
      <c r="G3945" s="50" t="s">
        <v>138</v>
      </c>
      <c r="H3945" s="50" t="s">
        <v>148</v>
      </c>
      <c r="I3945" s="53">
        <v>71</v>
      </c>
      <c r="J3945" s="61">
        <v>3.76</v>
      </c>
      <c r="K3945" s="64">
        <f t="shared" si="255"/>
        <v>1.0505404974979813</v>
      </c>
      <c r="M3945" s="2"/>
    </row>
    <row r="3946" spans="1:13" x14ac:dyDescent="0.2">
      <c r="A3946" s="47">
        <f t="shared" si="257"/>
        <v>2021</v>
      </c>
      <c r="B3946" s="181" t="str">
        <f t="shared" si="254"/>
        <v>Jun</v>
      </c>
      <c r="C3946" s="79">
        <f t="shared" si="256"/>
        <v>26</v>
      </c>
      <c r="D3946" s="194">
        <v>44372</v>
      </c>
      <c r="E3946" s="53" t="s">
        <v>15</v>
      </c>
      <c r="F3946" s="53" t="s">
        <v>152</v>
      </c>
      <c r="G3946" s="50" t="s">
        <v>138</v>
      </c>
      <c r="H3946" s="50" t="s">
        <v>148</v>
      </c>
      <c r="I3946" s="53">
        <v>74</v>
      </c>
      <c r="J3946" s="61">
        <v>4.4000000000000004</v>
      </c>
      <c r="K3946" s="64">
        <f t="shared" si="255"/>
        <v>1.0858192012319114</v>
      </c>
      <c r="M3946" s="2"/>
    </row>
    <row r="3947" spans="1:13" x14ac:dyDescent="0.2">
      <c r="A3947" s="47">
        <f t="shared" si="257"/>
        <v>2021</v>
      </c>
      <c r="B3947" s="181" t="str">
        <f t="shared" si="254"/>
        <v>Jun</v>
      </c>
      <c r="C3947" s="79">
        <f t="shared" si="256"/>
        <v>26</v>
      </c>
      <c r="D3947" s="194">
        <v>44372</v>
      </c>
      <c r="E3947" s="53" t="s">
        <v>38</v>
      </c>
      <c r="F3947" s="53" t="s">
        <v>146</v>
      </c>
      <c r="G3947" s="50" t="s">
        <v>138</v>
      </c>
      <c r="H3947" s="50" t="s">
        <v>144</v>
      </c>
      <c r="I3947" s="53">
        <v>67</v>
      </c>
      <c r="J3947" s="61">
        <v>2.88</v>
      </c>
      <c r="K3947" s="64">
        <f t="shared" si="255"/>
        <v>0.95756459404913508</v>
      </c>
      <c r="M3947" s="2"/>
    </row>
    <row r="3948" spans="1:13" x14ac:dyDescent="0.2">
      <c r="A3948" s="47">
        <f t="shared" si="257"/>
        <v>2021</v>
      </c>
      <c r="B3948" s="181" t="str">
        <f t="shared" si="254"/>
        <v>Jun</v>
      </c>
      <c r="C3948" s="79">
        <f t="shared" si="256"/>
        <v>26</v>
      </c>
      <c r="D3948" s="194">
        <v>44372</v>
      </c>
      <c r="E3948" s="53" t="s">
        <v>38</v>
      </c>
      <c r="F3948" s="53" t="s">
        <v>146</v>
      </c>
      <c r="G3948" s="50" t="s">
        <v>138</v>
      </c>
      <c r="H3948" s="50" t="s">
        <v>144</v>
      </c>
      <c r="I3948" s="53">
        <v>63</v>
      </c>
      <c r="J3948" s="61">
        <v>2.73</v>
      </c>
      <c r="K3948" s="64">
        <f t="shared" si="255"/>
        <v>1.0917947425883934</v>
      </c>
      <c r="M3948" s="2"/>
    </row>
    <row r="3949" spans="1:13" x14ac:dyDescent="0.2">
      <c r="A3949" s="47">
        <f t="shared" si="257"/>
        <v>2021</v>
      </c>
      <c r="B3949" s="181" t="str">
        <f t="shared" si="254"/>
        <v>Jun</v>
      </c>
      <c r="C3949" s="79">
        <f t="shared" si="256"/>
        <v>26</v>
      </c>
      <c r="D3949" s="194">
        <v>44372</v>
      </c>
      <c r="E3949" s="53" t="s">
        <v>38</v>
      </c>
      <c r="F3949" s="53" t="s">
        <v>146</v>
      </c>
      <c r="G3949" s="50" t="s">
        <v>138</v>
      </c>
      <c r="H3949" s="50" t="s">
        <v>148</v>
      </c>
      <c r="I3949" s="53">
        <v>72</v>
      </c>
      <c r="J3949" s="61">
        <v>4.51</v>
      </c>
      <c r="K3949" s="64">
        <f t="shared" si="255"/>
        <v>1.2083118998628257</v>
      </c>
      <c r="M3949" s="2"/>
    </row>
    <row r="3950" spans="1:13" x14ac:dyDescent="0.2">
      <c r="A3950" s="47">
        <f t="shared" si="257"/>
        <v>2021</v>
      </c>
      <c r="B3950" s="181" t="str">
        <f t="shared" ref="B3950:B4013" si="258">TEXT(D3950,"mmm")</f>
        <v>Jun</v>
      </c>
      <c r="C3950" s="79">
        <f t="shared" si="256"/>
        <v>26</v>
      </c>
      <c r="D3950" s="194">
        <v>44372</v>
      </c>
      <c r="E3950" s="53" t="s">
        <v>38</v>
      </c>
      <c r="F3950" s="53" t="s">
        <v>146</v>
      </c>
      <c r="G3950" s="50" t="s">
        <v>138</v>
      </c>
      <c r="H3950" s="50" t="s">
        <v>144</v>
      </c>
      <c r="I3950" s="53">
        <v>64</v>
      </c>
      <c r="J3950" s="61">
        <v>2.96</v>
      </c>
      <c r="K3950" s="64">
        <f t="shared" si="255"/>
        <v>1.129150390625</v>
      </c>
      <c r="M3950" s="2"/>
    </row>
    <row r="3951" spans="1:13" x14ac:dyDescent="0.2">
      <c r="A3951" s="47">
        <f t="shared" si="257"/>
        <v>2021</v>
      </c>
      <c r="B3951" s="181" t="str">
        <f t="shared" si="258"/>
        <v>Jun</v>
      </c>
      <c r="C3951" s="79">
        <f t="shared" si="256"/>
        <v>26</v>
      </c>
      <c r="D3951" s="194">
        <v>44372</v>
      </c>
      <c r="E3951" s="53" t="s">
        <v>38</v>
      </c>
      <c r="F3951" s="53" t="s">
        <v>146</v>
      </c>
      <c r="G3951" s="50" t="s">
        <v>138</v>
      </c>
      <c r="H3951" s="50" t="s">
        <v>144</v>
      </c>
      <c r="I3951" s="53">
        <v>65</v>
      </c>
      <c r="J3951" s="61">
        <v>2.73</v>
      </c>
      <c r="K3951" s="64">
        <f t="shared" si="255"/>
        <v>0.99408284023668636</v>
      </c>
      <c r="M3951" s="2"/>
    </row>
    <row r="3952" spans="1:13" x14ac:dyDescent="0.2">
      <c r="A3952" s="47">
        <f t="shared" si="257"/>
        <v>2021</v>
      </c>
      <c r="B3952" s="181" t="str">
        <f t="shared" si="258"/>
        <v>Jun</v>
      </c>
      <c r="C3952" s="79">
        <f t="shared" si="256"/>
        <v>26</v>
      </c>
      <c r="D3952" s="194">
        <v>44372</v>
      </c>
      <c r="E3952" s="53" t="s">
        <v>38</v>
      </c>
      <c r="F3952" s="53" t="s">
        <v>152</v>
      </c>
      <c r="G3952" s="50" t="s">
        <v>138</v>
      </c>
      <c r="H3952" s="50" t="s">
        <v>144</v>
      </c>
      <c r="I3952" s="53">
        <v>69</v>
      </c>
      <c r="J3952" s="61">
        <v>3.7</v>
      </c>
      <c r="K3952" s="64">
        <f t="shared" si="255"/>
        <v>1.1263009537029427</v>
      </c>
      <c r="M3952" s="2"/>
    </row>
    <row r="3953" spans="1:13" x14ac:dyDescent="0.2">
      <c r="A3953" s="47">
        <f t="shared" si="257"/>
        <v>2021</v>
      </c>
      <c r="B3953" s="181" t="str">
        <f t="shared" si="258"/>
        <v>Jun</v>
      </c>
      <c r="C3953" s="79">
        <f t="shared" si="256"/>
        <v>26</v>
      </c>
      <c r="D3953" s="194">
        <v>44372</v>
      </c>
      <c r="E3953" s="53" t="s">
        <v>38</v>
      </c>
      <c r="F3953" s="53" t="s">
        <v>152</v>
      </c>
      <c r="G3953" s="50" t="s">
        <v>138</v>
      </c>
      <c r="H3953" s="50" t="s">
        <v>148</v>
      </c>
      <c r="I3953" s="53">
        <v>83</v>
      </c>
      <c r="J3953" s="61">
        <v>5.96</v>
      </c>
      <c r="K3953" s="64">
        <f t="shared" si="255"/>
        <v>1.0423461883533554</v>
      </c>
      <c r="M3953" s="2"/>
    </row>
    <row r="3954" spans="1:13" x14ac:dyDescent="0.2">
      <c r="A3954" s="47">
        <f t="shared" si="257"/>
        <v>2021</v>
      </c>
      <c r="B3954" s="181" t="str">
        <f t="shared" si="258"/>
        <v>Jun</v>
      </c>
      <c r="C3954" s="79">
        <f t="shared" si="256"/>
        <v>26</v>
      </c>
      <c r="D3954" s="194">
        <v>44372</v>
      </c>
      <c r="E3954" s="53" t="s">
        <v>38</v>
      </c>
      <c r="F3954" s="53" t="s">
        <v>152</v>
      </c>
      <c r="G3954" s="50" t="s">
        <v>138</v>
      </c>
      <c r="H3954" s="50" t="s">
        <v>148</v>
      </c>
      <c r="I3954" s="53">
        <v>92</v>
      </c>
      <c r="J3954" s="61">
        <v>8.41</v>
      </c>
      <c r="K3954" s="64">
        <f t="shared" si="255"/>
        <v>1.0800217802251992</v>
      </c>
      <c r="M3954" s="2"/>
    </row>
    <row r="3955" spans="1:13" x14ac:dyDescent="0.2">
      <c r="A3955" s="47">
        <f t="shared" si="257"/>
        <v>2021</v>
      </c>
      <c r="B3955" s="181" t="str">
        <f t="shared" si="258"/>
        <v>Jun</v>
      </c>
      <c r="C3955" s="79">
        <f t="shared" si="256"/>
        <v>26</v>
      </c>
      <c r="D3955" s="194">
        <v>44372</v>
      </c>
      <c r="E3955" s="53" t="s">
        <v>38</v>
      </c>
      <c r="F3955" s="53" t="s">
        <v>152</v>
      </c>
      <c r="G3955" s="50" t="s">
        <v>138</v>
      </c>
      <c r="H3955" s="50" t="s">
        <v>148</v>
      </c>
      <c r="I3955" s="53">
        <v>70</v>
      </c>
      <c r="J3955" s="61">
        <v>4.03</v>
      </c>
      <c r="K3955" s="64">
        <f t="shared" si="255"/>
        <v>1.1749271137026238</v>
      </c>
      <c r="M3955" s="2"/>
    </row>
    <row r="3956" spans="1:13" x14ac:dyDescent="0.2">
      <c r="A3956" s="47">
        <f t="shared" si="257"/>
        <v>2021</v>
      </c>
      <c r="B3956" s="181" t="str">
        <f t="shared" si="258"/>
        <v>Jun</v>
      </c>
      <c r="C3956" s="79">
        <f t="shared" si="256"/>
        <v>26</v>
      </c>
      <c r="D3956" s="194">
        <v>44372</v>
      </c>
      <c r="E3956" s="53" t="s">
        <v>38</v>
      </c>
      <c r="F3956" s="53" t="s">
        <v>152</v>
      </c>
      <c r="G3956" s="50" t="s">
        <v>138</v>
      </c>
      <c r="H3956" s="50" t="s">
        <v>148</v>
      </c>
      <c r="I3956" s="53">
        <v>72</v>
      </c>
      <c r="J3956" s="61">
        <v>4.0199999999999996</v>
      </c>
      <c r="K3956" s="64">
        <f t="shared" si="255"/>
        <v>1.0770318930041152</v>
      </c>
      <c r="M3956" s="2"/>
    </row>
    <row r="3957" spans="1:13" x14ac:dyDescent="0.2">
      <c r="A3957" s="47">
        <f t="shared" si="257"/>
        <v>2021</v>
      </c>
      <c r="B3957" s="181" t="str">
        <f t="shared" si="258"/>
        <v>Jun</v>
      </c>
      <c r="C3957" s="79">
        <f t="shared" si="256"/>
        <v>26</v>
      </c>
      <c r="D3957" s="194">
        <v>44372</v>
      </c>
      <c r="E3957" s="53" t="s">
        <v>38</v>
      </c>
      <c r="F3957" s="53" t="s">
        <v>152</v>
      </c>
      <c r="G3957" s="50" t="s">
        <v>138</v>
      </c>
      <c r="H3957" s="50" t="s">
        <v>148</v>
      </c>
      <c r="I3957" s="53">
        <v>73</v>
      </c>
      <c r="J3957" s="61">
        <v>4.37</v>
      </c>
      <c r="K3957" s="64">
        <f t="shared" si="255"/>
        <v>1.1233442240313405</v>
      </c>
      <c r="M3957" s="2"/>
    </row>
    <row r="3958" spans="1:13" x14ac:dyDescent="0.2">
      <c r="A3958" s="47">
        <f t="shared" si="257"/>
        <v>2021</v>
      </c>
      <c r="B3958" s="181" t="str">
        <f t="shared" si="258"/>
        <v>Jun</v>
      </c>
      <c r="C3958" s="79">
        <f t="shared" si="256"/>
        <v>26</v>
      </c>
      <c r="D3958" s="194">
        <v>44372</v>
      </c>
      <c r="E3958" s="53" t="s">
        <v>38</v>
      </c>
      <c r="F3958" s="53" t="s">
        <v>152</v>
      </c>
      <c r="G3958" s="50" t="s">
        <v>138</v>
      </c>
      <c r="H3958" s="50" t="s">
        <v>148</v>
      </c>
      <c r="I3958" s="53">
        <v>76</v>
      </c>
      <c r="J3958" s="61">
        <v>5.05</v>
      </c>
      <c r="K3958" s="64">
        <f t="shared" si="255"/>
        <v>1.1504045779268115</v>
      </c>
      <c r="M3958" s="2"/>
    </row>
    <row r="3959" spans="1:13" x14ac:dyDescent="0.2">
      <c r="A3959" s="47">
        <f t="shared" si="257"/>
        <v>2021</v>
      </c>
      <c r="B3959" s="181" t="str">
        <f t="shared" si="258"/>
        <v>Jun</v>
      </c>
      <c r="C3959" s="79">
        <f t="shared" si="256"/>
        <v>26</v>
      </c>
      <c r="D3959" s="194">
        <v>44372</v>
      </c>
      <c r="E3959" s="53" t="s">
        <v>38</v>
      </c>
      <c r="F3959" s="53" t="s">
        <v>152</v>
      </c>
      <c r="G3959" s="50" t="s">
        <v>138</v>
      </c>
      <c r="H3959" s="50" t="s">
        <v>148</v>
      </c>
      <c r="I3959" s="53">
        <v>73</v>
      </c>
      <c r="J3959" s="61">
        <v>4.3499999999999996</v>
      </c>
      <c r="K3959" s="64">
        <f t="shared" si="255"/>
        <v>1.1182030605346294</v>
      </c>
      <c r="M3959" s="2"/>
    </row>
    <row r="3960" spans="1:13" x14ac:dyDescent="0.2">
      <c r="A3960" s="47">
        <f t="shared" si="257"/>
        <v>2021</v>
      </c>
      <c r="B3960" s="181" t="str">
        <f t="shared" si="258"/>
        <v>Jun</v>
      </c>
      <c r="C3960" s="79">
        <f t="shared" si="256"/>
        <v>26</v>
      </c>
      <c r="D3960" s="194">
        <v>44372</v>
      </c>
      <c r="E3960" s="53" t="s">
        <v>38</v>
      </c>
      <c r="F3960" s="53" t="s">
        <v>152</v>
      </c>
      <c r="G3960" s="50" t="s">
        <v>138</v>
      </c>
      <c r="H3960" s="50" t="s">
        <v>144</v>
      </c>
      <c r="I3960" s="53">
        <v>65</v>
      </c>
      <c r="J3960" s="61">
        <v>3.06</v>
      </c>
      <c r="K3960" s="64">
        <f t="shared" si="255"/>
        <v>1.1142467000455165</v>
      </c>
      <c r="M3960" s="2"/>
    </row>
    <row r="3961" spans="1:13" x14ac:dyDescent="0.2">
      <c r="A3961" s="47">
        <f t="shared" si="257"/>
        <v>2021</v>
      </c>
      <c r="B3961" s="181" t="str">
        <f t="shared" si="258"/>
        <v>Jun</v>
      </c>
      <c r="C3961" s="79">
        <f t="shared" si="256"/>
        <v>26</v>
      </c>
      <c r="D3961" s="194">
        <v>44372</v>
      </c>
      <c r="E3961" s="53" t="s">
        <v>38</v>
      </c>
      <c r="F3961" s="53" t="s">
        <v>152</v>
      </c>
      <c r="G3961" s="50" t="s">
        <v>138</v>
      </c>
      <c r="H3961" s="50" t="s">
        <v>144</v>
      </c>
      <c r="I3961" s="53">
        <v>59</v>
      </c>
      <c r="J3961" s="61">
        <v>2.14</v>
      </c>
      <c r="K3961" s="64">
        <f t="shared" si="255"/>
        <v>1.0419760540269454</v>
      </c>
      <c r="M3961" s="2"/>
    </row>
    <row r="3962" spans="1:13" x14ac:dyDescent="0.2">
      <c r="A3962" s="47">
        <f t="shared" si="257"/>
        <v>2021</v>
      </c>
      <c r="B3962" s="181" t="str">
        <f t="shared" si="258"/>
        <v>Jul</v>
      </c>
      <c r="C3962" s="79">
        <f t="shared" si="256"/>
        <v>28</v>
      </c>
      <c r="D3962" s="194">
        <v>44384</v>
      </c>
      <c r="E3962" s="53" t="s">
        <v>25</v>
      </c>
      <c r="F3962" s="53" t="s">
        <v>152</v>
      </c>
      <c r="G3962" s="50" t="s">
        <v>143</v>
      </c>
      <c r="H3962" s="50" t="s">
        <v>148</v>
      </c>
      <c r="I3962" s="53">
        <v>83</v>
      </c>
      <c r="J3962" s="61">
        <v>6.33</v>
      </c>
      <c r="K3962" s="64">
        <f t="shared" si="255"/>
        <v>1.1070555993752917</v>
      </c>
      <c r="M3962" s="2"/>
    </row>
    <row r="3963" spans="1:13" x14ac:dyDescent="0.2">
      <c r="A3963" s="47">
        <f t="shared" si="257"/>
        <v>2021</v>
      </c>
      <c r="B3963" s="181" t="str">
        <f t="shared" si="258"/>
        <v>Jul</v>
      </c>
      <c r="C3963" s="79">
        <f t="shared" si="256"/>
        <v>28</v>
      </c>
      <c r="D3963" s="194">
        <v>44384</v>
      </c>
      <c r="E3963" s="53" t="s">
        <v>25</v>
      </c>
      <c r="F3963" s="53" t="s">
        <v>152</v>
      </c>
      <c r="G3963" s="50" t="s">
        <v>143</v>
      </c>
      <c r="H3963" s="50" t="s">
        <v>148</v>
      </c>
      <c r="I3963" s="53">
        <v>79</v>
      </c>
      <c r="J3963" s="61">
        <v>5.46</v>
      </c>
      <c r="K3963" s="64">
        <f t="shared" si="255"/>
        <v>1.1074174659611107</v>
      </c>
      <c r="M3963" s="2"/>
    </row>
    <row r="3964" spans="1:13" x14ac:dyDescent="0.2">
      <c r="A3964" s="47">
        <f t="shared" si="257"/>
        <v>2021</v>
      </c>
      <c r="B3964" s="181" t="str">
        <f t="shared" si="258"/>
        <v>Jul</v>
      </c>
      <c r="C3964" s="79">
        <f t="shared" si="256"/>
        <v>28</v>
      </c>
      <c r="D3964" s="194">
        <v>44384</v>
      </c>
      <c r="E3964" s="53" t="s">
        <v>25</v>
      </c>
      <c r="F3964" s="53" t="s">
        <v>152</v>
      </c>
      <c r="G3964" s="50" t="s">
        <v>143</v>
      </c>
      <c r="H3964" s="50" t="s">
        <v>148</v>
      </c>
      <c r="I3964" s="53">
        <v>86</v>
      </c>
      <c r="J3964" s="61">
        <v>7</v>
      </c>
      <c r="K3964" s="64">
        <f t="shared" si="255"/>
        <v>1.1005320286264102</v>
      </c>
      <c r="M3964" s="2"/>
    </row>
    <row r="3965" spans="1:13" x14ac:dyDescent="0.2">
      <c r="A3965" s="47">
        <f t="shared" si="257"/>
        <v>2021</v>
      </c>
      <c r="B3965" s="181" t="str">
        <f t="shared" si="258"/>
        <v>Jul</v>
      </c>
      <c r="C3965" s="79">
        <f t="shared" si="256"/>
        <v>28</v>
      </c>
      <c r="D3965" s="194">
        <v>44384</v>
      </c>
      <c r="E3965" s="53" t="s">
        <v>25</v>
      </c>
      <c r="F3965" s="53" t="s">
        <v>152</v>
      </c>
      <c r="G3965" s="50" t="s">
        <v>143</v>
      </c>
      <c r="H3965" s="50" t="s">
        <v>148</v>
      </c>
      <c r="I3965" s="53">
        <v>70</v>
      </c>
      <c r="J3965" s="61">
        <v>3.53</v>
      </c>
      <c r="K3965" s="64">
        <f t="shared" si="255"/>
        <v>1.0291545189504374</v>
      </c>
      <c r="M3965" s="2"/>
    </row>
    <row r="3966" spans="1:13" x14ac:dyDescent="0.2">
      <c r="A3966" s="47">
        <f t="shared" si="257"/>
        <v>2021</v>
      </c>
      <c r="B3966" s="181" t="str">
        <f t="shared" si="258"/>
        <v>Jul</v>
      </c>
      <c r="C3966" s="79">
        <f t="shared" si="256"/>
        <v>28</v>
      </c>
      <c r="D3966" s="194">
        <v>44384</v>
      </c>
      <c r="E3966" s="53" t="s">
        <v>25</v>
      </c>
      <c r="F3966" s="53" t="s">
        <v>152</v>
      </c>
      <c r="G3966" s="50" t="s">
        <v>143</v>
      </c>
      <c r="H3966" s="50" t="s">
        <v>148</v>
      </c>
      <c r="I3966" s="53">
        <v>77</v>
      </c>
      <c r="J3966" s="61">
        <v>5.01</v>
      </c>
      <c r="K3966" s="64">
        <f t="shared" si="255"/>
        <v>1.0974015021915173</v>
      </c>
      <c r="M3966" s="2"/>
    </row>
    <row r="3967" spans="1:13" x14ac:dyDescent="0.2">
      <c r="A3967" s="47">
        <f t="shared" si="257"/>
        <v>2021</v>
      </c>
      <c r="B3967" s="181" t="str">
        <f t="shared" si="258"/>
        <v>Jul</v>
      </c>
      <c r="C3967" s="79">
        <f t="shared" si="256"/>
        <v>28</v>
      </c>
      <c r="D3967" s="194">
        <v>44384</v>
      </c>
      <c r="E3967" s="53" t="s">
        <v>25</v>
      </c>
      <c r="F3967" s="53" t="s">
        <v>152</v>
      </c>
      <c r="G3967" s="50" t="s">
        <v>143</v>
      </c>
      <c r="H3967" s="50" t="s">
        <v>148</v>
      </c>
      <c r="I3967" s="53">
        <v>83</v>
      </c>
      <c r="J3967" s="61">
        <v>6.22</v>
      </c>
      <c r="K3967" s="64">
        <f t="shared" si="255"/>
        <v>1.0878176663687702</v>
      </c>
      <c r="M3967" s="2"/>
    </row>
    <row r="3968" spans="1:13" x14ac:dyDescent="0.2">
      <c r="A3968" s="47">
        <f t="shared" si="257"/>
        <v>2021</v>
      </c>
      <c r="B3968" s="181" t="str">
        <f t="shared" si="258"/>
        <v>Jul</v>
      </c>
      <c r="C3968" s="79">
        <f t="shared" si="256"/>
        <v>28</v>
      </c>
      <c r="D3968" s="194">
        <v>44384</v>
      </c>
      <c r="E3968" s="53" t="s">
        <v>25</v>
      </c>
      <c r="F3968" s="53" t="s">
        <v>152</v>
      </c>
      <c r="G3968" s="50" t="s">
        <v>143</v>
      </c>
      <c r="H3968" s="50" t="s">
        <v>148</v>
      </c>
      <c r="I3968" s="53">
        <v>81</v>
      </c>
      <c r="J3968" s="61">
        <v>5.67</v>
      </c>
      <c r="K3968" s="64">
        <f t="shared" si="255"/>
        <v>1.0669105319311081</v>
      </c>
      <c r="M3968" s="2"/>
    </row>
    <row r="3969" spans="1:13" x14ac:dyDescent="0.2">
      <c r="A3969" s="47">
        <f t="shared" si="257"/>
        <v>2021</v>
      </c>
      <c r="B3969" s="181" t="str">
        <f t="shared" si="258"/>
        <v>Jul</v>
      </c>
      <c r="C3969" s="79">
        <f t="shared" si="256"/>
        <v>28</v>
      </c>
      <c r="D3969" s="194">
        <v>44384</v>
      </c>
      <c r="E3969" s="53" t="s">
        <v>25</v>
      </c>
      <c r="F3969" s="53" t="s">
        <v>152</v>
      </c>
      <c r="G3969" s="50" t="s">
        <v>138</v>
      </c>
      <c r="H3969" s="50" t="s">
        <v>144</v>
      </c>
      <c r="I3969" s="53">
        <v>68</v>
      </c>
      <c r="J3969" s="61">
        <v>3.12</v>
      </c>
      <c r="K3969" s="64">
        <f t="shared" si="255"/>
        <v>0.99226541827803783</v>
      </c>
      <c r="M3969" s="2"/>
    </row>
    <row r="3970" spans="1:13" x14ac:dyDescent="0.2">
      <c r="A3970" s="47">
        <f t="shared" si="257"/>
        <v>2021</v>
      </c>
      <c r="B3970" s="181" t="str">
        <f t="shared" si="258"/>
        <v>Jul</v>
      </c>
      <c r="C3970" s="79">
        <f t="shared" si="256"/>
        <v>28</v>
      </c>
      <c r="D3970" s="194">
        <v>44384</v>
      </c>
      <c r="E3970" s="53" t="s">
        <v>25</v>
      </c>
      <c r="F3970" s="53" t="s">
        <v>152</v>
      </c>
      <c r="G3970" s="50" t="s">
        <v>143</v>
      </c>
      <c r="H3970" s="50" t="s">
        <v>148</v>
      </c>
      <c r="I3970" s="53">
        <v>92</v>
      </c>
      <c r="J3970" s="61">
        <v>8.66</v>
      </c>
      <c r="K3970" s="64">
        <f t="shared" si="255"/>
        <v>1.1121270650119175</v>
      </c>
      <c r="M3970" s="2"/>
    </row>
    <row r="3971" spans="1:13" x14ac:dyDescent="0.2">
      <c r="A3971" s="47">
        <f t="shared" si="257"/>
        <v>2021</v>
      </c>
      <c r="B3971" s="181" t="str">
        <f t="shared" si="258"/>
        <v>Jul</v>
      </c>
      <c r="C3971" s="79">
        <f t="shared" si="256"/>
        <v>28</v>
      </c>
      <c r="D3971" s="194">
        <v>44384</v>
      </c>
      <c r="E3971" s="53" t="s">
        <v>25</v>
      </c>
      <c r="F3971" s="53" t="s">
        <v>152</v>
      </c>
      <c r="G3971" s="50" t="s">
        <v>143</v>
      </c>
      <c r="H3971" s="50" t="s">
        <v>148</v>
      </c>
      <c r="I3971" s="53">
        <v>73</v>
      </c>
      <c r="J3971" s="61">
        <v>4.29</v>
      </c>
      <c r="K3971" s="64">
        <f t="shared" ref="K3971:K4034" si="259">IF(J3971="","",(J3971*100000)/(I3971^3))</f>
        <v>1.1027795700444967</v>
      </c>
      <c r="M3971" s="2"/>
    </row>
    <row r="3972" spans="1:13" x14ac:dyDescent="0.2">
      <c r="A3972" s="47">
        <f t="shared" si="257"/>
        <v>2021</v>
      </c>
      <c r="B3972" s="181" t="str">
        <f t="shared" si="258"/>
        <v>Jul</v>
      </c>
      <c r="C3972" s="79">
        <f t="shared" si="256"/>
        <v>28</v>
      </c>
      <c r="D3972" s="194">
        <v>44384</v>
      </c>
      <c r="E3972" s="53" t="s">
        <v>25</v>
      </c>
      <c r="F3972" s="53" t="s">
        <v>152</v>
      </c>
      <c r="G3972" s="50" t="s">
        <v>143</v>
      </c>
      <c r="H3972" s="50" t="s">
        <v>148</v>
      </c>
      <c r="I3972" s="53">
        <v>84</v>
      </c>
      <c r="J3972" s="61">
        <v>6.54</v>
      </c>
      <c r="K3972" s="64">
        <f t="shared" si="259"/>
        <v>1.1034175574991902</v>
      </c>
      <c r="M3972" s="2"/>
    </row>
    <row r="3973" spans="1:13" x14ac:dyDescent="0.2">
      <c r="A3973" s="47">
        <f t="shared" si="257"/>
        <v>2021</v>
      </c>
      <c r="B3973" s="181" t="str">
        <f t="shared" si="258"/>
        <v>Jul</v>
      </c>
      <c r="C3973" s="79">
        <f t="shared" si="256"/>
        <v>28</v>
      </c>
      <c r="D3973" s="194">
        <v>44384</v>
      </c>
      <c r="E3973" s="53" t="s">
        <v>25</v>
      </c>
      <c r="F3973" s="53" t="s">
        <v>152</v>
      </c>
      <c r="G3973" s="50" t="s">
        <v>143</v>
      </c>
      <c r="H3973" s="50" t="s">
        <v>148</v>
      </c>
      <c r="I3973" s="53">
        <v>75</v>
      </c>
      <c r="J3973" s="61">
        <v>4.5999999999999996</v>
      </c>
      <c r="K3973" s="64">
        <f t="shared" si="259"/>
        <v>1.0903703703703702</v>
      </c>
      <c r="M3973" s="2"/>
    </row>
    <row r="3974" spans="1:13" x14ac:dyDescent="0.2">
      <c r="A3974" s="47">
        <f t="shared" si="257"/>
        <v>2021</v>
      </c>
      <c r="B3974" s="181" t="str">
        <f t="shared" si="258"/>
        <v>Jul</v>
      </c>
      <c r="C3974" s="79">
        <f t="shared" si="256"/>
        <v>28</v>
      </c>
      <c r="D3974" s="194">
        <v>44384</v>
      </c>
      <c r="E3974" s="53" t="s">
        <v>25</v>
      </c>
      <c r="F3974" s="53" t="s">
        <v>152</v>
      </c>
      <c r="G3974" s="50" t="s">
        <v>143</v>
      </c>
      <c r="H3974" s="50" t="s">
        <v>148</v>
      </c>
      <c r="I3974" s="53">
        <v>94</v>
      </c>
      <c r="J3974" s="61">
        <v>9.11</v>
      </c>
      <c r="K3974" s="64">
        <f t="shared" si="259"/>
        <v>1.096818624004315</v>
      </c>
      <c r="M3974" s="2"/>
    </row>
    <row r="3975" spans="1:13" x14ac:dyDescent="0.2">
      <c r="A3975" s="47">
        <f t="shared" si="257"/>
        <v>2021</v>
      </c>
      <c r="B3975" s="181" t="str">
        <f t="shared" si="258"/>
        <v>Jul</v>
      </c>
      <c r="C3975" s="79">
        <f t="shared" si="256"/>
        <v>28</v>
      </c>
      <c r="D3975" s="194">
        <v>44384</v>
      </c>
      <c r="E3975" s="53" t="s">
        <v>25</v>
      </c>
      <c r="F3975" s="53" t="s">
        <v>152</v>
      </c>
      <c r="G3975" s="50" t="s">
        <v>143</v>
      </c>
      <c r="H3975" s="50" t="s">
        <v>148</v>
      </c>
      <c r="I3975" s="53">
        <v>80</v>
      </c>
      <c r="J3975" s="61">
        <v>5.54</v>
      </c>
      <c r="K3975" s="64">
        <f t="shared" si="259"/>
        <v>1.08203125</v>
      </c>
      <c r="M3975" s="2"/>
    </row>
    <row r="3976" spans="1:13" x14ac:dyDescent="0.2">
      <c r="A3976" s="47">
        <f t="shared" si="257"/>
        <v>2021</v>
      </c>
      <c r="B3976" s="181" t="str">
        <f t="shared" si="258"/>
        <v>Jul</v>
      </c>
      <c r="C3976" s="79">
        <f t="shared" si="256"/>
        <v>28</v>
      </c>
      <c r="D3976" s="194">
        <v>44384</v>
      </c>
      <c r="E3976" s="53" t="s">
        <v>209</v>
      </c>
      <c r="F3976" s="53" t="s">
        <v>146</v>
      </c>
      <c r="G3976" s="50" t="s">
        <v>138</v>
      </c>
      <c r="H3976" s="50" t="s">
        <v>144</v>
      </c>
      <c r="I3976" s="53">
        <v>57</v>
      </c>
      <c r="J3976" s="61">
        <v>1.97</v>
      </c>
      <c r="K3976" s="64">
        <f t="shared" si="259"/>
        <v>1.0637551095343776</v>
      </c>
      <c r="M3976" s="2"/>
    </row>
    <row r="3977" spans="1:13" x14ac:dyDescent="0.2">
      <c r="A3977" s="47">
        <f t="shared" si="257"/>
        <v>2021</v>
      </c>
      <c r="B3977" s="181" t="str">
        <f t="shared" si="258"/>
        <v>Jul</v>
      </c>
      <c r="C3977" s="79">
        <f t="shared" si="256"/>
        <v>28</v>
      </c>
      <c r="D3977" s="194">
        <v>44384</v>
      </c>
      <c r="E3977" s="53" t="s">
        <v>209</v>
      </c>
      <c r="F3977" s="53" t="s">
        <v>146</v>
      </c>
      <c r="G3977" s="50" t="s">
        <v>138</v>
      </c>
      <c r="H3977" s="50" t="s">
        <v>144</v>
      </c>
      <c r="I3977" s="53">
        <v>55</v>
      </c>
      <c r="J3977" s="61">
        <v>1.79</v>
      </c>
      <c r="K3977" s="64">
        <f t="shared" si="259"/>
        <v>1.0758827948910594</v>
      </c>
      <c r="M3977" s="2"/>
    </row>
    <row r="3978" spans="1:13" x14ac:dyDescent="0.2">
      <c r="A3978" s="47">
        <f t="shared" si="257"/>
        <v>2021</v>
      </c>
      <c r="B3978" s="181" t="str">
        <f t="shared" si="258"/>
        <v>Jul</v>
      </c>
      <c r="C3978" s="79">
        <f t="shared" si="256"/>
        <v>28</v>
      </c>
      <c r="D3978" s="194">
        <v>44384</v>
      </c>
      <c r="E3978" s="53" t="s">
        <v>209</v>
      </c>
      <c r="F3978" s="53" t="s">
        <v>146</v>
      </c>
      <c r="G3978" s="50" t="s">
        <v>138</v>
      </c>
      <c r="H3978" s="50" t="s">
        <v>144</v>
      </c>
      <c r="I3978" s="53">
        <v>62</v>
      </c>
      <c r="J3978" s="61">
        <v>2.96</v>
      </c>
      <c r="K3978" s="64">
        <f t="shared" si="259"/>
        <v>1.2419858346480481</v>
      </c>
      <c r="M3978" s="2"/>
    </row>
    <row r="3979" spans="1:13" x14ac:dyDescent="0.2">
      <c r="A3979" s="47">
        <f t="shared" si="257"/>
        <v>2021</v>
      </c>
      <c r="B3979" s="181" t="str">
        <f t="shared" si="258"/>
        <v>Jul</v>
      </c>
      <c r="C3979" s="79">
        <f t="shared" si="256"/>
        <v>28</v>
      </c>
      <c r="D3979" s="194">
        <v>44384</v>
      </c>
      <c r="E3979" s="53" t="s">
        <v>209</v>
      </c>
      <c r="F3979" s="53" t="s">
        <v>146</v>
      </c>
      <c r="G3979" s="50" t="s">
        <v>138</v>
      </c>
      <c r="H3979" s="50" t="s">
        <v>144</v>
      </c>
      <c r="I3979" s="53">
        <v>56</v>
      </c>
      <c r="J3979" s="61">
        <v>2.02</v>
      </c>
      <c r="K3979" s="64">
        <f t="shared" si="259"/>
        <v>1.1502368804664722</v>
      </c>
      <c r="M3979" s="2"/>
    </row>
    <row r="3980" spans="1:13" x14ac:dyDescent="0.2">
      <c r="A3980" s="47">
        <f t="shared" si="257"/>
        <v>2021</v>
      </c>
      <c r="B3980" s="181" t="str">
        <f t="shared" si="258"/>
        <v>Jul</v>
      </c>
      <c r="C3980" s="79">
        <f t="shared" si="256"/>
        <v>28</v>
      </c>
      <c r="D3980" s="194">
        <v>44384</v>
      </c>
      <c r="E3980" s="53" t="s">
        <v>209</v>
      </c>
      <c r="F3980" s="53" t="s">
        <v>146</v>
      </c>
      <c r="G3980" s="50" t="s">
        <v>138</v>
      </c>
      <c r="H3980" s="50" t="s">
        <v>144</v>
      </c>
      <c r="I3980" s="53">
        <v>50</v>
      </c>
      <c r="J3980" s="61">
        <v>1.3</v>
      </c>
      <c r="K3980" s="64">
        <f t="shared" si="259"/>
        <v>1.04</v>
      </c>
      <c r="M3980" s="2"/>
    </row>
    <row r="3981" spans="1:13" x14ac:dyDescent="0.2">
      <c r="A3981" s="47">
        <f t="shared" si="257"/>
        <v>2021</v>
      </c>
      <c r="B3981" s="181" t="str">
        <f t="shared" si="258"/>
        <v>Jul</v>
      </c>
      <c r="C3981" s="79">
        <f t="shared" si="256"/>
        <v>28</v>
      </c>
      <c r="D3981" s="194">
        <v>44384</v>
      </c>
      <c r="E3981" s="53" t="s">
        <v>209</v>
      </c>
      <c r="F3981" s="53" t="s">
        <v>146</v>
      </c>
      <c r="G3981" s="50" t="s">
        <v>138</v>
      </c>
      <c r="H3981" s="50" t="s">
        <v>144</v>
      </c>
      <c r="I3981" s="53">
        <v>57</v>
      </c>
      <c r="J3981" s="61">
        <v>2.0099999999999998</v>
      </c>
      <c r="K3981" s="64">
        <f t="shared" si="259"/>
        <v>1.0853541980528421</v>
      </c>
      <c r="M3981" s="2"/>
    </row>
    <row r="3982" spans="1:13" x14ac:dyDescent="0.2">
      <c r="A3982" s="47">
        <f t="shared" si="257"/>
        <v>2021</v>
      </c>
      <c r="B3982" s="181" t="str">
        <f t="shared" si="258"/>
        <v>Jul</v>
      </c>
      <c r="C3982" s="79">
        <f t="shared" ref="C3982:C4045" si="260">WEEKNUM(D3982)</f>
        <v>28</v>
      </c>
      <c r="D3982" s="194">
        <v>44384</v>
      </c>
      <c r="E3982" s="53" t="s">
        <v>209</v>
      </c>
      <c r="F3982" s="53" t="s">
        <v>146</v>
      </c>
      <c r="G3982" s="50" t="s">
        <v>138</v>
      </c>
      <c r="H3982" s="50" t="s">
        <v>144</v>
      </c>
      <c r="I3982" s="53">
        <v>58</v>
      </c>
      <c r="J3982" s="61">
        <v>2.25</v>
      </c>
      <c r="K3982" s="64">
        <f t="shared" si="259"/>
        <v>1.1531838123744311</v>
      </c>
      <c r="M3982" s="2"/>
    </row>
    <row r="3983" spans="1:13" x14ac:dyDescent="0.2">
      <c r="A3983" s="47">
        <f t="shared" si="257"/>
        <v>2021</v>
      </c>
      <c r="B3983" s="181" t="str">
        <f t="shared" si="258"/>
        <v>Jul</v>
      </c>
      <c r="C3983" s="79">
        <f t="shared" si="260"/>
        <v>28</v>
      </c>
      <c r="D3983" s="194">
        <v>44384</v>
      </c>
      <c r="E3983" s="53" t="s">
        <v>209</v>
      </c>
      <c r="F3983" s="53" t="s">
        <v>146</v>
      </c>
      <c r="G3983" s="50" t="s">
        <v>138</v>
      </c>
      <c r="H3983" s="50" t="s">
        <v>144</v>
      </c>
      <c r="I3983" s="53">
        <v>65</v>
      </c>
      <c r="J3983" s="61">
        <v>2.99</v>
      </c>
      <c r="K3983" s="64">
        <f t="shared" si="259"/>
        <v>1.0887573964497042</v>
      </c>
      <c r="M3983" s="2"/>
    </row>
    <row r="3984" spans="1:13" x14ac:dyDescent="0.2">
      <c r="A3984" s="47">
        <f t="shared" si="257"/>
        <v>2021</v>
      </c>
      <c r="B3984" s="181" t="str">
        <f t="shared" si="258"/>
        <v>Jul</v>
      </c>
      <c r="C3984" s="79">
        <f t="shared" si="260"/>
        <v>28</v>
      </c>
      <c r="D3984" s="194">
        <v>44384</v>
      </c>
      <c r="E3984" s="53" t="s">
        <v>209</v>
      </c>
      <c r="F3984" s="53" t="s">
        <v>146</v>
      </c>
      <c r="G3984" s="50" t="s">
        <v>138</v>
      </c>
      <c r="H3984" s="50" t="s">
        <v>144</v>
      </c>
      <c r="I3984" s="53">
        <v>56</v>
      </c>
      <c r="J3984" s="61">
        <v>1.85</v>
      </c>
      <c r="K3984" s="64">
        <f t="shared" si="259"/>
        <v>1.0534347667638484</v>
      </c>
      <c r="M3984" s="2"/>
    </row>
    <row r="3985" spans="1:13" x14ac:dyDescent="0.2">
      <c r="A3985" s="47">
        <f t="shared" si="257"/>
        <v>2021</v>
      </c>
      <c r="B3985" s="181" t="str">
        <f t="shared" si="258"/>
        <v>Jul</v>
      </c>
      <c r="C3985" s="79">
        <f t="shared" si="260"/>
        <v>28</v>
      </c>
      <c r="D3985" s="194">
        <v>44384</v>
      </c>
      <c r="E3985" s="53" t="s">
        <v>209</v>
      </c>
      <c r="F3985" s="53" t="s">
        <v>146</v>
      </c>
      <c r="G3985" s="50" t="s">
        <v>138</v>
      </c>
      <c r="H3985" s="50" t="s">
        <v>144</v>
      </c>
      <c r="I3985" s="53">
        <v>53</v>
      </c>
      <c r="J3985" s="61">
        <v>1.6</v>
      </c>
      <c r="K3985" s="64">
        <f t="shared" si="259"/>
        <v>1.0747126822813464</v>
      </c>
      <c r="M3985" s="2"/>
    </row>
    <row r="3986" spans="1:13" x14ac:dyDescent="0.2">
      <c r="A3986" s="47">
        <f t="shared" si="257"/>
        <v>2021</v>
      </c>
      <c r="B3986" s="181" t="str">
        <f t="shared" si="258"/>
        <v>Jul</v>
      </c>
      <c r="C3986" s="79">
        <f t="shared" si="260"/>
        <v>28</v>
      </c>
      <c r="D3986" s="194">
        <v>44384</v>
      </c>
      <c r="E3986" s="53" t="s">
        <v>209</v>
      </c>
      <c r="F3986" s="53" t="s">
        <v>146</v>
      </c>
      <c r="G3986" s="50" t="s">
        <v>138</v>
      </c>
      <c r="H3986" s="50" t="s">
        <v>144</v>
      </c>
      <c r="I3986" s="53">
        <v>64</v>
      </c>
      <c r="J3986" s="61">
        <v>3.07</v>
      </c>
      <c r="K3986" s="64">
        <f t="shared" si="259"/>
        <v>1.171112060546875</v>
      </c>
      <c r="M3986" s="2"/>
    </row>
    <row r="3987" spans="1:13" x14ac:dyDescent="0.2">
      <c r="A3987" s="47">
        <f t="shared" si="257"/>
        <v>2021</v>
      </c>
      <c r="B3987" s="181" t="str">
        <f t="shared" si="258"/>
        <v>Jul</v>
      </c>
      <c r="C3987" s="79">
        <f t="shared" si="260"/>
        <v>28</v>
      </c>
      <c r="D3987" s="194">
        <v>44384</v>
      </c>
      <c r="E3987" s="53" t="s">
        <v>209</v>
      </c>
      <c r="F3987" s="53" t="s">
        <v>146</v>
      </c>
      <c r="G3987" s="50" t="s">
        <v>138</v>
      </c>
      <c r="H3987" s="50" t="s">
        <v>144</v>
      </c>
      <c r="I3987" s="53">
        <v>55</v>
      </c>
      <c r="J3987" s="61">
        <v>1.74</v>
      </c>
      <c r="K3987" s="64">
        <f t="shared" si="259"/>
        <v>1.0458302028549962</v>
      </c>
      <c r="M3987" s="2"/>
    </row>
    <row r="3988" spans="1:13" x14ac:dyDescent="0.2">
      <c r="A3988" s="47">
        <f t="shared" si="257"/>
        <v>2021</v>
      </c>
      <c r="B3988" s="181" t="str">
        <f t="shared" si="258"/>
        <v>Jul</v>
      </c>
      <c r="C3988" s="79">
        <f t="shared" si="260"/>
        <v>28</v>
      </c>
      <c r="D3988" s="194">
        <v>44384</v>
      </c>
      <c r="E3988" s="53" t="s">
        <v>209</v>
      </c>
      <c r="F3988" s="53" t="s">
        <v>146</v>
      </c>
      <c r="G3988" s="50" t="s">
        <v>138</v>
      </c>
      <c r="H3988" s="50" t="s">
        <v>144</v>
      </c>
      <c r="I3988" s="53">
        <v>59</v>
      </c>
      <c r="J3988" s="61">
        <v>2.37</v>
      </c>
      <c r="K3988" s="64">
        <f t="shared" si="259"/>
        <v>1.1539641345999347</v>
      </c>
      <c r="M3988" s="2"/>
    </row>
    <row r="3989" spans="1:13" x14ac:dyDescent="0.2">
      <c r="A3989" s="47">
        <f t="shared" si="257"/>
        <v>2021</v>
      </c>
      <c r="B3989" s="181" t="str">
        <f t="shared" si="258"/>
        <v>Jul</v>
      </c>
      <c r="C3989" s="79">
        <f t="shared" si="260"/>
        <v>28</v>
      </c>
      <c r="D3989" s="194">
        <v>44384</v>
      </c>
      <c r="E3989" s="53" t="s">
        <v>209</v>
      </c>
      <c r="F3989" s="53" t="s">
        <v>146</v>
      </c>
      <c r="G3989" s="50" t="s">
        <v>138</v>
      </c>
      <c r="H3989" s="50" t="s">
        <v>144</v>
      </c>
      <c r="I3989" s="53">
        <v>56</v>
      </c>
      <c r="J3989" s="61">
        <v>2.04</v>
      </c>
      <c r="K3989" s="64">
        <f t="shared" si="259"/>
        <v>1.1616253644314869</v>
      </c>
      <c r="M3989" s="2"/>
    </row>
    <row r="3990" spans="1:13" x14ac:dyDescent="0.2">
      <c r="A3990" s="47">
        <f t="shared" si="257"/>
        <v>2021</v>
      </c>
      <c r="B3990" s="181" t="str">
        <f t="shared" si="258"/>
        <v>Jul</v>
      </c>
      <c r="C3990" s="79">
        <f t="shared" si="260"/>
        <v>28</v>
      </c>
      <c r="D3990" s="194">
        <v>44384</v>
      </c>
      <c r="E3990" s="53" t="s">
        <v>209</v>
      </c>
      <c r="F3990" s="53" t="s">
        <v>146</v>
      </c>
      <c r="G3990" s="50" t="s">
        <v>138</v>
      </c>
      <c r="H3990" s="50" t="s">
        <v>144</v>
      </c>
      <c r="I3990" s="53">
        <v>58</v>
      </c>
      <c r="J3990" s="61">
        <v>2.35</v>
      </c>
      <c r="K3990" s="64">
        <f t="shared" si="259"/>
        <v>1.2044364262577392</v>
      </c>
      <c r="M3990" s="2"/>
    </row>
    <row r="3991" spans="1:13" x14ac:dyDescent="0.2">
      <c r="A3991" s="47">
        <f t="shared" si="257"/>
        <v>2021</v>
      </c>
      <c r="B3991" s="181" t="str">
        <f t="shared" si="258"/>
        <v>Jul</v>
      </c>
      <c r="C3991" s="79">
        <f t="shared" si="260"/>
        <v>28</v>
      </c>
      <c r="D3991" s="194">
        <v>44384</v>
      </c>
      <c r="E3991" s="53" t="s">
        <v>209</v>
      </c>
      <c r="F3991" s="53" t="s">
        <v>146</v>
      </c>
      <c r="G3991" s="50" t="s">
        <v>138</v>
      </c>
      <c r="H3991" s="50" t="s">
        <v>144</v>
      </c>
      <c r="I3991" s="53">
        <v>59</v>
      </c>
      <c r="J3991" s="61">
        <v>2.27</v>
      </c>
      <c r="K3991" s="64">
        <f t="shared" si="259"/>
        <v>1.1052736647855914</v>
      </c>
      <c r="M3991" s="2"/>
    </row>
    <row r="3992" spans="1:13" x14ac:dyDescent="0.2">
      <c r="A3992" s="47">
        <f t="shared" si="257"/>
        <v>2021</v>
      </c>
      <c r="B3992" s="181" t="str">
        <f t="shared" si="258"/>
        <v>Jul</v>
      </c>
      <c r="C3992" s="79">
        <f t="shared" si="260"/>
        <v>28</v>
      </c>
      <c r="D3992" s="194">
        <v>44384</v>
      </c>
      <c r="E3992" s="53" t="s">
        <v>209</v>
      </c>
      <c r="F3992" s="53" t="s">
        <v>146</v>
      </c>
      <c r="G3992" s="50" t="s">
        <v>138</v>
      </c>
      <c r="H3992" s="50" t="s">
        <v>144</v>
      </c>
      <c r="I3992" s="53">
        <v>52</v>
      </c>
      <c r="J3992" s="61">
        <v>1.47</v>
      </c>
      <c r="K3992" s="64">
        <f t="shared" si="259"/>
        <v>1.045459717796996</v>
      </c>
      <c r="M3992" s="2"/>
    </row>
    <row r="3993" spans="1:13" x14ac:dyDescent="0.2">
      <c r="A3993" s="47">
        <f t="shared" si="257"/>
        <v>2021</v>
      </c>
      <c r="B3993" s="181" t="str">
        <f t="shared" si="258"/>
        <v>Jul</v>
      </c>
      <c r="C3993" s="79">
        <f t="shared" si="260"/>
        <v>28</v>
      </c>
      <c r="D3993" s="194">
        <v>44384</v>
      </c>
      <c r="E3993" s="53" t="s">
        <v>209</v>
      </c>
      <c r="F3993" s="53" t="s">
        <v>146</v>
      </c>
      <c r="G3993" s="50" t="s">
        <v>138</v>
      </c>
      <c r="H3993" s="50" t="s">
        <v>144</v>
      </c>
      <c r="I3993" s="53">
        <v>50</v>
      </c>
      <c r="J3993" s="61">
        <v>1.3</v>
      </c>
      <c r="K3993" s="64">
        <f t="shared" si="259"/>
        <v>1.04</v>
      </c>
      <c r="M3993" s="2"/>
    </row>
    <row r="3994" spans="1:13" x14ac:dyDescent="0.2">
      <c r="A3994" s="47">
        <f t="shared" si="257"/>
        <v>2021</v>
      </c>
      <c r="B3994" s="181" t="str">
        <f t="shared" si="258"/>
        <v>Jul</v>
      </c>
      <c r="C3994" s="79">
        <f t="shared" si="260"/>
        <v>28</v>
      </c>
      <c r="D3994" s="194">
        <v>44384</v>
      </c>
      <c r="E3994" s="53" t="s">
        <v>209</v>
      </c>
      <c r="F3994" s="53" t="s">
        <v>146</v>
      </c>
      <c r="G3994" s="50" t="s">
        <v>138</v>
      </c>
      <c r="H3994" s="50" t="s">
        <v>144</v>
      </c>
      <c r="I3994" s="53">
        <v>60</v>
      </c>
      <c r="J3994" s="61">
        <v>2.5499999999999998</v>
      </c>
      <c r="K3994" s="64">
        <f t="shared" si="259"/>
        <v>1.1805555555555554</v>
      </c>
      <c r="M3994" s="2"/>
    </row>
    <row r="3995" spans="1:13" x14ac:dyDescent="0.2">
      <c r="A3995" s="47">
        <f t="shared" si="257"/>
        <v>2021</v>
      </c>
      <c r="B3995" s="181" t="str">
        <f t="shared" si="258"/>
        <v>Jul</v>
      </c>
      <c r="C3995" s="79">
        <f t="shared" si="260"/>
        <v>28</v>
      </c>
      <c r="D3995" s="194">
        <v>44384</v>
      </c>
      <c r="E3995" s="53" t="s">
        <v>209</v>
      </c>
      <c r="F3995" s="53" t="s">
        <v>146</v>
      </c>
      <c r="G3995" s="50" t="s">
        <v>138</v>
      </c>
      <c r="H3995" s="50" t="s">
        <v>148</v>
      </c>
      <c r="I3995" s="53">
        <v>72</v>
      </c>
      <c r="J3995" s="61">
        <v>4.2699999999999996</v>
      </c>
      <c r="K3995" s="64">
        <f t="shared" si="259"/>
        <v>1.144011488340192</v>
      </c>
      <c r="M3995" s="2"/>
    </row>
    <row r="3996" spans="1:13" x14ac:dyDescent="0.2">
      <c r="A3996" s="47">
        <f t="shared" si="257"/>
        <v>2021</v>
      </c>
      <c r="B3996" s="181" t="str">
        <f t="shared" si="258"/>
        <v>Jul</v>
      </c>
      <c r="C3996" s="79">
        <f t="shared" si="260"/>
        <v>28</v>
      </c>
      <c r="D3996" s="194">
        <v>44384</v>
      </c>
      <c r="E3996" s="53" t="s">
        <v>209</v>
      </c>
      <c r="F3996" s="53" t="s">
        <v>146</v>
      </c>
      <c r="G3996" s="50" t="s">
        <v>138</v>
      </c>
      <c r="H3996" s="50" t="s">
        <v>144</v>
      </c>
      <c r="I3996" s="53">
        <v>49</v>
      </c>
      <c r="J3996" s="61">
        <v>1.26</v>
      </c>
      <c r="K3996" s="64">
        <f t="shared" si="259"/>
        <v>1.070982328791575</v>
      </c>
      <c r="M3996" s="2"/>
    </row>
    <row r="3997" spans="1:13" x14ac:dyDescent="0.2">
      <c r="A3997" s="47">
        <f t="shared" si="257"/>
        <v>2021</v>
      </c>
      <c r="B3997" s="181" t="str">
        <f t="shared" si="258"/>
        <v>Jul</v>
      </c>
      <c r="C3997" s="79">
        <f t="shared" si="260"/>
        <v>28</v>
      </c>
      <c r="D3997" s="194">
        <v>44384</v>
      </c>
      <c r="E3997" s="53" t="s">
        <v>209</v>
      </c>
      <c r="F3997" s="53" t="s">
        <v>146</v>
      </c>
      <c r="G3997" s="50" t="s">
        <v>138</v>
      </c>
      <c r="H3997" s="50" t="s">
        <v>144</v>
      </c>
      <c r="I3997" s="53">
        <v>51</v>
      </c>
      <c r="J3997" s="61">
        <v>1.34</v>
      </c>
      <c r="K3997" s="64">
        <f t="shared" si="259"/>
        <v>1.0101695426344317</v>
      </c>
      <c r="M3997" s="2"/>
    </row>
    <row r="3998" spans="1:13" x14ac:dyDescent="0.2">
      <c r="A3998" s="47">
        <f t="shared" si="257"/>
        <v>2021</v>
      </c>
      <c r="B3998" s="181" t="str">
        <f t="shared" si="258"/>
        <v>Jul</v>
      </c>
      <c r="C3998" s="79">
        <f t="shared" si="260"/>
        <v>28</v>
      </c>
      <c r="D3998" s="194">
        <v>44384</v>
      </c>
      <c r="E3998" s="53" t="s">
        <v>209</v>
      </c>
      <c r="F3998" s="53" t="s">
        <v>146</v>
      </c>
      <c r="G3998" s="50" t="s">
        <v>138</v>
      </c>
      <c r="H3998" s="50" t="s">
        <v>144</v>
      </c>
      <c r="I3998" s="53">
        <v>56</v>
      </c>
      <c r="J3998" s="61">
        <v>2.06</v>
      </c>
      <c r="K3998" s="64">
        <f t="shared" si="259"/>
        <v>1.1730138483965014</v>
      </c>
      <c r="M3998" s="2"/>
    </row>
    <row r="3999" spans="1:13" x14ac:dyDescent="0.2">
      <c r="A3999" s="47">
        <f t="shared" si="257"/>
        <v>2021</v>
      </c>
      <c r="B3999" s="181" t="str">
        <f t="shared" si="258"/>
        <v>Jul</v>
      </c>
      <c r="C3999" s="79">
        <f t="shared" si="260"/>
        <v>28</v>
      </c>
      <c r="D3999" s="194">
        <v>44384</v>
      </c>
      <c r="E3999" s="53" t="s">
        <v>209</v>
      </c>
      <c r="F3999" s="53" t="s">
        <v>146</v>
      </c>
      <c r="G3999" s="50" t="s">
        <v>138</v>
      </c>
      <c r="H3999" s="50" t="s">
        <v>144</v>
      </c>
      <c r="I3999" s="53">
        <v>53</v>
      </c>
      <c r="J3999" s="61">
        <v>1.55</v>
      </c>
      <c r="K3999" s="64">
        <f t="shared" si="259"/>
        <v>1.0411279109600542</v>
      </c>
      <c r="M3999" s="2"/>
    </row>
    <row r="4000" spans="1:13" x14ac:dyDescent="0.2">
      <c r="A4000" s="47">
        <f t="shared" si="257"/>
        <v>2021</v>
      </c>
      <c r="B4000" s="181" t="str">
        <f t="shared" si="258"/>
        <v>Jul</v>
      </c>
      <c r="C4000" s="79">
        <f t="shared" si="260"/>
        <v>28</v>
      </c>
      <c r="D4000" s="194">
        <v>44384</v>
      </c>
      <c r="E4000" s="53" t="s">
        <v>30</v>
      </c>
      <c r="F4000" s="53" t="s">
        <v>146</v>
      </c>
      <c r="G4000" s="50" t="s">
        <v>138</v>
      </c>
      <c r="H4000" s="50" t="s">
        <v>144</v>
      </c>
      <c r="I4000" s="53">
        <v>56</v>
      </c>
      <c r="J4000" s="61">
        <v>1.96</v>
      </c>
      <c r="K4000" s="64">
        <f t="shared" si="259"/>
        <v>1.1160714285714286</v>
      </c>
      <c r="M4000" s="2"/>
    </row>
    <row r="4001" spans="1:13" x14ac:dyDescent="0.2">
      <c r="A4001" s="47">
        <f t="shared" si="257"/>
        <v>2021</v>
      </c>
      <c r="B4001" s="181" t="str">
        <f t="shared" si="258"/>
        <v>Jul</v>
      </c>
      <c r="C4001" s="79">
        <f t="shared" si="260"/>
        <v>28</v>
      </c>
      <c r="D4001" s="194">
        <v>44384</v>
      </c>
      <c r="E4001" s="53" t="s">
        <v>30</v>
      </c>
      <c r="F4001" s="53" t="s">
        <v>152</v>
      </c>
      <c r="G4001" s="50" t="s">
        <v>138</v>
      </c>
      <c r="H4001" s="50" t="s">
        <v>148</v>
      </c>
      <c r="I4001" s="53">
        <v>83</v>
      </c>
      <c r="J4001" s="61">
        <v>6.65</v>
      </c>
      <c r="K4001" s="64">
        <f t="shared" si="259"/>
        <v>1.163020495394264</v>
      </c>
      <c r="M4001" s="2"/>
    </row>
    <row r="4002" spans="1:13" x14ac:dyDescent="0.2">
      <c r="A4002" s="47">
        <f t="shared" si="257"/>
        <v>2021</v>
      </c>
      <c r="B4002" s="181" t="str">
        <f t="shared" si="258"/>
        <v>Jul</v>
      </c>
      <c r="C4002" s="79">
        <f t="shared" si="260"/>
        <v>28</v>
      </c>
      <c r="D4002" s="194">
        <v>44384</v>
      </c>
      <c r="E4002" s="53" t="s">
        <v>30</v>
      </c>
      <c r="F4002" s="53" t="s">
        <v>152</v>
      </c>
      <c r="G4002" s="50" t="s">
        <v>138</v>
      </c>
      <c r="H4002" s="50" t="s">
        <v>148</v>
      </c>
      <c r="I4002" s="53">
        <v>74</v>
      </c>
      <c r="J4002" s="61">
        <v>4.8</v>
      </c>
      <c r="K4002" s="64">
        <f t="shared" si="259"/>
        <v>1.1845300377075396</v>
      </c>
      <c r="M4002" s="2"/>
    </row>
    <row r="4003" spans="1:13" x14ac:dyDescent="0.2">
      <c r="A4003" s="47">
        <f t="shared" si="257"/>
        <v>2021</v>
      </c>
      <c r="B4003" s="181" t="str">
        <f t="shared" si="258"/>
        <v>Jul</v>
      </c>
      <c r="C4003" s="79">
        <f t="shared" si="260"/>
        <v>28</v>
      </c>
      <c r="D4003" s="194">
        <v>44384</v>
      </c>
      <c r="E4003" s="53" t="s">
        <v>30</v>
      </c>
      <c r="F4003" s="53" t="s">
        <v>152</v>
      </c>
      <c r="G4003" s="50" t="s">
        <v>138</v>
      </c>
      <c r="H4003" s="50" t="s">
        <v>148</v>
      </c>
      <c r="I4003" s="53">
        <v>81</v>
      </c>
      <c r="J4003" s="61">
        <v>5.9</v>
      </c>
      <c r="K4003" s="64">
        <f t="shared" si="259"/>
        <v>1.1101890896637632</v>
      </c>
      <c r="M4003" s="2"/>
    </row>
    <row r="4004" spans="1:13" x14ac:dyDescent="0.2">
      <c r="A4004" s="47">
        <f t="shared" si="257"/>
        <v>2021</v>
      </c>
      <c r="B4004" s="181" t="str">
        <f t="shared" si="258"/>
        <v>Jul</v>
      </c>
      <c r="C4004" s="79">
        <f t="shared" si="260"/>
        <v>28</v>
      </c>
      <c r="D4004" s="194">
        <v>44384</v>
      </c>
      <c r="E4004" s="53" t="s">
        <v>30</v>
      </c>
      <c r="F4004" s="53" t="s">
        <v>152</v>
      </c>
      <c r="G4004" s="50" t="s">
        <v>138</v>
      </c>
      <c r="H4004" s="50" t="s">
        <v>148</v>
      </c>
      <c r="I4004" s="53">
        <v>61</v>
      </c>
      <c r="J4004" s="61">
        <v>2.9</v>
      </c>
      <c r="K4004" s="64">
        <f t="shared" si="259"/>
        <v>1.2776399786766293</v>
      </c>
      <c r="M4004" s="2"/>
    </row>
    <row r="4005" spans="1:13" x14ac:dyDescent="0.2">
      <c r="A4005" s="47">
        <f t="shared" si="257"/>
        <v>2021</v>
      </c>
      <c r="B4005" s="181" t="str">
        <f t="shared" si="258"/>
        <v>Jul</v>
      </c>
      <c r="C4005" s="79">
        <f t="shared" si="260"/>
        <v>28</v>
      </c>
      <c r="D4005" s="194">
        <v>44384</v>
      </c>
      <c r="E4005" s="53" t="s">
        <v>30</v>
      </c>
      <c r="F4005" s="53" t="s">
        <v>152</v>
      </c>
      <c r="G4005" s="50" t="s">
        <v>138</v>
      </c>
      <c r="H4005" s="50" t="s">
        <v>148</v>
      </c>
      <c r="I4005" s="53">
        <v>87</v>
      </c>
      <c r="J4005" s="61">
        <v>6.95</v>
      </c>
      <c r="K4005" s="64">
        <f t="shared" si="259"/>
        <v>1.0554241970044176</v>
      </c>
      <c r="M4005" s="2"/>
    </row>
    <row r="4006" spans="1:13" x14ac:dyDescent="0.2">
      <c r="A4006" s="47">
        <f t="shared" si="257"/>
        <v>2021</v>
      </c>
      <c r="B4006" s="181" t="str">
        <f t="shared" si="258"/>
        <v>Jul</v>
      </c>
      <c r="C4006" s="79">
        <f t="shared" si="260"/>
        <v>28</v>
      </c>
      <c r="D4006" s="194">
        <v>44384</v>
      </c>
      <c r="E4006" s="53" t="s">
        <v>30</v>
      </c>
      <c r="F4006" s="53" t="s">
        <v>152</v>
      </c>
      <c r="G4006" s="50" t="s">
        <v>138</v>
      </c>
      <c r="H4006" s="50" t="s">
        <v>148</v>
      </c>
      <c r="I4006" s="53">
        <v>73</v>
      </c>
      <c r="J4006" s="61">
        <v>6.7</v>
      </c>
      <c r="K4006" s="64">
        <f t="shared" si="259"/>
        <v>1.7222897713981651</v>
      </c>
      <c r="M4006" s="2"/>
    </row>
    <row r="4007" spans="1:13" x14ac:dyDescent="0.2">
      <c r="A4007" s="47">
        <f t="shared" si="257"/>
        <v>2021</v>
      </c>
      <c r="B4007" s="181" t="str">
        <f t="shared" si="258"/>
        <v>Jul</v>
      </c>
      <c r="C4007" s="79">
        <f t="shared" si="260"/>
        <v>28</v>
      </c>
      <c r="D4007" s="194">
        <v>44384</v>
      </c>
      <c r="E4007" s="53" t="s">
        <v>30</v>
      </c>
      <c r="F4007" s="53" t="s">
        <v>152</v>
      </c>
      <c r="G4007" s="50" t="s">
        <v>138</v>
      </c>
      <c r="H4007" s="50" t="s">
        <v>148</v>
      </c>
      <c r="I4007" s="53">
        <v>93</v>
      </c>
      <c r="J4007" s="61">
        <v>9.31</v>
      </c>
      <c r="K4007" s="64">
        <f t="shared" si="259"/>
        <v>1.1574462583156484</v>
      </c>
      <c r="M4007" s="2"/>
    </row>
    <row r="4008" spans="1:13" x14ac:dyDescent="0.2">
      <c r="A4008" s="47">
        <f t="shared" ref="A4008:A4071" si="261">YEAR(D4008)</f>
        <v>2021</v>
      </c>
      <c r="B4008" s="181" t="str">
        <f t="shared" si="258"/>
        <v>Jul</v>
      </c>
      <c r="C4008" s="79">
        <f t="shared" si="260"/>
        <v>28</v>
      </c>
      <c r="D4008" s="194">
        <v>44384</v>
      </c>
      <c r="E4008" s="53" t="s">
        <v>30</v>
      </c>
      <c r="F4008" s="53" t="s">
        <v>152</v>
      </c>
      <c r="G4008" s="50" t="s">
        <v>138</v>
      </c>
      <c r="H4008" s="50" t="s">
        <v>148</v>
      </c>
      <c r="I4008" s="53">
        <v>76</v>
      </c>
      <c r="J4008" s="61">
        <v>5.76</v>
      </c>
      <c r="K4008" s="64">
        <f t="shared" si="259"/>
        <v>1.3121446274967197</v>
      </c>
      <c r="M4008" s="2"/>
    </row>
    <row r="4009" spans="1:13" x14ac:dyDescent="0.2">
      <c r="A4009" s="47">
        <f t="shared" si="261"/>
        <v>2021</v>
      </c>
      <c r="B4009" s="181" t="str">
        <f t="shared" si="258"/>
        <v>Jul</v>
      </c>
      <c r="C4009" s="79">
        <f t="shared" si="260"/>
        <v>28</v>
      </c>
      <c r="D4009" s="194">
        <v>44384</v>
      </c>
      <c r="E4009" s="53" t="s">
        <v>30</v>
      </c>
      <c r="F4009" s="53" t="s">
        <v>152</v>
      </c>
      <c r="G4009" s="50" t="s">
        <v>138</v>
      </c>
      <c r="H4009" s="50" t="s">
        <v>148</v>
      </c>
      <c r="I4009" s="53">
        <v>78</v>
      </c>
      <c r="J4009" s="61">
        <v>5.3</v>
      </c>
      <c r="K4009" s="64">
        <f t="shared" si="259"/>
        <v>1.1168428328191642</v>
      </c>
      <c r="M4009" s="2"/>
    </row>
    <row r="4010" spans="1:13" x14ac:dyDescent="0.2">
      <c r="A4010" s="47">
        <f t="shared" si="261"/>
        <v>2021</v>
      </c>
      <c r="B4010" s="181" t="str">
        <f t="shared" si="258"/>
        <v>Jul</v>
      </c>
      <c r="C4010" s="79">
        <f t="shared" si="260"/>
        <v>28</v>
      </c>
      <c r="D4010" s="194">
        <v>44384</v>
      </c>
      <c r="E4010" s="53" t="s">
        <v>30</v>
      </c>
      <c r="F4010" s="53" t="s">
        <v>152</v>
      </c>
      <c r="G4010" s="50" t="s">
        <v>138</v>
      </c>
      <c r="H4010" s="50" t="s">
        <v>148</v>
      </c>
      <c r="I4010" s="53">
        <v>70</v>
      </c>
      <c r="J4010" s="61">
        <v>3.68</v>
      </c>
      <c r="K4010" s="64">
        <f t="shared" si="259"/>
        <v>1.0728862973760933</v>
      </c>
      <c r="M4010" s="2"/>
    </row>
    <row r="4011" spans="1:13" x14ac:dyDescent="0.2">
      <c r="A4011" s="47">
        <f t="shared" si="261"/>
        <v>2021</v>
      </c>
      <c r="B4011" s="181" t="str">
        <f t="shared" si="258"/>
        <v>Jul</v>
      </c>
      <c r="C4011" s="79">
        <f t="shared" si="260"/>
        <v>28</v>
      </c>
      <c r="D4011" s="194">
        <v>44384</v>
      </c>
      <c r="E4011" s="53" t="s">
        <v>30</v>
      </c>
      <c r="F4011" s="53" t="s">
        <v>152</v>
      </c>
      <c r="G4011" s="50" t="s">
        <v>138</v>
      </c>
      <c r="H4011" s="50" t="s">
        <v>144</v>
      </c>
      <c r="I4011" s="53">
        <v>60</v>
      </c>
      <c r="J4011" s="61">
        <v>2.35</v>
      </c>
      <c r="K4011" s="64">
        <f t="shared" si="259"/>
        <v>1.087962962962963</v>
      </c>
      <c r="M4011" s="2"/>
    </row>
    <row r="4012" spans="1:13" x14ac:dyDescent="0.2">
      <c r="A4012" s="47">
        <f t="shared" si="261"/>
        <v>2021</v>
      </c>
      <c r="B4012" s="181" t="str">
        <f t="shared" si="258"/>
        <v>Jul</v>
      </c>
      <c r="C4012" s="79">
        <f t="shared" si="260"/>
        <v>28</v>
      </c>
      <c r="D4012" s="194">
        <v>44384</v>
      </c>
      <c r="E4012" s="53" t="s">
        <v>30</v>
      </c>
      <c r="F4012" s="53" t="s">
        <v>152</v>
      </c>
      <c r="G4012" s="50" t="s">
        <v>138</v>
      </c>
      <c r="H4012" s="50" t="s">
        <v>148</v>
      </c>
      <c r="I4012" s="53">
        <v>83</v>
      </c>
      <c r="J4012" s="61">
        <v>7.72</v>
      </c>
      <c r="K4012" s="64">
        <f t="shared" si="259"/>
        <v>1.3501531164577019</v>
      </c>
      <c r="M4012" s="2"/>
    </row>
    <row r="4013" spans="1:13" x14ac:dyDescent="0.2">
      <c r="A4013" s="47">
        <f t="shared" si="261"/>
        <v>2021</v>
      </c>
      <c r="B4013" s="181" t="str">
        <f t="shared" si="258"/>
        <v>Jul</v>
      </c>
      <c r="C4013" s="79">
        <f t="shared" si="260"/>
        <v>28</v>
      </c>
      <c r="D4013" s="194">
        <v>44384</v>
      </c>
      <c r="E4013" s="53" t="s">
        <v>30</v>
      </c>
      <c r="F4013" s="53" t="s">
        <v>152</v>
      </c>
      <c r="G4013" s="50" t="s">
        <v>138</v>
      </c>
      <c r="H4013" s="50" t="s">
        <v>148</v>
      </c>
      <c r="I4013" s="53">
        <v>87</v>
      </c>
      <c r="J4013" s="61">
        <v>7.67</v>
      </c>
      <c r="K4013" s="64">
        <f t="shared" si="259"/>
        <v>1.1647631066221413</v>
      </c>
      <c r="M4013" s="2"/>
    </row>
    <row r="4014" spans="1:13" x14ac:dyDescent="0.2">
      <c r="A4014" s="47">
        <f t="shared" si="261"/>
        <v>2021</v>
      </c>
      <c r="B4014" s="181" t="str">
        <f t="shared" ref="B4014:B4077" si="262">TEXT(D4014,"mmm")</f>
        <v>Jul</v>
      </c>
      <c r="C4014" s="79">
        <f t="shared" si="260"/>
        <v>28</v>
      </c>
      <c r="D4014" s="194">
        <v>44384</v>
      </c>
      <c r="E4014" s="53" t="s">
        <v>30</v>
      </c>
      <c r="F4014" s="53" t="s">
        <v>152</v>
      </c>
      <c r="G4014" s="50" t="s">
        <v>138</v>
      </c>
      <c r="H4014" s="50" t="s">
        <v>148</v>
      </c>
      <c r="I4014" s="53">
        <v>84</v>
      </c>
      <c r="J4014" s="61">
        <v>6.51</v>
      </c>
      <c r="K4014" s="64">
        <f t="shared" si="259"/>
        <v>1.0983560090702948</v>
      </c>
      <c r="M4014" s="2"/>
    </row>
    <row r="4015" spans="1:13" x14ac:dyDescent="0.2">
      <c r="A4015" s="47">
        <f t="shared" si="261"/>
        <v>2021</v>
      </c>
      <c r="B4015" s="181" t="str">
        <f t="shared" si="262"/>
        <v>Jul</v>
      </c>
      <c r="C4015" s="79">
        <f t="shared" si="260"/>
        <v>28</v>
      </c>
      <c r="D4015" s="194">
        <v>44384</v>
      </c>
      <c r="E4015" s="53" t="s">
        <v>30</v>
      </c>
      <c r="F4015" s="53" t="s">
        <v>152</v>
      </c>
      <c r="G4015" s="50" t="s">
        <v>138</v>
      </c>
      <c r="H4015" s="50" t="s">
        <v>148</v>
      </c>
      <c r="I4015" s="53">
        <v>80</v>
      </c>
      <c r="J4015" s="61">
        <v>5.95</v>
      </c>
      <c r="K4015" s="64">
        <f t="shared" si="259"/>
        <v>1.162109375</v>
      </c>
      <c r="M4015" s="2"/>
    </row>
    <row r="4016" spans="1:13" x14ac:dyDescent="0.2">
      <c r="A4016" s="47">
        <f t="shared" si="261"/>
        <v>2021</v>
      </c>
      <c r="B4016" s="181" t="str">
        <f t="shared" si="262"/>
        <v>Jul</v>
      </c>
      <c r="C4016" s="79">
        <f t="shared" si="260"/>
        <v>28</v>
      </c>
      <c r="D4016" s="194">
        <v>44384</v>
      </c>
      <c r="E4016" s="53" t="s">
        <v>46</v>
      </c>
      <c r="F4016" s="53" t="s">
        <v>146</v>
      </c>
      <c r="G4016" s="50" t="s">
        <v>138</v>
      </c>
      <c r="H4016" s="50" t="s">
        <v>144</v>
      </c>
      <c r="I4016" s="53">
        <v>67</v>
      </c>
      <c r="J4016" s="61">
        <v>3.39</v>
      </c>
      <c r="K4016" s="64">
        <f t="shared" si="259"/>
        <v>1.1271333242453361</v>
      </c>
      <c r="M4016" s="2"/>
    </row>
    <row r="4017" spans="1:13" x14ac:dyDescent="0.2">
      <c r="A4017" s="47">
        <f t="shared" si="261"/>
        <v>2021</v>
      </c>
      <c r="B4017" s="181" t="str">
        <f t="shared" si="262"/>
        <v>Jul</v>
      </c>
      <c r="C4017" s="79">
        <f t="shared" si="260"/>
        <v>28</v>
      </c>
      <c r="D4017" s="194">
        <v>44384</v>
      </c>
      <c r="E4017" s="53" t="s">
        <v>46</v>
      </c>
      <c r="F4017" s="53" t="s">
        <v>146</v>
      </c>
      <c r="G4017" s="50" t="s">
        <v>138</v>
      </c>
      <c r="H4017" s="50" t="s">
        <v>144</v>
      </c>
      <c r="I4017" s="53">
        <v>47</v>
      </c>
      <c r="J4017" s="61">
        <v>1.1299999999999999</v>
      </c>
      <c r="K4017" s="64">
        <f t="shared" si="259"/>
        <v>1.0883908189900118</v>
      </c>
      <c r="M4017" s="2"/>
    </row>
    <row r="4018" spans="1:13" x14ac:dyDescent="0.2">
      <c r="A4018" s="47">
        <f t="shared" si="261"/>
        <v>2021</v>
      </c>
      <c r="B4018" s="181" t="str">
        <f t="shared" si="262"/>
        <v>Jul</v>
      </c>
      <c r="C4018" s="79">
        <f t="shared" si="260"/>
        <v>28</v>
      </c>
      <c r="D4018" s="194">
        <v>44384</v>
      </c>
      <c r="E4018" s="53" t="s">
        <v>46</v>
      </c>
      <c r="F4018" s="53" t="s">
        <v>146</v>
      </c>
      <c r="G4018" s="50" t="s">
        <v>138</v>
      </c>
      <c r="H4018" s="50" t="s">
        <v>144</v>
      </c>
      <c r="I4018" s="53">
        <v>54</v>
      </c>
      <c r="J4018" s="61">
        <v>1.72</v>
      </c>
      <c r="K4018" s="64">
        <f t="shared" si="259"/>
        <v>1.0923131636437535</v>
      </c>
      <c r="M4018" s="2"/>
    </row>
    <row r="4019" spans="1:13" x14ac:dyDescent="0.2">
      <c r="A4019" s="47">
        <f t="shared" si="261"/>
        <v>2021</v>
      </c>
      <c r="B4019" s="181" t="str">
        <f t="shared" si="262"/>
        <v>Jul</v>
      </c>
      <c r="C4019" s="79">
        <f t="shared" si="260"/>
        <v>28</v>
      </c>
      <c r="D4019" s="194">
        <v>44384</v>
      </c>
      <c r="E4019" s="53" t="s">
        <v>46</v>
      </c>
      <c r="F4019" s="53" t="s">
        <v>146</v>
      </c>
      <c r="G4019" s="50" t="s">
        <v>138</v>
      </c>
      <c r="H4019" s="50" t="s">
        <v>144</v>
      </c>
      <c r="I4019" s="53">
        <v>43</v>
      </c>
      <c r="J4019" s="61">
        <v>0.76</v>
      </c>
      <c r="K4019" s="64">
        <f t="shared" si="259"/>
        <v>0.95589067629265345</v>
      </c>
      <c r="M4019" s="2"/>
    </row>
    <row r="4020" spans="1:13" x14ac:dyDescent="0.2">
      <c r="A4020" s="47">
        <f t="shared" si="261"/>
        <v>2021</v>
      </c>
      <c r="B4020" s="181" t="str">
        <f t="shared" si="262"/>
        <v>Jul</v>
      </c>
      <c r="C4020" s="79">
        <f t="shared" si="260"/>
        <v>28</v>
      </c>
      <c r="D4020" s="194">
        <v>44384</v>
      </c>
      <c r="E4020" s="53" t="s">
        <v>46</v>
      </c>
      <c r="F4020" s="53" t="s">
        <v>146</v>
      </c>
      <c r="G4020" s="50" t="s">
        <v>138</v>
      </c>
      <c r="H4020" s="50" t="s">
        <v>144</v>
      </c>
      <c r="I4020" s="53">
        <v>46</v>
      </c>
      <c r="J4020" s="61">
        <v>1.08</v>
      </c>
      <c r="K4020" s="64">
        <f t="shared" si="259"/>
        <v>1.10955864222898</v>
      </c>
      <c r="M4020" s="2"/>
    </row>
    <row r="4021" spans="1:13" x14ac:dyDescent="0.2">
      <c r="A4021" s="47">
        <f t="shared" si="261"/>
        <v>2021</v>
      </c>
      <c r="B4021" s="181" t="str">
        <f t="shared" si="262"/>
        <v>Jul</v>
      </c>
      <c r="C4021" s="79">
        <f t="shared" si="260"/>
        <v>28</v>
      </c>
      <c r="D4021" s="194">
        <v>44384</v>
      </c>
      <c r="E4021" s="53" t="s">
        <v>46</v>
      </c>
      <c r="F4021" s="53" t="s">
        <v>146</v>
      </c>
      <c r="G4021" s="50" t="s">
        <v>138</v>
      </c>
      <c r="H4021" s="50" t="s">
        <v>144</v>
      </c>
      <c r="I4021" s="53">
        <v>45</v>
      </c>
      <c r="J4021" s="61">
        <v>1.06</v>
      </c>
      <c r="K4021" s="64">
        <f t="shared" si="259"/>
        <v>1.1632373113854595</v>
      </c>
      <c r="M4021" s="2"/>
    </row>
    <row r="4022" spans="1:13" x14ac:dyDescent="0.2">
      <c r="A4022" s="47">
        <f t="shared" si="261"/>
        <v>2021</v>
      </c>
      <c r="B4022" s="181" t="str">
        <f t="shared" si="262"/>
        <v>Jul</v>
      </c>
      <c r="C4022" s="79">
        <f t="shared" si="260"/>
        <v>28</v>
      </c>
      <c r="D4022" s="194">
        <v>44384</v>
      </c>
      <c r="E4022" s="53" t="s">
        <v>46</v>
      </c>
      <c r="F4022" s="53" t="s">
        <v>146</v>
      </c>
      <c r="G4022" s="50" t="s">
        <v>138</v>
      </c>
      <c r="H4022" s="50" t="s">
        <v>144</v>
      </c>
      <c r="I4022" s="53">
        <v>53</v>
      </c>
      <c r="J4022" s="61">
        <v>1.55</v>
      </c>
      <c r="K4022" s="64">
        <f t="shared" si="259"/>
        <v>1.0411279109600542</v>
      </c>
      <c r="M4022" s="2"/>
    </row>
    <row r="4023" spans="1:13" x14ac:dyDescent="0.2">
      <c r="A4023" s="47">
        <f t="shared" si="261"/>
        <v>2021</v>
      </c>
      <c r="B4023" s="181" t="str">
        <f t="shared" si="262"/>
        <v>Jul</v>
      </c>
      <c r="C4023" s="79">
        <f t="shared" si="260"/>
        <v>28</v>
      </c>
      <c r="D4023" s="194">
        <v>44384</v>
      </c>
      <c r="E4023" s="53" t="s">
        <v>46</v>
      </c>
      <c r="F4023" s="53" t="s">
        <v>146</v>
      </c>
      <c r="G4023" s="50" t="s">
        <v>138</v>
      </c>
      <c r="H4023" s="50" t="s">
        <v>144</v>
      </c>
      <c r="I4023" s="53">
        <v>56</v>
      </c>
      <c r="J4023" s="61">
        <v>2.13</v>
      </c>
      <c r="K4023" s="64">
        <f t="shared" si="259"/>
        <v>1.2128735422740524</v>
      </c>
      <c r="M4023" s="2"/>
    </row>
    <row r="4024" spans="1:13" x14ac:dyDescent="0.2">
      <c r="A4024" s="47">
        <f t="shared" si="261"/>
        <v>2021</v>
      </c>
      <c r="B4024" s="181" t="str">
        <f t="shared" si="262"/>
        <v>Jul</v>
      </c>
      <c r="C4024" s="79">
        <f t="shared" si="260"/>
        <v>28</v>
      </c>
      <c r="D4024" s="194">
        <v>44384</v>
      </c>
      <c r="E4024" s="53" t="s">
        <v>46</v>
      </c>
      <c r="F4024" s="53" t="s">
        <v>146</v>
      </c>
      <c r="G4024" s="50" t="s">
        <v>138</v>
      </c>
      <c r="H4024" s="50" t="s">
        <v>144</v>
      </c>
      <c r="I4024" s="53">
        <v>55</v>
      </c>
      <c r="J4024" s="61">
        <v>1.99</v>
      </c>
      <c r="K4024" s="64">
        <f t="shared" si="259"/>
        <v>1.1960931630353118</v>
      </c>
      <c r="M4024" s="2"/>
    </row>
    <row r="4025" spans="1:13" x14ac:dyDescent="0.2">
      <c r="A4025" s="47">
        <f t="shared" si="261"/>
        <v>2021</v>
      </c>
      <c r="B4025" s="181" t="str">
        <f t="shared" si="262"/>
        <v>Jul</v>
      </c>
      <c r="C4025" s="79">
        <f t="shared" si="260"/>
        <v>28</v>
      </c>
      <c r="D4025" s="194">
        <v>44384</v>
      </c>
      <c r="E4025" s="53" t="s">
        <v>46</v>
      </c>
      <c r="F4025" s="53" t="s">
        <v>146</v>
      </c>
      <c r="G4025" s="50" t="s">
        <v>138</v>
      </c>
      <c r="H4025" s="50" t="s">
        <v>144</v>
      </c>
      <c r="I4025" s="53">
        <v>59</v>
      </c>
      <c r="J4025" s="61">
        <v>2.2599999999999998</v>
      </c>
      <c r="K4025" s="64">
        <f t="shared" si="259"/>
        <v>1.1004046178041571</v>
      </c>
      <c r="M4025" s="2"/>
    </row>
    <row r="4026" spans="1:13" x14ac:dyDescent="0.2">
      <c r="A4026" s="47">
        <f t="shared" si="261"/>
        <v>2021</v>
      </c>
      <c r="B4026" s="181" t="str">
        <f t="shared" si="262"/>
        <v>Jul</v>
      </c>
      <c r="C4026" s="79">
        <f t="shared" si="260"/>
        <v>28</v>
      </c>
      <c r="D4026" s="194">
        <v>44384</v>
      </c>
      <c r="E4026" s="53" t="s">
        <v>46</v>
      </c>
      <c r="F4026" s="53" t="s">
        <v>146</v>
      </c>
      <c r="G4026" s="50" t="s">
        <v>138</v>
      </c>
      <c r="H4026" s="50" t="s">
        <v>144</v>
      </c>
      <c r="I4026" s="53">
        <v>52</v>
      </c>
      <c r="J4026" s="61">
        <v>1.65</v>
      </c>
      <c r="K4026" s="64">
        <f t="shared" si="259"/>
        <v>1.1734751934456076</v>
      </c>
      <c r="M4026" s="2"/>
    </row>
    <row r="4027" spans="1:13" x14ac:dyDescent="0.2">
      <c r="A4027" s="47">
        <f t="shared" si="261"/>
        <v>2021</v>
      </c>
      <c r="B4027" s="181" t="str">
        <f t="shared" si="262"/>
        <v>Jul</v>
      </c>
      <c r="C4027" s="79">
        <f t="shared" si="260"/>
        <v>28</v>
      </c>
      <c r="D4027" s="194">
        <v>44384</v>
      </c>
      <c r="E4027" s="53" t="s">
        <v>46</v>
      </c>
      <c r="F4027" s="53" t="s">
        <v>146</v>
      </c>
      <c r="G4027" s="50" t="s">
        <v>138</v>
      </c>
      <c r="H4027" s="50" t="s">
        <v>144</v>
      </c>
      <c r="I4027" s="53">
        <v>51</v>
      </c>
      <c r="J4027" s="61">
        <v>1.42</v>
      </c>
      <c r="K4027" s="64">
        <f t="shared" si="259"/>
        <v>1.0704781720454426</v>
      </c>
      <c r="M4027" s="2"/>
    </row>
    <row r="4028" spans="1:13" x14ac:dyDescent="0.2">
      <c r="A4028" s="47">
        <f t="shared" si="261"/>
        <v>2021</v>
      </c>
      <c r="B4028" s="181" t="str">
        <f t="shared" si="262"/>
        <v>Jul</v>
      </c>
      <c r="C4028" s="79">
        <f t="shared" si="260"/>
        <v>28</v>
      </c>
      <c r="D4028" s="194">
        <v>44384</v>
      </c>
      <c r="E4028" s="53" t="s">
        <v>46</v>
      </c>
      <c r="F4028" s="53" t="s">
        <v>146</v>
      </c>
      <c r="G4028" s="50" t="s">
        <v>138</v>
      </c>
      <c r="H4028" s="50" t="s">
        <v>144</v>
      </c>
      <c r="I4028" s="53">
        <v>41</v>
      </c>
      <c r="J4028" s="61">
        <v>0.73</v>
      </c>
      <c r="K4028" s="64">
        <f t="shared" si="259"/>
        <v>1.0591837030803384</v>
      </c>
      <c r="M4028" s="2"/>
    </row>
    <row r="4029" spans="1:13" x14ac:dyDescent="0.2">
      <c r="A4029" s="47">
        <f t="shared" si="261"/>
        <v>2021</v>
      </c>
      <c r="B4029" s="181" t="str">
        <f t="shared" si="262"/>
        <v>Jul</v>
      </c>
      <c r="C4029" s="79">
        <f t="shared" si="260"/>
        <v>28</v>
      </c>
      <c r="D4029" s="194">
        <v>44384</v>
      </c>
      <c r="E4029" s="53" t="s">
        <v>46</v>
      </c>
      <c r="F4029" s="53" t="s">
        <v>146</v>
      </c>
      <c r="G4029" s="50" t="s">
        <v>138</v>
      </c>
      <c r="H4029" s="50" t="s">
        <v>144</v>
      </c>
      <c r="I4029" s="53">
        <v>53</v>
      </c>
      <c r="J4029" s="61">
        <v>1.66</v>
      </c>
      <c r="K4029" s="64">
        <f t="shared" si="259"/>
        <v>1.1150144078668969</v>
      </c>
      <c r="M4029" s="2"/>
    </row>
    <row r="4030" spans="1:13" x14ac:dyDescent="0.2">
      <c r="A4030" s="47">
        <f t="shared" si="261"/>
        <v>2021</v>
      </c>
      <c r="B4030" s="181" t="str">
        <f t="shared" si="262"/>
        <v>Jul</v>
      </c>
      <c r="C4030" s="79">
        <f t="shared" si="260"/>
        <v>28</v>
      </c>
      <c r="D4030" s="194">
        <v>44384</v>
      </c>
      <c r="E4030" s="53" t="s">
        <v>46</v>
      </c>
      <c r="F4030" s="53" t="s">
        <v>146</v>
      </c>
      <c r="G4030" s="50" t="s">
        <v>138</v>
      </c>
      <c r="H4030" s="50" t="s">
        <v>144</v>
      </c>
      <c r="I4030" s="53">
        <v>54</v>
      </c>
      <c r="J4030" s="61">
        <v>1.69</v>
      </c>
      <c r="K4030" s="64">
        <f t="shared" si="259"/>
        <v>1.0732611898592694</v>
      </c>
      <c r="M4030" s="2"/>
    </row>
    <row r="4031" spans="1:13" x14ac:dyDescent="0.2">
      <c r="A4031" s="47">
        <f t="shared" si="261"/>
        <v>2021</v>
      </c>
      <c r="B4031" s="181" t="str">
        <f t="shared" si="262"/>
        <v>Jul</v>
      </c>
      <c r="C4031" s="79">
        <f t="shared" si="260"/>
        <v>28</v>
      </c>
      <c r="D4031" s="194">
        <v>44384</v>
      </c>
      <c r="E4031" s="53" t="s">
        <v>46</v>
      </c>
      <c r="F4031" s="53" t="s">
        <v>146</v>
      </c>
      <c r="G4031" s="50" t="s">
        <v>138</v>
      </c>
      <c r="H4031" s="50" t="s">
        <v>144</v>
      </c>
      <c r="I4031" s="53">
        <v>67</v>
      </c>
      <c r="J4031" s="61">
        <v>3.45</v>
      </c>
      <c r="K4031" s="64">
        <f t="shared" si="259"/>
        <v>1.1470825866213596</v>
      </c>
      <c r="M4031" s="2"/>
    </row>
    <row r="4032" spans="1:13" x14ac:dyDescent="0.2">
      <c r="A4032" s="47">
        <f t="shared" si="261"/>
        <v>2021</v>
      </c>
      <c r="B4032" s="181" t="str">
        <f t="shared" si="262"/>
        <v>Jul</v>
      </c>
      <c r="C4032" s="79">
        <f t="shared" si="260"/>
        <v>28</v>
      </c>
      <c r="D4032" s="194">
        <v>44384</v>
      </c>
      <c r="E4032" s="53" t="s">
        <v>46</v>
      </c>
      <c r="F4032" s="53" t="s">
        <v>146</v>
      </c>
      <c r="G4032" s="50" t="s">
        <v>138</v>
      </c>
      <c r="H4032" s="50" t="s">
        <v>144</v>
      </c>
      <c r="I4032" s="53">
        <v>45</v>
      </c>
      <c r="J4032" s="61">
        <v>0.96</v>
      </c>
      <c r="K4032" s="64">
        <f t="shared" si="259"/>
        <v>1.0534979423868314</v>
      </c>
      <c r="M4032" s="2"/>
    </row>
    <row r="4033" spans="1:13" x14ac:dyDescent="0.2">
      <c r="A4033" s="47">
        <f t="shared" si="261"/>
        <v>2021</v>
      </c>
      <c r="B4033" s="181" t="str">
        <f t="shared" si="262"/>
        <v>Jul</v>
      </c>
      <c r="C4033" s="79">
        <f t="shared" si="260"/>
        <v>28</v>
      </c>
      <c r="D4033" s="194">
        <v>44384</v>
      </c>
      <c r="E4033" s="53" t="s">
        <v>46</v>
      </c>
      <c r="F4033" s="53" t="s">
        <v>146</v>
      </c>
      <c r="G4033" s="50" t="s">
        <v>138</v>
      </c>
      <c r="H4033" s="50" t="s">
        <v>144</v>
      </c>
      <c r="I4033" s="53">
        <v>53</v>
      </c>
      <c r="J4033" s="61">
        <v>1.61</v>
      </c>
      <c r="K4033" s="64">
        <f t="shared" si="259"/>
        <v>1.0814296365456049</v>
      </c>
      <c r="M4033" s="2"/>
    </row>
    <row r="4034" spans="1:13" x14ac:dyDescent="0.2">
      <c r="A4034" s="47">
        <f t="shared" si="261"/>
        <v>2021</v>
      </c>
      <c r="B4034" s="181" t="str">
        <f t="shared" si="262"/>
        <v>Jul</v>
      </c>
      <c r="C4034" s="79">
        <f t="shared" si="260"/>
        <v>28</v>
      </c>
      <c r="D4034" s="194">
        <v>44384</v>
      </c>
      <c r="E4034" s="53" t="s">
        <v>46</v>
      </c>
      <c r="F4034" s="53" t="s">
        <v>146</v>
      </c>
      <c r="G4034" s="50" t="s">
        <v>138</v>
      </c>
      <c r="H4034" s="50" t="s">
        <v>144</v>
      </c>
      <c r="I4034" s="53">
        <v>51</v>
      </c>
      <c r="J4034" s="61">
        <v>1.41</v>
      </c>
      <c r="K4034" s="64">
        <f t="shared" si="259"/>
        <v>1.0629395933690662</v>
      </c>
      <c r="M4034" s="2"/>
    </row>
    <row r="4035" spans="1:13" x14ac:dyDescent="0.2">
      <c r="A4035" s="47">
        <f t="shared" si="261"/>
        <v>2021</v>
      </c>
      <c r="B4035" s="181" t="str">
        <f t="shared" si="262"/>
        <v>Jul</v>
      </c>
      <c r="C4035" s="79">
        <f t="shared" si="260"/>
        <v>28</v>
      </c>
      <c r="D4035" s="194">
        <v>44384</v>
      </c>
      <c r="E4035" s="53" t="s">
        <v>46</v>
      </c>
      <c r="F4035" s="53" t="s">
        <v>146</v>
      </c>
      <c r="G4035" s="50" t="s">
        <v>138</v>
      </c>
      <c r="H4035" s="50" t="s">
        <v>144</v>
      </c>
      <c r="I4035" s="53">
        <v>65</v>
      </c>
      <c r="J4035" s="61">
        <v>3.1</v>
      </c>
      <c r="K4035" s="64">
        <f t="shared" ref="K4035:K4098" si="263">IF(J4035="","",(J4035*100000)/(I4035^3))</f>
        <v>1.1288120163859809</v>
      </c>
      <c r="M4035" s="2"/>
    </row>
    <row r="4036" spans="1:13" x14ac:dyDescent="0.2">
      <c r="A4036" s="47">
        <f t="shared" si="261"/>
        <v>2021</v>
      </c>
      <c r="B4036" s="181" t="str">
        <f t="shared" si="262"/>
        <v>Jul</v>
      </c>
      <c r="C4036" s="79">
        <f t="shared" si="260"/>
        <v>28</v>
      </c>
      <c r="D4036" s="194">
        <v>44384</v>
      </c>
      <c r="E4036" s="53" t="s">
        <v>46</v>
      </c>
      <c r="F4036" s="53" t="s">
        <v>146</v>
      </c>
      <c r="G4036" s="50" t="s">
        <v>138</v>
      </c>
      <c r="H4036" s="50" t="s">
        <v>144</v>
      </c>
      <c r="I4036" s="53">
        <v>55</v>
      </c>
      <c r="J4036" s="61">
        <v>1.9</v>
      </c>
      <c r="K4036" s="64">
        <f t="shared" si="263"/>
        <v>1.1419984973703983</v>
      </c>
      <c r="M4036" s="2"/>
    </row>
    <row r="4037" spans="1:13" x14ac:dyDescent="0.2">
      <c r="A4037" s="47">
        <f t="shared" si="261"/>
        <v>2021</v>
      </c>
      <c r="B4037" s="181" t="str">
        <f t="shared" si="262"/>
        <v>Jul</v>
      </c>
      <c r="C4037" s="79">
        <f t="shared" si="260"/>
        <v>28</v>
      </c>
      <c r="D4037" s="194">
        <v>44384</v>
      </c>
      <c r="E4037" s="53" t="s">
        <v>46</v>
      </c>
      <c r="F4037" s="53" t="s">
        <v>146</v>
      </c>
      <c r="G4037" s="50" t="s">
        <v>138</v>
      </c>
      <c r="H4037" s="50" t="s">
        <v>144</v>
      </c>
      <c r="I4037" s="53">
        <v>60</v>
      </c>
      <c r="J4037" s="61">
        <v>2.23</v>
      </c>
      <c r="K4037" s="64">
        <f t="shared" si="263"/>
        <v>1.0324074074074074</v>
      </c>
      <c r="M4037" s="2"/>
    </row>
    <row r="4038" spans="1:13" x14ac:dyDescent="0.2">
      <c r="A4038" s="47">
        <f t="shared" si="261"/>
        <v>2021</v>
      </c>
      <c r="B4038" s="181" t="str">
        <f t="shared" si="262"/>
        <v>Jul</v>
      </c>
      <c r="C4038" s="79">
        <f t="shared" si="260"/>
        <v>28</v>
      </c>
      <c r="D4038" s="194">
        <v>44384</v>
      </c>
      <c r="E4038" s="53" t="s">
        <v>46</v>
      </c>
      <c r="F4038" s="53" t="s">
        <v>146</v>
      </c>
      <c r="G4038" s="50" t="s">
        <v>138</v>
      </c>
      <c r="H4038" s="50" t="s">
        <v>144</v>
      </c>
      <c r="I4038" s="53">
        <v>60</v>
      </c>
      <c r="J4038" s="61">
        <v>2.2999999999999998</v>
      </c>
      <c r="K4038" s="64">
        <f t="shared" si="263"/>
        <v>1.0648148148148147</v>
      </c>
      <c r="M4038" s="2"/>
    </row>
    <row r="4039" spans="1:13" x14ac:dyDescent="0.2">
      <c r="A4039" s="47">
        <f t="shared" si="261"/>
        <v>2021</v>
      </c>
      <c r="B4039" s="181" t="str">
        <f t="shared" si="262"/>
        <v>Jul</v>
      </c>
      <c r="C4039" s="79">
        <f t="shared" si="260"/>
        <v>28</v>
      </c>
      <c r="D4039" s="194">
        <v>44384</v>
      </c>
      <c r="E4039" s="53" t="s">
        <v>46</v>
      </c>
      <c r="F4039" s="53" t="s">
        <v>146</v>
      </c>
      <c r="G4039" s="50" t="s">
        <v>138</v>
      </c>
      <c r="H4039" s="50" t="s">
        <v>144</v>
      </c>
      <c r="I4039" s="53">
        <v>62</v>
      </c>
      <c r="J4039" s="61">
        <v>2.6</v>
      </c>
      <c r="K4039" s="64">
        <f t="shared" si="263"/>
        <v>1.0909335034070693</v>
      </c>
      <c r="M4039" s="2"/>
    </row>
    <row r="4040" spans="1:13" x14ac:dyDescent="0.2">
      <c r="A4040" s="47">
        <f t="shared" si="261"/>
        <v>2021</v>
      </c>
      <c r="B4040" s="181" t="str">
        <f t="shared" si="262"/>
        <v>Jul</v>
      </c>
      <c r="C4040" s="79">
        <f t="shared" si="260"/>
        <v>28</v>
      </c>
      <c r="D4040" s="194">
        <v>44384</v>
      </c>
      <c r="E4040" s="53" t="s">
        <v>64</v>
      </c>
      <c r="F4040" s="53" t="s">
        <v>146</v>
      </c>
      <c r="G4040" s="50" t="s">
        <v>138</v>
      </c>
      <c r="H4040" s="50" t="s">
        <v>144</v>
      </c>
      <c r="I4040" s="53">
        <v>44</v>
      </c>
      <c r="J4040" s="61">
        <v>0.84</v>
      </c>
      <c r="K4040" s="64">
        <f t="shared" si="263"/>
        <v>0.98610067618332076</v>
      </c>
      <c r="M4040" s="2"/>
    </row>
    <row r="4041" spans="1:13" x14ac:dyDescent="0.2">
      <c r="A4041" s="47">
        <f t="shared" si="261"/>
        <v>2021</v>
      </c>
      <c r="B4041" s="181" t="str">
        <f t="shared" si="262"/>
        <v>Jul</v>
      </c>
      <c r="C4041" s="79">
        <f t="shared" si="260"/>
        <v>28</v>
      </c>
      <c r="D4041" s="194">
        <v>44384</v>
      </c>
      <c r="E4041" s="53" t="s">
        <v>64</v>
      </c>
      <c r="F4041" s="53" t="s">
        <v>146</v>
      </c>
      <c r="G4041" s="50" t="s">
        <v>138</v>
      </c>
      <c r="H4041" s="50" t="s">
        <v>144</v>
      </c>
      <c r="I4041" s="53">
        <v>66</v>
      </c>
      <c r="J4041" s="61">
        <v>3.64</v>
      </c>
      <c r="K4041" s="64">
        <f t="shared" si="263"/>
        <v>1.2661045718896959</v>
      </c>
      <c r="M4041" s="2"/>
    </row>
    <row r="4042" spans="1:13" x14ac:dyDescent="0.2">
      <c r="A4042" s="47">
        <f t="shared" si="261"/>
        <v>2021</v>
      </c>
      <c r="B4042" s="181" t="str">
        <f t="shared" si="262"/>
        <v>Jul</v>
      </c>
      <c r="C4042" s="79">
        <f t="shared" si="260"/>
        <v>28</v>
      </c>
      <c r="D4042" s="194">
        <v>44384</v>
      </c>
      <c r="E4042" s="53" t="s">
        <v>64</v>
      </c>
      <c r="F4042" s="53" t="s">
        <v>146</v>
      </c>
      <c r="G4042" s="50" t="s">
        <v>138</v>
      </c>
      <c r="H4042" s="50" t="s">
        <v>148</v>
      </c>
      <c r="I4042" s="53">
        <v>72</v>
      </c>
      <c r="J4042" s="61">
        <v>4.2</v>
      </c>
      <c r="K4042" s="64">
        <f t="shared" si="263"/>
        <v>1.1252572016460904</v>
      </c>
      <c r="M4042" s="2"/>
    </row>
    <row r="4043" spans="1:13" x14ac:dyDescent="0.2">
      <c r="A4043" s="47">
        <f t="shared" si="261"/>
        <v>2021</v>
      </c>
      <c r="B4043" s="181" t="str">
        <f t="shared" si="262"/>
        <v>Jul</v>
      </c>
      <c r="C4043" s="79">
        <f t="shared" si="260"/>
        <v>28</v>
      </c>
      <c r="D4043" s="194">
        <v>44384</v>
      </c>
      <c r="E4043" s="53" t="s">
        <v>64</v>
      </c>
      <c r="F4043" s="53" t="s">
        <v>152</v>
      </c>
      <c r="G4043" s="42" t="s">
        <v>138</v>
      </c>
      <c r="H4043" s="50" t="s">
        <v>148</v>
      </c>
      <c r="I4043" s="53">
        <v>86</v>
      </c>
      <c r="J4043" s="61">
        <v>6.98</v>
      </c>
      <c r="K4043" s="64">
        <f t="shared" si="263"/>
        <v>1.0973876514017633</v>
      </c>
      <c r="M4043" s="2"/>
    </row>
    <row r="4044" spans="1:13" x14ac:dyDescent="0.2">
      <c r="A4044" s="47">
        <f t="shared" si="261"/>
        <v>2021</v>
      </c>
      <c r="B4044" s="181" t="str">
        <f t="shared" si="262"/>
        <v>Jul</v>
      </c>
      <c r="C4044" s="79">
        <f t="shared" si="260"/>
        <v>28</v>
      </c>
      <c r="D4044" s="194">
        <v>44384</v>
      </c>
      <c r="E4044" s="53" t="s">
        <v>64</v>
      </c>
      <c r="F4044" s="53" t="s">
        <v>152</v>
      </c>
      <c r="G4044" s="42" t="s">
        <v>138</v>
      </c>
      <c r="H4044" s="50" t="s">
        <v>148</v>
      </c>
      <c r="I4044" s="53">
        <v>84</v>
      </c>
      <c r="J4044" s="61">
        <v>6.16</v>
      </c>
      <c r="K4044" s="64">
        <f t="shared" si="263"/>
        <v>1.0393046107331823</v>
      </c>
      <c r="M4044" s="2"/>
    </row>
    <row r="4045" spans="1:13" x14ac:dyDescent="0.2">
      <c r="A4045" s="47">
        <f t="shared" si="261"/>
        <v>2021</v>
      </c>
      <c r="B4045" s="181" t="str">
        <f t="shared" si="262"/>
        <v>Jul</v>
      </c>
      <c r="C4045" s="79">
        <f t="shared" si="260"/>
        <v>28</v>
      </c>
      <c r="D4045" s="194">
        <v>44384</v>
      </c>
      <c r="E4045" s="53" t="s">
        <v>64</v>
      </c>
      <c r="F4045" s="53" t="s">
        <v>152</v>
      </c>
      <c r="G4045" s="42" t="s">
        <v>138</v>
      </c>
      <c r="H4045" s="50" t="s">
        <v>148</v>
      </c>
      <c r="I4045" s="53">
        <v>84</v>
      </c>
      <c r="J4045" s="61">
        <v>7.02</v>
      </c>
      <c r="K4045" s="64">
        <f t="shared" si="263"/>
        <v>1.184402332361516</v>
      </c>
      <c r="M4045" s="2"/>
    </row>
    <row r="4046" spans="1:13" x14ac:dyDescent="0.2">
      <c r="A4046" s="47">
        <f t="shared" si="261"/>
        <v>2021</v>
      </c>
      <c r="B4046" s="181" t="str">
        <f t="shared" si="262"/>
        <v>Jul</v>
      </c>
      <c r="C4046" s="79">
        <f t="shared" ref="C4046:C4109" si="264">WEEKNUM(D4046)</f>
        <v>28</v>
      </c>
      <c r="D4046" s="194">
        <v>44384</v>
      </c>
      <c r="E4046" s="53" t="s">
        <v>64</v>
      </c>
      <c r="F4046" s="53" t="s">
        <v>152</v>
      </c>
      <c r="G4046" s="42" t="s">
        <v>138</v>
      </c>
      <c r="H4046" s="50" t="s">
        <v>148</v>
      </c>
      <c r="I4046" s="53">
        <v>74</v>
      </c>
      <c r="J4046" s="61">
        <v>4.24</v>
      </c>
      <c r="K4046" s="64">
        <f t="shared" si="263"/>
        <v>1.0463348666416599</v>
      </c>
      <c r="M4046" s="2"/>
    </row>
    <row r="4047" spans="1:13" x14ac:dyDescent="0.2">
      <c r="A4047" s="47">
        <f t="shared" si="261"/>
        <v>2021</v>
      </c>
      <c r="B4047" s="181" t="str">
        <f t="shared" si="262"/>
        <v>Jul</v>
      </c>
      <c r="C4047" s="79">
        <f t="shared" si="264"/>
        <v>28</v>
      </c>
      <c r="D4047" s="194">
        <v>44384</v>
      </c>
      <c r="E4047" s="53" t="s">
        <v>19</v>
      </c>
      <c r="F4047" s="53" t="s">
        <v>146</v>
      </c>
      <c r="G4047" s="50" t="s">
        <v>138</v>
      </c>
      <c r="H4047" s="50" t="s">
        <v>148</v>
      </c>
      <c r="I4047" s="53">
        <v>73</v>
      </c>
      <c r="J4047" s="61">
        <v>4.09</v>
      </c>
      <c r="K4047" s="64">
        <f t="shared" si="263"/>
        <v>1.0513679350773875</v>
      </c>
      <c r="M4047" s="2"/>
    </row>
    <row r="4048" spans="1:13" x14ac:dyDescent="0.2">
      <c r="A4048" s="47">
        <f t="shared" si="261"/>
        <v>2021</v>
      </c>
      <c r="B4048" s="181" t="str">
        <f t="shared" si="262"/>
        <v>Jul</v>
      </c>
      <c r="C4048" s="79">
        <f t="shared" si="264"/>
        <v>28</v>
      </c>
      <c r="D4048" s="194">
        <v>44384</v>
      </c>
      <c r="E4048" s="53" t="s">
        <v>19</v>
      </c>
      <c r="F4048" s="53" t="s">
        <v>146</v>
      </c>
      <c r="G4048" s="50" t="s">
        <v>138</v>
      </c>
      <c r="H4048" s="50" t="s">
        <v>144</v>
      </c>
      <c r="I4048" s="53">
        <v>61</v>
      </c>
      <c r="J4048" s="61">
        <v>2.61</v>
      </c>
      <c r="K4048" s="64">
        <f t="shared" si="263"/>
        <v>1.1498759808089665</v>
      </c>
      <c r="M4048" s="2"/>
    </row>
    <row r="4049" spans="1:13" x14ac:dyDescent="0.2">
      <c r="A4049" s="47">
        <f t="shared" si="261"/>
        <v>2021</v>
      </c>
      <c r="B4049" s="181" t="str">
        <f t="shared" si="262"/>
        <v>Jul</v>
      </c>
      <c r="C4049" s="79">
        <f t="shared" si="264"/>
        <v>28</v>
      </c>
      <c r="D4049" s="194">
        <v>44384</v>
      </c>
      <c r="E4049" s="53" t="s">
        <v>19</v>
      </c>
      <c r="F4049" s="53" t="s">
        <v>146</v>
      </c>
      <c r="G4049" s="50" t="s">
        <v>138</v>
      </c>
      <c r="H4049" s="50" t="s">
        <v>148</v>
      </c>
      <c r="I4049" s="53">
        <v>73</v>
      </c>
      <c r="J4049" s="61">
        <v>4.22</v>
      </c>
      <c r="K4049" s="64">
        <f t="shared" si="263"/>
        <v>1.0847854978060085</v>
      </c>
      <c r="M4049" s="2"/>
    </row>
    <row r="4050" spans="1:13" x14ac:dyDescent="0.2">
      <c r="A4050" s="47">
        <f t="shared" si="261"/>
        <v>2021</v>
      </c>
      <c r="B4050" s="181" t="str">
        <f t="shared" si="262"/>
        <v>Jul</v>
      </c>
      <c r="C4050" s="79">
        <f t="shared" si="264"/>
        <v>28</v>
      </c>
      <c r="D4050" s="194">
        <v>44384</v>
      </c>
      <c r="E4050" s="53" t="s">
        <v>19</v>
      </c>
      <c r="F4050" s="53" t="s">
        <v>146</v>
      </c>
      <c r="G4050" s="50" t="s">
        <v>138</v>
      </c>
      <c r="H4050" s="50" t="s">
        <v>148</v>
      </c>
      <c r="I4050" s="53">
        <v>75</v>
      </c>
      <c r="J4050" s="61">
        <v>4.91</v>
      </c>
      <c r="K4050" s="64">
        <f t="shared" si="263"/>
        <v>1.1638518518518519</v>
      </c>
      <c r="M4050" s="2"/>
    </row>
    <row r="4051" spans="1:13" x14ac:dyDescent="0.2">
      <c r="A4051" s="47">
        <f t="shared" si="261"/>
        <v>2021</v>
      </c>
      <c r="B4051" s="181" t="str">
        <f t="shared" si="262"/>
        <v>Jul</v>
      </c>
      <c r="C4051" s="79">
        <f t="shared" si="264"/>
        <v>28</v>
      </c>
      <c r="D4051" s="194">
        <v>44384</v>
      </c>
      <c r="E4051" s="53" t="s">
        <v>19</v>
      </c>
      <c r="F4051" s="53" t="s">
        <v>146</v>
      </c>
      <c r="G4051" s="50" t="s">
        <v>138</v>
      </c>
      <c r="H4051" s="50" t="s">
        <v>148</v>
      </c>
      <c r="I4051" s="53">
        <v>73</v>
      </c>
      <c r="J4051" s="61">
        <v>4.57</v>
      </c>
      <c r="K4051" s="64">
        <f t="shared" si="263"/>
        <v>1.1747558589984499</v>
      </c>
      <c r="M4051" s="2"/>
    </row>
    <row r="4052" spans="1:13" x14ac:dyDescent="0.2">
      <c r="A4052" s="47">
        <f t="shared" si="261"/>
        <v>2021</v>
      </c>
      <c r="B4052" s="181" t="str">
        <f t="shared" si="262"/>
        <v>Jul</v>
      </c>
      <c r="C4052" s="79">
        <f t="shared" si="264"/>
        <v>28</v>
      </c>
      <c r="D4052" s="194">
        <v>44384</v>
      </c>
      <c r="E4052" s="53" t="s">
        <v>19</v>
      </c>
      <c r="F4052" s="53" t="s">
        <v>146</v>
      </c>
      <c r="G4052" s="50" t="s">
        <v>138</v>
      </c>
      <c r="H4052" s="50" t="s">
        <v>144</v>
      </c>
      <c r="I4052" s="53">
        <v>65</v>
      </c>
      <c r="J4052" s="61">
        <v>3</v>
      </c>
      <c r="K4052" s="64">
        <f t="shared" si="263"/>
        <v>1.0923987255348202</v>
      </c>
      <c r="M4052" s="2"/>
    </row>
    <row r="4053" spans="1:13" x14ac:dyDescent="0.2">
      <c r="A4053" s="47">
        <f t="shared" si="261"/>
        <v>2021</v>
      </c>
      <c r="B4053" s="181" t="str">
        <f t="shared" si="262"/>
        <v>Jul</v>
      </c>
      <c r="C4053" s="79">
        <f t="shared" si="264"/>
        <v>28</v>
      </c>
      <c r="D4053" s="194">
        <v>44384</v>
      </c>
      <c r="E4053" s="53" t="s">
        <v>19</v>
      </c>
      <c r="F4053" s="53" t="s">
        <v>146</v>
      </c>
      <c r="G4053" s="50" t="s">
        <v>138</v>
      </c>
      <c r="H4053" s="50" t="s">
        <v>144</v>
      </c>
      <c r="I4053" s="53">
        <v>68</v>
      </c>
      <c r="J4053" s="61">
        <v>3.53</v>
      </c>
      <c r="K4053" s="64">
        <f t="shared" si="263"/>
        <v>1.1226592713209851</v>
      </c>
      <c r="M4053" s="2"/>
    </row>
    <row r="4054" spans="1:13" x14ac:dyDescent="0.2">
      <c r="A4054" s="47">
        <f t="shared" si="261"/>
        <v>2021</v>
      </c>
      <c r="B4054" s="181" t="str">
        <f t="shared" si="262"/>
        <v>Jul</v>
      </c>
      <c r="C4054" s="79">
        <f t="shared" si="264"/>
        <v>28</v>
      </c>
      <c r="D4054" s="194">
        <v>44384</v>
      </c>
      <c r="E4054" s="53" t="s">
        <v>19</v>
      </c>
      <c r="F4054" s="53" t="s">
        <v>146</v>
      </c>
      <c r="G4054" s="50" t="s">
        <v>138</v>
      </c>
      <c r="H4054" s="50" t="s">
        <v>144</v>
      </c>
      <c r="I4054" s="53">
        <v>67</v>
      </c>
      <c r="J4054" s="61">
        <v>3.29</v>
      </c>
      <c r="K4054" s="64">
        <f t="shared" si="263"/>
        <v>1.0938845536186299</v>
      </c>
      <c r="M4054" s="2"/>
    </row>
    <row r="4055" spans="1:13" x14ac:dyDescent="0.2">
      <c r="A4055" s="47">
        <f t="shared" si="261"/>
        <v>2021</v>
      </c>
      <c r="B4055" s="181" t="str">
        <f t="shared" si="262"/>
        <v>Jul</v>
      </c>
      <c r="C4055" s="79">
        <f t="shared" si="264"/>
        <v>28</v>
      </c>
      <c r="D4055" s="194">
        <v>44384</v>
      </c>
      <c r="E4055" s="53" t="s">
        <v>19</v>
      </c>
      <c r="F4055" s="53" t="s">
        <v>152</v>
      </c>
      <c r="G4055" s="50" t="s">
        <v>138</v>
      </c>
      <c r="H4055" s="50" t="s">
        <v>148</v>
      </c>
      <c r="I4055" s="53">
        <v>84</v>
      </c>
      <c r="J4055" s="61">
        <v>6.61</v>
      </c>
      <c r="K4055" s="64">
        <f t="shared" si="263"/>
        <v>1.1152278371666127</v>
      </c>
      <c r="M4055" s="2"/>
    </row>
    <row r="4056" spans="1:13" x14ac:dyDescent="0.2">
      <c r="A4056" s="47">
        <f t="shared" si="261"/>
        <v>2021</v>
      </c>
      <c r="B4056" s="181" t="str">
        <f t="shared" si="262"/>
        <v>Jul</v>
      </c>
      <c r="C4056" s="79">
        <f t="shared" si="264"/>
        <v>28</v>
      </c>
      <c r="D4056" s="194">
        <v>44384</v>
      </c>
      <c r="E4056" s="53" t="s">
        <v>19</v>
      </c>
      <c r="F4056" s="53" t="s">
        <v>152</v>
      </c>
      <c r="G4056" s="50" t="s">
        <v>138</v>
      </c>
      <c r="H4056" s="50" t="s">
        <v>148</v>
      </c>
      <c r="I4056" s="53">
        <v>84</v>
      </c>
      <c r="J4056" s="61">
        <v>6.78</v>
      </c>
      <c r="K4056" s="64">
        <f t="shared" si="263"/>
        <v>1.1439099449303531</v>
      </c>
      <c r="M4056" s="2"/>
    </row>
    <row r="4057" spans="1:13" x14ac:dyDescent="0.2">
      <c r="A4057" s="47">
        <f t="shared" si="261"/>
        <v>2021</v>
      </c>
      <c r="B4057" s="181" t="str">
        <f t="shared" si="262"/>
        <v>Jul</v>
      </c>
      <c r="C4057" s="79">
        <f t="shared" si="264"/>
        <v>28</v>
      </c>
      <c r="D4057" s="194">
        <v>44384</v>
      </c>
      <c r="E4057" s="53" t="s">
        <v>19</v>
      </c>
      <c r="F4057" s="53" t="s">
        <v>152</v>
      </c>
      <c r="G4057" s="50" t="s">
        <v>138</v>
      </c>
      <c r="H4057" s="50" t="s">
        <v>148</v>
      </c>
      <c r="I4057" s="53">
        <v>71</v>
      </c>
      <c r="J4057" s="61">
        <v>5.13</v>
      </c>
      <c r="K4057" s="64">
        <f t="shared" si="263"/>
        <v>1.4333172213203842</v>
      </c>
      <c r="M4057" s="2"/>
    </row>
    <row r="4058" spans="1:13" x14ac:dyDescent="0.2">
      <c r="A4058" s="47">
        <f t="shared" si="261"/>
        <v>2021</v>
      </c>
      <c r="B4058" s="181" t="str">
        <f t="shared" si="262"/>
        <v>Jul</v>
      </c>
      <c r="C4058" s="79">
        <f t="shared" si="264"/>
        <v>28</v>
      </c>
      <c r="D4058" s="194">
        <v>44384</v>
      </c>
      <c r="E4058" s="53" t="s">
        <v>19</v>
      </c>
      <c r="F4058" s="53" t="s">
        <v>152</v>
      </c>
      <c r="G4058" s="50" t="s">
        <v>138</v>
      </c>
      <c r="H4058" s="50" t="s">
        <v>148</v>
      </c>
      <c r="I4058" s="53">
        <v>79</v>
      </c>
      <c r="J4058" s="61">
        <v>5.24</v>
      </c>
      <c r="K4058" s="64">
        <f t="shared" si="263"/>
        <v>1.0627962493839229</v>
      </c>
      <c r="M4058" s="2"/>
    </row>
    <row r="4059" spans="1:13" x14ac:dyDescent="0.2">
      <c r="A4059" s="47">
        <f t="shared" si="261"/>
        <v>2021</v>
      </c>
      <c r="B4059" s="181" t="str">
        <f t="shared" si="262"/>
        <v>Jul</v>
      </c>
      <c r="C4059" s="79">
        <f t="shared" si="264"/>
        <v>28</v>
      </c>
      <c r="D4059" s="194">
        <v>44384</v>
      </c>
      <c r="E4059" s="53" t="s">
        <v>19</v>
      </c>
      <c r="F4059" s="53" t="s">
        <v>152</v>
      </c>
      <c r="G4059" s="50" t="s">
        <v>138</v>
      </c>
      <c r="H4059" s="50" t="s">
        <v>148</v>
      </c>
      <c r="I4059" s="53">
        <v>82</v>
      </c>
      <c r="J4059" s="61">
        <v>5.98</v>
      </c>
      <c r="K4059" s="64">
        <f t="shared" si="263"/>
        <v>1.0845750932226752</v>
      </c>
      <c r="M4059" s="2"/>
    </row>
    <row r="4060" spans="1:13" x14ac:dyDescent="0.2">
      <c r="A4060" s="47">
        <f t="shared" si="261"/>
        <v>2021</v>
      </c>
      <c r="B4060" s="181" t="str">
        <f t="shared" si="262"/>
        <v>Jul</v>
      </c>
      <c r="C4060" s="79">
        <f t="shared" si="264"/>
        <v>28</v>
      </c>
      <c r="D4060" s="194">
        <v>44384</v>
      </c>
      <c r="E4060" s="53" t="s">
        <v>19</v>
      </c>
      <c r="F4060" s="53" t="s">
        <v>152</v>
      </c>
      <c r="G4060" s="50" t="s">
        <v>138</v>
      </c>
      <c r="H4060" s="50" t="s">
        <v>148</v>
      </c>
      <c r="I4060" s="53">
        <v>75</v>
      </c>
      <c r="J4060" s="61">
        <v>3.8</v>
      </c>
      <c r="K4060" s="64">
        <f t="shared" si="263"/>
        <v>0.90074074074074073</v>
      </c>
      <c r="M4060" s="2"/>
    </row>
    <row r="4061" spans="1:13" x14ac:dyDescent="0.2">
      <c r="A4061" s="47">
        <f t="shared" si="261"/>
        <v>2021</v>
      </c>
      <c r="B4061" s="181" t="str">
        <f t="shared" si="262"/>
        <v>Jul</v>
      </c>
      <c r="C4061" s="79">
        <f t="shared" si="264"/>
        <v>28</v>
      </c>
      <c r="D4061" s="194">
        <v>44384</v>
      </c>
      <c r="E4061" s="53" t="s">
        <v>19</v>
      </c>
      <c r="F4061" s="53" t="s">
        <v>152</v>
      </c>
      <c r="G4061" s="50" t="s">
        <v>138</v>
      </c>
      <c r="H4061" s="50" t="s">
        <v>148</v>
      </c>
      <c r="I4061" s="53">
        <v>74</v>
      </c>
      <c r="J4061" s="61">
        <v>4.33</v>
      </c>
      <c r="K4061" s="64">
        <f t="shared" si="263"/>
        <v>1.0685448048486763</v>
      </c>
      <c r="M4061" s="2"/>
    </row>
    <row r="4062" spans="1:13" x14ac:dyDescent="0.2">
      <c r="A4062" s="47">
        <f t="shared" si="261"/>
        <v>2021</v>
      </c>
      <c r="B4062" s="181" t="str">
        <f t="shared" si="262"/>
        <v>Jul</v>
      </c>
      <c r="C4062" s="79">
        <f t="shared" si="264"/>
        <v>28</v>
      </c>
      <c r="D4062" s="194">
        <v>44384</v>
      </c>
      <c r="E4062" s="53" t="s">
        <v>19</v>
      </c>
      <c r="F4062" s="53" t="s">
        <v>152</v>
      </c>
      <c r="G4062" s="50" t="s">
        <v>138</v>
      </c>
      <c r="H4062" s="50" t="s">
        <v>148</v>
      </c>
      <c r="I4062" s="53">
        <v>87</v>
      </c>
      <c r="J4062" s="61">
        <v>7.17</v>
      </c>
      <c r="K4062" s="64">
        <f t="shared" si="263"/>
        <v>1.0888333082764998</v>
      </c>
      <c r="M4062" s="2"/>
    </row>
    <row r="4063" spans="1:13" x14ac:dyDescent="0.2">
      <c r="A4063" s="47">
        <f t="shared" si="261"/>
        <v>2021</v>
      </c>
      <c r="B4063" s="181" t="str">
        <f t="shared" si="262"/>
        <v>Jul</v>
      </c>
      <c r="C4063" s="79">
        <f t="shared" si="264"/>
        <v>28</v>
      </c>
      <c r="D4063" s="194">
        <v>44384</v>
      </c>
      <c r="E4063" s="53" t="s">
        <v>60</v>
      </c>
      <c r="F4063" s="53" t="s">
        <v>146</v>
      </c>
      <c r="G4063" s="50" t="s">
        <v>138</v>
      </c>
      <c r="H4063" s="50" t="s">
        <v>144</v>
      </c>
      <c r="I4063" s="53">
        <v>59</v>
      </c>
      <c r="J4063" s="61">
        <v>1.97</v>
      </c>
      <c r="K4063" s="64">
        <f t="shared" si="263"/>
        <v>0.95920225534256176</v>
      </c>
      <c r="M4063" s="2"/>
    </row>
    <row r="4064" spans="1:13" x14ac:dyDescent="0.2">
      <c r="A4064" s="47">
        <f t="shared" si="261"/>
        <v>2021</v>
      </c>
      <c r="B4064" s="181" t="str">
        <f t="shared" si="262"/>
        <v>Jul</v>
      </c>
      <c r="C4064" s="79">
        <f t="shared" si="264"/>
        <v>28</v>
      </c>
      <c r="D4064" s="194">
        <v>44384</v>
      </c>
      <c r="E4064" s="53" t="s">
        <v>60</v>
      </c>
      <c r="F4064" s="53" t="s">
        <v>146</v>
      </c>
      <c r="G4064" s="50" t="s">
        <v>138</v>
      </c>
      <c r="H4064" s="50" t="s">
        <v>144</v>
      </c>
      <c r="I4064" s="53">
        <v>69</v>
      </c>
      <c r="J4064" s="61">
        <v>3.53</v>
      </c>
      <c r="K4064" s="64">
        <f t="shared" si="263"/>
        <v>1.0745519909652399</v>
      </c>
      <c r="M4064" s="2"/>
    </row>
    <row r="4065" spans="1:13" x14ac:dyDescent="0.2">
      <c r="A4065" s="47">
        <f t="shared" si="261"/>
        <v>2021</v>
      </c>
      <c r="B4065" s="181" t="str">
        <f t="shared" si="262"/>
        <v>Jul</v>
      </c>
      <c r="C4065" s="79">
        <f t="shared" si="264"/>
        <v>28</v>
      </c>
      <c r="D4065" s="194">
        <v>44384</v>
      </c>
      <c r="E4065" s="53" t="s">
        <v>60</v>
      </c>
      <c r="F4065" s="53" t="s">
        <v>146</v>
      </c>
      <c r="G4065" s="50" t="s">
        <v>138</v>
      </c>
      <c r="H4065" s="50" t="s">
        <v>144</v>
      </c>
      <c r="I4065" s="53">
        <v>67</v>
      </c>
      <c r="J4065" s="61">
        <v>3.45</v>
      </c>
      <c r="K4065" s="64">
        <f t="shared" si="263"/>
        <v>1.1470825866213596</v>
      </c>
      <c r="M4065" s="2"/>
    </row>
    <row r="4066" spans="1:13" x14ac:dyDescent="0.2">
      <c r="A4066" s="47">
        <f t="shared" si="261"/>
        <v>2021</v>
      </c>
      <c r="B4066" s="181" t="str">
        <f t="shared" si="262"/>
        <v>Jul</v>
      </c>
      <c r="C4066" s="79">
        <f t="shared" si="264"/>
        <v>28</v>
      </c>
      <c r="D4066" s="194">
        <v>44384</v>
      </c>
      <c r="E4066" s="53" t="s">
        <v>60</v>
      </c>
      <c r="F4066" s="53" t="s">
        <v>146</v>
      </c>
      <c r="G4066" s="50" t="s">
        <v>138</v>
      </c>
      <c r="H4066" s="50" t="s">
        <v>148</v>
      </c>
      <c r="I4066" s="53">
        <v>71</v>
      </c>
      <c r="J4066" s="61">
        <v>4.0199999999999996</v>
      </c>
      <c r="K4066" s="64">
        <f t="shared" si="263"/>
        <v>1.1231842553036926</v>
      </c>
      <c r="M4066" s="2"/>
    </row>
    <row r="4067" spans="1:13" x14ac:dyDescent="0.2">
      <c r="A4067" s="47">
        <f t="shared" si="261"/>
        <v>2021</v>
      </c>
      <c r="B4067" s="181" t="str">
        <f t="shared" si="262"/>
        <v>Jul</v>
      </c>
      <c r="C4067" s="79">
        <f t="shared" si="264"/>
        <v>28</v>
      </c>
      <c r="D4067" s="194">
        <v>44384</v>
      </c>
      <c r="E4067" s="53" t="s">
        <v>60</v>
      </c>
      <c r="F4067" s="53" t="s">
        <v>146</v>
      </c>
      <c r="G4067" s="50" t="s">
        <v>138</v>
      </c>
      <c r="H4067" s="50" t="s">
        <v>148</v>
      </c>
      <c r="I4067" s="53">
        <v>73</v>
      </c>
      <c r="J4067" s="61">
        <v>4.68</v>
      </c>
      <c r="K4067" s="64">
        <f t="shared" si="263"/>
        <v>1.2030322582303601</v>
      </c>
      <c r="M4067" s="2"/>
    </row>
    <row r="4068" spans="1:13" x14ac:dyDescent="0.2">
      <c r="A4068" s="47">
        <f t="shared" si="261"/>
        <v>2021</v>
      </c>
      <c r="B4068" s="181" t="str">
        <f t="shared" si="262"/>
        <v>Jul</v>
      </c>
      <c r="C4068" s="79">
        <f t="shared" si="264"/>
        <v>28</v>
      </c>
      <c r="D4068" s="194">
        <v>44384</v>
      </c>
      <c r="E4068" s="53" t="s">
        <v>60</v>
      </c>
      <c r="F4068" s="53" t="s">
        <v>146</v>
      </c>
      <c r="G4068" s="50" t="s">
        <v>138</v>
      </c>
      <c r="H4068" s="50" t="s">
        <v>144</v>
      </c>
      <c r="I4068" s="53">
        <v>67</v>
      </c>
      <c r="J4068" s="61">
        <v>3.2</v>
      </c>
      <c r="K4068" s="64">
        <f t="shared" si="263"/>
        <v>1.0639606600545946</v>
      </c>
      <c r="M4068" s="2"/>
    </row>
    <row r="4069" spans="1:13" x14ac:dyDescent="0.2">
      <c r="A4069" s="47">
        <f t="shared" si="261"/>
        <v>2021</v>
      </c>
      <c r="B4069" s="181" t="str">
        <f t="shared" si="262"/>
        <v>Jul</v>
      </c>
      <c r="C4069" s="79">
        <f t="shared" si="264"/>
        <v>28</v>
      </c>
      <c r="D4069" s="194">
        <v>44384</v>
      </c>
      <c r="E4069" s="53" t="s">
        <v>60</v>
      </c>
      <c r="F4069" s="53" t="s">
        <v>146</v>
      </c>
      <c r="G4069" s="50" t="s">
        <v>138</v>
      </c>
      <c r="H4069" s="50" t="s">
        <v>144</v>
      </c>
      <c r="I4069" s="53">
        <v>58</v>
      </c>
      <c r="J4069" s="61">
        <v>2.2799999999999998</v>
      </c>
      <c r="K4069" s="64">
        <f t="shared" si="263"/>
        <v>1.1685595965394233</v>
      </c>
      <c r="M4069" s="2"/>
    </row>
    <row r="4070" spans="1:13" x14ac:dyDescent="0.2">
      <c r="A4070" s="47">
        <f t="shared" si="261"/>
        <v>2021</v>
      </c>
      <c r="B4070" s="181" t="str">
        <f t="shared" si="262"/>
        <v>Jul</v>
      </c>
      <c r="C4070" s="79">
        <f t="shared" si="264"/>
        <v>28</v>
      </c>
      <c r="D4070" s="194">
        <v>44384</v>
      </c>
      <c r="E4070" s="53" t="s">
        <v>60</v>
      </c>
      <c r="F4070" s="53" t="s">
        <v>146</v>
      </c>
      <c r="G4070" s="50" t="s">
        <v>138</v>
      </c>
      <c r="H4070" s="50" t="s">
        <v>144</v>
      </c>
      <c r="I4070" s="53">
        <v>65</v>
      </c>
      <c r="J4070" s="61">
        <v>2.97</v>
      </c>
      <c r="K4070" s="64">
        <f t="shared" si="263"/>
        <v>1.081474738279472</v>
      </c>
      <c r="M4070" s="2"/>
    </row>
    <row r="4071" spans="1:13" x14ac:dyDescent="0.2">
      <c r="A4071" s="47">
        <f t="shared" si="261"/>
        <v>2021</v>
      </c>
      <c r="B4071" s="181" t="str">
        <f t="shared" si="262"/>
        <v>Jul</v>
      </c>
      <c r="C4071" s="79">
        <f t="shared" si="264"/>
        <v>28</v>
      </c>
      <c r="D4071" s="194">
        <v>44384</v>
      </c>
      <c r="E4071" s="53" t="s">
        <v>60</v>
      </c>
      <c r="F4071" s="53" t="s">
        <v>146</v>
      </c>
      <c r="G4071" s="50" t="s">
        <v>138</v>
      </c>
      <c r="H4071" s="50" t="s">
        <v>148</v>
      </c>
      <c r="I4071" s="53">
        <v>70</v>
      </c>
      <c r="J4071" s="61">
        <v>3.78</v>
      </c>
      <c r="K4071" s="64">
        <f t="shared" si="263"/>
        <v>1.1020408163265305</v>
      </c>
      <c r="M4071" s="2"/>
    </row>
    <row r="4072" spans="1:13" x14ac:dyDescent="0.2">
      <c r="A4072" s="47">
        <f t="shared" ref="A4072:A4135" si="265">YEAR(D4072)</f>
        <v>2021</v>
      </c>
      <c r="B4072" s="181" t="str">
        <f t="shared" si="262"/>
        <v>Jul</v>
      </c>
      <c r="C4072" s="79">
        <f t="shared" si="264"/>
        <v>28</v>
      </c>
      <c r="D4072" s="194">
        <v>44384</v>
      </c>
      <c r="E4072" s="53" t="s">
        <v>60</v>
      </c>
      <c r="F4072" s="53" t="s">
        <v>146</v>
      </c>
      <c r="G4072" s="50" t="s">
        <v>138</v>
      </c>
      <c r="H4072" s="50" t="s">
        <v>144</v>
      </c>
      <c r="I4072" s="53">
        <v>66</v>
      </c>
      <c r="J4072" s="61">
        <v>3.2</v>
      </c>
      <c r="K4072" s="64">
        <f t="shared" si="263"/>
        <v>1.1130589642986337</v>
      </c>
      <c r="M4072" s="2"/>
    </row>
    <row r="4073" spans="1:13" x14ac:dyDescent="0.2">
      <c r="A4073" s="47">
        <f t="shared" si="265"/>
        <v>2021</v>
      </c>
      <c r="B4073" s="181" t="str">
        <f t="shared" si="262"/>
        <v>Jul</v>
      </c>
      <c r="C4073" s="79">
        <f t="shared" si="264"/>
        <v>28</v>
      </c>
      <c r="D4073" s="194">
        <v>44384</v>
      </c>
      <c r="E4073" s="53" t="s">
        <v>60</v>
      </c>
      <c r="F4073" s="53" t="s">
        <v>146</v>
      </c>
      <c r="G4073" s="50" t="s">
        <v>138</v>
      </c>
      <c r="H4073" s="50" t="s">
        <v>144</v>
      </c>
      <c r="I4073" s="53">
        <v>63</v>
      </c>
      <c r="J4073" s="61">
        <v>2.6</v>
      </c>
      <c r="K4073" s="64">
        <f t="shared" si="263"/>
        <v>1.0398045167508509</v>
      </c>
      <c r="M4073" s="2"/>
    </row>
    <row r="4074" spans="1:13" x14ac:dyDescent="0.2">
      <c r="A4074" s="47">
        <f t="shared" si="265"/>
        <v>2021</v>
      </c>
      <c r="B4074" s="181" t="str">
        <f t="shared" si="262"/>
        <v>Jul</v>
      </c>
      <c r="C4074" s="79">
        <f t="shared" si="264"/>
        <v>28</v>
      </c>
      <c r="D4074" s="194">
        <v>44384</v>
      </c>
      <c r="E4074" s="53" t="s">
        <v>60</v>
      </c>
      <c r="F4074" s="53" t="s">
        <v>146</v>
      </c>
      <c r="G4074" s="50" t="s">
        <v>138</v>
      </c>
      <c r="H4074" s="50" t="s">
        <v>148</v>
      </c>
      <c r="I4074" s="53">
        <v>71</v>
      </c>
      <c r="J4074" s="61">
        <v>4.1399999999999997</v>
      </c>
      <c r="K4074" s="64">
        <f t="shared" si="263"/>
        <v>1.1567121435217134</v>
      </c>
      <c r="M4074" s="2"/>
    </row>
    <row r="4075" spans="1:13" x14ac:dyDescent="0.2">
      <c r="A4075" s="47">
        <f t="shared" si="265"/>
        <v>2021</v>
      </c>
      <c r="B4075" s="181" t="str">
        <f t="shared" si="262"/>
        <v>Jul</v>
      </c>
      <c r="C4075" s="79">
        <f t="shared" si="264"/>
        <v>28</v>
      </c>
      <c r="D4075" s="194">
        <v>44384</v>
      </c>
      <c r="E4075" s="53" t="s">
        <v>60</v>
      </c>
      <c r="F4075" s="53" t="s">
        <v>146</v>
      </c>
      <c r="G4075" s="50" t="s">
        <v>138</v>
      </c>
      <c r="H4075" s="50" t="s">
        <v>148</v>
      </c>
      <c r="I4075" s="53">
        <v>78</v>
      </c>
      <c r="J4075" s="61">
        <v>5.49</v>
      </c>
      <c r="K4075" s="64">
        <f t="shared" si="263"/>
        <v>1.1568805947504173</v>
      </c>
      <c r="M4075" s="2"/>
    </row>
    <row r="4076" spans="1:13" x14ac:dyDescent="0.2">
      <c r="A4076" s="47">
        <f t="shared" si="265"/>
        <v>2021</v>
      </c>
      <c r="B4076" s="181" t="str">
        <f t="shared" si="262"/>
        <v>Jul</v>
      </c>
      <c r="C4076" s="79">
        <f t="shared" si="264"/>
        <v>28</v>
      </c>
      <c r="D4076" s="194">
        <v>44384</v>
      </c>
      <c r="E4076" s="53" t="s">
        <v>60</v>
      </c>
      <c r="F4076" s="53" t="s">
        <v>152</v>
      </c>
      <c r="G4076" s="50" t="s">
        <v>138</v>
      </c>
      <c r="H4076" s="50" t="s">
        <v>148</v>
      </c>
      <c r="I4076" s="53">
        <v>86</v>
      </c>
      <c r="J4076" s="61">
        <v>6.97</v>
      </c>
      <c r="K4076" s="64">
        <f t="shared" si="263"/>
        <v>1.0958154627894399</v>
      </c>
      <c r="M4076" s="2"/>
    </row>
    <row r="4077" spans="1:13" x14ac:dyDescent="0.2">
      <c r="A4077" s="47">
        <f t="shared" si="265"/>
        <v>2021</v>
      </c>
      <c r="B4077" s="181" t="str">
        <f t="shared" si="262"/>
        <v>Jul</v>
      </c>
      <c r="C4077" s="79">
        <f t="shared" si="264"/>
        <v>28</v>
      </c>
      <c r="D4077" s="194">
        <v>44384</v>
      </c>
      <c r="E4077" s="53" t="s">
        <v>15</v>
      </c>
      <c r="F4077" s="53" t="s">
        <v>152</v>
      </c>
      <c r="G4077" s="50" t="s">
        <v>138</v>
      </c>
      <c r="H4077" s="50" t="s">
        <v>144</v>
      </c>
      <c r="I4077" s="53">
        <v>68</v>
      </c>
      <c r="J4077" s="61">
        <v>3.56</v>
      </c>
      <c r="K4077" s="64">
        <f t="shared" si="263"/>
        <v>1.132200284958274</v>
      </c>
      <c r="M4077" s="2"/>
    </row>
    <row r="4078" spans="1:13" x14ac:dyDescent="0.2">
      <c r="A4078" s="47">
        <f t="shared" si="265"/>
        <v>2021</v>
      </c>
      <c r="B4078" s="181" t="str">
        <f t="shared" ref="B4078:B4141" si="266">TEXT(D4078,"mmm")</f>
        <v>Jul</v>
      </c>
      <c r="C4078" s="79">
        <f t="shared" si="264"/>
        <v>28</v>
      </c>
      <c r="D4078" s="194">
        <v>44384</v>
      </c>
      <c r="E4078" s="53" t="s">
        <v>15</v>
      </c>
      <c r="F4078" s="53" t="s">
        <v>152</v>
      </c>
      <c r="G4078" s="50" t="s">
        <v>138</v>
      </c>
      <c r="H4078" s="50" t="s">
        <v>148</v>
      </c>
      <c r="I4078" s="53">
        <v>81</v>
      </c>
      <c r="J4078" s="61">
        <v>6.57</v>
      </c>
      <c r="K4078" s="64">
        <f t="shared" si="263"/>
        <v>1.236261410015411</v>
      </c>
      <c r="M4078" s="2"/>
    </row>
    <row r="4079" spans="1:13" x14ac:dyDescent="0.2">
      <c r="A4079" s="47">
        <f t="shared" si="265"/>
        <v>2021</v>
      </c>
      <c r="B4079" s="181" t="str">
        <f t="shared" si="266"/>
        <v>Jul</v>
      </c>
      <c r="C4079" s="79">
        <f t="shared" si="264"/>
        <v>28</v>
      </c>
      <c r="D4079" s="194">
        <v>44385</v>
      </c>
      <c r="E4079" s="53" t="s">
        <v>38</v>
      </c>
      <c r="F4079" s="53" t="s">
        <v>146</v>
      </c>
      <c r="G4079" s="50" t="s">
        <v>138</v>
      </c>
      <c r="H4079" s="50" t="s">
        <v>148</v>
      </c>
      <c r="I4079" s="53">
        <v>71</v>
      </c>
      <c r="J4079" s="61">
        <v>4.16</v>
      </c>
      <c r="K4079" s="64">
        <f t="shared" si="263"/>
        <v>1.1623001248913836</v>
      </c>
      <c r="M4079" s="2"/>
    </row>
    <row r="4080" spans="1:13" x14ac:dyDescent="0.2">
      <c r="A4080" s="47">
        <f t="shared" si="265"/>
        <v>2021</v>
      </c>
      <c r="B4080" s="181" t="str">
        <f t="shared" si="266"/>
        <v>Jul</v>
      </c>
      <c r="C4080" s="79">
        <f t="shared" si="264"/>
        <v>28</v>
      </c>
      <c r="D4080" s="194">
        <v>44385</v>
      </c>
      <c r="E4080" s="53" t="s">
        <v>38</v>
      </c>
      <c r="F4080" s="53" t="s">
        <v>146</v>
      </c>
      <c r="G4080" s="50" t="s">
        <v>138</v>
      </c>
      <c r="H4080" s="50" t="s">
        <v>144</v>
      </c>
      <c r="I4080" s="53">
        <v>58</v>
      </c>
      <c r="J4080" s="61">
        <v>2.16</v>
      </c>
      <c r="K4080" s="64">
        <f t="shared" si="263"/>
        <v>1.1070564598794539</v>
      </c>
      <c r="M4080" s="2"/>
    </row>
    <row r="4081" spans="1:13" x14ac:dyDescent="0.2">
      <c r="A4081" s="47">
        <f t="shared" si="265"/>
        <v>2021</v>
      </c>
      <c r="B4081" s="181" t="str">
        <f t="shared" si="266"/>
        <v>Jul</v>
      </c>
      <c r="C4081" s="79">
        <f t="shared" si="264"/>
        <v>28</v>
      </c>
      <c r="D4081" s="194">
        <v>44385</v>
      </c>
      <c r="E4081" s="53" t="s">
        <v>38</v>
      </c>
      <c r="F4081" s="53" t="s">
        <v>146</v>
      </c>
      <c r="G4081" s="50" t="s">
        <v>138</v>
      </c>
      <c r="H4081" s="50" t="s">
        <v>148</v>
      </c>
      <c r="I4081" s="53">
        <v>71</v>
      </c>
      <c r="J4081" s="61">
        <v>4.03</v>
      </c>
      <c r="K4081" s="64">
        <f t="shared" si="263"/>
        <v>1.1259782459885279</v>
      </c>
      <c r="M4081" s="2"/>
    </row>
    <row r="4082" spans="1:13" x14ac:dyDescent="0.2">
      <c r="A4082" s="47">
        <f t="shared" si="265"/>
        <v>2021</v>
      </c>
      <c r="B4082" s="181" t="str">
        <f t="shared" si="266"/>
        <v>Jul</v>
      </c>
      <c r="C4082" s="79">
        <f t="shared" si="264"/>
        <v>28</v>
      </c>
      <c r="D4082" s="194">
        <v>44385</v>
      </c>
      <c r="E4082" s="53" t="s">
        <v>38</v>
      </c>
      <c r="F4082" s="53" t="s">
        <v>146</v>
      </c>
      <c r="G4082" s="50" t="s">
        <v>138</v>
      </c>
      <c r="H4082" s="50" t="s">
        <v>144</v>
      </c>
      <c r="I4082" s="53">
        <v>67</v>
      </c>
      <c r="J4082" s="61">
        <v>3.42</v>
      </c>
      <c r="K4082" s="64">
        <f t="shared" si="263"/>
        <v>1.1371079554333479</v>
      </c>
      <c r="M4082" s="2"/>
    </row>
    <row r="4083" spans="1:13" x14ac:dyDescent="0.2">
      <c r="A4083" s="47">
        <f t="shared" si="265"/>
        <v>2021</v>
      </c>
      <c r="B4083" s="181" t="str">
        <f t="shared" si="266"/>
        <v>Jul</v>
      </c>
      <c r="C4083" s="79">
        <f t="shared" si="264"/>
        <v>28</v>
      </c>
      <c r="D4083" s="194">
        <v>44385</v>
      </c>
      <c r="E4083" s="53" t="s">
        <v>38</v>
      </c>
      <c r="F4083" s="53" t="s">
        <v>146</v>
      </c>
      <c r="G4083" s="50" t="s">
        <v>138</v>
      </c>
      <c r="H4083" s="50" t="s">
        <v>144</v>
      </c>
      <c r="I4083" s="53">
        <v>56</v>
      </c>
      <c r="J4083" s="61">
        <v>1.89</v>
      </c>
      <c r="K4083" s="64">
        <f t="shared" si="263"/>
        <v>1.0762117346938775</v>
      </c>
      <c r="M4083" s="2"/>
    </row>
    <row r="4084" spans="1:13" x14ac:dyDescent="0.2">
      <c r="A4084" s="47">
        <f t="shared" si="265"/>
        <v>2021</v>
      </c>
      <c r="B4084" s="181" t="str">
        <f t="shared" si="266"/>
        <v>Jul</v>
      </c>
      <c r="C4084" s="79">
        <f t="shared" si="264"/>
        <v>28</v>
      </c>
      <c r="D4084" s="194">
        <v>44385</v>
      </c>
      <c r="E4084" s="53" t="s">
        <v>38</v>
      </c>
      <c r="F4084" s="53" t="s">
        <v>146</v>
      </c>
      <c r="G4084" s="50" t="s">
        <v>138</v>
      </c>
      <c r="H4084" s="50" t="s">
        <v>144</v>
      </c>
      <c r="I4084" s="53">
        <v>58</v>
      </c>
      <c r="J4084" s="61">
        <v>2.06</v>
      </c>
      <c r="K4084" s="64">
        <f t="shared" si="263"/>
        <v>1.0558038459961459</v>
      </c>
      <c r="M4084" s="2"/>
    </row>
    <row r="4085" spans="1:13" x14ac:dyDescent="0.2">
      <c r="A4085" s="47">
        <f t="shared" si="265"/>
        <v>2021</v>
      </c>
      <c r="B4085" s="181" t="str">
        <f t="shared" si="266"/>
        <v>Jul</v>
      </c>
      <c r="C4085" s="79">
        <f t="shared" si="264"/>
        <v>28</v>
      </c>
      <c r="D4085" s="194">
        <v>44385</v>
      </c>
      <c r="E4085" s="53" t="s">
        <v>38</v>
      </c>
      <c r="F4085" s="53" t="s">
        <v>146</v>
      </c>
      <c r="G4085" s="50" t="s">
        <v>138</v>
      </c>
      <c r="H4085" s="50" t="s">
        <v>148</v>
      </c>
      <c r="I4085" s="53">
        <v>74</v>
      </c>
      <c r="J4085" s="61">
        <v>4.4000000000000004</v>
      </c>
      <c r="K4085" s="64">
        <f t="shared" si="263"/>
        <v>1.0858192012319114</v>
      </c>
      <c r="M4085" s="2"/>
    </row>
    <row r="4086" spans="1:13" x14ac:dyDescent="0.2">
      <c r="A4086" s="47">
        <f t="shared" si="265"/>
        <v>2021</v>
      </c>
      <c r="B4086" s="181" t="str">
        <f t="shared" si="266"/>
        <v>Jul</v>
      </c>
      <c r="C4086" s="79">
        <f t="shared" si="264"/>
        <v>28</v>
      </c>
      <c r="D4086" s="194">
        <v>44385</v>
      </c>
      <c r="E4086" s="53" t="s">
        <v>38</v>
      </c>
      <c r="F4086" s="53" t="s">
        <v>146</v>
      </c>
      <c r="G4086" s="50" t="s">
        <v>138</v>
      </c>
      <c r="H4086" s="50" t="s">
        <v>144</v>
      </c>
      <c r="I4086" s="53">
        <v>53</v>
      </c>
      <c r="J4086" s="61">
        <v>1.6</v>
      </c>
      <c r="K4086" s="64">
        <f t="shared" si="263"/>
        <v>1.0747126822813464</v>
      </c>
      <c r="M4086" s="2"/>
    </row>
    <row r="4087" spans="1:13" x14ac:dyDescent="0.2">
      <c r="A4087" s="47">
        <f t="shared" si="265"/>
        <v>2021</v>
      </c>
      <c r="B4087" s="181" t="str">
        <f t="shared" si="266"/>
        <v>Jul</v>
      </c>
      <c r="C4087" s="79">
        <f t="shared" si="264"/>
        <v>28</v>
      </c>
      <c r="D4087" s="194">
        <v>44385</v>
      </c>
      <c r="E4087" s="53" t="s">
        <v>38</v>
      </c>
      <c r="F4087" s="53" t="s">
        <v>146</v>
      </c>
      <c r="G4087" s="50" t="s">
        <v>138</v>
      </c>
      <c r="H4087" s="50" t="s">
        <v>148</v>
      </c>
      <c r="I4087" s="53">
        <v>75</v>
      </c>
      <c r="J4087" s="61">
        <v>4.63</v>
      </c>
      <c r="K4087" s="64">
        <f t="shared" si="263"/>
        <v>1.0974814814814815</v>
      </c>
      <c r="M4087" s="2"/>
    </row>
    <row r="4088" spans="1:13" x14ac:dyDescent="0.2">
      <c r="A4088" s="47">
        <f t="shared" si="265"/>
        <v>2021</v>
      </c>
      <c r="B4088" s="181" t="str">
        <f t="shared" si="266"/>
        <v>Jul</v>
      </c>
      <c r="C4088" s="79">
        <f t="shared" si="264"/>
        <v>28</v>
      </c>
      <c r="D4088" s="194">
        <v>44385</v>
      </c>
      <c r="E4088" s="53" t="s">
        <v>38</v>
      </c>
      <c r="F4088" s="53" t="s">
        <v>146</v>
      </c>
      <c r="G4088" s="50" t="s">
        <v>138</v>
      </c>
      <c r="H4088" s="50" t="s">
        <v>144</v>
      </c>
      <c r="I4088" s="53">
        <v>66</v>
      </c>
      <c r="J4088" s="61">
        <v>3.14</v>
      </c>
      <c r="K4088" s="64">
        <f t="shared" si="263"/>
        <v>1.0921891087180344</v>
      </c>
      <c r="M4088" s="2"/>
    </row>
    <row r="4089" spans="1:13" x14ac:dyDescent="0.2">
      <c r="A4089" s="47">
        <f t="shared" si="265"/>
        <v>2021</v>
      </c>
      <c r="B4089" s="181" t="str">
        <f t="shared" si="266"/>
        <v>Jul</v>
      </c>
      <c r="C4089" s="79">
        <f t="shared" si="264"/>
        <v>28</v>
      </c>
      <c r="D4089" s="194">
        <v>44385</v>
      </c>
      <c r="E4089" s="53" t="s">
        <v>38</v>
      </c>
      <c r="F4089" s="53" t="s">
        <v>146</v>
      </c>
      <c r="G4089" s="50" t="s">
        <v>138</v>
      </c>
      <c r="H4089" s="50" t="s">
        <v>148</v>
      </c>
      <c r="I4089" s="53">
        <v>70</v>
      </c>
      <c r="J4089" s="61">
        <v>3.93</v>
      </c>
      <c r="K4089" s="64">
        <f t="shared" si="263"/>
        <v>1.1457725947521866</v>
      </c>
      <c r="M4089" s="2"/>
    </row>
    <row r="4090" spans="1:13" x14ac:dyDescent="0.2">
      <c r="A4090" s="47">
        <f t="shared" si="265"/>
        <v>2021</v>
      </c>
      <c r="B4090" s="181" t="str">
        <f t="shared" si="266"/>
        <v>Jul</v>
      </c>
      <c r="C4090" s="79">
        <f t="shared" si="264"/>
        <v>28</v>
      </c>
      <c r="D4090" s="194">
        <v>44385</v>
      </c>
      <c r="E4090" s="53" t="s">
        <v>38</v>
      </c>
      <c r="F4090" s="53" t="s">
        <v>146</v>
      </c>
      <c r="G4090" s="50" t="s">
        <v>138</v>
      </c>
      <c r="H4090" s="50" t="s">
        <v>148</v>
      </c>
      <c r="I4090" s="53">
        <v>75</v>
      </c>
      <c r="J4090" s="61">
        <v>4.83</v>
      </c>
      <c r="K4090" s="64">
        <f t="shared" si="263"/>
        <v>1.1448888888888888</v>
      </c>
      <c r="M4090" s="2"/>
    </row>
    <row r="4091" spans="1:13" x14ac:dyDescent="0.2">
      <c r="A4091" s="47">
        <f t="shared" si="265"/>
        <v>2021</v>
      </c>
      <c r="B4091" s="181" t="str">
        <f t="shared" si="266"/>
        <v>Jul</v>
      </c>
      <c r="C4091" s="79">
        <f t="shared" si="264"/>
        <v>28</v>
      </c>
      <c r="D4091" s="194">
        <v>44385</v>
      </c>
      <c r="E4091" s="53" t="s">
        <v>38</v>
      </c>
      <c r="F4091" s="53" t="s">
        <v>146</v>
      </c>
      <c r="G4091" s="50" t="s">
        <v>138</v>
      </c>
      <c r="H4091" s="50" t="s">
        <v>144</v>
      </c>
      <c r="I4091" s="53">
        <v>60</v>
      </c>
      <c r="J4091" s="61">
        <v>2.36</v>
      </c>
      <c r="K4091" s="64">
        <f t="shared" si="263"/>
        <v>1.0925925925925926</v>
      </c>
      <c r="M4091" s="2"/>
    </row>
    <row r="4092" spans="1:13" x14ac:dyDescent="0.2">
      <c r="A4092" s="47">
        <f t="shared" si="265"/>
        <v>2021</v>
      </c>
      <c r="B4092" s="181" t="str">
        <f t="shared" si="266"/>
        <v>Jul</v>
      </c>
      <c r="C4092" s="79">
        <f t="shared" si="264"/>
        <v>28</v>
      </c>
      <c r="D4092" s="194">
        <v>44385</v>
      </c>
      <c r="E4092" s="53" t="s">
        <v>38</v>
      </c>
      <c r="F4092" s="53" t="s">
        <v>146</v>
      </c>
      <c r="G4092" s="50" t="s">
        <v>138</v>
      </c>
      <c r="H4092" s="50" t="s">
        <v>148</v>
      </c>
      <c r="I4092" s="53">
        <v>72</v>
      </c>
      <c r="J4092" s="61">
        <v>4.17</v>
      </c>
      <c r="K4092" s="64">
        <f t="shared" si="263"/>
        <v>1.1172196502057614</v>
      </c>
      <c r="M4092" s="2"/>
    </row>
    <row r="4093" spans="1:13" x14ac:dyDescent="0.2">
      <c r="A4093" s="47">
        <f t="shared" si="265"/>
        <v>2021</v>
      </c>
      <c r="B4093" s="181" t="str">
        <f t="shared" si="266"/>
        <v>Jul</v>
      </c>
      <c r="C4093" s="79">
        <f t="shared" si="264"/>
        <v>28</v>
      </c>
      <c r="D4093" s="194">
        <v>44385</v>
      </c>
      <c r="E4093" s="53" t="s">
        <v>38</v>
      </c>
      <c r="F4093" s="53" t="s">
        <v>146</v>
      </c>
      <c r="G4093" s="50" t="s">
        <v>138</v>
      </c>
      <c r="H4093" s="50" t="s">
        <v>148</v>
      </c>
      <c r="I4093" s="53">
        <v>74</v>
      </c>
      <c r="J4093" s="61">
        <v>4.5</v>
      </c>
      <c r="K4093" s="64">
        <f t="shared" si="263"/>
        <v>1.1104969103508182</v>
      </c>
      <c r="M4093" s="2"/>
    </row>
    <row r="4094" spans="1:13" x14ac:dyDescent="0.2">
      <c r="A4094" s="47">
        <f t="shared" si="265"/>
        <v>2021</v>
      </c>
      <c r="B4094" s="181" t="str">
        <f t="shared" si="266"/>
        <v>Jul</v>
      </c>
      <c r="C4094" s="79">
        <f t="shared" si="264"/>
        <v>28</v>
      </c>
      <c r="D4094" s="194">
        <v>44385</v>
      </c>
      <c r="E4094" s="53" t="s">
        <v>38</v>
      </c>
      <c r="F4094" s="53" t="s">
        <v>146</v>
      </c>
      <c r="G4094" s="50" t="s">
        <v>138</v>
      </c>
      <c r="H4094" s="50" t="s">
        <v>144</v>
      </c>
      <c r="I4094" s="53">
        <v>69</v>
      </c>
      <c r="J4094" s="61">
        <v>3.77</v>
      </c>
      <c r="K4094" s="64">
        <f t="shared" si="263"/>
        <v>1.1476093501243496</v>
      </c>
      <c r="M4094" s="2"/>
    </row>
    <row r="4095" spans="1:13" x14ac:dyDescent="0.2">
      <c r="A4095" s="47">
        <f t="shared" si="265"/>
        <v>2021</v>
      </c>
      <c r="B4095" s="181" t="str">
        <f t="shared" si="266"/>
        <v>Jul</v>
      </c>
      <c r="C4095" s="79">
        <f t="shared" si="264"/>
        <v>28</v>
      </c>
      <c r="D4095" s="194">
        <v>44385</v>
      </c>
      <c r="E4095" s="53" t="s">
        <v>38</v>
      </c>
      <c r="F4095" s="53" t="s">
        <v>146</v>
      </c>
      <c r="G4095" s="50" t="s">
        <v>138</v>
      </c>
      <c r="H4095" s="50" t="s">
        <v>144</v>
      </c>
      <c r="I4095" s="53">
        <v>66</v>
      </c>
      <c r="J4095" s="61">
        <v>3.12</v>
      </c>
      <c r="K4095" s="64">
        <f t="shared" si="263"/>
        <v>1.0852324901911679</v>
      </c>
      <c r="M4095" s="2"/>
    </row>
    <row r="4096" spans="1:13" x14ac:dyDescent="0.2">
      <c r="A4096" s="47">
        <f t="shared" si="265"/>
        <v>2021</v>
      </c>
      <c r="B4096" s="181" t="str">
        <f t="shared" si="266"/>
        <v>Jul</v>
      </c>
      <c r="C4096" s="79">
        <f t="shared" si="264"/>
        <v>28</v>
      </c>
      <c r="D4096" s="194">
        <v>44385</v>
      </c>
      <c r="E4096" s="53" t="s">
        <v>38</v>
      </c>
      <c r="F4096" s="53" t="s">
        <v>146</v>
      </c>
      <c r="G4096" s="50" t="s">
        <v>138</v>
      </c>
      <c r="H4096" s="50" t="s">
        <v>144</v>
      </c>
      <c r="I4096" s="53">
        <v>66</v>
      </c>
      <c r="J4096" s="61">
        <v>3.25</v>
      </c>
      <c r="K4096" s="64">
        <f t="shared" si="263"/>
        <v>1.1304505106157998</v>
      </c>
      <c r="M4096" s="2"/>
    </row>
    <row r="4097" spans="1:13" x14ac:dyDescent="0.2">
      <c r="A4097" s="47">
        <f t="shared" si="265"/>
        <v>2021</v>
      </c>
      <c r="B4097" s="181" t="str">
        <f t="shared" si="266"/>
        <v>Jul</v>
      </c>
      <c r="C4097" s="79">
        <f t="shared" si="264"/>
        <v>28</v>
      </c>
      <c r="D4097" s="194">
        <v>44385</v>
      </c>
      <c r="E4097" s="53" t="s">
        <v>38</v>
      </c>
      <c r="F4097" s="53" t="s">
        <v>146</v>
      </c>
      <c r="G4097" s="50" t="s">
        <v>138</v>
      </c>
      <c r="H4097" s="50" t="s">
        <v>148</v>
      </c>
      <c r="I4097" s="53">
        <v>70</v>
      </c>
      <c r="J4097" s="61">
        <v>3.95</v>
      </c>
      <c r="K4097" s="64">
        <f t="shared" si="263"/>
        <v>1.1516034985422741</v>
      </c>
      <c r="M4097" s="2"/>
    </row>
    <row r="4098" spans="1:13" x14ac:dyDescent="0.2">
      <c r="A4098" s="47">
        <f t="shared" si="265"/>
        <v>2021</v>
      </c>
      <c r="B4098" s="181" t="str">
        <f t="shared" si="266"/>
        <v>Jul</v>
      </c>
      <c r="C4098" s="79">
        <f t="shared" si="264"/>
        <v>28</v>
      </c>
      <c r="D4098" s="194">
        <v>44385</v>
      </c>
      <c r="E4098" s="53" t="s">
        <v>38</v>
      </c>
      <c r="F4098" s="53" t="s">
        <v>146</v>
      </c>
      <c r="G4098" s="50" t="s">
        <v>138</v>
      </c>
      <c r="H4098" s="50" t="s">
        <v>144</v>
      </c>
      <c r="I4098" s="53">
        <v>69</v>
      </c>
      <c r="J4098" s="61">
        <v>3.45</v>
      </c>
      <c r="K4098" s="64">
        <f t="shared" si="263"/>
        <v>1.0501995379122033</v>
      </c>
      <c r="M4098" s="2"/>
    </row>
    <row r="4099" spans="1:13" x14ac:dyDescent="0.2">
      <c r="A4099" s="47">
        <f t="shared" si="265"/>
        <v>2021</v>
      </c>
      <c r="B4099" s="181" t="str">
        <f t="shared" si="266"/>
        <v>Jul</v>
      </c>
      <c r="C4099" s="79">
        <f t="shared" si="264"/>
        <v>28</v>
      </c>
      <c r="D4099" s="194">
        <v>44385</v>
      </c>
      <c r="E4099" s="53" t="s">
        <v>38</v>
      </c>
      <c r="F4099" s="53" t="s">
        <v>146</v>
      </c>
      <c r="G4099" s="50" t="s">
        <v>138</v>
      </c>
      <c r="H4099" s="50" t="s">
        <v>144</v>
      </c>
      <c r="I4099" s="53">
        <v>68</v>
      </c>
      <c r="J4099" s="61">
        <v>3.46</v>
      </c>
      <c r="K4099" s="64">
        <f t="shared" ref="K4099:K4162" si="267">IF(J4099="","",(J4099*100000)/(I4099^3))</f>
        <v>1.1003969061673111</v>
      </c>
      <c r="M4099" s="2"/>
    </row>
    <row r="4100" spans="1:13" x14ac:dyDescent="0.2">
      <c r="A4100" s="47">
        <f t="shared" si="265"/>
        <v>2021</v>
      </c>
      <c r="B4100" s="181" t="str">
        <f t="shared" si="266"/>
        <v>Jul</v>
      </c>
      <c r="C4100" s="79">
        <f t="shared" si="264"/>
        <v>28</v>
      </c>
      <c r="D4100" s="194">
        <v>44385</v>
      </c>
      <c r="E4100" s="53" t="s">
        <v>38</v>
      </c>
      <c r="F4100" s="53" t="s">
        <v>146</v>
      </c>
      <c r="G4100" s="50" t="s">
        <v>138</v>
      </c>
      <c r="H4100" s="50" t="s">
        <v>144</v>
      </c>
      <c r="I4100" s="53">
        <v>67</v>
      </c>
      <c r="J4100" s="61">
        <v>3.47</v>
      </c>
      <c r="K4100" s="64">
        <f t="shared" si="267"/>
        <v>1.1537323407467008</v>
      </c>
      <c r="M4100" s="2"/>
    </row>
    <row r="4101" spans="1:13" x14ac:dyDescent="0.2">
      <c r="A4101" s="47">
        <f t="shared" si="265"/>
        <v>2021</v>
      </c>
      <c r="B4101" s="181" t="str">
        <f t="shared" si="266"/>
        <v>Jul</v>
      </c>
      <c r="C4101" s="79">
        <f t="shared" si="264"/>
        <v>28</v>
      </c>
      <c r="D4101" s="194">
        <v>44385</v>
      </c>
      <c r="E4101" s="53" t="s">
        <v>38</v>
      </c>
      <c r="F4101" s="53" t="s">
        <v>146</v>
      </c>
      <c r="G4101" s="50" t="s">
        <v>138</v>
      </c>
      <c r="H4101" s="50" t="s">
        <v>144</v>
      </c>
      <c r="I4101" s="53">
        <v>65</v>
      </c>
      <c r="J4101" s="61">
        <v>3.04</v>
      </c>
      <c r="K4101" s="64">
        <f t="shared" si="267"/>
        <v>1.1069640418752844</v>
      </c>
      <c r="M4101" s="2"/>
    </row>
    <row r="4102" spans="1:13" x14ac:dyDescent="0.2">
      <c r="A4102" s="47">
        <f t="shared" si="265"/>
        <v>2021</v>
      </c>
      <c r="B4102" s="181" t="str">
        <f t="shared" si="266"/>
        <v>Jul</v>
      </c>
      <c r="C4102" s="79">
        <f t="shared" si="264"/>
        <v>28</v>
      </c>
      <c r="D4102" s="194">
        <v>44385</v>
      </c>
      <c r="E4102" s="53" t="s">
        <v>38</v>
      </c>
      <c r="F4102" s="53" t="s">
        <v>146</v>
      </c>
      <c r="G4102" s="50" t="s">
        <v>138</v>
      </c>
      <c r="H4102" s="50" t="s">
        <v>144</v>
      </c>
      <c r="I4102" s="53">
        <v>69</v>
      </c>
      <c r="J4102" s="61">
        <v>3.42</v>
      </c>
      <c r="K4102" s="64">
        <f t="shared" si="267"/>
        <v>1.0410673680173146</v>
      </c>
      <c r="M4102" s="2"/>
    </row>
    <row r="4103" spans="1:13" x14ac:dyDescent="0.2">
      <c r="A4103" s="47">
        <f t="shared" si="265"/>
        <v>2021</v>
      </c>
      <c r="B4103" s="181" t="str">
        <f t="shared" si="266"/>
        <v>Jul</v>
      </c>
      <c r="C4103" s="79">
        <f t="shared" si="264"/>
        <v>28</v>
      </c>
      <c r="D4103" s="194">
        <v>44385</v>
      </c>
      <c r="E4103" s="53" t="s">
        <v>38</v>
      </c>
      <c r="F4103" s="53" t="s">
        <v>152</v>
      </c>
      <c r="G4103" s="50" t="s">
        <v>138</v>
      </c>
      <c r="H4103" s="50" t="s">
        <v>148</v>
      </c>
      <c r="I4103" s="53">
        <v>76</v>
      </c>
      <c r="J4103" s="61">
        <v>4.9800000000000004</v>
      </c>
      <c r="K4103" s="64">
        <f t="shared" si="267"/>
        <v>1.134458375856539</v>
      </c>
      <c r="M4103" s="2"/>
    </row>
    <row r="4104" spans="1:13" x14ac:dyDescent="0.2">
      <c r="A4104" s="47">
        <f t="shared" si="265"/>
        <v>2021</v>
      </c>
      <c r="B4104" s="181" t="str">
        <f t="shared" si="266"/>
        <v>Jul</v>
      </c>
      <c r="C4104" s="79">
        <f t="shared" si="264"/>
        <v>28</v>
      </c>
      <c r="D4104" s="194">
        <v>44385</v>
      </c>
      <c r="E4104" s="53" t="s">
        <v>38</v>
      </c>
      <c r="F4104" s="53" t="s">
        <v>152</v>
      </c>
      <c r="G4104" s="50" t="s">
        <v>138</v>
      </c>
      <c r="H4104" s="50" t="s">
        <v>148</v>
      </c>
      <c r="I4104" s="53">
        <v>85</v>
      </c>
      <c r="J4104" s="61">
        <v>6.14</v>
      </c>
      <c r="K4104" s="64">
        <f t="shared" si="267"/>
        <v>0.99979645837573783</v>
      </c>
      <c r="M4104" s="2"/>
    </row>
    <row r="4105" spans="1:13" x14ac:dyDescent="0.2">
      <c r="A4105" s="47">
        <f t="shared" si="265"/>
        <v>2021</v>
      </c>
      <c r="B4105" s="181" t="str">
        <f t="shared" si="266"/>
        <v>Jul</v>
      </c>
      <c r="C4105" s="79">
        <f t="shared" si="264"/>
        <v>28</v>
      </c>
      <c r="D4105" s="194">
        <v>44385</v>
      </c>
      <c r="E4105" s="53" t="s">
        <v>38</v>
      </c>
      <c r="F4105" s="53" t="s">
        <v>152</v>
      </c>
      <c r="G4105" s="50" t="s">
        <v>138</v>
      </c>
      <c r="H4105" s="50" t="s">
        <v>148</v>
      </c>
      <c r="I4105" s="53">
        <v>70</v>
      </c>
      <c r="J4105" s="61">
        <v>4.16</v>
      </c>
      <c r="K4105" s="64">
        <f t="shared" si="267"/>
        <v>1.2128279883381925</v>
      </c>
      <c r="M4105" s="2"/>
    </row>
    <row r="4106" spans="1:13" x14ac:dyDescent="0.2">
      <c r="A4106" s="47">
        <f t="shared" si="265"/>
        <v>2021</v>
      </c>
      <c r="B4106" s="181" t="str">
        <f t="shared" si="266"/>
        <v>Jul</v>
      </c>
      <c r="C4106" s="79">
        <f t="shared" si="264"/>
        <v>28</v>
      </c>
      <c r="D4106" s="194">
        <v>44385</v>
      </c>
      <c r="E4106" s="53" t="s">
        <v>38</v>
      </c>
      <c r="F4106" s="53" t="s">
        <v>152</v>
      </c>
      <c r="G4106" s="50" t="s">
        <v>138</v>
      </c>
      <c r="H4106" s="50" t="s">
        <v>144</v>
      </c>
      <c r="I4106" s="53">
        <v>56</v>
      </c>
      <c r="J4106" s="61">
        <v>2.92</v>
      </c>
      <c r="K4106" s="64">
        <f t="shared" si="267"/>
        <v>1.6627186588921283</v>
      </c>
      <c r="M4106" s="2"/>
    </row>
    <row r="4107" spans="1:13" x14ac:dyDescent="0.2">
      <c r="A4107" s="47">
        <f t="shared" si="265"/>
        <v>2021</v>
      </c>
      <c r="B4107" s="181" t="str">
        <f t="shared" si="266"/>
        <v>Jul</v>
      </c>
      <c r="C4107" s="79">
        <f t="shared" si="264"/>
        <v>28</v>
      </c>
      <c r="D4107" s="194">
        <v>44385</v>
      </c>
      <c r="E4107" s="53" t="s">
        <v>38</v>
      </c>
      <c r="F4107" s="53" t="s">
        <v>152</v>
      </c>
      <c r="G4107" s="50" t="s">
        <v>138</v>
      </c>
      <c r="H4107" s="50" t="s">
        <v>148</v>
      </c>
      <c r="I4107" s="53">
        <v>71</v>
      </c>
      <c r="J4107" s="61">
        <v>3.59</v>
      </c>
      <c r="K4107" s="64">
        <f t="shared" si="267"/>
        <v>1.0030426558557854</v>
      </c>
      <c r="M4107" s="2"/>
    </row>
    <row r="4108" spans="1:13" x14ac:dyDescent="0.2">
      <c r="A4108" s="47">
        <f t="shared" si="265"/>
        <v>2021</v>
      </c>
      <c r="B4108" s="181" t="str">
        <f t="shared" si="266"/>
        <v>Jul</v>
      </c>
      <c r="C4108" s="79">
        <f t="shared" si="264"/>
        <v>28</v>
      </c>
      <c r="D4108" s="194">
        <v>44385</v>
      </c>
      <c r="E4108" s="53" t="s">
        <v>38</v>
      </c>
      <c r="F4108" s="53" t="s">
        <v>152</v>
      </c>
      <c r="G4108" s="50" t="s">
        <v>138</v>
      </c>
      <c r="H4108" s="50" t="s">
        <v>148</v>
      </c>
      <c r="I4108" s="53">
        <v>73</v>
      </c>
      <c r="J4108" s="61">
        <v>4.21</v>
      </c>
      <c r="K4108" s="64">
        <f t="shared" si="267"/>
        <v>1.0822149160576531</v>
      </c>
      <c r="M4108" s="2"/>
    </row>
    <row r="4109" spans="1:13" x14ac:dyDescent="0.2">
      <c r="A4109" s="47">
        <f t="shared" si="265"/>
        <v>2021</v>
      </c>
      <c r="B4109" s="181" t="str">
        <f t="shared" si="266"/>
        <v>Jul</v>
      </c>
      <c r="C4109" s="79">
        <f t="shared" si="264"/>
        <v>28</v>
      </c>
      <c r="D4109" s="194">
        <v>44385</v>
      </c>
      <c r="E4109" s="53" t="s">
        <v>38</v>
      </c>
      <c r="F4109" s="53" t="s">
        <v>152</v>
      </c>
      <c r="G4109" s="50" t="s">
        <v>138</v>
      </c>
      <c r="H4109" s="50" t="s">
        <v>148</v>
      </c>
      <c r="I4109" s="53">
        <v>82</v>
      </c>
      <c r="J4109" s="61">
        <v>5.5</v>
      </c>
      <c r="K4109" s="64">
        <f t="shared" si="267"/>
        <v>0.99751889844894881</v>
      </c>
      <c r="M4109" s="2"/>
    </row>
    <row r="4110" spans="1:13" x14ac:dyDescent="0.2">
      <c r="A4110" s="47">
        <f t="shared" si="265"/>
        <v>2021</v>
      </c>
      <c r="B4110" s="181" t="str">
        <f t="shared" si="266"/>
        <v>Jul</v>
      </c>
      <c r="C4110" s="79">
        <f t="shared" ref="C4110:C4173" si="268">WEEKNUM(D4110)</f>
        <v>28</v>
      </c>
      <c r="D4110" s="194">
        <v>44385</v>
      </c>
      <c r="E4110" s="53" t="s">
        <v>38</v>
      </c>
      <c r="F4110" s="53" t="s">
        <v>152</v>
      </c>
      <c r="G4110" s="50" t="s">
        <v>138</v>
      </c>
      <c r="H4110" s="50" t="s">
        <v>148</v>
      </c>
      <c r="I4110" s="53">
        <v>71</v>
      </c>
      <c r="J4110" s="61">
        <v>3.85</v>
      </c>
      <c r="K4110" s="64">
        <f t="shared" si="267"/>
        <v>1.0756864136614968</v>
      </c>
      <c r="M4110" s="2"/>
    </row>
    <row r="4111" spans="1:13" x14ac:dyDescent="0.2">
      <c r="A4111" s="47">
        <f t="shared" si="265"/>
        <v>2021</v>
      </c>
      <c r="B4111" s="181" t="str">
        <f t="shared" si="266"/>
        <v>Jul</v>
      </c>
      <c r="C4111" s="79">
        <f t="shared" si="268"/>
        <v>28</v>
      </c>
      <c r="D4111" s="194">
        <v>44385</v>
      </c>
      <c r="E4111" s="53" t="s">
        <v>38</v>
      </c>
      <c r="F4111" s="53" t="s">
        <v>152</v>
      </c>
      <c r="G4111" s="50" t="s">
        <v>138</v>
      </c>
      <c r="H4111" s="50" t="s">
        <v>148</v>
      </c>
      <c r="I4111" s="53">
        <v>74</v>
      </c>
      <c r="J4111" s="61">
        <v>4.05</v>
      </c>
      <c r="K4111" s="64">
        <f t="shared" si="267"/>
        <v>0.99944721931573643</v>
      </c>
      <c r="M4111" s="2"/>
    </row>
    <row r="4112" spans="1:13" x14ac:dyDescent="0.2">
      <c r="A4112" s="47">
        <f t="shared" si="265"/>
        <v>2021</v>
      </c>
      <c r="B4112" s="181" t="str">
        <f t="shared" si="266"/>
        <v>Jul</v>
      </c>
      <c r="C4112" s="79">
        <f t="shared" si="268"/>
        <v>28</v>
      </c>
      <c r="D4112" s="194">
        <v>44385</v>
      </c>
      <c r="E4112" s="53" t="s">
        <v>38</v>
      </c>
      <c r="F4112" s="53" t="s">
        <v>152</v>
      </c>
      <c r="G4112" s="50" t="s">
        <v>138</v>
      </c>
      <c r="H4112" s="50" t="s">
        <v>144</v>
      </c>
      <c r="I4112" s="53">
        <v>67</v>
      </c>
      <c r="J4112" s="61">
        <v>3.02</v>
      </c>
      <c r="K4112" s="64">
        <f t="shared" si="267"/>
        <v>1.0041128729265236</v>
      </c>
      <c r="M4112" s="2"/>
    </row>
    <row r="4113" spans="1:13" x14ac:dyDescent="0.2">
      <c r="A4113" s="47">
        <f t="shared" si="265"/>
        <v>2021</v>
      </c>
      <c r="B4113" s="181" t="str">
        <f t="shared" si="266"/>
        <v>Jul</v>
      </c>
      <c r="C4113" s="79">
        <f t="shared" si="268"/>
        <v>28</v>
      </c>
      <c r="D4113" s="194">
        <v>44385</v>
      </c>
      <c r="E4113" s="53" t="s">
        <v>38</v>
      </c>
      <c r="F4113" s="53" t="s">
        <v>152</v>
      </c>
      <c r="G4113" s="50" t="s">
        <v>138</v>
      </c>
      <c r="H4113" s="50" t="s">
        <v>148</v>
      </c>
      <c r="I4113" s="53">
        <v>75</v>
      </c>
      <c r="J4113" s="61">
        <v>4.8</v>
      </c>
      <c r="K4113" s="64">
        <f t="shared" si="267"/>
        <v>1.1377777777777778</v>
      </c>
      <c r="M4113" s="2"/>
    </row>
    <row r="4114" spans="1:13" x14ac:dyDescent="0.2">
      <c r="A4114" s="47">
        <f t="shared" si="265"/>
        <v>2021</v>
      </c>
      <c r="B4114" s="181" t="str">
        <f t="shared" si="266"/>
        <v>Jul</v>
      </c>
      <c r="C4114" s="79">
        <f t="shared" si="268"/>
        <v>28</v>
      </c>
      <c r="D4114" s="194">
        <v>44385</v>
      </c>
      <c r="E4114" s="53" t="s">
        <v>34</v>
      </c>
      <c r="F4114" s="53" t="s">
        <v>146</v>
      </c>
      <c r="G4114" s="50" t="s">
        <v>138</v>
      </c>
      <c r="H4114" s="50" t="s">
        <v>144</v>
      </c>
      <c r="I4114" s="53">
        <v>61</v>
      </c>
      <c r="J4114" s="61">
        <v>2.4700000000000002</v>
      </c>
      <c r="K4114" s="64">
        <f t="shared" si="267"/>
        <v>1.0881968094245775</v>
      </c>
      <c r="M4114" s="2"/>
    </row>
    <row r="4115" spans="1:13" x14ac:dyDescent="0.2">
      <c r="A4115" s="47">
        <f t="shared" si="265"/>
        <v>2021</v>
      </c>
      <c r="B4115" s="181" t="str">
        <f t="shared" si="266"/>
        <v>Jul</v>
      </c>
      <c r="C4115" s="79">
        <f t="shared" si="268"/>
        <v>28</v>
      </c>
      <c r="D4115" s="194">
        <v>44385</v>
      </c>
      <c r="E4115" s="53" t="s">
        <v>34</v>
      </c>
      <c r="F4115" s="53" t="s">
        <v>146</v>
      </c>
      <c r="G4115" s="50" t="s">
        <v>138</v>
      </c>
      <c r="H4115" s="50" t="s">
        <v>144</v>
      </c>
      <c r="I4115" s="53">
        <v>65</v>
      </c>
      <c r="J4115" s="61">
        <v>3.07</v>
      </c>
      <c r="K4115" s="64">
        <f t="shared" si="267"/>
        <v>1.1178880291306328</v>
      </c>
      <c r="M4115" s="2"/>
    </row>
    <row r="4116" spans="1:13" x14ac:dyDescent="0.2">
      <c r="A4116" s="47">
        <f t="shared" si="265"/>
        <v>2021</v>
      </c>
      <c r="B4116" s="181" t="str">
        <f t="shared" si="266"/>
        <v>Jul</v>
      </c>
      <c r="C4116" s="79">
        <f t="shared" si="268"/>
        <v>28</v>
      </c>
      <c r="D4116" s="194">
        <v>44385</v>
      </c>
      <c r="E4116" s="53" t="s">
        <v>34</v>
      </c>
      <c r="F4116" s="53" t="s">
        <v>146</v>
      </c>
      <c r="G4116" s="50" t="s">
        <v>138</v>
      </c>
      <c r="H4116" s="50" t="s">
        <v>148</v>
      </c>
      <c r="I4116" s="53">
        <v>75</v>
      </c>
      <c r="J4116" s="61">
        <v>4.66</v>
      </c>
      <c r="K4116" s="64">
        <f t="shared" si="267"/>
        <v>1.1045925925925926</v>
      </c>
      <c r="M4116" s="2"/>
    </row>
    <row r="4117" spans="1:13" x14ac:dyDescent="0.2">
      <c r="A4117" s="47">
        <f t="shared" si="265"/>
        <v>2021</v>
      </c>
      <c r="B4117" s="181" t="str">
        <f t="shared" si="266"/>
        <v>Jul</v>
      </c>
      <c r="C4117" s="79">
        <f t="shared" si="268"/>
        <v>28</v>
      </c>
      <c r="D4117" s="194">
        <v>44385</v>
      </c>
      <c r="E4117" s="53" t="s">
        <v>34</v>
      </c>
      <c r="F4117" s="53" t="s">
        <v>146</v>
      </c>
      <c r="G4117" s="50" t="s">
        <v>138</v>
      </c>
      <c r="H4117" s="50" t="s">
        <v>144</v>
      </c>
      <c r="I4117" s="53">
        <v>65</v>
      </c>
      <c r="J4117" s="61">
        <v>2.75</v>
      </c>
      <c r="K4117" s="64">
        <f t="shared" si="267"/>
        <v>1.0013654984069185</v>
      </c>
      <c r="M4117" s="2"/>
    </row>
    <row r="4118" spans="1:13" x14ac:dyDescent="0.2">
      <c r="A4118" s="47">
        <f t="shared" si="265"/>
        <v>2021</v>
      </c>
      <c r="B4118" s="181" t="str">
        <f t="shared" si="266"/>
        <v>Jul</v>
      </c>
      <c r="C4118" s="79">
        <f t="shared" si="268"/>
        <v>28</v>
      </c>
      <c r="D4118" s="194">
        <v>44385</v>
      </c>
      <c r="E4118" s="53" t="s">
        <v>34</v>
      </c>
      <c r="F4118" s="53" t="s">
        <v>152</v>
      </c>
      <c r="G4118" s="50" t="s">
        <v>138</v>
      </c>
      <c r="H4118" s="50" t="s">
        <v>148</v>
      </c>
      <c r="I4118" s="53">
        <v>75</v>
      </c>
      <c r="J4118" s="61">
        <v>4.5599999999999996</v>
      </c>
      <c r="K4118" s="64">
        <f t="shared" si="267"/>
        <v>1.0808888888888888</v>
      </c>
      <c r="M4118" s="2"/>
    </row>
    <row r="4119" spans="1:13" x14ac:dyDescent="0.2">
      <c r="A4119" s="47">
        <f t="shared" si="265"/>
        <v>2021</v>
      </c>
      <c r="B4119" s="181" t="str">
        <f t="shared" si="266"/>
        <v>Jul</v>
      </c>
      <c r="C4119" s="79">
        <f t="shared" si="268"/>
        <v>28</v>
      </c>
      <c r="D4119" s="194">
        <v>44385</v>
      </c>
      <c r="E4119" s="53" t="s">
        <v>34</v>
      </c>
      <c r="F4119" s="53" t="s">
        <v>152</v>
      </c>
      <c r="G4119" s="50" t="s">
        <v>138</v>
      </c>
      <c r="H4119" s="50" t="s">
        <v>148</v>
      </c>
      <c r="I4119" s="53">
        <v>81</v>
      </c>
      <c r="J4119" s="61">
        <v>5.73</v>
      </c>
      <c r="K4119" s="64">
        <f t="shared" si="267"/>
        <v>1.0782005904700616</v>
      </c>
      <c r="M4119" s="2"/>
    </row>
    <row r="4120" spans="1:13" x14ac:dyDescent="0.2">
      <c r="A4120" s="47">
        <f t="shared" si="265"/>
        <v>2021</v>
      </c>
      <c r="B4120" s="181" t="str">
        <f t="shared" si="266"/>
        <v>Jul</v>
      </c>
      <c r="C4120" s="79">
        <f t="shared" si="268"/>
        <v>28</v>
      </c>
      <c r="D4120" s="194">
        <v>44385</v>
      </c>
      <c r="E4120" s="53" t="s">
        <v>46</v>
      </c>
      <c r="F4120" s="53" t="s">
        <v>146</v>
      </c>
      <c r="G4120" s="50" t="s">
        <v>138</v>
      </c>
      <c r="H4120" s="50" t="s">
        <v>144</v>
      </c>
      <c r="I4120" s="53">
        <v>53</v>
      </c>
      <c r="J4120" s="61">
        <v>2.13</v>
      </c>
      <c r="K4120" s="64">
        <f t="shared" si="267"/>
        <v>1.4307112582870423</v>
      </c>
      <c r="M4120" s="2"/>
    </row>
    <row r="4121" spans="1:13" x14ac:dyDescent="0.2">
      <c r="A4121" s="47">
        <f t="shared" si="265"/>
        <v>2021</v>
      </c>
      <c r="B4121" s="181" t="str">
        <f t="shared" si="266"/>
        <v>Jul</v>
      </c>
      <c r="C4121" s="79">
        <f t="shared" si="268"/>
        <v>28</v>
      </c>
      <c r="D4121" s="194">
        <v>44385</v>
      </c>
      <c r="E4121" s="53" t="s">
        <v>46</v>
      </c>
      <c r="F4121" s="53" t="s">
        <v>146</v>
      </c>
      <c r="G4121" s="50" t="s">
        <v>138</v>
      </c>
      <c r="H4121" s="50" t="s">
        <v>144</v>
      </c>
      <c r="I4121" s="53">
        <v>49</v>
      </c>
      <c r="J4121" s="61">
        <v>1.1299999999999999</v>
      </c>
      <c r="K4121" s="64">
        <f t="shared" si="267"/>
        <v>0.96048415201149173</v>
      </c>
      <c r="M4121" s="2"/>
    </row>
    <row r="4122" spans="1:13" x14ac:dyDescent="0.2">
      <c r="A4122" s="47">
        <f t="shared" si="265"/>
        <v>2021</v>
      </c>
      <c r="B4122" s="181" t="str">
        <f t="shared" si="266"/>
        <v>Jul</v>
      </c>
      <c r="C4122" s="79">
        <f t="shared" si="268"/>
        <v>28</v>
      </c>
      <c r="D4122" s="194">
        <v>44385</v>
      </c>
      <c r="E4122" s="53" t="s">
        <v>46</v>
      </c>
      <c r="F4122" s="53" t="s">
        <v>146</v>
      </c>
      <c r="G4122" s="50" t="s">
        <v>138</v>
      </c>
      <c r="H4122" s="50" t="s">
        <v>144</v>
      </c>
      <c r="I4122" s="53">
        <v>46</v>
      </c>
      <c r="J4122" s="61">
        <v>0.98</v>
      </c>
      <c r="K4122" s="64">
        <f t="shared" si="267"/>
        <v>1.006821730911482</v>
      </c>
      <c r="M4122" s="2"/>
    </row>
    <row r="4123" spans="1:13" x14ac:dyDescent="0.2">
      <c r="A4123" s="47">
        <f t="shared" si="265"/>
        <v>2021</v>
      </c>
      <c r="B4123" s="181" t="str">
        <f t="shared" si="266"/>
        <v>Jul</v>
      </c>
      <c r="C4123" s="79">
        <f t="shared" si="268"/>
        <v>28</v>
      </c>
      <c r="D4123" s="194">
        <v>44385</v>
      </c>
      <c r="E4123" s="53" t="s">
        <v>46</v>
      </c>
      <c r="F4123" s="53" t="s">
        <v>146</v>
      </c>
      <c r="G4123" s="50" t="s">
        <v>138</v>
      </c>
      <c r="H4123" s="50" t="s">
        <v>144</v>
      </c>
      <c r="I4123" s="53">
        <v>45</v>
      </c>
      <c r="J4123" s="61">
        <v>0.93</v>
      </c>
      <c r="K4123" s="64">
        <f t="shared" si="267"/>
        <v>1.0205761316872428</v>
      </c>
      <c r="M4123" s="2"/>
    </row>
    <row r="4124" spans="1:13" x14ac:dyDescent="0.2">
      <c r="A4124" s="47">
        <f t="shared" si="265"/>
        <v>2021</v>
      </c>
      <c r="B4124" s="181" t="str">
        <f t="shared" si="266"/>
        <v>Jul</v>
      </c>
      <c r="C4124" s="79">
        <f t="shared" si="268"/>
        <v>28</v>
      </c>
      <c r="D4124" s="194">
        <v>44385</v>
      </c>
      <c r="E4124" s="53" t="s">
        <v>46</v>
      </c>
      <c r="F4124" s="53" t="s">
        <v>146</v>
      </c>
      <c r="G4124" s="50" t="s">
        <v>138</v>
      </c>
      <c r="H4124" s="50" t="s">
        <v>144</v>
      </c>
      <c r="I4124" s="53">
        <v>55</v>
      </c>
      <c r="J4124" s="61">
        <v>1.95</v>
      </c>
      <c r="K4124" s="64">
        <f t="shared" si="267"/>
        <v>1.1720510894064613</v>
      </c>
      <c r="M4124" s="2"/>
    </row>
    <row r="4125" spans="1:13" x14ac:dyDescent="0.2">
      <c r="A4125" s="47">
        <f t="shared" si="265"/>
        <v>2021</v>
      </c>
      <c r="B4125" s="181" t="str">
        <f t="shared" si="266"/>
        <v>Jul</v>
      </c>
      <c r="C4125" s="79">
        <f t="shared" si="268"/>
        <v>28</v>
      </c>
      <c r="D4125" s="194">
        <v>44385</v>
      </c>
      <c r="E4125" s="53" t="s">
        <v>46</v>
      </c>
      <c r="F4125" s="53" t="s">
        <v>146</v>
      </c>
      <c r="G4125" s="50" t="s">
        <v>138</v>
      </c>
      <c r="H4125" s="50" t="s">
        <v>144</v>
      </c>
      <c r="I4125" s="53">
        <v>52</v>
      </c>
      <c r="J4125" s="61">
        <v>1.53</v>
      </c>
      <c r="K4125" s="64">
        <f t="shared" si="267"/>
        <v>1.0881315430131999</v>
      </c>
      <c r="M4125" s="2"/>
    </row>
    <row r="4126" spans="1:13" x14ac:dyDescent="0.2">
      <c r="A4126" s="47">
        <f t="shared" si="265"/>
        <v>2021</v>
      </c>
      <c r="B4126" s="181" t="str">
        <f t="shared" si="266"/>
        <v>Jul</v>
      </c>
      <c r="C4126" s="79">
        <f t="shared" si="268"/>
        <v>28</v>
      </c>
      <c r="D4126" s="194">
        <v>44385</v>
      </c>
      <c r="E4126" s="53" t="s">
        <v>46</v>
      </c>
      <c r="F4126" s="53" t="s">
        <v>146</v>
      </c>
      <c r="G4126" s="50" t="s">
        <v>138</v>
      </c>
      <c r="H4126" s="50" t="s">
        <v>144</v>
      </c>
      <c r="I4126" s="53">
        <v>53</v>
      </c>
      <c r="J4126" s="61">
        <v>1.69</v>
      </c>
      <c r="K4126" s="64">
        <f t="shared" si="267"/>
        <v>1.135165270659672</v>
      </c>
      <c r="M4126" s="2"/>
    </row>
    <row r="4127" spans="1:13" x14ac:dyDescent="0.2">
      <c r="A4127" s="47">
        <f t="shared" si="265"/>
        <v>2021</v>
      </c>
      <c r="B4127" s="181" t="str">
        <f t="shared" si="266"/>
        <v>Jul</v>
      </c>
      <c r="C4127" s="79">
        <f t="shared" si="268"/>
        <v>28</v>
      </c>
      <c r="D4127" s="194">
        <v>44385</v>
      </c>
      <c r="E4127" s="53" t="s">
        <v>46</v>
      </c>
      <c r="F4127" s="53" t="s">
        <v>146</v>
      </c>
      <c r="G4127" s="50" t="s">
        <v>138</v>
      </c>
      <c r="H4127" s="50" t="s">
        <v>144</v>
      </c>
      <c r="I4127" s="53">
        <v>52</v>
      </c>
      <c r="J4127" s="61">
        <v>1.53</v>
      </c>
      <c r="K4127" s="64">
        <f t="shared" si="267"/>
        <v>1.0881315430131999</v>
      </c>
      <c r="M4127" s="2"/>
    </row>
    <row r="4128" spans="1:13" x14ac:dyDescent="0.2">
      <c r="A4128" s="47">
        <f t="shared" si="265"/>
        <v>2021</v>
      </c>
      <c r="B4128" s="181" t="str">
        <f t="shared" si="266"/>
        <v>Jul</v>
      </c>
      <c r="C4128" s="79">
        <f t="shared" si="268"/>
        <v>28</v>
      </c>
      <c r="D4128" s="194">
        <v>44385</v>
      </c>
      <c r="E4128" s="53" t="s">
        <v>46</v>
      </c>
      <c r="F4128" s="53" t="s">
        <v>146</v>
      </c>
      <c r="G4128" s="50" t="s">
        <v>138</v>
      </c>
      <c r="H4128" s="50" t="s">
        <v>144</v>
      </c>
      <c r="I4128" s="53">
        <v>43</v>
      </c>
      <c r="J4128" s="61">
        <v>0.79</v>
      </c>
      <c r="K4128" s="64">
        <f t="shared" si="267"/>
        <v>0.99362320298841611</v>
      </c>
      <c r="M4128" s="2"/>
    </row>
    <row r="4129" spans="1:13" x14ac:dyDescent="0.2">
      <c r="A4129" s="47">
        <f t="shared" si="265"/>
        <v>2021</v>
      </c>
      <c r="B4129" s="181" t="str">
        <f t="shared" si="266"/>
        <v>Jul</v>
      </c>
      <c r="C4129" s="79">
        <f t="shared" si="268"/>
        <v>28</v>
      </c>
      <c r="D4129" s="194">
        <v>44385</v>
      </c>
      <c r="E4129" s="53" t="s">
        <v>46</v>
      </c>
      <c r="F4129" s="53" t="s">
        <v>146</v>
      </c>
      <c r="G4129" s="50" t="s">
        <v>138</v>
      </c>
      <c r="H4129" s="50" t="s">
        <v>144</v>
      </c>
      <c r="I4129" s="53">
        <v>47</v>
      </c>
      <c r="J4129" s="61">
        <v>1.01</v>
      </c>
      <c r="K4129" s="64">
        <f t="shared" si="267"/>
        <v>0.9728094930795681</v>
      </c>
      <c r="M4129" s="2"/>
    </row>
    <row r="4130" spans="1:13" x14ac:dyDescent="0.2">
      <c r="A4130" s="47">
        <f t="shared" si="265"/>
        <v>2021</v>
      </c>
      <c r="B4130" s="181" t="str">
        <f t="shared" si="266"/>
        <v>Jul</v>
      </c>
      <c r="C4130" s="79">
        <f t="shared" si="268"/>
        <v>28</v>
      </c>
      <c r="D4130" s="194">
        <v>44385</v>
      </c>
      <c r="E4130" s="53" t="s">
        <v>46</v>
      </c>
      <c r="F4130" s="53" t="s">
        <v>146</v>
      </c>
      <c r="G4130" s="50" t="s">
        <v>138</v>
      </c>
      <c r="H4130" s="50" t="s">
        <v>144</v>
      </c>
      <c r="I4130" s="53">
        <v>55</v>
      </c>
      <c r="J4130" s="61">
        <v>1.82</v>
      </c>
      <c r="K4130" s="64">
        <f t="shared" si="267"/>
        <v>1.0939143501126971</v>
      </c>
      <c r="M4130" s="2"/>
    </row>
    <row r="4131" spans="1:13" x14ac:dyDescent="0.2">
      <c r="A4131" s="47">
        <f t="shared" si="265"/>
        <v>2021</v>
      </c>
      <c r="B4131" s="181" t="str">
        <f t="shared" si="266"/>
        <v>Jul</v>
      </c>
      <c r="C4131" s="79">
        <f t="shared" si="268"/>
        <v>28</v>
      </c>
      <c r="D4131" s="194">
        <v>44385</v>
      </c>
      <c r="E4131" s="53" t="s">
        <v>46</v>
      </c>
      <c r="F4131" s="53" t="s">
        <v>146</v>
      </c>
      <c r="G4131" s="50" t="s">
        <v>138</v>
      </c>
      <c r="H4131" s="50" t="s">
        <v>144</v>
      </c>
      <c r="I4131" s="53">
        <v>49</v>
      </c>
      <c r="J4131" s="61">
        <v>1.21</v>
      </c>
      <c r="K4131" s="64">
        <f t="shared" si="267"/>
        <v>1.0284830300300045</v>
      </c>
      <c r="M4131" s="2"/>
    </row>
    <row r="4132" spans="1:13" x14ac:dyDescent="0.2">
      <c r="A4132" s="47">
        <f t="shared" si="265"/>
        <v>2021</v>
      </c>
      <c r="B4132" s="181" t="str">
        <f t="shared" si="266"/>
        <v>Jul</v>
      </c>
      <c r="C4132" s="79">
        <f t="shared" si="268"/>
        <v>28</v>
      </c>
      <c r="D4132" s="194">
        <v>44385</v>
      </c>
      <c r="E4132" s="53" t="s">
        <v>46</v>
      </c>
      <c r="F4132" s="53" t="s">
        <v>146</v>
      </c>
      <c r="G4132" s="50" t="s">
        <v>138</v>
      </c>
      <c r="H4132" s="50" t="s">
        <v>144</v>
      </c>
      <c r="I4132" s="53">
        <v>49</v>
      </c>
      <c r="J4132" s="61">
        <v>1.1100000000000001</v>
      </c>
      <c r="K4132" s="64">
        <f t="shared" si="267"/>
        <v>0.94348443250686376</v>
      </c>
      <c r="M4132" s="2"/>
    </row>
    <row r="4133" spans="1:13" x14ac:dyDescent="0.2">
      <c r="A4133" s="47">
        <f t="shared" si="265"/>
        <v>2021</v>
      </c>
      <c r="B4133" s="181" t="str">
        <f t="shared" si="266"/>
        <v>Jul</v>
      </c>
      <c r="C4133" s="79">
        <f t="shared" si="268"/>
        <v>28</v>
      </c>
      <c r="D4133" s="194">
        <v>44385</v>
      </c>
      <c r="E4133" s="53" t="s">
        <v>46</v>
      </c>
      <c r="F4133" s="53" t="s">
        <v>146</v>
      </c>
      <c r="G4133" s="50" t="s">
        <v>138</v>
      </c>
      <c r="H4133" s="50" t="s">
        <v>144</v>
      </c>
      <c r="I4133" s="53">
        <v>52</v>
      </c>
      <c r="J4133" s="61">
        <v>1.66</v>
      </c>
      <c r="K4133" s="64">
        <f t="shared" si="267"/>
        <v>1.180587164314975</v>
      </c>
      <c r="M4133" s="2"/>
    </row>
    <row r="4134" spans="1:13" x14ac:dyDescent="0.2">
      <c r="A4134" s="47">
        <f t="shared" si="265"/>
        <v>2021</v>
      </c>
      <c r="B4134" s="181" t="str">
        <f t="shared" si="266"/>
        <v>Jul</v>
      </c>
      <c r="C4134" s="79">
        <f t="shared" si="268"/>
        <v>28</v>
      </c>
      <c r="D4134" s="194">
        <v>44385</v>
      </c>
      <c r="E4134" s="53" t="s">
        <v>46</v>
      </c>
      <c r="F4134" s="53" t="s">
        <v>146</v>
      </c>
      <c r="G4134" s="50" t="s">
        <v>138</v>
      </c>
      <c r="H4134" s="50" t="s">
        <v>144</v>
      </c>
      <c r="I4134" s="53">
        <v>53</v>
      </c>
      <c r="J4134" s="61">
        <v>1.7</v>
      </c>
      <c r="K4134" s="64">
        <f t="shared" si="267"/>
        <v>1.1418822249239304</v>
      </c>
      <c r="M4134" s="2"/>
    </row>
    <row r="4135" spans="1:13" x14ac:dyDescent="0.2">
      <c r="A4135" s="47">
        <f t="shared" si="265"/>
        <v>2021</v>
      </c>
      <c r="B4135" s="181" t="str">
        <f t="shared" si="266"/>
        <v>Jul</v>
      </c>
      <c r="C4135" s="79">
        <f t="shared" si="268"/>
        <v>28</v>
      </c>
      <c r="D4135" s="194">
        <v>44385</v>
      </c>
      <c r="E4135" s="53" t="s">
        <v>46</v>
      </c>
      <c r="F4135" s="53" t="s">
        <v>152</v>
      </c>
      <c r="G4135" s="50" t="s">
        <v>138</v>
      </c>
      <c r="H4135" s="50" t="s">
        <v>144</v>
      </c>
      <c r="I4135" s="53">
        <v>64</v>
      </c>
      <c r="J4135" s="61">
        <v>2.85</v>
      </c>
      <c r="K4135" s="64">
        <f t="shared" si="267"/>
        <v>1.087188720703125</v>
      </c>
      <c r="M4135" s="2"/>
    </row>
    <row r="4136" spans="1:13" x14ac:dyDescent="0.2">
      <c r="A4136" s="47">
        <f t="shared" ref="A4136:A4199" si="269">YEAR(D4136)</f>
        <v>2021</v>
      </c>
      <c r="B4136" s="181" t="str">
        <f t="shared" si="266"/>
        <v>Jul</v>
      </c>
      <c r="C4136" s="79">
        <f t="shared" si="268"/>
        <v>28</v>
      </c>
      <c r="D4136" s="194">
        <v>44385</v>
      </c>
      <c r="E4136" s="53" t="s">
        <v>38</v>
      </c>
      <c r="F4136" s="53" t="s">
        <v>146</v>
      </c>
      <c r="G4136" s="50" t="s">
        <v>138</v>
      </c>
      <c r="H4136" s="50" t="s">
        <v>144</v>
      </c>
      <c r="I4136" s="53">
        <v>63</v>
      </c>
      <c r="J4136" s="61">
        <v>2.93</v>
      </c>
      <c r="K4136" s="64">
        <f t="shared" si="267"/>
        <v>1.171779705415382</v>
      </c>
      <c r="M4136" s="2"/>
    </row>
    <row r="4137" spans="1:13" x14ac:dyDescent="0.2">
      <c r="A4137" s="47">
        <f t="shared" si="269"/>
        <v>2021</v>
      </c>
      <c r="B4137" s="181" t="str">
        <f t="shared" si="266"/>
        <v>Jul</v>
      </c>
      <c r="C4137" s="79">
        <f t="shared" si="268"/>
        <v>28</v>
      </c>
      <c r="D4137" s="194">
        <v>44385</v>
      </c>
      <c r="E4137" s="53" t="s">
        <v>38</v>
      </c>
      <c r="F4137" s="53" t="s">
        <v>146</v>
      </c>
      <c r="G4137" s="50" t="s">
        <v>138</v>
      </c>
      <c r="H4137" s="50" t="s">
        <v>144</v>
      </c>
      <c r="I4137" s="53">
        <v>60</v>
      </c>
      <c r="J4137" s="61">
        <v>2.57</v>
      </c>
      <c r="K4137" s="64">
        <f t="shared" si="267"/>
        <v>1.1898148148148147</v>
      </c>
      <c r="M4137" s="2"/>
    </row>
    <row r="4138" spans="1:13" x14ac:dyDescent="0.2">
      <c r="A4138" s="47">
        <f t="shared" si="269"/>
        <v>2021</v>
      </c>
      <c r="B4138" s="181" t="str">
        <f t="shared" si="266"/>
        <v>Jul</v>
      </c>
      <c r="C4138" s="79">
        <f t="shared" si="268"/>
        <v>28</v>
      </c>
      <c r="D4138" s="194">
        <v>44385</v>
      </c>
      <c r="E4138" s="53" t="s">
        <v>38</v>
      </c>
      <c r="F4138" s="53" t="s">
        <v>146</v>
      </c>
      <c r="G4138" s="50" t="s">
        <v>138</v>
      </c>
      <c r="H4138" s="50" t="s">
        <v>144</v>
      </c>
      <c r="I4138" s="53">
        <v>57</v>
      </c>
      <c r="J4138" s="61">
        <v>2.2400000000000002</v>
      </c>
      <c r="K4138" s="64">
        <f t="shared" si="267"/>
        <v>1.2095489570340132</v>
      </c>
      <c r="M4138" s="2"/>
    </row>
    <row r="4139" spans="1:13" x14ac:dyDescent="0.2">
      <c r="A4139" s="47">
        <f t="shared" si="269"/>
        <v>2021</v>
      </c>
      <c r="B4139" s="181" t="str">
        <f t="shared" si="266"/>
        <v>Jul</v>
      </c>
      <c r="C4139" s="79">
        <f t="shared" si="268"/>
        <v>28</v>
      </c>
      <c r="D4139" s="194">
        <v>44385</v>
      </c>
      <c r="E4139" s="53" t="s">
        <v>38</v>
      </c>
      <c r="F4139" s="53" t="s">
        <v>146</v>
      </c>
      <c r="G4139" s="50" t="s">
        <v>138</v>
      </c>
      <c r="H4139" s="50" t="s">
        <v>144</v>
      </c>
      <c r="I4139" s="53">
        <v>58</v>
      </c>
      <c r="J4139" s="61">
        <v>2.2400000000000002</v>
      </c>
      <c r="K4139" s="64">
        <f t="shared" si="267"/>
        <v>1.1480585509861005</v>
      </c>
      <c r="M4139" s="2"/>
    </row>
    <row r="4140" spans="1:13" x14ac:dyDescent="0.2">
      <c r="A4140" s="47">
        <f t="shared" si="269"/>
        <v>2021</v>
      </c>
      <c r="B4140" s="181" t="str">
        <f t="shared" si="266"/>
        <v>Jul</v>
      </c>
      <c r="C4140" s="79">
        <f t="shared" si="268"/>
        <v>28</v>
      </c>
      <c r="D4140" s="194">
        <v>44385</v>
      </c>
      <c r="E4140" s="53" t="s">
        <v>38</v>
      </c>
      <c r="F4140" s="53" t="s">
        <v>146</v>
      </c>
      <c r="G4140" s="50" t="s">
        <v>138</v>
      </c>
      <c r="H4140" s="50" t="s">
        <v>144</v>
      </c>
      <c r="I4140" s="53">
        <v>66</v>
      </c>
      <c r="J4140" s="61">
        <v>3.48</v>
      </c>
      <c r="K4140" s="64">
        <f t="shared" si="267"/>
        <v>1.2104516236747642</v>
      </c>
      <c r="M4140" s="2"/>
    </row>
    <row r="4141" spans="1:13" x14ac:dyDescent="0.2">
      <c r="A4141" s="47">
        <f t="shared" si="269"/>
        <v>2021</v>
      </c>
      <c r="B4141" s="181" t="str">
        <f t="shared" si="266"/>
        <v>Jul</v>
      </c>
      <c r="C4141" s="79">
        <f t="shared" si="268"/>
        <v>28</v>
      </c>
      <c r="D4141" s="194">
        <v>44385</v>
      </c>
      <c r="E4141" s="53" t="s">
        <v>38</v>
      </c>
      <c r="F4141" s="53" t="s">
        <v>146</v>
      </c>
      <c r="G4141" s="50" t="s">
        <v>138</v>
      </c>
      <c r="H4141" s="50" t="s">
        <v>144</v>
      </c>
      <c r="I4141" s="53">
        <v>49</v>
      </c>
      <c r="J4141" s="61">
        <v>1.44</v>
      </c>
      <c r="K4141" s="64">
        <f t="shared" si="267"/>
        <v>1.2239798043332284</v>
      </c>
      <c r="M4141" s="2"/>
    </row>
    <row r="4142" spans="1:13" x14ac:dyDescent="0.2">
      <c r="A4142" s="47">
        <f t="shared" si="269"/>
        <v>2021</v>
      </c>
      <c r="B4142" s="181" t="str">
        <f t="shared" ref="B4142:B4205" si="270">TEXT(D4142,"mmm")</f>
        <v>Jul</v>
      </c>
      <c r="C4142" s="79">
        <f t="shared" si="268"/>
        <v>28</v>
      </c>
      <c r="D4142" s="194">
        <v>44385</v>
      </c>
      <c r="E4142" s="53" t="s">
        <v>38</v>
      </c>
      <c r="F4142" s="53" t="s">
        <v>146</v>
      </c>
      <c r="G4142" s="50" t="s">
        <v>138</v>
      </c>
      <c r="H4142" s="50" t="s">
        <v>144</v>
      </c>
      <c r="I4142" s="53">
        <v>62</v>
      </c>
      <c r="J4142" s="61">
        <v>2.98</v>
      </c>
      <c r="K4142" s="64">
        <f t="shared" si="267"/>
        <v>1.2503776308281025</v>
      </c>
      <c r="M4142" s="2"/>
    </row>
    <row r="4143" spans="1:13" x14ac:dyDescent="0.2">
      <c r="A4143" s="47">
        <f t="shared" si="269"/>
        <v>2021</v>
      </c>
      <c r="B4143" s="181" t="str">
        <f t="shared" si="270"/>
        <v>Jul</v>
      </c>
      <c r="C4143" s="79">
        <f t="shared" si="268"/>
        <v>28</v>
      </c>
      <c r="D4143" s="194">
        <v>44385</v>
      </c>
      <c r="E4143" s="53" t="s">
        <v>38</v>
      </c>
      <c r="F4143" s="53" t="s">
        <v>146</v>
      </c>
      <c r="G4143" s="50" t="s">
        <v>138</v>
      </c>
      <c r="H4143" s="50" t="s">
        <v>144</v>
      </c>
      <c r="I4143" s="53">
        <v>66</v>
      </c>
      <c r="J4143" s="61">
        <v>3.38</v>
      </c>
      <c r="K4143" s="64">
        <f t="shared" si="267"/>
        <v>1.1756685310404318</v>
      </c>
      <c r="M4143" s="2"/>
    </row>
    <row r="4144" spans="1:13" x14ac:dyDescent="0.2">
      <c r="A4144" s="47">
        <f t="shared" si="269"/>
        <v>2021</v>
      </c>
      <c r="B4144" s="181" t="str">
        <f t="shared" si="270"/>
        <v>Jul</v>
      </c>
      <c r="C4144" s="79">
        <f t="shared" si="268"/>
        <v>28</v>
      </c>
      <c r="D4144" s="194">
        <v>44385</v>
      </c>
      <c r="E4144" s="53" t="s">
        <v>38</v>
      </c>
      <c r="F4144" s="53" t="s">
        <v>146</v>
      </c>
      <c r="G4144" s="50" t="s">
        <v>138</v>
      </c>
      <c r="H4144" s="50" t="s">
        <v>144</v>
      </c>
      <c r="I4144" s="53">
        <v>54</v>
      </c>
      <c r="J4144" s="61">
        <v>1.84</v>
      </c>
      <c r="K4144" s="64">
        <f t="shared" si="267"/>
        <v>1.1685210587816899</v>
      </c>
      <c r="M4144" s="2"/>
    </row>
    <row r="4145" spans="1:13" x14ac:dyDescent="0.2">
      <c r="A4145" s="47">
        <f t="shared" si="269"/>
        <v>2021</v>
      </c>
      <c r="B4145" s="181" t="str">
        <f t="shared" si="270"/>
        <v>Jul</v>
      </c>
      <c r="C4145" s="79">
        <f t="shared" si="268"/>
        <v>28</v>
      </c>
      <c r="D4145" s="194">
        <v>44385</v>
      </c>
      <c r="E4145" s="53" t="s">
        <v>38</v>
      </c>
      <c r="F4145" s="53" t="s">
        <v>146</v>
      </c>
      <c r="G4145" s="50" t="s">
        <v>138</v>
      </c>
      <c r="H4145" s="50" t="s">
        <v>144</v>
      </c>
      <c r="I4145" s="53">
        <v>56</v>
      </c>
      <c r="J4145" s="61">
        <v>2.23</v>
      </c>
      <c r="K4145" s="64">
        <f t="shared" si="267"/>
        <v>1.2698159620991254</v>
      </c>
      <c r="M4145" s="2"/>
    </row>
    <row r="4146" spans="1:13" x14ac:dyDescent="0.2">
      <c r="A4146" s="47">
        <f t="shared" si="269"/>
        <v>2021</v>
      </c>
      <c r="B4146" s="181" t="str">
        <f t="shared" si="270"/>
        <v>Jul</v>
      </c>
      <c r="C4146" s="79">
        <f t="shared" si="268"/>
        <v>28</v>
      </c>
      <c r="D4146" s="194">
        <v>44385</v>
      </c>
      <c r="E4146" s="53" t="s">
        <v>38</v>
      </c>
      <c r="F4146" s="53" t="s">
        <v>146</v>
      </c>
      <c r="G4146" s="50" t="s">
        <v>138</v>
      </c>
      <c r="H4146" s="50" t="s">
        <v>144</v>
      </c>
      <c r="I4146" s="53">
        <v>52</v>
      </c>
      <c r="J4146" s="61">
        <v>1.69</v>
      </c>
      <c r="K4146" s="64">
        <f t="shared" si="267"/>
        <v>1.2019230769230769</v>
      </c>
      <c r="M4146" s="2"/>
    </row>
    <row r="4147" spans="1:13" x14ac:dyDescent="0.2">
      <c r="A4147" s="47">
        <f t="shared" si="269"/>
        <v>2021</v>
      </c>
      <c r="B4147" s="181" t="str">
        <f t="shared" si="270"/>
        <v>Jul</v>
      </c>
      <c r="C4147" s="79">
        <f t="shared" si="268"/>
        <v>28</v>
      </c>
      <c r="D4147" s="194">
        <v>44385</v>
      </c>
      <c r="E4147" s="53" t="s">
        <v>38</v>
      </c>
      <c r="F4147" s="53" t="s">
        <v>146</v>
      </c>
      <c r="G4147" s="50" t="s">
        <v>138</v>
      </c>
      <c r="H4147" s="50" t="s">
        <v>144</v>
      </c>
      <c r="I4147" s="53">
        <v>59</v>
      </c>
      <c r="J4147" s="61">
        <v>2.4500000000000002</v>
      </c>
      <c r="K4147" s="64">
        <f t="shared" si="267"/>
        <v>1.1929165104514095</v>
      </c>
      <c r="M4147" s="2"/>
    </row>
    <row r="4148" spans="1:13" x14ac:dyDescent="0.2">
      <c r="A4148" s="47">
        <f t="shared" si="269"/>
        <v>2021</v>
      </c>
      <c r="B4148" s="181" t="str">
        <f t="shared" si="270"/>
        <v>Jul</v>
      </c>
      <c r="C4148" s="79">
        <f t="shared" si="268"/>
        <v>28</v>
      </c>
      <c r="D4148" s="194">
        <v>44385</v>
      </c>
      <c r="E4148" s="53" t="s">
        <v>38</v>
      </c>
      <c r="F4148" s="53" t="s">
        <v>146</v>
      </c>
      <c r="G4148" s="50" t="s">
        <v>138</v>
      </c>
      <c r="H4148" s="50" t="s">
        <v>144</v>
      </c>
      <c r="I4148" s="53">
        <v>59</v>
      </c>
      <c r="J4148" s="61">
        <v>2.4700000000000002</v>
      </c>
      <c r="K4148" s="64">
        <f t="shared" si="267"/>
        <v>1.2026546044142781</v>
      </c>
      <c r="M4148" s="2"/>
    </row>
    <row r="4149" spans="1:13" x14ac:dyDescent="0.2">
      <c r="A4149" s="47">
        <f t="shared" si="269"/>
        <v>2021</v>
      </c>
      <c r="B4149" s="181" t="str">
        <f t="shared" si="270"/>
        <v>Jul</v>
      </c>
      <c r="C4149" s="79">
        <f t="shared" si="268"/>
        <v>28</v>
      </c>
      <c r="D4149" s="194">
        <v>44385</v>
      </c>
      <c r="E4149" s="53" t="s">
        <v>38</v>
      </c>
      <c r="F4149" s="53" t="s">
        <v>146</v>
      </c>
      <c r="G4149" s="50" t="s">
        <v>138</v>
      </c>
      <c r="H4149" s="50" t="s">
        <v>144</v>
      </c>
      <c r="I4149" s="53">
        <v>64</v>
      </c>
      <c r="J4149" s="61">
        <v>3.18</v>
      </c>
      <c r="K4149" s="64">
        <f t="shared" si="267"/>
        <v>1.21307373046875</v>
      </c>
      <c r="M4149" s="2"/>
    </row>
    <row r="4150" spans="1:13" x14ac:dyDescent="0.2">
      <c r="A4150" s="47">
        <f t="shared" si="269"/>
        <v>2021</v>
      </c>
      <c r="B4150" s="181" t="str">
        <f t="shared" si="270"/>
        <v>Jul</v>
      </c>
      <c r="C4150" s="79">
        <f t="shared" si="268"/>
        <v>28</v>
      </c>
      <c r="D4150" s="194">
        <v>44385</v>
      </c>
      <c r="E4150" s="53" t="s">
        <v>38</v>
      </c>
      <c r="F4150" s="53" t="s">
        <v>146</v>
      </c>
      <c r="G4150" s="50" t="s">
        <v>138</v>
      </c>
      <c r="H4150" s="50" t="s">
        <v>144</v>
      </c>
      <c r="I4150" s="53">
        <v>65</v>
      </c>
      <c r="J4150" s="61">
        <v>3.64</v>
      </c>
      <c r="K4150" s="64">
        <f t="shared" si="267"/>
        <v>1.3254437869822486</v>
      </c>
      <c r="M4150" s="2"/>
    </row>
    <row r="4151" spans="1:13" x14ac:dyDescent="0.2">
      <c r="A4151" s="47">
        <f t="shared" si="269"/>
        <v>2021</v>
      </c>
      <c r="B4151" s="181" t="str">
        <f t="shared" si="270"/>
        <v>Jul</v>
      </c>
      <c r="C4151" s="79">
        <f t="shared" si="268"/>
        <v>28</v>
      </c>
      <c r="D4151" s="194">
        <v>44385</v>
      </c>
      <c r="E4151" s="53" t="s">
        <v>38</v>
      </c>
      <c r="F4151" s="53" t="s">
        <v>146</v>
      </c>
      <c r="G4151" s="50" t="s">
        <v>138</v>
      </c>
      <c r="H4151" s="50" t="s">
        <v>144</v>
      </c>
      <c r="I4151" s="53">
        <v>53</v>
      </c>
      <c r="J4151" s="61">
        <v>1.67</v>
      </c>
      <c r="K4151" s="64">
        <f t="shared" si="267"/>
        <v>1.1217313621311553</v>
      </c>
      <c r="M4151" s="2"/>
    </row>
    <row r="4152" spans="1:13" x14ac:dyDescent="0.2">
      <c r="A4152" s="47">
        <f t="shared" si="269"/>
        <v>2021</v>
      </c>
      <c r="B4152" s="181" t="str">
        <f t="shared" si="270"/>
        <v>Jul</v>
      </c>
      <c r="C4152" s="79">
        <f t="shared" si="268"/>
        <v>28</v>
      </c>
      <c r="D4152" s="194">
        <v>44385</v>
      </c>
      <c r="E4152" s="53" t="s">
        <v>38</v>
      </c>
      <c r="F4152" s="53" t="s">
        <v>146</v>
      </c>
      <c r="G4152" s="50" t="s">
        <v>138</v>
      </c>
      <c r="H4152" s="50" t="s">
        <v>144</v>
      </c>
      <c r="I4152" s="53">
        <v>54</v>
      </c>
      <c r="J4152" s="61">
        <v>1.8</v>
      </c>
      <c r="K4152" s="64">
        <f t="shared" si="267"/>
        <v>1.1431184270690444</v>
      </c>
      <c r="M4152" s="2"/>
    </row>
    <row r="4153" spans="1:13" x14ac:dyDescent="0.2">
      <c r="A4153" s="47">
        <f t="shared" si="269"/>
        <v>2021</v>
      </c>
      <c r="B4153" s="181" t="str">
        <f t="shared" si="270"/>
        <v>Jul</v>
      </c>
      <c r="C4153" s="79">
        <f t="shared" si="268"/>
        <v>28</v>
      </c>
      <c r="D4153" s="194">
        <v>44385</v>
      </c>
      <c r="E4153" s="53" t="s">
        <v>38</v>
      </c>
      <c r="F4153" s="53" t="s">
        <v>146</v>
      </c>
      <c r="G4153" s="50" t="s">
        <v>138</v>
      </c>
      <c r="H4153" s="50" t="s">
        <v>144</v>
      </c>
      <c r="I4153" s="53">
        <v>66</v>
      </c>
      <c r="J4153" s="61">
        <v>3.41</v>
      </c>
      <c r="K4153" s="64">
        <f t="shared" si="267"/>
        <v>1.1861034588307315</v>
      </c>
      <c r="M4153" s="2"/>
    </row>
    <row r="4154" spans="1:13" x14ac:dyDescent="0.2">
      <c r="A4154" s="47">
        <f t="shared" si="269"/>
        <v>2021</v>
      </c>
      <c r="B4154" s="181" t="str">
        <f t="shared" si="270"/>
        <v>Jul</v>
      </c>
      <c r="C4154" s="79">
        <f t="shared" si="268"/>
        <v>28</v>
      </c>
      <c r="D4154" s="194">
        <v>44385</v>
      </c>
      <c r="E4154" s="53" t="s">
        <v>38</v>
      </c>
      <c r="F4154" s="53" t="s">
        <v>146</v>
      </c>
      <c r="G4154" s="50" t="s">
        <v>138</v>
      </c>
      <c r="H4154" s="50" t="s">
        <v>144</v>
      </c>
      <c r="I4154" s="53">
        <v>58</v>
      </c>
      <c r="J4154" s="61">
        <v>2.4</v>
      </c>
      <c r="K4154" s="64">
        <f t="shared" si="267"/>
        <v>1.2300627331993932</v>
      </c>
      <c r="M4154" s="2"/>
    </row>
    <row r="4155" spans="1:13" x14ac:dyDescent="0.2">
      <c r="A4155" s="47">
        <f t="shared" si="269"/>
        <v>2021</v>
      </c>
      <c r="B4155" s="181" t="str">
        <f t="shared" si="270"/>
        <v>Jul</v>
      </c>
      <c r="C4155" s="79">
        <f t="shared" si="268"/>
        <v>28</v>
      </c>
      <c r="D4155" s="194">
        <v>44385</v>
      </c>
      <c r="E4155" s="53" t="s">
        <v>38</v>
      </c>
      <c r="F4155" s="53" t="s">
        <v>146</v>
      </c>
      <c r="G4155" s="50" t="s">
        <v>138</v>
      </c>
      <c r="H4155" s="50" t="s">
        <v>144</v>
      </c>
      <c r="I4155" s="53">
        <v>51</v>
      </c>
      <c r="J4155" s="61">
        <v>1.57</v>
      </c>
      <c r="K4155" s="64">
        <f t="shared" si="267"/>
        <v>1.183556852191088</v>
      </c>
      <c r="M4155" s="2"/>
    </row>
    <row r="4156" spans="1:13" x14ac:dyDescent="0.2">
      <c r="A4156" s="47">
        <f t="shared" si="269"/>
        <v>2021</v>
      </c>
      <c r="B4156" s="181" t="str">
        <f t="shared" si="270"/>
        <v>Jul</v>
      </c>
      <c r="C4156" s="79">
        <f t="shared" si="268"/>
        <v>28</v>
      </c>
      <c r="D4156" s="194">
        <v>44385</v>
      </c>
      <c r="E4156" s="53" t="s">
        <v>38</v>
      </c>
      <c r="F4156" s="53" t="s">
        <v>146</v>
      </c>
      <c r="G4156" s="50" t="s">
        <v>138</v>
      </c>
      <c r="H4156" s="50" t="s">
        <v>144</v>
      </c>
      <c r="I4156" s="53">
        <v>58</v>
      </c>
      <c r="J4156" s="61">
        <v>2.2999999999999998</v>
      </c>
      <c r="K4156" s="64">
        <f t="shared" si="267"/>
        <v>1.1788101193160849</v>
      </c>
      <c r="M4156" s="2"/>
    </row>
    <row r="4157" spans="1:13" x14ac:dyDescent="0.2">
      <c r="A4157" s="47">
        <f t="shared" si="269"/>
        <v>2021</v>
      </c>
      <c r="B4157" s="181" t="str">
        <f t="shared" si="270"/>
        <v>Jul</v>
      </c>
      <c r="C4157" s="79">
        <f t="shared" si="268"/>
        <v>28</v>
      </c>
      <c r="D4157" s="194">
        <v>44385</v>
      </c>
      <c r="E4157" s="53" t="s">
        <v>38</v>
      </c>
      <c r="F4157" s="53" t="s">
        <v>146</v>
      </c>
      <c r="G4157" s="50" t="s">
        <v>138</v>
      </c>
      <c r="H4157" s="50" t="s">
        <v>144</v>
      </c>
      <c r="I4157" s="53">
        <v>68</v>
      </c>
      <c r="J4157" s="61">
        <v>4.12</v>
      </c>
      <c r="K4157" s="64">
        <f t="shared" si="267"/>
        <v>1.3102992061876655</v>
      </c>
      <c r="M4157" s="2"/>
    </row>
    <row r="4158" spans="1:13" x14ac:dyDescent="0.2">
      <c r="A4158" s="47">
        <f t="shared" si="269"/>
        <v>2021</v>
      </c>
      <c r="B4158" s="181" t="str">
        <f t="shared" si="270"/>
        <v>Jul</v>
      </c>
      <c r="C4158" s="79">
        <f t="shared" si="268"/>
        <v>28</v>
      </c>
      <c r="D4158" s="194">
        <v>44385</v>
      </c>
      <c r="E4158" s="53" t="s">
        <v>38</v>
      </c>
      <c r="F4158" s="53" t="s">
        <v>146</v>
      </c>
      <c r="G4158" s="50" t="s">
        <v>138</v>
      </c>
      <c r="H4158" s="50" t="s">
        <v>148</v>
      </c>
      <c r="I4158" s="53">
        <v>70</v>
      </c>
      <c r="J4158" s="61">
        <v>4.04</v>
      </c>
      <c r="K4158" s="64">
        <f t="shared" si="267"/>
        <v>1.1778425655976676</v>
      </c>
      <c r="M4158" s="2"/>
    </row>
    <row r="4159" spans="1:13" x14ac:dyDescent="0.2">
      <c r="A4159" s="47">
        <f t="shared" si="269"/>
        <v>2021</v>
      </c>
      <c r="B4159" s="181" t="str">
        <f t="shared" si="270"/>
        <v>Jul</v>
      </c>
      <c r="C4159" s="79">
        <f t="shared" si="268"/>
        <v>28</v>
      </c>
      <c r="D4159" s="194">
        <v>44385</v>
      </c>
      <c r="E4159" s="53" t="s">
        <v>38</v>
      </c>
      <c r="F4159" s="53" t="s">
        <v>146</v>
      </c>
      <c r="G4159" s="50" t="s">
        <v>138</v>
      </c>
      <c r="H4159" s="50" t="s">
        <v>144</v>
      </c>
      <c r="I4159" s="53">
        <v>49</v>
      </c>
      <c r="J4159" s="61">
        <v>1.32</v>
      </c>
      <c r="K4159" s="64">
        <f t="shared" si="267"/>
        <v>1.1219814873054594</v>
      </c>
      <c r="M4159" s="2"/>
    </row>
    <row r="4160" spans="1:13" x14ac:dyDescent="0.2">
      <c r="A4160" s="47">
        <f t="shared" si="269"/>
        <v>2021</v>
      </c>
      <c r="B4160" s="181" t="str">
        <f t="shared" si="270"/>
        <v>Jul</v>
      </c>
      <c r="C4160" s="79">
        <f t="shared" si="268"/>
        <v>28</v>
      </c>
      <c r="D4160" s="194">
        <v>44385</v>
      </c>
      <c r="E4160" s="53" t="s">
        <v>54</v>
      </c>
      <c r="F4160" s="53" t="s">
        <v>146</v>
      </c>
      <c r="G4160" s="50" t="s">
        <v>138</v>
      </c>
      <c r="H4160" s="50" t="s">
        <v>144</v>
      </c>
      <c r="I4160" s="53">
        <v>66</v>
      </c>
      <c r="J4160" s="61">
        <v>3.57</v>
      </c>
      <c r="K4160" s="64">
        <f t="shared" si="267"/>
        <v>1.2417564070456633</v>
      </c>
      <c r="M4160" s="2"/>
    </row>
    <row r="4161" spans="1:13" x14ac:dyDescent="0.2">
      <c r="A4161" s="47">
        <f t="shared" si="269"/>
        <v>2021</v>
      </c>
      <c r="B4161" s="181" t="str">
        <f t="shared" si="270"/>
        <v>Jul</v>
      </c>
      <c r="C4161" s="79">
        <f t="shared" si="268"/>
        <v>28</v>
      </c>
      <c r="D4161" s="194">
        <v>44385</v>
      </c>
      <c r="E4161" s="53" t="s">
        <v>54</v>
      </c>
      <c r="F4161" s="53" t="s">
        <v>146</v>
      </c>
      <c r="G4161" s="50" t="s">
        <v>138</v>
      </c>
      <c r="H4161" s="50" t="s">
        <v>144</v>
      </c>
      <c r="I4161" s="53">
        <v>65</v>
      </c>
      <c r="J4161" s="61">
        <v>3.17</v>
      </c>
      <c r="K4161" s="64">
        <f t="shared" si="267"/>
        <v>1.1543013199817933</v>
      </c>
      <c r="M4161" s="2"/>
    </row>
    <row r="4162" spans="1:13" x14ac:dyDescent="0.2">
      <c r="A4162" s="47">
        <f t="shared" si="269"/>
        <v>2021</v>
      </c>
      <c r="B4162" s="181" t="str">
        <f t="shared" si="270"/>
        <v>Jul</v>
      </c>
      <c r="C4162" s="79">
        <f t="shared" si="268"/>
        <v>28</v>
      </c>
      <c r="D4162" s="194">
        <v>44385</v>
      </c>
      <c r="E4162" s="53" t="s">
        <v>54</v>
      </c>
      <c r="F4162" s="53" t="s">
        <v>146</v>
      </c>
      <c r="G4162" s="50" t="s">
        <v>138</v>
      </c>
      <c r="H4162" s="50" t="s">
        <v>144</v>
      </c>
      <c r="I4162" s="53">
        <v>56</v>
      </c>
      <c r="J4162" s="61">
        <v>1.99</v>
      </c>
      <c r="K4162" s="64">
        <f t="shared" si="267"/>
        <v>1.1331541545189505</v>
      </c>
      <c r="M4162" s="2"/>
    </row>
    <row r="4163" spans="1:13" x14ac:dyDescent="0.2">
      <c r="A4163" s="47">
        <f t="shared" si="269"/>
        <v>2021</v>
      </c>
      <c r="B4163" s="181" t="str">
        <f t="shared" si="270"/>
        <v>Jul</v>
      </c>
      <c r="C4163" s="79">
        <f t="shared" si="268"/>
        <v>28</v>
      </c>
      <c r="D4163" s="194">
        <v>44385</v>
      </c>
      <c r="E4163" s="53" t="s">
        <v>54</v>
      </c>
      <c r="F4163" s="53" t="s">
        <v>146</v>
      </c>
      <c r="G4163" s="50" t="s">
        <v>138</v>
      </c>
      <c r="H4163" s="50" t="s">
        <v>144</v>
      </c>
      <c r="I4163" s="53">
        <v>59</v>
      </c>
      <c r="J4163" s="61">
        <v>2.2799999999999998</v>
      </c>
      <c r="K4163" s="64">
        <f t="shared" ref="K4163:K4226" si="271">IF(J4163="","",(J4163*100000)/(I4163^3))</f>
        <v>1.1101427117670257</v>
      </c>
      <c r="M4163" s="2"/>
    </row>
    <row r="4164" spans="1:13" x14ac:dyDescent="0.2">
      <c r="A4164" s="47">
        <f t="shared" si="269"/>
        <v>2021</v>
      </c>
      <c r="B4164" s="181" t="str">
        <f t="shared" si="270"/>
        <v>Jul</v>
      </c>
      <c r="C4164" s="79">
        <f t="shared" si="268"/>
        <v>28</v>
      </c>
      <c r="D4164" s="194">
        <v>44385</v>
      </c>
      <c r="E4164" s="53" t="s">
        <v>54</v>
      </c>
      <c r="F4164" s="53" t="s">
        <v>146</v>
      </c>
      <c r="G4164" s="50" t="s">
        <v>138</v>
      </c>
      <c r="H4164" s="50" t="s">
        <v>144</v>
      </c>
      <c r="I4164" s="53">
        <v>62</v>
      </c>
      <c r="J4164" s="61">
        <v>2.74</v>
      </c>
      <c r="K4164" s="64">
        <f t="shared" si="271"/>
        <v>1.1496760766674499</v>
      </c>
      <c r="M4164" s="2"/>
    </row>
    <row r="4165" spans="1:13" x14ac:dyDescent="0.2">
      <c r="A4165" s="47">
        <f t="shared" si="269"/>
        <v>2021</v>
      </c>
      <c r="B4165" s="181" t="str">
        <f t="shared" si="270"/>
        <v>Jul</v>
      </c>
      <c r="C4165" s="79">
        <f t="shared" si="268"/>
        <v>28</v>
      </c>
      <c r="D4165" s="194">
        <v>44385</v>
      </c>
      <c r="E4165" s="53" t="s">
        <v>54</v>
      </c>
      <c r="F4165" s="53" t="s">
        <v>146</v>
      </c>
      <c r="G4165" s="50" t="s">
        <v>138</v>
      </c>
      <c r="H4165" s="50" t="s">
        <v>144</v>
      </c>
      <c r="I4165" s="53">
        <v>67</v>
      </c>
      <c r="J4165" s="61">
        <v>3.17</v>
      </c>
      <c r="K4165" s="64">
        <f t="shared" si="271"/>
        <v>1.0539860288665825</v>
      </c>
      <c r="M4165" s="2"/>
    </row>
    <row r="4166" spans="1:13" x14ac:dyDescent="0.2">
      <c r="A4166" s="47">
        <f t="shared" si="269"/>
        <v>2021</v>
      </c>
      <c r="B4166" s="181" t="str">
        <f t="shared" si="270"/>
        <v>Jul</v>
      </c>
      <c r="C4166" s="79">
        <f t="shared" si="268"/>
        <v>28</v>
      </c>
      <c r="D4166" s="194">
        <v>44385</v>
      </c>
      <c r="E4166" s="53" t="s">
        <v>54</v>
      </c>
      <c r="F4166" s="53" t="s">
        <v>146</v>
      </c>
      <c r="G4166" s="50" t="s">
        <v>138</v>
      </c>
      <c r="H4166" s="50" t="s">
        <v>144</v>
      </c>
      <c r="I4166" s="53">
        <v>55</v>
      </c>
      <c r="J4166" s="61">
        <v>1.86</v>
      </c>
      <c r="K4166" s="64">
        <f t="shared" si="271"/>
        <v>1.1179564237415478</v>
      </c>
      <c r="M4166" s="2"/>
    </row>
    <row r="4167" spans="1:13" x14ac:dyDescent="0.2">
      <c r="A4167" s="47">
        <f t="shared" si="269"/>
        <v>2021</v>
      </c>
      <c r="B4167" s="181" t="str">
        <f t="shared" si="270"/>
        <v>Jul</v>
      </c>
      <c r="C4167" s="79">
        <f t="shared" si="268"/>
        <v>28</v>
      </c>
      <c r="D4167" s="194">
        <v>44385</v>
      </c>
      <c r="E4167" s="53" t="s">
        <v>54</v>
      </c>
      <c r="F4167" s="53" t="s">
        <v>146</v>
      </c>
      <c r="G4167" s="50" t="s">
        <v>138</v>
      </c>
      <c r="H4167" s="50" t="s">
        <v>144</v>
      </c>
      <c r="I4167" s="53">
        <v>61</v>
      </c>
      <c r="J4167" s="61">
        <v>3.28</v>
      </c>
      <c r="K4167" s="64">
        <f t="shared" si="271"/>
        <v>1.4450548724342567</v>
      </c>
      <c r="M4167" s="2"/>
    </row>
    <row r="4168" spans="1:13" x14ac:dyDescent="0.2">
      <c r="A4168" s="47">
        <f t="shared" si="269"/>
        <v>2021</v>
      </c>
      <c r="B4168" s="181" t="str">
        <f t="shared" si="270"/>
        <v>Jul</v>
      </c>
      <c r="C4168" s="79">
        <f t="shared" si="268"/>
        <v>28</v>
      </c>
      <c r="D4168" s="194">
        <v>44385</v>
      </c>
      <c r="E4168" s="53" t="s">
        <v>54</v>
      </c>
      <c r="F4168" s="53" t="s">
        <v>146</v>
      </c>
      <c r="G4168" s="50" t="s">
        <v>138</v>
      </c>
      <c r="H4168" s="50" t="s">
        <v>144</v>
      </c>
      <c r="I4168" s="53">
        <v>68</v>
      </c>
      <c r="J4168" s="61">
        <v>3.61</v>
      </c>
      <c r="K4168" s="64">
        <f t="shared" si="271"/>
        <v>1.1481019743537553</v>
      </c>
      <c r="M4168" s="2"/>
    </row>
    <row r="4169" spans="1:13" x14ac:dyDescent="0.2">
      <c r="A4169" s="47">
        <f t="shared" si="269"/>
        <v>2021</v>
      </c>
      <c r="B4169" s="181" t="str">
        <f t="shared" si="270"/>
        <v>Jul</v>
      </c>
      <c r="C4169" s="79">
        <f t="shared" si="268"/>
        <v>28</v>
      </c>
      <c r="D4169" s="194">
        <v>44385</v>
      </c>
      <c r="E4169" s="53" t="s">
        <v>54</v>
      </c>
      <c r="F4169" s="53" t="s">
        <v>146</v>
      </c>
      <c r="G4169" s="50" t="s">
        <v>138</v>
      </c>
      <c r="H4169" s="50" t="s">
        <v>144</v>
      </c>
      <c r="I4169" s="53">
        <v>69</v>
      </c>
      <c r="J4169" s="61">
        <v>3.7</v>
      </c>
      <c r="K4169" s="64">
        <f t="shared" si="271"/>
        <v>1.1263009537029427</v>
      </c>
      <c r="M4169" s="2"/>
    </row>
    <row r="4170" spans="1:13" x14ac:dyDescent="0.2">
      <c r="A4170" s="47">
        <f t="shared" si="269"/>
        <v>2021</v>
      </c>
      <c r="B4170" s="181" t="str">
        <f t="shared" si="270"/>
        <v>Jul</v>
      </c>
      <c r="C4170" s="79">
        <f t="shared" si="268"/>
        <v>28</v>
      </c>
      <c r="D4170" s="194">
        <v>44385</v>
      </c>
      <c r="E4170" s="53" t="s">
        <v>54</v>
      </c>
      <c r="F4170" s="53" t="s">
        <v>146</v>
      </c>
      <c r="G4170" s="50" t="s">
        <v>138</v>
      </c>
      <c r="H4170" s="50" t="s">
        <v>144</v>
      </c>
      <c r="I4170" s="53">
        <v>60</v>
      </c>
      <c r="J4170" s="61">
        <v>2.37</v>
      </c>
      <c r="K4170" s="64">
        <f t="shared" si="271"/>
        <v>1.0972222222222223</v>
      </c>
      <c r="M4170" s="2"/>
    </row>
    <row r="4171" spans="1:13" x14ac:dyDescent="0.2">
      <c r="A4171" s="47">
        <f t="shared" si="269"/>
        <v>2021</v>
      </c>
      <c r="B4171" s="181" t="str">
        <f t="shared" si="270"/>
        <v>Jul</v>
      </c>
      <c r="C4171" s="79">
        <f t="shared" si="268"/>
        <v>28</v>
      </c>
      <c r="D4171" s="194">
        <v>44385</v>
      </c>
      <c r="E4171" s="53" t="s">
        <v>54</v>
      </c>
      <c r="F4171" s="53" t="s">
        <v>146</v>
      </c>
      <c r="G4171" s="50" t="s">
        <v>138</v>
      </c>
      <c r="H4171" s="50" t="s">
        <v>144</v>
      </c>
      <c r="I4171" s="53">
        <v>60</v>
      </c>
      <c r="J4171" s="61">
        <v>2.4900000000000002</v>
      </c>
      <c r="K4171" s="64">
        <f t="shared" si="271"/>
        <v>1.1527777777777779</v>
      </c>
      <c r="M4171" s="2"/>
    </row>
    <row r="4172" spans="1:13" x14ac:dyDescent="0.2">
      <c r="A4172" s="47">
        <f t="shared" si="269"/>
        <v>2021</v>
      </c>
      <c r="B4172" s="181" t="str">
        <f t="shared" si="270"/>
        <v>Jul</v>
      </c>
      <c r="C4172" s="79">
        <f t="shared" si="268"/>
        <v>28</v>
      </c>
      <c r="D4172" s="194">
        <v>44385</v>
      </c>
      <c r="E4172" s="53" t="s">
        <v>54</v>
      </c>
      <c r="F4172" s="53" t="s">
        <v>146</v>
      </c>
      <c r="G4172" s="50" t="s">
        <v>138</v>
      </c>
      <c r="H4172" s="50" t="s">
        <v>148</v>
      </c>
      <c r="I4172" s="53">
        <v>72</v>
      </c>
      <c r="J4172" s="61">
        <v>4.21</v>
      </c>
      <c r="K4172" s="64">
        <f t="shared" si="271"/>
        <v>1.1279363854595337</v>
      </c>
      <c r="M4172" s="2"/>
    </row>
    <row r="4173" spans="1:13" x14ac:dyDescent="0.2">
      <c r="A4173" s="47">
        <f t="shared" si="269"/>
        <v>2021</v>
      </c>
      <c r="B4173" s="181" t="str">
        <f t="shared" si="270"/>
        <v>Jul</v>
      </c>
      <c r="C4173" s="79">
        <f t="shared" si="268"/>
        <v>28</v>
      </c>
      <c r="D4173" s="194">
        <v>44385</v>
      </c>
      <c r="E4173" s="53" t="s">
        <v>54</v>
      </c>
      <c r="F4173" s="53" t="s">
        <v>146</v>
      </c>
      <c r="G4173" s="50" t="s">
        <v>138</v>
      </c>
      <c r="H4173" s="50" t="s">
        <v>144</v>
      </c>
      <c r="I4173" s="53">
        <v>56</v>
      </c>
      <c r="J4173" s="61">
        <v>2.3199999999999998</v>
      </c>
      <c r="K4173" s="64">
        <f t="shared" si="271"/>
        <v>1.3210641399416907</v>
      </c>
      <c r="M4173" s="2"/>
    </row>
    <row r="4174" spans="1:13" x14ac:dyDescent="0.2">
      <c r="A4174" s="47">
        <f t="shared" si="269"/>
        <v>2021</v>
      </c>
      <c r="B4174" s="181" t="str">
        <f t="shared" si="270"/>
        <v>Jul</v>
      </c>
      <c r="C4174" s="79">
        <f t="shared" ref="C4174:C4237" si="272">WEEKNUM(D4174)</f>
        <v>28</v>
      </c>
      <c r="D4174" s="194">
        <v>44385</v>
      </c>
      <c r="E4174" s="53" t="s">
        <v>54</v>
      </c>
      <c r="F4174" s="53" t="s">
        <v>146</v>
      </c>
      <c r="G4174" s="50" t="s">
        <v>138</v>
      </c>
      <c r="H4174" s="50" t="s">
        <v>144</v>
      </c>
      <c r="I4174" s="53">
        <v>57</v>
      </c>
      <c r="J4174" s="61">
        <v>1.99</v>
      </c>
      <c r="K4174" s="64">
        <f t="shared" si="271"/>
        <v>1.0745546537936099</v>
      </c>
      <c r="M4174" s="2"/>
    </row>
    <row r="4175" spans="1:13" x14ac:dyDescent="0.2">
      <c r="A4175" s="47">
        <f t="shared" si="269"/>
        <v>2021</v>
      </c>
      <c r="B4175" s="181" t="str">
        <f t="shared" si="270"/>
        <v>Jul</v>
      </c>
      <c r="C4175" s="79">
        <f t="shared" si="272"/>
        <v>28</v>
      </c>
      <c r="D4175" s="194">
        <v>44385</v>
      </c>
      <c r="E4175" s="53" t="s">
        <v>54</v>
      </c>
      <c r="F4175" s="53" t="s">
        <v>146</v>
      </c>
      <c r="G4175" s="50" t="s">
        <v>138</v>
      </c>
      <c r="H4175" s="50" t="s">
        <v>144</v>
      </c>
      <c r="I4175" s="53">
        <v>58</v>
      </c>
      <c r="J4175" s="61">
        <v>2.16</v>
      </c>
      <c r="K4175" s="64">
        <f t="shared" si="271"/>
        <v>1.1070564598794539</v>
      </c>
      <c r="M4175" s="2"/>
    </row>
    <row r="4176" spans="1:13" x14ac:dyDescent="0.2">
      <c r="A4176" s="47">
        <f t="shared" si="269"/>
        <v>2021</v>
      </c>
      <c r="B4176" s="181" t="str">
        <f t="shared" si="270"/>
        <v>Jul</v>
      </c>
      <c r="C4176" s="79">
        <f t="shared" si="272"/>
        <v>28</v>
      </c>
      <c r="D4176" s="194">
        <v>44385</v>
      </c>
      <c r="E4176" s="53" t="s">
        <v>54</v>
      </c>
      <c r="F4176" s="53" t="s">
        <v>146</v>
      </c>
      <c r="G4176" s="50" t="s">
        <v>138</v>
      </c>
      <c r="H4176" s="50" t="s">
        <v>144</v>
      </c>
      <c r="I4176" s="53">
        <v>65</v>
      </c>
      <c r="J4176" s="61">
        <v>3.16</v>
      </c>
      <c r="K4176" s="64">
        <f t="shared" si="271"/>
        <v>1.1506599908966773</v>
      </c>
      <c r="M4176" s="2"/>
    </row>
    <row r="4177" spans="1:13" x14ac:dyDescent="0.2">
      <c r="A4177" s="47">
        <f t="shared" si="269"/>
        <v>2021</v>
      </c>
      <c r="B4177" s="181" t="str">
        <f t="shared" si="270"/>
        <v>Jul</v>
      </c>
      <c r="C4177" s="79">
        <f t="shared" si="272"/>
        <v>28</v>
      </c>
      <c r="D4177" s="194">
        <v>44385</v>
      </c>
      <c r="E4177" s="53" t="s">
        <v>54</v>
      </c>
      <c r="F4177" s="53" t="s">
        <v>146</v>
      </c>
      <c r="G4177" s="50" t="s">
        <v>138</v>
      </c>
      <c r="H4177" s="50" t="s">
        <v>144</v>
      </c>
      <c r="I4177" s="53">
        <v>60</v>
      </c>
      <c r="J4177" s="61">
        <v>2.56</v>
      </c>
      <c r="K4177" s="64">
        <f t="shared" si="271"/>
        <v>1.1851851851851851</v>
      </c>
      <c r="M4177" s="2"/>
    </row>
    <row r="4178" spans="1:13" x14ac:dyDescent="0.2">
      <c r="A4178" s="47">
        <f t="shared" si="269"/>
        <v>2021</v>
      </c>
      <c r="B4178" s="181" t="str">
        <f t="shared" si="270"/>
        <v>Jul</v>
      </c>
      <c r="C4178" s="79">
        <f t="shared" si="272"/>
        <v>29</v>
      </c>
      <c r="D4178" s="194">
        <v>44392</v>
      </c>
      <c r="E4178" s="53" t="s">
        <v>30</v>
      </c>
      <c r="F4178" s="53" t="s">
        <v>152</v>
      </c>
      <c r="G4178" s="50" t="s">
        <v>138</v>
      </c>
      <c r="H4178" s="50" t="s">
        <v>148</v>
      </c>
      <c r="I4178" s="53">
        <v>88</v>
      </c>
      <c r="J4178" s="61">
        <v>7.55</v>
      </c>
      <c r="K4178" s="64">
        <f t="shared" si="271"/>
        <v>1.1078958489857251</v>
      </c>
      <c r="M4178" s="2"/>
    </row>
    <row r="4179" spans="1:13" x14ac:dyDescent="0.2">
      <c r="A4179" s="47">
        <f t="shared" si="269"/>
        <v>2021</v>
      </c>
      <c r="B4179" s="181" t="str">
        <f t="shared" si="270"/>
        <v>Jul</v>
      </c>
      <c r="C4179" s="79">
        <f t="shared" si="272"/>
        <v>29</v>
      </c>
      <c r="D4179" s="194">
        <v>44392</v>
      </c>
      <c r="E4179" s="53" t="s">
        <v>30</v>
      </c>
      <c r="F4179" s="53" t="s">
        <v>152</v>
      </c>
      <c r="G4179" s="50" t="s">
        <v>138</v>
      </c>
      <c r="H4179" s="50" t="s">
        <v>148</v>
      </c>
      <c r="I4179" s="53">
        <v>89</v>
      </c>
      <c r="J4179" s="61">
        <v>7.66</v>
      </c>
      <c r="K4179" s="64">
        <f t="shared" si="271"/>
        <v>1.0865726010647276</v>
      </c>
      <c r="M4179" s="2"/>
    </row>
    <row r="4180" spans="1:13" x14ac:dyDescent="0.2">
      <c r="A4180" s="47">
        <f t="shared" si="269"/>
        <v>2021</v>
      </c>
      <c r="B4180" s="181" t="str">
        <f t="shared" si="270"/>
        <v>Jul</v>
      </c>
      <c r="C4180" s="79">
        <f t="shared" si="272"/>
        <v>29</v>
      </c>
      <c r="D4180" s="194">
        <v>44392</v>
      </c>
      <c r="E4180" s="53" t="s">
        <v>30</v>
      </c>
      <c r="F4180" s="53" t="s">
        <v>152</v>
      </c>
      <c r="G4180" s="50" t="s">
        <v>138</v>
      </c>
      <c r="H4180" s="50" t="s">
        <v>148</v>
      </c>
      <c r="I4180" s="53">
        <v>91</v>
      </c>
      <c r="J4180" s="61">
        <v>8.31</v>
      </c>
      <c r="K4180" s="64">
        <f t="shared" si="271"/>
        <v>1.1027494423219577</v>
      </c>
      <c r="M4180" s="2"/>
    </row>
    <row r="4181" spans="1:13" x14ac:dyDescent="0.2">
      <c r="A4181" s="47">
        <f t="shared" si="269"/>
        <v>2021</v>
      </c>
      <c r="B4181" s="181" t="str">
        <f t="shared" si="270"/>
        <v>Jul</v>
      </c>
      <c r="C4181" s="79">
        <f t="shared" si="272"/>
        <v>29</v>
      </c>
      <c r="D4181" s="194">
        <v>44392</v>
      </c>
      <c r="E4181" s="53" t="s">
        <v>30</v>
      </c>
      <c r="F4181" s="53" t="s">
        <v>152</v>
      </c>
      <c r="G4181" s="50" t="s">
        <v>138</v>
      </c>
      <c r="H4181" s="50" t="s">
        <v>148</v>
      </c>
      <c r="I4181" s="53">
        <v>76</v>
      </c>
      <c r="J4181" s="61">
        <v>5.0199999999999996</v>
      </c>
      <c r="K4181" s="64">
        <f t="shared" si="271"/>
        <v>1.143570491325266</v>
      </c>
      <c r="M4181" s="2"/>
    </row>
    <row r="4182" spans="1:13" x14ac:dyDescent="0.2">
      <c r="A4182" s="47">
        <f t="shared" si="269"/>
        <v>2021</v>
      </c>
      <c r="B4182" s="181" t="str">
        <f t="shared" si="270"/>
        <v>Jul</v>
      </c>
      <c r="C4182" s="79">
        <f t="shared" si="272"/>
        <v>29</v>
      </c>
      <c r="D4182" s="194">
        <v>44392</v>
      </c>
      <c r="E4182" s="53" t="s">
        <v>25</v>
      </c>
      <c r="F4182" s="53" t="s">
        <v>152</v>
      </c>
      <c r="G4182" s="50" t="s">
        <v>143</v>
      </c>
      <c r="H4182" s="50" t="s">
        <v>148</v>
      </c>
      <c r="I4182" s="53">
        <v>70</v>
      </c>
      <c r="J4182" s="61">
        <v>3.65</v>
      </c>
      <c r="K4182" s="64">
        <f t="shared" si="271"/>
        <v>1.064139941690962</v>
      </c>
      <c r="M4182" s="2"/>
    </row>
    <row r="4183" spans="1:13" x14ac:dyDescent="0.2">
      <c r="A4183" s="47">
        <f t="shared" si="269"/>
        <v>2021</v>
      </c>
      <c r="B4183" s="181" t="str">
        <f t="shared" si="270"/>
        <v>Jul</v>
      </c>
      <c r="C4183" s="79">
        <f t="shared" si="272"/>
        <v>29</v>
      </c>
      <c r="D4183" s="194">
        <v>44392</v>
      </c>
      <c r="E4183" s="53" t="s">
        <v>19</v>
      </c>
      <c r="F4183" s="53" t="s">
        <v>146</v>
      </c>
      <c r="G4183" s="50" t="s">
        <v>138</v>
      </c>
      <c r="H4183" s="50" t="s">
        <v>144</v>
      </c>
      <c r="I4183" s="53">
        <v>51</v>
      </c>
      <c r="J4183" s="61">
        <v>1.43</v>
      </c>
      <c r="K4183" s="64">
        <f t="shared" si="271"/>
        <v>1.078016750721819</v>
      </c>
      <c r="M4183" s="2"/>
    </row>
    <row r="4184" spans="1:13" x14ac:dyDescent="0.2">
      <c r="A4184" s="47">
        <f t="shared" si="269"/>
        <v>2021</v>
      </c>
      <c r="B4184" s="181" t="str">
        <f t="shared" si="270"/>
        <v>Jul</v>
      </c>
      <c r="C4184" s="79">
        <f t="shared" si="272"/>
        <v>29</v>
      </c>
      <c r="D4184" s="194">
        <v>44392</v>
      </c>
      <c r="E4184" s="53" t="s">
        <v>19</v>
      </c>
      <c r="F4184" s="53" t="s">
        <v>146</v>
      </c>
      <c r="G4184" s="50" t="s">
        <v>138</v>
      </c>
      <c r="H4184" s="50" t="s">
        <v>144</v>
      </c>
      <c r="I4184" s="53">
        <v>60</v>
      </c>
      <c r="J4184" s="61">
        <v>6.95</v>
      </c>
      <c r="K4184" s="64">
        <f t="shared" si="271"/>
        <v>3.2175925925925926</v>
      </c>
      <c r="M4184" s="2"/>
    </row>
    <row r="4185" spans="1:13" x14ac:dyDescent="0.2">
      <c r="A4185" s="47">
        <f t="shared" si="269"/>
        <v>2021</v>
      </c>
      <c r="B4185" s="181" t="str">
        <f t="shared" si="270"/>
        <v>Jul</v>
      </c>
      <c r="C4185" s="79">
        <f t="shared" si="272"/>
        <v>29</v>
      </c>
      <c r="D4185" s="194">
        <v>44392</v>
      </c>
      <c r="E4185" s="53" t="s">
        <v>19</v>
      </c>
      <c r="F4185" s="53" t="s">
        <v>152</v>
      </c>
      <c r="G4185" s="50" t="s">
        <v>143</v>
      </c>
      <c r="H4185" s="50" t="s">
        <v>148</v>
      </c>
      <c r="I4185" s="53">
        <v>81</v>
      </c>
      <c r="J4185" s="61">
        <v>5.69</v>
      </c>
      <c r="K4185" s="64">
        <f t="shared" si="271"/>
        <v>1.070673884777426</v>
      </c>
      <c r="M4185" s="2"/>
    </row>
    <row r="4186" spans="1:13" x14ac:dyDescent="0.2">
      <c r="A4186" s="47">
        <f t="shared" si="269"/>
        <v>2021</v>
      </c>
      <c r="B4186" s="181" t="str">
        <f t="shared" si="270"/>
        <v>Jul</v>
      </c>
      <c r="C4186" s="79">
        <f t="shared" si="272"/>
        <v>29</v>
      </c>
      <c r="D4186" s="194">
        <v>44392</v>
      </c>
      <c r="E4186" s="53" t="s">
        <v>19</v>
      </c>
      <c r="F4186" s="53" t="s">
        <v>152</v>
      </c>
      <c r="G4186" s="50" t="s">
        <v>143</v>
      </c>
      <c r="H4186" s="50" t="s">
        <v>148</v>
      </c>
      <c r="I4186" s="53">
        <v>88</v>
      </c>
      <c r="J4186" s="61">
        <v>6.95</v>
      </c>
      <c r="K4186" s="64">
        <f t="shared" si="271"/>
        <v>1.0198511457550714</v>
      </c>
      <c r="M4186" s="2"/>
    </row>
    <row r="4187" spans="1:13" x14ac:dyDescent="0.2">
      <c r="A4187" s="47">
        <f t="shared" si="269"/>
        <v>2021</v>
      </c>
      <c r="B4187" s="181" t="str">
        <f t="shared" si="270"/>
        <v>Jul</v>
      </c>
      <c r="C4187" s="79">
        <f t="shared" si="272"/>
        <v>29</v>
      </c>
      <c r="D4187" s="194">
        <v>44392</v>
      </c>
      <c r="E4187" s="53" t="s">
        <v>15</v>
      </c>
      <c r="F4187" s="53" t="s">
        <v>146</v>
      </c>
      <c r="G4187" s="50" t="s">
        <v>138</v>
      </c>
      <c r="H4187" s="50" t="s">
        <v>144</v>
      </c>
      <c r="I4187" s="53">
        <v>56</v>
      </c>
      <c r="J4187" s="61">
        <v>1.68</v>
      </c>
      <c r="K4187" s="64">
        <f t="shared" si="271"/>
        <v>0.95663265306122447</v>
      </c>
      <c r="M4187" s="2"/>
    </row>
    <row r="4188" spans="1:13" x14ac:dyDescent="0.2">
      <c r="A4188" s="47">
        <f t="shared" si="269"/>
        <v>2021</v>
      </c>
      <c r="B4188" s="181" t="str">
        <f t="shared" si="270"/>
        <v>Jul</v>
      </c>
      <c r="C4188" s="79">
        <f t="shared" si="272"/>
        <v>29</v>
      </c>
      <c r="D4188" s="194">
        <v>44392</v>
      </c>
      <c r="E4188" s="53" t="s">
        <v>15</v>
      </c>
      <c r="F4188" s="53" t="s">
        <v>152</v>
      </c>
      <c r="G4188" s="50" t="s">
        <v>138</v>
      </c>
      <c r="H4188" s="50" t="s">
        <v>148</v>
      </c>
      <c r="I4188" s="53">
        <v>102</v>
      </c>
      <c r="J4188" s="61">
        <v>14.27</v>
      </c>
      <c r="K4188" s="64">
        <f t="shared" si="271"/>
        <v>1.3446939713986326</v>
      </c>
      <c r="M4188" s="2"/>
    </row>
    <row r="4189" spans="1:13" x14ac:dyDescent="0.2">
      <c r="A4189" s="47">
        <f t="shared" si="269"/>
        <v>2021</v>
      </c>
      <c r="B4189" s="181" t="str">
        <f t="shared" si="270"/>
        <v>Jul</v>
      </c>
      <c r="C4189" s="79">
        <f t="shared" si="272"/>
        <v>29</v>
      </c>
      <c r="D4189" s="194">
        <v>44393</v>
      </c>
      <c r="E4189" s="53" t="s">
        <v>38</v>
      </c>
      <c r="F4189" s="53" t="s">
        <v>146</v>
      </c>
      <c r="G4189" s="50" t="s">
        <v>138</v>
      </c>
      <c r="H4189" s="50" t="s">
        <v>144</v>
      </c>
      <c r="I4189" s="53">
        <v>67</v>
      </c>
      <c r="J4189" s="61">
        <v>3.23</v>
      </c>
      <c r="K4189" s="64">
        <f t="shared" si="271"/>
        <v>1.0739352912426063</v>
      </c>
      <c r="M4189" s="2"/>
    </row>
    <row r="4190" spans="1:13" x14ac:dyDescent="0.2">
      <c r="A4190" s="47">
        <f t="shared" si="269"/>
        <v>2021</v>
      </c>
      <c r="B4190" s="181" t="str">
        <f t="shared" si="270"/>
        <v>Jul</v>
      </c>
      <c r="C4190" s="79">
        <f t="shared" si="272"/>
        <v>29</v>
      </c>
      <c r="D4190" s="194">
        <v>44393</v>
      </c>
      <c r="E4190" s="53" t="s">
        <v>38</v>
      </c>
      <c r="F4190" s="53" t="s">
        <v>146</v>
      </c>
      <c r="G4190" s="50" t="s">
        <v>138</v>
      </c>
      <c r="H4190" s="50" t="s">
        <v>144</v>
      </c>
      <c r="I4190" s="53">
        <v>64</v>
      </c>
      <c r="J4190" s="61">
        <v>2.81</v>
      </c>
      <c r="K4190" s="64">
        <f t="shared" si="271"/>
        <v>1.071929931640625</v>
      </c>
      <c r="M4190" s="2"/>
    </row>
    <row r="4191" spans="1:13" x14ac:dyDescent="0.2">
      <c r="A4191" s="47">
        <f t="shared" si="269"/>
        <v>2021</v>
      </c>
      <c r="B4191" s="181" t="str">
        <f t="shared" si="270"/>
        <v>Jul</v>
      </c>
      <c r="C4191" s="79">
        <f t="shared" si="272"/>
        <v>29</v>
      </c>
      <c r="D4191" s="194">
        <v>44393</v>
      </c>
      <c r="E4191" s="53" t="s">
        <v>38</v>
      </c>
      <c r="F4191" s="53" t="s">
        <v>146</v>
      </c>
      <c r="G4191" s="50" t="s">
        <v>138</v>
      </c>
      <c r="H4191" s="50" t="s">
        <v>144</v>
      </c>
      <c r="I4191" s="53">
        <v>68</v>
      </c>
      <c r="J4191" s="61">
        <v>3.61</v>
      </c>
      <c r="K4191" s="64">
        <f t="shared" si="271"/>
        <v>1.1481019743537553</v>
      </c>
      <c r="M4191" s="2"/>
    </row>
    <row r="4192" spans="1:13" x14ac:dyDescent="0.2">
      <c r="A4192" s="47">
        <f t="shared" si="269"/>
        <v>2021</v>
      </c>
      <c r="B4192" s="181" t="str">
        <f t="shared" si="270"/>
        <v>Jul</v>
      </c>
      <c r="C4192" s="79">
        <f t="shared" si="272"/>
        <v>29</v>
      </c>
      <c r="D4192" s="194">
        <v>44393</v>
      </c>
      <c r="E4192" s="53" t="s">
        <v>38</v>
      </c>
      <c r="F4192" s="53" t="s">
        <v>146</v>
      </c>
      <c r="G4192" s="50" t="s">
        <v>138</v>
      </c>
      <c r="H4192" s="50" t="s">
        <v>144</v>
      </c>
      <c r="I4192" s="53">
        <v>65</v>
      </c>
      <c r="J4192" s="61">
        <v>3.13</v>
      </c>
      <c r="K4192" s="64">
        <f t="shared" si="271"/>
        <v>1.1397360036413291</v>
      </c>
      <c r="M4192" s="2"/>
    </row>
    <row r="4193" spans="1:13" x14ac:dyDescent="0.2">
      <c r="A4193" s="47">
        <f t="shared" si="269"/>
        <v>2021</v>
      </c>
      <c r="B4193" s="181" t="str">
        <f t="shared" si="270"/>
        <v>Jul</v>
      </c>
      <c r="C4193" s="79">
        <f t="shared" si="272"/>
        <v>29</v>
      </c>
      <c r="D4193" s="194">
        <v>44393</v>
      </c>
      <c r="E4193" s="53" t="s">
        <v>38</v>
      </c>
      <c r="F4193" s="53" t="s">
        <v>146</v>
      </c>
      <c r="G4193" s="50" t="s">
        <v>138</v>
      </c>
      <c r="H4193" s="50" t="s">
        <v>144</v>
      </c>
      <c r="I4193" s="53">
        <v>61</v>
      </c>
      <c r="J4193" s="61">
        <v>2.59</v>
      </c>
      <c r="K4193" s="64">
        <f t="shared" si="271"/>
        <v>1.1410646706111964</v>
      </c>
      <c r="M4193" s="2"/>
    </row>
    <row r="4194" spans="1:13" x14ac:dyDescent="0.2">
      <c r="A4194" s="47">
        <f t="shared" si="269"/>
        <v>2021</v>
      </c>
      <c r="B4194" s="181" t="str">
        <f t="shared" si="270"/>
        <v>Jul</v>
      </c>
      <c r="C4194" s="79">
        <f t="shared" si="272"/>
        <v>29</v>
      </c>
      <c r="D4194" s="194">
        <v>44393</v>
      </c>
      <c r="E4194" s="53" t="s">
        <v>38</v>
      </c>
      <c r="F4194" s="53" t="s">
        <v>146</v>
      </c>
      <c r="G4194" s="50" t="s">
        <v>138</v>
      </c>
      <c r="H4194" s="50" t="s">
        <v>148</v>
      </c>
      <c r="I4194" s="53">
        <v>72</v>
      </c>
      <c r="J4194" s="61">
        <v>4.29</v>
      </c>
      <c r="K4194" s="64">
        <f t="shared" si="271"/>
        <v>1.1493698559670782</v>
      </c>
      <c r="M4194" s="2"/>
    </row>
    <row r="4195" spans="1:13" x14ac:dyDescent="0.2">
      <c r="A4195" s="47">
        <f t="shared" si="269"/>
        <v>2021</v>
      </c>
      <c r="B4195" s="181" t="str">
        <f t="shared" si="270"/>
        <v>Jul</v>
      </c>
      <c r="C4195" s="79">
        <f t="shared" si="272"/>
        <v>29</v>
      </c>
      <c r="D4195" s="194">
        <v>44393</v>
      </c>
      <c r="E4195" s="53" t="s">
        <v>38</v>
      </c>
      <c r="F4195" s="53" t="s">
        <v>146</v>
      </c>
      <c r="G4195" s="50" t="s">
        <v>138</v>
      </c>
      <c r="H4195" s="50" t="s">
        <v>144</v>
      </c>
      <c r="I4195" s="53">
        <v>60</v>
      </c>
      <c r="J4195" s="61">
        <v>2.2200000000000002</v>
      </c>
      <c r="K4195" s="64">
        <f t="shared" si="271"/>
        <v>1.0277777777777779</v>
      </c>
      <c r="M4195" s="2"/>
    </row>
    <row r="4196" spans="1:13" x14ac:dyDescent="0.2">
      <c r="A4196" s="47">
        <f t="shared" si="269"/>
        <v>2021</v>
      </c>
      <c r="B4196" s="181" t="str">
        <f t="shared" si="270"/>
        <v>Jul</v>
      </c>
      <c r="C4196" s="79">
        <f t="shared" si="272"/>
        <v>29</v>
      </c>
      <c r="D4196" s="194">
        <v>44393</v>
      </c>
      <c r="E4196" s="53" t="s">
        <v>38</v>
      </c>
      <c r="F4196" s="53" t="s">
        <v>146</v>
      </c>
      <c r="G4196" s="50" t="s">
        <v>138</v>
      </c>
      <c r="H4196" s="50" t="s">
        <v>144</v>
      </c>
      <c r="I4196" s="53">
        <v>66</v>
      </c>
      <c r="J4196" s="61">
        <v>2.9</v>
      </c>
      <c r="K4196" s="64">
        <f t="shared" si="271"/>
        <v>1.0087096863956369</v>
      </c>
      <c r="M4196" s="2"/>
    </row>
    <row r="4197" spans="1:13" x14ac:dyDescent="0.2">
      <c r="A4197" s="47">
        <f t="shared" si="269"/>
        <v>2021</v>
      </c>
      <c r="B4197" s="181" t="str">
        <f t="shared" si="270"/>
        <v>Jul</v>
      </c>
      <c r="C4197" s="79">
        <f t="shared" si="272"/>
        <v>29</v>
      </c>
      <c r="D4197" s="194">
        <v>44393</v>
      </c>
      <c r="E4197" s="53" t="s">
        <v>38</v>
      </c>
      <c r="F4197" s="53" t="s">
        <v>146</v>
      </c>
      <c r="G4197" s="50" t="s">
        <v>138</v>
      </c>
      <c r="H4197" s="50" t="s">
        <v>148</v>
      </c>
      <c r="I4197" s="53">
        <v>70</v>
      </c>
      <c r="J4197" s="61">
        <v>3.69</v>
      </c>
      <c r="K4197" s="64">
        <f t="shared" si="271"/>
        <v>1.0758017492711369</v>
      </c>
      <c r="M4197" s="2"/>
    </row>
    <row r="4198" spans="1:13" x14ac:dyDescent="0.2">
      <c r="A4198" s="47">
        <f t="shared" si="269"/>
        <v>2021</v>
      </c>
      <c r="B4198" s="181" t="str">
        <f t="shared" si="270"/>
        <v>Jul</v>
      </c>
      <c r="C4198" s="79">
        <f t="shared" si="272"/>
        <v>29</v>
      </c>
      <c r="D4198" s="194">
        <v>44393</v>
      </c>
      <c r="E4198" s="53" t="s">
        <v>38</v>
      </c>
      <c r="F4198" s="53" t="s">
        <v>146</v>
      </c>
      <c r="G4198" s="50" t="s">
        <v>138</v>
      </c>
      <c r="H4198" s="50" t="s">
        <v>144</v>
      </c>
      <c r="I4198" s="53">
        <v>65</v>
      </c>
      <c r="J4198" s="61">
        <v>3.03</v>
      </c>
      <c r="K4198" s="64">
        <f t="shared" si="271"/>
        <v>1.1033227127901684</v>
      </c>
      <c r="M4198" s="2"/>
    </row>
    <row r="4199" spans="1:13" x14ac:dyDescent="0.2">
      <c r="A4199" s="47">
        <f t="shared" si="269"/>
        <v>2021</v>
      </c>
      <c r="B4199" s="181" t="str">
        <f t="shared" si="270"/>
        <v>Jul</v>
      </c>
      <c r="C4199" s="79">
        <f t="shared" si="272"/>
        <v>29</v>
      </c>
      <c r="D4199" s="194">
        <v>44393</v>
      </c>
      <c r="E4199" s="53" t="s">
        <v>38</v>
      </c>
      <c r="F4199" s="53" t="s">
        <v>146</v>
      </c>
      <c r="G4199" s="50" t="s">
        <v>138</v>
      </c>
      <c r="H4199" s="50" t="s">
        <v>144</v>
      </c>
      <c r="I4199" s="53">
        <v>67</v>
      </c>
      <c r="J4199" s="61">
        <v>3.07</v>
      </c>
      <c r="K4199" s="64">
        <f t="shared" si="271"/>
        <v>1.0207372582398766</v>
      </c>
      <c r="M4199" s="2"/>
    </row>
    <row r="4200" spans="1:13" x14ac:dyDescent="0.2">
      <c r="A4200" s="47">
        <f t="shared" ref="A4200:A4263" si="273">YEAR(D4200)</f>
        <v>2021</v>
      </c>
      <c r="B4200" s="181" t="str">
        <f t="shared" si="270"/>
        <v>Jul</v>
      </c>
      <c r="C4200" s="79">
        <f t="shared" si="272"/>
        <v>29</v>
      </c>
      <c r="D4200" s="194">
        <v>44393</v>
      </c>
      <c r="E4200" s="53" t="s">
        <v>38</v>
      </c>
      <c r="F4200" s="53" t="s">
        <v>146</v>
      </c>
      <c r="G4200" s="50" t="s">
        <v>138</v>
      </c>
      <c r="H4200" s="50" t="s">
        <v>148</v>
      </c>
      <c r="I4200" s="53">
        <v>72</v>
      </c>
      <c r="J4200" s="61">
        <v>3.92</v>
      </c>
      <c r="K4200" s="64">
        <f t="shared" si="271"/>
        <v>1.0502400548696844</v>
      </c>
      <c r="M4200" s="2"/>
    </row>
    <row r="4201" spans="1:13" x14ac:dyDescent="0.2">
      <c r="A4201" s="47">
        <f t="shared" si="273"/>
        <v>2021</v>
      </c>
      <c r="B4201" s="181" t="str">
        <f t="shared" si="270"/>
        <v>Jul</v>
      </c>
      <c r="C4201" s="79">
        <f t="shared" si="272"/>
        <v>29</v>
      </c>
      <c r="D4201" s="194">
        <v>44393</v>
      </c>
      <c r="E4201" s="53" t="s">
        <v>38</v>
      </c>
      <c r="F4201" s="53" t="s">
        <v>146</v>
      </c>
      <c r="G4201" s="50" t="s">
        <v>138</v>
      </c>
      <c r="H4201" s="50" t="s">
        <v>144</v>
      </c>
      <c r="I4201" s="53">
        <v>47</v>
      </c>
      <c r="J4201" s="61">
        <v>0.99</v>
      </c>
      <c r="K4201" s="64">
        <f t="shared" si="271"/>
        <v>0.95354593876116078</v>
      </c>
      <c r="M4201" s="2"/>
    </row>
    <row r="4202" spans="1:13" x14ac:dyDescent="0.2">
      <c r="A4202" s="47">
        <f t="shared" si="273"/>
        <v>2021</v>
      </c>
      <c r="B4202" s="181" t="str">
        <f t="shared" si="270"/>
        <v>Jul</v>
      </c>
      <c r="C4202" s="79">
        <f t="shared" si="272"/>
        <v>29</v>
      </c>
      <c r="D4202" s="194">
        <v>44393</v>
      </c>
      <c r="E4202" s="53" t="s">
        <v>38</v>
      </c>
      <c r="F4202" s="53" t="s">
        <v>146</v>
      </c>
      <c r="G4202" s="50" t="s">
        <v>138</v>
      </c>
      <c r="H4202" s="50" t="s">
        <v>148</v>
      </c>
      <c r="I4202" s="53">
        <v>72</v>
      </c>
      <c r="J4202" s="61">
        <v>4.16</v>
      </c>
      <c r="K4202" s="64">
        <f t="shared" si="271"/>
        <v>1.1145404663923182</v>
      </c>
      <c r="M4202" s="2"/>
    </row>
    <row r="4203" spans="1:13" x14ac:dyDescent="0.2">
      <c r="A4203" s="47">
        <f t="shared" si="273"/>
        <v>2021</v>
      </c>
      <c r="B4203" s="181" t="str">
        <f t="shared" si="270"/>
        <v>Jul</v>
      </c>
      <c r="C4203" s="79">
        <f t="shared" si="272"/>
        <v>29</v>
      </c>
      <c r="D4203" s="194">
        <v>44393</v>
      </c>
      <c r="E4203" s="53" t="s">
        <v>34</v>
      </c>
      <c r="F4203" s="53" t="s">
        <v>146</v>
      </c>
      <c r="G4203" s="50" t="s">
        <v>138</v>
      </c>
      <c r="H4203" s="50" t="s">
        <v>144</v>
      </c>
      <c r="I4203" s="53">
        <v>54</v>
      </c>
      <c r="J4203" s="61">
        <v>1.81</v>
      </c>
      <c r="K4203" s="64">
        <f t="shared" si="271"/>
        <v>1.1494690849972058</v>
      </c>
      <c r="M4203" s="2"/>
    </row>
    <row r="4204" spans="1:13" x14ac:dyDescent="0.2">
      <c r="A4204" s="47">
        <f t="shared" si="273"/>
        <v>2021</v>
      </c>
      <c r="B4204" s="181" t="str">
        <f t="shared" si="270"/>
        <v>Jul</v>
      </c>
      <c r="C4204" s="79">
        <f t="shared" si="272"/>
        <v>29</v>
      </c>
      <c r="D4204" s="194">
        <v>44393</v>
      </c>
      <c r="E4204" s="53" t="s">
        <v>34</v>
      </c>
      <c r="F4204" s="53" t="s">
        <v>146</v>
      </c>
      <c r="G4204" s="50" t="s">
        <v>138</v>
      </c>
      <c r="H4204" s="50" t="s">
        <v>144</v>
      </c>
      <c r="I4204" s="53">
        <v>65</v>
      </c>
      <c r="J4204" s="61">
        <v>2.96</v>
      </c>
      <c r="K4204" s="64">
        <f t="shared" si="271"/>
        <v>1.077833409194356</v>
      </c>
      <c r="M4204" s="2"/>
    </row>
    <row r="4205" spans="1:13" x14ac:dyDescent="0.2">
      <c r="A4205" s="47">
        <f t="shared" si="273"/>
        <v>2021</v>
      </c>
      <c r="B4205" s="181" t="str">
        <f t="shared" si="270"/>
        <v>Jul</v>
      </c>
      <c r="C4205" s="79">
        <f t="shared" si="272"/>
        <v>29</v>
      </c>
      <c r="D4205" s="194">
        <v>44393</v>
      </c>
      <c r="E4205" s="53" t="s">
        <v>46</v>
      </c>
      <c r="F4205" s="53" t="s">
        <v>146</v>
      </c>
      <c r="G4205" s="50" t="s">
        <v>138</v>
      </c>
      <c r="H4205" s="50" t="s">
        <v>144</v>
      </c>
      <c r="I4205" s="53">
        <v>67</v>
      </c>
      <c r="J4205" s="61">
        <v>3.54</v>
      </c>
      <c r="K4205" s="64">
        <f t="shared" si="271"/>
        <v>1.1770064801853952</v>
      </c>
      <c r="M4205" s="2"/>
    </row>
    <row r="4206" spans="1:13" x14ac:dyDescent="0.2">
      <c r="A4206" s="47">
        <f t="shared" si="273"/>
        <v>2021</v>
      </c>
      <c r="B4206" s="181" t="str">
        <f t="shared" ref="B4206:B4269" si="274">TEXT(D4206,"mmm")</f>
        <v>Jul</v>
      </c>
      <c r="C4206" s="79">
        <f t="shared" si="272"/>
        <v>29</v>
      </c>
      <c r="D4206" s="194">
        <v>44393</v>
      </c>
      <c r="E4206" s="53" t="s">
        <v>46</v>
      </c>
      <c r="F4206" s="53" t="s">
        <v>146</v>
      </c>
      <c r="G4206" s="50" t="s">
        <v>138</v>
      </c>
      <c r="H4206" s="50" t="s">
        <v>144</v>
      </c>
      <c r="I4206" s="53">
        <v>52</v>
      </c>
      <c r="J4206" s="61">
        <v>1.51</v>
      </c>
      <c r="K4206" s="64">
        <f t="shared" si="271"/>
        <v>1.0739076012744653</v>
      </c>
      <c r="M4206" s="2"/>
    </row>
    <row r="4207" spans="1:13" x14ac:dyDescent="0.2">
      <c r="A4207" s="47">
        <f t="shared" si="273"/>
        <v>2021</v>
      </c>
      <c r="B4207" s="181" t="str">
        <f t="shared" si="274"/>
        <v>Jul</v>
      </c>
      <c r="C4207" s="79">
        <f t="shared" si="272"/>
        <v>29</v>
      </c>
      <c r="D4207" s="194">
        <v>44393</v>
      </c>
      <c r="E4207" s="53" t="s">
        <v>46</v>
      </c>
      <c r="F4207" s="53" t="s">
        <v>146</v>
      </c>
      <c r="G4207" s="50" t="s">
        <v>138</v>
      </c>
      <c r="H4207" s="50" t="s">
        <v>144</v>
      </c>
      <c r="I4207" s="53">
        <v>56</v>
      </c>
      <c r="J4207" s="61">
        <v>1.76</v>
      </c>
      <c r="K4207" s="64">
        <f t="shared" si="271"/>
        <v>1.0021865889212829</v>
      </c>
      <c r="M4207" s="2"/>
    </row>
    <row r="4208" spans="1:13" x14ac:dyDescent="0.2">
      <c r="A4208" s="47">
        <f t="shared" si="273"/>
        <v>2021</v>
      </c>
      <c r="B4208" s="181" t="str">
        <f t="shared" si="274"/>
        <v>Jul</v>
      </c>
      <c r="C4208" s="79">
        <f t="shared" si="272"/>
        <v>29</v>
      </c>
      <c r="D4208" s="194">
        <v>44393</v>
      </c>
      <c r="E4208" s="53" t="s">
        <v>46</v>
      </c>
      <c r="F4208" s="53" t="s">
        <v>146</v>
      </c>
      <c r="G4208" s="50" t="s">
        <v>138</v>
      </c>
      <c r="H4208" s="50" t="s">
        <v>144</v>
      </c>
      <c r="I4208" s="53">
        <v>54</v>
      </c>
      <c r="J4208" s="61">
        <v>1.67</v>
      </c>
      <c r="K4208" s="64">
        <f t="shared" si="271"/>
        <v>1.0605598740029467</v>
      </c>
      <c r="M4208" s="2"/>
    </row>
    <row r="4209" spans="1:13" x14ac:dyDescent="0.2">
      <c r="A4209" s="47">
        <f t="shared" si="273"/>
        <v>2021</v>
      </c>
      <c r="B4209" s="181" t="str">
        <f t="shared" si="274"/>
        <v>Jul</v>
      </c>
      <c r="C4209" s="79">
        <f t="shared" si="272"/>
        <v>29</v>
      </c>
      <c r="D4209" s="194">
        <v>44393</v>
      </c>
      <c r="E4209" s="53" t="s">
        <v>46</v>
      </c>
      <c r="F4209" s="53" t="s">
        <v>146</v>
      </c>
      <c r="G4209" s="50" t="s">
        <v>138</v>
      </c>
      <c r="H4209" s="50" t="s">
        <v>144</v>
      </c>
      <c r="I4209" s="53">
        <v>66</v>
      </c>
      <c r="J4209" s="61">
        <v>3.16</v>
      </c>
      <c r="K4209" s="64">
        <f t="shared" si="271"/>
        <v>1.0991457272449008</v>
      </c>
      <c r="M4209" s="2"/>
    </row>
    <row r="4210" spans="1:13" x14ac:dyDescent="0.2">
      <c r="A4210" s="47">
        <f t="shared" si="273"/>
        <v>2021</v>
      </c>
      <c r="B4210" s="181" t="str">
        <f t="shared" si="274"/>
        <v>Jul</v>
      </c>
      <c r="C4210" s="79">
        <f t="shared" si="272"/>
        <v>29</v>
      </c>
      <c r="D4210" s="194">
        <v>44393</v>
      </c>
      <c r="E4210" s="53" t="s">
        <v>46</v>
      </c>
      <c r="F4210" s="53" t="s">
        <v>146</v>
      </c>
      <c r="G4210" s="50" t="s">
        <v>138</v>
      </c>
      <c r="H4210" s="50" t="s">
        <v>144</v>
      </c>
      <c r="I4210" s="53">
        <v>60</v>
      </c>
      <c r="J4210" s="61">
        <v>2.1800000000000002</v>
      </c>
      <c r="K4210" s="64">
        <f t="shared" si="271"/>
        <v>1.0092592592592593</v>
      </c>
      <c r="M4210" s="2"/>
    </row>
    <row r="4211" spans="1:13" x14ac:dyDescent="0.2">
      <c r="A4211" s="47">
        <f t="shared" si="273"/>
        <v>2021</v>
      </c>
      <c r="B4211" s="181" t="str">
        <f t="shared" si="274"/>
        <v>Jul</v>
      </c>
      <c r="C4211" s="79">
        <f t="shared" si="272"/>
        <v>29</v>
      </c>
      <c r="D4211" s="194">
        <v>44393</v>
      </c>
      <c r="E4211" s="53" t="s">
        <v>46</v>
      </c>
      <c r="F4211" s="53" t="s">
        <v>146</v>
      </c>
      <c r="G4211" s="50" t="s">
        <v>138</v>
      </c>
      <c r="H4211" s="50" t="s">
        <v>144</v>
      </c>
      <c r="I4211" s="53">
        <v>54</v>
      </c>
      <c r="J4211" s="61">
        <v>1.68</v>
      </c>
      <c r="K4211" s="64">
        <f t="shared" si="271"/>
        <v>1.0669105319311081</v>
      </c>
      <c r="M4211" s="2"/>
    </row>
    <row r="4212" spans="1:13" x14ac:dyDescent="0.2">
      <c r="A4212" s="47">
        <f t="shared" si="273"/>
        <v>2021</v>
      </c>
      <c r="B4212" s="181" t="str">
        <f t="shared" si="274"/>
        <v>Jul</v>
      </c>
      <c r="C4212" s="79">
        <f t="shared" si="272"/>
        <v>29</v>
      </c>
      <c r="D4212" s="194">
        <v>44393</v>
      </c>
      <c r="E4212" s="53" t="s">
        <v>46</v>
      </c>
      <c r="F4212" s="53" t="s">
        <v>146</v>
      </c>
      <c r="G4212" s="50" t="s">
        <v>138</v>
      </c>
      <c r="H4212" s="50" t="s">
        <v>144</v>
      </c>
      <c r="I4212" s="53">
        <v>62</v>
      </c>
      <c r="J4212" s="61">
        <v>2.4</v>
      </c>
      <c r="K4212" s="64">
        <f t="shared" si="271"/>
        <v>1.0070155416065254</v>
      </c>
      <c r="M4212" s="2"/>
    </row>
    <row r="4213" spans="1:13" x14ac:dyDescent="0.2">
      <c r="A4213" s="47">
        <f t="shared" si="273"/>
        <v>2021</v>
      </c>
      <c r="B4213" s="181" t="str">
        <f t="shared" si="274"/>
        <v>Jul</v>
      </c>
      <c r="C4213" s="79">
        <f t="shared" si="272"/>
        <v>29</v>
      </c>
      <c r="D4213" s="194">
        <v>44393</v>
      </c>
      <c r="E4213" s="53" t="s">
        <v>46</v>
      </c>
      <c r="F4213" s="53" t="s">
        <v>146</v>
      </c>
      <c r="G4213" s="50" t="s">
        <v>138</v>
      </c>
      <c r="H4213" s="50" t="s">
        <v>144</v>
      </c>
      <c r="I4213" s="53">
        <v>58</v>
      </c>
      <c r="J4213" s="61">
        <v>2.12</v>
      </c>
      <c r="K4213" s="64">
        <f t="shared" si="271"/>
        <v>1.0865554143261307</v>
      </c>
      <c r="M4213" s="2"/>
    </row>
    <row r="4214" spans="1:13" x14ac:dyDescent="0.2">
      <c r="A4214" s="47">
        <f t="shared" si="273"/>
        <v>2021</v>
      </c>
      <c r="B4214" s="181" t="str">
        <f t="shared" si="274"/>
        <v>Jul</v>
      </c>
      <c r="C4214" s="79">
        <f t="shared" si="272"/>
        <v>29</v>
      </c>
      <c r="D4214" s="194">
        <v>44393</v>
      </c>
      <c r="E4214" s="53" t="s">
        <v>46</v>
      </c>
      <c r="F4214" s="53" t="s">
        <v>146</v>
      </c>
      <c r="G4214" s="50" t="s">
        <v>138</v>
      </c>
      <c r="H4214" s="50" t="s">
        <v>144</v>
      </c>
      <c r="I4214" s="53">
        <v>50</v>
      </c>
      <c r="J4214" s="61">
        <v>1.38</v>
      </c>
      <c r="K4214" s="64">
        <f t="shared" si="271"/>
        <v>1.1040000000000001</v>
      </c>
      <c r="M4214" s="2"/>
    </row>
    <row r="4215" spans="1:13" x14ac:dyDescent="0.2">
      <c r="A4215" s="47">
        <f t="shared" si="273"/>
        <v>2021</v>
      </c>
      <c r="B4215" s="181" t="str">
        <f t="shared" si="274"/>
        <v>Jul</v>
      </c>
      <c r="C4215" s="79">
        <f t="shared" si="272"/>
        <v>29</v>
      </c>
      <c r="D4215" s="194">
        <v>44393</v>
      </c>
      <c r="E4215" s="53" t="s">
        <v>46</v>
      </c>
      <c r="F4215" s="53" t="s">
        <v>146</v>
      </c>
      <c r="G4215" s="50" t="s">
        <v>138</v>
      </c>
      <c r="H4215" s="50" t="s">
        <v>144</v>
      </c>
      <c r="I4215" s="53">
        <v>61</v>
      </c>
      <c r="J4215" s="61">
        <v>2.33</v>
      </c>
      <c r="K4215" s="64">
        <f t="shared" si="271"/>
        <v>1.0265176380401884</v>
      </c>
      <c r="M4215" s="2"/>
    </row>
    <row r="4216" spans="1:13" x14ac:dyDescent="0.2">
      <c r="A4216" s="47">
        <f t="shared" si="273"/>
        <v>2021</v>
      </c>
      <c r="B4216" s="181" t="str">
        <f t="shared" si="274"/>
        <v>Jul</v>
      </c>
      <c r="C4216" s="79">
        <f t="shared" si="272"/>
        <v>29</v>
      </c>
      <c r="D4216" s="194">
        <v>44393</v>
      </c>
      <c r="E4216" s="53" t="s">
        <v>46</v>
      </c>
      <c r="F4216" s="53" t="s">
        <v>146</v>
      </c>
      <c r="G4216" s="50" t="s">
        <v>138</v>
      </c>
      <c r="H4216" s="50" t="s">
        <v>144</v>
      </c>
      <c r="I4216" s="53">
        <v>65</v>
      </c>
      <c r="J4216" s="61">
        <v>2.91</v>
      </c>
      <c r="K4216" s="64">
        <f t="shared" si="271"/>
        <v>1.0596267637687755</v>
      </c>
      <c r="M4216" s="2"/>
    </row>
    <row r="4217" spans="1:13" x14ac:dyDescent="0.2">
      <c r="A4217" s="47">
        <f t="shared" si="273"/>
        <v>2021</v>
      </c>
      <c r="B4217" s="181" t="str">
        <f t="shared" si="274"/>
        <v>Jul</v>
      </c>
      <c r="C4217" s="79">
        <f t="shared" si="272"/>
        <v>29</v>
      </c>
      <c r="D4217" s="194">
        <v>44393</v>
      </c>
      <c r="E4217" s="53" t="s">
        <v>46</v>
      </c>
      <c r="F4217" s="53" t="s">
        <v>146</v>
      </c>
      <c r="G4217" s="50" t="s">
        <v>138</v>
      </c>
      <c r="H4217" s="50" t="s">
        <v>144</v>
      </c>
      <c r="I4217" s="53">
        <v>68</v>
      </c>
      <c r="J4217" s="61">
        <v>3.19</v>
      </c>
      <c r="K4217" s="64">
        <f t="shared" si="271"/>
        <v>1.0145277834317117</v>
      </c>
      <c r="M4217" s="2"/>
    </row>
    <row r="4218" spans="1:13" x14ac:dyDescent="0.2">
      <c r="A4218" s="47">
        <f t="shared" si="273"/>
        <v>2021</v>
      </c>
      <c r="B4218" s="181" t="str">
        <f t="shared" si="274"/>
        <v>Jul</v>
      </c>
      <c r="C4218" s="79">
        <f t="shared" si="272"/>
        <v>29</v>
      </c>
      <c r="D4218" s="194">
        <v>44393</v>
      </c>
      <c r="E4218" s="53" t="s">
        <v>46</v>
      </c>
      <c r="F4218" s="53" t="s">
        <v>146</v>
      </c>
      <c r="G4218" s="50" t="s">
        <v>138</v>
      </c>
      <c r="H4218" s="50" t="s">
        <v>144</v>
      </c>
      <c r="I4218" s="53">
        <v>55</v>
      </c>
      <c r="J4218" s="61">
        <v>1.8</v>
      </c>
      <c r="K4218" s="64">
        <f t="shared" si="271"/>
        <v>1.081893313298272</v>
      </c>
      <c r="M4218" s="2"/>
    </row>
    <row r="4219" spans="1:13" x14ac:dyDescent="0.2">
      <c r="A4219" s="47">
        <f t="shared" si="273"/>
        <v>2021</v>
      </c>
      <c r="B4219" s="181" t="str">
        <f t="shared" si="274"/>
        <v>Jul</v>
      </c>
      <c r="C4219" s="79">
        <f t="shared" si="272"/>
        <v>29</v>
      </c>
      <c r="D4219" s="194">
        <v>44393</v>
      </c>
      <c r="E4219" s="53" t="s">
        <v>46</v>
      </c>
      <c r="F4219" s="53" t="s">
        <v>146</v>
      </c>
      <c r="G4219" s="50" t="s">
        <v>138</v>
      </c>
      <c r="H4219" s="50" t="s">
        <v>144</v>
      </c>
      <c r="I4219" s="53">
        <v>58</v>
      </c>
      <c r="J4219" s="61">
        <v>1.96</v>
      </c>
      <c r="K4219" s="64">
        <f t="shared" si="271"/>
        <v>1.0045512321128378</v>
      </c>
      <c r="M4219" s="2"/>
    </row>
    <row r="4220" spans="1:13" x14ac:dyDescent="0.2">
      <c r="A4220" s="47">
        <f t="shared" si="273"/>
        <v>2021</v>
      </c>
      <c r="B4220" s="181" t="str">
        <f t="shared" si="274"/>
        <v>Jul</v>
      </c>
      <c r="C4220" s="79">
        <f t="shared" si="272"/>
        <v>29</v>
      </c>
      <c r="D4220" s="194">
        <v>44393</v>
      </c>
      <c r="E4220" s="53" t="s">
        <v>54</v>
      </c>
      <c r="F4220" s="53" t="s">
        <v>146</v>
      </c>
      <c r="G4220" s="50" t="s">
        <v>138</v>
      </c>
      <c r="H4220" s="50" t="s">
        <v>144</v>
      </c>
      <c r="I4220" s="53">
        <v>67</v>
      </c>
      <c r="J4220" s="61">
        <v>3.45</v>
      </c>
      <c r="K4220" s="64">
        <f t="shared" si="271"/>
        <v>1.1470825866213596</v>
      </c>
      <c r="M4220" s="2"/>
    </row>
    <row r="4221" spans="1:13" x14ac:dyDescent="0.2">
      <c r="A4221" s="47">
        <f t="shared" si="273"/>
        <v>2021</v>
      </c>
      <c r="B4221" s="181" t="str">
        <f t="shared" si="274"/>
        <v>Jul</v>
      </c>
      <c r="C4221" s="79">
        <f t="shared" si="272"/>
        <v>29</v>
      </c>
      <c r="D4221" s="194">
        <v>44393</v>
      </c>
      <c r="E4221" s="53" t="s">
        <v>54</v>
      </c>
      <c r="F4221" s="53" t="s">
        <v>146</v>
      </c>
      <c r="G4221" s="50" t="s">
        <v>138</v>
      </c>
      <c r="H4221" s="50" t="s">
        <v>144</v>
      </c>
      <c r="I4221" s="53">
        <v>69</v>
      </c>
      <c r="J4221" s="61">
        <v>3.6</v>
      </c>
      <c r="K4221" s="64">
        <f t="shared" si="271"/>
        <v>1.095860387386647</v>
      </c>
      <c r="M4221" s="2"/>
    </row>
    <row r="4222" spans="1:13" x14ac:dyDescent="0.2">
      <c r="A4222" s="47">
        <f t="shared" si="273"/>
        <v>2021</v>
      </c>
      <c r="B4222" s="181" t="str">
        <f t="shared" si="274"/>
        <v>Jul</v>
      </c>
      <c r="C4222" s="79">
        <f t="shared" si="272"/>
        <v>29</v>
      </c>
      <c r="D4222" s="194">
        <v>44393</v>
      </c>
      <c r="E4222" s="53" t="s">
        <v>54</v>
      </c>
      <c r="F4222" s="53" t="s">
        <v>146</v>
      </c>
      <c r="G4222" s="50" t="s">
        <v>138</v>
      </c>
      <c r="H4222" s="50" t="s">
        <v>144</v>
      </c>
      <c r="I4222" s="53">
        <v>61</v>
      </c>
      <c r="J4222" s="61">
        <v>2.56</v>
      </c>
      <c r="K4222" s="64">
        <f t="shared" si="271"/>
        <v>1.1278477053145417</v>
      </c>
      <c r="M4222" s="2"/>
    </row>
    <row r="4223" spans="1:13" x14ac:dyDescent="0.2">
      <c r="A4223" s="47">
        <f t="shared" si="273"/>
        <v>2021</v>
      </c>
      <c r="B4223" s="181" t="str">
        <f t="shared" si="274"/>
        <v>Jul</v>
      </c>
      <c r="C4223" s="79">
        <f t="shared" si="272"/>
        <v>29</v>
      </c>
      <c r="D4223" s="194">
        <v>44393</v>
      </c>
      <c r="E4223" s="53" t="s">
        <v>54</v>
      </c>
      <c r="F4223" s="53" t="s">
        <v>146</v>
      </c>
      <c r="G4223" s="50" t="s">
        <v>138</v>
      </c>
      <c r="H4223" s="50" t="s">
        <v>148</v>
      </c>
      <c r="I4223" s="53">
        <v>70</v>
      </c>
      <c r="J4223" s="61">
        <v>4</v>
      </c>
      <c r="K4223" s="64">
        <f t="shared" si="271"/>
        <v>1.1661807580174928</v>
      </c>
      <c r="M4223" s="2"/>
    </row>
    <row r="4224" spans="1:13" x14ac:dyDescent="0.2">
      <c r="A4224" s="47">
        <f t="shared" si="273"/>
        <v>2021</v>
      </c>
      <c r="B4224" s="181" t="str">
        <f t="shared" si="274"/>
        <v>Jul</v>
      </c>
      <c r="C4224" s="79">
        <f t="shared" si="272"/>
        <v>29</v>
      </c>
      <c r="D4224" s="194">
        <v>44393</v>
      </c>
      <c r="E4224" s="53" t="s">
        <v>54</v>
      </c>
      <c r="F4224" s="53" t="s">
        <v>146</v>
      </c>
      <c r="G4224" s="50" t="s">
        <v>138</v>
      </c>
      <c r="H4224" s="50" t="s">
        <v>144</v>
      </c>
      <c r="I4224" s="53">
        <v>64</v>
      </c>
      <c r="J4224" s="61">
        <v>3</v>
      </c>
      <c r="K4224" s="64">
        <f t="shared" si="271"/>
        <v>1.1444091796875</v>
      </c>
      <c r="M4224" s="2"/>
    </row>
    <row r="4225" spans="1:13" x14ac:dyDescent="0.2">
      <c r="A4225" s="47">
        <f t="shared" si="273"/>
        <v>2021</v>
      </c>
      <c r="B4225" s="181" t="str">
        <f t="shared" si="274"/>
        <v>Jul</v>
      </c>
      <c r="C4225" s="79">
        <f t="shared" si="272"/>
        <v>29</v>
      </c>
      <c r="D4225" s="194">
        <v>44393</v>
      </c>
      <c r="E4225" s="53" t="s">
        <v>54</v>
      </c>
      <c r="F4225" s="53" t="s">
        <v>146</v>
      </c>
      <c r="G4225" s="50" t="s">
        <v>138</v>
      </c>
      <c r="H4225" s="50" t="s">
        <v>144</v>
      </c>
      <c r="I4225" s="53">
        <v>63</v>
      </c>
      <c r="J4225" s="61">
        <v>2.69</v>
      </c>
      <c r="K4225" s="64">
        <f t="shared" si="271"/>
        <v>1.0757977500229956</v>
      </c>
      <c r="M4225" s="2"/>
    </row>
    <row r="4226" spans="1:13" x14ac:dyDescent="0.2">
      <c r="A4226" s="47">
        <f t="shared" si="273"/>
        <v>2021</v>
      </c>
      <c r="B4226" s="181" t="str">
        <f t="shared" si="274"/>
        <v>Jul</v>
      </c>
      <c r="C4226" s="79">
        <f t="shared" si="272"/>
        <v>29</v>
      </c>
      <c r="D4226" s="194">
        <v>44393</v>
      </c>
      <c r="E4226" s="53" t="s">
        <v>54</v>
      </c>
      <c r="F4226" s="53" t="s">
        <v>146</v>
      </c>
      <c r="G4226" s="50" t="s">
        <v>138</v>
      </c>
      <c r="H4226" s="50" t="s">
        <v>144</v>
      </c>
      <c r="I4226" s="53">
        <v>64</v>
      </c>
      <c r="J4226" s="61">
        <v>3.06</v>
      </c>
      <c r="K4226" s="64">
        <f t="shared" si="271"/>
        <v>1.16729736328125</v>
      </c>
      <c r="M4226" s="2"/>
    </row>
    <row r="4227" spans="1:13" x14ac:dyDescent="0.2">
      <c r="A4227" s="47">
        <f t="shared" si="273"/>
        <v>2021</v>
      </c>
      <c r="B4227" s="181" t="str">
        <f t="shared" si="274"/>
        <v>Jul</v>
      </c>
      <c r="C4227" s="79">
        <f t="shared" si="272"/>
        <v>29</v>
      </c>
      <c r="D4227" s="194">
        <v>44393</v>
      </c>
      <c r="E4227" s="53" t="s">
        <v>54</v>
      </c>
      <c r="F4227" s="53" t="s">
        <v>146</v>
      </c>
      <c r="G4227" s="50" t="s">
        <v>138</v>
      </c>
      <c r="H4227" s="50" t="s">
        <v>144</v>
      </c>
      <c r="I4227" s="53">
        <v>66</v>
      </c>
      <c r="J4227" s="61">
        <v>3.21</v>
      </c>
      <c r="K4227" s="64">
        <f t="shared" ref="K4227:K4290" si="275">IF(J4227="","",(J4227*100000)/(I4227^3))</f>
        <v>1.1165372735620669</v>
      </c>
      <c r="M4227" s="2"/>
    </row>
    <row r="4228" spans="1:13" x14ac:dyDescent="0.2">
      <c r="A4228" s="47">
        <f t="shared" si="273"/>
        <v>2021</v>
      </c>
      <c r="B4228" s="181" t="str">
        <f t="shared" si="274"/>
        <v>Jul</v>
      </c>
      <c r="C4228" s="79">
        <f t="shared" si="272"/>
        <v>29</v>
      </c>
      <c r="D4228" s="194">
        <v>44393</v>
      </c>
      <c r="E4228" s="53" t="s">
        <v>54</v>
      </c>
      <c r="F4228" s="53" t="s">
        <v>146</v>
      </c>
      <c r="G4228" s="50" t="s">
        <v>138</v>
      </c>
      <c r="H4228" s="50" t="s">
        <v>144</v>
      </c>
      <c r="I4228" s="53">
        <v>56</v>
      </c>
      <c r="J4228" s="61">
        <v>1.7</v>
      </c>
      <c r="K4228" s="64">
        <f t="shared" si="275"/>
        <v>0.96802113702623904</v>
      </c>
      <c r="M4228" s="2"/>
    </row>
    <row r="4229" spans="1:13" x14ac:dyDescent="0.2">
      <c r="A4229" s="47">
        <f t="shared" si="273"/>
        <v>2021</v>
      </c>
      <c r="B4229" s="181" t="str">
        <f t="shared" si="274"/>
        <v>Jul</v>
      </c>
      <c r="C4229" s="79">
        <f t="shared" si="272"/>
        <v>29</v>
      </c>
      <c r="D4229" s="194">
        <v>44393</v>
      </c>
      <c r="E4229" s="53" t="s">
        <v>54</v>
      </c>
      <c r="F4229" s="53" t="s">
        <v>146</v>
      </c>
      <c r="G4229" s="50" t="s">
        <v>138</v>
      </c>
      <c r="H4229" s="50" t="s">
        <v>144</v>
      </c>
      <c r="I4229" s="53">
        <v>65</v>
      </c>
      <c r="J4229" s="61">
        <v>3.08</v>
      </c>
      <c r="K4229" s="64">
        <f t="shared" si="275"/>
        <v>1.1215293582157488</v>
      </c>
      <c r="M4229" s="2"/>
    </row>
    <row r="4230" spans="1:13" x14ac:dyDescent="0.2">
      <c r="A4230" s="47">
        <f t="shared" si="273"/>
        <v>2021</v>
      </c>
      <c r="B4230" s="181" t="str">
        <f t="shared" si="274"/>
        <v>Jul</v>
      </c>
      <c r="C4230" s="79">
        <f t="shared" si="272"/>
        <v>29</v>
      </c>
      <c r="D4230" s="194">
        <v>44393</v>
      </c>
      <c r="E4230" s="53" t="s">
        <v>54</v>
      </c>
      <c r="F4230" s="53" t="s">
        <v>146</v>
      </c>
      <c r="G4230" s="50" t="s">
        <v>138</v>
      </c>
      <c r="H4230" s="50" t="s">
        <v>144</v>
      </c>
      <c r="I4230" s="53">
        <v>67</v>
      </c>
      <c r="J4230" s="61">
        <v>3.05</v>
      </c>
      <c r="K4230" s="64">
        <f t="shared" si="275"/>
        <v>1.0140875041145354</v>
      </c>
      <c r="M4230" s="2"/>
    </row>
    <row r="4231" spans="1:13" x14ac:dyDescent="0.2">
      <c r="A4231" s="47">
        <f t="shared" si="273"/>
        <v>2021</v>
      </c>
      <c r="B4231" s="181" t="str">
        <f t="shared" si="274"/>
        <v>Jul</v>
      </c>
      <c r="C4231" s="79">
        <f t="shared" si="272"/>
        <v>29</v>
      </c>
      <c r="D4231" s="194">
        <v>44393</v>
      </c>
      <c r="E4231" s="53" t="s">
        <v>54</v>
      </c>
      <c r="F4231" s="53" t="s">
        <v>146</v>
      </c>
      <c r="G4231" s="50" t="s">
        <v>138</v>
      </c>
      <c r="H4231" s="50" t="s">
        <v>144</v>
      </c>
      <c r="I4231" s="53">
        <v>50</v>
      </c>
      <c r="J4231" s="61">
        <v>1.21</v>
      </c>
      <c r="K4231" s="64">
        <f t="shared" si="275"/>
        <v>0.96799999999999997</v>
      </c>
      <c r="M4231" s="2"/>
    </row>
    <row r="4232" spans="1:13" x14ac:dyDescent="0.2">
      <c r="A4232" s="47">
        <f t="shared" si="273"/>
        <v>2021</v>
      </c>
      <c r="B4232" s="181" t="str">
        <f t="shared" si="274"/>
        <v>Jul</v>
      </c>
      <c r="C4232" s="79">
        <f t="shared" si="272"/>
        <v>29</v>
      </c>
      <c r="D4232" s="194">
        <v>44393</v>
      </c>
      <c r="E4232" s="53" t="s">
        <v>54</v>
      </c>
      <c r="F4232" s="53" t="s">
        <v>146</v>
      </c>
      <c r="G4232" s="50" t="s">
        <v>138</v>
      </c>
      <c r="H4232" s="50" t="s">
        <v>144</v>
      </c>
      <c r="I4232" s="53">
        <v>62</v>
      </c>
      <c r="J4232" s="61">
        <v>2.4900000000000002</v>
      </c>
      <c r="K4232" s="64">
        <f t="shared" si="275"/>
        <v>1.0447786244167703</v>
      </c>
      <c r="M4232" s="2"/>
    </row>
    <row r="4233" spans="1:13" x14ac:dyDescent="0.2">
      <c r="A4233" s="47">
        <f t="shared" si="273"/>
        <v>2021</v>
      </c>
      <c r="B4233" s="181" t="str">
        <f t="shared" si="274"/>
        <v>Jul</v>
      </c>
      <c r="C4233" s="79">
        <f t="shared" si="272"/>
        <v>29</v>
      </c>
      <c r="D4233" s="194">
        <v>44393</v>
      </c>
      <c r="E4233" s="53" t="s">
        <v>54</v>
      </c>
      <c r="F4233" s="53" t="s">
        <v>146</v>
      </c>
      <c r="G4233" s="50" t="s">
        <v>138</v>
      </c>
      <c r="H4233" s="50" t="s">
        <v>144</v>
      </c>
      <c r="I4233" s="53">
        <v>63</v>
      </c>
      <c r="J4233" s="61">
        <v>2.91</v>
      </c>
      <c r="K4233" s="64">
        <f t="shared" si="275"/>
        <v>1.1637812091326831</v>
      </c>
      <c r="M4233" s="2"/>
    </row>
    <row r="4234" spans="1:13" x14ac:dyDescent="0.2">
      <c r="A4234" s="47">
        <f t="shared" si="273"/>
        <v>2021</v>
      </c>
      <c r="B4234" s="181" t="str">
        <f t="shared" si="274"/>
        <v>Jul</v>
      </c>
      <c r="C4234" s="79">
        <f t="shared" si="272"/>
        <v>29</v>
      </c>
      <c r="D4234" s="194">
        <v>44393</v>
      </c>
      <c r="E4234" s="53" t="s">
        <v>54</v>
      </c>
      <c r="F4234" s="53" t="s">
        <v>146</v>
      </c>
      <c r="G4234" s="50" t="s">
        <v>138</v>
      </c>
      <c r="H4234" s="50" t="s">
        <v>148</v>
      </c>
      <c r="I4234" s="53">
        <v>75</v>
      </c>
      <c r="J4234" s="61">
        <v>4.46</v>
      </c>
      <c r="K4234" s="64">
        <f t="shared" si="275"/>
        <v>1.0571851851851852</v>
      </c>
      <c r="M4234" s="2"/>
    </row>
    <row r="4235" spans="1:13" x14ac:dyDescent="0.2">
      <c r="A4235" s="47">
        <f t="shared" si="273"/>
        <v>2021</v>
      </c>
      <c r="B4235" s="181" t="str">
        <f t="shared" si="274"/>
        <v>Jul</v>
      </c>
      <c r="C4235" s="79">
        <f t="shared" si="272"/>
        <v>29</v>
      </c>
      <c r="D4235" s="194">
        <v>44393</v>
      </c>
      <c r="E4235" s="53" t="s">
        <v>54</v>
      </c>
      <c r="F4235" s="53" t="s">
        <v>146</v>
      </c>
      <c r="G4235" s="50" t="s">
        <v>138</v>
      </c>
      <c r="H4235" s="50" t="s">
        <v>144</v>
      </c>
      <c r="I4235" s="53">
        <v>64</v>
      </c>
      <c r="J4235" s="61">
        <v>2.87</v>
      </c>
      <c r="K4235" s="64">
        <f t="shared" si="275"/>
        <v>1.094818115234375</v>
      </c>
      <c r="M4235" s="2"/>
    </row>
    <row r="4236" spans="1:13" x14ac:dyDescent="0.2">
      <c r="A4236" s="47">
        <f t="shared" si="273"/>
        <v>2021</v>
      </c>
      <c r="B4236" s="181" t="str">
        <f t="shared" si="274"/>
        <v>Jul</v>
      </c>
      <c r="C4236" s="79">
        <f t="shared" si="272"/>
        <v>29</v>
      </c>
      <c r="D4236" s="194">
        <v>44393</v>
      </c>
      <c r="E4236" s="53" t="s">
        <v>54</v>
      </c>
      <c r="F4236" s="53" t="s">
        <v>146</v>
      </c>
      <c r="G4236" s="50" t="s">
        <v>138</v>
      </c>
      <c r="H4236" s="50" t="s">
        <v>148</v>
      </c>
      <c r="I4236" s="53">
        <v>77</v>
      </c>
      <c r="J4236" s="61">
        <v>5.16</v>
      </c>
      <c r="K4236" s="64">
        <f t="shared" si="275"/>
        <v>1.130257834592461</v>
      </c>
      <c r="M4236" s="2"/>
    </row>
    <row r="4237" spans="1:13" x14ac:dyDescent="0.2">
      <c r="A4237" s="47">
        <f t="shared" si="273"/>
        <v>2021</v>
      </c>
      <c r="B4237" s="181" t="str">
        <f t="shared" si="274"/>
        <v>Jul</v>
      </c>
      <c r="C4237" s="79">
        <f t="shared" si="272"/>
        <v>29</v>
      </c>
      <c r="D4237" s="194">
        <v>44393</v>
      </c>
      <c r="E4237" s="53" t="s">
        <v>54</v>
      </c>
      <c r="F4237" s="53" t="s">
        <v>146</v>
      </c>
      <c r="G4237" s="50" t="s">
        <v>138</v>
      </c>
      <c r="H4237" s="50" t="s">
        <v>144</v>
      </c>
      <c r="I4237" s="53">
        <v>64</v>
      </c>
      <c r="J4237" s="61">
        <v>2.86</v>
      </c>
      <c r="K4237" s="64">
        <f t="shared" si="275"/>
        <v>1.09100341796875</v>
      </c>
      <c r="M4237" s="2"/>
    </row>
    <row r="4238" spans="1:13" x14ac:dyDescent="0.2">
      <c r="A4238" s="47">
        <f t="shared" si="273"/>
        <v>2021</v>
      </c>
      <c r="B4238" s="181" t="str">
        <f t="shared" si="274"/>
        <v>Jul</v>
      </c>
      <c r="C4238" s="79">
        <f t="shared" ref="C4238:C4301" si="276">WEEKNUM(D4238)</f>
        <v>29</v>
      </c>
      <c r="D4238" s="194">
        <v>44393</v>
      </c>
      <c r="E4238" s="53" t="s">
        <v>54</v>
      </c>
      <c r="F4238" s="53" t="s">
        <v>146</v>
      </c>
      <c r="G4238" s="50" t="s">
        <v>138</v>
      </c>
      <c r="H4238" s="50" t="s">
        <v>144</v>
      </c>
      <c r="I4238" s="53">
        <v>63</v>
      </c>
      <c r="J4238" s="61">
        <v>2.59</v>
      </c>
      <c r="K4238" s="64">
        <f t="shared" si="275"/>
        <v>1.0358052686095014</v>
      </c>
      <c r="M4238" s="2"/>
    </row>
    <row r="4239" spans="1:13" x14ac:dyDescent="0.2">
      <c r="A4239" s="47">
        <f t="shared" si="273"/>
        <v>2021</v>
      </c>
      <c r="B4239" s="181" t="str">
        <f t="shared" si="274"/>
        <v>Jul</v>
      </c>
      <c r="C4239" s="79">
        <f t="shared" si="276"/>
        <v>29</v>
      </c>
      <c r="D4239" s="194">
        <v>44393</v>
      </c>
      <c r="E4239" s="53" t="s">
        <v>54</v>
      </c>
      <c r="F4239" s="53" t="s">
        <v>146</v>
      </c>
      <c r="G4239" s="50" t="s">
        <v>138</v>
      </c>
      <c r="H4239" s="50" t="s">
        <v>144</v>
      </c>
      <c r="I4239" s="53">
        <v>61</v>
      </c>
      <c r="J4239" s="61">
        <v>2.67</v>
      </c>
      <c r="K4239" s="64">
        <f t="shared" si="275"/>
        <v>1.1763099114022759</v>
      </c>
      <c r="M4239" s="2"/>
    </row>
    <row r="4240" spans="1:13" x14ac:dyDescent="0.2">
      <c r="A4240" s="47">
        <f t="shared" si="273"/>
        <v>2021</v>
      </c>
      <c r="B4240" s="181" t="str">
        <f t="shared" si="274"/>
        <v>Jul</v>
      </c>
      <c r="C4240" s="79">
        <f t="shared" si="276"/>
        <v>29</v>
      </c>
      <c r="D4240" s="194">
        <v>44393</v>
      </c>
      <c r="E4240" s="53" t="s">
        <v>54</v>
      </c>
      <c r="F4240" s="53" t="s">
        <v>146</v>
      </c>
      <c r="G4240" s="50" t="s">
        <v>138</v>
      </c>
      <c r="H4240" s="50" t="s">
        <v>144</v>
      </c>
      <c r="I4240" s="53">
        <v>69</v>
      </c>
      <c r="J4240" s="61">
        <v>3.4</v>
      </c>
      <c r="K4240" s="64">
        <f t="shared" si="275"/>
        <v>1.0349792547540555</v>
      </c>
      <c r="M4240" s="2"/>
    </row>
    <row r="4241" spans="1:13" x14ac:dyDescent="0.2">
      <c r="A4241" s="47">
        <f t="shared" si="273"/>
        <v>2021</v>
      </c>
      <c r="B4241" s="181" t="str">
        <f t="shared" si="274"/>
        <v>Jul</v>
      </c>
      <c r="C4241" s="79">
        <f t="shared" si="276"/>
        <v>29</v>
      </c>
      <c r="D4241" s="194">
        <v>44393</v>
      </c>
      <c r="E4241" s="53" t="s">
        <v>54</v>
      </c>
      <c r="F4241" s="53" t="s">
        <v>146</v>
      </c>
      <c r="G4241" s="50" t="s">
        <v>138</v>
      </c>
      <c r="H4241" s="50" t="s">
        <v>144</v>
      </c>
      <c r="I4241" s="53">
        <v>67</v>
      </c>
      <c r="J4241" s="61">
        <v>3.35</v>
      </c>
      <c r="K4241" s="64">
        <f t="shared" si="275"/>
        <v>1.1138338159946537</v>
      </c>
      <c r="M4241" s="2"/>
    </row>
    <row r="4242" spans="1:13" x14ac:dyDescent="0.2">
      <c r="A4242" s="47">
        <f t="shared" si="273"/>
        <v>2021</v>
      </c>
      <c r="B4242" s="181" t="str">
        <f t="shared" si="274"/>
        <v>Jul</v>
      </c>
      <c r="C4242" s="79">
        <f t="shared" si="276"/>
        <v>29</v>
      </c>
      <c r="D4242" s="194">
        <v>44393</v>
      </c>
      <c r="E4242" s="53" t="s">
        <v>54</v>
      </c>
      <c r="F4242" s="53" t="s">
        <v>146</v>
      </c>
      <c r="G4242" s="50" t="s">
        <v>138</v>
      </c>
      <c r="H4242" s="50" t="s">
        <v>144</v>
      </c>
      <c r="I4242" s="53">
        <v>63</v>
      </c>
      <c r="J4242" s="61">
        <v>2.64</v>
      </c>
      <c r="K4242" s="64">
        <f t="shared" si="275"/>
        <v>1.0558015093162485</v>
      </c>
      <c r="M4242" s="2"/>
    </row>
    <row r="4243" spans="1:13" x14ac:dyDescent="0.2">
      <c r="A4243" s="47">
        <f t="shared" si="273"/>
        <v>2021</v>
      </c>
      <c r="B4243" s="181" t="str">
        <f t="shared" si="274"/>
        <v>Jul</v>
      </c>
      <c r="C4243" s="79">
        <f t="shared" si="276"/>
        <v>29</v>
      </c>
      <c r="D4243" s="194">
        <v>44393</v>
      </c>
      <c r="E4243" s="53" t="s">
        <v>54</v>
      </c>
      <c r="F4243" s="53" t="s">
        <v>146</v>
      </c>
      <c r="G4243" s="50" t="s">
        <v>138</v>
      </c>
      <c r="H4243" s="50" t="s">
        <v>148</v>
      </c>
      <c r="I4243" s="53">
        <v>77</v>
      </c>
      <c r="J4243" s="61">
        <v>5.14</v>
      </c>
      <c r="K4243" s="64">
        <f t="shared" si="275"/>
        <v>1.1258769902723351</v>
      </c>
      <c r="M4243" s="2"/>
    </row>
    <row r="4244" spans="1:13" x14ac:dyDescent="0.2">
      <c r="A4244" s="47">
        <f t="shared" si="273"/>
        <v>2021</v>
      </c>
      <c r="B4244" s="181" t="str">
        <f t="shared" si="274"/>
        <v>Jul</v>
      </c>
      <c r="C4244" s="79">
        <f t="shared" si="276"/>
        <v>29</v>
      </c>
      <c r="D4244" s="194">
        <v>44393</v>
      </c>
      <c r="E4244" s="53" t="s">
        <v>54</v>
      </c>
      <c r="F4244" s="53" t="s">
        <v>152</v>
      </c>
      <c r="G4244" s="50" t="s">
        <v>138</v>
      </c>
      <c r="H4244" s="50" t="s">
        <v>148</v>
      </c>
      <c r="I4244" s="53">
        <v>75</v>
      </c>
      <c r="J4244" s="61">
        <v>4.59</v>
      </c>
      <c r="K4244" s="64">
        <f t="shared" si="275"/>
        <v>1.0880000000000001</v>
      </c>
      <c r="M4244" s="2"/>
    </row>
    <row r="4245" spans="1:13" x14ac:dyDescent="0.2">
      <c r="A4245" s="47">
        <f t="shared" si="273"/>
        <v>2021</v>
      </c>
      <c r="B4245" s="181" t="str">
        <f t="shared" si="274"/>
        <v>Jul</v>
      </c>
      <c r="C4245" s="79">
        <f t="shared" si="276"/>
        <v>29</v>
      </c>
      <c r="D4245" s="194">
        <v>44393</v>
      </c>
      <c r="E4245" s="53" t="s">
        <v>54</v>
      </c>
      <c r="F4245" s="53" t="s">
        <v>152</v>
      </c>
      <c r="G4245" s="50" t="s">
        <v>138</v>
      </c>
      <c r="H4245" s="50" t="s">
        <v>148</v>
      </c>
      <c r="I4245" s="53">
        <v>75</v>
      </c>
      <c r="J4245" s="61">
        <v>4.03</v>
      </c>
      <c r="K4245" s="64">
        <f t="shared" si="275"/>
        <v>0.95525925925925925</v>
      </c>
      <c r="M4245" s="2"/>
    </row>
    <row r="4246" spans="1:13" x14ac:dyDescent="0.2">
      <c r="A4246" s="47">
        <f t="shared" si="273"/>
        <v>2021</v>
      </c>
      <c r="B4246" s="181" t="str">
        <f t="shared" si="274"/>
        <v>Jul</v>
      </c>
      <c r="C4246" s="79">
        <f t="shared" si="276"/>
        <v>29</v>
      </c>
      <c r="D4246" s="194">
        <v>44393</v>
      </c>
      <c r="E4246" s="53" t="s">
        <v>217</v>
      </c>
      <c r="F4246" s="53" t="s">
        <v>146</v>
      </c>
      <c r="G4246" s="50" t="s">
        <v>138</v>
      </c>
      <c r="H4246" s="50" t="s">
        <v>144</v>
      </c>
      <c r="I4246" s="53">
        <v>65</v>
      </c>
      <c r="J4246" s="61">
        <v>3.05</v>
      </c>
      <c r="K4246" s="64">
        <f t="shared" si="275"/>
        <v>1.1106053709604005</v>
      </c>
      <c r="M4246" s="2"/>
    </row>
    <row r="4247" spans="1:13" x14ac:dyDescent="0.2">
      <c r="A4247" s="47">
        <f t="shared" si="273"/>
        <v>2021</v>
      </c>
      <c r="B4247" s="181" t="str">
        <f t="shared" si="274"/>
        <v>Jul</v>
      </c>
      <c r="C4247" s="79">
        <f t="shared" si="276"/>
        <v>29</v>
      </c>
      <c r="D4247" s="194">
        <v>44393</v>
      </c>
      <c r="E4247" s="53" t="s">
        <v>217</v>
      </c>
      <c r="F4247" s="53" t="s">
        <v>146</v>
      </c>
      <c r="G4247" s="50" t="s">
        <v>138</v>
      </c>
      <c r="H4247" s="50" t="s">
        <v>144</v>
      </c>
      <c r="I4247" s="53">
        <v>67</v>
      </c>
      <c r="J4247" s="61">
        <v>3.36</v>
      </c>
      <c r="K4247" s="64">
        <f t="shared" si="275"/>
        <v>1.1171586930573243</v>
      </c>
      <c r="M4247" s="2"/>
    </row>
    <row r="4248" spans="1:13" x14ac:dyDescent="0.2">
      <c r="A4248" s="47">
        <f t="shared" si="273"/>
        <v>2021</v>
      </c>
      <c r="B4248" s="181" t="str">
        <f t="shared" si="274"/>
        <v>Jul</v>
      </c>
      <c r="C4248" s="79">
        <f t="shared" si="276"/>
        <v>29</v>
      </c>
      <c r="D4248" s="194">
        <v>44393</v>
      </c>
      <c r="E4248" s="53" t="s">
        <v>217</v>
      </c>
      <c r="F4248" s="53" t="s">
        <v>146</v>
      </c>
      <c r="G4248" s="50" t="s">
        <v>138</v>
      </c>
      <c r="H4248" s="50" t="s">
        <v>144</v>
      </c>
      <c r="I4248" s="53">
        <v>66</v>
      </c>
      <c r="J4248" s="61">
        <v>3.2</v>
      </c>
      <c r="K4248" s="64">
        <f t="shared" si="275"/>
        <v>1.1130589642986337</v>
      </c>
      <c r="M4248" s="2"/>
    </row>
    <row r="4249" spans="1:13" x14ac:dyDescent="0.2">
      <c r="A4249" s="47">
        <f t="shared" si="273"/>
        <v>2021</v>
      </c>
      <c r="B4249" s="181" t="str">
        <f t="shared" si="274"/>
        <v>Jul</v>
      </c>
      <c r="C4249" s="79">
        <f t="shared" si="276"/>
        <v>29</v>
      </c>
      <c r="D4249" s="194">
        <v>44393</v>
      </c>
      <c r="E4249" s="53" t="s">
        <v>217</v>
      </c>
      <c r="F4249" s="53" t="s">
        <v>146</v>
      </c>
      <c r="G4249" s="50" t="s">
        <v>138</v>
      </c>
      <c r="H4249" s="50" t="s">
        <v>144</v>
      </c>
      <c r="I4249" s="53">
        <v>69</v>
      </c>
      <c r="J4249" s="61">
        <v>3.56</v>
      </c>
      <c r="K4249" s="64">
        <f t="shared" si="275"/>
        <v>1.0836841608601286</v>
      </c>
      <c r="M4249" s="2"/>
    </row>
    <row r="4250" spans="1:13" x14ac:dyDescent="0.2">
      <c r="A4250" s="47">
        <f t="shared" si="273"/>
        <v>2021</v>
      </c>
      <c r="B4250" s="181" t="str">
        <f t="shared" si="274"/>
        <v>Jul</v>
      </c>
      <c r="C4250" s="79">
        <f t="shared" si="276"/>
        <v>29</v>
      </c>
      <c r="D4250" s="194">
        <v>44393</v>
      </c>
      <c r="E4250" s="53" t="s">
        <v>217</v>
      </c>
      <c r="F4250" s="53" t="s">
        <v>146</v>
      </c>
      <c r="G4250" s="50" t="s">
        <v>138</v>
      </c>
      <c r="H4250" s="50" t="s">
        <v>144</v>
      </c>
      <c r="I4250" s="53">
        <v>60</v>
      </c>
      <c r="J4250" s="61">
        <v>2.44</v>
      </c>
      <c r="K4250" s="64">
        <f t="shared" si="275"/>
        <v>1.1296296296296295</v>
      </c>
      <c r="M4250" s="2"/>
    </row>
    <row r="4251" spans="1:13" x14ac:dyDescent="0.2">
      <c r="A4251" s="47">
        <f t="shared" si="273"/>
        <v>2021</v>
      </c>
      <c r="B4251" s="181" t="str">
        <f t="shared" si="274"/>
        <v>Jul</v>
      </c>
      <c r="C4251" s="79">
        <f t="shared" si="276"/>
        <v>29</v>
      </c>
      <c r="D4251" s="194">
        <v>44393</v>
      </c>
      <c r="E4251" s="53" t="s">
        <v>217</v>
      </c>
      <c r="F4251" s="53" t="s">
        <v>146</v>
      </c>
      <c r="G4251" s="50" t="s">
        <v>138</v>
      </c>
      <c r="H4251" s="50" t="s">
        <v>144</v>
      </c>
      <c r="I4251" s="53">
        <v>54</v>
      </c>
      <c r="J4251" s="61">
        <v>1.65</v>
      </c>
      <c r="K4251" s="64">
        <f t="shared" si="275"/>
        <v>1.047858558146624</v>
      </c>
      <c r="M4251" s="2"/>
    </row>
    <row r="4252" spans="1:13" x14ac:dyDescent="0.2">
      <c r="A4252" s="47">
        <f t="shared" si="273"/>
        <v>2021</v>
      </c>
      <c r="B4252" s="181" t="str">
        <f t="shared" si="274"/>
        <v>Jul</v>
      </c>
      <c r="C4252" s="79">
        <f t="shared" si="276"/>
        <v>29</v>
      </c>
      <c r="D4252" s="194">
        <v>44393</v>
      </c>
      <c r="E4252" s="53" t="s">
        <v>217</v>
      </c>
      <c r="F4252" s="53" t="s">
        <v>146</v>
      </c>
      <c r="G4252" s="50" t="s">
        <v>138</v>
      </c>
      <c r="H4252" s="50" t="s">
        <v>144</v>
      </c>
      <c r="I4252" s="53">
        <v>69</v>
      </c>
      <c r="J4252" s="61">
        <v>3.41</v>
      </c>
      <c r="K4252" s="64">
        <f t="shared" si="275"/>
        <v>1.0380233113856849</v>
      </c>
      <c r="M4252" s="2"/>
    </row>
    <row r="4253" spans="1:13" x14ac:dyDescent="0.2">
      <c r="A4253" s="47">
        <f t="shared" si="273"/>
        <v>2021</v>
      </c>
      <c r="B4253" s="181" t="str">
        <f t="shared" si="274"/>
        <v>Jul</v>
      </c>
      <c r="C4253" s="79">
        <f t="shared" si="276"/>
        <v>29</v>
      </c>
      <c r="D4253" s="194">
        <v>44393</v>
      </c>
      <c r="E4253" s="53" t="s">
        <v>217</v>
      </c>
      <c r="F4253" s="53" t="s">
        <v>146</v>
      </c>
      <c r="G4253" s="50" t="s">
        <v>138</v>
      </c>
      <c r="H4253" s="50" t="s">
        <v>144</v>
      </c>
      <c r="I4253" s="53">
        <v>58</v>
      </c>
      <c r="J4253" s="61">
        <v>2.25</v>
      </c>
      <c r="K4253" s="64">
        <f t="shared" si="275"/>
        <v>1.1531838123744311</v>
      </c>
      <c r="M4253" s="2"/>
    </row>
    <row r="4254" spans="1:13" x14ac:dyDescent="0.2">
      <c r="A4254" s="47">
        <f t="shared" si="273"/>
        <v>2021</v>
      </c>
      <c r="B4254" s="181" t="str">
        <f t="shared" si="274"/>
        <v>Jul</v>
      </c>
      <c r="C4254" s="79">
        <f t="shared" si="276"/>
        <v>29</v>
      </c>
      <c r="D4254" s="194">
        <v>44393</v>
      </c>
      <c r="E4254" s="53" t="s">
        <v>217</v>
      </c>
      <c r="F4254" s="53" t="s">
        <v>146</v>
      </c>
      <c r="G4254" s="50" t="s">
        <v>138</v>
      </c>
      <c r="H4254" s="50" t="s">
        <v>144</v>
      </c>
      <c r="I4254" s="53">
        <v>63</v>
      </c>
      <c r="J4254" s="61">
        <v>2.66</v>
      </c>
      <c r="K4254" s="64">
        <f t="shared" si="275"/>
        <v>1.0638000055989474</v>
      </c>
      <c r="M4254" s="2"/>
    </row>
    <row r="4255" spans="1:13" x14ac:dyDescent="0.2">
      <c r="A4255" s="47">
        <f t="shared" si="273"/>
        <v>2021</v>
      </c>
      <c r="B4255" s="181" t="str">
        <f t="shared" si="274"/>
        <v>Jul</v>
      </c>
      <c r="C4255" s="79">
        <f t="shared" si="276"/>
        <v>29</v>
      </c>
      <c r="D4255" s="194">
        <v>44393</v>
      </c>
      <c r="E4255" s="53" t="s">
        <v>217</v>
      </c>
      <c r="F4255" s="53" t="s">
        <v>146</v>
      </c>
      <c r="G4255" s="50" t="s">
        <v>138</v>
      </c>
      <c r="H4255" s="50" t="s">
        <v>144</v>
      </c>
      <c r="I4255" s="53">
        <v>49</v>
      </c>
      <c r="J4255" s="61">
        <v>1.39</v>
      </c>
      <c r="K4255" s="64">
        <f t="shared" si="275"/>
        <v>1.181480505571658</v>
      </c>
      <c r="M4255" s="2"/>
    </row>
    <row r="4256" spans="1:13" x14ac:dyDescent="0.2">
      <c r="A4256" s="47">
        <f t="shared" si="273"/>
        <v>2021</v>
      </c>
      <c r="B4256" s="181" t="str">
        <f t="shared" si="274"/>
        <v>Jul</v>
      </c>
      <c r="C4256" s="79">
        <f t="shared" si="276"/>
        <v>29</v>
      </c>
      <c r="D4256" s="194">
        <v>44393</v>
      </c>
      <c r="E4256" s="53" t="s">
        <v>217</v>
      </c>
      <c r="F4256" s="53" t="s">
        <v>146</v>
      </c>
      <c r="G4256" s="50" t="s">
        <v>138</v>
      </c>
      <c r="H4256" s="50" t="s">
        <v>144</v>
      </c>
      <c r="I4256" s="53">
        <v>55</v>
      </c>
      <c r="J4256" s="61">
        <v>1.86</v>
      </c>
      <c r="K4256" s="64">
        <f t="shared" si="275"/>
        <v>1.1179564237415478</v>
      </c>
      <c r="M4256" s="2"/>
    </row>
    <row r="4257" spans="1:13" x14ac:dyDescent="0.2">
      <c r="A4257" s="47">
        <f t="shared" si="273"/>
        <v>2021</v>
      </c>
      <c r="B4257" s="181" t="str">
        <f t="shared" si="274"/>
        <v>Jul</v>
      </c>
      <c r="C4257" s="79">
        <f t="shared" si="276"/>
        <v>29</v>
      </c>
      <c r="D4257" s="194">
        <v>44393</v>
      </c>
      <c r="E4257" s="53" t="s">
        <v>217</v>
      </c>
      <c r="F4257" s="53" t="s">
        <v>146</v>
      </c>
      <c r="G4257" s="50" t="s">
        <v>138</v>
      </c>
      <c r="H4257" s="50" t="s">
        <v>144</v>
      </c>
      <c r="I4257" s="53">
        <v>57</v>
      </c>
      <c r="J4257" s="61">
        <v>2.0499999999999998</v>
      </c>
      <c r="K4257" s="64">
        <f t="shared" si="275"/>
        <v>1.1069532865713065</v>
      </c>
      <c r="M4257" s="2"/>
    </row>
    <row r="4258" spans="1:13" x14ac:dyDescent="0.2">
      <c r="A4258" s="47">
        <f t="shared" si="273"/>
        <v>2021</v>
      </c>
      <c r="B4258" s="181" t="str">
        <f t="shared" si="274"/>
        <v>Jul</v>
      </c>
      <c r="C4258" s="79">
        <f t="shared" si="276"/>
        <v>29</v>
      </c>
      <c r="D4258" s="194">
        <v>44393</v>
      </c>
      <c r="E4258" s="53" t="s">
        <v>217</v>
      </c>
      <c r="F4258" s="53" t="s">
        <v>146</v>
      </c>
      <c r="G4258" s="50" t="s">
        <v>138</v>
      </c>
      <c r="H4258" s="50" t="s">
        <v>144</v>
      </c>
      <c r="I4258" s="53">
        <v>69</v>
      </c>
      <c r="J4258" s="61">
        <v>3.53</v>
      </c>
      <c r="K4258" s="64">
        <f t="shared" si="275"/>
        <v>1.0745519909652399</v>
      </c>
      <c r="M4258" s="2"/>
    </row>
    <row r="4259" spans="1:13" x14ac:dyDescent="0.2">
      <c r="A4259" s="47">
        <f t="shared" si="273"/>
        <v>2021</v>
      </c>
      <c r="B4259" s="181" t="str">
        <f t="shared" si="274"/>
        <v>Jul</v>
      </c>
      <c r="C4259" s="79">
        <f t="shared" si="276"/>
        <v>29</v>
      </c>
      <c r="D4259" s="194">
        <v>44393</v>
      </c>
      <c r="E4259" s="53" t="s">
        <v>217</v>
      </c>
      <c r="F4259" s="53" t="s">
        <v>146</v>
      </c>
      <c r="G4259" s="50" t="s">
        <v>138</v>
      </c>
      <c r="H4259" s="50" t="s">
        <v>144</v>
      </c>
      <c r="I4259" s="53">
        <v>61</v>
      </c>
      <c r="J4259" s="61">
        <v>2.2799999999999998</v>
      </c>
      <c r="K4259" s="64">
        <f t="shared" si="275"/>
        <v>1.0044893625457636</v>
      </c>
      <c r="M4259" s="2"/>
    </row>
    <row r="4260" spans="1:13" x14ac:dyDescent="0.2">
      <c r="A4260" s="47">
        <f t="shared" si="273"/>
        <v>2021</v>
      </c>
      <c r="B4260" s="181" t="str">
        <f t="shared" si="274"/>
        <v>Jul</v>
      </c>
      <c r="C4260" s="79">
        <f t="shared" si="276"/>
        <v>29</v>
      </c>
      <c r="D4260" s="194">
        <v>44393</v>
      </c>
      <c r="E4260" s="53" t="s">
        <v>217</v>
      </c>
      <c r="F4260" s="53" t="s">
        <v>146</v>
      </c>
      <c r="G4260" s="50" t="s">
        <v>138</v>
      </c>
      <c r="H4260" s="50" t="s">
        <v>144</v>
      </c>
      <c r="I4260" s="53">
        <v>58</v>
      </c>
      <c r="J4260" s="61">
        <v>2.17</v>
      </c>
      <c r="K4260" s="64">
        <f t="shared" si="275"/>
        <v>1.1121817212677847</v>
      </c>
      <c r="M4260" s="2"/>
    </row>
    <row r="4261" spans="1:13" x14ac:dyDescent="0.2">
      <c r="A4261" s="47">
        <f t="shared" si="273"/>
        <v>2021</v>
      </c>
      <c r="B4261" s="181" t="str">
        <f t="shared" si="274"/>
        <v>Jul</v>
      </c>
      <c r="C4261" s="79">
        <f t="shared" si="276"/>
        <v>29</v>
      </c>
      <c r="D4261" s="194">
        <v>44393</v>
      </c>
      <c r="E4261" s="53" t="s">
        <v>217</v>
      </c>
      <c r="F4261" s="53" t="s">
        <v>146</v>
      </c>
      <c r="G4261" s="50" t="s">
        <v>138</v>
      </c>
      <c r="H4261" s="50" t="s">
        <v>144</v>
      </c>
      <c r="I4261" s="53">
        <v>65</v>
      </c>
      <c r="J4261" s="61">
        <v>2.85</v>
      </c>
      <c r="K4261" s="64">
        <f t="shared" si="275"/>
        <v>1.0377787892580792</v>
      </c>
      <c r="M4261" s="2"/>
    </row>
    <row r="4262" spans="1:13" x14ac:dyDescent="0.2">
      <c r="A4262" s="47">
        <f t="shared" si="273"/>
        <v>2021</v>
      </c>
      <c r="B4262" s="181" t="str">
        <f t="shared" si="274"/>
        <v>Jul</v>
      </c>
      <c r="C4262" s="79">
        <f t="shared" si="276"/>
        <v>29</v>
      </c>
      <c r="D4262" s="194">
        <v>44393</v>
      </c>
      <c r="E4262" s="53" t="s">
        <v>217</v>
      </c>
      <c r="F4262" s="53" t="s">
        <v>146</v>
      </c>
      <c r="G4262" s="50" t="s">
        <v>138</v>
      </c>
      <c r="H4262" s="50" t="s">
        <v>144</v>
      </c>
      <c r="I4262" s="53">
        <v>63</v>
      </c>
      <c r="J4262" s="61">
        <v>2.68</v>
      </c>
      <c r="K4262" s="64">
        <f t="shared" si="275"/>
        <v>1.0717985018816463</v>
      </c>
      <c r="M4262" s="2"/>
    </row>
    <row r="4263" spans="1:13" x14ac:dyDescent="0.2">
      <c r="A4263" s="47">
        <f t="shared" si="273"/>
        <v>2021</v>
      </c>
      <c r="B4263" s="181" t="str">
        <f t="shared" si="274"/>
        <v>Jul</v>
      </c>
      <c r="C4263" s="79">
        <f t="shared" si="276"/>
        <v>29</v>
      </c>
      <c r="D4263" s="194">
        <v>44393</v>
      </c>
      <c r="E4263" s="53" t="s">
        <v>217</v>
      </c>
      <c r="F4263" s="53" t="s">
        <v>146</v>
      </c>
      <c r="G4263" s="50" t="s">
        <v>138</v>
      </c>
      <c r="H4263" s="50" t="s">
        <v>144</v>
      </c>
      <c r="I4263" s="53">
        <v>63</v>
      </c>
      <c r="J4263" s="61">
        <v>2.82</v>
      </c>
      <c r="K4263" s="64">
        <f t="shared" si="275"/>
        <v>1.1277879758605382</v>
      </c>
      <c r="M4263" s="2"/>
    </row>
    <row r="4264" spans="1:13" x14ac:dyDescent="0.2">
      <c r="A4264" s="47">
        <f t="shared" ref="A4264:A4327" si="277">YEAR(D4264)</f>
        <v>2021</v>
      </c>
      <c r="B4264" s="181" t="str">
        <f t="shared" si="274"/>
        <v>Jul</v>
      </c>
      <c r="C4264" s="79">
        <f t="shared" si="276"/>
        <v>29</v>
      </c>
      <c r="D4264" s="194">
        <v>44393</v>
      </c>
      <c r="E4264" s="53" t="s">
        <v>217</v>
      </c>
      <c r="F4264" s="53" t="s">
        <v>146</v>
      </c>
      <c r="G4264" s="50" t="s">
        <v>138</v>
      </c>
      <c r="H4264" s="50" t="s">
        <v>144</v>
      </c>
      <c r="I4264" s="53">
        <v>63</v>
      </c>
      <c r="J4264" s="61">
        <v>2.81</v>
      </c>
      <c r="K4264" s="64">
        <f t="shared" si="275"/>
        <v>1.1237887277191887</v>
      </c>
      <c r="M4264" s="2"/>
    </row>
    <row r="4265" spans="1:13" x14ac:dyDescent="0.2">
      <c r="A4265" s="47">
        <f t="shared" si="277"/>
        <v>2021</v>
      </c>
      <c r="B4265" s="181" t="str">
        <f t="shared" si="274"/>
        <v>Jul</v>
      </c>
      <c r="C4265" s="79">
        <f t="shared" si="276"/>
        <v>29</v>
      </c>
      <c r="D4265" s="194">
        <v>44393</v>
      </c>
      <c r="E4265" s="53" t="s">
        <v>217</v>
      </c>
      <c r="F4265" s="53" t="s">
        <v>146</v>
      </c>
      <c r="G4265" s="50" t="s">
        <v>138</v>
      </c>
      <c r="H4265" s="50" t="s">
        <v>144</v>
      </c>
      <c r="I4265" s="53">
        <v>59</v>
      </c>
      <c r="J4265" s="61">
        <v>2.15</v>
      </c>
      <c r="K4265" s="64">
        <f t="shared" si="275"/>
        <v>1.0468451010083797</v>
      </c>
      <c r="M4265" s="2"/>
    </row>
    <row r="4266" spans="1:13" x14ac:dyDescent="0.2">
      <c r="A4266" s="47">
        <f t="shared" si="277"/>
        <v>2021</v>
      </c>
      <c r="B4266" s="181" t="str">
        <f t="shared" si="274"/>
        <v>Jul</v>
      </c>
      <c r="C4266" s="79">
        <f t="shared" si="276"/>
        <v>29</v>
      </c>
      <c r="D4266" s="194">
        <v>44393</v>
      </c>
      <c r="E4266" s="53" t="s">
        <v>217</v>
      </c>
      <c r="F4266" s="53" t="s">
        <v>146</v>
      </c>
      <c r="G4266" s="50" t="s">
        <v>138</v>
      </c>
      <c r="H4266" s="50" t="s">
        <v>144</v>
      </c>
      <c r="I4266" s="53">
        <v>62</v>
      </c>
      <c r="J4266" s="61">
        <v>2.65</v>
      </c>
      <c r="K4266" s="64">
        <f t="shared" si="275"/>
        <v>1.1119129938572052</v>
      </c>
      <c r="M4266" s="2"/>
    </row>
    <row r="4267" spans="1:13" x14ac:dyDescent="0.2">
      <c r="A4267" s="47">
        <f t="shared" si="277"/>
        <v>2021</v>
      </c>
      <c r="B4267" s="181" t="str">
        <f t="shared" si="274"/>
        <v>Jul</v>
      </c>
      <c r="C4267" s="79">
        <f t="shared" si="276"/>
        <v>29</v>
      </c>
      <c r="D4267" s="194">
        <v>44393</v>
      </c>
      <c r="E4267" s="53" t="s">
        <v>217</v>
      </c>
      <c r="F4267" s="53" t="s">
        <v>146</v>
      </c>
      <c r="G4267" s="50" t="s">
        <v>138</v>
      </c>
      <c r="H4267" s="50" t="s">
        <v>144</v>
      </c>
      <c r="I4267" s="53">
        <v>55</v>
      </c>
      <c r="J4267" s="61">
        <v>1.78</v>
      </c>
      <c r="K4267" s="64">
        <f t="shared" si="275"/>
        <v>1.0698722764838466</v>
      </c>
      <c r="M4267" s="2"/>
    </row>
    <row r="4268" spans="1:13" x14ac:dyDescent="0.2">
      <c r="A4268" s="47">
        <f t="shared" si="277"/>
        <v>2021</v>
      </c>
      <c r="B4268" s="181" t="str">
        <f t="shared" si="274"/>
        <v>Jul</v>
      </c>
      <c r="C4268" s="79">
        <f t="shared" si="276"/>
        <v>29</v>
      </c>
      <c r="D4268" s="194">
        <v>44393</v>
      </c>
      <c r="E4268" s="53" t="s">
        <v>217</v>
      </c>
      <c r="F4268" s="53" t="s">
        <v>146</v>
      </c>
      <c r="G4268" s="50" t="s">
        <v>138</v>
      </c>
      <c r="H4268" s="50" t="s">
        <v>144</v>
      </c>
      <c r="I4268" s="53">
        <v>57</v>
      </c>
      <c r="J4268" s="61">
        <v>2</v>
      </c>
      <c r="K4268" s="64">
        <f t="shared" si="275"/>
        <v>1.0799544259232261</v>
      </c>
      <c r="M4268" s="2"/>
    </row>
    <row r="4269" spans="1:13" x14ac:dyDescent="0.2">
      <c r="A4269" s="47">
        <f t="shared" si="277"/>
        <v>2021</v>
      </c>
      <c r="B4269" s="181" t="str">
        <f t="shared" si="274"/>
        <v>Jul</v>
      </c>
      <c r="C4269" s="79">
        <f t="shared" si="276"/>
        <v>29</v>
      </c>
      <c r="D4269" s="194">
        <v>44393</v>
      </c>
      <c r="E4269" s="53" t="s">
        <v>217</v>
      </c>
      <c r="F4269" s="53" t="s">
        <v>146</v>
      </c>
      <c r="G4269" s="50" t="s">
        <v>138</v>
      </c>
      <c r="H4269" s="50" t="s">
        <v>144</v>
      </c>
      <c r="I4269" s="53">
        <v>56</v>
      </c>
      <c r="J4269" s="61">
        <v>2</v>
      </c>
      <c r="K4269" s="64">
        <f t="shared" si="275"/>
        <v>1.1388483965014577</v>
      </c>
      <c r="M4269" s="2"/>
    </row>
    <row r="4270" spans="1:13" x14ac:dyDescent="0.2">
      <c r="A4270" s="47">
        <f t="shared" si="277"/>
        <v>2021</v>
      </c>
      <c r="B4270" s="181" t="str">
        <f t="shared" ref="B4270:B4333" si="278">TEXT(D4270,"mmm")</f>
        <v>Jul</v>
      </c>
      <c r="C4270" s="79">
        <f t="shared" si="276"/>
        <v>29</v>
      </c>
      <c r="D4270" s="194">
        <v>44393</v>
      </c>
      <c r="E4270" s="53" t="s">
        <v>58</v>
      </c>
      <c r="F4270" s="53" t="s">
        <v>146</v>
      </c>
      <c r="G4270" s="50" t="s">
        <v>138</v>
      </c>
      <c r="H4270" s="50" t="s">
        <v>144</v>
      </c>
      <c r="I4270" s="53">
        <v>65</v>
      </c>
      <c r="J4270" s="61">
        <v>3.15</v>
      </c>
      <c r="K4270" s="64">
        <f t="shared" si="275"/>
        <v>1.1470186618115612</v>
      </c>
      <c r="M4270" s="2"/>
    </row>
    <row r="4271" spans="1:13" x14ac:dyDescent="0.2">
      <c r="A4271" s="47">
        <f t="shared" si="277"/>
        <v>2021</v>
      </c>
      <c r="B4271" s="181" t="str">
        <f t="shared" si="278"/>
        <v>Jul</v>
      </c>
      <c r="C4271" s="79">
        <f t="shared" si="276"/>
        <v>29</v>
      </c>
      <c r="D4271" s="194">
        <v>44393</v>
      </c>
      <c r="E4271" s="53" t="s">
        <v>58</v>
      </c>
      <c r="F4271" s="53" t="s">
        <v>146</v>
      </c>
      <c r="G4271" s="50" t="s">
        <v>138</v>
      </c>
      <c r="H4271" s="50" t="s">
        <v>144</v>
      </c>
      <c r="I4271" s="53">
        <v>69</v>
      </c>
      <c r="J4271" s="61">
        <v>3.75</v>
      </c>
      <c r="K4271" s="64">
        <f t="shared" si="275"/>
        <v>1.1415212368610905</v>
      </c>
      <c r="M4271" s="2"/>
    </row>
    <row r="4272" spans="1:13" x14ac:dyDescent="0.2">
      <c r="A4272" s="47">
        <f t="shared" si="277"/>
        <v>2021</v>
      </c>
      <c r="B4272" s="181" t="str">
        <f t="shared" si="278"/>
        <v>Jul</v>
      </c>
      <c r="C4272" s="79">
        <f t="shared" si="276"/>
        <v>29</v>
      </c>
      <c r="D4272" s="194">
        <v>44393</v>
      </c>
      <c r="E4272" s="53" t="s">
        <v>58</v>
      </c>
      <c r="F4272" s="53" t="s">
        <v>152</v>
      </c>
      <c r="G4272" s="50" t="s">
        <v>138</v>
      </c>
      <c r="H4272" s="50" t="s">
        <v>148</v>
      </c>
      <c r="I4272" s="53">
        <v>81</v>
      </c>
      <c r="J4272" s="61">
        <v>5.01</v>
      </c>
      <c r="K4272" s="64">
        <f t="shared" si="275"/>
        <v>0.9427198880026193</v>
      </c>
      <c r="M4272" s="2"/>
    </row>
    <row r="4273" spans="1:13" x14ac:dyDescent="0.2">
      <c r="A4273" s="47">
        <f t="shared" si="277"/>
        <v>2021</v>
      </c>
      <c r="B4273" s="181" t="str">
        <f t="shared" si="278"/>
        <v>Jul</v>
      </c>
      <c r="C4273" s="79">
        <f t="shared" si="276"/>
        <v>29</v>
      </c>
      <c r="D4273" s="194">
        <v>44393</v>
      </c>
      <c r="E4273" s="53" t="s">
        <v>209</v>
      </c>
      <c r="F4273" s="53" t="s">
        <v>146</v>
      </c>
      <c r="G4273" s="50" t="s">
        <v>138</v>
      </c>
      <c r="H4273" s="50" t="s">
        <v>144</v>
      </c>
      <c r="I4273" s="53">
        <v>65</v>
      </c>
      <c r="J4273" s="61">
        <v>3.34</v>
      </c>
      <c r="K4273" s="64">
        <f t="shared" si="275"/>
        <v>1.2162039144287664</v>
      </c>
      <c r="M4273" s="2"/>
    </row>
    <row r="4274" spans="1:13" x14ac:dyDescent="0.2">
      <c r="A4274" s="47">
        <f t="shared" si="277"/>
        <v>2021</v>
      </c>
      <c r="B4274" s="181" t="str">
        <f t="shared" si="278"/>
        <v>Jul</v>
      </c>
      <c r="C4274" s="79">
        <f t="shared" si="276"/>
        <v>29</v>
      </c>
      <c r="D4274" s="194">
        <v>44393</v>
      </c>
      <c r="E4274" s="53" t="s">
        <v>209</v>
      </c>
      <c r="F4274" s="53" t="s">
        <v>146</v>
      </c>
      <c r="G4274" s="50" t="s">
        <v>138</v>
      </c>
      <c r="H4274" s="50" t="s">
        <v>144</v>
      </c>
      <c r="I4274" s="53">
        <v>62</v>
      </c>
      <c r="J4274" s="61">
        <v>2.82</v>
      </c>
      <c r="K4274" s="64">
        <f t="shared" si="275"/>
        <v>1.1832432613876673</v>
      </c>
      <c r="M4274" s="2"/>
    </row>
    <row r="4275" spans="1:13" x14ac:dyDescent="0.2">
      <c r="A4275" s="47">
        <f t="shared" si="277"/>
        <v>2021</v>
      </c>
      <c r="B4275" s="181" t="str">
        <f t="shared" si="278"/>
        <v>Jul</v>
      </c>
      <c r="C4275" s="79">
        <f t="shared" si="276"/>
        <v>29</v>
      </c>
      <c r="D4275" s="194">
        <v>44393</v>
      </c>
      <c r="E4275" s="53" t="s">
        <v>209</v>
      </c>
      <c r="F4275" s="53" t="s">
        <v>146</v>
      </c>
      <c r="G4275" s="50" t="s">
        <v>138</v>
      </c>
      <c r="H4275" s="50" t="s">
        <v>144</v>
      </c>
      <c r="I4275" s="53">
        <v>63</v>
      </c>
      <c r="J4275" s="61">
        <v>3.11</v>
      </c>
      <c r="K4275" s="64">
        <f t="shared" si="275"/>
        <v>1.2437661719596715</v>
      </c>
      <c r="M4275" s="2"/>
    </row>
    <row r="4276" spans="1:13" x14ac:dyDescent="0.2">
      <c r="A4276" s="47">
        <f t="shared" si="277"/>
        <v>2021</v>
      </c>
      <c r="B4276" s="181" t="str">
        <f t="shared" si="278"/>
        <v>Jul</v>
      </c>
      <c r="C4276" s="79">
        <f t="shared" si="276"/>
        <v>29</v>
      </c>
      <c r="D4276" s="194">
        <v>44393</v>
      </c>
      <c r="E4276" s="53" t="s">
        <v>209</v>
      </c>
      <c r="F4276" s="53" t="s">
        <v>146</v>
      </c>
      <c r="G4276" s="50" t="s">
        <v>138</v>
      </c>
      <c r="H4276" s="50" t="s">
        <v>144</v>
      </c>
      <c r="I4276" s="53">
        <v>62</v>
      </c>
      <c r="J4276" s="61">
        <v>2.62</v>
      </c>
      <c r="K4276" s="64">
        <f t="shared" si="275"/>
        <v>1.0993252995871237</v>
      </c>
      <c r="M4276" s="2"/>
    </row>
    <row r="4277" spans="1:13" x14ac:dyDescent="0.2">
      <c r="A4277" s="47">
        <f t="shared" si="277"/>
        <v>2021</v>
      </c>
      <c r="B4277" s="181" t="str">
        <f t="shared" si="278"/>
        <v>Jul</v>
      </c>
      <c r="C4277" s="79">
        <f t="shared" si="276"/>
        <v>29</v>
      </c>
      <c r="D4277" s="194">
        <v>44393</v>
      </c>
      <c r="E4277" s="53" t="s">
        <v>209</v>
      </c>
      <c r="F4277" s="53" t="s">
        <v>146</v>
      </c>
      <c r="G4277" s="50" t="s">
        <v>138</v>
      </c>
      <c r="H4277" s="50" t="s">
        <v>144</v>
      </c>
      <c r="I4277" s="53">
        <v>60</v>
      </c>
      <c r="J4277" s="61">
        <v>2.4900000000000002</v>
      </c>
      <c r="K4277" s="64">
        <f t="shared" si="275"/>
        <v>1.1527777777777779</v>
      </c>
      <c r="M4277" s="2"/>
    </row>
    <row r="4278" spans="1:13" x14ac:dyDescent="0.2">
      <c r="A4278" s="47">
        <f t="shared" si="277"/>
        <v>2021</v>
      </c>
      <c r="B4278" s="181" t="str">
        <f t="shared" si="278"/>
        <v>Jul</v>
      </c>
      <c r="C4278" s="79">
        <f t="shared" si="276"/>
        <v>29</v>
      </c>
      <c r="D4278" s="194">
        <v>44393</v>
      </c>
      <c r="E4278" s="53" t="s">
        <v>209</v>
      </c>
      <c r="F4278" s="53" t="s">
        <v>146</v>
      </c>
      <c r="G4278" s="50" t="s">
        <v>138</v>
      </c>
      <c r="H4278" s="50" t="s">
        <v>144</v>
      </c>
      <c r="I4278" s="53">
        <v>56</v>
      </c>
      <c r="J4278" s="61">
        <v>2.19</v>
      </c>
      <c r="K4278" s="64">
        <f t="shared" si="275"/>
        <v>1.2470389941690962</v>
      </c>
      <c r="M4278" s="2"/>
    </row>
    <row r="4279" spans="1:13" x14ac:dyDescent="0.2">
      <c r="A4279" s="47">
        <f t="shared" si="277"/>
        <v>2021</v>
      </c>
      <c r="B4279" s="181" t="str">
        <f t="shared" si="278"/>
        <v>Jul</v>
      </c>
      <c r="C4279" s="79">
        <f t="shared" si="276"/>
        <v>29</v>
      </c>
      <c r="D4279" s="194">
        <v>44393</v>
      </c>
      <c r="E4279" s="53" t="s">
        <v>209</v>
      </c>
      <c r="F4279" s="53" t="s">
        <v>146</v>
      </c>
      <c r="G4279" s="50" t="s">
        <v>138</v>
      </c>
      <c r="H4279" s="50" t="s">
        <v>144</v>
      </c>
      <c r="I4279" s="53">
        <v>55</v>
      </c>
      <c r="J4279" s="61">
        <v>1.87</v>
      </c>
      <c r="K4279" s="64">
        <f t="shared" si="275"/>
        <v>1.1239669421487604</v>
      </c>
      <c r="M4279" s="2"/>
    </row>
    <row r="4280" spans="1:13" x14ac:dyDescent="0.2">
      <c r="A4280" s="47">
        <f t="shared" si="277"/>
        <v>2021</v>
      </c>
      <c r="B4280" s="181" t="str">
        <f t="shared" si="278"/>
        <v>Jul</v>
      </c>
      <c r="C4280" s="79">
        <f t="shared" si="276"/>
        <v>29</v>
      </c>
      <c r="D4280" s="194">
        <v>44393</v>
      </c>
      <c r="E4280" s="53" t="s">
        <v>209</v>
      </c>
      <c r="F4280" s="53" t="s">
        <v>146</v>
      </c>
      <c r="G4280" s="50" t="s">
        <v>138</v>
      </c>
      <c r="H4280" s="50" t="s">
        <v>144</v>
      </c>
      <c r="I4280" s="53">
        <v>62</v>
      </c>
      <c r="J4280" s="61">
        <v>2.84</v>
      </c>
      <c r="K4280" s="64">
        <f t="shared" si="275"/>
        <v>1.1916350575677217</v>
      </c>
      <c r="M4280" s="2"/>
    </row>
    <row r="4281" spans="1:13" x14ac:dyDescent="0.2">
      <c r="A4281" s="47">
        <f t="shared" si="277"/>
        <v>2021</v>
      </c>
      <c r="B4281" s="181" t="str">
        <f t="shared" si="278"/>
        <v>Jul</v>
      </c>
      <c r="C4281" s="79">
        <f t="shared" si="276"/>
        <v>29</v>
      </c>
      <c r="D4281" s="194">
        <v>44393</v>
      </c>
      <c r="E4281" s="53" t="s">
        <v>209</v>
      </c>
      <c r="F4281" s="53" t="s">
        <v>146</v>
      </c>
      <c r="G4281" s="50" t="s">
        <v>138</v>
      </c>
      <c r="H4281" s="50" t="s">
        <v>144</v>
      </c>
      <c r="I4281" s="53">
        <v>59</v>
      </c>
      <c r="J4281" s="61">
        <v>2.3199999999999998</v>
      </c>
      <c r="K4281" s="64">
        <f t="shared" si="275"/>
        <v>1.129618899692763</v>
      </c>
      <c r="M4281" s="2"/>
    </row>
    <row r="4282" spans="1:13" x14ac:dyDescent="0.2">
      <c r="A4282" s="47">
        <f t="shared" si="277"/>
        <v>2021</v>
      </c>
      <c r="B4282" s="181" t="str">
        <f t="shared" si="278"/>
        <v>Jul</v>
      </c>
      <c r="C4282" s="79">
        <f t="shared" si="276"/>
        <v>29</v>
      </c>
      <c r="D4282" s="194">
        <v>44393</v>
      </c>
      <c r="E4282" s="53" t="s">
        <v>209</v>
      </c>
      <c r="F4282" s="53" t="s">
        <v>146</v>
      </c>
      <c r="G4282" s="50" t="s">
        <v>138</v>
      </c>
      <c r="H4282" s="50" t="s">
        <v>144</v>
      </c>
      <c r="I4282" s="53">
        <v>55</v>
      </c>
      <c r="J4282" s="61">
        <v>1.8</v>
      </c>
      <c r="K4282" s="64">
        <f t="shared" si="275"/>
        <v>1.081893313298272</v>
      </c>
      <c r="M4282" s="2"/>
    </row>
    <row r="4283" spans="1:13" x14ac:dyDescent="0.2">
      <c r="A4283" s="47">
        <f t="shared" si="277"/>
        <v>2021</v>
      </c>
      <c r="B4283" s="181" t="str">
        <f t="shared" si="278"/>
        <v>Jul</v>
      </c>
      <c r="C4283" s="79">
        <f t="shared" si="276"/>
        <v>29</v>
      </c>
      <c r="D4283" s="194">
        <v>44393</v>
      </c>
      <c r="E4283" s="53" t="s">
        <v>209</v>
      </c>
      <c r="F4283" s="53" t="s">
        <v>146</v>
      </c>
      <c r="G4283" s="50" t="s">
        <v>138</v>
      </c>
      <c r="H4283" s="50" t="s">
        <v>144</v>
      </c>
      <c r="I4283" s="53">
        <v>56</v>
      </c>
      <c r="J4283" s="61">
        <v>2.08</v>
      </c>
      <c r="K4283" s="64">
        <f t="shared" si="275"/>
        <v>1.184402332361516</v>
      </c>
      <c r="M4283" s="2"/>
    </row>
    <row r="4284" spans="1:13" x14ac:dyDescent="0.2">
      <c r="A4284" s="47">
        <f t="shared" si="277"/>
        <v>2021</v>
      </c>
      <c r="B4284" s="181" t="str">
        <f t="shared" si="278"/>
        <v>Jul</v>
      </c>
      <c r="C4284" s="79">
        <f t="shared" si="276"/>
        <v>29</v>
      </c>
      <c r="D4284" s="194">
        <v>44393</v>
      </c>
      <c r="E4284" s="53" t="s">
        <v>209</v>
      </c>
      <c r="F4284" s="53" t="s">
        <v>146</v>
      </c>
      <c r="G4284" s="50" t="s">
        <v>138</v>
      </c>
      <c r="H4284" s="50" t="s">
        <v>144</v>
      </c>
      <c r="I4284" s="53">
        <v>63</v>
      </c>
      <c r="J4284" s="61">
        <v>2.9</v>
      </c>
      <c r="K4284" s="64">
        <f t="shared" si="275"/>
        <v>1.1597819609913336</v>
      </c>
      <c r="M4284" s="2"/>
    </row>
    <row r="4285" spans="1:13" x14ac:dyDescent="0.2">
      <c r="A4285" s="47">
        <f t="shared" si="277"/>
        <v>2021</v>
      </c>
      <c r="B4285" s="181" t="str">
        <f t="shared" si="278"/>
        <v>Jul</v>
      </c>
      <c r="C4285" s="79">
        <f t="shared" si="276"/>
        <v>29</v>
      </c>
      <c r="D4285" s="194">
        <v>44393</v>
      </c>
      <c r="E4285" s="53" t="s">
        <v>209</v>
      </c>
      <c r="F4285" s="53" t="s">
        <v>146</v>
      </c>
      <c r="G4285" s="50" t="s">
        <v>138</v>
      </c>
      <c r="H4285" s="50" t="s">
        <v>144</v>
      </c>
      <c r="I4285" s="53">
        <v>69</v>
      </c>
      <c r="J4285" s="61">
        <v>4.1100000000000003</v>
      </c>
      <c r="K4285" s="64">
        <f t="shared" si="275"/>
        <v>1.2511072755997554</v>
      </c>
      <c r="M4285" s="2"/>
    </row>
    <row r="4286" spans="1:13" x14ac:dyDescent="0.2">
      <c r="A4286" s="47">
        <f t="shared" si="277"/>
        <v>2021</v>
      </c>
      <c r="B4286" s="181" t="str">
        <f t="shared" si="278"/>
        <v>Jul</v>
      </c>
      <c r="C4286" s="79">
        <f t="shared" si="276"/>
        <v>29</v>
      </c>
      <c r="D4286" s="194">
        <v>44393</v>
      </c>
      <c r="E4286" s="53" t="s">
        <v>209</v>
      </c>
      <c r="F4286" s="53" t="s">
        <v>146</v>
      </c>
      <c r="G4286" s="50" t="s">
        <v>138</v>
      </c>
      <c r="H4286" s="50" t="s">
        <v>144</v>
      </c>
      <c r="I4286" s="53">
        <v>68</v>
      </c>
      <c r="J4286" s="61">
        <v>3.64</v>
      </c>
      <c r="K4286" s="64">
        <f t="shared" si="275"/>
        <v>1.1576429879910441</v>
      </c>
      <c r="M4286" s="2"/>
    </row>
    <row r="4287" spans="1:13" x14ac:dyDescent="0.2">
      <c r="A4287" s="47">
        <f t="shared" si="277"/>
        <v>2021</v>
      </c>
      <c r="B4287" s="181" t="str">
        <f t="shared" si="278"/>
        <v>Jul</v>
      </c>
      <c r="C4287" s="79">
        <f t="shared" si="276"/>
        <v>29</v>
      </c>
      <c r="D4287" s="194">
        <v>44393</v>
      </c>
      <c r="E4287" s="53" t="s">
        <v>209</v>
      </c>
      <c r="F4287" s="53" t="s">
        <v>146</v>
      </c>
      <c r="G4287" s="50" t="s">
        <v>138</v>
      </c>
      <c r="H4287" s="50" t="s">
        <v>144</v>
      </c>
      <c r="I4287" s="53">
        <v>61</v>
      </c>
      <c r="J4287" s="61">
        <v>2.78</v>
      </c>
      <c r="K4287" s="64">
        <f t="shared" si="275"/>
        <v>1.2247721174900101</v>
      </c>
      <c r="M4287" s="2"/>
    </row>
    <row r="4288" spans="1:13" x14ac:dyDescent="0.2">
      <c r="A4288" s="47">
        <f t="shared" si="277"/>
        <v>2021</v>
      </c>
      <c r="B4288" s="181" t="str">
        <f t="shared" si="278"/>
        <v>Jul</v>
      </c>
      <c r="C4288" s="79">
        <f t="shared" si="276"/>
        <v>29</v>
      </c>
      <c r="D4288" s="194">
        <v>44393</v>
      </c>
      <c r="E4288" s="53" t="s">
        <v>209</v>
      </c>
      <c r="F4288" s="53" t="s">
        <v>146</v>
      </c>
      <c r="G4288" s="50" t="s">
        <v>138</v>
      </c>
      <c r="H4288" s="50" t="s">
        <v>148</v>
      </c>
      <c r="I4288" s="53">
        <v>74</v>
      </c>
      <c r="J4288" s="61">
        <v>4.9000000000000004</v>
      </c>
      <c r="K4288" s="64">
        <f t="shared" si="275"/>
        <v>1.2092077468264468</v>
      </c>
      <c r="M4288" s="2"/>
    </row>
    <row r="4289" spans="1:13" x14ac:dyDescent="0.2">
      <c r="A4289" s="47">
        <f t="shared" si="277"/>
        <v>2021</v>
      </c>
      <c r="B4289" s="181" t="str">
        <f t="shared" si="278"/>
        <v>Jul</v>
      </c>
      <c r="C4289" s="79">
        <f t="shared" si="276"/>
        <v>29</v>
      </c>
      <c r="D4289" s="194">
        <v>44393</v>
      </c>
      <c r="E4289" s="53" t="s">
        <v>209</v>
      </c>
      <c r="F4289" s="53" t="s">
        <v>146</v>
      </c>
      <c r="G4289" s="50" t="s">
        <v>138</v>
      </c>
      <c r="H4289" s="50" t="s">
        <v>144</v>
      </c>
      <c r="I4289" s="53">
        <v>52</v>
      </c>
      <c r="J4289" s="61">
        <v>1.54</v>
      </c>
      <c r="K4289" s="64">
        <f t="shared" si="275"/>
        <v>1.0952435138825671</v>
      </c>
      <c r="M4289" s="2"/>
    </row>
    <row r="4290" spans="1:13" x14ac:dyDescent="0.2">
      <c r="A4290" s="47">
        <f t="shared" si="277"/>
        <v>2021</v>
      </c>
      <c r="B4290" s="181" t="str">
        <f t="shared" si="278"/>
        <v>Jul</v>
      </c>
      <c r="C4290" s="79">
        <f t="shared" si="276"/>
        <v>29</v>
      </c>
      <c r="D4290" s="194">
        <v>44393</v>
      </c>
      <c r="E4290" s="53" t="s">
        <v>209</v>
      </c>
      <c r="F4290" s="53" t="s">
        <v>146</v>
      </c>
      <c r="G4290" s="50" t="s">
        <v>138</v>
      </c>
      <c r="H4290" s="50" t="s">
        <v>148</v>
      </c>
      <c r="I4290" s="53">
        <v>76</v>
      </c>
      <c r="J4290" s="61">
        <v>5</v>
      </c>
      <c r="K4290" s="64">
        <f t="shared" si="275"/>
        <v>1.1390144335909025</v>
      </c>
      <c r="M4290" s="2"/>
    </row>
    <row r="4291" spans="1:13" x14ac:dyDescent="0.2">
      <c r="A4291" s="47">
        <f t="shared" si="277"/>
        <v>2021</v>
      </c>
      <c r="B4291" s="181" t="str">
        <f t="shared" si="278"/>
        <v>Jul</v>
      </c>
      <c r="C4291" s="79">
        <f t="shared" si="276"/>
        <v>29</v>
      </c>
      <c r="D4291" s="194">
        <v>44393</v>
      </c>
      <c r="E4291" s="53" t="s">
        <v>209</v>
      </c>
      <c r="F4291" s="53" t="s">
        <v>146</v>
      </c>
      <c r="G4291" s="50" t="s">
        <v>138</v>
      </c>
      <c r="H4291" s="50" t="s">
        <v>144</v>
      </c>
      <c r="I4291" s="53">
        <v>50</v>
      </c>
      <c r="J4291" s="61">
        <v>1.32</v>
      </c>
      <c r="K4291" s="64">
        <f t="shared" ref="K4291:K4354" si="279">IF(J4291="","",(J4291*100000)/(I4291^3))</f>
        <v>1.056</v>
      </c>
      <c r="M4291" s="2"/>
    </row>
    <row r="4292" spans="1:13" x14ac:dyDescent="0.2">
      <c r="A4292" s="47">
        <f t="shared" si="277"/>
        <v>2021</v>
      </c>
      <c r="B4292" s="181" t="str">
        <f t="shared" si="278"/>
        <v>Jul</v>
      </c>
      <c r="C4292" s="79">
        <f t="shared" si="276"/>
        <v>29</v>
      </c>
      <c r="D4292" s="194">
        <v>44393</v>
      </c>
      <c r="E4292" s="53" t="s">
        <v>209</v>
      </c>
      <c r="F4292" s="53" t="s">
        <v>146</v>
      </c>
      <c r="G4292" s="50" t="s">
        <v>138</v>
      </c>
      <c r="H4292" s="50" t="s">
        <v>144</v>
      </c>
      <c r="I4292" s="53">
        <v>67</v>
      </c>
      <c r="J4292" s="61">
        <v>3.42</v>
      </c>
      <c r="K4292" s="64">
        <f t="shared" si="279"/>
        <v>1.1371079554333479</v>
      </c>
      <c r="M4292" s="2"/>
    </row>
    <row r="4293" spans="1:13" x14ac:dyDescent="0.2">
      <c r="A4293" s="47">
        <f t="shared" si="277"/>
        <v>2021</v>
      </c>
      <c r="B4293" s="181" t="str">
        <f t="shared" si="278"/>
        <v>Jul</v>
      </c>
      <c r="C4293" s="79">
        <f t="shared" si="276"/>
        <v>29</v>
      </c>
      <c r="D4293" s="194">
        <v>44393</v>
      </c>
      <c r="E4293" s="53" t="s">
        <v>209</v>
      </c>
      <c r="F4293" s="53" t="s">
        <v>146</v>
      </c>
      <c r="G4293" s="50" t="s">
        <v>138</v>
      </c>
      <c r="H4293" s="50" t="s">
        <v>148</v>
      </c>
      <c r="I4293" s="53">
        <v>75</v>
      </c>
      <c r="J4293" s="61">
        <v>5.16</v>
      </c>
      <c r="K4293" s="64">
        <f t="shared" si="279"/>
        <v>1.223111111111111</v>
      </c>
      <c r="M4293" s="2"/>
    </row>
    <row r="4294" spans="1:13" x14ac:dyDescent="0.2">
      <c r="A4294" s="47">
        <f t="shared" si="277"/>
        <v>2021</v>
      </c>
      <c r="B4294" s="181" t="str">
        <f t="shared" si="278"/>
        <v>Jul</v>
      </c>
      <c r="C4294" s="79">
        <f t="shared" si="276"/>
        <v>29</v>
      </c>
      <c r="D4294" s="194">
        <v>44393</v>
      </c>
      <c r="E4294" s="53" t="s">
        <v>209</v>
      </c>
      <c r="F4294" s="53" t="s">
        <v>146</v>
      </c>
      <c r="G4294" s="50" t="s">
        <v>138</v>
      </c>
      <c r="H4294" s="50" t="s">
        <v>144</v>
      </c>
      <c r="I4294" s="53">
        <v>56</v>
      </c>
      <c r="J4294" s="61">
        <v>2.06</v>
      </c>
      <c r="K4294" s="64">
        <f t="shared" si="279"/>
        <v>1.1730138483965014</v>
      </c>
      <c r="M4294" s="2"/>
    </row>
    <row r="4295" spans="1:13" x14ac:dyDescent="0.2">
      <c r="A4295" s="47">
        <f t="shared" si="277"/>
        <v>2021</v>
      </c>
      <c r="B4295" s="181" t="str">
        <f t="shared" si="278"/>
        <v>Jul</v>
      </c>
      <c r="C4295" s="79">
        <f t="shared" si="276"/>
        <v>29</v>
      </c>
      <c r="D4295" s="194">
        <v>44393</v>
      </c>
      <c r="E4295" s="53" t="s">
        <v>209</v>
      </c>
      <c r="F4295" s="53" t="s">
        <v>146</v>
      </c>
      <c r="G4295" s="50" t="s">
        <v>138</v>
      </c>
      <c r="H4295" s="50" t="s">
        <v>148</v>
      </c>
      <c r="I4295" s="53">
        <v>75</v>
      </c>
      <c r="J4295" s="61">
        <v>5.04</v>
      </c>
      <c r="K4295" s="64">
        <f t="shared" si="279"/>
        <v>1.1946666666666668</v>
      </c>
      <c r="M4295" s="2"/>
    </row>
    <row r="4296" spans="1:13" x14ac:dyDescent="0.2">
      <c r="A4296" s="47">
        <f t="shared" si="277"/>
        <v>2021</v>
      </c>
      <c r="B4296" s="181" t="str">
        <f t="shared" si="278"/>
        <v>Jul</v>
      </c>
      <c r="C4296" s="79">
        <f t="shared" si="276"/>
        <v>29</v>
      </c>
      <c r="D4296" s="194">
        <v>44393</v>
      </c>
      <c r="E4296" s="53" t="s">
        <v>209</v>
      </c>
      <c r="F4296" s="53" t="s">
        <v>146</v>
      </c>
      <c r="G4296" s="50" t="s">
        <v>138</v>
      </c>
      <c r="H4296" s="50" t="s">
        <v>144</v>
      </c>
      <c r="I4296" s="53">
        <v>59</v>
      </c>
      <c r="J4296" s="61">
        <v>2.4300000000000002</v>
      </c>
      <c r="K4296" s="64">
        <f t="shared" si="279"/>
        <v>1.1831784164885408</v>
      </c>
      <c r="M4296" s="2"/>
    </row>
    <row r="4297" spans="1:13" x14ac:dyDescent="0.2">
      <c r="A4297" s="47">
        <f t="shared" si="277"/>
        <v>2021</v>
      </c>
      <c r="B4297" s="181" t="str">
        <f t="shared" si="278"/>
        <v>Jul</v>
      </c>
      <c r="C4297" s="79">
        <f t="shared" si="276"/>
        <v>29</v>
      </c>
      <c r="D4297" s="194">
        <v>44393</v>
      </c>
      <c r="E4297" s="53" t="s">
        <v>66</v>
      </c>
      <c r="F4297" s="53" t="s">
        <v>146</v>
      </c>
      <c r="G4297" s="50" t="s">
        <v>138</v>
      </c>
      <c r="H4297" s="50" t="s">
        <v>144</v>
      </c>
      <c r="I4297" s="53">
        <v>57</v>
      </c>
      <c r="J4297" s="61">
        <v>2.0099999999999998</v>
      </c>
      <c r="K4297" s="64">
        <f t="shared" si="279"/>
        <v>1.0853541980528421</v>
      </c>
      <c r="M4297" s="2"/>
    </row>
    <row r="4298" spans="1:13" x14ac:dyDescent="0.2">
      <c r="A4298" s="47">
        <f t="shared" si="277"/>
        <v>2021</v>
      </c>
      <c r="B4298" s="181" t="str">
        <f t="shared" si="278"/>
        <v>Jul</v>
      </c>
      <c r="C4298" s="79">
        <f t="shared" si="276"/>
        <v>29</v>
      </c>
      <c r="D4298" s="194">
        <v>44393</v>
      </c>
      <c r="E4298" s="53" t="s">
        <v>66</v>
      </c>
      <c r="F4298" s="53" t="s">
        <v>146</v>
      </c>
      <c r="G4298" s="50" t="s">
        <v>138</v>
      </c>
      <c r="H4298" s="50" t="s">
        <v>144</v>
      </c>
      <c r="I4298" s="53">
        <v>67</v>
      </c>
      <c r="J4298" s="61">
        <v>3.32</v>
      </c>
      <c r="K4298" s="64">
        <f t="shared" si="279"/>
        <v>1.1038591848066417</v>
      </c>
      <c r="M4298" s="2"/>
    </row>
    <row r="4299" spans="1:13" x14ac:dyDescent="0.2">
      <c r="A4299" s="47">
        <f t="shared" si="277"/>
        <v>2021</v>
      </c>
      <c r="B4299" s="181" t="str">
        <f t="shared" si="278"/>
        <v>Jul</v>
      </c>
      <c r="C4299" s="79">
        <f t="shared" si="276"/>
        <v>29</v>
      </c>
      <c r="D4299" s="194">
        <v>44393</v>
      </c>
      <c r="E4299" s="53" t="s">
        <v>66</v>
      </c>
      <c r="F4299" s="53" t="s">
        <v>146</v>
      </c>
      <c r="G4299" s="50" t="s">
        <v>138</v>
      </c>
      <c r="H4299" s="50" t="s">
        <v>144</v>
      </c>
      <c r="I4299" s="53">
        <v>55</v>
      </c>
      <c r="J4299" s="61">
        <v>1.92</v>
      </c>
      <c r="K4299" s="64">
        <f t="shared" si="279"/>
        <v>1.1540195341848234</v>
      </c>
      <c r="M4299" s="2"/>
    </row>
    <row r="4300" spans="1:13" x14ac:dyDescent="0.2">
      <c r="A4300" s="47">
        <f t="shared" si="277"/>
        <v>2021</v>
      </c>
      <c r="B4300" s="181" t="str">
        <f t="shared" si="278"/>
        <v>Jul</v>
      </c>
      <c r="C4300" s="79">
        <f t="shared" si="276"/>
        <v>29</v>
      </c>
      <c r="D4300" s="194">
        <v>44393</v>
      </c>
      <c r="E4300" s="53" t="s">
        <v>66</v>
      </c>
      <c r="F4300" s="53" t="s">
        <v>146</v>
      </c>
      <c r="G4300" s="50" t="s">
        <v>138</v>
      </c>
      <c r="H4300" s="50" t="s">
        <v>144</v>
      </c>
      <c r="I4300" s="53">
        <v>73</v>
      </c>
      <c r="J4300" s="61">
        <v>4.42</v>
      </c>
      <c r="K4300" s="64">
        <f t="shared" si="279"/>
        <v>1.136197132773118</v>
      </c>
      <c r="M4300" s="2"/>
    </row>
    <row r="4301" spans="1:13" x14ac:dyDescent="0.2">
      <c r="A4301" s="47">
        <f t="shared" si="277"/>
        <v>2021</v>
      </c>
      <c r="B4301" s="181" t="str">
        <f t="shared" si="278"/>
        <v>Jul</v>
      </c>
      <c r="C4301" s="79">
        <f t="shared" si="276"/>
        <v>29</v>
      </c>
      <c r="D4301" s="194">
        <v>44393</v>
      </c>
      <c r="E4301" s="53" t="s">
        <v>66</v>
      </c>
      <c r="F4301" s="53" t="s">
        <v>146</v>
      </c>
      <c r="G4301" s="50" t="s">
        <v>138</v>
      </c>
      <c r="H4301" s="50" t="s">
        <v>144</v>
      </c>
      <c r="I4301" s="53">
        <v>48</v>
      </c>
      <c r="J4301" s="61">
        <v>1.1100000000000001</v>
      </c>
      <c r="K4301" s="64">
        <f t="shared" si="279"/>
        <v>1.0036892361111112</v>
      </c>
      <c r="M4301" s="2"/>
    </row>
    <row r="4302" spans="1:13" x14ac:dyDescent="0.2">
      <c r="A4302" s="47">
        <f t="shared" si="277"/>
        <v>2021</v>
      </c>
      <c r="B4302" s="181" t="str">
        <f t="shared" si="278"/>
        <v>Jul</v>
      </c>
      <c r="C4302" s="79">
        <f t="shared" ref="C4302:C4365" si="280">WEEKNUM(D4302)</f>
        <v>29</v>
      </c>
      <c r="D4302" s="194">
        <v>44393</v>
      </c>
      <c r="E4302" s="53" t="s">
        <v>66</v>
      </c>
      <c r="F4302" s="53" t="s">
        <v>146</v>
      </c>
      <c r="G4302" s="50" t="s">
        <v>138</v>
      </c>
      <c r="H4302" s="50" t="s">
        <v>148</v>
      </c>
      <c r="I4302" s="53">
        <v>70</v>
      </c>
      <c r="J4302" s="61">
        <v>3.85</v>
      </c>
      <c r="K4302" s="64">
        <f t="shared" si="279"/>
        <v>1.1224489795918366</v>
      </c>
      <c r="M4302" s="2"/>
    </row>
    <row r="4303" spans="1:13" x14ac:dyDescent="0.2">
      <c r="A4303" s="47">
        <f t="shared" si="277"/>
        <v>2021</v>
      </c>
      <c r="B4303" s="181" t="str">
        <f t="shared" si="278"/>
        <v>Jul</v>
      </c>
      <c r="C4303" s="79">
        <f t="shared" si="280"/>
        <v>29</v>
      </c>
      <c r="D4303" s="194">
        <v>44393</v>
      </c>
      <c r="E4303" s="53" t="s">
        <v>66</v>
      </c>
      <c r="F4303" s="53" t="s">
        <v>146</v>
      </c>
      <c r="G4303" s="50" t="s">
        <v>138</v>
      </c>
      <c r="H4303" s="50" t="s">
        <v>144</v>
      </c>
      <c r="I4303" s="53">
        <v>56</v>
      </c>
      <c r="J4303" s="61">
        <v>1.92</v>
      </c>
      <c r="K4303" s="64">
        <f t="shared" si="279"/>
        <v>1.0932944606413995</v>
      </c>
      <c r="M4303" s="2"/>
    </row>
    <row r="4304" spans="1:13" x14ac:dyDescent="0.2">
      <c r="A4304" s="47">
        <f t="shared" si="277"/>
        <v>2021</v>
      </c>
      <c r="B4304" s="181" t="str">
        <f t="shared" si="278"/>
        <v>Jul</v>
      </c>
      <c r="C4304" s="79">
        <f t="shared" si="280"/>
        <v>29</v>
      </c>
      <c r="D4304" s="194">
        <v>44393</v>
      </c>
      <c r="E4304" s="53" t="s">
        <v>66</v>
      </c>
      <c r="F4304" s="53" t="s">
        <v>146</v>
      </c>
      <c r="G4304" s="50" t="s">
        <v>138</v>
      </c>
      <c r="H4304" s="50" t="s">
        <v>148</v>
      </c>
      <c r="I4304" s="53">
        <v>70</v>
      </c>
      <c r="J4304" s="61">
        <v>4.1500000000000004</v>
      </c>
      <c r="K4304" s="64">
        <f t="shared" si="279"/>
        <v>1.2099125364431489</v>
      </c>
      <c r="M4304" s="2"/>
    </row>
    <row r="4305" spans="1:13" x14ac:dyDescent="0.2">
      <c r="A4305" s="47">
        <f t="shared" si="277"/>
        <v>2021</v>
      </c>
      <c r="B4305" s="181" t="str">
        <f t="shared" si="278"/>
        <v>Jul</v>
      </c>
      <c r="C4305" s="79">
        <f t="shared" si="280"/>
        <v>29</v>
      </c>
      <c r="D4305" s="194">
        <v>44393</v>
      </c>
      <c r="E4305" s="53" t="s">
        <v>66</v>
      </c>
      <c r="F4305" s="53" t="s">
        <v>146</v>
      </c>
      <c r="G4305" s="50" t="s">
        <v>138</v>
      </c>
      <c r="H4305" s="50" t="s">
        <v>144</v>
      </c>
      <c r="I4305" s="53">
        <v>66</v>
      </c>
      <c r="J4305" s="61">
        <v>3.18</v>
      </c>
      <c r="K4305" s="64">
        <f t="shared" si="279"/>
        <v>1.1061023457717674</v>
      </c>
      <c r="M4305" s="2"/>
    </row>
    <row r="4306" spans="1:13" x14ac:dyDescent="0.2">
      <c r="A4306" s="47">
        <f t="shared" si="277"/>
        <v>2021</v>
      </c>
      <c r="B4306" s="181" t="str">
        <f t="shared" si="278"/>
        <v>Jul</v>
      </c>
      <c r="C4306" s="79">
        <f t="shared" si="280"/>
        <v>29</v>
      </c>
      <c r="D4306" s="194">
        <v>44393</v>
      </c>
      <c r="E4306" s="53" t="s">
        <v>66</v>
      </c>
      <c r="F4306" s="53" t="s">
        <v>146</v>
      </c>
      <c r="G4306" s="50" t="s">
        <v>138</v>
      </c>
      <c r="H4306" s="50" t="s">
        <v>144</v>
      </c>
      <c r="I4306" s="53">
        <v>60</v>
      </c>
      <c r="J4306" s="61">
        <v>2.41</v>
      </c>
      <c r="K4306" s="64">
        <f t="shared" si="279"/>
        <v>1.1157407407407407</v>
      </c>
      <c r="M4306" s="2"/>
    </row>
    <row r="4307" spans="1:13" x14ac:dyDescent="0.2">
      <c r="A4307" s="47">
        <f t="shared" si="277"/>
        <v>2021</v>
      </c>
      <c r="B4307" s="181" t="str">
        <f t="shared" si="278"/>
        <v>Jul</v>
      </c>
      <c r="C4307" s="79">
        <f t="shared" si="280"/>
        <v>29</v>
      </c>
      <c r="D4307" s="194">
        <v>44393</v>
      </c>
      <c r="E4307" s="53" t="s">
        <v>66</v>
      </c>
      <c r="F4307" s="53" t="s">
        <v>146</v>
      </c>
      <c r="G4307" s="50" t="s">
        <v>138</v>
      </c>
      <c r="H4307" s="50" t="s">
        <v>144</v>
      </c>
      <c r="I4307" s="53">
        <v>49</v>
      </c>
      <c r="J4307" s="61">
        <v>1.23</v>
      </c>
      <c r="K4307" s="64">
        <f t="shared" si="279"/>
        <v>1.0454827495346326</v>
      </c>
      <c r="M4307" s="2"/>
    </row>
    <row r="4308" spans="1:13" x14ac:dyDescent="0.2">
      <c r="A4308" s="47">
        <f t="shared" si="277"/>
        <v>2021</v>
      </c>
      <c r="B4308" s="181" t="str">
        <f t="shared" si="278"/>
        <v>Jul</v>
      </c>
      <c r="C4308" s="79">
        <f t="shared" si="280"/>
        <v>29</v>
      </c>
      <c r="D4308" s="194">
        <v>44393</v>
      </c>
      <c r="E4308" s="53" t="s">
        <v>66</v>
      </c>
      <c r="F4308" s="53" t="s">
        <v>146</v>
      </c>
      <c r="G4308" s="50" t="s">
        <v>138</v>
      </c>
      <c r="H4308" s="50" t="s">
        <v>148</v>
      </c>
      <c r="I4308" s="53">
        <v>73</v>
      </c>
      <c r="J4308" s="61">
        <v>4.47</v>
      </c>
      <c r="K4308" s="64">
        <f t="shared" si="279"/>
        <v>1.1490500415148952</v>
      </c>
      <c r="M4308" s="2"/>
    </row>
    <row r="4309" spans="1:13" x14ac:dyDescent="0.2">
      <c r="A4309" s="47">
        <f t="shared" si="277"/>
        <v>2021</v>
      </c>
      <c r="B4309" s="181" t="str">
        <f t="shared" si="278"/>
        <v>Jul</v>
      </c>
      <c r="C4309" s="79">
        <f t="shared" si="280"/>
        <v>29</v>
      </c>
      <c r="D4309" s="194">
        <v>44393</v>
      </c>
      <c r="E4309" s="53" t="s">
        <v>66</v>
      </c>
      <c r="F4309" s="53" t="s">
        <v>146</v>
      </c>
      <c r="G4309" s="50" t="s">
        <v>138</v>
      </c>
      <c r="H4309" s="50" t="s">
        <v>148</v>
      </c>
      <c r="I4309" s="53">
        <v>71</v>
      </c>
      <c r="J4309" s="61">
        <v>4.04</v>
      </c>
      <c r="K4309" s="64">
        <f t="shared" si="279"/>
        <v>1.128772236673363</v>
      </c>
      <c r="M4309" s="2"/>
    </row>
    <row r="4310" spans="1:13" x14ac:dyDescent="0.2">
      <c r="A4310" s="47">
        <f t="shared" si="277"/>
        <v>2021</v>
      </c>
      <c r="B4310" s="181" t="str">
        <f t="shared" si="278"/>
        <v>Jul</v>
      </c>
      <c r="C4310" s="79">
        <f t="shared" si="280"/>
        <v>29</v>
      </c>
      <c r="D4310" s="194">
        <v>44393</v>
      </c>
      <c r="E4310" s="53" t="s">
        <v>66</v>
      </c>
      <c r="F4310" s="53" t="s">
        <v>146</v>
      </c>
      <c r="G4310" s="50" t="s">
        <v>138</v>
      </c>
      <c r="H4310" s="50" t="s">
        <v>144</v>
      </c>
      <c r="I4310" s="53">
        <v>52</v>
      </c>
      <c r="J4310" s="61">
        <v>1.62</v>
      </c>
      <c r="K4310" s="64">
        <f t="shared" si="279"/>
        <v>1.1521392808375057</v>
      </c>
      <c r="M4310" s="2"/>
    </row>
    <row r="4311" spans="1:13" x14ac:dyDescent="0.2">
      <c r="A4311" s="47">
        <f t="shared" si="277"/>
        <v>2021</v>
      </c>
      <c r="B4311" s="181" t="str">
        <f t="shared" si="278"/>
        <v>Jul</v>
      </c>
      <c r="C4311" s="79">
        <f t="shared" si="280"/>
        <v>29</v>
      </c>
      <c r="D4311" s="194">
        <v>44393</v>
      </c>
      <c r="E4311" s="53" t="s">
        <v>66</v>
      </c>
      <c r="F4311" s="53" t="s">
        <v>146</v>
      </c>
      <c r="G4311" s="50" t="s">
        <v>138</v>
      </c>
      <c r="H4311" s="50" t="s">
        <v>148</v>
      </c>
      <c r="I4311" s="53">
        <v>70</v>
      </c>
      <c r="J4311" s="61">
        <v>4.01</v>
      </c>
      <c r="K4311" s="64">
        <f t="shared" si="279"/>
        <v>1.1690962099125364</v>
      </c>
      <c r="M4311" s="2"/>
    </row>
    <row r="4312" spans="1:13" x14ac:dyDescent="0.2">
      <c r="A4312" s="47">
        <f t="shared" si="277"/>
        <v>2021</v>
      </c>
      <c r="B4312" s="181" t="str">
        <f t="shared" si="278"/>
        <v>Jul</v>
      </c>
      <c r="C4312" s="79">
        <f t="shared" si="280"/>
        <v>29</v>
      </c>
      <c r="D4312" s="194">
        <v>44393</v>
      </c>
      <c r="E4312" s="53" t="s">
        <v>66</v>
      </c>
      <c r="F4312" s="53" t="s">
        <v>146</v>
      </c>
      <c r="G4312" s="50" t="s">
        <v>138</v>
      </c>
      <c r="H4312" s="50" t="s">
        <v>144</v>
      </c>
      <c r="I4312" s="53">
        <v>62</v>
      </c>
      <c r="J4312" s="61">
        <v>2.72</v>
      </c>
      <c r="K4312" s="64">
        <f t="shared" si="279"/>
        <v>1.1412842804873955</v>
      </c>
      <c r="M4312" s="2"/>
    </row>
    <row r="4313" spans="1:13" x14ac:dyDescent="0.2">
      <c r="A4313" s="47">
        <f t="shared" si="277"/>
        <v>2021</v>
      </c>
      <c r="B4313" s="181" t="str">
        <f t="shared" si="278"/>
        <v>Jul</v>
      </c>
      <c r="C4313" s="79">
        <f t="shared" si="280"/>
        <v>29</v>
      </c>
      <c r="D4313" s="194">
        <v>44393</v>
      </c>
      <c r="E4313" s="53" t="s">
        <v>66</v>
      </c>
      <c r="F4313" s="53" t="s">
        <v>146</v>
      </c>
      <c r="G4313" s="50" t="s">
        <v>138</v>
      </c>
      <c r="H4313" s="50" t="s">
        <v>144</v>
      </c>
      <c r="I4313" s="53">
        <v>64</v>
      </c>
      <c r="J4313" s="61">
        <v>2.86</v>
      </c>
      <c r="K4313" s="64">
        <f t="shared" si="279"/>
        <v>1.09100341796875</v>
      </c>
      <c r="M4313" s="2"/>
    </row>
    <row r="4314" spans="1:13" x14ac:dyDescent="0.2">
      <c r="A4314" s="47">
        <f t="shared" si="277"/>
        <v>2021</v>
      </c>
      <c r="B4314" s="181" t="str">
        <f t="shared" si="278"/>
        <v>Jul</v>
      </c>
      <c r="C4314" s="79">
        <f t="shared" si="280"/>
        <v>29</v>
      </c>
      <c r="D4314" s="194">
        <v>44393</v>
      </c>
      <c r="E4314" s="53" t="s">
        <v>66</v>
      </c>
      <c r="F4314" s="53" t="s">
        <v>146</v>
      </c>
      <c r="G4314" s="50" t="s">
        <v>138</v>
      </c>
      <c r="H4314" s="50" t="s">
        <v>144</v>
      </c>
      <c r="I4314" s="53">
        <v>52</v>
      </c>
      <c r="J4314" s="61">
        <v>1.54</v>
      </c>
      <c r="K4314" s="64">
        <f t="shared" si="279"/>
        <v>1.0952435138825671</v>
      </c>
      <c r="M4314" s="2"/>
    </row>
    <row r="4315" spans="1:13" x14ac:dyDescent="0.2">
      <c r="A4315" s="47">
        <f t="shared" si="277"/>
        <v>2021</v>
      </c>
      <c r="B4315" s="181" t="str">
        <f t="shared" si="278"/>
        <v>Jul</v>
      </c>
      <c r="C4315" s="79">
        <f t="shared" si="280"/>
        <v>29</v>
      </c>
      <c r="D4315" s="194">
        <v>44393</v>
      </c>
      <c r="E4315" s="53" t="s">
        <v>66</v>
      </c>
      <c r="F4315" s="53" t="s">
        <v>146</v>
      </c>
      <c r="G4315" s="50" t="s">
        <v>138</v>
      </c>
      <c r="H4315" s="50" t="s">
        <v>144</v>
      </c>
      <c r="I4315" s="53">
        <v>57</v>
      </c>
      <c r="J4315" s="61">
        <v>1.88</v>
      </c>
      <c r="K4315" s="64">
        <f t="shared" si="279"/>
        <v>1.0151571603678324</v>
      </c>
      <c r="M4315" s="2"/>
    </row>
    <row r="4316" spans="1:13" x14ac:dyDescent="0.2">
      <c r="A4316" s="47">
        <f t="shared" si="277"/>
        <v>2021</v>
      </c>
      <c r="B4316" s="181" t="str">
        <f t="shared" si="278"/>
        <v>Jul</v>
      </c>
      <c r="C4316" s="79">
        <f t="shared" si="280"/>
        <v>29</v>
      </c>
      <c r="D4316" s="194">
        <v>44393</v>
      </c>
      <c r="E4316" s="53" t="s">
        <v>66</v>
      </c>
      <c r="F4316" s="53" t="s">
        <v>146</v>
      </c>
      <c r="G4316" s="50" t="s">
        <v>138</v>
      </c>
      <c r="H4316" s="50" t="s">
        <v>144</v>
      </c>
      <c r="I4316" s="53">
        <v>49</v>
      </c>
      <c r="J4316" s="61">
        <v>1.24</v>
      </c>
      <c r="K4316" s="64">
        <f t="shared" si="279"/>
        <v>1.0539826092869469</v>
      </c>
      <c r="M4316" s="2"/>
    </row>
    <row r="4317" spans="1:13" x14ac:dyDescent="0.2">
      <c r="A4317" s="47">
        <f t="shared" si="277"/>
        <v>2021</v>
      </c>
      <c r="B4317" s="181" t="str">
        <f t="shared" si="278"/>
        <v>Jul</v>
      </c>
      <c r="C4317" s="79">
        <f t="shared" si="280"/>
        <v>29</v>
      </c>
      <c r="D4317" s="194">
        <v>44393</v>
      </c>
      <c r="E4317" s="53" t="s">
        <v>66</v>
      </c>
      <c r="F4317" s="53" t="s">
        <v>146</v>
      </c>
      <c r="G4317" s="50" t="s">
        <v>138</v>
      </c>
      <c r="H4317" s="50" t="s">
        <v>144</v>
      </c>
      <c r="I4317" s="53">
        <v>55</v>
      </c>
      <c r="J4317" s="61">
        <v>1.73</v>
      </c>
      <c r="K4317" s="64">
        <f t="shared" si="279"/>
        <v>1.0398196844477836</v>
      </c>
      <c r="M4317" s="2"/>
    </row>
    <row r="4318" spans="1:13" x14ac:dyDescent="0.2">
      <c r="A4318" s="47">
        <f t="shared" si="277"/>
        <v>2021</v>
      </c>
      <c r="B4318" s="181" t="str">
        <f t="shared" si="278"/>
        <v>Jul</v>
      </c>
      <c r="C4318" s="79">
        <f t="shared" si="280"/>
        <v>29</v>
      </c>
      <c r="D4318" s="194">
        <v>44393</v>
      </c>
      <c r="E4318" s="53" t="s">
        <v>66</v>
      </c>
      <c r="F4318" s="53" t="s">
        <v>146</v>
      </c>
      <c r="G4318" s="50" t="s">
        <v>138</v>
      </c>
      <c r="H4318" s="50" t="s">
        <v>144</v>
      </c>
      <c r="I4318" s="53">
        <v>52</v>
      </c>
      <c r="J4318" s="61">
        <v>1.56</v>
      </c>
      <c r="K4318" s="64">
        <f t="shared" si="279"/>
        <v>1.1094674556213018</v>
      </c>
      <c r="M4318" s="2"/>
    </row>
    <row r="4319" spans="1:13" x14ac:dyDescent="0.2">
      <c r="A4319" s="47">
        <f t="shared" si="277"/>
        <v>2021</v>
      </c>
      <c r="B4319" s="181" t="str">
        <f t="shared" si="278"/>
        <v>Jul</v>
      </c>
      <c r="C4319" s="79">
        <f t="shared" si="280"/>
        <v>29</v>
      </c>
      <c r="D4319" s="194">
        <v>44393</v>
      </c>
      <c r="E4319" s="53" t="s">
        <v>66</v>
      </c>
      <c r="F4319" s="53" t="s">
        <v>146</v>
      </c>
      <c r="G4319" s="50" t="s">
        <v>138</v>
      </c>
      <c r="H4319" s="50" t="s">
        <v>144</v>
      </c>
      <c r="I4319" s="53">
        <v>54</v>
      </c>
      <c r="J4319" s="61">
        <v>1.76</v>
      </c>
      <c r="K4319" s="64">
        <f t="shared" si="279"/>
        <v>1.117715795356399</v>
      </c>
      <c r="M4319" s="2"/>
    </row>
    <row r="4320" spans="1:13" x14ac:dyDescent="0.2">
      <c r="A4320" s="47">
        <f t="shared" si="277"/>
        <v>2021</v>
      </c>
      <c r="B4320" s="181" t="str">
        <f t="shared" si="278"/>
        <v>Jul</v>
      </c>
      <c r="C4320" s="79">
        <f t="shared" si="280"/>
        <v>29</v>
      </c>
      <c r="D4320" s="194">
        <v>44393</v>
      </c>
      <c r="E4320" s="53" t="s">
        <v>66</v>
      </c>
      <c r="F4320" s="53" t="s">
        <v>146</v>
      </c>
      <c r="G4320" s="50" t="s">
        <v>138</v>
      </c>
      <c r="H4320" s="50" t="s">
        <v>144</v>
      </c>
      <c r="I4320" s="53">
        <v>67</v>
      </c>
      <c r="J4320" s="61">
        <v>3.42</v>
      </c>
      <c r="K4320" s="64">
        <f t="shared" si="279"/>
        <v>1.1371079554333479</v>
      </c>
      <c r="M4320" s="2"/>
    </row>
    <row r="4321" spans="1:13" x14ac:dyDescent="0.2">
      <c r="A4321" s="47">
        <f t="shared" si="277"/>
        <v>2021</v>
      </c>
      <c r="B4321" s="181" t="str">
        <f t="shared" si="278"/>
        <v>Jul</v>
      </c>
      <c r="C4321" s="79">
        <f t="shared" si="280"/>
        <v>30</v>
      </c>
      <c r="D4321" s="194">
        <v>44399</v>
      </c>
      <c r="E4321" s="53" t="s">
        <v>217</v>
      </c>
      <c r="F4321" s="53" t="s">
        <v>146</v>
      </c>
      <c r="G4321" s="50" t="s">
        <v>138</v>
      </c>
      <c r="H4321" s="50" t="s">
        <v>144</v>
      </c>
      <c r="I4321" s="53">
        <v>65</v>
      </c>
      <c r="J4321" s="61">
        <v>3.19</v>
      </c>
      <c r="K4321" s="64">
        <f t="shared" si="279"/>
        <v>1.1615839781520254</v>
      </c>
      <c r="M4321" s="2"/>
    </row>
    <row r="4322" spans="1:13" x14ac:dyDescent="0.2">
      <c r="A4322" s="47">
        <f t="shared" si="277"/>
        <v>2021</v>
      </c>
      <c r="B4322" s="181" t="str">
        <f t="shared" si="278"/>
        <v>Jul</v>
      </c>
      <c r="C4322" s="79">
        <f t="shared" si="280"/>
        <v>30</v>
      </c>
      <c r="D4322" s="194">
        <v>44399</v>
      </c>
      <c r="E4322" s="53" t="s">
        <v>217</v>
      </c>
      <c r="F4322" s="53" t="s">
        <v>146</v>
      </c>
      <c r="G4322" s="50" t="s">
        <v>138</v>
      </c>
      <c r="H4322" s="50" t="s">
        <v>144</v>
      </c>
      <c r="I4322" s="53">
        <v>65</v>
      </c>
      <c r="J4322" s="61">
        <v>2.94</v>
      </c>
      <c r="K4322" s="64">
        <f t="shared" si="279"/>
        <v>1.0705507510241239</v>
      </c>
      <c r="M4322" s="2"/>
    </row>
    <row r="4323" spans="1:13" x14ac:dyDescent="0.2">
      <c r="A4323" s="47">
        <f t="shared" si="277"/>
        <v>2021</v>
      </c>
      <c r="B4323" s="181" t="str">
        <f t="shared" si="278"/>
        <v>Jul</v>
      </c>
      <c r="C4323" s="79">
        <f t="shared" si="280"/>
        <v>30</v>
      </c>
      <c r="D4323" s="194">
        <v>44399</v>
      </c>
      <c r="E4323" s="53" t="s">
        <v>217</v>
      </c>
      <c r="F4323" s="53" t="s">
        <v>146</v>
      </c>
      <c r="G4323" s="50" t="s">
        <v>138</v>
      </c>
      <c r="H4323" s="50" t="s">
        <v>148</v>
      </c>
      <c r="I4323" s="53">
        <v>74</v>
      </c>
      <c r="J4323" s="61">
        <v>4.3499999999999996</v>
      </c>
      <c r="K4323" s="64">
        <f t="shared" si="279"/>
        <v>1.0734803466724576</v>
      </c>
      <c r="M4323" s="2"/>
    </row>
    <row r="4324" spans="1:13" x14ac:dyDescent="0.2">
      <c r="A4324" s="47">
        <f t="shared" si="277"/>
        <v>2021</v>
      </c>
      <c r="B4324" s="181" t="str">
        <f t="shared" si="278"/>
        <v>Jul</v>
      </c>
      <c r="C4324" s="79">
        <f t="shared" si="280"/>
        <v>30</v>
      </c>
      <c r="D4324" s="194">
        <v>44399</v>
      </c>
      <c r="E4324" s="53" t="s">
        <v>217</v>
      </c>
      <c r="F4324" s="53" t="s">
        <v>146</v>
      </c>
      <c r="G4324" s="50" t="s">
        <v>138</v>
      </c>
      <c r="H4324" s="50" t="s">
        <v>148</v>
      </c>
      <c r="I4324" s="53">
        <v>73</v>
      </c>
      <c r="J4324" s="61">
        <v>4.58</v>
      </c>
      <c r="K4324" s="64">
        <f t="shared" si="279"/>
        <v>1.1773264407468054</v>
      </c>
      <c r="M4324" s="2"/>
    </row>
    <row r="4325" spans="1:13" x14ac:dyDescent="0.2">
      <c r="A4325" s="47">
        <f t="shared" si="277"/>
        <v>2021</v>
      </c>
      <c r="B4325" s="181" t="str">
        <f t="shared" si="278"/>
        <v>Jul</v>
      </c>
      <c r="C4325" s="79">
        <f t="shared" si="280"/>
        <v>30</v>
      </c>
      <c r="D4325" s="194">
        <v>44399</v>
      </c>
      <c r="E4325" s="53" t="s">
        <v>217</v>
      </c>
      <c r="F4325" s="53" t="s">
        <v>146</v>
      </c>
      <c r="G4325" s="50" t="s">
        <v>138</v>
      </c>
      <c r="H4325" s="50" t="s">
        <v>148</v>
      </c>
      <c r="I4325" s="53">
        <v>74</v>
      </c>
      <c r="J4325" s="61">
        <v>4.9800000000000004</v>
      </c>
      <c r="K4325" s="64">
        <f t="shared" si="279"/>
        <v>1.2289499141215725</v>
      </c>
      <c r="M4325" s="2"/>
    </row>
    <row r="4326" spans="1:13" x14ac:dyDescent="0.2">
      <c r="A4326" s="47">
        <f t="shared" si="277"/>
        <v>2021</v>
      </c>
      <c r="B4326" s="181" t="str">
        <f t="shared" si="278"/>
        <v>Jul</v>
      </c>
      <c r="C4326" s="79">
        <f t="shared" si="280"/>
        <v>30</v>
      </c>
      <c r="D4326" s="194">
        <v>44399</v>
      </c>
      <c r="E4326" s="53" t="s">
        <v>217</v>
      </c>
      <c r="F4326" s="53" t="s">
        <v>146</v>
      </c>
      <c r="G4326" s="50" t="s">
        <v>138</v>
      </c>
      <c r="H4326" s="50" t="s">
        <v>144</v>
      </c>
      <c r="I4326" s="53">
        <v>56</v>
      </c>
      <c r="J4326" s="61">
        <v>1.82</v>
      </c>
      <c r="K4326" s="64">
        <f t="shared" si="279"/>
        <v>1.0363520408163265</v>
      </c>
      <c r="M4326" s="2"/>
    </row>
    <row r="4327" spans="1:13" x14ac:dyDescent="0.2">
      <c r="A4327" s="47">
        <f t="shared" si="277"/>
        <v>2021</v>
      </c>
      <c r="B4327" s="181" t="str">
        <f t="shared" si="278"/>
        <v>Jul</v>
      </c>
      <c r="C4327" s="79">
        <f t="shared" si="280"/>
        <v>30</v>
      </c>
      <c r="D4327" s="194">
        <v>44399</v>
      </c>
      <c r="E4327" s="53" t="s">
        <v>217</v>
      </c>
      <c r="F4327" s="53" t="s">
        <v>146</v>
      </c>
      <c r="G4327" s="50" t="s">
        <v>138</v>
      </c>
      <c r="H4327" s="50" t="s">
        <v>144</v>
      </c>
      <c r="I4327" s="53">
        <v>61</v>
      </c>
      <c r="J4327" s="61">
        <v>2.5099999999999998</v>
      </c>
      <c r="K4327" s="64">
        <f t="shared" si="279"/>
        <v>1.1058194298201169</v>
      </c>
      <c r="M4327" s="2"/>
    </row>
    <row r="4328" spans="1:13" x14ac:dyDescent="0.2">
      <c r="A4328" s="47">
        <f t="shared" ref="A4328:A4391" si="281">YEAR(D4328)</f>
        <v>2021</v>
      </c>
      <c r="B4328" s="181" t="str">
        <f t="shared" si="278"/>
        <v>Jul</v>
      </c>
      <c r="C4328" s="79">
        <f t="shared" si="280"/>
        <v>30</v>
      </c>
      <c r="D4328" s="194">
        <v>44399</v>
      </c>
      <c r="E4328" s="53" t="s">
        <v>217</v>
      </c>
      <c r="F4328" s="53" t="s">
        <v>146</v>
      </c>
      <c r="G4328" s="50" t="s">
        <v>138</v>
      </c>
      <c r="H4328" s="50" t="s">
        <v>144</v>
      </c>
      <c r="I4328" s="53">
        <v>68</v>
      </c>
      <c r="J4328" s="61">
        <v>3.7</v>
      </c>
      <c r="K4328" s="64">
        <f t="shared" si="279"/>
        <v>1.1767250152656219</v>
      </c>
      <c r="M4328" s="2"/>
    </row>
    <row r="4329" spans="1:13" x14ac:dyDescent="0.2">
      <c r="A4329" s="47">
        <f t="shared" si="281"/>
        <v>2021</v>
      </c>
      <c r="B4329" s="181" t="str">
        <f t="shared" si="278"/>
        <v>Jul</v>
      </c>
      <c r="C4329" s="79">
        <f t="shared" si="280"/>
        <v>30</v>
      </c>
      <c r="D4329" s="194">
        <v>44399</v>
      </c>
      <c r="E4329" s="53" t="s">
        <v>217</v>
      </c>
      <c r="F4329" s="53" t="s">
        <v>146</v>
      </c>
      <c r="G4329" s="50" t="s">
        <v>138</v>
      </c>
      <c r="H4329" s="50" t="s">
        <v>144</v>
      </c>
      <c r="I4329" s="53">
        <v>69</v>
      </c>
      <c r="J4329" s="61">
        <v>3.78</v>
      </c>
      <c r="K4329" s="64">
        <f t="shared" si="279"/>
        <v>1.1506534067559793</v>
      </c>
      <c r="M4329" s="2"/>
    </row>
    <row r="4330" spans="1:13" x14ac:dyDescent="0.2">
      <c r="A4330" s="47">
        <f t="shared" si="281"/>
        <v>2021</v>
      </c>
      <c r="B4330" s="181" t="str">
        <f t="shared" si="278"/>
        <v>Jul</v>
      </c>
      <c r="C4330" s="79">
        <f t="shared" si="280"/>
        <v>30</v>
      </c>
      <c r="D4330" s="194">
        <v>44399</v>
      </c>
      <c r="E4330" s="53" t="s">
        <v>217</v>
      </c>
      <c r="F4330" s="53" t="s">
        <v>146</v>
      </c>
      <c r="G4330" s="50" t="s">
        <v>138</v>
      </c>
      <c r="H4330" s="50" t="s">
        <v>144</v>
      </c>
      <c r="I4330" s="53">
        <v>63</v>
      </c>
      <c r="J4330" s="61">
        <v>2.93</v>
      </c>
      <c r="K4330" s="64">
        <f t="shared" si="279"/>
        <v>1.171779705415382</v>
      </c>
      <c r="M4330" s="2"/>
    </row>
    <row r="4331" spans="1:13" x14ac:dyDescent="0.2">
      <c r="A4331" s="47">
        <f t="shared" si="281"/>
        <v>2021</v>
      </c>
      <c r="B4331" s="181" t="str">
        <f t="shared" si="278"/>
        <v>Jul</v>
      </c>
      <c r="C4331" s="79">
        <f t="shared" si="280"/>
        <v>30</v>
      </c>
      <c r="D4331" s="194">
        <v>44399</v>
      </c>
      <c r="E4331" s="53" t="s">
        <v>217</v>
      </c>
      <c r="F4331" s="53" t="s">
        <v>146</v>
      </c>
      <c r="G4331" s="50" t="s">
        <v>138</v>
      </c>
      <c r="H4331" s="50" t="s">
        <v>144</v>
      </c>
      <c r="I4331" s="53">
        <v>65</v>
      </c>
      <c r="J4331" s="61">
        <v>3.01</v>
      </c>
      <c r="K4331" s="64">
        <f t="shared" si="279"/>
        <v>1.0960400546199363</v>
      </c>
      <c r="M4331" s="2"/>
    </row>
    <row r="4332" spans="1:13" x14ac:dyDescent="0.2">
      <c r="A4332" s="47">
        <f t="shared" si="281"/>
        <v>2021</v>
      </c>
      <c r="B4332" s="181" t="str">
        <f t="shared" si="278"/>
        <v>Jul</v>
      </c>
      <c r="C4332" s="79">
        <f t="shared" si="280"/>
        <v>30</v>
      </c>
      <c r="D4332" s="194">
        <v>44399</v>
      </c>
      <c r="E4332" s="53" t="s">
        <v>217</v>
      </c>
      <c r="F4332" s="53" t="s">
        <v>146</v>
      </c>
      <c r="G4332" s="50" t="s">
        <v>138</v>
      </c>
      <c r="H4332" s="50" t="s">
        <v>144</v>
      </c>
      <c r="I4332" s="53">
        <v>60</v>
      </c>
      <c r="J4332" s="61">
        <v>2.19</v>
      </c>
      <c r="K4332" s="64">
        <f t="shared" si="279"/>
        <v>1.0138888888888888</v>
      </c>
      <c r="M4332" s="2"/>
    </row>
    <row r="4333" spans="1:13" x14ac:dyDescent="0.2">
      <c r="A4333" s="47">
        <f t="shared" si="281"/>
        <v>2021</v>
      </c>
      <c r="B4333" s="181" t="str">
        <f t="shared" si="278"/>
        <v>Jul</v>
      </c>
      <c r="C4333" s="79">
        <f t="shared" si="280"/>
        <v>30</v>
      </c>
      <c r="D4333" s="194">
        <v>44399</v>
      </c>
      <c r="E4333" s="53" t="s">
        <v>217</v>
      </c>
      <c r="F4333" s="53" t="s">
        <v>146</v>
      </c>
      <c r="G4333" s="50" t="s">
        <v>138</v>
      </c>
      <c r="H4333" s="50" t="s">
        <v>144</v>
      </c>
      <c r="I4333" s="53">
        <v>60</v>
      </c>
      <c r="J4333" s="61">
        <v>2.5099999999999998</v>
      </c>
      <c r="K4333" s="64">
        <f t="shared" si="279"/>
        <v>1.162037037037037</v>
      </c>
      <c r="M4333" s="2"/>
    </row>
    <row r="4334" spans="1:13" x14ac:dyDescent="0.2">
      <c r="A4334" s="47">
        <f t="shared" si="281"/>
        <v>2021</v>
      </c>
      <c r="B4334" s="181" t="str">
        <f t="shared" ref="B4334:B4397" si="282">TEXT(D4334,"mmm")</f>
        <v>Jul</v>
      </c>
      <c r="C4334" s="79">
        <f t="shared" si="280"/>
        <v>30</v>
      </c>
      <c r="D4334" s="194">
        <v>44399</v>
      </c>
      <c r="E4334" s="53" t="s">
        <v>217</v>
      </c>
      <c r="F4334" s="53" t="s">
        <v>146</v>
      </c>
      <c r="G4334" s="50" t="s">
        <v>138</v>
      </c>
      <c r="H4334" s="50" t="s">
        <v>144</v>
      </c>
      <c r="I4334" s="53">
        <v>61</v>
      </c>
      <c r="J4334" s="61">
        <v>2.61</v>
      </c>
      <c r="K4334" s="64">
        <f t="shared" si="279"/>
        <v>1.1498759808089665</v>
      </c>
      <c r="M4334" s="2"/>
    </row>
    <row r="4335" spans="1:13" x14ac:dyDescent="0.2">
      <c r="A4335" s="47">
        <f t="shared" si="281"/>
        <v>2021</v>
      </c>
      <c r="B4335" s="181" t="str">
        <f t="shared" si="282"/>
        <v>Jul</v>
      </c>
      <c r="C4335" s="79">
        <f t="shared" si="280"/>
        <v>30</v>
      </c>
      <c r="D4335" s="194">
        <v>44399</v>
      </c>
      <c r="E4335" s="53" t="s">
        <v>217</v>
      </c>
      <c r="F4335" s="53" t="s">
        <v>146</v>
      </c>
      <c r="G4335" s="50" t="s">
        <v>138</v>
      </c>
      <c r="H4335" s="50" t="s">
        <v>148</v>
      </c>
      <c r="I4335" s="53">
        <v>70</v>
      </c>
      <c r="J4335" s="61">
        <v>3.83</v>
      </c>
      <c r="K4335" s="64">
        <f t="shared" si="279"/>
        <v>1.1166180758017492</v>
      </c>
      <c r="M4335" s="2"/>
    </row>
    <row r="4336" spans="1:13" x14ac:dyDescent="0.2">
      <c r="A4336" s="47">
        <f t="shared" si="281"/>
        <v>2021</v>
      </c>
      <c r="B4336" s="181" t="str">
        <f t="shared" si="282"/>
        <v>Jul</v>
      </c>
      <c r="C4336" s="79">
        <f t="shared" si="280"/>
        <v>30</v>
      </c>
      <c r="D4336" s="194">
        <v>44399</v>
      </c>
      <c r="E4336" s="53" t="s">
        <v>217</v>
      </c>
      <c r="F4336" s="53" t="s">
        <v>146</v>
      </c>
      <c r="G4336" s="50" t="s">
        <v>138</v>
      </c>
      <c r="H4336" s="50" t="s">
        <v>144</v>
      </c>
      <c r="I4336" s="53">
        <v>58</v>
      </c>
      <c r="J4336" s="61">
        <v>2.34</v>
      </c>
      <c r="K4336" s="64">
        <f t="shared" si="279"/>
        <v>1.1993111648694084</v>
      </c>
      <c r="M4336" s="2"/>
    </row>
    <row r="4337" spans="1:13" x14ac:dyDescent="0.2">
      <c r="A4337" s="47">
        <f t="shared" si="281"/>
        <v>2021</v>
      </c>
      <c r="B4337" s="181" t="str">
        <f t="shared" si="282"/>
        <v>Jul</v>
      </c>
      <c r="C4337" s="79">
        <f t="shared" si="280"/>
        <v>30</v>
      </c>
      <c r="D4337" s="194">
        <v>44399</v>
      </c>
      <c r="E4337" s="53" t="s">
        <v>217</v>
      </c>
      <c r="F4337" s="53" t="s">
        <v>146</v>
      </c>
      <c r="G4337" s="50" t="s">
        <v>138</v>
      </c>
      <c r="H4337" s="50" t="s">
        <v>148</v>
      </c>
      <c r="I4337" s="53">
        <v>75</v>
      </c>
      <c r="J4337" s="61">
        <v>4.63</v>
      </c>
      <c r="K4337" s="64">
        <f t="shared" si="279"/>
        <v>1.0974814814814815</v>
      </c>
      <c r="M4337" s="2"/>
    </row>
    <row r="4338" spans="1:13" x14ac:dyDescent="0.2">
      <c r="A4338" s="47">
        <f t="shared" si="281"/>
        <v>2021</v>
      </c>
      <c r="B4338" s="181" t="str">
        <f t="shared" si="282"/>
        <v>Jul</v>
      </c>
      <c r="C4338" s="79">
        <f t="shared" si="280"/>
        <v>30</v>
      </c>
      <c r="D4338" s="194">
        <v>44399</v>
      </c>
      <c r="E4338" s="53" t="s">
        <v>217</v>
      </c>
      <c r="F4338" s="53" t="s">
        <v>146</v>
      </c>
      <c r="G4338" s="50" t="s">
        <v>138</v>
      </c>
      <c r="H4338" s="50" t="s">
        <v>144</v>
      </c>
      <c r="I4338" s="53">
        <v>59</v>
      </c>
      <c r="J4338" s="61">
        <v>2.5299999999999998</v>
      </c>
      <c r="K4338" s="64">
        <f t="shared" si="279"/>
        <v>1.2318688863028837</v>
      </c>
      <c r="M4338" s="2"/>
    </row>
    <row r="4339" spans="1:13" x14ac:dyDescent="0.2">
      <c r="A4339" s="47">
        <f t="shared" si="281"/>
        <v>2021</v>
      </c>
      <c r="B4339" s="181" t="str">
        <f t="shared" si="282"/>
        <v>Jul</v>
      </c>
      <c r="C4339" s="79">
        <f t="shared" si="280"/>
        <v>30</v>
      </c>
      <c r="D4339" s="194">
        <v>44399</v>
      </c>
      <c r="E4339" s="53" t="s">
        <v>217</v>
      </c>
      <c r="F4339" s="53" t="s">
        <v>146</v>
      </c>
      <c r="G4339" s="50" t="s">
        <v>138</v>
      </c>
      <c r="H4339" s="50" t="s">
        <v>144</v>
      </c>
      <c r="I4339" s="53">
        <v>62</v>
      </c>
      <c r="J4339" s="61">
        <v>1.99</v>
      </c>
      <c r="K4339" s="64">
        <f t="shared" si="279"/>
        <v>0.83498371991541065</v>
      </c>
      <c r="M4339" s="2"/>
    </row>
    <row r="4340" spans="1:13" x14ac:dyDescent="0.2">
      <c r="A4340" s="47">
        <f t="shared" si="281"/>
        <v>2021</v>
      </c>
      <c r="B4340" s="181" t="str">
        <f t="shared" si="282"/>
        <v>Jul</v>
      </c>
      <c r="C4340" s="79">
        <f t="shared" si="280"/>
        <v>30</v>
      </c>
      <c r="D4340" s="194">
        <v>44399</v>
      </c>
      <c r="E4340" s="53" t="s">
        <v>217</v>
      </c>
      <c r="F4340" s="53" t="s">
        <v>146</v>
      </c>
      <c r="G4340" s="50" t="s">
        <v>138</v>
      </c>
      <c r="H4340" s="50" t="s">
        <v>144</v>
      </c>
      <c r="I4340" s="53">
        <v>58</v>
      </c>
      <c r="J4340" s="61">
        <v>2.2400000000000002</v>
      </c>
      <c r="K4340" s="64">
        <f t="shared" si="279"/>
        <v>1.1480585509861005</v>
      </c>
      <c r="M4340" s="2"/>
    </row>
    <row r="4341" spans="1:13" x14ac:dyDescent="0.2">
      <c r="A4341" s="47">
        <f t="shared" si="281"/>
        <v>2021</v>
      </c>
      <c r="B4341" s="181" t="str">
        <f t="shared" si="282"/>
        <v>Jul</v>
      </c>
      <c r="C4341" s="79">
        <f t="shared" si="280"/>
        <v>30</v>
      </c>
      <c r="D4341" s="194">
        <v>44399</v>
      </c>
      <c r="E4341" s="53" t="s">
        <v>217</v>
      </c>
      <c r="F4341" s="53" t="s">
        <v>146</v>
      </c>
      <c r="G4341" s="50" t="s">
        <v>138</v>
      </c>
      <c r="H4341" s="50" t="s">
        <v>144</v>
      </c>
      <c r="I4341" s="53">
        <v>65</v>
      </c>
      <c r="J4341" s="61">
        <v>3.1</v>
      </c>
      <c r="K4341" s="64">
        <f t="shared" si="279"/>
        <v>1.1288120163859809</v>
      </c>
      <c r="M4341" s="2"/>
    </row>
    <row r="4342" spans="1:13" x14ac:dyDescent="0.2">
      <c r="A4342" s="47">
        <f t="shared" si="281"/>
        <v>2021</v>
      </c>
      <c r="B4342" s="181" t="str">
        <f t="shared" si="282"/>
        <v>Jul</v>
      </c>
      <c r="C4342" s="79">
        <f t="shared" si="280"/>
        <v>30</v>
      </c>
      <c r="D4342" s="194">
        <v>44399</v>
      </c>
      <c r="E4342" s="53" t="s">
        <v>217</v>
      </c>
      <c r="F4342" s="53" t="s">
        <v>146</v>
      </c>
      <c r="G4342" s="50" t="s">
        <v>138</v>
      </c>
      <c r="H4342" s="50" t="s">
        <v>148</v>
      </c>
      <c r="I4342" s="53">
        <v>75</v>
      </c>
      <c r="J4342" s="61">
        <v>4.18</v>
      </c>
      <c r="K4342" s="64">
        <f t="shared" si="279"/>
        <v>0.99081481481481481</v>
      </c>
      <c r="M4342" s="2"/>
    </row>
    <row r="4343" spans="1:13" x14ac:dyDescent="0.2">
      <c r="A4343" s="47">
        <f t="shared" si="281"/>
        <v>2021</v>
      </c>
      <c r="B4343" s="181" t="str">
        <f t="shared" si="282"/>
        <v>Jul</v>
      </c>
      <c r="C4343" s="79">
        <f t="shared" si="280"/>
        <v>30</v>
      </c>
      <c r="D4343" s="194">
        <v>44399</v>
      </c>
      <c r="E4343" s="53" t="s">
        <v>217</v>
      </c>
      <c r="F4343" s="53" t="s">
        <v>146</v>
      </c>
      <c r="G4343" s="50" t="s">
        <v>138</v>
      </c>
      <c r="H4343" s="50" t="s">
        <v>144</v>
      </c>
      <c r="I4343" s="53">
        <v>63</v>
      </c>
      <c r="J4343" s="61">
        <v>2.89</v>
      </c>
      <c r="K4343" s="64">
        <f t="shared" si="279"/>
        <v>1.1557827128499842</v>
      </c>
      <c r="M4343" s="2"/>
    </row>
    <row r="4344" spans="1:13" x14ac:dyDescent="0.2">
      <c r="A4344" s="47">
        <f t="shared" si="281"/>
        <v>2021</v>
      </c>
      <c r="B4344" s="181" t="str">
        <f t="shared" si="282"/>
        <v>Jul</v>
      </c>
      <c r="C4344" s="79">
        <f t="shared" si="280"/>
        <v>30</v>
      </c>
      <c r="D4344" s="194">
        <v>44399</v>
      </c>
      <c r="E4344" s="53" t="s">
        <v>217</v>
      </c>
      <c r="F4344" s="53" t="s">
        <v>146</v>
      </c>
      <c r="G4344" s="50" t="s">
        <v>138</v>
      </c>
      <c r="H4344" s="50" t="s">
        <v>144</v>
      </c>
      <c r="I4344" s="53">
        <v>63</v>
      </c>
      <c r="J4344" s="61">
        <v>3.31</v>
      </c>
      <c r="K4344" s="64">
        <f t="shared" si="279"/>
        <v>1.3237511347866602</v>
      </c>
      <c r="M4344" s="2"/>
    </row>
    <row r="4345" spans="1:13" x14ac:dyDescent="0.2">
      <c r="A4345" s="47">
        <f t="shared" si="281"/>
        <v>2021</v>
      </c>
      <c r="B4345" s="181" t="str">
        <f t="shared" si="282"/>
        <v>Jul</v>
      </c>
      <c r="C4345" s="79">
        <f t="shared" si="280"/>
        <v>30</v>
      </c>
      <c r="D4345" s="194">
        <v>44399</v>
      </c>
      <c r="E4345" s="53" t="s">
        <v>219</v>
      </c>
      <c r="F4345" s="53" t="s">
        <v>146</v>
      </c>
      <c r="G4345" s="50" t="s">
        <v>138</v>
      </c>
      <c r="H4345" s="50" t="s">
        <v>144</v>
      </c>
      <c r="I4345" s="53">
        <v>51</v>
      </c>
      <c r="J4345" s="61">
        <v>1.29</v>
      </c>
      <c r="K4345" s="64">
        <f t="shared" si="279"/>
        <v>0.97247664925254995</v>
      </c>
      <c r="M4345" s="2"/>
    </row>
    <row r="4346" spans="1:13" x14ac:dyDescent="0.2">
      <c r="A4346" s="47">
        <f t="shared" si="281"/>
        <v>2021</v>
      </c>
      <c r="B4346" s="181" t="str">
        <f t="shared" si="282"/>
        <v>Jul</v>
      </c>
      <c r="C4346" s="79">
        <f t="shared" si="280"/>
        <v>30</v>
      </c>
      <c r="D4346" s="194">
        <v>44399</v>
      </c>
      <c r="E4346" s="53" t="s">
        <v>219</v>
      </c>
      <c r="F4346" s="53" t="s">
        <v>146</v>
      </c>
      <c r="G4346" s="50" t="s">
        <v>138</v>
      </c>
      <c r="H4346" s="50" t="s">
        <v>144</v>
      </c>
      <c r="I4346" s="53">
        <v>55</v>
      </c>
      <c r="J4346" s="61">
        <v>1.83</v>
      </c>
      <c r="K4346" s="64">
        <f t="shared" si="279"/>
        <v>1.0999248685199099</v>
      </c>
      <c r="M4346" s="2"/>
    </row>
    <row r="4347" spans="1:13" x14ac:dyDescent="0.2">
      <c r="A4347" s="47">
        <f t="shared" si="281"/>
        <v>2021</v>
      </c>
      <c r="B4347" s="181" t="str">
        <f t="shared" si="282"/>
        <v>Jul</v>
      </c>
      <c r="C4347" s="79">
        <f t="shared" si="280"/>
        <v>30</v>
      </c>
      <c r="D4347" s="194">
        <v>44399</v>
      </c>
      <c r="E4347" s="53" t="s">
        <v>219</v>
      </c>
      <c r="F4347" s="53" t="s">
        <v>146</v>
      </c>
      <c r="G4347" s="50" t="s">
        <v>138</v>
      </c>
      <c r="H4347" s="50" t="s">
        <v>144</v>
      </c>
      <c r="I4347" s="53">
        <v>56</v>
      </c>
      <c r="J4347" s="61">
        <v>1.88</v>
      </c>
      <c r="K4347" s="64">
        <f t="shared" si="279"/>
        <v>1.0705174927113703</v>
      </c>
      <c r="M4347" s="2"/>
    </row>
    <row r="4348" spans="1:13" x14ac:dyDescent="0.2">
      <c r="A4348" s="47">
        <f t="shared" si="281"/>
        <v>2021</v>
      </c>
      <c r="B4348" s="181" t="str">
        <f t="shared" si="282"/>
        <v>Jul</v>
      </c>
      <c r="C4348" s="79">
        <f t="shared" si="280"/>
        <v>30</v>
      </c>
      <c r="D4348" s="194">
        <v>44399</v>
      </c>
      <c r="E4348" s="53" t="s">
        <v>219</v>
      </c>
      <c r="F4348" s="53" t="s">
        <v>146</v>
      </c>
      <c r="G4348" s="50" t="s">
        <v>138</v>
      </c>
      <c r="H4348" s="50" t="s">
        <v>144</v>
      </c>
      <c r="I4348" s="53">
        <v>49</v>
      </c>
      <c r="J4348" s="61">
        <v>1.29</v>
      </c>
      <c r="K4348" s="64">
        <f t="shared" si="279"/>
        <v>1.0964819080485173</v>
      </c>
      <c r="M4348" s="2"/>
    </row>
    <row r="4349" spans="1:13" x14ac:dyDescent="0.2">
      <c r="A4349" s="47">
        <f t="shared" si="281"/>
        <v>2021</v>
      </c>
      <c r="B4349" s="181" t="str">
        <f t="shared" si="282"/>
        <v>Jul</v>
      </c>
      <c r="C4349" s="79">
        <f t="shared" si="280"/>
        <v>30</v>
      </c>
      <c r="D4349" s="194">
        <v>44399</v>
      </c>
      <c r="E4349" s="53" t="s">
        <v>219</v>
      </c>
      <c r="F4349" s="53" t="s">
        <v>146</v>
      </c>
      <c r="G4349" s="50" t="s">
        <v>138</v>
      </c>
      <c r="H4349" s="50" t="s">
        <v>144</v>
      </c>
      <c r="I4349" s="53">
        <v>53</v>
      </c>
      <c r="J4349" s="61">
        <v>1.64</v>
      </c>
      <c r="K4349" s="64">
        <f t="shared" si="279"/>
        <v>1.10158049933838</v>
      </c>
      <c r="M4349" s="2"/>
    </row>
    <row r="4350" spans="1:13" x14ac:dyDescent="0.2">
      <c r="A4350" s="47">
        <f t="shared" si="281"/>
        <v>2021</v>
      </c>
      <c r="B4350" s="181" t="str">
        <f t="shared" si="282"/>
        <v>Jul</v>
      </c>
      <c r="C4350" s="79">
        <f t="shared" si="280"/>
        <v>30</v>
      </c>
      <c r="D4350" s="194">
        <v>44399</v>
      </c>
      <c r="E4350" s="53" t="s">
        <v>25</v>
      </c>
      <c r="F4350" s="53" t="s">
        <v>146</v>
      </c>
      <c r="G4350" s="50" t="s">
        <v>138</v>
      </c>
      <c r="H4350" s="50" t="s">
        <v>148</v>
      </c>
      <c r="I4350" s="53">
        <v>72</v>
      </c>
      <c r="J4350" s="61">
        <v>4.21</v>
      </c>
      <c r="K4350" s="64">
        <f t="shared" si="279"/>
        <v>1.1279363854595337</v>
      </c>
      <c r="M4350" s="2"/>
    </row>
    <row r="4351" spans="1:13" x14ac:dyDescent="0.2">
      <c r="A4351" s="47">
        <f t="shared" si="281"/>
        <v>2021</v>
      </c>
      <c r="B4351" s="181" t="str">
        <f t="shared" si="282"/>
        <v>Jul</v>
      </c>
      <c r="C4351" s="79">
        <f t="shared" si="280"/>
        <v>30</v>
      </c>
      <c r="D4351" s="194">
        <v>44399</v>
      </c>
      <c r="E4351" s="53" t="s">
        <v>25</v>
      </c>
      <c r="F4351" s="53" t="s">
        <v>146</v>
      </c>
      <c r="G4351" s="50" t="s">
        <v>138</v>
      </c>
      <c r="H4351" s="50" t="s">
        <v>144</v>
      </c>
      <c r="I4351" s="53">
        <v>69</v>
      </c>
      <c r="J4351" s="61">
        <v>3.9</v>
      </c>
      <c r="K4351" s="64">
        <f t="shared" si="279"/>
        <v>1.1871820863355342</v>
      </c>
      <c r="M4351" s="2"/>
    </row>
    <row r="4352" spans="1:13" x14ac:dyDescent="0.2">
      <c r="A4352" s="47">
        <f t="shared" si="281"/>
        <v>2021</v>
      </c>
      <c r="B4352" s="181" t="str">
        <f t="shared" si="282"/>
        <v>Jul</v>
      </c>
      <c r="C4352" s="79">
        <f t="shared" si="280"/>
        <v>30</v>
      </c>
      <c r="D4352" s="194">
        <v>44399</v>
      </c>
      <c r="E4352" s="53" t="s">
        <v>25</v>
      </c>
      <c r="F4352" s="53" t="s">
        <v>146</v>
      </c>
      <c r="G4352" s="50" t="s">
        <v>138</v>
      </c>
      <c r="H4352" s="50" t="s">
        <v>144</v>
      </c>
      <c r="I4352" s="53">
        <v>60</v>
      </c>
      <c r="J4352" s="61">
        <v>2.58</v>
      </c>
      <c r="K4352" s="64">
        <f t="shared" si="279"/>
        <v>1.1944444444444444</v>
      </c>
      <c r="M4352" s="2"/>
    </row>
    <row r="4353" spans="1:13" x14ac:dyDescent="0.2">
      <c r="A4353" s="47">
        <f t="shared" si="281"/>
        <v>2021</v>
      </c>
      <c r="B4353" s="181" t="str">
        <f t="shared" si="282"/>
        <v>Jul</v>
      </c>
      <c r="C4353" s="79">
        <f t="shared" si="280"/>
        <v>30</v>
      </c>
      <c r="D4353" s="194">
        <v>44399</v>
      </c>
      <c r="E4353" s="53" t="s">
        <v>25</v>
      </c>
      <c r="F4353" s="53" t="s">
        <v>146</v>
      </c>
      <c r="G4353" s="50" t="s">
        <v>138</v>
      </c>
      <c r="H4353" s="50" t="s">
        <v>148</v>
      </c>
      <c r="I4353" s="53">
        <v>73</v>
      </c>
      <c r="J4353" s="61">
        <v>4.4400000000000004</v>
      </c>
      <c r="K4353" s="64">
        <f t="shared" si="279"/>
        <v>1.1413382962698291</v>
      </c>
      <c r="M4353" s="2"/>
    </row>
    <row r="4354" spans="1:13" x14ac:dyDescent="0.2">
      <c r="A4354" s="47">
        <f t="shared" si="281"/>
        <v>2021</v>
      </c>
      <c r="B4354" s="181" t="str">
        <f t="shared" si="282"/>
        <v>Jul</v>
      </c>
      <c r="C4354" s="79">
        <f t="shared" si="280"/>
        <v>30</v>
      </c>
      <c r="D4354" s="194">
        <v>44399</v>
      </c>
      <c r="E4354" s="53" t="s">
        <v>25</v>
      </c>
      <c r="F4354" s="53" t="s">
        <v>146</v>
      </c>
      <c r="G4354" s="50" t="s">
        <v>138</v>
      </c>
      <c r="H4354" s="50" t="s">
        <v>144</v>
      </c>
      <c r="I4354" s="53">
        <v>66</v>
      </c>
      <c r="J4354" s="61">
        <v>4.09</v>
      </c>
      <c r="K4354" s="64">
        <f t="shared" si="279"/>
        <v>1.4226284887441911</v>
      </c>
      <c r="M4354" s="2"/>
    </row>
    <row r="4355" spans="1:13" x14ac:dyDescent="0.2">
      <c r="A4355" s="47">
        <f t="shared" si="281"/>
        <v>2021</v>
      </c>
      <c r="B4355" s="181" t="str">
        <f t="shared" si="282"/>
        <v>Jul</v>
      </c>
      <c r="C4355" s="79">
        <f t="shared" si="280"/>
        <v>30</v>
      </c>
      <c r="D4355" s="194">
        <v>44399</v>
      </c>
      <c r="E4355" s="53" t="s">
        <v>25</v>
      </c>
      <c r="F4355" s="53" t="s">
        <v>146</v>
      </c>
      <c r="G4355" s="50" t="s">
        <v>138</v>
      </c>
      <c r="H4355" s="50" t="s">
        <v>148</v>
      </c>
      <c r="I4355" s="53">
        <v>70</v>
      </c>
      <c r="J4355" s="61">
        <v>3.95</v>
      </c>
      <c r="K4355" s="64">
        <f t="shared" ref="K4355:K4418" si="283">IF(J4355="","",(J4355*100000)/(I4355^3))</f>
        <v>1.1516034985422741</v>
      </c>
      <c r="M4355" s="2"/>
    </row>
    <row r="4356" spans="1:13" x14ac:dyDescent="0.2">
      <c r="A4356" s="47">
        <f t="shared" si="281"/>
        <v>2021</v>
      </c>
      <c r="B4356" s="181" t="str">
        <f t="shared" si="282"/>
        <v>Jul</v>
      </c>
      <c r="C4356" s="79">
        <f t="shared" si="280"/>
        <v>30</v>
      </c>
      <c r="D4356" s="194">
        <v>44399</v>
      </c>
      <c r="E4356" s="53" t="s">
        <v>25</v>
      </c>
      <c r="F4356" s="53" t="s">
        <v>146</v>
      </c>
      <c r="G4356" s="50" t="s">
        <v>138</v>
      </c>
      <c r="H4356" s="50" t="s">
        <v>144</v>
      </c>
      <c r="I4356" s="53">
        <v>60</v>
      </c>
      <c r="J4356" s="61">
        <v>2.3199999999999998</v>
      </c>
      <c r="K4356" s="64">
        <f t="shared" si="283"/>
        <v>1.074074074074074</v>
      </c>
      <c r="M4356" s="2"/>
    </row>
    <row r="4357" spans="1:13" x14ac:dyDescent="0.2">
      <c r="A4357" s="47">
        <f t="shared" si="281"/>
        <v>2021</v>
      </c>
      <c r="B4357" s="181" t="str">
        <f t="shared" si="282"/>
        <v>Jul</v>
      </c>
      <c r="C4357" s="79">
        <f t="shared" si="280"/>
        <v>30</v>
      </c>
      <c r="D4357" s="194">
        <v>44399</v>
      </c>
      <c r="E4357" s="53" t="s">
        <v>206</v>
      </c>
      <c r="F4357" s="53" t="s">
        <v>146</v>
      </c>
      <c r="G4357" s="50" t="s">
        <v>138</v>
      </c>
      <c r="H4357" s="50" t="s">
        <v>144</v>
      </c>
      <c r="I4357" s="53">
        <v>63</v>
      </c>
      <c r="J4357" s="61">
        <v>2.58</v>
      </c>
      <c r="K4357" s="64">
        <f t="shared" si="283"/>
        <v>1.0318060204681521</v>
      </c>
      <c r="M4357" s="2"/>
    </row>
    <row r="4358" spans="1:13" x14ac:dyDescent="0.2">
      <c r="A4358" s="47">
        <f t="shared" si="281"/>
        <v>2021</v>
      </c>
      <c r="B4358" s="181" t="str">
        <f t="shared" si="282"/>
        <v>Jul</v>
      </c>
      <c r="C4358" s="79">
        <f t="shared" si="280"/>
        <v>30</v>
      </c>
      <c r="D4358" s="194">
        <v>44399</v>
      </c>
      <c r="E4358" s="53" t="s">
        <v>206</v>
      </c>
      <c r="F4358" s="53" t="s">
        <v>146</v>
      </c>
      <c r="G4358" s="50" t="s">
        <v>138</v>
      </c>
      <c r="H4358" s="50" t="s">
        <v>144</v>
      </c>
      <c r="I4358" s="53">
        <v>67</v>
      </c>
      <c r="J4358" s="61">
        <v>3.59</v>
      </c>
      <c r="K4358" s="64">
        <f t="shared" si="283"/>
        <v>1.1936308654987482</v>
      </c>
      <c r="M4358" s="2"/>
    </row>
    <row r="4359" spans="1:13" x14ac:dyDescent="0.2">
      <c r="A4359" s="47">
        <f t="shared" si="281"/>
        <v>2021</v>
      </c>
      <c r="B4359" s="181" t="str">
        <f t="shared" si="282"/>
        <v>Jul</v>
      </c>
      <c r="C4359" s="79">
        <f t="shared" si="280"/>
        <v>30</v>
      </c>
      <c r="D4359" s="194">
        <v>44399</v>
      </c>
      <c r="E4359" s="53" t="s">
        <v>206</v>
      </c>
      <c r="F4359" s="53" t="s">
        <v>146</v>
      </c>
      <c r="G4359" s="50" t="s">
        <v>138</v>
      </c>
      <c r="H4359" s="50" t="s">
        <v>144</v>
      </c>
      <c r="I4359" s="53">
        <v>62</v>
      </c>
      <c r="J4359" s="61">
        <v>2.8</v>
      </c>
      <c r="K4359" s="64">
        <f t="shared" si="283"/>
        <v>1.174851465207613</v>
      </c>
      <c r="M4359" s="2"/>
    </row>
    <row r="4360" spans="1:13" x14ac:dyDescent="0.2">
      <c r="A4360" s="47">
        <f t="shared" si="281"/>
        <v>2021</v>
      </c>
      <c r="B4360" s="181" t="str">
        <f t="shared" si="282"/>
        <v>Jul</v>
      </c>
      <c r="C4360" s="79">
        <f t="shared" si="280"/>
        <v>30</v>
      </c>
      <c r="D4360" s="194">
        <v>44399</v>
      </c>
      <c r="E4360" s="53" t="s">
        <v>206</v>
      </c>
      <c r="F4360" s="53" t="s">
        <v>146</v>
      </c>
      <c r="G4360" s="50" t="s">
        <v>138</v>
      </c>
      <c r="H4360" s="50" t="s">
        <v>144</v>
      </c>
      <c r="I4360" s="53">
        <v>52</v>
      </c>
      <c r="J4360" s="61">
        <v>1.54</v>
      </c>
      <c r="K4360" s="64">
        <f t="shared" si="283"/>
        <v>1.0952435138825671</v>
      </c>
      <c r="M4360" s="2"/>
    </row>
    <row r="4361" spans="1:13" x14ac:dyDescent="0.2">
      <c r="A4361" s="47">
        <f t="shared" si="281"/>
        <v>2021</v>
      </c>
      <c r="B4361" s="181" t="str">
        <f t="shared" si="282"/>
        <v>Jul</v>
      </c>
      <c r="C4361" s="79">
        <f t="shared" si="280"/>
        <v>30</v>
      </c>
      <c r="D4361" s="194">
        <v>44399</v>
      </c>
      <c r="E4361" s="53" t="s">
        <v>206</v>
      </c>
      <c r="F4361" s="53" t="s">
        <v>146</v>
      </c>
      <c r="G4361" s="50" t="s">
        <v>138</v>
      </c>
      <c r="H4361" s="50" t="s">
        <v>144</v>
      </c>
      <c r="I4361" s="53">
        <v>56</v>
      </c>
      <c r="J4361" s="61">
        <v>2.09</v>
      </c>
      <c r="K4361" s="64">
        <f t="shared" si="283"/>
        <v>1.1900965743440233</v>
      </c>
      <c r="M4361" s="2"/>
    </row>
    <row r="4362" spans="1:13" x14ac:dyDescent="0.2">
      <c r="A4362" s="47">
        <f t="shared" si="281"/>
        <v>2021</v>
      </c>
      <c r="B4362" s="181" t="str">
        <f t="shared" si="282"/>
        <v>Jul</v>
      </c>
      <c r="C4362" s="79">
        <f t="shared" si="280"/>
        <v>30</v>
      </c>
      <c r="D4362" s="194">
        <v>44399</v>
      </c>
      <c r="E4362" s="53" t="s">
        <v>206</v>
      </c>
      <c r="F4362" s="53" t="s">
        <v>146</v>
      </c>
      <c r="G4362" s="50" t="s">
        <v>138</v>
      </c>
      <c r="H4362" s="50" t="s">
        <v>144</v>
      </c>
      <c r="I4362" s="53">
        <v>55</v>
      </c>
      <c r="J4362" s="61">
        <v>2.0299999999999998</v>
      </c>
      <c r="K4362" s="64">
        <f t="shared" si="283"/>
        <v>1.220135236664162</v>
      </c>
      <c r="M4362" s="2"/>
    </row>
    <row r="4363" spans="1:13" x14ac:dyDescent="0.2">
      <c r="A4363" s="47">
        <f t="shared" si="281"/>
        <v>2021</v>
      </c>
      <c r="B4363" s="181" t="str">
        <f t="shared" si="282"/>
        <v>Jul</v>
      </c>
      <c r="C4363" s="79">
        <f t="shared" si="280"/>
        <v>30</v>
      </c>
      <c r="D4363" s="194">
        <v>44399</v>
      </c>
      <c r="E4363" s="53" t="s">
        <v>206</v>
      </c>
      <c r="F4363" s="53" t="s">
        <v>146</v>
      </c>
      <c r="G4363" s="50" t="s">
        <v>138</v>
      </c>
      <c r="H4363" s="50" t="s">
        <v>144</v>
      </c>
      <c r="I4363" s="53">
        <v>61</v>
      </c>
      <c r="J4363" s="61">
        <v>2.64</v>
      </c>
      <c r="K4363" s="64">
        <f t="shared" si="283"/>
        <v>1.1630929461056212</v>
      </c>
      <c r="M4363" s="2"/>
    </row>
    <row r="4364" spans="1:13" x14ac:dyDescent="0.2">
      <c r="A4364" s="47">
        <f t="shared" si="281"/>
        <v>2021</v>
      </c>
      <c r="B4364" s="181" t="str">
        <f t="shared" si="282"/>
        <v>Jul</v>
      </c>
      <c r="C4364" s="79">
        <f t="shared" si="280"/>
        <v>30</v>
      </c>
      <c r="D4364" s="194">
        <v>44399</v>
      </c>
      <c r="E4364" s="53" t="s">
        <v>206</v>
      </c>
      <c r="F4364" s="53" t="s">
        <v>146</v>
      </c>
      <c r="G4364" s="50" t="s">
        <v>138</v>
      </c>
      <c r="H4364" s="50" t="s">
        <v>144</v>
      </c>
      <c r="I4364" s="53">
        <v>63</v>
      </c>
      <c r="J4364" s="61">
        <v>2.95</v>
      </c>
      <c r="K4364" s="64">
        <f t="shared" si="283"/>
        <v>1.1797782016980807</v>
      </c>
      <c r="M4364" s="2"/>
    </row>
    <row r="4365" spans="1:13" x14ac:dyDescent="0.2">
      <c r="A4365" s="47">
        <f t="shared" si="281"/>
        <v>2021</v>
      </c>
      <c r="B4365" s="181" t="str">
        <f t="shared" si="282"/>
        <v>Jul</v>
      </c>
      <c r="C4365" s="79">
        <f t="shared" si="280"/>
        <v>30</v>
      </c>
      <c r="D4365" s="194">
        <v>44399</v>
      </c>
      <c r="E4365" s="53" t="s">
        <v>206</v>
      </c>
      <c r="F4365" s="53" t="s">
        <v>146</v>
      </c>
      <c r="G4365" s="50" t="s">
        <v>138</v>
      </c>
      <c r="H4365" s="50" t="s">
        <v>144</v>
      </c>
      <c r="I4365" s="53">
        <v>68</v>
      </c>
      <c r="J4365" s="61">
        <v>3.82</v>
      </c>
      <c r="K4365" s="64">
        <f t="shared" si="283"/>
        <v>1.2148890698147772</v>
      </c>
      <c r="M4365" s="2"/>
    </row>
    <row r="4366" spans="1:13" x14ac:dyDescent="0.2">
      <c r="A4366" s="47">
        <f t="shared" si="281"/>
        <v>2021</v>
      </c>
      <c r="B4366" s="181" t="str">
        <f t="shared" si="282"/>
        <v>Jul</v>
      </c>
      <c r="C4366" s="79">
        <f t="shared" ref="C4366:C4429" si="284">WEEKNUM(D4366)</f>
        <v>30</v>
      </c>
      <c r="D4366" s="194">
        <v>44399</v>
      </c>
      <c r="E4366" s="53" t="s">
        <v>206</v>
      </c>
      <c r="F4366" s="53" t="s">
        <v>146</v>
      </c>
      <c r="G4366" s="50" t="s">
        <v>138</v>
      </c>
      <c r="H4366" s="50" t="s">
        <v>144</v>
      </c>
      <c r="I4366" s="53">
        <v>49</v>
      </c>
      <c r="J4366" s="61">
        <v>1.47</v>
      </c>
      <c r="K4366" s="64">
        <f t="shared" si="283"/>
        <v>1.2494793835901707</v>
      </c>
      <c r="M4366" s="2"/>
    </row>
    <row r="4367" spans="1:13" x14ac:dyDescent="0.2">
      <c r="A4367" s="47">
        <f t="shared" si="281"/>
        <v>2021</v>
      </c>
      <c r="B4367" s="181" t="str">
        <f t="shared" si="282"/>
        <v>Jul</v>
      </c>
      <c r="C4367" s="79">
        <f t="shared" si="284"/>
        <v>30</v>
      </c>
      <c r="D4367" s="194">
        <v>44399</v>
      </c>
      <c r="E4367" s="53" t="s">
        <v>206</v>
      </c>
      <c r="F4367" s="53" t="s">
        <v>146</v>
      </c>
      <c r="G4367" s="50" t="s">
        <v>138</v>
      </c>
      <c r="H4367" s="50" t="s">
        <v>148</v>
      </c>
      <c r="I4367" s="53">
        <v>70</v>
      </c>
      <c r="J4367" s="61">
        <v>4.22</v>
      </c>
      <c r="K4367" s="64">
        <f t="shared" si="283"/>
        <v>1.2303206997084548</v>
      </c>
      <c r="M4367" s="2"/>
    </row>
    <row r="4368" spans="1:13" x14ac:dyDescent="0.2">
      <c r="A4368" s="47">
        <f t="shared" si="281"/>
        <v>2021</v>
      </c>
      <c r="B4368" s="181" t="str">
        <f t="shared" si="282"/>
        <v>Jul</v>
      </c>
      <c r="C4368" s="79">
        <f t="shared" si="284"/>
        <v>30</v>
      </c>
      <c r="D4368" s="194">
        <v>44399</v>
      </c>
      <c r="E4368" s="53" t="s">
        <v>206</v>
      </c>
      <c r="F4368" s="53" t="s">
        <v>146</v>
      </c>
      <c r="G4368" s="50" t="s">
        <v>138</v>
      </c>
      <c r="H4368" s="50" t="s">
        <v>144</v>
      </c>
      <c r="I4368" s="53">
        <v>52</v>
      </c>
      <c r="J4368" s="61">
        <v>1.67</v>
      </c>
      <c r="K4368" s="64">
        <f t="shared" si="283"/>
        <v>1.1876991351843422</v>
      </c>
      <c r="M4368" s="2"/>
    </row>
    <row r="4369" spans="1:13" x14ac:dyDescent="0.2">
      <c r="A4369" s="47">
        <f t="shared" si="281"/>
        <v>2021</v>
      </c>
      <c r="B4369" s="181" t="str">
        <f t="shared" si="282"/>
        <v>Jul</v>
      </c>
      <c r="C4369" s="79">
        <f t="shared" si="284"/>
        <v>30</v>
      </c>
      <c r="D4369" s="194">
        <v>44399</v>
      </c>
      <c r="E4369" s="53" t="s">
        <v>206</v>
      </c>
      <c r="F4369" s="53" t="s">
        <v>146</v>
      </c>
      <c r="G4369" s="50" t="s">
        <v>138</v>
      </c>
      <c r="H4369" s="50" t="s">
        <v>148</v>
      </c>
      <c r="I4369" s="53">
        <v>74</v>
      </c>
      <c r="J4369" s="61">
        <v>4.93</v>
      </c>
      <c r="K4369" s="64">
        <f t="shared" si="283"/>
        <v>1.2166110595621187</v>
      </c>
      <c r="M4369" s="2"/>
    </row>
    <row r="4370" spans="1:13" x14ac:dyDescent="0.2">
      <c r="A4370" s="47">
        <f t="shared" si="281"/>
        <v>2021</v>
      </c>
      <c r="B4370" s="181" t="str">
        <f t="shared" si="282"/>
        <v>Jul</v>
      </c>
      <c r="C4370" s="79">
        <f t="shared" si="284"/>
        <v>30</v>
      </c>
      <c r="D4370" s="194">
        <v>44399</v>
      </c>
      <c r="E4370" s="53" t="s">
        <v>206</v>
      </c>
      <c r="F4370" s="53" t="s">
        <v>146</v>
      </c>
      <c r="G4370" s="50" t="s">
        <v>138</v>
      </c>
      <c r="H4370" s="50" t="s">
        <v>144</v>
      </c>
      <c r="I4370" s="53">
        <v>56</v>
      </c>
      <c r="J4370" s="61">
        <v>2.14</v>
      </c>
      <c r="K4370" s="64">
        <f t="shared" si="283"/>
        <v>1.2185677842565599</v>
      </c>
      <c r="M4370" s="2"/>
    </row>
    <row r="4371" spans="1:13" x14ac:dyDescent="0.2">
      <c r="A4371" s="47">
        <f t="shared" si="281"/>
        <v>2021</v>
      </c>
      <c r="B4371" s="181" t="str">
        <f t="shared" si="282"/>
        <v>Jul</v>
      </c>
      <c r="C4371" s="79">
        <f t="shared" si="284"/>
        <v>30</v>
      </c>
      <c r="D4371" s="194">
        <v>44399</v>
      </c>
      <c r="E4371" s="53" t="s">
        <v>206</v>
      </c>
      <c r="F4371" s="53" t="s">
        <v>146</v>
      </c>
      <c r="G4371" s="50" t="s">
        <v>138</v>
      </c>
      <c r="H4371" s="50" t="s">
        <v>148</v>
      </c>
      <c r="I4371" s="53">
        <v>72</v>
      </c>
      <c r="J4371" s="61">
        <v>4.26</v>
      </c>
      <c r="K4371" s="64">
        <f t="shared" si="283"/>
        <v>1.1413323045267489</v>
      </c>
      <c r="M4371" s="2"/>
    </row>
    <row r="4372" spans="1:13" x14ac:dyDescent="0.2">
      <c r="A4372" s="47">
        <f t="shared" si="281"/>
        <v>2021</v>
      </c>
      <c r="B4372" s="181" t="str">
        <f t="shared" si="282"/>
        <v>Jul</v>
      </c>
      <c r="C4372" s="79">
        <f t="shared" si="284"/>
        <v>30</v>
      </c>
      <c r="D4372" s="194">
        <v>44399</v>
      </c>
      <c r="E4372" s="53" t="s">
        <v>206</v>
      </c>
      <c r="F4372" s="53" t="s">
        <v>146</v>
      </c>
      <c r="G4372" s="50" t="s">
        <v>138</v>
      </c>
      <c r="H4372" s="50" t="s">
        <v>144</v>
      </c>
      <c r="I4372" s="53">
        <v>69</v>
      </c>
      <c r="J4372" s="61">
        <v>4.1100000000000003</v>
      </c>
      <c r="K4372" s="64">
        <f t="shared" si="283"/>
        <v>1.2511072755997554</v>
      </c>
      <c r="M4372" s="2"/>
    </row>
    <row r="4373" spans="1:13" x14ac:dyDescent="0.2">
      <c r="A4373" s="47">
        <f t="shared" si="281"/>
        <v>2021</v>
      </c>
      <c r="B4373" s="181" t="str">
        <f t="shared" si="282"/>
        <v>Jul</v>
      </c>
      <c r="C4373" s="79">
        <f t="shared" si="284"/>
        <v>30</v>
      </c>
      <c r="D4373" s="194">
        <v>44399</v>
      </c>
      <c r="E4373" s="53" t="s">
        <v>206</v>
      </c>
      <c r="F4373" s="53" t="s">
        <v>146</v>
      </c>
      <c r="G4373" s="50" t="s">
        <v>138</v>
      </c>
      <c r="H4373" s="50" t="s">
        <v>144</v>
      </c>
      <c r="I4373" s="53">
        <v>50</v>
      </c>
      <c r="J4373" s="61">
        <v>1.36</v>
      </c>
      <c r="K4373" s="64">
        <f t="shared" si="283"/>
        <v>1.0880000000000001</v>
      </c>
      <c r="M4373" s="2"/>
    </row>
    <row r="4374" spans="1:13" x14ac:dyDescent="0.2">
      <c r="A4374" s="47">
        <f t="shared" si="281"/>
        <v>2021</v>
      </c>
      <c r="B4374" s="181" t="str">
        <f t="shared" si="282"/>
        <v>Jul</v>
      </c>
      <c r="C4374" s="79">
        <f t="shared" si="284"/>
        <v>30</v>
      </c>
      <c r="D4374" s="194">
        <v>44399</v>
      </c>
      <c r="E4374" s="53" t="s">
        <v>206</v>
      </c>
      <c r="F4374" s="53" t="s">
        <v>146</v>
      </c>
      <c r="G4374" s="50" t="s">
        <v>138</v>
      </c>
      <c r="H4374" s="50" t="s">
        <v>144</v>
      </c>
      <c r="I4374" s="53">
        <v>59</v>
      </c>
      <c r="J4374" s="61">
        <v>2.33</v>
      </c>
      <c r="K4374" s="64">
        <f t="shared" si="283"/>
        <v>1.1344879466741975</v>
      </c>
      <c r="M4374" s="2"/>
    </row>
    <row r="4375" spans="1:13" x14ac:dyDescent="0.2">
      <c r="A4375" s="47">
        <f t="shared" si="281"/>
        <v>2021</v>
      </c>
      <c r="B4375" s="181" t="str">
        <f t="shared" si="282"/>
        <v>Jul</v>
      </c>
      <c r="C4375" s="79">
        <f t="shared" si="284"/>
        <v>30</v>
      </c>
      <c r="D4375" s="194">
        <v>44399</v>
      </c>
      <c r="E4375" s="53" t="s">
        <v>206</v>
      </c>
      <c r="F4375" s="53" t="s">
        <v>146</v>
      </c>
      <c r="G4375" s="50" t="s">
        <v>138</v>
      </c>
      <c r="H4375" s="50" t="s">
        <v>144</v>
      </c>
      <c r="I4375" s="53">
        <v>65</v>
      </c>
      <c r="J4375" s="61">
        <v>3.51</v>
      </c>
      <c r="K4375" s="64">
        <f t="shared" si="283"/>
        <v>1.2781065088757397</v>
      </c>
      <c r="M4375" s="2"/>
    </row>
    <row r="4376" spans="1:13" x14ac:dyDescent="0.2">
      <c r="A4376" s="47">
        <f t="shared" si="281"/>
        <v>2021</v>
      </c>
      <c r="B4376" s="181" t="str">
        <f t="shared" si="282"/>
        <v>Jul</v>
      </c>
      <c r="C4376" s="79">
        <f t="shared" si="284"/>
        <v>30</v>
      </c>
      <c r="D4376" s="194">
        <v>44399</v>
      </c>
      <c r="E4376" s="53" t="s">
        <v>206</v>
      </c>
      <c r="F4376" s="53" t="s">
        <v>146</v>
      </c>
      <c r="G4376" s="50" t="s">
        <v>138</v>
      </c>
      <c r="H4376" s="50" t="s">
        <v>144</v>
      </c>
      <c r="I4376" s="53">
        <v>56</v>
      </c>
      <c r="J4376" s="61">
        <v>2.04</v>
      </c>
      <c r="K4376" s="64">
        <f t="shared" si="283"/>
        <v>1.1616253644314869</v>
      </c>
      <c r="M4376" s="2"/>
    </row>
    <row r="4377" spans="1:13" x14ac:dyDescent="0.2">
      <c r="A4377" s="47">
        <f t="shared" si="281"/>
        <v>2021</v>
      </c>
      <c r="B4377" s="181" t="str">
        <f t="shared" si="282"/>
        <v>Jul</v>
      </c>
      <c r="C4377" s="79">
        <f t="shared" si="284"/>
        <v>30</v>
      </c>
      <c r="D4377" s="194">
        <v>44399</v>
      </c>
      <c r="E4377" s="53" t="s">
        <v>206</v>
      </c>
      <c r="F4377" s="53" t="s">
        <v>146</v>
      </c>
      <c r="G4377" s="50" t="s">
        <v>138</v>
      </c>
      <c r="H4377" s="50" t="s">
        <v>144</v>
      </c>
      <c r="I4377" s="53">
        <v>66</v>
      </c>
      <c r="J4377" s="61">
        <v>3.51</v>
      </c>
      <c r="K4377" s="64">
        <f t="shared" si="283"/>
        <v>1.2208865514650638</v>
      </c>
      <c r="M4377" s="2"/>
    </row>
    <row r="4378" spans="1:13" x14ac:dyDescent="0.2">
      <c r="A4378" s="47">
        <f t="shared" si="281"/>
        <v>2021</v>
      </c>
      <c r="B4378" s="181" t="str">
        <f t="shared" si="282"/>
        <v>Jul</v>
      </c>
      <c r="C4378" s="79">
        <f t="shared" si="284"/>
        <v>30</v>
      </c>
      <c r="D4378" s="194">
        <v>44399</v>
      </c>
      <c r="E4378" s="53" t="s">
        <v>206</v>
      </c>
      <c r="F4378" s="53" t="s">
        <v>146</v>
      </c>
      <c r="G4378" s="50" t="s">
        <v>138</v>
      </c>
      <c r="H4378" s="50" t="s">
        <v>144</v>
      </c>
      <c r="I4378" s="53">
        <v>69</v>
      </c>
      <c r="J4378" s="61">
        <v>3.95</v>
      </c>
      <c r="K4378" s="64">
        <f t="shared" si="283"/>
        <v>1.2024023694936821</v>
      </c>
      <c r="M4378" s="2"/>
    </row>
    <row r="4379" spans="1:13" x14ac:dyDescent="0.2">
      <c r="A4379" s="47">
        <f t="shared" si="281"/>
        <v>2021</v>
      </c>
      <c r="B4379" s="181" t="str">
        <f t="shared" si="282"/>
        <v>Jul</v>
      </c>
      <c r="C4379" s="79">
        <f t="shared" si="284"/>
        <v>30</v>
      </c>
      <c r="D4379" s="194">
        <v>44399</v>
      </c>
      <c r="E4379" s="53" t="s">
        <v>206</v>
      </c>
      <c r="F4379" s="53" t="s">
        <v>146</v>
      </c>
      <c r="G4379" s="50" t="s">
        <v>138</v>
      </c>
      <c r="H4379" s="50" t="s">
        <v>144</v>
      </c>
      <c r="I4379" s="53">
        <v>54</v>
      </c>
      <c r="J4379" s="61">
        <v>1.83</v>
      </c>
      <c r="K4379" s="64">
        <f t="shared" si="283"/>
        <v>1.1621704008535285</v>
      </c>
      <c r="M4379" s="2"/>
    </row>
    <row r="4380" spans="1:13" x14ac:dyDescent="0.2">
      <c r="A4380" s="47">
        <f t="shared" si="281"/>
        <v>2021</v>
      </c>
      <c r="B4380" s="181" t="str">
        <f t="shared" si="282"/>
        <v>Jul</v>
      </c>
      <c r="C4380" s="79">
        <f t="shared" si="284"/>
        <v>30</v>
      </c>
      <c r="D4380" s="194">
        <v>44399</v>
      </c>
      <c r="E4380" s="53" t="s">
        <v>206</v>
      </c>
      <c r="F4380" s="53" t="s">
        <v>146</v>
      </c>
      <c r="G4380" s="50" t="s">
        <v>138</v>
      </c>
      <c r="H4380" s="50" t="s">
        <v>144</v>
      </c>
      <c r="I4380" s="53">
        <v>56</v>
      </c>
      <c r="J4380" s="61">
        <v>2.15</v>
      </c>
      <c r="K4380" s="64">
        <f t="shared" si="283"/>
        <v>1.2242620262390671</v>
      </c>
      <c r="M4380" s="2"/>
    </row>
    <row r="4381" spans="1:13" x14ac:dyDescent="0.2">
      <c r="A4381" s="47">
        <f t="shared" si="281"/>
        <v>2021</v>
      </c>
      <c r="B4381" s="181" t="str">
        <f t="shared" si="282"/>
        <v>Jul</v>
      </c>
      <c r="C4381" s="79">
        <f t="shared" si="284"/>
        <v>30</v>
      </c>
      <c r="D4381" s="194">
        <v>44399</v>
      </c>
      <c r="E4381" s="53" t="s">
        <v>30</v>
      </c>
      <c r="F4381" s="53" t="s">
        <v>152</v>
      </c>
      <c r="G4381" s="50" t="s">
        <v>138</v>
      </c>
      <c r="H4381" s="50" t="s">
        <v>148</v>
      </c>
      <c r="I4381" s="53">
        <v>75</v>
      </c>
      <c r="J4381" s="61">
        <v>4.46</v>
      </c>
      <c r="K4381" s="64">
        <f t="shared" si="283"/>
        <v>1.0571851851851852</v>
      </c>
      <c r="M4381" s="2"/>
    </row>
    <row r="4382" spans="1:13" x14ac:dyDescent="0.2">
      <c r="A4382" s="47">
        <f t="shared" si="281"/>
        <v>2021</v>
      </c>
      <c r="B4382" s="181" t="str">
        <f t="shared" si="282"/>
        <v>Jul</v>
      </c>
      <c r="C4382" s="79">
        <f t="shared" si="284"/>
        <v>30</v>
      </c>
      <c r="D4382" s="194">
        <v>44399</v>
      </c>
      <c r="E4382" s="53" t="s">
        <v>30</v>
      </c>
      <c r="F4382" s="53" t="s">
        <v>152</v>
      </c>
      <c r="G4382" s="50" t="s">
        <v>138</v>
      </c>
      <c r="H4382" s="50" t="s">
        <v>148</v>
      </c>
      <c r="I4382" s="53">
        <v>92</v>
      </c>
      <c r="J4382" s="61">
        <v>8.24</v>
      </c>
      <c r="K4382" s="64">
        <f t="shared" si="283"/>
        <v>1.058190186570231</v>
      </c>
      <c r="M4382" s="2"/>
    </row>
    <row r="4383" spans="1:13" x14ac:dyDescent="0.2">
      <c r="A4383" s="47">
        <f t="shared" si="281"/>
        <v>2021</v>
      </c>
      <c r="B4383" s="181" t="str">
        <f t="shared" si="282"/>
        <v>Jul</v>
      </c>
      <c r="C4383" s="79">
        <f t="shared" si="284"/>
        <v>30</v>
      </c>
      <c r="D4383" s="194">
        <v>44399</v>
      </c>
      <c r="E4383" s="53" t="s">
        <v>30</v>
      </c>
      <c r="F4383" s="53" t="s">
        <v>152</v>
      </c>
      <c r="G4383" s="50" t="s">
        <v>138</v>
      </c>
      <c r="H4383" s="50" t="s">
        <v>148</v>
      </c>
      <c r="I4383" s="53">
        <v>81</v>
      </c>
      <c r="J4383" s="61">
        <v>5.48</v>
      </c>
      <c r="K4383" s="64">
        <f t="shared" si="283"/>
        <v>1.0311586798910886</v>
      </c>
      <c r="M4383" s="2"/>
    </row>
    <row r="4384" spans="1:13" x14ac:dyDescent="0.2">
      <c r="A4384" s="47">
        <f t="shared" si="281"/>
        <v>2021</v>
      </c>
      <c r="B4384" s="181" t="str">
        <f t="shared" si="282"/>
        <v>Jul</v>
      </c>
      <c r="C4384" s="79">
        <f t="shared" si="284"/>
        <v>30</v>
      </c>
      <c r="D4384" s="194">
        <v>44399</v>
      </c>
      <c r="E4384" s="53" t="s">
        <v>30</v>
      </c>
      <c r="F4384" s="53" t="s">
        <v>152</v>
      </c>
      <c r="G4384" s="50" t="s">
        <v>138</v>
      </c>
      <c r="H4384" s="50" t="s">
        <v>148</v>
      </c>
      <c r="I4384" s="53">
        <v>77</v>
      </c>
      <c r="J4384" s="61">
        <v>4.8600000000000003</v>
      </c>
      <c r="K4384" s="64">
        <f t="shared" si="283"/>
        <v>1.0645451697905739</v>
      </c>
      <c r="M4384" s="2"/>
    </row>
    <row r="4385" spans="1:13" x14ac:dyDescent="0.2">
      <c r="A4385" s="47">
        <f t="shared" si="281"/>
        <v>2021</v>
      </c>
      <c r="B4385" s="181" t="str">
        <f t="shared" si="282"/>
        <v>Jul</v>
      </c>
      <c r="C4385" s="79">
        <f t="shared" si="284"/>
        <v>30</v>
      </c>
      <c r="D4385" s="194">
        <v>44399</v>
      </c>
      <c r="E4385" s="53" t="s">
        <v>30</v>
      </c>
      <c r="F4385" s="53" t="s">
        <v>152</v>
      </c>
      <c r="G4385" s="50" t="s">
        <v>138</v>
      </c>
      <c r="H4385" s="50" t="s">
        <v>148</v>
      </c>
      <c r="I4385" s="53">
        <v>78</v>
      </c>
      <c r="J4385" s="61">
        <v>5.26</v>
      </c>
      <c r="K4385" s="64">
        <f t="shared" si="283"/>
        <v>1.1084138303073214</v>
      </c>
      <c r="M4385" s="2"/>
    </row>
    <row r="4386" spans="1:13" x14ac:dyDescent="0.2">
      <c r="A4386" s="47">
        <f t="shared" si="281"/>
        <v>2021</v>
      </c>
      <c r="B4386" s="181" t="str">
        <f t="shared" si="282"/>
        <v>Jul</v>
      </c>
      <c r="C4386" s="79">
        <f t="shared" si="284"/>
        <v>30</v>
      </c>
      <c r="D4386" s="194">
        <v>44399</v>
      </c>
      <c r="E4386" s="53" t="s">
        <v>30</v>
      </c>
      <c r="F4386" s="53" t="s">
        <v>152</v>
      </c>
      <c r="G4386" s="50" t="s">
        <v>138</v>
      </c>
      <c r="H4386" s="50" t="s">
        <v>148</v>
      </c>
      <c r="I4386" s="53">
        <v>109</v>
      </c>
      <c r="J4386" s="61">
        <v>13.02</v>
      </c>
      <c r="K4386" s="64">
        <f t="shared" si="283"/>
        <v>1.0053828910395057</v>
      </c>
      <c r="M4386" s="2"/>
    </row>
    <row r="4387" spans="1:13" x14ac:dyDescent="0.2">
      <c r="A4387" s="47">
        <f t="shared" si="281"/>
        <v>2021</v>
      </c>
      <c r="B4387" s="181" t="str">
        <f t="shared" si="282"/>
        <v>Jul</v>
      </c>
      <c r="C4387" s="79">
        <f t="shared" si="284"/>
        <v>30</v>
      </c>
      <c r="D4387" s="194">
        <v>44399</v>
      </c>
      <c r="E4387" s="53" t="s">
        <v>66</v>
      </c>
      <c r="F4387" s="53" t="s">
        <v>146</v>
      </c>
      <c r="G4387" s="50" t="s">
        <v>138</v>
      </c>
      <c r="H4387" s="50" t="s">
        <v>144</v>
      </c>
      <c r="I4387" s="53">
        <v>62</v>
      </c>
      <c r="J4387" s="61">
        <v>2.6</v>
      </c>
      <c r="K4387" s="64">
        <f t="shared" si="283"/>
        <v>1.0909335034070693</v>
      </c>
      <c r="M4387" s="2"/>
    </row>
    <row r="4388" spans="1:13" x14ac:dyDescent="0.2">
      <c r="A4388" s="47">
        <f t="shared" si="281"/>
        <v>2021</v>
      </c>
      <c r="B4388" s="181" t="str">
        <f t="shared" si="282"/>
        <v>Jul</v>
      </c>
      <c r="C4388" s="79">
        <f t="shared" si="284"/>
        <v>30</v>
      </c>
      <c r="D4388" s="194">
        <v>44399</v>
      </c>
      <c r="E4388" s="53" t="s">
        <v>66</v>
      </c>
      <c r="F4388" s="53" t="s">
        <v>146</v>
      </c>
      <c r="G4388" s="50" t="s">
        <v>138</v>
      </c>
      <c r="H4388" s="50" t="s">
        <v>144</v>
      </c>
      <c r="I4388" s="53">
        <v>54</v>
      </c>
      <c r="J4388" s="61">
        <v>1.77</v>
      </c>
      <c r="K4388" s="64">
        <f t="shared" si="283"/>
        <v>1.1240664532845603</v>
      </c>
      <c r="M4388" s="2"/>
    </row>
    <row r="4389" spans="1:13" x14ac:dyDescent="0.2">
      <c r="A4389" s="47">
        <f t="shared" si="281"/>
        <v>2021</v>
      </c>
      <c r="B4389" s="181" t="str">
        <f t="shared" si="282"/>
        <v>Jul</v>
      </c>
      <c r="C4389" s="79">
        <f t="shared" si="284"/>
        <v>30</v>
      </c>
      <c r="D4389" s="194">
        <v>44399</v>
      </c>
      <c r="E4389" s="53" t="s">
        <v>66</v>
      </c>
      <c r="F4389" s="53" t="s">
        <v>146</v>
      </c>
      <c r="G4389" s="50" t="s">
        <v>138</v>
      </c>
      <c r="H4389" s="50" t="s">
        <v>144</v>
      </c>
      <c r="I4389" s="53">
        <v>54</v>
      </c>
      <c r="J4389" s="61">
        <v>1.66</v>
      </c>
      <c r="K4389" s="64">
        <f t="shared" si="283"/>
        <v>1.0542092160747853</v>
      </c>
      <c r="M4389" s="2"/>
    </row>
    <row r="4390" spans="1:13" x14ac:dyDescent="0.2">
      <c r="A4390" s="47">
        <f t="shared" si="281"/>
        <v>2021</v>
      </c>
      <c r="B4390" s="181" t="str">
        <f t="shared" si="282"/>
        <v>Jul</v>
      </c>
      <c r="C4390" s="79">
        <f t="shared" si="284"/>
        <v>30</v>
      </c>
      <c r="D4390" s="194">
        <v>44399</v>
      </c>
      <c r="E4390" s="53" t="s">
        <v>66</v>
      </c>
      <c r="F4390" s="53" t="s">
        <v>146</v>
      </c>
      <c r="G4390" s="50" t="s">
        <v>138</v>
      </c>
      <c r="H4390" s="50" t="s">
        <v>144</v>
      </c>
      <c r="I4390" s="53">
        <v>62</v>
      </c>
      <c r="J4390" s="61">
        <v>2.71</v>
      </c>
      <c r="K4390" s="64">
        <f t="shared" si="283"/>
        <v>1.1370883823973683</v>
      </c>
      <c r="M4390" s="2"/>
    </row>
    <row r="4391" spans="1:13" x14ac:dyDescent="0.2">
      <c r="A4391" s="47">
        <f t="shared" si="281"/>
        <v>2021</v>
      </c>
      <c r="B4391" s="181" t="str">
        <f t="shared" si="282"/>
        <v>Jul</v>
      </c>
      <c r="C4391" s="79">
        <f t="shared" si="284"/>
        <v>30</v>
      </c>
      <c r="D4391" s="194">
        <v>44399</v>
      </c>
      <c r="E4391" s="53" t="s">
        <v>66</v>
      </c>
      <c r="F4391" s="53" t="s">
        <v>146</v>
      </c>
      <c r="G4391" s="50" t="s">
        <v>138</v>
      </c>
      <c r="H4391" s="50" t="s">
        <v>144</v>
      </c>
      <c r="I4391" s="53">
        <v>60</v>
      </c>
      <c r="J4391" s="61">
        <v>2.3199999999999998</v>
      </c>
      <c r="K4391" s="64">
        <f t="shared" si="283"/>
        <v>1.074074074074074</v>
      </c>
      <c r="M4391" s="2"/>
    </row>
    <row r="4392" spans="1:13" x14ac:dyDescent="0.2">
      <c r="A4392" s="47">
        <f t="shared" ref="A4392:A4455" si="285">YEAR(D4392)</f>
        <v>2021</v>
      </c>
      <c r="B4392" s="181" t="str">
        <f t="shared" si="282"/>
        <v>Jul</v>
      </c>
      <c r="C4392" s="79">
        <f t="shared" si="284"/>
        <v>30</v>
      </c>
      <c r="D4392" s="194">
        <v>44399</v>
      </c>
      <c r="E4392" s="53" t="s">
        <v>66</v>
      </c>
      <c r="F4392" s="53" t="s">
        <v>146</v>
      </c>
      <c r="G4392" s="50" t="s">
        <v>138</v>
      </c>
      <c r="H4392" s="50" t="s">
        <v>144</v>
      </c>
      <c r="I4392" s="53">
        <v>55</v>
      </c>
      <c r="J4392" s="61">
        <v>2.89</v>
      </c>
      <c r="K4392" s="64">
        <f t="shared" si="283"/>
        <v>1.7370398196844479</v>
      </c>
      <c r="M4392" s="2"/>
    </row>
    <row r="4393" spans="1:13" x14ac:dyDescent="0.2">
      <c r="A4393" s="47">
        <f t="shared" si="285"/>
        <v>2021</v>
      </c>
      <c r="B4393" s="181" t="str">
        <f t="shared" si="282"/>
        <v>Jul</v>
      </c>
      <c r="C4393" s="79">
        <f t="shared" si="284"/>
        <v>30</v>
      </c>
      <c r="D4393" s="194">
        <v>44399</v>
      </c>
      <c r="E4393" s="53" t="s">
        <v>66</v>
      </c>
      <c r="F4393" s="53" t="s">
        <v>146</v>
      </c>
      <c r="G4393" s="50" t="s">
        <v>138</v>
      </c>
      <c r="H4393" s="50" t="s">
        <v>144</v>
      </c>
      <c r="I4393" s="53">
        <v>51</v>
      </c>
      <c r="J4393" s="61">
        <v>1.52</v>
      </c>
      <c r="K4393" s="64">
        <f t="shared" si="283"/>
        <v>1.1458639588092061</v>
      </c>
      <c r="M4393" s="2"/>
    </row>
    <row r="4394" spans="1:13" x14ac:dyDescent="0.2">
      <c r="A4394" s="47">
        <f t="shared" si="285"/>
        <v>2021</v>
      </c>
      <c r="B4394" s="181" t="str">
        <f t="shared" si="282"/>
        <v>Jul</v>
      </c>
      <c r="C4394" s="79">
        <f t="shared" si="284"/>
        <v>30</v>
      </c>
      <c r="D4394" s="194">
        <v>44399</v>
      </c>
      <c r="E4394" s="53" t="s">
        <v>66</v>
      </c>
      <c r="F4394" s="53" t="s">
        <v>146</v>
      </c>
      <c r="G4394" s="50" t="s">
        <v>138</v>
      </c>
      <c r="H4394" s="50" t="s">
        <v>144</v>
      </c>
      <c r="I4394" s="53">
        <v>46</v>
      </c>
      <c r="J4394" s="61">
        <v>1.1200000000000001</v>
      </c>
      <c r="K4394" s="64">
        <f t="shared" si="283"/>
        <v>1.1506534067559795</v>
      </c>
      <c r="M4394" s="2"/>
    </row>
    <row r="4395" spans="1:13" x14ac:dyDescent="0.2">
      <c r="A4395" s="47">
        <f t="shared" si="285"/>
        <v>2021</v>
      </c>
      <c r="B4395" s="181" t="str">
        <f t="shared" si="282"/>
        <v>Jul</v>
      </c>
      <c r="C4395" s="79">
        <f t="shared" si="284"/>
        <v>30</v>
      </c>
      <c r="D4395" s="194">
        <v>44399</v>
      </c>
      <c r="E4395" s="53" t="s">
        <v>66</v>
      </c>
      <c r="F4395" s="53" t="s">
        <v>146</v>
      </c>
      <c r="G4395" s="50" t="s">
        <v>138</v>
      </c>
      <c r="H4395" s="50" t="s">
        <v>144</v>
      </c>
      <c r="I4395" s="53">
        <v>65</v>
      </c>
      <c r="J4395" s="61">
        <v>1.34</v>
      </c>
      <c r="K4395" s="64">
        <f t="shared" si="283"/>
        <v>0.48793809740555305</v>
      </c>
      <c r="M4395" s="2"/>
    </row>
    <row r="4396" spans="1:13" x14ac:dyDescent="0.2">
      <c r="A4396" s="47">
        <f t="shared" si="285"/>
        <v>2021</v>
      </c>
      <c r="B4396" s="181" t="str">
        <f t="shared" si="282"/>
        <v>Jul</v>
      </c>
      <c r="C4396" s="79">
        <f t="shared" si="284"/>
        <v>30</v>
      </c>
      <c r="D4396" s="194">
        <v>44399</v>
      </c>
      <c r="E4396" s="53" t="s">
        <v>66</v>
      </c>
      <c r="F4396" s="53" t="s">
        <v>146</v>
      </c>
      <c r="G4396" s="50" t="s">
        <v>138</v>
      </c>
      <c r="H4396" s="50" t="s">
        <v>144</v>
      </c>
      <c r="I4396" s="53">
        <v>62</v>
      </c>
      <c r="J4396" s="61">
        <v>3.03</v>
      </c>
      <c r="K4396" s="64">
        <f t="shared" si="283"/>
        <v>1.2713571212782384</v>
      </c>
      <c r="M4396" s="2"/>
    </row>
    <row r="4397" spans="1:13" x14ac:dyDescent="0.2">
      <c r="A4397" s="47">
        <f t="shared" si="285"/>
        <v>2021</v>
      </c>
      <c r="B4397" s="181" t="str">
        <f t="shared" si="282"/>
        <v>Jul</v>
      </c>
      <c r="C4397" s="79">
        <f t="shared" si="284"/>
        <v>30</v>
      </c>
      <c r="D4397" s="194">
        <v>44399</v>
      </c>
      <c r="E4397" s="53" t="s">
        <v>66</v>
      </c>
      <c r="F4397" s="53" t="s">
        <v>146</v>
      </c>
      <c r="G4397" s="50" t="s">
        <v>138</v>
      </c>
      <c r="H4397" s="50" t="s">
        <v>144</v>
      </c>
      <c r="I4397" s="53">
        <v>60</v>
      </c>
      <c r="J4397" s="61">
        <v>2.2400000000000002</v>
      </c>
      <c r="K4397" s="64">
        <f t="shared" si="283"/>
        <v>1.0370370370370372</v>
      </c>
      <c r="M4397" s="2"/>
    </row>
    <row r="4398" spans="1:13" x14ac:dyDescent="0.2">
      <c r="A4398" s="47">
        <f t="shared" si="285"/>
        <v>2021</v>
      </c>
      <c r="B4398" s="181" t="str">
        <f t="shared" ref="B4398:B4461" si="286">TEXT(D4398,"mmm")</f>
        <v>Jul</v>
      </c>
      <c r="C4398" s="79">
        <f t="shared" si="284"/>
        <v>30</v>
      </c>
      <c r="D4398" s="194">
        <v>44399</v>
      </c>
      <c r="E4398" s="53" t="s">
        <v>66</v>
      </c>
      <c r="F4398" s="53" t="s">
        <v>146</v>
      </c>
      <c r="G4398" s="50" t="s">
        <v>138</v>
      </c>
      <c r="H4398" s="50" t="s">
        <v>144</v>
      </c>
      <c r="I4398" s="53">
        <v>56</v>
      </c>
      <c r="J4398" s="61">
        <v>1.97</v>
      </c>
      <c r="K4398" s="64">
        <f t="shared" si="283"/>
        <v>1.1217656705539358</v>
      </c>
      <c r="M4398" s="2"/>
    </row>
    <row r="4399" spans="1:13" x14ac:dyDescent="0.2">
      <c r="A4399" s="47">
        <f t="shared" si="285"/>
        <v>2021</v>
      </c>
      <c r="B4399" s="181" t="str">
        <f t="shared" si="286"/>
        <v>Jul</v>
      </c>
      <c r="C4399" s="79">
        <f t="shared" si="284"/>
        <v>30</v>
      </c>
      <c r="D4399" s="194">
        <v>44399</v>
      </c>
      <c r="E4399" s="53" t="s">
        <v>66</v>
      </c>
      <c r="F4399" s="53" t="s">
        <v>146</v>
      </c>
      <c r="G4399" s="50" t="s">
        <v>138</v>
      </c>
      <c r="H4399" s="50" t="s">
        <v>144</v>
      </c>
      <c r="I4399" s="53">
        <v>68</v>
      </c>
      <c r="J4399" s="61">
        <v>3.48</v>
      </c>
      <c r="K4399" s="64">
        <f t="shared" si="283"/>
        <v>1.1067575819255038</v>
      </c>
      <c r="M4399" s="2"/>
    </row>
    <row r="4400" spans="1:13" x14ac:dyDescent="0.2">
      <c r="A4400" s="47">
        <f t="shared" si="285"/>
        <v>2021</v>
      </c>
      <c r="B4400" s="181" t="str">
        <f t="shared" si="286"/>
        <v>Jul</v>
      </c>
      <c r="C4400" s="79">
        <f t="shared" si="284"/>
        <v>30</v>
      </c>
      <c r="D4400" s="194">
        <v>44399</v>
      </c>
      <c r="E4400" s="53" t="s">
        <v>66</v>
      </c>
      <c r="F4400" s="53" t="s">
        <v>146</v>
      </c>
      <c r="G4400" s="50" t="s">
        <v>138</v>
      </c>
      <c r="H4400" s="50" t="s">
        <v>144</v>
      </c>
      <c r="I4400" s="53">
        <v>58</v>
      </c>
      <c r="J4400" s="61">
        <v>2.06</v>
      </c>
      <c r="K4400" s="64">
        <f t="shared" si="283"/>
        <v>1.0558038459961459</v>
      </c>
      <c r="M4400" s="2"/>
    </row>
    <row r="4401" spans="1:13" x14ac:dyDescent="0.2">
      <c r="A4401" s="47">
        <f t="shared" si="285"/>
        <v>2021</v>
      </c>
      <c r="B4401" s="181" t="str">
        <f t="shared" si="286"/>
        <v>Jul</v>
      </c>
      <c r="C4401" s="79">
        <f t="shared" si="284"/>
        <v>30</v>
      </c>
      <c r="D4401" s="194">
        <v>44399</v>
      </c>
      <c r="E4401" s="53" t="s">
        <v>66</v>
      </c>
      <c r="F4401" s="53" t="s">
        <v>146</v>
      </c>
      <c r="G4401" s="50" t="s">
        <v>138</v>
      </c>
      <c r="H4401" s="50" t="s">
        <v>144</v>
      </c>
      <c r="I4401" s="53">
        <v>53</v>
      </c>
      <c r="J4401" s="61">
        <v>1.59</v>
      </c>
      <c r="K4401" s="64">
        <f t="shared" si="283"/>
        <v>1.067995728017088</v>
      </c>
      <c r="M4401" s="2"/>
    </row>
    <row r="4402" spans="1:13" x14ac:dyDescent="0.2">
      <c r="A4402" s="47">
        <f t="shared" si="285"/>
        <v>2021</v>
      </c>
      <c r="B4402" s="181" t="str">
        <f t="shared" si="286"/>
        <v>Jul</v>
      </c>
      <c r="C4402" s="79">
        <f t="shared" si="284"/>
        <v>30</v>
      </c>
      <c r="D4402" s="194">
        <v>44399</v>
      </c>
      <c r="E4402" s="53" t="s">
        <v>66</v>
      </c>
      <c r="F4402" s="53" t="s">
        <v>146</v>
      </c>
      <c r="G4402" s="50" t="s">
        <v>138</v>
      </c>
      <c r="H4402" s="50" t="s">
        <v>144</v>
      </c>
      <c r="I4402" s="53">
        <v>53</v>
      </c>
      <c r="J4402" s="61">
        <v>1.5</v>
      </c>
      <c r="K4402" s="64">
        <f t="shared" si="283"/>
        <v>1.0075431396387622</v>
      </c>
      <c r="M4402" s="2"/>
    </row>
    <row r="4403" spans="1:13" x14ac:dyDescent="0.2">
      <c r="A4403" s="47">
        <f t="shared" si="285"/>
        <v>2021</v>
      </c>
      <c r="B4403" s="181" t="str">
        <f t="shared" si="286"/>
        <v>Jul</v>
      </c>
      <c r="C4403" s="79">
        <f t="shared" si="284"/>
        <v>30</v>
      </c>
      <c r="D4403" s="194">
        <v>44399</v>
      </c>
      <c r="E4403" s="53" t="s">
        <v>66</v>
      </c>
      <c r="F4403" s="53" t="s">
        <v>146</v>
      </c>
      <c r="G4403" s="50" t="s">
        <v>138</v>
      </c>
      <c r="H4403" s="50" t="s">
        <v>144</v>
      </c>
      <c r="I4403" s="53">
        <v>55</v>
      </c>
      <c r="J4403" s="61">
        <v>1.8</v>
      </c>
      <c r="K4403" s="64">
        <f t="shared" si="283"/>
        <v>1.081893313298272</v>
      </c>
      <c r="M4403" s="2"/>
    </row>
    <row r="4404" spans="1:13" x14ac:dyDescent="0.2">
      <c r="A4404" s="47">
        <f t="shared" si="285"/>
        <v>2021</v>
      </c>
      <c r="B4404" s="181" t="str">
        <f t="shared" si="286"/>
        <v>Jul</v>
      </c>
      <c r="C4404" s="79">
        <f t="shared" si="284"/>
        <v>30</v>
      </c>
      <c r="D4404" s="194">
        <v>44399</v>
      </c>
      <c r="E4404" s="53" t="s">
        <v>66</v>
      </c>
      <c r="F4404" s="53" t="s">
        <v>146</v>
      </c>
      <c r="G4404" s="50" t="s">
        <v>138</v>
      </c>
      <c r="H4404" s="50" t="s">
        <v>144</v>
      </c>
      <c r="I4404" s="53">
        <v>65</v>
      </c>
      <c r="J4404" s="61">
        <v>3.11</v>
      </c>
      <c r="K4404" s="64">
        <f t="shared" si="283"/>
        <v>1.132453345471097</v>
      </c>
      <c r="M4404" s="2"/>
    </row>
    <row r="4405" spans="1:13" x14ac:dyDescent="0.2">
      <c r="A4405" s="47">
        <f t="shared" si="285"/>
        <v>2021</v>
      </c>
      <c r="B4405" s="181" t="str">
        <f t="shared" si="286"/>
        <v>Jul</v>
      </c>
      <c r="C4405" s="79">
        <f t="shared" si="284"/>
        <v>30</v>
      </c>
      <c r="D4405" s="194">
        <v>44399</v>
      </c>
      <c r="E4405" s="53" t="s">
        <v>217</v>
      </c>
      <c r="F4405" s="53" t="s">
        <v>146</v>
      </c>
      <c r="G4405" s="50" t="s">
        <v>138</v>
      </c>
      <c r="H4405" s="50" t="s">
        <v>144</v>
      </c>
      <c r="I4405" s="53">
        <v>64</v>
      </c>
      <c r="J4405" s="61">
        <v>2.93</v>
      </c>
      <c r="K4405" s="64">
        <f t="shared" si="283"/>
        <v>1.117706298828125</v>
      </c>
      <c r="M4405" s="2"/>
    </row>
    <row r="4406" spans="1:13" x14ac:dyDescent="0.2">
      <c r="A4406" s="47">
        <f t="shared" si="285"/>
        <v>2021</v>
      </c>
      <c r="B4406" s="181" t="str">
        <f t="shared" si="286"/>
        <v>Jul</v>
      </c>
      <c r="C4406" s="79">
        <f t="shared" si="284"/>
        <v>30</v>
      </c>
      <c r="D4406" s="194">
        <v>44399</v>
      </c>
      <c r="E4406" s="53" t="s">
        <v>217</v>
      </c>
      <c r="F4406" s="53" t="s">
        <v>146</v>
      </c>
      <c r="G4406" s="50" t="s">
        <v>138</v>
      </c>
      <c r="H4406" s="50" t="s">
        <v>144</v>
      </c>
      <c r="I4406" s="53">
        <v>62</v>
      </c>
      <c r="J4406" s="61">
        <v>2.78</v>
      </c>
      <c r="K4406" s="64">
        <f t="shared" si="283"/>
        <v>1.1664596690275586</v>
      </c>
      <c r="M4406" s="2"/>
    </row>
    <row r="4407" spans="1:13" x14ac:dyDescent="0.2">
      <c r="A4407" s="47">
        <f t="shared" si="285"/>
        <v>2021</v>
      </c>
      <c r="B4407" s="181" t="str">
        <f t="shared" si="286"/>
        <v>Jul</v>
      </c>
      <c r="C4407" s="79">
        <f t="shared" si="284"/>
        <v>30</v>
      </c>
      <c r="D4407" s="194">
        <v>44399</v>
      </c>
      <c r="E4407" s="53" t="s">
        <v>217</v>
      </c>
      <c r="F4407" s="53" t="s">
        <v>146</v>
      </c>
      <c r="G4407" s="50" t="s">
        <v>138</v>
      </c>
      <c r="H4407" s="50" t="s">
        <v>144</v>
      </c>
      <c r="I4407" s="53">
        <v>58</v>
      </c>
      <c r="J4407" s="61">
        <v>2.21</v>
      </c>
      <c r="K4407" s="64">
        <f t="shared" si="283"/>
        <v>1.1326827668211079</v>
      </c>
      <c r="M4407" s="2"/>
    </row>
    <row r="4408" spans="1:13" x14ac:dyDescent="0.2">
      <c r="A4408" s="47">
        <f t="shared" si="285"/>
        <v>2021</v>
      </c>
      <c r="B4408" s="181" t="str">
        <f t="shared" si="286"/>
        <v>Jul</v>
      </c>
      <c r="C4408" s="79">
        <f t="shared" si="284"/>
        <v>30</v>
      </c>
      <c r="D4408" s="194">
        <v>44399</v>
      </c>
      <c r="E4408" s="53" t="s">
        <v>217</v>
      </c>
      <c r="F4408" s="53" t="s">
        <v>146</v>
      </c>
      <c r="G4408" s="50" t="s">
        <v>138</v>
      </c>
      <c r="H4408" s="50" t="s">
        <v>144</v>
      </c>
      <c r="I4408" s="53">
        <v>65</v>
      </c>
      <c r="J4408" s="61">
        <v>3.16</v>
      </c>
      <c r="K4408" s="64">
        <f t="shared" si="283"/>
        <v>1.1506599908966773</v>
      </c>
      <c r="M4408" s="2"/>
    </row>
    <row r="4409" spans="1:13" x14ac:dyDescent="0.2">
      <c r="A4409" s="47">
        <f t="shared" si="285"/>
        <v>2021</v>
      </c>
      <c r="B4409" s="181" t="str">
        <f t="shared" si="286"/>
        <v>Jul</v>
      </c>
      <c r="C4409" s="79">
        <f t="shared" si="284"/>
        <v>30</v>
      </c>
      <c r="D4409" s="194">
        <v>44399</v>
      </c>
      <c r="E4409" s="53" t="s">
        <v>217</v>
      </c>
      <c r="F4409" s="53" t="s">
        <v>146</v>
      </c>
      <c r="G4409" s="50" t="s">
        <v>138</v>
      </c>
      <c r="H4409" s="50" t="s">
        <v>144</v>
      </c>
      <c r="I4409" s="53">
        <v>55</v>
      </c>
      <c r="J4409" s="61">
        <v>1.96</v>
      </c>
      <c r="K4409" s="64">
        <f t="shared" si="283"/>
        <v>1.1780616078136739</v>
      </c>
      <c r="M4409" s="2"/>
    </row>
    <row r="4410" spans="1:13" x14ac:dyDescent="0.2">
      <c r="A4410" s="47">
        <f t="shared" si="285"/>
        <v>2021</v>
      </c>
      <c r="B4410" s="181" t="str">
        <f t="shared" si="286"/>
        <v>Jul</v>
      </c>
      <c r="C4410" s="79">
        <f t="shared" si="284"/>
        <v>30</v>
      </c>
      <c r="D4410" s="194">
        <v>44399</v>
      </c>
      <c r="E4410" s="53" t="s">
        <v>217</v>
      </c>
      <c r="F4410" s="53" t="s">
        <v>146</v>
      </c>
      <c r="G4410" s="50" t="s">
        <v>138</v>
      </c>
      <c r="H4410" s="50" t="s">
        <v>148</v>
      </c>
      <c r="I4410" s="53">
        <v>75</v>
      </c>
      <c r="J4410" s="61">
        <v>4.72</v>
      </c>
      <c r="K4410" s="64">
        <f t="shared" si="283"/>
        <v>1.1188148148148147</v>
      </c>
      <c r="M4410" s="2"/>
    </row>
    <row r="4411" spans="1:13" x14ac:dyDescent="0.2">
      <c r="A4411" s="47">
        <f t="shared" si="285"/>
        <v>2021</v>
      </c>
      <c r="B4411" s="181" t="str">
        <f t="shared" si="286"/>
        <v>Jul</v>
      </c>
      <c r="C4411" s="79">
        <f t="shared" si="284"/>
        <v>30</v>
      </c>
      <c r="D4411" s="194">
        <v>44399</v>
      </c>
      <c r="E4411" s="53" t="s">
        <v>217</v>
      </c>
      <c r="F4411" s="53" t="s">
        <v>146</v>
      </c>
      <c r="G4411" s="50" t="s">
        <v>138</v>
      </c>
      <c r="H4411" s="50" t="s">
        <v>144</v>
      </c>
      <c r="I4411" s="53">
        <v>53</v>
      </c>
      <c r="J4411" s="61">
        <v>1.59</v>
      </c>
      <c r="K4411" s="64">
        <f t="shared" si="283"/>
        <v>1.067995728017088</v>
      </c>
      <c r="M4411" s="2"/>
    </row>
    <row r="4412" spans="1:13" x14ac:dyDescent="0.2">
      <c r="A4412" s="47">
        <f t="shared" si="285"/>
        <v>2021</v>
      </c>
      <c r="B4412" s="181" t="str">
        <f t="shared" si="286"/>
        <v>Jul</v>
      </c>
      <c r="C4412" s="79">
        <f t="shared" si="284"/>
        <v>30</v>
      </c>
      <c r="D4412" s="194">
        <v>44399</v>
      </c>
      <c r="E4412" s="53" t="s">
        <v>217</v>
      </c>
      <c r="F4412" s="53" t="s">
        <v>146</v>
      </c>
      <c r="G4412" s="50" t="s">
        <v>138</v>
      </c>
      <c r="H4412" s="50" t="s">
        <v>144</v>
      </c>
      <c r="I4412" s="53">
        <v>58</v>
      </c>
      <c r="J4412" s="61">
        <v>2.16</v>
      </c>
      <c r="K4412" s="64">
        <f t="shared" si="283"/>
        <v>1.1070564598794539</v>
      </c>
      <c r="M4412" s="2"/>
    </row>
    <row r="4413" spans="1:13" x14ac:dyDescent="0.2">
      <c r="A4413" s="47">
        <f t="shared" si="285"/>
        <v>2021</v>
      </c>
      <c r="B4413" s="181" t="str">
        <f t="shared" si="286"/>
        <v>Jul</v>
      </c>
      <c r="C4413" s="79">
        <f t="shared" si="284"/>
        <v>30</v>
      </c>
      <c r="D4413" s="194">
        <v>44399</v>
      </c>
      <c r="E4413" s="53" t="s">
        <v>217</v>
      </c>
      <c r="F4413" s="53" t="s">
        <v>146</v>
      </c>
      <c r="G4413" s="50" t="s">
        <v>138</v>
      </c>
      <c r="H4413" s="50" t="s">
        <v>144</v>
      </c>
      <c r="I4413" s="53">
        <v>53</v>
      </c>
      <c r="J4413" s="61">
        <v>1.68</v>
      </c>
      <c r="K4413" s="64">
        <f t="shared" si="283"/>
        <v>1.1284483163954138</v>
      </c>
      <c r="M4413" s="2"/>
    </row>
    <row r="4414" spans="1:13" x14ac:dyDescent="0.2">
      <c r="A4414" s="47">
        <f t="shared" si="285"/>
        <v>2021</v>
      </c>
      <c r="B4414" s="181" t="str">
        <f t="shared" si="286"/>
        <v>Jul</v>
      </c>
      <c r="C4414" s="79">
        <f t="shared" si="284"/>
        <v>30</v>
      </c>
      <c r="D4414" s="194">
        <v>44399</v>
      </c>
      <c r="E4414" s="53" t="s">
        <v>217</v>
      </c>
      <c r="F4414" s="53" t="s">
        <v>146</v>
      </c>
      <c r="G4414" s="50" t="s">
        <v>138</v>
      </c>
      <c r="H4414" s="50" t="s">
        <v>144</v>
      </c>
      <c r="I4414" s="53">
        <v>56</v>
      </c>
      <c r="J4414" s="61">
        <v>1.98</v>
      </c>
      <c r="K4414" s="64">
        <f t="shared" si="283"/>
        <v>1.1274599125364431</v>
      </c>
      <c r="M4414" s="2"/>
    </row>
    <row r="4415" spans="1:13" x14ac:dyDescent="0.2">
      <c r="A4415" s="47">
        <f t="shared" si="285"/>
        <v>2021</v>
      </c>
      <c r="B4415" s="181" t="str">
        <f t="shared" si="286"/>
        <v>Jul</v>
      </c>
      <c r="C4415" s="79">
        <f t="shared" si="284"/>
        <v>30</v>
      </c>
      <c r="D4415" s="194">
        <v>44399</v>
      </c>
      <c r="E4415" s="53" t="s">
        <v>217</v>
      </c>
      <c r="F4415" s="53" t="s">
        <v>146</v>
      </c>
      <c r="G4415" s="50" t="s">
        <v>138</v>
      </c>
      <c r="H4415" s="50" t="s">
        <v>144</v>
      </c>
      <c r="I4415" s="53">
        <v>65</v>
      </c>
      <c r="J4415" s="61">
        <v>3.33</v>
      </c>
      <c r="K4415" s="64">
        <f t="shared" si="283"/>
        <v>1.2125625853436504</v>
      </c>
      <c r="M4415" s="2"/>
    </row>
    <row r="4416" spans="1:13" x14ac:dyDescent="0.2">
      <c r="A4416" s="47">
        <f t="shared" si="285"/>
        <v>2021</v>
      </c>
      <c r="B4416" s="181" t="str">
        <f t="shared" si="286"/>
        <v>Jul</v>
      </c>
      <c r="C4416" s="79">
        <f t="shared" si="284"/>
        <v>30</v>
      </c>
      <c r="D4416" s="194">
        <v>44399</v>
      </c>
      <c r="E4416" s="53" t="s">
        <v>217</v>
      </c>
      <c r="F4416" s="53" t="s">
        <v>146</v>
      </c>
      <c r="G4416" s="50" t="s">
        <v>138</v>
      </c>
      <c r="H4416" s="50" t="s">
        <v>144</v>
      </c>
      <c r="I4416" s="53">
        <v>69</v>
      </c>
      <c r="J4416" s="61">
        <v>4.01</v>
      </c>
      <c r="K4416" s="64">
        <f t="shared" si="283"/>
        <v>1.2206667092834596</v>
      </c>
      <c r="M4416" s="2"/>
    </row>
    <row r="4417" spans="1:13" x14ac:dyDescent="0.2">
      <c r="A4417" s="47">
        <f t="shared" si="285"/>
        <v>2021</v>
      </c>
      <c r="B4417" s="181" t="str">
        <f t="shared" si="286"/>
        <v>Jul</v>
      </c>
      <c r="C4417" s="79">
        <f t="shared" si="284"/>
        <v>30</v>
      </c>
      <c r="D4417" s="194">
        <v>44399</v>
      </c>
      <c r="E4417" s="53" t="s">
        <v>217</v>
      </c>
      <c r="F4417" s="53" t="s">
        <v>146</v>
      </c>
      <c r="G4417" s="50" t="s">
        <v>138</v>
      </c>
      <c r="H4417" s="50" t="s">
        <v>144</v>
      </c>
      <c r="I4417" s="53">
        <v>54</v>
      </c>
      <c r="J4417" s="61">
        <v>1.74</v>
      </c>
      <c r="K4417" s="64">
        <f t="shared" si="283"/>
        <v>1.1050144795000763</v>
      </c>
      <c r="M4417" s="2"/>
    </row>
    <row r="4418" spans="1:13" x14ac:dyDescent="0.2">
      <c r="A4418" s="47">
        <f t="shared" si="285"/>
        <v>2021</v>
      </c>
      <c r="B4418" s="181" t="str">
        <f t="shared" si="286"/>
        <v>Jul</v>
      </c>
      <c r="C4418" s="79">
        <f t="shared" si="284"/>
        <v>30</v>
      </c>
      <c r="D4418" s="194">
        <v>44399</v>
      </c>
      <c r="E4418" s="53" t="s">
        <v>217</v>
      </c>
      <c r="F4418" s="53" t="s">
        <v>146</v>
      </c>
      <c r="G4418" s="50" t="s">
        <v>138</v>
      </c>
      <c r="H4418" s="50" t="s">
        <v>144</v>
      </c>
      <c r="I4418" s="53">
        <v>64</v>
      </c>
      <c r="J4418" s="61">
        <v>2.97</v>
      </c>
      <c r="K4418" s="64">
        <f t="shared" si="283"/>
        <v>1.132965087890625</v>
      </c>
      <c r="M4418" s="2"/>
    </row>
    <row r="4419" spans="1:13" x14ac:dyDescent="0.2">
      <c r="A4419" s="47">
        <f t="shared" si="285"/>
        <v>2021</v>
      </c>
      <c r="B4419" s="181" t="str">
        <f t="shared" si="286"/>
        <v>Jul</v>
      </c>
      <c r="C4419" s="79">
        <f t="shared" si="284"/>
        <v>30</v>
      </c>
      <c r="D4419" s="194">
        <v>44399</v>
      </c>
      <c r="E4419" s="53" t="s">
        <v>217</v>
      </c>
      <c r="F4419" s="53" t="s">
        <v>146</v>
      </c>
      <c r="G4419" s="50" t="s">
        <v>138</v>
      </c>
      <c r="H4419" s="50" t="s">
        <v>144</v>
      </c>
      <c r="I4419" s="53">
        <v>53</v>
      </c>
      <c r="J4419" s="61">
        <v>1.72</v>
      </c>
      <c r="K4419" s="64">
        <f t="shared" ref="K4419:K4482" si="287">IF(J4419="","",(J4419*100000)/(I4419^3))</f>
        <v>1.1553161334524473</v>
      </c>
      <c r="M4419" s="2"/>
    </row>
    <row r="4420" spans="1:13" x14ac:dyDescent="0.2">
      <c r="A4420" s="47">
        <f t="shared" si="285"/>
        <v>2021</v>
      </c>
      <c r="B4420" s="181" t="str">
        <f t="shared" si="286"/>
        <v>Jul</v>
      </c>
      <c r="C4420" s="79">
        <f t="shared" si="284"/>
        <v>30</v>
      </c>
      <c r="D4420" s="194">
        <v>44399</v>
      </c>
      <c r="E4420" s="53" t="s">
        <v>217</v>
      </c>
      <c r="F4420" s="53" t="s">
        <v>146</v>
      </c>
      <c r="G4420" s="50" t="s">
        <v>138</v>
      </c>
      <c r="H4420" s="50" t="s">
        <v>144</v>
      </c>
      <c r="I4420" s="53">
        <v>57</v>
      </c>
      <c r="J4420" s="61">
        <v>2.17</v>
      </c>
      <c r="K4420" s="64">
        <f t="shared" si="287"/>
        <v>1.1717505521267002</v>
      </c>
      <c r="M4420" s="2"/>
    </row>
    <row r="4421" spans="1:13" x14ac:dyDescent="0.2">
      <c r="A4421" s="47">
        <f t="shared" si="285"/>
        <v>2021</v>
      </c>
      <c r="B4421" s="181" t="str">
        <f t="shared" si="286"/>
        <v>Jul</v>
      </c>
      <c r="C4421" s="79">
        <f t="shared" si="284"/>
        <v>30</v>
      </c>
      <c r="D4421" s="194">
        <v>44399</v>
      </c>
      <c r="E4421" s="53" t="s">
        <v>217</v>
      </c>
      <c r="F4421" s="53" t="s">
        <v>146</v>
      </c>
      <c r="G4421" s="50" t="s">
        <v>138</v>
      </c>
      <c r="H4421" s="50" t="s">
        <v>144</v>
      </c>
      <c r="I4421" s="53">
        <v>58</v>
      </c>
      <c r="J4421" s="61">
        <v>2.19</v>
      </c>
      <c r="K4421" s="64">
        <f t="shared" si="287"/>
        <v>1.1224322440444463</v>
      </c>
      <c r="M4421" s="2"/>
    </row>
    <row r="4422" spans="1:13" x14ac:dyDescent="0.2">
      <c r="A4422" s="47">
        <f t="shared" si="285"/>
        <v>2021</v>
      </c>
      <c r="B4422" s="181" t="str">
        <f t="shared" si="286"/>
        <v>Jul</v>
      </c>
      <c r="C4422" s="79">
        <f t="shared" si="284"/>
        <v>30</v>
      </c>
      <c r="D4422" s="194">
        <v>44399</v>
      </c>
      <c r="E4422" s="53" t="s">
        <v>217</v>
      </c>
      <c r="F4422" s="53" t="s">
        <v>146</v>
      </c>
      <c r="G4422" s="50" t="s">
        <v>138</v>
      </c>
      <c r="H4422" s="50" t="s">
        <v>144</v>
      </c>
      <c r="I4422" s="53">
        <v>57</v>
      </c>
      <c r="J4422" s="61">
        <v>2.06</v>
      </c>
      <c r="K4422" s="64">
        <f t="shared" si="287"/>
        <v>1.1123530587009227</v>
      </c>
      <c r="M4422" s="2"/>
    </row>
    <row r="4423" spans="1:13" x14ac:dyDescent="0.2">
      <c r="A4423" s="47">
        <f t="shared" si="285"/>
        <v>2021</v>
      </c>
      <c r="B4423" s="181" t="str">
        <f t="shared" si="286"/>
        <v>Jul</v>
      </c>
      <c r="C4423" s="79">
        <f t="shared" si="284"/>
        <v>30</v>
      </c>
      <c r="D4423" s="194">
        <v>44399</v>
      </c>
      <c r="E4423" s="53" t="s">
        <v>217</v>
      </c>
      <c r="F4423" s="53" t="s">
        <v>146</v>
      </c>
      <c r="G4423" s="50" t="s">
        <v>138</v>
      </c>
      <c r="H4423" s="50" t="s">
        <v>144</v>
      </c>
      <c r="I4423" s="53">
        <v>58</v>
      </c>
      <c r="J4423" s="61">
        <v>2.21</v>
      </c>
      <c r="K4423" s="64">
        <f t="shared" si="287"/>
        <v>1.1326827668211079</v>
      </c>
      <c r="M4423" s="2"/>
    </row>
    <row r="4424" spans="1:13" x14ac:dyDescent="0.2">
      <c r="A4424" s="47">
        <f t="shared" si="285"/>
        <v>2021</v>
      </c>
      <c r="B4424" s="181" t="str">
        <f t="shared" si="286"/>
        <v>Jul</v>
      </c>
      <c r="C4424" s="79">
        <f t="shared" si="284"/>
        <v>30</v>
      </c>
      <c r="D4424" s="194">
        <v>44399</v>
      </c>
      <c r="E4424" s="53" t="s">
        <v>217</v>
      </c>
      <c r="F4424" s="53" t="s">
        <v>146</v>
      </c>
      <c r="G4424" s="50" t="s">
        <v>138</v>
      </c>
      <c r="H4424" s="50" t="s">
        <v>144</v>
      </c>
      <c r="I4424" s="53">
        <v>54</v>
      </c>
      <c r="J4424" s="61">
        <v>1.85</v>
      </c>
      <c r="K4424" s="64">
        <f t="shared" si="287"/>
        <v>1.1748717167098512</v>
      </c>
      <c r="M4424" s="2"/>
    </row>
    <row r="4425" spans="1:13" x14ac:dyDescent="0.2">
      <c r="A4425" s="47">
        <f t="shared" si="285"/>
        <v>2021</v>
      </c>
      <c r="B4425" s="181" t="str">
        <f t="shared" si="286"/>
        <v>Jul</v>
      </c>
      <c r="C4425" s="79">
        <f t="shared" si="284"/>
        <v>30</v>
      </c>
      <c r="D4425" s="194">
        <v>44399</v>
      </c>
      <c r="E4425" s="53" t="s">
        <v>217</v>
      </c>
      <c r="F4425" s="53" t="s">
        <v>146</v>
      </c>
      <c r="G4425" s="50" t="s">
        <v>138</v>
      </c>
      <c r="H4425" s="50" t="s">
        <v>144</v>
      </c>
      <c r="I4425" s="53">
        <v>57</v>
      </c>
      <c r="J4425" s="61">
        <v>1.83</v>
      </c>
      <c r="K4425" s="64">
        <f t="shared" si="287"/>
        <v>0.98815829971975178</v>
      </c>
      <c r="M4425" s="2"/>
    </row>
    <row r="4426" spans="1:13" x14ac:dyDescent="0.2">
      <c r="A4426" s="47">
        <f t="shared" si="285"/>
        <v>2021</v>
      </c>
      <c r="B4426" s="181" t="str">
        <f t="shared" si="286"/>
        <v>Jul</v>
      </c>
      <c r="C4426" s="79">
        <f t="shared" si="284"/>
        <v>30</v>
      </c>
      <c r="D4426" s="194">
        <v>44399</v>
      </c>
      <c r="E4426" s="53" t="s">
        <v>217</v>
      </c>
      <c r="F4426" s="53" t="s">
        <v>146</v>
      </c>
      <c r="G4426" s="50" t="s">
        <v>138</v>
      </c>
      <c r="H4426" s="50" t="s">
        <v>144</v>
      </c>
      <c r="I4426" s="53">
        <v>58</v>
      </c>
      <c r="J4426" s="61">
        <v>2.25</v>
      </c>
      <c r="K4426" s="64">
        <f t="shared" si="287"/>
        <v>1.1531838123744311</v>
      </c>
      <c r="M4426" s="2"/>
    </row>
    <row r="4427" spans="1:13" x14ac:dyDescent="0.2">
      <c r="A4427" s="47">
        <f t="shared" si="285"/>
        <v>2021</v>
      </c>
      <c r="B4427" s="181" t="str">
        <f t="shared" si="286"/>
        <v>Jul</v>
      </c>
      <c r="C4427" s="79">
        <f t="shared" si="284"/>
        <v>30</v>
      </c>
      <c r="D4427" s="194">
        <v>44399</v>
      </c>
      <c r="E4427" s="53" t="s">
        <v>217</v>
      </c>
      <c r="F4427" s="53" t="s">
        <v>146</v>
      </c>
      <c r="G4427" s="50" t="s">
        <v>138</v>
      </c>
      <c r="H4427" s="50" t="s">
        <v>144</v>
      </c>
      <c r="I4427" s="53">
        <v>60</v>
      </c>
      <c r="J4427" s="61">
        <v>2.2799999999999998</v>
      </c>
      <c r="K4427" s="64">
        <f t="shared" si="287"/>
        <v>1.0555555555555554</v>
      </c>
      <c r="M4427" s="2"/>
    </row>
    <row r="4428" spans="1:13" x14ac:dyDescent="0.2">
      <c r="A4428" s="47">
        <f t="shared" si="285"/>
        <v>2021</v>
      </c>
      <c r="B4428" s="181" t="str">
        <f t="shared" si="286"/>
        <v>Jul</v>
      </c>
      <c r="C4428" s="79">
        <f t="shared" si="284"/>
        <v>30</v>
      </c>
      <c r="D4428" s="194">
        <v>44399</v>
      </c>
      <c r="E4428" s="53" t="s">
        <v>217</v>
      </c>
      <c r="F4428" s="53" t="s">
        <v>146</v>
      </c>
      <c r="G4428" s="50" t="s">
        <v>138</v>
      </c>
      <c r="H4428" s="50" t="s">
        <v>144</v>
      </c>
      <c r="I4428" s="53">
        <v>51</v>
      </c>
      <c r="J4428" s="61">
        <v>1.47</v>
      </c>
      <c r="K4428" s="64">
        <f t="shared" si="287"/>
        <v>1.1081710654273242</v>
      </c>
      <c r="M4428" s="2"/>
    </row>
    <row r="4429" spans="1:13" x14ac:dyDescent="0.2">
      <c r="A4429" s="47">
        <f t="shared" si="285"/>
        <v>2021</v>
      </c>
      <c r="B4429" s="181" t="str">
        <f t="shared" si="286"/>
        <v>Jul</v>
      </c>
      <c r="C4429" s="79">
        <f t="shared" si="284"/>
        <v>30</v>
      </c>
      <c r="D4429" s="194">
        <v>44399</v>
      </c>
      <c r="E4429" s="53" t="s">
        <v>64</v>
      </c>
      <c r="F4429" s="53" t="s">
        <v>152</v>
      </c>
      <c r="G4429" s="50" t="s">
        <v>138</v>
      </c>
      <c r="H4429" s="50" t="s">
        <v>148</v>
      </c>
      <c r="I4429" s="53">
        <v>90</v>
      </c>
      <c r="J4429" s="61">
        <v>8.74</v>
      </c>
      <c r="K4429" s="64">
        <f t="shared" si="287"/>
        <v>1.1989026063100137</v>
      </c>
      <c r="M4429" s="2"/>
    </row>
    <row r="4430" spans="1:13" x14ac:dyDescent="0.2">
      <c r="A4430" s="47">
        <f t="shared" si="285"/>
        <v>2021</v>
      </c>
      <c r="B4430" s="181" t="str">
        <f t="shared" si="286"/>
        <v>Jul</v>
      </c>
      <c r="C4430" s="79">
        <f t="shared" ref="C4430:C4493" si="288">WEEKNUM(D4430)</f>
        <v>30</v>
      </c>
      <c r="D4430" s="194">
        <v>44399</v>
      </c>
      <c r="E4430" s="53" t="s">
        <v>64</v>
      </c>
      <c r="F4430" s="53" t="s">
        <v>152</v>
      </c>
      <c r="G4430" s="50" t="s">
        <v>138</v>
      </c>
      <c r="H4430" s="50" t="s">
        <v>148</v>
      </c>
      <c r="I4430" s="53">
        <v>76</v>
      </c>
      <c r="J4430" s="61">
        <v>4.96</v>
      </c>
      <c r="K4430" s="64">
        <f t="shared" si="287"/>
        <v>1.1299023181221752</v>
      </c>
      <c r="M4430" s="2"/>
    </row>
    <row r="4431" spans="1:13" x14ac:dyDescent="0.2">
      <c r="A4431" s="47">
        <f t="shared" si="285"/>
        <v>2021</v>
      </c>
      <c r="B4431" s="181" t="str">
        <f t="shared" si="286"/>
        <v>Jul</v>
      </c>
      <c r="C4431" s="79">
        <f t="shared" si="288"/>
        <v>30</v>
      </c>
      <c r="D4431" s="194">
        <v>44399</v>
      </c>
      <c r="E4431" s="53" t="s">
        <v>64</v>
      </c>
      <c r="F4431" s="53" t="s">
        <v>152</v>
      </c>
      <c r="G4431" s="50" t="s">
        <v>138</v>
      </c>
      <c r="H4431" s="50" t="s">
        <v>148</v>
      </c>
      <c r="I4431" s="53">
        <v>74</v>
      </c>
      <c r="J4431" s="61">
        <v>4.8</v>
      </c>
      <c r="K4431" s="64">
        <f t="shared" si="287"/>
        <v>1.1845300377075396</v>
      </c>
      <c r="M4431" s="2"/>
    </row>
    <row r="4432" spans="1:13" x14ac:dyDescent="0.2">
      <c r="A4432" s="47">
        <f t="shared" si="285"/>
        <v>2021</v>
      </c>
      <c r="B4432" s="181" t="str">
        <f t="shared" si="286"/>
        <v>Jul</v>
      </c>
      <c r="C4432" s="79">
        <f t="shared" si="288"/>
        <v>30</v>
      </c>
      <c r="D4432" s="194">
        <v>44399</v>
      </c>
      <c r="E4432" s="53" t="s">
        <v>64</v>
      </c>
      <c r="F4432" s="53" t="s">
        <v>152</v>
      </c>
      <c r="G4432" s="50" t="s">
        <v>138</v>
      </c>
      <c r="H4432" s="50" t="s">
        <v>148</v>
      </c>
      <c r="I4432" s="53">
        <v>85</v>
      </c>
      <c r="J4432" s="61">
        <v>6.66</v>
      </c>
      <c r="K4432" s="64">
        <f t="shared" si="287"/>
        <v>1.084469774068797</v>
      </c>
      <c r="M4432" s="2"/>
    </row>
    <row r="4433" spans="1:13" x14ac:dyDescent="0.2">
      <c r="A4433" s="47">
        <f t="shared" si="285"/>
        <v>2021</v>
      </c>
      <c r="B4433" s="181" t="str">
        <f t="shared" si="286"/>
        <v>Jul</v>
      </c>
      <c r="C4433" s="79">
        <f t="shared" si="288"/>
        <v>30</v>
      </c>
      <c r="D4433" s="194">
        <v>44399</v>
      </c>
      <c r="E4433" s="53" t="s">
        <v>64</v>
      </c>
      <c r="F4433" s="53" t="s">
        <v>152</v>
      </c>
      <c r="G4433" s="50" t="s">
        <v>138</v>
      </c>
      <c r="H4433" s="50" t="s">
        <v>148</v>
      </c>
      <c r="I4433" s="53">
        <v>84</v>
      </c>
      <c r="J4433" s="61">
        <v>6.27</v>
      </c>
      <c r="K4433" s="64">
        <f t="shared" si="287"/>
        <v>1.0578636216391319</v>
      </c>
      <c r="M4433" s="2"/>
    </row>
    <row r="4434" spans="1:13" x14ac:dyDescent="0.2">
      <c r="A4434" s="47">
        <f t="shared" si="285"/>
        <v>2021</v>
      </c>
      <c r="B4434" s="181" t="str">
        <f t="shared" si="286"/>
        <v>Jul</v>
      </c>
      <c r="C4434" s="79">
        <f t="shared" si="288"/>
        <v>30</v>
      </c>
      <c r="D4434" s="194">
        <v>44399</v>
      </c>
      <c r="E4434" s="53" t="s">
        <v>58</v>
      </c>
      <c r="F4434" s="53" t="s">
        <v>146</v>
      </c>
      <c r="G4434" s="50" t="s">
        <v>138</v>
      </c>
      <c r="H4434" s="50" t="s">
        <v>148</v>
      </c>
      <c r="I4434" s="53">
        <v>88</v>
      </c>
      <c r="J4434" s="61">
        <v>6.35</v>
      </c>
      <c r="K4434" s="64">
        <f t="shared" si="287"/>
        <v>0.93180644252441769</v>
      </c>
      <c r="M4434" s="2"/>
    </row>
    <row r="4435" spans="1:13" x14ac:dyDescent="0.2">
      <c r="A4435" s="47">
        <f t="shared" si="285"/>
        <v>2021</v>
      </c>
      <c r="B4435" s="181" t="str">
        <f t="shared" si="286"/>
        <v>Jul</v>
      </c>
      <c r="C4435" s="79">
        <f t="shared" si="288"/>
        <v>30</v>
      </c>
      <c r="D4435" s="194">
        <v>44399</v>
      </c>
      <c r="E4435" s="53" t="s">
        <v>58</v>
      </c>
      <c r="F4435" s="53" t="s">
        <v>146</v>
      </c>
      <c r="G4435" s="50" t="s">
        <v>138</v>
      </c>
      <c r="H4435" s="50" t="s">
        <v>148</v>
      </c>
      <c r="I4435" s="53">
        <v>71</v>
      </c>
      <c r="J4435" s="61">
        <v>3.88</v>
      </c>
      <c r="K4435" s="64">
        <f t="shared" si="287"/>
        <v>1.0840683857160021</v>
      </c>
      <c r="M4435" s="2"/>
    </row>
    <row r="4436" spans="1:13" x14ac:dyDescent="0.2">
      <c r="A4436" s="47">
        <f t="shared" si="285"/>
        <v>2021</v>
      </c>
      <c r="B4436" s="181" t="str">
        <f t="shared" si="286"/>
        <v>Jul</v>
      </c>
      <c r="C4436" s="79">
        <f t="shared" si="288"/>
        <v>30</v>
      </c>
      <c r="D4436" s="194">
        <v>44399</v>
      </c>
      <c r="E4436" s="53" t="s">
        <v>58</v>
      </c>
      <c r="F4436" s="53" t="s">
        <v>146</v>
      </c>
      <c r="G4436" s="50" t="s">
        <v>138</v>
      </c>
      <c r="H4436" s="50" t="s">
        <v>148</v>
      </c>
      <c r="I4436" s="53">
        <v>70</v>
      </c>
      <c r="J4436" s="61">
        <v>3.41</v>
      </c>
      <c r="K4436" s="64">
        <f t="shared" si="287"/>
        <v>0.99416909620991256</v>
      </c>
      <c r="M4436" s="2"/>
    </row>
    <row r="4437" spans="1:13" x14ac:dyDescent="0.2">
      <c r="A4437" s="47">
        <f t="shared" si="285"/>
        <v>2021</v>
      </c>
      <c r="B4437" s="181" t="str">
        <f t="shared" si="286"/>
        <v>Jul</v>
      </c>
      <c r="C4437" s="79">
        <f t="shared" si="288"/>
        <v>30</v>
      </c>
      <c r="D4437" s="194">
        <v>44399</v>
      </c>
      <c r="E4437" s="53" t="s">
        <v>58</v>
      </c>
      <c r="F4437" s="53" t="s">
        <v>146</v>
      </c>
      <c r="G4437" s="50" t="s">
        <v>138</v>
      </c>
      <c r="H4437" s="50" t="s">
        <v>144</v>
      </c>
      <c r="I4437" s="53">
        <v>65</v>
      </c>
      <c r="J4437" s="61">
        <v>3.03</v>
      </c>
      <c r="K4437" s="64">
        <f t="shared" si="287"/>
        <v>1.1033227127901684</v>
      </c>
      <c r="M4437" s="2"/>
    </row>
    <row r="4438" spans="1:13" x14ac:dyDescent="0.2">
      <c r="A4438" s="47">
        <f t="shared" si="285"/>
        <v>2021</v>
      </c>
      <c r="B4438" s="181" t="str">
        <f t="shared" si="286"/>
        <v>Jul</v>
      </c>
      <c r="C4438" s="79">
        <f t="shared" si="288"/>
        <v>30</v>
      </c>
      <c r="D4438" s="194">
        <v>44399</v>
      </c>
      <c r="E4438" s="53" t="s">
        <v>58</v>
      </c>
      <c r="F4438" s="53" t="s">
        <v>146</v>
      </c>
      <c r="G4438" s="50" t="s">
        <v>138</v>
      </c>
      <c r="H4438" s="50" t="s">
        <v>148</v>
      </c>
      <c r="I4438" s="53">
        <v>75</v>
      </c>
      <c r="J4438" s="61">
        <v>4.53</v>
      </c>
      <c r="K4438" s="64">
        <f t="shared" si="287"/>
        <v>1.0737777777777777</v>
      </c>
      <c r="M4438" s="2"/>
    </row>
    <row r="4439" spans="1:13" x14ac:dyDescent="0.2">
      <c r="A4439" s="47">
        <f t="shared" si="285"/>
        <v>2021</v>
      </c>
      <c r="B4439" s="181" t="str">
        <f t="shared" si="286"/>
        <v>Jul</v>
      </c>
      <c r="C4439" s="79">
        <f t="shared" si="288"/>
        <v>30</v>
      </c>
      <c r="D4439" s="194">
        <v>44399</v>
      </c>
      <c r="E4439" s="53" t="s">
        <v>58</v>
      </c>
      <c r="F4439" s="53" t="s">
        <v>146</v>
      </c>
      <c r="G4439" s="50" t="s">
        <v>138</v>
      </c>
      <c r="H4439" s="50" t="s">
        <v>148</v>
      </c>
      <c r="I4439" s="53">
        <v>75</v>
      </c>
      <c r="J4439" s="61">
        <v>4.7</v>
      </c>
      <c r="K4439" s="64">
        <f t="shared" si="287"/>
        <v>1.114074074074074</v>
      </c>
      <c r="M4439" s="2"/>
    </row>
    <row r="4440" spans="1:13" x14ac:dyDescent="0.2">
      <c r="A4440" s="47">
        <f t="shared" si="285"/>
        <v>2021</v>
      </c>
      <c r="B4440" s="181" t="str">
        <f t="shared" si="286"/>
        <v>Jul</v>
      </c>
      <c r="C4440" s="79">
        <f t="shared" si="288"/>
        <v>30</v>
      </c>
      <c r="D4440" s="194">
        <v>44399</v>
      </c>
      <c r="E4440" s="53" t="s">
        <v>58</v>
      </c>
      <c r="F4440" s="53" t="s">
        <v>146</v>
      </c>
      <c r="G4440" s="50" t="s">
        <v>138</v>
      </c>
      <c r="H4440" s="50" t="s">
        <v>144</v>
      </c>
      <c r="I4440" s="53">
        <v>64</v>
      </c>
      <c r="J4440" s="61">
        <v>2.72</v>
      </c>
      <c r="K4440" s="64">
        <f t="shared" si="287"/>
        <v>1.03759765625</v>
      </c>
      <c r="M4440" s="2"/>
    </row>
    <row r="4441" spans="1:13" x14ac:dyDescent="0.2">
      <c r="A4441" s="47">
        <f t="shared" si="285"/>
        <v>2021</v>
      </c>
      <c r="B4441" s="181" t="str">
        <f t="shared" si="286"/>
        <v>Jul</v>
      </c>
      <c r="C4441" s="79">
        <f t="shared" si="288"/>
        <v>30</v>
      </c>
      <c r="D4441" s="194">
        <v>44399</v>
      </c>
      <c r="E4441" s="53" t="s">
        <v>58</v>
      </c>
      <c r="F4441" s="53" t="s">
        <v>146</v>
      </c>
      <c r="G4441" s="50" t="s">
        <v>138</v>
      </c>
      <c r="H4441" s="50" t="s">
        <v>148</v>
      </c>
      <c r="I4441" s="53">
        <v>75</v>
      </c>
      <c r="J4441" s="61">
        <v>4.47</v>
      </c>
      <c r="K4441" s="64">
        <f t="shared" si="287"/>
        <v>1.0595555555555556</v>
      </c>
      <c r="M4441" s="2"/>
    </row>
    <row r="4442" spans="1:13" x14ac:dyDescent="0.2">
      <c r="A4442" s="47">
        <f t="shared" si="285"/>
        <v>2021</v>
      </c>
      <c r="B4442" s="181" t="str">
        <f t="shared" si="286"/>
        <v>Jul</v>
      </c>
      <c r="C4442" s="79">
        <f t="shared" si="288"/>
        <v>30</v>
      </c>
      <c r="D4442" s="194">
        <v>44399</v>
      </c>
      <c r="E4442" s="53" t="s">
        <v>58</v>
      </c>
      <c r="F4442" s="53" t="s">
        <v>146</v>
      </c>
      <c r="G4442" s="50" t="s">
        <v>138</v>
      </c>
      <c r="H4442" s="50" t="s">
        <v>148</v>
      </c>
      <c r="I4442" s="53">
        <v>76</v>
      </c>
      <c r="J4442" s="61">
        <v>4.92</v>
      </c>
      <c r="K4442" s="64">
        <f t="shared" si="287"/>
        <v>1.120790202653448</v>
      </c>
      <c r="M4442" s="2"/>
    </row>
    <row r="4443" spans="1:13" x14ac:dyDescent="0.2">
      <c r="A4443" s="47">
        <f t="shared" si="285"/>
        <v>2021</v>
      </c>
      <c r="B4443" s="181" t="str">
        <f t="shared" si="286"/>
        <v>Jul</v>
      </c>
      <c r="C4443" s="79">
        <f t="shared" si="288"/>
        <v>30</v>
      </c>
      <c r="D4443" s="194">
        <v>44399</v>
      </c>
      <c r="E4443" s="53" t="s">
        <v>58</v>
      </c>
      <c r="F4443" s="53" t="s">
        <v>146</v>
      </c>
      <c r="G4443" s="50" t="s">
        <v>138</v>
      </c>
      <c r="H4443" s="50" t="s">
        <v>148</v>
      </c>
      <c r="I4443" s="53">
        <v>71</v>
      </c>
      <c r="J4443" s="61">
        <v>4.3600000000000003</v>
      </c>
      <c r="K4443" s="64">
        <f t="shared" si="287"/>
        <v>1.2181799385880849</v>
      </c>
      <c r="M4443" s="2"/>
    </row>
    <row r="4444" spans="1:13" x14ac:dyDescent="0.2">
      <c r="A4444" s="47">
        <f t="shared" si="285"/>
        <v>2021</v>
      </c>
      <c r="B4444" s="181" t="str">
        <f t="shared" si="286"/>
        <v>Jul</v>
      </c>
      <c r="C4444" s="79">
        <f t="shared" si="288"/>
        <v>30</v>
      </c>
      <c r="D4444" s="194">
        <v>44400</v>
      </c>
      <c r="E4444" s="53" t="s">
        <v>19</v>
      </c>
      <c r="F4444" s="53" t="s">
        <v>146</v>
      </c>
      <c r="G4444" s="50" t="s">
        <v>138</v>
      </c>
      <c r="H4444" s="50" t="s">
        <v>148</v>
      </c>
      <c r="I4444" s="53">
        <v>74</v>
      </c>
      <c r="J4444" s="61">
        <v>4.59</v>
      </c>
      <c r="K4444" s="64">
        <f t="shared" si="287"/>
        <v>1.1327068485578347</v>
      </c>
      <c r="M4444" s="2"/>
    </row>
    <row r="4445" spans="1:13" x14ac:dyDescent="0.2">
      <c r="A4445" s="47">
        <f t="shared" si="285"/>
        <v>2021</v>
      </c>
      <c r="B4445" s="181" t="str">
        <f t="shared" si="286"/>
        <v>Jul</v>
      </c>
      <c r="C4445" s="79">
        <f t="shared" si="288"/>
        <v>30</v>
      </c>
      <c r="D4445" s="194">
        <v>44400</v>
      </c>
      <c r="E4445" s="53" t="s">
        <v>19</v>
      </c>
      <c r="F4445" s="53" t="s">
        <v>146</v>
      </c>
      <c r="G4445" s="50" t="s">
        <v>138</v>
      </c>
      <c r="H4445" s="50" t="s">
        <v>144</v>
      </c>
      <c r="I4445" s="53">
        <v>69</v>
      </c>
      <c r="J4445" s="61">
        <v>3.58</v>
      </c>
      <c r="K4445" s="64">
        <f t="shared" si="287"/>
        <v>1.0897722741233877</v>
      </c>
      <c r="M4445" s="2"/>
    </row>
    <row r="4446" spans="1:13" x14ac:dyDescent="0.2">
      <c r="A4446" s="47">
        <f t="shared" si="285"/>
        <v>2021</v>
      </c>
      <c r="B4446" s="181" t="str">
        <f t="shared" si="286"/>
        <v>Jul</v>
      </c>
      <c r="C4446" s="79">
        <f t="shared" si="288"/>
        <v>30</v>
      </c>
      <c r="D4446" s="194">
        <v>44400</v>
      </c>
      <c r="E4446" s="53" t="s">
        <v>19</v>
      </c>
      <c r="F4446" s="53" t="s">
        <v>146</v>
      </c>
      <c r="G4446" s="50" t="s">
        <v>138</v>
      </c>
      <c r="H4446" s="50" t="s">
        <v>144</v>
      </c>
      <c r="I4446" s="53">
        <v>60</v>
      </c>
      <c r="J4446" s="61">
        <v>2.46</v>
      </c>
      <c r="K4446" s="64">
        <f t="shared" si="287"/>
        <v>1.1388888888888888</v>
      </c>
      <c r="M4446" s="2"/>
    </row>
    <row r="4447" spans="1:13" x14ac:dyDescent="0.2">
      <c r="A4447" s="47">
        <f t="shared" si="285"/>
        <v>2021</v>
      </c>
      <c r="B4447" s="181" t="str">
        <f t="shared" si="286"/>
        <v>Jul</v>
      </c>
      <c r="C4447" s="79">
        <f t="shared" si="288"/>
        <v>30</v>
      </c>
      <c r="D4447" s="194">
        <v>44400</v>
      </c>
      <c r="E4447" s="53" t="s">
        <v>19</v>
      </c>
      <c r="F4447" s="53" t="s">
        <v>146</v>
      </c>
      <c r="G4447" s="50" t="s">
        <v>138</v>
      </c>
      <c r="H4447" s="50" t="s">
        <v>144</v>
      </c>
      <c r="I4447" s="53">
        <v>67</v>
      </c>
      <c r="J4447" s="61">
        <v>3.34</v>
      </c>
      <c r="K4447" s="64">
        <f t="shared" si="287"/>
        <v>1.1105089389319829</v>
      </c>
      <c r="M4447" s="2"/>
    </row>
    <row r="4448" spans="1:13" x14ac:dyDescent="0.2">
      <c r="A4448" s="47">
        <f t="shared" si="285"/>
        <v>2021</v>
      </c>
      <c r="B4448" s="181" t="str">
        <f t="shared" si="286"/>
        <v>Jul</v>
      </c>
      <c r="C4448" s="79">
        <f t="shared" si="288"/>
        <v>30</v>
      </c>
      <c r="D4448" s="194">
        <v>44400</v>
      </c>
      <c r="E4448" s="53" t="s">
        <v>19</v>
      </c>
      <c r="F4448" s="53" t="s">
        <v>146</v>
      </c>
      <c r="G4448" s="50" t="s">
        <v>138</v>
      </c>
      <c r="H4448" s="50" t="s">
        <v>144</v>
      </c>
      <c r="I4448" s="53">
        <v>66</v>
      </c>
      <c r="J4448" s="61">
        <v>3.37</v>
      </c>
      <c r="K4448" s="64">
        <f t="shared" si="287"/>
        <v>1.1721902217769986</v>
      </c>
      <c r="M4448" s="2"/>
    </row>
    <row r="4449" spans="1:13" x14ac:dyDescent="0.2">
      <c r="A4449" s="47">
        <f t="shared" si="285"/>
        <v>2021</v>
      </c>
      <c r="B4449" s="181" t="str">
        <f t="shared" si="286"/>
        <v>Jul</v>
      </c>
      <c r="C4449" s="79">
        <f t="shared" si="288"/>
        <v>30</v>
      </c>
      <c r="D4449" s="194">
        <v>44400</v>
      </c>
      <c r="E4449" s="53" t="s">
        <v>15</v>
      </c>
      <c r="F4449" s="53" t="s">
        <v>152</v>
      </c>
      <c r="G4449" s="50" t="s">
        <v>138</v>
      </c>
      <c r="H4449" s="50" t="s">
        <v>148</v>
      </c>
      <c r="I4449" s="53">
        <v>73</v>
      </c>
      <c r="J4449" s="61">
        <v>4.3499999999999996</v>
      </c>
      <c r="K4449" s="64">
        <f t="shared" si="287"/>
        <v>1.1182030605346294</v>
      </c>
      <c r="M4449" s="2"/>
    </row>
    <row r="4450" spans="1:13" x14ac:dyDescent="0.2">
      <c r="A4450" s="47">
        <f t="shared" si="285"/>
        <v>2021</v>
      </c>
      <c r="B4450" s="181" t="str">
        <f t="shared" si="286"/>
        <v>Jul</v>
      </c>
      <c r="C4450" s="79">
        <f t="shared" si="288"/>
        <v>30</v>
      </c>
      <c r="D4450" s="194">
        <v>44400</v>
      </c>
      <c r="E4450" s="53" t="s">
        <v>15</v>
      </c>
      <c r="F4450" s="53" t="s">
        <v>152</v>
      </c>
      <c r="G4450" s="50" t="s">
        <v>138</v>
      </c>
      <c r="H4450" s="50" t="s">
        <v>148</v>
      </c>
      <c r="I4450" s="53">
        <v>86</v>
      </c>
      <c r="J4450" s="61">
        <v>7.7</v>
      </c>
      <c r="K4450" s="64">
        <f t="shared" si="287"/>
        <v>1.2105852314890513</v>
      </c>
      <c r="M4450" s="2"/>
    </row>
    <row r="4451" spans="1:13" x14ac:dyDescent="0.2">
      <c r="A4451" s="47">
        <f t="shared" si="285"/>
        <v>2021</v>
      </c>
      <c r="B4451" s="181" t="str">
        <f t="shared" si="286"/>
        <v>Jul</v>
      </c>
      <c r="C4451" s="79">
        <f t="shared" si="288"/>
        <v>30</v>
      </c>
      <c r="D4451" s="194">
        <v>44400</v>
      </c>
      <c r="E4451" s="53" t="s">
        <v>15</v>
      </c>
      <c r="F4451" s="53" t="s">
        <v>152</v>
      </c>
      <c r="G4451" s="50" t="s">
        <v>138</v>
      </c>
      <c r="H4451" s="50" t="s">
        <v>148</v>
      </c>
      <c r="I4451" s="53">
        <v>101</v>
      </c>
      <c r="J4451" s="61">
        <v>11.76</v>
      </c>
      <c r="K4451" s="64">
        <f t="shared" si="287"/>
        <v>1.1414140139629099</v>
      </c>
      <c r="M4451" s="2"/>
    </row>
    <row r="4452" spans="1:13" x14ac:dyDescent="0.2">
      <c r="A4452" s="47">
        <f t="shared" si="285"/>
        <v>2021</v>
      </c>
      <c r="B4452" s="181" t="str">
        <f t="shared" si="286"/>
        <v>Jul</v>
      </c>
      <c r="C4452" s="79">
        <f t="shared" si="288"/>
        <v>30</v>
      </c>
      <c r="D4452" s="194">
        <v>44400</v>
      </c>
      <c r="E4452" s="53" t="s">
        <v>15</v>
      </c>
      <c r="F4452" s="53" t="s">
        <v>152</v>
      </c>
      <c r="G4452" s="50" t="s">
        <v>138</v>
      </c>
      <c r="H4452" s="50" t="s">
        <v>148</v>
      </c>
      <c r="I4452" s="53">
        <v>85</v>
      </c>
      <c r="J4452" s="61">
        <v>7.13</v>
      </c>
      <c r="K4452" s="64">
        <f t="shared" si="287"/>
        <v>1.1610014247913698</v>
      </c>
      <c r="M4452" s="2"/>
    </row>
    <row r="4453" spans="1:13" x14ac:dyDescent="0.2">
      <c r="A4453" s="47">
        <f t="shared" si="285"/>
        <v>2021</v>
      </c>
      <c r="B4453" s="181" t="str">
        <f t="shared" si="286"/>
        <v>Jul</v>
      </c>
      <c r="C4453" s="79">
        <f t="shared" si="288"/>
        <v>30</v>
      </c>
      <c r="D4453" s="194">
        <v>44400</v>
      </c>
      <c r="E4453" s="53" t="s">
        <v>15</v>
      </c>
      <c r="F4453" s="53" t="s">
        <v>152</v>
      </c>
      <c r="G4453" s="50" t="s">
        <v>138</v>
      </c>
      <c r="H4453" s="50" t="s">
        <v>148</v>
      </c>
      <c r="I4453" s="53">
        <v>84</v>
      </c>
      <c r="J4453" s="61">
        <v>6.84</v>
      </c>
      <c r="K4453" s="64">
        <f t="shared" si="287"/>
        <v>1.1540330417881439</v>
      </c>
      <c r="M4453" s="2"/>
    </row>
    <row r="4454" spans="1:13" x14ac:dyDescent="0.2">
      <c r="A4454" s="47">
        <f t="shared" si="285"/>
        <v>2021</v>
      </c>
      <c r="B4454" s="181" t="str">
        <f t="shared" si="286"/>
        <v>Jul</v>
      </c>
      <c r="C4454" s="79">
        <f t="shared" si="288"/>
        <v>30</v>
      </c>
      <c r="D4454" s="194">
        <v>44400</v>
      </c>
      <c r="E4454" s="53" t="s">
        <v>15</v>
      </c>
      <c r="F4454" s="53" t="s">
        <v>152</v>
      </c>
      <c r="G4454" s="50" t="s">
        <v>138</v>
      </c>
      <c r="H4454" s="50" t="s">
        <v>148</v>
      </c>
      <c r="I4454" s="53">
        <v>82</v>
      </c>
      <c r="J4454" s="61">
        <v>8.9</v>
      </c>
      <c r="K4454" s="64">
        <f t="shared" si="287"/>
        <v>1.6141669447628444</v>
      </c>
      <c r="M4454" s="2"/>
    </row>
    <row r="4455" spans="1:13" x14ac:dyDescent="0.2">
      <c r="A4455" s="47">
        <f t="shared" si="285"/>
        <v>2021</v>
      </c>
      <c r="B4455" s="181" t="str">
        <f t="shared" si="286"/>
        <v>Jul</v>
      </c>
      <c r="C4455" s="79">
        <f t="shared" si="288"/>
        <v>30</v>
      </c>
      <c r="D4455" s="194">
        <v>44400</v>
      </c>
      <c r="E4455" s="53" t="s">
        <v>15</v>
      </c>
      <c r="F4455" s="53" t="s">
        <v>152</v>
      </c>
      <c r="G4455" s="50" t="s">
        <v>138</v>
      </c>
      <c r="H4455" s="50" t="s">
        <v>148</v>
      </c>
      <c r="I4455" s="53">
        <v>86</v>
      </c>
      <c r="J4455" s="61">
        <v>7.21</v>
      </c>
      <c r="K4455" s="64">
        <f t="shared" si="287"/>
        <v>1.1335479894852025</v>
      </c>
      <c r="M4455" s="2"/>
    </row>
    <row r="4456" spans="1:13" x14ac:dyDescent="0.2">
      <c r="A4456" s="47">
        <f t="shared" ref="A4456:A4519" si="289">YEAR(D4456)</f>
        <v>2021</v>
      </c>
      <c r="B4456" s="181" t="str">
        <f t="shared" si="286"/>
        <v>Jul</v>
      </c>
      <c r="C4456" s="79">
        <f t="shared" si="288"/>
        <v>30</v>
      </c>
      <c r="D4456" s="194">
        <v>44400</v>
      </c>
      <c r="E4456" s="53" t="s">
        <v>15</v>
      </c>
      <c r="F4456" s="53" t="s">
        <v>152</v>
      </c>
      <c r="G4456" s="50" t="s">
        <v>138</v>
      </c>
      <c r="H4456" s="50" t="s">
        <v>148</v>
      </c>
      <c r="I4456" s="53">
        <v>86</v>
      </c>
      <c r="J4456" s="61">
        <v>7.01</v>
      </c>
      <c r="K4456" s="64">
        <f t="shared" si="287"/>
        <v>1.1021042172387336</v>
      </c>
      <c r="M4456" s="2"/>
    </row>
    <row r="4457" spans="1:13" x14ac:dyDescent="0.2">
      <c r="A4457" s="47">
        <f t="shared" si="289"/>
        <v>2021</v>
      </c>
      <c r="B4457" s="181" t="str">
        <f t="shared" si="286"/>
        <v>Jul</v>
      </c>
      <c r="C4457" s="79">
        <f t="shared" si="288"/>
        <v>30</v>
      </c>
      <c r="D4457" s="194">
        <v>44400</v>
      </c>
      <c r="E4457" s="53" t="s">
        <v>15</v>
      </c>
      <c r="F4457" s="53" t="s">
        <v>152</v>
      </c>
      <c r="G4457" s="50" t="s">
        <v>138</v>
      </c>
      <c r="H4457" s="50" t="s">
        <v>148</v>
      </c>
      <c r="I4457" s="53">
        <v>102</v>
      </c>
      <c r="J4457" s="61">
        <v>11.39</v>
      </c>
      <c r="K4457" s="64">
        <f t="shared" si="287"/>
        <v>1.0733051390490838</v>
      </c>
      <c r="M4457" s="2"/>
    </row>
    <row r="4458" spans="1:13" x14ac:dyDescent="0.2">
      <c r="A4458" s="47">
        <f t="shared" si="289"/>
        <v>2021</v>
      </c>
      <c r="B4458" s="181" t="str">
        <f t="shared" si="286"/>
        <v>Jul</v>
      </c>
      <c r="C4458" s="79">
        <f t="shared" si="288"/>
        <v>30</v>
      </c>
      <c r="D4458" s="194">
        <v>44400</v>
      </c>
      <c r="E4458" s="53" t="s">
        <v>15</v>
      </c>
      <c r="F4458" s="53" t="s">
        <v>152</v>
      </c>
      <c r="G4458" s="50" t="s">
        <v>138</v>
      </c>
      <c r="H4458" s="50" t="s">
        <v>148</v>
      </c>
      <c r="I4458" s="53">
        <v>87</v>
      </c>
      <c r="J4458" s="61">
        <v>6.95</v>
      </c>
      <c r="K4458" s="64">
        <f t="shared" si="287"/>
        <v>1.0554241970044176</v>
      </c>
      <c r="M4458" s="2"/>
    </row>
    <row r="4459" spans="1:13" x14ac:dyDescent="0.2">
      <c r="A4459" s="47">
        <f t="shared" si="289"/>
        <v>2021</v>
      </c>
      <c r="B4459" s="181" t="str">
        <f t="shared" si="286"/>
        <v>Jul</v>
      </c>
      <c r="C4459" s="79">
        <f t="shared" si="288"/>
        <v>30</v>
      </c>
      <c r="D4459" s="194">
        <v>44400</v>
      </c>
      <c r="E4459" s="53" t="s">
        <v>15</v>
      </c>
      <c r="F4459" s="53" t="s">
        <v>152</v>
      </c>
      <c r="G4459" s="50" t="s">
        <v>138</v>
      </c>
      <c r="H4459" s="50" t="s">
        <v>148</v>
      </c>
      <c r="I4459" s="53">
        <v>83</v>
      </c>
      <c r="J4459" s="61">
        <v>6.18</v>
      </c>
      <c r="K4459" s="64">
        <f t="shared" si="287"/>
        <v>1.0808220543663987</v>
      </c>
      <c r="M4459" s="2"/>
    </row>
    <row r="4460" spans="1:13" x14ac:dyDescent="0.2">
      <c r="A4460" s="47">
        <f t="shared" si="289"/>
        <v>2021</v>
      </c>
      <c r="B4460" s="181" t="str">
        <f t="shared" si="286"/>
        <v>Jul</v>
      </c>
      <c r="C4460" s="79">
        <f t="shared" si="288"/>
        <v>30</v>
      </c>
      <c r="D4460" s="194">
        <v>44400</v>
      </c>
      <c r="E4460" s="53" t="s">
        <v>15</v>
      </c>
      <c r="F4460" s="53" t="s">
        <v>152</v>
      </c>
      <c r="G4460" s="50" t="s">
        <v>138</v>
      </c>
      <c r="H4460" s="50" t="s">
        <v>148</v>
      </c>
      <c r="I4460" s="53">
        <v>85</v>
      </c>
      <c r="J4460" s="61">
        <v>6.43</v>
      </c>
      <c r="K4460" s="64">
        <f t="shared" si="287"/>
        <v>1.0470181152045592</v>
      </c>
      <c r="M4460" s="2"/>
    </row>
    <row r="4461" spans="1:13" x14ac:dyDescent="0.2">
      <c r="A4461" s="47">
        <f t="shared" si="289"/>
        <v>2021</v>
      </c>
      <c r="B4461" s="181" t="str">
        <f t="shared" si="286"/>
        <v>Jul</v>
      </c>
      <c r="C4461" s="79">
        <f t="shared" si="288"/>
        <v>30</v>
      </c>
      <c r="D4461" s="194">
        <v>44400</v>
      </c>
      <c r="E4461" s="53" t="s">
        <v>15</v>
      </c>
      <c r="F4461" s="53" t="s">
        <v>152</v>
      </c>
      <c r="G4461" s="50" t="s">
        <v>138</v>
      </c>
      <c r="H4461" s="50" t="s">
        <v>148</v>
      </c>
      <c r="I4461" s="53">
        <v>98</v>
      </c>
      <c r="J4461" s="61">
        <v>11.05</v>
      </c>
      <c r="K4461" s="64">
        <f t="shared" si="287"/>
        <v>1.1740431282883832</v>
      </c>
      <c r="M4461" s="2"/>
    </row>
    <row r="4462" spans="1:13" x14ac:dyDescent="0.2">
      <c r="A4462" s="47">
        <f t="shared" si="289"/>
        <v>2021</v>
      </c>
      <c r="B4462" s="181" t="str">
        <f t="shared" ref="B4462:B4525" si="290">TEXT(D4462,"mmm")</f>
        <v>Jul</v>
      </c>
      <c r="C4462" s="79">
        <f t="shared" si="288"/>
        <v>30</v>
      </c>
      <c r="D4462" s="194">
        <v>44400</v>
      </c>
      <c r="E4462" s="53" t="s">
        <v>15</v>
      </c>
      <c r="F4462" s="53" t="s">
        <v>152</v>
      </c>
      <c r="G4462" s="50" t="s">
        <v>138</v>
      </c>
      <c r="H4462" s="50" t="s">
        <v>148</v>
      </c>
      <c r="I4462" s="53">
        <v>93</v>
      </c>
      <c r="J4462" s="61">
        <v>9.2100000000000009</v>
      </c>
      <c r="K4462" s="64">
        <f t="shared" si="287"/>
        <v>1.1450139676785309</v>
      </c>
      <c r="M4462" s="2"/>
    </row>
    <row r="4463" spans="1:13" x14ac:dyDescent="0.2">
      <c r="A4463" s="47">
        <f t="shared" si="289"/>
        <v>2021</v>
      </c>
      <c r="B4463" s="181" t="str">
        <f t="shared" si="290"/>
        <v>Jul</v>
      </c>
      <c r="C4463" s="79">
        <f t="shared" si="288"/>
        <v>30</v>
      </c>
      <c r="D4463" s="194">
        <v>44400</v>
      </c>
      <c r="E4463" s="53" t="s">
        <v>15</v>
      </c>
      <c r="F4463" s="53" t="s">
        <v>152</v>
      </c>
      <c r="G4463" s="50" t="s">
        <v>138</v>
      </c>
      <c r="H4463" s="50" t="s">
        <v>148</v>
      </c>
      <c r="I4463" s="53">
        <v>80</v>
      </c>
      <c r="J4463" s="61">
        <v>5.92</v>
      </c>
      <c r="K4463" s="64">
        <f t="shared" si="287"/>
        <v>1.15625</v>
      </c>
      <c r="M4463" s="2"/>
    </row>
    <row r="4464" spans="1:13" x14ac:dyDescent="0.2">
      <c r="A4464" s="47">
        <f t="shared" si="289"/>
        <v>2021</v>
      </c>
      <c r="B4464" s="181" t="str">
        <f t="shared" si="290"/>
        <v>Jul</v>
      </c>
      <c r="C4464" s="79">
        <f t="shared" si="288"/>
        <v>30</v>
      </c>
      <c r="D4464" s="194">
        <v>44400</v>
      </c>
      <c r="E4464" s="53" t="s">
        <v>15</v>
      </c>
      <c r="F4464" s="53" t="s">
        <v>152</v>
      </c>
      <c r="G4464" s="50" t="s">
        <v>138</v>
      </c>
      <c r="H4464" s="50" t="s">
        <v>148</v>
      </c>
      <c r="I4464" s="53">
        <v>79</v>
      </c>
      <c r="J4464" s="61">
        <v>5.37</v>
      </c>
      <c r="K4464" s="64">
        <f t="shared" si="287"/>
        <v>1.0891633319068066</v>
      </c>
      <c r="M4464" s="2"/>
    </row>
    <row r="4465" spans="1:13" x14ac:dyDescent="0.2">
      <c r="A4465" s="47">
        <f t="shared" si="289"/>
        <v>2021</v>
      </c>
      <c r="B4465" s="181" t="str">
        <f t="shared" si="290"/>
        <v>Jul</v>
      </c>
      <c r="C4465" s="79">
        <f t="shared" si="288"/>
        <v>30</v>
      </c>
      <c r="D4465" s="194">
        <v>44400</v>
      </c>
      <c r="E4465" s="53" t="s">
        <v>15</v>
      </c>
      <c r="F4465" s="53" t="s">
        <v>152</v>
      </c>
      <c r="G4465" s="50" t="s">
        <v>138</v>
      </c>
      <c r="H4465" s="50" t="s">
        <v>148</v>
      </c>
      <c r="I4465" s="53">
        <v>91</v>
      </c>
      <c r="J4465" s="61">
        <v>8.5500000000000007</v>
      </c>
      <c r="K4465" s="64">
        <f t="shared" si="287"/>
        <v>1.1345978016669964</v>
      </c>
      <c r="M4465" s="2"/>
    </row>
    <row r="4466" spans="1:13" x14ac:dyDescent="0.2">
      <c r="A4466" s="47">
        <f t="shared" si="289"/>
        <v>2021</v>
      </c>
      <c r="B4466" s="181" t="str">
        <f t="shared" si="290"/>
        <v>Jul</v>
      </c>
      <c r="C4466" s="79">
        <f t="shared" si="288"/>
        <v>30</v>
      </c>
      <c r="D4466" s="194">
        <v>44400</v>
      </c>
      <c r="E4466" s="53" t="s">
        <v>15</v>
      </c>
      <c r="F4466" s="53" t="s">
        <v>152</v>
      </c>
      <c r="G4466" s="50" t="s">
        <v>138</v>
      </c>
      <c r="H4466" s="50" t="s">
        <v>148</v>
      </c>
      <c r="I4466" s="53">
        <v>93</v>
      </c>
      <c r="J4466" s="61">
        <v>9.6</v>
      </c>
      <c r="K4466" s="64">
        <f t="shared" si="287"/>
        <v>1.1934999011632894</v>
      </c>
      <c r="M4466" s="2"/>
    </row>
    <row r="4467" spans="1:13" x14ac:dyDescent="0.2">
      <c r="A4467" s="47">
        <f t="shared" si="289"/>
        <v>2021</v>
      </c>
      <c r="B4467" s="181" t="str">
        <f t="shared" si="290"/>
        <v>Jul</v>
      </c>
      <c r="C4467" s="79">
        <f t="shared" si="288"/>
        <v>30</v>
      </c>
      <c r="D4467" s="194">
        <v>44400</v>
      </c>
      <c r="E4467" s="53" t="s">
        <v>15</v>
      </c>
      <c r="F4467" s="53" t="s">
        <v>152</v>
      </c>
      <c r="G4467" s="50" t="s">
        <v>138</v>
      </c>
      <c r="H4467" s="50" t="s">
        <v>148</v>
      </c>
      <c r="I4467" s="53">
        <v>70</v>
      </c>
      <c r="J4467" s="61">
        <v>3.56</v>
      </c>
      <c r="K4467" s="64">
        <f t="shared" si="287"/>
        <v>1.0379008746355685</v>
      </c>
      <c r="M4467" s="2"/>
    </row>
    <row r="4468" spans="1:13" x14ac:dyDescent="0.2">
      <c r="A4468" s="47">
        <f t="shared" si="289"/>
        <v>2021</v>
      </c>
      <c r="B4468" s="181" t="str">
        <f t="shared" si="290"/>
        <v>Jul</v>
      </c>
      <c r="C4468" s="79">
        <f t="shared" si="288"/>
        <v>30</v>
      </c>
      <c r="D4468" s="194">
        <v>44400</v>
      </c>
      <c r="E4468" s="53" t="s">
        <v>15</v>
      </c>
      <c r="F4468" s="53" t="s">
        <v>152</v>
      </c>
      <c r="G4468" s="50" t="s">
        <v>138</v>
      </c>
      <c r="H4468" s="50" t="s">
        <v>148</v>
      </c>
      <c r="I4468" s="53">
        <v>83</v>
      </c>
      <c r="J4468" s="61">
        <v>6.36</v>
      </c>
      <c r="K4468" s="64">
        <f t="shared" si="287"/>
        <v>1.1123023083770704</v>
      </c>
      <c r="M4468" s="2"/>
    </row>
    <row r="4469" spans="1:13" x14ac:dyDescent="0.2">
      <c r="A4469" s="47">
        <f t="shared" si="289"/>
        <v>2021</v>
      </c>
      <c r="B4469" s="181" t="str">
        <f t="shared" si="290"/>
        <v>Jul</v>
      </c>
      <c r="C4469" s="79">
        <f t="shared" si="288"/>
        <v>30</v>
      </c>
      <c r="D4469" s="194">
        <v>44400</v>
      </c>
      <c r="E4469" s="53" t="s">
        <v>15</v>
      </c>
      <c r="F4469" s="53" t="s">
        <v>152</v>
      </c>
      <c r="G4469" s="50" t="s">
        <v>138</v>
      </c>
      <c r="H4469" s="50" t="s">
        <v>148</v>
      </c>
      <c r="I4469" s="53">
        <v>73</v>
      </c>
      <c r="J4469" s="61">
        <v>3.98</v>
      </c>
      <c r="K4469" s="64">
        <f t="shared" si="287"/>
        <v>1.0230915358454773</v>
      </c>
      <c r="M4469" s="2"/>
    </row>
    <row r="4470" spans="1:13" x14ac:dyDescent="0.2">
      <c r="A4470" s="47">
        <f t="shared" si="289"/>
        <v>2021</v>
      </c>
      <c r="B4470" s="181" t="str">
        <f t="shared" si="290"/>
        <v>Jul</v>
      </c>
      <c r="C4470" s="79">
        <f t="shared" si="288"/>
        <v>30</v>
      </c>
      <c r="D4470" s="194">
        <v>44400</v>
      </c>
      <c r="E4470" s="53" t="s">
        <v>15</v>
      </c>
      <c r="F4470" s="53" t="s">
        <v>152</v>
      </c>
      <c r="G4470" s="50" t="s">
        <v>138</v>
      </c>
      <c r="H4470" s="50" t="s">
        <v>148</v>
      </c>
      <c r="I4470" s="53">
        <v>85</v>
      </c>
      <c r="J4470" s="61">
        <v>6.71</v>
      </c>
      <c r="K4470" s="64">
        <f t="shared" si="287"/>
        <v>1.0926114390392836</v>
      </c>
      <c r="M4470" s="2"/>
    </row>
    <row r="4471" spans="1:13" x14ac:dyDescent="0.2">
      <c r="A4471" s="47">
        <f t="shared" si="289"/>
        <v>2021</v>
      </c>
      <c r="B4471" s="181" t="str">
        <f t="shared" si="290"/>
        <v>Jul</v>
      </c>
      <c r="C4471" s="79">
        <f t="shared" si="288"/>
        <v>30</v>
      </c>
      <c r="D4471" s="194">
        <v>44400</v>
      </c>
      <c r="E4471" s="53" t="s">
        <v>38</v>
      </c>
      <c r="F4471" s="53" t="s">
        <v>146</v>
      </c>
      <c r="G4471" s="50" t="s">
        <v>138</v>
      </c>
      <c r="H4471" s="50" t="s">
        <v>148</v>
      </c>
      <c r="I4471" s="53">
        <v>74</v>
      </c>
      <c r="J4471" s="61">
        <v>4.53</v>
      </c>
      <c r="K4471" s="64">
        <f t="shared" si="287"/>
        <v>1.1179002230864905</v>
      </c>
      <c r="M4471" s="2"/>
    </row>
    <row r="4472" spans="1:13" x14ac:dyDescent="0.2">
      <c r="A4472" s="47">
        <f t="shared" si="289"/>
        <v>2021</v>
      </c>
      <c r="B4472" s="181" t="str">
        <f t="shared" si="290"/>
        <v>Jul</v>
      </c>
      <c r="C4472" s="79">
        <f t="shared" si="288"/>
        <v>30</v>
      </c>
      <c r="D4472" s="194">
        <v>44400</v>
      </c>
      <c r="E4472" s="53" t="s">
        <v>38</v>
      </c>
      <c r="F4472" s="53" t="s">
        <v>146</v>
      </c>
      <c r="G4472" s="50" t="s">
        <v>138</v>
      </c>
      <c r="H4472" s="50" t="s">
        <v>148</v>
      </c>
      <c r="I4472" s="53">
        <v>72</v>
      </c>
      <c r="J4472" s="61">
        <v>3.91</v>
      </c>
      <c r="K4472" s="64">
        <f t="shared" si="287"/>
        <v>1.0475608710562414</v>
      </c>
      <c r="M4472" s="2"/>
    </row>
    <row r="4473" spans="1:13" x14ac:dyDescent="0.2">
      <c r="A4473" s="47">
        <f t="shared" si="289"/>
        <v>2021</v>
      </c>
      <c r="B4473" s="181" t="str">
        <f t="shared" si="290"/>
        <v>Jul</v>
      </c>
      <c r="C4473" s="79">
        <f t="shared" si="288"/>
        <v>30</v>
      </c>
      <c r="D4473" s="194">
        <v>44400</v>
      </c>
      <c r="E4473" s="53" t="s">
        <v>38</v>
      </c>
      <c r="F4473" s="53" t="s">
        <v>146</v>
      </c>
      <c r="G4473" s="50" t="s">
        <v>138</v>
      </c>
      <c r="H4473" s="50" t="s">
        <v>148</v>
      </c>
      <c r="I4473" s="53">
        <v>71</v>
      </c>
      <c r="J4473" s="61">
        <v>3.82</v>
      </c>
      <c r="K4473" s="64">
        <f t="shared" si="287"/>
        <v>1.0673044416069917</v>
      </c>
      <c r="M4473" s="2"/>
    </row>
    <row r="4474" spans="1:13" x14ac:dyDescent="0.2">
      <c r="A4474" s="47">
        <f t="shared" si="289"/>
        <v>2021</v>
      </c>
      <c r="B4474" s="181" t="str">
        <f t="shared" si="290"/>
        <v>Jul</v>
      </c>
      <c r="C4474" s="79">
        <f t="shared" si="288"/>
        <v>30</v>
      </c>
      <c r="D4474" s="194">
        <v>44400</v>
      </c>
      <c r="E4474" s="53" t="s">
        <v>38</v>
      </c>
      <c r="F4474" s="53" t="s">
        <v>146</v>
      </c>
      <c r="G4474" s="50" t="s">
        <v>138</v>
      </c>
      <c r="H4474" s="50" t="s">
        <v>144</v>
      </c>
      <c r="I4474" s="53">
        <v>66</v>
      </c>
      <c r="J4474" s="61">
        <v>3.05</v>
      </c>
      <c r="K4474" s="64">
        <f t="shared" si="287"/>
        <v>1.0608843253471352</v>
      </c>
      <c r="M4474" s="2"/>
    </row>
    <row r="4475" spans="1:13" x14ac:dyDescent="0.2">
      <c r="A4475" s="47">
        <f t="shared" si="289"/>
        <v>2021</v>
      </c>
      <c r="B4475" s="181" t="str">
        <f t="shared" si="290"/>
        <v>Jul</v>
      </c>
      <c r="C4475" s="79">
        <f t="shared" si="288"/>
        <v>30</v>
      </c>
      <c r="D4475" s="194">
        <v>44400</v>
      </c>
      <c r="E4475" s="53" t="s">
        <v>38</v>
      </c>
      <c r="F4475" s="53" t="s">
        <v>152</v>
      </c>
      <c r="G4475" s="50" t="s">
        <v>138</v>
      </c>
      <c r="H4475" s="50" t="s">
        <v>148</v>
      </c>
      <c r="I4475" s="53">
        <v>86</v>
      </c>
      <c r="J4475" s="61">
        <v>6.74</v>
      </c>
      <c r="K4475" s="64">
        <f t="shared" si="287"/>
        <v>1.0596551247060007</v>
      </c>
      <c r="M4475" s="2"/>
    </row>
    <row r="4476" spans="1:13" x14ac:dyDescent="0.2">
      <c r="A4476" s="47">
        <f t="shared" si="289"/>
        <v>2021</v>
      </c>
      <c r="B4476" s="181" t="str">
        <f t="shared" si="290"/>
        <v>Jul</v>
      </c>
      <c r="C4476" s="79">
        <f t="shared" si="288"/>
        <v>30</v>
      </c>
      <c r="D4476" s="194">
        <v>44400</v>
      </c>
      <c r="E4476" s="53" t="s">
        <v>38</v>
      </c>
      <c r="F4476" s="53" t="s">
        <v>152</v>
      </c>
      <c r="G4476" s="50" t="s">
        <v>138</v>
      </c>
      <c r="H4476" s="50" t="s">
        <v>148</v>
      </c>
      <c r="I4476" s="53">
        <v>84</v>
      </c>
      <c r="J4476" s="61">
        <v>6.34</v>
      </c>
      <c r="K4476" s="64">
        <f t="shared" si="287"/>
        <v>1.0696739013065544</v>
      </c>
      <c r="M4476" s="2"/>
    </row>
    <row r="4477" spans="1:13" x14ac:dyDescent="0.2">
      <c r="A4477" s="47">
        <f t="shared" si="289"/>
        <v>2021</v>
      </c>
      <c r="B4477" s="181" t="str">
        <f t="shared" si="290"/>
        <v>Jul</v>
      </c>
      <c r="C4477" s="79">
        <f t="shared" si="288"/>
        <v>30</v>
      </c>
      <c r="D4477" s="194">
        <v>44400</v>
      </c>
      <c r="E4477" s="53" t="s">
        <v>46</v>
      </c>
      <c r="F4477" s="53" t="s">
        <v>146</v>
      </c>
      <c r="G4477" s="50" t="s">
        <v>138</v>
      </c>
      <c r="H4477" s="50" t="s">
        <v>144</v>
      </c>
      <c r="I4477" s="53">
        <v>63</v>
      </c>
      <c r="J4477" s="61">
        <v>2.8</v>
      </c>
      <c r="K4477" s="64">
        <f t="shared" si="287"/>
        <v>1.1197894795778394</v>
      </c>
      <c r="M4477" s="2"/>
    </row>
    <row r="4478" spans="1:13" x14ac:dyDescent="0.2">
      <c r="A4478" s="47">
        <f t="shared" si="289"/>
        <v>2021</v>
      </c>
      <c r="B4478" s="181" t="str">
        <f t="shared" si="290"/>
        <v>Jul</v>
      </c>
      <c r="C4478" s="79">
        <f t="shared" si="288"/>
        <v>30</v>
      </c>
      <c r="D4478" s="194">
        <v>44400</v>
      </c>
      <c r="E4478" s="53" t="s">
        <v>46</v>
      </c>
      <c r="F4478" s="53" t="s">
        <v>146</v>
      </c>
      <c r="G4478" s="50" t="s">
        <v>138</v>
      </c>
      <c r="H4478" s="50" t="s">
        <v>144</v>
      </c>
      <c r="I4478" s="53">
        <v>65</v>
      </c>
      <c r="J4478" s="61">
        <v>3.18</v>
      </c>
      <c r="K4478" s="64">
        <f t="shared" si="287"/>
        <v>1.1579426490669094</v>
      </c>
      <c r="M4478" s="2"/>
    </row>
    <row r="4479" spans="1:13" x14ac:dyDescent="0.2">
      <c r="A4479" s="47">
        <f t="shared" si="289"/>
        <v>2021</v>
      </c>
      <c r="B4479" s="181" t="str">
        <f t="shared" si="290"/>
        <v>Jul</v>
      </c>
      <c r="C4479" s="79">
        <f t="shared" si="288"/>
        <v>30</v>
      </c>
      <c r="D4479" s="194">
        <v>44400</v>
      </c>
      <c r="E4479" s="53" t="s">
        <v>46</v>
      </c>
      <c r="F4479" s="53" t="s">
        <v>146</v>
      </c>
      <c r="G4479" s="50" t="s">
        <v>138</v>
      </c>
      <c r="H4479" s="50" t="s">
        <v>148</v>
      </c>
      <c r="I4479" s="53">
        <v>74</v>
      </c>
      <c r="J4479" s="61">
        <v>4.9800000000000004</v>
      </c>
      <c r="K4479" s="64">
        <f t="shared" si="287"/>
        <v>1.2289499141215725</v>
      </c>
      <c r="M4479" s="2"/>
    </row>
    <row r="4480" spans="1:13" x14ac:dyDescent="0.2">
      <c r="A4480" s="47">
        <f t="shared" si="289"/>
        <v>2021</v>
      </c>
      <c r="B4480" s="181" t="str">
        <f t="shared" si="290"/>
        <v>Jul</v>
      </c>
      <c r="C4480" s="79">
        <f t="shared" si="288"/>
        <v>30</v>
      </c>
      <c r="D4480" s="194">
        <v>44400</v>
      </c>
      <c r="E4480" s="53" t="s">
        <v>46</v>
      </c>
      <c r="F4480" s="53" t="s">
        <v>146</v>
      </c>
      <c r="G4480" s="50" t="s">
        <v>138</v>
      </c>
      <c r="H4480" s="50" t="s">
        <v>144</v>
      </c>
      <c r="I4480" s="53">
        <v>48</v>
      </c>
      <c r="J4480" s="61">
        <v>1.18</v>
      </c>
      <c r="K4480" s="64">
        <f t="shared" si="287"/>
        <v>1.0669849537037037</v>
      </c>
      <c r="M4480" s="2"/>
    </row>
    <row r="4481" spans="1:13" x14ac:dyDescent="0.2">
      <c r="A4481" s="47">
        <f t="shared" si="289"/>
        <v>2021</v>
      </c>
      <c r="B4481" s="181" t="str">
        <f t="shared" si="290"/>
        <v>Jul</v>
      </c>
      <c r="C4481" s="79">
        <f t="shared" si="288"/>
        <v>30</v>
      </c>
      <c r="D4481" s="194">
        <v>44400</v>
      </c>
      <c r="E4481" s="53" t="s">
        <v>46</v>
      </c>
      <c r="F4481" s="53" t="s">
        <v>146</v>
      </c>
      <c r="G4481" s="50" t="s">
        <v>138</v>
      </c>
      <c r="H4481" s="50" t="s">
        <v>144</v>
      </c>
      <c r="I4481" s="53">
        <v>63</v>
      </c>
      <c r="J4481" s="61">
        <v>2.89</v>
      </c>
      <c r="K4481" s="64">
        <f t="shared" si="287"/>
        <v>1.1557827128499842</v>
      </c>
      <c r="M4481" s="2"/>
    </row>
    <row r="4482" spans="1:13" x14ac:dyDescent="0.2">
      <c r="A4482" s="47">
        <f t="shared" si="289"/>
        <v>2021</v>
      </c>
      <c r="B4482" s="181" t="str">
        <f t="shared" si="290"/>
        <v>Jul</v>
      </c>
      <c r="C4482" s="79">
        <f t="shared" si="288"/>
        <v>30</v>
      </c>
      <c r="D4482" s="194">
        <v>44400</v>
      </c>
      <c r="E4482" s="53" t="s">
        <v>46</v>
      </c>
      <c r="F4482" s="53" t="s">
        <v>146</v>
      </c>
      <c r="G4482" s="50" t="s">
        <v>138</v>
      </c>
      <c r="H4482" s="50" t="s">
        <v>148</v>
      </c>
      <c r="I4482" s="53">
        <v>70</v>
      </c>
      <c r="J4482" s="61">
        <v>4.04</v>
      </c>
      <c r="K4482" s="64">
        <f t="shared" si="287"/>
        <v>1.1778425655976676</v>
      </c>
      <c r="M4482" s="2"/>
    </row>
    <row r="4483" spans="1:13" x14ac:dyDescent="0.2">
      <c r="A4483" s="47">
        <f t="shared" si="289"/>
        <v>2021</v>
      </c>
      <c r="B4483" s="181" t="str">
        <f t="shared" si="290"/>
        <v>Jul</v>
      </c>
      <c r="C4483" s="79">
        <f t="shared" si="288"/>
        <v>30</v>
      </c>
      <c r="D4483" s="194">
        <v>44400</v>
      </c>
      <c r="E4483" s="53" t="s">
        <v>46</v>
      </c>
      <c r="F4483" s="53" t="s">
        <v>146</v>
      </c>
      <c r="G4483" s="50" t="s">
        <v>138</v>
      </c>
      <c r="H4483" s="50" t="s">
        <v>148</v>
      </c>
      <c r="I4483" s="53">
        <v>70</v>
      </c>
      <c r="J4483" s="61">
        <v>3.81</v>
      </c>
      <c r="K4483" s="64">
        <f t="shared" ref="K4483:K4546" si="291">IF(J4483="","",(J4483*100000)/(I4483^3))</f>
        <v>1.1107871720116618</v>
      </c>
      <c r="M4483" s="2"/>
    </row>
    <row r="4484" spans="1:13" x14ac:dyDescent="0.2">
      <c r="A4484" s="47">
        <f t="shared" si="289"/>
        <v>2021</v>
      </c>
      <c r="B4484" s="181" t="str">
        <f t="shared" si="290"/>
        <v>Jul</v>
      </c>
      <c r="C4484" s="79">
        <f t="shared" si="288"/>
        <v>30</v>
      </c>
      <c r="D4484" s="194">
        <v>44400</v>
      </c>
      <c r="E4484" s="53" t="s">
        <v>46</v>
      </c>
      <c r="F4484" s="53" t="s">
        <v>146</v>
      </c>
      <c r="G4484" s="50" t="s">
        <v>138</v>
      </c>
      <c r="H4484" s="50" t="s">
        <v>144</v>
      </c>
      <c r="I4484" s="53">
        <v>52</v>
      </c>
      <c r="J4484" s="61">
        <v>1.53</v>
      </c>
      <c r="K4484" s="64">
        <f t="shared" si="291"/>
        <v>1.0881315430131999</v>
      </c>
      <c r="M4484" s="2"/>
    </row>
    <row r="4485" spans="1:13" x14ac:dyDescent="0.2">
      <c r="A4485" s="47">
        <f t="shared" si="289"/>
        <v>2021</v>
      </c>
      <c r="B4485" s="181" t="str">
        <f t="shared" si="290"/>
        <v>Jul</v>
      </c>
      <c r="C4485" s="79">
        <f t="shared" si="288"/>
        <v>30</v>
      </c>
      <c r="D4485" s="194">
        <v>44400</v>
      </c>
      <c r="E4485" s="53" t="s">
        <v>46</v>
      </c>
      <c r="F4485" s="53" t="s">
        <v>146</v>
      </c>
      <c r="G4485" s="50" t="s">
        <v>138</v>
      </c>
      <c r="H4485" s="50" t="s">
        <v>144</v>
      </c>
      <c r="I4485" s="53">
        <v>50</v>
      </c>
      <c r="J4485" s="61">
        <v>1.32</v>
      </c>
      <c r="K4485" s="64">
        <f t="shared" si="291"/>
        <v>1.056</v>
      </c>
      <c r="M4485" s="2"/>
    </row>
    <row r="4486" spans="1:13" x14ac:dyDescent="0.2">
      <c r="A4486" s="47">
        <f t="shared" si="289"/>
        <v>2021</v>
      </c>
      <c r="B4486" s="181" t="str">
        <f t="shared" si="290"/>
        <v>Jul</v>
      </c>
      <c r="C4486" s="79">
        <f t="shared" si="288"/>
        <v>30</v>
      </c>
      <c r="D4486" s="194">
        <v>44400</v>
      </c>
      <c r="E4486" s="53" t="s">
        <v>46</v>
      </c>
      <c r="F4486" s="53" t="s">
        <v>146</v>
      </c>
      <c r="G4486" s="50" t="s">
        <v>138</v>
      </c>
      <c r="H4486" s="50" t="s">
        <v>144</v>
      </c>
      <c r="I4486" s="53">
        <v>67</v>
      </c>
      <c r="J4486" s="61">
        <v>3.36</v>
      </c>
      <c r="K4486" s="64">
        <f t="shared" si="291"/>
        <v>1.1171586930573243</v>
      </c>
      <c r="M4486" s="2"/>
    </row>
    <row r="4487" spans="1:13" x14ac:dyDescent="0.2">
      <c r="A4487" s="47">
        <f t="shared" si="289"/>
        <v>2021</v>
      </c>
      <c r="B4487" s="181" t="str">
        <f t="shared" si="290"/>
        <v>Jul</v>
      </c>
      <c r="C4487" s="79">
        <f t="shared" si="288"/>
        <v>30</v>
      </c>
      <c r="D4487" s="194">
        <v>44400</v>
      </c>
      <c r="E4487" s="53" t="s">
        <v>46</v>
      </c>
      <c r="F4487" s="53" t="s">
        <v>146</v>
      </c>
      <c r="G4487" s="50" t="s">
        <v>138</v>
      </c>
      <c r="H4487" s="50" t="s">
        <v>144</v>
      </c>
      <c r="I4487" s="53">
        <v>58</v>
      </c>
      <c r="J4487" s="61">
        <v>2.12</v>
      </c>
      <c r="K4487" s="64">
        <f t="shared" si="291"/>
        <v>1.0865554143261307</v>
      </c>
      <c r="M4487" s="2"/>
    </row>
    <row r="4488" spans="1:13" x14ac:dyDescent="0.2">
      <c r="A4488" s="47">
        <f t="shared" si="289"/>
        <v>2021</v>
      </c>
      <c r="B4488" s="181" t="str">
        <f t="shared" si="290"/>
        <v>Jul</v>
      </c>
      <c r="C4488" s="79">
        <f t="shared" si="288"/>
        <v>30</v>
      </c>
      <c r="D4488" s="194">
        <v>44400</v>
      </c>
      <c r="E4488" s="53" t="s">
        <v>46</v>
      </c>
      <c r="F4488" s="53" t="s">
        <v>146</v>
      </c>
      <c r="G4488" s="50" t="s">
        <v>138</v>
      </c>
      <c r="H4488" s="50" t="s">
        <v>144</v>
      </c>
      <c r="I4488" s="53">
        <v>53</v>
      </c>
      <c r="J4488" s="61">
        <v>1.81</v>
      </c>
      <c r="K4488" s="64">
        <f t="shared" si="291"/>
        <v>1.2157687218307731</v>
      </c>
      <c r="M4488" s="2"/>
    </row>
    <row r="4489" spans="1:13" x14ac:dyDescent="0.2">
      <c r="A4489" s="47">
        <f t="shared" si="289"/>
        <v>2021</v>
      </c>
      <c r="B4489" s="181" t="str">
        <f t="shared" si="290"/>
        <v>Jul</v>
      </c>
      <c r="C4489" s="79">
        <f t="shared" si="288"/>
        <v>30</v>
      </c>
      <c r="D4489" s="194">
        <v>44400</v>
      </c>
      <c r="E4489" s="53" t="s">
        <v>46</v>
      </c>
      <c r="F4489" s="53" t="s">
        <v>146</v>
      </c>
      <c r="G4489" s="50" t="s">
        <v>138</v>
      </c>
      <c r="H4489" s="50" t="s">
        <v>144</v>
      </c>
      <c r="I4489" s="53">
        <v>62</v>
      </c>
      <c r="J4489" s="61">
        <v>2.7</v>
      </c>
      <c r="K4489" s="64">
        <f t="shared" si="291"/>
        <v>1.1328924843073411</v>
      </c>
      <c r="M4489" s="2"/>
    </row>
    <row r="4490" spans="1:13" x14ac:dyDescent="0.2">
      <c r="A4490" s="47">
        <f t="shared" si="289"/>
        <v>2021</v>
      </c>
      <c r="B4490" s="181" t="str">
        <f t="shared" si="290"/>
        <v>Jul</v>
      </c>
      <c r="C4490" s="79">
        <f t="shared" si="288"/>
        <v>30</v>
      </c>
      <c r="D4490" s="194">
        <v>44400</v>
      </c>
      <c r="E4490" s="53" t="s">
        <v>46</v>
      </c>
      <c r="F4490" s="53" t="s">
        <v>146</v>
      </c>
      <c r="G4490" s="50" t="s">
        <v>138</v>
      </c>
      <c r="H4490" s="50" t="s">
        <v>148</v>
      </c>
      <c r="I4490" s="53">
        <v>71</v>
      </c>
      <c r="J4490" s="61">
        <v>3.93</v>
      </c>
      <c r="K4490" s="64">
        <f t="shared" si="291"/>
        <v>1.0980383391401773</v>
      </c>
      <c r="M4490" s="2"/>
    </row>
    <row r="4491" spans="1:13" x14ac:dyDescent="0.2">
      <c r="A4491" s="47">
        <f t="shared" si="289"/>
        <v>2021</v>
      </c>
      <c r="B4491" s="181" t="str">
        <f t="shared" si="290"/>
        <v>Jul</v>
      </c>
      <c r="C4491" s="79">
        <f t="shared" si="288"/>
        <v>30</v>
      </c>
      <c r="D4491" s="194">
        <v>44400</v>
      </c>
      <c r="E4491" s="53" t="s">
        <v>46</v>
      </c>
      <c r="F4491" s="53" t="s">
        <v>146</v>
      </c>
      <c r="G4491" s="50" t="s">
        <v>138</v>
      </c>
      <c r="H4491" s="50" t="s">
        <v>144</v>
      </c>
      <c r="I4491" s="53">
        <v>66</v>
      </c>
      <c r="J4491" s="61">
        <v>3.01</v>
      </c>
      <c r="K4491" s="64">
        <f t="shared" si="291"/>
        <v>1.0469710882934022</v>
      </c>
      <c r="M4491" s="2"/>
    </row>
    <row r="4492" spans="1:13" x14ac:dyDescent="0.2">
      <c r="A4492" s="47">
        <f t="shared" si="289"/>
        <v>2021</v>
      </c>
      <c r="B4492" s="181" t="str">
        <f t="shared" si="290"/>
        <v>Jul</v>
      </c>
      <c r="C4492" s="79">
        <f t="shared" si="288"/>
        <v>30</v>
      </c>
      <c r="D4492" s="194">
        <v>44400</v>
      </c>
      <c r="E4492" s="53" t="s">
        <v>46</v>
      </c>
      <c r="F4492" s="53" t="s">
        <v>146</v>
      </c>
      <c r="G4492" s="50" t="s">
        <v>138</v>
      </c>
      <c r="H4492" s="50" t="s">
        <v>144</v>
      </c>
      <c r="I4492" s="53">
        <v>50</v>
      </c>
      <c r="J4492" s="61">
        <v>1.36</v>
      </c>
      <c r="K4492" s="64">
        <f t="shared" si="291"/>
        <v>1.0880000000000001</v>
      </c>
      <c r="M4492" s="2"/>
    </row>
    <row r="4493" spans="1:13" x14ac:dyDescent="0.2">
      <c r="A4493" s="47">
        <f t="shared" si="289"/>
        <v>2021</v>
      </c>
      <c r="B4493" s="181" t="str">
        <f t="shared" si="290"/>
        <v>Jul</v>
      </c>
      <c r="C4493" s="79">
        <f t="shared" si="288"/>
        <v>30</v>
      </c>
      <c r="D4493" s="194">
        <v>44400</v>
      </c>
      <c r="E4493" s="53" t="s">
        <v>46</v>
      </c>
      <c r="F4493" s="53" t="s">
        <v>146</v>
      </c>
      <c r="G4493" s="50" t="s">
        <v>138</v>
      </c>
      <c r="H4493" s="50" t="s">
        <v>144</v>
      </c>
      <c r="I4493" s="53">
        <v>60</v>
      </c>
      <c r="J4493" s="61">
        <v>2.4</v>
      </c>
      <c r="K4493" s="64">
        <f t="shared" si="291"/>
        <v>1.1111111111111112</v>
      </c>
      <c r="M4493" s="2"/>
    </row>
    <row r="4494" spans="1:13" x14ac:dyDescent="0.2">
      <c r="A4494" s="47">
        <f t="shared" si="289"/>
        <v>2021</v>
      </c>
      <c r="B4494" s="181" t="str">
        <f t="shared" si="290"/>
        <v>Jul</v>
      </c>
      <c r="C4494" s="79">
        <f t="shared" ref="C4494:C4557" si="292">WEEKNUM(D4494)</f>
        <v>30</v>
      </c>
      <c r="D4494" s="194">
        <v>44400</v>
      </c>
      <c r="E4494" s="53" t="s">
        <v>46</v>
      </c>
      <c r="F4494" s="53" t="s">
        <v>146</v>
      </c>
      <c r="G4494" s="50" t="s">
        <v>138</v>
      </c>
      <c r="H4494" s="50" t="s">
        <v>148</v>
      </c>
      <c r="I4494" s="53">
        <v>70</v>
      </c>
      <c r="J4494" s="61">
        <v>3.68</v>
      </c>
      <c r="K4494" s="64">
        <f t="shared" si="291"/>
        <v>1.0728862973760933</v>
      </c>
      <c r="M4494" s="2"/>
    </row>
    <row r="4495" spans="1:13" x14ac:dyDescent="0.2">
      <c r="A4495" s="47">
        <f t="shared" si="289"/>
        <v>2021</v>
      </c>
      <c r="B4495" s="181" t="str">
        <f t="shared" si="290"/>
        <v>Jul</v>
      </c>
      <c r="C4495" s="79">
        <f t="shared" si="292"/>
        <v>30</v>
      </c>
      <c r="D4495" s="194">
        <v>44400</v>
      </c>
      <c r="E4495" s="53" t="s">
        <v>46</v>
      </c>
      <c r="F4495" s="53" t="s">
        <v>146</v>
      </c>
      <c r="G4495" s="50" t="s">
        <v>138</v>
      </c>
      <c r="H4495" s="50" t="s">
        <v>144</v>
      </c>
      <c r="I4495" s="53">
        <v>62</v>
      </c>
      <c r="J4495" s="61">
        <v>2.78</v>
      </c>
      <c r="K4495" s="64">
        <f t="shared" si="291"/>
        <v>1.1664596690275586</v>
      </c>
      <c r="M4495" s="2"/>
    </row>
    <row r="4496" spans="1:13" x14ac:dyDescent="0.2">
      <c r="A4496" s="47">
        <f t="shared" si="289"/>
        <v>2021</v>
      </c>
      <c r="B4496" s="181" t="str">
        <f t="shared" si="290"/>
        <v>Jul</v>
      </c>
      <c r="C4496" s="79">
        <f t="shared" si="292"/>
        <v>30</v>
      </c>
      <c r="D4496" s="194">
        <v>44400</v>
      </c>
      <c r="E4496" s="53" t="s">
        <v>46</v>
      </c>
      <c r="F4496" s="53" t="s">
        <v>146</v>
      </c>
      <c r="G4496" s="50" t="s">
        <v>138</v>
      </c>
      <c r="H4496" s="50" t="s">
        <v>144</v>
      </c>
      <c r="I4496" s="53">
        <v>49</v>
      </c>
      <c r="J4496" s="61">
        <v>1.35</v>
      </c>
      <c r="K4496" s="64">
        <f t="shared" si="291"/>
        <v>1.1474810665624018</v>
      </c>
      <c r="M4496" s="2"/>
    </row>
    <row r="4497" spans="1:13" x14ac:dyDescent="0.2">
      <c r="A4497" s="47">
        <f t="shared" si="289"/>
        <v>2021</v>
      </c>
      <c r="B4497" s="181" t="str">
        <f t="shared" si="290"/>
        <v>Jul</v>
      </c>
      <c r="C4497" s="79">
        <f t="shared" si="292"/>
        <v>30</v>
      </c>
      <c r="D4497" s="194">
        <v>44400</v>
      </c>
      <c r="E4497" s="53" t="s">
        <v>46</v>
      </c>
      <c r="F4497" s="53" t="s">
        <v>146</v>
      </c>
      <c r="G4497" s="50" t="s">
        <v>138</v>
      </c>
      <c r="H4497" s="50" t="s">
        <v>144</v>
      </c>
      <c r="I4497" s="53">
        <v>54</v>
      </c>
      <c r="J4497" s="61">
        <v>1.74</v>
      </c>
      <c r="K4497" s="64">
        <f t="shared" si="291"/>
        <v>1.1050144795000763</v>
      </c>
      <c r="M4497" s="2"/>
    </row>
    <row r="4498" spans="1:13" x14ac:dyDescent="0.2">
      <c r="A4498" s="47">
        <f t="shared" si="289"/>
        <v>2021</v>
      </c>
      <c r="B4498" s="181" t="str">
        <f t="shared" si="290"/>
        <v>Jul</v>
      </c>
      <c r="C4498" s="79">
        <f t="shared" si="292"/>
        <v>30</v>
      </c>
      <c r="D4498" s="194">
        <v>44400</v>
      </c>
      <c r="E4498" s="53" t="s">
        <v>46</v>
      </c>
      <c r="F4498" s="53" t="s">
        <v>146</v>
      </c>
      <c r="G4498" s="50" t="s">
        <v>138</v>
      </c>
      <c r="H4498" s="50" t="s">
        <v>144</v>
      </c>
      <c r="I4498" s="53">
        <v>57</v>
      </c>
      <c r="J4498" s="61">
        <v>2.14</v>
      </c>
      <c r="K4498" s="64">
        <f t="shared" si="291"/>
        <v>1.1555512357378519</v>
      </c>
      <c r="M4498" s="2"/>
    </row>
    <row r="4499" spans="1:13" x14ac:dyDescent="0.2">
      <c r="A4499" s="47">
        <f t="shared" si="289"/>
        <v>2021</v>
      </c>
      <c r="B4499" s="181" t="str">
        <f t="shared" si="290"/>
        <v>Jul</v>
      </c>
      <c r="C4499" s="79">
        <f t="shared" si="292"/>
        <v>30</v>
      </c>
      <c r="D4499" s="194">
        <v>44400</v>
      </c>
      <c r="E4499" s="53" t="s">
        <v>46</v>
      </c>
      <c r="F4499" s="53" t="s">
        <v>146</v>
      </c>
      <c r="G4499" s="50" t="s">
        <v>138</v>
      </c>
      <c r="H4499" s="50" t="s">
        <v>148</v>
      </c>
      <c r="I4499" s="53">
        <v>78</v>
      </c>
      <c r="J4499" s="61">
        <v>5.35</v>
      </c>
      <c r="K4499" s="64">
        <f t="shared" si="291"/>
        <v>1.1273790859589676</v>
      </c>
      <c r="M4499" s="2"/>
    </row>
    <row r="4500" spans="1:13" x14ac:dyDescent="0.2">
      <c r="A4500" s="47">
        <f t="shared" si="289"/>
        <v>2021</v>
      </c>
      <c r="B4500" s="181" t="str">
        <f t="shared" si="290"/>
        <v>Jul</v>
      </c>
      <c r="C4500" s="79">
        <f t="shared" si="292"/>
        <v>30</v>
      </c>
      <c r="D4500" s="194">
        <v>44400</v>
      </c>
      <c r="E4500" s="53" t="s">
        <v>46</v>
      </c>
      <c r="F4500" s="53" t="s">
        <v>146</v>
      </c>
      <c r="G4500" s="50" t="s">
        <v>138</v>
      </c>
      <c r="H4500" s="50" t="s">
        <v>144</v>
      </c>
      <c r="I4500" s="53">
        <v>68</v>
      </c>
      <c r="J4500" s="61">
        <v>3.55</v>
      </c>
      <c r="K4500" s="64">
        <f t="shared" si="291"/>
        <v>1.1290199470791777</v>
      </c>
      <c r="M4500" s="2"/>
    </row>
    <row r="4501" spans="1:13" x14ac:dyDescent="0.2">
      <c r="A4501" s="47">
        <f t="shared" si="289"/>
        <v>2021</v>
      </c>
      <c r="B4501" s="181" t="str">
        <f t="shared" si="290"/>
        <v>Jul</v>
      </c>
      <c r="C4501" s="79">
        <f t="shared" si="292"/>
        <v>30</v>
      </c>
      <c r="D4501" s="194">
        <v>44400</v>
      </c>
      <c r="E4501" s="53" t="s">
        <v>54</v>
      </c>
      <c r="F4501" s="53" t="s">
        <v>146</v>
      </c>
      <c r="G4501" s="50" t="s">
        <v>138</v>
      </c>
      <c r="H4501" s="50" t="s">
        <v>148</v>
      </c>
      <c r="I4501" s="53">
        <v>75</v>
      </c>
      <c r="J4501" s="61">
        <v>4.7699999999999996</v>
      </c>
      <c r="K4501" s="64">
        <f t="shared" si="291"/>
        <v>1.1306666666666665</v>
      </c>
      <c r="M4501" s="2"/>
    </row>
    <row r="4502" spans="1:13" x14ac:dyDescent="0.2">
      <c r="A4502" s="47">
        <f t="shared" si="289"/>
        <v>2021</v>
      </c>
      <c r="B4502" s="181" t="str">
        <f t="shared" si="290"/>
        <v>Jul</v>
      </c>
      <c r="C4502" s="79">
        <f t="shared" si="292"/>
        <v>30</v>
      </c>
      <c r="D4502" s="194">
        <v>44400</v>
      </c>
      <c r="E4502" s="53" t="s">
        <v>54</v>
      </c>
      <c r="F4502" s="53" t="s">
        <v>146</v>
      </c>
      <c r="G4502" s="50" t="s">
        <v>138</v>
      </c>
      <c r="H4502" s="50" t="s">
        <v>148</v>
      </c>
      <c r="I4502" s="53">
        <v>73</v>
      </c>
      <c r="J4502" s="61">
        <v>4.41</v>
      </c>
      <c r="K4502" s="64">
        <f t="shared" si="291"/>
        <v>1.1336265510247625</v>
      </c>
      <c r="M4502" s="2"/>
    </row>
    <row r="4503" spans="1:13" x14ac:dyDescent="0.2">
      <c r="A4503" s="47">
        <f t="shared" si="289"/>
        <v>2021</v>
      </c>
      <c r="B4503" s="181" t="str">
        <f t="shared" si="290"/>
        <v>Jul</v>
      </c>
      <c r="C4503" s="79">
        <f t="shared" si="292"/>
        <v>30</v>
      </c>
      <c r="D4503" s="194">
        <v>44400</v>
      </c>
      <c r="E4503" s="53" t="s">
        <v>54</v>
      </c>
      <c r="F4503" s="53" t="s">
        <v>146</v>
      </c>
      <c r="G4503" s="50" t="s">
        <v>138</v>
      </c>
      <c r="H4503" s="50" t="s">
        <v>144</v>
      </c>
      <c r="I4503" s="53">
        <v>64</v>
      </c>
      <c r="J4503" s="61">
        <v>3.01</v>
      </c>
      <c r="K4503" s="64">
        <f t="shared" si="291"/>
        <v>1.148223876953125</v>
      </c>
      <c r="M4503" s="2"/>
    </row>
    <row r="4504" spans="1:13" x14ac:dyDescent="0.2">
      <c r="A4504" s="47">
        <f t="shared" si="289"/>
        <v>2021</v>
      </c>
      <c r="B4504" s="181" t="str">
        <f t="shared" si="290"/>
        <v>Jul</v>
      </c>
      <c r="C4504" s="79">
        <f t="shared" si="292"/>
        <v>30</v>
      </c>
      <c r="D4504" s="194">
        <v>44400</v>
      </c>
      <c r="E4504" s="53" t="s">
        <v>54</v>
      </c>
      <c r="F4504" s="53" t="s">
        <v>146</v>
      </c>
      <c r="G4504" s="50" t="s">
        <v>138</v>
      </c>
      <c r="H4504" s="50" t="s">
        <v>148</v>
      </c>
      <c r="I4504" s="53">
        <v>75</v>
      </c>
      <c r="J4504" s="61">
        <v>4.3600000000000003</v>
      </c>
      <c r="K4504" s="64">
        <f t="shared" si="291"/>
        <v>1.0334814814814817</v>
      </c>
      <c r="M4504" s="2"/>
    </row>
    <row r="4505" spans="1:13" x14ac:dyDescent="0.2">
      <c r="A4505" s="47">
        <f t="shared" si="289"/>
        <v>2021</v>
      </c>
      <c r="B4505" s="181" t="str">
        <f t="shared" si="290"/>
        <v>Jul</v>
      </c>
      <c r="C4505" s="79">
        <f t="shared" si="292"/>
        <v>30</v>
      </c>
      <c r="D4505" s="194">
        <v>44400</v>
      </c>
      <c r="E4505" s="53" t="s">
        <v>54</v>
      </c>
      <c r="F4505" s="53" t="s">
        <v>146</v>
      </c>
      <c r="G4505" s="50" t="s">
        <v>138</v>
      </c>
      <c r="H4505" s="50" t="s">
        <v>144</v>
      </c>
      <c r="I4505" s="53">
        <v>54</v>
      </c>
      <c r="J4505" s="61">
        <v>1.73</v>
      </c>
      <c r="K4505" s="64">
        <f t="shared" si="291"/>
        <v>1.0986638215719149</v>
      </c>
      <c r="M4505" s="2"/>
    </row>
    <row r="4506" spans="1:13" x14ac:dyDescent="0.2">
      <c r="A4506" s="47">
        <f t="shared" si="289"/>
        <v>2021</v>
      </c>
      <c r="B4506" s="181" t="str">
        <f t="shared" si="290"/>
        <v>Jul</v>
      </c>
      <c r="C4506" s="79">
        <f t="shared" si="292"/>
        <v>30</v>
      </c>
      <c r="D4506" s="194">
        <v>44400</v>
      </c>
      <c r="E4506" s="53" t="s">
        <v>54</v>
      </c>
      <c r="F4506" s="53" t="s">
        <v>146</v>
      </c>
      <c r="G4506" s="50" t="s">
        <v>138</v>
      </c>
      <c r="H4506" s="50" t="s">
        <v>148</v>
      </c>
      <c r="I4506" s="53">
        <v>75</v>
      </c>
      <c r="J4506" s="61">
        <v>4.88</v>
      </c>
      <c r="K4506" s="64">
        <f t="shared" si="291"/>
        <v>1.1567407407407408</v>
      </c>
      <c r="M4506" s="2"/>
    </row>
    <row r="4507" spans="1:13" x14ac:dyDescent="0.2">
      <c r="A4507" s="47">
        <f t="shared" si="289"/>
        <v>2021</v>
      </c>
      <c r="B4507" s="181" t="str">
        <f t="shared" si="290"/>
        <v>Jul</v>
      </c>
      <c r="C4507" s="79">
        <f t="shared" si="292"/>
        <v>30</v>
      </c>
      <c r="D4507" s="194">
        <v>44400</v>
      </c>
      <c r="E4507" s="53" t="s">
        <v>54</v>
      </c>
      <c r="F4507" s="53" t="s">
        <v>146</v>
      </c>
      <c r="G4507" s="50" t="s">
        <v>138</v>
      </c>
      <c r="H4507" s="50" t="s">
        <v>148</v>
      </c>
      <c r="I4507" s="53">
        <v>71</v>
      </c>
      <c r="J4507" s="61">
        <v>3.97</v>
      </c>
      <c r="K4507" s="64">
        <f t="shared" si="291"/>
        <v>1.1092143018795175</v>
      </c>
      <c r="M4507" s="2"/>
    </row>
    <row r="4508" spans="1:13" x14ac:dyDescent="0.2">
      <c r="A4508" s="47">
        <f t="shared" si="289"/>
        <v>2021</v>
      </c>
      <c r="B4508" s="181" t="str">
        <f t="shared" si="290"/>
        <v>Jul</v>
      </c>
      <c r="C4508" s="79">
        <f t="shared" si="292"/>
        <v>30</v>
      </c>
      <c r="D4508" s="194">
        <v>44400</v>
      </c>
      <c r="E4508" s="53" t="s">
        <v>54</v>
      </c>
      <c r="F4508" s="53" t="s">
        <v>146</v>
      </c>
      <c r="G4508" s="50" t="s">
        <v>138</v>
      </c>
      <c r="H4508" s="50" t="s">
        <v>148</v>
      </c>
      <c r="I4508" s="53">
        <v>76</v>
      </c>
      <c r="J4508" s="61">
        <v>4.97</v>
      </c>
      <c r="K4508" s="64">
        <f t="shared" si="291"/>
        <v>1.132180346989357</v>
      </c>
      <c r="M4508" s="2"/>
    </row>
    <row r="4509" spans="1:13" x14ac:dyDescent="0.2">
      <c r="A4509" s="47">
        <f t="shared" si="289"/>
        <v>2021</v>
      </c>
      <c r="B4509" s="181" t="str">
        <f t="shared" si="290"/>
        <v>Jul</v>
      </c>
      <c r="C4509" s="79">
        <f t="shared" si="292"/>
        <v>30</v>
      </c>
      <c r="D4509" s="194">
        <v>44400</v>
      </c>
      <c r="E4509" s="53" t="s">
        <v>54</v>
      </c>
      <c r="F4509" s="53" t="s">
        <v>146</v>
      </c>
      <c r="G4509" s="50" t="s">
        <v>138</v>
      </c>
      <c r="H4509" s="50" t="s">
        <v>144</v>
      </c>
      <c r="I4509" s="53">
        <v>66</v>
      </c>
      <c r="J4509" s="61">
        <v>3.56</v>
      </c>
      <c r="K4509" s="64">
        <f t="shared" si="291"/>
        <v>1.2382780977822301</v>
      </c>
      <c r="M4509" s="2"/>
    </row>
    <row r="4510" spans="1:13" x14ac:dyDescent="0.2">
      <c r="A4510" s="47">
        <f t="shared" si="289"/>
        <v>2021</v>
      </c>
      <c r="B4510" s="181" t="str">
        <f t="shared" si="290"/>
        <v>Jul</v>
      </c>
      <c r="C4510" s="79">
        <f t="shared" si="292"/>
        <v>30</v>
      </c>
      <c r="D4510" s="194">
        <v>44400</v>
      </c>
      <c r="E4510" s="53" t="s">
        <v>54</v>
      </c>
      <c r="F4510" s="53" t="s">
        <v>146</v>
      </c>
      <c r="G4510" s="50" t="s">
        <v>138</v>
      </c>
      <c r="H4510" s="50" t="s">
        <v>144</v>
      </c>
      <c r="I4510" s="53">
        <v>66</v>
      </c>
      <c r="J4510" s="61">
        <v>3.28</v>
      </c>
      <c r="K4510" s="64">
        <f t="shared" si="291"/>
        <v>1.1408854384060996</v>
      </c>
      <c r="M4510" s="2"/>
    </row>
    <row r="4511" spans="1:13" x14ac:dyDescent="0.2">
      <c r="A4511" s="47">
        <f t="shared" si="289"/>
        <v>2021</v>
      </c>
      <c r="B4511" s="181" t="str">
        <f t="shared" si="290"/>
        <v>Jul</v>
      </c>
      <c r="C4511" s="79">
        <f t="shared" si="292"/>
        <v>30</v>
      </c>
      <c r="D4511" s="194">
        <v>44400</v>
      </c>
      <c r="E4511" s="53" t="s">
        <v>54</v>
      </c>
      <c r="F4511" s="53" t="s">
        <v>146</v>
      </c>
      <c r="G4511" s="50" t="s">
        <v>138</v>
      </c>
      <c r="H4511" s="50" t="s">
        <v>144</v>
      </c>
      <c r="I4511" s="53">
        <v>57</v>
      </c>
      <c r="J4511" s="61">
        <v>2.0499999999999998</v>
      </c>
      <c r="K4511" s="64">
        <f t="shared" si="291"/>
        <v>1.1069532865713065</v>
      </c>
      <c r="M4511" s="2"/>
    </row>
    <row r="4512" spans="1:13" x14ac:dyDescent="0.2">
      <c r="A4512" s="47">
        <f t="shared" si="289"/>
        <v>2021</v>
      </c>
      <c r="B4512" s="181" t="str">
        <f t="shared" si="290"/>
        <v>Jul</v>
      </c>
      <c r="C4512" s="79">
        <f t="shared" si="292"/>
        <v>30</v>
      </c>
      <c r="D4512" s="194">
        <v>44400</v>
      </c>
      <c r="E4512" s="53" t="s">
        <v>54</v>
      </c>
      <c r="F4512" s="53" t="s">
        <v>146</v>
      </c>
      <c r="G4512" s="50" t="s">
        <v>138</v>
      </c>
      <c r="H4512" s="50" t="s">
        <v>144</v>
      </c>
      <c r="I4512" s="53">
        <v>69</v>
      </c>
      <c r="J4512" s="61">
        <v>3.88</v>
      </c>
      <c r="K4512" s="64">
        <f t="shared" si="291"/>
        <v>1.1810939730722749</v>
      </c>
      <c r="M4512" s="2"/>
    </row>
    <row r="4513" spans="1:13" x14ac:dyDescent="0.2">
      <c r="A4513" s="47">
        <f t="shared" si="289"/>
        <v>2021</v>
      </c>
      <c r="B4513" s="181" t="str">
        <f t="shared" si="290"/>
        <v>Jul</v>
      </c>
      <c r="C4513" s="79">
        <f t="shared" si="292"/>
        <v>30</v>
      </c>
      <c r="D4513" s="194">
        <v>44400</v>
      </c>
      <c r="E4513" s="53" t="s">
        <v>54</v>
      </c>
      <c r="F4513" s="53" t="s">
        <v>146</v>
      </c>
      <c r="G4513" s="50" t="s">
        <v>138</v>
      </c>
      <c r="H4513" s="50" t="s">
        <v>144</v>
      </c>
      <c r="I4513" s="53">
        <v>60</v>
      </c>
      <c r="J4513" s="61">
        <v>2.5299999999999998</v>
      </c>
      <c r="K4513" s="64">
        <f t="shared" si="291"/>
        <v>1.1712962962962961</v>
      </c>
      <c r="M4513" s="2"/>
    </row>
    <row r="4514" spans="1:13" x14ac:dyDescent="0.2">
      <c r="A4514" s="47">
        <f t="shared" si="289"/>
        <v>2021</v>
      </c>
      <c r="B4514" s="181" t="str">
        <f t="shared" si="290"/>
        <v>Jul</v>
      </c>
      <c r="C4514" s="79">
        <f t="shared" si="292"/>
        <v>30</v>
      </c>
      <c r="D4514" s="194">
        <v>44400</v>
      </c>
      <c r="E4514" s="53" t="s">
        <v>54</v>
      </c>
      <c r="F4514" s="53" t="s">
        <v>146</v>
      </c>
      <c r="G4514" s="50" t="s">
        <v>138</v>
      </c>
      <c r="H4514" s="50" t="s">
        <v>148</v>
      </c>
      <c r="I4514" s="53">
        <v>76</v>
      </c>
      <c r="J4514" s="61">
        <v>4.9000000000000004</v>
      </c>
      <c r="K4514" s="64">
        <f t="shared" si="291"/>
        <v>1.1162341449190845</v>
      </c>
      <c r="M4514" s="2"/>
    </row>
    <row r="4515" spans="1:13" x14ac:dyDescent="0.2">
      <c r="A4515" s="47">
        <f t="shared" si="289"/>
        <v>2021</v>
      </c>
      <c r="B4515" s="181" t="str">
        <f t="shared" si="290"/>
        <v>Jul</v>
      </c>
      <c r="C4515" s="79">
        <f t="shared" si="292"/>
        <v>30</v>
      </c>
      <c r="D4515" s="194">
        <v>44400</v>
      </c>
      <c r="E4515" s="53" t="s">
        <v>54</v>
      </c>
      <c r="F4515" s="53" t="s">
        <v>146</v>
      </c>
      <c r="G4515" s="50" t="s">
        <v>138</v>
      </c>
      <c r="H4515" s="50" t="s">
        <v>144</v>
      </c>
      <c r="I4515" s="53">
        <v>67</v>
      </c>
      <c r="J4515" s="61">
        <v>3.51</v>
      </c>
      <c r="K4515" s="64">
        <f t="shared" si="291"/>
        <v>1.1670318489973832</v>
      </c>
      <c r="M4515" s="2"/>
    </row>
    <row r="4516" spans="1:13" x14ac:dyDescent="0.2">
      <c r="A4516" s="47">
        <f t="shared" si="289"/>
        <v>2021</v>
      </c>
      <c r="B4516" s="181" t="str">
        <f t="shared" si="290"/>
        <v>Jul</v>
      </c>
      <c r="C4516" s="79">
        <f t="shared" si="292"/>
        <v>30</v>
      </c>
      <c r="D4516" s="194">
        <v>44400</v>
      </c>
      <c r="E4516" s="53" t="s">
        <v>54</v>
      </c>
      <c r="F4516" s="53" t="s">
        <v>146</v>
      </c>
      <c r="G4516" s="50" t="s">
        <v>138</v>
      </c>
      <c r="H4516" s="50" t="s">
        <v>148</v>
      </c>
      <c r="I4516" s="53">
        <v>70</v>
      </c>
      <c r="J4516" s="61">
        <v>3.78</v>
      </c>
      <c r="K4516" s="64">
        <f t="shared" si="291"/>
        <v>1.1020408163265305</v>
      </c>
      <c r="M4516" s="2"/>
    </row>
    <row r="4517" spans="1:13" x14ac:dyDescent="0.2">
      <c r="A4517" s="47">
        <f t="shared" si="289"/>
        <v>2021</v>
      </c>
      <c r="B4517" s="181" t="str">
        <f t="shared" si="290"/>
        <v>Jul</v>
      </c>
      <c r="C4517" s="79">
        <f t="shared" si="292"/>
        <v>30</v>
      </c>
      <c r="D4517" s="194">
        <v>44400</v>
      </c>
      <c r="E4517" s="53" t="s">
        <v>54</v>
      </c>
      <c r="F4517" s="53" t="s">
        <v>146</v>
      </c>
      <c r="G4517" s="50" t="s">
        <v>138</v>
      </c>
      <c r="H4517" s="50" t="s">
        <v>148</v>
      </c>
      <c r="I4517" s="53">
        <v>75</v>
      </c>
      <c r="J4517" s="61">
        <v>4.87</v>
      </c>
      <c r="K4517" s="64">
        <f t="shared" si="291"/>
        <v>1.1543703703703703</v>
      </c>
      <c r="M4517" s="2"/>
    </row>
    <row r="4518" spans="1:13" x14ac:dyDescent="0.2">
      <c r="A4518" s="47">
        <f t="shared" si="289"/>
        <v>2021</v>
      </c>
      <c r="B4518" s="181" t="str">
        <f t="shared" si="290"/>
        <v>Jul</v>
      </c>
      <c r="C4518" s="79">
        <f t="shared" si="292"/>
        <v>30</v>
      </c>
      <c r="D4518" s="194">
        <v>44400</v>
      </c>
      <c r="E4518" s="53" t="s">
        <v>54</v>
      </c>
      <c r="F4518" s="53" t="s">
        <v>146</v>
      </c>
      <c r="G4518" s="50" t="s">
        <v>138</v>
      </c>
      <c r="H4518" s="50" t="s">
        <v>148</v>
      </c>
      <c r="I4518" s="53">
        <v>70</v>
      </c>
      <c r="J4518" s="61">
        <v>3.96</v>
      </c>
      <c r="K4518" s="64">
        <f t="shared" si="291"/>
        <v>1.1545189504373179</v>
      </c>
      <c r="M4518" s="2"/>
    </row>
    <row r="4519" spans="1:13" x14ac:dyDescent="0.2">
      <c r="A4519" s="47">
        <f t="shared" si="289"/>
        <v>2021</v>
      </c>
      <c r="B4519" s="181" t="str">
        <f t="shared" si="290"/>
        <v>Jul</v>
      </c>
      <c r="C4519" s="79">
        <f t="shared" si="292"/>
        <v>30</v>
      </c>
      <c r="D4519" s="194">
        <v>44400</v>
      </c>
      <c r="E4519" s="53" t="s">
        <v>54</v>
      </c>
      <c r="F4519" s="53" t="s">
        <v>152</v>
      </c>
      <c r="G4519" s="50" t="s">
        <v>138</v>
      </c>
      <c r="H4519" s="50" t="s">
        <v>148</v>
      </c>
      <c r="I4519" s="53">
        <v>71</v>
      </c>
      <c r="J4519" s="61">
        <v>3.78</v>
      </c>
      <c r="K4519" s="64">
        <f t="shared" si="291"/>
        <v>1.0561284788676515</v>
      </c>
      <c r="M4519" s="2"/>
    </row>
    <row r="4520" spans="1:13" x14ac:dyDescent="0.2">
      <c r="A4520" s="47">
        <f t="shared" ref="A4520:A4583" si="293">YEAR(D4520)</f>
        <v>2021</v>
      </c>
      <c r="B4520" s="181" t="str">
        <f t="shared" si="290"/>
        <v>Jul</v>
      </c>
      <c r="C4520" s="79">
        <f t="shared" si="292"/>
        <v>30</v>
      </c>
      <c r="D4520" s="194">
        <v>44400</v>
      </c>
      <c r="E4520" s="53" t="s">
        <v>54</v>
      </c>
      <c r="F4520" s="53" t="s">
        <v>152</v>
      </c>
      <c r="G4520" s="50" t="s">
        <v>138</v>
      </c>
      <c r="H4520" s="50" t="s">
        <v>148</v>
      </c>
      <c r="I4520" s="53">
        <v>76</v>
      </c>
      <c r="J4520" s="61">
        <v>4.6900000000000004</v>
      </c>
      <c r="K4520" s="64">
        <f t="shared" si="291"/>
        <v>1.0683955387082666</v>
      </c>
      <c r="M4520" s="2"/>
    </row>
    <row r="4521" spans="1:13" x14ac:dyDescent="0.2">
      <c r="A4521" s="47">
        <f t="shared" si="293"/>
        <v>2021</v>
      </c>
      <c r="B4521" s="181" t="str">
        <f t="shared" si="290"/>
        <v>Jul</v>
      </c>
      <c r="C4521" s="79">
        <f t="shared" si="292"/>
        <v>31</v>
      </c>
      <c r="D4521" s="194">
        <v>44405</v>
      </c>
      <c r="E4521" s="53" t="s">
        <v>217</v>
      </c>
      <c r="F4521" s="53" t="s">
        <v>146</v>
      </c>
      <c r="G4521" s="50" t="s">
        <v>138</v>
      </c>
      <c r="H4521" s="50" t="s">
        <v>148</v>
      </c>
      <c r="I4521" s="53">
        <v>70</v>
      </c>
      <c r="J4521" s="61">
        <v>4.3499999999999996</v>
      </c>
      <c r="K4521" s="64">
        <f t="shared" si="291"/>
        <v>1.2682215743440231</v>
      </c>
      <c r="M4521" s="2"/>
    </row>
    <row r="4522" spans="1:13" x14ac:dyDescent="0.2">
      <c r="A4522" s="47">
        <f t="shared" si="293"/>
        <v>2021</v>
      </c>
      <c r="B4522" s="181" t="str">
        <f t="shared" si="290"/>
        <v>Jul</v>
      </c>
      <c r="C4522" s="79">
        <f t="shared" si="292"/>
        <v>31</v>
      </c>
      <c r="D4522" s="194">
        <v>44405</v>
      </c>
      <c r="E4522" s="53" t="s">
        <v>217</v>
      </c>
      <c r="F4522" s="53" t="s">
        <v>146</v>
      </c>
      <c r="G4522" s="50" t="s">
        <v>138</v>
      </c>
      <c r="H4522" s="50" t="s">
        <v>148</v>
      </c>
      <c r="I4522" s="53">
        <v>81</v>
      </c>
      <c r="J4522" s="61">
        <v>6.04</v>
      </c>
      <c r="K4522" s="64">
        <f t="shared" si="291"/>
        <v>1.136532559587988</v>
      </c>
      <c r="M4522" s="2"/>
    </row>
    <row r="4523" spans="1:13" x14ac:dyDescent="0.2">
      <c r="A4523" s="47">
        <f t="shared" si="293"/>
        <v>2021</v>
      </c>
      <c r="B4523" s="181" t="str">
        <f t="shared" si="290"/>
        <v>Jul</v>
      </c>
      <c r="C4523" s="79">
        <f t="shared" si="292"/>
        <v>31</v>
      </c>
      <c r="D4523" s="194">
        <v>44405</v>
      </c>
      <c r="E4523" s="53" t="s">
        <v>217</v>
      </c>
      <c r="F4523" s="53" t="s">
        <v>146</v>
      </c>
      <c r="G4523" s="50" t="s">
        <v>138</v>
      </c>
      <c r="H4523" s="50" t="s">
        <v>148</v>
      </c>
      <c r="I4523" s="53">
        <v>76</v>
      </c>
      <c r="J4523" s="61">
        <v>5.46</v>
      </c>
      <c r="K4523" s="64">
        <f t="shared" si="291"/>
        <v>1.2438037614812656</v>
      </c>
      <c r="M4523" s="2"/>
    </row>
    <row r="4524" spans="1:13" x14ac:dyDescent="0.2">
      <c r="A4524" s="47">
        <f t="shared" si="293"/>
        <v>2021</v>
      </c>
      <c r="B4524" s="181" t="str">
        <f t="shared" si="290"/>
        <v>Jul</v>
      </c>
      <c r="C4524" s="79">
        <f t="shared" si="292"/>
        <v>31</v>
      </c>
      <c r="D4524" s="194">
        <v>44405</v>
      </c>
      <c r="E4524" s="53" t="s">
        <v>217</v>
      </c>
      <c r="F4524" s="53" t="s">
        <v>146</v>
      </c>
      <c r="G4524" s="50" t="s">
        <v>138</v>
      </c>
      <c r="H4524" s="50" t="s">
        <v>144</v>
      </c>
      <c r="I4524" s="53">
        <v>66</v>
      </c>
      <c r="J4524" s="61">
        <v>3.37</v>
      </c>
      <c r="K4524" s="64">
        <f t="shared" si="291"/>
        <v>1.1721902217769986</v>
      </c>
      <c r="M4524" s="2"/>
    </row>
    <row r="4525" spans="1:13" x14ac:dyDescent="0.2">
      <c r="A4525" s="47">
        <f t="shared" si="293"/>
        <v>2021</v>
      </c>
      <c r="B4525" s="181" t="str">
        <f t="shared" si="290"/>
        <v>Jul</v>
      </c>
      <c r="C4525" s="79">
        <f t="shared" si="292"/>
        <v>31</v>
      </c>
      <c r="D4525" s="194">
        <v>44405</v>
      </c>
      <c r="E4525" s="53" t="s">
        <v>217</v>
      </c>
      <c r="F4525" s="53" t="s">
        <v>146</v>
      </c>
      <c r="G4525" s="50" t="s">
        <v>138</v>
      </c>
      <c r="H4525" s="50" t="s">
        <v>148</v>
      </c>
      <c r="I4525" s="53">
        <v>75</v>
      </c>
      <c r="J4525" s="61">
        <v>4.5199999999999996</v>
      </c>
      <c r="K4525" s="64">
        <f t="shared" si="291"/>
        <v>1.0714074074074074</v>
      </c>
      <c r="M4525" s="2"/>
    </row>
    <row r="4526" spans="1:13" x14ac:dyDescent="0.2">
      <c r="A4526" s="47">
        <f t="shared" si="293"/>
        <v>2021</v>
      </c>
      <c r="B4526" s="181" t="str">
        <f t="shared" ref="B4526:B4589" si="294">TEXT(D4526,"mmm")</f>
        <v>Jul</v>
      </c>
      <c r="C4526" s="79">
        <f t="shared" si="292"/>
        <v>31</v>
      </c>
      <c r="D4526" s="194">
        <v>44405</v>
      </c>
      <c r="E4526" s="53" t="s">
        <v>217</v>
      </c>
      <c r="F4526" s="53" t="s">
        <v>146</v>
      </c>
      <c r="G4526" s="50" t="s">
        <v>138</v>
      </c>
      <c r="H4526" s="50" t="s">
        <v>148</v>
      </c>
      <c r="I4526" s="53">
        <v>70</v>
      </c>
      <c r="J4526" s="61">
        <v>3.8</v>
      </c>
      <c r="K4526" s="64">
        <f t="shared" si="291"/>
        <v>1.1078717201166182</v>
      </c>
      <c r="M4526" s="2"/>
    </row>
    <row r="4527" spans="1:13" x14ac:dyDescent="0.2">
      <c r="A4527" s="47">
        <f t="shared" si="293"/>
        <v>2021</v>
      </c>
      <c r="B4527" s="181" t="str">
        <f t="shared" si="294"/>
        <v>Jul</v>
      </c>
      <c r="C4527" s="79">
        <f t="shared" si="292"/>
        <v>31</v>
      </c>
      <c r="D4527" s="194">
        <v>44405</v>
      </c>
      <c r="E4527" s="53" t="s">
        <v>217</v>
      </c>
      <c r="F4527" s="53" t="s">
        <v>146</v>
      </c>
      <c r="G4527" s="50" t="s">
        <v>138</v>
      </c>
      <c r="H4527" s="50" t="s">
        <v>148</v>
      </c>
      <c r="I4527" s="53">
        <v>71</v>
      </c>
      <c r="J4527" s="61">
        <v>4.13</v>
      </c>
      <c r="K4527" s="64">
        <f t="shared" si="291"/>
        <v>1.1539181528368785</v>
      </c>
      <c r="M4527" s="2"/>
    </row>
    <row r="4528" spans="1:13" x14ac:dyDescent="0.2">
      <c r="A4528" s="47">
        <f t="shared" si="293"/>
        <v>2021</v>
      </c>
      <c r="B4528" s="181" t="str">
        <f t="shared" si="294"/>
        <v>Jul</v>
      </c>
      <c r="C4528" s="79">
        <f t="shared" si="292"/>
        <v>31</v>
      </c>
      <c r="D4528" s="194">
        <v>44405</v>
      </c>
      <c r="E4528" s="53" t="s">
        <v>217</v>
      </c>
      <c r="F4528" s="53" t="s">
        <v>146</v>
      </c>
      <c r="G4528" s="50" t="s">
        <v>138</v>
      </c>
      <c r="H4528" s="50" t="s">
        <v>144</v>
      </c>
      <c r="I4528" s="53">
        <v>63</v>
      </c>
      <c r="J4528" s="61">
        <v>2.66</v>
      </c>
      <c r="K4528" s="64">
        <f t="shared" si="291"/>
        <v>1.0638000055989474</v>
      </c>
      <c r="M4528" s="2"/>
    </row>
    <row r="4529" spans="1:13" x14ac:dyDescent="0.2">
      <c r="A4529" s="47">
        <f t="shared" si="293"/>
        <v>2021</v>
      </c>
      <c r="B4529" s="181" t="str">
        <f t="shared" si="294"/>
        <v>Jul</v>
      </c>
      <c r="C4529" s="79">
        <f t="shared" si="292"/>
        <v>31</v>
      </c>
      <c r="D4529" s="194">
        <v>44405</v>
      </c>
      <c r="E4529" s="53" t="s">
        <v>217</v>
      </c>
      <c r="F4529" s="53" t="s">
        <v>146</v>
      </c>
      <c r="G4529" s="50" t="s">
        <v>138</v>
      </c>
      <c r="H4529" s="50" t="s">
        <v>148</v>
      </c>
      <c r="I4529" s="53">
        <v>75</v>
      </c>
      <c r="J4529" s="61">
        <v>5.09</v>
      </c>
      <c r="K4529" s="64">
        <f t="shared" si="291"/>
        <v>1.2065185185185185</v>
      </c>
      <c r="M4529" s="2"/>
    </row>
    <row r="4530" spans="1:13" x14ac:dyDescent="0.2">
      <c r="A4530" s="47">
        <f t="shared" si="293"/>
        <v>2021</v>
      </c>
      <c r="B4530" s="181" t="str">
        <f t="shared" si="294"/>
        <v>Jul</v>
      </c>
      <c r="C4530" s="79">
        <f t="shared" si="292"/>
        <v>31</v>
      </c>
      <c r="D4530" s="194">
        <v>44405</v>
      </c>
      <c r="E4530" s="53" t="s">
        <v>217</v>
      </c>
      <c r="F4530" s="53" t="s">
        <v>146</v>
      </c>
      <c r="G4530" s="50" t="s">
        <v>138</v>
      </c>
      <c r="H4530" s="50" t="s">
        <v>144</v>
      </c>
      <c r="I4530" s="53">
        <v>68</v>
      </c>
      <c r="J4530" s="61">
        <v>3.67</v>
      </c>
      <c r="K4530" s="64">
        <f t="shared" si="291"/>
        <v>1.167184001628333</v>
      </c>
      <c r="M4530" s="2"/>
    </row>
    <row r="4531" spans="1:13" x14ac:dyDescent="0.2">
      <c r="A4531" s="47">
        <f t="shared" si="293"/>
        <v>2021</v>
      </c>
      <c r="B4531" s="181" t="str">
        <f t="shared" si="294"/>
        <v>Jul</v>
      </c>
      <c r="C4531" s="79">
        <f t="shared" si="292"/>
        <v>31</v>
      </c>
      <c r="D4531" s="194">
        <v>44405</v>
      </c>
      <c r="E4531" s="53" t="s">
        <v>217</v>
      </c>
      <c r="F4531" s="53" t="s">
        <v>146</v>
      </c>
      <c r="G4531" s="50" t="s">
        <v>138</v>
      </c>
      <c r="H4531" s="50" t="s">
        <v>148</v>
      </c>
      <c r="I4531" s="53">
        <v>76</v>
      </c>
      <c r="J4531" s="61">
        <v>4.7699999999999996</v>
      </c>
      <c r="K4531" s="64">
        <f t="shared" si="291"/>
        <v>1.0866197696457207</v>
      </c>
      <c r="M4531" s="2"/>
    </row>
    <row r="4532" spans="1:13" x14ac:dyDescent="0.2">
      <c r="A4532" s="47">
        <f t="shared" si="293"/>
        <v>2021</v>
      </c>
      <c r="B4532" s="181" t="str">
        <f t="shared" si="294"/>
        <v>Jul</v>
      </c>
      <c r="C4532" s="79">
        <f t="shared" si="292"/>
        <v>31</v>
      </c>
      <c r="D4532" s="194">
        <v>44405</v>
      </c>
      <c r="E4532" s="53" t="s">
        <v>217</v>
      </c>
      <c r="F4532" s="53" t="s">
        <v>146</v>
      </c>
      <c r="G4532" s="50" t="s">
        <v>138</v>
      </c>
      <c r="H4532" s="50" t="s">
        <v>148</v>
      </c>
      <c r="I4532" s="53">
        <v>80</v>
      </c>
      <c r="J4532" s="61">
        <v>6.02</v>
      </c>
      <c r="K4532" s="64">
        <f t="shared" si="291"/>
        <v>1.17578125</v>
      </c>
      <c r="M4532" s="2"/>
    </row>
    <row r="4533" spans="1:13" x14ac:dyDescent="0.2">
      <c r="A4533" s="47">
        <f t="shared" si="293"/>
        <v>2021</v>
      </c>
      <c r="B4533" s="181" t="str">
        <f t="shared" si="294"/>
        <v>Jul</v>
      </c>
      <c r="C4533" s="79">
        <f t="shared" si="292"/>
        <v>31</v>
      </c>
      <c r="D4533" s="194">
        <v>44405</v>
      </c>
      <c r="E4533" s="53" t="s">
        <v>217</v>
      </c>
      <c r="F4533" s="53" t="s">
        <v>146</v>
      </c>
      <c r="G4533" s="50" t="s">
        <v>138</v>
      </c>
      <c r="H4533" s="50" t="s">
        <v>144</v>
      </c>
      <c r="I4533" s="53">
        <v>64</v>
      </c>
      <c r="J4533" s="61">
        <v>3.12</v>
      </c>
      <c r="K4533" s="64">
        <f t="shared" si="291"/>
        <v>1.190185546875</v>
      </c>
      <c r="M4533" s="2"/>
    </row>
    <row r="4534" spans="1:13" x14ac:dyDescent="0.2">
      <c r="A4534" s="47">
        <f t="shared" si="293"/>
        <v>2021</v>
      </c>
      <c r="B4534" s="181" t="str">
        <f t="shared" si="294"/>
        <v>Jul</v>
      </c>
      <c r="C4534" s="79">
        <f t="shared" si="292"/>
        <v>31</v>
      </c>
      <c r="D4534" s="194">
        <v>44405</v>
      </c>
      <c r="E4534" s="53" t="s">
        <v>217</v>
      </c>
      <c r="F4534" s="53" t="s">
        <v>146</v>
      </c>
      <c r="G4534" s="50" t="s">
        <v>138</v>
      </c>
      <c r="H4534" s="50" t="s">
        <v>148</v>
      </c>
      <c r="I4534" s="53">
        <v>75</v>
      </c>
      <c r="J4534" s="61">
        <v>3.95</v>
      </c>
      <c r="K4534" s="64">
        <f t="shared" si="291"/>
        <v>0.93629629629629629</v>
      </c>
      <c r="M4534" s="2"/>
    </row>
    <row r="4535" spans="1:13" x14ac:dyDescent="0.2">
      <c r="A4535" s="47">
        <f t="shared" si="293"/>
        <v>2021</v>
      </c>
      <c r="B4535" s="181" t="str">
        <f t="shared" si="294"/>
        <v>Jul</v>
      </c>
      <c r="C4535" s="79">
        <f t="shared" si="292"/>
        <v>31</v>
      </c>
      <c r="D4535" s="194">
        <v>44405</v>
      </c>
      <c r="E4535" s="53" t="s">
        <v>217</v>
      </c>
      <c r="F4535" s="53" t="s">
        <v>146</v>
      </c>
      <c r="G4535" s="50" t="s">
        <v>138</v>
      </c>
      <c r="H4535" s="50" t="s">
        <v>148</v>
      </c>
      <c r="I4535" s="53">
        <v>74</v>
      </c>
      <c r="J4535" s="61">
        <v>4.62</v>
      </c>
      <c r="K4535" s="64">
        <f t="shared" si="291"/>
        <v>1.1401101612935067</v>
      </c>
      <c r="M4535" s="2"/>
    </row>
    <row r="4536" spans="1:13" x14ac:dyDescent="0.2">
      <c r="A4536" s="47">
        <f t="shared" si="293"/>
        <v>2021</v>
      </c>
      <c r="B4536" s="181" t="str">
        <f t="shared" si="294"/>
        <v>Jul</v>
      </c>
      <c r="C4536" s="79">
        <f t="shared" si="292"/>
        <v>31</v>
      </c>
      <c r="D4536" s="194">
        <v>44405</v>
      </c>
      <c r="E4536" s="53" t="s">
        <v>217</v>
      </c>
      <c r="F4536" s="53" t="s">
        <v>146</v>
      </c>
      <c r="G4536" s="50" t="s">
        <v>138</v>
      </c>
      <c r="H4536" s="50" t="s">
        <v>144</v>
      </c>
      <c r="I4536" s="53">
        <v>68</v>
      </c>
      <c r="J4536" s="61">
        <v>3.29</v>
      </c>
      <c r="K4536" s="64">
        <f t="shared" si="291"/>
        <v>1.0463311622226745</v>
      </c>
      <c r="M4536" s="2"/>
    </row>
    <row r="4537" spans="1:13" x14ac:dyDescent="0.2">
      <c r="A4537" s="47">
        <f t="shared" si="293"/>
        <v>2021</v>
      </c>
      <c r="B4537" s="181" t="str">
        <f t="shared" si="294"/>
        <v>Jul</v>
      </c>
      <c r="C4537" s="79">
        <f t="shared" si="292"/>
        <v>31</v>
      </c>
      <c r="D4537" s="194">
        <v>44405</v>
      </c>
      <c r="E4537" s="53" t="s">
        <v>217</v>
      </c>
      <c r="F4537" s="53" t="s">
        <v>146</v>
      </c>
      <c r="G4537" s="50" t="s">
        <v>138</v>
      </c>
      <c r="H4537" s="50" t="s">
        <v>144</v>
      </c>
      <c r="I4537" s="53">
        <v>59</v>
      </c>
      <c r="J4537" s="61">
        <v>2.34</v>
      </c>
      <c r="K4537" s="64">
        <f t="shared" si="291"/>
        <v>1.1393569936556318</v>
      </c>
      <c r="M4537" s="2"/>
    </row>
    <row r="4538" spans="1:13" x14ac:dyDescent="0.2">
      <c r="A4538" s="47">
        <f t="shared" si="293"/>
        <v>2021</v>
      </c>
      <c r="B4538" s="181" t="str">
        <f t="shared" si="294"/>
        <v>Jul</v>
      </c>
      <c r="C4538" s="79">
        <f t="shared" si="292"/>
        <v>31</v>
      </c>
      <c r="D4538" s="194">
        <v>44405</v>
      </c>
      <c r="E4538" s="53" t="s">
        <v>217</v>
      </c>
      <c r="F4538" s="53" t="s">
        <v>146</v>
      </c>
      <c r="G4538" s="50" t="s">
        <v>138</v>
      </c>
      <c r="H4538" s="50" t="s">
        <v>148</v>
      </c>
      <c r="I4538" s="53">
        <v>73</v>
      </c>
      <c r="J4538" s="61">
        <v>4.58</v>
      </c>
      <c r="K4538" s="64">
        <f t="shared" si="291"/>
        <v>1.1773264407468054</v>
      </c>
      <c r="M4538" s="2"/>
    </row>
    <row r="4539" spans="1:13" x14ac:dyDescent="0.2">
      <c r="A4539" s="47">
        <f t="shared" si="293"/>
        <v>2021</v>
      </c>
      <c r="B4539" s="181" t="str">
        <f t="shared" si="294"/>
        <v>Jul</v>
      </c>
      <c r="C4539" s="79">
        <f t="shared" si="292"/>
        <v>31</v>
      </c>
      <c r="D4539" s="194">
        <v>44405</v>
      </c>
      <c r="E4539" s="53" t="s">
        <v>217</v>
      </c>
      <c r="F4539" s="53" t="s">
        <v>146</v>
      </c>
      <c r="G4539" s="50" t="s">
        <v>138</v>
      </c>
      <c r="H4539" s="50" t="s">
        <v>144</v>
      </c>
      <c r="I4539" s="53">
        <v>65</v>
      </c>
      <c r="J4539" s="61">
        <v>3.05</v>
      </c>
      <c r="K4539" s="64">
        <f t="shared" si="291"/>
        <v>1.1106053709604005</v>
      </c>
      <c r="M4539" s="2"/>
    </row>
    <row r="4540" spans="1:13" x14ac:dyDescent="0.2">
      <c r="A4540" s="47">
        <f t="shared" si="293"/>
        <v>2021</v>
      </c>
      <c r="B4540" s="181" t="str">
        <f t="shared" si="294"/>
        <v>Jul</v>
      </c>
      <c r="C4540" s="79">
        <f t="shared" si="292"/>
        <v>31</v>
      </c>
      <c r="D4540" s="194">
        <v>44405</v>
      </c>
      <c r="E4540" s="53" t="s">
        <v>217</v>
      </c>
      <c r="F4540" s="53" t="s">
        <v>146</v>
      </c>
      <c r="G4540" s="50" t="s">
        <v>138</v>
      </c>
      <c r="H4540" s="50" t="s">
        <v>144</v>
      </c>
      <c r="I4540" s="53">
        <v>69</v>
      </c>
      <c r="J4540" s="61">
        <v>3.52</v>
      </c>
      <c r="K4540" s="64">
        <f t="shared" si="291"/>
        <v>1.0715079343336102</v>
      </c>
      <c r="M4540" s="2"/>
    </row>
    <row r="4541" spans="1:13" x14ac:dyDescent="0.2">
      <c r="A4541" s="47">
        <f t="shared" si="293"/>
        <v>2021</v>
      </c>
      <c r="B4541" s="181" t="str">
        <f t="shared" si="294"/>
        <v>Jul</v>
      </c>
      <c r="C4541" s="79">
        <f t="shared" si="292"/>
        <v>31</v>
      </c>
      <c r="D4541" s="194">
        <v>44405</v>
      </c>
      <c r="E4541" s="53" t="s">
        <v>217</v>
      </c>
      <c r="F4541" s="53" t="s">
        <v>146</v>
      </c>
      <c r="G4541" s="50" t="s">
        <v>138</v>
      </c>
      <c r="H4541" s="50" t="s">
        <v>148</v>
      </c>
      <c r="I4541" s="53">
        <v>70</v>
      </c>
      <c r="J4541" s="61">
        <v>4.1399999999999997</v>
      </c>
      <c r="K4541" s="64">
        <f t="shared" si="291"/>
        <v>1.2069970845481048</v>
      </c>
      <c r="M4541" s="2"/>
    </row>
    <row r="4542" spans="1:13" x14ac:dyDescent="0.2">
      <c r="A4542" s="47">
        <f t="shared" si="293"/>
        <v>2021</v>
      </c>
      <c r="B4542" s="181" t="str">
        <f t="shared" si="294"/>
        <v>Jul</v>
      </c>
      <c r="C4542" s="79">
        <f t="shared" si="292"/>
        <v>31</v>
      </c>
      <c r="D4542" s="194">
        <v>44405</v>
      </c>
      <c r="E4542" s="53" t="s">
        <v>217</v>
      </c>
      <c r="F4542" s="53" t="s">
        <v>146</v>
      </c>
      <c r="G4542" s="50" t="s">
        <v>138</v>
      </c>
      <c r="H4542" s="50" t="s">
        <v>144</v>
      </c>
      <c r="I4542" s="53">
        <v>63</v>
      </c>
      <c r="J4542" s="61">
        <v>2.34</v>
      </c>
      <c r="K4542" s="64">
        <f t="shared" si="291"/>
        <v>0.93582406507576577</v>
      </c>
      <c r="M4542" s="2"/>
    </row>
    <row r="4543" spans="1:13" x14ac:dyDescent="0.2">
      <c r="A4543" s="47">
        <f t="shared" si="293"/>
        <v>2021</v>
      </c>
      <c r="B4543" s="181" t="str">
        <f t="shared" si="294"/>
        <v>Jul</v>
      </c>
      <c r="C4543" s="79">
        <f t="shared" si="292"/>
        <v>31</v>
      </c>
      <c r="D4543" s="194">
        <v>44405</v>
      </c>
      <c r="E4543" s="53" t="s">
        <v>217</v>
      </c>
      <c r="F4543" s="53" t="s">
        <v>146</v>
      </c>
      <c r="G4543" s="50" t="s">
        <v>138</v>
      </c>
      <c r="H4543" s="50" t="s">
        <v>144</v>
      </c>
      <c r="I4543" s="53">
        <v>62</v>
      </c>
      <c r="J4543" s="61">
        <v>2.7</v>
      </c>
      <c r="K4543" s="64">
        <f t="shared" si="291"/>
        <v>1.1328924843073411</v>
      </c>
      <c r="M4543" s="2"/>
    </row>
    <row r="4544" spans="1:13" x14ac:dyDescent="0.2">
      <c r="A4544" s="47">
        <f t="shared" si="293"/>
        <v>2021</v>
      </c>
      <c r="B4544" s="181" t="str">
        <f t="shared" si="294"/>
        <v>Jul</v>
      </c>
      <c r="C4544" s="79">
        <f t="shared" si="292"/>
        <v>31</v>
      </c>
      <c r="D4544" s="194">
        <v>44405</v>
      </c>
      <c r="E4544" s="53" t="s">
        <v>217</v>
      </c>
      <c r="F4544" s="53" t="s">
        <v>146</v>
      </c>
      <c r="G4544" s="50" t="s">
        <v>138</v>
      </c>
      <c r="H4544" s="50" t="s">
        <v>148</v>
      </c>
      <c r="I4544" s="53">
        <v>70</v>
      </c>
      <c r="J4544" s="61">
        <v>3.84</v>
      </c>
      <c r="K4544" s="64">
        <f t="shared" si="291"/>
        <v>1.119533527696793</v>
      </c>
      <c r="M4544" s="2"/>
    </row>
    <row r="4545" spans="1:13" x14ac:dyDescent="0.2">
      <c r="A4545" s="47">
        <f t="shared" si="293"/>
        <v>2021</v>
      </c>
      <c r="B4545" s="181" t="str">
        <f t="shared" si="294"/>
        <v>Jul</v>
      </c>
      <c r="C4545" s="79">
        <f t="shared" si="292"/>
        <v>31</v>
      </c>
      <c r="D4545" s="194">
        <v>44405</v>
      </c>
      <c r="E4545" s="53" t="s">
        <v>30</v>
      </c>
      <c r="F4545" s="53" t="s">
        <v>152</v>
      </c>
      <c r="G4545" s="50" t="s">
        <v>138</v>
      </c>
      <c r="H4545" s="50" t="s">
        <v>148</v>
      </c>
      <c r="I4545" s="53">
        <v>99</v>
      </c>
      <c r="J4545" s="61">
        <v>11.12</v>
      </c>
      <c r="K4545" s="64">
        <f t="shared" si="291"/>
        <v>1.1460384891667414</v>
      </c>
      <c r="M4545" s="2"/>
    </row>
    <row r="4546" spans="1:13" x14ac:dyDescent="0.2">
      <c r="A4546" s="47">
        <f t="shared" si="293"/>
        <v>2021</v>
      </c>
      <c r="B4546" s="181" t="str">
        <f t="shared" si="294"/>
        <v>Jul</v>
      </c>
      <c r="C4546" s="79">
        <f t="shared" si="292"/>
        <v>31</v>
      </c>
      <c r="D4546" s="194">
        <v>44405</v>
      </c>
      <c r="E4546" s="53" t="s">
        <v>30</v>
      </c>
      <c r="F4546" s="53" t="s">
        <v>152</v>
      </c>
      <c r="G4546" s="50" t="s">
        <v>138</v>
      </c>
      <c r="H4546" s="50" t="s">
        <v>148</v>
      </c>
      <c r="I4546" s="53">
        <v>95</v>
      </c>
      <c r="J4546" s="61">
        <v>9.16</v>
      </c>
      <c r="K4546" s="64">
        <f t="shared" si="291"/>
        <v>1.068377314477329</v>
      </c>
      <c r="M4546" s="2"/>
    </row>
    <row r="4547" spans="1:13" x14ac:dyDescent="0.2">
      <c r="A4547" s="47">
        <f t="shared" si="293"/>
        <v>2021</v>
      </c>
      <c r="B4547" s="181" t="str">
        <f t="shared" si="294"/>
        <v>Jul</v>
      </c>
      <c r="C4547" s="79">
        <f t="shared" si="292"/>
        <v>31</v>
      </c>
      <c r="D4547" s="194">
        <v>44405</v>
      </c>
      <c r="E4547" s="53" t="s">
        <v>30</v>
      </c>
      <c r="F4547" s="53" t="s">
        <v>152</v>
      </c>
      <c r="G4547" s="50" t="s">
        <v>138</v>
      </c>
      <c r="H4547" s="50" t="s">
        <v>148</v>
      </c>
      <c r="I4547" s="53">
        <v>80</v>
      </c>
      <c r="J4547" s="61">
        <v>4.9000000000000004</v>
      </c>
      <c r="K4547" s="64">
        <f t="shared" ref="K4547:K4610" si="295">IF(J4547="","",(J4547*100000)/(I4547^3))</f>
        <v>0.95703125000000011</v>
      </c>
      <c r="M4547" s="2"/>
    </row>
    <row r="4548" spans="1:13" x14ac:dyDescent="0.2">
      <c r="A4548" s="47">
        <f t="shared" si="293"/>
        <v>2021</v>
      </c>
      <c r="B4548" s="181" t="str">
        <f t="shared" si="294"/>
        <v>Jul</v>
      </c>
      <c r="C4548" s="79">
        <f t="shared" si="292"/>
        <v>31</v>
      </c>
      <c r="D4548" s="194">
        <v>44405</v>
      </c>
      <c r="E4548" s="53" t="s">
        <v>30</v>
      </c>
      <c r="F4548" s="53" t="s">
        <v>152</v>
      </c>
      <c r="G4548" s="50" t="s">
        <v>138</v>
      </c>
      <c r="H4548" s="50" t="s">
        <v>148</v>
      </c>
      <c r="I4548" s="53">
        <v>94</v>
      </c>
      <c r="J4548" s="61">
        <v>9.48</v>
      </c>
      <c r="K4548" s="64">
        <f t="shared" si="295"/>
        <v>1.1413655933656319</v>
      </c>
      <c r="M4548" s="2"/>
    </row>
    <row r="4549" spans="1:13" x14ac:dyDescent="0.2">
      <c r="A4549" s="47">
        <f t="shared" si="293"/>
        <v>2021</v>
      </c>
      <c r="B4549" s="181" t="str">
        <f t="shared" si="294"/>
        <v>Jul</v>
      </c>
      <c r="C4549" s="79">
        <f t="shared" si="292"/>
        <v>31</v>
      </c>
      <c r="D4549" s="194">
        <v>44405</v>
      </c>
      <c r="E4549" s="53" t="s">
        <v>30</v>
      </c>
      <c r="F4549" s="53" t="s">
        <v>152</v>
      </c>
      <c r="G4549" s="50" t="s">
        <v>138</v>
      </c>
      <c r="H4549" s="50" t="s">
        <v>148</v>
      </c>
      <c r="I4549" s="53">
        <v>89</v>
      </c>
      <c r="J4549" s="61">
        <v>7.97</v>
      </c>
      <c r="K4549" s="64">
        <f t="shared" si="295"/>
        <v>1.1305461658597753</v>
      </c>
      <c r="M4549" s="2"/>
    </row>
    <row r="4550" spans="1:13" x14ac:dyDescent="0.2">
      <c r="A4550" s="47">
        <f t="shared" si="293"/>
        <v>2021</v>
      </c>
      <c r="B4550" s="181" t="str">
        <f t="shared" si="294"/>
        <v>Jul</v>
      </c>
      <c r="C4550" s="79">
        <f t="shared" si="292"/>
        <v>31</v>
      </c>
      <c r="D4550" s="194">
        <v>44405</v>
      </c>
      <c r="E4550" s="53" t="s">
        <v>30</v>
      </c>
      <c r="F4550" s="53" t="s">
        <v>152</v>
      </c>
      <c r="G4550" s="50" t="s">
        <v>138</v>
      </c>
      <c r="H4550" s="50" t="s">
        <v>148</v>
      </c>
      <c r="I4550" s="53">
        <v>94</v>
      </c>
      <c r="J4550" s="61">
        <v>9.0500000000000007</v>
      </c>
      <c r="K4550" s="64">
        <f t="shared" si="295"/>
        <v>1.0895947911349124</v>
      </c>
      <c r="M4550" s="2"/>
    </row>
    <row r="4551" spans="1:13" x14ac:dyDescent="0.2">
      <c r="A4551" s="47">
        <f t="shared" si="293"/>
        <v>2021</v>
      </c>
      <c r="B4551" s="181" t="str">
        <f t="shared" si="294"/>
        <v>Jul</v>
      </c>
      <c r="C4551" s="79">
        <f t="shared" si="292"/>
        <v>31</v>
      </c>
      <c r="D4551" s="194">
        <v>44405</v>
      </c>
      <c r="E4551" s="53" t="s">
        <v>30</v>
      </c>
      <c r="F4551" s="53" t="s">
        <v>152</v>
      </c>
      <c r="G4551" s="50" t="s">
        <v>138</v>
      </c>
      <c r="H4551" s="50" t="s">
        <v>148</v>
      </c>
      <c r="I4551" s="53">
        <v>97</v>
      </c>
      <c r="J4551" s="61">
        <v>9.65</v>
      </c>
      <c r="K4551" s="64">
        <f t="shared" si="295"/>
        <v>1.0573337876764186</v>
      </c>
      <c r="M4551" s="2"/>
    </row>
    <row r="4552" spans="1:13" x14ac:dyDescent="0.2">
      <c r="A4552" s="47">
        <f t="shared" si="293"/>
        <v>2021</v>
      </c>
      <c r="B4552" s="181" t="str">
        <f t="shared" si="294"/>
        <v>Jul</v>
      </c>
      <c r="C4552" s="79">
        <f t="shared" si="292"/>
        <v>31</v>
      </c>
      <c r="D4552" s="194">
        <v>44405</v>
      </c>
      <c r="E4552" s="53" t="s">
        <v>30</v>
      </c>
      <c r="F4552" s="53" t="s">
        <v>152</v>
      </c>
      <c r="G4552" s="50" t="s">
        <v>138</v>
      </c>
      <c r="H4552" s="50" t="s">
        <v>148</v>
      </c>
      <c r="I4552" s="53">
        <v>86</v>
      </c>
      <c r="J4552" s="61">
        <v>7.23</v>
      </c>
      <c r="K4552" s="64">
        <f t="shared" si="295"/>
        <v>1.1366923667098494</v>
      </c>
      <c r="M4552" s="2"/>
    </row>
    <row r="4553" spans="1:13" x14ac:dyDescent="0.2">
      <c r="A4553" s="47">
        <f t="shared" si="293"/>
        <v>2021</v>
      </c>
      <c r="B4553" s="181" t="str">
        <f t="shared" si="294"/>
        <v>Jul</v>
      </c>
      <c r="C4553" s="79">
        <f t="shared" si="292"/>
        <v>31</v>
      </c>
      <c r="D4553" s="194">
        <v>44405</v>
      </c>
      <c r="E4553" s="53" t="s">
        <v>30</v>
      </c>
      <c r="F4553" s="53" t="s">
        <v>152</v>
      </c>
      <c r="G4553" s="50" t="s">
        <v>138</v>
      </c>
      <c r="H4553" s="50" t="s">
        <v>148</v>
      </c>
      <c r="I4553" s="53">
        <v>75</v>
      </c>
      <c r="J4553" s="61">
        <v>4.5599999999999996</v>
      </c>
      <c r="K4553" s="64">
        <f t="shared" si="295"/>
        <v>1.0808888888888888</v>
      </c>
      <c r="M4553" s="2"/>
    </row>
    <row r="4554" spans="1:13" x14ac:dyDescent="0.2">
      <c r="A4554" s="47">
        <f t="shared" si="293"/>
        <v>2021</v>
      </c>
      <c r="B4554" s="181" t="str">
        <f t="shared" si="294"/>
        <v>Jul</v>
      </c>
      <c r="C4554" s="79">
        <f t="shared" si="292"/>
        <v>31</v>
      </c>
      <c r="D4554" s="194">
        <v>44405</v>
      </c>
      <c r="E4554" s="53" t="s">
        <v>30</v>
      </c>
      <c r="F4554" s="53" t="s">
        <v>152</v>
      </c>
      <c r="G4554" s="50" t="s">
        <v>138</v>
      </c>
      <c r="H4554" s="50" t="s">
        <v>148</v>
      </c>
      <c r="I4554" s="53">
        <v>88</v>
      </c>
      <c r="J4554" s="61">
        <v>7.1</v>
      </c>
      <c r="K4554" s="64">
        <f t="shared" si="295"/>
        <v>1.0418623215627347</v>
      </c>
      <c r="M4554" s="2"/>
    </row>
    <row r="4555" spans="1:13" x14ac:dyDescent="0.2">
      <c r="A4555" s="47">
        <f t="shared" si="293"/>
        <v>2021</v>
      </c>
      <c r="B4555" s="181" t="str">
        <f t="shared" si="294"/>
        <v>Jul</v>
      </c>
      <c r="C4555" s="79">
        <f t="shared" si="292"/>
        <v>31</v>
      </c>
      <c r="D4555" s="194">
        <v>44405</v>
      </c>
      <c r="E4555" s="53" t="s">
        <v>30</v>
      </c>
      <c r="F4555" s="53" t="s">
        <v>152</v>
      </c>
      <c r="G4555" s="50" t="s">
        <v>138</v>
      </c>
      <c r="H4555" s="50" t="s">
        <v>148</v>
      </c>
      <c r="I4555" s="53">
        <v>84</v>
      </c>
      <c r="J4555" s="61">
        <v>6.6</v>
      </c>
      <c r="K4555" s="64">
        <f t="shared" si="295"/>
        <v>1.1135406543569808</v>
      </c>
      <c r="M4555" s="2"/>
    </row>
    <row r="4556" spans="1:13" x14ac:dyDescent="0.2">
      <c r="A4556" s="47">
        <f t="shared" si="293"/>
        <v>2021</v>
      </c>
      <c r="B4556" s="181" t="str">
        <f t="shared" si="294"/>
        <v>Jul</v>
      </c>
      <c r="C4556" s="79">
        <f t="shared" si="292"/>
        <v>31</v>
      </c>
      <c r="D4556" s="194">
        <v>44405</v>
      </c>
      <c r="E4556" s="53" t="s">
        <v>30</v>
      </c>
      <c r="F4556" s="53" t="s">
        <v>152</v>
      </c>
      <c r="G4556" s="50" t="s">
        <v>138</v>
      </c>
      <c r="H4556" s="50" t="s">
        <v>148</v>
      </c>
      <c r="I4556" s="53">
        <v>90</v>
      </c>
      <c r="J4556" s="61">
        <v>8.1199999999999992</v>
      </c>
      <c r="K4556" s="64">
        <f t="shared" si="295"/>
        <v>1.1138545953360766</v>
      </c>
      <c r="M4556" s="2"/>
    </row>
    <row r="4557" spans="1:13" x14ac:dyDescent="0.2">
      <c r="A4557" s="47">
        <f t="shared" si="293"/>
        <v>2021</v>
      </c>
      <c r="B4557" s="181" t="str">
        <f t="shared" si="294"/>
        <v>Jul</v>
      </c>
      <c r="C4557" s="79">
        <f t="shared" si="292"/>
        <v>31</v>
      </c>
      <c r="D4557" s="194">
        <v>44405</v>
      </c>
      <c r="E4557" s="53" t="s">
        <v>30</v>
      </c>
      <c r="F4557" s="53" t="s">
        <v>152</v>
      </c>
      <c r="G4557" s="50" t="s">
        <v>138</v>
      </c>
      <c r="H4557" s="50" t="s">
        <v>148</v>
      </c>
      <c r="I4557" s="53">
        <v>90</v>
      </c>
      <c r="J4557" s="61">
        <v>8.08</v>
      </c>
      <c r="K4557" s="64">
        <f t="shared" si="295"/>
        <v>1.1083676268861453</v>
      </c>
      <c r="M4557" s="2"/>
    </row>
    <row r="4558" spans="1:13" x14ac:dyDescent="0.2">
      <c r="A4558" s="47">
        <f t="shared" si="293"/>
        <v>2021</v>
      </c>
      <c r="B4558" s="181" t="str">
        <f t="shared" si="294"/>
        <v>Jul</v>
      </c>
      <c r="C4558" s="79">
        <f t="shared" ref="C4558:C4621" si="296">WEEKNUM(D4558)</f>
        <v>31</v>
      </c>
      <c r="D4558" s="194">
        <v>44405</v>
      </c>
      <c r="E4558" s="53" t="s">
        <v>19</v>
      </c>
      <c r="F4558" s="53" t="s">
        <v>146</v>
      </c>
      <c r="G4558" s="50" t="s">
        <v>138</v>
      </c>
      <c r="H4558" s="50" t="s">
        <v>148</v>
      </c>
      <c r="I4558" s="53">
        <v>72</v>
      </c>
      <c r="J4558" s="61">
        <v>3.95</v>
      </c>
      <c r="K4558" s="64">
        <f t="shared" si="295"/>
        <v>1.0582776063100137</v>
      </c>
      <c r="M4558" s="2"/>
    </row>
    <row r="4559" spans="1:13" x14ac:dyDescent="0.2">
      <c r="A4559" s="47">
        <f t="shared" si="293"/>
        <v>2021</v>
      </c>
      <c r="B4559" s="181" t="str">
        <f t="shared" si="294"/>
        <v>Jul</v>
      </c>
      <c r="C4559" s="79">
        <f t="shared" si="296"/>
        <v>31</v>
      </c>
      <c r="D4559" s="194">
        <v>44405</v>
      </c>
      <c r="E4559" s="53" t="s">
        <v>19</v>
      </c>
      <c r="F4559" s="53" t="s">
        <v>146</v>
      </c>
      <c r="G4559" s="50" t="s">
        <v>138</v>
      </c>
      <c r="H4559" s="50" t="s">
        <v>148</v>
      </c>
      <c r="I4559" s="53">
        <v>73</v>
      </c>
      <c r="J4559" s="61">
        <v>4.0599999999999996</v>
      </c>
      <c r="K4559" s="64">
        <f t="shared" si="295"/>
        <v>1.0436561898323209</v>
      </c>
      <c r="M4559" s="2"/>
    </row>
    <row r="4560" spans="1:13" x14ac:dyDescent="0.2">
      <c r="A4560" s="47">
        <f t="shared" si="293"/>
        <v>2021</v>
      </c>
      <c r="B4560" s="181" t="str">
        <f t="shared" si="294"/>
        <v>Jul</v>
      </c>
      <c r="C4560" s="79">
        <f t="shared" si="296"/>
        <v>31</v>
      </c>
      <c r="D4560" s="194">
        <v>44405</v>
      </c>
      <c r="E4560" s="53" t="s">
        <v>19</v>
      </c>
      <c r="F4560" s="53" t="s">
        <v>146</v>
      </c>
      <c r="G4560" s="50" t="s">
        <v>138</v>
      </c>
      <c r="H4560" s="50" t="s">
        <v>148</v>
      </c>
      <c r="I4560" s="53">
        <v>73</v>
      </c>
      <c r="J4560" s="61">
        <v>4.66</v>
      </c>
      <c r="K4560" s="64">
        <f t="shared" si="295"/>
        <v>1.1978910947336492</v>
      </c>
      <c r="M4560" s="2"/>
    </row>
    <row r="4561" spans="1:13" x14ac:dyDescent="0.2">
      <c r="A4561" s="47">
        <f t="shared" si="293"/>
        <v>2021</v>
      </c>
      <c r="B4561" s="181" t="str">
        <f t="shared" si="294"/>
        <v>Jul</v>
      </c>
      <c r="C4561" s="79">
        <f t="shared" si="296"/>
        <v>31</v>
      </c>
      <c r="D4561" s="194">
        <v>44405</v>
      </c>
      <c r="E4561" s="53" t="s">
        <v>19</v>
      </c>
      <c r="F4561" s="53" t="s">
        <v>146</v>
      </c>
      <c r="G4561" s="50" t="s">
        <v>138</v>
      </c>
      <c r="H4561" s="50" t="s">
        <v>148</v>
      </c>
      <c r="I4561" s="53">
        <v>71</v>
      </c>
      <c r="J4561" s="61">
        <v>4.09</v>
      </c>
      <c r="K4561" s="64">
        <f t="shared" si="295"/>
        <v>1.1427421900975383</v>
      </c>
      <c r="M4561" s="2"/>
    </row>
    <row r="4562" spans="1:13" x14ac:dyDescent="0.2">
      <c r="A4562" s="47">
        <f t="shared" si="293"/>
        <v>2021</v>
      </c>
      <c r="B4562" s="181" t="str">
        <f t="shared" si="294"/>
        <v>Jul</v>
      </c>
      <c r="C4562" s="79">
        <f t="shared" si="296"/>
        <v>31</v>
      </c>
      <c r="D4562" s="194">
        <v>44405</v>
      </c>
      <c r="E4562" s="53" t="s">
        <v>19</v>
      </c>
      <c r="F4562" s="53" t="s">
        <v>152</v>
      </c>
      <c r="G4562" s="50" t="s">
        <v>138</v>
      </c>
      <c r="H4562" s="50" t="s">
        <v>148</v>
      </c>
      <c r="I4562" s="53">
        <v>91</v>
      </c>
      <c r="J4562" s="61">
        <v>8.1300000000000008</v>
      </c>
      <c r="K4562" s="64">
        <f t="shared" si="295"/>
        <v>1.078863172813179</v>
      </c>
      <c r="M4562" s="2"/>
    </row>
    <row r="4563" spans="1:13" x14ac:dyDescent="0.2">
      <c r="A4563" s="47">
        <f t="shared" si="293"/>
        <v>2021</v>
      </c>
      <c r="B4563" s="181" t="str">
        <f t="shared" si="294"/>
        <v>Jul</v>
      </c>
      <c r="C4563" s="79">
        <f t="shared" si="296"/>
        <v>31</v>
      </c>
      <c r="D4563" s="194">
        <v>44405</v>
      </c>
      <c r="E4563" s="53" t="s">
        <v>19</v>
      </c>
      <c r="F4563" s="53" t="s">
        <v>152</v>
      </c>
      <c r="G4563" s="50" t="s">
        <v>138</v>
      </c>
      <c r="H4563" s="50" t="s">
        <v>148</v>
      </c>
      <c r="I4563" s="53">
        <v>85</v>
      </c>
      <c r="J4563" s="61">
        <v>7.16</v>
      </c>
      <c r="K4563" s="64">
        <f t="shared" si="295"/>
        <v>1.1658864237736617</v>
      </c>
      <c r="M4563" s="2"/>
    </row>
    <row r="4564" spans="1:13" x14ac:dyDescent="0.2">
      <c r="A4564" s="47">
        <f t="shared" si="293"/>
        <v>2021</v>
      </c>
      <c r="B4564" s="181" t="str">
        <f t="shared" si="294"/>
        <v>Jul</v>
      </c>
      <c r="C4564" s="79">
        <f t="shared" si="296"/>
        <v>31</v>
      </c>
      <c r="D4564" s="194">
        <v>44405</v>
      </c>
      <c r="E4564" s="53" t="s">
        <v>19</v>
      </c>
      <c r="F4564" s="53" t="s">
        <v>152</v>
      </c>
      <c r="G4564" s="50" t="s">
        <v>138</v>
      </c>
      <c r="H4564" s="50" t="s">
        <v>148</v>
      </c>
      <c r="I4564" s="53">
        <v>77</v>
      </c>
      <c r="J4564" s="61">
        <v>4.95</v>
      </c>
      <c r="K4564" s="64">
        <f t="shared" si="295"/>
        <v>1.08425896923114</v>
      </c>
      <c r="M4564" s="2"/>
    </row>
    <row r="4565" spans="1:13" x14ac:dyDescent="0.2">
      <c r="A4565" s="47">
        <f t="shared" si="293"/>
        <v>2021</v>
      </c>
      <c r="B4565" s="181" t="str">
        <f t="shared" si="294"/>
        <v>Jul</v>
      </c>
      <c r="C4565" s="79">
        <f t="shared" si="296"/>
        <v>31</v>
      </c>
      <c r="D4565" s="194">
        <v>44405</v>
      </c>
      <c r="E4565" s="53" t="s">
        <v>19</v>
      </c>
      <c r="F4565" s="53" t="s">
        <v>152</v>
      </c>
      <c r="G4565" s="50" t="s">
        <v>138</v>
      </c>
      <c r="H4565" s="50" t="s">
        <v>148</v>
      </c>
      <c r="I4565" s="53">
        <v>90</v>
      </c>
      <c r="J4565" s="61">
        <v>7.96</v>
      </c>
      <c r="K4565" s="64">
        <f t="shared" si="295"/>
        <v>1.0919067215363512</v>
      </c>
      <c r="M4565" s="2"/>
    </row>
    <row r="4566" spans="1:13" x14ac:dyDescent="0.2">
      <c r="A4566" s="47">
        <f t="shared" si="293"/>
        <v>2021</v>
      </c>
      <c r="B4566" s="181" t="str">
        <f t="shared" si="294"/>
        <v>Jul</v>
      </c>
      <c r="C4566" s="79">
        <f t="shared" si="296"/>
        <v>31</v>
      </c>
      <c r="D4566" s="194">
        <v>44405</v>
      </c>
      <c r="E4566" s="53" t="s">
        <v>19</v>
      </c>
      <c r="F4566" s="53" t="s">
        <v>152</v>
      </c>
      <c r="G4566" s="50" t="s">
        <v>138</v>
      </c>
      <c r="H4566" s="50" t="s">
        <v>148</v>
      </c>
      <c r="I4566" s="53">
        <v>95</v>
      </c>
      <c r="J4566" s="61">
        <v>9.7899999999999991</v>
      </c>
      <c r="K4566" s="64">
        <f t="shared" si="295"/>
        <v>1.1418574136171453</v>
      </c>
      <c r="M4566" s="2"/>
    </row>
    <row r="4567" spans="1:13" x14ac:dyDescent="0.2">
      <c r="A4567" s="47">
        <f t="shared" si="293"/>
        <v>2021</v>
      </c>
      <c r="B4567" s="181" t="str">
        <f t="shared" si="294"/>
        <v>Jul</v>
      </c>
      <c r="C4567" s="79">
        <f t="shared" si="296"/>
        <v>31</v>
      </c>
      <c r="D4567" s="194">
        <v>44405</v>
      </c>
      <c r="E4567" s="53" t="s">
        <v>15</v>
      </c>
      <c r="F4567" s="53" t="s">
        <v>146</v>
      </c>
      <c r="G4567" s="50" t="s">
        <v>138</v>
      </c>
      <c r="H4567" s="50" t="s">
        <v>144</v>
      </c>
      <c r="I4567" s="53">
        <v>71</v>
      </c>
      <c r="J4567" s="61">
        <v>3.22</v>
      </c>
      <c r="K4567" s="64">
        <f t="shared" si="295"/>
        <v>0.89966500051688825</v>
      </c>
      <c r="M4567" s="2"/>
    </row>
    <row r="4568" spans="1:13" x14ac:dyDescent="0.2">
      <c r="A4568" s="47">
        <f t="shared" si="293"/>
        <v>2021</v>
      </c>
      <c r="B4568" s="181" t="str">
        <f t="shared" si="294"/>
        <v>Jul</v>
      </c>
      <c r="C4568" s="79">
        <f t="shared" si="296"/>
        <v>31</v>
      </c>
      <c r="D4568" s="194">
        <v>44405</v>
      </c>
      <c r="E4568" s="53" t="s">
        <v>15</v>
      </c>
      <c r="F4568" s="53" t="s">
        <v>146</v>
      </c>
      <c r="G4568" s="50" t="s">
        <v>138</v>
      </c>
      <c r="H4568" s="50" t="s">
        <v>148</v>
      </c>
      <c r="I4568" s="53">
        <v>65</v>
      </c>
      <c r="J4568" s="61">
        <v>3.18</v>
      </c>
      <c r="K4568" s="64">
        <f t="shared" si="295"/>
        <v>1.1579426490669094</v>
      </c>
      <c r="M4568" s="2"/>
    </row>
    <row r="4569" spans="1:13" x14ac:dyDescent="0.2">
      <c r="A4569" s="47">
        <f t="shared" si="293"/>
        <v>2021</v>
      </c>
      <c r="B4569" s="181" t="str">
        <f t="shared" si="294"/>
        <v>Jul</v>
      </c>
      <c r="C4569" s="79">
        <f t="shared" si="296"/>
        <v>31</v>
      </c>
      <c r="D4569" s="194">
        <v>44405</v>
      </c>
      <c r="E4569" s="53" t="s">
        <v>15</v>
      </c>
      <c r="F4569" s="53" t="s">
        <v>152</v>
      </c>
      <c r="G4569" s="50" t="s">
        <v>138</v>
      </c>
      <c r="H4569" s="50" t="s">
        <v>148</v>
      </c>
      <c r="I4569" s="53">
        <v>80</v>
      </c>
      <c r="J4569" s="61">
        <v>5.58</v>
      </c>
      <c r="K4569" s="64">
        <f t="shared" si="295"/>
        <v>1.08984375</v>
      </c>
      <c r="M4569" s="2"/>
    </row>
    <row r="4570" spans="1:13" x14ac:dyDescent="0.2">
      <c r="A4570" s="47">
        <f t="shared" si="293"/>
        <v>2021</v>
      </c>
      <c r="B4570" s="181" t="str">
        <f t="shared" si="294"/>
        <v>Jul</v>
      </c>
      <c r="C4570" s="79">
        <f t="shared" si="296"/>
        <v>31</v>
      </c>
      <c r="D4570" s="194">
        <v>44405</v>
      </c>
      <c r="E4570" s="53" t="s">
        <v>15</v>
      </c>
      <c r="F4570" s="53" t="s">
        <v>152</v>
      </c>
      <c r="G4570" s="50" t="s">
        <v>138</v>
      </c>
      <c r="H4570" s="50" t="s">
        <v>148</v>
      </c>
      <c r="I4570" s="53">
        <v>88</v>
      </c>
      <c r="J4570" s="61">
        <v>7.9</v>
      </c>
      <c r="K4570" s="64">
        <f t="shared" si="295"/>
        <v>1.1592552592036063</v>
      </c>
      <c r="M4570" s="2"/>
    </row>
    <row r="4571" spans="1:13" x14ac:dyDescent="0.2">
      <c r="A4571" s="47">
        <f t="shared" si="293"/>
        <v>2021</v>
      </c>
      <c r="B4571" s="181" t="str">
        <f t="shared" si="294"/>
        <v>Jul</v>
      </c>
      <c r="C4571" s="79">
        <f t="shared" si="296"/>
        <v>31</v>
      </c>
      <c r="D4571" s="194">
        <v>44405</v>
      </c>
      <c r="E4571" s="53" t="s">
        <v>66</v>
      </c>
      <c r="F4571" s="53" t="s">
        <v>146</v>
      </c>
      <c r="G4571" s="50" t="s">
        <v>138</v>
      </c>
      <c r="H4571" s="50" t="s">
        <v>144</v>
      </c>
      <c r="I4571" s="53">
        <v>57</v>
      </c>
      <c r="J4571" s="61">
        <v>2.02</v>
      </c>
      <c r="K4571" s="64">
        <f t="shared" si="295"/>
        <v>1.0907539701824582</v>
      </c>
      <c r="M4571" s="2"/>
    </row>
    <row r="4572" spans="1:13" x14ac:dyDescent="0.2">
      <c r="A4572" s="47">
        <f t="shared" si="293"/>
        <v>2021</v>
      </c>
      <c r="B4572" s="181" t="str">
        <f t="shared" si="294"/>
        <v>Jul</v>
      </c>
      <c r="C4572" s="79">
        <f t="shared" si="296"/>
        <v>31</v>
      </c>
      <c r="D4572" s="194">
        <v>44405</v>
      </c>
      <c r="E4572" s="53" t="s">
        <v>66</v>
      </c>
      <c r="F4572" s="53" t="s">
        <v>146</v>
      </c>
      <c r="G4572" s="50" t="s">
        <v>138</v>
      </c>
      <c r="H4572" s="50" t="s">
        <v>148</v>
      </c>
      <c r="I4572" s="53">
        <v>76</v>
      </c>
      <c r="J4572" s="61">
        <v>5.44</v>
      </c>
      <c r="K4572" s="64">
        <f t="shared" si="295"/>
        <v>1.2392477037469019</v>
      </c>
      <c r="M4572" s="2"/>
    </row>
    <row r="4573" spans="1:13" x14ac:dyDescent="0.2">
      <c r="A4573" s="47">
        <f t="shared" si="293"/>
        <v>2021</v>
      </c>
      <c r="B4573" s="181" t="str">
        <f t="shared" si="294"/>
        <v>Jul</v>
      </c>
      <c r="C4573" s="79">
        <f t="shared" si="296"/>
        <v>31</v>
      </c>
      <c r="D4573" s="194">
        <v>44405</v>
      </c>
      <c r="E4573" s="53" t="s">
        <v>66</v>
      </c>
      <c r="F4573" s="53" t="s">
        <v>146</v>
      </c>
      <c r="G4573" s="50" t="s">
        <v>138</v>
      </c>
      <c r="H4573" s="50" t="s">
        <v>144</v>
      </c>
      <c r="I4573" s="53">
        <v>58</v>
      </c>
      <c r="J4573" s="61">
        <v>2.27</v>
      </c>
      <c r="K4573" s="64">
        <f t="shared" si="295"/>
        <v>1.1634343351510927</v>
      </c>
      <c r="M4573" s="2"/>
    </row>
    <row r="4574" spans="1:13" x14ac:dyDescent="0.2">
      <c r="A4574" s="47">
        <f t="shared" si="293"/>
        <v>2021</v>
      </c>
      <c r="B4574" s="181" t="str">
        <f t="shared" si="294"/>
        <v>Jul</v>
      </c>
      <c r="C4574" s="79">
        <f t="shared" si="296"/>
        <v>31</v>
      </c>
      <c r="D4574" s="194">
        <v>44405</v>
      </c>
      <c r="E4574" s="53" t="s">
        <v>66</v>
      </c>
      <c r="F4574" s="53" t="s">
        <v>146</v>
      </c>
      <c r="G4574" s="50" t="s">
        <v>138</v>
      </c>
      <c r="H4574" s="50" t="s">
        <v>144</v>
      </c>
      <c r="I4574" s="53">
        <v>64</v>
      </c>
      <c r="J4574" s="61">
        <v>3.02</v>
      </c>
      <c r="K4574" s="64">
        <f t="shared" si="295"/>
        <v>1.15203857421875</v>
      </c>
      <c r="M4574" s="2"/>
    </row>
    <row r="4575" spans="1:13" x14ac:dyDescent="0.2">
      <c r="A4575" s="47">
        <f t="shared" si="293"/>
        <v>2021</v>
      </c>
      <c r="B4575" s="181" t="str">
        <f t="shared" si="294"/>
        <v>Jul</v>
      </c>
      <c r="C4575" s="79">
        <f t="shared" si="296"/>
        <v>31</v>
      </c>
      <c r="D4575" s="194">
        <v>44405</v>
      </c>
      <c r="E4575" s="53" t="s">
        <v>66</v>
      </c>
      <c r="F4575" s="53" t="s">
        <v>146</v>
      </c>
      <c r="G4575" s="50" t="s">
        <v>138</v>
      </c>
      <c r="H4575" s="50" t="s">
        <v>148</v>
      </c>
      <c r="I4575" s="53">
        <v>74</v>
      </c>
      <c r="J4575" s="61">
        <v>4.95</v>
      </c>
      <c r="K4575" s="64">
        <f t="shared" si="295"/>
        <v>1.2215466013859002</v>
      </c>
      <c r="M4575" s="2"/>
    </row>
    <row r="4576" spans="1:13" x14ac:dyDescent="0.2">
      <c r="A4576" s="47">
        <f t="shared" si="293"/>
        <v>2021</v>
      </c>
      <c r="B4576" s="181" t="str">
        <f t="shared" si="294"/>
        <v>Jul</v>
      </c>
      <c r="C4576" s="79">
        <f t="shared" si="296"/>
        <v>31</v>
      </c>
      <c r="D4576" s="194">
        <v>44405</v>
      </c>
      <c r="E4576" s="53" t="s">
        <v>66</v>
      </c>
      <c r="F4576" s="53" t="s">
        <v>146</v>
      </c>
      <c r="G4576" s="50" t="s">
        <v>138</v>
      </c>
      <c r="H4576" s="50" t="s">
        <v>144</v>
      </c>
      <c r="I4576" s="53">
        <v>61</v>
      </c>
      <c r="J4576" s="61">
        <v>2.4</v>
      </c>
      <c r="K4576" s="64">
        <f t="shared" si="295"/>
        <v>1.0573572237323829</v>
      </c>
      <c r="M4576" s="2"/>
    </row>
    <row r="4577" spans="1:13" x14ac:dyDescent="0.2">
      <c r="A4577" s="47">
        <f t="shared" si="293"/>
        <v>2021</v>
      </c>
      <c r="B4577" s="181" t="str">
        <f t="shared" si="294"/>
        <v>Jul</v>
      </c>
      <c r="C4577" s="79">
        <f t="shared" si="296"/>
        <v>31</v>
      </c>
      <c r="D4577" s="194">
        <v>44405</v>
      </c>
      <c r="E4577" s="53" t="s">
        <v>66</v>
      </c>
      <c r="F4577" s="53" t="s">
        <v>146</v>
      </c>
      <c r="G4577" s="50" t="s">
        <v>138</v>
      </c>
      <c r="H4577" s="50" t="s">
        <v>148</v>
      </c>
      <c r="I4577" s="53">
        <v>73</v>
      </c>
      <c r="J4577" s="61">
        <v>4.91</v>
      </c>
      <c r="K4577" s="64">
        <f t="shared" si="295"/>
        <v>1.2621556384425359</v>
      </c>
      <c r="M4577" s="2"/>
    </row>
    <row r="4578" spans="1:13" x14ac:dyDescent="0.2">
      <c r="A4578" s="47">
        <f t="shared" si="293"/>
        <v>2021</v>
      </c>
      <c r="B4578" s="181" t="str">
        <f t="shared" si="294"/>
        <v>Jul</v>
      </c>
      <c r="C4578" s="79">
        <f t="shared" si="296"/>
        <v>31</v>
      </c>
      <c r="D4578" s="194">
        <v>44405</v>
      </c>
      <c r="E4578" s="53" t="s">
        <v>66</v>
      </c>
      <c r="F4578" s="53" t="s">
        <v>146</v>
      </c>
      <c r="G4578" s="50" t="s">
        <v>138</v>
      </c>
      <c r="H4578" s="50" t="s">
        <v>144</v>
      </c>
      <c r="I4578" s="53">
        <v>52</v>
      </c>
      <c r="J4578" s="61">
        <v>1.62</v>
      </c>
      <c r="K4578" s="64">
        <f t="shared" si="295"/>
        <v>1.1521392808375057</v>
      </c>
      <c r="M4578" s="2"/>
    </row>
    <row r="4579" spans="1:13" x14ac:dyDescent="0.2">
      <c r="A4579" s="47">
        <f t="shared" si="293"/>
        <v>2021</v>
      </c>
      <c r="B4579" s="181" t="str">
        <f t="shared" si="294"/>
        <v>Jul</v>
      </c>
      <c r="C4579" s="79">
        <f t="shared" si="296"/>
        <v>31</v>
      </c>
      <c r="D4579" s="194">
        <v>44405</v>
      </c>
      <c r="E4579" s="53" t="s">
        <v>66</v>
      </c>
      <c r="F4579" s="53" t="s">
        <v>146</v>
      </c>
      <c r="G4579" s="50" t="s">
        <v>138</v>
      </c>
      <c r="H4579" s="50" t="s">
        <v>144</v>
      </c>
      <c r="I4579" s="53">
        <v>64</v>
      </c>
      <c r="J4579" s="61">
        <v>2.99</v>
      </c>
      <c r="K4579" s="64">
        <f t="shared" si="295"/>
        <v>1.140594482421875</v>
      </c>
      <c r="M4579" s="2"/>
    </row>
    <row r="4580" spans="1:13" x14ac:dyDescent="0.2">
      <c r="A4580" s="47">
        <f t="shared" si="293"/>
        <v>2021</v>
      </c>
      <c r="B4580" s="181" t="str">
        <f t="shared" si="294"/>
        <v>Jul</v>
      </c>
      <c r="C4580" s="79">
        <f t="shared" si="296"/>
        <v>31</v>
      </c>
      <c r="D4580" s="194">
        <v>44405</v>
      </c>
      <c r="E4580" s="53" t="s">
        <v>66</v>
      </c>
      <c r="F4580" s="53" t="s">
        <v>146</v>
      </c>
      <c r="G4580" s="50" t="s">
        <v>138</v>
      </c>
      <c r="H4580" s="50" t="s">
        <v>144</v>
      </c>
      <c r="I4580" s="53">
        <v>63</v>
      </c>
      <c r="J4580" s="61">
        <v>2.65</v>
      </c>
      <c r="K4580" s="64">
        <f t="shared" si="295"/>
        <v>1.0598007574575981</v>
      </c>
      <c r="M4580" s="2"/>
    </row>
    <row r="4581" spans="1:13" x14ac:dyDescent="0.2">
      <c r="A4581" s="47">
        <f t="shared" si="293"/>
        <v>2021</v>
      </c>
      <c r="B4581" s="181" t="str">
        <f t="shared" si="294"/>
        <v>Jul</v>
      </c>
      <c r="C4581" s="79">
        <f t="shared" si="296"/>
        <v>31</v>
      </c>
      <c r="D4581" s="194">
        <v>44405</v>
      </c>
      <c r="E4581" s="53" t="s">
        <v>66</v>
      </c>
      <c r="F4581" s="53" t="s">
        <v>146</v>
      </c>
      <c r="G4581" s="50" t="s">
        <v>138</v>
      </c>
      <c r="H4581" s="50" t="s">
        <v>144</v>
      </c>
      <c r="I4581" s="53">
        <v>61</v>
      </c>
      <c r="J4581" s="61">
        <v>2.63</v>
      </c>
      <c r="K4581" s="64">
        <f t="shared" si="295"/>
        <v>1.1586872910067363</v>
      </c>
      <c r="M4581" s="2"/>
    </row>
    <row r="4582" spans="1:13" x14ac:dyDescent="0.2">
      <c r="A4582" s="47">
        <f t="shared" si="293"/>
        <v>2021</v>
      </c>
      <c r="B4582" s="181" t="str">
        <f t="shared" si="294"/>
        <v>Jul</v>
      </c>
      <c r="C4582" s="79">
        <f t="shared" si="296"/>
        <v>31</v>
      </c>
      <c r="D4582" s="194">
        <v>44405</v>
      </c>
      <c r="E4582" s="53" t="s">
        <v>66</v>
      </c>
      <c r="F4582" s="53" t="s">
        <v>146</v>
      </c>
      <c r="G4582" s="50" t="s">
        <v>138</v>
      </c>
      <c r="H4582" s="50" t="s">
        <v>144</v>
      </c>
      <c r="I4582" s="53">
        <v>49</v>
      </c>
      <c r="J4582" s="61">
        <v>1.29</v>
      </c>
      <c r="K4582" s="64">
        <f t="shared" si="295"/>
        <v>1.0964819080485173</v>
      </c>
      <c r="M4582" s="2"/>
    </row>
    <row r="4583" spans="1:13" x14ac:dyDescent="0.2">
      <c r="A4583" s="47">
        <f t="shared" si="293"/>
        <v>2021</v>
      </c>
      <c r="B4583" s="181" t="str">
        <f t="shared" si="294"/>
        <v>Jul</v>
      </c>
      <c r="C4583" s="79">
        <f t="shared" si="296"/>
        <v>31</v>
      </c>
      <c r="D4583" s="194">
        <v>44405</v>
      </c>
      <c r="E4583" s="53" t="s">
        <v>66</v>
      </c>
      <c r="F4583" s="53" t="s">
        <v>146</v>
      </c>
      <c r="G4583" s="50" t="s">
        <v>138</v>
      </c>
      <c r="H4583" s="50" t="s">
        <v>148</v>
      </c>
      <c r="I4583" s="53">
        <v>73</v>
      </c>
      <c r="J4583" s="61">
        <v>4.9800000000000004</v>
      </c>
      <c r="K4583" s="64">
        <f t="shared" si="295"/>
        <v>1.2801497106810245</v>
      </c>
      <c r="M4583" s="2"/>
    </row>
    <row r="4584" spans="1:13" x14ac:dyDescent="0.2">
      <c r="A4584" s="47">
        <f t="shared" ref="A4584:A4647" si="297">YEAR(D4584)</f>
        <v>2021</v>
      </c>
      <c r="B4584" s="181" t="str">
        <f t="shared" si="294"/>
        <v>Jul</v>
      </c>
      <c r="C4584" s="79">
        <f t="shared" si="296"/>
        <v>31</v>
      </c>
      <c r="D4584" s="194">
        <v>44405</v>
      </c>
      <c r="E4584" s="53" t="s">
        <v>66</v>
      </c>
      <c r="F4584" s="53" t="s">
        <v>146</v>
      </c>
      <c r="G4584" s="50" t="s">
        <v>138</v>
      </c>
      <c r="H4584" s="50" t="s">
        <v>144</v>
      </c>
      <c r="I4584" s="53">
        <v>59</v>
      </c>
      <c r="J4584" s="61">
        <v>2.0699999999999998</v>
      </c>
      <c r="K4584" s="64">
        <f t="shared" si="295"/>
        <v>1.007892725156905</v>
      </c>
      <c r="M4584" s="2"/>
    </row>
    <row r="4585" spans="1:13" x14ac:dyDescent="0.2">
      <c r="A4585" s="47">
        <f t="shared" si="297"/>
        <v>2021</v>
      </c>
      <c r="B4585" s="181" t="str">
        <f t="shared" si="294"/>
        <v>Jul</v>
      </c>
      <c r="C4585" s="79">
        <f t="shared" si="296"/>
        <v>31</v>
      </c>
      <c r="D4585" s="194">
        <v>44405</v>
      </c>
      <c r="E4585" s="53" t="s">
        <v>66</v>
      </c>
      <c r="F4585" s="53" t="s">
        <v>146</v>
      </c>
      <c r="G4585" s="50" t="s">
        <v>138</v>
      </c>
      <c r="H4585" s="50" t="s">
        <v>144</v>
      </c>
      <c r="I4585" s="53">
        <v>52</v>
      </c>
      <c r="J4585" s="61">
        <v>1.45</v>
      </c>
      <c r="K4585" s="64">
        <f t="shared" si="295"/>
        <v>1.0312357760582613</v>
      </c>
      <c r="M4585" s="2"/>
    </row>
    <row r="4586" spans="1:13" x14ac:dyDescent="0.2">
      <c r="A4586" s="47">
        <f t="shared" si="297"/>
        <v>2021</v>
      </c>
      <c r="B4586" s="181" t="str">
        <f t="shared" si="294"/>
        <v>Jul</v>
      </c>
      <c r="C4586" s="79">
        <f t="shared" si="296"/>
        <v>31</v>
      </c>
      <c r="D4586" s="194">
        <v>44405</v>
      </c>
      <c r="E4586" s="53" t="s">
        <v>66</v>
      </c>
      <c r="F4586" s="53" t="s">
        <v>146</v>
      </c>
      <c r="G4586" s="50" t="s">
        <v>138</v>
      </c>
      <c r="H4586" s="50" t="s">
        <v>144</v>
      </c>
      <c r="I4586" s="53">
        <v>66</v>
      </c>
      <c r="J4586" s="61">
        <v>3.49</v>
      </c>
      <c r="K4586" s="64">
        <f t="shared" si="295"/>
        <v>1.2139299329381974</v>
      </c>
      <c r="M4586" s="2"/>
    </row>
    <row r="4587" spans="1:13" x14ac:dyDescent="0.2">
      <c r="A4587" s="47">
        <f t="shared" si="297"/>
        <v>2021</v>
      </c>
      <c r="B4587" s="181" t="str">
        <f t="shared" si="294"/>
        <v>Jul</v>
      </c>
      <c r="C4587" s="79">
        <f t="shared" si="296"/>
        <v>31</v>
      </c>
      <c r="D4587" s="194">
        <v>44405</v>
      </c>
      <c r="E4587" s="53" t="s">
        <v>66</v>
      </c>
      <c r="F4587" s="53" t="s">
        <v>146</v>
      </c>
      <c r="G4587" s="50" t="s">
        <v>138</v>
      </c>
      <c r="H4587" s="50" t="s">
        <v>148</v>
      </c>
      <c r="I4587" s="53">
        <v>73</v>
      </c>
      <c r="J4587" s="61">
        <v>4.3</v>
      </c>
      <c r="K4587" s="64">
        <f t="shared" si="295"/>
        <v>1.1053501517928523</v>
      </c>
      <c r="M4587" s="2"/>
    </row>
    <row r="4588" spans="1:13" x14ac:dyDescent="0.2">
      <c r="A4588" s="47">
        <f t="shared" si="297"/>
        <v>2021</v>
      </c>
      <c r="B4588" s="181" t="str">
        <f t="shared" si="294"/>
        <v>Jul</v>
      </c>
      <c r="C4588" s="79">
        <f t="shared" si="296"/>
        <v>31</v>
      </c>
      <c r="D4588" s="194">
        <v>44405</v>
      </c>
      <c r="E4588" s="53" t="s">
        <v>66</v>
      </c>
      <c r="F4588" s="53" t="s">
        <v>146</v>
      </c>
      <c r="G4588" s="50" t="s">
        <v>138</v>
      </c>
      <c r="H4588" s="50" t="s">
        <v>144</v>
      </c>
      <c r="I4588" s="53">
        <v>52</v>
      </c>
      <c r="J4588" s="61">
        <v>1.67</v>
      </c>
      <c r="K4588" s="64">
        <f t="shared" si="295"/>
        <v>1.1876991351843422</v>
      </c>
      <c r="M4588" s="2"/>
    </row>
    <row r="4589" spans="1:13" x14ac:dyDescent="0.2">
      <c r="A4589" s="47">
        <f t="shared" si="297"/>
        <v>2021</v>
      </c>
      <c r="B4589" s="181" t="str">
        <f t="shared" si="294"/>
        <v>Jul</v>
      </c>
      <c r="C4589" s="79">
        <f t="shared" si="296"/>
        <v>31</v>
      </c>
      <c r="D4589" s="194">
        <v>44405</v>
      </c>
      <c r="E4589" s="53" t="s">
        <v>66</v>
      </c>
      <c r="F4589" s="53" t="s">
        <v>146</v>
      </c>
      <c r="G4589" s="50" t="s">
        <v>138</v>
      </c>
      <c r="H4589" s="50" t="s">
        <v>144</v>
      </c>
      <c r="I4589" s="53">
        <v>58</v>
      </c>
      <c r="J4589" s="61">
        <v>2.1</v>
      </c>
      <c r="K4589" s="64">
        <f t="shared" si="295"/>
        <v>1.0763048915494691</v>
      </c>
      <c r="M4589" s="2"/>
    </row>
    <row r="4590" spans="1:13" x14ac:dyDescent="0.2">
      <c r="A4590" s="47">
        <f t="shared" si="297"/>
        <v>2021</v>
      </c>
      <c r="B4590" s="181" t="str">
        <f t="shared" ref="B4590:B4653" si="298">TEXT(D4590,"mmm")</f>
        <v>Jul</v>
      </c>
      <c r="C4590" s="79">
        <f t="shared" si="296"/>
        <v>31</v>
      </c>
      <c r="D4590" s="194">
        <v>44405</v>
      </c>
      <c r="E4590" s="53" t="s">
        <v>66</v>
      </c>
      <c r="F4590" s="53" t="s">
        <v>146</v>
      </c>
      <c r="G4590" s="50" t="s">
        <v>138</v>
      </c>
      <c r="H4590" s="50" t="s">
        <v>144</v>
      </c>
      <c r="I4590" s="53">
        <v>64</v>
      </c>
      <c r="J4590" s="61">
        <v>3.07</v>
      </c>
      <c r="K4590" s="64">
        <f t="shared" si="295"/>
        <v>1.171112060546875</v>
      </c>
      <c r="M4590" s="2"/>
    </row>
    <row r="4591" spans="1:13" x14ac:dyDescent="0.2">
      <c r="A4591" s="47">
        <f t="shared" si="297"/>
        <v>2021</v>
      </c>
      <c r="B4591" s="181" t="str">
        <f t="shared" si="298"/>
        <v>Jul</v>
      </c>
      <c r="C4591" s="79">
        <f t="shared" si="296"/>
        <v>31</v>
      </c>
      <c r="D4591" s="194">
        <v>44405</v>
      </c>
      <c r="E4591" s="53" t="s">
        <v>66</v>
      </c>
      <c r="F4591" s="53" t="s">
        <v>146</v>
      </c>
      <c r="G4591" s="50" t="s">
        <v>138</v>
      </c>
      <c r="H4591" s="50" t="s">
        <v>148</v>
      </c>
      <c r="I4591" s="53">
        <v>81</v>
      </c>
      <c r="J4591" s="61">
        <v>5.88</v>
      </c>
      <c r="K4591" s="64">
        <f t="shared" si="295"/>
        <v>1.1064257368174455</v>
      </c>
      <c r="M4591" s="2"/>
    </row>
    <row r="4592" spans="1:13" x14ac:dyDescent="0.2">
      <c r="A4592" s="47">
        <f t="shared" si="297"/>
        <v>2021</v>
      </c>
      <c r="B4592" s="181" t="str">
        <f t="shared" si="298"/>
        <v>Jul</v>
      </c>
      <c r="C4592" s="79">
        <f t="shared" si="296"/>
        <v>31</v>
      </c>
      <c r="D4592" s="194">
        <v>44405</v>
      </c>
      <c r="E4592" s="53" t="s">
        <v>66</v>
      </c>
      <c r="F4592" s="53" t="s">
        <v>146</v>
      </c>
      <c r="G4592" s="50" t="s">
        <v>138</v>
      </c>
      <c r="H4592" s="50" t="s">
        <v>148</v>
      </c>
      <c r="I4592" s="53">
        <v>76</v>
      </c>
      <c r="J4592" s="61">
        <v>5.0599999999999996</v>
      </c>
      <c r="K4592" s="64">
        <f t="shared" si="295"/>
        <v>1.1526826067939933</v>
      </c>
      <c r="M4592" s="2"/>
    </row>
    <row r="4593" spans="1:13" x14ac:dyDescent="0.2">
      <c r="A4593" s="47">
        <f t="shared" si="297"/>
        <v>2021</v>
      </c>
      <c r="B4593" s="181" t="str">
        <f t="shared" si="298"/>
        <v>Jul</v>
      </c>
      <c r="C4593" s="79">
        <f t="shared" si="296"/>
        <v>31</v>
      </c>
      <c r="D4593" s="194">
        <v>44405</v>
      </c>
      <c r="E4593" s="53" t="s">
        <v>66</v>
      </c>
      <c r="F4593" s="53" t="s">
        <v>146</v>
      </c>
      <c r="G4593" s="50" t="s">
        <v>138</v>
      </c>
      <c r="H4593" s="50" t="s">
        <v>148</v>
      </c>
      <c r="I4593" s="53">
        <v>70</v>
      </c>
      <c r="J4593" s="61">
        <v>4.0999999999999996</v>
      </c>
      <c r="K4593" s="64">
        <f t="shared" si="295"/>
        <v>1.19533527696793</v>
      </c>
      <c r="M4593" s="2"/>
    </row>
    <row r="4594" spans="1:13" x14ac:dyDescent="0.2">
      <c r="A4594" s="47">
        <f t="shared" si="297"/>
        <v>2021</v>
      </c>
      <c r="B4594" s="181" t="str">
        <f t="shared" si="298"/>
        <v>Jul</v>
      </c>
      <c r="C4594" s="79">
        <f t="shared" si="296"/>
        <v>31</v>
      </c>
      <c r="D4594" s="194">
        <v>44405</v>
      </c>
      <c r="E4594" s="53" t="s">
        <v>66</v>
      </c>
      <c r="F4594" s="53" t="s">
        <v>146</v>
      </c>
      <c r="G4594" s="50" t="s">
        <v>138</v>
      </c>
      <c r="H4594" s="50" t="s">
        <v>148</v>
      </c>
      <c r="I4594" s="53">
        <v>73</v>
      </c>
      <c r="J4594" s="61">
        <v>4.62</v>
      </c>
      <c r="K4594" s="64">
        <f t="shared" si="295"/>
        <v>1.1876087677402274</v>
      </c>
      <c r="M4594" s="2"/>
    </row>
    <row r="4595" spans="1:13" x14ac:dyDescent="0.2">
      <c r="A4595" s="47">
        <f t="shared" si="297"/>
        <v>2021</v>
      </c>
      <c r="B4595" s="181" t="str">
        <f t="shared" si="298"/>
        <v>Jul</v>
      </c>
      <c r="C4595" s="79">
        <f t="shared" si="296"/>
        <v>31</v>
      </c>
      <c r="D4595" s="194">
        <v>44405</v>
      </c>
      <c r="E4595" s="53" t="s">
        <v>200</v>
      </c>
      <c r="F4595" s="53" t="s">
        <v>146</v>
      </c>
      <c r="G4595" s="50" t="s">
        <v>138</v>
      </c>
      <c r="H4595" s="50" t="s">
        <v>144</v>
      </c>
      <c r="I4595" s="53">
        <v>60</v>
      </c>
      <c r="J4595" s="61">
        <v>2.4</v>
      </c>
      <c r="K4595" s="64">
        <f t="shared" si="295"/>
        <v>1.1111111111111112</v>
      </c>
      <c r="M4595" s="2"/>
    </row>
    <row r="4596" spans="1:13" x14ac:dyDescent="0.2">
      <c r="A4596" s="47">
        <f t="shared" si="297"/>
        <v>2021</v>
      </c>
      <c r="B4596" s="181" t="str">
        <f t="shared" si="298"/>
        <v>Jul</v>
      </c>
      <c r="C4596" s="79">
        <f t="shared" si="296"/>
        <v>31</v>
      </c>
      <c r="D4596" s="194">
        <v>44405</v>
      </c>
      <c r="E4596" s="53" t="s">
        <v>200</v>
      </c>
      <c r="F4596" s="53" t="s">
        <v>146</v>
      </c>
      <c r="G4596" s="50" t="s">
        <v>138</v>
      </c>
      <c r="H4596" s="50" t="s">
        <v>144</v>
      </c>
      <c r="I4596" s="53">
        <v>61</v>
      </c>
      <c r="J4596" s="61">
        <v>2.5</v>
      </c>
      <c r="K4596" s="64">
        <f t="shared" si="295"/>
        <v>1.1014137747212323</v>
      </c>
      <c r="M4596" s="2"/>
    </row>
    <row r="4597" spans="1:13" x14ac:dyDescent="0.2">
      <c r="A4597" s="47">
        <f t="shared" si="297"/>
        <v>2021</v>
      </c>
      <c r="B4597" s="181" t="str">
        <f t="shared" si="298"/>
        <v>Jul</v>
      </c>
      <c r="C4597" s="79">
        <f t="shared" si="296"/>
        <v>31</v>
      </c>
      <c r="D4597" s="194">
        <v>44405</v>
      </c>
      <c r="E4597" s="53" t="s">
        <v>200</v>
      </c>
      <c r="F4597" s="53" t="s">
        <v>146</v>
      </c>
      <c r="G4597" s="50" t="s">
        <v>138</v>
      </c>
      <c r="H4597" s="50" t="s">
        <v>144</v>
      </c>
      <c r="I4597" s="53">
        <v>61</v>
      </c>
      <c r="J4597" s="61">
        <v>2.57</v>
      </c>
      <c r="K4597" s="64">
        <f t="shared" si="295"/>
        <v>1.1322533604134266</v>
      </c>
      <c r="M4597" s="2"/>
    </row>
    <row r="4598" spans="1:13" x14ac:dyDescent="0.2">
      <c r="A4598" s="47">
        <f t="shared" si="297"/>
        <v>2021</v>
      </c>
      <c r="B4598" s="181" t="str">
        <f t="shared" si="298"/>
        <v>Jul</v>
      </c>
      <c r="C4598" s="79">
        <f t="shared" si="296"/>
        <v>31</v>
      </c>
      <c r="D4598" s="194">
        <v>44405</v>
      </c>
      <c r="E4598" s="53" t="s">
        <v>200</v>
      </c>
      <c r="F4598" s="53" t="s">
        <v>146</v>
      </c>
      <c r="G4598" s="50" t="s">
        <v>138</v>
      </c>
      <c r="H4598" s="50" t="s">
        <v>144</v>
      </c>
      <c r="I4598" s="53">
        <v>56</v>
      </c>
      <c r="J4598" s="61">
        <v>1.98</v>
      </c>
      <c r="K4598" s="64">
        <f t="shared" si="295"/>
        <v>1.1274599125364431</v>
      </c>
      <c r="M4598" s="2"/>
    </row>
    <row r="4599" spans="1:13" x14ac:dyDescent="0.2">
      <c r="A4599" s="47">
        <f t="shared" si="297"/>
        <v>2021</v>
      </c>
      <c r="B4599" s="181" t="str">
        <f t="shared" si="298"/>
        <v>Jul</v>
      </c>
      <c r="C4599" s="79">
        <f t="shared" si="296"/>
        <v>31</v>
      </c>
      <c r="D4599" s="194">
        <v>44405</v>
      </c>
      <c r="E4599" s="53" t="s">
        <v>200</v>
      </c>
      <c r="F4599" s="53" t="s">
        <v>146</v>
      </c>
      <c r="G4599" s="50" t="s">
        <v>138</v>
      </c>
      <c r="H4599" s="50" t="s">
        <v>144</v>
      </c>
      <c r="I4599" s="53">
        <v>60</v>
      </c>
      <c r="J4599" s="61">
        <v>2.4300000000000002</v>
      </c>
      <c r="K4599" s="64">
        <f t="shared" si="295"/>
        <v>1.1250000000000002</v>
      </c>
      <c r="M4599" s="2"/>
    </row>
    <row r="4600" spans="1:13" x14ac:dyDescent="0.2">
      <c r="A4600" s="47">
        <f t="shared" si="297"/>
        <v>2021</v>
      </c>
      <c r="B4600" s="181" t="str">
        <f t="shared" si="298"/>
        <v>Jul</v>
      </c>
      <c r="C4600" s="79">
        <f t="shared" si="296"/>
        <v>31</v>
      </c>
      <c r="D4600" s="194">
        <v>44405</v>
      </c>
      <c r="E4600" s="53" t="s">
        <v>200</v>
      </c>
      <c r="F4600" s="53" t="s">
        <v>146</v>
      </c>
      <c r="G4600" s="50" t="s">
        <v>138</v>
      </c>
      <c r="H4600" s="50" t="s">
        <v>144</v>
      </c>
      <c r="I4600" s="53">
        <v>61</v>
      </c>
      <c r="J4600" s="61">
        <v>2.5499999999999998</v>
      </c>
      <c r="K4600" s="64">
        <f t="shared" si="295"/>
        <v>1.1234420502156568</v>
      </c>
      <c r="M4600" s="2"/>
    </row>
    <row r="4601" spans="1:13" x14ac:dyDescent="0.2">
      <c r="A4601" s="47">
        <f t="shared" si="297"/>
        <v>2021</v>
      </c>
      <c r="B4601" s="181" t="str">
        <f t="shared" si="298"/>
        <v>Jul</v>
      </c>
      <c r="C4601" s="79">
        <f t="shared" si="296"/>
        <v>31</v>
      </c>
      <c r="D4601" s="194">
        <v>44405</v>
      </c>
      <c r="E4601" s="53" t="s">
        <v>200</v>
      </c>
      <c r="F4601" s="53" t="s">
        <v>146</v>
      </c>
      <c r="G4601" s="50" t="s">
        <v>138</v>
      </c>
      <c r="H4601" s="50" t="s">
        <v>144</v>
      </c>
      <c r="I4601" s="53">
        <v>64</v>
      </c>
      <c r="J4601" s="61">
        <v>2.95</v>
      </c>
      <c r="K4601" s="64">
        <f t="shared" si="295"/>
        <v>1.125335693359375</v>
      </c>
      <c r="M4601" s="2"/>
    </row>
    <row r="4602" spans="1:13" x14ac:dyDescent="0.2">
      <c r="A4602" s="47">
        <f t="shared" si="297"/>
        <v>2021</v>
      </c>
      <c r="B4602" s="181" t="str">
        <f t="shared" si="298"/>
        <v>Jul</v>
      </c>
      <c r="C4602" s="79">
        <f t="shared" si="296"/>
        <v>31</v>
      </c>
      <c r="D4602" s="194">
        <v>44405</v>
      </c>
      <c r="E4602" s="53" t="s">
        <v>200</v>
      </c>
      <c r="F4602" s="53" t="s">
        <v>146</v>
      </c>
      <c r="G4602" s="50" t="s">
        <v>138</v>
      </c>
      <c r="H4602" s="50" t="s">
        <v>144</v>
      </c>
      <c r="I4602" s="53">
        <v>54</v>
      </c>
      <c r="J4602" s="61">
        <v>1.82</v>
      </c>
      <c r="K4602" s="64">
        <f t="shared" si="295"/>
        <v>1.1558197429253672</v>
      </c>
      <c r="M4602" s="2"/>
    </row>
    <row r="4603" spans="1:13" x14ac:dyDescent="0.2">
      <c r="A4603" s="47">
        <f t="shared" si="297"/>
        <v>2021</v>
      </c>
      <c r="B4603" s="181" t="str">
        <f t="shared" si="298"/>
        <v>Jul</v>
      </c>
      <c r="C4603" s="79">
        <f t="shared" si="296"/>
        <v>31</v>
      </c>
      <c r="D4603" s="194">
        <v>44405</v>
      </c>
      <c r="E4603" s="53" t="s">
        <v>200</v>
      </c>
      <c r="F4603" s="53" t="s">
        <v>146</v>
      </c>
      <c r="G4603" s="50" t="s">
        <v>138</v>
      </c>
      <c r="H4603" s="50" t="s">
        <v>144</v>
      </c>
      <c r="I4603" s="53">
        <v>65</v>
      </c>
      <c r="J4603" s="61">
        <v>3.29</v>
      </c>
      <c r="K4603" s="64">
        <f t="shared" si="295"/>
        <v>1.1979972690031861</v>
      </c>
      <c r="M4603" s="2"/>
    </row>
    <row r="4604" spans="1:13" x14ac:dyDescent="0.2">
      <c r="A4604" s="47">
        <f t="shared" si="297"/>
        <v>2021</v>
      </c>
      <c r="B4604" s="181" t="str">
        <f t="shared" si="298"/>
        <v>Jul</v>
      </c>
      <c r="C4604" s="79">
        <f t="shared" si="296"/>
        <v>31</v>
      </c>
      <c r="D4604" s="194">
        <v>44405</v>
      </c>
      <c r="E4604" s="53" t="s">
        <v>200</v>
      </c>
      <c r="F4604" s="53" t="s">
        <v>146</v>
      </c>
      <c r="G4604" s="50" t="s">
        <v>138</v>
      </c>
      <c r="H4604" s="50" t="s">
        <v>148</v>
      </c>
      <c r="I4604" s="53">
        <v>70</v>
      </c>
      <c r="J4604" s="61">
        <v>3.94</v>
      </c>
      <c r="K4604" s="64">
        <f t="shared" si="295"/>
        <v>1.1486880466472302</v>
      </c>
      <c r="M4604" s="2"/>
    </row>
    <row r="4605" spans="1:13" x14ac:dyDescent="0.2">
      <c r="A4605" s="47">
        <f t="shared" si="297"/>
        <v>2021</v>
      </c>
      <c r="B4605" s="181" t="str">
        <f t="shared" si="298"/>
        <v>Jul</v>
      </c>
      <c r="C4605" s="79">
        <f t="shared" si="296"/>
        <v>31</v>
      </c>
      <c r="D4605" s="194">
        <v>44405</v>
      </c>
      <c r="E4605" s="53" t="s">
        <v>200</v>
      </c>
      <c r="F4605" s="53" t="s">
        <v>146</v>
      </c>
      <c r="G4605" s="50" t="s">
        <v>138</v>
      </c>
      <c r="H4605" s="50" t="s">
        <v>144</v>
      </c>
      <c r="I4605" s="53">
        <v>57</v>
      </c>
      <c r="J4605" s="61">
        <v>1.96</v>
      </c>
      <c r="K4605" s="64">
        <f t="shared" si="295"/>
        <v>1.0583553374047616</v>
      </c>
      <c r="M4605" s="2"/>
    </row>
    <row r="4606" spans="1:13" x14ac:dyDescent="0.2">
      <c r="A4606" s="47">
        <f t="shared" si="297"/>
        <v>2021</v>
      </c>
      <c r="B4606" s="181" t="str">
        <f t="shared" si="298"/>
        <v>Jul</v>
      </c>
      <c r="C4606" s="79">
        <f t="shared" si="296"/>
        <v>31</v>
      </c>
      <c r="D4606" s="194">
        <v>44405</v>
      </c>
      <c r="E4606" s="53" t="s">
        <v>200</v>
      </c>
      <c r="F4606" s="53" t="s">
        <v>146</v>
      </c>
      <c r="G4606" s="50" t="s">
        <v>138</v>
      </c>
      <c r="H4606" s="50" t="s">
        <v>148</v>
      </c>
      <c r="I4606" s="53">
        <v>71</v>
      </c>
      <c r="J4606" s="61">
        <v>3.63</v>
      </c>
      <c r="K4606" s="64">
        <f t="shared" si="295"/>
        <v>1.0142186185951256</v>
      </c>
      <c r="M4606" s="2"/>
    </row>
    <row r="4607" spans="1:13" x14ac:dyDescent="0.2">
      <c r="A4607" s="47">
        <f t="shared" si="297"/>
        <v>2021</v>
      </c>
      <c r="B4607" s="181" t="str">
        <f t="shared" si="298"/>
        <v>Jul</v>
      </c>
      <c r="C4607" s="79">
        <f t="shared" si="296"/>
        <v>31</v>
      </c>
      <c r="D4607" s="194">
        <v>44405</v>
      </c>
      <c r="E4607" s="53" t="s">
        <v>200</v>
      </c>
      <c r="F4607" s="53" t="s">
        <v>146</v>
      </c>
      <c r="G4607" s="50" t="s">
        <v>138</v>
      </c>
      <c r="H4607" s="50" t="s">
        <v>144</v>
      </c>
      <c r="I4607" s="53">
        <v>63</v>
      </c>
      <c r="J4607" s="61">
        <v>2.84</v>
      </c>
      <c r="K4607" s="64">
        <f t="shared" si="295"/>
        <v>1.1357864721432371</v>
      </c>
      <c r="M4607" s="2"/>
    </row>
    <row r="4608" spans="1:13" x14ac:dyDescent="0.2">
      <c r="A4608" s="47">
        <f t="shared" si="297"/>
        <v>2021</v>
      </c>
      <c r="B4608" s="181" t="str">
        <f t="shared" si="298"/>
        <v>Jul</v>
      </c>
      <c r="C4608" s="79">
        <f t="shared" si="296"/>
        <v>31</v>
      </c>
      <c r="D4608" s="194">
        <v>44405</v>
      </c>
      <c r="E4608" s="53" t="s">
        <v>200</v>
      </c>
      <c r="F4608" s="53" t="s">
        <v>146</v>
      </c>
      <c r="G4608" s="50" t="s">
        <v>138</v>
      </c>
      <c r="H4608" s="50" t="s">
        <v>144</v>
      </c>
      <c r="I4608" s="53">
        <v>66</v>
      </c>
      <c r="J4608" s="61">
        <v>3.52</v>
      </c>
      <c r="K4608" s="64">
        <f t="shared" si="295"/>
        <v>1.2243648607284972</v>
      </c>
      <c r="M4608" s="2"/>
    </row>
    <row r="4609" spans="1:13" x14ac:dyDescent="0.2">
      <c r="A4609" s="47">
        <f t="shared" si="297"/>
        <v>2021</v>
      </c>
      <c r="B4609" s="181" t="str">
        <f t="shared" si="298"/>
        <v>Jul</v>
      </c>
      <c r="C4609" s="79">
        <f t="shared" si="296"/>
        <v>31</v>
      </c>
      <c r="D4609" s="194">
        <v>44405</v>
      </c>
      <c r="E4609" s="53" t="s">
        <v>200</v>
      </c>
      <c r="F4609" s="53" t="s">
        <v>146</v>
      </c>
      <c r="G4609" s="50" t="s">
        <v>138</v>
      </c>
      <c r="H4609" s="50" t="s">
        <v>148</v>
      </c>
      <c r="I4609" s="53">
        <v>71</v>
      </c>
      <c r="J4609" s="61">
        <v>4.2</v>
      </c>
      <c r="K4609" s="64">
        <f t="shared" si="295"/>
        <v>1.1734760876307238</v>
      </c>
      <c r="M4609" s="2"/>
    </row>
    <row r="4610" spans="1:13" x14ac:dyDescent="0.2">
      <c r="A4610" s="47">
        <f t="shared" si="297"/>
        <v>2021</v>
      </c>
      <c r="B4610" s="181" t="str">
        <f t="shared" si="298"/>
        <v>Jul</v>
      </c>
      <c r="C4610" s="79">
        <f t="shared" si="296"/>
        <v>31</v>
      </c>
      <c r="D4610" s="194">
        <v>44405</v>
      </c>
      <c r="E4610" s="53" t="s">
        <v>200</v>
      </c>
      <c r="F4610" s="53" t="s">
        <v>146</v>
      </c>
      <c r="G4610" s="50" t="s">
        <v>138</v>
      </c>
      <c r="H4610" s="50" t="s">
        <v>144</v>
      </c>
      <c r="I4610" s="53">
        <v>55</v>
      </c>
      <c r="J4610" s="61">
        <v>1.68</v>
      </c>
      <c r="K4610" s="64">
        <f t="shared" si="295"/>
        <v>1.0097670924117206</v>
      </c>
      <c r="M4610" s="2"/>
    </row>
    <row r="4611" spans="1:13" x14ac:dyDescent="0.2">
      <c r="A4611" s="47">
        <f t="shared" si="297"/>
        <v>2021</v>
      </c>
      <c r="B4611" s="181" t="str">
        <f t="shared" si="298"/>
        <v>Jul</v>
      </c>
      <c r="C4611" s="79">
        <f t="shared" si="296"/>
        <v>31</v>
      </c>
      <c r="D4611" s="194">
        <v>44405</v>
      </c>
      <c r="E4611" s="53" t="s">
        <v>200</v>
      </c>
      <c r="F4611" s="53" t="s">
        <v>146</v>
      </c>
      <c r="G4611" s="50" t="s">
        <v>138</v>
      </c>
      <c r="H4611" s="50" t="s">
        <v>148</v>
      </c>
      <c r="I4611" s="53">
        <v>74</v>
      </c>
      <c r="J4611" s="61">
        <v>5.05</v>
      </c>
      <c r="K4611" s="64">
        <f t="shared" ref="K4611:K4674" si="299">IF(J4611="","",(J4611*100000)/(I4611^3))</f>
        <v>1.2462243105048072</v>
      </c>
      <c r="M4611" s="2"/>
    </row>
    <row r="4612" spans="1:13" x14ac:dyDescent="0.2">
      <c r="A4612" s="47">
        <f t="shared" si="297"/>
        <v>2021</v>
      </c>
      <c r="B4612" s="181" t="str">
        <f t="shared" si="298"/>
        <v>Jul</v>
      </c>
      <c r="C4612" s="79">
        <f t="shared" si="296"/>
        <v>31</v>
      </c>
      <c r="D4612" s="194">
        <v>44405</v>
      </c>
      <c r="E4612" s="53" t="s">
        <v>200</v>
      </c>
      <c r="F4612" s="53" t="s">
        <v>146</v>
      </c>
      <c r="G4612" s="50" t="s">
        <v>138</v>
      </c>
      <c r="H4612" s="50" t="s">
        <v>144</v>
      </c>
      <c r="I4612" s="53">
        <v>66</v>
      </c>
      <c r="J4612" s="61">
        <v>3.3</v>
      </c>
      <c r="K4612" s="64">
        <f t="shared" si="299"/>
        <v>1.1478420569329659</v>
      </c>
      <c r="M4612" s="2"/>
    </row>
    <row r="4613" spans="1:13" x14ac:dyDescent="0.2">
      <c r="A4613" s="47">
        <f t="shared" si="297"/>
        <v>2021</v>
      </c>
      <c r="B4613" s="181" t="str">
        <f t="shared" si="298"/>
        <v>Jul</v>
      </c>
      <c r="C4613" s="79">
        <f t="shared" si="296"/>
        <v>31</v>
      </c>
      <c r="D4613" s="194">
        <v>44405</v>
      </c>
      <c r="E4613" s="53" t="s">
        <v>200</v>
      </c>
      <c r="F4613" s="53" t="s">
        <v>146</v>
      </c>
      <c r="G4613" s="50" t="s">
        <v>138</v>
      </c>
      <c r="H4613" s="50" t="s">
        <v>144</v>
      </c>
      <c r="I4613" s="53">
        <v>52</v>
      </c>
      <c r="J4613" s="61">
        <v>1.37</v>
      </c>
      <c r="K4613" s="64">
        <f t="shared" si="299"/>
        <v>0.97434000910332275</v>
      </c>
      <c r="M4613" s="2"/>
    </row>
    <row r="4614" spans="1:13" x14ac:dyDescent="0.2">
      <c r="A4614" s="47">
        <f t="shared" si="297"/>
        <v>2021</v>
      </c>
      <c r="B4614" s="181" t="str">
        <f t="shared" si="298"/>
        <v>Jul</v>
      </c>
      <c r="C4614" s="79">
        <f t="shared" si="296"/>
        <v>31</v>
      </c>
      <c r="D4614" s="194">
        <v>44405</v>
      </c>
      <c r="E4614" s="53" t="s">
        <v>200</v>
      </c>
      <c r="F4614" s="53" t="s">
        <v>146</v>
      </c>
      <c r="G4614" s="50" t="s">
        <v>138</v>
      </c>
      <c r="H4614" s="50" t="s">
        <v>144</v>
      </c>
      <c r="I4614" s="53">
        <v>60</v>
      </c>
      <c r="J4614" s="61">
        <v>2.36</v>
      </c>
      <c r="K4614" s="64">
        <f t="shared" si="299"/>
        <v>1.0925925925925926</v>
      </c>
      <c r="M4614" s="2"/>
    </row>
    <row r="4615" spans="1:13" x14ac:dyDescent="0.2">
      <c r="A4615" s="47">
        <f t="shared" si="297"/>
        <v>2021</v>
      </c>
      <c r="B4615" s="181" t="str">
        <f t="shared" si="298"/>
        <v>Jul</v>
      </c>
      <c r="C4615" s="79">
        <f t="shared" si="296"/>
        <v>31</v>
      </c>
      <c r="D4615" s="194">
        <v>44405</v>
      </c>
      <c r="E4615" s="53" t="s">
        <v>200</v>
      </c>
      <c r="F4615" s="53" t="s">
        <v>146</v>
      </c>
      <c r="G4615" s="50" t="s">
        <v>138</v>
      </c>
      <c r="H4615" s="50" t="s">
        <v>144</v>
      </c>
      <c r="I4615" s="53">
        <v>55</v>
      </c>
      <c r="J4615" s="61">
        <v>1.66</v>
      </c>
      <c r="K4615" s="64">
        <f t="shared" si="299"/>
        <v>0.99774605559729523</v>
      </c>
      <c r="M4615" s="2"/>
    </row>
    <row r="4616" spans="1:13" x14ac:dyDescent="0.2">
      <c r="A4616" s="47">
        <f t="shared" si="297"/>
        <v>2021</v>
      </c>
      <c r="B4616" s="181" t="str">
        <f t="shared" si="298"/>
        <v>Jul</v>
      </c>
      <c r="C4616" s="79">
        <f t="shared" si="296"/>
        <v>31</v>
      </c>
      <c r="D4616" s="194">
        <v>44405</v>
      </c>
      <c r="E4616" s="53" t="s">
        <v>200</v>
      </c>
      <c r="F4616" s="53" t="s">
        <v>146</v>
      </c>
      <c r="G4616" s="50" t="s">
        <v>138</v>
      </c>
      <c r="H4616" s="50" t="s">
        <v>148</v>
      </c>
      <c r="I4616" s="53">
        <v>72</v>
      </c>
      <c r="J4616" s="61">
        <v>4.62</v>
      </c>
      <c r="K4616" s="64">
        <f t="shared" si="299"/>
        <v>1.2377829218106995</v>
      </c>
      <c r="M4616" s="2"/>
    </row>
    <row r="4617" spans="1:13" x14ac:dyDescent="0.2">
      <c r="A4617" s="47">
        <f t="shared" si="297"/>
        <v>2021</v>
      </c>
      <c r="B4617" s="181" t="str">
        <f t="shared" si="298"/>
        <v>Jul</v>
      </c>
      <c r="C4617" s="79">
        <f t="shared" si="296"/>
        <v>31</v>
      </c>
      <c r="D4617" s="194">
        <v>44405</v>
      </c>
      <c r="E4617" s="53" t="s">
        <v>200</v>
      </c>
      <c r="F4617" s="53" t="s">
        <v>146</v>
      </c>
      <c r="G4617" s="50" t="s">
        <v>138</v>
      </c>
      <c r="H4617" s="50" t="s">
        <v>148</v>
      </c>
      <c r="I4617" s="53">
        <v>71</v>
      </c>
      <c r="J4617" s="61">
        <v>4.1500000000000004</v>
      </c>
      <c r="K4617" s="64">
        <f t="shared" si="299"/>
        <v>1.1595061342065487</v>
      </c>
      <c r="M4617" s="2"/>
    </row>
    <row r="4618" spans="1:13" x14ac:dyDescent="0.2">
      <c r="A4618" s="47">
        <f t="shared" si="297"/>
        <v>2021</v>
      </c>
      <c r="B4618" s="181" t="str">
        <f t="shared" si="298"/>
        <v>Jul</v>
      </c>
      <c r="C4618" s="79">
        <f t="shared" si="296"/>
        <v>31</v>
      </c>
      <c r="D4618" s="194">
        <v>44405</v>
      </c>
      <c r="E4618" s="53" t="s">
        <v>200</v>
      </c>
      <c r="F4618" s="53" t="s">
        <v>146</v>
      </c>
      <c r="G4618" s="50" t="s">
        <v>138</v>
      </c>
      <c r="H4618" s="50" t="s">
        <v>144</v>
      </c>
      <c r="I4618" s="53">
        <v>61</v>
      </c>
      <c r="J4618" s="61">
        <v>2.67</v>
      </c>
      <c r="K4618" s="64">
        <f t="shared" si="299"/>
        <v>1.1763099114022759</v>
      </c>
      <c r="M4618" s="2"/>
    </row>
    <row r="4619" spans="1:13" x14ac:dyDescent="0.2">
      <c r="A4619" s="47">
        <f t="shared" si="297"/>
        <v>2021</v>
      </c>
      <c r="B4619" s="181" t="str">
        <f t="shared" si="298"/>
        <v>Jul</v>
      </c>
      <c r="C4619" s="79">
        <f t="shared" si="296"/>
        <v>31</v>
      </c>
      <c r="D4619" s="194">
        <v>44406</v>
      </c>
      <c r="E4619" s="53" t="s">
        <v>34</v>
      </c>
      <c r="F4619" s="53" t="s">
        <v>146</v>
      </c>
      <c r="G4619" s="50" t="s">
        <v>138</v>
      </c>
      <c r="H4619" s="50" t="s">
        <v>144</v>
      </c>
      <c r="I4619" s="53">
        <v>65</v>
      </c>
      <c r="J4619" s="61">
        <v>2.99</v>
      </c>
      <c r="K4619" s="64">
        <f t="shared" si="299"/>
        <v>1.0887573964497042</v>
      </c>
      <c r="M4619" s="2"/>
    </row>
    <row r="4620" spans="1:13" x14ac:dyDescent="0.2">
      <c r="A4620" s="47">
        <f t="shared" si="297"/>
        <v>2021</v>
      </c>
      <c r="B4620" s="181" t="str">
        <f t="shared" si="298"/>
        <v>Jul</v>
      </c>
      <c r="C4620" s="79">
        <f t="shared" si="296"/>
        <v>31</v>
      </c>
      <c r="D4620" s="194">
        <v>44406</v>
      </c>
      <c r="E4620" s="53" t="s">
        <v>34</v>
      </c>
      <c r="F4620" s="53" t="s">
        <v>146</v>
      </c>
      <c r="G4620" s="50" t="s">
        <v>138</v>
      </c>
      <c r="H4620" s="50" t="s">
        <v>148</v>
      </c>
      <c r="I4620" s="53">
        <v>75</v>
      </c>
      <c r="J4620" s="61">
        <v>5.08</v>
      </c>
      <c r="K4620" s="64">
        <f t="shared" si="299"/>
        <v>1.2041481481481482</v>
      </c>
      <c r="M4620" s="2"/>
    </row>
    <row r="4621" spans="1:13" x14ac:dyDescent="0.2">
      <c r="A4621" s="47">
        <f t="shared" si="297"/>
        <v>2021</v>
      </c>
      <c r="B4621" s="181" t="str">
        <f t="shared" si="298"/>
        <v>Jul</v>
      </c>
      <c r="C4621" s="79">
        <f t="shared" si="296"/>
        <v>31</v>
      </c>
      <c r="D4621" s="194">
        <v>44406</v>
      </c>
      <c r="E4621" s="53" t="s">
        <v>34</v>
      </c>
      <c r="F4621" s="53" t="s">
        <v>146</v>
      </c>
      <c r="G4621" s="50" t="s">
        <v>138</v>
      </c>
      <c r="H4621" s="50" t="s">
        <v>148</v>
      </c>
      <c r="I4621" s="53">
        <v>75</v>
      </c>
      <c r="J4621" s="61">
        <v>4.79</v>
      </c>
      <c r="K4621" s="64">
        <f t="shared" si="299"/>
        <v>1.1354074074074074</v>
      </c>
      <c r="M4621" s="2"/>
    </row>
    <row r="4622" spans="1:13" x14ac:dyDescent="0.2">
      <c r="A4622" s="47">
        <f t="shared" si="297"/>
        <v>2021</v>
      </c>
      <c r="B4622" s="181" t="str">
        <f t="shared" si="298"/>
        <v>Jul</v>
      </c>
      <c r="C4622" s="79">
        <f t="shared" ref="C4622:C4685" si="300">WEEKNUM(D4622)</f>
        <v>31</v>
      </c>
      <c r="D4622" s="194">
        <v>44406</v>
      </c>
      <c r="E4622" s="53" t="s">
        <v>34</v>
      </c>
      <c r="F4622" s="53" t="s">
        <v>146</v>
      </c>
      <c r="G4622" s="50" t="s">
        <v>138</v>
      </c>
      <c r="H4622" s="50" t="s">
        <v>148</v>
      </c>
      <c r="I4622" s="53">
        <v>75</v>
      </c>
      <c r="J4622" s="61">
        <v>4.51</v>
      </c>
      <c r="K4622" s="64">
        <f t="shared" si="299"/>
        <v>1.069037037037037</v>
      </c>
      <c r="M4622" s="2"/>
    </row>
    <row r="4623" spans="1:13" x14ac:dyDescent="0.2">
      <c r="A4623" s="47">
        <f t="shared" si="297"/>
        <v>2021</v>
      </c>
      <c r="B4623" s="181" t="str">
        <f t="shared" si="298"/>
        <v>Jul</v>
      </c>
      <c r="C4623" s="79">
        <f t="shared" si="300"/>
        <v>31</v>
      </c>
      <c r="D4623" s="194">
        <v>44406</v>
      </c>
      <c r="E4623" s="53" t="s">
        <v>34</v>
      </c>
      <c r="F4623" s="53" t="s">
        <v>146</v>
      </c>
      <c r="G4623" s="50" t="s">
        <v>138</v>
      </c>
      <c r="H4623" s="50" t="s">
        <v>144</v>
      </c>
      <c r="I4623" s="53">
        <v>69</v>
      </c>
      <c r="J4623" s="61">
        <v>3.39</v>
      </c>
      <c r="K4623" s="64">
        <f t="shared" si="299"/>
        <v>1.0319351981224258</v>
      </c>
      <c r="M4623" s="2"/>
    </row>
    <row r="4624" spans="1:13" x14ac:dyDescent="0.2">
      <c r="A4624" s="47">
        <f t="shared" si="297"/>
        <v>2021</v>
      </c>
      <c r="B4624" s="181" t="str">
        <f t="shared" si="298"/>
        <v>Jul</v>
      </c>
      <c r="C4624" s="79">
        <f t="shared" si="300"/>
        <v>31</v>
      </c>
      <c r="D4624" s="194">
        <v>44406</v>
      </c>
      <c r="E4624" s="53" t="s">
        <v>34</v>
      </c>
      <c r="F4624" s="53" t="s">
        <v>146</v>
      </c>
      <c r="G4624" s="50" t="s">
        <v>138</v>
      </c>
      <c r="H4624" s="50" t="s">
        <v>148</v>
      </c>
      <c r="I4624" s="53">
        <v>73</v>
      </c>
      <c r="J4624" s="61">
        <v>4.38</v>
      </c>
      <c r="K4624" s="64">
        <f t="shared" si="299"/>
        <v>1.1259148057796959</v>
      </c>
      <c r="M4624" s="2"/>
    </row>
    <row r="4625" spans="1:13" x14ac:dyDescent="0.2">
      <c r="A4625" s="47">
        <f t="shared" si="297"/>
        <v>2021</v>
      </c>
      <c r="B4625" s="181" t="str">
        <f t="shared" si="298"/>
        <v>Jul</v>
      </c>
      <c r="C4625" s="79">
        <f t="shared" si="300"/>
        <v>31</v>
      </c>
      <c r="D4625" s="194">
        <v>44406</v>
      </c>
      <c r="E4625" s="53" t="s">
        <v>34</v>
      </c>
      <c r="F4625" s="53" t="s">
        <v>146</v>
      </c>
      <c r="G4625" s="50" t="s">
        <v>138</v>
      </c>
      <c r="H4625" s="50" t="s">
        <v>144</v>
      </c>
      <c r="I4625" s="53">
        <v>68</v>
      </c>
      <c r="J4625" s="61">
        <v>3.47</v>
      </c>
      <c r="K4625" s="64">
        <f t="shared" si="299"/>
        <v>1.1035772440464076</v>
      </c>
      <c r="M4625" s="2"/>
    </row>
    <row r="4626" spans="1:13" x14ac:dyDescent="0.2">
      <c r="A4626" s="47">
        <f t="shared" si="297"/>
        <v>2021</v>
      </c>
      <c r="B4626" s="181" t="str">
        <f t="shared" si="298"/>
        <v>Jul</v>
      </c>
      <c r="C4626" s="79">
        <f t="shared" si="300"/>
        <v>31</v>
      </c>
      <c r="D4626" s="194">
        <v>44406</v>
      </c>
      <c r="E4626" s="53" t="s">
        <v>34</v>
      </c>
      <c r="F4626" s="53" t="s">
        <v>146</v>
      </c>
      <c r="G4626" s="50" t="s">
        <v>138</v>
      </c>
      <c r="H4626" s="50" t="s">
        <v>144</v>
      </c>
      <c r="I4626" s="53">
        <v>67</v>
      </c>
      <c r="J4626" s="61">
        <v>3.55</v>
      </c>
      <c r="K4626" s="64">
        <f t="shared" si="299"/>
        <v>1.1803313572480658</v>
      </c>
      <c r="M4626" s="2"/>
    </row>
    <row r="4627" spans="1:13" x14ac:dyDescent="0.2">
      <c r="A4627" s="47">
        <f t="shared" si="297"/>
        <v>2021</v>
      </c>
      <c r="B4627" s="181" t="str">
        <f t="shared" si="298"/>
        <v>Jul</v>
      </c>
      <c r="C4627" s="79">
        <f t="shared" si="300"/>
        <v>31</v>
      </c>
      <c r="D4627" s="194">
        <v>44406</v>
      </c>
      <c r="E4627" s="53" t="s">
        <v>34</v>
      </c>
      <c r="F4627" s="53" t="s">
        <v>146</v>
      </c>
      <c r="G4627" s="50" t="s">
        <v>138</v>
      </c>
      <c r="H4627" s="50" t="s">
        <v>144</v>
      </c>
      <c r="I4627" s="53">
        <v>65</v>
      </c>
      <c r="J4627" s="61">
        <v>3.08</v>
      </c>
      <c r="K4627" s="64">
        <f t="shared" si="299"/>
        <v>1.1215293582157488</v>
      </c>
      <c r="M4627" s="2"/>
    </row>
    <row r="4628" spans="1:13" x14ac:dyDescent="0.2">
      <c r="A4628" s="47">
        <f t="shared" si="297"/>
        <v>2021</v>
      </c>
      <c r="B4628" s="181" t="str">
        <f t="shared" si="298"/>
        <v>Jul</v>
      </c>
      <c r="C4628" s="79">
        <f t="shared" si="300"/>
        <v>31</v>
      </c>
      <c r="D4628" s="194">
        <v>44406</v>
      </c>
      <c r="E4628" s="53" t="s">
        <v>34</v>
      </c>
      <c r="F4628" s="53" t="s">
        <v>146</v>
      </c>
      <c r="G4628" s="50" t="s">
        <v>138</v>
      </c>
      <c r="H4628" s="50" t="s">
        <v>148</v>
      </c>
      <c r="I4628" s="53">
        <v>74</v>
      </c>
      <c r="J4628" s="61">
        <v>4.22</v>
      </c>
      <c r="K4628" s="64">
        <f t="shared" si="299"/>
        <v>1.0413993248178786</v>
      </c>
      <c r="M4628" s="2"/>
    </row>
    <row r="4629" spans="1:13" x14ac:dyDescent="0.2">
      <c r="A4629" s="47">
        <f t="shared" si="297"/>
        <v>2021</v>
      </c>
      <c r="B4629" s="181" t="str">
        <f t="shared" si="298"/>
        <v>Jul</v>
      </c>
      <c r="C4629" s="79">
        <f t="shared" si="300"/>
        <v>31</v>
      </c>
      <c r="D4629" s="194">
        <v>44406</v>
      </c>
      <c r="E4629" s="53" t="s">
        <v>34</v>
      </c>
      <c r="F4629" s="53" t="s">
        <v>146</v>
      </c>
      <c r="G4629" s="50" t="s">
        <v>138</v>
      </c>
      <c r="H4629" s="50" t="s">
        <v>144</v>
      </c>
      <c r="I4629" s="53">
        <v>66</v>
      </c>
      <c r="J4629" s="61">
        <v>3.35</v>
      </c>
      <c r="K4629" s="64">
        <f t="shared" si="299"/>
        <v>1.1652336032501323</v>
      </c>
      <c r="M4629" s="2"/>
    </row>
    <row r="4630" spans="1:13" x14ac:dyDescent="0.2">
      <c r="A4630" s="47">
        <f t="shared" si="297"/>
        <v>2021</v>
      </c>
      <c r="B4630" s="181" t="str">
        <f t="shared" si="298"/>
        <v>Jul</v>
      </c>
      <c r="C4630" s="79">
        <f t="shared" si="300"/>
        <v>31</v>
      </c>
      <c r="D4630" s="194">
        <v>44406</v>
      </c>
      <c r="E4630" s="53" t="s">
        <v>34</v>
      </c>
      <c r="F4630" s="53" t="s">
        <v>146</v>
      </c>
      <c r="G4630" s="50" t="s">
        <v>138</v>
      </c>
      <c r="H4630" s="50" t="s">
        <v>148</v>
      </c>
      <c r="I4630" s="53">
        <v>70</v>
      </c>
      <c r="J4630" s="61">
        <v>3.81</v>
      </c>
      <c r="K4630" s="64">
        <f t="shared" si="299"/>
        <v>1.1107871720116618</v>
      </c>
      <c r="M4630" s="2"/>
    </row>
    <row r="4631" spans="1:13" x14ac:dyDescent="0.2">
      <c r="A4631" s="47">
        <f t="shared" si="297"/>
        <v>2021</v>
      </c>
      <c r="B4631" s="181" t="str">
        <f t="shared" si="298"/>
        <v>Jul</v>
      </c>
      <c r="C4631" s="79">
        <f t="shared" si="300"/>
        <v>31</v>
      </c>
      <c r="D4631" s="194">
        <v>44406</v>
      </c>
      <c r="E4631" s="53" t="s">
        <v>34</v>
      </c>
      <c r="F4631" s="53" t="s">
        <v>146</v>
      </c>
      <c r="G4631" s="50" t="s">
        <v>138</v>
      </c>
      <c r="H4631" s="50" t="s">
        <v>148</v>
      </c>
      <c r="I4631" s="53">
        <v>75</v>
      </c>
      <c r="J4631" s="61">
        <v>4.72</v>
      </c>
      <c r="K4631" s="64">
        <f t="shared" si="299"/>
        <v>1.1188148148148147</v>
      </c>
      <c r="M4631" s="2"/>
    </row>
    <row r="4632" spans="1:13" x14ac:dyDescent="0.2">
      <c r="A4632" s="47">
        <f t="shared" si="297"/>
        <v>2021</v>
      </c>
      <c r="B4632" s="181" t="str">
        <f t="shared" si="298"/>
        <v>Jul</v>
      </c>
      <c r="C4632" s="79">
        <f t="shared" si="300"/>
        <v>31</v>
      </c>
      <c r="D4632" s="194">
        <v>44406</v>
      </c>
      <c r="E4632" s="53" t="s">
        <v>34</v>
      </c>
      <c r="F4632" s="53" t="s">
        <v>146</v>
      </c>
      <c r="G4632" s="50" t="s">
        <v>138</v>
      </c>
      <c r="H4632" s="50" t="s">
        <v>148</v>
      </c>
      <c r="I4632" s="53">
        <v>74</v>
      </c>
      <c r="J4632" s="61">
        <v>4.34</v>
      </c>
      <c r="K4632" s="64">
        <f t="shared" si="299"/>
        <v>1.0710125757605671</v>
      </c>
      <c r="M4632" s="2"/>
    </row>
    <row r="4633" spans="1:13" x14ac:dyDescent="0.2">
      <c r="A4633" s="47">
        <f t="shared" si="297"/>
        <v>2021</v>
      </c>
      <c r="B4633" s="181" t="str">
        <f t="shared" si="298"/>
        <v>Jul</v>
      </c>
      <c r="C4633" s="79">
        <f t="shared" si="300"/>
        <v>31</v>
      </c>
      <c r="D4633" s="194">
        <v>44406</v>
      </c>
      <c r="E4633" s="53" t="s">
        <v>34</v>
      </c>
      <c r="F4633" s="53" t="s">
        <v>146</v>
      </c>
      <c r="G4633" s="50" t="s">
        <v>138</v>
      </c>
      <c r="H4633" s="50" t="s">
        <v>144</v>
      </c>
      <c r="I4633" s="53">
        <v>69</v>
      </c>
      <c r="J4633" s="61">
        <v>3.52</v>
      </c>
      <c r="K4633" s="64">
        <f t="shared" si="299"/>
        <v>1.0715079343336102</v>
      </c>
      <c r="M4633" s="2"/>
    </row>
    <row r="4634" spans="1:13" x14ac:dyDescent="0.2">
      <c r="A4634" s="47">
        <f t="shared" si="297"/>
        <v>2021</v>
      </c>
      <c r="B4634" s="181" t="str">
        <f t="shared" si="298"/>
        <v>Jul</v>
      </c>
      <c r="C4634" s="79">
        <f t="shared" si="300"/>
        <v>31</v>
      </c>
      <c r="D4634" s="194">
        <v>44406</v>
      </c>
      <c r="E4634" s="53" t="s">
        <v>34</v>
      </c>
      <c r="F4634" s="53" t="s">
        <v>146</v>
      </c>
      <c r="G4634" s="50" t="s">
        <v>138</v>
      </c>
      <c r="H4634" s="50" t="s">
        <v>148</v>
      </c>
      <c r="I4634" s="53">
        <v>70</v>
      </c>
      <c r="J4634" s="61">
        <v>3.94</v>
      </c>
      <c r="K4634" s="64">
        <f t="shared" si="299"/>
        <v>1.1486880466472302</v>
      </c>
      <c r="M4634" s="2"/>
    </row>
    <row r="4635" spans="1:13" x14ac:dyDescent="0.2">
      <c r="A4635" s="47">
        <f t="shared" si="297"/>
        <v>2021</v>
      </c>
      <c r="B4635" s="181" t="str">
        <f t="shared" si="298"/>
        <v>Jul</v>
      </c>
      <c r="C4635" s="79">
        <f t="shared" si="300"/>
        <v>31</v>
      </c>
      <c r="D4635" s="194">
        <v>44406</v>
      </c>
      <c r="E4635" s="53" t="s">
        <v>34</v>
      </c>
      <c r="F4635" s="53" t="s">
        <v>146</v>
      </c>
      <c r="G4635" s="50" t="s">
        <v>138</v>
      </c>
      <c r="H4635" s="50" t="s">
        <v>148</v>
      </c>
      <c r="I4635" s="53">
        <v>80</v>
      </c>
      <c r="J4635" s="61">
        <v>5.92</v>
      </c>
      <c r="K4635" s="64">
        <f t="shared" si="299"/>
        <v>1.15625</v>
      </c>
      <c r="M4635" s="2"/>
    </row>
    <row r="4636" spans="1:13" x14ac:dyDescent="0.2">
      <c r="A4636" s="47">
        <f t="shared" si="297"/>
        <v>2021</v>
      </c>
      <c r="B4636" s="181" t="str">
        <f t="shared" si="298"/>
        <v>Jul</v>
      </c>
      <c r="C4636" s="79">
        <f t="shared" si="300"/>
        <v>31</v>
      </c>
      <c r="D4636" s="194">
        <v>44406</v>
      </c>
      <c r="E4636" s="53" t="s">
        <v>34</v>
      </c>
      <c r="F4636" s="53" t="s">
        <v>146</v>
      </c>
      <c r="G4636" s="50" t="s">
        <v>138</v>
      </c>
      <c r="H4636" s="50" t="s">
        <v>144</v>
      </c>
      <c r="I4636" s="53">
        <v>69</v>
      </c>
      <c r="J4636" s="61">
        <v>3.66</v>
      </c>
      <c r="K4636" s="64">
        <f t="shared" si="299"/>
        <v>1.1141247271764243</v>
      </c>
      <c r="M4636" s="2"/>
    </row>
    <row r="4637" spans="1:13" x14ac:dyDescent="0.2">
      <c r="A4637" s="47">
        <f t="shared" si="297"/>
        <v>2021</v>
      </c>
      <c r="B4637" s="181" t="str">
        <f t="shared" si="298"/>
        <v>Jul</v>
      </c>
      <c r="C4637" s="79">
        <f t="shared" si="300"/>
        <v>31</v>
      </c>
      <c r="D4637" s="194">
        <v>44406</v>
      </c>
      <c r="E4637" s="53" t="s">
        <v>34</v>
      </c>
      <c r="F4637" s="53" t="s">
        <v>146</v>
      </c>
      <c r="G4637" s="50" t="s">
        <v>138</v>
      </c>
      <c r="H4637" s="50" t="s">
        <v>148</v>
      </c>
      <c r="I4637" s="53">
        <v>75</v>
      </c>
      <c r="J4637" s="61">
        <v>4.6900000000000004</v>
      </c>
      <c r="K4637" s="64">
        <f t="shared" si="299"/>
        <v>1.1117037037037039</v>
      </c>
      <c r="M4637" s="2"/>
    </row>
    <row r="4638" spans="1:13" x14ac:dyDescent="0.2">
      <c r="A4638" s="47">
        <f t="shared" si="297"/>
        <v>2021</v>
      </c>
      <c r="B4638" s="181" t="str">
        <f t="shared" si="298"/>
        <v>Jul</v>
      </c>
      <c r="C4638" s="79">
        <f t="shared" si="300"/>
        <v>31</v>
      </c>
      <c r="D4638" s="194">
        <v>44406</v>
      </c>
      <c r="E4638" s="53" t="s">
        <v>34</v>
      </c>
      <c r="F4638" s="53" t="s">
        <v>146</v>
      </c>
      <c r="G4638" s="50" t="s">
        <v>138</v>
      </c>
      <c r="H4638" s="50" t="s">
        <v>148</v>
      </c>
      <c r="I4638" s="53">
        <v>78</v>
      </c>
      <c r="J4638" s="61">
        <v>5.09</v>
      </c>
      <c r="K4638" s="64">
        <f t="shared" si="299"/>
        <v>1.0725905696319897</v>
      </c>
      <c r="M4638" s="2"/>
    </row>
    <row r="4639" spans="1:13" x14ac:dyDescent="0.2">
      <c r="A4639" s="47">
        <f t="shared" si="297"/>
        <v>2021</v>
      </c>
      <c r="B4639" s="181" t="str">
        <f t="shared" si="298"/>
        <v>Jul</v>
      </c>
      <c r="C4639" s="79">
        <f t="shared" si="300"/>
        <v>31</v>
      </c>
      <c r="D4639" s="194">
        <v>44406</v>
      </c>
      <c r="E4639" s="53" t="s">
        <v>34</v>
      </c>
      <c r="F4639" s="53" t="s">
        <v>146</v>
      </c>
      <c r="G4639" s="50" t="s">
        <v>138</v>
      </c>
      <c r="H4639" s="50" t="s">
        <v>148</v>
      </c>
      <c r="I4639" s="53">
        <v>81</v>
      </c>
      <c r="J4639" s="61">
        <v>6</v>
      </c>
      <c r="K4639" s="64">
        <f t="shared" si="299"/>
        <v>1.1290058538953525</v>
      </c>
      <c r="M4639" s="2"/>
    </row>
    <row r="4640" spans="1:13" x14ac:dyDescent="0.2">
      <c r="A4640" s="47">
        <f t="shared" si="297"/>
        <v>2021</v>
      </c>
      <c r="B4640" s="181" t="str">
        <f t="shared" si="298"/>
        <v>Jul</v>
      </c>
      <c r="C4640" s="79">
        <f t="shared" si="300"/>
        <v>31</v>
      </c>
      <c r="D4640" s="194">
        <v>44406</v>
      </c>
      <c r="E4640" s="53" t="s">
        <v>34</v>
      </c>
      <c r="F4640" s="53" t="s">
        <v>146</v>
      </c>
      <c r="G4640" s="50" t="s">
        <v>138</v>
      </c>
      <c r="H4640" s="50" t="s">
        <v>144</v>
      </c>
      <c r="I4640" s="53">
        <v>68</v>
      </c>
      <c r="J4640" s="61">
        <v>3.66</v>
      </c>
      <c r="K4640" s="64">
        <f t="shared" si="299"/>
        <v>1.1640036637492368</v>
      </c>
      <c r="M4640" s="2"/>
    </row>
    <row r="4641" spans="1:13" x14ac:dyDescent="0.2">
      <c r="A4641" s="47">
        <f t="shared" si="297"/>
        <v>2021</v>
      </c>
      <c r="B4641" s="181" t="str">
        <f t="shared" si="298"/>
        <v>Jul</v>
      </c>
      <c r="C4641" s="79">
        <f t="shared" si="300"/>
        <v>31</v>
      </c>
      <c r="D4641" s="194">
        <v>44406</v>
      </c>
      <c r="E4641" s="53" t="s">
        <v>34</v>
      </c>
      <c r="F4641" s="53" t="s">
        <v>146</v>
      </c>
      <c r="G4641" s="50" t="s">
        <v>138</v>
      </c>
      <c r="H4641" s="50" t="s">
        <v>148</v>
      </c>
      <c r="I4641" s="53">
        <v>77</v>
      </c>
      <c r="J4641" s="61">
        <v>5.29</v>
      </c>
      <c r="K4641" s="64">
        <f t="shared" si="299"/>
        <v>1.1587333226732788</v>
      </c>
      <c r="M4641" s="2"/>
    </row>
    <row r="4642" spans="1:13" x14ac:dyDescent="0.2">
      <c r="A4642" s="47">
        <f t="shared" si="297"/>
        <v>2021</v>
      </c>
      <c r="B4642" s="181" t="str">
        <f t="shared" si="298"/>
        <v>Jul</v>
      </c>
      <c r="C4642" s="79">
        <f t="shared" si="300"/>
        <v>31</v>
      </c>
      <c r="D4642" s="194">
        <v>44406</v>
      </c>
      <c r="E4642" s="53" t="s">
        <v>34</v>
      </c>
      <c r="F4642" s="53" t="s">
        <v>146</v>
      </c>
      <c r="G4642" s="50" t="s">
        <v>138</v>
      </c>
      <c r="H4642" s="50" t="s">
        <v>148</v>
      </c>
      <c r="I4642" s="53">
        <v>77</v>
      </c>
      <c r="J4642" s="61">
        <v>5.29</v>
      </c>
      <c r="K4642" s="64">
        <f t="shared" si="299"/>
        <v>1.1587333226732788</v>
      </c>
      <c r="M4642" s="2"/>
    </row>
    <row r="4643" spans="1:13" x14ac:dyDescent="0.2">
      <c r="A4643" s="47">
        <f t="shared" si="297"/>
        <v>2021</v>
      </c>
      <c r="B4643" s="181" t="str">
        <f t="shared" si="298"/>
        <v>Jul</v>
      </c>
      <c r="C4643" s="79">
        <f t="shared" si="300"/>
        <v>31</v>
      </c>
      <c r="D4643" s="194">
        <v>44406</v>
      </c>
      <c r="E4643" s="53" t="s">
        <v>38</v>
      </c>
      <c r="F4643" s="53" t="s">
        <v>146</v>
      </c>
      <c r="G4643" s="50" t="s">
        <v>138</v>
      </c>
      <c r="H4643" s="50" t="s">
        <v>148</v>
      </c>
      <c r="I4643" s="53">
        <v>74</v>
      </c>
      <c r="J4643" s="61">
        <v>4.62</v>
      </c>
      <c r="K4643" s="64">
        <f t="shared" si="299"/>
        <v>1.1401101612935067</v>
      </c>
      <c r="M4643" s="2"/>
    </row>
    <row r="4644" spans="1:13" x14ac:dyDescent="0.2">
      <c r="A4644" s="47">
        <f t="shared" si="297"/>
        <v>2021</v>
      </c>
      <c r="B4644" s="181" t="str">
        <f t="shared" si="298"/>
        <v>Jul</v>
      </c>
      <c r="C4644" s="79">
        <f t="shared" si="300"/>
        <v>31</v>
      </c>
      <c r="D4644" s="194">
        <v>44406</v>
      </c>
      <c r="E4644" s="53" t="s">
        <v>38</v>
      </c>
      <c r="F4644" s="53" t="s">
        <v>146</v>
      </c>
      <c r="G4644" s="50" t="s">
        <v>138</v>
      </c>
      <c r="H4644" s="50" t="s">
        <v>148</v>
      </c>
      <c r="I4644" s="53">
        <v>73</v>
      </c>
      <c r="J4644" s="61">
        <v>4.58</v>
      </c>
      <c r="K4644" s="64">
        <f t="shared" si="299"/>
        <v>1.1773264407468054</v>
      </c>
      <c r="M4644" s="2"/>
    </row>
    <row r="4645" spans="1:13" x14ac:dyDescent="0.2">
      <c r="A4645" s="47">
        <f t="shared" si="297"/>
        <v>2021</v>
      </c>
      <c r="B4645" s="181" t="str">
        <f t="shared" si="298"/>
        <v>Jul</v>
      </c>
      <c r="C4645" s="79">
        <f t="shared" si="300"/>
        <v>31</v>
      </c>
      <c r="D4645" s="194">
        <v>44406</v>
      </c>
      <c r="E4645" s="53" t="s">
        <v>38</v>
      </c>
      <c r="F4645" s="53" t="s">
        <v>146</v>
      </c>
      <c r="G4645" s="50" t="s">
        <v>138</v>
      </c>
      <c r="H4645" s="50" t="s">
        <v>148</v>
      </c>
      <c r="I4645" s="53">
        <v>70</v>
      </c>
      <c r="J4645" s="61">
        <v>4.24</v>
      </c>
      <c r="K4645" s="64">
        <f t="shared" si="299"/>
        <v>1.2361516034985423</v>
      </c>
      <c r="M4645" s="2"/>
    </row>
    <row r="4646" spans="1:13" x14ac:dyDescent="0.2">
      <c r="A4646" s="47">
        <f t="shared" si="297"/>
        <v>2021</v>
      </c>
      <c r="B4646" s="181" t="str">
        <f t="shared" si="298"/>
        <v>Jul</v>
      </c>
      <c r="C4646" s="79">
        <f t="shared" si="300"/>
        <v>31</v>
      </c>
      <c r="D4646" s="194">
        <v>44406</v>
      </c>
      <c r="E4646" s="53" t="s">
        <v>38</v>
      </c>
      <c r="F4646" s="53" t="s">
        <v>146</v>
      </c>
      <c r="G4646" s="50" t="s">
        <v>138</v>
      </c>
      <c r="H4646" s="50" t="s">
        <v>148</v>
      </c>
      <c r="I4646" s="53">
        <v>75</v>
      </c>
      <c r="J4646" s="61">
        <v>4.5999999999999996</v>
      </c>
      <c r="K4646" s="64">
        <f t="shared" si="299"/>
        <v>1.0903703703703702</v>
      </c>
      <c r="M4646" s="2"/>
    </row>
    <row r="4647" spans="1:13" x14ac:dyDescent="0.2">
      <c r="A4647" s="47">
        <f t="shared" si="297"/>
        <v>2021</v>
      </c>
      <c r="B4647" s="181" t="str">
        <f t="shared" si="298"/>
        <v>Jul</v>
      </c>
      <c r="C4647" s="79">
        <f t="shared" si="300"/>
        <v>31</v>
      </c>
      <c r="D4647" s="194">
        <v>44406</v>
      </c>
      <c r="E4647" s="53" t="s">
        <v>38</v>
      </c>
      <c r="F4647" s="53" t="s">
        <v>146</v>
      </c>
      <c r="G4647" s="50" t="s">
        <v>138</v>
      </c>
      <c r="H4647" s="50" t="s">
        <v>148</v>
      </c>
      <c r="I4647" s="53">
        <v>80</v>
      </c>
      <c r="J4647" s="61">
        <v>6.02</v>
      </c>
      <c r="K4647" s="64">
        <f t="shared" si="299"/>
        <v>1.17578125</v>
      </c>
      <c r="M4647" s="2"/>
    </row>
    <row r="4648" spans="1:13" x14ac:dyDescent="0.2">
      <c r="A4648" s="47">
        <f t="shared" ref="A4648:A4711" si="301">YEAR(D4648)</f>
        <v>2021</v>
      </c>
      <c r="B4648" s="181" t="str">
        <f t="shared" si="298"/>
        <v>Jul</v>
      </c>
      <c r="C4648" s="79">
        <f t="shared" si="300"/>
        <v>31</v>
      </c>
      <c r="D4648" s="194">
        <v>44406</v>
      </c>
      <c r="E4648" s="53" t="s">
        <v>38</v>
      </c>
      <c r="F4648" s="53" t="s">
        <v>146</v>
      </c>
      <c r="G4648" s="50" t="s">
        <v>138</v>
      </c>
      <c r="H4648" s="50" t="s">
        <v>144</v>
      </c>
      <c r="I4648" s="53">
        <v>64</v>
      </c>
      <c r="J4648" s="61">
        <v>3.02</v>
      </c>
      <c r="K4648" s="64">
        <f t="shared" si="299"/>
        <v>1.15203857421875</v>
      </c>
      <c r="M4648" s="2"/>
    </row>
    <row r="4649" spans="1:13" x14ac:dyDescent="0.2">
      <c r="A4649" s="47">
        <f t="shared" si="301"/>
        <v>2021</v>
      </c>
      <c r="B4649" s="181" t="str">
        <f t="shared" si="298"/>
        <v>Jul</v>
      </c>
      <c r="C4649" s="79">
        <f t="shared" si="300"/>
        <v>31</v>
      </c>
      <c r="D4649" s="194">
        <v>44406</v>
      </c>
      <c r="E4649" s="53" t="s">
        <v>38</v>
      </c>
      <c r="F4649" s="53" t="s">
        <v>146</v>
      </c>
      <c r="G4649" s="50" t="s">
        <v>138</v>
      </c>
      <c r="H4649" s="50" t="s">
        <v>148</v>
      </c>
      <c r="I4649" s="53">
        <v>82</v>
      </c>
      <c r="J4649" s="61">
        <v>6.2</v>
      </c>
      <c r="K4649" s="64">
        <f t="shared" si="299"/>
        <v>1.1244758491606333</v>
      </c>
      <c r="M4649" s="2"/>
    </row>
    <row r="4650" spans="1:13" x14ac:dyDescent="0.2">
      <c r="A4650" s="47">
        <f t="shared" si="301"/>
        <v>2021</v>
      </c>
      <c r="B4650" s="181" t="str">
        <f t="shared" si="298"/>
        <v>Jul</v>
      </c>
      <c r="C4650" s="79">
        <f t="shared" si="300"/>
        <v>31</v>
      </c>
      <c r="D4650" s="194">
        <v>44406</v>
      </c>
      <c r="E4650" s="53" t="s">
        <v>38</v>
      </c>
      <c r="F4650" s="53" t="s">
        <v>152</v>
      </c>
      <c r="G4650" s="50" t="s">
        <v>138</v>
      </c>
      <c r="H4650" s="50" t="s">
        <v>148</v>
      </c>
      <c r="I4650" s="53">
        <v>123</v>
      </c>
      <c r="J4650" s="61">
        <v>19.18</v>
      </c>
      <c r="K4650" s="64">
        <f t="shared" si="299"/>
        <v>1.0307023554074526</v>
      </c>
      <c r="M4650" s="2"/>
    </row>
    <row r="4651" spans="1:13" x14ac:dyDescent="0.2">
      <c r="A4651" s="47">
        <f t="shared" si="301"/>
        <v>2021</v>
      </c>
      <c r="B4651" s="181" t="str">
        <f t="shared" si="298"/>
        <v>Jul</v>
      </c>
      <c r="C4651" s="79">
        <f t="shared" si="300"/>
        <v>31</v>
      </c>
      <c r="D4651" s="194">
        <v>44406</v>
      </c>
      <c r="E4651" s="53" t="s">
        <v>46</v>
      </c>
      <c r="F4651" s="53" t="s">
        <v>146</v>
      </c>
      <c r="G4651" s="50" t="s">
        <v>138</v>
      </c>
      <c r="H4651" s="50" t="s">
        <v>144</v>
      </c>
      <c r="I4651" s="53">
        <v>50</v>
      </c>
      <c r="J4651" s="61">
        <v>1.45</v>
      </c>
      <c r="K4651" s="64">
        <f t="shared" si="299"/>
        <v>1.1599999999999999</v>
      </c>
      <c r="M4651" s="2"/>
    </row>
    <row r="4652" spans="1:13" x14ac:dyDescent="0.2">
      <c r="A4652" s="47">
        <f t="shared" si="301"/>
        <v>2021</v>
      </c>
      <c r="B4652" s="181" t="str">
        <f t="shared" si="298"/>
        <v>Jul</v>
      </c>
      <c r="C4652" s="79">
        <f t="shared" si="300"/>
        <v>31</v>
      </c>
      <c r="D4652" s="194">
        <v>44406</v>
      </c>
      <c r="E4652" s="53" t="s">
        <v>46</v>
      </c>
      <c r="F4652" s="53" t="s">
        <v>146</v>
      </c>
      <c r="G4652" s="50" t="s">
        <v>138</v>
      </c>
      <c r="H4652" s="50" t="s">
        <v>144</v>
      </c>
      <c r="I4652" s="53">
        <v>62</v>
      </c>
      <c r="J4652" s="61">
        <v>2.67</v>
      </c>
      <c r="K4652" s="64">
        <f t="shared" si="299"/>
        <v>1.1203047900372596</v>
      </c>
      <c r="M4652" s="2"/>
    </row>
    <row r="4653" spans="1:13" x14ac:dyDescent="0.2">
      <c r="A4653" s="47">
        <f t="shared" si="301"/>
        <v>2021</v>
      </c>
      <c r="B4653" s="181" t="str">
        <f t="shared" si="298"/>
        <v>Jul</v>
      </c>
      <c r="C4653" s="79">
        <f t="shared" si="300"/>
        <v>31</v>
      </c>
      <c r="D4653" s="194">
        <v>44406</v>
      </c>
      <c r="E4653" s="53" t="s">
        <v>46</v>
      </c>
      <c r="F4653" s="53" t="s">
        <v>146</v>
      </c>
      <c r="G4653" s="50" t="s">
        <v>138</v>
      </c>
      <c r="H4653" s="50" t="s">
        <v>144</v>
      </c>
      <c r="I4653" s="53">
        <v>58</v>
      </c>
      <c r="J4653" s="61">
        <v>2.2799999999999998</v>
      </c>
      <c r="K4653" s="64">
        <f t="shared" si="299"/>
        <v>1.1685595965394233</v>
      </c>
      <c r="M4653" s="2"/>
    </row>
    <row r="4654" spans="1:13" x14ac:dyDescent="0.2">
      <c r="A4654" s="47">
        <f t="shared" si="301"/>
        <v>2021</v>
      </c>
      <c r="B4654" s="181" t="str">
        <f t="shared" ref="B4654:B4717" si="302">TEXT(D4654,"mmm")</f>
        <v>Jul</v>
      </c>
      <c r="C4654" s="79">
        <f t="shared" si="300"/>
        <v>31</v>
      </c>
      <c r="D4654" s="194">
        <v>44406</v>
      </c>
      <c r="E4654" s="53" t="s">
        <v>46</v>
      </c>
      <c r="F4654" s="53" t="s">
        <v>146</v>
      </c>
      <c r="G4654" s="50" t="s">
        <v>138</v>
      </c>
      <c r="H4654" s="50" t="s">
        <v>144</v>
      </c>
      <c r="I4654" s="53">
        <v>52</v>
      </c>
      <c r="J4654" s="61">
        <v>1.47</v>
      </c>
      <c r="K4654" s="64">
        <f t="shared" si="299"/>
        <v>1.045459717796996</v>
      </c>
      <c r="M4654" s="2"/>
    </row>
    <row r="4655" spans="1:13" x14ac:dyDescent="0.2">
      <c r="A4655" s="47">
        <f t="shared" si="301"/>
        <v>2021</v>
      </c>
      <c r="B4655" s="181" t="str">
        <f t="shared" si="302"/>
        <v>Jul</v>
      </c>
      <c r="C4655" s="79">
        <f t="shared" si="300"/>
        <v>31</v>
      </c>
      <c r="D4655" s="194">
        <v>44406</v>
      </c>
      <c r="E4655" s="53" t="s">
        <v>46</v>
      </c>
      <c r="F4655" s="53" t="s">
        <v>146</v>
      </c>
      <c r="G4655" s="50" t="s">
        <v>138</v>
      </c>
      <c r="H4655" s="50" t="s">
        <v>144</v>
      </c>
      <c r="I4655" s="53">
        <v>55</v>
      </c>
      <c r="J4655" s="61">
        <v>1.86</v>
      </c>
      <c r="K4655" s="64">
        <f t="shared" si="299"/>
        <v>1.1179564237415478</v>
      </c>
      <c r="M4655" s="2"/>
    </row>
    <row r="4656" spans="1:13" x14ac:dyDescent="0.2">
      <c r="A4656" s="47">
        <f t="shared" si="301"/>
        <v>2021</v>
      </c>
      <c r="B4656" s="181" t="str">
        <f t="shared" si="302"/>
        <v>Jul</v>
      </c>
      <c r="C4656" s="79">
        <f t="shared" si="300"/>
        <v>31</v>
      </c>
      <c r="D4656" s="194">
        <v>44406</v>
      </c>
      <c r="E4656" s="53" t="s">
        <v>46</v>
      </c>
      <c r="F4656" s="53" t="s">
        <v>146</v>
      </c>
      <c r="G4656" s="50" t="s">
        <v>138</v>
      </c>
      <c r="H4656" s="50" t="s">
        <v>144</v>
      </c>
      <c r="I4656" s="53">
        <v>55</v>
      </c>
      <c r="J4656" s="61">
        <v>1.76</v>
      </c>
      <c r="K4656" s="64">
        <f t="shared" si="299"/>
        <v>1.0578512396694215</v>
      </c>
      <c r="M4656" s="2"/>
    </row>
    <row r="4657" spans="1:13" x14ac:dyDescent="0.2">
      <c r="A4657" s="47">
        <f t="shared" si="301"/>
        <v>2021</v>
      </c>
      <c r="B4657" s="181" t="str">
        <f t="shared" si="302"/>
        <v>Jul</v>
      </c>
      <c r="C4657" s="79">
        <f t="shared" si="300"/>
        <v>31</v>
      </c>
      <c r="D4657" s="194">
        <v>44406</v>
      </c>
      <c r="E4657" s="53" t="s">
        <v>46</v>
      </c>
      <c r="F4657" s="53" t="s">
        <v>146</v>
      </c>
      <c r="G4657" s="50" t="s">
        <v>138</v>
      </c>
      <c r="H4657" s="50" t="s">
        <v>144</v>
      </c>
      <c r="I4657" s="53">
        <v>58</v>
      </c>
      <c r="J4657" s="61">
        <v>2.1</v>
      </c>
      <c r="K4657" s="64">
        <f t="shared" si="299"/>
        <v>1.0763048915494691</v>
      </c>
      <c r="M4657" s="2"/>
    </row>
    <row r="4658" spans="1:13" x14ac:dyDescent="0.2">
      <c r="A4658" s="47">
        <f t="shared" si="301"/>
        <v>2021</v>
      </c>
      <c r="B4658" s="181" t="str">
        <f t="shared" si="302"/>
        <v>Jul</v>
      </c>
      <c r="C4658" s="79">
        <f t="shared" si="300"/>
        <v>31</v>
      </c>
      <c r="D4658" s="194">
        <v>44406</v>
      </c>
      <c r="E4658" s="53" t="s">
        <v>46</v>
      </c>
      <c r="F4658" s="53" t="s">
        <v>146</v>
      </c>
      <c r="G4658" s="50" t="s">
        <v>138</v>
      </c>
      <c r="H4658" s="50" t="s">
        <v>144</v>
      </c>
      <c r="I4658" s="53">
        <v>66</v>
      </c>
      <c r="J4658" s="61">
        <v>3.36</v>
      </c>
      <c r="K4658" s="64">
        <f t="shared" si="299"/>
        <v>1.1687119125135654</v>
      </c>
      <c r="M4658" s="2"/>
    </row>
    <row r="4659" spans="1:13" x14ac:dyDescent="0.2">
      <c r="A4659" s="47">
        <f t="shared" si="301"/>
        <v>2021</v>
      </c>
      <c r="B4659" s="181" t="str">
        <f t="shared" si="302"/>
        <v>Jul</v>
      </c>
      <c r="C4659" s="79">
        <f t="shared" si="300"/>
        <v>31</v>
      </c>
      <c r="D4659" s="194">
        <v>44406</v>
      </c>
      <c r="E4659" s="53" t="s">
        <v>46</v>
      </c>
      <c r="F4659" s="53" t="s">
        <v>146</v>
      </c>
      <c r="G4659" s="50" t="s">
        <v>138</v>
      </c>
      <c r="H4659" s="50" t="s">
        <v>144</v>
      </c>
      <c r="I4659" s="53">
        <v>60</v>
      </c>
      <c r="J4659" s="61">
        <v>2.2200000000000002</v>
      </c>
      <c r="K4659" s="64">
        <f t="shared" si="299"/>
        <v>1.0277777777777779</v>
      </c>
      <c r="M4659" s="2"/>
    </row>
    <row r="4660" spans="1:13" x14ac:dyDescent="0.2">
      <c r="A4660" s="47">
        <f t="shared" si="301"/>
        <v>2021</v>
      </c>
      <c r="B4660" s="181" t="str">
        <f t="shared" si="302"/>
        <v>Jul</v>
      </c>
      <c r="C4660" s="79">
        <f t="shared" si="300"/>
        <v>31</v>
      </c>
      <c r="D4660" s="194">
        <v>44406</v>
      </c>
      <c r="E4660" s="53" t="s">
        <v>46</v>
      </c>
      <c r="F4660" s="53" t="s">
        <v>146</v>
      </c>
      <c r="G4660" s="50" t="s">
        <v>138</v>
      </c>
      <c r="H4660" s="50" t="s">
        <v>144</v>
      </c>
      <c r="I4660" s="53">
        <v>58</v>
      </c>
      <c r="J4660" s="61">
        <v>2.34</v>
      </c>
      <c r="K4660" s="64">
        <f t="shared" si="299"/>
        <v>1.1993111648694084</v>
      </c>
      <c r="M4660" s="2"/>
    </row>
    <row r="4661" spans="1:13" x14ac:dyDescent="0.2">
      <c r="A4661" s="47">
        <f t="shared" si="301"/>
        <v>2021</v>
      </c>
      <c r="B4661" s="181" t="str">
        <f t="shared" si="302"/>
        <v>Jul</v>
      </c>
      <c r="C4661" s="79">
        <f t="shared" si="300"/>
        <v>31</v>
      </c>
      <c r="D4661" s="194">
        <v>44406</v>
      </c>
      <c r="E4661" s="53" t="s">
        <v>46</v>
      </c>
      <c r="F4661" s="53" t="s">
        <v>146</v>
      </c>
      <c r="G4661" s="50" t="s">
        <v>138</v>
      </c>
      <c r="H4661" s="50" t="s">
        <v>144</v>
      </c>
      <c r="I4661" s="53">
        <v>55</v>
      </c>
      <c r="J4661" s="61">
        <v>2.0499999999999998</v>
      </c>
      <c r="K4661" s="64">
        <f t="shared" si="299"/>
        <v>1.2321562734785874</v>
      </c>
      <c r="M4661" s="2"/>
    </row>
    <row r="4662" spans="1:13" x14ac:dyDescent="0.2">
      <c r="A4662" s="47">
        <f t="shared" si="301"/>
        <v>2021</v>
      </c>
      <c r="B4662" s="181" t="str">
        <f t="shared" si="302"/>
        <v>Jul</v>
      </c>
      <c r="C4662" s="79">
        <f t="shared" si="300"/>
        <v>31</v>
      </c>
      <c r="D4662" s="194">
        <v>44406</v>
      </c>
      <c r="E4662" s="53" t="s">
        <v>46</v>
      </c>
      <c r="F4662" s="53" t="s">
        <v>146</v>
      </c>
      <c r="G4662" s="50" t="s">
        <v>138</v>
      </c>
      <c r="H4662" s="50" t="s">
        <v>144</v>
      </c>
      <c r="I4662" s="53">
        <v>60</v>
      </c>
      <c r="J4662" s="61">
        <v>2.4300000000000002</v>
      </c>
      <c r="K4662" s="64">
        <f t="shared" si="299"/>
        <v>1.1250000000000002</v>
      </c>
      <c r="M4662" s="2"/>
    </row>
    <row r="4663" spans="1:13" x14ac:dyDescent="0.2">
      <c r="A4663" s="47">
        <f t="shared" si="301"/>
        <v>2021</v>
      </c>
      <c r="B4663" s="181" t="str">
        <f t="shared" si="302"/>
        <v>Jul</v>
      </c>
      <c r="C4663" s="79">
        <f t="shared" si="300"/>
        <v>31</v>
      </c>
      <c r="D4663" s="194">
        <v>44406</v>
      </c>
      <c r="E4663" s="53" t="s">
        <v>46</v>
      </c>
      <c r="F4663" s="53" t="s">
        <v>146</v>
      </c>
      <c r="G4663" s="50" t="s">
        <v>138</v>
      </c>
      <c r="H4663" s="50" t="s">
        <v>144</v>
      </c>
      <c r="I4663" s="53">
        <v>58</v>
      </c>
      <c r="J4663" s="61">
        <v>2.14</v>
      </c>
      <c r="K4663" s="64">
        <f t="shared" si="299"/>
        <v>1.0968059371027923</v>
      </c>
      <c r="M4663" s="2"/>
    </row>
    <row r="4664" spans="1:13" x14ac:dyDescent="0.2">
      <c r="A4664" s="47">
        <f t="shared" si="301"/>
        <v>2021</v>
      </c>
      <c r="B4664" s="181" t="str">
        <f t="shared" si="302"/>
        <v>Aug</v>
      </c>
      <c r="C4664" s="79">
        <f t="shared" si="300"/>
        <v>34</v>
      </c>
      <c r="D4664" s="194">
        <v>44427</v>
      </c>
      <c r="E4664" s="53" t="s">
        <v>217</v>
      </c>
      <c r="F4664" s="53" t="s">
        <v>146</v>
      </c>
      <c r="G4664" s="50" t="s">
        <v>138</v>
      </c>
      <c r="H4664" s="50" t="s">
        <v>148</v>
      </c>
      <c r="I4664" s="53">
        <v>80</v>
      </c>
      <c r="J4664" s="61">
        <v>5.96</v>
      </c>
      <c r="K4664" s="64">
        <f t="shared" si="299"/>
        <v>1.1640625</v>
      </c>
      <c r="M4664" s="2"/>
    </row>
    <row r="4665" spans="1:13" x14ac:dyDescent="0.2">
      <c r="A4665" s="47">
        <f t="shared" si="301"/>
        <v>2021</v>
      </c>
      <c r="B4665" s="181" t="str">
        <f t="shared" si="302"/>
        <v>Aug</v>
      </c>
      <c r="C4665" s="79">
        <f t="shared" si="300"/>
        <v>34</v>
      </c>
      <c r="D4665" s="194">
        <v>44427</v>
      </c>
      <c r="E4665" s="53" t="s">
        <v>217</v>
      </c>
      <c r="F4665" s="53" t="s">
        <v>146</v>
      </c>
      <c r="G4665" s="50" t="s">
        <v>138</v>
      </c>
      <c r="H4665" s="50" t="s">
        <v>148</v>
      </c>
      <c r="I4665" s="53">
        <v>80</v>
      </c>
      <c r="J4665" s="61">
        <v>5.43</v>
      </c>
      <c r="K4665" s="64">
        <f t="shared" si="299"/>
        <v>1.060546875</v>
      </c>
      <c r="M4665" s="2"/>
    </row>
    <row r="4666" spans="1:13" x14ac:dyDescent="0.2">
      <c r="A4666" s="47">
        <f t="shared" si="301"/>
        <v>2021</v>
      </c>
      <c r="B4666" s="181" t="str">
        <f t="shared" si="302"/>
        <v>Aug</v>
      </c>
      <c r="C4666" s="79">
        <f t="shared" si="300"/>
        <v>34</v>
      </c>
      <c r="D4666" s="194">
        <v>44427</v>
      </c>
      <c r="E4666" s="53" t="s">
        <v>217</v>
      </c>
      <c r="F4666" s="53" t="s">
        <v>146</v>
      </c>
      <c r="G4666" s="50" t="s">
        <v>138</v>
      </c>
      <c r="H4666" s="50" t="s">
        <v>148</v>
      </c>
      <c r="I4666" s="53">
        <v>70</v>
      </c>
      <c r="J4666" s="61">
        <v>4.01</v>
      </c>
      <c r="K4666" s="64">
        <f t="shared" si="299"/>
        <v>1.1690962099125364</v>
      </c>
      <c r="M4666" s="2"/>
    </row>
    <row r="4667" spans="1:13" x14ac:dyDescent="0.2">
      <c r="A4667" s="47">
        <f t="shared" si="301"/>
        <v>2021</v>
      </c>
      <c r="B4667" s="181" t="str">
        <f t="shared" si="302"/>
        <v>Aug</v>
      </c>
      <c r="C4667" s="79">
        <f t="shared" si="300"/>
        <v>34</v>
      </c>
      <c r="D4667" s="194">
        <v>44427</v>
      </c>
      <c r="E4667" s="53" t="s">
        <v>217</v>
      </c>
      <c r="F4667" s="53" t="s">
        <v>146</v>
      </c>
      <c r="G4667" s="50" t="s">
        <v>138</v>
      </c>
      <c r="H4667" s="50" t="s">
        <v>144</v>
      </c>
      <c r="I4667" s="53">
        <v>63</v>
      </c>
      <c r="J4667" s="61">
        <v>2.85</v>
      </c>
      <c r="K4667" s="64">
        <f t="shared" si="299"/>
        <v>1.1397857202845865</v>
      </c>
      <c r="M4667" s="2"/>
    </row>
    <row r="4668" spans="1:13" x14ac:dyDescent="0.2">
      <c r="A4668" s="47">
        <f t="shared" si="301"/>
        <v>2021</v>
      </c>
      <c r="B4668" s="181" t="str">
        <f t="shared" si="302"/>
        <v>Aug</v>
      </c>
      <c r="C4668" s="79">
        <f t="shared" si="300"/>
        <v>34</v>
      </c>
      <c r="D4668" s="194">
        <v>44427</v>
      </c>
      <c r="E4668" s="53" t="s">
        <v>217</v>
      </c>
      <c r="F4668" s="53" t="s">
        <v>146</v>
      </c>
      <c r="G4668" s="50" t="s">
        <v>138</v>
      </c>
      <c r="H4668" s="50" t="s">
        <v>148</v>
      </c>
      <c r="I4668" s="53">
        <v>70</v>
      </c>
      <c r="J4668" s="61">
        <v>3.79</v>
      </c>
      <c r="K4668" s="64">
        <f t="shared" si="299"/>
        <v>1.1049562682215743</v>
      </c>
      <c r="M4668" s="2"/>
    </row>
    <row r="4669" spans="1:13" x14ac:dyDescent="0.2">
      <c r="A4669" s="47">
        <f t="shared" si="301"/>
        <v>2021</v>
      </c>
      <c r="B4669" s="181" t="str">
        <f t="shared" si="302"/>
        <v>Aug</v>
      </c>
      <c r="C4669" s="79">
        <f t="shared" si="300"/>
        <v>34</v>
      </c>
      <c r="D4669" s="194">
        <v>44427</v>
      </c>
      <c r="E4669" s="53" t="s">
        <v>217</v>
      </c>
      <c r="F4669" s="53" t="s">
        <v>146</v>
      </c>
      <c r="G4669" s="50" t="s">
        <v>138</v>
      </c>
      <c r="H4669" s="50" t="s">
        <v>148</v>
      </c>
      <c r="I4669" s="53">
        <v>74</v>
      </c>
      <c r="J4669" s="61">
        <v>4.2</v>
      </c>
      <c r="K4669" s="64">
        <f t="shared" si="299"/>
        <v>1.036463782994097</v>
      </c>
      <c r="M4669" s="2"/>
    </row>
    <row r="4670" spans="1:13" x14ac:dyDescent="0.2">
      <c r="A4670" s="47">
        <f t="shared" si="301"/>
        <v>2021</v>
      </c>
      <c r="B4670" s="181" t="str">
        <f t="shared" si="302"/>
        <v>Aug</v>
      </c>
      <c r="C4670" s="79">
        <f t="shared" si="300"/>
        <v>34</v>
      </c>
      <c r="D4670" s="194">
        <v>44427</v>
      </c>
      <c r="E4670" s="53" t="s">
        <v>217</v>
      </c>
      <c r="F4670" s="53" t="s">
        <v>146</v>
      </c>
      <c r="G4670" s="50" t="s">
        <v>138</v>
      </c>
      <c r="H4670" s="50" t="s">
        <v>144</v>
      </c>
      <c r="I4670" s="53">
        <v>64</v>
      </c>
      <c r="J4670" s="61">
        <v>3.07</v>
      </c>
      <c r="K4670" s="64">
        <f t="shared" si="299"/>
        <v>1.171112060546875</v>
      </c>
      <c r="M4670" s="2"/>
    </row>
    <row r="4671" spans="1:13" x14ac:dyDescent="0.2">
      <c r="A4671" s="47">
        <f t="shared" si="301"/>
        <v>2021</v>
      </c>
      <c r="B4671" s="181" t="str">
        <f t="shared" si="302"/>
        <v>Aug</v>
      </c>
      <c r="C4671" s="79">
        <f t="shared" si="300"/>
        <v>34</v>
      </c>
      <c r="D4671" s="194">
        <v>44427</v>
      </c>
      <c r="E4671" s="53" t="s">
        <v>217</v>
      </c>
      <c r="F4671" s="53" t="s">
        <v>146</v>
      </c>
      <c r="G4671" s="50" t="s">
        <v>138</v>
      </c>
      <c r="H4671" s="50" t="s">
        <v>144</v>
      </c>
      <c r="I4671" s="53">
        <v>68</v>
      </c>
      <c r="J4671" s="61">
        <v>3.59</v>
      </c>
      <c r="K4671" s="64">
        <f t="shared" si="299"/>
        <v>1.1417412985955628</v>
      </c>
      <c r="M4671" s="2"/>
    </row>
    <row r="4672" spans="1:13" x14ac:dyDescent="0.2">
      <c r="A4672" s="47">
        <f t="shared" si="301"/>
        <v>2021</v>
      </c>
      <c r="B4672" s="181" t="str">
        <f t="shared" si="302"/>
        <v>Aug</v>
      </c>
      <c r="C4672" s="79">
        <f t="shared" si="300"/>
        <v>34</v>
      </c>
      <c r="D4672" s="194">
        <v>44427</v>
      </c>
      <c r="E4672" s="53" t="s">
        <v>217</v>
      </c>
      <c r="F4672" s="53" t="s">
        <v>146</v>
      </c>
      <c r="G4672" s="50" t="s">
        <v>138</v>
      </c>
      <c r="H4672" s="50" t="s">
        <v>148</v>
      </c>
      <c r="I4672" s="53">
        <v>74</v>
      </c>
      <c r="J4672" s="61">
        <v>4.58</v>
      </c>
      <c r="K4672" s="64">
        <f t="shared" si="299"/>
        <v>1.1302390776459439</v>
      </c>
      <c r="M4672" s="2"/>
    </row>
    <row r="4673" spans="1:13" x14ac:dyDescent="0.2">
      <c r="A4673" s="47">
        <f t="shared" si="301"/>
        <v>2021</v>
      </c>
      <c r="B4673" s="181" t="str">
        <f t="shared" si="302"/>
        <v>Aug</v>
      </c>
      <c r="C4673" s="79">
        <f t="shared" si="300"/>
        <v>34</v>
      </c>
      <c r="D4673" s="194">
        <v>44427</v>
      </c>
      <c r="E4673" s="53" t="s">
        <v>217</v>
      </c>
      <c r="F4673" s="53" t="s">
        <v>146</v>
      </c>
      <c r="G4673" s="50" t="s">
        <v>138</v>
      </c>
      <c r="H4673" s="50" t="s">
        <v>148</v>
      </c>
      <c r="I4673" s="53">
        <v>75</v>
      </c>
      <c r="J4673" s="61">
        <v>4.6100000000000003</v>
      </c>
      <c r="K4673" s="64">
        <f t="shared" si="299"/>
        <v>1.0927407407407408</v>
      </c>
      <c r="M4673" s="2"/>
    </row>
    <row r="4674" spans="1:13" x14ac:dyDescent="0.2">
      <c r="A4674" s="47">
        <f t="shared" si="301"/>
        <v>2021</v>
      </c>
      <c r="B4674" s="181" t="str">
        <f t="shared" si="302"/>
        <v>Aug</v>
      </c>
      <c r="C4674" s="79">
        <f t="shared" si="300"/>
        <v>34</v>
      </c>
      <c r="D4674" s="194">
        <v>44427</v>
      </c>
      <c r="E4674" s="53" t="s">
        <v>217</v>
      </c>
      <c r="F4674" s="53" t="s">
        <v>146</v>
      </c>
      <c r="G4674" s="50" t="s">
        <v>138</v>
      </c>
      <c r="H4674" s="50" t="s">
        <v>148</v>
      </c>
      <c r="I4674" s="53">
        <v>78</v>
      </c>
      <c r="J4674" s="61">
        <v>5.12</v>
      </c>
      <c r="K4674" s="64">
        <f t="shared" si="299"/>
        <v>1.0789123215158718</v>
      </c>
      <c r="M4674" s="2"/>
    </row>
    <row r="4675" spans="1:13" x14ac:dyDescent="0.2">
      <c r="A4675" s="47">
        <f t="shared" si="301"/>
        <v>2021</v>
      </c>
      <c r="B4675" s="181" t="str">
        <f t="shared" si="302"/>
        <v>Aug</v>
      </c>
      <c r="C4675" s="79">
        <f t="shared" si="300"/>
        <v>34</v>
      </c>
      <c r="D4675" s="194">
        <v>44427</v>
      </c>
      <c r="E4675" s="53" t="s">
        <v>217</v>
      </c>
      <c r="F4675" s="53" t="s">
        <v>146</v>
      </c>
      <c r="G4675" s="50" t="s">
        <v>138</v>
      </c>
      <c r="H4675" s="50" t="s">
        <v>148</v>
      </c>
      <c r="I4675" s="53">
        <v>73</v>
      </c>
      <c r="J4675" s="61">
        <v>4.42</v>
      </c>
      <c r="K4675" s="64">
        <f t="shared" ref="K4675:K4738" si="303">IF(J4675="","",(J4675*100000)/(I4675^3))</f>
        <v>1.136197132773118</v>
      </c>
      <c r="M4675" s="2"/>
    </row>
    <row r="4676" spans="1:13" x14ac:dyDescent="0.2">
      <c r="A4676" s="47">
        <f t="shared" si="301"/>
        <v>2021</v>
      </c>
      <c r="B4676" s="181" t="str">
        <f t="shared" si="302"/>
        <v>Aug</v>
      </c>
      <c r="C4676" s="79">
        <f t="shared" si="300"/>
        <v>34</v>
      </c>
      <c r="D4676" s="194">
        <v>44427</v>
      </c>
      <c r="E4676" s="53" t="s">
        <v>217</v>
      </c>
      <c r="F4676" s="53" t="s">
        <v>146</v>
      </c>
      <c r="G4676" s="50" t="s">
        <v>138</v>
      </c>
      <c r="H4676" s="50" t="s">
        <v>144</v>
      </c>
      <c r="I4676" s="53">
        <v>68</v>
      </c>
      <c r="J4676" s="61">
        <v>3.38</v>
      </c>
      <c r="K4676" s="64">
        <f t="shared" si="303"/>
        <v>1.0749542031345409</v>
      </c>
      <c r="M4676" s="2"/>
    </row>
    <row r="4677" spans="1:13" x14ac:dyDescent="0.2">
      <c r="A4677" s="47">
        <f t="shared" si="301"/>
        <v>2021</v>
      </c>
      <c r="B4677" s="181" t="str">
        <f t="shared" si="302"/>
        <v>Aug</v>
      </c>
      <c r="C4677" s="79">
        <f t="shared" si="300"/>
        <v>34</v>
      </c>
      <c r="D4677" s="194">
        <v>44427</v>
      </c>
      <c r="E4677" s="53" t="s">
        <v>217</v>
      </c>
      <c r="F4677" s="53" t="s">
        <v>146</v>
      </c>
      <c r="G4677" s="50" t="s">
        <v>138</v>
      </c>
      <c r="H4677" s="50" t="s">
        <v>144</v>
      </c>
      <c r="I4677" s="53">
        <v>67</v>
      </c>
      <c r="J4677" s="61">
        <v>3.03</v>
      </c>
      <c r="K4677" s="64">
        <f t="shared" si="303"/>
        <v>1.0074377499891942</v>
      </c>
      <c r="M4677" s="2"/>
    </row>
    <row r="4678" spans="1:13" x14ac:dyDescent="0.2">
      <c r="A4678" s="47">
        <f t="shared" si="301"/>
        <v>2021</v>
      </c>
      <c r="B4678" s="181" t="str">
        <f t="shared" si="302"/>
        <v>Aug</v>
      </c>
      <c r="C4678" s="79">
        <f t="shared" si="300"/>
        <v>34</v>
      </c>
      <c r="D4678" s="194">
        <v>44427</v>
      </c>
      <c r="E4678" s="53" t="s">
        <v>30</v>
      </c>
      <c r="F4678" s="53" t="s">
        <v>152</v>
      </c>
      <c r="G4678" s="50" t="s">
        <v>138</v>
      </c>
      <c r="H4678" s="50" t="s">
        <v>148</v>
      </c>
      <c r="I4678" s="53">
        <v>102</v>
      </c>
      <c r="J4678" s="61">
        <v>12.27</v>
      </c>
      <c r="K4678" s="64">
        <f t="shared" si="303"/>
        <v>1.1562295044892237</v>
      </c>
      <c r="M4678" s="2"/>
    </row>
    <row r="4679" spans="1:13" x14ac:dyDescent="0.2">
      <c r="A4679" s="47">
        <f t="shared" si="301"/>
        <v>2021</v>
      </c>
      <c r="B4679" s="181" t="str">
        <f t="shared" si="302"/>
        <v>Aug</v>
      </c>
      <c r="C4679" s="79">
        <f t="shared" si="300"/>
        <v>34</v>
      </c>
      <c r="D4679" s="194">
        <v>44427</v>
      </c>
      <c r="E4679" s="53" t="s">
        <v>30</v>
      </c>
      <c r="F4679" s="53" t="s">
        <v>152</v>
      </c>
      <c r="G4679" s="50" t="s">
        <v>138</v>
      </c>
      <c r="H4679" s="50" t="s">
        <v>148</v>
      </c>
      <c r="I4679" s="53">
        <v>116</v>
      </c>
      <c r="J4679" s="61">
        <v>16.97</v>
      </c>
      <c r="K4679" s="64">
        <f t="shared" si="303"/>
        <v>1.0871960719996721</v>
      </c>
      <c r="M4679" s="2"/>
    </row>
    <row r="4680" spans="1:13" x14ac:dyDescent="0.2">
      <c r="A4680" s="47">
        <f t="shared" si="301"/>
        <v>2021</v>
      </c>
      <c r="B4680" s="181" t="str">
        <f t="shared" si="302"/>
        <v>Aug</v>
      </c>
      <c r="C4680" s="79">
        <f t="shared" si="300"/>
        <v>34</v>
      </c>
      <c r="D4680" s="194">
        <v>44427</v>
      </c>
      <c r="E4680" s="53" t="s">
        <v>30</v>
      </c>
      <c r="F4680" s="53" t="s">
        <v>152</v>
      </c>
      <c r="G4680" s="50" t="s">
        <v>138</v>
      </c>
      <c r="H4680" s="50" t="s">
        <v>148</v>
      </c>
      <c r="I4680" s="53">
        <v>110</v>
      </c>
      <c r="J4680" s="61">
        <v>10.57</v>
      </c>
      <c r="K4680" s="64">
        <f t="shared" si="303"/>
        <v>0.79413974455296765</v>
      </c>
      <c r="M4680" s="2"/>
    </row>
    <row r="4681" spans="1:13" x14ac:dyDescent="0.2">
      <c r="A4681" s="47">
        <f t="shared" si="301"/>
        <v>2021</v>
      </c>
      <c r="B4681" s="181" t="str">
        <f t="shared" si="302"/>
        <v>Aug</v>
      </c>
      <c r="C4681" s="79">
        <f t="shared" si="300"/>
        <v>34</v>
      </c>
      <c r="D4681" s="194">
        <v>44427</v>
      </c>
      <c r="E4681" s="53" t="s">
        <v>30</v>
      </c>
      <c r="F4681" s="53" t="s">
        <v>152</v>
      </c>
      <c r="G4681" s="50" t="s">
        <v>138</v>
      </c>
      <c r="H4681" s="50" t="s">
        <v>148</v>
      </c>
      <c r="I4681" s="53">
        <v>99</v>
      </c>
      <c r="J4681" s="61">
        <v>10.57</v>
      </c>
      <c r="K4681" s="64">
        <f t="shared" si="303"/>
        <v>1.0893549307996813</v>
      </c>
      <c r="M4681" s="2"/>
    </row>
    <row r="4682" spans="1:13" x14ac:dyDescent="0.2">
      <c r="A4682" s="47">
        <f t="shared" si="301"/>
        <v>2021</v>
      </c>
      <c r="B4682" s="181" t="str">
        <f t="shared" si="302"/>
        <v>Aug</v>
      </c>
      <c r="C4682" s="79">
        <f t="shared" si="300"/>
        <v>34</v>
      </c>
      <c r="D4682" s="194">
        <v>44427</v>
      </c>
      <c r="E4682" s="53" t="s">
        <v>19</v>
      </c>
      <c r="F4682" s="53" t="s">
        <v>152</v>
      </c>
      <c r="G4682" s="50" t="s">
        <v>138</v>
      </c>
      <c r="H4682" s="50" t="s">
        <v>148</v>
      </c>
      <c r="I4682" s="53">
        <v>93</v>
      </c>
      <c r="J4682" s="61">
        <v>8.82</v>
      </c>
      <c r="K4682" s="64">
        <f t="shared" si="303"/>
        <v>1.0965280341937722</v>
      </c>
      <c r="M4682" s="2"/>
    </row>
    <row r="4683" spans="1:13" x14ac:dyDescent="0.2">
      <c r="A4683" s="47">
        <f t="shared" si="301"/>
        <v>2021</v>
      </c>
      <c r="B4683" s="181" t="str">
        <f t="shared" si="302"/>
        <v>Aug</v>
      </c>
      <c r="C4683" s="79">
        <f t="shared" si="300"/>
        <v>34</v>
      </c>
      <c r="D4683" s="194">
        <v>44427</v>
      </c>
      <c r="E4683" s="53" t="s">
        <v>19</v>
      </c>
      <c r="F4683" s="53" t="s">
        <v>152</v>
      </c>
      <c r="G4683" s="50" t="s">
        <v>138</v>
      </c>
      <c r="H4683" s="50" t="s">
        <v>148</v>
      </c>
      <c r="I4683" s="53">
        <v>82</v>
      </c>
      <c r="J4683" s="61">
        <v>5.96</v>
      </c>
      <c r="K4683" s="64">
        <f t="shared" si="303"/>
        <v>1.08094775177377</v>
      </c>
      <c r="M4683" s="2"/>
    </row>
    <row r="4684" spans="1:13" x14ac:dyDescent="0.2">
      <c r="A4684" s="47">
        <f t="shared" si="301"/>
        <v>2021</v>
      </c>
      <c r="B4684" s="181" t="str">
        <f t="shared" si="302"/>
        <v>Aug</v>
      </c>
      <c r="C4684" s="79">
        <f t="shared" si="300"/>
        <v>34</v>
      </c>
      <c r="D4684" s="194">
        <v>44427</v>
      </c>
      <c r="E4684" s="53" t="s">
        <v>19</v>
      </c>
      <c r="F4684" s="53" t="s">
        <v>152</v>
      </c>
      <c r="G4684" s="50" t="s">
        <v>138</v>
      </c>
      <c r="H4684" s="50" t="s">
        <v>148</v>
      </c>
      <c r="I4684" s="53">
        <v>101</v>
      </c>
      <c r="J4684" s="61">
        <v>12.5</v>
      </c>
      <c r="K4684" s="64">
        <f t="shared" si="303"/>
        <v>1.2132376849095556</v>
      </c>
      <c r="M4684" s="2"/>
    </row>
    <row r="4685" spans="1:13" x14ac:dyDescent="0.2">
      <c r="A4685" s="47">
        <f t="shared" si="301"/>
        <v>2021</v>
      </c>
      <c r="B4685" s="181" t="str">
        <f t="shared" si="302"/>
        <v>Aug</v>
      </c>
      <c r="C4685" s="79">
        <f t="shared" si="300"/>
        <v>34</v>
      </c>
      <c r="D4685" s="194">
        <v>44427</v>
      </c>
      <c r="E4685" s="53" t="s">
        <v>19</v>
      </c>
      <c r="F4685" s="53" t="s">
        <v>152</v>
      </c>
      <c r="G4685" s="50" t="s">
        <v>138</v>
      </c>
      <c r="H4685" s="50" t="s">
        <v>148</v>
      </c>
      <c r="I4685" s="53">
        <v>116</v>
      </c>
      <c r="J4685" s="61">
        <v>18.18</v>
      </c>
      <c r="K4685" s="64">
        <f t="shared" si="303"/>
        <v>1.1647156504981755</v>
      </c>
      <c r="M4685" s="2"/>
    </row>
    <row r="4686" spans="1:13" x14ac:dyDescent="0.2">
      <c r="A4686" s="47">
        <f t="shared" si="301"/>
        <v>2021</v>
      </c>
      <c r="B4686" s="181" t="str">
        <f t="shared" si="302"/>
        <v>Aug</v>
      </c>
      <c r="C4686" s="79">
        <f t="shared" ref="C4686:C4749" si="304">WEEKNUM(D4686)</f>
        <v>34</v>
      </c>
      <c r="D4686" s="194">
        <v>44427</v>
      </c>
      <c r="E4686" s="53" t="s">
        <v>8</v>
      </c>
      <c r="F4686" s="53" t="s">
        <v>146</v>
      </c>
      <c r="G4686" s="50" t="s">
        <v>138</v>
      </c>
      <c r="H4686" s="50" t="s">
        <v>148</v>
      </c>
      <c r="I4686" s="53">
        <v>76</v>
      </c>
      <c r="J4686" s="61">
        <v>5.01</v>
      </c>
      <c r="K4686" s="64">
        <f t="shared" si="303"/>
        <v>1.1412924624580842</v>
      </c>
      <c r="M4686" s="2"/>
    </row>
    <row r="4687" spans="1:13" x14ac:dyDescent="0.2">
      <c r="A4687" s="47">
        <f t="shared" si="301"/>
        <v>2021</v>
      </c>
      <c r="B4687" s="181" t="str">
        <f t="shared" si="302"/>
        <v>Aug</v>
      </c>
      <c r="C4687" s="79">
        <f t="shared" si="304"/>
        <v>34</v>
      </c>
      <c r="D4687" s="194">
        <v>44427</v>
      </c>
      <c r="E4687" s="53" t="s">
        <v>8</v>
      </c>
      <c r="F4687" s="53" t="s">
        <v>152</v>
      </c>
      <c r="G4687" s="50" t="s">
        <v>138</v>
      </c>
      <c r="H4687" s="50" t="s">
        <v>148</v>
      </c>
      <c r="I4687" s="53">
        <v>76</v>
      </c>
      <c r="J4687" s="61">
        <v>5.28</v>
      </c>
      <c r="K4687" s="64">
        <f t="shared" si="303"/>
        <v>1.2027992418719931</v>
      </c>
      <c r="M4687" s="2"/>
    </row>
    <row r="4688" spans="1:13" x14ac:dyDescent="0.2">
      <c r="A4688" s="47">
        <f t="shared" si="301"/>
        <v>2021</v>
      </c>
      <c r="B4688" s="181" t="str">
        <f t="shared" si="302"/>
        <v>Aug</v>
      </c>
      <c r="C4688" s="79">
        <f t="shared" si="304"/>
        <v>34</v>
      </c>
      <c r="D4688" s="194">
        <v>44427</v>
      </c>
      <c r="E4688" s="53" t="s">
        <v>8</v>
      </c>
      <c r="F4688" s="53" t="s">
        <v>152</v>
      </c>
      <c r="G4688" s="50" t="s">
        <v>138</v>
      </c>
      <c r="H4688" s="50" t="s">
        <v>148</v>
      </c>
      <c r="I4688" s="53">
        <v>92</v>
      </c>
      <c r="J4688" s="61">
        <v>8.4</v>
      </c>
      <c r="K4688" s="64">
        <f t="shared" si="303"/>
        <v>1.0787375688337306</v>
      </c>
      <c r="M4688" s="2"/>
    </row>
    <row r="4689" spans="1:13" x14ac:dyDescent="0.2">
      <c r="A4689" s="47">
        <f t="shared" si="301"/>
        <v>2021</v>
      </c>
      <c r="B4689" s="181" t="str">
        <f t="shared" si="302"/>
        <v>Aug</v>
      </c>
      <c r="C4689" s="79">
        <f t="shared" si="304"/>
        <v>34</v>
      </c>
      <c r="D4689" s="194">
        <v>44427</v>
      </c>
      <c r="E4689" s="53" t="s">
        <v>66</v>
      </c>
      <c r="F4689" s="53" t="s">
        <v>146</v>
      </c>
      <c r="G4689" s="50" t="s">
        <v>138</v>
      </c>
      <c r="H4689" s="50" t="s">
        <v>144</v>
      </c>
      <c r="I4689" s="53">
        <v>67</v>
      </c>
      <c r="J4689" s="61">
        <v>3.34</v>
      </c>
      <c r="K4689" s="64">
        <f t="shared" si="303"/>
        <v>1.1105089389319829</v>
      </c>
      <c r="M4689" s="2"/>
    </row>
    <row r="4690" spans="1:13" x14ac:dyDescent="0.2">
      <c r="A4690" s="47">
        <f t="shared" si="301"/>
        <v>2021</v>
      </c>
      <c r="B4690" s="181" t="str">
        <f t="shared" si="302"/>
        <v>Aug</v>
      </c>
      <c r="C4690" s="79">
        <f t="shared" si="304"/>
        <v>34</v>
      </c>
      <c r="D4690" s="194">
        <v>44427</v>
      </c>
      <c r="E4690" s="53" t="s">
        <v>66</v>
      </c>
      <c r="F4690" s="53" t="s">
        <v>146</v>
      </c>
      <c r="G4690" s="50" t="s">
        <v>138</v>
      </c>
      <c r="H4690" s="50" t="s">
        <v>144</v>
      </c>
      <c r="I4690" s="53">
        <v>67</v>
      </c>
      <c r="J4690" s="61">
        <v>3.32</v>
      </c>
      <c r="K4690" s="64">
        <f t="shared" si="303"/>
        <v>1.1038591848066417</v>
      </c>
      <c r="M4690" s="2"/>
    </row>
    <row r="4691" spans="1:13" x14ac:dyDescent="0.2">
      <c r="A4691" s="47">
        <f t="shared" si="301"/>
        <v>2021</v>
      </c>
      <c r="B4691" s="181" t="str">
        <f t="shared" si="302"/>
        <v>Aug</v>
      </c>
      <c r="C4691" s="79">
        <f t="shared" si="304"/>
        <v>34</v>
      </c>
      <c r="D4691" s="194">
        <v>44427</v>
      </c>
      <c r="E4691" s="53" t="s">
        <v>66</v>
      </c>
      <c r="F4691" s="53" t="s">
        <v>146</v>
      </c>
      <c r="G4691" s="50" t="s">
        <v>138</v>
      </c>
      <c r="H4691" s="50" t="s">
        <v>144</v>
      </c>
      <c r="I4691" s="53">
        <v>69</v>
      </c>
      <c r="J4691" s="61">
        <v>3.4</v>
      </c>
      <c r="K4691" s="64">
        <f t="shared" si="303"/>
        <v>1.0349792547540555</v>
      </c>
      <c r="M4691" s="2"/>
    </row>
    <row r="4692" spans="1:13" x14ac:dyDescent="0.2">
      <c r="A4692" s="47">
        <f t="shared" si="301"/>
        <v>2021</v>
      </c>
      <c r="B4692" s="181" t="str">
        <f t="shared" si="302"/>
        <v>Aug</v>
      </c>
      <c r="C4692" s="79">
        <f t="shared" si="304"/>
        <v>34</v>
      </c>
      <c r="D4692" s="194">
        <v>44427</v>
      </c>
      <c r="E4692" s="53" t="s">
        <v>66</v>
      </c>
      <c r="F4692" s="53" t="s">
        <v>146</v>
      </c>
      <c r="G4692" s="50" t="s">
        <v>138</v>
      </c>
      <c r="H4692" s="50" t="s">
        <v>144</v>
      </c>
      <c r="I4692" s="53">
        <v>60</v>
      </c>
      <c r="J4692" s="61">
        <v>2.4900000000000002</v>
      </c>
      <c r="K4692" s="64">
        <f t="shared" si="303"/>
        <v>1.1527777777777779</v>
      </c>
      <c r="M4692" s="2"/>
    </row>
    <row r="4693" spans="1:13" x14ac:dyDescent="0.2">
      <c r="A4693" s="47">
        <f t="shared" si="301"/>
        <v>2021</v>
      </c>
      <c r="B4693" s="181" t="str">
        <f t="shared" si="302"/>
        <v>Aug</v>
      </c>
      <c r="C4693" s="79">
        <f t="shared" si="304"/>
        <v>34</v>
      </c>
      <c r="D4693" s="194">
        <v>44427</v>
      </c>
      <c r="E4693" s="53" t="s">
        <v>66</v>
      </c>
      <c r="F4693" s="53" t="s">
        <v>146</v>
      </c>
      <c r="G4693" s="50" t="s">
        <v>138</v>
      </c>
      <c r="H4693" s="50" t="s">
        <v>144</v>
      </c>
      <c r="I4693" s="53">
        <v>65</v>
      </c>
      <c r="J4693" s="61">
        <v>3.29</v>
      </c>
      <c r="K4693" s="64">
        <f t="shared" si="303"/>
        <v>1.1979972690031861</v>
      </c>
      <c r="M4693" s="2"/>
    </row>
    <row r="4694" spans="1:13" x14ac:dyDescent="0.2">
      <c r="A4694" s="47">
        <f t="shared" si="301"/>
        <v>2021</v>
      </c>
      <c r="B4694" s="181" t="str">
        <f t="shared" si="302"/>
        <v>Aug</v>
      </c>
      <c r="C4694" s="79">
        <f t="shared" si="304"/>
        <v>34</v>
      </c>
      <c r="D4694" s="194">
        <v>44427</v>
      </c>
      <c r="E4694" s="53" t="s">
        <v>66</v>
      </c>
      <c r="F4694" s="53" t="s">
        <v>146</v>
      </c>
      <c r="G4694" s="50" t="s">
        <v>138</v>
      </c>
      <c r="H4694" s="50" t="s">
        <v>148</v>
      </c>
      <c r="I4694" s="53">
        <v>80</v>
      </c>
      <c r="J4694" s="61">
        <v>6.08</v>
      </c>
      <c r="K4694" s="64">
        <f t="shared" si="303"/>
        <v>1.1875</v>
      </c>
      <c r="M4694" s="2"/>
    </row>
    <row r="4695" spans="1:13" x14ac:dyDescent="0.2">
      <c r="A4695" s="47">
        <f t="shared" si="301"/>
        <v>2021</v>
      </c>
      <c r="B4695" s="181" t="str">
        <f t="shared" si="302"/>
        <v>Aug</v>
      </c>
      <c r="C4695" s="79">
        <f t="shared" si="304"/>
        <v>34</v>
      </c>
      <c r="D4695" s="194">
        <v>44427</v>
      </c>
      <c r="E4695" s="53" t="s">
        <v>66</v>
      </c>
      <c r="F4695" s="53" t="s">
        <v>146</v>
      </c>
      <c r="G4695" s="50" t="s">
        <v>138</v>
      </c>
      <c r="H4695" s="50" t="s">
        <v>144</v>
      </c>
      <c r="I4695" s="53">
        <v>64</v>
      </c>
      <c r="J4695" s="61">
        <v>3.15</v>
      </c>
      <c r="K4695" s="64">
        <f t="shared" si="303"/>
        <v>1.201629638671875</v>
      </c>
      <c r="M4695" s="2"/>
    </row>
    <row r="4696" spans="1:13" x14ac:dyDescent="0.2">
      <c r="A4696" s="47">
        <f t="shared" si="301"/>
        <v>2021</v>
      </c>
      <c r="B4696" s="181" t="str">
        <f t="shared" si="302"/>
        <v>Aug</v>
      </c>
      <c r="C4696" s="79">
        <f t="shared" si="304"/>
        <v>34</v>
      </c>
      <c r="D4696" s="194">
        <v>44427</v>
      </c>
      <c r="E4696" s="53" t="s">
        <v>66</v>
      </c>
      <c r="F4696" s="53" t="s">
        <v>146</v>
      </c>
      <c r="G4696" s="50" t="s">
        <v>138</v>
      </c>
      <c r="H4696" s="50" t="s">
        <v>148</v>
      </c>
      <c r="I4696" s="53">
        <v>80</v>
      </c>
      <c r="J4696" s="61">
        <v>5.78</v>
      </c>
      <c r="K4696" s="64">
        <f t="shared" si="303"/>
        <v>1.12890625</v>
      </c>
      <c r="M4696" s="2"/>
    </row>
    <row r="4697" spans="1:13" x14ac:dyDescent="0.2">
      <c r="A4697" s="47">
        <f t="shared" si="301"/>
        <v>2021</v>
      </c>
      <c r="B4697" s="181" t="str">
        <f t="shared" si="302"/>
        <v>Aug</v>
      </c>
      <c r="C4697" s="79">
        <f t="shared" si="304"/>
        <v>34</v>
      </c>
      <c r="D4697" s="194">
        <v>44427</v>
      </c>
      <c r="E4697" s="53" t="s">
        <v>66</v>
      </c>
      <c r="F4697" s="53" t="s">
        <v>146</v>
      </c>
      <c r="G4697" s="50" t="s">
        <v>138</v>
      </c>
      <c r="H4697" s="50" t="s">
        <v>144</v>
      </c>
      <c r="I4697" s="53">
        <v>67</v>
      </c>
      <c r="J4697" s="61">
        <v>3.49</v>
      </c>
      <c r="K4697" s="64">
        <f t="shared" si="303"/>
        <v>1.160382094872042</v>
      </c>
      <c r="M4697" s="2"/>
    </row>
    <row r="4698" spans="1:13" x14ac:dyDescent="0.2">
      <c r="A4698" s="47">
        <f t="shared" si="301"/>
        <v>2021</v>
      </c>
      <c r="B4698" s="181" t="str">
        <f t="shared" si="302"/>
        <v>Aug</v>
      </c>
      <c r="C4698" s="79">
        <f t="shared" si="304"/>
        <v>34</v>
      </c>
      <c r="D4698" s="194">
        <v>44427</v>
      </c>
      <c r="E4698" s="53" t="s">
        <v>66</v>
      </c>
      <c r="F4698" s="53" t="s">
        <v>146</v>
      </c>
      <c r="G4698" s="50" t="s">
        <v>138</v>
      </c>
      <c r="H4698" s="50" t="s">
        <v>148</v>
      </c>
      <c r="I4698" s="53">
        <v>85</v>
      </c>
      <c r="J4698" s="61">
        <v>7.55</v>
      </c>
      <c r="K4698" s="64">
        <f t="shared" si="303"/>
        <v>1.2293914105434562</v>
      </c>
      <c r="M4698" s="2"/>
    </row>
    <row r="4699" spans="1:13" x14ac:dyDescent="0.2">
      <c r="A4699" s="47">
        <f t="shared" si="301"/>
        <v>2021</v>
      </c>
      <c r="B4699" s="181" t="str">
        <f t="shared" si="302"/>
        <v>Aug</v>
      </c>
      <c r="C4699" s="79">
        <f t="shared" si="304"/>
        <v>34</v>
      </c>
      <c r="D4699" s="194">
        <v>44427</v>
      </c>
      <c r="E4699" s="53" t="s">
        <v>66</v>
      </c>
      <c r="F4699" s="53" t="s">
        <v>146</v>
      </c>
      <c r="G4699" s="50" t="s">
        <v>138</v>
      </c>
      <c r="H4699" s="50" t="s">
        <v>148</v>
      </c>
      <c r="I4699" s="53">
        <v>80</v>
      </c>
      <c r="J4699" s="61">
        <v>5.8</v>
      </c>
      <c r="K4699" s="64">
        <f t="shared" si="303"/>
        <v>1.1328125</v>
      </c>
      <c r="M4699" s="2"/>
    </row>
    <row r="4700" spans="1:13" x14ac:dyDescent="0.2">
      <c r="A4700" s="47">
        <f t="shared" si="301"/>
        <v>2021</v>
      </c>
      <c r="B4700" s="181" t="str">
        <f t="shared" si="302"/>
        <v>Aug</v>
      </c>
      <c r="C4700" s="79">
        <f t="shared" si="304"/>
        <v>34</v>
      </c>
      <c r="D4700" s="194">
        <v>44427</v>
      </c>
      <c r="E4700" s="53" t="s">
        <v>66</v>
      </c>
      <c r="F4700" s="53" t="s">
        <v>146</v>
      </c>
      <c r="G4700" s="50" t="s">
        <v>138</v>
      </c>
      <c r="H4700" s="50" t="s">
        <v>144</v>
      </c>
      <c r="I4700" s="53">
        <v>65</v>
      </c>
      <c r="J4700" s="61">
        <v>3.36</v>
      </c>
      <c r="K4700" s="64">
        <f t="shared" si="303"/>
        <v>1.2234865725989987</v>
      </c>
      <c r="M4700" s="2"/>
    </row>
    <row r="4701" spans="1:13" x14ac:dyDescent="0.2">
      <c r="A4701" s="47">
        <f t="shared" si="301"/>
        <v>2021</v>
      </c>
      <c r="B4701" s="181" t="str">
        <f t="shared" si="302"/>
        <v>Aug</v>
      </c>
      <c r="C4701" s="79">
        <f t="shared" si="304"/>
        <v>34</v>
      </c>
      <c r="D4701" s="194">
        <v>44427</v>
      </c>
      <c r="E4701" s="53" t="s">
        <v>66</v>
      </c>
      <c r="F4701" s="53" t="s">
        <v>146</v>
      </c>
      <c r="G4701" s="50" t="s">
        <v>138</v>
      </c>
      <c r="H4701" s="50" t="s">
        <v>144</v>
      </c>
      <c r="I4701" s="53">
        <v>58</v>
      </c>
      <c r="J4701" s="61">
        <v>2.15</v>
      </c>
      <c r="K4701" s="64">
        <f t="shared" si="303"/>
        <v>1.1019311984911231</v>
      </c>
      <c r="M4701" s="2"/>
    </row>
    <row r="4702" spans="1:13" x14ac:dyDescent="0.2">
      <c r="A4702" s="47">
        <f t="shared" si="301"/>
        <v>2021</v>
      </c>
      <c r="B4702" s="181" t="str">
        <f t="shared" si="302"/>
        <v>Aug</v>
      </c>
      <c r="C4702" s="79">
        <f t="shared" si="304"/>
        <v>34</v>
      </c>
      <c r="D4702" s="194">
        <v>44427</v>
      </c>
      <c r="E4702" s="53" t="s">
        <v>66</v>
      </c>
      <c r="F4702" s="53" t="s">
        <v>146</v>
      </c>
      <c r="G4702" s="50" t="s">
        <v>138</v>
      </c>
      <c r="H4702" s="50" t="s">
        <v>144</v>
      </c>
      <c r="I4702" s="53">
        <v>65</v>
      </c>
      <c r="J4702" s="61">
        <v>3.07</v>
      </c>
      <c r="K4702" s="64">
        <f t="shared" si="303"/>
        <v>1.1178880291306328</v>
      </c>
      <c r="M4702" s="2"/>
    </row>
    <row r="4703" spans="1:13" x14ac:dyDescent="0.2">
      <c r="A4703" s="47">
        <f t="shared" si="301"/>
        <v>2021</v>
      </c>
      <c r="B4703" s="181" t="str">
        <f t="shared" si="302"/>
        <v>Aug</v>
      </c>
      <c r="C4703" s="79">
        <f t="shared" si="304"/>
        <v>34</v>
      </c>
      <c r="D4703" s="194">
        <v>44427</v>
      </c>
      <c r="E4703" s="53" t="s">
        <v>66</v>
      </c>
      <c r="F4703" s="53" t="s">
        <v>146</v>
      </c>
      <c r="G4703" s="50" t="s">
        <v>138</v>
      </c>
      <c r="H4703" s="50" t="s">
        <v>144</v>
      </c>
      <c r="I4703" s="53">
        <v>61</v>
      </c>
      <c r="J4703" s="61">
        <v>2.4500000000000002</v>
      </c>
      <c r="K4703" s="64">
        <f t="shared" si="303"/>
        <v>1.0793854992268077</v>
      </c>
      <c r="M4703" s="2"/>
    </row>
    <row r="4704" spans="1:13" x14ac:dyDescent="0.2">
      <c r="A4704" s="47">
        <f t="shared" si="301"/>
        <v>2021</v>
      </c>
      <c r="B4704" s="181" t="str">
        <f t="shared" si="302"/>
        <v>Aug</v>
      </c>
      <c r="C4704" s="79">
        <f t="shared" si="304"/>
        <v>34</v>
      </c>
      <c r="D4704" s="194">
        <v>44427</v>
      </c>
      <c r="E4704" s="53" t="s">
        <v>66</v>
      </c>
      <c r="F4704" s="53" t="s">
        <v>146</v>
      </c>
      <c r="G4704" s="50" t="s">
        <v>138</v>
      </c>
      <c r="H4704" s="50" t="s">
        <v>144</v>
      </c>
      <c r="I4704" s="53">
        <v>64</v>
      </c>
      <c r="J4704" s="61">
        <v>2.84</v>
      </c>
      <c r="K4704" s="64">
        <f t="shared" si="303"/>
        <v>1.0833740234375</v>
      </c>
      <c r="M4704" s="2"/>
    </row>
    <row r="4705" spans="1:13" x14ac:dyDescent="0.2">
      <c r="A4705" s="47">
        <f t="shared" si="301"/>
        <v>2021</v>
      </c>
      <c r="B4705" s="181" t="str">
        <f t="shared" si="302"/>
        <v>Aug</v>
      </c>
      <c r="C4705" s="79">
        <f t="shared" si="304"/>
        <v>34</v>
      </c>
      <c r="D4705" s="194">
        <v>44427</v>
      </c>
      <c r="E4705" s="53" t="s">
        <v>66</v>
      </c>
      <c r="F4705" s="53" t="s">
        <v>146</v>
      </c>
      <c r="G4705" s="50" t="s">
        <v>138</v>
      </c>
      <c r="H4705" s="50" t="s">
        <v>144</v>
      </c>
      <c r="I4705" s="53">
        <v>85</v>
      </c>
      <c r="J4705" s="61">
        <v>7.26</v>
      </c>
      <c r="K4705" s="64">
        <f t="shared" si="303"/>
        <v>1.1821697537146347</v>
      </c>
      <c r="M4705" s="2"/>
    </row>
    <row r="4706" spans="1:13" x14ac:dyDescent="0.2">
      <c r="A4706" s="47">
        <f t="shared" si="301"/>
        <v>2021</v>
      </c>
      <c r="B4706" s="181" t="str">
        <f t="shared" si="302"/>
        <v>Aug</v>
      </c>
      <c r="C4706" s="79">
        <f t="shared" si="304"/>
        <v>34</v>
      </c>
      <c r="D4706" s="194">
        <v>44427</v>
      </c>
      <c r="E4706" s="53" t="s">
        <v>66</v>
      </c>
      <c r="F4706" s="53" t="s">
        <v>146</v>
      </c>
      <c r="G4706" s="50" t="s">
        <v>138</v>
      </c>
      <c r="H4706" s="50" t="s">
        <v>148</v>
      </c>
      <c r="I4706" s="53">
        <v>77</v>
      </c>
      <c r="J4706" s="61">
        <v>5.22</v>
      </c>
      <c r="K4706" s="64">
        <f t="shared" si="303"/>
        <v>1.1434003675528384</v>
      </c>
      <c r="M4706" s="2"/>
    </row>
    <row r="4707" spans="1:13" x14ac:dyDescent="0.2">
      <c r="A4707" s="47">
        <f t="shared" si="301"/>
        <v>2021</v>
      </c>
      <c r="B4707" s="181" t="str">
        <f t="shared" si="302"/>
        <v>Aug</v>
      </c>
      <c r="C4707" s="79">
        <f t="shared" si="304"/>
        <v>34</v>
      </c>
      <c r="D4707" s="194">
        <v>44427</v>
      </c>
      <c r="E4707" s="53" t="s">
        <v>66</v>
      </c>
      <c r="F4707" s="53" t="s">
        <v>146</v>
      </c>
      <c r="G4707" s="50" t="s">
        <v>138</v>
      </c>
      <c r="H4707" s="50" t="s">
        <v>148</v>
      </c>
      <c r="I4707" s="53">
        <v>70</v>
      </c>
      <c r="J4707" s="61">
        <v>4.03</v>
      </c>
      <c r="K4707" s="64">
        <f t="shared" si="303"/>
        <v>1.1749271137026238</v>
      </c>
      <c r="M4707" s="2"/>
    </row>
    <row r="4708" spans="1:13" x14ac:dyDescent="0.2">
      <c r="A4708" s="47">
        <f t="shared" si="301"/>
        <v>2021</v>
      </c>
      <c r="B4708" s="181" t="str">
        <f t="shared" si="302"/>
        <v>Aug</v>
      </c>
      <c r="C4708" s="79">
        <f t="shared" si="304"/>
        <v>34</v>
      </c>
      <c r="D4708" s="194">
        <v>44427</v>
      </c>
      <c r="E4708" s="53" t="s">
        <v>66</v>
      </c>
      <c r="F4708" s="53" t="s">
        <v>146</v>
      </c>
      <c r="G4708" s="50" t="s">
        <v>138</v>
      </c>
      <c r="H4708" s="50" t="s">
        <v>148</v>
      </c>
      <c r="I4708" s="53">
        <v>79</v>
      </c>
      <c r="J4708" s="61">
        <v>5.63</v>
      </c>
      <c r="K4708" s="64">
        <f t="shared" si="303"/>
        <v>1.1418974969525737</v>
      </c>
      <c r="M4708" s="2"/>
    </row>
    <row r="4709" spans="1:13" x14ac:dyDescent="0.2">
      <c r="A4709" s="47">
        <f t="shared" si="301"/>
        <v>2021</v>
      </c>
      <c r="B4709" s="181" t="str">
        <f t="shared" si="302"/>
        <v>Aug</v>
      </c>
      <c r="C4709" s="79">
        <f t="shared" si="304"/>
        <v>34</v>
      </c>
      <c r="D4709" s="194">
        <v>44427</v>
      </c>
      <c r="E4709" s="53" t="s">
        <v>66</v>
      </c>
      <c r="F4709" s="53" t="s">
        <v>146</v>
      </c>
      <c r="G4709" s="50" t="s">
        <v>138</v>
      </c>
      <c r="H4709" s="50" t="s">
        <v>144</v>
      </c>
      <c r="I4709" s="53">
        <v>68</v>
      </c>
      <c r="J4709" s="61">
        <v>4.4400000000000004</v>
      </c>
      <c r="K4709" s="64">
        <f t="shared" si="303"/>
        <v>1.4120700183187465</v>
      </c>
      <c r="M4709" s="2"/>
    </row>
    <row r="4710" spans="1:13" x14ac:dyDescent="0.2">
      <c r="A4710" s="47">
        <f t="shared" si="301"/>
        <v>2021</v>
      </c>
      <c r="B4710" s="181" t="str">
        <f t="shared" si="302"/>
        <v>Aug</v>
      </c>
      <c r="C4710" s="79">
        <f t="shared" si="304"/>
        <v>34</v>
      </c>
      <c r="D4710" s="194">
        <v>44427</v>
      </c>
      <c r="E4710" s="53" t="s">
        <v>66</v>
      </c>
      <c r="F4710" s="53" t="s">
        <v>146</v>
      </c>
      <c r="G4710" s="50" t="s">
        <v>138</v>
      </c>
      <c r="H4710" s="50" t="s">
        <v>148</v>
      </c>
      <c r="I4710" s="53">
        <v>90</v>
      </c>
      <c r="J4710" s="61">
        <v>8.59</v>
      </c>
      <c r="K4710" s="64">
        <f t="shared" si="303"/>
        <v>1.1783264746227708</v>
      </c>
      <c r="M4710" s="2"/>
    </row>
    <row r="4711" spans="1:13" x14ac:dyDescent="0.2">
      <c r="A4711" s="47">
        <f t="shared" si="301"/>
        <v>2021</v>
      </c>
      <c r="B4711" s="181" t="str">
        <f t="shared" si="302"/>
        <v>Aug</v>
      </c>
      <c r="C4711" s="79">
        <f t="shared" si="304"/>
        <v>34</v>
      </c>
      <c r="D4711" s="194">
        <v>44427</v>
      </c>
      <c r="E4711" s="53" t="s">
        <v>66</v>
      </c>
      <c r="F4711" s="53" t="s">
        <v>146</v>
      </c>
      <c r="G4711" s="50" t="s">
        <v>138</v>
      </c>
      <c r="H4711" s="50" t="s">
        <v>148</v>
      </c>
      <c r="I4711" s="53">
        <v>80</v>
      </c>
      <c r="J4711" s="61">
        <v>5.64</v>
      </c>
      <c r="K4711" s="64">
        <f t="shared" si="303"/>
        <v>1.1015625</v>
      </c>
      <c r="M4711" s="2"/>
    </row>
    <row r="4712" spans="1:13" x14ac:dyDescent="0.2">
      <c r="A4712" s="47">
        <f t="shared" ref="A4712:A4775" si="305">YEAR(D4712)</f>
        <v>2021</v>
      </c>
      <c r="B4712" s="181" t="str">
        <f t="shared" si="302"/>
        <v>Aug</v>
      </c>
      <c r="C4712" s="79">
        <f t="shared" si="304"/>
        <v>34</v>
      </c>
      <c r="D4712" s="194">
        <v>44427</v>
      </c>
      <c r="E4712" s="53" t="s">
        <v>66</v>
      </c>
      <c r="F4712" s="53" t="s">
        <v>146</v>
      </c>
      <c r="G4712" s="50" t="s">
        <v>138</v>
      </c>
      <c r="H4712" s="50" t="s">
        <v>148</v>
      </c>
      <c r="I4712" s="53">
        <v>85</v>
      </c>
      <c r="J4712" s="61">
        <v>7.52</v>
      </c>
      <c r="K4712" s="64">
        <f t="shared" si="303"/>
        <v>1.2245064115611644</v>
      </c>
      <c r="M4712" s="2"/>
    </row>
    <row r="4713" spans="1:13" x14ac:dyDescent="0.2">
      <c r="A4713" s="47">
        <f t="shared" si="305"/>
        <v>2021</v>
      </c>
      <c r="B4713" s="181" t="str">
        <f t="shared" si="302"/>
        <v>Aug</v>
      </c>
      <c r="C4713" s="79">
        <f t="shared" si="304"/>
        <v>34</v>
      </c>
      <c r="D4713" s="194">
        <v>44427</v>
      </c>
      <c r="E4713" s="53" t="s">
        <v>200</v>
      </c>
      <c r="F4713" s="53" t="s">
        <v>146</v>
      </c>
      <c r="G4713" s="50" t="s">
        <v>138</v>
      </c>
      <c r="H4713" s="50" t="s">
        <v>148</v>
      </c>
      <c r="I4713" s="53">
        <v>73</v>
      </c>
      <c r="J4713" s="61">
        <v>4.34</v>
      </c>
      <c r="K4713" s="64">
        <f t="shared" si="303"/>
        <v>1.1156324787862741</v>
      </c>
      <c r="M4713" s="2"/>
    </row>
    <row r="4714" spans="1:13" x14ac:dyDescent="0.2">
      <c r="A4714" s="47">
        <f t="shared" si="305"/>
        <v>2021</v>
      </c>
      <c r="B4714" s="181" t="str">
        <f t="shared" si="302"/>
        <v>Aug</v>
      </c>
      <c r="C4714" s="79">
        <f t="shared" si="304"/>
        <v>34</v>
      </c>
      <c r="D4714" s="194">
        <v>44427</v>
      </c>
      <c r="E4714" s="53" t="s">
        <v>200</v>
      </c>
      <c r="F4714" s="53" t="s">
        <v>146</v>
      </c>
      <c r="G4714" s="50" t="s">
        <v>138</v>
      </c>
      <c r="H4714" s="50" t="s">
        <v>148</v>
      </c>
      <c r="I4714" s="53">
        <v>85</v>
      </c>
      <c r="J4714" s="61">
        <v>7.5</v>
      </c>
      <c r="K4714" s="64">
        <f t="shared" si="303"/>
        <v>1.2212497455729696</v>
      </c>
      <c r="M4714" s="2"/>
    </row>
    <row r="4715" spans="1:13" x14ac:dyDescent="0.2">
      <c r="A4715" s="47">
        <f t="shared" si="305"/>
        <v>2021</v>
      </c>
      <c r="B4715" s="181" t="str">
        <f t="shared" si="302"/>
        <v>Aug</v>
      </c>
      <c r="C4715" s="79">
        <f t="shared" si="304"/>
        <v>34</v>
      </c>
      <c r="D4715" s="194">
        <v>44427</v>
      </c>
      <c r="E4715" s="53" t="s">
        <v>200</v>
      </c>
      <c r="F4715" s="53" t="s">
        <v>146</v>
      </c>
      <c r="G4715" s="50" t="s">
        <v>138</v>
      </c>
      <c r="H4715" s="50" t="s">
        <v>144</v>
      </c>
      <c r="I4715" s="53">
        <v>54</v>
      </c>
      <c r="J4715" s="61">
        <v>1.73</v>
      </c>
      <c r="K4715" s="64">
        <f t="shared" si="303"/>
        <v>1.0986638215719149</v>
      </c>
      <c r="M4715" s="2"/>
    </row>
    <row r="4716" spans="1:13" x14ac:dyDescent="0.2">
      <c r="A4716" s="47">
        <f t="shared" si="305"/>
        <v>2021</v>
      </c>
      <c r="B4716" s="181" t="str">
        <f t="shared" si="302"/>
        <v>Aug</v>
      </c>
      <c r="C4716" s="79">
        <f t="shared" si="304"/>
        <v>34</v>
      </c>
      <c r="D4716" s="194">
        <v>44427</v>
      </c>
      <c r="E4716" s="53" t="s">
        <v>200</v>
      </c>
      <c r="F4716" s="53" t="s">
        <v>146</v>
      </c>
      <c r="G4716" s="50" t="s">
        <v>138</v>
      </c>
      <c r="H4716" s="50" t="s">
        <v>144</v>
      </c>
      <c r="I4716" s="53">
        <v>66</v>
      </c>
      <c r="J4716" s="61">
        <v>3.45</v>
      </c>
      <c r="K4716" s="64">
        <f t="shared" si="303"/>
        <v>1.2000166958844645</v>
      </c>
      <c r="M4716" s="2"/>
    </row>
    <row r="4717" spans="1:13" x14ac:dyDescent="0.2">
      <c r="A4717" s="47">
        <f t="shared" si="305"/>
        <v>2021</v>
      </c>
      <c r="B4717" s="181" t="str">
        <f t="shared" si="302"/>
        <v>Aug</v>
      </c>
      <c r="C4717" s="79">
        <f t="shared" si="304"/>
        <v>34</v>
      </c>
      <c r="D4717" s="194">
        <v>44427</v>
      </c>
      <c r="E4717" s="53" t="s">
        <v>200</v>
      </c>
      <c r="F4717" s="53" t="s">
        <v>146</v>
      </c>
      <c r="G4717" s="50" t="s">
        <v>138</v>
      </c>
      <c r="H4717" s="50" t="s">
        <v>148</v>
      </c>
      <c r="I4717" s="53">
        <v>71</v>
      </c>
      <c r="J4717" s="61">
        <v>4.1900000000000004</v>
      </c>
      <c r="K4717" s="64">
        <f t="shared" si="303"/>
        <v>1.1706820969458889</v>
      </c>
      <c r="M4717" s="2"/>
    </row>
    <row r="4718" spans="1:13" x14ac:dyDescent="0.2">
      <c r="A4718" s="47">
        <f t="shared" si="305"/>
        <v>2021</v>
      </c>
      <c r="B4718" s="181" t="str">
        <f t="shared" ref="B4718:B4781" si="306">TEXT(D4718,"mmm")</f>
        <v>Aug</v>
      </c>
      <c r="C4718" s="79">
        <f t="shared" si="304"/>
        <v>34</v>
      </c>
      <c r="D4718" s="194">
        <v>44427</v>
      </c>
      <c r="E4718" s="53" t="s">
        <v>200</v>
      </c>
      <c r="F4718" s="53" t="s">
        <v>146</v>
      </c>
      <c r="G4718" s="50" t="s">
        <v>138</v>
      </c>
      <c r="H4718" s="50" t="s">
        <v>144</v>
      </c>
      <c r="I4718" s="53">
        <v>69</v>
      </c>
      <c r="J4718" s="61">
        <v>3.86</v>
      </c>
      <c r="K4718" s="64">
        <f t="shared" si="303"/>
        <v>1.1750058598090158</v>
      </c>
      <c r="M4718" s="2"/>
    </row>
    <row r="4719" spans="1:13" x14ac:dyDescent="0.2">
      <c r="A4719" s="47">
        <f t="shared" si="305"/>
        <v>2021</v>
      </c>
      <c r="B4719" s="181" t="str">
        <f t="shared" si="306"/>
        <v>Aug</v>
      </c>
      <c r="C4719" s="79">
        <f t="shared" si="304"/>
        <v>34</v>
      </c>
      <c r="D4719" s="194">
        <v>44427</v>
      </c>
      <c r="E4719" s="53" t="s">
        <v>200</v>
      </c>
      <c r="F4719" s="53" t="s">
        <v>146</v>
      </c>
      <c r="G4719" s="50" t="s">
        <v>138</v>
      </c>
      <c r="H4719" s="50" t="s">
        <v>148</v>
      </c>
      <c r="I4719" s="53">
        <v>75</v>
      </c>
      <c r="J4719" s="61">
        <v>5.0999999999999996</v>
      </c>
      <c r="K4719" s="64">
        <f t="shared" si="303"/>
        <v>1.2088888888888887</v>
      </c>
      <c r="M4719" s="2"/>
    </row>
    <row r="4720" spans="1:13" x14ac:dyDescent="0.2">
      <c r="A4720" s="47">
        <f t="shared" si="305"/>
        <v>2021</v>
      </c>
      <c r="B4720" s="181" t="str">
        <f t="shared" si="306"/>
        <v>Aug</v>
      </c>
      <c r="C4720" s="79">
        <f t="shared" si="304"/>
        <v>34</v>
      </c>
      <c r="D4720" s="194">
        <v>44427</v>
      </c>
      <c r="E4720" s="53" t="s">
        <v>200</v>
      </c>
      <c r="F4720" s="53" t="s">
        <v>146</v>
      </c>
      <c r="G4720" s="50" t="s">
        <v>138</v>
      </c>
      <c r="H4720" s="50" t="s">
        <v>144</v>
      </c>
      <c r="I4720" s="53">
        <v>68</v>
      </c>
      <c r="J4720" s="61">
        <v>3.47</v>
      </c>
      <c r="K4720" s="64">
        <f t="shared" si="303"/>
        <v>1.1035772440464076</v>
      </c>
      <c r="M4720" s="2"/>
    </row>
    <row r="4721" spans="1:13" x14ac:dyDescent="0.2">
      <c r="A4721" s="47">
        <f t="shared" si="305"/>
        <v>2021</v>
      </c>
      <c r="B4721" s="181" t="str">
        <f t="shared" si="306"/>
        <v>Aug</v>
      </c>
      <c r="C4721" s="79">
        <f t="shared" si="304"/>
        <v>34</v>
      </c>
      <c r="D4721" s="194">
        <v>44427</v>
      </c>
      <c r="E4721" s="53" t="s">
        <v>200</v>
      </c>
      <c r="F4721" s="53" t="s">
        <v>146</v>
      </c>
      <c r="G4721" s="50" t="s">
        <v>138</v>
      </c>
      <c r="H4721" s="50" t="s">
        <v>144</v>
      </c>
      <c r="I4721" s="53">
        <v>69</v>
      </c>
      <c r="J4721" s="61">
        <v>3.9</v>
      </c>
      <c r="K4721" s="64">
        <f t="shared" si="303"/>
        <v>1.1871820863355342</v>
      </c>
      <c r="M4721" s="2"/>
    </row>
    <row r="4722" spans="1:13" x14ac:dyDescent="0.2">
      <c r="A4722" s="47">
        <f t="shared" si="305"/>
        <v>2021</v>
      </c>
      <c r="B4722" s="181" t="str">
        <f t="shared" si="306"/>
        <v>Aug</v>
      </c>
      <c r="C4722" s="79">
        <f t="shared" si="304"/>
        <v>34</v>
      </c>
      <c r="D4722" s="194">
        <v>44427</v>
      </c>
      <c r="E4722" s="53" t="s">
        <v>200</v>
      </c>
      <c r="F4722" s="53" t="s">
        <v>146</v>
      </c>
      <c r="G4722" s="50" t="s">
        <v>138</v>
      </c>
      <c r="H4722" s="50" t="s">
        <v>144</v>
      </c>
      <c r="I4722" s="53">
        <v>68</v>
      </c>
      <c r="J4722" s="61">
        <v>3.67</v>
      </c>
      <c r="K4722" s="64">
        <f t="shared" si="303"/>
        <v>1.167184001628333</v>
      </c>
      <c r="M4722" s="2"/>
    </row>
    <row r="4723" spans="1:13" x14ac:dyDescent="0.2">
      <c r="A4723" s="47">
        <f t="shared" si="305"/>
        <v>2021</v>
      </c>
      <c r="B4723" s="181" t="str">
        <f t="shared" si="306"/>
        <v>Aug</v>
      </c>
      <c r="C4723" s="79">
        <f t="shared" si="304"/>
        <v>34</v>
      </c>
      <c r="D4723" s="194">
        <v>44427</v>
      </c>
      <c r="E4723" s="53" t="s">
        <v>200</v>
      </c>
      <c r="F4723" s="53" t="s">
        <v>146</v>
      </c>
      <c r="G4723" s="50" t="s">
        <v>138</v>
      </c>
      <c r="H4723" s="50" t="s">
        <v>148</v>
      </c>
      <c r="I4723" s="53">
        <v>83</v>
      </c>
      <c r="J4723" s="61">
        <v>7.31</v>
      </c>
      <c r="K4723" s="64">
        <f t="shared" si="303"/>
        <v>1.2784480934333939</v>
      </c>
      <c r="M4723" s="2"/>
    </row>
    <row r="4724" spans="1:13" x14ac:dyDescent="0.2">
      <c r="A4724" s="47">
        <f t="shared" si="305"/>
        <v>2021</v>
      </c>
      <c r="B4724" s="181" t="str">
        <f t="shared" si="306"/>
        <v>Aug</v>
      </c>
      <c r="C4724" s="79">
        <f t="shared" si="304"/>
        <v>34</v>
      </c>
      <c r="D4724" s="194">
        <v>44427</v>
      </c>
      <c r="E4724" s="53" t="s">
        <v>200</v>
      </c>
      <c r="F4724" s="53" t="s">
        <v>146</v>
      </c>
      <c r="G4724" s="50" t="s">
        <v>138</v>
      </c>
      <c r="H4724" s="50" t="s">
        <v>148</v>
      </c>
      <c r="I4724" s="53">
        <v>71</v>
      </c>
      <c r="J4724" s="61">
        <v>4.04</v>
      </c>
      <c r="K4724" s="64">
        <f t="shared" si="303"/>
        <v>1.128772236673363</v>
      </c>
      <c r="M4724" s="2"/>
    </row>
    <row r="4725" spans="1:13" x14ac:dyDescent="0.2">
      <c r="A4725" s="47">
        <f t="shared" si="305"/>
        <v>2021</v>
      </c>
      <c r="B4725" s="181" t="str">
        <f t="shared" si="306"/>
        <v>Aug</v>
      </c>
      <c r="C4725" s="79">
        <f t="shared" si="304"/>
        <v>34</v>
      </c>
      <c r="D4725" s="194">
        <v>44427</v>
      </c>
      <c r="E4725" s="53" t="s">
        <v>200</v>
      </c>
      <c r="F4725" s="53" t="s">
        <v>146</v>
      </c>
      <c r="G4725" s="50" t="s">
        <v>138</v>
      </c>
      <c r="H4725" s="50" t="s">
        <v>148</v>
      </c>
      <c r="I4725" s="53">
        <v>80</v>
      </c>
      <c r="J4725" s="61">
        <v>6.22</v>
      </c>
      <c r="K4725" s="64">
        <f t="shared" si="303"/>
        <v>1.21484375</v>
      </c>
      <c r="M4725" s="2"/>
    </row>
    <row r="4726" spans="1:13" x14ac:dyDescent="0.2">
      <c r="A4726" s="47">
        <f t="shared" si="305"/>
        <v>2021</v>
      </c>
      <c r="B4726" s="181" t="str">
        <f t="shared" si="306"/>
        <v>Aug</v>
      </c>
      <c r="C4726" s="79">
        <f t="shared" si="304"/>
        <v>34</v>
      </c>
      <c r="D4726" s="194">
        <v>44427</v>
      </c>
      <c r="E4726" s="53" t="s">
        <v>200</v>
      </c>
      <c r="F4726" s="53" t="s">
        <v>146</v>
      </c>
      <c r="G4726" s="50" t="s">
        <v>138</v>
      </c>
      <c r="H4726" s="50" t="s">
        <v>144</v>
      </c>
      <c r="I4726" s="53">
        <v>65</v>
      </c>
      <c r="J4726" s="61">
        <v>2.92</v>
      </c>
      <c r="K4726" s="64">
        <f t="shared" si="303"/>
        <v>1.0632680928538916</v>
      </c>
      <c r="M4726" s="2"/>
    </row>
    <row r="4727" spans="1:13" x14ac:dyDescent="0.2">
      <c r="A4727" s="47">
        <f t="shared" si="305"/>
        <v>2021</v>
      </c>
      <c r="B4727" s="181" t="str">
        <f t="shared" si="306"/>
        <v>Aug</v>
      </c>
      <c r="C4727" s="79">
        <f t="shared" si="304"/>
        <v>34</v>
      </c>
      <c r="D4727" s="194">
        <v>44427</v>
      </c>
      <c r="E4727" s="53" t="s">
        <v>200</v>
      </c>
      <c r="F4727" s="53" t="s">
        <v>146</v>
      </c>
      <c r="G4727" s="50" t="s">
        <v>138</v>
      </c>
      <c r="H4727" s="50" t="s">
        <v>148</v>
      </c>
      <c r="I4727" s="53">
        <v>72</v>
      </c>
      <c r="J4727" s="61">
        <v>4.43</v>
      </c>
      <c r="K4727" s="64">
        <f t="shared" si="303"/>
        <v>1.1868784293552812</v>
      </c>
      <c r="M4727" s="2"/>
    </row>
    <row r="4728" spans="1:13" x14ac:dyDescent="0.2">
      <c r="A4728" s="47">
        <f t="shared" si="305"/>
        <v>2021</v>
      </c>
      <c r="B4728" s="181" t="str">
        <f t="shared" si="306"/>
        <v>Aug</v>
      </c>
      <c r="C4728" s="79">
        <f t="shared" si="304"/>
        <v>34</v>
      </c>
      <c r="D4728" s="194">
        <v>44427</v>
      </c>
      <c r="E4728" s="53" t="s">
        <v>200</v>
      </c>
      <c r="F4728" s="53" t="s">
        <v>146</v>
      </c>
      <c r="G4728" s="50" t="s">
        <v>138</v>
      </c>
      <c r="H4728" s="50" t="s">
        <v>148</v>
      </c>
      <c r="I4728" s="53">
        <v>76</v>
      </c>
      <c r="J4728" s="61">
        <v>5.42</v>
      </c>
      <c r="K4728" s="64">
        <f t="shared" si="303"/>
        <v>1.2346916460125383</v>
      </c>
      <c r="M4728" s="2"/>
    </row>
    <row r="4729" spans="1:13" x14ac:dyDescent="0.2">
      <c r="A4729" s="47">
        <f t="shared" si="305"/>
        <v>2021</v>
      </c>
      <c r="B4729" s="181" t="str">
        <f t="shared" si="306"/>
        <v>Aug</v>
      </c>
      <c r="C4729" s="79">
        <f t="shared" si="304"/>
        <v>34</v>
      </c>
      <c r="D4729" s="194">
        <v>44427</v>
      </c>
      <c r="E4729" s="53" t="s">
        <v>200</v>
      </c>
      <c r="F4729" s="53" t="s">
        <v>146</v>
      </c>
      <c r="G4729" s="50" t="s">
        <v>138</v>
      </c>
      <c r="H4729" s="50" t="s">
        <v>148</v>
      </c>
      <c r="I4729" s="53">
        <v>83</v>
      </c>
      <c r="J4729" s="61">
        <v>6.91</v>
      </c>
      <c r="K4729" s="64">
        <f t="shared" si="303"/>
        <v>1.2084919734096788</v>
      </c>
      <c r="M4729" s="2"/>
    </row>
    <row r="4730" spans="1:13" x14ac:dyDescent="0.2">
      <c r="A4730" s="47">
        <f t="shared" si="305"/>
        <v>2021</v>
      </c>
      <c r="B4730" s="181" t="str">
        <f t="shared" si="306"/>
        <v>Aug</v>
      </c>
      <c r="C4730" s="79">
        <f t="shared" si="304"/>
        <v>34</v>
      </c>
      <c r="D4730" s="194">
        <v>44427</v>
      </c>
      <c r="E4730" s="53" t="s">
        <v>200</v>
      </c>
      <c r="F4730" s="53" t="s">
        <v>146</v>
      </c>
      <c r="G4730" s="50" t="s">
        <v>138</v>
      </c>
      <c r="H4730" s="50" t="s">
        <v>148</v>
      </c>
      <c r="I4730" s="53">
        <v>71</v>
      </c>
      <c r="J4730" s="61">
        <v>4.32</v>
      </c>
      <c r="K4730" s="64">
        <f t="shared" si="303"/>
        <v>1.2070039758487445</v>
      </c>
      <c r="M4730" s="2"/>
    </row>
    <row r="4731" spans="1:13" x14ac:dyDescent="0.2">
      <c r="A4731" s="47">
        <f t="shared" si="305"/>
        <v>2021</v>
      </c>
      <c r="B4731" s="181" t="str">
        <f t="shared" si="306"/>
        <v>Aug</v>
      </c>
      <c r="C4731" s="79">
        <f t="shared" si="304"/>
        <v>34</v>
      </c>
      <c r="D4731" s="194">
        <v>44427</v>
      </c>
      <c r="E4731" s="53" t="s">
        <v>200</v>
      </c>
      <c r="F4731" s="53" t="s">
        <v>146</v>
      </c>
      <c r="G4731" s="50" t="s">
        <v>138</v>
      </c>
      <c r="H4731" s="50" t="s">
        <v>148</v>
      </c>
      <c r="I4731" s="53">
        <v>80</v>
      </c>
      <c r="J4731" s="61">
        <v>6.06</v>
      </c>
      <c r="K4731" s="64">
        <f t="shared" si="303"/>
        <v>1.18359375</v>
      </c>
      <c r="M4731" s="2"/>
    </row>
    <row r="4732" spans="1:13" x14ac:dyDescent="0.2">
      <c r="A4732" s="47">
        <f t="shared" si="305"/>
        <v>2021</v>
      </c>
      <c r="B4732" s="181" t="str">
        <f t="shared" si="306"/>
        <v>Aug</v>
      </c>
      <c r="C4732" s="79">
        <f t="shared" si="304"/>
        <v>34</v>
      </c>
      <c r="D4732" s="194">
        <v>44427</v>
      </c>
      <c r="E4732" s="53" t="s">
        <v>200</v>
      </c>
      <c r="F4732" s="53" t="s">
        <v>146</v>
      </c>
      <c r="G4732" s="50" t="s">
        <v>138</v>
      </c>
      <c r="H4732" s="50" t="s">
        <v>144</v>
      </c>
      <c r="I4732" s="53">
        <v>65</v>
      </c>
      <c r="J4732" s="61">
        <v>3.56</v>
      </c>
      <c r="K4732" s="64">
        <f t="shared" si="303"/>
        <v>1.29631315430132</v>
      </c>
      <c r="M4732" s="2"/>
    </row>
    <row r="4733" spans="1:13" x14ac:dyDescent="0.2">
      <c r="A4733" s="47">
        <f t="shared" si="305"/>
        <v>2021</v>
      </c>
      <c r="B4733" s="181" t="str">
        <f t="shared" si="306"/>
        <v>Aug</v>
      </c>
      <c r="C4733" s="79">
        <f t="shared" si="304"/>
        <v>34</v>
      </c>
      <c r="D4733" s="194">
        <v>44427</v>
      </c>
      <c r="E4733" s="53" t="s">
        <v>200</v>
      </c>
      <c r="F4733" s="53" t="s">
        <v>146</v>
      </c>
      <c r="G4733" s="50" t="s">
        <v>138</v>
      </c>
      <c r="H4733" s="50" t="s">
        <v>148</v>
      </c>
      <c r="I4733" s="53">
        <v>75</v>
      </c>
      <c r="J4733" s="61">
        <v>5.55</v>
      </c>
      <c r="K4733" s="64">
        <f t="shared" si="303"/>
        <v>1.3155555555555556</v>
      </c>
      <c r="M4733" s="2"/>
    </row>
    <row r="4734" spans="1:13" x14ac:dyDescent="0.2">
      <c r="A4734" s="47">
        <f t="shared" si="305"/>
        <v>2021</v>
      </c>
      <c r="B4734" s="181" t="str">
        <f t="shared" si="306"/>
        <v>Aug</v>
      </c>
      <c r="C4734" s="79">
        <f t="shared" si="304"/>
        <v>34</v>
      </c>
      <c r="D4734" s="194">
        <v>44427</v>
      </c>
      <c r="E4734" s="53" t="s">
        <v>200</v>
      </c>
      <c r="F4734" s="53" t="s">
        <v>146</v>
      </c>
      <c r="G4734" s="50" t="s">
        <v>138</v>
      </c>
      <c r="H4734" s="50" t="s">
        <v>144</v>
      </c>
      <c r="I4734" s="53">
        <v>60</v>
      </c>
      <c r="J4734" s="61">
        <v>2.52</v>
      </c>
      <c r="K4734" s="64">
        <f t="shared" si="303"/>
        <v>1.1666666666666667</v>
      </c>
      <c r="M4734" s="2"/>
    </row>
    <row r="4735" spans="1:13" x14ac:dyDescent="0.2">
      <c r="A4735" s="47">
        <f t="shared" si="305"/>
        <v>2021</v>
      </c>
      <c r="B4735" s="181" t="str">
        <f t="shared" si="306"/>
        <v>Aug</v>
      </c>
      <c r="C4735" s="79">
        <f t="shared" si="304"/>
        <v>34</v>
      </c>
      <c r="D4735" s="194">
        <v>44427</v>
      </c>
      <c r="E4735" s="53" t="s">
        <v>200</v>
      </c>
      <c r="F4735" s="53" t="s">
        <v>146</v>
      </c>
      <c r="G4735" s="50" t="s">
        <v>138</v>
      </c>
      <c r="H4735" s="50" t="s">
        <v>148</v>
      </c>
      <c r="I4735" s="53">
        <v>75</v>
      </c>
      <c r="J4735" s="61">
        <v>5</v>
      </c>
      <c r="K4735" s="64">
        <f t="shared" si="303"/>
        <v>1.1851851851851851</v>
      </c>
      <c r="M4735" s="2"/>
    </row>
    <row r="4736" spans="1:13" x14ac:dyDescent="0.2">
      <c r="A4736" s="47">
        <f t="shared" si="305"/>
        <v>2021</v>
      </c>
      <c r="B4736" s="181" t="str">
        <f t="shared" si="306"/>
        <v>Aug</v>
      </c>
      <c r="C4736" s="79">
        <f t="shared" si="304"/>
        <v>34</v>
      </c>
      <c r="D4736" s="194">
        <v>44427</v>
      </c>
      <c r="E4736" s="53" t="s">
        <v>200</v>
      </c>
      <c r="F4736" s="53" t="s">
        <v>146</v>
      </c>
      <c r="G4736" s="50" t="s">
        <v>138</v>
      </c>
      <c r="H4736" s="50" t="s">
        <v>148</v>
      </c>
      <c r="I4736" s="53">
        <v>72</v>
      </c>
      <c r="J4736" s="61">
        <v>4.53</v>
      </c>
      <c r="K4736" s="64">
        <f t="shared" si="303"/>
        <v>1.213670267489712</v>
      </c>
      <c r="M4736" s="2"/>
    </row>
    <row r="4737" spans="1:13" x14ac:dyDescent="0.2">
      <c r="A4737" s="47">
        <f t="shared" si="305"/>
        <v>2021</v>
      </c>
      <c r="B4737" s="181" t="str">
        <f t="shared" si="306"/>
        <v>Aug</v>
      </c>
      <c r="C4737" s="79">
        <f t="shared" si="304"/>
        <v>35</v>
      </c>
      <c r="D4737" s="194">
        <v>44433</v>
      </c>
      <c r="E4737" s="53" t="s">
        <v>30</v>
      </c>
      <c r="F4737" s="53" t="s">
        <v>152</v>
      </c>
      <c r="G4737" s="50" t="s">
        <v>138</v>
      </c>
      <c r="H4737" s="50" t="s">
        <v>148</v>
      </c>
      <c r="I4737" s="53">
        <v>123</v>
      </c>
      <c r="J4737" s="61">
        <v>21.08</v>
      </c>
      <c r="K4737" s="64">
        <f t="shared" si="303"/>
        <v>1.1328052998951563</v>
      </c>
      <c r="M4737" s="2"/>
    </row>
    <row r="4738" spans="1:13" x14ac:dyDescent="0.2">
      <c r="A4738" s="47">
        <f t="shared" si="305"/>
        <v>2021</v>
      </c>
      <c r="B4738" s="181" t="str">
        <f t="shared" si="306"/>
        <v>Aug</v>
      </c>
      <c r="C4738" s="79">
        <f t="shared" si="304"/>
        <v>35</v>
      </c>
      <c r="D4738" s="194">
        <v>44433</v>
      </c>
      <c r="E4738" s="53" t="s">
        <v>19</v>
      </c>
      <c r="F4738" s="53" t="s">
        <v>152</v>
      </c>
      <c r="G4738" s="50" t="s">
        <v>138</v>
      </c>
      <c r="H4738" s="50" t="s">
        <v>148</v>
      </c>
      <c r="I4738" s="53">
        <v>73</v>
      </c>
      <c r="J4738" s="61">
        <v>4.5199999999999996</v>
      </c>
      <c r="K4738" s="64">
        <f t="shared" si="303"/>
        <v>1.1619029502566725</v>
      </c>
      <c r="M4738" s="2"/>
    </row>
    <row r="4739" spans="1:13" x14ac:dyDescent="0.2">
      <c r="A4739" s="47">
        <f t="shared" si="305"/>
        <v>2021</v>
      </c>
      <c r="B4739" s="181" t="str">
        <f t="shared" si="306"/>
        <v>Aug</v>
      </c>
      <c r="C4739" s="79">
        <f t="shared" si="304"/>
        <v>35</v>
      </c>
      <c r="D4739" s="194">
        <v>44433</v>
      </c>
      <c r="E4739" s="53" t="s">
        <v>8</v>
      </c>
      <c r="F4739" s="53" t="s">
        <v>146</v>
      </c>
      <c r="G4739" s="50" t="s">
        <v>138</v>
      </c>
      <c r="H4739" s="50" t="s">
        <v>148</v>
      </c>
      <c r="I4739" s="53">
        <v>85</v>
      </c>
      <c r="J4739" s="61">
        <v>7.26</v>
      </c>
      <c r="K4739" s="64">
        <f t="shared" ref="K4739:K4802" si="307">IF(J4739="","",(J4739*100000)/(I4739^3))</f>
        <v>1.1821697537146347</v>
      </c>
      <c r="M4739" s="2"/>
    </row>
    <row r="4740" spans="1:13" x14ac:dyDescent="0.2">
      <c r="A4740" s="47">
        <f t="shared" si="305"/>
        <v>2021</v>
      </c>
      <c r="B4740" s="181" t="str">
        <f t="shared" si="306"/>
        <v>Aug</v>
      </c>
      <c r="C4740" s="79">
        <f t="shared" si="304"/>
        <v>35</v>
      </c>
      <c r="D4740" s="194">
        <v>44433</v>
      </c>
      <c r="E4740" s="53" t="s">
        <v>8</v>
      </c>
      <c r="F4740" s="53" t="s">
        <v>146</v>
      </c>
      <c r="G4740" s="50" t="s">
        <v>138</v>
      </c>
      <c r="H4740" s="50" t="s">
        <v>148</v>
      </c>
      <c r="I4740" s="53">
        <v>78</v>
      </c>
      <c r="J4740" s="61">
        <v>5.25</v>
      </c>
      <c r="K4740" s="64">
        <f t="shared" si="307"/>
        <v>1.1063065796793607</v>
      </c>
      <c r="M4740" s="2"/>
    </row>
    <row r="4741" spans="1:13" x14ac:dyDescent="0.2">
      <c r="A4741" s="47">
        <f t="shared" si="305"/>
        <v>2021</v>
      </c>
      <c r="B4741" s="181" t="str">
        <f t="shared" si="306"/>
        <v>Aug</v>
      </c>
      <c r="C4741" s="79">
        <f t="shared" si="304"/>
        <v>35</v>
      </c>
      <c r="D4741" s="194">
        <v>44433</v>
      </c>
      <c r="E4741" s="53" t="s">
        <v>8</v>
      </c>
      <c r="F4741" s="53" t="s">
        <v>152</v>
      </c>
      <c r="G4741" s="50" t="s">
        <v>138</v>
      </c>
      <c r="H4741" s="50" t="s">
        <v>148</v>
      </c>
      <c r="I4741" s="53">
        <v>149</v>
      </c>
      <c r="J4741" s="61">
        <v>43.07</v>
      </c>
      <c r="K4741" s="64">
        <f t="shared" si="307"/>
        <v>1.3020152366315201</v>
      </c>
      <c r="M4741" s="2"/>
    </row>
    <row r="4742" spans="1:13" x14ac:dyDescent="0.2">
      <c r="A4742" s="47">
        <f t="shared" si="305"/>
        <v>2021</v>
      </c>
      <c r="B4742" s="181" t="str">
        <f t="shared" si="306"/>
        <v>Aug</v>
      </c>
      <c r="C4742" s="79">
        <f t="shared" si="304"/>
        <v>35</v>
      </c>
      <c r="D4742" s="194">
        <v>44433</v>
      </c>
      <c r="E4742" s="53" t="s">
        <v>8</v>
      </c>
      <c r="F4742" s="53" t="s">
        <v>152</v>
      </c>
      <c r="G4742" s="50" t="s">
        <v>138</v>
      </c>
      <c r="H4742" s="50" t="s">
        <v>148</v>
      </c>
      <c r="I4742" s="53">
        <v>106</v>
      </c>
      <c r="J4742" s="61">
        <v>13.13</v>
      </c>
      <c r="K4742" s="64">
        <f t="shared" si="307"/>
        <v>1.1024201186214122</v>
      </c>
      <c r="M4742" s="2"/>
    </row>
    <row r="4743" spans="1:13" x14ac:dyDescent="0.2">
      <c r="A4743" s="47">
        <f t="shared" si="305"/>
        <v>2021</v>
      </c>
      <c r="B4743" s="181" t="str">
        <f t="shared" si="306"/>
        <v>Aug</v>
      </c>
      <c r="C4743" s="79">
        <f t="shared" si="304"/>
        <v>35</v>
      </c>
      <c r="D4743" s="194">
        <v>44433</v>
      </c>
      <c r="E4743" s="53" t="s">
        <v>8</v>
      </c>
      <c r="F4743" s="53" t="s">
        <v>152</v>
      </c>
      <c r="G4743" s="50" t="s">
        <v>138</v>
      </c>
      <c r="H4743" s="50" t="s">
        <v>148</v>
      </c>
      <c r="I4743" s="53">
        <v>105</v>
      </c>
      <c r="J4743" s="61">
        <v>12.93</v>
      </c>
      <c r="K4743" s="64">
        <f t="shared" si="307"/>
        <v>1.1169420149011986</v>
      </c>
      <c r="M4743" s="2"/>
    </row>
    <row r="4744" spans="1:13" x14ac:dyDescent="0.2">
      <c r="A4744" s="47">
        <f t="shared" si="305"/>
        <v>2021</v>
      </c>
      <c r="B4744" s="181" t="str">
        <f t="shared" si="306"/>
        <v>Aug</v>
      </c>
      <c r="C4744" s="79">
        <f t="shared" si="304"/>
        <v>35</v>
      </c>
      <c r="D4744" s="194">
        <v>44433</v>
      </c>
      <c r="E4744" s="53" t="s">
        <v>8</v>
      </c>
      <c r="F4744" s="53" t="s">
        <v>152</v>
      </c>
      <c r="G4744" s="50" t="s">
        <v>138</v>
      </c>
      <c r="H4744" s="50" t="s">
        <v>148</v>
      </c>
      <c r="I4744" s="53">
        <v>105</v>
      </c>
      <c r="J4744" s="61">
        <v>12.98</v>
      </c>
      <c r="K4744" s="64">
        <f t="shared" si="307"/>
        <v>1.121261202893856</v>
      </c>
      <c r="M4744" s="2"/>
    </row>
    <row r="4745" spans="1:13" x14ac:dyDescent="0.2">
      <c r="A4745" s="47">
        <f t="shared" si="305"/>
        <v>2021</v>
      </c>
      <c r="B4745" s="181" t="str">
        <f t="shared" si="306"/>
        <v>Aug</v>
      </c>
      <c r="C4745" s="79">
        <f t="shared" si="304"/>
        <v>35</v>
      </c>
      <c r="D4745" s="194">
        <v>44433</v>
      </c>
      <c r="E4745" s="53" t="s">
        <v>58</v>
      </c>
      <c r="F4745" s="53" t="s">
        <v>146</v>
      </c>
      <c r="G4745" s="50" t="s">
        <v>138</v>
      </c>
      <c r="H4745" s="50" t="s">
        <v>148</v>
      </c>
      <c r="I4745" s="53">
        <v>81</v>
      </c>
      <c r="J4745" s="61">
        <v>5.5</v>
      </c>
      <c r="K4745" s="64">
        <f t="shared" si="307"/>
        <v>1.0349220327374065</v>
      </c>
      <c r="M4745" s="2"/>
    </row>
    <row r="4746" spans="1:13" x14ac:dyDescent="0.2">
      <c r="A4746" s="47">
        <f t="shared" si="305"/>
        <v>2021</v>
      </c>
      <c r="B4746" s="181" t="str">
        <f t="shared" si="306"/>
        <v>Aug</v>
      </c>
      <c r="C4746" s="79">
        <f t="shared" si="304"/>
        <v>35</v>
      </c>
      <c r="D4746" s="194">
        <v>44433</v>
      </c>
      <c r="E4746" s="53" t="s">
        <v>58</v>
      </c>
      <c r="F4746" s="53" t="s">
        <v>146</v>
      </c>
      <c r="G4746" s="50" t="s">
        <v>138</v>
      </c>
      <c r="H4746" s="50" t="s">
        <v>148</v>
      </c>
      <c r="I4746" s="53">
        <v>88</v>
      </c>
      <c r="J4746" s="61">
        <v>7.08</v>
      </c>
      <c r="K4746" s="64">
        <f t="shared" si="307"/>
        <v>1.0389274981217129</v>
      </c>
      <c r="M4746" s="2"/>
    </row>
    <row r="4747" spans="1:13" x14ac:dyDescent="0.2">
      <c r="A4747" s="47">
        <f t="shared" si="305"/>
        <v>2021</v>
      </c>
      <c r="B4747" s="181" t="str">
        <f t="shared" si="306"/>
        <v>Aug</v>
      </c>
      <c r="C4747" s="79">
        <f t="shared" si="304"/>
        <v>35</v>
      </c>
      <c r="D4747" s="194">
        <v>44433</v>
      </c>
      <c r="E4747" s="53" t="s">
        <v>58</v>
      </c>
      <c r="F4747" s="53" t="s">
        <v>146</v>
      </c>
      <c r="G4747" s="50" t="s">
        <v>138</v>
      </c>
      <c r="H4747" s="50" t="s">
        <v>148</v>
      </c>
      <c r="I4747" s="53">
        <v>84</v>
      </c>
      <c r="J4747" s="61">
        <v>6.57</v>
      </c>
      <c r="K4747" s="64">
        <f t="shared" si="307"/>
        <v>1.1084791059280856</v>
      </c>
      <c r="M4747" s="2"/>
    </row>
    <row r="4748" spans="1:13" x14ac:dyDescent="0.2">
      <c r="A4748" s="47">
        <f t="shared" si="305"/>
        <v>2021</v>
      </c>
      <c r="B4748" s="181" t="str">
        <f t="shared" si="306"/>
        <v>Aug</v>
      </c>
      <c r="C4748" s="79">
        <f t="shared" si="304"/>
        <v>35</v>
      </c>
      <c r="D4748" s="194">
        <v>44433</v>
      </c>
      <c r="E4748" s="53" t="s">
        <v>58</v>
      </c>
      <c r="F4748" s="53" t="s">
        <v>146</v>
      </c>
      <c r="G4748" s="50" t="s">
        <v>138</v>
      </c>
      <c r="H4748" s="50" t="s">
        <v>148</v>
      </c>
      <c r="I4748" s="53">
        <v>76</v>
      </c>
      <c r="J4748" s="61">
        <v>4.17</v>
      </c>
      <c r="K4748" s="64">
        <f t="shared" si="307"/>
        <v>0.94993803761481266</v>
      </c>
      <c r="M4748" s="2"/>
    </row>
    <row r="4749" spans="1:13" x14ac:dyDescent="0.2">
      <c r="A4749" s="47">
        <f t="shared" si="305"/>
        <v>2021</v>
      </c>
      <c r="B4749" s="181" t="str">
        <f t="shared" si="306"/>
        <v>Aug</v>
      </c>
      <c r="C4749" s="79">
        <f t="shared" si="304"/>
        <v>35</v>
      </c>
      <c r="D4749" s="194">
        <v>44433</v>
      </c>
      <c r="E4749" s="53" t="s">
        <v>58</v>
      </c>
      <c r="F4749" s="53" t="s">
        <v>146</v>
      </c>
      <c r="G4749" s="50" t="s">
        <v>138</v>
      </c>
      <c r="H4749" s="50" t="s">
        <v>148</v>
      </c>
      <c r="I4749" s="53">
        <v>80</v>
      </c>
      <c r="J4749" s="61">
        <v>4.88</v>
      </c>
      <c r="K4749" s="64">
        <f t="shared" si="307"/>
        <v>0.953125</v>
      </c>
      <c r="M4749" s="2"/>
    </row>
    <row r="4750" spans="1:13" x14ac:dyDescent="0.2">
      <c r="A4750" s="47">
        <f t="shared" si="305"/>
        <v>2021</v>
      </c>
      <c r="B4750" s="181" t="str">
        <f t="shared" si="306"/>
        <v>Aug</v>
      </c>
      <c r="C4750" s="79">
        <f t="shared" ref="C4750:C4813" si="308">WEEKNUM(D4750)</f>
        <v>35</v>
      </c>
      <c r="D4750" s="194">
        <v>44433</v>
      </c>
      <c r="E4750" s="53" t="s">
        <v>58</v>
      </c>
      <c r="F4750" s="53" t="s">
        <v>152</v>
      </c>
      <c r="G4750" s="50" t="s">
        <v>138</v>
      </c>
      <c r="H4750" s="50" t="s">
        <v>148</v>
      </c>
      <c r="I4750" s="53">
        <v>104</v>
      </c>
      <c r="J4750" s="61">
        <v>12.56</v>
      </c>
      <c r="K4750" s="64">
        <f t="shared" si="307"/>
        <v>1.116579426490669</v>
      </c>
      <c r="M4750" s="2"/>
    </row>
    <row r="4751" spans="1:13" x14ac:dyDescent="0.2">
      <c r="A4751" s="47">
        <f t="shared" si="305"/>
        <v>2021</v>
      </c>
      <c r="B4751" s="181" t="str">
        <f t="shared" si="306"/>
        <v>Aug</v>
      </c>
      <c r="C4751" s="79">
        <f t="shared" si="308"/>
        <v>35</v>
      </c>
      <c r="D4751" s="194">
        <v>44433</v>
      </c>
      <c r="E4751" s="53" t="s">
        <v>66</v>
      </c>
      <c r="F4751" s="53" t="s">
        <v>146</v>
      </c>
      <c r="G4751" s="50" t="s">
        <v>138</v>
      </c>
      <c r="H4751" s="50" t="s">
        <v>148</v>
      </c>
      <c r="I4751" s="53">
        <v>83</v>
      </c>
      <c r="J4751" s="61">
        <v>6.6</v>
      </c>
      <c r="K4751" s="64">
        <f t="shared" si="307"/>
        <v>1.1542759803912996</v>
      </c>
      <c r="M4751" s="2"/>
    </row>
    <row r="4752" spans="1:13" x14ac:dyDescent="0.2">
      <c r="A4752" s="47">
        <f t="shared" si="305"/>
        <v>2021</v>
      </c>
      <c r="B4752" s="181" t="str">
        <f t="shared" si="306"/>
        <v>Aug</v>
      </c>
      <c r="C4752" s="79">
        <f t="shared" si="308"/>
        <v>35</v>
      </c>
      <c r="D4752" s="194">
        <v>44433</v>
      </c>
      <c r="E4752" s="53" t="s">
        <v>66</v>
      </c>
      <c r="F4752" s="53" t="s">
        <v>146</v>
      </c>
      <c r="G4752" s="50" t="s">
        <v>138</v>
      </c>
      <c r="H4752" s="50" t="s">
        <v>144</v>
      </c>
      <c r="I4752" s="53">
        <v>67</v>
      </c>
      <c r="J4752" s="61">
        <v>3.19</v>
      </c>
      <c r="K4752" s="64">
        <f t="shared" si="307"/>
        <v>1.060635782991924</v>
      </c>
      <c r="M4752" s="2"/>
    </row>
    <row r="4753" spans="1:13" x14ac:dyDescent="0.2">
      <c r="A4753" s="47">
        <f t="shared" si="305"/>
        <v>2021</v>
      </c>
      <c r="B4753" s="181" t="str">
        <f t="shared" si="306"/>
        <v>Aug</v>
      </c>
      <c r="C4753" s="79">
        <f t="shared" si="308"/>
        <v>35</v>
      </c>
      <c r="D4753" s="194">
        <v>44433</v>
      </c>
      <c r="E4753" s="53" t="s">
        <v>66</v>
      </c>
      <c r="F4753" s="53" t="s">
        <v>146</v>
      </c>
      <c r="G4753" s="50" t="s">
        <v>138</v>
      </c>
      <c r="H4753" s="50" t="s">
        <v>144</v>
      </c>
      <c r="I4753" s="53">
        <v>56</v>
      </c>
      <c r="J4753" s="61">
        <v>2.0099999999999998</v>
      </c>
      <c r="K4753" s="64">
        <f t="shared" si="307"/>
        <v>1.1445426384839648</v>
      </c>
      <c r="M4753" s="2"/>
    </row>
    <row r="4754" spans="1:13" x14ac:dyDescent="0.2">
      <c r="A4754" s="47">
        <f t="shared" si="305"/>
        <v>2021</v>
      </c>
      <c r="B4754" s="181" t="str">
        <f t="shared" si="306"/>
        <v>Aug</v>
      </c>
      <c r="C4754" s="79">
        <f t="shared" si="308"/>
        <v>35</v>
      </c>
      <c r="D4754" s="194">
        <v>44433</v>
      </c>
      <c r="E4754" s="53" t="s">
        <v>66</v>
      </c>
      <c r="F4754" s="53" t="s">
        <v>146</v>
      </c>
      <c r="G4754" s="50" t="s">
        <v>138</v>
      </c>
      <c r="H4754" s="50" t="s">
        <v>144</v>
      </c>
      <c r="I4754" s="53">
        <v>69</v>
      </c>
      <c r="J4754" s="61">
        <v>3.39</v>
      </c>
      <c r="K4754" s="64">
        <f t="shared" si="307"/>
        <v>1.0319351981224258</v>
      </c>
      <c r="M4754" s="2"/>
    </row>
    <row r="4755" spans="1:13" x14ac:dyDescent="0.2">
      <c r="A4755" s="47">
        <f t="shared" si="305"/>
        <v>2021</v>
      </c>
      <c r="B4755" s="181" t="str">
        <f t="shared" si="306"/>
        <v>Aug</v>
      </c>
      <c r="C4755" s="79">
        <f t="shared" si="308"/>
        <v>35</v>
      </c>
      <c r="D4755" s="194">
        <v>44433</v>
      </c>
      <c r="E4755" s="53" t="s">
        <v>66</v>
      </c>
      <c r="F4755" s="53" t="s">
        <v>146</v>
      </c>
      <c r="G4755" s="50" t="s">
        <v>138</v>
      </c>
      <c r="H4755" s="50" t="s">
        <v>144</v>
      </c>
      <c r="I4755" s="53">
        <v>65</v>
      </c>
      <c r="J4755" s="61">
        <v>2.98</v>
      </c>
      <c r="K4755" s="64">
        <f t="shared" si="307"/>
        <v>1.0851160673645881</v>
      </c>
      <c r="M4755" s="2"/>
    </row>
    <row r="4756" spans="1:13" x14ac:dyDescent="0.2">
      <c r="A4756" s="47">
        <f t="shared" si="305"/>
        <v>2021</v>
      </c>
      <c r="B4756" s="181" t="str">
        <f t="shared" si="306"/>
        <v>Aug</v>
      </c>
      <c r="C4756" s="79">
        <f t="shared" si="308"/>
        <v>35</v>
      </c>
      <c r="D4756" s="194">
        <v>44433</v>
      </c>
      <c r="E4756" s="53" t="s">
        <v>66</v>
      </c>
      <c r="F4756" s="53" t="s">
        <v>146</v>
      </c>
      <c r="G4756" s="50" t="s">
        <v>138</v>
      </c>
      <c r="H4756" s="50" t="s">
        <v>148</v>
      </c>
      <c r="I4756" s="53">
        <v>81</v>
      </c>
      <c r="J4756" s="61">
        <v>6.1</v>
      </c>
      <c r="K4756" s="64">
        <f t="shared" si="307"/>
        <v>1.1478226181269418</v>
      </c>
      <c r="M4756" s="2"/>
    </row>
    <row r="4757" spans="1:13" x14ac:dyDescent="0.2">
      <c r="A4757" s="47">
        <f t="shared" si="305"/>
        <v>2021</v>
      </c>
      <c r="B4757" s="181" t="str">
        <f t="shared" si="306"/>
        <v>Aug</v>
      </c>
      <c r="C4757" s="79">
        <f t="shared" si="308"/>
        <v>35</v>
      </c>
      <c r="D4757" s="194">
        <v>44433</v>
      </c>
      <c r="E4757" s="53" t="s">
        <v>66</v>
      </c>
      <c r="F4757" s="53" t="s">
        <v>146</v>
      </c>
      <c r="G4757" s="50" t="s">
        <v>138</v>
      </c>
      <c r="H4757" s="50" t="s">
        <v>148</v>
      </c>
      <c r="I4757" s="53">
        <v>75</v>
      </c>
      <c r="J4757" s="61">
        <v>4.42</v>
      </c>
      <c r="K4757" s="64">
        <f t="shared" si="307"/>
        <v>1.0477037037037038</v>
      </c>
      <c r="M4757" s="2"/>
    </row>
    <row r="4758" spans="1:13" x14ac:dyDescent="0.2">
      <c r="A4758" s="47">
        <f t="shared" si="305"/>
        <v>2021</v>
      </c>
      <c r="B4758" s="181" t="str">
        <f t="shared" si="306"/>
        <v>Aug</v>
      </c>
      <c r="C4758" s="79">
        <f t="shared" si="308"/>
        <v>35</v>
      </c>
      <c r="D4758" s="194">
        <v>44433</v>
      </c>
      <c r="E4758" s="53" t="s">
        <v>66</v>
      </c>
      <c r="F4758" s="53" t="s">
        <v>146</v>
      </c>
      <c r="G4758" s="50" t="s">
        <v>138</v>
      </c>
      <c r="H4758" s="50" t="s">
        <v>148</v>
      </c>
      <c r="I4758" s="53">
        <v>70</v>
      </c>
      <c r="J4758" s="61">
        <v>3.97</v>
      </c>
      <c r="K4758" s="64">
        <f t="shared" si="307"/>
        <v>1.1574344023323615</v>
      </c>
      <c r="M4758" s="2"/>
    </row>
    <row r="4759" spans="1:13" x14ac:dyDescent="0.2">
      <c r="A4759" s="47">
        <f t="shared" si="305"/>
        <v>2021</v>
      </c>
      <c r="B4759" s="181" t="str">
        <f t="shared" si="306"/>
        <v>Aug</v>
      </c>
      <c r="C4759" s="79">
        <f t="shared" si="308"/>
        <v>35</v>
      </c>
      <c r="D4759" s="194">
        <v>44433</v>
      </c>
      <c r="E4759" s="53" t="s">
        <v>66</v>
      </c>
      <c r="F4759" s="53" t="s">
        <v>146</v>
      </c>
      <c r="G4759" s="50" t="s">
        <v>138</v>
      </c>
      <c r="H4759" s="50" t="s">
        <v>148</v>
      </c>
      <c r="I4759" s="53">
        <v>77</v>
      </c>
      <c r="J4759" s="61">
        <v>4.97</v>
      </c>
      <c r="K4759" s="64">
        <f t="shared" si="307"/>
        <v>1.0886398135512658</v>
      </c>
      <c r="M4759" s="2"/>
    </row>
    <row r="4760" spans="1:13" x14ac:dyDescent="0.2">
      <c r="A4760" s="47">
        <f t="shared" si="305"/>
        <v>2021</v>
      </c>
      <c r="B4760" s="181" t="str">
        <f t="shared" si="306"/>
        <v>Aug</v>
      </c>
      <c r="C4760" s="79">
        <f t="shared" si="308"/>
        <v>35</v>
      </c>
      <c r="D4760" s="194">
        <v>44433</v>
      </c>
      <c r="E4760" s="53" t="s">
        <v>66</v>
      </c>
      <c r="F4760" s="53" t="s">
        <v>146</v>
      </c>
      <c r="G4760" s="50" t="s">
        <v>138</v>
      </c>
      <c r="H4760" s="50" t="s">
        <v>144</v>
      </c>
      <c r="I4760" s="53">
        <v>66</v>
      </c>
      <c r="J4760" s="61">
        <v>3.17</v>
      </c>
      <c r="K4760" s="64">
        <f t="shared" si="307"/>
        <v>1.102624036508334</v>
      </c>
      <c r="M4760" s="2"/>
    </row>
    <row r="4761" spans="1:13" x14ac:dyDescent="0.2">
      <c r="A4761" s="47">
        <f t="shared" si="305"/>
        <v>2021</v>
      </c>
      <c r="B4761" s="181" t="str">
        <f t="shared" si="306"/>
        <v>Aug</v>
      </c>
      <c r="C4761" s="79">
        <f t="shared" si="308"/>
        <v>35</v>
      </c>
      <c r="D4761" s="194">
        <v>44433</v>
      </c>
      <c r="E4761" s="53" t="s">
        <v>66</v>
      </c>
      <c r="F4761" s="53" t="s">
        <v>146</v>
      </c>
      <c r="G4761" s="50" t="s">
        <v>138</v>
      </c>
      <c r="H4761" s="50" t="s">
        <v>144</v>
      </c>
      <c r="I4761" s="53">
        <v>61</v>
      </c>
      <c r="J4761" s="61">
        <v>2.57</v>
      </c>
      <c r="K4761" s="64">
        <f t="shared" si="307"/>
        <v>1.1322533604134266</v>
      </c>
      <c r="M4761" s="2"/>
    </row>
    <row r="4762" spans="1:13" x14ac:dyDescent="0.2">
      <c r="A4762" s="47">
        <f t="shared" si="305"/>
        <v>2021</v>
      </c>
      <c r="B4762" s="181" t="str">
        <f t="shared" si="306"/>
        <v>Aug</v>
      </c>
      <c r="C4762" s="79">
        <f t="shared" si="308"/>
        <v>35</v>
      </c>
      <c r="D4762" s="194">
        <v>44433</v>
      </c>
      <c r="E4762" s="53" t="s">
        <v>66</v>
      </c>
      <c r="F4762" s="53" t="s">
        <v>146</v>
      </c>
      <c r="G4762" s="50" t="s">
        <v>138</v>
      </c>
      <c r="H4762" s="50" t="s">
        <v>144</v>
      </c>
      <c r="I4762" s="53">
        <v>51</v>
      </c>
      <c r="J4762" s="61">
        <v>1.48</v>
      </c>
      <c r="K4762" s="64">
        <f t="shared" si="307"/>
        <v>1.1157096441037007</v>
      </c>
      <c r="M4762" s="2"/>
    </row>
    <row r="4763" spans="1:13" x14ac:dyDescent="0.2">
      <c r="A4763" s="47">
        <f t="shared" si="305"/>
        <v>2021</v>
      </c>
      <c r="B4763" s="181" t="str">
        <f t="shared" si="306"/>
        <v>Aug</v>
      </c>
      <c r="C4763" s="79">
        <f t="shared" si="308"/>
        <v>35</v>
      </c>
      <c r="D4763" s="194">
        <v>44433</v>
      </c>
      <c r="E4763" s="53" t="s">
        <v>66</v>
      </c>
      <c r="F4763" s="53" t="s">
        <v>146</v>
      </c>
      <c r="G4763" s="50" t="s">
        <v>138</v>
      </c>
      <c r="H4763" s="50" t="s">
        <v>144</v>
      </c>
      <c r="I4763" s="53">
        <v>62</v>
      </c>
      <c r="J4763" s="61">
        <v>2.4500000000000002</v>
      </c>
      <c r="K4763" s="64">
        <f t="shared" si="307"/>
        <v>1.0279950320566615</v>
      </c>
      <c r="M4763" s="2"/>
    </row>
    <row r="4764" spans="1:13" x14ac:dyDescent="0.2">
      <c r="A4764" s="47">
        <f t="shared" si="305"/>
        <v>2021</v>
      </c>
      <c r="B4764" s="181" t="str">
        <f t="shared" si="306"/>
        <v>Aug</v>
      </c>
      <c r="C4764" s="79">
        <f t="shared" si="308"/>
        <v>35</v>
      </c>
      <c r="D4764" s="194">
        <v>44433</v>
      </c>
      <c r="E4764" s="53" t="s">
        <v>66</v>
      </c>
      <c r="F4764" s="53" t="s">
        <v>146</v>
      </c>
      <c r="G4764" s="50" t="s">
        <v>138</v>
      </c>
      <c r="H4764" s="50" t="s">
        <v>148</v>
      </c>
      <c r="I4764" s="53">
        <v>83</v>
      </c>
      <c r="J4764" s="61">
        <v>6.6</v>
      </c>
      <c r="K4764" s="64">
        <f t="shared" si="307"/>
        <v>1.1542759803912996</v>
      </c>
      <c r="M4764" s="2"/>
    </row>
    <row r="4765" spans="1:13" x14ac:dyDescent="0.2">
      <c r="A4765" s="47">
        <f t="shared" si="305"/>
        <v>2021</v>
      </c>
      <c r="B4765" s="181" t="str">
        <f t="shared" si="306"/>
        <v>Aug</v>
      </c>
      <c r="C4765" s="79">
        <f t="shared" si="308"/>
        <v>35</v>
      </c>
      <c r="D4765" s="194">
        <v>44433</v>
      </c>
      <c r="E4765" s="53" t="s">
        <v>66</v>
      </c>
      <c r="F4765" s="53" t="s">
        <v>146</v>
      </c>
      <c r="G4765" s="50" t="s">
        <v>138</v>
      </c>
      <c r="H4765" s="50" t="s">
        <v>144</v>
      </c>
      <c r="I4765" s="53">
        <v>61</v>
      </c>
      <c r="J4765" s="61">
        <v>2.4500000000000002</v>
      </c>
      <c r="K4765" s="64">
        <f t="shared" si="307"/>
        <v>1.0793854992268077</v>
      </c>
      <c r="M4765" s="2"/>
    </row>
    <row r="4766" spans="1:13" x14ac:dyDescent="0.2">
      <c r="A4766" s="47">
        <f t="shared" si="305"/>
        <v>2021</v>
      </c>
      <c r="B4766" s="181" t="str">
        <f t="shared" si="306"/>
        <v>Aug</v>
      </c>
      <c r="C4766" s="79">
        <f t="shared" si="308"/>
        <v>35</v>
      </c>
      <c r="D4766" s="194">
        <v>44433</v>
      </c>
      <c r="E4766" s="53" t="s">
        <v>66</v>
      </c>
      <c r="F4766" s="53" t="s">
        <v>146</v>
      </c>
      <c r="G4766" s="50" t="s">
        <v>138</v>
      </c>
      <c r="H4766" s="50" t="s">
        <v>148</v>
      </c>
      <c r="I4766" s="53">
        <v>76</v>
      </c>
      <c r="J4766" s="61">
        <v>4.7699999999999996</v>
      </c>
      <c r="K4766" s="64">
        <f t="shared" si="307"/>
        <v>1.0866197696457207</v>
      </c>
      <c r="M4766" s="2"/>
    </row>
    <row r="4767" spans="1:13" x14ac:dyDescent="0.2">
      <c r="A4767" s="47">
        <f t="shared" si="305"/>
        <v>2021</v>
      </c>
      <c r="B4767" s="181" t="str">
        <f t="shared" si="306"/>
        <v>Aug</v>
      </c>
      <c r="C4767" s="79">
        <f t="shared" si="308"/>
        <v>35</v>
      </c>
      <c r="D4767" s="194">
        <v>44433</v>
      </c>
      <c r="E4767" s="53" t="s">
        <v>66</v>
      </c>
      <c r="F4767" s="53" t="s">
        <v>146</v>
      </c>
      <c r="G4767" s="50" t="s">
        <v>138</v>
      </c>
      <c r="H4767" s="50" t="s">
        <v>148</v>
      </c>
      <c r="I4767" s="53">
        <v>75</v>
      </c>
      <c r="J4767" s="61">
        <v>5.12</v>
      </c>
      <c r="K4767" s="64">
        <f t="shared" si="307"/>
        <v>1.2136296296296296</v>
      </c>
      <c r="M4767" s="2"/>
    </row>
    <row r="4768" spans="1:13" x14ac:dyDescent="0.2">
      <c r="A4768" s="47">
        <f t="shared" si="305"/>
        <v>2021</v>
      </c>
      <c r="B4768" s="181" t="str">
        <f t="shared" si="306"/>
        <v>Aug</v>
      </c>
      <c r="C4768" s="79">
        <f t="shared" si="308"/>
        <v>35</v>
      </c>
      <c r="D4768" s="194">
        <v>44433</v>
      </c>
      <c r="E4768" s="53" t="s">
        <v>66</v>
      </c>
      <c r="F4768" s="53" t="s">
        <v>146</v>
      </c>
      <c r="G4768" s="50" t="s">
        <v>138</v>
      </c>
      <c r="H4768" s="50" t="s">
        <v>148</v>
      </c>
      <c r="I4768" s="53">
        <v>71</v>
      </c>
      <c r="J4768" s="61">
        <v>3.94</v>
      </c>
      <c r="K4768" s="64">
        <f t="shared" si="307"/>
        <v>1.1008323298250124</v>
      </c>
      <c r="M4768" s="2"/>
    </row>
    <row r="4769" spans="1:13" x14ac:dyDescent="0.2">
      <c r="A4769" s="47">
        <f t="shared" si="305"/>
        <v>2021</v>
      </c>
      <c r="B4769" s="181" t="str">
        <f t="shared" si="306"/>
        <v>Aug</v>
      </c>
      <c r="C4769" s="79">
        <f t="shared" si="308"/>
        <v>35</v>
      </c>
      <c r="D4769" s="194">
        <v>44433</v>
      </c>
      <c r="E4769" s="53" t="s">
        <v>66</v>
      </c>
      <c r="F4769" s="53" t="s">
        <v>146</v>
      </c>
      <c r="G4769" s="50" t="s">
        <v>138</v>
      </c>
      <c r="H4769" s="50" t="s">
        <v>148</v>
      </c>
      <c r="I4769" s="53">
        <v>82</v>
      </c>
      <c r="J4769" s="61">
        <v>6.47</v>
      </c>
      <c r="K4769" s="64">
        <f t="shared" si="307"/>
        <v>1.1734449587208544</v>
      </c>
      <c r="M4769" s="2"/>
    </row>
    <row r="4770" spans="1:13" x14ac:dyDescent="0.2">
      <c r="A4770" s="47">
        <f t="shared" si="305"/>
        <v>2021</v>
      </c>
      <c r="B4770" s="181" t="str">
        <f t="shared" si="306"/>
        <v>Aug</v>
      </c>
      <c r="C4770" s="79">
        <f t="shared" si="308"/>
        <v>35</v>
      </c>
      <c r="D4770" s="194">
        <v>44433</v>
      </c>
      <c r="E4770" s="53" t="s">
        <v>66</v>
      </c>
      <c r="F4770" s="53" t="s">
        <v>146</v>
      </c>
      <c r="G4770" s="50" t="s">
        <v>138</v>
      </c>
      <c r="H4770" s="50" t="s">
        <v>144</v>
      </c>
      <c r="I4770" s="53">
        <v>61</v>
      </c>
      <c r="J4770" s="61">
        <v>2.2400000000000002</v>
      </c>
      <c r="K4770" s="64">
        <f t="shared" si="307"/>
        <v>0.98686674215022419</v>
      </c>
      <c r="M4770" s="2"/>
    </row>
    <row r="4771" spans="1:13" x14ac:dyDescent="0.2">
      <c r="A4771" s="47">
        <f t="shared" si="305"/>
        <v>2021</v>
      </c>
      <c r="B4771" s="181" t="str">
        <f t="shared" si="306"/>
        <v>Aug</v>
      </c>
      <c r="C4771" s="79">
        <f t="shared" si="308"/>
        <v>35</v>
      </c>
      <c r="D4771" s="194">
        <v>44433</v>
      </c>
      <c r="E4771" s="53" t="s">
        <v>66</v>
      </c>
      <c r="F4771" s="53" t="s">
        <v>146</v>
      </c>
      <c r="G4771" s="50" t="s">
        <v>138</v>
      </c>
      <c r="H4771" s="50" t="s">
        <v>144</v>
      </c>
      <c r="I4771" s="53">
        <v>60</v>
      </c>
      <c r="J4771" s="61">
        <v>2.27</v>
      </c>
      <c r="K4771" s="64">
        <f t="shared" si="307"/>
        <v>1.0509259259259258</v>
      </c>
      <c r="M4771" s="2"/>
    </row>
    <row r="4772" spans="1:13" x14ac:dyDescent="0.2">
      <c r="A4772" s="47">
        <f t="shared" si="305"/>
        <v>2021</v>
      </c>
      <c r="B4772" s="181" t="str">
        <f t="shared" si="306"/>
        <v>Aug</v>
      </c>
      <c r="C4772" s="79">
        <f t="shared" si="308"/>
        <v>35</v>
      </c>
      <c r="D4772" s="194">
        <v>44433</v>
      </c>
      <c r="E4772" s="53" t="s">
        <v>66</v>
      </c>
      <c r="F4772" s="53" t="s">
        <v>146</v>
      </c>
      <c r="G4772" s="50" t="s">
        <v>138</v>
      </c>
      <c r="H4772" s="50" t="s">
        <v>144</v>
      </c>
      <c r="I4772" s="53">
        <v>62</v>
      </c>
      <c r="J4772" s="61">
        <v>2.57</v>
      </c>
      <c r="K4772" s="64">
        <f t="shared" si="307"/>
        <v>1.0783458091369875</v>
      </c>
      <c r="M4772" s="2"/>
    </row>
    <row r="4773" spans="1:13" x14ac:dyDescent="0.2">
      <c r="A4773" s="47">
        <f t="shared" si="305"/>
        <v>2021</v>
      </c>
      <c r="B4773" s="181" t="str">
        <f t="shared" si="306"/>
        <v>Aug</v>
      </c>
      <c r="C4773" s="79">
        <f t="shared" si="308"/>
        <v>35</v>
      </c>
      <c r="D4773" s="194">
        <v>44433</v>
      </c>
      <c r="E4773" s="53" t="s">
        <v>66</v>
      </c>
      <c r="F4773" s="53" t="s">
        <v>146</v>
      </c>
      <c r="G4773" s="50" t="s">
        <v>138</v>
      </c>
      <c r="H4773" s="50" t="s">
        <v>148</v>
      </c>
      <c r="I4773" s="53">
        <v>82</v>
      </c>
      <c r="J4773" s="61">
        <v>6.46</v>
      </c>
      <c r="K4773" s="64">
        <f t="shared" si="307"/>
        <v>1.1716312879964017</v>
      </c>
      <c r="M4773" s="2"/>
    </row>
    <row r="4774" spans="1:13" x14ac:dyDescent="0.2">
      <c r="A4774" s="47">
        <f t="shared" si="305"/>
        <v>2021</v>
      </c>
      <c r="B4774" s="181" t="str">
        <f t="shared" si="306"/>
        <v>Aug</v>
      </c>
      <c r="C4774" s="79">
        <f t="shared" si="308"/>
        <v>35</v>
      </c>
      <c r="D4774" s="194">
        <v>44433</v>
      </c>
      <c r="E4774" s="53" t="s">
        <v>66</v>
      </c>
      <c r="F4774" s="53" t="s">
        <v>146</v>
      </c>
      <c r="G4774" s="50" t="s">
        <v>138</v>
      </c>
      <c r="H4774" s="50" t="s">
        <v>144</v>
      </c>
      <c r="I4774" s="53">
        <v>67</v>
      </c>
      <c r="J4774" s="61">
        <v>3.28</v>
      </c>
      <c r="K4774" s="64">
        <f t="shared" si="307"/>
        <v>1.0905596765559593</v>
      </c>
      <c r="M4774" s="2"/>
    </row>
    <row r="4775" spans="1:13" x14ac:dyDescent="0.2">
      <c r="A4775" s="47">
        <f t="shared" si="305"/>
        <v>2021</v>
      </c>
      <c r="B4775" s="181" t="str">
        <f t="shared" si="306"/>
        <v>Aug</v>
      </c>
      <c r="C4775" s="79">
        <f t="shared" si="308"/>
        <v>35</v>
      </c>
      <c r="D4775" s="194">
        <v>44433</v>
      </c>
      <c r="E4775" s="53" t="s">
        <v>54</v>
      </c>
      <c r="F4775" s="53" t="s">
        <v>146</v>
      </c>
      <c r="G4775" s="50" t="s">
        <v>138</v>
      </c>
      <c r="H4775" s="50" t="s">
        <v>148</v>
      </c>
      <c r="I4775" s="53">
        <v>80</v>
      </c>
      <c r="J4775" s="61">
        <v>5.49</v>
      </c>
      <c r="K4775" s="64">
        <f t="shared" si="307"/>
        <v>1.072265625</v>
      </c>
      <c r="M4775" s="2"/>
    </row>
    <row r="4776" spans="1:13" x14ac:dyDescent="0.2">
      <c r="A4776" s="47">
        <f t="shared" ref="A4776:A4839" si="309">YEAR(D4776)</f>
        <v>2021</v>
      </c>
      <c r="B4776" s="181" t="str">
        <f t="shared" si="306"/>
        <v>Aug</v>
      </c>
      <c r="C4776" s="79">
        <f t="shared" si="308"/>
        <v>35</v>
      </c>
      <c r="D4776" s="194">
        <v>44433</v>
      </c>
      <c r="E4776" s="53" t="s">
        <v>54</v>
      </c>
      <c r="F4776" s="53" t="s">
        <v>146</v>
      </c>
      <c r="G4776" s="50" t="s">
        <v>138</v>
      </c>
      <c r="H4776" s="50" t="s">
        <v>148</v>
      </c>
      <c r="I4776" s="53">
        <v>79</v>
      </c>
      <c r="J4776" s="61">
        <v>5.17</v>
      </c>
      <c r="K4776" s="64">
        <f t="shared" si="307"/>
        <v>1.0485985895639087</v>
      </c>
      <c r="M4776" s="2"/>
    </row>
    <row r="4777" spans="1:13" x14ac:dyDescent="0.2">
      <c r="A4777" s="47">
        <f t="shared" si="309"/>
        <v>2021</v>
      </c>
      <c r="B4777" s="181" t="str">
        <f t="shared" si="306"/>
        <v>Aug</v>
      </c>
      <c r="C4777" s="79">
        <f t="shared" si="308"/>
        <v>35</v>
      </c>
      <c r="D4777" s="194">
        <v>44433</v>
      </c>
      <c r="E4777" s="53" t="s">
        <v>54</v>
      </c>
      <c r="F4777" s="53" t="s">
        <v>146</v>
      </c>
      <c r="G4777" s="50" t="s">
        <v>138</v>
      </c>
      <c r="H4777" s="50" t="s">
        <v>148</v>
      </c>
      <c r="I4777" s="53">
        <v>84</v>
      </c>
      <c r="J4777" s="61">
        <v>6.02</v>
      </c>
      <c r="K4777" s="64">
        <f t="shared" si="307"/>
        <v>1.0156840513983372</v>
      </c>
      <c r="M4777" s="2"/>
    </row>
    <row r="4778" spans="1:13" x14ac:dyDescent="0.2">
      <c r="A4778" s="47">
        <f t="shared" si="309"/>
        <v>2021</v>
      </c>
      <c r="B4778" s="181" t="str">
        <f t="shared" si="306"/>
        <v>Aug</v>
      </c>
      <c r="C4778" s="79">
        <f t="shared" si="308"/>
        <v>35</v>
      </c>
      <c r="D4778" s="194">
        <v>44433</v>
      </c>
      <c r="E4778" s="53" t="s">
        <v>54</v>
      </c>
      <c r="F4778" s="53" t="s">
        <v>146</v>
      </c>
      <c r="G4778" s="50" t="s">
        <v>138</v>
      </c>
      <c r="H4778" s="50" t="s">
        <v>148</v>
      </c>
      <c r="I4778" s="53">
        <v>87</v>
      </c>
      <c r="J4778" s="61">
        <v>6.89</v>
      </c>
      <c r="K4778" s="64">
        <f t="shared" si="307"/>
        <v>1.0463126212029406</v>
      </c>
      <c r="M4778" s="2"/>
    </row>
    <row r="4779" spans="1:13" x14ac:dyDescent="0.2">
      <c r="A4779" s="47">
        <f t="shared" si="309"/>
        <v>2021</v>
      </c>
      <c r="B4779" s="181" t="str">
        <f t="shared" si="306"/>
        <v>Aug</v>
      </c>
      <c r="C4779" s="79">
        <f t="shared" si="308"/>
        <v>35</v>
      </c>
      <c r="D4779" s="194">
        <v>44433</v>
      </c>
      <c r="E4779" s="53" t="s">
        <v>54</v>
      </c>
      <c r="F4779" s="53" t="s">
        <v>146</v>
      </c>
      <c r="G4779" s="50" t="s">
        <v>138</v>
      </c>
      <c r="H4779" s="50" t="s">
        <v>148</v>
      </c>
      <c r="I4779" s="53">
        <v>76</v>
      </c>
      <c r="J4779" s="61">
        <v>4.66</v>
      </c>
      <c r="K4779" s="64">
        <f t="shared" si="307"/>
        <v>1.0615614521067211</v>
      </c>
      <c r="M4779" s="2"/>
    </row>
    <row r="4780" spans="1:13" x14ac:dyDescent="0.2">
      <c r="A4780" s="47">
        <f t="shared" si="309"/>
        <v>2021</v>
      </c>
      <c r="B4780" s="181" t="str">
        <f t="shared" si="306"/>
        <v>Aug</v>
      </c>
      <c r="C4780" s="79">
        <f t="shared" si="308"/>
        <v>35</v>
      </c>
      <c r="D4780" s="194">
        <v>44433</v>
      </c>
      <c r="E4780" s="53" t="s">
        <v>54</v>
      </c>
      <c r="F4780" s="53" t="s">
        <v>146</v>
      </c>
      <c r="G4780" s="50" t="s">
        <v>138</v>
      </c>
      <c r="H4780" s="50" t="s">
        <v>148</v>
      </c>
      <c r="I4780" s="53">
        <v>73</v>
      </c>
      <c r="J4780" s="61">
        <v>4.0599999999999996</v>
      </c>
      <c r="K4780" s="64">
        <f t="shared" si="307"/>
        <v>1.0436561898323209</v>
      </c>
      <c r="M4780" s="2"/>
    </row>
    <row r="4781" spans="1:13" x14ac:dyDescent="0.2">
      <c r="A4781" s="47">
        <f t="shared" si="309"/>
        <v>2021</v>
      </c>
      <c r="B4781" s="181" t="str">
        <f t="shared" si="306"/>
        <v>Aug</v>
      </c>
      <c r="C4781" s="79">
        <f t="shared" si="308"/>
        <v>35</v>
      </c>
      <c r="D4781" s="194">
        <v>44433</v>
      </c>
      <c r="E4781" s="53" t="s">
        <v>54</v>
      </c>
      <c r="F4781" s="53" t="s">
        <v>146</v>
      </c>
      <c r="G4781" s="50" t="s">
        <v>138</v>
      </c>
      <c r="H4781" s="50" t="s">
        <v>148</v>
      </c>
      <c r="I4781" s="53">
        <v>73</v>
      </c>
      <c r="J4781" s="61">
        <v>4.22</v>
      </c>
      <c r="K4781" s="64">
        <f t="shared" si="307"/>
        <v>1.0847854978060085</v>
      </c>
      <c r="M4781" s="2"/>
    </row>
    <row r="4782" spans="1:13" x14ac:dyDescent="0.2">
      <c r="A4782" s="47">
        <f t="shared" si="309"/>
        <v>2021</v>
      </c>
      <c r="B4782" s="181" t="str">
        <f t="shared" ref="B4782:B4845" si="310">TEXT(D4782,"mmm")</f>
        <v>Aug</v>
      </c>
      <c r="C4782" s="79">
        <f t="shared" si="308"/>
        <v>35</v>
      </c>
      <c r="D4782" s="194">
        <v>44433</v>
      </c>
      <c r="E4782" s="53" t="s">
        <v>54</v>
      </c>
      <c r="F4782" s="53" t="s">
        <v>146</v>
      </c>
      <c r="G4782" s="50" t="s">
        <v>138</v>
      </c>
      <c r="H4782" s="50" t="s">
        <v>148</v>
      </c>
      <c r="I4782" s="53">
        <v>76</v>
      </c>
      <c r="J4782" s="61">
        <v>4.54</v>
      </c>
      <c r="K4782" s="64">
        <f t="shared" si="307"/>
        <v>1.0342251057005394</v>
      </c>
      <c r="M4782" s="2"/>
    </row>
    <row r="4783" spans="1:13" x14ac:dyDescent="0.2">
      <c r="A4783" s="47">
        <f t="shared" si="309"/>
        <v>2021</v>
      </c>
      <c r="B4783" s="181" t="str">
        <f t="shared" si="310"/>
        <v>Aug</v>
      </c>
      <c r="C4783" s="79">
        <f t="shared" si="308"/>
        <v>35</v>
      </c>
      <c r="D4783" s="194">
        <v>44433</v>
      </c>
      <c r="E4783" s="53" t="s">
        <v>54</v>
      </c>
      <c r="F4783" s="53" t="s">
        <v>146</v>
      </c>
      <c r="G4783" s="50" t="s">
        <v>138</v>
      </c>
      <c r="H4783" s="50" t="s">
        <v>148</v>
      </c>
      <c r="I4783" s="53">
        <v>78</v>
      </c>
      <c r="J4783" s="61">
        <v>5.33</v>
      </c>
      <c r="K4783" s="64">
        <f t="shared" si="307"/>
        <v>1.1231645847030463</v>
      </c>
      <c r="M4783" s="2"/>
    </row>
    <row r="4784" spans="1:13" x14ac:dyDescent="0.2">
      <c r="A4784" s="47">
        <f t="shared" si="309"/>
        <v>2021</v>
      </c>
      <c r="B4784" s="181" t="str">
        <f t="shared" si="310"/>
        <v>Aug</v>
      </c>
      <c r="C4784" s="79">
        <f t="shared" si="308"/>
        <v>35</v>
      </c>
      <c r="D4784" s="194">
        <v>44434</v>
      </c>
      <c r="E4784" s="53" t="s">
        <v>38</v>
      </c>
      <c r="F4784" s="53" t="s">
        <v>146</v>
      </c>
      <c r="G4784" s="50" t="s">
        <v>138</v>
      </c>
      <c r="H4784" s="50" t="s">
        <v>148</v>
      </c>
      <c r="I4784" s="53">
        <v>88</v>
      </c>
      <c r="J4784" s="61">
        <v>7.39</v>
      </c>
      <c r="K4784" s="64">
        <f t="shared" si="307"/>
        <v>1.0844172614575507</v>
      </c>
      <c r="M4784" s="2"/>
    </row>
    <row r="4785" spans="1:13" x14ac:dyDescent="0.2">
      <c r="A4785" s="47">
        <f t="shared" si="309"/>
        <v>2021</v>
      </c>
      <c r="B4785" s="181" t="str">
        <f t="shared" si="310"/>
        <v>Aug</v>
      </c>
      <c r="C4785" s="79">
        <f t="shared" si="308"/>
        <v>35</v>
      </c>
      <c r="D4785" s="194">
        <v>44434</v>
      </c>
      <c r="E4785" s="53" t="s">
        <v>38</v>
      </c>
      <c r="F4785" s="53" t="s">
        <v>146</v>
      </c>
      <c r="G4785" s="50" t="s">
        <v>138</v>
      </c>
      <c r="H4785" s="50" t="s">
        <v>148</v>
      </c>
      <c r="I4785" s="53">
        <v>74</v>
      </c>
      <c r="J4785" s="61">
        <v>3.83</v>
      </c>
      <c r="K4785" s="64">
        <f t="shared" si="307"/>
        <v>0.94515625925414093</v>
      </c>
      <c r="M4785" s="2"/>
    </row>
    <row r="4786" spans="1:13" x14ac:dyDescent="0.2">
      <c r="A4786" s="47">
        <f t="shared" si="309"/>
        <v>2021</v>
      </c>
      <c r="B4786" s="181" t="str">
        <f t="shared" si="310"/>
        <v>Aug</v>
      </c>
      <c r="C4786" s="79">
        <f t="shared" si="308"/>
        <v>35</v>
      </c>
      <c r="D4786" s="194">
        <v>44434</v>
      </c>
      <c r="E4786" s="53" t="s">
        <v>38</v>
      </c>
      <c r="F4786" s="53" t="s">
        <v>146</v>
      </c>
      <c r="G4786" s="50" t="s">
        <v>138</v>
      </c>
      <c r="H4786" s="50" t="s">
        <v>148</v>
      </c>
      <c r="I4786" s="53">
        <v>89</v>
      </c>
      <c r="J4786" s="61">
        <v>7.33</v>
      </c>
      <c r="K4786" s="64">
        <f t="shared" si="307"/>
        <v>1.0397620320893544</v>
      </c>
      <c r="M4786" s="2"/>
    </row>
    <row r="4787" spans="1:13" x14ac:dyDescent="0.2">
      <c r="A4787" s="47">
        <f t="shared" si="309"/>
        <v>2021</v>
      </c>
      <c r="B4787" s="181" t="str">
        <f t="shared" si="310"/>
        <v>Aug</v>
      </c>
      <c r="C4787" s="79">
        <f t="shared" si="308"/>
        <v>35</v>
      </c>
      <c r="D4787" s="194">
        <v>44434</v>
      </c>
      <c r="E4787" s="53" t="s">
        <v>38</v>
      </c>
      <c r="F4787" s="53" t="s">
        <v>146</v>
      </c>
      <c r="G4787" s="50" t="s">
        <v>138</v>
      </c>
      <c r="H4787" s="50" t="s">
        <v>148</v>
      </c>
      <c r="I4787" s="53">
        <v>81</v>
      </c>
      <c r="J4787" s="61">
        <v>5.7</v>
      </c>
      <c r="K4787" s="64">
        <f t="shared" si="307"/>
        <v>1.0725555612005848</v>
      </c>
      <c r="M4787" s="2"/>
    </row>
    <row r="4788" spans="1:13" x14ac:dyDescent="0.2">
      <c r="A4788" s="47">
        <f t="shared" si="309"/>
        <v>2021</v>
      </c>
      <c r="B4788" s="181" t="str">
        <f t="shared" si="310"/>
        <v>Aug</v>
      </c>
      <c r="C4788" s="79">
        <f t="shared" si="308"/>
        <v>35</v>
      </c>
      <c r="D4788" s="194">
        <v>44434</v>
      </c>
      <c r="E4788" s="53" t="s">
        <v>38</v>
      </c>
      <c r="F4788" s="53" t="s">
        <v>146</v>
      </c>
      <c r="G4788" s="50" t="s">
        <v>138</v>
      </c>
      <c r="H4788" s="50" t="s">
        <v>148</v>
      </c>
      <c r="I4788" s="53">
        <v>89</v>
      </c>
      <c r="J4788" s="61">
        <v>7.61</v>
      </c>
      <c r="K4788" s="64">
        <f t="shared" si="307"/>
        <v>1.0794800906139135</v>
      </c>
      <c r="M4788" s="2"/>
    </row>
    <row r="4789" spans="1:13" x14ac:dyDescent="0.2">
      <c r="A4789" s="47">
        <f t="shared" si="309"/>
        <v>2021</v>
      </c>
      <c r="B4789" s="181" t="str">
        <f t="shared" si="310"/>
        <v>Aug</v>
      </c>
      <c r="C4789" s="79">
        <f t="shared" si="308"/>
        <v>35</v>
      </c>
      <c r="D4789" s="194">
        <v>44434</v>
      </c>
      <c r="E4789" s="53" t="s">
        <v>38</v>
      </c>
      <c r="F4789" s="53" t="s">
        <v>146</v>
      </c>
      <c r="G4789" s="50" t="s">
        <v>138</v>
      </c>
      <c r="H4789" s="50" t="s">
        <v>148</v>
      </c>
      <c r="I4789" s="53">
        <v>87</v>
      </c>
      <c r="J4789" s="61">
        <v>7.14</v>
      </c>
      <c r="K4789" s="64">
        <f t="shared" si="307"/>
        <v>1.0842775203757613</v>
      </c>
      <c r="M4789" s="2"/>
    </row>
    <row r="4790" spans="1:13" x14ac:dyDescent="0.2">
      <c r="A4790" s="47">
        <f t="shared" si="309"/>
        <v>2021</v>
      </c>
      <c r="B4790" s="181" t="str">
        <f t="shared" si="310"/>
        <v>Aug</v>
      </c>
      <c r="C4790" s="79">
        <f t="shared" si="308"/>
        <v>35</v>
      </c>
      <c r="D4790" s="194">
        <v>44434</v>
      </c>
      <c r="E4790" s="53" t="s">
        <v>38</v>
      </c>
      <c r="F4790" s="53" t="s">
        <v>146</v>
      </c>
      <c r="G4790" s="50" t="s">
        <v>138</v>
      </c>
      <c r="H4790" s="50" t="s">
        <v>148</v>
      </c>
      <c r="I4790" s="53">
        <v>74</v>
      </c>
      <c r="J4790" s="61">
        <v>4.24</v>
      </c>
      <c r="K4790" s="64">
        <f t="shared" si="307"/>
        <v>1.0463348666416599</v>
      </c>
      <c r="M4790" s="2"/>
    </row>
    <row r="4791" spans="1:13" x14ac:dyDescent="0.2">
      <c r="A4791" s="47">
        <f t="shared" si="309"/>
        <v>2021</v>
      </c>
      <c r="B4791" s="181" t="str">
        <f t="shared" si="310"/>
        <v>Aug</v>
      </c>
      <c r="C4791" s="79">
        <f t="shared" si="308"/>
        <v>35</v>
      </c>
      <c r="D4791" s="194">
        <v>44434</v>
      </c>
      <c r="E4791" s="53" t="s">
        <v>38</v>
      </c>
      <c r="F4791" s="53" t="s">
        <v>146</v>
      </c>
      <c r="G4791" s="50" t="s">
        <v>138</v>
      </c>
      <c r="H4791" s="50" t="s">
        <v>148</v>
      </c>
      <c r="I4791" s="53">
        <v>85</v>
      </c>
      <c r="J4791" s="61">
        <v>6.45</v>
      </c>
      <c r="K4791" s="64">
        <f t="shared" si="307"/>
        <v>1.050274781192754</v>
      </c>
      <c r="M4791" s="2"/>
    </row>
    <row r="4792" spans="1:13" x14ac:dyDescent="0.2">
      <c r="A4792" s="47">
        <f t="shared" si="309"/>
        <v>2021</v>
      </c>
      <c r="B4792" s="181" t="str">
        <f t="shared" si="310"/>
        <v>Aug</v>
      </c>
      <c r="C4792" s="79">
        <f t="shared" si="308"/>
        <v>35</v>
      </c>
      <c r="D4792" s="194">
        <v>44434</v>
      </c>
      <c r="E4792" s="53" t="s">
        <v>38</v>
      </c>
      <c r="F4792" s="53" t="s">
        <v>146</v>
      </c>
      <c r="G4792" s="50" t="s">
        <v>138</v>
      </c>
      <c r="H4792" s="50" t="s">
        <v>148</v>
      </c>
      <c r="I4792" s="53">
        <v>79</v>
      </c>
      <c r="J4792" s="61">
        <v>5</v>
      </c>
      <c r="K4792" s="64">
        <f t="shared" si="307"/>
        <v>1.0141185585724455</v>
      </c>
      <c r="M4792" s="2"/>
    </row>
    <row r="4793" spans="1:13" x14ac:dyDescent="0.2">
      <c r="A4793" s="47">
        <f t="shared" si="309"/>
        <v>2021</v>
      </c>
      <c r="B4793" s="181" t="str">
        <f t="shared" si="310"/>
        <v>Aug</v>
      </c>
      <c r="C4793" s="79">
        <f t="shared" si="308"/>
        <v>35</v>
      </c>
      <c r="D4793" s="194">
        <v>44434</v>
      </c>
      <c r="E4793" s="53" t="s">
        <v>38</v>
      </c>
      <c r="F4793" s="53" t="s">
        <v>146</v>
      </c>
      <c r="G4793" s="50" t="s">
        <v>138</v>
      </c>
      <c r="H4793" s="50" t="s">
        <v>148</v>
      </c>
      <c r="I4793" s="53">
        <v>82</v>
      </c>
      <c r="J4793" s="61">
        <v>6.22</v>
      </c>
      <c r="K4793" s="64">
        <f t="shared" si="307"/>
        <v>1.1281031906095385</v>
      </c>
      <c r="M4793" s="2"/>
    </row>
    <row r="4794" spans="1:13" x14ac:dyDescent="0.2">
      <c r="A4794" s="47">
        <f t="shared" si="309"/>
        <v>2021</v>
      </c>
      <c r="B4794" s="181" t="str">
        <f t="shared" si="310"/>
        <v>Aug</v>
      </c>
      <c r="C4794" s="79">
        <f t="shared" si="308"/>
        <v>35</v>
      </c>
      <c r="D4794" s="194">
        <v>44434</v>
      </c>
      <c r="E4794" s="53" t="s">
        <v>38</v>
      </c>
      <c r="F4794" s="53" t="s">
        <v>146</v>
      </c>
      <c r="G4794" s="50" t="s">
        <v>138</v>
      </c>
      <c r="H4794" s="50" t="s">
        <v>144</v>
      </c>
      <c r="I4794" s="53">
        <v>65</v>
      </c>
      <c r="J4794" s="61">
        <v>2.8</v>
      </c>
      <c r="K4794" s="64">
        <f t="shared" si="307"/>
        <v>1.0195721438324989</v>
      </c>
      <c r="M4794" s="2"/>
    </row>
    <row r="4795" spans="1:13" x14ac:dyDescent="0.2">
      <c r="A4795" s="47">
        <f t="shared" si="309"/>
        <v>2021</v>
      </c>
      <c r="B4795" s="181" t="str">
        <f t="shared" si="310"/>
        <v>Aug</v>
      </c>
      <c r="C4795" s="79">
        <f t="shared" si="308"/>
        <v>36</v>
      </c>
      <c r="D4795" s="194">
        <v>44439</v>
      </c>
      <c r="E4795" s="53" t="s">
        <v>30</v>
      </c>
      <c r="F4795" s="53" t="s">
        <v>152</v>
      </c>
      <c r="G4795" s="50" t="s">
        <v>138</v>
      </c>
      <c r="H4795" s="50" t="s">
        <v>148</v>
      </c>
      <c r="I4795" s="53">
        <v>141</v>
      </c>
      <c r="J4795" s="61">
        <v>33.270000000000003</v>
      </c>
      <c r="K4795" s="64">
        <f t="shared" si="307"/>
        <v>1.186848985506316</v>
      </c>
      <c r="M4795" s="2"/>
    </row>
    <row r="4796" spans="1:13" x14ac:dyDescent="0.2">
      <c r="A4796" s="47">
        <f t="shared" si="309"/>
        <v>2021</v>
      </c>
      <c r="B4796" s="181" t="str">
        <f t="shared" si="310"/>
        <v>Aug</v>
      </c>
      <c r="C4796" s="79">
        <f t="shared" si="308"/>
        <v>36</v>
      </c>
      <c r="D4796" s="194">
        <v>44439</v>
      </c>
      <c r="E4796" s="53" t="s">
        <v>30</v>
      </c>
      <c r="F4796" s="53" t="s">
        <v>152</v>
      </c>
      <c r="G4796" s="50" t="s">
        <v>138</v>
      </c>
      <c r="H4796" s="50" t="s">
        <v>148</v>
      </c>
      <c r="I4796" s="53">
        <v>121</v>
      </c>
      <c r="J4796" s="61">
        <v>20.56</v>
      </c>
      <c r="K4796" s="64">
        <f t="shared" si="307"/>
        <v>1.1605584001905662</v>
      </c>
      <c r="M4796" s="2"/>
    </row>
    <row r="4797" spans="1:13" x14ac:dyDescent="0.2">
      <c r="A4797" s="47">
        <f t="shared" si="309"/>
        <v>2021</v>
      </c>
      <c r="B4797" s="181" t="str">
        <f t="shared" si="310"/>
        <v>Aug</v>
      </c>
      <c r="C4797" s="79">
        <f t="shared" si="308"/>
        <v>36</v>
      </c>
      <c r="D4797" s="194">
        <v>44439</v>
      </c>
      <c r="E4797" s="53" t="s">
        <v>30</v>
      </c>
      <c r="F4797" s="53" t="s">
        <v>152</v>
      </c>
      <c r="G4797" s="50" t="s">
        <v>138</v>
      </c>
      <c r="H4797" s="50" t="s">
        <v>148</v>
      </c>
      <c r="I4797" s="53">
        <v>108</v>
      </c>
      <c r="J4797" s="61">
        <v>13.8</v>
      </c>
      <c r="K4797" s="64">
        <f t="shared" si="307"/>
        <v>1.0954884926078341</v>
      </c>
      <c r="M4797" s="2"/>
    </row>
    <row r="4798" spans="1:13" x14ac:dyDescent="0.2">
      <c r="A4798" s="47">
        <f t="shared" si="309"/>
        <v>2021</v>
      </c>
      <c r="B4798" s="181" t="str">
        <f t="shared" si="310"/>
        <v>Aug</v>
      </c>
      <c r="C4798" s="79">
        <f t="shared" si="308"/>
        <v>36</v>
      </c>
      <c r="D4798" s="194">
        <v>44439</v>
      </c>
      <c r="E4798" s="53" t="s">
        <v>25</v>
      </c>
      <c r="F4798" s="53" t="s">
        <v>152</v>
      </c>
      <c r="G4798" s="50" t="s">
        <v>138</v>
      </c>
      <c r="H4798" s="50" t="s">
        <v>148</v>
      </c>
      <c r="I4798" s="53">
        <v>103</v>
      </c>
      <c r="J4798" s="61">
        <v>12.43</v>
      </c>
      <c r="K4798" s="64">
        <f t="shared" si="307"/>
        <v>1.1375210825759774</v>
      </c>
      <c r="M4798" s="2"/>
    </row>
    <row r="4799" spans="1:13" x14ac:dyDescent="0.2">
      <c r="A4799" s="47">
        <f t="shared" si="309"/>
        <v>2021</v>
      </c>
      <c r="B4799" s="181" t="str">
        <f t="shared" si="310"/>
        <v>Aug</v>
      </c>
      <c r="C4799" s="79">
        <f t="shared" si="308"/>
        <v>36</v>
      </c>
      <c r="D4799" s="194">
        <v>44439</v>
      </c>
      <c r="E4799" s="53" t="s">
        <v>8</v>
      </c>
      <c r="F4799" s="53" t="s">
        <v>146</v>
      </c>
      <c r="G4799" s="50" t="s">
        <v>138</v>
      </c>
      <c r="H4799" s="50" t="s">
        <v>148</v>
      </c>
      <c r="I4799" s="53">
        <v>78</v>
      </c>
      <c r="J4799" s="61">
        <v>4.99</v>
      </c>
      <c r="K4799" s="64">
        <f t="shared" si="307"/>
        <v>1.0515180633523828</v>
      </c>
      <c r="M4799" s="2"/>
    </row>
    <row r="4800" spans="1:13" x14ac:dyDescent="0.2">
      <c r="A4800" s="47">
        <f t="shared" si="309"/>
        <v>2021</v>
      </c>
      <c r="B4800" s="181" t="str">
        <f t="shared" si="310"/>
        <v>Aug</v>
      </c>
      <c r="C4800" s="79">
        <f t="shared" si="308"/>
        <v>36</v>
      </c>
      <c r="D4800" s="194">
        <v>44439</v>
      </c>
      <c r="E4800" s="53" t="s">
        <v>8</v>
      </c>
      <c r="F4800" s="53" t="s">
        <v>152</v>
      </c>
      <c r="G4800" s="50" t="s">
        <v>138</v>
      </c>
      <c r="H4800" s="50" t="s">
        <v>148</v>
      </c>
      <c r="I4800" s="53">
        <v>138</v>
      </c>
      <c r="J4800" s="61">
        <v>31.95</v>
      </c>
      <c r="K4800" s="64">
        <f t="shared" si="307"/>
        <v>1.2157201172570615</v>
      </c>
      <c r="M4800" s="2"/>
    </row>
    <row r="4801" spans="1:13" x14ac:dyDescent="0.2">
      <c r="A4801" s="47">
        <f t="shared" si="309"/>
        <v>2021</v>
      </c>
      <c r="B4801" s="181" t="str">
        <f t="shared" si="310"/>
        <v>Sep</v>
      </c>
      <c r="C4801" s="79">
        <f t="shared" si="308"/>
        <v>36</v>
      </c>
      <c r="D4801" s="194">
        <v>44440</v>
      </c>
      <c r="E4801" s="53" t="s">
        <v>217</v>
      </c>
      <c r="F4801" s="53" t="s">
        <v>146</v>
      </c>
      <c r="G4801" s="50" t="s">
        <v>138</v>
      </c>
      <c r="H4801" s="50" t="s">
        <v>148</v>
      </c>
      <c r="I4801" s="53">
        <v>86</v>
      </c>
      <c r="J4801" s="61">
        <v>6.72</v>
      </c>
      <c r="K4801" s="64">
        <f t="shared" si="307"/>
        <v>1.0565107474813538</v>
      </c>
      <c r="M4801" s="2"/>
    </row>
    <row r="4802" spans="1:13" x14ac:dyDescent="0.2">
      <c r="A4802" s="47">
        <f t="shared" si="309"/>
        <v>2021</v>
      </c>
      <c r="B4802" s="181" t="str">
        <f t="shared" si="310"/>
        <v>Sep</v>
      </c>
      <c r="C4802" s="79">
        <f t="shared" si="308"/>
        <v>36</v>
      </c>
      <c r="D4802" s="194">
        <v>44440</v>
      </c>
      <c r="E4802" s="53" t="s">
        <v>217</v>
      </c>
      <c r="F4802" s="53" t="s">
        <v>146</v>
      </c>
      <c r="G4802" s="50" t="s">
        <v>138</v>
      </c>
      <c r="H4802" s="50" t="s">
        <v>148</v>
      </c>
      <c r="I4802" s="53">
        <v>72</v>
      </c>
      <c r="J4802" s="61">
        <v>4.09</v>
      </c>
      <c r="K4802" s="64">
        <f t="shared" si="307"/>
        <v>1.0957861796982167</v>
      </c>
      <c r="M4802" s="2"/>
    </row>
    <row r="4803" spans="1:13" x14ac:dyDescent="0.2">
      <c r="A4803" s="47">
        <f t="shared" si="309"/>
        <v>2021</v>
      </c>
      <c r="B4803" s="181" t="str">
        <f t="shared" si="310"/>
        <v>Sep</v>
      </c>
      <c r="C4803" s="79">
        <f t="shared" si="308"/>
        <v>36</v>
      </c>
      <c r="D4803" s="194">
        <v>44440</v>
      </c>
      <c r="E4803" s="53" t="s">
        <v>217</v>
      </c>
      <c r="F4803" s="53" t="s">
        <v>146</v>
      </c>
      <c r="G4803" s="50" t="s">
        <v>138</v>
      </c>
      <c r="H4803" s="50" t="s">
        <v>148</v>
      </c>
      <c r="I4803" s="53">
        <v>76</v>
      </c>
      <c r="J4803" s="61">
        <v>5.32</v>
      </c>
      <c r="K4803" s="64">
        <f t="shared" ref="K4803:K4866" si="311">IF(J4803="","",(J4803*100000)/(I4803^3))</f>
        <v>1.2119113573407203</v>
      </c>
      <c r="M4803" s="2"/>
    </row>
    <row r="4804" spans="1:13" x14ac:dyDescent="0.2">
      <c r="A4804" s="47">
        <f t="shared" si="309"/>
        <v>2021</v>
      </c>
      <c r="B4804" s="181" t="str">
        <f t="shared" si="310"/>
        <v>Sep</v>
      </c>
      <c r="C4804" s="79">
        <f t="shared" si="308"/>
        <v>36</v>
      </c>
      <c r="D4804" s="194">
        <v>44440</v>
      </c>
      <c r="E4804" s="53" t="s">
        <v>217</v>
      </c>
      <c r="F4804" s="53" t="s">
        <v>146</v>
      </c>
      <c r="G4804" s="50" t="s">
        <v>138</v>
      </c>
      <c r="H4804" s="50" t="s">
        <v>148</v>
      </c>
      <c r="I4804" s="53">
        <v>84</v>
      </c>
      <c r="J4804" s="61">
        <v>5.35</v>
      </c>
      <c r="K4804" s="64">
        <f t="shared" si="311"/>
        <v>0.90264280315300727</v>
      </c>
      <c r="M4804" s="2"/>
    </row>
    <row r="4805" spans="1:13" x14ac:dyDescent="0.2">
      <c r="A4805" s="47">
        <f t="shared" si="309"/>
        <v>2021</v>
      </c>
      <c r="B4805" s="181" t="str">
        <f t="shared" si="310"/>
        <v>Sep</v>
      </c>
      <c r="C4805" s="79">
        <f t="shared" si="308"/>
        <v>36</v>
      </c>
      <c r="D4805" s="194">
        <v>44440</v>
      </c>
      <c r="E4805" s="53" t="s">
        <v>217</v>
      </c>
      <c r="F4805" s="53" t="s">
        <v>146</v>
      </c>
      <c r="G4805" s="50" t="s">
        <v>138</v>
      </c>
      <c r="H4805" s="50" t="s">
        <v>144</v>
      </c>
      <c r="I4805" s="53">
        <v>66</v>
      </c>
      <c r="J4805" s="61">
        <v>2.83</v>
      </c>
      <c r="K4805" s="64">
        <f t="shared" si="311"/>
        <v>0.98436152155160417</v>
      </c>
      <c r="M4805" s="2"/>
    </row>
    <row r="4806" spans="1:13" x14ac:dyDescent="0.2">
      <c r="A4806" s="47">
        <f t="shared" si="309"/>
        <v>2021</v>
      </c>
      <c r="B4806" s="181" t="str">
        <f t="shared" si="310"/>
        <v>Sep</v>
      </c>
      <c r="C4806" s="79">
        <f t="shared" si="308"/>
        <v>36</v>
      </c>
      <c r="D4806" s="194">
        <v>44440</v>
      </c>
      <c r="E4806" s="53" t="s">
        <v>217</v>
      </c>
      <c r="F4806" s="53" t="s">
        <v>146</v>
      </c>
      <c r="G4806" s="50" t="s">
        <v>138</v>
      </c>
      <c r="H4806" s="50" t="s">
        <v>148</v>
      </c>
      <c r="I4806" s="53">
        <v>76</v>
      </c>
      <c r="J4806" s="61">
        <v>5.41</v>
      </c>
      <c r="K4806" s="64">
        <f t="shared" si="311"/>
        <v>1.2324136171453566</v>
      </c>
      <c r="M4806" s="2"/>
    </row>
    <row r="4807" spans="1:13" x14ac:dyDescent="0.2">
      <c r="A4807" s="47">
        <f t="shared" si="309"/>
        <v>2021</v>
      </c>
      <c r="B4807" s="181" t="str">
        <f t="shared" si="310"/>
        <v>Sep</v>
      </c>
      <c r="C4807" s="79">
        <f t="shared" si="308"/>
        <v>36</v>
      </c>
      <c r="D4807" s="194">
        <v>44440</v>
      </c>
      <c r="E4807" s="53" t="s">
        <v>217</v>
      </c>
      <c r="F4807" s="53" t="s">
        <v>146</v>
      </c>
      <c r="G4807" s="50" t="s">
        <v>138</v>
      </c>
      <c r="H4807" s="50" t="s">
        <v>148</v>
      </c>
      <c r="I4807" s="53">
        <v>81</v>
      </c>
      <c r="J4807" s="61">
        <v>5.73</v>
      </c>
      <c r="K4807" s="64">
        <f t="shared" si="311"/>
        <v>1.0782005904700616</v>
      </c>
      <c r="M4807" s="2"/>
    </row>
    <row r="4808" spans="1:13" x14ac:dyDescent="0.2">
      <c r="A4808" s="47">
        <f t="shared" si="309"/>
        <v>2021</v>
      </c>
      <c r="B4808" s="181" t="str">
        <f t="shared" si="310"/>
        <v>Sep</v>
      </c>
      <c r="C4808" s="79">
        <f t="shared" si="308"/>
        <v>36</v>
      </c>
      <c r="D4808" s="194">
        <v>44440</v>
      </c>
      <c r="E4808" s="53" t="s">
        <v>217</v>
      </c>
      <c r="F4808" s="53" t="s">
        <v>146</v>
      </c>
      <c r="G4808" s="50" t="s">
        <v>138</v>
      </c>
      <c r="H4808" s="50" t="s">
        <v>148</v>
      </c>
      <c r="I4808" s="53">
        <v>78</v>
      </c>
      <c r="J4808" s="61">
        <v>5.3</v>
      </c>
      <c r="K4808" s="64">
        <f t="shared" si="311"/>
        <v>1.1168428328191642</v>
      </c>
      <c r="M4808" s="2"/>
    </row>
    <row r="4809" spans="1:13" x14ac:dyDescent="0.2">
      <c r="A4809" s="47">
        <f t="shared" si="309"/>
        <v>2021</v>
      </c>
      <c r="B4809" s="181" t="str">
        <f t="shared" si="310"/>
        <v>Sep</v>
      </c>
      <c r="C4809" s="79">
        <f t="shared" si="308"/>
        <v>36</v>
      </c>
      <c r="D4809" s="194">
        <v>44440</v>
      </c>
      <c r="E4809" s="53" t="s">
        <v>217</v>
      </c>
      <c r="F4809" s="53" t="s">
        <v>146</v>
      </c>
      <c r="G4809" s="50" t="s">
        <v>138</v>
      </c>
      <c r="H4809" s="50" t="s">
        <v>148</v>
      </c>
      <c r="I4809" s="53">
        <v>80</v>
      </c>
      <c r="J4809" s="61">
        <v>5.79</v>
      </c>
      <c r="K4809" s="64">
        <f t="shared" si="311"/>
        <v>1.130859375</v>
      </c>
      <c r="M4809" s="2"/>
    </row>
    <row r="4810" spans="1:13" x14ac:dyDescent="0.2">
      <c r="A4810" s="47">
        <f t="shared" si="309"/>
        <v>2021</v>
      </c>
      <c r="B4810" s="181" t="str">
        <f t="shared" si="310"/>
        <v>Sep</v>
      </c>
      <c r="C4810" s="79">
        <f t="shared" si="308"/>
        <v>36</v>
      </c>
      <c r="D4810" s="194">
        <v>44440</v>
      </c>
      <c r="E4810" s="53" t="s">
        <v>217</v>
      </c>
      <c r="F4810" s="53" t="s">
        <v>146</v>
      </c>
      <c r="G4810" s="50" t="s">
        <v>138</v>
      </c>
      <c r="H4810" s="50" t="s">
        <v>148</v>
      </c>
      <c r="I4810" s="53">
        <v>85</v>
      </c>
      <c r="J4810" s="61">
        <v>6.69</v>
      </c>
      <c r="K4810" s="64">
        <f t="shared" si="311"/>
        <v>1.0893547730510889</v>
      </c>
      <c r="M4810" s="2"/>
    </row>
    <row r="4811" spans="1:13" x14ac:dyDescent="0.2">
      <c r="A4811" s="47">
        <f t="shared" si="309"/>
        <v>2021</v>
      </c>
      <c r="B4811" s="181" t="str">
        <f t="shared" si="310"/>
        <v>Sep</v>
      </c>
      <c r="C4811" s="79">
        <f t="shared" si="308"/>
        <v>36</v>
      </c>
      <c r="D4811" s="194">
        <v>44440</v>
      </c>
      <c r="E4811" s="53" t="s">
        <v>217</v>
      </c>
      <c r="F4811" s="53" t="s">
        <v>146</v>
      </c>
      <c r="G4811" s="50" t="s">
        <v>138</v>
      </c>
      <c r="H4811" s="50" t="s">
        <v>148</v>
      </c>
      <c r="I4811" s="53">
        <v>78</v>
      </c>
      <c r="J4811" s="61">
        <v>4.8</v>
      </c>
      <c r="K4811" s="64">
        <f t="shared" si="311"/>
        <v>1.0114803014211298</v>
      </c>
      <c r="M4811" s="2"/>
    </row>
    <row r="4812" spans="1:13" x14ac:dyDescent="0.2">
      <c r="A4812" s="47">
        <f t="shared" si="309"/>
        <v>2021</v>
      </c>
      <c r="B4812" s="181" t="str">
        <f t="shared" si="310"/>
        <v>Sep</v>
      </c>
      <c r="C4812" s="79">
        <f t="shared" si="308"/>
        <v>36</v>
      </c>
      <c r="D4812" s="194">
        <v>44440</v>
      </c>
      <c r="E4812" s="53" t="s">
        <v>217</v>
      </c>
      <c r="F4812" s="53" t="s">
        <v>146</v>
      </c>
      <c r="G4812" s="50" t="s">
        <v>138</v>
      </c>
      <c r="H4812" s="50" t="s">
        <v>148</v>
      </c>
      <c r="I4812" s="53">
        <v>78</v>
      </c>
      <c r="J4812" s="61">
        <v>4.7699999999999996</v>
      </c>
      <c r="K4812" s="64">
        <f t="shared" si="311"/>
        <v>1.0051585495372477</v>
      </c>
      <c r="M4812" s="2"/>
    </row>
    <row r="4813" spans="1:13" x14ac:dyDescent="0.2">
      <c r="A4813" s="47">
        <f t="shared" si="309"/>
        <v>2021</v>
      </c>
      <c r="B4813" s="181" t="str">
        <f t="shared" si="310"/>
        <v>Sep</v>
      </c>
      <c r="C4813" s="79">
        <f t="shared" si="308"/>
        <v>36</v>
      </c>
      <c r="D4813" s="194">
        <v>44440</v>
      </c>
      <c r="E4813" s="53" t="s">
        <v>217</v>
      </c>
      <c r="F4813" s="53" t="s">
        <v>146</v>
      </c>
      <c r="G4813" s="50" t="s">
        <v>138</v>
      </c>
      <c r="H4813" s="50" t="s">
        <v>144</v>
      </c>
      <c r="I4813" s="53">
        <v>66</v>
      </c>
      <c r="J4813" s="61">
        <v>2.72</v>
      </c>
      <c r="K4813" s="64">
        <f t="shared" si="311"/>
        <v>0.94610011965383867</v>
      </c>
      <c r="M4813" s="2"/>
    </row>
    <row r="4814" spans="1:13" x14ac:dyDescent="0.2">
      <c r="A4814" s="47">
        <f t="shared" si="309"/>
        <v>2021</v>
      </c>
      <c r="B4814" s="181" t="str">
        <f t="shared" si="310"/>
        <v>Sep</v>
      </c>
      <c r="C4814" s="79">
        <f t="shared" ref="C4814:C4877" si="312">WEEKNUM(D4814)</f>
        <v>36</v>
      </c>
      <c r="D4814" s="194">
        <v>44440</v>
      </c>
      <c r="E4814" s="53" t="s">
        <v>217</v>
      </c>
      <c r="F4814" s="53" t="s">
        <v>146</v>
      </c>
      <c r="G4814" s="50" t="s">
        <v>138</v>
      </c>
      <c r="H4814" s="50" t="s">
        <v>144</v>
      </c>
      <c r="I4814" s="53">
        <v>65</v>
      </c>
      <c r="J4814" s="61">
        <v>3.1</v>
      </c>
      <c r="K4814" s="64">
        <f t="shared" si="311"/>
        <v>1.1288120163859809</v>
      </c>
      <c r="M4814" s="2"/>
    </row>
    <row r="4815" spans="1:13" x14ac:dyDescent="0.2">
      <c r="A4815" s="47">
        <f t="shared" si="309"/>
        <v>2021</v>
      </c>
      <c r="B4815" s="181" t="str">
        <f t="shared" si="310"/>
        <v>Sep</v>
      </c>
      <c r="C4815" s="79">
        <f t="shared" si="312"/>
        <v>36</v>
      </c>
      <c r="D4815" s="194">
        <v>44440</v>
      </c>
      <c r="E4815" s="53" t="s">
        <v>217</v>
      </c>
      <c r="F4815" s="53" t="s">
        <v>146</v>
      </c>
      <c r="G4815" s="50" t="s">
        <v>138</v>
      </c>
      <c r="H4815" s="50" t="s">
        <v>148</v>
      </c>
      <c r="I4815" s="53">
        <v>83</v>
      </c>
      <c r="J4815" s="61">
        <v>5.73</v>
      </c>
      <c r="K4815" s="64">
        <f t="shared" si="311"/>
        <v>1.0021214193397192</v>
      </c>
      <c r="M4815" s="2"/>
    </row>
    <row r="4816" spans="1:13" x14ac:dyDescent="0.2">
      <c r="A4816" s="47">
        <f t="shared" si="309"/>
        <v>2021</v>
      </c>
      <c r="B4816" s="181" t="str">
        <f t="shared" si="310"/>
        <v>Sep</v>
      </c>
      <c r="C4816" s="79">
        <f t="shared" si="312"/>
        <v>36</v>
      </c>
      <c r="D4816" s="194">
        <v>44440</v>
      </c>
      <c r="E4816" s="53" t="s">
        <v>217</v>
      </c>
      <c r="F4816" s="53" t="s">
        <v>146</v>
      </c>
      <c r="G4816" s="50" t="s">
        <v>138</v>
      </c>
      <c r="H4816" s="50" t="s">
        <v>148</v>
      </c>
      <c r="I4816" s="53">
        <v>82</v>
      </c>
      <c r="J4816" s="61">
        <v>5.9</v>
      </c>
      <c r="K4816" s="64">
        <f t="shared" si="311"/>
        <v>1.0700657274270542</v>
      </c>
      <c r="M4816" s="2"/>
    </row>
    <row r="4817" spans="1:13" x14ac:dyDescent="0.2">
      <c r="A4817" s="47">
        <f t="shared" si="309"/>
        <v>2021</v>
      </c>
      <c r="B4817" s="181" t="str">
        <f t="shared" si="310"/>
        <v>Sep</v>
      </c>
      <c r="C4817" s="79">
        <f t="shared" si="312"/>
        <v>36</v>
      </c>
      <c r="D4817" s="194">
        <v>44440</v>
      </c>
      <c r="E4817" s="53" t="s">
        <v>25</v>
      </c>
      <c r="F4817" s="53" t="s">
        <v>146</v>
      </c>
      <c r="G4817" s="50" t="s">
        <v>138</v>
      </c>
      <c r="H4817" s="50" t="s">
        <v>144</v>
      </c>
      <c r="I4817" s="53">
        <v>63</v>
      </c>
      <c r="J4817" s="61">
        <v>2.7</v>
      </c>
      <c r="K4817" s="64">
        <f t="shared" si="311"/>
        <v>1.0797969981643452</v>
      </c>
      <c r="M4817" s="2"/>
    </row>
    <row r="4818" spans="1:13" x14ac:dyDescent="0.2">
      <c r="A4818" s="47">
        <f t="shared" si="309"/>
        <v>2021</v>
      </c>
      <c r="B4818" s="181" t="str">
        <f t="shared" si="310"/>
        <v>Sep</v>
      </c>
      <c r="C4818" s="79">
        <f t="shared" si="312"/>
        <v>36</v>
      </c>
      <c r="D4818" s="194">
        <v>44440</v>
      </c>
      <c r="E4818" s="53" t="s">
        <v>25</v>
      </c>
      <c r="F4818" s="53" t="s">
        <v>146</v>
      </c>
      <c r="G4818" s="50" t="s">
        <v>138</v>
      </c>
      <c r="H4818" s="50" t="s">
        <v>144</v>
      </c>
      <c r="I4818" s="53">
        <v>69</v>
      </c>
      <c r="J4818" s="61">
        <v>3.63</v>
      </c>
      <c r="K4818" s="64">
        <f t="shared" si="311"/>
        <v>1.1049925572815356</v>
      </c>
      <c r="M4818" s="2"/>
    </row>
    <row r="4819" spans="1:13" x14ac:dyDescent="0.2">
      <c r="A4819" s="47">
        <f t="shared" si="309"/>
        <v>2021</v>
      </c>
      <c r="B4819" s="181" t="str">
        <f t="shared" si="310"/>
        <v>Sep</v>
      </c>
      <c r="C4819" s="79">
        <f t="shared" si="312"/>
        <v>36</v>
      </c>
      <c r="D4819" s="194">
        <v>44440</v>
      </c>
      <c r="E4819" s="53" t="s">
        <v>25</v>
      </c>
      <c r="F4819" s="53" t="s">
        <v>146</v>
      </c>
      <c r="G4819" s="50" t="s">
        <v>138</v>
      </c>
      <c r="H4819" s="50" t="s">
        <v>144</v>
      </c>
      <c r="I4819" s="53">
        <v>63</v>
      </c>
      <c r="J4819" s="61">
        <v>2.77</v>
      </c>
      <c r="K4819" s="64">
        <f t="shared" si="311"/>
        <v>1.1077917351537911</v>
      </c>
      <c r="M4819" s="2"/>
    </row>
    <row r="4820" spans="1:13" x14ac:dyDescent="0.2">
      <c r="A4820" s="47">
        <f t="shared" si="309"/>
        <v>2021</v>
      </c>
      <c r="B4820" s="181" t="str">
        <f t="shared" si="310"/>
        <v>Sep</v>
      </c>
      <c r="C4820" s="79">
        <f t="shared" si="312"/>
        <v>36</v>
      </c>
      <c r="D4820" s="194">
        <v>44440</v>
      </c>
      <c r="E4820" s="53" t="s">
        <v>25</v>
      </c>
      <c r="F4820" s="53" t="s">
        <v>146</v>
      </c>
      <c r="G4820" s="50" t="s">
        <v>138</v>
      </c>
      <c r="H4820" s="50" t="s">
        <v>144</v>
      </c>
      <c r="I4820" s="53">
        <v>69</v>
      </c>
      <c r="J4820" s="61">
        <v>3.48</v>
      </c>
      <c r="K4820" s="64">
        <f t="shared" si="311"/>
        <v>1.0593317078070921</v>
      </c>
      <c r="M4820" s="2"/>
    </row>
    <row r="4821" spans="1:13" x14ac:dyDescent="0.2">
      <c r="A4821" s="47">
        <f t="shared" si="309"/>
        <v>2021</v>
      </c>
      <c r="B4821" s="181" t="str">
        <f t="shared" si="310"/>
        <v>Sep</v>
      </c>
      <c r="C4821" s="79">
        <f t="shared" si="312"/>
        <v>36</v>
      </c>
      <c r="D4821" s="194">
        <v>44440</v>
      </c>
      <c r="E4821" s="53" t="s">
        <v>25</v>
      </c>
      <c r="F4821" s="53" t="s">
        <v>146</v>
      </c>
      <c r="G4821" s="50" t="s">
        <v>138</v>
      </c>
      <c r="H4821" s="50" t="s">
        <v>148</v>
      </c>
      <c r="I4821" s="53">
        <v>77</v>
      </c>
      <c r="J4821" s="61">
        <v>5.44</v>
      </c>
      <c r="K4821" s="64">
        <f t="shared" si="311"/>
        <v>1.1915896550742224</v>
      </c>
      <c r="M4821" s="2"/>
    </row>
    <row r="4822" spans="1:13" x14ac:dyDescent="0.2">
      <c r="A4822" s="47">
        <f t="shared" si="309"/>
        <v>2021</v>
      </c>
      <c r="B4822" s="181" t="str">
        <f t="shared" si="310"/>
        <v>Sep</v>
      </c>
      <c r="C4822" s="79">
        <f t="shared" si="312"/>
        <v>36</v>
      </c>
      <c r="D4822" s="194">
        <v>44440</v>
      </c>
      <c r="E4822" s="53" t="s">
        <v>25</v>
      </c>
      <c r="F4822" s="53" t="s">
        <v>146</v>
      </c>
      <c r="G4822" s="50" t="s">
        <v>138</v>
      </c>
      <c r="H4822" s="50" t="s">
        <v>148</v>
      </c>
      <c r="I4822" s="53">
        <v>80</v>
      </c>
      <c r="J4822" s="61">
        <v>5.98</v>
      </c>
      <c r="K4822" s="64">
        <f t="shared" si="311"/>
        <v>1.16796875</v>
      </c>
      <c r="M4822" s="2"/>
    </row>
    <row r="4823" spans="1:13" x14ac:dyDescent="0.2">
      <c r="A4823" s="47">
        <f t="shared" si="309"/>
        <v>2021</v>
      </c>
      <c r="B4823" s="181" t="str">
        <f t="shared" si="310"/>
        <v>Sep</v>
      </c>
      <c r="C4823" s="79">
        <f t="shared" si="312"/>
        <v>36</v>
      </c>
      <c r="D4823" s="194">
        <v>44440</v>
      </c>
      <c r="E4823" s="53" t="s">
        <v>25</v>
      </c>
      <c r="F4823" s="53" t="s">
        <v>146</v>
      </c>
      <c r="G4823" s="50" t="s">
        <v>138</v>
      </c>
      <c r="H4823" s="50" t="s">
        <v>148</v>
      </c>
      <c r="I4823" s="53">
        <v>74</v>
      </c>
      <c r="J4823" s="61">
        <v>4.57</v>
      </c>
      <c r="K4823" s="64">
        <f t="shared" si="311"/>
        <v>1.1277713067340533</v>
      </c>
      <c r="M4823" s="2"/>
    </row>
    <row r="4824" spans="1:13" x14ac:dyDescent="0.2">
      <c r="A4824" s="47">
        <f t="shared" si="309"/>
        <v>2021</v>
      </c>
      <c r="B4824" s="181" t="str">
        <f t="shared" si="310"/>
        <v>Sep</v>
      </c>
      <c r="C4824" s="79">
        <f t="shared" si="312"/>
        <v>36</v>
      </c>
      <c r="D4824" s="194">
        <v>44440</v>
      </c>
      <c r="E4824" s="53" t="s">
        <v>25</v>
      </c>
      <c r="F4824" s="53" t="s">
        <v>146</v>
      </c>
      <c r="G4824" s="50" t="s">
        <v>138</v>
      </c>
      <c r="H4824" s="50" t="s">
        <v>144</v>
      </c>
      <c r="I4824" s="53">
        <v>68</v>
      </c>
      <c r="J4824" s="61">
        <v>3.38</v>
      </c>
      <c r="K4824" s="64">
        <f t="shared" si="311"/>
        <v>1.0749542031345409</v>
      </c>
      <c r="M4824" s="2"/>
    </row>
    <row r="4825" spans="1:13" x14ac:dyDescent="0.2">
      <c r="A4825" s="47">
        <f t="shared" si="309"/>
        <v>2021</v>
      </c>
      <c r="B4825" s="181" t="str">
        <f t="shared" si="310"/>
        <v>Sep</v>
      </c>
      <c r="C4825" s="79">
        <f t="shared" si="312"/>
        <v>36</v>
      </c>
      <c r="D4825" s="194">
        <v>44440</v>
      </c>
      <c r="E4825" s="53" t="s">
        <v>25</v>
      </c>
      <c r="F4825" s="53" t="s">
        <v>146</v>
      </c>
      <c r="G4825" s="50" t="s">
        <v>138</v>
      </c>
      <c r="H4825" s="50" t="s">
        <v>148</v>
      </c>
      <c r="I4825" s="53">
        <v>78</v>
      </c>
      <c r="J4825" s="61">
        <v>5.85</v>
      </c>
      <c r="K4825" s="64">
        <f t="shared" si="311"/>
        <v>1.2327416173570021</v>
      </c>
      <c r="M4825" s="2"/>
    </row>
    <row r="4826" spans="1:13" x14ac:dyDescent="0.2">
      <c r="A4826" s="47">
        <f t="shared" si="309"/>
        <v>2021</v>
      </c>
      <c r="B4826" s="181" t="str">
        <f t="shared" si="310"/>
        <v>Sep</v>
      </c>
      <c r="C4826" s="79">
        <f t="shared" si="312"/>
        <v>36</v>
      </c>
      <c r="D4826" s="194">
        <v>44440</v>
      </c>
      <c r="E4826" s="53" t="s">
        <v>25</v>
      </c>
      <c r="F4826" s="53" t="s">
        <v>146</v>
      </c>
      <c r="G4826" s="50" t="s">
        <v>138</v>
      </c>
      <c r="H4826" s="50" t="s">
        <v>144</v>
      </c>
      <c r="I4826" s="53">
        <v>61</v>
      </c>
      <c r="J4826" s="61">
        <v>2.52</v>
      </c>
      <c r="K4826" s="64">
        <f t="shared" si="311"/>
        <v>1.1102250849190021</v>
      </c>
      <c r="M4826" s="2"/>
    </row>
    <row r="4827" spans="1:13" x14ac:dyDescent="0.2">
      <c r="A4827" s="47">
        <f t="shared" si="309"/>
        <v>2021</v>
      </c>
      <c r="B4827" s="181" t="str">
        <f t="shared" si="310"/>
        <v>Sep</v>
      </c>
      <c r="C4827" s="79">
        <f t="shared" si="312"/>
        <v>36</v>
      </c>
      <c r="D4827" s="194">
        <v>44440</v>
      </c>
      <c r="E4827" s="53" t="s">
        <v>25</v>
      </c>
      <c r="F4827" s="53" t="s">
        <v>146</v>
      </c>
      <c r="G4827" s="50" t="s">
        <v>138</v>
      </c>
      <c r="H4827" s="50" t="s">
        <v>144</v>
      </c>
      <c r="I4827" s="53">
        <v>56</v>
      </c>
      <c r="J4827" s="61">
        <v>1.89</v>
      </c>
      <c r="K4827" s="64">
        <f t="shared" si="311"/>
        <v>1.0762117346938775</v>
      </c>
      <c r="M4827" s="2"/>
    </row>
    <row r="4828" spans="1:13" x14ac:dyDescent="0.2">
      <c r="A4828" s="47">
        <f t="shared" si="309"/>
        <v>2021</v>
      </c>
      <c r="B4828" s="181" t="str">
        <f t="shared" si="310"/>
        <v>Sep</v>
      </c>
      <c r="C4828" s="79">
        <f t="shared" si="312"/>
        <v>36</v>
      </c>
      <c r="D4828" s="194">
        <v>44440</v>
      </c>
      <c r="E4828" s="53" t="s">
        <v>25</v>
      </c>
      <c r="F4828" s="53" t="s">
        <v>146</v>
      </c>
      <c r="G4828" s="50" t="s">
        <v>138</v>
      </c>
      <c r="H4828" s="50" t="s">
        <v>148</v>
      </c>
      <c r="I4828" s="53">
        <v>70</v>
      </c>
      <c r="J4828" s="61">
        <v>4.07</v>
      </c>
      <c r="K4828" s="64">
        <f t="shared" si="311"/>
        <v>1.1865889212827989</v>
      </c>
      <c r="M4828" s="2"/>
    </row>
    <row r="4829" spans="1:13" x14ac:dyDescent="0.2">
      <c r="A4829" s="47">
        <f t="shared" si="309"/>
        <v>2021</v>
      </c>
      <c r="B4829" s="181" t="str">
        <f t="shared" si="310"/>
        <v>Sep</v>
      </c>
      <c r="C4829" s="79">
        <f t="shared" si="312"/>
        <v>36</v>
      </c>
      <c r="D4829" s="194">
        <v>44440</v>
      </c>
      <c r="E4829" s="53" t="s">
        <v>25</v>
      </c>
      <c r="F4829" s="53" t="s">
        <v>146</v>
      </c>
      <c r="G4829" s="50" t="s">
        <v>138</v>
      </c>
      <c r="H4829" s="50" t="s">
        <v>148</v>
      </c>
      <c r="I4829" s="53">
        <v>79</v>
      </c>
      <c r="J4829" s="61">
        <v>5.88</v>
      </c>
      <c r="K4829" s="64">
        <f t="shared" si="311"/>
        <v>1.1926034248811961</v>
      </c>
      <c r="M4829" s="2"/>
    </row>
    <row r="4830" spans="1:13" x14ac:dyDescent="0.2">
      <c r="A4830" s="47">
        <f t="shared" si="309"/>
        <v>2021</v>
      </c>
      <c r="B4830" s="181" t="str">
        <f t="shared" si="310"/>
        <v>Sep</v>
      </c>
      <c r="C4830" s="79">
        <f t="shared" si="312"/>
        <v>36</v>
      </c>
      <c r="D4830" s="194">
        <v>44440</v>
      </c>
      <c r="E4830" s="53" t="s">
        <v>25</v>
      </c>
      <c r="F4830" s="53" t="s">
        <v>146</v>
      </c>
      <c r="G4830" s="50" t="s">
        <v>138</v>
      </c>
      <c r="H4830" s="50" t="s">
        <v>148</v>
      </c>
      <c r="I4830" s="53">
        <v>79</v>
      </c>
      <c r="J4830" s="61">
        <v>5.58</v>
      </c>
      <c r="K4830" s="64">
        <f t="shared" si="311"/>
        <v>1.1317563113668492</v>
      </c>
      <c r="M4830" s="2"/>
    </row>
    <row r="4831" spans="1:13" x14ac:dyDescent="0.2">
      <c r="A4831" s="47">
        <f t="shared" si="309"/>
        <v>2021</v>
      </c>
      <c r="B4831" s="181" t="str">
        <f t="shared" si="310"/>
        <v>Sep</v>
      </c>
      <c r="C4831" s="79">
        <f t="shared" si="312"/>
        <v>36</v>
      </c>
      <c r="D4831" s="194">
        <v>44440</v>
      </c>
      <c r="E4831" s="53" t="s">
        <v>25</v>
      </c>
      <c r="F4831" s="53" t="s">
        <v>146</v>
      </c>
      <c r="G4831" s="50" t="s">
        <v>138</v>
      </c>
      <c r="H4831" s="50" t="s">
        <v>148</v>
      </c>
      <c r="I4831" s="53">
        <v>84</v>
      </c>
      <c r="J4831" s="61">
        <v>7.15</v>
      </c>
      <c r="K4831" s="64">
        <f t="shared" si="311"/>
        <v>1.2063357088867293</v>
      </c>
      <c r="M4831" s="2"/>
    </row>
    <row r="4832" spans="1:13" x14ac:dyDescent="0.2">
      <c r="A4832" s="47">
        <f t="shared" si="309"/>
        <v>2021</v>
      </c>
      <c r="B4832" s="181" t="str">
        <f t="shared" si="310"/>
        <v>Sep</v>
      </c>
      <c r="C4832" s="79">
        <f t="shared" si="312"/>
        <v>36</v>
      </c>
      <c r="D4832" s="194">
        <v>44440</v>
      </c>
      <c r="E4832" s="53" t="s">
        <v>25</v>
      </c>
      <c r="F4832" s="53" t="s">
        <v>146</v>
      </c>
      <c r="G4832" s="50" t="s">
        <v>138</v>
      </c>
      <c r="H4832" s="50" t="s">
        <v>148</v>
      </c>
      <c r="I4832" s="53">
        <v>80</v>
      </c>
      <c r="J4832" s="61">
        <v>6.2</v>
      </c>
      <c r="K4832" s="64">
        <f t="shared" si="311"/>
        <v>1.2109375</v>
      </c>
      <c r="M4832" s="2"/>
    </row>
    <row r="4833" spans="1:13" x14ac:dyDescent="0.2">
      <c r="A4833" s="47">
        <f t="shared" si="309"/>
        <v>2021</v>
      </c>
      <c r="B4833" s="181" t="str">
        <f t="shared" si="310"/>
        <v>Sep</v>
      </c>
      <c r="C4833" s="79">
        <f t="shared" si="312"/>
        <v>36</v>
      </c>
      <c r="D4833" s="194">
        <v>44440</v>
      </c>
      <c r="E4833" s="53" t="s">
        <v>25</v>
      </c>
      <c r="F4833" s="53" t="s">
        <v>146</v>
      </c>
      <c r="G4833" s="50" t="s">
        <v>138</v>
      </c>
      <c r="H4833" s="50" t="s">
        <v>148</v>
      </c>
      <c r="I4833" s="53">
        <v>75</v>
      </c>
      <c r="J4833" s="61">
        <v>4.71</v>
      </c>
      <c r="K4833" s="64">
        <f t="shared" si="311"/>
        <v>1.1164444444444444</v>
      </c>
      <c r="M4833" s="2"/>
    </row>
    <row r="4834" spans="1:13" x14ac:dyDescent="0.2">
      <c r="A4834" s="47">
        <f t="shared" si="309"/>
        <v>2021</v>
      </c>
      <c r="B4834" s="181" t="str">
        <f t="shared" si="310"/>
        <v>Sep</v>
      </c>
      <c r="C4834" s="79">
        <f t="shared" si="312"/>
        <v>36</v>
      </c>
      <c r="D4834" s="194">
        <v>44440</v>
      </c>
      <c r="E4834" s="53" t="s">
        <v>25</v>
      </c>
      <c r="F4834" s="53" t="s">
        <v>146</v>
      </c>
      <c r="G4834" s="50" t="s">
        <v>138</v>
      </c>
      <c r="H4834" s="50" t="s">
        <v>144</v>
      </c>
      <c r="I4834" s="53">
        <v>62</v>
      </c>
      <c r="J4834" s="61">
        <v>2.63</v>
      </c>
      <c r="K4834" s="64">
        <f t="shared" si="311"/>
        <v>1.1035211976771508</v>
      </c>
      <c r="M4834" s="2"/>
    </row>
    <row r="4835" spans="1:13" x14ac:dyDescent="0.2">
      <c r="A4835" s="47">
        <f t="shared" si="309"/>
        <v>2021</v>
      </c>
      <c r="B4835" s="181" t="str">
        <f t="shared" si="310"/>
        <v>Sep</v>
      </c>
      <c r="C4835" s="79">
        <f t="shared" si="312"/>
        <v>36</v>
      </c>
      <c r="D4835" s="194">
        <v>44440</v>
      </c>
      <c r="E4835" s="53" t="s">
        <v>25</v>
      </c>
      <c r="F4835" s="53" t="s">
        <v>146</v>
      </c>
      <c r="G4835" s="50" t="s">
        <v>138</v>
      </c>
      <c r="H4835" s="50" t="s">
        <v>148</v>
      </c>
      <c r="I4835" s="53">
        <v>70</v>
      </c>
      <c r="J4835" s="61">
        <v>4.21</v>
      </c>
      <c r="K4835" s="64">
        <f t="shared" si="311"/>
        <v>1.227405247813411</v>
      </c>
      <c r="M4835" s="2"/>
    </row>
    <row r="4836" spans="1:13" x14ac:dyDescent="0.2">
      <c r="A4836" s="47">
        <f t="shared" si="309"/>
        <v>2021</v>
      </c>
      <c r="B4836" s="181" t="str">
        <f t="shared" si="310"/>
        <v>Sep</v>
      </c>
      <c r="C4836" s="79">
        <f t="shared" si="312"/>
        <v>36</v>
      </c>
      <c r="D4836" s="194">
        <v>44440</v>
      </c>
      <c r="E4836" s="53" t="s">
        <v>25</v>
      </c>
      <c r="F4836" s="53" t="s">
        <v>146</v>
      </c>
      <c r="G4836" s="50" t="s">
        <v>138</v>
      </c>
      <c r="H4836" s="50" t="s">
        <v>148</v>
      </c>
      <c r="I4836" s="53">
        <v>74</v>
      </c>
      <c r="J4836" s="61">
        <v>4.66</v>
      </c>
      <c r="K4836" s="64">
        <f t="shared" si="311"/>
        <v>1.1499812449410696</v>
      </c>
      <c r="M4836" s="2"/>
    </row>
    <row r="4837" spans="1:13" x14ac:dyDescent="0.2">
      <c r="A4837" s="47">
        <f t="shared" si="309"/>
        <v>2021</v>
      </c>
      <c r="B4837" s="181" t="str">
        <f t="shared" si="310"/>
        <v>Sep</v>
      </c>
      <c r="C4837" s="79">
        <f t="shared" si="312"/>
        <v>36</v>
      </c>
      <c r="D4837" s="194">
        <v>44440</v>
      </c>
      <c r="E4837" s="53" t="s">
        <v>25</v>
      </c>
      <c r="F4837" s="53" t="s">
        <v>146</v>
      </c>
      <c r="G4837" s="50" t="s">
        <v>138</v>
      </c>
      <c r="H4837" s="50" t="s">
        <v>148</v>
      </c>
      <c r="I4837" s="53">
        <v>83</v>
      </c>
      <c r="J4837" s="61">
        <v>6.5</v>
      </c>
      <c r="K4837" s="64">
        <f t="shared" si="311"/>
        <v>1.1367869503853707</v>
      </c>
      <c r="M4837" s="2"/>
    </row>
    <row r="4838" spans="1:13" x14ac:dyDescent="0.2">
      <c r="A4838" s="47">
        <f t="shared" si="309"/>
        <v>2021</v>
      </c>
      <c r="B4838" s="181" t="str">
        <f t="shared" si="310"/>
        <v>Sep</v>
      </c>
      <c r="C4838" s="79">
        <f t="shared" si="312"/>
        <v>36</v>
      </c>
      <c r="D4838" s="194">
        <v>44440</v>
      </c>
      <c r="E4838" s="53" t="s">
        <v>25</v>
      </c>
      <c r="F4838" s="53" t="s">
        <v>146</v>
      </c>
      <c r="G4838" s="50" t="s">
        <v>138</v>
      </c>
      <c r="H4838" s="50" t="s">
        <v>144</v>
      </c>
      <c r="I4838" s="53">
        <v>69</v>
      </c>
      <c r="J4838" s="61">
        <v>3.8</v>
      </c>
      <c r="K4838" s="64">
        <f t="shared" si="311"/>
        <v>1.1567415200192384</v>
      </c>
      <c r="M4838" s="2"/>
    </row>
    <row r="4839" spans="1:13" x14ac:dyDescent="0.2">
      <c r="A4839" s="47">
        <f t="shared" si="309"/>
        <v>2021</v>
      </c>
      <c r="B4839" s="181" t="str">
        <f t="shared" si="310"/>
        <v>Sep</v>
      </c>
      <c r="C4839" s="79">
        <f t="shared" si="312"/>
        <v>36</v>
      </c>
      <c r="D4839" s="194">
        <v>44440</v>
      </c>
      <c r="E4839" s="53" t="s">
        <v>25</v>
      </c>
      <c r="F4839" s="53" t="s">
        <v>146</v>
      </c>
      <c r="G4839" s="50" t="s">
        <v>138</v>
      </c>
      <c r="H4839" s="50" t="s">
        <v>148</v>
      </c>
      <c r="I4839" s="53">
        <v>77</v>
      </c>
      <c r="J4839" s="61">
        <v>5.34</v>
      </c>
      <c r="K4839" s="64">
        <f t="shared" si="311"/>
        <v>1.1696854334735933</v>
      </c>
      <c r="M4839" s="2"/>
    </row>
    <row r="4840" spans="1:13" x14ac:dyDescent="0.2">
      <c r="A4840" s="47">
        <f t="shared" ref="A4840:A4903" si="313">YEAR(D4840)</f>
        <v>2021</v>
      </c>
      <c r="B4840" s="181" t="str">
        <f t="shared" si="310"/>
        <v>Sep</v>
      </c>
      <c r="C4840" s="79">
        <f t="shared" si="312"/>
        <v>36</v>
      </c>
      <c r="D4840" s="194">
        <v>44440</v>
      </c>
      <c r="E4840" s="53" t="s">
        <v>25</v>
      </c>
      <c r="F4840" s="53" t="s">
        <v>146</v>
      </c>
      <c r="G4840" s="50" t="s">
        <v>138</v>
      </c>
      <c r="H4840" s="50" t="s">
        <v>148</v>
      </c>
      <c r="I4840" s="53">
        <v>82</v>
      </c>
      <c r="J4840" s="61">
        <v>5.92</v>
      </c>
      <c r="K4840" s="64">
        <f t="shared" si="311"/>
        <v>1.0736930688759594</v>
      </c>
      <c r="M4840" s="2"/>
    </row>
    <row r="4841" spans="1:13" x14ac:dyDescent="0.2">
      <c r="A4841" s="47">
        <f t="shared" si="313"/>
        <v>2021</v>
      </c>
      <c r="B4841" s="181" t="str">
        <f t="shared" si="310"/>
        <v>Sep</v>
      </c>
      <c r="C4841" s="79">
        <f t="shared" si="312"/>
        <v>36</v>
      </c>
      <c r="D4841" s="194">
        <v>44441</v>
      </c>
      <c r="E4841" s="53" t="s">
        <v>38</v>
      </c>
      <c r="F4841" s="53" t="s">
        <v>152</v>
      </c>
      <c r="G4841" s="50" t="s">
        <v>138</v>
      </c>
      <c r="H4841" s="50" t="s">
        <v>148</v>
      </c>
      <c r="I4841" s="53">
        <v>96</v>
      </c>
      <c r="J4841" s="61">
        <v>9.67</v>
      </c>
      <c r="K4841" s="64">
        <f t="shared" si="311"/>
        <v>1.0929814091435186</v>
      </c>
      <c r="M4841" s="2"/>
    </row>
    <row r="4842" spans="1:13" x14ac:dyDescent="0.2">
      <c r="A4842" s="47">
        <f t="shared" si="313"/>
        <v>2021</v>
      </c>
      <c r="B4842" s="181" t="str">
        <f t="shared" si="310"/>
        <v>Sep</v>
      </c>
      <c r="C4842" s="79">
        <f t="shared" si="312"/>
        <v>36</v>
      </c>
      <c r="D4842" s="194">
        <v>44441</v>
      </c>
      <c r="E4842" s="53" t="s">
        <v>38</v>
      </c>
      <c r="F4842" s="53" t="s">
        <v>146</v>
      </c>
      <c r="G4842" s="50" t="s">
        <v>138</v>
      </c>
      <c r="H4842" s="50" t="s">
        <v>148</v>
      </c>
      <c r="I4842" s="53">
        <v>84</v>
      </c>
      <c r="J4842" s="61">
        <v>6.99</v>
      </c>
      <c r="K4842" s="64">
        <f t="shared" si="311"/>
        <v>1.1793407839326207</v>
      </c>
      <c r="M4842" s="2"/>
    </row>
    <row r="4843" spans="1:13" x14ac:dyDescent="0.2">
      <c r="A4843" s="47">
        <f t="shared" si="313"/>
        <v>2021</v>
      </c>
      <c r="B4843" s="181" t="str">
        <f t="shared" si="310"/>
        <v>Sep</v>
      </c>
      <c r="C4843" s="79">
        <f t="shared" si="312"/>
        <v>36</v>
      </c>
      <c r="D4843" s="194">
        <v>44441</v>
      </c>
      <c r="E4843" s="53" t="s">
        <v>38</v>
      </c>
      <c r="F4843" s="53" t="s">
        <v>146</v>
      </c>
      <c r="G4843" s="50" t="s">
        <v>138</v>
      </c>
      <c r="H4843" s="50" t="s">
        <v>148</v>
      </c>
      <c r="I4843" s="53">
        <v>84</v>
      </c>
      <c r="J4843" s="61">
        <v>6.78</v>
      </c>
      <c r="K4843" s="64">
        <f t="shared" si="311"/>
        <v>1.1439099449303531</v>
      </c>
      <c r="M4843" s="2"/>
    </row>
    <row r="4844" spans="1:13" x14ac:dyDescent="0.2">
      <c r="A4844" s="47">
        <f t="shared" si="313"/>
        <v>2021</v>
      </c>
      <c r="B4844" s="181" t="str">
        <f t="shared" si="310"/>
        <v>Sep</v>
      </c>
      <c r="C4844" s="79">
        <f t="shared" si="312"/>
        <v>36</v>
      </c>
      <c r="D4844" s="194">
        <v>44441</v>
      </c>
      <c r="E4844" s="53" t="s">
        <v>38</v>
      </c>
      <c r="F4844" s="53" t="s">
        <v>146</v>
      </c>
      <c r="G4844" s="50" t="s">
        <v>138</v>
      </c>
      <c r="H4844" s="50" t="s">
        <v>148</v>
      </c>
      <c r="I4844" s="53">
        <v>78</v>
      </c>
      <c r="J4844" s="61">
        <v>5.52</v>
      </c>
      <c r="K4844" s="64">
        <f t="shared" si="311"/>
        <v>1.1632023466342993</v>
      </c>
      <c r="M4844" s="2"/>
    </row>
    <row r="4845" spans="1:13" x14ac:dyDescent="0.2">
      <c r="A4845" s="47">
        <f t="shared" si="313"/>
        <v>2021</v>
      </c>
      <c r="B4845" s="181" t="str">
        <f t="shared" si="310"/>
        <v>Sep</v>
      </c>
      <c r="C4845" s="79">
        <f t="shared" si="312"/>
        <v>36</v>
      </c>
      <c r="D4845" s="194">
        <v>44441</v>
      </c>
      <c r="E4845" s="53" t="s">
        <v>38</v>
      </c>
      <c r="F4845" s="53" t="s">
        <v>146</v>
      </c>
      <c r="G4845" s="50" t="s">
        <v>138</v>
      </c>
      <c r="H4845" s="50" t="s">
        <v>148</v>
      </c>
      <c r="I4845" s="53">
        <v>85</v>
      </c>
      <c r="J4845" s="61">
        <v>6.91</v>
      </c>
      <c r="K4845" s="64">
        <f t="shared" si="311"/>
        <v>1.1251780989212294</v>
      </c>
      <c r="M4845" s="2"/>
    </row>
    <row r="4846" spans="1:13" x14ac:dyDescent="0.2">
      <c r="A4846" s="47">
        <f t="shared" si="313"/>
        <v>2021</v>
      </c>
      <c r="B4846" s="181" t="str">
        <f t="shared" ref="B4846:B4909" si="314">TEXT(D4846,"mmm")</f>
        <v>Sep</v>
      </c>
      <c r="C4846" s="79">
        <f t="shared" si="312"/>
        <v>36</v>
      </c>
      <c r="D4846" s="194">
        <v>44441</v>
      </c>
      <c r="E4846" s="53" t="s">
        <v>38</v>
      </c>
      <c r="F4846" s="53" t="s">
        <v>146</v>
      </c>
      <c r="G4846" s="50" t="s">
        <v>138</v>
      </c>
      <c r="H4846" s="50" t="s">
        <v>148</v>
      </c>
      <c r="I4846" s="53">
        <v>89</v>
      </c>
      <c r="J4846" s="61">
        <v>8.14</v>
      </c>
      <c r="K4846" s="64">
        <f t="shared" si="311"/>
        <v>1.1546607013925434</v>
      </c>
      <c r="M4846" s="2"/>
    </row>
    <row r="4847" spans="1:13" x14ac:dyDescent="0.2">
      <c r="A4847" s="47">
        <f t="shared" si="313"/>
        <v>2021</v>
      </c>
      <c r="B4847" s="181" t="str">
        <f t="shared" si="314"/>
        <v>Sep</v>
      </c>
      <c r="C4847" s="79">
        <f t="shared" si="312"/>
        <v>36</v>
      </c>
      <c r="D4847" s="194">
        <v>44441</v>
      </c>
      <c r="E4847" s="53" t="s">
        <v>38</v>
      </c>
      <c r="F4847" s="53" t="s">
        <v>146</v>
      </c>
      <c r="G4847" s="50" t="s">
        <v>138</v>
      </c>
      <c r="H4847" s="50" t="s">
        <v>148</v>
      </c>
      <c r="I4847" s="53">
        <v>89</v>
      </c>
      <c r="J4847" s="61">
        <v>8.9600000000000009</v>
      </c>
      <c r="K4847" s="64">
        <f t="shared" si="311"/>
        <v>1.2709778727858958</v>
      </c>
      <c r="M4847" s="2"/>
    </row>
    <row r="4848" spans="1:13" x14ac:dyDescent="0.2">
      <c r="A4848" s="47">
        <f t="shared" si="313"/>
        <v>2021</v>
      </c>
      <c r="B4848" s="181" t="str">
        <f t="shared" si="314"/>
        <v>Sep</v>
      </c>
      <c r="C4848" s="79">
        <f t="shared" si="312"/>
        <v>36</v>
      </c>
      <c r="D4848" s="194">
        <v>44441</v>
      </c>
      <c r="E4848" s="53" t="s">
        <v>38</v>
      </c>
      <c r="F4848" s="53" t="s">
        <v>146</v>
      </c>
      <c r="G4848" s="50" t="s">
        <v>138</v>
      </c>
      <c r="H4848" s="50" t="s">
        <v>148</v>
      </c>
      <c r="I4848" s="53">
        <v>77</v>
      </c>
      <c r="J4848" s="61">
        <v>5.3</v>
      </c>
      <c r="K4848" s="64">
        <f t="shared" si="311"/>
        <v>1.1609237448333418</v>
      </c>
      <c r="M4848" s="2"/>
    </row>
    <row r="4849" spans="1:13" x14ac:dyDescent="0.2">
      <c r="A4849" s="47">
        <f t="shared" si="313"/>
        <v>2021</v>
      </c>
      <c r="B4849" s="181" t="str">
        <f t="shared" si="314"/>
        <v>Sep</v>
      </c>
      <c r="C4849" s="79">
        <f t="shared" si="312"/>
        <v>36</v>
      </c>
      <c r="D4849" s="194">
        <v>44441</v>
      </c>
      <c r="E4849" s="53" t="s">
        <v>38</v>
      </c>
      <c r="F4849" s="53" t="s">
        <v>146</v>
      </c>
      <c r="G4849" s="50" t="s">
        <v>138</v>
      </c>
      <c r="H4849" s="50" t="s">
        <v>148</v>
      </c>
      <c r="I4849" s="53">
        <v>82</v>
      </c>
      <c r="J4849" s="61">
        <v>6.38</v>
      </c>
      <c r="K4849" s="64">
        <f t="shared" si="311"/>
        <v>1.1571219222007807</v>
      </c>
      <c r="M4849" s="2"/>
    </row>
    <row r="4850" spans="1:13" x14ac:dyDescent="0.2">
      <c r="A4850" s="47">
        <f t="shared" si="313"/>
        <v>2021</v>
      </c>
      <c r="B4850" s="181" t="str">
        <f t="shared" si="314"/>
        <v>Sep</v>
      </c>
      <c r="C4850" s="79">
        <f t="shared" si="312"/>
        <v>36</v>
      </c>
      <c r="D4850" s="194">
        <v>44441</v>
      </c>
      <c r="E4850" s="53" t="s">
        <v>38</v>
      </c>
      <c r="F4850" s="53" t="s">
        <v>146</v>
      </c>
      <c r="G4850" s="50" t="s">
        <v>138</v>
      </c>
      <c r="H4850" s="50" t="s">
        <v>148</v>
      </c>
      <c r="I4850" s="53">
        <v>86</v>
      </c>
      <c r="J4850" s="61">
        <v>7.28</v>
      </c>
      <c r="K4850" s="64">
        <f t="shared" si="311"/>
        <v>1.1445533097714666</v>
      </c>
      <c r="M4850" s="2"/>
    </row>
    <row r="4851" spans="1:13" x14ac:dyDescent="0.2">
      <c r="A4851" s="47">
        <f t="shared" si="313"/>
        <v>2021</v>
      </c>
      <c r="B4851" s="181" t="str">
        <f t="shared" si="314"/>
        <v>Sep</v>
      </c>
      <c r="C4851" s="79">
        <f t="shared" si="312"/>
        <v>36</v>
      </c>
      <c r="D4851" s="194">
        <v>44441</v>
      </c>
      <c r="E4851" s="53" t="s">
        <v>38</v>
      </c>
      <c r="F4851" s="53" t="s">
        <v>146</v>
      </c>
      <c r="G4851" s="50" t="s">
        <v>138</v>
      </c>
      <c r="H4851" s="50" t="s">
        <v>148</v>
      </c>
      <c r="I4851" s="53">
        <v>85</v>
      </c>
      <c r="J4851" s="61">
        <v>6.48</v>
      </c>
      <c r="K4851" s="64">
        <f t="shared" si="311"/>
        <v>1.0551597801750459</v>
      </c>
      <c r="M4851" s="2"/>
    </row>
    <row r="4852" spans="1:13" x14ac:dyDescent="0.2">
      <c r="A4852" s="47">
        <f t="shared" si="313"/>
        <v>2021</v>
      </c>
      <c r="B4852" s="181" t="str">
        <f t="shared" si="314"/>
        <v>Sep</v>
      </c>
      <c r="C4852" s="79">
        <f t="shared" si="312"/>
        <v>36</v>
      </c>
      <c r="D4852" s="194">
        <v>44441</v>
      </c>
      <c r="E4852" s="53" t="s">
        <v>38</v>
      </c>
      <c r="F4852" s="53" t="s">
        <v>146</v>
      </c>
      <c r="G4852" s="50" t="s">
        <v>138</v>
      </c>
      <c r="H4852" s="50" t="s">
        <v>148</v>
      </c>
      <c r="I4852" s="53">
        <v>78</v>
      </c>
      <c r="J4852" s="61">
        <v>5.0999999999999996</v>
      </c>
      <c r="K4852" s="64">
        <f t="shared" si="311"/>
        <v>1.0746978202599504</v>
      </c>
      <c r="M4852" s="2"/>
    </row>
    <row r="4853" spans="1:13" x14ac:dyDescent="0.2">
      <c r="A4853" s="47">
        <f t="shared" si="313"/>
        <v>2021</v>
      </c>
      <c r="B4853" s="181" t="str">
        <f t="shared" si="314"/>
        <v>Sep</v>
      </c>
      <c r="C4853" s="79">
        <f t="shared" si="312"/>
        <v>36</v>
      </c>
      <c r="D4853" s="194">
        <v>44441</v>
      </c>
      <c r="E4853" s="53" t="s">
        <v>38</v>
      </c>
      <c r="F4853" s="53" t="s">
        <v>146</v>
      </c>
      <c r="G4853" s="50" t="s">
        <v>138</v>
      </c>
      <c r="H4853" s="50" t="s">
        <v>148</v>
      </c>
      <c r="I4853" s="53">
        <v>87</v>
      </c>
      <c r="J4853" s="61">
        <v>7.88</v>
      </c>
      <c r="K4853" s="64">
        <f t="shared" si="311"/>
        <v>1.196653621927311</v>
      </c>
      <c r="M4853" s="2"/>
    </row>
    <row r="4854" spans="1:13" x14ac:dyDescent="0.2">
      <c r="A4854" s="47">
        <f t="shared" si="313"/>
        <v>2021</v>
      </c>
      <c r="B4854" s="181" t="str">
        <f t="shared" si="314"/>
        <v>Sep</v>
      </c>
      <c r="C4854" s="79">
        <f t="shared" si="312"/>
        <v>36</v>
      </c>
      <c r="D4854" s="194">
        <v>44441</v>
      </c>
      <c r="E4854" s="53" t="s">
        <v>38</v>
      </c>
      <c r="F4854" s="53" t="s">
        <v>146</v>
      </c>
      <c r="G4854" s="50" t="s">
        <v>138</v>
      </c>
      <c r="H4854" s="50" t="s">
        <v>148</v>
      </c>
      <c r="I4854" s="53">
        <v>76</v>
      </c>
      <c r="J4854" s="61">
        <v>5.08</v>
      </c>
      <c r="K4854" s="64">
        <f t="shared" si="311"/>
        <v>1.157238664528357</v>
      </c>
      <c r="M4854" s="2"/>
    </row>
    <row r="4855" spans="1:13" x14ac:dyDescent="0.2">
      <c r="A4855" s="47">
        <f t="shared" si="313"/>
        <v>2021</v>
      </c>
      <c r="B4855" s="181" t="str">
        <f t="shared" si="314"/>
        <v>Sep</v>
      </c>
      <c r="C4855" s="79">
        <f t="shared" si="312"/>
        <v>36</v>
      </c>
      <c r="D4855" s="194">
        <v>44441</v>
      </c>
      <c r="E4855" s="53" t="s">
        <v>38</v>
      </c>
      <c r="F4855" s="53" t="s">
        <v>146</v>
      </c>
      <c r="G4855" s="50" t="s">
        <v>138</v>
      </c>
      <c r="H4855" s="50" t="s">
        <v>148</v>
      </c>
      <c r="I4855" s="53">
        <v>97</v>
      </c>
      <c r="J4855" s="61">
        <v>9.73</v>
      </c>
      <c r="K4855" s="64">
        <f t="shared" si="311"/>
        <v>1.0660992491286583</v>
      </c>
      <c r="M4855" s="2"/>
    </row>
    <row r="4856" spans="1:13" x14ac:dyDescent="0.2">
      <c r="A4856" s="47">
        <f t="shared" si="313"/>
        <v>2021</v>
      </c>
      <c r="B4856" s="181" t="str">
        <f t="shared" si="314"/>
        <v>Sep</v>
      </c>
      <c r="C4856" s="79">
        <f t="shared" si="312"/>
        <v>36</v>
      </c>
      <c r="D4856" s="194">
        <v>44441</v>
      </c>
      <c r="E4856" s="53" t="s">
        <v>38</v>
      </c>
      <c r="F4856" s="53" t="s">
        <v>146</v>
      </c>
      <c r="G4856" s="50" t="s">
        <v>138</v>
      </c>
      <c r="H4856" s="50" t="s">
        <v>148</v>
      </c>
      <c r="I4856" s="53">
        <v>103</v>
      </c>
      <c r="J4856" s="61">
        <v>12.78</v>
      </c>
      <c r="K4856" s="64">
        <f t="shared" si="311"/>
        <v>1.169551040653338</v>
      </c>
      <c r="M4856" s="2"/>
    </row>
    <row r="4857" spans="1:13" x14ac:dyDescent="0.2">
      <c r="A4857" s="47">
        <f t="shared" si="313"/>
        <v>2021</v>
      </c>
      <c r="B4857" s="181" t="str">
        <f t="shared" si="314"/>
        <v>Sep</v>
      </c>
      <c r="C4857" s="79">
        <f t="shared" si="312"/>
        <v>36</v>
      </c>
      <c r="D4857" s="194">
        <v>44441</v>
      </c>
      <c r="E4857" s="53" t="s">
        <v>38</v>
      </c>
      <c r="F4857" s="53" t="s">
        <v>146</v>
      </c>
      <c r="G4857" s="50" t="s">
        <v>138</v>
      </c>
      <c r="H4857" s="50" t="s">
        <v>148</v>
      </c>
      <c r="I4857" s="53">
        <v>82</v>
      </c>
      <c r="J4857" s="61">
        <v>6.19</v>
      </c>
      <c r="K4857" s="64">
        <f t="shared" si="311"/>
        <v>1.1226621784361805</v>
      </c>
      <c r="M4857" s="2"/>
    </row>
    <row r="4858" spans="1:13" x14ac:dyDescent="0.2">
      <c r="A4858" s="47">
        <f t="shared" si="313"/>
        <v>2021</v>
      </c>
      <c r="B4858" s="181" t="str">
        <f t="shared" si="314"/>
        <v>Sep</v>
      </c>
      <c r="C4858" s="79">
        <f t="shared" si="312"/>
        <v>36</v>
      </c>
      <c r="D4858" s="194">
        <v>44441</v>
      </c>
      <c r="E4858" s="53" t="s">
        <v>38</v>
      </c>
      <c r="F4858" s="53" t="s">
        <v>146</v>
      </c>
      <c r="G4858" s="50" t="s">
        <v>138</v>
      </c>
      <c r="H4858" s="50" t="s">
        <v>148</v>
      </c>
      <c r="I4858" s="53">
        <v>80</v>
      </c>
      <c r="J4858" s="61">
        <v>6.13</v>
      </c>
      <c r="K4858" s="64">
        <f t="shared" si="311"/>
        <v>1.197265625</v>
      </c>
      <c r="M4858" s="2"/>
    </row>
    <row r="4859" spans="1:13" x14ac:dyDescent="0.2">
      <c r="A4859" s="47">
        <f t="shared" si="313"/>
        <v>2021</v>
      </c>
      <c r="B4859" s="181" t="str">
        <f t="shared" si="314"/>
        <v>Sep</v>
      </c>
      <c r="C4859" s="79">
        <f t="shared" si="312"/>
        <v>36</v>
      </c>
      <c r="D4859" s="194">
        <v>44441</v>
      </c>
      <c r="E4859" s="53" t="s">
        <v>38</v>
      </c>
      <c r="F4859" s="53" t="s">
        <v>146</v>
      </c>
      <c r="G4859" s="50" t="s">
        <v>138</v>
      </c>
      <c r="H4859" s="50" t="s">
        <v>148</v>
      </c>
      <c r="I4859" s="53">
        <v>88</v>
      </c>
      <c r="J4859" s="61">
        <v>7.8</v>
      </c>
      <c r="K4859" s="64">
        <f t="shared" si="311"/>
        <v>1.1445811419984975</v>
      </c>
      <c r="M4859" s="2"/>
    </row>
    <row r="4860" spans="1:13" x14ac:dyDescent="0.2">
      <c r="A4860" s="47">
        <f t="shared" si="313"/>
        <v>2021</v>
      </c>
      <c r="B4860" s="181" t="str">
        <f t="shared" si="314"/>
        <v>Sep</v>
      </c>
      <c r="C4860" s="79">
        <f t="shared" si="312"/>
        <v>36</v>
      </c>
      <c r="D4860" s="194">
        <v>44441</v>
      </c>
      <c r="E4860" s="53" t="s">
        <v>38</v>
      </c>
      <c r="F4860" s="53" t="s">
        <v>146</v>
      </c>
      <c r="G4860" s="50" t="s">
        <v>138</v>
      </c>
      <c r="H4860" s="50" t="s">
        <v>148</v>
      </c>
      <c r="I4860" s="53">
        <v>96</v>
      </c>
      <c r="J4860" s="61">
        <v>10.8</v>
      </c>
      <c r="K4860" s="64">
        <f t="shared" si="311"/>
        <v>1.220703125</v>
      </c>
      <c r="M4860" s="2"/>
    </row>
    <row r="4861" spans="1:13" x14ac:dyDescent="0.2">
      <c r="A4861" s="47">
        <f t="shared" si="313"/>
        <v>2021</v>
      </c>
      <c r="B4861" s="181" t="str">
        <f t="shared" si="314"/>
        <v>Sep</v>
      </c>
      <c r="C4861" s="79">
        <f t="shared" si="312"/>
        <v>36</v>
      </c>
      <c r="D4861" s="194">
        <v>44441</v>
      </c>
      <c r="E4861" s="53" t="s">
        <v>38</v>
      </c>
      <c r="F4861" s="53" t="s">
        <v>146</v>
      </c>
      <c r="G4861" s="50" t="s">
        <v>138</v>
      </c>
      <c r="H4861" s="50" t="s">
        <v>144</v>
      </c>
      <c r="I4861" s="53">
        <v>69</v>
      </c>
      <c r="J4861" s="61">
        <v>3.44</v>
      </c>
      <c r="K4861" s="64">
        <f t="shared" si="311"/>
        <v>1.0471554812805737</v>
      </c>
      <c r="M4861" s="2"/>
    </row>
    <row r="4862" spans="1:13" x14ac:dyDescent="0.2">
      <c r="A4862" s="47">
        <f t="shared" si="313"/>
        <v>2021</v>
      </c>
      <c r="B4862" s="181" t="str">
        <f t="shared" si="314"/>
        <v>Sep</v>
      </c>
      <c r="C4862" s="79">
        <f t="shared" si="312"/>
        <v>36</v>
      </c>
      <c r="D4862" s="194">
        <v>44441</v>
      </c>
      <c r="E4862" s="53" t="s">
        <v>38</v>
      </c>
      <c r="F4862" s="53" t="s">
        <v>146</v>
      </c>
      <c r="G4862" s="50" t="s">
        <v>138</v>
      </c>
      <c r="H4862" s="50" t="s">
        <v>148</v>
      </c>
      <c r="I4862" s="53">
        <v>79</v>
      </c>
      <c r="J4862" s="61">
        <v>5.57</v>
      </c>
      <c r="K4862" s="64">
        <f t="shared" si="311"/>
        <v>1.1297280742497045</v>
      </c>
      <c r="M4862" s="2"/>
    </row>
    <row r="4863" spans="1:13" x14ac:dyDescent="0.2">
      <c r="A4863" s="47">
        <f t="shared" si="313"/>
        <v>2021</v>
      </c>
      <c r="B4863" s="181" t="str">
        <f t="shared" si="314"/>
        <v>Sep</v>
      </c>
      <c r="C4863" s="79">
        <f t="shared" si="312"/>
        <v>36</v>
      </c>
      <c r="D4863" s="194">
        <v>44441</v>
      </c>
      <c r="E4863" s="53" t="s">
        <v>38</v>
      </c>
      <c r="F4863" s="53" t="s">
        <v>146</v>
      </c>
      <c r="G4863" s="50" t="s">
        <v>138</v>
      </c>
      <c r="H4863" s="50" t="s">
        <v>148</v>
      </c>
      <c r="I4863" s="53">
        <v>87</v>
      </c>
      <c r="J4863" s="61">
        <v>7.46</v>
      </c>
      <c r="K4863" s="64">
        <f t="shared" si="311"/>
        <v>1.1328725913169719</v>
      </c>
      <c r="M4863" s="2"/>
    </row>
    <row r="4864" spans="1:13" x14ac:dyDescent="0.2">
      <c r="A4864" s="47">
        <f t="shared" si="313"/>
        <v>2021</v>
      </c>
      <c r="B4864" s="181" t="str">
        <f t="shared" si="314"/>
        <v>Sep</v>
      </c>
      <c r="C4864" s="79">
        <f t="shared" si="312"/>
        <v>36</v>
      </c>
      <c r="D4864" s="194">
        <v>44441</v>
      </c>
      <c r="E4864" s="53" t="s">
        <v>38</v>
      </c>
      <c r="F4864" s="53" t="s">
        <v>146</v>
      </c>
      <c r="G4864" s="50" t="s">
        <v>138</v>
      </c>
      <c r="H4864" s="50" t="s">
        <v>148</v>
      </c>
      <c r="I4864" s="53">
        <v>89</v>
      </c>
      <c r="J4864" s="61">
        <v>8.0299999999999994</v>
      </c>
      <c r="K4864" s="64">
        <f t="shared" si="311"/>
        <v>1.1390571784007522</v>
      </c>
      <c r="M4864" s="2"/>
    </row>
    <row r="4865" spans="1:13" x14ac:dyDescent="0.2">
      <c r="A4865" s="47">
        <f t="shared" si="313"/>
        <v>2021</v>
      </c>
      <c r="B4865" s="181" t="str">
        <f t="shared" si="314"/>
        <v>Sep</v>
      </c>
      <c r="C4865" s="79">
        <f t="shared" si="312"/>
        <v>36</v>
      </c>
      <c r="D4865" s="194">
        <v>44441</v>
      </c>
      <c r="E4865" s="53" t="s">
        <v>38</v>
      </c>
      <c r="F4865" s="53" t="s">
        <v>146</v>
      </c>
      <c r="G4865" s="50" t="s">
        <v>138</v>
      </c>
      <c r="H4865" s="50" t="s">
        <v>148</v>
      </c>
      <c r="I4865" s="53">
        <v>79</v>
      </c>
      <c r="J4865" s="61">
        <v>5.73</v>
      </c>
      <c r="K4865" s="64">
        <f t="shared" si="311"/>
        <v>1.1621798681240227</v>
      </c>
      <c r="M4865" s="2"/>
    </row>
    <row r="4866" spans="1:13" x14ac:dyDescent="0.2">
      <c r="A4866" s="47">
        <f t="shared" si="313"/>
        <v>2021</v>
      </c>
      <c r="B4866" s="181" t="str">
        <f t="shared" si="314"/>
        <v>Sep</v>
      </c>
      <c r="C4866" s="79">
        <f t="shared" si="312"/>
        <v>36</v>
      </c>
      <c r="D4866" s="194">
        <v>44441</v>
      </c>
      <c r="E4866" s="53" t="s">
        <v>34</v>
      </c>
      <c r="F4866" s="53" t="s">
        <v>146</v>
      </c>
      <c r="G4866" s="50" t="s">
        <v>138</v>
      </c>
      <c r="H4866" s="50" t="s">
        <v>148</v>
      </c>
      <c r="I4866" s="53">
        <v>71</v>
      </c>
      <c r="J4866" s="61">
        <v>4.41</v>
      </c>
      <c r="K4866" s="64">
        <f t="shared" si="311"/>
        <v>1.23214989201226</v>
      </c>
      <c r="M4866" s="2"/>
    </row>
    <row r="4867" spans="1:13" x14ac:dyDescent="0.2">
      <c r="A4867" s="47">
        <f t="shared" si="313"/>
        <v>2021</v>
      </c>
      <c r="B4867" s="181" t="str">
        <f t="shared" si="314"/>
        <v>Sep</v>
      </c>
      <c r="C4867" s="79">
        <f t="shared" si="312"/>
        <v>36</v>
      </c>
      <c r="D4867" s="194">
        <v>44441</v>
      </c>
      <c r="E4867" s="53" t="s">
        <v>34</v>
      </c>
      <c r="F4867" s="53" t="s">
        <v>146</v>
      </c>
      <c r="G4867" s="50" t="s">
        <v>138</v>
      </c>
      <c r="H4867" s="50" t="s">
        <v>148</v>
      </c>
      <c r="I4867" s="53">
        <v>79</v>
      </c>
      <c r="J4867" s="61">
        <v>5.41</v>
      </c>
      <c r="K4867" s="64">
        <f t="shared" ref="K4867:K4928" si="315">IF(J4867="","",(J4867*100000)/(I4867^3))</f>
        <v>1.0972762803753862</v>
      </c>
      <c r="M4867" s="2"/>
    </row>
    <row r="4868" spans="1:13" x14ac:dyDescent="0.2">
      <c r="A4868" s="47">
        <f t="shared" si="313"/>
        <v>2021</v>
      </c>
      <c r="B4868" s="181" t="str">
        <f t="shared" si="314"/>
        <v>Sep</v>
      </c>
      <c r="C4868" s="79">
        <f t="shared" si="312"/>
        <v>36</v>
      </c>
      <c r="D4868" s="194">
        <v>44441</v>
      </c>
      <c r="E4868" s="53" t="s">
        <v>34</v>
      </c>
      <c r="F4868" s="53" t="s">
        <v>146</v>
      </c>
      <c r="G4868" s="50" t="s">
        <v>138</v>
      </c>
      <c r="H4868" s="50" t="s">
        <v>148</v>
      </c>
      <c r="I4868" s="53">
        <v>83</v>
      </c>
      <c r="J4868" s="61">
        <v>6.31</v>
      </c>
      <c r="K4868" s="64">
        <f t="shared" si="315"/>
        <v>1.1035577933741061</v>
      </c>
      <c r="M4868" s="2"/>
    </row>
    <row r="4869" spans="1:13" x14ac:dyDescent="0.2">
      <c r="A4869" s="47">
        <f t="shared" si="313"/>
        <v>2021</v>
      </c>
      <c r="B4869" s="181" t="str">
        <f t="shared" si="314"/>
        <v>Sep</v>
      </c>
      <c r="C4869" s="79">
        <f t="shared" si="312"/>
        <v>36</v>
      </c>
      <c r="D4869" s="194">
        <v>44441</v>
      </c>
      <c r="E4869" s="53" t="s">
        <v>34</v>
      </c>
      <c r="F4869" s="53" t="s">
        <v>146</v>
      </c>
      <c r="G4869" s="50" t="s">
        <v>138</v>
      </c>
      <c r="H4869" s="50" t="s">
        <v>148</v>
      </c>
      <c r="I4869" s="53">
        <v>82</v>
      </c>
      <c r="J4869" s="61">
        <v>5.72</v>
      </c>
      <c r="K4869" s="64">
        <f t="shared" si="315"/>
        <v>1.0374196543869068</v>
      </c>
      <c r="M4869" s="2"/>
    </row>
    <row r="4870" spans="1:13" x14ac:dyDescent="0.2">
      <c r="A4870" s="47">
        <f t="shared" si="313"/>
        <v>2021</v>
      </c>
      <c r="B4870" s="181" t="str">
        <f t="shared" si="314"/>
        <v>Sep</v>
      </c>
      <c r="C4870" s="79">
        <f t="shared" si="312"/>
        <v>36</v>
      </c>
      <c r="D4870" s="194">
        <v>44441</v>
      </c>
      <c r="E4870" s="53" t="s">
        <v>34</v>
      </c>
      <c r="F4870" s="53" t="s">
        <v>146</v>
      </c>
      <c r="G4870" s="50" t="s">
        <v>138</v>
      </c>
      <c r="H4870" s="50" t="s">
        <v>148</v>
      </c>
      <c r="I4870" s="53">
        <v>88</v>
      </c>
      <c r="J4870" s="61">
        <v>7.47</v>
      </c>
      <c r="K4870" s="64">
        <f t="shared" si="315"/>
        <v>1.0961565552216379</v>
      </c>
      <c r="M4870" s="2"/>
    </row>
    <row r="4871" spans="1:13" x14ac:dyDescent="0.2">
      <c r="A4871" s="47">
        <f t="shared" si="313"/>
        <v>2021</v>
      </c>
      <c r="B4871" s="181" t="str">
        <f t="shared" si="314"/>
        <v>Sep</v>
      </c>
      <c r="C4871" s="79">
        <f t="shared" si="312"/>
        <v>36</v>
      </c>
      <c r="D4871" s="194">
        <v>44441</v>
      </c>
      <c r="E4871" s="53" t="s">
        <v>34</v>
      </c>
      <c r="F4871" s="53" t="s">
        <v>146</v>
      </c>
      <c r="G4871" s="50" t="s">
        <v>138</v>
      </c>
      <c r="H4871" s="50" t="s">
        <v>148</v>
      </c>
      <c r="I4871" s="53">
        <v>75</v>
      </c>
      <c r="J4871" s="61">
        <v>4.4800000000000004</v>
      </c>
      <c r="K4871" s="64">
        <f t="shared" si="315"/>
        <v>1.0619259259259262</v>
      </c>
      <c r="M4871" s="2"/>
    </row>
    <row r="4872" spans="1:13" x14ac:dyDescent="0.2">
      <c r="A4872" s="47">
        <f t="shared" si="313"/>
        <v>2021</v>
      </c>
      <c r="B4872" s="181" t="str">
        <f t="shared" si="314"/>
        <v>Sep</v>
      </c>
      <c r="C4872" s="79">
        <f t="shared" si="312"/>
        <v>36</v>
      </c>
      <c r="D4872" s="194">
        <v>44441</v>
      </c>
      <c r="E4872" s="53" t="s">
        <v>34</v>
      </c>
      <c r="F4872" s="53" t="s">
        <v>146</v>
      </c>
      <c r="G4872" s="50" t="s">
        <v>138</v>
      </c>
      <c r="H4872" s="50" t="s">
        <v>148</v>
      </c>
      <c r="I4872" s="53">
        <v>78</v>
      </c>
      <c r="J4872" s="61">
        <v>5.08</v>
      </c>
      <c r="K4872" s="64">
        <f t="shared" si="315"/>
        <v>1.070483319004029</v>
      </c>
      <c r="M4872" s="2"/>
    </row>
    <row r="4873" spans="1:13" x14ac:dyDescent="0.2">
      <c r="A4873" s="47">
        <f t="shared" si="313"/>
        <v>2021</v>
      </c>
      <c r="B4873" s="181" t="str">
        <f t="shared" si="314"/>
        <v>Sep</v>
      </c>
      <c r="C4873" s="79">
        <f t="shared" si="312"/>
        <v>36</v>
      </c>
      <c r="D4873" s="194">
        <v>44441</v>
      </c>
      <c r="E4873" s="53" t="s">
        <v>34</v>
      </c>
      <c r="F4873" s="53" t="s">
        <v>146</v>
      </c>
      <c r="G4873" s="50" t="s">
        <v>138</v>
      </c>
      <c r="H4873" s="50" t="s">
        <v>148</v>
      </c>
      <c r="I4873" s="53">
        <v>84</v>
      </c>
      <c r="J4873" s="61">
        <v>6.02</v>
      </c>
      <c r="K4873" s="64">
        <f t="shared" si="315"/>
        <v>1.0156840513983372</v>
      </c>
      <c r="M4873" s="2"/>
    </row>
    <row r="4874" spans="1:13" x14ac:dyDescent="0.2">
      <c r="A4874" s="47">
        <f t="shared" si="313"/>
        <v>2021</v>
      </c>
      <c r="B4874" s="181" t="str">
        <f t="shared" si="314"/>
        <v>Sep</v>
      </c>
      <c r="C4874" s="79">
        <f t="shared" si="312"/>
        <v>36</v>
      </c>
      <c r="D4874" s="194">
        <v>44441</v>
      </c>
      <c r="E4874" s="53" t="s">
        <v>34</v>
      </c>
      <c r="F4874" s="53" t="s">
        <v>146</v>
      </c>
      <c r="G4874" s="50" t="s">
        <v>138</v>
      </c>
      <c r="H4874" s="50" t="s">
        <v>148</v>
      </c>
      <c r="I4874" s="53">
        <v>78</v>
      </c>
      <c r="J4874" s="61">
        <v>4.96</v>
      </c>
      <c r="K4874" s="64">
        <f t="shared" si="315"/>
        <v>1.0451963114685008</v>
      </c>
      <c r="M4874" s="2"/>
    </row>
    <row r="4875" spans="1:13" x14ac:dyDescent="0.2">
      <c r="A4875" s="47">
        <f t="shared" si="313"/>
        <v>2021</v>
      </c>
      <c r="B4875" s="181" t="str">
        <f t="shared" si="314"/>
        <v>Sep</v>
      </c>
      <c r="C4875" s="79">
        <f t="shared" si="312"/>
        <v>36</v>
      </c>
      <c r="D4875" s="194">
        <v>44441</v>
      </c>
      <c r="E4875" s="53" t="s">
        <v>34</v>
      </c>
      <c r="F4875" s="53" t="s">
        <v>146</v>
      </c>
      <c r="G4875" s="50" t="s">
        <v>138</v>
      </c>
      <c r="H4875" s="50" t="s">
        <v>148</v>
      </c>
      <c r="I4875" s="53">
        <v>83</v>
      </c>
      <c r="J4875" s="61">
        <v>6.35</v>
      </c>
      <c r="K4875" s="64">
        <f t="shared" si="315"/>
        <v>1.1105534053764776</v>
      </c>
      <c r="M4875" s="2"/>
    </row>
    <row r="4876" spans="1:13" x14ac:dyDescent="0.2">
      <c r="A4876" s="47">
        <f t="shared" si="313"/>
        <v>2021</v>
      </c>
      <c r="B4876" s="181" t="str">
        <f t="shared" si="314"/>
        <v>Sep</v>
      </c>
      <c r="C4876" s="79">
        <f t="shared" si="312"/>
        <v>36</v>
      </c>
      <c r="D4876" s="194">
        <v>44441</v>
      </c>
      <c r="E4876" s="53" t="s">
        <v>34</v>
      </c>
      <c r="F4876" s="53" t="s">
        <v>146</v>
      </c>
      <c r="G4876" s="50" t="s">
        <v>138</v>
      </c>
      <c r="H4876" s="50" t="s">
        <v>148</v>
      </c>
      <c r="I4876" s="53">
        <v>76</v>
      </c>
      <c r="J4876" s="61">
        <v>4.95</v>
      </c>
      <c r="K4876" s="64">
        <f t="shared" si="315"/>
        <v>1.1276242892549935</v>
      </c>
      <c r="M4876" s="2"/>
    </row>
    <row r="4877" spans="1:13" x14ac:dyDescent="0.2">
      <c r="A4877" s="47">
        <f t="shared" si="313"/>
        <v>2021</v>
      </c>
      <c r="B4877" s="181" t="str">
        <f t="shared" si="314"/>
        <v>Sep</v>
      </c>
      <c r="C4877" s="79">
        <f t="shared" si="312"/>
        <v>36</v>
      </c>
      <c r="D4877" s="194">
        <v>44441</v>
      </c>
      <c r="E4877" s="53" t="s">
        <v>34</v>
      </c>
      <c r="F4877" s="53" t="s">
        <v>146</v>
      </c>
      <c r="G4877" s="50" t="s">
        <v>138</v>
      </c>
      <c r="H4877" s="50" t="s">
        <v>148</v>
      </c>
      <c r="I4877" s="53">
        <v>79</v>
      </c>
      <c r="J4877" s="61">
        <v>5.19</v>
      </c>
      <c r="K4877" s="64">
        <f t="shared" si="315"/>
        <v>1.0526550637981986</v>
      </c>
      <c r="M4877" s="2"/>
    </row>
    <row r="4878" spans="1:13" x14ac:dyDescent="0.2">
      <c r="A4878" s="47">
        <f t="shared" si="313"/>
        <v>2021</v>
      </c>
      <c r="B4878" s="181" t="str">
        <f t="shared" si="314"/>
        <v>Sep</v>
      </c>
      <c r="C4878" s="79">
        <f t="shared" ref="C4878:C4888" si="316">WEEKNUM(D4878)</f>
        <v>36</v>
      </c>
      <c r="D4878" s="194">
        <v>44441</v>
      </c>
      <c r="E4878" s="53" t="s">
        <v>34</v>
      </c>
      <c r="F4878" s="53" t="s">
        <v>146</v>
      </c>
      <c r="G4878" s="50" t="s">
        <v>138</v>
      </c>
      <c r="H4878" s="50" t="s">
        <v>148</v>
      </c>
      <c r="I4878" s="53">
        <v>81</v>
      </c>
      <c r="J4878" s="61">
        <v>5.73</v>
      </c>
      <c r="K4878" s="64">
        <f t="shared" si="315"/>
        <v>1.0782005904700616</v>
      </c>
      <c r="M4878" s="2"/>
    </row>
    <row r="4879" spans="1:13" x14ac:dyDescent="0.2">
      <c r="A4879" s="47">
        <f t="shared" si="313"/>
        <v>2021</v>
      </c>
      <c r="B4879" s="181" t="str">
        <f t="shared" si="314"/>
        <v>Sep</v>
      </c>
      <c r="C4879" s="79">
        <f t="shared" si="316"/>
        <v>36</v>
      </c>
      <c r="D4879" s="194">
        <v>44441</v>
      </c>
      <c r="E4879" s="53" t="s">
        <v>34</v>
      </c>
      <c r="F4879" s="53" t="s">
        <v>146</v>
      </c>
      <c r="G4879" s="50" t="s">
        <v>138</v>
      </c>
      <c r="H4879" s="50" t="s">
        <v>148</v>
      </c>
      <c r="I4879" s="53">
        <v>77</v>
      </c>
      <c r="J4879" s="61">
        <v>4.9400000000000004</v>
      </c>
      <c r="K4879" s="64">
        <f t="shared" si="315"/>
        <v>1.0820685470710771</v>
      </c>
      <c r="M4879" s="2"/>
    </row>
    <row r="4880" spans="1:13" x14ac:dyDescent="0.2">
      <c r="A4880" s="47">
        <f t="shared" si="313"/>
        <v>2021</v>
      </c>
      <c r="B4880" s="181" t="str">
        <f t="shared" si="314"/>
        <v>Sep</v>
      </c>
      <c r="C4880" s="79">
        <f t="shared" si="316"/>
        <v>36</v>
      </c>
      <c r="D4880" s="194">
        <v>44441</v>
      </c>
      <c r="E4880" s="53" t="s">
        <v>34</v>
      </c>
      <c r="F4880" s="53" t="s">
        <v>146</v>
      </c>
      <c r="G4880" s="50" t="s">
        <v>138</v>
      </c>
      <c r="H4880" s="50" t="s">
        <v>148</v>
      </c>
      <c r="I4880" s="53">
        <v>73</v>
      </c>
      <c r="J4880" s="61">
        <v>6.17</v>
      </c>
      <c r="K4880" s="64">
        <f t="shared" si="315"/>
        <v>1.5860489387353252</v>
      </c>
      <c r="M4880" s="2"/>
    </row>
    <row r="4881" spans="1:13" x14ac:dyDescent="0.2">
      <c r="A4881" s="47">
        <f t="shared" si="313"/>
        <v>2021</v>
      </c>
      <c r="B4881" s="181" t="str">
        <f t="shared" si="314"/>
        <v>Sep</v>
      </c>
      <c r="C4881" s="79">
        <f t="shared" si="316"/>
        <v>36</v>
      </c>
      <c r="D4881" s="194">
        <v>44441</v>
      </c>
      <c r="E4881" s="53" t="s">
        <v>34</v>
      </c>
      <c r="F4881" s="53" t="s">
        <v>146</v>
      </c>
      <c r="G4881" s="50" t="s">
        <v>138</v>
      </c>
      <c r="H4881" s="50" t="s">
        <v>148</v>
      </c>
      <c r="I4881" s="53">
        <v>81</v>
      </c>
      <c r="J4881" s="61">
        <v>5.8</v>
      </c>
      <c r="K4881" s="64">
        <f t="shared" si="315"/>
        <v>1.0913723254321741</v>
      </c>
      <c r="M4881" s="2"/>
    </row>
    <row r="4882" spans="1:13" x14ac:dyDescent="0.2">
      <c r="A4882" s="47">
        <f t="shared" si="313"/>
        <v>2021</v>
      </c>
      <c r="B4882" s="181" t="str">
        <f t="shared" si="314"/>
        <v>Sep</v>
      </c>
      <c r="C4882" s="79">
        <f t="shared" si="316"/>
        <v>36</v>
      </c>
      <c r="D4882" s="194">
        <v>44441</v>
      </c>
      <c r="E4882" s="53" t="s">
        <v>34</v>
      </c>
      <c r="F4882" s="53" t="s">
        <v>146</v>
      </c>
      <c r="G4882" s="50" t="s">
        <v>138</v>
      </c>
      <c r="H4882" s="50" t="s">
        <v>148</v>
      </c>
      <c r="I4882" s="53">
        <v>80</v>
      </c>
      <c r="J4882" s="61">
        <v>5.73</v>
      </c>
      <c r="K4882" s="64">
        <f t="shared" si="315"/>
        <v>1.119140625</v>
      </c>
      <c r="M4882" s="2"/>
    </row>
    <row r="4883" spans="1:13" x14ac:dyDescent="0.2">
      <c r="A4883" s="47">
        <f t="shared" si="313"/>
        <v>2021</v>
      </c>
      <c r="B4883" s="181" t="str">
        <f t="shared" si="314"/>
        <v>Sep</v>
      </c>
      <c r="C4883" s="79">
        <f t="shared" si="316"/>
        <v>36</v>
      </c>
      <c r="D4883" s="194">
        <v>44441</v>
      </c>
      <c r="E4883" s="53" t="s">
        <v>34</v>
      </c>
      <c r="F4883" s="53" t="s">
        <v>146</v>
      </c>
      <c r="G4883" s="50" t="s">
        <v>138</v>
      </c>
      <c r="H4883" s="50" t="s">
        <v>148</v>
      </c>
      <c r="I4883" s="53">
        <v>86</v>
      </c>
      <c r="J4883" s="61">
        <v>6.42</v>
      </c>
      <c r="K4883" s="64">
        <f t="shared" si="315"/>
        <v>1.0093450891116504</v>
      </c>
      <c r="M4883" s="2"/>
    </row>
    <row r="4884" spans="1:13" x14ac:dyDescent="0.2">
      <c r="A4884" s="47">
        <f t="shared" si="313"/>
        <v>2021</v>
      </c>
      <c r="B4884" s="181" t="str">
        <f t="shared" si="314"/>
        <v>Sep</v>
      </c>
      <c r="C4884" s="79">
        <f t="shared" si="316"/>
        <v>36</v>
      </c>
      <c r="D4884" s="194">
        <v>44441</v>
      </c>
      <c r="E4884" s="53" t="s">
        <v>54</v>
      </c>
      <c r="F4884" s="53" t="s">
        <v>146</v>
      </c>
      <c r="G4884" s="50" t="s">
        <v>138</v>
      </c>
      <c r="H4884" s="50" t="s">
        <v>148</v>
      </c>
      <c r="I4884" s="53">
        <v>81</v>
      </c>
      <c r="J4884" s="61">
        <v>5.97</v>
      </c>
      <c r="K4884" s="64">
        <f t="shared" si="315"/>
        <v>1.1233608246258757</v>
      </c>
      <c r="M4884" s="2"/>
    </row>
    <row r="4885" spans="1:13" x14ac:dyDescent="0.2">
      <c r="A4885" s="47">
        <f t="shared" si="313"/>
        <v>2021</v>
      </c>
      <c r="B4885" s="181" t="str">
        <f t="shared" si="314"/>
        <v>Sep</v>
      </c>
      <c r="C4885" s="79">
        <f t="shared" si="316"/>
        <v>36</v>
      </c>
      <c r="D4885" s="194">
        <v>44441</v>
      </c>
      <c r="E4885" s="53" t="s">
        <v>54</v>
      </c>
      <c r="F4885" s="53" t="s">
        <v>146</v>
      </c>
      <c r="G4885" s="50" t="s">
        <v>138</v>
      </c>
      <c r="H4885" s="50" t="s">
        <v>148</v>
      </c>
      <c r="I4885" s="53">
        <v>82</v>
      </c>
      <c r="J4885" s="61">
        <v>5.89</v>
      </c>
      <c r="K4885" s="64">
        <f t="shared" si="315"/>
        <v>1.0682520567026015</v>
      </c>
      <c r="M4885" s="2"/>
    </row>
    <row r="4886" spans="1:13" x14ac:dyDescent="0.2">
      <c r="A4886" s="47">
        <f t="shared" si="313"/>
        <v>2021</v>
      </c>
      <c r="B4886" s="181" t="str">
        <f t="shared" si="314"/>
        <v>Sep</v>
      </c>
      <c r="C4886" s="79">
        <f t="shared" si="316"/>
        <v>36</v>
      </c>
      <c r="D4886" s="194">
        <v>44441</v>
      </c>
      <c r="E4886" s="53" t="s">
        <v>54</v>
      </c>
      <c r="F4886" s="53" t="s">
        <v>146</v>
      </c>
      <c r="G4886" s="50" t="s">
        <v>138</v>
      </c>
      <c r="H4886" s="50" t="s">
        <v>148</v>
      </c>
      <c r="I4886" s="53">
        <v>89</v>
      </c>
      <c r="J4886" s="61">
        <v>8.08</v>
      </c>
      <c r="K4886" s="64">
        <f t="shared" si="315"/>
        <v>1.1461496888515665</v>
      </c>
      <c r="M4886" s="2"/>
    </row>
    <row r="4887" spans="1:13" x14ac:dyDescent="0.2">
      <c r="A4887" s="47">
        <f t="shared" si="313"/>
        <v>2021</v>
      </c>
      <c r="B4887" s="181" t="str">
        <f t="shared" si="314"/>
        <v>Sep</v>
      </c>
      <c r="C4887" s="79">
        <f t="shared" si="316"/>
        <v>36</v>
      </c>
      <c r="D4887" s="194">
        <v>44441</v>
      </c>
      <c r="E4887" s="53" t="s">
        <v>54</v>
      </c>
      <c r="F4887" s="53" t="s">
        <v>146</v>
      </c>
      <c r="G4887" s="50" t="s">
        <v>138</v>
      </c>
      <c r="H4887" s="50" t="s">
        <v>148</v>
      </c>
      <c r="I4887" s="53">
        <v>100</v>
      </c>
      <c r="J4887" s="61">
        <v>10.82</v>
      </c>
      <c r="K4887" s="64">
        <f t="shared" si="315"/>
        <v>1.0820000000000001</v>
      </c>
      <c r="M4887" s="2"/>
    </row>
    <row r="4888" spans="1:13" x14ac:dyDescent="0.2">
      <c r="A4888" s="47">
        <f t="shared" si="313"/>
        <v>2021</v>
      </c>
      <c r="B4888" s="181" t="str">
        <f t="shared" si="314"/>
        <v>Sep</v>
      </c>
      <c r="C4888" s="79">
        <f t="shared" si="316"/>
        <v>36</v>
      </c>
      <c r="D4888" s="194">
        <v>44441</v>
      </c>
      <c r="E4888" s="53" t="s">
        <v>54</v>
      </c>
      <c r="F4888" s="53" t="s">
        <v>146</v>
      </c>
      <c r="G4888" s="50" t="s">
        <v>138</v>
      </c>
      <c r="H4888" s="50" t="s">
        <v>148</v>
      </c>
      <c r="I4888" s="53">
        <v>80</v>
      </c>
      <c r="J4888" s="61">
        <v>5.87</v>
      </c>
      <c r="K4888" s="64">
        <f t="shared" si="315"/>
        <v>1.146484375</v>
      </c>
      <c r="M4888" s="2"/>
    </row>
    <row r="4889" spans="1:13" ht="13.5" thickBot="1" x14ac:dyDescent="0.25">
      <c r="A4889" s="104">
        <f>YEAR(D4889)</f>
        <v>2021</v>
      </c>
      <c r="B4889" s="193" t="str">
        <f t="shared" si="314"/>
        <v>Sep</v>
      </c>
      <c r="C4889" s="118">
        <f>WEEKNUM(D4889)</f>
        <v>36</v>
      </c>
      <c r="D4889" s="197">
        <v>44441</v>
      </c>
      <c r="E4889" s="103" t="s">
        <v>54</v>
      </c>
      <c r="F4889" s="103" t="s">
        <v>146</v>
      </c>
      <c r="G4889" s="103" t="s">
        <v>138</v>
      </c>
      <c r="H4889" s="103" t="s">
        <v>144</v>
      </c>
      <c r="I4889" s="103">
        <v>69</v>
      </c>
      <c r="J4889" s="120">
        <v>3.79</v>
      </c>
      <c r="K4889" s="121">
        <f>IF(J4889="","",(J4889*100000)/(I4889^3))</f>
        <v>1.1536974633876089</v>
      </c>
      <c r="L4889" s="175" t="s">
        <v>344</v>
      </c>
      <c r="M4889" s="2"/>
    </row>
    <row r="4890" spans="1:13" x14ac:dyDescent="0.2">
      <c r="A4890" s="47" t="e">
        <f t="shared" si="313"/>
        <v>#VALUE!</v>
      </c>
      <c r="B4890" s="183" t="str">
        <f t="shared" si="314"/>
        <v>04-02-2022</v>
      </c>
      <c r="C4890" s="79" t="e">
        <f t="shared" ref="C4890:C4933" si="317">WEEKNUM(D4890)</f>
        <v>#VALUE!</v>
      </c>
      <c r="D4890" s="195" t="s">
        <v>418</v>
      </c>
      <c r="E4890" s="53" t="s">
        <v>34</v>
      </c>
      <c r="F4890" s="53" t="s">
        <v>146</v>
      </c>
      <c r="G4890" s="50" t="s">
        <v>138</v>
      </c>
      <c r="H4890" s="50" t="s">
        <v>148</v>
      </c>
      <c r="I4890" s="53">
        <v>110</v>
      </c>
      <c r="J4890" s="61">
        <v>13.44</v>
      </c>
      <c r="K4890" s="64">
        <f t="shared" si="315"/>
        <v>1.0097670924117206</v>
      </c>
      <c r="M4890" s="2"/>
    </row>
    <row r="4891" spans="1:13" x14ac:dyDescent="0.2">
      <c r="A4891" s="47" t="e">
        <f t="shared" si="313"/>
        <v>#VALUE!</v>
      </c>
      <c r="B4891" s="181" t="str">
        <f t="shared" si="314"/>
        <v>04-02-2022</v>
      </c>
      <c r="C4891" s="79" t="e">
        <f t="shared" si="317"/>
        <v>#VALUE!</v>
      </c>
      <c r="D4891" s="195" t="s">
        <v>418</v>
      </c>
      <c r="E4891" s="53" t="s">
        <v>34</v>
      </c>
      <c r="F4891" s="53" t="s">
        <v>146</v>
      </c>
      <c r="G4891" s="50" t="s">
        <v>138</v>
      </c>
      <c r="H4891" s="50" t="s">
        <v>148</v>
      </c>
      <c r="I4891" s="53">
        <v>128</v>
      </c>
      <c r="J4891" s="61">
        <v>21.19</v>
      </c>
      <c r="K4891" s="64">
        <f t="shared" si="315"/>
        <v>1.0104179382324219</v>
      </c>
      <c r="M4891" s="2"/>
    </row>
    <row r="4892" spans="1:13" x14ac:dyDescent="0.2">
      <c r="A4892" s="47" t="e">
        <f t="shared" si="313"/>
        <v>#VALUE!</v>
      </c>
      <c r="B4892" s="181" t="str">
        <f t="shared" si="314"/>
        <v>04-02-2022</v>
      </c>
      <c r="C4892" s="79" t="e">
        <f t="shared" si="317"/>
        <v>#VALUE!</v>
      </c>
      <c r="D4892" s="195" t="s">
        <v>418</v>
      </c>
      <c r="E4892" s="53" t="s">
        <v>34</v>
      </c>
      <c r="F4892" s="53" t="s">
        <v>152</v>
      </c>
      <c r="G4892" s="50" t="s">
        <v>138</v>
      </c>
      <c r="H4892" s="50" t="s">
        <v>148</v>
      </c>
      <c r="I4892" s="53">
        <v>102</v>
      </c>
      <c r="J4892" s="61">
        <v>12.33</v>
      </c>
      <c r="K4892" s="64">
        <f t="shared" si="315"/>
        <v>1.1618834384965058</v>
      </c>
      <c r="M4892" s="2"/>
    </row>
    <row r="4893" spans="1:13" x14ac:dyDescent="0.2">
      <c r="A4893" s="47" t="e">
        <f t="shared" si="313"/>
        <v>#VALUE!</v>
      </c>
      <c r="B4893" s="181" t="str">
        <f t="shared" si="314"/>
        <v>04-02-2022</v>
      </c>
      <c r="C4893" s="79" t="e">
        <f t="shared" si="317"/>
        <v>#VALUE!</v>
      </c>
      <c r="D4893" s="195" t="s">
        <v>418</v>
      </c>
      <c r="E4893" s="53" t="s">
        <v>34</v>
      </c>
      <c r="F4893" s="53" t="s">
        <v>152</v>
      </c>
      <c r="G4893" s="50" t="s">
        <v>138</v>
      </c>
      <c r="H4893" s="50" t="s">
        <v>148</v>
      </c>
      <c r="I4893" s="53">
        <v>78</v>
      </c>
      <c r="J4893" s="61">
        <v>5.69</v>
      </c>
      <c r="K4893" s="64">
        <f t="shared" si="315"/>
        <v>1.199025607309631</v>
      </c>
      <c r="M4893" s="2"/>
    </row>
    <row r="4894" spans="1:13" x14ac:dyDescent="0.2">
      <c r="A4894" s="47" t="e">
        <f t="shared" si="313"/>
        <v>#VALUE!</v>
      </c>
      <c r="B4894" s="181" t="str">
        <f t="shared" si="314"/>
        <v>14-02-2022</v>
      </c>
      <c r="C4894" s="79" t="e">
        <f t="shared" si="317"/>
        <v>#VALUE!</v>
      </c>
      <c r="D4894" s="195" t="s">
        <v>376</v>
      </c>
      <c r="E4894" s="53" t="s">
        <v>66</v>
      </c>
      <c r="F4894" s="53" t="s">
        <v>142</v>
      </c>
      <c r="G4894" s="50" t="s">
        <v>138</v>
      </c>
      <c r="H4894" s="50" t="s">
        <v>144</v>
      </c>
      <c r="I4894" s="53">
        <v>39</v>
      </c>
      <c r="J4894" s="61">
        <v>0.41</v>
      </c>
      <c r="K4894" s="64">
        <f t="shared" si="315"/>
        <v>0.69117820597110535</v>
      </c>
      <c r="M4894" s="2"/>
    </row>
    <row r="4895" spans="1:13" x14ac:dyDescent="0.2">
      <c r="A4895" s="47" t="e">
        <f t="shared" si="313"/>
        <v>#VALUE!</v>
      </c>
      <c r="B4895" s="181" t="str">
        <f t="shared" si="314"/>
        <v>14-02-2022</v>
      </c>
      <c r="C4895" s="79" t="e">
        <f t="shared" si="317"/>
        <v>#VALUE!</v>
      </c>
      <c r="D4895" s="195" t="s">
        <v>376</v>
      </c>
      <c r="E4895" s="53" t="s">
        <v>66</v>
      </c>
      <c r="F4895" s="53" t="s">
        <v>142</v>
      </c>
      <c r="G4895" s="50" t="s">
        <v>138</v>
      </c>
      <c r="H4895" s="50" t="s">
        <v>144</v>
      </c>
      <c r="I4895" s="53">
        <v>37</v>
      </c>
      <c r="J4895" s="61">
        <v>0.37</v>
      </c>
      <c r="K4895" s="64">
        <f t="shared" si="315"/>
        <v>0.73046018991964934</v>
      </c>
      <c r="M4895" s="2"/>
    </row>
    <row r="4896" spans="1:13" x14ac:dyDescent="0.2">
      <c r="A4896" s="47" t="e">
        <f t="shared" si="313"/>
        <v>#VALUE!</v>
      </c>
      <c r="B4896" s="181" t="str">
        <f t="shared" si="314"/>
        <v>14-02-2022</v>
      </c>
      <c r="C4896" s="79" t="e">
        <f t="shared" si="317"/>
        <v>#VALUE!</v>
      </c>
      <c r="D4896" s="195" t="s">
        <v>376</v>
      </c>
      <c r="E4896" s="53" t="s">
        <v>19</v>
      </c>
      <c r="F4896" s="53" t="s">
        <v>142</v>
      </c>
      <c r="G4896" s="50" t="s">
        <v>138</v>
      </c>
      <c r="H4896" s="50" t="s">
        <v>144</v>
      </c>
      <c r="I4896" s="53">
        <v>39</v>
      </c>
      <c r="J4896" s="61">
        <v>0.23</v>
      </c>
      <c r="K4896" s="64">
        <f t="shared" si="315"/>
        <v>0.38773411554476644</v>
      </c>
      <c r="M4896" s="2"/>
    </row>
    <row r="4897" spans="1:13" x14ac:dyDescent="0.2">
      <c r="A4897" s="47" t="e">
        <f t="shared" si="313"/>
        <v>#VALUE!</v>
      </c>
      <c r="B4897" s="181" t="str">
        <f t="shared" si="314"/>
        <v>21-02-2022</v>
      </c>
      <c r="C4897" s="79" t="e">
        <f t="shared" si="317"/>
        <v>#VALUE!</v>
      </c>
      <c r="D4897" s="195" t="s">
        <v>377</v>
      </c>
      <c r="E4897" s="53" t="s">
        <v>221</v>
      </c>
      <c r="F4897" s="53" t="s">
        <v>152</v>
      </c>
      <c r="G4897" s="50" t="s">
        <v>138</v>
      </c>
      <c r="H4897" s="50" t="s">
        <v>148</v>
      </c>
      <c r="I4897" s="53">
        <v>81</v>
      </c>
      <c r="J4897" s="61">
        <v>5.91</v>
      </c>
      <c r="K4897" s="64">
        <f t="shared" si="315"/>
        <v>1.1120707660869222</v>
      </c>
      <c r="M4897" s="2"/>
    </row>
    <row r="4898" spans="1:13" x14ac:dyDescent="0.2">
      <c r="A4898" s="47" t="e">
        <f t="shared" si="313"/>
        <v>#VALUE!</v>
      </c>
      <c r="B4898" s="181" t="str">
        <f t="shared" si="314"/>
        <v>21-02-2022</v>
      </c>
      <c r="C4898" s="79" t="e">
        <f t="shared" si="317"/>
        <v>#VALUE!</v>
      </c>
      <c r="D4898" s="195" t="s">
        <v>377</v>
      </c>
      <c r="E4898" s="53" t="s">
        <v>64</v>
      </c>
      <c r="F4898" s="53" t="s">
        <v>142</v>
      </c>
      <c r="G4898" s="50" t="s">
        <v>138</v>
      </c>
      <c r="H4898" s="50" t="s">
        <v>144</v>
      </c>
      <c r="I4898" s="53">
        <v>39</v>
      </c>
      <c r="J4898" s="61">
        <v>0.32</v>
      </c>
      <c r="K4898" s="64">
        <f t="shared" si="315"/>
        <v>0.5394561607579359</v>
      </c>
      <c r="M4898" s="2"/>
    </row>
    <row r="4899" spans="1:13" x14ac:dyDescent="0.2">
      <c r="A4899" s="47" t="e">
        <f t="shared" si="313"/>
        <v>#VALUE!</v>
      </c>
      <c r="B4899" s="181" t="str">
        <f t="shared" si="314"/>
        <v>21-02-2022</v>
      </c>
      <c r="C4899" s="79" t="e">
        <f t="shared" si="317"/>
        <v>#VALUE!</v>
      </c>
      <c r="D4899" s="195" t="s">
        <v>377</v>
      </c>
      <c r="E4899" s="53" t="s">
        <v>64</v>
      </c>
      <c r="F4899" s="53" t="s">
        <v>142</v>
      </c>
      <c r="G4899" s="50" t="s">
        <v>138</v>
      </c>
      <c r="H4899" s="50" t="s">
        <v>144</v>
      </c>
      <c r="I4899" s="53">
        <v>42</v>
      </c>
      <c r="J4899" s="61">
        <v>0.48</v>
      </c>
      <c r="K4899" s="64">
        <f t="shared" si="315"/>
        <v>0.64787819889860709</v>
      </c>
      <c r="M4899" s="2"/>
    </row>
    <row r="4900" spans="1:13" x14ac:dyDescent="0.2">
      <c r="A4900" s="47" t="e">
        <f t="shared" si="313"/>
        <v>#VALUE!</v>
      </c>
      <c r="B4900" s="181" t="str">
        <f t="shared" si="314"/>
        <v>21-02-2022</v>
      </c>
      <c r="C4900" s="79" t="e">
        <f t="shared" si="317"/>
        <v>#VALUE!</v>
      </c>
      <c r="D4900" s="195" t="s">
        <v>377</v>
      </c>
      <c r="E4900" s="53" t="s">
        <v>64</v>
      </c>
      <c r="F4900" s="53" t="s">
        <v>142</v>
      </c>
      <c r="G4900" s="50" t="s">
        <v>138</v>
      </c>
      <c r="H4900" s="50" t="s">
        <v>144</v>
      </c>
      <c r="I4900" s="53">
        <v>46</v>
      </c>
      <c r="J4900" s="61">
        <v>0.56999999999999995</v>
      </c>
      <c r="K4900" s="64">
        <f t="shared" si="315"/>
        <v>0.58560039450973933</v>
      </c>
      <c r="M4900" s="2"/>
    </row>
    <row r="4901" spans="1:13" x14ac:dyDescent="0.2">
      <c r="A4901" s="47" t="e">
        <f t="shared" si="313"/>
        <v>#VALUE!</v>
      </c>
      <c r="B4901" s="181" t="str">
        <f t="shared" si="314"/>
        <v>21-02-2022</v>
      </c>
      <c r="C4901" s="79" t="e">
        <f t="shared" si="317"/>
        <v>#VALUE!</v>
      </c>
      <c r="D4901" s="195" t="s">
        <v>377</v>
      </c>
      <c r="E4901" s="53" t="s">
        <v>64</v>
      </c>
      <c r="F4901" s="53" t="s">
        <v>142</v>
      </c>
      <c r="G4901" s="50" t="s">
        <v>138</v>
      </c>
      <c r="H4901" s="50" t="s">
        <v>144</v>
      </c>
      <c r="I4901" s="53">
        <v>43</v>
      </c>
      <c r="J4901" s="61">
        <v>0.37</v>
      </c>
      <c r="K4901" s="64">
        <f t="shared" si="315"/>
        <v>0.46536782924773917</v>
      </c>
      <c r="M4901" s="2"/>
    </row>
    <row r="4902" spans="1:13" x14ac:dyDescent="0.2">
      <c r="A4902" s="47" t="e">
        <f t="shared" si="313"/>
        <v>#VALUE!</v>
      </c>
      <c r="B4902" s="181" t="str">
        <f t="shared" si="314"/>
        <v>21-02-2022</v>
      </c>
      <c r="C4902" s="79" t="e">
        <f t="shared" si="317"/>
        <v>#VALUE!</v>
      </c>
      <c r="D4902" s="195" t="s">
        <v>377</v>
      </c>
      <c r="E4902" s="53" t="s">
        <v>64</v>
      </c>
      <c r="F4902" s="53" t="s">
        <v>142</v>
      </c>
      <c r="G4902" s="50" t="s">
        <v>138</v>
      </c>
      <c r="H4902" s="50" t="s">
        <v>144</v>
      </c>
      <c r="I4902" s="53">
        <v>38</v>
      </c>
      <c r="J4902" s="61">
        <v>0.64</v>
      </c>
      <c r="K4902" s="64">
        <f t="shared" si="315"/>
        <v>1.166350779997084</v>
      </c>
      <c r="M4902" s="2"/>
    </row>
    <row r="4903" spans="1:13" x14ac:dyDescent="0.2">
      <c r="A4903" s="47" t="e">
        <f t="shared" si="313"/>
        <v>#VALUE!</v>
      </c>
      <c r="B4903" s="181" t="str">
        <f t="shared" si="314"/>
        <v>21-02-2022</v>
      </c>
      <c r="C4903" s="79" t="e">
        <f t="shared" si="317"/>
        <v>#VALUE!</v>
      </c>
      <c r="D4903" s="195" t="s">
        <v>377</v>
      </c>
      <c r="E4903" s="53" t="s">
        <v>64</v>
      </c>
      <c r="F4903" s="53" t="s">
        <v>142</v>
      </c>
      <c r="G4903" s="50" t="s">
        <v>138</v>
      </c>
      <c r="H4903" s="50" t="s">
        <v>144</v>
      </c>
      <c r="I4903" s="53">
        <v>44</v>
      </c>
      <c r="J4903" s="61">
        <v>0.56000000000000005</v>
      </c>
      <c r="K4903" s="64">
        <f t="shared" si="315"/>
        <v>0.65740045078888065</v>
      </c>
      <c r="M4903" s="2"/>
    </row>
    <row r="4904" spans="1:13" x14ac:dyDescent="0.2">
      <c r="A4904" s="47" t="e">
        <f t="shared" ref="A4904:A4965" si="318">YEAR(D4904)</f>
        <v>#VALUE!</v>
      </c>
      <c r="B4904" s="181" t="str">
        <f t="shared" si="314"/>
        <v>21-02-2022</v>
      </c>
      <c r="C4904" s="79" t="e">
        <f t="shared" si="317"/>
        <v>#VALUE!</v>
      </c>
      <c r="D4904" s="195" t="s">
        <v>377</v>
      </c>
      <c r="E4904" s="53" t="s">
        <v>64</v>
      </c>
      <c r="F4904" s="53" t="s">
        <v>142</v>
      </c>
      <c r="G4904" s="50" t="s">
        <v>138</v>
      </c>
      <c r="H4904" s="50" t="s">
        <v>144</v>
      </c>
      <c r="I4904" s="53">
        <v>47</v>
      </c>
      <c r="J4904" s="61">
        <v>0.7</v>
      </c>
      <c r="K4904" s="64">
        <f t="shared" si="315"/>
        <v>0.67422440114425508</v>
      </c>
      <c r="M4904" s="2"/>
    </row>
    <row r="4905" spans="1:13" x14ac:dyDescent="0.2">
      <c r="A4905" s="47" t="e">
        <f t="shared" si="318"/>
        <v>#VALUE!</v>
      </c>
      <c r="B4905" s="181" t="str">
        <f t="shared" si="314"/>
        <v>21-02-2022</v>
      </c>
      <c r="C4905" s="79" t="e">
        <f t="shared" si="317"/>
        <v>#VALUE!</v>
      </c>
      <c r="D4905" s="195" t="s">
        <v>377</v>
      </c>
      <c r="E4905" s="53" t="s">
        <v>64</v>
      </c>
      <c r="F4905" s="53" t="s">
        <v>142</v>
      </c>
      <c r="G4905" s="50" t="s">
        <v>138</v>
      </c>
      <c r="H4905" s="50" t="s">
        <v>144</v>
      </c>
      <c r="I4905" s="53">
        <v>42</v>
      </c>
      <c r="J4905" s="61">
        <v>0.54</v>
      </c>
      <c r="K4905" s="64">
        <f t="shared" si="315"/>
        <v>0.7288629737609329</v>
      </c>
      <c r="M4905" s="2"/>
    </row>
    <row r="4906" spans="1:13" x14ac:dyDescent="0.2">
      <c r="A4906" s="47" t="e">
        <f t="shared" si="318"/>
        <v>#VALUE!</v>
      </c>
      <c r="B4906" s="181" t="str">
        <f t="shared" si="314"/>
        <v>21-02-2022</v>
      </c>
      <c r="C4906" s="79" t="e">
        <f t="shared" si="317"/>
        <v>#VALUE!</v>
      </c>
      <c r="D4906" s="195" t="s">
        <v>377</v>
      </c>
      <c r="E4906" s="53" t="s">
        <v>64</v>
      </c>
      <c r="F4906" s="53" t="s">
        <v>142</v>
      </c>
      <c r="G4906" s="50" t="s">
        <v>138</v>
      </c>
      <c r="H4906" s="50" t="s">
        <v>144</v>
      </c>
      <c r="I4906" s="53">
        <v>42</v>
      </c>
      <c r="J4906" s="61">
        <v>0.65</v>
      </c>
      <c r="K4906" s="64">
        <f t="shared" si="315"/>
        <v>0.87733506100853043</v>
      </c>
      <c r="M4906" s="2"/>
    </row>
    <row r="4907" spans="1:13" x14ac:dyDescent="0.2">
      <c r="A4907" s="47" t="e">
        <f t="shared" si="318"/>
        <v>#VALUE!</v>
      </c>
      <c r="B4907" s="181" t="str">
        <f t="shared" si="314"/>
        <v>21-02-2022</v>
      </c>
      <c r="C4907" s="79" t="e">
        <f t="shared" si="317"/>
        <v>#VALUE!</v>
      </c>
      <c r="D4907" s="195" t="s">
        <v>377</v>
      </c>
      <c r="E4907" s="53" t="s">
        <v>64</v>
      </c>
      <c r="F4907" s="53" t="s">
        <v>142</v>
      </c>
      <c r="G4907" s="50" t="s">
        <v>138</v>
      </c>
      <c r="H4907" s="50" t="s">
        <v>144</v>
      </c>
      <c r="I4907" s="53">
        <v>41</v>
      </c>
      <c r="J4907" s="61">
        <v>0.27</v>
      </c>
      <c r="K4907" s="64">
        <f t="shared" si="315"/>
        <v>0.39175287648176899</v>
      </c>
      <c r="M4907" s="2"/>
    </row>
    <row r="4908" spans="1:13" x14ac:dyDescent="0.2">
      <c r="A4908" s="47" t="e">
        <f t="shared" si="318"/>
        <v>#VALUE!</v>
      </c>
      <c r="B4908" s="181" t="str">
        <f t="shared" si="314"/>
        <v>21-02-2022</v>
      </c>
      <c r="C4908" s="79" t="e">
        <f t="shared" si="317"/>
        <v>#VALUE!</v>
      </c>
      <c r="D4908" s="195" t="s">
        <v>377</v>
      </c>
      <c r="E4908" s="53" t="s">
        <v>64</v>
      </c>
      <c r="F4908" s="53" t="s">
        <v>142</v>
      </c>
      <c r="G4908" s="50" t="s">
        <v>138</v>
      </c>
      <c r="H4908" s="50" t="s">
        <v>144</v>
      </c>
      <c r="I4908" s="53">
        <v>41</v>
      </c>
      <c r="J4908" s="61">
        <v>0.27</v>
      </c>
      <c r="K4908" s="64">
        <f t="shared" si="315"/>
        <v>0.39175287648176899</v>
      </c>
      <c r="M4908" s="2"/>
    </row>
    <row r="4909" spans="1:13" x14ac:dyDescent="0.2">
      <c r="A4909" s="47" t="e">
        <f t="shared" si="318"/>
        <v>#VALUE!</v>
      </c>
      <c r="B4909" s="181" t="str">
        <f t="shared" si="314"/>
        <v>21-02-2022</v>
      </c>
      <c r="C4909" s="79" t="e">
        <f t="shared" si="317"/>
        <v>#VALUE!</v>
      </c>
      <c r="D4909" s="195" t="s">
        <v>377</v>
      </c>
      <c r="E4909" s="53" t="s">
        <v>64</v>
      </c>
      <c r="F4909" s="53" t="s">
        <v>152</v>
      </c>
      <c r="G4909" s="50" t="s">
        <v>138</v>
      </c>
      <c r="H4909" s="50" t="s">
        <v>144</v>
      </c>
      <c r="I4909" s="53">
        <v>44</v>
      </c>
      <c r="J4909" s="61">
        <v>0.71</v>
      </c>
      <c r="K4909" s="64">
        <f t="shared" si="315"/>
        <v>0.83348985725018787</v>
      </c>
      <c r="M4909" s="2"/>
    </row>
    <row r="4910" spans="1:13" x14ac:dyDescent="0.2">
      <c r="A4910" s="47" t="e">
        <f t="shared" si="318"/>
        <v>#VALUE!</v>
      </c>
      <c r="B4910" s="181" t="str">
        <f t="shared" ref="B4910:B4971" si="319">TEXT(D4910,"mmm")</f>
        <v>03-03-2022</v>
      </c>
      <c r="C4910" s="79" t="e">
        <f t="shared" si="317"/>
        <v>#VALUE!</v>
      </c>
      <c r="D4910" s="195" t="s">
        <v>378</v>
      </c>
      <c r="E4910" s="53" t="s">
        <v>19</v>
      </c>
      <c r="F4910" s="53" t="s">
        <v>146</v>
      </c>
      <c r="G4910" s="50" t="s">
        <v>138</v>
      </c>
      <c r="H4910" s="50" t="s">
        <v>144</v>
      </c>
      <c r="I4910" s="53">
        <v>36</v>
      </c>
      <c r="J4910" s="61">
        <v>0.39</v>
      </c>
      <c r="K4910" s="64">
        <f t="shared" si="315"/>
        <v>0.83590534979423869</v>
      </c>
      <c r="M4910" s="2"/>
    </row>
    <row r="4911" spans="1:13" x14ac:dyDescent="0.2">
      <c r="A4911" s="47" t="e">
        <f t="shared" si="318"/>
        <v>#VALUE!</v>
      </c>
      <c r="B4911" s="181" t="str">
        <f t="shared" si="319"/>
        <v>04-03-2022</v>
      </c>
      <c r="C4911" s="79" t="e">
        <f t="shared" si="317"/>
        <v>#VALUE!</v>
      </c>
      <c r="D4911" s="195" t="s">
        <v>379</v>
      </c>
      <c r="E4911" s="53" t="s">
        <v>64</v>
      </c>
      <c r="F4911" s="53" t="s">
        <v>142</v>
      </c>
      <c r="G4911" s="50" t="s">
        <v>138</v>
      </c>
      <c r="H4911" s="50" t="s">
        <v>144</v>
      </c>
      <c r="I4911" s="53">
        <v>33</v>
      </c>
      <c r="J4911" s="61">
        <v>0.42</v>
      </c>
      <c r="K4911" s="64">
        <f t="shared" si="315"/>
        <v>1.1687119125135654</v>
      </c>
      <c r="M4911" s="2"/>
    </row>
    <row r="4912" spans="1:13" x14ac:dyDescent="0.2">
      <c r="A4912" s="47" t="e">
        <f t="shared" si="318"/>
        <v>#VALUE!</v>
      </c>
      <c r="B4912" s="181" t="str">
        <f t="shared" si="319"/>
        <v>04-03-2022</v>
      </c>
      <c r="C4912" s="79" t="e">
        <f t="shared" si="317"/>
        <v>#VALUE!</v>
      </c>
      <c r="D4912" s="195" t="s">
        <v>379</v>
      </c>
      <c r="E4912" s="53" t="s">
        <v>64</v>
      </c>
      <c r="F4912" s="53" t="s">
        <v>142</v>
      </c>
      <c r="G4912" s="50" t="s">
        <v>138</v>
      </c>
      <c r="H4912" s="50" t="s">
        <v>144</v>
      </c>
      <c r="I4912" s="53">
        <v>34</v>
      </c>
      <c r="J4912" s="61">
        <v>0.42</v>
      </c>
      <c r="K4912" s="64">
        <f t="shared" si="315"/>
        <v>1.0685935273763485</v>
      </c>
      <c r="M4912" s="2"/>
    </row>
    <row r="4913" spans="1:13" x14ac:dyDescent="0.2">
      <c r="A4913" s="47" t="e">
        <f t="shared" si="318"/>
        <v>#VALUE!</v>
      </c>
      <c r="B4913" s="181" t="str">
        <f t="shared" si="319"/>
        <v>04-03-2022</v>
      </c>
      <c r="C4913" s="79" t="e">
        <f t="shared" si="317"/>
        <v>#VALUE!</v>
      </c>
      <c r="D4913" s="195" t="s">
        <v>379</v>
      </c>
      <c r="E4913" s="53" t="s">
        <v>64</v>
      </c>
      <c r="F4913" s="53" t="s">
        <v>142</v>
      </c>
      <c r="G4913" s="50" t="s">
        <v>138</v>
      </c>
      <c r="H4913" s="50" t="s">
        <v>144</v>
      </c>
      <c r="I4913" s="53">
        <v>46</v>
      </c>
      <c r="J4913" s="61">
        <v>0.41</v>
      </c>
      <c r="K4913" s="64">
        <f t="shared" si="315"/>
        <v>0.42122133640174242</v>
      </c>
      <c r="M4913" s="2"/>
    </row>
    <row r="4914" spans="1:13" x14ac:dyDescent="0.2">
      <c r="A4914" s="47" t="e">
        <f t="shared" si="318"/>
        <v>#VALUE!</v>
      </c>
      <c r="B4914" s="181" t="str">
        <f t="shared" si="319"/>
        <v>04-03-2022</v>
      </c>
      <c r="C4914" s="79" t="e">
        <f t="shared" si="317"/>
        <v>#VALUE!</v>
      </c>
      <c r="D4914" s="195" t="s">
        <v>379</v>
      </c>
      <c r="E4914" s="53" t="s">
        <v>64</v>
      </c>
      <c r="F4914" s="53" t="s">
        <v>142</v>
      </c>
      <c r="G4914" s="50" t="s">
        <v>138</v>
      </c>
      <c r="H4914" s="50" t="s">
        <v>144</v>
      </c>
      <c r="I4914" s="53">
        <v>36</v>
      </c>
      <c r="J4914" s="61">
        <v>0.36</v>
      </c>
      <c r="K4914" s="64">
        <f t="shared" si="315"/>
        <v>0.77160493827160492</v>
      </c>
      <c r="M4914" s="2"/>
    </row>
    <row r="4915" spans="1:13" x14ac:dyDescent="0.2">
      <c r="A4915" s="47" t="e">
        <f t="shared" si="318"/>
        <v>#VALUE!</v>
      </c>
      <c r="B4915" s="181" t="str">
        <f t="shared" si="319"/>
        <v>04-03-2022</v>
      </c>
      <c r="C4915" s="79" t="e">
        <f t="shared" si="317"/>
        <v>#VALUE!</v>
      </c>
      <c r="D4915" s="195" t="s">
        <v>379</v>
      </c>
      <c r="E4915" s="53" t="s">
        <v>64</v>
      </c>
      <c r="F4915" s="53" t="s">
        <v>142</v>
      </c>
      <c r="G4915" s="50" t="s">
        <v>138</v>
      </c>
      <c r="H4915" s="50" t="s">
        <v>144</v>
      </c>
      <c r="I4915" s="53">
        <v>43</v>
      </c>
      <c r="J4915" s="61">
        <v>0.63</v>
      </c>
      <c r="K4915" s="64">
        <f t="shared" si="315"/>
        <v>0.79238306061101538</v>
      </c>
      <c r="M4915" s="2"/>
    </row>
    <row r="4916" spans="1:13" x14ac:dyDescent="0.2">
      <c r="A4916" s="47" t="e">
        <f t="shared" si="318"/>
        <v>#VALUE!</v>
      </c>
      <c r="B4916" s="181" t="str">
        <f t="shared" si="319"/>
        <v>04-03-2022</v>
      </c>
      <c r="C4916" s="79" t="e">
        <f t="shared" si="317"/>
        <v>#VALUE!</v>
      </c>
      <c r="D4916" s="195" t="s">
        <v>379</v>
      </c>
      <c r="E4916" s="53" t="s">
        <v>64</v>
      </c>
      <c r="F4916" s="53" t="s">
        <v>142</v>
      </c>
      <c r="G4916" s="50" t="s">
        <v>138</v>
      </c>
      <c r="H4916" s="50" t="s">
        <v>144</v>
      </c>
      <c r="I4916" s="53">
        <v>38</v>
      </c>
      <c r="J4916" s="61">
        <v>0.42</v>
      </c>
      <c r="K4916" s="64">
        <f t="shared" si="315"/>
        <v>0.76541769937308646</v>
      </c>
      <c r="M4916" s="2"/>
    </row>
    <row r="4917" spans="1:13" x14ac:dyDescent="0.2">
      <c r="A4917" s="47" t="e">
        <f t="shared" si="318"/>
        <v>#VALUE!</v>
      </c>
      <c r="B4917" s="181" t="str">
        <f t="shared" si="319"/>
        <v>04-03-2022</v>
      </c>
      <c r="C4917" s="79" t="e">
        <f t="shared" si="317"/>
        <v>#VALUE!</v>
      </c>
      <c r="D4917" s="195" t="s">
        <v>379</v>
      </c>
      <c r="E4917" s="53" t="s">
        <v>64</v>
      </c>
      <c r="F4917" s="53" t="s">
        <v>142</v>
      </c>
      <c r="G4917" s="50" t="s">
        <v>138</v>
      </c>
      <c r="H4917" s="50" t="s">
        <v>144</v>
      </c>
      <c r="I4917" s="53">
        <v>29</v>
      </c>
      <c r="J4917" s="61">
        <v>0.42</v>
      </c>
      <c r="K4917" s="64">
        <f t="shared" si="315"/>
        <v>1.7220878264791504</v>
      </c>
      <c r="M4917" s="2"/>
    </row>
    <row r="4918" spans="1:13" x14ac:dyDescent="0.2">
      <c r="A4918" s="47" t="e">
        <f t="shared" si="318"/>
        <v>#VALUE!</v>
      </c>
      <c r="B4918" s="181" t="str">
        <f t="shared" si="319"/>
        <v>04-03-2022</v>
      </c>
      <c r="C4918" s="79" t="e">
        <f t="shared" si="317"/>
        <v>#VALUE!</v>
      </c>
      <c r="D4918" s="195" t="s">
        <v>379</v>
      </c>
      <c r="E4918" s="53" t="s">
        <v>64</v>
      </c>
      <c r="F4918" s="53" t="s">
        <v>142</v>
      </c>
      <c r="G4918" s="50" t="s">
        <v>138</v>
      </c>
      <c r="H4918" s="50" t="s">
        <v>144</v>
      </c>
      <c r="I4918" s="53">
        <v>41</v>
      </c>
      <c r="J4918" s="61">
        <v>0.51</v>
      </c>
      <c r="K4918" s="64">
        <f t="shared" si="315"/>
        <v>0.73997765557667472</v>
      </c>
      <c r="M4918" s="2"/>
    </row>
    <row r="4919" spans="1:13" x14ac:dyDescent="0.2">
      <c r="A4919" s="47" t="e">
        <f t="shared" si="318"/>
        <v>#VALUE!</v>
      </c>
      <c r="B4919" s="181" t="str">
        <f t="shared" si="319"/>
        <v>04-03-2022</v>
      </c>
      <c r="C4919" s="79" t="e">
        <f t="shared" si="317"/>
        <v>#VALUE!</v>
      </c>
      <c r="D4919" s="195" t="s">
        <v>379</v>
      </c>
      <c r="E4919" s="53" t="s">
        <v>64</v>
      </c>
      <c r="F4919" s="53" t="s">
        <v>142</v>
      </c>
      <c r="G4919" s="50" t="s">
        <v>138</v>
      </c>
      <c r="H4919" s="50" t="s">
        <v>144</v>
      </c>
      <c r="I4919" s="53">
        <v>40</v>
      </c>
      <c r="J4919" s="61">
        <v>0.46</v>
      </c>
      <c r="K4919" s="64">
        <f t="shared" si="315"/>
        <v>0.71875</v>
      </c>
      <c r="M4919" s="2"/>
    </row>
    <row r="4920" spans="1:13" x14ac:dyDescent="0.2">
      <c r="A4920" s="47" t="e">
        <f t="shared" si="318"/>
        <v>#VALUE!</v>
      </c>
      <c r="B4920" s="181" t="str">
        <f t="shared" si="319"/>
        <v>04-03-2022</v>
      </c>
      <c r="C4920" s="79" t="e">
        <f t="shared" si="317"/>
        <v>#VALUE!</v>
      </c>
      <c r="D4920" s="195" t="s">
        <v>379</v>
      </c>
      <c r="E4920" s="53" t="s">
        <v>64</v>
      </c>
      <c r="F4920" s="53" t="s">
        <v>142</v>
      </c>
      <c r="G4920" s="50" t="s">
        <v>138</v>
      </c>
      <c r="H4920" s="50" t="s">
        <v>144</v>
      </c>
      <c r="I4920" s="53">
        <v>42</v>
      </c>
      <c r="J4920" s="61">
        <v>0.61</v>
      </c>
      <c r="K4920" s="64">
        <f t="shared" si="315"/>
        <v>0.82334521110031311</v>
      </c>
      <c r="M4920" s="2"/>
    </row>
    <row r="4921" spans="1:13" x14ac:dyDescent="0.2">
      <c r="A4921" s="47" t="e">
        <f t="shared" si="318"/>
        <v>#VALUE!</v>
      </c>
      <c r="B4921" s="181" t="str">
        <f t="shared" si="319"/>
        <v>04-03-2022</v>
      </c>
      <c r="C4921" s="79" t="e">
        <f t="shared" si="317"/>
        <v>#VALUE!</v>
      </c>
      <c r="D4921" s="195" t="s">
        <v>379</v>
      </c>
      <c r="E4921" s="53" t="s">
        <v>64</v>
      </c>
      <c r="F4921" s="53" t="s">
        <v>142</v>
      </c>
      <c r="G4921" s="50" t="s">
        <v>138</v>
      </c>
      <c r="H4921" s="50" t="s">
        <v>144</v>
      </c>
      <c r="I4921" s="53">
        <v>37</v>
      </c>
      <c r="J4921" s="61">
        <v>0.42</v>
      </c>
      <c r="K4921" s="64">
        <f t="shared" si="315"/>
        <v>0.82917102639527762</v>
      </c>
      <c r="M4921" s="2"/>
    </row>
    <row r="4922" spans="1:13" x14ac:dyDescent="0.2">
      <c r="A4922" s="47" t="e">
        <f t="shared" si="318"/>
        <v>#VALUE!</v>
      </c>
      <c r="B4922" s="181" t="str">
        <f t="shared" si="319"/>
        <v>04-03-2022</v>
      </c>
      <c r="C4922" s="79" t="e">
        <f t="shared" si="317"/>
        <v>#VALUE!</v>
      </c>
      <c r="D4922" s="195" t="s">
        <v>379</v>
      </c>
      <c r="E4922" s="53" t="s">
        <v>64</v>
      </c>
      <c r="F4922" s="53" t="s">
        <v>142</v>
      </c>
      <c r="G4922" s="50" t="s">
        <v>138</v>
      </c>
      <c r="H4922" s="50" t="s">
        <v>144</v>
      </c>
      <c r="I4922" s="53">
        <v>39</v>
      </c>
      <c r="J4922" s="61">
        <v>0.41</v>
      </c>
      <c r="K4922" s="64">
        <f t="shared" si="315"/>
        <v>0.69117820597110535</v>
      </c>
      <c r="M4922" s="2"/>
    </row>
    <row r="4923" spans="1:13" x14ac:dyDescent="0.2">
      <c r="A4923" s="47" t="e">
        <f t="shared" si="318"/>
        <v>#VALUE!</v>
      </c>
      <c r="B4923" s="181" t="str">
        <f t="shared" si="319"/>
        <v>04-03-2022</v>
      </c>
      <c r="C4923" s="79" t="e">
        <f t="shared" si="317"/>
        <v>#VALUE!</v>
      </c>
      <c r="D4923" s="195" t="s">
        <v>379</v>
      </c>
      <c r="E4923" s="53" t="s">
        <v>64</v>
      </c>
      <c r="F4923" s="53" t="s">
        <v>142</v>
      </c>
      <c r="G4923" s="50" t="s">
        <v>138</v>
      </c>
      <c r="H4923" s="50" t="s">
        <v>144</v>
      </c>
      <c r="I4923" s="53">
        <v>38</v>
      </c>
      <c r="J4923" s="61">
        <v>0.41</v>
      </c>
      <c r="K4923" s="64">
        <f t="shared" si="315"/>
        <v>0.74719346843563206</v>
      </c>
      <c r="M4923" s="2"/>
    </row>
    <row r="4924" spans="1:13" x14ac:dyDescent="0.2">
      <c r="A4924" s="47" t="e">
        <f t="shared" si="318"/>
        <v>#VALUE!</v>
      </c>
      <c r="B4924" s="181" t="str">
        <f t="shared" si="319"/>
        <v>04-03-2022</v>
      </c>
      <c r="C4924" s="79" t="e">
        <f t="shared" si="317"/>
        <v>#VALUE!</v>
      </c>
      <c r="D4924" s="195" t="s">
        <v>379</v>
      </c>
      <c r="E4924" s="53" t="s">
        <v>64</v>
      </c>
      <c r="F4924" s="53" t="s">
        <v>142</v>
      </c>
      <c r="G4924" s="50" t="s">
        <v>138</v>
      </c>
      <c r="H4924" s="50" t="s">
        <v>144</v>
      </c>
      <c r="I4924" s="53">
        <v>40</v>
      </c>
      <c r="J4924" s="61">
        <v>0.42</v>
      </c>
      <c r="K4924" s="64">
        <f t="shared" si="315"/>
        <v>0.65625</v>
      </c>
      <c r="M4924" s="2"/>
    </row>
    <row r="4925" spans="1:13" x14ac:dyDescent="0.2">
      <c r="A4925" s="47" t="e">
        <f t="shared" si="318"/>
        <v>#VALUE!</v>
      </c>
      <c r="B4925" s="181" t="str">
        <f t="shared" si="319"/>
        <v>04-03-2022</v>
      </c>
      <c r="C4925" s="79" t="e">
        <f t="shared" si="317"/>
        <v>#VALUE!</v>
      </c>
      <c r="D4925" s="195" t="s">
        <v>379</v>
      </c>
      <c r="E4925" s="53" t="s">
        <v>64</v>
      </c>
      <c r="F4925" s="53" t="s">
        <v>142</v>
      </c>
      <c r="G4925" s="50" t="s">
        <v>138</v>
      </c>
      <c r="H4925" s="50" t="s">
        <v>144</v>
      </c>
      <c r="I4925" s="53">
        <v>41</v>
      </c>
      <c r="J4925" s="61">
        <v>0.47</v>
      </c>
      <c r="K4925" s="64">
        <f t="shared" si="315"/>
        <v>0.68194019239419046</v>
      </c>
      <c r="M4925" s="2"/>
    </row>
    <row r="4926" spans="1:13" x14ac:dyDescent="0.2">
      <c r="A4926" s="47" t="e">
        <f t="shared" si="318"/>
        <v>#VALUE!</v>
      </c>
      <c r="B4926" s="181" t="str">
        <f t="shared" si="319"/>
        <v>04-03-2022</v>
      </c>
      <c r="C4926" s="79" t="e">
        <f t="shared" si="317"/>
        <v>#VALUE!</v>
      </c>
      <c r="D4926" s="195" t="s">
        <v>379</v>
      </c>
      <c r="E4926" s="53" t="s">
        <v>64</v>
      </c>
      <c r="F4926" s="53" t="s">
        <v>142</v>
      </c>
      <c r="G4926" s="50" t="s">
        <v>138</v>
      </c>
      <c r="H4926" s="50" t="s">
        <v>144</v>
      </c>
      <c r="I4926" s="53">
        <v>48</v>
      </c>
      <c r="J4926" s="61">
        <v>0.88</v>
      </c>
      <c r="K4926" s="64">
        <f t="shared" si="315"/>
        <v>0.79571759259259256</v>
      </c>
      <c r="M4926" s="2"/>
    </row>
    <row r="4927" spans="1:13" x14ac:dyDescent="0.2">
      <c r="A4927" s="47" t="e">
        <f t="shared" si="318"/>
        <v>#VALUE!</v>
      </c>
      <c r="B4927" s="181" t="str">
        <f t="shared" si="319"/>
        <v>04-03-2022</v>
      </c>
      <c r="C4927" s="79" t="e">
        <f t="shared" si="317"/>
        <v>#VALUE!</v>
      </c>
      <c r="D4927" s="195" t="s">
        <v>379</v>
      </c>
      <c r="E4927" s="53" t="s">
        <v>64</v>
      </c>
      <c r="F4927" s="53" t="s">
        <v>142</v>
      </c>
      <c r="G4927" s="50" t="s">
        <v>138</v>
      </c>
      <c r="H4927" s="50" t="s">
        <v>144</v>
      </c>
      <c r="I4927" s="53">
        <v>41</v>
      </c>
      <c r="J4927" s="61">
        <v>0.49</v>
      </c>
      <c r="K4927" s="64">
        <f t="shared" si="315"/>
        <v>0.71095892398543259</v>
      </c>
      <c r="M4927" s="2"/>
    </row>
    <row r="4928" spans="1:13" x14ac:dyDescent="0.2">
      <c r="A4928" s="47" t="e">
        <f t="shared" si="318"/>
        <v>#VALUE!</v>
      </c>
      <c r="B4928" s="181" t="str">
        <f t="shared" si="319"/>
        <v>04-03-2022</v>
      </c>
      <c r="C4928" s="79" t="e">
        <f t="shared" si="317"/>
        <v>#VALUE!</v>
      </c>
      <c r="D4928" s="195" t="s">
        <v>379</v>
      </c>
      <c r="E4928" s="53" t="s">
        <v>64</v>
      </c>
      <c r="F4928" s="53" t="s">
        <v>142</v>
      </c>
      <c r="G4928" s="50" t="s">
        <v>138</v>
      </c>
      <c r="H4928" s="50" t="s">
        <v>144</v>
      </c>
      <c r="I4928" s="53">
        <v>39</v>
      </c>
      <c r="J4928" s="61">
        <v>0.46</v>
      </c>
      <c r="K4928" s="64">
        <f t="shared" si="315"/>
        <v>0.77546823108953289</v>
      </c>
      <c r="M4928" s="2"/>
    </row>
    <row r="4929" spans="1:13" x14ac:dyDescent="0.2">
      <c r="A4929" s="47" t="e">
        <f t="shared" si="318"/>
        <v>#VALUE!</v>
      </c>
      <c r="B4929" s="181" t="str">
        <f t="shared" si="319"/>
        <v>04-03-2022</v>
      </c>
      <c r="C4929" s="79" t="e">
        <f t="shared" si="317"/>
        <v>#VALUE!</v>
      </c>
      <c r="D4929" s="195" t="s">
        <v>379</v>
      </c>
      <c r="E4929" s="53" t="s">
        <v>64</v>
      </c>
      <c r="F4929" s="53" t="s">
        <v>142</v>
      </c>
      <c r="G4929" s="50" t="s">
        <v>138</v>
      </c>
      <c r="H4929" s="50" t="s">
        <v>144</v>
      </c>
      <c r="I4929" s="53">
        <v>42</v>
      </c>
      <c r="J4929" s="61">
        <v>0.52</v>
      </c>
      <c r="K4929" s="64">
        <f t="shared" ref="K4929:K4992" si="320">IF(J4929="","",(J4929*100000)/(I4929^3))</f>
        <v>0.7018680488068243</v>
      </c>
      <c r="M4929" s="2"/>
    </row>
    <row r="4930" spans="1:13" x14ac:dyDescent="0.2">
      <c r="A4930" s="47" t="e">
        <f t="shared" si="318"/>
        <v>#VALUE!</v>
      </c>
      <c r="B4930" s="181" t="str">
        <f t="shared" si="319"/>
        <v>04-03-2022</v>
      </c>
      <c r="C4930" s="79" t="e">
        <f t="shared" si="317"/>
        <v>#VALUE!</v>
      </c>
      <c r="D4930" s="195" t="s">
        <v>379</v>
      </c>
      <c r="E4930" s="53" t="s">
        <v>64</v>
      </c>
      <c r="F4930" s="53" t="s">
        <v>142</v>
      </c>
      <c r="G4930" s="50" t="s">
        <v>138</v>
      </c>
      <c r="H4930" s="50" t="s">
        <v>144</v>
      </c>
      <c r="I4930" s="53">
        <v>37</v>
      </c>
      <c r="J4930" s="61">
        <v>0.23</v>
      </c>
      <c r="K4930" s="64">
        <f t="shared" si="320"/>
        <v>0.45406984778789017</v>
      </c>
      <c r="M4930" s="2"/>
    </row>
    <row r="4931" spans="1:13" x14ac:dyDescent="0.2">
      <c r="A4931" s="47" t="e">
        <f t="shared" si="318"/>
        <v>#VALUE!</v>
      </c>
      <c r="B4931" s="181" t="str">
        <f t="shared" si="319"/>
        <v>04-03-2022</v>
      </c>
      <c r="C4931" s="79" t="e">
        <f t="shared" si="317"/>
        <v>#VALUE!</v>
      </c>
      <c r="D4931" s="195" t="s">
        <v>379</v>
      </c>
      <c r="E4931" s="53" t="s">
        <v>64</v>
      </c>
      <c r="F4931" s="53" t="s">
        <v>142</v>
      </c>
      <c r="G4931" s="50" t="s">
        <v>138</v>
      </c>
      <c r="H4931" s="50" t="s">
        <v>144</v>
      </c>
      <c r="I4931" s="53">
        <v>48</v>
      </c>
      <c r="J4931" s="61">
        <v>0.38</v>
      </c>
      <c r="K4931" s="64">
        <f t="shared" si="320"/>
        <v>0.34360532407407407</v>
      </c>
      <c r="M4931" s="2"/>
    </row>
    <row r="4932" spans="1:13" x14ac:dyDescent="0.2">
      <c r="A4932" s="47" t="e">
        <f t="shared" si="318"/>
        <v>#VALUE!</v>
      </c>
      <c r="B4932" s="181" t="str">
        <f t="shared" si="319"/>
        <v>04-03-2022</v>
      </c>
      <c r="C4932" s="79" t="e">
        <f t="shared" si="317"/>
        <v>#VALUE!</v>
      </c>
      <c r="D4932" s="195" t="s">
        <v>379</v>
      </c>
      <c r="E4932" s="53" t="s">
        <v>64</v>
      </c>
      <c r="F4932" s="53" t="s">
        <v>142</v>
      </c>
      <c r="G4932" s="50" t="s">
        <v>138</v>
      </c>
      <c r="H4932" s="50" t="s">
        <v>144</v>
      </c>
      <c r="I4932" s="53">
        <v>41</v>
      </c>
      <c r="J4932" s="61">
        <v>0.5</v>
      </c>
      <c r="K4932" s="64">
        <f t="shared" si="320"/>
        <v>0.72546828978105371</v>
      </c>
      <c r="M4932" s="2"/>
    </row>
    <row r="4933" spans="1:13" x14ac:dyDescent="0.2">
      <c r="A4933" s="47" t="e">
        <f t="shared" si="318"/>
        <v>#VALUE!</v>
      </c>
      <c r="B4933" s="181" t="str">
        <f t="shared" si="319"/>
        <v>04-03-2022</v>
      </c>
      <c r="C4933" s="79" t="e">
        <f t="shared" si="317"/>
        <v>#VALUE!</v>
      </c>
      <c r="D4933" s="195" t="s">
        <v>379</v>
      </c>
      <c r="E4933" s="53" t="s">
        <v>64</v>
      </c>
      <c r="F4933" s="53" t="s">
        <v>142</v>
      </c>
      <c r="G4933" s="50" t="s">
        <v>138</v>
      </c>
      <c r="H4933" s="50" t="s">
        <v>144</v>
      </c>
      <c r="I4933" s="53">
        <v>41</v>
      </c>
      <c r="J4933" s="61">
        <v>0.49</v>
      </c>
      <c r="K4933" s="64">
        <f t="shared" si="320"/>
        <v>0.71095892398543259</v>
      </c>
      <c r="M4933" s="2"/>
    </row>
    <row r="4934" spans="1:13" x14ac:dyDescent="0.2">
      <c r="A4934" s="47" t="e">
        <f t="shared" si="318"/>
        <v>#VALUE!</v>
      </c>
      <c r="B4934" s="181" t="str">
        <f t="shared" si="319"/>
        <v>04-03-2022</v>
      </c>
      <c r="C4934" s="79" t="e">
        <f t="shared" ref="C4934:C4997" si="321">WEEKNUM(D4934)</f>
        <v>#VALUE!</v>
      </c>
      <c r="D4934" s="195" t="s">
        <v>379</v>
      </c>
      <c r="E4934" s="53" t="s">
        <v>64</v>
      </c>
      <c r="F4934" s="53" t="s">
        <v>142</v>
      </c>
      <c r="G4934" s="50" t="s">
        <v>138</v>
      </c>
      <c r="H4934" s="50" t="s">
        <v>144</v>
      </c>
      <c r="I4934" s="53">
        <v>46</v>
      </c>
      <c r="J4934" s="61">
        <v>0.8</v>
      </c>
      <c r="K4934" s="64">
        <f t="shared" si="320"/>
        <v>0.82189529053998522</v>
      </c>
      <c r="M4934" s="2"/>
    </row>
    <row r="4935" spans="1:13" x14ac:dyDescent="0.2">
      <c r="A4935" s="47" t="e">
        <f t="shared" si="318"/>
        <v>#VALUE!</v>
      </c>
      <c r="B4935" s="181" t="str">
        <f t="shared" si="319"/>
        <v>07-03-2022</v>
      </c>
      <c r="C4935" s="79" t="e">
        <f t="shared" si="321"/>
        <v>#VALUE!</v>
      </c>
      <c r="D4935" s="195" t="s">
        <v>380</v>
      </c>
      <c r="E4935" s="53" t="s">
        <v>64</v>
      </c>
      <c r="F4935" s="53" t="s">
        <v>146</v>
      </c>
      <c r="G4935" s="50" t="s">
        <v>138</v>
      </c>
      <c r="H4935" s="50" t="s">
        <v>144</v>
      </c>
      <c r="I4935" s="53">
        <v>45</v>
      </c>
      <c r="J4935" s="61">
        <v>0.47</v>
      </c>
      <c r="K4935" s="64">
        <f t="shared" si="320"/>
        <v>0.51577503429355276</v>
      </c>
      <c r="M4935" s="2"/>
    </row>
    <row r="4936" spans="1:13" x14ac:dyDescent="0.2">
      <c r="A4936" s="47" t="e">
        <f t="shared" si="318"/>
        <v>#VALUE!</v>
      </c>
      <c r="B4936" s="181" t="str">
        <f t="shared" si="319"/>
        <v>07-03-2022</v>
      </c>
      <c r="C4936" s="79" t="e">
        <f t="shared" si="321"/>
        <v>#VALUE!</v>
      </c>
      <c r="D4936" s="195" t="s">
        <v>380</v>
      </c>
      <c r="E4936" s="53" t="s">
        <v>64</v>
      </c>
      <c r="F4936" s="53" t="s">
        <v>146</v>
      </c>
      <c r="G4936" s="50" t="s">
        <v>138</v>
      </c>
      <c r="H4936" s="50" t="s">
        <v>144</v>
      </c>
      <c r="I4936" s="53">
        <v>40</v>
      </c>
      <c r="J4936" s="61">
        <v>0.56999999999999995</v>
      </c>
      <c r="K4936" s="64">
        <f t="shared" si="320"/>
        <v>0.89062499999999989</v>
      </c>
      <c r="M4936" s="2"/>
    </row>
    <row r="4937" spans="1:13" x14ac:dyDescent="0.2">
      <c r="A4937" s="47" t="e">
        <f t="shared" si="318"/>
        <v>#VALUE!</v>
      </c>
      <c r="B4937" s="181" t="str">
        <f t="shared" si="319"/>
        <v>07-03-2022</v>
      </c>
      <c r="C4937" s="79" t="e">
        <f t="shared" si="321"/>
        <v>#VALUE!</v>
      </c>
      <c r="D4937" s="195" t="s">
        <v>380</v>
      </c>
      <c r="E4937" s="53" t="s">
        <v>217</v>
      </c>
      <c r="F4937" s="53" t="s">
        <v>146</v>
      </c>
      <c r="G4937" s="50" t="s">
        <v>138</v>
      </c>
      <c r="H4937" s="50" t="s">
        <v>144</v>
      </c>
      <c r="I4937" s="53">
        <v>34</v>
      </c>
      <c r="J4937" s="61">
        <v>0.32</v>
      </c>
      <c r="K4937" s="64">
        <f t="shared" si="320"/>
        <v>0.81416649704864641</v>
      </c>
      <c r="M4937" s="2"/>
    </row>
    <row r="4938" spans="1:13" x14ac:dyDescent="0.2">
      <c r="A4938" s="47" t="e">
        <f t="shared" si="318"/>
        <v>#VALUE!</v>
      </c>
      <c r="B4938" s="181" t="str">
        <f t="shared" si="319"/>
        <v>07-03-2022</v>
      </c>
      <c r="C4938" s="79" t="e">
        <f t="shared" si="321"/>
        <v>#VALUE!</v>
      </c>
      <c r="D4938" s="195" t="s">
        <v>380</v>
      </c>
      <c r="E4938" s="53" t="s">
        <v>217</v>
      </c>
      <c r="F4938" s="53" t="s">
        <v>146</v>
      </c>
      <c r="G4938" s="50" t="s">
        <v>138</v>
      </c>
      <c r="H4938" s="50" t="s">
        <v>144</v>
      </c>
      <c r="I4938" s="53">
        <v>34</v>
      </c>
      <c r="J4938" s="61">
        <v>0.36</v>
      </c>
      <c r="K4938" s="64">
        <f t="shared" si="320"/>
        <v>0.91593730917972727</v>
      </c>
      <c r="M4938" s="2"/>
    </row>
    <row r="4939" spans="1:13" x14ac:dyDescent="0.2">
      <c r="A4939" s="47" t="e">
        <f t="shared" si="318"/>
        <v>#VALUE!</v>
      </c>
      <c r="B4939" s="181" t="str">
        <f t="shared" si="319"/>
        <v>07-03-2022</v>
      </c>
      <c r="C4939" s="79" t="e">
        <f t="shared" si="321"/>
        <v>#VALUE!</v>
      </c>
      <c r="D4939" s="195" t="s">
        <v>380</v>
      </c>
      <c r="E4939" s="53" t="s">
        <v>217</v>
      </c>
      <c r="F4939" s="53" t="s">
        <v>146</v>
      </c>
      <c r="G4939" s="50" t="s">
        <v>138</v>
      </c>
      <c r="H4939" s="50" t="s">
        <v>144</v>
      </c>
      <c r="I4939" s="53">
        <v>35</v>
      </c>
      <c r="J4939" s="61">
        <v>0.36</v>
      </c>
      <c r="K4939" s="64">
        <f t="shared" si="320"/>
        <v>0.83965014577259478</v>
      </c>
      <c r="M4939" s="2"/>
    </row>
    <row r="4940" spans="1:13" x14ac:dyDescent="0.2">
      <c r="A4940" s="47" t="e">
        <f t="shared" si="318"/>
        <v>#VALUE!</v>
      </c>
      <c r="B4940" s="181" t="str">
        <f t="shared" si="319"/>
        <v>07-03-2022</v>
      </c>
      <c r="C4940" s="79" t="e">
        <f t="shared" si="321"/>
        <v>#VALUE!</v>
      </c>
      <c r="D4940" s="195" t="s">
        <v>380</v>
      </c>
      <c r="E4940" s="53" t="s">
        <v>217</v>
      </c>
      <c r="F4940" s="53" t="s">
        <v>146</v>
      </c>
      <c r="G4940" s="50" t="s">
        <v>138</v>
      </c>
      <c r="H4940" s="50" t="s">
        <v>144</v>
      </c>
      <c r="I4940" s="53">
        <v>36</v>
      </c>
      <c r="J4940" s="61">
        <v>0.41</v>
      </c>
      <c r="K4940" s="64">
        <f t="shared" si="320"/>
        <v>0.87877229080932784</v>
      </c>
      <c r="M4940" s="2"/>
    </row>
    <row r="4941" spans="1:13" x14ac:dyDescent="0.2">
      <c r="A4941" s="47" t="e">
        <f t="shared" si="318"/>
        <v>#VALUE!</v>
      </c>
      <c r="B4941" s="181" t="str">
        <f t="shared" si="319"/>
        <v>07-03-2022</v>
      </c>
      <c r="C4941" s="79" t="e">
        <f t="shared" si="321"/>
        <v>#VALUE!</v>
      </c>
      <c r="D4941" s="195" t="s">
        <v>380</v>
      </c>
      <c r="E4941" s="53" t="s">
        <v>217</v>
      </c>
      <c r="F4941" s="53" t="s">
        <v>146</v>
      </c>
      <c r="G4941" s="50" t="s">
        <v>138</v>
      </c>
      <c r="H4941" s="50" t="s">
        <v>144</v>
      </c>
      <c r="I4941" s="53">
        <v>35</v>
      </c>
      <c r="J4941" s="61">
        <v>0.41</v>
      </c>
      <c r="K4941" s="64">
        <f t="shared" si="320"/>
        <v>0.95626822157434399</v>
      </c>
      <c r="M4941" s="2"/>
    </row>
    <row r="4942" spans="1:13" x14ac:dyDescent="0.2">
      <c r="A4942" s="47" t="e">
        <f t="shared" si="318"/>
        <v>#VALUE!</v>
      </c>
      <c r="B4942" s="181" t="str">
        <f t="shared" si="319"/>
        <v>08-03-2022</v>
      </c>
      <c r="C4942" s="79" t="e">
        <f t="shared" si="321"/>
        <v>#VALUE!</v>
      </c>
      <c r="D4942" s="195" t="s">
        <v>381</v>
      </c>
      <c r="E4942" s="53" t="s">
        <v>34</v>
      </c>
      <c r="F4942" s="53" t="s">
        <v>146</v>
      </c>
      <c r="G4942" s="50" t="s">
        <v>138</v>
      </c>
      <c r="H4942" s="50" t="s">
        <v>144</v>
      </c>
      <c r="I4942" s="53">
        <v>36</v>
      </c>
      <c r="J4942" s="61">
        <v>0.36</v>
      </c>
      <c r="K4942" s="64">
        <f t="shared" si="320"/>
        <v>0.77160493827160492</v>
      </c>
      <c r="M4942" s="2"/>
    </row>
    <row r="4943" spans="1:13" x14ac:dyDescent="0.2">
      <c r="A4943" s="47" t="e">
        <f t="shared" si="318"/>
        <v>#VALUE!</v>
      </c>
      <c r="B4943" s="181" t="str">
        <f t="shared" si="319"/>
        <v>08-03-2022</v>
      </c>
      <c r="C4943" s="79" t="e">
        <f t="shared" si="321"/>
        <v>#VALUE!</v>
      </c>
      <c r="D4943" s="195" t="s">
        <v>381</v>
      </c>
      <c r="E4943" s="53" t="s">
        <v>34</v>
      </c>
      <c r="F4943" s="53" t="s">
        <v>146</v>
      </c>
      <c r="G4943" s="50" t="s">
        <v>138</v>
      </c>
      <c r="H4943" s="50" t="s">
        <v>144</v>
      </c>
      <c r="I4943" s="53">
        <v>42</v>
      </c>
      <c r="J4943" s="61">
        <v>0.33</v>
      </c>
      <c r="K4943" s="64">
        <f t="shared" si="320"/>
        <v>0.44541626174279236</v>
      </c>
      <c r="M4943" s="2"/>
    </row>
    <row r="4944" spans="1:13" x14ac:dyDescent="0.2">
      <c r="A4944" s="47" t="e">
        <f t="shared" si="318"/>
        <v>#VALUE!</v>
      </c>
      <c r="B4944" s="181" t="str">
        <f t="shared" si="319"/>
        <v>08-03-2022</v>
      </c>
      <c r="C4944" s="79" t="e">
        <f t="shared" si="321"/>
        <v>#VALUE!</v>
      </c>
      <c r="D4944" s="195" t="s">
        <v>381</v>
      </c>
      <c r="E4944" s="53" t="s">
        <v>38</v>
      </c>
      <c r="F4944" s="53" t="s">
        <v>146</v>
      </c>
      <c r="G4944" s="50" t="s">
        <v>138</v>
      </c>
      <c r="H4944" s="50" t="s">
        <v>144</v>
      </c>
      <c r="I4944" s="53">
        <v>42</v>
      </c>
      <c r="J4944" s="61">
        <v>0.59</v>
      </c>
      <c r="K4944" s="64">
        <f t="shared" si="320"/>
        <v>0.79635028614620451</v>
      </c>
      <c r="M4944" s="2"/>
    </row>
    <row r="4945" spans="1:13" x14ac:dyDescent="0.2">
      <c r="A4945" s="47" t="e">
        <f t="shared" si="318"/>
        <v>#VALUE!</v>
      </c>
      <c r="B4945" s="181" t="str">
        <f t="shared" si="319"/>
        <v>15-03-2022</v>
      </c>
      <c r="C4945" s="79" t="e">
        <f t="shared" si="321"/>
        <v>#VALUE!</v>
      </c>
      <c r="D4945" s="195" t="s">
        <v>382</v>
      </c>
      <c r="E4945" s="53" t="s">
        <v>225</v>
      </c>
      <c r="F4945" s="53" t="s">
        <v>146</v>
      </c>
      <c r="G4945" s="50" t="s">
        <v>138</v>
      </c>
      <c r="H4945" s="50" t="s">
        <v>144</v>
      </c>
      <c r="I4945" s="53">
        <v>39</v>
      </c>
      <c r="J4945" s="61">
        <v>0.46</v>
      </c>
      <c r="K4945" s="64">
        <f t="shared" si="320"/>
        <v>0.77546823108953289</v>
      </c>
      <c r="M4945" s="2"/>
    </row>
    <row r="4946" spans="1:13" x14ac:dyDescent="0.2">
      <c r="A4946" s="47" t="e">
        <f t="shared" si="318"/>
        <v>#VALUE!</v>
      </c>
      <c r="B4946" s="181" t="str">
        <f t="shared" si="319"/>
        <v>15-03-2022</v>
      </c>
      <c r="C4946" s="79" t="e">
        <f t="shared" si="321"/>
        <v>#VALUE!</v>
      </c>
      <c r="D4946" s="195" t="s">
        <v>382</v>
      </c>
      <c r="E4946" s="53" t="s">
        <v>225</v>
      </c>
      <c r="F4946" s="53" t="s">
        <v>146</v>
      </c>
      <c r="G4946" s="50" t="s">
        <v>138</v>
      </c>
      <c r="H4946" s="50" t="s">
        <v>144</v>
      </c>
      <c r="I4946" s="53">
        <v>34</v>
      </c>
      <c r="J4946" s="61">
        <v>0.33</v>
      </c>
      <c r="K4946" s="64">
        <f t="shared" si="320"/>
        <v>0.8396092000814166</v>
      </c>
      <c r="M4946" s="2"/>
    </row>
    <row r="4947" spans="1:13" x14ac:dyDescent="0.2">
      <c r="A4947" s="47" t="e">
        <f t="shared" si="318"/>
        <v>#VALUE!</v>
      </c>
      <c r="B4947" s="181" t="str">
        <f t="shared" si="319"/>
        <v>15-03-2022</v>
      </c>
      <c r="C4947" s="79" t="e">
        <f t="shared" si="321"/>
        <v>#VALUE!</v>
      </c>
      <c r="D4947" s="195" t="s">
        <v>382</v>
      </c>
      <c r="E4947" s="53" t="s">
        <v>225</v>
      </c>
      <c r="F4947" s="53" t="s">
        <v>142</v>
      </c>
      <c r="G4947" s="50" t="s">
        <v>138</v>
      </c>
      <c r="H4947" s="50" t="s">
        <v>144</v>
      </c>
      <c r="I4947" s="53">
        <v>35</v>
      </c>
      <c r="J4947" s="61">
        <v>0.48</v>
      </c>
      <c r="K4947" s="64">
        <f t="shared" si="320"/>
        <v>1.119533527696793</v>
      </c>
      <c r="M4947" s="2"/>
    </row>
    <row r="4948" spans="1:13" x14ac:dyDescent="0.2">
      <c r="A4948" s="47" t="e">
        <f t="shared" si="318"/>
        <v>#VALUE!</v>
      </c>
      <c r="B4948" s="181" t="str">
        <f t="shared" si="319"/>
        <v>15-03-2022</v>
      </c>
      <c r="C4948" s="79" t="e">
        <f t="shared" si="321"/>
        <v>#VALUE!</v>
      </c>
      <c r="D4948" s="195" t="s">
        <v>382</v>
      </c>
      <c r="E4948" s="53" t="s">
        <v>19</v>
      </c>
      <c r="F4948" s="53" t="s">
        <v>146</v>
      </c>
      <c r="G4948" s="50" t="s">
        <v>138</v>
      </c>
      <c r="H4948" s="50" t="s">
        <v>144</v>
      </c>
      <c r="I4948" s="53">
        <v>41</v>
      </c>
      <c r="J4948" s="61">
        <v>0.53</v>
      </c>
      <c r="K4948" s="64">
        <f t="shared" si="320"/>
        <v>0.76899638716791685</v>
      </c>
      <c r="M4948" s="2"/>
    </row>
    <row r="4949" spans="1:13" x14ac:dyDescent="0.2">
      <c r="A4949" s="47" t="e">
        <f t="shared" si="318"/>
        <v>#VALUE!</v>
      </c>
      <c r="B4949" s="181" t="str">
        <f t="shared" si="319"/>
        <v>15-03-2022</v>
      </c>
      <c r="C4949" s="79" t="e">
        <f t="shared" si="321"/>
        <v>#VALUE!</v>
      </c>
      <c r="D4949" s="195" t="s">
        <v>382</v>
      </c>
      <c r="E4949" s="53" t="s">
        <v>19</v>
      </c>
      <c r="F4949" s="53" t="s">
        <v>146</v>
      </c>
      <c r="G4949" s="50" t="s">
        <v>138</v>
      </c>
      <c r="H4949" s="50" t="s">
        <v>144</v>
      </c>
      <c r="I4949" s="53">
        <v>43</v>
      </c>
      <c r="J4949" s="61">
        <v>0.6</v>
      </c>
      <c r="K4949" s="64">
        <f t="shared" si="320"/>
        <v>0.75465053391525272</v>
      </c>
      <c r="M4949" s="2"/>
    </row>
    <row r="4950" spans="1:13" x14ac:dyDescent="0.2">
      <c r="A4950" s="47" t="e">
        <f t="shared" si="318"/>
        <v>#VALUE!</v>
      </c>
      <c r="B4950" s="181" t="str">
        <f t="shared" si="319"/>
        <v>15-03-2022</v>
      </c>
      <c r="C4950" s="79" t="e">
        <f t="shared" si="321"/>
        <v>#VALUE!</v>
      </c>
      <c r="D4950" s="195" t="s">
        <v>382</v>
      </c>
      <c r="E4950" s="53" t="s">
        <v>19</v>
      </c>
      <c r="F4950" s="53" t="s">
        <v>146</v>
      </c>
      <c r="G4950" s="50" t="s">
        <v>138</v>
      </c>
      <c r="H4950" s="50" t="s">
        <v>144</v>
      </c>
      <c r="I4950" s="53">
        <v>37</v>
      </c>
      <c r="J4950" s="61">
        <v>0.46</v>
      </c>
      <c r="K4950" s="64">
        <f t="shared" si="320"/>
        <v>0.90813969557578034</v>
      </c>
      <c r="M4950" s="2"/>
    </row>
    <row r="4951" spans="1:13" x14ac:dyDescent="0.2">
      <c r="A4951" s="47" t="e">
        <f t="shared" si="318"/>
        <v>#VALUE!</v>
      </c>
      <c r="B4951" s="181" t="str">
        <f t="shared" si="319"/>
        <v>15-03-2022</v>
      </c>
      <c r="C4951" s="79" t="e">
        <f t="shared" si="321"/>
        <v>#VALUE!</v>
      </c>
      <c r="D4951" s="195" t="s">
        <v>382</v>
      </c>
      <c r="E4951" s="53" t="s">
        <v>19</v>
      </c>
      <c r="F4951" s="53" t="s">
        <v>142</v>
      </c>
      <c r="G4951" s="50" t="s">
        <v>138</v>
      </c>
      <c r="H4951" s="50" t="s">
        <v>144</v>
      </c>
      <c r="I4951" s="53">
        <v>40</v>
      </c>
      <c r="J4951" s="61">
        <v>0.42</v>
      </c>
      <c r="K4951" s="64">
        <f t="shared" si="320"/>
        <v>0.65625</v>
      </c>
      <c r="M4951" s="2"/>
    </row>
    <row r="4952" spans="1:13" x14ac:dyDescent="0.2">
      <c r="A4952" s="47" t="e">
        <f t="shared" si="318"/>
        <v>#VALUE!</v>
      </c>
      <c r="B4952" s="181" t="str">
        <f t="shared" si="319"/>
        <v>15-03-2022</v>
      </c>
      <c r="C4952" s="79" t="e">
        <f t="shared" si="321"/>
        <v>#VALUE!</v>
      </c>
      <c r="D4952" s="195" t="s">
        <v>382</v>
      </c>
      <c r="E4952" s="53" t="s">
        <v>19</v>
      </c>
      <c r="F4952" s="53" t="s">
        <v>142</v>
      </c>
      <c r="G4952" s="50" t="s">
        <v>138</v>
      </c>
      <c r="H4952" s="50" t="s">
        <v>144</v>
      </c>
      <c r="I4952" s="53">
        <v>41</v>
      </c>
      <c r="J4952" s="61">
        <v>0.46</v>
      </c>
      <c r="K4952" s="64">
        <f t="shared" si="320"/>
        <v>0.66743082659856934</v>
      </c>
      <c r="M4952" s="2"/>
    </row>
    <row r="4953" spans="1:13" x14ac:dyDescent="0.2">
      <c r="A4953" s="47" t="e">
        <f t="shared" si="318"/>
        <v>#VALUE!</v>
      </c>
      <c r="B4953" s="181" t="str">
        <f t="shared" si="319"/>
        <v>15-03-2022</v>
      </c>
      <c r="C4953" s="79" t="e">
        <f t="shared" si="321"/>
        <v>#VALUE!</v>
      </c>
      <c r="D4953" s="195" t="s">
        <v>382</v>
      </c>
      <c r="E4953" s="53" t="s">
        <v>8</v>
      </c>
      <c r="F4953" s="53" t="s">
        <v>146</v>
      </c>
      <c r="G4953" s="50" t="s">
        <v>138</v>
      </c>
      <c r="H4953" s="50" t="s">
        <v>144</v>
      </c>
      <c r="I4953" s="53">
        <v>41</v>
      </c>
      <c r="J4953" s="61">
        <v>0.49</v>
      </c>
      <c r="K4953" s="64">
        <f t="shared" si="320"/>
        <v>0.71095892398543259</v>
      </c>
      <c r="L4953" s="2" t="s">
        <v>383</v>
      </c>
      <c r="M4953" s="2"/>
    </row>
    <row r="4954" spans="1:13" x14ac:dyDescent="0.2">
      <c r="A4954" s="47" t="e">
        <f t="shared" si="318"/>
        <v>#VALUE!</v>
      </c>
      <c r="B4954" s="181" t="str">
        <f t="shared" si="319"/>
        <v>15-03-2022</v>
      </c>
      <c r="C4954" s="79" t="e">
        <f t="shared" si="321"/>
        <v>#VALUE!</v>
      </c>
      <c r="D4954" s="195" t="s">
        <v>382</v>
      </c>
      <c r="E4954" s="53" t="s">
        <v>8</v>
      </c>
      <c r="F4954" s="53" t="s">
        <v>142</v>
      </c>
      <c r="G4954" s="50" t="s">
        <v>138</v>
      </c>
      <c r="H4954" s="50" t="s">
        <v>144</v>
      </c>
      <c r="I4954" s="53">
        <v>33</v>
      </c>
      <c r="J4954" s="61">
        <v>0.34</v>
      </c>
      <c r="K4954" s="64">
        <f t="shared" si="320"/>
        <v>0.94610011965383867</v>
      </c>
      <c r="L4954" s="2" t="s">
        <v>383</v>
      </c>
      <c r="M4954" s="2"/>
    </row>
    <row r="4955" spans="1:13" x14ac:dyDescent="0.2">
      <c r="A4955" s="47" t="e">
        <f t="shared" si="318"/>
        <v>#VALUE!</v>
      </c>
      <c r="B4955" s="181" t="str">
        <f t="shared" si="319"/>
        <v>16-03-2022</v>
      </c>
      <c r="C4955" s="79" t="e">
        <f t="shared" si="321"/>
        <v>#VALUE!</v>
      </c>
      <c r="D4955" s="195" t="s">
        <v>384</v>
      </c>
      <c r="E4955" s="53" t="s">
        <v>221</v>
      </c>
      <c r="F4955" s="53" t="s">
        <v>146</v>
      </c>
      <c r="G4955" s="50" t="s">
        <v>138</v>
      </c>
      <c r="H4955" s="50" t="s">
        <v>144</v>
      </c>
      <c r="I4955" s="53">
        <v>33</v>
      </c>
      <c r="J4955" s="61">
        <v>0.31</v>
      </c>
      <c r="K4955" s="64">
        <f t="shared" si="320"/>
        <v>0.86262069733144109</v>
      </c>
      <c r="M4955" s="2"/>
    </row>
    <row r="4956" spans="1:13" x14ac:dyDescent="0.2">
      <c r="A4956" s="47" t="e">
        <f t="shared" si="318"/>
        <v>#VALUE!</v>
      </c>
      <c r="B4956" s="181" t="str">
        <f t="shared" si="319"/>
        <v>16-03-2022</v>
      </c>
      <c r="C4956" s="79" t="e">
        <f t="shared" si="321"/>
        <v>#VALUE!</v>
      </c>
      <c r="D4956" s="195" t="s">
        <v>384</v>
      </c>
      <c r="E4956" s="53" t="s">
        <v>221</v>
      </c>
      <c r="F4956" s="53" t="s">
        <v>146</v>
      </c>
      <c r="G4956" s="50" t="s">
        <v>138</v>
      </c>
      <c r="H4956" s="50" t="s">
        <v>144</v>
      </c>
      <c r="I4956" s="53">
        <v>38</v>
      </c>
      <c r="J4956" s="61">
        <v>0.44</v>
      </c>
      <c r="K4956" s="64">
        <f t="shared" si="320"/>
        <v>0.80186616124799537</v>
      </c>
      <c r="M4956" s="2"/>
    </row>
    <row r="4957" spans="1:13" x14ac:dyDescent="0.2">
      <c r="A4957" s="47" t="e">
        <f t="shared" si="318"/>
        <v>#VALUE!</v>
      </c>
      <c r="B4957" s="181" t="str">
        <f t="shared" si="319"/>
        <v>16-03-2022</v>
      </c>
      <c r="C4957" s="79" t="e">
        <f t="shared" si="321"/>
        <v>#VALUE!</v>
      </c>
      <c r="D4957" s="195" t="s">
        <v>384</v>
      </c>
      <c r="E4957" s="53" t="s">
        <v>221</v>
      </c>
      <c r="F4957" s="53" t="s">
        <v>146</v>
      </c>
      <c r="G4957" s="50" t="s">
        <v>138</v>
      </c>
      <c r="H4957" s="50" t="s">
        <v>144</v>
      </c>
      <c r="I4957" s="53">
        <v>35</v>
      </c>
      <c r="J4957" s="61">
        <v>0.39</v>
      </c>
      <c r="K4957" s="64">
        <f t="shared" si="320"/>
        <v>0.90962099125364426</v>
      </c>
      <c r="M4957" s="2"/>
    </row>
    <row r="4958" spans="1:13" x14ac:dyDescent="0.2">
      <c r="A4958" s="47" t="e">
        <f t="shared" si="318"/>
        <v>#VALUE!</v>
      </c>
      <c r="B4958" s="181" t="str">
        <f t="shared" si="319"/>
        <v>16-03-2022</v>
      </c>
      <c r="C4958" s="79" t="e">
        <f t="shared" si="321"/>
        <v>#VALUE!</v>
      </c>
      <c r="D4958" s="195" t="s">
        <v>384</v>
      </c>
      <c r="E4958" s="53" t="s">
        <v>221</v>
      </c>
      <c r="F4958" s="53" t="s">
        <v>146</v>
      </c>
      <c r="G4958" s="50" t="s">
        <v>138</v>
      </c>
      <c r="H4958" s="50" t="s">
        <v>144</v>
      </c>
      <c r="I4958" s="53">
        <v>37</v>
      </c>
      <c r="J4958" s="61">
        <v>0.46</v>
      </c>
      <c r="K4958" s="64">
        <f t="shared" si="320"/>
        <v>0.90813969557578034</v>
      </c>
      <c r="M4958" s="2"/>
    </row>
    <row r="4959" spans="1:13" x14ac:dyDescent="0.2">
      <c r="A4959" s="47" t="e">
        <f t="shared" si="318"/>
        <v>#VALUE!</v>
      </c>
      <c r="B4959" s="181" t="str">
        <f t="shared" si="319"/>
        <v>16-03-2022</v>
      </c>
      <c r="C4959" s="79" t="e">
        <f t="shared" si="321"/>
        <v>#VALUE!</v>
      </c>
      <c r="D4959" s="195" t="s">
        <v>384</v>
      </c>
      <c r="E4959" s="53" t="s">
        <v>223</v>
      </c>
      <c r="F4959" s="53" t="s">
        <v>146</v>
      </c>
      <c r="G4959" s="50" t="s">
        <v>138</v>
      </c>
      <c r="H4959" s="50" t="s">
        <v>144</v>
      </c>
      <c r="I4959" s="53">
        <v>39</v>
      </c>
      <c r="J4959" s="61">
        <v>0.49</v>
      </c>
      <c r="K4959" s="64">
        <f t="shared" si="320"/>
        <v>0.82604224616058941</v>
      </c>
      <c r="M4959" s="2"/>
    </row>
    <row r="4960" spans="1:13" x14ac:dyDescent="0.2">
      <c r="A4960" s="47" t="e">
        <f t="shared" si="318"/>
        <v>#VALUE!</v>
      </c>
      <c r="B4960" s="181" t="str">
        <f t="shared" si="319"/>
        <v>16-03-2022</v>
      </c>
      <c r="C4960" s="79" t="e">
        <f t="shared" si="321"/>
        <v>#VALUE!</v>
      </c>
      <c r="D4960" s="195" t="s">
        <v>384</v>
      </c>
      <c r="E4960" s="53" t="s">
        <v>223</v>
      </c>
      <c r="F4960" s="53" t="s">
        <v>146</v>
      </c>
      <c r="G4960" s="50" t="s">
        <v>138</v>
      </c>
      <c r="H4960" s="50" t="s">
        <v>144</v>
      </c>
      <c r="I4960" s="53">
        <v>38</v>
      </c>
      <c r="J4960" s="61">
        <v>0.45</v>
      </c>
      <c r="K4960" s="64">
        <f t="shared" si="320"/>
        <v>0.82009039218544977</v>
      </c>
      <c r="M4960" s="2"/>
    </row>
    <row r="4961" spans="1:13" x14ac:dyDescent="0.2">
      <c r="A4961" s="47" t="e">
        <f t="shared" si="318"/>
        <v>#VALUE!</v>
      </c>
      <c r="B4961" s="181" t="str">
        <f t="shared" si="319"/>
        <v>16-03-2022</v>
      </c>
      <c r="C4961" s="79" t="e">
        <f t="shared" si="321"/>
        <v>#VALUE!</v>
      </c>
      <c r="D4961" s="195" t="s">
        <v>384</v>
      </c>
      <c r="E4961" s="53" t="s">
        <v>223</v>
      </c>
      <c r="F4961" s="53" t="s">
        <v>146</v>
      </c>
      <c r="G4961" s="50" t="s">
        <v>138</v>
      </c>
      <c r="H4961" s="50" t="s">
        <v>144</v>
      </c>
      <c r="I4961" s="53">
        <v>38</v>
      </c>
      <c r="J4961" s="61">
        <v>0.54</v>
      </c>
      <c r="K4961" s="64">
        <f t="shared" si="320"/>
        <v>0.9841084706225397</v>
      </c>
      <c r="M4961" s="2"/>
    </row>
    <row r="4962" spans="1:13" x14ac:dyDescent="0.2">
      <c r="A4962" s="47" t="e">
        <f t="shared" si="318"/>
        <v>#VALUE!</v>
      </c>
      <c r="B4962" s="181" t="str">
        <f t="shared" si="319"/>
        <v>16-03-2022</v>
      </c>
      <c r="C4962" s="79" t="e">
        <f t="shared" si="321"/>
        <v>#VALUE!</v>
      </c>
      <c r="D4962" s="195" t="s">
        <v>384</v>
      </c>
      <c r="E4962" s="53" t="s">
        <v>223</v>
      </c>
      <c r="F4962" s="53" t="s">
        <v>146</v>
      </c>
      <c r="G4962" s="50" t="s">
        <v>138</v>
      </c>
      <c r="H4962" s="50" t="s">
        <v>144</v>
      </c>
      <c r="I4962" s="53">
        <v>36</v>
      </c>
      <c r="J4962" s="61">
        <v>0.4</v>
      </c>
      <c r="K4962" s="64">
        <f t="shared" si="320"/>
        <v>0.85733882030178321</v>
      </c>
      <c r="M4962" s="2"/>
    </row>
    <row r="4963" spans="1:13" x14ac:dyDescent="0.2">
      <c r="A4963" s="47" t="e">
        <f t="shared" si="318"/>
        <v>#VALUE!</v>
      </c>
      <c r="B4963" s="181" t="str">
        <f t="shared" si="319"/>
        <v>16-03-2022</v>
      </c>
      <c r="C4963" s="79" t="e">
        <f t="shared" si="321"/>
        <v>#VALUE!</v>
      </c>
      <c r="D4963" s="195" t="s">
        <v>384</v>
      </c>
      <c r="E4963" s="53" t="s">
        <v>223</v>
      </c>
      <c r="F4963" s="53" t="s">
        <v>146</v>
      </c>
      <c r="G4963" s="50" t="s">
        <v>138</v>
      </c>
      <c r="H4963" s="50" t="s">
        <v>144</v>
      </c>
      <c r="I4963" s="53">
        <v>35</v>
      </c>
      <c r="J4963" s="61">
        <v>0.36</v>
      </c>
      <c r="K4963" s="64">
        <f t="shared" si="320"/>
        <v>0.83965014577259478</v>
      </c>
      <c r="M4963" s="2"/>
    </row>
    <row r="4964" spans="1:13" x14ac:dyDescent="0.2">
      <c r="A4964" s="47" t="e">
        <f t="shared" si="318"/>
        <v>#VALUE!</v>
      </c>
      <c r="B4964" s="181" t="str">
        <f t="shared" si="319"/>
        <v>16-03-2022</v>
      </c>
      <c r="C4964" s="79" t="e">
        <f t="shared" si="321"/>
        <v>#VALUE!</v>
      </c>
      <c r="D4964" s="195" t="s">
        <v>384</v>
      </c>
      <c r="E4964" s="53" t="s">
        <v>223</v>
      </c>
      <c r="F4964" s="53" t="s">
        <v>146</v>
      </c>
      <c r="G4964" s="50" t="s">
        <v>138</v>
      </c>
      <c r="H4964" s="50" t="s">
        <v>144</v>
      </c>
      <c r="I4964" s="53">
        <v>38</v>
      </c>
      <c r="J4964" s="61">
        <v>0.52</v>
      </c>
      <c r="K4964" s="64">
        <f t="shared" si="320"/>
        <v>0.9476600087476309</v>
      </c>
      <c r="M4964" s="2"/>
    </row>
    <row r="4965" spans="1:13" x14ac:dyDescent="0.2">
      <c r="A4965" s="47" t="e">
        <f t="shared" si="318"/>
        <v>#VALUE!</v>
      </c>
      <c r="B4965" s="181" t="str">
        <f t="shared" si="319"/>
        <v>16-03-2022</v>
      </c>
      <c r="C4965" s="79" t="e">
        <f t="shared" si="321"/>
        <v>#VALUE!</v>
      </c>
      <c r="D4965" s="195" t="s">
        <v>384</v>
      </c>
      <c r="E4965" s="53" t="s">
        <v>223</v>
      </c>
      <c r="F4965" s="53" t="s">
        <v>146</v>
      </c>
      <c r="G4965" s="50" t="s">
        <v>138</v>
      </c>
      <c r="H4965" s="50" t="s">
        <v>144</v>
      </c>
      <c r="I4965" s="53">
        <v>35</v>
      </c>
      <c r="J4965" s="61">
        <v>0.48</v>
      </c>
      <c r="K4965" s="64">
        <f t="shared" si="320"/>
        <v>1.119533527696793</v>
      </c>
      <c r="M4965" s="2"/>
    </row>
    <row r="4966" spans="1:13" x14ac:dyDescent="0.2">
      <c r="A4966" s="47" t="e">
        <f t="shared" ref="A4966:A5029" si="322">YEAR(D4966)</f>
        <v>#VALUE!</v>
      </c>
      <c r="B4966" s="181" t="str">
        <f t="shared" si="319"/>
        <v>16-03-2022</v>
      </c>
      <c r="C4966" s="79" t="e">
        <f t="shared" si="321"/>
        <v>#VALUE!</v>
      </c>
      <c r="D4966" s="195" t="s">
        <v>384</v>
      </c>
      <c r="E4966" s="53" t="s">
        <v>223</v>
      </c>
      <c r="F4966" s="53" t="s">
        <v>146</v>
      </c>
      <c r="G4966" s="50" t="s">
        <v>138</v>
      </c>
      <c r="H4966" s="50" t="s">
        <v>144</v>
      </c>
      <c r="I4966" s="53">
        <v>37</v>
      </c>
      <c r="J4966" s="61">
        <v>0.42</v>
      </c>
      <c r="K4966" s="64">
        <f t="shared" si="320"/>
        <v>0.82917102639527762</v>
      </c>
      <c r="M4966" s="2"/>
    </row>
    <row r="4967" spans="1:13" x14ac:dyDescent="0.2">
      <c r="A4967" s="47" t="e">
        <f t="shared" si="322"/>
        <v>#VALUE!</v>
      </c>
      <c r="B4967" s="181" t="str">
        <f t="shared" si="319"/>
        <v>16-03-2022</v>
      </c>
      <c r="C4967" s="79" t="e">
        <f t="shared" si="321"/>
        <v>#VALUE!</v>
      </c>
      <c r="D4967" s="195" t="s">
        <v>384</v>
      </c>
      <c r="E4967" s="53" t="s">
        <v>223</v>
      </c>
      <c r="F4967" s="53" t="s">
        <v>146</v>
      </c>
      <c r="G4967" s="50" t="s">
        <v>138</v>
      </c>
      <c r="H4967" s="50" t="s">
        <v>144</v>
      </c>
      <c r="I4967" s="53">
        <v>36</v>
      </c>
      <c r="J4967" s="61">
        <v>0.42</v>
      </c>
      <c r="K4967" s="64">
        <f t="shared" si="320"/>
        <v>0.90020576131687247</v>
      </c>
      <c r="M4967" s="2"/>
    </row>
    <row r="4968" spans="1:13" x14ac:dyDescent="0.2">
      <c r="A4968" s="47" t="e">
        <f t="shared" si="322"/>
        <v>#VALUE!</v>
      </c>
      <c r="B4968" s="181" t="str">
        <f t="shared" si="319"/>
        <v>16-03-2022</v>
      </c>
      <c r="C4968" s="79" t="e">
        <f t="shared" si="321"/>
        <v>#VALUE!</v>
      </c>
      <c r="D4968" s="195" t="s">
        <v>384</v>
      </c>
      <c r="E4968" s="53" t="s">
        <v>223</v>
      </c>
      <c r="F4968" s="53" t="s">
        <v>146</v>
      </c>
      <c r="G4968" s="50" t="s">
        <v>138</v>
      </c>
      <c r="H4968" s="50" t="s">
        <v>144</v>
      </c>
      <c r="I4968" s="53">
        <v>34</v>
      </c>
      <c r="J4968" s="61">
        <v>0.37</v>
      </c>
      <c r="K4968" s="64">
        <f t="shared" si="320"/>
        <v>0.94138001221249745</v>
      </c>
      <c r="M4968" s="2"/>
    </row>
    <row r="4969" spans="1:13" x14ac:dyDescent="0.2">
      <c r="A4969" s="47" t="e">
        <f t="shared" si="322"/>
        <v>#VALUE!</v>
      </c>
      <c r="B4969" s="181" t="str">
        <f t="shared" si="319"/>
        <v>16-03-2022</v>
      </c>
      <c r="C4969" s="79" t="e">
        <f t="shared" si="321"/>
        <v>#VALUE!</v>
      </c>
      <c r="D4969" s="195" t="s">
        <v>384</v>
      </c>
      <c r="E4969" s="53" t="s">
        <v>225</v>
      </c>
      <c r="F4969" s="53" t="s">
        <v>146</v>
      </c>
      <c r="G4969" s="50" t="s">
        <v>138</v>
      </c>
      <c r="H4969" s="50" t="s">
        <v>144</v>
      </c>
      <c r="I4969" s="53">
        <v>35</v>
      </c>
      <c r="J4969" s="61">
        <v>0.36</v>
      </c>
      <c r="K4969" s="64">
        <f t="shared" si="320"/>
        <v>0.83965014577259478</v>
      </c>
      <c r="M4969" s="2"/>
    </row>
    <row r="4970" spans="1:13" x14ac:dyDescent="0.2">
      <c r="A4970" s="47" t="e">
        <f t="shared" si="322"/>
        <v>#VALUE!</v>
      </c>
      <c r="B4970" s="181" t="str">
        <f t="shared" si="319"/>
        <v>16-03-2022</v>
      </c>
      <c r="C4970" s="79" t="e">
        <f t="shared" si="321"/>
        <v>#VALUE!</v>
      </c>
      <c r="D4970" s="195" t="s">
        <v>384</v>
      </c>
      <c r="E4970" s="53" t="s">
        <v>189</v>
      </c>
      <c r="F4970" s="53" t="s">
        <v>146</v>
      </c>
      <c r="G4970" s="50" t="s">
        <v>138</v>
      </c>
      <c r="H4970" s="50" t="s">
        <v>144</v>
      </c>
      <c r="I4970" s="53">
        <v>35</v>
      </c>
      <c r="J4970" s="61">
        <v>0.41</v>
      </c>
      <c r="K4970" s="64">
        <f t="shared" si="320"/>
        <v>0.95626822157434399</v>
      </c>
      <c r="M4970" s="2"/>
    </row>
    <row r="4971" spans="1:13" x14ac:dyDescent="0.2">
      <c r="A4971" s="47" t="e">
        <f t="shared" si="322"/>
        <v>#VALUE!</v>
      </c>
      <c r="B4971" s="181" t="str">
        <f t="shared" si="319"/>
        <v>16-03-2022</v>
      </c>
      <c r="C4971" s="79" t="e">
        <f t="shared" si="321"/>
        <v>#VALUE!</v>
      </c>
      <c r="D4971" s="195" t="s">
        <v>384</v>
      </c>
      <c r="E4971" s="53" t="s">
        <v>19</v>
      </c>
      <c r="F4971" s="53" t="s">
        <v>146</v>
      </c>
      <c r="G4971" s="50" t="s">
        <v>138</v>
      </c>
      <c r="H4971" s="50" t="s">
        <v>144</v>
      </c>
      <c r="I4971" s="53">
        <v>35</v>
      </c>
      <c r="J4971" s="61">
        <v>0.48</v>
      </c>
      <c r="K4971" s="64">
        <f t="shared" si="320"/>
        <v>1.119533527696793</v>
      </c>
      <c r="M4971" s="2"/>
    </row>
    <row r="4972" spans="1:13" x14ac:dyDescent="0.2">
      <c r="A4972" s="47" t="e">
        <f t="shared" si="322"/>
        <v>#VALUE!</v>
      </c>
      <c r="B4972" s="181" t="str">
        <f t="shared" ref="B4972:B5035" si="323">TEXT(D4972,"mmm")</f>
        <v>16-03-2022</v>
      </c>
      <c r="C4972" s="79" t="e">
        <f t="shared" si="321"/>
        <v>#VALUE!</v>
      </c>
      <c r="D4972" s="195" t="s">
        <v>384</v>
      </c>
      <c r="E4972" s="53" t="s">
        <v>19</v>
      </c>
      <c r="F4972" s="53" t="s">
        <v>146</v>
      </c>
      <c r="G4972" s="50" t="s">
        <v>138</v>
      </c>
      <c r="H4972" s="50" t="s">
        <v>144</v>
      </c>
      <c r="I4972" s="53">
        <v>34</v>
      </c>
      <c r="J4972" s="61">
        <v>0.38</v>
      </c>
      <c r="K4972" s="64">
        <f t="shared" si="320"/>
        <v>0.96682271524526764</v>
      </c>
      <c r="M4972" s="2"/>
    </row>
    <row r="4973" spans="1:13" x14ac:dyDescent="0.2">
      <c r="A4973" s="47" t="e">
        <f t="shared" si="322"/>
        <v>#VALUE!</v>
      </c>
      <c r="B4973" s="181" t="str">
        <f t="shared" si="323"/>
        <v>16-03-2022</v>
      </c>
      <c r="C4973" s="79" t="e">
        <f t="shared" si="321"/>
        <v>#VALUE!</v>
      </c>
      <c r="D4973" s="195" t="s">
        <v>384</v>
      </c>
      <c r="E4973" s="53" t="s">
        <v>186</v>
      </c>
      <c r="F4973" s="53" t="s">
        <v>142</v>
      </c>
      <c r="G4973" s="50" t="s">
        <v>138</v>
      </c>
      <c r="H4973" s="50" t="s">
        <v>144</v>
      </c>
      <c r="I4973" s="53">
        <v>38</v>
      </c>
      <c r="J4973" s="61">
        <v>0.48</v>
      </c>
      <c r="K4973" s="64">
        <f t="shared" si="320"/>
        <v>0.87476308499781308</v>
      </c>
      <c r="M4973" s="2"/>
    </row>
    <row r="4974" spans="1:13" x14ac:dyDescent="0.2">
      <c r="A4974" s="47" t="e">
        <f t="shared" si="322"/>
        <v>#VALUE!</v>
      </c>
      <c r="B4974" s="181" t="str">
        <f t="shared" si="323"/>
        <v>16-03-2022</v>
      </c>
      <c r="C4974" s="79" t="e">
        <f t="shared" si="321"/>
        <v>#VALUE!</v>
      </c>
      <c r="D4974" s="195" t="s">
        <v>384</v>
      </c>
      <c r="E4974" s="53" t="s">
        <v>186</v>
      </c>
      <c r="F4974" s="53" t="s">
        <v>146</v>
      </c>
      <c r="G4974" s="50" t="s">
        <v>138</v>
      </c>
      <c r="H4974" s="50" t="s">
        <v>144</v>
      </c>
      <c r="I4974" s="53">
        <v>37</v>
      </c>
      <c r="J4974" s="61">
        <v>0.48</v>
      </c>
      <c r="K4974" s="64">
        <f t="shared" si="320"/>
        <v>0.94762403016603158</v>
      </c>
      <c r="M4974" s="2"/>
    </row>
    <row r="4975" spans="1:13" x14ac:dyDescent="0.2">
      <c r="A4975" s="47" t="e">
        <f t="shared" si="322"/>
        <v>#VALUE!</v>
      </c>
      <c r="B4975" s="181" t="str">
        <f t="shared" si="323"/>
        <v>16-03-2022</v>
      </c>
      <c r="C4975" s="79" t="e">
        <f t="shared" si="321"/>
        <v>#VALUE!</v>
      </c>
      <c r="D4975" s="195" t="s">
        <v>384</v>
      </c>
      <c r="E4975" s="53" t="s">
        <v>186</v>
      </c>
      <c r="F4975" s="53" t="s">
        <v>146</v>
      </c>
      <c r="G4975" s="50" t="s">
        <v>138</v>
      </c>
      <c r="H4975" s="50" t="s">
        <v>144</v>
      </c>
      <c r="I4975" s="53">
        <v>37</v>
      </c>
      <c r="J4975" s="61">
        <v>0.56000000000000005</v>
      </c>
      <c r="K4975" s="64">
        <f t="shared" si="320"/>
        <v>1.1055613685270371</v>
      </c>
      <c r="M4975" s="2"/>
    </row>
    <row r="4976" spans="1:13" x14ac:dyDescent="0.2">
      <c r="A4976" s="47" t="e">
        <f t="shared" si="322"/>
        <v>#VALUE!</v>
      </c>
      <c r="B4976" s="181" t="str">
        <f t="shared" si="323"/>
        <v>16-03-2022</v>
      </c>
      <c r="C4976" s="79" t="e">
        <f t="shared" si="321"/>
        <v>#VALUE!</v>
      </c>
      <c r="D4976" s="195" t="s">
        <v>384</v>
      </c>
      <c r="E4976" s="53" t="s">
        <v>186</v>
      </c>
      <c r="F4976" s="53" t="s">
        <v>146</v>
      </c>
      <c r="G4976" s="50" t="s">
        <v>138</v>
      </c>
      <c r="H4976" s="50" t="s">
        <v>144</v>
      </c>
      <c r="I4976" s="53">
        <v>35</v>
      </c>
      <c r="J4976" s="61">
        <v>0.41</v>
      </c>
      <c r="K4976" s="64">
        <f t="shared" si="320"/>
        <v>0.95626822157434399</v>
      </c>
      <c r="M4976" s="2"/>
    </row>
    <row r="4977" spans="1:13" x14ac:dyDescent="0.2">
      <c r="A4977" s="47" t="e">
        <f t="shared" si="322"/>
        <v>#VALUE!</v>
      </c>
      <c r="B4977" s="181" t="str">
        <f t="shared" si="323"/>
        <v>16-03-2022</v>
      </c>
      <c r="C4977" s="79" t="e">
        <f t="shared" si="321"/>
        <v>#VALUE!</v>
      </c>
      <c r="D4977" s="195" t="s">
        <v>384</v>
      </c>
      <c r="E4977" s="53" t="s">
        <v>186</v>
      </c>
      <c r="F4977" s="53" t="s">
        <v>146</v>
      </c>
      <c r="G4977" s="50" t="s">
        <v>138</v>
      </c>
      <c r="H4977" s="50" t="s">
        <v>144</v>
      </c>
      <c r="I4977" s="53">
        <v>33</v>
      </c>
      <c r="J4977" s="61">
        <v>0.33</v>
      </c>
      <c r="K4977" s="64">
        <f t="shared" si="320"/>
        <v>0.91827364554637281</v>
      </c>
      <c r="M4977" s="2"/>
    </row>
    <row r="4978" spans="1:13" x14ac:dyDescent="0.2">
      <c r="A4978" s="47" t="e">
        <f t="shared" si="322"/>
        <v>#VALUE!</v>
      </c>
      <c r="B4978" s="181" t="str">
        <f t="shared" si="323"/>
        <v>16-03-2022</v>
      </c>
      <c r="C4978" s="79" t="e">
        <f t="shared" si="321"/>
        <v>#VALUE!</v>
      </c>
      <c r="D4978" s="195" t="s">
        <v>384</v>
      </c>
      <c r="E4978" s="53" t="s">
        <v>186</v>
      </c>
      <c r="F4978" s="53" t="s">
        <v>146</v>
      </c>
      <c r="G4978" s="50" t="s">
        <v>138</v>
      </c>
      <c r="H4978" s="50" t="s">
        <v>144</v>
      </c>
      <c r="I4978" s="53">
        <v>33</v>
      </c>
      <c r="J4978" s="61">
        <v>0.28999999999999998</v>
      </c>
      <c r="K4978" s="64">
        <f t="shared" si="320"/>
        <v>0.80696774911650937</v>
      </c>
      <c r="M4978" s="2"/>
    </row>
    <row r="4979" spans="1:13" x14ac:dyDescent="0.2">
      <c r="A4979" s="47" t="e">
        <f t="shared" si="322"/>
        <v>#VALUE!</v>
      </c>
      <c r="B4979" s="181" t="str">
        <f t="shared" si="323"/>
        <v>17-03-2022</v>
      </c>
      <c r="C4979" s="79" t="e">
        <f t="shared" si="321"/>
        <v>#VALUE!</v>
      </c>
      <c r="D4979" s="195" t="s">
        <v>385</v>
      </c>
      <c r="E4979" s="53" t="s">
        <v>19</v>
      </c>
      <c r="F4979" s="53" t="s">
        <v>146</v>
      </c>
      <c r="G4979" s="50" t="s">
        <v>138</v>
      </c>
      <c r="H4979" s="50" t="s">
        <v>144</v>
      </c>
      <c r="I4979" s="53">
        <v>36</v>
      </c>
      <c r="J4979" s="61">
        <v>0.47</v>
      </c>
      <c r="K4979" s="64">
        <f t="shared" si="320"/>
        <v>1.0073731138545954</v>
      </c>
      <c r="M4979" s="2"/>
    </row>
    <row r="4980" spans="1:13" x14ac:dyDescent="0.2">
      <c r="A4980" s="47" t="e">
        <f t="shared" si="322"/>
        <v>#VALUE!</v>
      </c>
      <c r="B4980" s="181" t="str">
        <f t="shared" si="323"/>
        <v>17-03-2022</v>
      </c>
      <c r="C4980" s="79" t="e">
        <f t="shared" si="321"/>
        <v>#VALUE!</v>
      </c>
      <c r="D4980" s="195" t="s">
        <v>385</v>
      </c>
      <c r="E4980" s="53" t="s">
        <v>19</v>
      </c>
      <c r="F4980" s="53" t="s">
        <v>146</v>
      </c>
      <c r="G4980" s="50" t="s">
        <v>138</v>
      </c>
      <c r="H4980" s="50" t="s">
        <v>144</v>
      </c>
      <c r="I4980" s="53">
        <v>45</v>
      </c>
      <c r="J4980" s="61">
        <v>0.68</v>
      </c>
      <c r="K4980" s="64">
        <f t="shared" si="320"/>
        <v>0.74622770919067216</v>
      </c>
      <c r="M4980" s="2"/>
    </row>
    <row r="4981" spans="1:13" x14ac:dyDescent="0.2">
      <c r="A4981" s="47" t="e">
        <f t="shared" si="322"/>
        <v>#VALUE!</v>
      </c>
      <c r="B4981" s="181" t="str">
        <f t="shared" si="323"/>
        <v>17-03-2022</v>
      </c>
      <c r="C4981" s="79" t="e">
        <f t="shared" si="321"/>
        <v>#VALUE!</v>
      </c>
      <c r="D4981" s="195" t="s">
        <v>385</v>
      </c>
      <c r="E4981" s="53" t="s">
        <v>19</v>
      </c>
      <c r="F4981" s="53" t="s">
        <v>146</v>
      </c>
      <c r="G4981" s="50" t="s">
        <v>138</v>
      </c>
      <c r="H4981" s="50" t="s">
        <v>144</v>
      </c>
      <c r="I4981" s="53">
        <v>43</v>
      </c>
      <c r="J4981" s="61">
        <v>0.59</v>
      </c>
      <c r="K4981" s="64">
        <f t="shared" si="320"/>
        <v>0.74207302501666517</v>
      </c>
      <c r="M4981" s="2"/>
    </row>
    <row r="4982" spans="1:13" x14ac:dyDescent="0.2">
      <c r="A4982" s="47" t="e">
        <f t="shared" si="322"/>
        <v>#VALUE!</v>
      </c>
      <c r="B4982" s="181" t="str">
        <f t="shared" si="323"/>
        <v>17-03-2022</v>
      </c>
      <c r="C4982" s="79" t="e">
        <f t="shared" si="321"/>
        <v>#VALUE!</v>
      </c>
      <c r="D4982" s="195" t="s">
        <v>385</v>
      </c>
      <c r="E4982" s="53" t="s">
        <v>19</v>
      </c>
      <c r="F4982" s="53" t="s">
        <v>146</v>
      </c>
      <c r="G4982" s="50" t="s">
        <v>138</v>
      </c>
      <c r="H4982" s="50" t="s">
        <v>144</v>
      </c>
      <c r="I4982" s="53">
        <v>44</v>
      </c>
      <c r="J4982" s="61">
        <v>0.65</v>
      </c>
      <c r="K4982" s="64">
        <f t="shared" si="320"/>
        <v>0.76305409466566487</v>
      </c>
      <c r="M4982" s="2"/>
    </row>
    <row r="4983" spans="1:13" x14ac:dyDescent="0.2">
      <c r="A4983" s="47" t="e">
        <f t="shared" si="322"/>
        <v>#VALUE!</v>
      </c>
      <c r="B4983" s="181" t="str">
        <f t="shared" si="323"/>
        <v>17-03-2022</v>
      </c>
      <c r="C4983" s="79" t="e">
        <f t="shared" si="321"/>
        <v>#VALUE!</v>
      </c>
      <c r="D4983" s="195" t="s">
        <v>385</v>
      </c>
      <c r="E4983" s="53" t="s">
        <v>19</v>
      </c>
      <c r="F4983" s="53" t="s">
        <v>146</v>
      </c>
      <c r="G4983" s="50" t="s">
        <v>138</v>
      </c>
      <c r="H4983" s="50" t="s">
        <v>144</v>
      </c>
      <c r="I4983" s="53">
        <v>42</v>
      </c>
      <c r="J4983" s="61">
        <v>0.69</v>
      </c>
      <c r="K4983" s="64">
        <f t="shared" si="320"/>
        <v>0.93132491091674763</v>
      </c>
      <c r="M4983" s="2"/>
    </row>
    <row r="4984" spans="1:13" x14ac:dyDescent="0.2">
      <c r="A4984" s="47" t="e">
        <f t="shared" si="322"/>
        <v>#VALUE!</v>
      </c>
      <c r="B4984" s="181" t="str">
        <f t="shared" si="323"/>
        <v>17-03-2022</v>
      </c>
      <c r="C4984" s="79" t="e">
        <f t="shared" si="321"/>
        <v>#VALUE!</v>
      </c>
      <c r="D4984" s="195" t="s">
        <v>385</v>
      </c>
      <c r="E4984" s="53" t="s">
        <v>19</v>
      </c>
      <c r="F4984" s="53" t="s">
        <v>142</v>
      </c>
      <c r="G4984" s="50" t="s">
        <v>138</v>
      </c>
      <c r="H4984" s="50" t="s">
        <v>144</v>
      </c>
      <c r="I4984" s="53">
        <v>39</v>
      </c>
      <c r="J4984" s="61">
        <v>0.56999999999999995</v>
      </c>
      <c r="K4984" s="64">
        <f t="shared" si="320"/>
        <v>0.96090628635007325</v>
      </c>
      <c r="M4984" s="2"/>
    </row>
    <row r="4985" spans="1:13" x14ac:dyDescent="0.2">
      <c r="A4985" s="47" t="e">
        <f t="shared" si="322"/>
        <v>#VALUE!</v>
      </c>
      <c r="B4985" s="181" t="str">
        <f t="shared" si="323"/>
        <v>17-03-2022</v>
      </c>
      <c r="C4985" s="79" t="e">
        <f t="shared" si="321"/>
        <v>#VALUE!</v>
      </c>
      <c r="D4985" s="195" t="s">
        <v>385</v>
      </c>
      <c r="E4985" s="53" t="s">
        <v>8</v>
      </c>
      <c r="F4985" s="53" t="s">
        <v>152</v>
      </c>
      <c r="G4985" s="50" t="s">
        <v>138</v>
      </c>
      <c r="H4985" s="50" t="s">
        <v>144</v>
      </c>
      <c r="I4985" s="53">
        <v>42</v>
      </c>
      <c r="J4985" s="61">
        <v>0.63</v>
      </c>
      <c r="K4985" s="64">
        <f t="shared" si="320"/>
        <v>0.85034013605442171</v>
      </c>
      <c r="M4985" s="2"/>
    </row>
    <row r="4986" spans="1:13" x14ac:dyDescent="0.2">
      <c r="A4986" s="47" t="e">
        <f t="shared" si="322"/>
        <v>#VALUE!</v>
      </c>
      <c r="B4986" s="181" t="str">
        <f t="shared" si="323"/>
        <v>18-03-2022</v>
      </c>
      <c r="C4986" s="79" t="e">
        <f t="shared" si="321"/>
        <v>#VALUE!</v>
      </c>
      <c r="D4986" s="195" t="s">
        <v>386</v>
      </c>
      <c r="E4986" s="53" t="s">
        <v>8</v>
      </c>
      <c r="F4986" s="53" t="s">
        <v>146</v>
      </c>
      <c r="G4986" s="50" t="s">
        <v>138</v>
      </c>
      <c r="H4986" s="50" t="s">
        <v>144</v>
      </c>
      <c r="I4986" s="53">
        <v>39</v>
      </c>
      <c r="J4986" s="61">
        <v>0.49</v>
      </c>
      <c r="K4986" s="64">
        <f t="shared" si="320"/>
        <v>0.82604224616058941</v>
      </c>
      <c r="L4986" s="2" t="s">
        <v>419</v>
      </c>
      <c r="M4986" s="2"/>
    </row>
    <row r="4987" spans="1:13" x14ac:dyDescent="0.2">
      <c r="A4987" s="47" t="e">
        <f t="shared" si="322"/>
        <v>#VALUE!</v>
      </c>
      <c r="B4987" s="181" t="str">
        <f t="shared" si="323"/>
        <v>18-03-2022</v>
      </c>
      <c r="C4987" s="79" t="e">
        <f t="shared" si="321"/>
        <v>#VALUE!</v>
      </c>
      <c r="D4987" s="195" t="s">
        <v>386</v>
      </c>
      <c r="E4987" s="53" t="s">
        <v>8</v>
      </c>
      <c r="F4987" s="53" t="s">
        <v>146</v>
      </c>
      <c r="G4987" s="50" t="s">
        <v>138</v>
      </c>
      <c r="H4987" s="50" t="s">
        <v>144</v>
      </c>
      <c r="I4987" s="53">
        <v>41</v>
      </c>
      <c r="J4987" s="61">
        <v>0.55000000000000004</v>
      </c>
      <c r="K4987" s="64">
        <f t="shared" si="320"/>
        <v>0.79801511875915909</v>
      </c>
      <c r="L4987" s="2" t="s">
        <v>419</v>
      </c>
      <c r="M4987" s="2"/>
    </row>
    <row r="4988" spans="1:13" x14ac:dyDescent="0.2">
      <c r="A4988" s="47" t="e">
        <f t="shared" si="322"/>
        <v>#VALUE!</v>
      </c>
      <c r="B4988" s="181" t="str">
        <f t="shared" si="323"/>
        <v>18-03-2022</v>
      </c>
      <c r="C4988" s="79" t="e">
        <f t="shared" si="321"/>
        <v>#VALUE!</v>
      </c>
      <c r="D4988" s="195" t="s">
        <v>386</v>
      </c>
      <c r="E4988" s="53" t="s">
        <v>19</v>
      </c>
      <c r="F4988" s="53" t="s">
        <v>146</v>
      </c>
      <c r="G4988" s="50" t="s">
        <v>138</v>
      </c>
      <c r="H4988" s="50" t="s">
        <v>144</v>
      </c>
      <c r="I4988" s="53">
        <v>34</v>
      </c>
      <c r="J4988" s="61">
        <v>0.33</v>
      </c>
      <c r="K4988" s="64">
        <f t="shared" si="320"/>
        <v>0.8396092000814166</v>
      </c>
      <c r="M4988" s="2"/>
    </row>
    <row r="4989" spans="1:13" x14ac:dyDescent="0.2">
      <c r="A4989" s="47" t="e">
        <f t="shared" si="322"/>
        <v>#VALUE!</v>
      </c>
      <c r="B4989" s="181" t="str">
        <f t="shared" si="323"/>
        <v>18-03-2022</v>
      </c>
      <c r="C4989" s="79" t="e">
        <f t="shared" si="321"/>
        <v>#VALUE!</v>
      </c>
      <c r="D4989" s="195" t="s">
        <v>386</v>
      </c>
      <c r="E4989" s="53" t="s">
        <v>19</v>
      </c>
      <c r="F4989" s="53" t="s">
        <v>146</v>
      </c>
      <c r="G4989" s="50" t="s">
        <v>138</v>
      </c>
      <c r="H4989" s="50" t="s">
        <v>144</v>
      </c>
      <c r="I4989" s="53">
        <v>37</v>
      </c>
      <c r="J4989" s="61">
        <v>0.41</v>
      </c>
      <c r="K4989" s="64">
        <f t="shared" si="320"/>
        <v>0.80942885910015205</v>
      </c>
      <c r="M4989" s="2"/>
    </row>
    <row r="4990" spans="1:13" x14ac:dyDescent="0.2">
      <c r="A4990" s="47" t="e">
        <f t="shared" si="322"/>
        <v>#VALUE!</v>
      </c>
      <c r="B4990" s="181" t="str">
        <f t="shared" si="323"/>
        <v>21-03-2022</v>
      </c>
      <c r="C4990" s="79" t="e">
        <f t="shared" si="321"/>
        <v>#VALUE!</v>
      </c>
      <c r="D4990" s="195" t="s">
        <v>388</v>
      </c>
      <c r="E4990" s="53" t="s">
        <v>8</v>
      </c>
      <c r="F4990" s="53" t="s">
        <v>142</v>
      </c>
      <c r="G4990" s="50" t="s">
        <v>138</v>
      </c>
      <c r="H4990" s="50" t="s">
        <v>144</v>
      </c>
      <c r="I4990" s="53">
        <v>38</v>
      </c>
      <c r="J4990" s="61">
        <v>0.39</v>
      </c>
      <c r="K4990" s="64">
        <f t="shared" si="320"/>
        <v>0.71074500656072315</v>
      </c>
      <c r="M4990" s="2"/>
    </row>
    <row r="4991" spans="1:13" x14ac:dyDescent="0.2">
      <c r="A4991" s="47" t="e">
        <f t="shared" si="322"/>
        <v>#VALUE!</v>
      </c>
      <c r="B4991" s="181" t="str">
        <f t="shared" si="323"/>
        <v>21-03-2022</v>
      </c>
      <c r="C4991" s="79" t="e">
        <f t="shared" si="321"/>
        <v>#VALUE!</v>
      </c>
      <c r="D4991" s="195" t="s">
        <v>388</v>
      </c>
      <c r="E4991" s="53" t="s">
        <v>8</v>
      </c>
      <c r="F4991" s="53" t="s">
        <v>146</v>
      </c>
      <c r="G4991" s="50" t="s">
        <v>138</v>
      </c>
      <c r="H4991" s="50" t="s">
        <v>144</v>
      </c>
      <c r="I4991" s="53">
        <v>39</v>
      </c>
      <c r="J4991" s="61">
        <v>0.51</v>
      </c>
      <c r="K4991" s="64">
        <f t="shared" si="320"/>
        <v>0.85975825620796031</v>
      </c>
      <c r="M4991" s="2"/>
    </row>
    <row r="4992" spans="1:13" x14ac:dyDescent="0.2">
      <c r="A4992" s="47" t="e">
        <f t="shared" si="322"/>
        <v>#VALUE!</v>
      </c>
      <c r="B4992" s="181" t="str">
        <f t="shared" si="323"/>
        <v>21-03-2022</v>
      </c>
      <c r="C4992" s="79" t="e">
        <f t="shared" si="321"/>
        <v>#VALUE!</v>
      </c>
      <c r="D4992" s="195" t="s">
        <v>388</v>
      </c>
      <c r="E4992" s="53" t="s">
        <v>8</v>
      </c>
      <c r="F4992" s="53" t="s">
        <v>146</v>
      </c>
      <c r="G4992" s="50" t="s">
        <v>138</v>
      </c>
      <c r="H4992" s="50" t="s">
        <v>144</v>
      </c>
      <c r="I4992" s="53">
        <v>44</v>
      </c>
      <c r="J4992" s="61">
        <v>0.73</v>
      </c>
      <c r="K4992" s="64">
        <f t="shared" si="320"/>
        <v>0.85696844477836209</v>
      </c>
      <c r="M4992" s="2"/>
    </row>
    <row r="4993" spans="1:13" x14ac:dyDescent="0.2">
      <c r="A4993" s="47" t="e">
        <f t="shared" si="322"/>
        <v>#VALUE!</v>
      </c>
      <c r="B4993" s="181" t="str">
        <f t="shared" si="323"/>
        <v>21-03-2022</v>
      </c>
      <c r="C4993" s="79" t="e">
        <f t="shared" si="321"/>
        <v>#VALUE!</v>
      </c>
      <c r="D4993" s="195" t="s">
        <v>388</v>
      </c>
      <c r="E4993" s="53" t="s">
        <v>8</v>
      </c>
      <c r="F4993" s="53" t="s">
        <v>146</v>
      </c>
      <c r="G4993" s="50" t="s">
        <v>138</v>
      </c>
      <c r="H4993" s="50" t="s">
        <v>144</v>
      </c>
      <c r="I4993" s="53">
        <v>37</v>
      </c>
      <c r="J4993" s="61">
        <v>0.33</v>
      </c>
      <c r="K4993" s="64">
        <f t="shared" ref="K4993:K5056" si="324">IF(J4993="","",(J4993*100000)/(I4993^3))</f>
        <v>0.65149152073914673</v>
      </c>
      <c r="M4993" s="2"/>
    </row>
    <row r="4994" spans="1:13" x14ac:dyDescent="0.2">
      <c r="A4994" s="47" t="e">
        <f t="shared" si="322"/>
        <v>#VALUE!</v>
      </c>
      <c r="B4994" s="181" t="str">
        <f t="shared" si="323"/>
        <v>21-03-2022</v>
      </c>
      <c r="C4994" s="79" t="e">
        <f t="shared" si="321"/>
        <v>#VALUE!</v>
      </c>
      <c r="D4994" s="195" t="s">
        <v>388</v>
      </c>
      <c r="E4994" s="53" t="s">
        <v>8</v>
      </c>
      <c r="F4994" s="53" t="s">
        <v>146</v>
      </c>
      <c r="G4994" s="50" t="s">
        <v>138</v>
      </c>
      <c r="H4994" s="50" t="s">
        <v>144</v>
      </c>
      <c r="I4994" s="53">
        <v>34</v>
      </c>
      <c r="J4994" s="61">
        <v>0.39</v>
      </c>
      <c r="K4994" s="64">
        <f t="shared" si="324"/>
        <v>0.99226541827803783</v>
      </c>
      <c r="M4994" s="2"/>
    </row>
    <row r="4995" spans="1:13" x14ac:dyDescent="0.2">
      <c r="A4995" s="47" t="e">
        <f t="shared" si="322"/>
        <v>#VALUE!</v>
      </c>
      <c r="B4995" s="181" t="str">
        <f t="shared" si="323"/>
        <v>21-03-2022</v>
      </c>
      <c r="C4995" s="79" t="e">
        <f t="shared" si="321"/>
        <v>#VALUE!</v>
      </c>
      <c r="D4995" s="195" t="s">
        <v>388</v>
      </c>
      <c r="E4995" s="53" t="s">
        <v>8</v>
      </c>
      <c r="F4995" s="53" t="s">
        <v>146</v>
      </c>
      <c r="G4995" s="50" t="s">
        <v>138</v>
      </c>
      <c r="H4995" s="50" t="s">
        <v>144</v>
      </c>
      <c r="I4995" s="53">
        <v>36</v>
      </c>
      <c r="J4995" s="61">
        <v>0.42</v>
      </c>
      <c r="K4995" s="64">
        <f t="shared" si="324"/>
        <v>0.90020576131687247</v>
      </c>
      <c r="M4995" s="2"/>
    </row>
    <row r="4996" spans="1:13" x14ac:dyDescent="0.2">
      <c r="A4996" s="47" t="e">
        <f t="shared" si="322"/>
        <v>#VALUE!</v>
      </c>
      <c r="B4996" s="181" t="str">
        <f t="shared" si="323"/>
        <v>21-03-2022</v>
      </c>
      <c r="C4996" s="79" t="e">
        <f t="shared" si="321"/>
        <v>#VALUE!</v>
      </c>
      <c r="D4996" s="195" t="s">
        <v>388</v>
      </c>
      <c r="E4996" s="53" t="s">
        <v>8</v>
      </c>
      <c r="F4996" s="53" t="s">
        <v>146</v>
      </c>
      <c r="G4996" s="50" t="s">
        <v>138</v>
      </c>
      <c r="H4996" s="50" t="s">
        <v>144</v>
      </c>
      <c r="I4996" s="53">
        <v>35</v>
      </c>
      <c r="J4996" s="61">
        <v>0.39</v>
      </c>
      <c r="K4996" s="64">
        <f t="shared" si="324"/>
        <v>0.90962099125364426</v>
      </c>
      <c r="M4996" s="2"/>
    </row>
    <row r="4997" spans="1:13" x14ac:dyDescent="0.2">
      <c r="A4997" s="47" t="e">
        <f t="shared" si="322"/>
        <v>#VALUE!</v>
      </c>
      <c r="B4997" s="181" t="str">
        <f t="shared" si="323"/>
        <v>21-03-2022</v>
      </c>
      <c r="C4997" s="79" t="e">
        <f t="shared" si="321"/>
        <v>#VALUE!</v>
      </c>
      <c r="D4997" s="195" t="s">
        <v>388</v>
      </c>
      <c r="E4997" s="53" t="s">
        <v>8</v>
      </c>
      <c r="F4997" s="53" t="s">
        <v>146</v>
      </c>
      <c r="G4997" s="50" t="s">
        <v>138</v>
      </c>
      <c r="H4997" s="50" t="s">
        <v>144</v>
      </c>
      <c r="I4997" s="53">
        <v>34</v>
      </c>
      <c r="J4997" s="61">
        <v>0.35</v>
      </c>
      <c r="K4997" s="64">
        <f t="shared" si="324"/>
        <v>0.89049460614695708</v>
      </c>
      <c r="M4997" s="2"/>
    </row>
    <row r="4998" spans="1:13" x14ac:dyDescent="0.2">
      <c r="A4998" s="47" t="e">
        <f t="shared" si="322"/>
        <v>#VALUE!</v>
      </c>
      <c r="B4998" s="181" t="str">
        <f t="shared" si="323"/>
        <v>21-03-2022</v>
      </c>
      <c r="C4998" s="79" t="e">
        <f t="shared" ref="C4998:C5061" si="325">WEEKNUM(D4998)</f>
        <v>#VALUE!</v>
      </c>
      <c r="D4998" s="195" t="s">
        <v>388</v>
      </c>
      <c r="E4998" s="53" t="s">
        <v>8</v>
      </c>
      <c r="F4998" s="53" t="s">
        <v>146</v>
      </c>
      <c r="G4998" s="50" t="s">
        <v>138</v>
      </c>
      <c r="H4998" s="50" t="s">
        <v>144</v>
      </c>
      <c r="I4998" s="53">
        <v>36</v>
      </c>
      <c r="J4998" s="61">
        <v>0.22</v>
      </c>
      <c r="K4998" s="64">
        <f t="shared" si="324"/>
        <v>0.4715363511659808</v>
      </c>
      <c r="M4998" s="2"/>
    </row>
    <row r="4999" spans="1:13" x14ac:dyDescent="0.2">
      <c r="A4999" s="47" t="e">
        <f t="shared" si="322"/>
        <v>#VALUE!</v>
      </c>
      <c r="B4999" s="181" t="str">
        <f t="shared" si="323"/>
        <v>21-03-2022</v>
      </c>
      <c r="C4999" s="79" t="e">
        <f t="shared" si="325"/>
        <v>#VALUE!</v>
      </c>
      <c r="D4999" s="195" t="s">
        <v>388</v>
      </c>
      <c r="E4999" s="53" t="s">
        <v>8</v>
      </c>
      <c r="F4999" s="53" t="s">
        <v>146</v>
      </c>
      <c r="G4999" s="50" t="s">
        <v>138</v>
      </c>
      <c r="H4999" s="50" t="s">
        <v>144</v>
      </c>
      <c r="I4999" s="53">
        <v>41</v>
      </c>
      <c r="J4999" s="61">
        <v>0.66</v>
      </c>
      <c r="K4999" s="64">
        <f t="shared" si="324"/>
        <v>0.95761814251099087</v>
      </c>
      <c r="M4999" s="2"/>
    </row>
    <row r="5000" spans="1:13" x14ac:dyDescent="0.2">
      <c r="A5000" s="47" t="e">
        <f t="shared" si="322"/>
        <v>#VALUE!</v>
      </c>
      <c r="B5000" s="181" t="str">
        <f t="shared" si="323"/>
        <v>21-03-2022</v>
      </c>
      <c r="C5000" s="79" t="e">
        <f t="shared" si="325"/>
        <v>#VALUE!</v>
      </c>
      <c r="D5000" s="195" t="s">
        <v>388</v>
      </c>
      <c r="E5000" s="53" t="s">
        <v>21</v>
      </c>
      <c r="F5000" s="53" t="s">
        <v>142</v>
      </c>
      <c r="G5000" s="50" t="s">
        <v>138</v>
      </c>
      <c r="H5000" s="50" t="s">
        <v>144</v>
      </c>
      <c r="I5000" s="53">
        <v>39</v>
      </c>
      <c r="J5000" s="61">
        <v>0.44</v>
      </c>
      <c r="K5000" s="64">
        <f t="shared" si="324"/>
        <v>0.74175222104216187</v>
      </c>
      <c r="M5000" s="2"/>
    </row>
    <row r="5001" spans="1:13" x14ac:dyDescent="0.2">
      <c r="A5001" s="47" t="e">
        <f t="shared" si="322"/>
        <v>#VALUE!</v>
      </c>
      <c r="B5001" s="181" t="str">
        <f t="shared" si="323"/>
        <v>21-03-2022</v>
      </c>
      <c r="C5001" s="79" t="e">
        <f t="shared" si="325"/>
        <v>#VALUE!</v>
      </c>
      <c r="D5001" s="195" t="s">
        <v>388</v>
      </c>
      <c r="E5001" s="53" t="s">
        <v>21</v>
      </c>
      <c r="F5001" s="53" t="s">
        <v>142</v>
      </c>
      <c r="G5001" s="50" t="s">
        <v>138</v>
      </c>
      <c r="H5001" s="50" t="s">
        <v>144</v>
      </c>
      <c r="I5001" s="53">
        <v>41</v>
      </c>
      <c r="J5001" s="61">
        <v>0.53</v>
      </c>
      <c r="K5001" s="64">
        <f t="shared" si="324"/>
        <v>0.76899638716791685</v>
      </c>
      <c r="M5001" s="2"/>
    </row>
    <row r="5002" spans="1:13" x14ac:dyDescent="0.2">
      <c r="A5002" s="47" t="e">
        <f t="shared" si="322"/>
        <v>#VALUE!</v>
      </c>
      <c r="B5002" s="181" t="str">
        <f t="shared" si="323"/>
        <v>21-03-2022</v>
      </c>
      <c r="C5002" s="79" t="e">
        <f t="shared" si="325"/>
        <v>#VALUE!</v>
      </c>
      <c r="D5002" s="195" t="s">
        <v>388</v>
      </c>
      <c r="E5002" s="53" t="s">
        <v>21</v>
      </c>
      <c r="F5002" s="53" t="s">
        <v>142</v>
      </c>
      <c r="G5002" s="50" t="s">
        <v>138</v>
      </c>
      <c r="H5002" s="50" t="s">
        <v>144</v>
      </c>
      <c r="I5002" s="53">
        <v>39</v>
      </c>
      <c r="J5002" s="61">
        <v>0.45</v>
      </c>
      <c r="K5002" s="64">
        <f t="shared" si="324"/>
        <v>0.75861022606584738</v>
      </c>
      <c r="M5002" s="2"/>
    </row>
    <row r="5003" spans="1:13" x14ac:dyDescent="0.2">
      <c r="A5003" s="47" t="e">
        <f t="shared" si="322"/>
        <v>#VALUE!</v>
      </c>
      <c r="B5003" s="181" t="str">
        <f t="shared" si="323"/>
        <v>21-03-2022</v>
      </c>
      <c r="C5003" s="79" t="e">
        <f t="shared" si="325"/>
        <v>#VALUE!</v>
      </c>
      <c r="D5003" s="195" t="s">
        <v>388</v>
      </c>
      <c r="E5003" s="53" t="s">
        <v>21</v>
      </c>
      <c r="F5003" s="53" t="s">
        <v>142</v>
      </c>
      <c r="G5003" s="50" t="s">
        <v>138</v>
      </c>
      <c r="H5003" s="50" t="s">
        <v>144</v>
      </c>
      <c r="I5003" s="53">
        <v>38</v>
      </c>
      <c r="J5003" s="61">
        <v>0.46</v>
      </c>
      <c r="K5003" s="64">
        <f t="shared" si="324"/>
        <v>0.83831462312290417</v>
      </c>
      <c r="M5003" s="2"/>
    </row>
    <row r="5004" spans="1:13" x14ac:dyDescent="0.2">
      <c r="A5004" s="47" t="e">
        <f t="shared" si="322"/>
        <v>#VALUE!</v>
      </c>
      <c r="B5004" s="181" t="str">
        <f t="shared" si="323"/>
        <v>21-03-2022</v>
      </c>
      <c r="C5004" s="79" t="e">
        <f t="shared" si="325"/>
        <v>#VALUE!</v>
      </c>
      <c r="D5004" s="195" t="s">
        <v>388</v>
      </c>
      <c r="E5004" s="53" t="s">
        <v>21</v>
      </c>
      <c r="F5004" s="53" t="s">
        <v>142</v>
      </c>
      <c r="G5004" s="50" t="s">
        <v>138</v>
      </c>
      <c r="H5004" s="50" t="s">
        <v>144</v>
      </c>
      <c r="I5004" s="53">
        <v>39</v>
      </c>
      <c r="J5004" s="61">
        <v>0.44</v>
      </c>
      <c r="K5004" s="64">
        <f t="shared" si="324"/>
        <v>0.74175222104216187</v>
      </c>
      <c r="M5004" s="2"/>
    </row>
    <row r="5005" spans="1:13" x14ac:dyDescent="0.2">
      <c r="A5005" s="47" t="e">
        <f t="shared" si="322"/>
        <v>#VALUE!</v>
      </c>
      <c r="B5005" s="181" t="str">
        <f t="shared" si="323"/>
        <v>21-03-2022</v>
      </c>
      <c r="C5005" s="79" t="e">
        <f t="shared" si="325"/>
        <v>#VALUE!</v>
      </c>
      <c r="D5005" s="195" t="s">
        <v>388</v>
      </c>
      <c r="E5005" s="53" t="s">
        <v>21</v>
      </c>
      <c r="F5005" s="53" t="s">
        <v>142</v>
      </c>
      <c r="G5005" s="50" t="s">
        <v>138</v>
      </c>
      <c r="H5005" s="50" t="s">
        <v>144</v>
      </c>
      <c r="I5005" s="53">
        <v>39</v>
      </c>
      <c r="J5005" s="61">
        <v>0.56999999999999995</v>
      </c>
      <c r="K5005" s="64">
        <f t="shared" si="324"/>
        <v>0.96090628635007325</v>
      </c>
      <c r="M5005" s="2"/>
    </row>
    <row r="5006" spans="1:13" x14ac:dyDescent="0.2">
      <c r="A5006" s="47" t="e">
        <f t="shared" si="322"/>
        <v>#VALUE!</v>
      </c>
      <c r="B5006" s="181" t="str">
        <f t="shared" si="323"/>
        <v>21-03-2022</v>
      </c>
      <c r="C5006" s="79" t="e">
        <f t="shared" si="325"/>
        <v>#VALUE!</v>
      </c>
      <c r="D5006" s="195" t="s">
        <v>388</v>
      </c>
      <c r="E5006" s="53" t="s">
        <v>21</v>
      </c>
      <c r="F5006" s="53" t="s">
        <v>142</v>
      </c>
      <c r="G5006" s="50" t="s">
        <v>138</v>
      </c>
      <c r="H5006" s="50" t="s">
        <v>144</v>
      </c>
      <c r="I5006" s="53">
        <v>40</v>
      </c>
      <c r="J5006" s="61">
        <v>0.46</v>
      </c>
      <c r="K5006" s="64">
        <f t="shared" si="324"/>
        <v>0.71875</v>
      </c>
      <c r="M5006" s="2"/>
    </row>
    <row r="5007" spans="1:13" x14ac:dyDescent="0.2">
      <c r="A5007" s="47" t="e">
        <f t="shared" si="322"/>
        <v>#VALUE!</v>
      </c>
      <c r="B5007" s="181" t="str">
        <f t="shared" si="323"/>
        <v>21-03-2022</v>
      </c>
      <c r="C5007" s="79" t="e">
        <f t="shared" si="325"/>
        <v>#VALUE!</v>
      </c>
      <c r="D5007" s="195" t="s">
        <v>388</v>
      </c>
      <c r="E5007" s="53" t="s">
        <v>21</v>
      </c>
      <c r="F5007" s="53" t="s">
        <v>142</v>
      </c>
      <c r="G5007" s="50" t="s">
        <v>138</v>
      </c>
      <c r="H5007" s="50" t="s">
        <v>144</v>
      </c>
      <c r="I5007" s="53">
        <v>38</v>
      </c>
      <c r="J5007" s="61">
        <v>0.43</v>
      </c>
      <c r="K5007" s="64">
        <f t="shared" si="324"/>
        <v>0.78364193031054086</v>
      </c>
      <c r="M5007" s="2"/>
    </row>
    <row r="5008" spans="1:13" x14ac:dyDescent="0.2">
      <c r="A5008" s="47" t="e">
        <f t="shared" si="322"/>
        <v>#VALUE!</v>
      </c>
      <c r="B5008" s="181" t="str">
        <f t="shared" si="323"/>
        <v>21-03-2022</v>
      </c>
      <c r="C5008" s="79" t="e">
        <f t="shared" si="325"/>
        <v>#VALUE!</v>
      </c>
      <c r="D5008" s="195" t="s">
        <v>388</v>
      </c>
      <c r="E5008" s="53" t="s">
        <v>21</v>
      </c>
      <c r="F5008" s="53" t="s">
        <v>142</v>
      </c>
      <c r="G5008" s="50" t="s">
        <v>138</v>
      </c>
      <c r="H5008" s="50" t="s">
        <v>144</v>
      </c>
      <c r="I5008" s="53">
        <v>42</v>
      </c>
      <c r="J5008" s="61">
        <v>0.51</v>
      </c>
      <c r="K5008" s="64">
        <f t="shared" si="324"/>
        <v>0.68837058632977</v>
      </c>
      <c r="M5008" s="2"/>
    </row>
    <row r="5009" spans="1:13" x14ac:dyDescent="0.2">
      <c r="A5009" s="47" t="e">
        <f t="shared" si="322"/>
        <v>#VALUE!</v>
      </c>
      <c r="B5009" s="181" t="str">
        <f t="shared" si="323"/>
        <v>21-03-2022</v>
      </c>
      <c r="C5009" s="79" t="e">
        <f t="shared" si="325"/>
        <v>#VALUE!</v>
      </c>
      <c r="D5009" s="195" t="s">
        <v>388</v>
      </c>
      <c r="E5009" s="53" t="s">
        <v>21</v>
      </c>
      <c r="F5009" s="53" t="s">
        <v>142</v>
      </c>
      <c r="G5009" s="50" t="s">
        <v>138</v>
      </c>
      <c r="H5009" s="50" t="s">
        <v>144</v>
      </c>
      <c r="I5009" s="53">
        <v>39</v>
      </c>
      <c r="J5009" s="61">
        <v>0.42</v>
      </c>
      <c r="K5009" s="64">
        <f t="shared" si="324"/>
        <v>0.70803621099479086</v>
      </c>
      <c r="M5009" s="2"/>
    </row>
    <row r="5010" spans="1:13" x14ac:dyDescent="0.2">
      <c r="A5010" s="47" t="e">
        <f t="shared" si="322"/>
        <v>#VALUE!</v>
      </c>
      <c r="B5010" s="181" t="str">
        <f t="shared" si="323"/>
        <v>21-03-2022</v>
      </c>
      <c r="C5010" s="79" t="e">
        <f t="shared" si="325"/>
        <v>#VALUE!</v>
      </c>
      <c r="D5010" s="195" t="s">
        <v>388</v>
      </c>
      <c r="E5010" s="53" t="s">
        <v>21</v>
      </c>
      <c r="F5010" s="53" t="s">
        <v>142</v>
      </c>
      <c r="G5010" s="50" t="s">
        <v>138</v>
      </c>
      <c r="H5010" s="50" t="s">
        <v>144</v>
      </c>
      <c r="I5010" s="53">
        <v>36</v>
      </c>
      <c r="J5010" s="61">
        <v>0.33</v>
      </c>
      <c r="K5010" s="64">
        <f t="shared" si="324"/>
        <v>0.70730452674897115</v>
      </c>
      <c r="M5010" s="2"/>
    </row>
    <row r="5011" spans="1:13" x14ac:dyDescent="0.2">
      <c r="A5011" s="47" t="e">
        <f t="shared" si="322"/>
        <v>#VALUE!</v>
      </c>
      <c r="B5011" s="181" t="str">
        <f t="shared" si="323"/>
        <v>21-03-2022</v>
      </c>
      <c r="C5011" s="79" t="e">
        <f t="shared" si="325"/>
        <v>#VALUE!</v>
      </c>
      <c r="D5011" s="195" t="s">
        <v>388</v>
      </c>
      <c r="E5011" s="53" t="s">
        <v>21</v>
      </c>
      <c r="F5011" s="53" t="s">
        <v>142</v>
      </c>
      <c r="G5011" s="50" t="s">
        <v>138</v>
      </c>
      <c r="H5011" s="50" t="s">
        <v>144</v>
      </c>
      <c r="I5011" s="53">
        <v>40</v>
      </c>
      <c r="J5011" s="61">
        <v>0.48</v>
      </c>
      <c r="K5011" s="64">
        <f t="shared" si="324"/>
        <v>0.75</v>
      </c>
      <c r="M5011" s="2"/>
    </row>
    <row r="5012" spans="1:13" x14ac:dyDescent="0.2">
      <c r="A5012" s="47" t="e">
        <f t="shared" si="322"/>
        <v>#VALUE!</v>
      </c>
      <c r="B5012" s="181" t="str">
        <f t="shared" si="323"/>
        <v>21-03-2022</v>
      </c>
      <c r="C5012" s="79" t="e">
        <f t="shared" si="325"/>
        <v>#VALUE!</v>
      </c>
      <c r="D5012" s="195" t="s">
        <v>388</v>
      </c>
      <c r="E5012" s="53" t="s">
        <v>21</v>
      </c>
      <c r="F5012" s="53" t="s">
        <v>142</v>
      </c>
      <c r="G5012" s="50" t="s">
        <v>138</v>
      </c>
      <c r="H5012" s="50" t="s">
        <v>144</v>
      </c>
      <c r="I5012" s="53">
        <v>40</v>
      </c>
      <c r="J5012" s="61">
        <v>0.47</v>
      </c>
      <c r="K5012" s="64">
        <f t="shared" si="324"/>
        <v>0.734375</v>
      </c>
      <c r="M5012" s="2"/>
    </row>
    <row r="5013" spans="1:13" x14ac:dyDescent="0.2">
      <c r="A5013" s="47" t="e">
        <f t="shared" si="322"/>
        <v>#VALUE!</v>
      </c>
      <c r="B5013" s="181" t="str">
        <f t="shared" si="323"/>
        <v>21-03-2022</v>
      </c>
      <c r="C5013" s="79" t="e">
        <f t="shared" si="325"/>
        <v>#VALUE!</v>
      </c>
      <c r="D5013" s="195" t="s">
        <v>388</v>
      </c>
      <c r="E5013" s="53" t="s">
        <v>21</v>
      </c>
      <c r="F5013" s="53" t="s">
        <v>142</v>
      </c>
      <c r="G5013" s="50" t="s">
        <v>138</v>
      </c>
      <c r="H5013" s="50" t="s">
        <v>144</v>
      </c>
      <c r="I5013" s="53">
        <v>43</v>
      </c>
      <c r="J5013" s="61">
        <v>0.57999999999999996</v>
      </c>
      <c r="K5013" s="64">
        <f t="shared" si="324"/>
        <v>0.72949551611807761</v>
      </c>
      <c r="M5013" s="2"/>
    </row>
    <row r="5014" spans="1:13" x14ac:dyDescent="0.2">
      <c r="A5014" s="47" t="e">
        <f t="shared" si="322"/>
        <v>#VALUE!</v>
      </c>
      <c r="B5014" s="181" t="str">
        <f t="shared" si="323"/>
        <v>21-03-2022</v>
      </c>
      <c r="C5014" s="79" t="e">
        <f t="shared" si="325"/>
        <v>#VALUE!</v>
      </c>
      <c r="D5014" s="195" t="s">
        <v>388</v>
      </c>
      <c r="E5014" s="53" t="s">
        <v>21</v>
      </c>
      <c r="F5014" s="53" t="s">
        <v>142</v>
      </c>
      <c r="G5014" s="50" t="s">
        <v>138</v>
      </c>
      <c r="H5014" s="50" t="s">
        <v>144</v>
      </c>
      <c r="I5014" s="53">
        <v>44</v>
      </c>
      <c r="J5014" s="61">
        <v>0.64</v>
      </c>
      <c r="K5014" s="64">
        <f t="shared" si="324"/>
        <v>0.75131480090157776</v>
      </c>
      <c r="M5014" s="2"/>
    </row>
    <row r="5015" spans="1:13" x14ac:dyDescent="0.2">
      <c r="A5015" s="47" t="e">
        <f t="shared" si="322"/>
        <v>#VALUE!</v>
      </c>
      <c r="B5015" s="181" t="str">
        <f t="shared" si="323"/>
        <v>21-03-2022</v>
      </c>
      <c r="C5015" s="79" t="e">
        <f t="shared" si="325"/>
        <v>#VALUE!</v>
      </c>
      <c r="D5015" s="195" t="s">
        <v>388</v>
      </c>
      <c r="E5015" s="53" t="s">
        <v>21</v>
      </c>
      <c r="F5015" s="53" t="s">
        <v>142</v>
      </c>
      <c r="G5015" s="50" t="s">
        <v>138</v>
      </c>
      <c r="H5015" s="50" t="s">
        <v>144</v>
      </c>
      <c r="I5015" s="53">
        <v>39</v>
      </c>
      <c r="J5015" s="61">
        <v>0.36</v>
      </c>
      <c r="K5015" s="64">
        <f t="shared" si="324"/>
        <v>0.60688818085267793</v>
      </c>
      <c r="M5015" s="2"/>
    </row>
    <row r="5016" spans="1:13" x14ac:dyDescent="0.2">
      <c r="A5016" s="47" t="e">
        <f t="shared" si="322"/>
        <v>#VALUE!</v>
      </c>
      <c r="B5016" s="181" t="str">
        <f t="shared" si="323"/>
        <v>21-03-2022</v>
      </c>
      <c r="C5016" s="79" t="e">
        <f t="shared" si="325"/>
        <v>#VALUE!</v>
      </c>
      <c r="D5016" s="195" t="s">
        <v>388</v>
      </c>
      <c r="E5016" s="53" t="s">
        <v>21</v>
      </c>
      <c r="F5016" s="53" t="s">
        <v>142</v>
      </c>
      <c r="G5016" s="50" t="s">
        <v>138</v>
      </c>
      <c r="H5016" s="50" t="s">
        <v>144</v>
      </c>
      <c r="I5016" s="53">
        <v>38</v>
      </c>
      <c r="J5016" s="61">
        <v>0.47</v>
      </c>
      <c r="K5016" s="64">
        <f t="shared" si="324"/>
        <v>0.85653885406035868</v>
      </c>
      <c r="M5016" s="2"/>
    </row>
    <row r="5017" spans="1:13" x14ac:dyDescent="0.2">
      <c r="A5017" s="47" t="e">
        <f t="shared" si="322"/>
        <v>#VALUE!</v>
      </c>
      <c r="B5017" s="181" t="str">
        <f t="shared" si="323"/>
        <v>21-03-2022</v>
      </c>
      <c r="C5017" s="79" t="e">
        <f t="shared" si="325"/>
        <v>#VALUE!</v>
      </c>
      <c r="D5017" s="195" t="s">
        <v>388</v>
      </c>
      <c r="E5017" s="53" t="s">
        <v>21</v>
      </c>
      <c r="F5017" s="53" t="s">
        <v>142</v>
      </c>
      <c r="G5017" s="50" t="s">
        <v>138</v>
      </c>
      <c r="H5017" s="50" t="s">
        <v>144</v>
      </c>
      <c r="I5017" s="53">
        <v>42</v>
      </c>
      <c r="J5017" s="61">
        <v>0.5</v>
      </c>
      <c r="K5017" s="64">
        <f t="shared" si="324"/>
        <v>0.6748731238527157</v>
      </c>
      <c r="M5017" s="2"/>
    </row>
    <row r="5018" spans="1:13" x14ac:dyDescent="0.2">
      <c r="A5018" s="47" t="e">
        <f t="shared" si="322"/>
        <v>#VALUE!</v>
      </c>
      <c r="B5018" s="181" t="str">
        <f t="shared" si="323"/>
        <v>21-03-2022</v>
      </c>
      <c r="C5018" s="79" t="e">
        <f t="shared" si="325"/>
        <v>#VALUE!</v>
      </c>
      <c r="D5018" s="195" t="s">
        <v>388</v>
      </c>
      <c r="E5018" s="53" t="s">
        <v>21</v>
      </c>
      <c r="F5018" s="53" t="s">
        <v>142</v>
      </c>
      <c r="G5018" s="50" t="s">
        <v>138</v>
      </c>
      <c r="H5018" s="50" t="s">
        <v>144</v>
      </c>
      <c r="I5018" s="53">
        <v>37</v>
      </c>
      <c r="J5018" s="61">
        <v>0.42</v>
      </c>
      <c r="K5018" s="64">
        <f t="shared" si="324"/>
        <v>0.82917102639527762</v>
      </c>
      <c r="M5018" s="2"/>
    </row>
    <row r="5019" spans="1:13" x14ac:dyDescent="0.2">
      <c r="A5019" s="47" t="e">
        <f t="shared" si="322"/>
        <v>#VALUE!</v>
      </c>
      <c r="B5019" s="181" t="str">
        <f t="shared" si="323"/>
        <v>21-03-2022</v>
      </c>
      <c r="C5019" s="79" t="e">
        <f t="shared" si="325"/>
        <v>#VALUE!</v>
      </c>
      <c r="D5019" s="195" t="s">
        <v>388</v>
      </c>
      <c r="E5019" s="53" t="s">
        <v>21</v>
      </c>
      <c r="F5019" s="53" t="s">
        <v>142</v>
      </c>
      <c r="G5019" s="50" t="s">
        <v>138</v>
      </c>
      <c r="H5019" s="50" t="s">
        <v>144</v>
      </c>
      <c r="I5019" s="53">
        <v>39</v>
      </c>
      <c r="J5019" s="61">
        <v>0.46</v>
      </c>
      <c r="K5019" s="64">
        <f t="shared" si="324"/>
        <v>0.77546823108953289</v>
      </c>
      <c r="M5019" s="2"/>
    </row>
    <row r="5020" spans="1:13" x14ac:dyDescent="0.2">
      <c r="A5020" s="47" t="e">
        <f t="shared" si="322"/>
        <v>#VALUE!</v>
      </c>
      <c r="B5020" s="181" t="str">
        <f t="shared" si="323"/>
        <v>21-03-2022</v>
      </c>
      <c r="C5020" s="79" t="e">
        <f t="shared" si="325"/>
        <v>#VALUE!</v>
      </c>
      <c r="D5020" s="195" t="s">
        <v>388</v>
      </c>
      <c r="E5020" s="53" t="s">
        <v>21</v>
      </c>
      <c r="F5020" s="53" t="s">
        <v>146</v>
      </c>
      <c r="G5020" s="50" t="s">
        <v>138</v>
      </c>
      <c r="H5020" s="50" t="s">
        <v>144</v>
      </c>
      <c r="I5020" s="53">
        <v>41</v>
      </c>
      <c r="J5020" s="61">
        <v>0.59</v>
      </c>
      <c r="K5020" s="64">
        <f t="shared" si="324"/>
        <v>0.85605258194164335</v>
      </c>
      <c r="M5020" s="2"/>
    </row>
    <row r="5021" spans="1:13" x14ac:dyDescent="0.2">
      <c r="A5021" s="47" t="e">
        <f t="shared" si="322"/>
        <v>#VALUE!</v>
      </c>
      <c r="B5021" s="181" t="str">
        <f t="shared" si="323"/>
        <v>21-03-2022</v>
      </c>
      <c r="C5021" s="79" t="e">
        <f t="shared" si="325"/>
        <v>#VALUE!</v>
      </c>
      <c r="D5021" s="195" t="s">
        <v>388</v>
      </c>
      <c r="E5021" s="53" t="s">
        <v>21</v>
      </c>
      <c r="F5021" s="53" t="s">
        <v>146</v>
      </c>
      <c r="G5021" s="50" t="s">
        <v>138</v>
      </c>
      <c r="H5021" s="50" t="s">
        <v>144</v>
      </c>
      <c r="I5021" s="53">
        <v>39</v>
      </c>
      <c r="J5021" s="61">
        <v>0.48</v>
      </c>
      <c r="K5021" s="64">
        <f t="shared" si="324"/>
        <v>0.8091842411369039</v>
      </c>
      <c r="M5021" s="2"/>
    </row>
    <row r="5022" spans="1:13" x14ac:dyDescent="0.2">
      <c r="A5022" s="47" t="e">
        <f t="shared" si="322"/>
        <v>#VALUE!</v>
      </c>
      <c r="B5022" s="181" t="str">
        <f t="shared" si="323"/>
        <v>21-03-2022</v>
      </c>
      <c r="C5022" s="79" t="e">
        <f t="shared" si="325"/>
        <v>#VALUE!</v>
      </c>
      <c r="D5022" s="195" t="s">
        <v>388</v>
      </c>
      <c r="E5022" s="53" t="s">
        <v>21</v>
      </c>
      <c r="F5022" s="53" t="s">
        <v>146</v>
      </c>
      <c r="G5022" s="50" t="s">
        <v>138</v>
      </c>
      <c r="H5022" s="50" t="s">
        <v>144</v>
      </c>
      <c r="I5022" s="53">
        <v>41</v>
      </c>
      <c r="J5022" s="61">
        <v>0.6</v>
      </c>
      <c r="K5022" s="64">
        <f t="shared" si="324"/>
        <v>0.87056194773726436</v>
      </c>
      <c r="M5022" s="2"/>
    </row>
    <row r="5023" spans="1:13" x14ac:dyDescent="0.2">
      <c r="A5023" s="47" t="e">
        <f t="shared" si="322"/>
        <v>#VALUE!</v>
      </c>
      <c r="B5023" s="181" t="str">
        <f t="shared" si="323"/>
        <v>21-03-2022</v>
      </c>
      <c r="C5023" s="79" t="e">
        <f t="shared" si="325"/>
        <v>#VALUE!</v>
      </c>
      <c r="D5023" s="195" t="s">
        <v>388</v>
      </c>
      <c r="E5023" s="53" t="s">
        <v>21</v>
      </c>
      <c r="F5023" s="53" t="s">
        <v>146</v>
      </c>
      <c r="G5023" s="50" t="s">
        <v>138</v>
      </c>
      <c r="H5023" s="50" t="s">
        <v>144</v>
      </c>
      <c r="I5023" s="53">
        <v>41</v>
      </c>
      <c r="J5023" s="61">
        <v>0.51</v>
      </c>
      <c r="K5023" s="64">
        <f t="shared" si="324"/>
        <v>0.73997765557667472</v>
      </c>
      <c r="M5023" s="2"/>
    </row>
    <row r="5024" spans="1:13" x14ac:dyDescent="0.2">
      <c r="A5024" s="47" t="e">
        <f t="shared" si="322"/>
        <v>#VALUE!</v>
      </c>
      <c r="B5024" s="181" t="str">
        <f t="shared" si="323"/>
        <v>21-03-2022</v>
      </c>
      <c r="C5024" s="79" t="e">
        <f t="shared" si="325"/>
        <v>#VALUE!</v>
      </c>
      <c r="D5024" s="195" t="s">
        <v>388</v>
      </c>
      <c r="E5024" s="53" t="s">
        <v>21</v>
      </c>
      <c r="F5024" s="53" t="s">
        <v>146</v>
      </c>
      <c r="G5024" s="50" t="s">
        <v>138</v>
      </c>
      <c r="H5024" s="50" t="s">
        <v>144</v>
      </c>
      <c r="I5024" s="53">
        <v>40</v>
      </c>
      <c r="J5024" s="61">
        <v>0.45</v>
      </c>
      <c r="K5024" s="64">
        <f t="shared" si="324"/>
        <v>0.703125</v>
      </c>
      <c r="M5024" s="2"/>
    </row>
    <row r="5025" spans="1:13" x14ac:dyDescent="0.2">
      <c r="A5025" s="47" t="e">
        <f t="shared" si="322"/>
        <v>#VALUE!</v>
      </c>
      <c r="B5025" s="181" t="str">
        <f t="shared" si="323"/>
        <v>21-03-2022</v>
      </c>
      <c r="C5025" s="79" t="e">
        <f t="shared" si="325"/>
        <v>#VALUE!</v>
      </c>
      <c r="D5025" s="195" t="s">
        <v>388</v>
      </c>
      <c r="E5025" s="53" t="s">
        <v>21</v>
      </c>
      <c r="F5025" s="53" t="s">
        <v>146</v>
      </c>
      <c r="G5025" s="50" t="s">
        <v>138</v>
      </c>
      <c r="H5025" s="50" t="s">
        <v>144</v>
      </c>
      <c r="I5025" s="53">
        <v>40</v>
      </c>
      <c r="J5025" s="61">
        <v>0.33</v>
      </c>
      <c r="K5025" s="64">
        <f t="shared" si="324"/>
        <v>0.515625</v>
      </c>
      <c r="M5025" s="2"/>
    </row>
    <row r="5026" spans="1:13" x14ac:dyDescent="0.2">
      <c r="A5026" s="47" t="e">
        <f t="shared" si="322"/>
        <v>#VALUE!</v>
      </c>
      <c r="B5026" s="181" t="str">
        <f t="shared" si="323"/>
        <v>21-03-2022</v>
      </c>
      <c r="C5026" s="79" t="e">
        <f t="shared" si="325"/>
        <v>#VALUE!</v>
      </c>
      <c r="D5026" s="195" t="s">
        <v>388</v>
      </c>
      <c r="E5026" s="53" t="s">
        <v>21</v>
      </c>
      <c r="F5026" s="53" t="s">
        <v>146</v>
      </c>
      <c r="G5026" s="50" t="s">
        <v>138</v>
      </c>
      <c r="H5026" s="50" t="s">
        <v>144</v>
      </c>
      <c r="I5026" s="53">
        <v>49</v>
      </c>
      <c r="J5026" s="61">
        <v>0.61</v>
      </c>
      <c r="K5026" s="64">
        <f t="shared" si="324"/>
        <v>0.51849144489115928</v>
      </c>
      <c r="M5026" s="2"/>
    </row>
    <row r="5027" spans="1:13" x14ac:dyDescent="0.2">
      <c r="A5027" s="47" t="e">
        <f t="shared" si="322"/>
        <v>#VALUE!</v>
      </c>
      <c r="B5027" s="181" t="str">
        <f t="shared" si="323"/>
        <v>21-03-2022</v>
      </c>
      <c r="C5027" s="79" t="e">
        <f t="shared" si="325"/>
        <v>#VALUE!</v>
      </c>
      <c r="D5027" s="195" t="s">
        <v>388</v>
      </c>
      <c r="E5027" s="53" t="s">
        <v>21</v>
      </c>
      <c r="F5027" s="53" t="s">
        <v>146</v>
      </c>
      <c r="G5027" s="50" t="s">
        <v>138</v>
      </c>
      <c r="H5027" s="50" t="s">
        <v>144</v>
      </c>
      <c r="I5027" s="53">
        <v>43</v>
      </c>
      <c r="J5027" s="61">
        <v>0.69</v>
      </c>
      <c r="K5027" s="64">
        <f t="shared" si="324"/>
        <v>0.86784811400254069</v>
      </c>
      <c r="M5027" s="2"/>
    </row>
    <row r="5028" spans="1:13" x14ac:dyDescent="0.2">
      <c r="A5028" s="47" t="e">
        <f t="shared" si="322"/>
        <v>#VALUE!</v>
      </c>
      <c r="B5028" s="181" t="str">
        <f t="shared" si="323"/>
        <v>21-03-2022</v>
      </c>
      <c r="C5028" s="79" t="e">
        <f t="shared" si="325"/>
        <v>#VALUE!</v>
      </c>
      <c r="D5028" s="195" t="s">
        <v>388</v>
      </c>
      <c r="E5028" s="53" t="s">
        <v>21</v>
      </c>
      <c r="F5028" s="53" t="s">
        <v>146</v>
      </c>
      <c r="G5028" s="50" t="s">
        <v>138</v>
      </c>
      <c r="H5028" s="50" t="s">
        <v>144</v>
      </c>
      <c r="I5028" s="53">
        <v>44</v>
      </c>
      <c r="J5028" s="61">
        <v>0.92</v>
      </c>
      <c r="K5028" s="64">
        <f t="shared" si="324"/>
        <v>1.080015026296018</v>
      </c>
      <c r="M5028" s="2"/>
    </row>
    <row r="5029" spans="1:13" x14ac:dyDescent="0.2">
      <c r="A5029" s="47" t="e">
        <f t="shared" si="322"/>
        <v>#VALUE!</v>
      </c>
      <c r="B5029" s="181" t="str">
        <f t="shared" si="323"/>
        <v>21-03-2022</v>
      </c>
      <c r="C5029" s="79" t="e">
        <f t="shared" si="325"/>
        <v>#VALUE!</v>
      </c>
      <c r="D5029" s="195" t="s">
        <v>388</v>
      </c>
      <c r="E5029" s="53" t="s">
        <v>21</v>
      </c>
      <c r="F5029" s="53" t="s">
        <v>146</v>
      </c>
      <c r="G5029" s="50" t="s">
        <v>138</v>
      </c>
      <c r="H5029" s="50" t="s">
        <v>144</v>
      </c>
      <c r="I5029" s="53">
        <v>42</v>
      </c>
      <c r="J5029" s="61">
        <v>0.67</v>
      </c>
      <c r="K5029" s="64">
        <f t="shared" si="324"/>
        <v>0.90432998596263903</v>
      </c>
      <c r="M5029" s="2"/>
    </row>
    <row r="5030" spans="1:13" x14ac:dyDescent="0.2">
      <c r="A5030" s="47" t="e">
        <f t="shared" ref="A5030:A5093" si="326">YEAR(D5030)</f>
        <v>#VALUE!</v>
      </c>
      <c r="B5030" s="181" t="str">
        <f t="shared" si="323"/>
        <v>21-03-2022</v>
      </c>
      <c r="C5030" s="79" t="e">
        <f t="shared" si="325"/>
        <v>#VALUE!</v>
      </c>
      <c r="D5030" s="195" t="s">
        <v>388</v>
      </c>
      <c r="E5030" s="53" t="s">
        <v>21</v>
      </c>
      <c r="F5030" s="53" t="s">
        <v>146</v>
      </c>
      <c r="G5030" s="50" t="s">
        <v>138</v>
      </c>
      <c r="H5030" s="50" t="s">
        <v>144</v>
      </c>
      <c r="I5030" s="53">
        <v>37</v>
      </c>
      <c r="J5030" s="61">
        <v>0.49</v>
      </c>
      <c r="K5030" s="64">
        <f t="shared" si="324"/>
        <v>0.96736619746115726</v>
      </c>
      <c r="M5030" s="2"/>
    </row>
    <row r="5031" spans="1:13" x14ac:dyDescent="0.2">
      <c r="A5031" s="47" t="e">
        <f t="shared" si="326"/>
        <v>#VALUE!</v>
      </c>
      <c r="B5031" s="181" t="str">
        <f t="shared" si="323"/>
        <v>21-03-2022</v>
      </c>
      <c r="C5031" s="79" t="e">
        <f t="shared" si="325"/>
        <v>#VALUE!</v>
      </c>
      <c r="D5031" s="195" t="s">
        <v>388</v>
      </c>
      <c r="E5031" s="53" t="s">
        <v>21</v>
      </c>
      <c r="F5031" s="53" t="s">
        <v>146</v>
      </c>
      <c r="G5031" s="50" t="s">
        <v>138</v>
      </c>
      <c r="H5031" s="50" t="s">
        <v>144</v>
      </c>
      <c r="I5031" s="53">
        <v>41</v>
      </c>
      <c r="J5031" s="61">
        <v>0.59</v>
      </c>
      <c r="K5031" s="64">
        <f t="shared" si="324"/>
        <v>0.85605258194164335</v>
      </c>
      <c r="M5031" s="2"/>
    </row>
    <row r="5032" spans="1:13" x14ac:dyDescent="0.2">
      <c r="A5032" s="47" t="e">
        <f t="shared" si="326"/>
        <v>#VALUE!</v>
      </c>
      <c r="B5032" s="181" t="str">
        <f t="shared" si="323"/>
        <v>21-03-2022</v>
      </c>
      <c r="C5032" s="79" t="e">
        <f t="shared" si="325"/>
        <v>#VALUE!</v>
      </c>
      <c r="D5032" s="195" t="s">
        <v>388</v>
      </c>
      <c r="E5032" s="53" t="s">
        <v>21</v>
      </c>
      <c r="F5032" s="53" t="s">
        <v>146</v>
      </c>
      <c r="G5032" s="50" t="s">
        <v>138</v>
      </c>
      <c r="H5032" s="50" t="s">
        <v>144</v>
      </c>
      <c r="I5032" s="53">
        <v>44</v>
      </c>
      <c r="J5032" s="61">
        <v>0.82</v>
      </c>
      <c r="K5032" s="64">
        <f t="shared" si="324"/>
        <v>0.96262208865514653</v>
      </c>
      <c r="M5032" s="2"/>
    </row>
    <row r="5033" spans="1:13" x14ac:dyDescent="0.2">
      <c r="A5033" s="47" t="e">
        <f t="shared" si="326"/>
        <v>#VALUE!</v>
      </c>
      <c r="B5033" s="181" t="str">
        <f t="shared" si="323"/>
        <v>21-03-2022</v>
      </c>
      <c r="C5033" s="79" t="e">
        <f t="shared" si="325"/>
        <v>#VALUE!</v>
      </c>
      <c r="D5033" s="195" t="s">
        <v>388</v>
      </c>
      <c r="E5033" s="53" t="s">
        <v>21</v>
      </c>
      <c r="F5033" s="53" t="s">
        <v>146</v>
      </c>
      <c r="G5033" s="50" t="s">
        <v>138</v>
      </c>
      <c r="H5033" s="50" t="s">
        <v>144</v>
      </c>
      <c r="I5033" s="53">
        <v>42</v>
      </c>
      <c r="J5033" s="61">
        <v>0.72</v>
      </c>
      <c r="K5033" s="64">
        <f t="shared" si="324"/>
        <v>0.97181729834791064</v>
      </c>
      <c r="M5033" s="2"/>
    </row>
    <row r="5034" spans="1:13" x14ac:dyDescent="0.2">
      <c r="A5034" s="47" t="e">
        <f t="shared" si="326"/>
        <v>#VALUE!</v>
      </c>
      <c r="B5034" s="181" t="str">
        <f t="shared" si="323"/>
        <v>21-03-2022</v>
      </c>
      <c r="C5034" s="79" t="e">
        <f t="shared" si="325"/>
        <v>#VALUE!</v>
      </c>
      <c r="D5034" s="195" t="s">
        <v>388</v>
      </c>
      <c r="E5034" s="53" t="s">
        <v>21</v>
      </c>
      <c r="F5034" s="53" t="s">
        <v>146</v>
      </c>
      <c r="G5034" s="50" t="s">
        <v>138</v>
      </c>
      <c r="H5034" s="50" t="s">
        <v>144</v>
      </c>
      <c r="I5034" s="53">
        <v>38</v>
      </c>
      <c r="J5034" s="61">
        <v>0.48</v>
      </c>
      <c r="K5034" s="64">
        <f t="shared" si="324"/>
        <v>0.87476308499781308</v>
      </c>
      <c r="M5034" s="2"/>
    </row>
    <row r="5035" spans="1:13" x14ac:dyDescent="0.2">
      <c r="A5035" s="47" t="e">
        <f t="shared" si="326"/>
        <v>#VALUE!</v>
      </c>
      <c r="B5035" s="181" t="str">
        <f t="shared" si="323"/>
        <v>21-03-2022</v>
      </c>
      <c r="C5035" s="79" t="e">
        <f t="shared" si="325"/>
        <v>#VALUE!</v>
      </c>
      <c r="D5035" s="195" t="s">
        <v>388</v>
      </c>
      <c r="E5035" s="53" t="s">
        <v>221</v>
      </c>
      <c r="F5035" s="53" t="s">
        <v>146</v>
      </c>
      <c r="G5035" s="50" t="s">
        <v>138</v>
      </c>
      <c r="H5035" s="50" t="s">
        <v>144</v>
      </c>
      <c r="I5035" s="53">
        <v>36</v>
      </c>
      <c r="J5035" s="61">
        <v>0.4</v>
      </c>
      <c r="K5035" s="64">
        <f t="shared" si="324"/>
        <v>0.85733882030178321</v>
      </c>
      <c r="M5035" s="2"/>
    </row>
    <row r="5036" spans="1:13" x14ac:dyDescent="0.2">
      <c r="A5036" s="47" t="e">
        <f t="shared" si="326"/>
        <v>#VALUE!</v>
      </c>
      <c r="B5036" s="181" t="str">
        <f t="shared" ref="B5036:B5099" si="327">TEXT(D5036,"mmm")</f>
        <v>21-03-2022</v>
      </c>
      <c r="C5036" s="79" t="e">
        <f t="shared" si="325"/>
        <v>#VALUE!</v>
      </c>
      <c r="D5036" s="195" t="s">
        <v>388</v>
      </c>
      <c r="E5036" s="53" t="s">
        <v>221</v>
      </c>
      <c r="F5036" s="53" t="s">
        <v>146</v>
      </c>
      <c r="G5036" s="50" t="s">
        <v>138</v>
      </c>
      <c r="H5036" s="50" t="s">
        <v>144</v>
      </c>
      <c r="I5036" s="53">
        <v>37</v>
      </c>
      <c r="J5036" s="61">
        <v>0.5</v>
      </c>
      <c r="K5036" s="64">
        <f t="shared" si="324"/>
        <v>0.98710836475628294</v>
      </c>
      <c r="M5036" s="2"/>
    </row>
    <row r="5037" spans="1:13" x14ac:dyDescent="0.2">
      <c r="A5037" s="47" t="e">
        <f t="shared" si="326"/>
        <v>#VALUE!</v>
      </c>
      <c r="B5037" s="181" t="str">
        <f t="shared" si="327"/>
        <v>21-03-2022</v>
      </c>
      <c r="C5037" s="79" t="e">
        <f t="shared" si="325"/>
        <v>#VALUE!</v>
      </c>
      <c r="D5037" s="195" t="s">
        <v>388</v>
      </c>
      <c r="E5037" s="53" t="s">
        <v>223</v>
      </c>
      <c r="F5037" s="53" t="s">
        <v>146</v>
      </c>
      <c r="G5037" s="50" t="s">
        <v>138</v>
      </c>
      <c r="H5037" s="50" t="s">
        <v>144</v>
      </c>
      <c r="I5037" s="53">
        <v>38</v>
      </c>
      <c r="J5037" s="61">
        <v>0.47</v>
      </c>
      <c r="K5037" s="64">
        <f t="shared" si="324"/>
        <v>0.85653885406035868</v>
      </c>
      <c r="M5037" s="2"/>
    </row>
    <row r="5038" spans="1:13" x14ac:dyDescent="0.2">
      <c r="A5038" s="47" t="e">
        <f t="shared" si="326"/>
        <v>#VALUE!</v>
      </c>
      <c r="B5038" s="181" t="str">
        <f t="shared" si="327"/>
        <v>21-03-2022</v>
      </c>
      <c r="C5038" s="79" t="e">
        <f t="shared" si="325"/>
        <v>#VALUE!</v>
      </c>
      <c r="D5038" s="195" t="s">
        <v>388</v>
      </c>
      <c r="E5038" s="53" t="s">
        <v>223</v>
      </c>
      <c r="F5038" s="53" t="s">
        <v>146</v>
      </c>
      <c r="G5038" s="50" t="s">
        <v>138</v>
      </c>
      <c r="H5038" s="50" t="s">
        <v>144</v>
      </c>
      <c r="I5038" s="53">
        <v>36</v>
      </c>
      <c r="J5038" s="61">
        <v>0.37</v>
      </c>
      <c r="K5038" s="64">
        <f t="shared" si="324"/>
        <v>0.79303840877914955</v>
      </c>
      <c r="M5038" s="2"/>
    </row>
    <row r="5039" spans="1:13" x14ac:dyDescent="0.2">
      <c r="A5039" s="47" t="e">
        <f t="shared" si="326"/>
        <v>#VALUE!</v>
      </c>
      <c r="B5039" s="181" t="str">
        <f t="shared" si="327"/>
        <v>21-03-2022</v>
      </c>
      <c r="C5039" s="79" t="e">
        <f t="shared" si="325"/>
        <v>#VALUE!</v>
      </c>
      <c r="D5039" s="195" t="s">
        <v>388</v>
      </c>
      <c r="E5039" s="53" t="s">
        <v>223</v>
      </c>
      <c r="F5039" s="53" t="s">
        <v>146</v>
      </c>
      <c r="G5039" s="50" t="s">
        <v>138</v>
      </c>
      <c r="H5039" s="50" t="s">
        <v>144</v>
      </c>
      <c r="I5039" s="53">
        <v>34</v>
      </c>
      <c r="J5039" s="61">
        <v>0.38</v>
      </c>
      <c r="K5039" s="64">
        <f t="shared" si="324"/>
        <v>0.96682271524526764</v>
      </c>
      <c r="M5039" s="2"/>
    </row>
    <row r="5040" spans="1:13" x14ac:dyDescent="0.2">
      <c r="A5040" s="47" t="e">
        <f t="shared" si="326"/>
        <v>#VALUE!</v>
      </c>
      <c r="B5040" s="181" t="str">
        <f t="shared" si="327"/>
        <v>21-03-2022</v>
      </c>
      <c r="C5040" s="79" t="e">
        <f t="shared" si="325"/>
        <v>#VALUE!</v>
      </c>
      <c r="D5040" s="195" t="s">
        <v>388</v>
      </c>
      <c r="E5040" s="53" t="s">
        <v>223</v>
      </c>
      <c r="F5040" s="53" t="s">
        <v>146</v>
      </c>
      <c r="G5040" s="50" t="s">
        <v>138</v>
      </c>
      <c r="H5040" s="50" t="s">
        <v>144</v>
      </c>
      <c r="I5040" s="53">
        <v>37</v>
      </c>
      <c r="J5040" s="61">
        <v>0.42</v>
      </c>
      <c r="K5040" s="64">
        <f t="shared" si="324"/>
        <v>0.82917102639527762</v>
      </c>
      <c r="M5040" s="2"/>
    </row>
    <row r="5041" spans="1:13" x14ac:dyDescent="0.2">
      <c r="A5041" s="47" t="e">
        <f t="shared" si="326"/>
        <v>#VALUE!</v>
      </c>
      <c r="B5041" s="181" t="str">
        <f t="shared" si="327"/>
        <v>21-03-2022</v>
      </c>
      <c r="C5041" s="79" t="e">
        <f t="shared" si="325"/>
        <v>#VALUE!</v>
      </c>
      <c r="D5041" s="195" t="s">
        <v>388</v>
      </c>
      <c r="E5041" s="53" t="s">
        <v>223</v>
      </c>
      <c r="F5041" s="53" t="s">
        <v>146</v>
      </c>
      <c r="G5041" s="50" t="s">
        <v>138</v>
      </c>
      <c r="H5041" s="50" t="s">
        <v>144</v>
      </c>
      <c r="I5041" s="53">
        <v>35</v>
      </c>
      <c r="J5041" s="61">
        <v>0.38</v>
      </c>
      <c r="K5041" s="64">
        <f t="shared" si="324"/>
        <v>0.88629737609329451</v>
      </c>
      <c r="M5041" s="2"/>
    </row>
    <row r="5042" spans="1:13" x14ac:dyDescent="0.2">
      <c r="A5042" s="47" t="e">
        <f t="shared" si="326"/>
        <v>#VALUE!</v>
      </c>
      <c r="B5042" s="181" t="str">
        <f t="shared" si="327"/>
        <v>21-03-2022</v>
      </c>
      <c r="C5042" s="79" t="e">
        <f t="shared" si="325"/>
        <v>#VALUE!</v>
      </c>
      <c r="D5042" s="195" t="s">
        <v>388</v>
      </c>
      <c r="E5042" s="53" t="s">
        <v>223</v>
      </c>
      <c r="F5042" s="53" t="s">
        <v>146</v>
      </c>
      <c r="G5042" s="50" t="s">
        <v>138</v>
      </c>
      <c r="H5042" s="50" t="s">
        <v>144</v>
      </c>
      <c r="I5042" s="53">
        <v>36</v>
      </c>
      <c r="J5042" s="61">
        <v>0.47</v>
      </c>
      <c r="K5042" s="64">
        <f t="shared" si="324"/>
        <v>1.0073731138545954</v>
      </c>
      <c r="M5042" s="2"/>
    </row>
    <row r="5043" spans="1:13" x14ac:dyDescent="0.2">
      <c r="A5043" s="47" t="e">
        <f t="shared" si="326"/>
        <v>#VALUE!</v>
      </c>
      <c r="B5043" s="181" t="str">
        <f t="shared" si="327"/>
        <v>21-03-2022</v>
      </c>
      <c r="C5043" s="79" t="e">
        <f t="shared" si="325"/>
        <v>#VALUE!</v>
      </c>
      <c r="D5043" s="195" t="s">
        <v>388</v>
      </c>
      <c r="E5043" s="53" t="s">
        <v>223</v>
      </c>
      <c r="F5043" s="53" t="s">
        <v>146</v>
      </c>
      <c r="G5043" s="50" t="s">
        <v>138</v>
      </c>
      <c r="H5043" s="50" t="s">
        <v>144</v>
      </c>
      <c r="I5043" s="53">
        <v>33</v>
      </c>
      <c r="J5043" s="61">
        <v>0.28000000000000003</v>
      </c>
      <c r="K5043" s="64">
        <f t="shared" si="324"/>
        <v>0.77914127500904373</v>
      </c>
      <c r="M5043" s="2"/>
    </row>
    <row r="5044" spans="1:13" x14ac:dyDescent="0.2">
      <c r="A5044" s="47" t="e">
        <f t="shared" si="326"/>
        <v>#VALUE!</v>
      </c>
      <c r="B5044" s="181" t="str">
        <f t="shared" si="327"/>
        <v>21-03-2022</v>
      </c>
      <c r="C5044" s="79" t="e">
        <f t="shared" si="325"/>
        <v>#VALUE!</v>
      </c>
      <c r="D5044" s="195" t="s">
        <v>388</v>
      </c>
      <c r="E5044" s="53" t="s">
        <v>223</v>
      </c>
      <c r="F5044" s="53" t="s">
        <v>146</v>
      </c>
      <c r="G5044" s="50" t="s">
        <v>138</v>
      </c>
      <c r="H5044" s="50" t="s">
        <v>144</v>
      </c>
      <c r="I5044" s="53">
        <v>36</v>
      </c>
      <c r="J5044" s="61">
        <v>0.39</v>
      </c>
      <c r="K5044" s="64">
        <f t="shared" si="324"/>
        <v>0.83590534979423869</v>
      </c>
      <c r="M5044" s="2"/>
    </row>
    <row r="5045" spans="1:13" x14ac:dyDescent="0.2">
      <c r="A5045" s="47" t="e">
        <f t="shared" si="326"/>
        <v>#VALUE!</v>
      </c>
      <c r="B5045" s="181" t="str">
        <f t="shared" si="327"/>
        <v>21-03-2022</v>
      </c>
      <c r="C5045" s="79" t="e">
        <f t="shared" si="325"/>
        <v>#VALUE!</v>
      </c>
      <c r="D5045" s="195" t="s">
        <v>388</v>
      </c>
      <c r="E5045" s="53" t="s">
        <v>223</v>
      </c>
      <c r="F5045" s="53" t="s">
        <v>146</v>
      </c>
      <c r="G5045" s="50" t="s">
        <v>138</v>
      </c>
      <c r="H5045" s="50" t="s">
        <v>144</v>
      </c>
      <c r="I5045" s="53">
        <v>35</v>
      </c>
      <c r="J5045" s="61">
        <v>0.38</v>
      </c>
      <c r="K5045" s="64">
        <f t="shared" si="324"/>
        <v>0.88629737609329451</v>
      </c>
      <c r="M5045" s="2"/>
    </row>
    <row r="5046" spans="1:13" x14ac:dyDescent="0.2">
      <c r="A5046" s="47" t="e">
        <f t="shared" si="326"/>
        <v>#VALUE!</v>
      </c>
      <c r="B5046" s="181" t="str">
        <f t="shared" si="327"/>
        <v>21-03-2022</v>
      </c>
      <c r="C5046" s="79" t="e">
        <f t="shared" si="325"/>
        <v>#VALUE!</v>
      </c>
      <c r="D5046" s="195" t="s">
        <v>388</v>
      </c>
      <c r="E5046" s="53" t="s">
        <v>223</v>
      </c>
      <c r="F5046" s="53" t="s">
        <v>146</v>
      </c>
      <c r="G5046" s="50" t="s">
        <v>138</v>
      </c>
      <c r="H5046" s="50" t="s">
        <v>144</v>
      </c>
      <c r="I5046" s="53">
        <v>35</v>
      </c>
      <c r="J5046" s="61">
        <v>0.4</v>
      </c>
      <c r="K5046" s="64">
        <f t="shared" si="324"/>
        <v>0.93294460641399413</v>
      </c>
      <c r="M5046" s="2"/>
    </row>
    <row r="5047" spans="1:13" x14ac:dyDescent="0.2">
      <c r="A5047" s="47" t="e">
        <f t="shared" si="326"/>
        <v>#VALUE!</v>
      </c>
      <c r="B5047" s="181" t="str">
        <f t="shared" si="327"/>
        <v>21-03-2022</v>
      </c>
      <c r="C5047" s="79" t="e">
        <f t="shared" si="325"/>
        <v>#VALUE!</v>
      </c>
      <c r="D5047" s="195" t="s">
        <v>388</v>
      </c>
      <c r="E5047" s="53" t="s">
        <v>223</v>
      </c>
      <c r="F5047" s="53" t="s">
        <v>146</v>
      </c>
      <c r="G5047" s="50" t="s">
        <v>138</v>
      </c>
      <c r="H5047" s="50" t="s">
        <v>144</v>
      </c>
      <c r="I5047" s="53">
        <v>36</v>
      </c>
      <c r="J5047" s="61">
        <v>0.47</v>
      </c>
      <c r="K5047" s="64">
        <f t="shared" si="324"/>
        <v>1.0073731138545954</v>
      </c>
      <c r="M5047" s="2"/>
    </row>
    <row r="5048" spans="1:13" x14ac:dyDescent="0.2">
      <c r="A5048" s="47" t="e">
        <f t="shared" si="326"/>
        <v>#VALUE!</v>
      </c>
      <c r="B5048" s="181" t="str">
        <f t="shared" si="327"/>
        <v>21-03-2022</v>
      </c>
      <c r="C5048" s="79" t="e">
        <f t="shared" si="325"/>
        <v>#VALUE!</v>
      </c>
      <c r="D5048" s="195" t="s">
        <v>388</v>
      </c>
      <c r="E5048" s="53" t="s">
        <v>223</v>
      </c>
      <c r="F5048" s="53" t="s">
        <v>146</v>
      </c>
      <c r="G5048" s="50" t="s">
        <v>138</v>
      </c>
      <c r="H5048" s="50" t="s">
        <v>144</v>
      </c>
      <c r="I5048" s="53">
        <v>36</v>
      </c>
      <c r="J5048" s="61">
        <v>0.38</v>
      </c>
      <c r="K5048" s="64">
        <f t="shared" si="324"/>
        <v>0.81447187928669407</v>
      </c>
      <c r="M5048" s="2"/>
    </row>
    <row r="5049" spans="1:13" x14ac:dyDescent="0.2">
      <c r="A5049" s="47" t="e">
        <f t="shared" si="326"/>
        <v>#VALUE!</v>
      </c>
      <c r="B5049" s="181" t="str">
        <f t="shared" si="327"/>
        <v>21-03-2022</v>
      </c>
      <c r="C5049" s="79" t="e">
        <f t="shared" si="325"/>
        <v>#VALUE!</v>
      </c>
      <c r="D5049" s="195" t="s">
        <v>388</v>
      </c>
      <c r="E5049" s="53" t="s">
        <v>223</v>
      </c>
      <c r="F5049" s="53" t="s">
        <v>146</v>
      </c>
      <c r="G5049" s="50" t="s">
        <v>138</v>
      </c>
      <c r="H5049" s="50" t="s">
        <v>144</v>
      </c>
      <c r="I5049" s="53">
        <v>38</v>
      </c>
      <c r="J5049" s="61">
        <v>0.5</v>
      </c>
      <c r="K5049" s="64">
        <f t="shared" si="324"/>
        <v>0.91121154687272199</v>
      </c>
      <c r="M5049" s="2"/>
    </row>
    <row r="5050" spans="1:13" x14ac:dyDescent="0.2">
      <c r="A5050" s="47" t="e">
        <f t="shared" si="326"/>
        <v>#VALUE!</v>
      </c>
      <c r="B5050" s="181" t="str">
        <f t="shared" si="327"/>
        <v>21-03-2022</v>
      </c>
      <c r="C5050" s="79" t="e">
        <f t="shared" si="325"/>
        <v>#VALUE!</v>
      </c>
      <c r="D5050" s="195" t="s">
        <v>388</v>
      </c>
      <c r="E5050" s="53" t="s">
        <v>223</v>
      </c>
      <c r="F5050" s="53" t="s">
        <v>146</v>
      </c>
      <c r="G5050" s="50" t="s">
        <v>138</v>
      </c>
      <c r="H5050" s="50" t="s">
        <v>144</v>
      </c>
      <c r="I5050" s="53">
        <v>39</v>
      </c>
      <c r="J5050" s="61">
        <v>0.52</v>
      </c>
      <c r="K5050" s="64">
        <f t="shared" si="324"/>
        <v>0.87661626123164582</v>
      </c>
      <c r="M5050" s="2"/>
    </row>
    <row r="5051" spans="1:13" x14ac:dyDescent="0.2">
      <c r="A5051" s="47" t="e">
        <f t="shared" si="326"/>
        <v>#VALUE!</v>
      </c>
      <c r="B5051" s="181" t="str">
        <f t="shared" si="327"/>
        <v>21-03-2022</v>
      </c>
      <c r="C5051" s="79" t="e">
        <f t="shared" si="325"/>
        <v>#VALUE!</v>
      </c>
      <c r="D5051" s="195" t="s">
        <v>388</v>
      </c>
      <c r="E5051" s="53" t="s">
        <v>223</v>
      </c>
      <c r="F5051" s="53" t="s">
        <v>146</v>
      </c>
      <c r="G5051" s="50" t="s">
        <v>138</v>
      </c>
      <c r="H5051" s="50" t="s">
        <v>144</v>
      </c>
      <c r="I5051" s="53">
        <v>35</v>
      </c>
      <c r="J5051" s="61">
        <v>0.36</v>
      </c>
      <c r="K5051" s="64">
        <f t="shared" si="324"/>
        <v>0.83965014577259478</v>
      </c>
      <c r="M5051" s="2"/>
    </row>
    <row r="5052" spans="1:13" x14ac:dyDescent="0.2">
      <c r="A5052" s="47" t="e">
        <f t="shared" si="326"/>
        <v>#VALUE!</v>
      </c>
      <c r="B5052" s="181" t="str">
        <f t="shared" si="327"/>
        <v>21-03-2022</v>
      </c>
      <c r="C5052" s="79" t="e">
        <f t="shared" si="325"/>
        <v>#VALUE!</v>
      </c>
      <c r="D5052" s="195" t="s">
        <v>388</v>
      </c>
      <c r="E5052" s="53" t="s">
        <v>223</v>
      </c>
      <c r="F5052" s="53" t="s">
        <v>146</v>
      </c>
      <c r="G5052" s="50" t="s">
        <v>138</v>
      </c>
      <c r="H5052" s="50" t="s">
        <v>144</v>
      </c>
      <c r="I5052" s="53">
        <v>37</v>
      </c>
      <c r="J5052" s="61">
        <v>0.45</v>
      </c>
      <c r="K5052" s="64">
        <f t="shared" si="324"/>
        <v>0.88839752828065466</v>
      </c>
      <c r="M5052" s="2"/>
    </row>
    <row r="5053" spans="1:13" x14ac:dyDescent="0.2">
      <c r="A5053" s="47" t="e">
        <f t="shared" si="326"/>
        <v>#VALUE!</v>
      </c>
      <c r="B5053" s="181" t="str">
        <f t="shared" si="327"/>
        <v>21-03-2022</v>
      </c>
      <c r="C5053" s="79" t="e">
        <f t="shared" si="325"/>
        <v>#VALUE!</v>
      </c>
      <c r="D5053" s="195" t="s">
        <v>388</v>
      </c>
      <c r="E5053" s="53" t="s">
        <v>223</v>
      </c>
      <c r="F5053" s="53" t="s">
        <v>146</v>
      </c>
      <c r="G5053" s="50" t="s">
        <v>138</v>
      </c>
      <c r="H5053" s="50" t="s">
        <v>144</v>
      </c>
      <c r="I5053" s="53">
        <v>35</v>
      </c>
      <c r="J5053" s="61">
        <v>0.34</v>
      </c>
      <c r="K5053" s="64">
        <f t="shared" si="324"/>
        <v>0.79300291545189505</v>
      </c>
      <c r="M5053" s="2"/>
    </row>
    <row r="5054" spans="1:13" x14ac:dyDescent="0.2">
      <c r="A5054" s="47" t="e">
        <f t="shared" si="326"/>
        <v>#VALUE!</v>
      </c>
      <c r="B5054" s="181" t="str">
        <f t="shared" si="327"/>
        <v>21-03-2022</v>
      </c>
      <c r="C5054" s="79" t="e">
        <f t="shared" si="325"/>
        <v>#VALUE!</v>
      </c>
      <c r="D5054" s="195" t="s">
        <v>388</v>
      </c>
      <c r="E5054" s="53" t="s">
        <v>223</v>
      </c>
      <c r="F5054" s="53" t="s">
        <v>146</v>
      </c>
      <c r="G5054" s="50" t="s">
        <v>138</v>
      </c>
      <c r="H5054" s="50" t="s">
        <v>144</v>
      </c>
      <c r="I5054" s="53">
        <v>37</v>
      </c>
      <c r="J5054" s="61">
        <v>0.41</v>
      </c>
      <c r="K5054" s="64">
        <f t="shared" si="324"/>
        <v>0.80942885910015205</v>
      </c>
      <c r="M5054" s="2"/>
    </row>
    <row r="5055" spans="1:13" x14ac:dyDescent="0.2">
      <c r="A5055" s="47" t="e">
        <f t="shared" si="326"/>
        <v>#VALUE!</v>
      </c>
      <c r="B5055" s="181" t="str">
        <f t="shared" si="327"/>
        <v>21-03-2022</v>
      </c>
      <c r="C5055" s="79" t="e">
        <f t="shared" si="325"/>
        <v>#VALUE!</v>
      </c>
      <c r="D5055" s="195" t="s">
        <v>388</v>
      </c>
      <c r="E5055" s="53" t="s">
        <v>223</v>
      </c>
      <c r="F5055" s="53" t="s">
        <v>146</v>
      </c>
      <c r="G5055" s="50" t="s">
        <v>138</v>
      </c>
      <c r="H5055" s="50" t="s">
        <v>144</v>
      </c>
      <c r="I5055" s="53">
        <v>35</v>
      </c>
      <c r="J5055" s="61">
        <v>0.37</v>
      </c>
      <c r="K5055" s="64">
        <f t="shared" si="324"/>
        <v>0.86297376093294464</v>
      </c>
      <c r="M5055" s="2"/>
    </row>
    <row r="5056" spans="1:13" x14ac:dyDescent="0.2">
      <c r="A5056" s="47" t="e">
        <f t="shared" si="326"/>
        <v>#VALUE!</v>
      </c>
      <c r="B5056" s="181" t="str">
        <f t="shared" si="327"/>
        <v>21-03-2022</v>
      </c>
      <c r="C5056" s="79" t="e">
        <f t="shared" si="325"/>
        <v>#VALUE!</v>
      </c>
      <c r="D5056" s="195" t="s">
        <v>388</v>
      </c>
      <c r="E5056" s="53" t="s">
        <v>223</v>
      </c>
      <c r="F5056" s="53" t="s">
        <v>146</v>
      </c>
      <c r="G5056" s="50" t="s">
        <v>138</v>
      </c>
      <c r="H5056" s="50" t="s">
        <v>144</v>
      </c>
      <c r="I5056" s="53">
        <v>36</v>
      </c>
      <c r="J5056" s="61">
        <v>0.4</v>
      </c>
      <c r="K5056" s="64">
        <f t="shared" si="324"/>
        <v>0.85733882030178321</v>
      </c>
      <c r="M5056" s="2"/>
    </row>
    <row r="5057" spans="1:13" x14ac:dyDescent="0.2">
      <c r="A5057" s="47" t="e">
        <f t="shared" si="326"/>
        <v>#VALUE!</v>
      </c>
      <c r="B5057" s="181" t="str">
        <f t="shared" si="327"/>
        <v>21-03-2022</v>
      </c>
      <c r="C5057" s="79" t="e">
        <f t="shared" si="325"/>
        <v>#VALUE!</v>
      </c>
      <c r="D5057" s="195" t="s">
        <v>388</v>
      </c>
      <c r="E5057" s="53" t="s">
        <v>223</v>
      </c>
      <c r="F5057" s="53" t="s">
        <v>146</v>
      </c>
      <c r="G5057" s="50" t="s">
        <v>138</v>
      </c>
      <c r="H5057" s="50" t="s">
        <v>144</v>
      </c>
      <c r="I5057" s="53">
        <v>34</v>
      </c>
      <c r="J5057" s="61">
        <v>0.33</v>
      </c>
      <c r="K5057" s="64">
        <f t="shared" ref="K5057:K5120" si="328">IF(J5057="","",(J5057*100000)/(I5057^3))</f>
        <v>0.8396092000814166</v>
      </c>
      <c r="M5057" s="2"/>
    </row>
    <row r="5058" spans="1:13" x14ac:dyDescent="0.2">
      <c r="A5058" s="47" t="e">
        <f t="shared" si="326"/>
        <v>#VALUE!</v>
      </c>
      <c r="B5058" s="181" t="str">
        <f t="shared" si="327"/>
        <v>21-03-2022</v>
      </c>
      <c r="C5058" s="79" t="e">
        <f t="shared" si="325"/>
        <v>#VALUE!</v>
      </c>
      <c r="D5058" s="195" t="s">
        <v>388</v>
      </c>
      <c r="E5058" s="53" t="s">
        <v>223</v>
      </c>
      <c r="F5058" s="53" t="s">
        <v>146</v>
      </c>
      <c r="G5058" s="50" t="s">
        <v>138</v>
      </c>
      <c r="H5058" s="50" t="s">
        <v>144</v>
      </c>
      <c r="I5058" s="53">
        <v>40</v>
      </c>
      <c r="J5058" s="61">
        <v>0.6</v>
      </c>
      <c r="K5058" s="64">
        <f t="shared" si="328"/>
        <v>0.9375</v>
      </c>
      <c r="M5058" s="2"/>
    </row>
    <row r="5059" spans="1:13" x14ac:dyDescent="0.2">
      <c r="A5059" s="47" t="e">
        <f t="shared" si="326"/>
        <v>#VALUE!</v>
      </c>
      <c r="B5059" s="181" t="str">
        <f t="shared" si="327"/>
        <v>21-03-2022</v>
      </c>
      <c r="C5059" s="79" t="e">
        <f t="shared" si="325"/>
        <v>#VALUE!</v>
      </c>
      <c r="D5059" s="195" t="s">
        <v>388</v>
      </c>
      <c r="E5059" s="53" t="s">
        <v>223</v>
      </c>
      <c r="F5059" s="53" t="s">
        <v>146</v>
      </c>
      <c r="G5059" s="50" t="s">
        <v>138</v>
      </c>
      <c r="H5059" s="50" t="s">
        <v>144</v>
      </c>
      <c r="I5059" s="53">
        <v>42</v>
      </c>
      <c r="J5059" s="61">
        <v>0.5</v>
      </c>
      <c r="K5059" s="64">
        <f t="shared" si="328"/>
        <v>0.6748731238527157</v>
      </c>
      <c r="M5059" s="2"/>
    </row>
    <row r="5060" spans="1:13" x14ac:dyDescent="0.2">
      <c r="A5060" s="47" t="e">
        <f t="shared" si="326"/>
        <v>#VALUE!</v>
      </c>
      <c r="B5060" s="181" t="str">
        <f t="shared" si="327"/>
        <v>21-03-2022</v>
      </c>
      <c r="C5060" s="79" t="e">
        <f t="shared" si="325"/>
        <v>#VALUE!</v>
      </c>
      <c r="D5060" s="195" t="s">
        <v>388</v>
      </c>
      <c r="E5060" s="53" t="s">
        <v>223</v>
      </c>
      <c r="F5060" s="53" t="s">
        <v>146</v>
      </c>
      <c r="G5060" s="50" t="s">
        <v>138</v>
      </c>
      <c r="H5060" s="50" t="s">
        <v>144</v>
      </c>
      <c r="I5060" s="53">
        <v>36</v>
      </c>
      <c r="J5060" s="61">
        <v>0.42</v>
      </c>
      <c r="K5060" s="64">
        <f t="shared" si="328"/>
        <v>0.90020576131687247</v>
      </c>
      <c r="M5060" s="2"/>
    </row>
    <row r="5061" spans="1:13" x14ac:dyDescent="0.2">
      <c r="A5061" s="47" t="e">
        <f t="shared" si="326"/>
        <v>#VALUE!</v>
      </c>
      <c r="B5061" s="181" t="str">
        <f t="shared" si="327"/>
        <v>21-03-2022</v>
      </c>
      <c r="C5061" s="79" t="e">
        <f t="shared" si="325"/>
        <v>#VALUE!</v>
      </c>
      <c r="D5061" s="195" t="s">
        <v>388</v>
      </c>
      <c r="E5061" s="53" t="s">
        <v>223</v>
      </c>
      <c r="F5061" s="53" t="s">
        <v>146</v>
      </c>
      <c r="G5061" s="50" t="s">
        <v>138</v>
      </c>
      <c r="H5061" s="50" t="s">
        <v>144</v>
      </c>
      <c r="I5061" s="53">
        <v>34</v>
      </c>
      <c r="J5061" s="61">
        <v>0.3</v>
      </c>
      <c r="K5061" s="64">
        <f t="shared" si="328"/>
        <v>0.76328109098310604</v>
      </c>
      <c r="M5061" s="2"/>
    </row>
    <row r="5062" spans="1:13" x14ac:dyDescent="0.2">
      <c r="A5062" s="47" t="e">
        <f t="shared" si="326"/>
        <v>#VALUE!</v>
      </c>
      <c r="B5062" s="181" t="str">
        <f t="shared" si="327"/>
        <v>21-03-2022</v>
      </c>
      <c r="C5062" s="79" t="e">
        <f t="shared" ref="C5062:C5111" si="329">WEEKNUM(D5062)</f>
        <v>#VALUE!</v>
      </c>
      <c r="D5062" s="195" t="s">
        <v>388</v>
      </c>
      <c r="E5062" s="53" t="s">
        <v>66</v>
      </c>
      <c r="F5062" s="53" t="s">
        <v>142</v>
      </c>
      <c r="G5062" s="50" t="s">
        <v>138</v>
      </c>
      <c r="H5062" s="50" t="s">
        <v>144</v>
      </c>
      <c r="I5062" s="53">
        <v>39</v>
      </c>
      <c r="J5062" s="61">
        <v>0.37</v>
      </c>
      <c r="K5062" s="64">
        <f t="shared" si="328"/>
        <v>0.62374618587636343</v>
      </c>
      <c r="M5062" s="2"/>
    </row>
    <row r="5063" spans="1:13" x14ac:dyDescent="0.2">
      <c r="A5063" s="47" t="e">
        <f t="shared" si="326"/>
        <v>#VALUE!</v>
      </c>
      <c r="B5063" s="181" t="str">
        <f t="shared" si="327"/>
        <v>21-03-2022</v>
      </c>
      <c r="C5063" s="79" t="e">
        <f t="shared" si="329"/>
        <v>#VALUE!</v>
      </c>
      <c r="D5063" s="195" t="s">
        <v>388</v>
      </c>
      <c r="E5063" s="53" t="s">
        <v>66</v>
      </c>
      <c r="F5063" s="53" t="s">
        <v>146</v>
      </c>
      <c r="G5063" s="50" t="s">
        <v>138</v>
      </c>
      <c r="H5063" s="50" t="s">
        <v>144</v>
      </c>
      <c r="I5063" s="53">
        <v>41</v>
      </c>
      <c r="J5063" s="61">
        <v>0.61</v>
      </c>
      <c r="K5063" s="64">
        <f t="shared" si="328"/>
        <v>0.88507131353288548</v>
      </c>
      <c r="M5063" s="2"/>
    </row>
    <row r="5064" spans="1:13" x14ac:dyDescent="0.2">
      <c r="A5064" s="47" t="e">
        <f t="shared" si="326"/>
        <v>#VALUE!</v>
      </c>
      <c r="B5064" s="181" t="str">
        <f t="shared" si="327"/>
        <v>22-03-2022</v>
      </c>
      <c r="C5064" s="79" t="e">
        <f t="shared" si="329"/>
        <v>#VALUE!</v>
      </c>
      <c r="D5064" s="195" t="s">
        <v>389</v>
      </c>
      <c r="E5064" s="53" t="s">
        <v>8</v>
      </c>
      <c r="F5064" s="53" t="s">
        <v>142</v>
      </c>
      <c r="G5064" s="50" t="s">
        <v>138</v>
      </c>
      <c r="H5064" s="50" t="s">
        <v>144</v>
      </c>
      <c r="I5064" s="53">
        <v>36</v>
      </c>
      <c r="J5064" s="61">
        <v>0.39</v>
      </c>
      <c r="K5064" s="64">
        <f t="shared" si="328"/>
        <v>0.83590534979423869</v>
      </c>
      <c r="L5064" s="2" t="s">
        <v>420</v>
      </c>
      <c r="M5064" s="2"/>
    </row>
    <row r="5065" spans="1:13" x14ac:dyDescent="0.2">
      <c r="A5065" s="47" t="e">
        <f t="shared" si="326"/>
        <v>#VALUE!</v>
      </c>
      <c r="B5065" s="181" t="str">
        <f t="shared" si="327"/>
        <v>22-03-2022</v>
      </c>
      <c r="C5065" s="79" t="e">
        <f t="shared" si="329"/>
        <v>#VALUE!</v>
      </c>
      <c r="D5065" s="195" t="s">
        <v>389</v>
      </c>
      <c r="E5065" s="53" t="s">
        <v>8</v>
      </c>
      <c r="F5065" s="53" t="s">
        <v>142</v>
      </c>
      <c r="G5065" s="50" t="s">
        <v>138</v>
      </c>
      <c r="H5065" s="50" t="s">
        <v>144</v>
      </c>
      <c r="I5065" s="53">
        <v>45</v>
      </c>
      <c r="J5065" s="61">
        <v>0.77</v>
      </c>
      <c r="K5065" s="64">
        <f t="shared" si="328"/>
        <v>0.84499314128943759</v>
      </c>
      <c r="M5065" s="2"/>
    </row>
    <row r="5066" spans="1:13" x14ac:dyDescent="0.2">
      <c r="A5066" s="47" t="e">
        <f t="shared" si="326"/>
        <v>#VALUE!</v>
      </c>
      <c r="B5066" s="181" t="str">
        <f t="shared" si="327"/>
        <v>22-03-2022</v>
      </c>
      <c r="C5066" s="79" t="e">
        <f t="shared" si="329"/>
        <v>#VALUE!</v>
      </c>
      <c r="D5066" s="195" t="s">
        <v>389</v>
      </c>
      <c r="E5066" s="53" t="s">
        <v>8</v>
      </c>
      <c r="F5066" s="53" t="s">
        <v>142</v>
      </c>
      <c r="G5066" s="50" t="s">
        <v>138</v>
      </c>
      <c r="H5066" s="50" t="s">
        <v>144</v>
      </c>
      <c r="I5066" s="53">
        <v>39</v>
      </c>
      <c r="J5066" s="61">
        <v>0.51</v>
      </c>
      <c r="K5066" s="64">
        <f t="shared" si="328"/>
        <v>0.85975825620796031</v>
      </c>
      <c r="M5066" s="2"/>
    </row>
    <row r="5067" spans="1:13" x14ac:dyDescent="0.2">
      <c r="A5067" s="47" t="e">
        <f t="shared" si="326"/>
        <v>#VALUE!</v>
      </c>
      <c r="B5067" s="181" t="str">
        <f t="shared" si="327"/>
        <v>22-03-2022</v>
      </c>
      <c r="C5067" s="79" t="e">
        <f t="shared" si="329"/>
        <v>#VALUE!</v>
      </c>
      <c r="D5067" s="195" t="s">
        <v>389</v>
      </c>
      <c r="E5067" s="53" t="s">
        <v>8</v>
      </c>
      <c r="F5067" s="53" t="s">
        <v>146</v>
      </c>
      <c r="G5067" s="50" t="s">
        <v>138</v>
      </c>
      <c r="H5067" s="50" t="s">
        <v>144</v>
      </c>
      <c r="I5067" s="53">
        <v>40</v>
      </c>
      <c r="J5067" s="61">
        <v>0.52</v>
      </c>
      <c r="K5067" s="64">
        <f t="shared" si="328"/>
        <v>0.8125</v>
      </c>
      <c r="M5067" s="2"/>
    </row>
    <row r="5068" spans="1:13" x14ac:dyDescent="0.2">
      <c r="A5068" s="47" t="e">
        <f t="shared" si="326"/>
        <v>#VALUE!</v>
      </c>
      <c r="B5068" s="181" t="str">
        <f t="shared" si="327"/>
        <v>22-03-2022</v>
      </c>
      <c r="C5068" s="79" t="e">
        <f t="shared" si="329"/>
        <v>#VALUE!</v>
      </c>
      <c r="D5068" s="195" t="s">
        <v>389</v>
      </c>
      <c r="E5068" s="53" t="s">
        <v>8</v>
      </c>
      <c r="F5068" s="53" t="s">
        <v>146</v>
      </c>
      <c r="G5068" s="50" t="s">
        <v>138</v>
      </c>
      <c r="H5068" s="50" t="s">
        <v>144</v>
      </c>
      <c r="I5068" s="53">
        <v>36</v>
      </c>
      <c r="J5068" s="61">
        <v>0.41</v>
      </c>
      <c r="K5068" s="64">
        <f t="shared" si="328"/>
        <v>0.87877229080932784</v>
      </c>
      <c r="M5068" s="2"/>
    </row>
    <row r="5069" spans="1:13" x14ac:dyDescent="0.2">
      <c r="A5069" s="47" t="e">
        <f t="shared" si="326"/>
        <v>#VALUE!</v>
      </c>
      <c r="B5069" s="181" t="str">
        <f t="shared" si="327"/>
        <v>22-03-2022</v>
      </c>
      <c r="C5069" s="79" t="e">
        <f t="shared" si="329"/>
        <v>#VALUE!</v>
      </c>
      <c r="D5069" s="195" t="s">
        <v>389</v>
      </c>
      <c r="E5069" s="53" t="s">
        <v>8</v>
      </c>
      <c r="F5069" s="53" t="s">
        <v>146</v>
      </c>
      <c r="G5069" s="50" t="s">
        <v>138</v>
      </c>
      <c r="H5069" s="50" t="s">
        <v>144</v>
      </c>
      <c r="I5069" s="53">
        <v>42</v>
      </c>
      <c r="J5069" s="61">
        <v>0.67</v>
      </c>
      <c r="K5069" s="64">
        <f t="shared" si="328"/>
        <v>0.90432998596263903</v>
      </c>
      <c r="M5069" s="2"/>
    </row>
    <row r="5070" spans="1:13" x14ac:dyDescent="0.2">
      <c r="A5070" s="47" t="e">
        <f t="shared" si="326"/>
        <v>#VALUE!</v>
      </c>
      <c r="B5070" s="181" t="str">
        <f t="shared" si="327"/>
        <v>22-03-2022</v>
      </c>
      <c r="C5070" s="79" t="e">
        <f t="shared" si="329"/>
        <v>#VALUE!</v>
      </c>
      <c r="D5070" s="195" t="s">
        <v>389</v>
      </c>
      <c r="E5070" s="53" t="s">
        <v>8</v>
      </c>
      <c r="F5070" s="53" t="s">
        <v>146</v>
      </c>
      <c r="G5070" s="50" t="s">
        <v>138</v>
      </c>
      <c r="H5070" s="50" t="s">
        <v>144</v>
      </c>
      <c r="I5070" s="53">
        <v>39</v>
      </c>
      <c r="J5070" s="61">
        <v>0.52</v>
      </c>
      <c r="K5070" s="64">
        <f t="shared" si="328"/>
        <v>0.87661626123164582</v>
      </c>
      <c r="M5070" s="2"/>
    </row>
    <row r="5071" spans="1:13" x14ac:dyDescent="0.2">
      <c r="A5071" s="47" t="e">
        <f t="shared" si="326"/>
        <v>#VALUE!</v>
      </c>
      <c r="B5071" s="181" t="str">
        <f t="shared" si="327"/>
        <v>22-03-2022</v>
      </c>
      <c r="C5071" s="79" t="e">
        <f t="shared" si="329"/>
        <v>#VALUE!</v>
      </c>
      <c r="D5071" s="195" t="s">
        <v>389</v>
      </c>
      <c r="E5071" s="53" t="s">
        <v>8</v>
      </c>
      <c r="F5071" s="53" t="s">
        <v>146</v>
      </c>
      <c r="G5071" s="50" t="s">
        <v>138</v>
      </c>
      <c r="H5071" s="50" t="s">
        <v>144</v>
      </c>
      <c r="I5071" s="53">
        <v>34</v>
      </c>
      <c r="J5071" s="61">
        <v>0.35</v>
      </c>
      <c r="K5071" s="64">
        <f t="shared" si="328"/>
        <v>0.89049460614695708</v>
      </c>
      <c r="M5071" s="2"/>
    </row>
    <row r="5072" spans="1:13" x14ac:dyDescent="0.2">
      <c r="A5072" s="47" t="e">
        <f t="shared" si="326"/>
        <v>#VALUE!</v>
      </c>
      <c r="B5072" s="181" t="str">
        <f t="shared" si="327"/>
        <v>22-03-2022</v>
      </c>
      <c r="C5072" s="79" t="e">
        <f t="shared" si="329"/>
        <v>#VALUE!</v>
      </c>
      <c r="D5072" s="195" t="s">
        <v>389</v>
      </c>
      <c r="E5072" s="53" t="s">
        <v>8</v>
      </c>
      <c r="F5072" s="53" t="s">
        <v>146</v>
      </c>
      <c r="G5072" s="50" t="s">
        <v>138</v>
      </c>
      <c r="H5072" s="50" t="s">
        <v>144</v>
      </c>
      <c r="I5072" s="53">
        <v>39</v>
      </c>
      <c r="J5072" s="61">
        <v>0.53</v>
      </c>
      <c r="K5072" s="64">
        <f t="shared" si="328"/>
        <v>0.89347426625533133</v>
      </c>
      <c r="M5072" s="2"/>
    </row>
    <row r="5073" spans="1:13" x14ac:dyDescent="0.2">
      <c r="A5073" s="47" t="e">
        <f t="shared" si="326"/>
        <v>#VALUE!</v>
      </c>
      <c r="B5073" s="181" t="str">
        <f t="shared" si="327"/>
        <v>22-03-2022</v>
      </c>
      <c r="C5073" s="79" t="e">
        <f t="shared" si="329"/>
        <v>#VALUE!</v>
      </c>
      <c r="D5073" s="195" t="s">
        <v>389</v>
      </c>
      <c r="E5073" s="53" t="s">
        <v>8</v>
      </c>
      <c r="F5073" s="53" t="s">
        <v>146</v>
      </c>
      <c r="G5073" s="50" t="s">
        <v>138</v>
      </c>
      <c r="H5073" s="50" t="s">
        <v>144</v>
      </c>
      <c r="I5073" s="53">
        <v>42</v>
      </c>
      <c r="J5073" s="61">
        <v>0.7</v>
      </c>
      <c r="K5073" s="64">
        <f t="shared" si="328"/>
        <v>0.94482237339380193</v>
      </c>
      <c r="M5073" s="2"/>
    </row>
    <row r="5074" spans="1:13" x14ac:dyDescent="0.2">
      <c r="A5074" s="47" t="e">
        <f t="shared" si="326"/>
        <v>#VALUE!</v>
      </c>
      <c r="B5074" s="181" t="str">
        <f t="shared" si="327"/>
        <v>22-03-2022</v>
      </c>
      <c r="C5074" s="79" t="e">
        <f t="shared" si="329"/>
        <v>#VALUE!</v>
      </c>
      <c r="D5074" s="195" t="s">
        <v>389</v>
      </c>
      <c r="E5074" s="53" t="s">
        <v>19</v>
      </c>
      <c r="F5074" s="53" t="s">
        <v>146</v>
      </c>
      <c r="G5074" s="50" t="s">
        <v>138</v>
      </c>
      <c r="H5074" s="50" t="s">
        <v>144</v>
      </c>
      <c r="I5074" s="53">
        <v>37</v>
      </c>
      <c r="J5074" s="61">
        <v>0.43</v>
      </c>
      <c r="K5074" s="64">
        <f t="shared" si="328"/>
        <v>0.8489131936904033</v>
      </c>
      <c r="M5074" s="2"/>
    </row>
    <row r="5075" spans="1:13" x14ac:dyDescent="0.2">
      <c r="A5075" s="47" t="e">
        <f t="shared" si="326"/>
        <v>#VALUE!</v>
      </c>
      <c r="B5075" s="181" t="str">
        <f t="shared" si="327"/>
        <v>22-03-2022</v>
      </c>
      <c r="C5075" s="79" t="e">
        <f t="shared" si="329"/>
        <v>#VALUE!</v>
      </c>
      <c r="D5075" s="195" t="s">
        <v>389</v>
      </c>
      <c r="E5075" s="53" t="s">
        <v>19</v>
      </c>
      <c r="F5075" s="53" t="s">
        <v>146</v>
      </c>
      <c r="G5075" s="50" t="s">
        <v>138</v>
      </c>
      <c r="H5075" s="50" t="s">
        <v>144</v>
      </c>
      <c r="I5075" s="53">
        <v>40</v>
      </c>
      <c r="J5075" s="61">
        <v>0.56999999999999995</v>
      </c>
      <c r="K5075" s="64">
        <f t="shared" si="328"/>
        <v>0.89062499999999989</v>
      </c>
      <c r="M5075" s="2"/>
    </row>
    <row r="5076" spans="1:13" x14ac:dyDescent="0.2">
      <c r="A5076" s="47" t="e">
        <f t="shared" si="326"/>
        <v>#VALUE!</v>
      </c>
      <c r="B5076" s="181" t="str">
        <f t="shared" si="327"/>
        <v>22-03-2022</v>
      </c>
      <c r="C5076" s="79" t="e">
        <f t="shared" si="329"/>
        <v>#VALUE!</v>
      </c>
      <c r="D5076" s="195" t="s">
        <v>389</v>
      </c>
      <c r="E5076" s="53" t="s">
        <v>186</v>
      </c>
      <c r="F5076" s="53" t="s">
        <v>146</v>
      </c>
      <c r="G5076" s="50" t="s">
        <v>138</v>
      </c>
      <c r="H5076" s="50" t="s">
        <v>144</v>
      </c>
      <c r="I5076" s="53">
        <v>34</v>
      </c>
      <c r="J5076" s="61">
        <v>0.32</v>
      </c>
      <c r="K5076" s="64">
        <f t="shared" si="328"/>
        <v>0.81416649704864641</v>
      </c>
      <c r="M5076" s="2"/>
    </row>
    <row r="5077" spans="1:13" x14ac:dyDescent="0.2">
      <c r="A5077" s="47" t="e">
        <f t="shared" si="326"/>
        <v>#VALUE!</v>
      </c>
      <c r="B5077" s="181" t="str">
        <f t="shared" si="327"/>
        <v>22-03-2022</v>
      </c>
      <c r="C5077" s="79" t="e">
        <f t="shared" si="329"/>
        <v>#VALUE!</v>
      </c>
      <c r="D5077" s="195" t="s">
        <v>389</v>
      </c>
      <c r="E5077" s="53" t="s">
        <v>186</v>
      </c>
      <c r="F5077" s="53" t="s">
        <v>146</v>
      </c>
      <c r="G5077" s="50" t="s">
        <v>138</v>
      </c>
      <c r="H5077" s="50" t="s">
        <v>144</v>
      </c>
      <c r="I5077" s="53">
        <v>36</v>
      </c>
      <c r="J5077" s="61">
        <v>0.47</v>
      </c>
      <c r="K5077" s="64">
        <f t="shared" si="328"/>
        <v>1.0073731138545954</v>
      </c>
      <c r="M5077" s="2"/>
    </row>
    <row r="5078" spans="1:13" x14ac:dyDescent="0.2">
      <c r="A5078" s="47" t="e">
        <f t="shared" si="326"/>
        <v>#VALUE!</v>
      </c>
      <c r="B5078" s="181" t="str">
        <f t="shared" si="327"/>
        <v>22-03-2022</v>
      </c>
      <c r="C5078" s="79" t="e">
        <f t="shared" si="329"/>
        <v>#VALUE!</v>
      </c>
      <c r="D5078" s="195" t="s">
        <v>389</v>
      </c>
      <c r="E5078" s="53" t="s">
        <v>186</v>
      </c>
      <c r="F5078" s="53" t="s">
        <v>146</v>
      </c>
      <c r="G5078" s="50" t="s">
        <v>138</v>
      </c>
      <c r="H5078" s="50" t="s">
        <v>144</v>
      </c>
      <c r="I5078" s="53">
        <v>36</v>
      </c>
      <c r="J5078" s="61">
        <v>0.45</v>
      </c>
      <c r="K5078" s="64">
        <f t="shared" si="328"/>
        <v>0.96450617283950613</v>
      </c>
      <c r="M5078" s="2"/>
    </row>
    <row r="5079" spans="1:13" x14ac:dyDescent="0.2">
      <c r="A5079" s="47" t="e">
        <f t="shared" si="326"/>
        <v>#VALUE!</v>
      </c>
      <c r="B5079" s="181" t="str">
        <f t="shared" si="327"/>
        <v>22-03-2022</v>
      </c>
      <c r="C5079" s="79" t="e">
        <f t="shared" si="329"/>
        <v>#VALUE!</v>
      </c>
      <c r="D5079" s="195" t="s">
        <v>389</v>
      </c>
      <c r="E5079" s="53" t="s">
        <v>186</v>
      </c>
      <c r="F5079" s="53" t="s">
        <v>146</v>
      </c>
      <c r="G5079" s="50" t="s">
        <v>138</v>
      </c>
      <c r="H5079" s="50" t="s">
        <v>144</v>
      </c>
      <c r="I5079" s="53">
        <v>36</v>
      </c>
      <c r="J5079" s="61">
        <v>0.45</v>
      </c>
      <c r="K5079" s="64">
        <f t="shared" si="328"/>
        <v>0.96450617283950613</v>
      </c>
      <c r="M5079" s="2"/>
    </row>
    <row r="5080" spans="1:13" x14ac:dyDescent="0.2">
      <c r="A5080" s="47" t="e">
        <f t="shared" si="326"/>
        <v>#VALUE!</v>
      </c>
      <c r="B5080" s="181" t="str">
        <f t="shared" si="327"/>
        <v>22-03-2022</v>
      </c>
      <c r="C5080" s="79" t="e">
        <f t="shared" si="329"/>
        <v>#VALUE!</v>
      </c>
      <c r="D5080" s="195" t="s">
        <v>389</v>
      </c>
      <c r="E5080" s="53" t="s">
        <v>186</v>
      </c>
      <c r="F5080" s="53" t="s">
        <v>146</v>
      </c>
      <c r="G5080" s="50" t="s">
        <v>138</v>
      </c>
      <c r="H5080" s="50" t="s">
        <v>144</v>
      </c>
      <c r="I5080" s="53">
        <v>35</v>
      </c>
      <c r="J5080" s="61">
        <v>0.42</v>
      </c>
      <c r="K5080" s="64">
        <f t="shared" si="328"/>
        <v>0.97959183673469385</v>
      </c>
      <c r="M5080" s="2"/>
    </row>
    <row r="5081" spans="1:13" x14ac:dyDescent="0.2">
      <c r="A5081" s="47" t="e">
        <f t="shared" si="326"/>
        <v>#VALUE!</v>
      </c>
      <c r="B5081" s="181" t="str">
        <f t="shared" si="327"/>
        <v>22-03-2022</v>
      </c>
      <c r="C5081" s="79" t="e">
        <f t="shared" si="329"/>
        <v>#VALUE!</v>
      </c>
      <c r="D5081" s="195" t="s">
        <v>389</v>
      </c>
      <c r="E5081" s="53" t="s">
        <v>186</v>
      </c>
      <c r="F5081" s="53" t="s">
        <v>146</v>
      </c>
      <c r="G5081" s="50" t="s">
        <v>138</v>
      </c>
      <c r="H5081" s="50" t="s">
        <v>144</v>
      </c>
      <c r="I5081" s="53">
        <v>34</v>
      </c>
      <c r="J5081" s="61">
        <v>0.31</v>
      </c>
      <c r="K5081" s="64">
        <f t="shared" si="328"/>
        <v>0.78872379401587622</v>
      </c>
      <c r="M5081" s="2"/>
    </row>
    <row r="5082" spans="1:13" x14ac:dyDescent="0.2">
      <c r="A5082" s="47" t="e">
        <f t="shared" si="326"/>
        <v>#VALUE!</v>
      </c>
      <c r="B5082" s="181" t="str">
        <f t="shared" si="327"/>
        <v>22-03-2022</v>
      </c>
      <c r="C5082" s="79" t="e">
        <f t="shared" si="329"/>
        <v>#VALUE!</v>
      </c>
      <c r="D5082" s="195" t="s">
        <v>389</v>
      </c>
      <c r="E5082" s="53" t="s">
        <v>206</v>
      </c>
      <c r="F5082" s="53" t="s">
        <v>146</v>
      </c>
      <c r="G5082" s="50" t="s">
        <v>138</v>
      </c>
      <c r="H5082" s="50" t="s">
        <v>144</v>
      </c>
      <c r="I5082" s="53">
        <v>35</v>
      </c>
      <c r="J5082" s="61">
        <v>0.36</v>
      </c>
      <c r="K5082" s="64">
        <f t="shared" si="328"/>
        <v>0.83965014577259478</v>
      </c>
      <c r="M5082" s="2"/>
    </row>
    <row r="5083" spans="1:13" x14ac:dyDescent="0.2">
      <c r="A5083" s="47" t="e">
        <f t="shared" si="326"/>
        <v>#VALUE!</v>
      </c>
      <c r="B5083" s="181" t="str">
        <f t="shared" si="327"/>
        <v>22-03-2022</v>
      </c>
      <c r="C5083" s="79" t="e">
        <f t="shared" si="329"/>
        <v>#VALUE!</v>
      </c>
      <c r="D5083" s="195" t="s">
        <v>389</v>
      </c>
      <c r="E5083" s="53" t="s">
        <v>206</v>
      </c>
      <c r="F5083" s="53" t="s">
        <v>146</v>
      </c>
      <c r="G5083" s="50" t="s">
        <v>138</v>
      </c>
      <c r="H5083" s="50" t="s">
        <v>144</v>
      </c>
      <c r="I5083" s="53">
        <v>39</v>
      </c>
      <c r="J5083" s="61">
        <v>0.6</v>
      </c>
      <c r="K5083" s="64">
        <f t="shared" si="328"/>
        <v>1.0114803014211298</v>
      </c>
      <c r="M5083" s="2"/>
    </row>
    <row r="5084" spans="1:13" x14ac:dyDescent="0.2">
      <c r="A5084" s="47" t="e">
        <f t="shared" si="326"/>
        <v>#VALUE!</v>
      </c>
      <c r="B5084" s="181" t="str">
        <f t="shared" si="327"/>
        <v>22-03-2022</v>
      </c>
      <c r="C5084" s="79" t="e">
        <f t="shared" si="329"/>
        <v>#VALUE!</v>
      </c>
      <c r="D5084" s="195" t="s">
        <v>389</v>
      </c>
      <c r="E5084" s="53" t="s">
        <v>206</v>
      </c>
      <c r="F5084" s="53" t="s">
        <v>146</v>
      </c>
      <c r="G5084" s="50" t="s">
        <v>138</v>
      </c>
      <c r="H5084" s="50" t="s">
        <v>144</v>
      </c>
      <c r="I5084" s="53">
        <v>34</v>
      </c>
      <c r="J5084" s="61">
        <v>0.35</v>
      </c>
      <c r="K5084" s="64">
        <f t="shared" si="328"/>
        <v>0.89049460614695708</v>
      </c>
      <c r="M5084" s="2"/>
    </row>
    <row r="5085" spans="1:13" x14ac:dyDescent="0.2">
      <c r="A5085" s="47" t="e">
        <f t="shared" si="326"/>
        <v>#VALUE!</v>
      </c>
      <c r="B5085" s="181" t="str">
        <f t="shared" si="327"/>
        <v>22-03-2022</v>
      </c>
      <c r="C5085" s="79" t="e">
        <f t="shared" si="329"/>
        <v>#VALUE!</v>
      </c>
      <c r="D5085" s="195" t="s">
        <v>389</v>
      </c>
      <c r="E5085" s="53" t="s">
        <v>206</v>
      </c>
      <c r="F5085" s="53" t="s">
        <v>146</v>
      </c>
      <c r="G5085" s="50" t="s">
        <v>138</v>
      </c>
      <c r="H5085" s="50" t="s">
        <v>144</v>
      </c>
      <c r="I5085" s="53">
        <v>39</v>
      </c>
      <c r="J5085" s="61">
        <v>0.47</v>
      </c>
      <c r="K5085" s="64">
        <f t="shared" si="328"/>
        <v>0.7923262361132184</v>
      </c>
      <c r="M5085" s="2"/>
    </row>
    <row r="5086" spans="1:13" x14ac:dyDescent="0.2">
      <c r="A5086" s="47" t="e">
        <f t="shared" si="326"/>
        <v>#VALUE!</v>
      </c>
      <c r="B5086" s="181" t="str">
        <f t="shared" si="327"/>
        <v>22-03-2022</v>
      </c>
      <c r="C5086" s="79" t="e">
        <f t="shared" si="329"/>
        <v>#VALUE!</v>
      </c>
      <c r="D5086" s="195" t="s">
        <v>389</v>
      </c>
      <c r="E5086" s="53" t="s">
        <v>206</v>
      </c>
      <c r="F5086" s="53" t="s">
        <v>146</v>
      </c>
      <c r="G5086" s="50" t="s">
        <v>138</v>
      </c>
      <c r="H5086" s="50" t="s">
        <v>144</v>
      </c>
      <c r="I5086" s="53">
        <v>34</v>
      </c>
      <c r="J5086" s="61">
        <v>0.36</v>
      </c>
      <c r="K5086" s="64">
        <f t="shared" si="328"/>
        <v>0.91593730917972727</v>
      </c>
      <c r="M5086" s="2"/>
    </row>
    <row r="5087" spans="1:13" x14ac:dyDescent="0.2">
      <c r="A5087" s="47" t="e">
        <f t="shared" si="326"/>
        <v>#VALUE!</v>
      </c>
      <c r="B5087" s="181" t="str">
        <f t="shared" si="327"/>
        <v>22-03-2022</v>
      </c>
      <c r="C5087" s="79" t="e">
        <f t="shared" si="329"/>
        <v>#VALUE!</v>
      </c>
      <c r="D5087" s="195" t="s">
        <v>389</v>
      </c>
      <c r="E5087" s="53" t="s">
        <v>206</v>
      </c>
      <c r="F5087" s="53" t="s">
        <v>146</v>
      </c>
      <c r="G5087" s="50" t="s">
        <v>138</v>
      </c>
      <c r="H5087" s="50" t="s">
        <v>144</v>
      </c>
      <c r="I5087" s="53">
        <v>34</v>
      </c>
      <c r="J5087" s="61">
        <v>0.39</v>
      </c>
      <c r="K5087" s="64">
        <f t="shared" si="328"/>
        <v>0.99226541827803783</v>
      </c>
      <c r="M5087" s="2"/>
    </row>
    <row r="5088" spans="1:13" x14ac:dyDescent="0.2">
      <c r="A5088" s="47" t="e">
        <f t="shared" si="326"/>
        <v>#VALUE!</v>
      </c>
      <c r="B5088" s="181" t="str">
        <f t="shared" si="327"/>
        <v>22-03-2022</v>
      </c>
      <c r="C5088" s="79" t="e">
        <f t="shared" si="329"/>
        <v>#VALUE!</v>
      </c>
      <c r="D5088" s="195" t="s">
        <v>389</v>
      </c>
      <c r="E5088" s="53" t="s">
        <v>206</v>
      </c>
      <c r="F5088" s="53" t="s">
        <v>146</v>
      </c>
      <c r="G5088" s="50" t="s">
        <v>138</v>
      </c>
      <c r="H5088" s="50" t="s">
        <v>144</v>
      </c>
      <c r="I5088" s="53">
        <v>38</v>
      </c>
      <c r="J5088" s="61">
        <v>0.54</v>
      </c>
      <c r="K5088" s="64">
        <f t="shared" si="328"/>
        <v>0.9841084706225397</v>
      </c>
      <c r="M5088" s="2"/>
    </row>
    <row r="5089" spans="1:13" x14ac:dyDescent="0.2">
      <c r="A5089" s="47" t="e">
        <f t="shared" si="326"/>
        <v>#VALUE!</v>
      </c>
      <c r="B5089" s="181" t="str">
        <f t="shared" si="327"/>
        <v>22-03-2022</v>
      </c>
      <c r="C5089" s="79" t="e">
        <f t="shared" si="329"/>
        <v>#VALUE!</v>
      </c>
      <c r="D5089" s="195" t="s">
        <v>389</v>
      </c>
      <c r="E5089" s="53" t="s">
        <v>206</v>
      </c>
      <c r="F5089" s="53" t="s">
        <v>146</v>
      </c>
      <c r="G5089" s="50" t="s">
        <v>138</v>
      </c>
      <c r="H5089" s="50" t="s">
        <v>144</v>
      </c>
      <c r="I5089" s="53">
        <v>37</v>
      </c>
      <c r="J5089" s="61">
        <v>0.47</v>
      </c>
      <c r="K5089" s="64">
        <f t="shared" si="328"/>
        <v>0.92788186287090602</v>
      </c>
      <c r="M5089" s="2"/>
    </row>
    <row r="5090" spans="1:13" x14ac:dyDescent="0.2">
      <c r="A5090" s="47" t="e">
        <f t="shared" si="326"/>
        <v>#VALUE!</v>
      </c>
      <c r="B5090" s="181" t="str">
        <f t="shared" si="327"/>
        <v>22-03-2022</v>
      </c>
      <c r="C5090" s="79" t="e">
        <f t="shared" si="329"/>
        <v>#VALUE!</v>
      </c>
      <c r="D5090" s="195" t="s">
        <v>389</v>
      </c>
      <c r="E5090" s="53" t="s">
        <v>206</v>
      </c>
      <c r="F5090" s="53" t="s">
        <v>146</v>
      </c>
      <c r="G5090" s="50" t="s">
        <v>138</v>
      </c>
      <c r="H5090" s="50" t="s">
        <v>144</v>
      </c>
      <c r="I5090" s="53">
        <v>46</v>
      </c>
      <c r="J5090" s="61">
        <v>1.03</v>
      </c>
      <c r="K5090" s="64">
        <f t="shared" si="328"/>
        <v>1.058190186570231</v>
      </c>
      <c r="M5090" s="2"/>
    </row>
    <row r="5091" spans="1:13" x14ac:dyDescent="0.2">
      <c r="A5091" s="47" t="e">
        <f t="shared" si="326"/>
        <v>#VALUE!</v>
      </c>
      <c r="B5091" s="181" t="str">
        <f t="shared" si="327"/>
        <v>22-03-2022</v>
      </c>
      <c r="C5091" s="79" t="e">
        <f t="shared" si="329"/>
        <v>#VALUE!</v>
      </c>
      <c r="D5091" s="195" t="s">
        <v>389</v>
      </c>
      <c r="E5091" s="53" t="s">
        <v>206</v>
      </c>
      <c r="F5091" s="53" t="s">
        <v>146</v>
      </c>
      <c r="G5091" s="50" t="s">
        <v>138</v>
      </c>
      <c r="H5091" s="50" t="s">
        <v>144</v>
      </c>
      <c r="I5091" s="53">
        <v>35</v>
      </c>
      <c r="J5091" s="61">
        <v>0.36</v>
      </c>
      <c r="K5091" s="64">
        <f t="shared" si="328"/>
        <v>0.83965014577259478</v>
      </c>
      <c r="M5091" s="2"/>
    </row>
    <row r="5092" spans="1:13" x14ac:dyDescent="0.2">
      <c r="A5092" s="47" t="e">
        <f t="shared" si="326"/>
        <v>#VALUE!</v>
      </c>
      <c r="B5092" s="181" t="str">
        <f t="shared" si="327"/>
        <v>22-03-2022</v>
      </c>
      <c r="C5092" s="79" t="e">
        <f t="shared" si="329"/>
        <v>#VALUE!</v>
      </c>
      <c r="D5092" s="195" t="s">
        <v>389</v>
      </c>
      <c r="E5092" s="53" t="s">
        <v>206</v>
      </c>
      <c r="F5092" s="53" t="s">
        <v>146</v>
      </c>
      <c r="G5092" s="50" t="s">
        <v>138</v>
      </c>
      <c r="H5092" s="50" t="s">
        <v>144</v>
      </c>
      <c r="I5092" s="53">
        <v>38</v>
      </c>
      <c r="J5092" s="61">
        <v>0.52</v>
      </c>
      <c r="K5092" s="64">
        <f t="shared" si="328"/>
        <v>0.9476600087476309</v>
      </c>
      <c r="M5092" s="2"/>
    </row>
    <row r="5093" spans="1:13" x14ac:dyDescent="0.2">
      <c r="A5093" s="47" t="e">
        <f t="shared" si="326"/>
        <v>#VALUE!</v>
      </c>
      <c r="B5093" s="181" t="str">
        <f t="shared" si="327"/>
        <v>22-03-2022</v>
      </c>
      <c r="C5093" s="79" t="e">
        <f t="shared" si="329"/>
        <v>#VALUE!</v>
      </c>
      <c r="D5093" s="195" t="s">
        <v>389</v>
      </c>
      <c r="E5093" s="53" t="s">
        <v>206</v>
      </c>
      <c r="F5093" s="53" t="s">
        <v>146</v>
      </c>
      <c r="G5093" s="50" t="s">
        <v>138</v>
      </c>
      <c r="H5093" s="50" t="s">
        <v>144</v>
      </c>
      <c r="I5093" s="53">
        <v>37</v>
      </c>
      <c r="J5093" s="61">
        <v>0.5</v>
      </c>
      <c r="K5093" s="64">
        <f t="shared" si="328"/>
        <v>0.98710836475628294</v>
      </c>
      <c r="M5093" s="2"/>
    </row>
    <row r="5094" spans="1:13" x14ac:dyDescent="0.2">
      <c r="A5094" s="47" t="e">
        <f t="shared" ref="A5094:A5157" si="330">YEAR(D5094)</f>
        <v>#VALUE!</v>
      </c>
      <c r="B5094" s="181" t="str">
        <f t="shared" si="327"/>
        <v>22-03-2022</v>
      </c>
      <c r="C5094" s="79" t="e">
        <f t="shared" si="329"/>
        <v>#VALUE!</v>
      </c>
      <c r="D5094" s="195" t="s">
        <v>389</v>
      </c>
      <c r="E5094" s="53" t="s">
        <v>206</v>
      </c>
      <c r="F5094" s="53" t="s">
        <v>146</v>
      </c>
      <c r="G5094" s="50" t="s">
        <v>138</v>
      </c>
      <c r="H5094" s="50" t="s">
        <v>144</v>
      </c>
      <c r="I5094" s="53">
        <v>34</v>
      </c>
      <c r="J5094" s="61">
        <v>0.39</v>
      </c>
      <c r="K5094" s="64">
        <f t="shared" si="328"/>
        <v>0.99226541827803783</v>
      </c>
      <c r="M5094" s="2"/>
    </row>
    <row r="5095" spans="1:13" x14ac:dyDescent="0.2">
      <c r="A5095" s="47" t="e">
        <f t="shared" si="330"/>
        <v>#VALUE!</v>
      </c>
      <c r="B5095" s="181" t="str">
        <f t="shared" si="327"/>
        <v>22-03-2022</v>
      </c>
      <c r="C5095" s="79" t="e">
        <f t="shared" si="329"/>
        <v>#VALUE!</v>
      </c>
      <c r="D5095" s="195" t="s">
        <v>389</v>
      </c>
      <c r="E5095" s="53" t="s">
        <v>206</v>
      </c>
      <c r="F5095" s="53" t="s">
        <v>146</v>
      </c>
      <c r="G5095" s="50" t="s">
        <v>138</v>
      </c>
      <c r="H5095" s="50" t="s">
        <v>144</v>
      </c>
      <c r="I5095" s="53">
        <v>39</v>
      </c>
      <c r="J5095" s="61">
        <v>0.56999999999999995</v>
      </c>
      <c r="K5095" s="64">
        <f t="shared" si="328"/>
        <v>0.96090628635007325</v>
      </c>
      <c r="M5095" s="2"/>
    </row>
    <row r="5096" spans="1:13" x14ac:dyDescent="0.2">
      <c r="A5096" s="47" t="e">
        <f t="shared" si="330"/>
        <v>#VALUE!</v>
      </c>
      <c r="B5096" s="181" t="str">
        <f t="shared" si="327"/>
        <v>22-03-2022</v>
      </c>
      <c r="C5096" s="79" t="e">
        <f t="shared" si="329"/>
        <v>#VALUE!</v>
      </c>
      <c r="D5096" s="195" t="s">
        <v>389</v>
      </c>
      <c r="E5096" s="53" t="s">
        <v>206</v>
      </c>
      <c r="F5096" s="53" t="s">
        <v>146</v>
      </c>
      <c r="G5096" s="50" t="s">
        <v>138</v>
      </c>
      <c r="H5096" s="50" t="s">
        <v>144</v>
      </c>
      <c r="I5096" s="53">
        <v>42</v>
      </c>
      <c r="J5096" s="61">
        <v>0.67</v>
      </c>
      <c r="K5096" s="64">
        <f t="shared" si="328"/>
        <v>0.90432998596263903</v>
      </c>
      <c r="M5096" s="2"/>
    </row>
    <row r="5097" spans="1:13" x14ac:dyDescent="0.2">
      <c r="A5097" s="47" t="e">
        <f t="shared" si="330"/>
        <v>#VALUE!</v>
      </c>
      <c r="B5097" s="181" t="str">
        <f t="shared" si="327"/>
        <v>22-03-2022</v>
      </c>
      <c r="C5097" s="79" t="e">
        <f t="shared" si="329"/>
        <v>#VALUE!</v>
      </c>
      <c r="D5097" s="195" t="s">
        <v>389</v>
      </c>
      <c r="E5097" s="53" t="s">
        <v>206</v>
      </c>
      <c r="F5097" s="53" t="s">
        <v>146</v>
      </c>
      <c r="G5097" s="50" t="s">
        <v>138</v>
      </c>
      <c r="H5097" s="50" t="s">
        <v>144</v>
      </c>
      <c r="I5097" s="53">
        <v>36</v>
      </c>
      <c r="J5097" s="61">
        <v>0.42</v>
      </c>
      <c r="K5097" s="64">
        <f t="shared" si="328"/>
        <v>0.90020576131687247</v>
      </c>
      <c r="M5097" s="2"/>
    </row>
    <row r="5098" spans="1:13" x14ac:dyDescent="0.2">
      <c r="A5098" s="47" t="e">
        <f t="shared" si="330"/>
        <v>#VALUE!</v>
      </c>
      <c r="B5098" s="181" t="str">
        <f t="shared" si="327"/>
        <v>22-03-2022</v>
      </c>
      <c r="C5098" s="79" t="e">
        <f t="shared" si="329"/>
        <v>#VALUE!</v>
      </c>
      <c r="D5098" s="195" t="s">
        <v>389</v>
      </c>
      <c r="E5098" s="53" t="s">
        <v>206</v>
      </c>
      <c r="F5098" s="53" t="s">
        <v>146</v>
      </c>
      <c r="G5098" s="50" t="s">
        <v>138</v>
      </c>
      <c r="H5098" s="50" t="s">
        <v>144</v>
      </c>
      <c r="I5098" s="53">
        <v>36</v>
      </c>
      <c r="J5098" s="61">
        <v>0.46</v>
      </c>
      <c r="K5098" s="64">
        <f t="shared" si="328"/>
        <v>0.98593964334705075</v>
      </c>
      <c r="M5098" s="2"/>
    </row>
    <row r="5099" spans="1:13" x14ac:dyDescent="0.2">
      <c r="A5099" s="47" t="e">
        <f t="shared" si="330"/>
        <v>#VALUE!</v>
      </c>
      <c r="B5099" s="181" t="str">
        <f t="shared" si="327"/>
        <v>22-03-2022</v>
      </c>
      <c r="C5099" s="79" t="e">
        <f t="shared" si="329"/>
        <v>#VALUE!</v>
      </c>
      <c r="D5099" s="195" t="s">
        <v>389</v>
      </c>
      <c r="E5099" s="53" t="s">
        <v>206</v>
      </c>
      <c r="F5099" s="53" t="s">
        <v>146</v>
      </c>
      <c r="G5099" s="50" t="s">
        <v>138</v>
      </c>
      <c r="H5099" s="50" t="s">
        <v>144</v>
      </c>
      <c r="I5099" s="53">
        <v>37</v>
      </c>
      <c r="J5099" s="61">
        <v>0.46</v>
      </c>
      <c r="K5099" s="64">
        <f t="shared" si="328"/>
        <v>0.90813969557578034</v>
      </c>
      <c r="M5099" s="2"/>
    </row>
    <row r="5100" spans="1:13" x14ac:dyDescent="0.2">
      <c r="A5100" s="47" t="e">
        <f t="shared" si="330"/>
        <v>#VALUE!</v>
      </c>
      <c r="B5100" s="181" t="str">
        <f t="shared" ref="B5100:B5163" si="331">TEXT(D5100,"mmm")</f>
        <v>22-03-2022</v>
      </c>
      <c r="C5100" s="79" t="e">
        <f t="shared" si="329"/>
        <v>#VALUE!</v>
      </c>
      <c r="D5100" s="195" t="s">
        <v>389</v>
      </c>
      <c r="E5100" s="53" t="s">
        <v>206</v>
      </c>
      <c r="F5100" s="53" t="s">
        <v>146</v>
      </c>
      <c r="G5100" s="50" t="s">
        <v>138</v>
      </c>
      <c r="H5100" s="50" t="s">
        <v>144</v>
      </c>
      <c r="I5100" s="53">
        <v>34</v>
      </c>
      <c r="J5100" s="61">
        <v>0.36</v>
      </c>
      <c r="K5100" s="64">
        <f t="shared" si="328"/>
        <v>0.91593730917972727</v>
      </c>
      <c r="M5100" s="2"/>
    </row>
    <row r="5101" spans="1:13" x14ac:dyDescent="0.2">
      <c r="A5101" s="47" t="e">
        <f t="shared" si="330"/>
        <v>#VALUE!</v>
      </c>
      <c r="B5101" s="181" t="str">
        <f t="shared" si="331"/>
        <v>22-03-2022</v>
      </c>
      <c r="C5101" s="79" t="e">
        <f t="shared" si="329"/>
        <v>#VALUE!</v>
      </c>
      <c r="D5101" s="195" t="s">
        <v>389</v>
      </c>
      <c r="E5101" s="53" t="s">
        <v>206</v>
      </c>
      <c r="F5101" s="53" t="s">
        <v>146</v>
      </c>
      <c r="G5101" s="50" t="s">
        <v>138</v>
      </c>
      <c r="H5101" s="50" t="s">
        <v>144</v>
      </c>
      <c r="I5101" s="53">
        <v>37</v>
      </c>
      <c r="J5101" s="61">
        <v>0.5</v>
      </c>
      <c r="K5101" s="64">
        <f t="shared" si="328"/>
        <v>0.98710836475628294</v>
      </c>
      <c r="M5101" s="2"/>
    </row>
    <row r="5102" spans="1:13" x14ac:dyDescent="0.2">
      <c r="A5102" s="47" t="e">
        <f t="shared" si="330"/>
        <v>#VALUE!</v>
      </c>
      <c r="B5102" s="181" t="str">
        <f t="shared" si="331"/>
        <v>22-03-2022</v>
      </c>
      <c r="C5102" s="79" t="e">
        <f t="shared" si="329"/>
        <v>#VALUE!</v>
      </c>
      <c r="D5102" s="195" t="s">
        <v>389</v>
      </c>
      <c r="E5102" s="53" t="s">
        <v>206</v>
      </c>
      <c r="F5102" s="53" t="s">
        <v>146</v>
      </c>
      <c r="G5102" s="50" t="s">
        <v>138</v>
      </c>
      <c r="H5102" s="50" t="s">
        <v>144</v>
      </c>
      <c r="I5102" s="53">
        <v>36</v>
      </c>
      <c r="J5102" s="61">
        <v>0.42</v>
      </c>
      <c r="K5102" s="64">
        <f t="shared" si="328"/>
        <v>0.90020576131687247</v>
      </c>
      <c r="M5102" s="2"/>
    </row>
    <row r="5103" spans="1:13" x14ac:dyDescent="0.2">
      <c r="A5103" s="47" t="e">
        <f t="shared" si="330"/>
        <v>#VALUE!</v>
      </c>
      <c r="B5103" s="181" t="str">
        <f t="shared" si="331"/>
        <v>22-03-2022</v>
      </c>
      <c r="C5103" s="79" t="e">
        <f t="shared" si="329"/>
        <v>#VALUE!</v>
      </c>
      <c r="D5103" s="195" t="s">
        <v>389</v>
      </c>
      <c r="E5103" s="53" t="s">
        <v>206</v>
      </c>
      <c r="F5103" s="53" t="s">
        <v>146</v>
      </c>
      <c r="G5103" s="50" t="s">
        <v>138</v>
      </c>
      <c r="H5103" s="50" t="s">
        <v>144</v>
      </c>
      <c r="I5103" s="53">
        <v>38</v>
      </c>
      <c r="J5103" s="61">
        <v>0.53</v>
      </c>
      <c r="K5103" s="64">
        <f t="shared" si="328"/>
        <v>0.9658842396850853</v>
      </c>
      <c r="M5103" s="2"/>
    </row>
    <row r="5104" spans="1:13" x14ac:dyDescent="0.2">
      <c r="A5104" s="47" t="e">
        <f t="shared" si="330"/>
        <v>#VALUE!</v>
      </c>
      <c r="B5104" s="181" t="str">
        <f t="shared" si="331"/>
        <v>22-03-2022</v>
      </c>
      <c r="C5104" s="79" t="e">
        <f t="shared" si="329"/>
        <v>#VALUE!</v>
      </c>
      <c r="D5104" s="195" t="s">
        <v>389</v>
      </c>
      <c r="E5104" s="53" t="s">
        <v>206</v>
      </c>
      <c r="F5104" s="53" t="s">
        <v>146</v>
      </c>
      <c r="G5104" s="50" t="s">
        <v>138</v>
      </c>
      <c r="H5104" s="50" t="s">
        <v>144</v>
      </c>
      <c r="I5104" s="53">
        <v>34</v>
      </c>
      <c r="J5104" s="61">
        <v>0.38</v>
      </c>
      <c r="K5104" s="64">
        <f t="shared" si="328"/>
        <v>0.96682271524526764</v>
      </c>
      <c r="M5104" s="2"/>
    </row>
    <row r="5105" spans="1:13" x14ac:dyDescent="0.2">
      <c r="A5105" s="47" t="e">
        <f t="shared" si="330"/>
        <v>#VALUE!</v>
      </c>
      <c r="B5105" s="181" t="str">
        <f t="shared" si="331"/>
        <v>22-03-2022</v>
      </c>
      <c r="C5105" s="79" t="e">
        <f t="shared" si="329"/>
        <v>#VALUE!</v>
      </c>
      <c r="D5105" s="195" t="s">
        <v>389</v>
      </c>
      <c r="E5105" s="53" t="s">
        <v>206</v>
      </c>
      <c r="F5105" s="53" t="s">
        <v>146</v>
      </c>
      <c r="G5105" s="50" t="s">
        <v>138</v>
      </c>
      <c r="H5105" s="50" t="s">
        <v>144</v>
      </c>
      <c r="I5105" s="53">
        <v>44</v>
      </c>
      <c r="J5105" s="61">
        <v>0.82</v>
      </c>
      <c r="K5105" s="64">
        <f t="shared" si="328"/>
        <v>0.96262208865514653</v>
      </c>
      <c r="M5105" s="2"/>
    </row>
    <row r="5106" spans="1:13" x14ac:dyDescent="0.2">
      <c r="A5106" s="47" t="e">
        <f t="shared" si="330"/>
        <v>#VALUE!</v>
      </c>
      <c r="B5106" s="181" t="str">
        <f t="shared" si="331"/>
        <v>22-03-2022</v>
      </c>
      <c r="C5106" s="79" t="e">
        <f t="shared" si="329"/>
        <v>#VALUE!</v>
      </c>
      <c r="D5106" s="195" t="s">
        <v>389</v>
      </c>
      <c r="E5106" s="53" t="s">
        <v>206</v>
      </c>
      <c r="F5106" s="53" t="s">
        <v>142</v>
      </c>
      <c r="G5106" s="50" t="s">
        <v>138</v>
      </c>
      <c r="H5106" s="50" t="s">
        <v>144</v>
      </c>
      <c r="I5106" s="53">
        <v>38</v>
      </c>
      <c r="J5106" s="61">
        <v>0.43</v>
      </c>
      <c r="K5106" s="64">
        <f t="shared" si="328"/>
        <v>0.78364193031054086</v>
      </c>
      <c r="M5106" s="2"/>
    </row>
    <row r="5107" spans="1:13" x14ac:dyDescent="0.2">
      <c r="A5107" s="47" t="e">
        <f t="shared" si="330"/>
        <v>#VALUE!</v>
      </c>
      <c r="B5107" s="181" t="str">
        <f t="shared" si="331"/>
        <v>22-03-2022</v>
      </c>
      <c r="C5107" s="79" t="e">
        <f t="shared" si="329"/>
        <v>#VALUE!</v>
      </c>
      <c r="D5107" s="195" t="s">
        <v>389</v>
      </c>
      <c r="E5107" s="53" t="s">
        <v>206</v>
      </c>
      <c r="F5107" s="53" t="s">
        <v>142</v>
      </c>
      <c r="G5107" s="50" t="s">
        <v>138</v>
      </c>
      <c r="H5107" s="50" t="s">
        <v>144</v>
      </c>
      <c r="I5107" s="53">
        <v>42</v>
      </c>
      <c r="J5107" s="61">
        <v>0.59</v>
      </c>
      <c r="K5107" s="64">
        <f t="shared" si="328"/>
        <v>0.79635028614620451</v>
      </c>
      <c r="M5107" s="2"/>
    </row>
    <row r="5108" spans="1:13" x14ac:dyDescent="0.2">
      <c r="A5108" s="47" t="e">
        <f t="shared" si="330"/>
        <v>#VALUE!</v>
      </c>
      <c r="B5108" s="181" t="str">
        <f t="shared" si="331"/>
        <v>22-03-2022</v>
      </c>
      <c r="C5108" s="79" t="e">
        <f t="shared" si="329"/>
        <v>#VALUE!</v>
      </c>
      <c r="D5108" s="195" t="s">
        <v>389</v>
      </c>
      <c r="E5108" s="53" t="s">
        <v>206</v>
      </c>
      <c r="F5108" s="53" t="s">
        <v>142</v>
      </c>
      <c r="G5108" s="50" t="s">
        <v>138</v>
      </c>
      <c r="H5108" s="50" t="s">
        <v>144</v>
      </c>
      <c r="I5108" s="53">
        <v>40</v>
      </c>
      <c r="J5108" s="61">
        <v>0.49</v>
      </c>
      <c r="K5108" s="64">
        <f t="shared" si="328"/>
        <v>0.765625</v>
      </c>
      <c r="M5108" s="2"/>
    </row>
    <row r="5109" spans="1:13" x14ac:dyDescent="0.2">
      <c r="A5109" s="47" t="e">
        <f t="shared" si="330"/>
        <v>#VALUE!</v>
      </c>
      <c r="B5109" s="181" t="str">
        <f t="shared" si="331"/>
        <v>22-03-2022</v>
      </c>
      <c r="C5109" s="79" t="e">
        <f t="shared" si="329"/>
        <v>#VALUE!</v>
      </c>
      <c r="D5109" s="195" t="s">
        <v>389</v>
      </c>
      <c r="E5109" s="53" t="s">
        <v>206</v>
      </c>
      <c r="F5109" s="53" t="s">
        <v>142</v>
      </c>
      <c r="G5109" s="50" t="s">
        <v>138</v>
      </c>
      <c r="H5109" s="50" t="s">
        <v>144</v>
      </c>
      <c r="I5109" s="53">
        <v>35</v>
      </c>
      <c r="J5109" s="61">
        <v>0.31</v>
      </c>
      <c r="K5109" s="64">
        <f t="shared" si="328"/>
        <v>0.72303206997084546</v>
      </c>
      <c r="M5109" s="2"/>
    </row>
    <row r="5110" spans="1:13" x14ac:dyDescent="0.2">
      <c r="A5110" s="47" t="e">
        <f t="shared" si="330"/>
        <v>#VALUE!</v>
      </c>
      <c r="B5110" s="181" t="str">
        <f t="shared" si="331"/>
        <v>22-03-2022</v>
      </c>
      <c r="C5110" s="79" t="e">
        <f t="shared" si="329"/>
        <v>#VALUE!</v>
      </c>
      <c r="D5110" s="195" t="s">
        <v>389</v>
      </c>
      <c r="E5110" s="53" t="s">
        <v>206</v>
      </c>
      <c r="F5110" s="53" t="s">
        <v>142</v>
      </c>
      <c r="G5110" s="50" t="s">
        <v>138</v>
      </c>
      <c r="H5110" s="50" t="s">
        <v>144</v>
      </c>
      <c r="I5110" s="53">
        <v>39</v>
      </c>
      <c r="J5110" s="61">
        <v>0.44</v>
      </c>
      <c r="K5110" s="64">
        <f t="shared" si="328"/>
        <v>0.74175222104216187</v>
      </c>
      <c r="M5110" s="2"/>
    </row>
    <row r="5111" spans="1:13" x14ac:dyDescent="0.2">
      <c r="A5111" s="47" t="e">
        <f t="shared" si="330"/>
        <v>#VALUE!</v>
      </c>
      <c r="B5111" s="181" t="str">
        <f t="shared" si="331"/>
        <v>22-03-2022</v>
      </c>
      <c r="C5111" s="79" t="e">
        <f t="shared" si="329"/>
        <v>#VALUE!</v>
      </c>
      <c r="D5111" s="195" t="s">
        <v>389</v>
      </c>
      <c r="E5111" s="53" t="s">
        <v>206</v>
      </c>
      <c r="F5111" s="53" t="s">
        <v>142</v>
      </c>
      <c r="G5111" s="50" t="s">
        <v>138</v>
      </c>
      <c r="H5111" s="50" t="s">
        <v>144</v>
      </c>
      <c r="I5111" s="53">
        <v>40</v>
      </c>
      <c r="J5111" s="61">
        <v>0.42</v>
      </c>
      <c r="K5111" s="64">
        <f t="shared" si="328"/>
        <v>0.65625</v>
      </c>
      <c r="M5111" s="2"/>
    </row>
    <row r="5112" spans="1:13" x14ac:dyDescent="0.2">
      <c r="A5112" s="47" t="e">
        <f t="shared" si="330"/>
        <v>#VALUE!</v>
      </c>
      <c r="B5112" s="181" t="str">
        <f t="shared" si="331"/>
        <v>22-03-2022</v>
      </c>
      <c r="C5112" s="79" t="e">
        <f t="shared" ref="C5112:C5143" si="332">WEEKNUM(D5112)</f>
        <v>#VALUE!</v>
      </c>
      <c r="D5112" s="195" t="s">
        <v>389</v>
      </c>
      <c r="E5112" s="53" t="s">
        <v>206</v>
      </c>
      <c r="F5112" s="53" t="s">
        <v>142</v>
      </c>
      <c r="G5112" s="50" t="s">
        <v>138</v>
      </c>
      <c r="H5112" s="50" t="s">
        <v>144</v>
      </c>
      <c r="I5112" s="53">
        <v>39</v>
      </c>
      <c r="J5112" s="61">
        <v>0.47</v>
      </c>
      <c r="K5112" s="64">
        <f t="shared" si="328"/>
        <v>0.7923262361132184</v>
      </c>
      <c r="M5112" s="2"/>
    </row>
    <row r="5113" spans="1:13" x14ac:dyDescent="0.2">
      <c r="A5113" s="47" t="e">
        <f t="shared" si="330"/>
        <v>#VALUE!</v>
      </c>
      <c r="B5113" s="181" t="str">
        <f t="shared" si="331"/>
        <v>22-03-2022</v>
      </c>
      <c r="C5113" s="79" t="e">
        <f t="shared" si="332"/>
        <v>#VALUE!</v>
      </c>
      <c r="D5113" s="195" t="s">
        <v>389</v>
      </c>
      <c r="E5113" s="53" t="s">
        <v>206</v>
      </c>
      <c r="F5113" s="53" t="s">
        <v>142</v>
      </c>
      <c r="G5113" s="50" t="s">
        <v>138</v>
      </c>
      <c r="H5113" s="50" t="s">
        <v>144</v>
      </c>
      <c r="I5113" s="53">
        <v>46</v>
      </c>
      <c r="J5113" s="61">
        <v>0.83</v>
      </c>
      <c r="K5113" s="64">
        <f t="shared" si="328"/>
        <v>0.85271636393523464</v>
      </c>
      <c r="M5113" s="2"/>
    </row>
    <row r="5114" spans="1:13" x14ac:dyDescent="0.2">
      <c r="A5114" s="47" t="e">
        <f t="shared" si="330"/>
        <v>#VALUE!</v>
      </c>
      <c r="B5114" s="181" t="str">
        <f t="shared" si="331"/>
        <v>22-03-2022</v>
      </c>
      <c r="C5114" s="79" t="e">
        <f t="shared" si="332"/>
        <v>#VALUE!</v>
      </c>
      <c r="D5114" s="195" t="s">
        <v>389</v>
      </c>
      <c r="E5114" s="53" t="s">
        <v>209</v>
      </c>
      <c r="F5114" s="53" t="s">
        <v>142</v>
      </c>
      <c r="G5114" s="50" t="s">
        <v>138</v>
      </c>
      <c r="H5114" s="50" t="s">
        <v>144</v>
      </c>
      <c r="I5114" s="53">
        <v>40</v>
      </c>
      <c r="J5114" s="61">
        <v>0.5</v>
      </c>
      <c r="K5114" s="64">
        <f t="shared" si="328"/>
        <v>0.78125</v>
      </c>
      <c r="M5114" s="2"/>
    </row>
    <row r="5115" spans="1:13" x14ac:dyDescent="0.2">
      <c r="A5115" s="47" t="e">
        <f t="shared" si="330"/>
        <v>#VALUE!</v>
      </c>
      <c r="B5115" s="181" t="str">
        <f t="shared" si="331"/>
        <v>22-03-2022</v>
      </c>
      <c r="C5115" s="79" t="e">
        <f t="shared" si="332"/>
        <v>#VALUE!</v>
      </c>
      <c r="D5115" s="195" t="s">
        <v>389</v>
      </c>
      <c r="E5115" s="53" t="s">
        <v>209</v>
      </c>
      <c r="F5115" s="53" t="s">
        <v>142</v>
      </c>
      <c r="G5115" s="50" t="s">
        <v>138</v>
      </c>
      <c r="H5115" s="50" t="s">
        <v>144</v>
      </c>
      <c r="I5115" s="53">
        <v>39</v>
      </c>
      <c r="J5115" s="61">
        <v>0.48</v>
      </c>
      <c r="K5115" s="64">
        <f t="shared" si="328"/>
        <v>0.8091842411369039</v>
      </c>
      <c r="M5115" s="2"/>
    </row>
    <row r="5116" spans="1:13" x14ac:dyDescent="0.2">
      <c r="A5116" s="47" t="e">
        <f t="shared" si="330"/>
        <v>#VALUE!</v>
      </c>
      <c r="B5116" s="181" t="str">
        <f t="shared" si="331"/>
        <v>22-03-2022</v>
      </c>
      <c r="C5116" s="79" t="e">
        <f t="shared" si="332"/>
        <v>#VALUE!</v>
      </c>
      <c r="D5116" s="195" t="s">
        <v>389</v>
      </c>
      <c r="E5116" s="53" t="s">
        <v>209</v>
      </c>
      <c r="F5116" s="53" t="s">
        <v>142</v>
      </c>
      <c r="G5116" s="50" t="s">
        <v>138</v>
      </c>
      <c r="H5116" s="50" t="s">
        <v>144</v>
      </c>
      <c r="I5116" s="53">
        <v>35</v>
      </c>
      <c r="J5116" s="61">
        <v>0.33</v>
      </c>
      <c r="K5116" s="64">
        <f t="shared" si="328"/>
        <v>0.76967930029154519</v>
      </c>
      <c r="M5116" s="2"/>
    </row>
    <row r="5117" spans="1:13" x14ac:dyDescent="0.2">
      <c r="A5117" s="47" t="e">
        <f t="shared" si="330"/>
        <v>#VALUE!</v>
      </c>
      <c r="B5117" s="181" t="str">
        <f t="shared" si="331"/>
        <v>22-03-2022</v>
      </c>
      <c r="C5117" s="79" t="e">
        <f t="shared" si="332"/>
        <v>#VALUE!</v>
      </c>
      <c r="D5117" s="195" t="s">
        <v>389</v>
      </c>
      <c r="E5117" s="53" t="s">
        <v>209</v>
      </c>
      <c r="F5117" s="53" t="s">
        <v>142</v>
      </c>
      <c r="G5117" s="50" t="s">
        <v>138</v>
      </c>
      <c r="H5117" s="50" t="s">
        <v>144</v>
      </c>
      <c r="I5117" s="53">
        <v>37</v>
      </c>
      <c r="J5117" s="61">
        <v>0.38</v>
      </c>
      <c r="K5117" s="64">
        <f t="shared" si="328"/>
        <v>0.75020235721477502</v>
      </c>
      <c r="M5117" s="2"/>
    </row>
    <row r="5118" spans="1:13" x14ac:dyDescent="0.2">
      <c r="A5118" s="47" t="e">
        <f t="shared" si="330"/>
        <v>#VALUE!</v>
      </c>
      <c r="B5118" s="181" t="str">
        <f t="shared" si="331"/>
        <v>22-03-2022</v>
      </c>
      <c r="C5118" s="79" t="e">
        <f t="shared" si="332"/>
        <v>#VALUE!</v>
      </c>
      <c r="D5118" s="195" t="s">
        <v>389</v>
      </c>
      <c r="E5118" s="53" t="s">
        <v>209</v>
      </c>
      <c r="F5118" s="53" t="s">
        <v>142</v>
      </c>
      <c r="G5118" s="50" t="s">
        <v>138</v>
      </c>
      <c r="H5118" s="50" t="s">
        <v>144</v>
      </c>
      <c r="I5118" s="53">
        <v>40</v>
      </c>
      <c r="J5118" s="61">
        <v>0.5</v>
      </c>
      <c r="K5118" s="64">
        <f t="shared" si="328"/>
        <v>0.78125</v>
      </c>
      <c r="M5118" s="2"/>
    </row>
    <row r="5119" spans="1:13" x14ac:dyDescent="0.2">
      <c r="A5119" s="47" t="e">
        <f t="shared" si="330"/>
        <v>#VALUE!</v>
      </c>
      <c r="B5119" s="181" t="str">
        <f t="shared" si="331"/>
        <v>22-03-2022</v>
      </c>
      <c r="C5119" s="79" t="e">
        <f t="shared" si="332"/>
        <v>#VALUE!</v>
      </c>
      <c r="D5119" s="195" t="s">
        <v>389</v>
      </c>
      <c r="E5119" s="53" t="s">
        <v>209</v>
      </c>
      <c r="F5119" s="53" t="s">
        <v>142</v>
      </c>
      <c r="G5119" s="50" t="s">
        <v>138</v>
      </c>
      <c r="H5119" s="50" t="s">
        <v>144</v>
      </c>
      <c r="I5119" s="53">
        <v>38</v>
      </c>
      <c r="J5119" s="61">
        <v>0.36</v>
      </c>
      <c r="K5119" s="64">
        <f t="shared" si="328"/>
        <v>0.65607231374835984</v>
      </c>
      <c r="M5119" s="2"/>
    </row>
    <row r="5120" spans="1:13" x14ac:dyDescent="0.2">
      <c r="A5120" s="47" t="e">
        <f t="shared" si="330"/>
        <v>#VALUE!</v>
      </c>
      <c r="B5120" s="181" t="str">
        <f t="shared" si="331"/>
        <v>22-03-2022</v>
      </c>
      <c r="C5120" s="79" t="e">
        <f t="shared" si="332"/>
        <v>#VALUE!</v>
      </c>
      <c r="D5120" s="195" t="s">
        <v>389</v>
      </c>
      <c r="E5120" s="53" t="s">
        <v>209</v>
      </c>
      <c r="F5120" s="53" t="s">
        <v>142</v>
      </c>
      <c r="G5120" s="50" t="s">
        <v>138</v>
      </c>
      <c r="H5120" s="50" t="s">
        <v>144</v>
      </c>
      <c r="I5120" s="53">
        <v>38</v>
      </c>
      <c r="J5120" s="61">
        <v>0.41</v>
      </c>
      <c r="K5120" s="64">
        <f t="shared" si="328"/>
        <v>0.74719346843563206</v>
      </c>
      <c r="M5120" s="2"/>
    </row>
    <row r="5121" spans="1:13" x14ac:dyDescent="0.2">
      <c r="A5121" s="47" t="e">
        <f t="shared" si="330"/>
        <v>#VALUE!</v>
      </c>
      <c r="B5121" s="181" t="str">
        <f t="shared" si="331"/>
        <v>22-03-2022</v>
      </c>
      <c r="C5121" s="79" t="e">
        <f t="shared" si="332"/>
        <v>#VALUE!</v>
      </c>
      <c r="D5121" s="195" t="s">
        <v>389</v>
      </c>
      <c r="E5121" s="53" t="s">
        <v>209</v>
      </c>
      <c r="F5121" s="53" t="s">
        <v>142</v>
      </c>
      <c r="G5121" s="50" t="s">
        <v>138</v>
      </c>
      <c r="H5121" s="50" t="s">
        <v>144</v>
      </c>
      <c r="I5121" s="53">
        <v>42</v>
      </c>
      <c r="J5121" s="61">
        <v>0.55000000000000004</v>
      </c>
      <c r="K5121" s="64">
        <f t="shared" ref="K5121:K5184" si="333">IF(J5121="","",(J5121*100000)/(I5121^3))</f>
        <v>0.74236043623798731</v>
      </c>
      <c r="M5121" s="2"/>
    </row>
    <row r="5122" spans="1:13" x14ac:dyDescent="0.2">
      <c r="A5122" s="47" t="e">
        <f t="shared" si="330"/>
        <v>#VALUE!</v>
      </c>
      <c r="B5122" s="181" t="str">
        <f t="shared" si="331"/>
        <v>31-03-2022</v>
      </c>
      <c r="C5122" s="79" t="e">
        <f t="shared" si="332"/>
        <v>#VALUE!</v>
      </c>
      <c r="D5122" s="195" t="s">
        <v>391</v>
      </c>
      <c r="E5122" s="53" t="s">
        <v>19</v>
      </c>
      <c r="F5122" s="53" t="s">
        <v>142</v>
      </c>
      <c r="G5122" s="50" t="s">
        <v>138</v>
      </c>
      <c r="H5122" s="50" t="s">
        <v>144</v>
      </c>
      <c r="I5122" s="53">
        <v>42</v>
      </c>
      <c r="J5122" s="61">
        <v>0.53</v>
      </c>
      <c r="K5122" s="64">
        <f t="shared" si="333"/>
        <v>0.7153655112838786</v>
      </c>
      <c r="M5122" s="2"/>
    </row>
    <row r="5123" spans="1:13" x14ac:dyDescent="0.2">
      <c r="A5123" s="47" t="e">
        <f t="shared" si="330"/>
        <v>#VALUE!</v>
      </c>
      <c r="B5123" s="181" t="str">
        <f t="shared" si="331"/>
        <v>31-03-2022</v>
      </c>
      <c r="C5123" s="79" t="e">
        <f t="shared" si="332"/>
        <v>#VALUE!</v>
      </c>
      <c r="D5123" s="195" t="s">
        <v>391</v>
      </c>
      <c r="E5123" s="53" t="s">
        <v>19</v>
      </c>
      <c r="F5123" s="53" t="s">
        <v>142</v>
      </c>
      <c r="G5123" s="50" t="s">
        <v>138</v>
      </c>
      <c r="H5123" s="50" t="s">
        <v>144</v>
      </c>
      <c r="I5123" s="53">
        <v>43</v>
      </c>
      <c r="J5123" s="61">
        <v>0.36</v>
      </c>
      <c r="K5123" s="64">
        <f t="shared" si="333"/>
        <v>0.45279032034915162</v>
      </c>
      <c r="M5123" s="2"/>
    </row>
    <row r="5124" spans="1:13" x14ac:dyDescent="0.2">
      <c r="A5124" s="47" t="e">
        <f t="shared" si="330"/>
        <v>#VALUE!</v>
      </c>
      <c r="B5124" s="181" t="str">
        <f t="shared" si="331"/>
        <v>31-03-2022</v>
      </c>
      <c r="C5124" s="79" t="e">
        <f t="shared" si="332"/>
        <v>#VALUE!</v>
      </c>
      <c r="D5124" s="195" t="s">
        <v>391</v>
      </c>
      <c r="E5124" s="53" t="s">
        <v>19</v>
      </c>
      <c r="F5124" s="53" t="s">
        <v>146</v>
      </c>
      <c r="G5124" s="50" t="s">
        <v>138</v>
      </c>
      <c r="H5124" s="50" t="s">
        <v>144</v>
      </c>
      <c r="I5124" s="53">
        <v>43</v>
      </c>
      <c r="J5124" s="61">
        <v>0.6</v>
      </c>
      <c r="K5124" s="64">
        <f t="shared" si="333"/>
        <v>0.75465053391525272</v>
      </c>
      <c r="M5124" s="2"/>
    </row>
    <row r="5125" spans="1:13" x14ac:dyDescent="0.2">
      <c r="A5125" s="47" t="e">
        <f t="shared" si="330"/>
        <v>#VALUE!</v>
      </c>
      <c r="B5125" s="181" t="str">
        <f t="shared" si="331"/>
        <v>31-03-2022</v>
      </c>
      <c r="C5125" s="79" t="e">
        <f t="shared" si="332"/>
        <v>#VALUE!</v>
      </c>
      <c r="D5125" s="195" t="s">
        <v>391</v>
      </c>
      <c r="E5125" s="53" t="s">
        <v>19</v>
      </c>
      <c r="F5125" s="53" t="s">
        <v>146</v>
      </c>
      <c r="G5125" s="50" t="s">
        <v>138</v>
      </c>
      <c r="H5125" s="50" t="s">
        <v>144</v>
      </c>
      <c r="I5125" s="53">
        <v>40</v>
      </c>
      <c r="J5125" s="61">
        <v>0.53</v>
      </c>
      <c r="K5125" s="64">
        <f t="shared" si="333"/>
        <v>0.828125</v>
      </c>
      <c r="M5125" s="2"/>
    </row>
    <row r="5126" spans="1:13" x14ac:dyDescent="0.2">
      <c r="A5126" s="47" t="e">
        <f t="shared" si="330"/>
        <v>#VALUE!</v>
      </c>
      <c r="B5126" s="181" t="str">
        <f t="shared" si="331"/>
        <v>31-03-2022</v>
      </c>
      <c r="C5126" s="79" t="e">
        <f t="shared" si="332"/>
        <v>#VALUE!</v>
      </c>
      <c r="D5126" s="195" t="s">
        <v>391</v>
      </c>
      <c r="E5126" s="53" t="s">
        <v>19</v>
      </c>
      <c r="F5126" s="53" t="s">
        <v>146</v>
      </c>
      <c r="G5126" s="50" t="s">
        <v>138</v>
      </c>
      <c r="H5126" s="50" t="s">
        <v>144</v>
      </c>
      <c r="I5126" s="53">
        <v>41</v>
      </c>
      <c r="J5126" s="61">
        <v>0.57999999999999996</v>
      </c>
      <c r="K5126" s="64">
        <f t="shared" si="333"/>
        <v>0.84154321614602212</v>
      </c>
      <c r="M5126" s="2"/>
    </row>
    <row r="5127" spans="1:13" x14ac:dyDescent="0.2">
      <c r="A5127" s="47" t="e">
        <f t="shared" si="330"/>
        <v>#VALUE!</v>
      </c>
      <c r="B5127" s="181" t="str">
        <f t="shared" si="331"/>
        <v>31-03-2022</v>
      </c>
      <c r="C5127" s="79" t="e">
        <f t="shared" si="332"/>
        <v>#VALUE!</v>
      </c>
      <c r="D5127" s="195" t="s">
        <v>391</v>
      </c>
      <c r="E5127" s="53" t="s">
        <v>19</v>
      </c>
      <c r="F5127" s="53" t="s">
        <v>146</v>
      </c>
      <c r="G5127" s="50" t="s">
        <v>138</v>
      </c>
      <c r="H5127" s="50" t="s">
        <v>144</v>
      </c>
      <c r="I5127" s="53">
        <v>42</v>
      </c>
      <c r="J5127" s="61">
        <v>0.71</v>
      </c>
      <c r="K5127" s="64">
        <f t="shared" si="333"/>
        <v>0.95831983587085623</v>
      </c>
      <c r="M5127" s="2"/>
    </row>
    <row r="5128" spans="1:13" x14ac:dyDescent="0.2">
      <c r="A5128" s="47" t="e">
        <f t="shared" si="330"/>
        <v>#VALUE!</v>
      </c>
      <c r="B5128" s="181" t="str">
        <f t="shared" si="331"/>
        <v>31-03-2022</v>
      </c>
      <c r="C5128" s="79" t="e">
        <f t="shared" si="332"/>
        <v>#VALUE!</v>
      </c>
      <c r="D5128" s="195" t="s">
        <v>391</v>
      </c>
      <c r="E5128" s="53" t="s">
        <v>19</v>
      </c>
      <c r="F5128" s="53" t="s">
        <v>146</v>
      </c>
      <c r="G5128" s="50" t="s">
        <v>138</v>
      </c>
      <c r="H5128" s="50" t="s">
        <v>144</v>
      </c>
      <c r="I5128" s="53">
        <v>36</v>
      </c>
      <c r="J5128" s="61">
        <v>0.49</v>
      </c>
      <c r="K5128" s="64">
        <f t="shared" si="333"/>
        <v>1.0502400548696844</v>
      </c>
      <c r="M5128" s="2"/>
    </row>
    <row r="5129" spans="1:13" x14ac:dyDescent="0.2">
      <c r="A5129" s="47" t="e">
        <f t="shared" si="330"/>
        <v>#VALUE!</v>
      </c>
      <c r="B5129" s="181" t="str">
        <f t="shared" si="331"/>
        <v>31-03-2022</v>
      </c>
      <c r="C5129" s="79" t="e">
        <f t="shared" si="332"/>
        <v>#VALUE!</v>
      </c>
      <c r="D5129" s="195" t="s">
        <v>391</v>
      </c>
      <c r="E5129" s="53" t="s">
        <v>217</v>
      </c>
      <c r="F5129" s="53" t="s">
        <v>142</v>
      </c>
      <c r="G5129" s="50" t="s">
        <v>138</v>
      </c>
      <c r="H5129" s="50" t="s">
        <v>144</v>
      </c>
      <c r="I5129" s="53">
        <v>39</v>
      </c>
      <c r="J5129" s="61">
        <v>0.51</v>
      </c>
      <c r="K5129" s="64">
        <f t="shared" si="333"/>
        <v>0.85975825620796031</v>
      </c>
      <c r="M5129" s="2"/>
    </row>
    <row r="5130" spans="1:13" x14ac:dyDescent="0.2">
      <c r="A5130" s="47" t="e">
        <f t="shared" si="330"/>
        <v>#VALUE!</v>
      </c>
      <c r="B5130" s="181" t="str">
        <f t="shared" si="331"/>
        <v>31-03-2022</v>
      </c>
      <c r="C5130" s="79" t="e">
        <f t="shared" si="332"/>
        <v>#VALUE!</v>
      </c>
      <c r="D5130" s="195" t="s">
        <v>391</v>
      </c>
      <c r="E5130" s="53" t="s">
        <v>217</v>
      </c>
      <c r="F5130" s="53" t="s">
        <v>146</v>
      </c>
      <c r="G5130" s="50" t="s">
        <v>138</v>
      </c>
      <c r="H5130" s="50" t="s">
        <v>144</v>
      </c>
      <c r="I5130" s="53">
        <v>43</v>
      </c>
      <c r="J5130" s="61">
        <v>0.84</v>
      </c>
      <c r="K5130" s="64">
        <f t="shared" si="333"/>
        <v>1.0565107474813538</v>
      </c>
      <c r="M5130" s="2"/>
    </row>
    <row r="5131" spans="1:13" x14ac:dyDescent="0.2">
      <c r="A5131" s="47" t="e">
        <f t="shared" si="330"/>
        <v>#VALUE!</v>
      </c>
      <c r="B5131" s="181" t="str">
        <f t="shared" si="331"/>
        <v>31-03-2022</v>
      </c>
      <c r="C5131" s="79" t="e">
        <f t="shared" si="332"/>
        <v>#VALUE!</v>
      </c>
      <c r="D5131" s="195" t="s">
        <v>391</v>
      </c>
      <c r="E5131" s="53" t="s">
        <v>217</v>
      </c>
      <c r="F5131" s="53" t="s">
        <v>146</v>
      </c>
      <c r="G5131" s="50" t="s">
        <v>138</v>
      </c>
      <c r="H5131" s="50" t="s">
        <v>144</v>
      </c>
      <c r="I5131" s="53">
        <v>41</v>
      </c>
      <c r="J5131" s="61">
        <v>0.63</v>
      </c>
      <c r="K5131" s="64">
        <f t="shared" si="333"/>
        <v>0.91409004512412761</v>
      </c>
      <c r="M5131" s="2"/>
    </row>
    <row r="5132" spans="1:13" x14ac:dyDescent="0.2">
      <c r="A5132" s="47" t="e">
        <f t="shared" si="330"/>
        <v>#VALUE!</v>
      </c>
      <c r="B5132" s="181" t="str">
        <f t="shared" si="331"/>
        <v>31-03-2022</v>
      </c>
      <c r="C5132" s="79" t="e">
        <f t="shared" si="332"/>
        <v>#VALUE!</v>
      </c>
      <c r="D5132" s="195" t="s">
        <v>391</v>
      </c>
      <c r="E5132" s="53" t="s">
        <v>217</v>
      </c>
      <c r="F5132" s="53" t="s">
        <v>146</v>
      </c>
      <c r="G5132" s="50" t="s">
        <v>138</v>
      </c>
      <c r="H5132" s="50" t="s">
        <v>144</v>
      </c>
      <c r="I5132" s="53">
        <v>41</v>
      </c>
      <c r="J5132" s="61">
        <v>0.69</v>
      </c>
      <c r="K5132" s="64">
        <f t="shared" si="333"/>
        <v>1.0011462398978541</v>
      </c>
      <c r="M5132" s="2"/>
    </row>
    <row r="5133" spans="1:13" x14ac:dyDescent="0.2">
      <c r="A5133" s="47" t="e">
        <f t="shared" si="330"/>
        <v>#VALUE!</v>
      </c>
      <c r="B5133" s="181" t="str">
        <f t="shared" si="331"/>
        <v>31-03-2022</v>
      </c>
      <c r="C5133" s="79" t="e">
        <f t="shared" si="332"/>
        <v>#VALUE!</v>
      </c>
      <c r="D5133" s="195" t="s">
        <v>391</v>
      </c>
      <c r="E5133" s="53" t="s">
        <v>221</v>
      </c>
      <c r="F5133" s="53" t="s">
        <v>146</v>
      </c>
      <c r="G5133" s="50" t="s">
        <v>138</v>
      </c>
      <c r="H5133" s="50" t="s">
        <v>144</v>
      </c>
      <c r="I5133" s="53">
        <v>36</v>
      </c>
      <c r="J5133" s="61">
        <v>0.4</v>
      </c>
      <c r="K5133" s="64">
        <f t="shared" si="333"/>
        <v>0.85733882030178321</v>
      </c>
      <c r="M5133" s="2"/>
    </row>
    <row r="5134" spans="1:13" x14ac:dyDescent="0.2">
      <c r="A5134" s="47" t="e">
        <f t="shared" si="330"/>
        <v>#VALUE!</v>
      </c>
      <c r="B5134" s="181" t="str">
        <f t="shared" si="331"/>
        <v>31-03-2022</v>
      </c>
      <c r="C5134" s="79" t="e">
        <f t="shared" si="332"/>
        <v>#VALUE!</v>
      </c>
      <c r="D5134" s="195" t="s">
        <v>391</v>
      </c>
      <c r="E5134" s="53" t="s">
        <v>221</v>
      </c>
      <c r="F5134" s="53" t="s">
        <v>146</v>
      </c>
      <c r="G5134" s="50" t="s">
        <v>138</v>
      </c>
      <c r="H5134" s="50" t="s">
        <v>144</v>
      </c>
      <c r="I5134" s="53">
        <v>37</v>
      </c>
      <c r="J5134" s="61">
        <v>0.48</v>
      </c>
      <c r="K5134" s="64">
        <f t="shared" si="333"/>
        <v>0.94762403016603158</v>
      </c>
      <c r="M5134" s="2"/>
    </row>
    <row r="5135" spans="1:13" x14ac:dyDescent="0.2">
      <c r="A5135" s="47" t="e">
        <f t="shared" si="330"/>
        <v>#VALUE!</v>
      </c>
      <c r="B5135" s="181" t="str">
        <f t="shared" si="331"/>
        <v>31-03-2022</v>
      </c>
      <c r="C5135" s="79" t="e">
        <f t="shared" si="332"/>
        <v>#VALUE!</v>
      </c>
      <c r="D5135" s="195" t="s">
        <v>391</v>
      </c>
      <c r="E5135" s="53" t="s">
        <v>221</v>
      </c>
      <c r="F5135" s="53" t="s">
        <v>146</v>
      </c>
      <c r="G5135" s="50" t="s">
        <v>138</v>
      </c>
      <c r="H5135" s="50" t="s">
        <v>144</v>
      </c>
      <c r="I5135" s="53">
        <v>36</v>
      </c>
      <c r="J5135" s="61">
        <v>0.4</v>
      </c>
      <c r="K5135" s="64">
        <f t="shared" si="333"/>
        <v>0.85733882030178321</v>
      </c>
      <c r="M5135" s="2"/>
    </row>
    <row r="5136" spans="1:13" x14ac:dyDescent="0.2">
      <c r="A5136" s="47" t="e">
        <f t="shared" si="330"/>
        <v>#VALUE!</v>
      </c>
      <c r="B5136" s="181" t="str">
        <f t="shared" si="331"/>
        <v>31-03-2022</v>
      </c>
      <c r="C5136" s="79" t="e">
        <f t="shared" si="332"/>
        <v>#VALUE!</v>
      </c>
      <c r="D5136" s="195" t="s">
        <v>391</v>
      </c>
      <c r="E5136" s="53" t="s">
        <v>221</v>
      </c>
      <c r="F5136" s="53" t="s">
        <v>146</v>
      </c>
      <c r="G5136" s="50" t="s">
        <v>138</v>
      </c>
      <c r="H5136" s="50" t="s">
        <v>144</v>
      </c>
      <c r="I5136" s="53">
        <v>35</v>
      </c>
      <c r="J5136" s="61">
        <v>0.38</v>
      </c>
      <c r="K5136" s="64">
        <f t="shared" si="333"/>
        <v>0.88629737609329451</v>
      </c>
      <c r="M5136" s="2"/>
    </row>
    <row r="5137" spans="1:13" x14ac:dyDescent="0.2">
      <c r="A5137" s="47" t="e">
        <f t="shared" si="330"/>
        <v>#VALUE!</v>
      </c>
      <c r="B5137" s="181" t="str">
        <f t="shared" si="331"/>
        <v>31-03-2022</v>
      </c>
      <c r="C5137" s="79" t="e">
        <f t="shared" si="332"/>
        <v>#VALUE!</v>
      </c>
      <c r="D5137" s="195" t="s">
        <v>391</v>
      </c>
      <c r="E5137" s="53" t="s">
        <v>221</v>
      </c>
      <c r="F5137" s="53" t="s">
        <v>146</v>
      </c>
      <c r="G5137" s="50" t="s">
        <v>138</v>
      </c>
      <c r="H5137" s="50" t="s">
        <v>144</v>
      </c>
      <c r="I5137" s="53">
        <v>36</v>
      </c>
      <c r="J5137" s="61">
        <v>0.4</v>
      </c>
      <c r="K5137" s="64">
        <f t="shared" si="333"/>
        <v>0.85733882030178321</v>
      </c>
      <c r="M5137" s="2"/>
    </row>
    <row r="5138" spans="1:13" x14ac:dyDescent="0.2">
      <c r="A5138" s="47" t="e">
        <f t="shared" si="330"/>
        <v>#VALUE!</v>
      </c>
      <c r="B5138" s="181" t="str">
        <f t="shared" si="331"/>
        <v>31-03-2022</v>
      </c>
      <c r="C5138" s="79" t="e">
        <f t="shared" si="332"/>
        <v>#VALUE!</v>
      </c>
      <c r="D5138" s="195" t="s">
        <v>391</v>
      </c>
      <c r="E5138" s="53" t="s">
        <v>221</v>
      </c>
      <c r="F5138" s="53" t="s">
        <v>146</v>
      </c>
      <c r="G5138" s="50" t="s">
        <v>138</v>
      </c>
      <c r="H5138" s="50" t="s">
        <v>144</v>
      </c>
      <c r="I5138" s="53">
        <v>40</v>
      </c>
      <c r="J5138" s="61">
        <v>0.63</v>
      </c>
      <c r="K5138" s="64">
        <f t="shared" si="333"/>
        <v>0.984375</v>
      </c>
      <c r="M5138" s="2"/>
    </row>
    <row r="5139" spans="1:13" x14ac:dyDescent="0.2">
      <c r="A5139" s="47" t="e">
        <f t="shared" si="330"/>
        <v>#VALUE!</v>
      </c>
      <c r="B5139" s="181" t="str">
        <f t="shared" si="331"/>
        <v>31-03-2022</v>
      </c>
      <c r="C5139" s="79" t="e">
        <f t="shared" si="332"/>
        <v>#VALUE!</v>
      </c>
      <c r="D5139" s="195" t="s">
        <v>391</v>
      </c>
      <c r="E5139" s="53" t="s">
        <v>221</v>
      </c>
      <c r="F5139" s="53" t="s">
        <v>146</v>
      </c>
      <c r="G5139" s="50" t="s">
        <v>138</v>
      </c>
      <c r="H5139" s="50" t="s">
        <v>144</v>
      </c>
      <c r="I5139" s="53">
        <v>36</v>
      </c>
      <c r="J5139" s="61">
        <v>0.39</v>
      </c>
      <c r="K5139" s="64">
        <f t="shared" si="333"/>
        <v>0.83590534979423869</v>
      </c>
      <c r="M5139" s="2"/>
    </row>
    <row r="5140" spans="1:13" x14ac:dyDescent="0.2">
      <c r="A5140" s="47" t="e">
        <f t="shared" si="330"/>
        <v>#VALUE!</v>
      </c>
      <c r="B5140" s="181" t="str">
        <f t="shared" si="331"/>
        <v>31-03-2022</v>
      </c>
      <c r="C5140" s="79" t="e">
        <f t="shared" si="332"/>
        <v>#VALUE!</v>
      </c>
      <c r="D5140" s="195" t="s">
        <v>391</v>
      </c>
      <c r="E5140" s="53" t="s">
        <v>221</v>
      </c>
      <c r="F5140" s="53" t="s">
        <v>146</v>
      </c>
      <c r="G5140" s="50" t="s">
        <v>138</v>
      </c>
      <c r="H5140" s="50" t="s">
        <v>144</v>
      </c>
      <c r="I5140" s="53">
        <v>38</v>
      </c>
      <c r="J5140" s="61">
        <v>0.54</v>
      </c>
      <c r="K5140" s="64">
        <f t="shared" si="333"/>
        <v>0.9841084706225397</v>
      </c>
      <c r="M5140" s="2"/>
    </row>
    <row r="5141" spans="1:13" x14ac:dyDescent="0.2">
      <c r="A5141" s="47" t="e">
        <f t="shared" si="330"/>
        <v>#VALUE!</v>
      </c>
      <c r="B5141" s="181" t="str">
        <f t="shared" si="331"/>
        <v>31-03-2022</v>
      </c>
      <c r="C5141" s="79" t="e">
        <f t="shared" si="332"/>
        <v>#VALUE!</v>
      </c>
      <c r="D5141" s="195" t="s">
        <v>391</v>
      </c>
      <c r="E5141" s="53" t="s">
        <v>221</v>
      </c>
      <c r="F5141" s="53" t="s">
        <v>146</v>
      </c>
      <c r="G5141" s="50" t="s">
        <v>138</v>
      </c>
      <c r="H5141" s="50" t="s">
        <v>144</v>
      </c>
      <c r="I5141" s="53">
        <v>39</v>
      </c>
      <c r="J5141" s="61">
        <v>0.55000000000000004</v>
      </c>
      <c r="K5141" s="64">
        <f t="shared" si="333"/>
        <v>0.92719027630270245</v>
      </c>
      <c r="M5141" s="2"/>
    </row>
    <row r="5142" spans="1:13" x14ac:dyDescent="0.2">
      <c r="A5142" s="47" t="e">
        <f t="shared" si="330"/>
        <v>#VALUE!</v>
      </c>
      <c r="B5142" s="181" t="str">
        <f t="shared" si="331"/>
        <v>31-03-2022</v>
      </c>
      <c r="C5142" s="79" t="e">
        <f t="shared" si="332"/>
        <v>#VALUE!</v>
      </c>
      <c r="D5142" s="195" t="s">
        <v>391</v>
      </c>
      <c r="E5142" s="53" t="s">
        <v>221</v>
      </c>
      <c r="F5142" s="53" t="s">
        <v>146</v>
      </c>
      <c r="G5142" s="50" t="s">
        <v>138</v>
      </c>
      <c r="H5142" s="50" t="s">
        <v>144</v>
      </c>
      <c r="I5142" s="53">
        <v>35</v>
      </c>
      <c r="J5142" s="61">
        <v>0.4</v>
      </c>
      <c r="K5142" s="64">
        <f t="shared" si="333"/>
        <v>0.93294460641399413</v>
      </c>
      <c r="M5142" s="2"/>
    </row>
    <row r="5143" spans="1:13" x14ac:dyDescent="0.2">
      <c r="A5143" s="47" t="e">
        <f t="shared" si="330"/>
        <v>#VALUE!</v>
      </c>
      <c r="B5143" s="181" t="str">
        <f t="shared" si="331"/>
        <v>31-03-2022</v>
      </c>
      <c r="C5143" s="79" t="e">
        <f t="shared" si="332"/>
        <v>#VALUE!</v>
      </c>
      <c r="D5143" s="195" t="s">
        <v>391</v>
      </c>
      <c r="E5143" s="53" t="s">
        <v>221</v>
      </c>
      <c r="F5143" s="53" t="s">
        <v>146</v>
      </c>
      <c r="G5143" s="50" t="s">
        <v>138</v>
      </c>
      <c r="H5143" s="50" t="s">
        <v>144</v>
      </c>
      <c r="I5143" s="53">
        <v>42</v>
      </c>
      <c r="J5143" s="61">
        <v>0.73</v>
      </c>
      <c r="K5143" s="64">
        <f t="shared" si="333"/>
        <v>0.98531476082496494</v>
      </c>
      <c r="M5143" s="2"/>
    </row>
    <row r="5144" spans="1:13" x14ac:dyDescent="0.2">
      <c r="A5144" s="47" t="e">
        <f t="shared" si="330"/>
        <v>#VALUE!</v>
      </c>
      <c r="B5144" s="181" t="str">
        <f t="shared" si="331"/>
        <v>31-03-2022</v>
      </c>
      <c r="C5144" s="79" t="e">
        <f t="shared" ref="C5144:C5207" si="334">WEEKNUM(D5144)</f>
        <v>#VALUE!</v>
      </c>
      <c r="D5144" s="195" t="s">
        <v>391</v>
      </c>
      <c r="E5144" s="53" t="s">
        <v>221</v>
      </c>
      <c r="F5144" s="53" t="s">
        <v>146</v>
      </c>
      <c r="G5144" s="50" t="s">
        <v>138</v>
      </c>
      <c r="H5144" s="50" t="s">
        <v>144</v>
      </c>
      <c r="I5144" s="53">
        <v>36</v>
      </c>
      <c r="J5144" s="61">
        <v>0.39</v>
      </c>
      <c r="K5144" s="64">
        <f t="shared" si="333"/>
        <v>0.83590534979423869</v>
      </c>
      <c r="M5144" s="2"/>
    </row>
    <row r="5145" spans="1:13" x14ac:dyDescent="0.2">
      <c r="A5145" s="47" t="e">
        <f t="shared" si="330"/>
        <v>#VALUE!</v>
      </c>
      <c r="B5145" s="181" t="str">
        <f t="shared" si="331"/>
        <v>31-03-2022</v>
      </c>
      <c r="C5145" s="79" t="e">
        <f t="shared" si="334"/>
        <v>#VALUE!</v>
      </c>
      <c r="D5145" s="195" t="s">
        <v>391</v>
      </c>
      <c r="E5145" s="53" t="s">
        <v>221</v>
      </c>
      <c r="F5145" s="53" t="s">
        <v>146</v>
      </c>
      <c r="G5145" s="50" t="s">
        <v>138</v>
      </c>
      <c r="H5145" s="50" t="s">
        <v>144</v>
      </c>
      <c r="I5145" s="53">
        <v>36</v>
      </c>
      <c r="J5145" s="61">
        <v>0.43</v>
      </c>
      <c r="K5145" s="64">
        <f t="shared" si="333"/>
        <v>0.92163923182441698</v>
      </c>
      <c r="M5145" s="2"/>
    </row>
    <row r="5146" spans="1:13" x14ac:dyDescent="0.2">
      <c r="A5146" s="47" t="e">
        <f t="shared" si="330"/>
        <v>#VALUE!</v>
      </c>
      <c r="B5146" s="181" t="str">
        <f t="shared" si="331"/>
        <v>31-03-2022</v>
      </c>
      <c r="C5146" s="79" t="e">
        <f t="shared" si="334"/>
        <v>#VALUE!</v>
      </c>
      <c r="D5146" s="195" t="s">
        <v>391</v>
      </c>
      <c r="E5146" s="53" t="s">
        <v>221</v>
      </c>
      <c r="F5146" s="53" t="s">
        <v>146</v>
      </c>
      <c r="G5146" s="50" t="s">
        <v>138</v>
      </c>
      <c r="H5146" s="50" t="s">
        <v>144</v>
      </c>
      <c r="I5146" s="53">
        <v>38</v>
      </c>
      <c r="J5146" s="61">
        <v>0.43</v>
      </c>
      <c r="K5146" s="64">
        <f t="shared" si="333"/>
        <v>0.78364193031054086</v>
      </c>
      <c r="M5146" s="2"/>
    </row>
    <row r="5147" spans="1:13" x14ac:dyDescent="0.2">
      <c r="A5147" s="47" t="e">
        <f t="shared" si="330"/>
        <v>#VALUE!</v>
      </c>
      <c r="B5147" s="181" t="str">
        <f t="shared" si="331"/>
        <v>31-03-2022</v>
      </c>
      <c r="C5147" s="79" t="e">
        <f t="shared" si="334"/>
        <v>#VALUE!</v>
      </c>
      <c r="D5147" s="195" t="s">
        <v>391</v>
      </c>
      <c r="E5147" s="53" t="s">
        <v>221</v>
      </c>
      <c r="F5147" s="53" t="s">
        <v>146</v>
      </c>
      <c r="G5147" s="50" t="s">
        <v>138</v>
      </c>
      <c r="H5147" s="50" t="s">
        <v>144</v>
      </c>
      <c r="I5147" s="53">
        <v>39</v>
      </c>
      <c r="J5147" s="61">
        <v>0.51</v>
      </c>
      <c r="K5147" s="64">
        <f t="shared" si="333"/>
        <v>0.85975825620796031</v>
      </c>
      <c r="M5147" s="2"/>
    </row>
    <row r="5148" spans="1:13" x14ac:dyDescent="0.2">
      <c r="A5148" s="47" t="e">
        <f t="shared" si="330"/>
        <v>#VALUE!</v>
      </c>
      <c r="B5148" s="181" t="str">
        <f t="shared" si="331"/>
        <v>31-03-2022</v>
      </c>
      <c r="C5148" s="79" t="e">
        <f t="shared" si="334"/>
        <v>#VALUE!</v>
      </c>
      <c r="D5148" s="195" t="s">
        <v>391</v>
      </c>
      <c r="E5148" s="53" t="s">
        <v>221</v>
      </c>
      <c r="F5148" s="53" t="s">
        <v>146</v>
      </c>
      <c r="G5148" s="50" t="s">
        <v>138</v>
      </c>
      <c r="H5148" s="50" t="s">
        <v>144</v>
      </c>
      <c r="I5148" s="53">
        <v>39</v>
      </c>
      <c r="J5148" s="61">
        <v>0.63</v>
      </c>
      <c r="K5148" s="64">
        <f t="shared" si="333"/>
        <v>1.0620543164921863</v>
      </c>
      <c r="M5148" s="2"/>
    </row>
    <row r="5149" spans="1:13" x14ac:dyDescent="0.2">
      <c r="A5149" s="47" t="e">
        <f t="shared" si="330"/>
        <v>#VALUE!</v>
      </c>
      <c r="B5149" s="181" t="str">
        <f t="shared" si="331"/>
        <v>31-03-2022</v>
      </c>
      <c r="C5149" s="79" t="e">
        <f t="shared" si="334"/>
        <v>#VALUE!</v>
      </c>
      <c r="D5149" s="195" t="s">
        <v>391</v>
      </c>
      <c r="E5149" s="53" t="s">
        <v>221</v>
      </c>
      <c r="F5149" s="53" t="s">
        <v>146</v>
      </c>
      <c r="G5149" s="50" t="s">
        <v>138</v>
      </c>
      <c r="H5149" s="50" t="s">
        <v>144</v>
      </c>
      <c r="I5149" s="53">
        <v>39</v>
      </c>
      <c r="J5149" s="61">
        <v>0.55000000000000004</v>
      </c>
      <c r="K5149" s="64">
        <f t="shared" si="333"/>
        <v>0.92719027630270245</v>
      </c>
      <c r="M5149" s="2"/>
    </row>
    <row r="5150" spans="1:13" x14ac:dyDescent="0.2">
      <c r="A5150" s="47" t="e">
        <f t="shared" si="330"/>
        <v>#VALUE!</v>
      </c>
      <c r="B5150" s="181" t="str">
        <f t="shared" si="331"/>
        <v>31-03-2022</v>
      </c>
      <c r="C5150" s="79" t="e">
        <f t="shared" si="334"/>
        <v>#VALUE!</v>
      </c>
      <c r="D5150" s="195" t="s">
        <v>391</v>
      </c>
      <c r="E5150" s="53" t="s">
        <v>221</v>
      </c>
      <c r="F5150" s="53" t="s">
        <v>146</v>
      </c>
      <c r="G5150" s="50" t="s">
        <v>138</v>
      </c>
      <c r="H5150" s="50" t="s">
        <v>144</v>
      </c>
      <c r="I5150" s="53">
        <v>38</v>
      </c>
      <c r="J5150" s="61">
        <v>0.52</v>
      </c>
      <c r="K5150" s="64">
        <f t="shared" si="333"/>
        <v>0.9476600087476309</v>
      </c>
      <c r="M5150" s="2"/>
    </row>
    <row r="5151" spans="1:13" x14ac:dyDescent="0.2">
      <c r="A5151" s="47" t="e">
        <f t="shared" si="330"/>
        <v>#VALUE!</v>
      </c>
      <c r="B5151" s="181" t="str">
        <f t="shared" si="331"/>
        <v>31-03-2022</v>
      </c>
      <c r="C5151" s="79" t="e">
        <f t="shared" si="334"/>
        <v>#VALUE!</v>
      </c>
      <c r="D5151" s="195" t="s">
        <v>391</v>
      </c>
      <c r="E5151" s="53" t="s">
        <v>221</v>
      </c>
      <c r="F5151" s="53" t="s">
        <v>146</v>
      </c>
      <c r="G5151" s="50" t="s">
        <v>138</v>
      </c>
      <c r="H5151" s="50" t="s">
        <v>144</v>
      </c>
      <c r="I5151" s="53">
        <v>36</v>
      </c>
      <c r="J5151" s="61">
        <v>0.46</v>
      </c>
      <c r="K5151" s="64">
        <f t="shared" si="333"/>
        <v>0.98593964334705075</v>
      </c>
      <c r="M5151" s="2"/>
    </row>
    <row r="5152" spans="1:13" x14ac:dyDescent="0.2">
      <c r="A5152" s="47" t="e">
        <f t="shared" si="330"/>
        <v>#VALUE!</v>
      </c>
      <c r="B5152" s="181" t="str">
        <f t="shared" si="331"/>
        <v>31-03-2022</v>
      </c>
      <c r="C5152" s="79" t="e">
        <f t="shared" si="334"/>
        <v>#VALUE!</v>
      </c>
      <c r="D5152" s="195" t="s">
        <v>391</v>
      </c>
      <c r="E5152" s="53" t="s">
        <v>221</v>
      </c>
      <c r="F5152" s="53" t="s">
        <v>146</v>
      </c>
      <c r="G5152" s="50" t="s">
        <v>138</v>
      </c>
      <c r="H5152" s="50" t="s">
        <v>144</v>
      </c>
      <c r="I5152" s="53">
        <v>38</v>
      </c>
      <c r="J5152" s="61">
        <v>0.57999999999999996</v>
      </c>
      <c r="K5152" s="64">
        <f t="shared" si="333"/>
        <v>1.0570053943723574</v>
      </c>
      <c r="M5152" s="2"/>
    </row>
    <row r="5153" spans="1:13" x14ac:dyDescent="0.2">
      <c r="A5153" s="47" t="e">
        <f t="shared" si="330"/>
        <v>#VALUE!</v>
      </c>
      <c r="B5153" s="181" t="str">
        <f t="shared" si="331"/>
        <v>31-03-2022</v>
      </c>
      <c r="C5153" s="79" t="e">
        <f t="shared" si="334"/>
        <v>#VALUE!</v>
      </c>
      <c r="D5153" s="195" t="s">
        <v>391</v>
      </c>
      <c r="E5153" s="53" t="s">
        <v>221</v>
      </c>
      <c r="F5153" s="53" t="s">
        <v>146</v>
      </c>
      <c r="G5153" s="50" t="s">
        <v>138</v>
      </c>
      <c r="H5153" s="50" t="s">
        <v>144</v>
      </c>
      <c r="I5153" s="53">
        <v>34</v>
      </c>
      <c r="J5153" s="61">
        <v>0.38</v>
      </c>
      <c r="K5153" s="64">
        <f t="shared" si="333"/>
        <v>0.96682271524526764</v>
      </c>
      <c r="M5153" s="2"/>
    </row>
    <row r="5154" spans="1:13" x14ac:dyDescent="0.2">
      <c r="A5154" s="47" t="e">
        <f t="shared" si="330"/>
        <v>#VALUE!</v>
      </c>
      <c r="B5154" s="181" t="str">
        <f t="shared" si="331"/>
        <v>31-03-2022</v>
      </c>
      <c r="C5154" s="79" t="e">
        <f t="shared" si="334"/>
        <v>#VALUE!</v>
      </c>
      <c r="D5154" s="195" t="s">
        <v>391</v>
      </c>
      <c r="E5154" s="53" t="s">
        <v>221</v>
      </c>
      <c r="F5154" s="53" t="s">
        <v>146</v>
      </c>
      <c r="G5154" s="50" t="s">
        <v>138</v>
      </c>
      <c r="H5154" s="50" t="s">
        <v>144</v>
      </c>
      <c r="I5154" s="53">
        <v>31</v>
      </c>
      <c r="J5154" s="61">
        <v>0.18</v>
      </c>
      <c r="K5154" s="64">
        <f t="shared" si="333"/>
        <v>0.60420932496391533</v>
      </c>
      <c r="M5154" s="2"/>
    </row>
    <row r="5155" spans="1:13" x14ac:dyDescent="0.2">
      <c r="A5155" s="47" t="e">
        <f t="shared" si="330"/>
        <v>#VALUE!</v>
      </c>
      <c r="B5155" s="181" t="str">
        <f t="shared" si="331"/>
        <v>31-03-2022</v>
      </c>
      <c r="C5155" s="79" t="e">
        <f t="shared" si="334"/>
        <v>#VALUE!</v>
      </c>
      <c r="D5155" s="195" t="s">
        <v>391</v>
      </c>
      <c r="E5155" s="53" t="s">
        <v>221</v>
      </c>
      <c r="F5155" s="53" t="s">
        <v>146</v>
      </c>
      <c r="G5155" s="50" t="s">
        <v>138</v>
      </c>
      <c r="H5155" s="50" t="s">
        <v>144</v>
      </c>
      <c r="I5155" s="53">
        <v>40</v>
      </c>
      <c r="J5155" s="61">
        <v>0.64</v>
      </c>
      <c r="K5155" s="64">
        <f t="shared" si="333"/>
        <v>1</v>
      </c>
      <c r="M5155" s="2"/>
    </row>
    <row r="5156" spans="1:13" x14ac:dyDescent="0.2">
      <c r="A5156" s="47" t="e">
        <f t="shared" si="330"/>
        <v>#VALUE!</v>
      </c>
      <c r="B5156" s="181" t="str">
        <f t="shared" si="331"/>
        <v>31-03-2022</v>
      </c>
      <c r="C5156" s="79" t="e">
        <f t="shared" si="334"/>
        <v>#VALUE!</v>
      </c>
      <c r="D5156" s="195" t="s">
        <v>391</v>
      </c>
      <c r="E5156" s="53" t="s">
        <v>221</v>
      </c>
      <c r="F5156" s="53" t="s">
        <v>146</v>
      </c>
      <c r="G5156" s="50" t="s">
        <v>138</v>
      </c>
      <c r="H5156" s="50" t="s">
        <v>144</v>
      </c>
      <c r="I5156" s="53">
        <v>36</v>
      </c>
      <c r="J5156" s="61">
        <v>0.42</v>
      </c>
      <c r="K5156" s="64">
        <f t="shared" si="333"/>
        <v>0.90020576131687247</v>
      </c>
      <c r="M5156" s="2"/>
    </row>
    <row r="5157" spans="1:13" x14ac:dyDescent="0.2">
      <c r="A5157" s="47" t="e">
        <f t="shared" si="330"/>
        <v>#VALUE!</v>
      </c>
      <c r="B5157" s="181" t="str">
        <f t="shared" si="331"/>
        <v>31-03-2022</v>
      </c>
      <c r="C5157" s="79" t="e">
        <f t="shared" si="334"/>
        <v>#VALUE!</v>
      </c>
      <c r="D5157" s="195" t="s">
        <v>391</v>
      </c>
      <c r="E5157" s="53" t="s">
        <v>223</v>
      </c>
      <c r="F5157" s="53" t="s">
        <v>142</v>
      </c>
      <c r="G5157" s="50" t="s">
        <v>138</v>
      </c>
      <c r="H5157" s="50" t="s">
        <v>144</v>
      </c>
      <c r="I5157" s="53">
        <v>39</v>
      </c>
      <c r="J5157" s="61">
        <v>0.56999999999999995</v>
      </c>
      <c r="K5157" s="64">
        <f t="shared" si="333"/>
        <v>0.96090628635007325</v>
      </c>
      <c r="M5157" s="2"/>
    </row>
    <row r="5158" spans="1:13" x14ac:dyDescent="0.2">
      <c r="A5158" s="47" t="e">
        <f t="shared" ref="A5158:A5221" si="335">YEAR(D5158)</f>
        <v>#VALUE!</v>
      </c>
      <c r="B5158" s="181" t="str">
        <f t="shared" si="331"/>
        <v>31-03-2022</v>
      </c>
      <c r="C5158" s="79" t="e">
        <f t="shared" si="334"/>
        <v>#VALUE!</v>
      </c>
      <c r="D5158" s="195" t="s">
        <v>391</v>
      </c>
      <c r="E5158" s="53" t="s">
        <v>223</v>
      </c>
      <c r="F5158" s="53" t="s">
        <v>146</v>
      </c>
      <c r="G5158" s="50" t="s">
        <v>138</v>
      </c>
      <c r="H5158" s="50" t="s">
        <v>144</v>
      </c>
      <c r="I5158" s="53">
        <v>35</v>
      </c>
      <c r="J5158" s="61">
        <v>0.34</v>
      </c>
      <c r="K5158" s="64">
        <f t="shared" si="333"/>
        <v>0.79300291545189505</v>
      </c>
      <c r="M5158" s="2"/>
    </row>
    <row r="5159" spans="1:13" x14ac:dyDescent="0.2">
      <c r="A5159" s="47" t="e">
        <f t="shared" si="335"/>
        <v>#VALUE!</v>
      </c>
      <c r="B5159" s="181" t="str">
        <f t="shared" si="331"/>
        <v>31-03-2022</v>
      </c>
      <c r="C5159" s="79" t="e">
        <f t="shared" si="334"/>
        <v>#VALUE!</v>
      </c>
      <c r="D5159" s="195" t="s">
        <v>391</v>
      </c>
      <c r="E5159" s="53" t="s">
        <v>223</v>
      </c>
      <c r="F5159" s="53" t="s">
        <v>146</v>
      </c>
      <c r="G5159" s="50" t="s">
        <v>138</v>
      </c>
      <c r="H5159" s="50" t="s">
        <v>144</v>
      </c>
      <c r="I5159" s="53">
        <v>36</v>
      </c>
      <c r="J5159" s="61">
        <v>0.34</v>
      </c>
      <c r="K5159" s="64">
        <f t="shared" si="333"/>
        <v>0.72873799725651578</v>
      </c>
      <c r="M5159" s="2"/>
    </row>
    <row r="5160" spans="1:13" x14ac:dyDescent="0.2">
      <c r="A5160" s="47" t="e">
        <f t="shared" si="335"/>
        <v>#VALUE!</v>
      </c>
      <c r="B5160" s="181" t="str">
        <f t="shared" si="331"/>
        <v>31-03-2022</v>
      </c>
      <c r="C5160" s="79" t="e">
        <f t="shared" si="334"/>
        <v>#VALUE!</v>
      </c>
      <c r="D5160" s="195" t="s">
        <v>391</v>
      </c>
      <c r="E5160" s="53" t="s">
        <v>223</v>
      </c>
      <c r="F5160" s="53" t="s">
        <v>146</v>
      </c>
      <c r="G5160" s="50" t="s">
        <v>138</v>
      </c>
      <c r="H5160" s="50" t="s">
        <v>144</v>
      </c>
      <c r="I5160" s="53">
        <v>36</v>
      </c>
      <c r="J5160" s="61">
        <v>0.37</v>
      </c>
      <c r="K5160" s="64">
        <f t="shared" si="333"/>
        <v>0.79303840877914955</v>
      </c>
      <c r="M5160" s="2"/>
    </row>
    <row r="5161" spans="1:13" x14ac:dyDescent="0.2">
      <c r="A5161" s="47" t="e">
        <f t="shared" si="335"/>
        <v>#VALUE!</v>
      </c>
      <c r="B5161" s="181" t="str">
        <f t="shared" si="331"/>
        <v>31-03-2022</v>
      </c>
      <c r="C5161" s="79" t="e">
        <f t="shared" si="334"/>
        <v>#VALUE!</v>
      </c>
      <c r="D5161" s="195" t="s">
        <v>391</v>
      </c>
      <c r="E5161" s="53" t="s">
        <v>223</v>
      </c>
      <c r="F5161" s="53" t="s">
        <v>146</v>
      </c>
      <c r="G5161" s="50" t="s">
        <v>138</v>
      </c>
      <c r="H5161" s="50" t="s">
        <v>144</v>
      </c>
      <c r="I5161" s="53">
        <v>38</v>
      </c>
      <c r="J5161" s="61">
        <v>0.41</v>
      </c>
      <c r="K5161" s="64">
        <f t="shared" si="333"/>
        <v>0.74719346843563206</v>
      </c>
      <c r="M5161" s="2"/>
    </row>
    <row r="5162" spans="1:13" x14ac:dyDescent="0.2">
      <c r="A5162" s="47" t="e">
        <f t="shared" si="335"/>
        <v>#VALUE!</v>
      </c>
      <c r="B5162" s="181" t="str">
        <f t="shared" si="331"/>
        <v>31-03-2022</v>
      </c>
      <c r="C5162" s="79" t="e">
        <f t="shared" si="334"/>
        <v>#VALUE!</v>
      </c>
      <c r="D5162" s="195" t="s">
        <v>391</v>
      </c>
      <c r="E5162" s="53" t="s">
        <v>223</v>
      </c>
      <c r="F5162" s="53" t="s">
        <v>146</v>
      </c>
      <c r="G5162" s="50" t="s">
        <v>138</v>
      </c>
      <c r="H5162" s="50" t="s">
        <v>144</v>
      </c>
      <c r="I5162" s="53">
        <v>48</v>
      </c>
      <c r="J5162" s="61">
        <v>0.36</v>
      </c>
      <c r="K5162" s="64">
        <f t="shared" si="333"/>
        <v>0.32552083333333331</v>
      </c>
      <c r="M5162" s="2"/>
    </row>
    <row r="5163" spans="1:13" x14ac:dyDescent="0.2">
      <c r="A5163" s="47" t="e">
        <f t="shared" si="335"/>
        <v>#VALUE!</v>
      </c>
      <c r="B5163" s="181" t="str">
        <f t="shared" si="331"/>
        <v>31-03-2022</v>
      </c>
      <c r="C5163" s="79" t="e">
        <f t="shared" si="334"/>
        <v>#VALUE!</v>
      </c>
      <c r="D5163" s="195" t="s">
        <v>391</v>
      </c>
      <c r="E5163" s="53" t="s">
        <v>223</v>
      </c>
      <c r="F5163" s="53" t="s">
        <v>146</v>
      </c>
      <c r="G5163" s="50" t="s">
        <v>138</v>
      </c>
      <c r="H5163" s="50" t="s">
        <v>144</v>
      </c>
      <c r="I5163" s="53">
        <v>59</v>
      </c>
      <c r="J5163" s="61">
        <v>0.37</v>
      </c>
      <c r="K5163" s="64">
        <f t="shared" si="333"/>
        <v>0.18015473831307</v>
      </c>
      <c r="M5163" s="2"/>
    </row>
    <row r="5164" spans="1:13" x14ac:dyDescent="0.2">
      <c r="A5164" s="47" t="e">
        <f t="shared" si="335"/>
        <v>#VALUE!</v>
      </c>
      <c r="B5164" s="181" t="str">
        <f t="shared" ref="B5164:B5227" si="336">TEXT(D5164,"mmm")</f>
        <v>31-03-2022</v>
      </c>
      <c r="C5164" s="79" t="e">
        <f t="shared" si="334"/>
        <v>#VALUE!</v>
      </c>
      <c r="D5164" s="195" t="s">
        <v>391</v>
      </c>
      <c r="E5164" s="53" t="s">
        <v>223</v>
      </c>
      <c r="F5164" s="53" t="s">
        <v>146</v>
      </c>
      <c r="G5164" s="50" t="s">
        <v>138</v>
      </c>
      <c r="H5164" s="50" t="s">
        <v>144</v>
      </c>
      <c r="I5164" s="53">
        <v>38</v>
      </c>
      <c r="J5164" s="61">
        <v>0.39</v>
      </c>
      <c r="K5164" s="64">
        <f t="shared" si="333"/>
        <v>0.71074500656072315</v>
      </c>
      <c r="M5164" s="2"/>
    </row>
    <row r="5165" spans="1:13" x14ac:dyDescent="0.2">
      <c r="A5165" s="47" t="e">
        <f t="shared" si="335"/>
        <v>#VALUE!</v>
      </c>
      <c r="B5165" s="181" t="str">
        <f t="shared" si="336"/>
        <v>31-03-2022</v>
      </c>
      <c r="C5165" s="79" t="e">
        <f t="shared" si="334"/>
        <v>#VALUE!</v>
      </c>
      <c r="D5165" s="195" t="s">
        <v>391</v>
      </c>
      <c r="E5165" s="53" t="s">
        <v>223</v>
      </c>
      <c r="F5165" s="53" t="s">
        <v>146</v>
      </c>
      <c r="G5165" s="50" t="s">
        <v>138</v>
      </c>
      <c r="H5165" s="50" t="s">
        <v>144</v>
      </c>
      <c r="I5165" s="53">
        <v>49</v>
      </c>
      <c r="J5165" s="61">
        <v>0.45</v>
      </c>
      <c r="K5165" s="64">
        <f t="shared" si="333"/>
        <v>0.38249368885413393</v>
      </c>
      <c r="M5165" s="2"/>
    </row>
    <row r="5166" spans="1:13" x14ac:dyDescent="0.2">
      <c r="A5166" s="47" t="e">
        <f t="shared" si="335"/>
        <v>#VALUE!</v>
      </c>
      <c r="B5166" s="181" t="str">
        <f t="shared" si="336"/>
        <v>31-03-2022</v>
      </c>
      <c r="C5166" s="79" t="e">
        <f t="shared" si="334"/>
        <v>#VALUE!</v>
      </c>
      <c r="D5166" s="195" t="s">
        <v>391</v>
      </c>
      <c r="E5166" s="53" t="s">
        <v>223</v>
      </c>
      <c r="F5166" s="53" t="s">
        <v>146</v>
      </c>
      <c r="G5166" s="50" t="s">
        <v>138</v>
      </c>
      <c r="H5166" s="50" t="s">
        <v>144</v>
      </c>
      <c r="I5166" s="53">
        <v>37</v>
      </c>
      <c r="J5166" s="61">
        <v>0.44</v>
      </c>
      <c r="K5166" s="64">
        <f t="shared" si="333"/>
        <v>0.86865536098552898</v>
      </c>
      <c r="M5166" s="2"/>
    </row>
    <row r="5167" spans="1:13" x14ac:dyDescent="0.2">
      <c r="A5167" s="47" t="e">
        <f t="shared" si="335"/>
        <v>#VALUE!</v>
      </c>
      <c r="B5167" s="181" t="str">
        <f t="shared" si="336"/>
        <v>31-03-2022</v>
      </c>
      <c r="C5167" s="79" t="e">
        <f t="shared" si="334"/>
        <v>#VALUE!</v>
      </c>
      <c r="D5167" s="195" t="s">
        <v>391</v>
      </c>
      <c r="E5167" s="53" t="s">
        <v>223</v>
      </c>
      <c r="F5167" s="53" t="s">
        <v>146</v>
      </c>
      <c r="G5167" s="50" t="s">
        <v>138</v>
      </c>
      <c r="H5167" s="50" t="s">
        <v>144</v>
      </c>
      <c r="I5167" s="53">
        <v>36</v>
      </c>
      <c r="J5167" s="61">
        <v>0.42</v>
      </c>
      <c r="K5167" s="64">
        <f t="shared" si="333"/>
        <v>0.90020576131687247</v>
      </c>
      <c r="M5167" s="2"/>
    </row>
    <row r="5168" spans="1:13" x14ac:dyDescent="0.2">
      <c r="A5168" s="47" t="e">
        <f t="shared" si="335"/>
        <v>#VALUE!</v>
      </c>
      <c r="B5168" s="181" t="str">
        <f t="shared" si="336"/>
        <v>31-03-2022</v>
      </c>
      <c r="C5168" s="79" t="e">
        <f t="shared" si="334"/>
        <v>#VALUE!</v>
      </c>
      <c r="D5168" s="195" t="s">
        <v>391</v>
      </c>
      <c r="E5168" s="53" t="s">
        <v>223</v>
      </c>
      <c r="F5168" s="53" t="s">
        <v>146</v>
      </c>
      <c r="G5168" s="50" t="s">
        <v>138</v>
      </c>
      <c r="H5168" s="50" t="s">
        <v>144</v>
      </c>
      <c r="I5168" s="53">
        <v>37</v>
      </c>
      <c r="J5168" s="61">
        <v>0.4</v>
      </c>
      <c r="K5168" s="64">
        <f t="shared" si="333"/>
        <v>0.78968669180502638</v>
      </c>
      <c r="M5168" s="2"/>
    </row>
    <row r="5169" spans="1:13" x14ac:dyDescent="0.2">
      <c r="A5169" s="47" t="e">
        <f t="shared" si="335"/>
        <v>#VALUE!</v>
      </c>
      <c r="B5169" s="181" t="str">
        <f t="shared" si="336"/>
        <v>31-03-2022</v>
      </c>
      <c r="C5169" s="79" t="e">
        <f t="shared" si="334"/>
        <v>#VALUE!</v>
      </c>
      <c r="D5169" s="195" t="s">
        <v>391</v>
      </c>
      <c r="E5169" s="53" t="s">
        <v>223</v>
      </c>
      <c r="F5169" s="53" t="s">
        <v>146</v>
      </c>
      <c r="G5169" s="50" t="s">
        <v>138</v>
      </c>
      <c r="H5169" s="50" t="s">
        <v>144</v>
      </c>
      <c r="I5169" s="53">
        <v>42</v>
      </c>
      <c r="J5169" s="61">
        <v>0.75</v>
      </c>
      <c r="K5169" s="64">
        <f t="shared" si="333"/>
        <v>1.0123096857790734</v>
      </c>
      <c r="M5169" s="2"/>
    </row>
    <row r="5170" spans="1:13" x14ac:dyDescent="0.2">
      <c r="A5170" s="47" t="e">
        <f t="shared" si="335"/>
        <v>#VALUE!</v>
      </c>
      <c r="B5170" s="181" t="str">
        <f t="shared" si="336"/>
        <v>31-03-2022</v>
      </c>
      <c r="C5170" s="79" t="e">
        <f t="shared" si="334"/>
        <v>#VALUE!</v>
      </c>
      <c r="D5170" s="195" t="s">
        <v>391</v>
      </c>
      <c r="E5170" s="53" t="s">
        <v>223</v>
      </c>
      <c r="F5170" s="53" t="s">
        <v>146</v>
      </c>
      <c r="G5170" s="50" t="s">
        <v>138</v>
      </c>
      <c r="H5170" s="50" t="s">
        <v>144</v>
      </c>
      <c r="I5170" s="53">
        <v>35</v>
      </c>
      <c r="J5170" s="61">
        <v>0.43</v>
      </c>
      <c r="K5170" s="64">
        <f t="shared" si="333"/>
        <v>1.0029154518950438</v>
      </c>
      <c r="M5170" s="2"/>
    </row>
    <row r="5171" spans="1:13" x14ac:dyDescent="0.2">
      <c r="A5171" s="47" t="e">
        <f t="shared" si="335"/>
        <v>#VALUE!</v>
      </c>
      <c r="B5171" s="181" t="str">
        <f t="shared" si="336"/>
        <v>31-03-2022</v>
      </c>
      <c r="C5171" s="79" t="e">
        <f t="shared" si="334"/>
        <v>#VALUE!</v>
      </c>
      <c r="D5171" s="195" t="s">
        <v>391</v>
      </c>
      <c r="E5171" s="53" t="s">
        <v>223</v>
      </c>
      <c r="F5171" s="53" t="s">
        <v>146</v>
      </c>
      <c r="G5171" s="50" t="s">
        <v>138</v>
      </c>
      <c r="H5171" s="50" t="s">
        <v>144</v>
      </c>
      <c r="I5171" s="53">
        <v>34</v>
      </c>
      <c r="J5171" s="61">
        <v>0.3</v>
      </c>
      <c r="K5171" s="64">
        <f t="shared" si="333"/>
        <v>0.76328109098310604</v>
      </c>
      <c r="M5171" s="2"/>
    </row>
    <row r="5172" spans="1:13" x14ac:dyDescent="0.2">
      <c r="A5172" s="47" t="e">
        <f t="shared" si="335"/>
        <v>#VALUE!</v>
      </c>
      <c r="B5172" s="181" t="str">
        <f t="shared" si="336"/>
        <v>31-03-2022</v>
      </c>
      <c r="C5172" s="79" t="e">
        <f t="shared" si="334"/>
        <v>#VALUE!</v>
      </c>
      <c r="D5172" s="195" t="s">
        <v>391</v>
      </c>
      <c r="E5172" s="53" t="s">
        <v>223</v>
      </c>
      <c r="F5172" s="53" t="s">
        <v>146</v>
      </c>
      <c r="G5172" s="50" t="s">
        <v>138</v>
      </c>
      <c r="H5172" s="50" t="s">
        <v>144</v>
      </c>
      <c r="I5172" s="53">
        <v>38</v>
      </c>
      <c r="J5172" s="61">
        <v>0.47</v>
      </c>
      <c r="K5172" s="64">
        <f t="shared" si="333"/>
        <v>0.85653885406035868</v>
      </c>
      <c r="M5172" s="2"/>
    </row>
    <row r="5173" spans="1:13" x14ac:dyDescent="0.2">
      <c r="A5173" s="47" t="e">
        <f t="shared" si="335"/>
        <v>#VALUE!</v>
      </c>
      <c r="B5173" s="181" t="str">
        <f t="shared" si="336"/>
        <v>31-03-2022</v>
      </c>
      <c r="C5173" s="79" t="e">
        <f t="shared" si="334"/>
        <v>#VALUE!</v>
      </c>
      <c r="D5173" s="195" t="s">
        <v>391</v>
      </c>
      <c r="E5173" s="53" t="s">
        <v>223</v>
      </c>
      <c r="F5173" s="53" t="s">
        <v>146</v>
      </c>
      <c r="G5173" s="50" t="s">
        <v>138</v>
      </c>
      <c r="H5173" s="50" t="s">
        <v>144</v>
      </c>
      <c r="I5173" s="53">
        <v>36</v>
      </c>
      <c r="J5173" s="61">
        <v>0.36</v>
      </c>
      <c r="K5173" s="64">
        <f t="shared" si="333"/>
        <v>0.77160493827160492</v>
      </c>
      <c r="M5173" s="2"/>
    </row>
    <row r="5174" spans="1:13" x14ac:dyDescent="0.2">
      <c r="A5174" s="47" t="e">
        <f t="shared" si="335"/>
        <v>#VALUE!</v>
      </c>
      <c r="B5174" s="181" t="str">
        <f t="shared" si="336"/>
        <v>31-03-2022</v>
      </c>
      <c r="C5174" s="79" t="e">
        <f t="shared" si="334"/>
        <v>#VALUE!</v>
      </c>
      <c r="D5174" s="195" t="s">
        <v>391</v>
      </c>
      <c r="E5174" s="53" t="s">
        <v>223</v>
      </c>
      <c r="F5174" s="53" t="s">
        <v>146</v>
      </c>
      <c r="G5174" s="50" t="s">
        <v>138</v>
      </c>
      <c r="H5174" s="50" t="s">
        <v>144</v>
      </c>
      <c r="I5174" s="53">
        <v>38</v>
      </c>
      <c r="J5174" s="61">
        <v>0.47</v>
      </c>
      <c r="K5174" s="64">
        <f t="shared" si="333"/>
        <v>0.85653885406035868</v>
      </c>
      <c r="M5174" s="2"/>
    </row>
    <row r="5175" spans="1:13" x14ac:dyDescent="0.2">
      <c r="A5175" s="47" t="e">
        <f t="shared" si="335"/>
        <v>#VALUE!</v>
      </c>
      <c r="B5175" s="181" t="str">
        <f t="shared" si="336"/>
        <v>31-03-2022</v>
      </c>
      <c r="C5175" s="79" t="e">
        <f t="shared" si="334"/>
        <v>#VALUE!</v>
      </c>
      <c r="D5175" s="195" t="s">
        <v>391</v>
      </c>
      <c r="E5175" s="53" t="s">
        <v>223</v>
      </c>
      <c r="F5175" s="53" t="s">
        <v>146</v>
      </c>
      <c r="G5175" s="50" t="s">
        <v>138</v>
      </c>
      <c r="H5175" s="50" t="s">
        <v>144</v>
      </c>
      <c r="I5175" s="53">
        <v>38</v>
      </c>
      <c r="J5175" s="61">
        <v>0.41</v>
      </c>
      <c r="K5175" s="64">
        <f t="shared" si="333"/>
        <v>0.74719346843563206</v>
      </c>
      <c r="M5175" s="2"/>
    </row>
    <row r="5176" spans="1:13" x14ac:dyDescent="0.2">
      <c r="A5176" s="47" t="e">
        <f t="shared" si="335"/>
        <v>#VALUE!</v>
      </c>
      <c r="B5176" s="181" t="str">
        <f t="shared" si="336"/>
        <v>31-03-2022</v>
      </c>
      <c r="C5176" s="79" t="e">
        <f t="shared" si="334"/>
        <v>#VALUE!</v>
      </c>
      <c r="D5176" s="195" t="s">
        <v>391</v>
      </c>
      <c r="E5176" s="53" t="s">
        <v>223</v>
      </c>
      <c r="F5176" s="53" t="s">
        <v>146</v>
      </c>
      <c r="G5176" s="50" t="s">
        <v>138</v>
      </c>
      <c r="H5176" s="50" t="s">
        <v>144</v>
      </c>
      <c r="I5176" s="53">
        <v>37</v>
      </c>
      <c r="J5176" s="61">
        <v>0.44</v>
      </c>
      <c r="K5176" s="64">
        <f t="shared" si="333"/>
        <v>0.86865536098552898</v>
      </c>
      <c r="M5176" s="2"/>
    </row>
    <row r="5177" spans="1:13" x14ac:dyDescent="0.2">
      <c r="A5177" s="47" t="e">
        <f t="shared" si="335"/>
        <v>#VALUE!</v>
      </c>
      <c r="B5177" s="181" t="str">
        <f t="shared" si="336"/>
        <v>31-03-2022</v>
      </c>
      <c r="C5177" s="79" t="e">
        <f t="shared" si="334"/>
        <v>#VALUE!</v>
      </c>
      <c r="D5177" s="195" t="s">
        <v>391</v>
      </c>
      <c r="E5177" s="53" t="s">
        <v>223</v>
      </c>
      <c r="F5177" s="53" t="s">
        <v>146</v>
      </c>
      <c r="G5177" s="50" t="s">
        <v>138</v>
      </c>
      <c r="H5177" s="50" t="s">
        <v>144</v>
      </c>
      <c r="I5177" s="53">
        <v>42</v>
      </c>
      <c r="J5177" s="61">
        <v>0.46</v>
      </c>
      <c r="K5177" s="64">
        <f t="shared" si="333"/>
        <v>0.62088327394449838</v>
      </c>
      <c r="M5177" s="2"/>
    </row>
    <row r="5178" spans="1:13" x14ac:dyDescent="0.2">
      <c r="A5178" s="47" t="e">
        <f t="shared" si="335"/>
        <v>#VALUE!</v>
      </c>
      <c r="B5178" s="181" t="str">
        <f t="shared" si="336"/>
        <v>31-03-2022</v>
      </c>
      <c r="C5178" s="79" t="e">
        <f t="shared" si="334"/>
        <v>#VALUE!</v>
      </c>
      <c r="D5178" s="195" t="s">
        <v>391</v>
      </c>
      <c r="E5178" s="53" t="s">
        <v>223</v>
      </c>
      <c r="F5178" s="53" t="s">
        <v>146</v>
      </c>
      <c r="G5178" s="50" t="s">
        <v>138</v>
      </c>
      <c r="H5178" s="50" t="s">
        <v>144</v>
      </c>
      <c r="I5178" s="53">
        <v>33</v>
      </c>
      <c r="J5178" s="61">
        <v>0.28999999999999998</v>
      </c>
      <c r="K5178" s="64">
        <f t="shared" si="333"/>
        <v>0.80696774911650937</v>
      </c>
      <c r="M5178" s="2"/>
    </row>
    <row r="5179" spans="1:13" x14ac:dyDescent="0.2">
      <c r="A5179" s="47" t="e">
        <f t="shared" si="335"/>
        <v>#VALUE!</v>
      </c>
      <c r="B5179" s="181" t="str">
        <f t="shared" si="336"/>
        <v>31-03-2022</v>
      </c>
      <c r="C5179" s="79" t="e">
        <f t="shared" si="334"/>
        <v>#VALUE!</v>
      </c>
      <c r="D5179" s="195" t="s">
        <v>391</v>
      </c>
      <c r="E5179" s="53" t="s">
        <v>223</v>
      </c>
      <c r="F5179" s="53" t="s">
        <v>146</v>
      </c>
      <c r="G5179" s="50" t="s">
        <v>138</v>
      </c>
      <c r="H5179" s="50" t="s">
        <v>144</v>
      </c>
      <c r="I5179" s="53">
        <v>37</v>
      </c>
      <c r="J5179" s="61">
        <v>0.44</v>
      </c>
      <c r="K5179" s="64">
        <f t="shared" si="333"/>
        <v>0.86865536098552898</v>
      </c>
      <c r="M5179" s="2"/>
    </row>
    <row r="5180" spans="1:13" x14ac:dyDescent="0.2">
      <c r="A5180" s="47" t="e">
        <f t="shared" si="335"/>
        <v>#VALUE!</v>
      </c>
      <c r="B5180" s="181" t="str">
        <f t="shared" si="336"/>
        <v>31-03-2022</v>
      </c>
      <c r="C5180" s="79" t="e">
        <f t="shared" si="334"/>
        <v>#VALUE!</v>
      </c>
      <c r="D5180" s="195" t="s">
        <v>391</v>
      </c>
      <c r="E5180" s="53" t="s">
        <v>223</v>
      </c>
      <c r="F5180" s="53" t="s">
        <v>146</v>
      </c>
      <c r="G5180" s="50" t="s">
        <v>138</v>
      </c>
      <c r="H5180" s="50" t="s">
        <v>144</v>
      </c>
      <c r="I5180" s="53">
        <v>43</v>
      </c>
      <c r="J5180" s="61">
        <v>0.78</v>
      </c>
      <c r="K5180" s="64">
        <f t="shared" si="333"/>
        <v>0.98104569408982856</v>
      </c>
      <c r="M5180" s="2"/>
    </row>
    <row r="5181" spans="1:13" x14ac:dyDescent="0.2">
      <c r="A5181" s="47" t="e">
        <f t="shared" si="335"/>
        <v>#VALUE!</v>
      </c>
      <c r="B5181" s="181" t="str">
        <f t="shared" si="336"/>
        <v>31-03-2022</v>
      </c>
      <c r="C5181" s="79" t="e">
        <f t="shared" si="334"/>
        <v>#VALUE!</v>
      </c>
      <c r="D5181" s="195" t="s">
        <v>391</v>
      </c>
      <c r="E5181" s="53" t="s">
        <v>223</v>
      </c>
      <c r="F5181" s="53" t="s">
        <v>146</v>
      </c>
      <c r="G5181" s="50" t="s">
        <v>138</v>
      </c>
      <c r="H5181" s="50" t="s">
        <v>144</v>
      </c>
      <c r="I5181" s="53">
        <v>37</v>
      </c>
      <c r="J5181" s="61">
        <v>0.48</v>
      </c>
      <c r="K5181" s="64">
        <f t="shared" si="333"/>
        <v>0.94762403016603158</v>
      </c>
      <c r="M5181" s="2"/>
    </row>
    <row r="5182" spans="1:13" x14ac:dyDescent="0.2">
      <c r="A5182" s="47" t="e">
        <f t="shared" si="335"/>
        <v>#VALUE!</v>
      </c>
      <c r="B5182" s="181" t="str">
        <f t="shared" si="336"/>
        <v>31-03-2022</v>
      </c>
      <c r="C5182" s="79" t="e">
        <f t="shared" si="334"/>
        <v>#VALUE!</v>
      </c>
      <c r="D5182" s="195" t="s">
        <v>391</v>
      </c>
      <c r="E5182" s="53" t="s">
        <v>8</v>
      </c>
      <c r="F5182" s="53" t="s">
        <v>142</v>
      </c>
      <c r="G5182" s="50" t="s">
        <v>138</v>
      </c>
      <c r="H5182" s="50" t="s">
        <v>144</v>
      </c>
      <c r="I5182" s="53">
        <v>41</v>
      </c>
      <c r="J5182" s="61">
        <v>0.61</v>
      </c>
      <c r="K5182" s="64">
        <f t="shared" si="333"/>
        <v>0.88507131353288548</v>
      </c>
      <c r="M5182" s="2"/>
    </row>
    <row r="5183" spans="1:13" x14ac:dyDescent="0.2">
      <c r="A5183" s="47" t="e">
        <f t="shared" si="335"/>
        <v>#VALUE!</v>
      </c>
      <c r="B5183" s="181" t="str">
        <f t="shared" si="336"/>
        <v>31-03-2022</v>
      </c>
      <c r="C5183" s="79" t="e">
        <f t="shared" si="334"/>
        <v>#VALUE!</v>
      </c>
      <c r="D5183" s="195" t="s">
        <v>391</v>
      </c>
      <c r="E5183" s="53" t="s">
        <v>8</v>
      </c>
      <c r="F5183" s="53" t="s">
        <v>142</v>
      </c>
      <c r="G5183" s="50" t="s">
        <v>138</v>
      </c>
      <c r="H5183" s="50" t="s">
        <v>144</v>
      </c>
      <c r="I5183" s="53">
        <v>42</v>
      </c>
      <c r="J5183" s="61">
        <v>0.55000000000000004</v>
      </c>
      <c r="K5183" s="64">
        <f t="shared" si="333"/>
        <v>0.74236043623798731</v>
      </c>
      <c r="M5183" s="2"/>
    </row>
    <row r="5184" spans="1:13" x14ac:dyDescent="0.2">
      <c r="A5184" s="47" t="e">
        <f t="shared" si="335"/>
        <v>#VALUE!</v>
      </c>
      <c r="B5184" s="181" t="str">
        <f t="shared" si="336"/>
        <v>31-03-2022</v>
      </c>
      <c r="C5184" s="79" t="e">
        <f t="shared" si="334"/>
        <v>#VALUE!</v>
      </c>
      <c r="D5184" s="195" t="s">
        <v>391</v>
      </c>
      <c r="E5184" s="53" t="s">
        <v>8</v>
      </c>
      <c r="F5184" s="53" t="s">
        <v>142</v>
      </c>
      <c r="G5184" s="50" t="s">
        <v>138</v>
      </c>
      <c r="H5184" s="50" t="s">
        <v>144</v>
      </c>
      <c r="I5184" s="53">
        <v>41</v>
      </c>
      <c r="J5184" s="61">
        <v>0.56000000000000005</v>
      </c>
      <c r="K5184" s="64">
        <f t="shared" si="333"/>
        <v>0.81252448455478021</v>
      </c>
      <c r="M5184" s="2"/>
    </row>
    <row r="5185" spans="1:13" x14ac:dyDescent="0.2">
      <c r="A5185" s="47" t="e">
        <f t="shared" si="335"/>
        <v>#VALUE!</v>
      </c>
      <c r="B5185" s="181" t="str">
        <f t="shared" si="336"/>
        <v>31-03-2022</v>
      </c>
      <c r="C5185" s="79" t="e">
        <f t="shared" si="334"/>
        <v>#VALUE!</v>
      </c>
      <c r="D5185" s="195" t="s">
        <v>391</v>
      </c>
      <c r="E5185" s="53" t="s">
        <v>8</v>
      </c>
      <c r="F5185" s="53" t="s">
        <v>146</v>
      </c>
      <c r="G5185" s="50" t="s">
        <v>138</v>
      </c>
      <c r="H5185" s="50" t="s">
        <v>144</v>
      </c>
      <c r="I5185" s="53">
        <v>42</v>
      </c>
      <c r="J5185" s="61">
        <v>0.56000000000000005</v>
      </c>
      <c r="K5185" s="64">
        <f t="shared" ref="K5185:K5248" si="337">IF(J5185="","",(J5185*100000)/(I5185^3))</f>
        <v>0.75585789871504172</v>
      </c>
      <c r="M5185" s="2"/>
    </row>
    <row r="5186" spans="1:13" x14ac:dyDescent="0.2">
      <c r="A5186" s="47" t="e">
        <f t="shared" si="335"/>
        <v>#VALUE!</v>
      </c>
      <c r="B5186" s="181" t="str">
        <f t="shared" si="336"/>
        <v>31-03-2022</v>
      </c>
      <c r="C5186" s="79" t="e">
        <f t="shared" si="334"/>
        <v>#VALUE!</v>
      </c>
      <c r="D5186" s="195" t="s">
        <v>391</v>
      </c>
      <c r="E5186" s="53" t="s">
        <v>19</v>
      </c>
      <c r="F5186" s="53" t="s">
        <v>142</v>
      </c>
      <c r="G5186" s="50" t="s">
        <v>138</v>
      </c>
      <c r="H5186" s="50" t="s">
        <v>144</v>
      </c>
      <c r="I5186" s="53">
        <v>39</v>
      </c>
      <c r="J5186" s="61">
        <v>0.51</v>
      </c>
      <c r="K5186" s="64">
        <f t="shared" si="337"/>
        <v>0.85975825620796031</v>
      </c>
      <c r="M5186" s="2"/>
    </row>
    <row r="5187" spans="1:13" x14ac:dyDescent="0.2">
      <c r="A5187" s="47" t="e">
        <f t="shared" si="335"/>
        <v>#VALUE!</v>
      </c>
      <c r="B5187" s="181" t="str">
        <f t="shared" si="336"/>
        <v>31-03-2022</v>
      </c>
      <c r="C5187" s="79" t="e">
        <f t="shared" si="334"/>
        <v>#VALUE!</v>
      </c>
      <c r="D5187" s="195" t="s">
        <v>391</v>
      </c>
      <c r="E5187" s="53" t="s">
        <v>19</v>
      </c>
      <c r="F5187" s="53" t="s">
        <v>146</v>
      </c>
      <c r="G5187" s="50" t="s">
        <v>138</v>
      </c>
      <c r="H5187" s="50" t="s">
        <v>144</v>
      </c>
      <c r="I5187" s="53">
        <v>44</v>
      </c>
      <c r="J5187" s="61">
        <v>0.91</v>
      </c>
      <c r="K5187" s="64">
        <f t="shared" si="337"/>
        <v>1.068275732531931</v>
      </c>
      <c r="M5187" s="2"/>
    </row>
    <row r="5188" spans="1:13" x14ac:dyDescent="0.2">
      <c r="A5188" s="47" t="e">
        <f t="shared" si="335"/>
        <v>#VALUE!</v>
      </c>
      <c r="B5188" s="181" t="str">
        <f t="shared" si="336"/>
        <v>31-03-2022</v>
      </c>
      <c r="C5188" s="79" t="e">
        <f t="shared" si="334"/>
        <v>#VALUE!</v>
      </c>
      <c r="D5188" s="195" t="s">
        <v>391</v>
      </c>
      <c r="E5188" s="53" t="s">
        <v>19</v>
      </c>
      <c r="F5188" s="53" t="s">
        <v>146</v>
      </c>
      <c r="G5188" s="50" t="s">
        <v>138</v>
      </c>
      <c r="H5188" s="50" t="s">
        <v>144</v>
      </c>
      <c r="I5188" s="53">
        <v>43</v>
      </c>
      <c r="J5188" s="61">
        <v>0.6</v>
      </c>
      <c r="K5188" s="64">
        <f t="shared" si="337"/>
        <v>0.75465053391525272</v>
      </c>
      <c r="M5188" s="2"/>
    </row>
    <row r="5189" spans="1:13" x14ac:dyDescent="0.2">
      <c r="A5189" s="47" t="e">
        <f t="shared" si="335"/>
        <v>#VALUE!</v>
      </c>
      <c r="B5189" s="181" t="str">
        <f t="shared" si="336"/>
        <v>31-03-2022</v>
      </c>
      <c r="C5189" s="79" t="e">
        <f t="shared" si="334"/>
        <v>#VALUE!</v>
      </c>
      <c r="D5189" s="195" t="s">
        <v>391</v>
      </c>
      <c r="E5189" s="53" t="s">
        <v>19</v>
      </c>
      <c r="F5189" s="53" t="s">
        <v>146</v>
      </c>
      <c r="G5189" s="50" t="s">
        <v>138</v>
      </c>
      <c r="H5189" s="50" t="s">
        <v>144</v>
      </c>
      <c r="I5189" s="53">
        <v>41</v>
      </c>
      <c r="J5189" s="61">
        <v>0.6</v>
      </c>
      <c r="K5189" s="64">
        <f t="shared" si="337"/>
        <v>0.87056194773726436</v>
      </c>
      <c r="M5189" s="2"/>
    </row>
    <row r="5190" spans="1:13" x14ac:dyDescent="0.2">
      <c r="A5190" s="47" t="e">
        <f t="shared" si="335"/>
        <v>#VALUE!</v>
      </c>
      <c r="B5190" s="181" t="str">
        <f t="shared" si="336"/>
        <v>31-03-2022</v>
      </c>
      <c r="C5190" s="79" t="e">
        <f t="shared" si="334"/>
        <v>#VALUE!</v>
      </c>
      <c r="D5190" s="195" t="s">
        <v>391</v>
      </c>
      <c r="E5190" s="53" t="s">
        <v>19</v>
      </c>
      <c r="F5190" s="53" t="s">
        <v>146</v>
      </c>
      <c r="G5190" s="50" t="s">
        <v>138</v>
      </c>
      <c r="H5190" s="50" t="s">
        <v>144</v>
      </c>
      <c r="I5190" s="53">
        <v>43</v>
      </c>
      <c r="J5190" s="61">
        <v>0.99</v>
      </c>
      <c r="K5190" s="64">
        <f t="shared" si="337"/>
        <v>1.2451733809601671</v>
      </c>
      <c r="M5190" s="2"/>
    </row>
    <row r="5191" spans="1:13" x14ac:dyDescent="0.2">
      <c r="A5191" s="47" t="e">
        <f t="shared" si="335"/>
        <v>#VALUE!</v>
      </c>
      <c r="B5191" s="181" t="str">
        <f t="shared" si="336"/>
        <v>31-03-2022</v>
      </c>
      <c r="C5191" s="79" t="e">
        <f t="shared" si="334"/>
        <v>#VALUE!</v>
      </c>
      <c r="D5191" s="195" t="s">
        <v>391</v>
      </c>
      <c r="E5191" s="53" t="s">
        <v>19</v>
      </c>
      <c r="F5191" s="53" t="s">
        <v>146</v>
      </c>
      <c r="G5191" s="50" t="s">
        <v>138</v>
      </c>
      <c r="H5191" s="50" t="s">
        <v>144</v>
      </c>
      <c r="I5191" s="53">
        <v>49</v>
      </c>
      <c r="J5191" s="61">
        <v>1.19</v>
      </c>
      <c r="K5191" s="64">
        <f t="shared" si="337"/>
        <v>1.0114833105253764</v>
      </c>
      <c r="M5191" s="2"/>
    </row>
    <row r="5192" spans="1:13" x14ac:dyDescent="0.2">
      <c r="A5192" s="47" t="e">
        <f t="shared" si="335"/>
        <v>#VALUE!</v>
      </c>
      <c r="B5192" s="181" t="str">
        <f t="shared" si="336"/>
        <v>31-03-2022</v>
      </c>
      <c r="C5192" s="79" t="e">
        <f t="shared" si="334"/>
        <v>#VALUE!</v>
      </c>
      <c r="D5192" s="195" t="s">
        <v>391</v>
      </c>
      <c r="E5192" s="53" t="s">
        <v>19</v>
      </c>
      <c r="F5192" s="53" t="s">
        <v>146</v>
      </c>
      <c r="G5192" s="50" t="s">
        <v>138</v>
      </c>
      <c r="H5192" s="50" t="s">
        <v>144</v>
      </c>
      <c r="I5192" s="53">
        <v>46</v>
      </c>
      <c r="J5192" s="61">
        <v>0.93</v>
      </c>
      <c r="K5192" s="64">
        <f t="shared" si="337"/>
        <v>0.95545327525273283</v>
      </c>
      <c r="M5192" s="2"/>
    </row>
    <row r="5193" spans="1:13" x14ac:dyDescent="0.2">
      <c r="A5193" s="47" t="e">
        <f t="shared" si="335"/>
        <v>#VALUE!</v>
      </c>
      <c r="B5193" s="181" t="str">
        <f t="shared" si="336"/>
        <v>31-03-2022</v>
      </c>
      <c r="C5193" s="79" t="e">
        <f t="shared" si="334"/>
        <v>#VALUE!</v>
      </c>
      <c r="D5193" s="195" t="s">
        <v>391</v>
      </c>
      <c r="E5193" s="53" t="s">
        <v>19</v>
      </c>
      <c r="F5193" s="53" t="s">
        <v>146</v>
      </c>
      <c r="G5193" s="50" t="s">
        <v>138</v>
      </c>
      <c r="H5193" s="50" t="s">
        <v>144</v>
      </c>
      <c r="I5193" s="53">
        <v>43</v>
      </c>
      <c r="J5193" s="61">
        <v>0.76</v>
      </c>
      <c r="K5193" s="64">
        <f t="shared" si="337"/>
        <v>0.95589067629265345</v>
      </c>
      <c r="M5193" s="2"/>
    </row>
    <row r="5194" spans="1:13" x14ac:dyDescent="0.2">
      <c r="A5194" s="47" t="e">
        <f t="shared" si="335"/>
        <v>#VALUE!</v>
      </c>
      <c r="B5194" s="181" t="str">
        <f t="shared" si="336"/>
        <v>31-03-2022</v>
      </c>
      <c r="C5194" s="79" t="e">
        <f t="shared" si="334"/>
        <v>#VALUE!</v>
      </c>
      <c r="D5194" s="195" t="s">
        <v>391</v>
      </c>
      <c r="E5194" s="53" t="s">
        <v>19</v>
      </c>
      <c r="F5194" s="53" t="s">
        <v>146</v>
      </c>
      <c r="G5194" s="50" t="s">
        <v>138</v>
      </c>
      <c r="H5194" s="50" t="s">
        <v>144</v>
      </c>
      <c r="I5194" s="53">
        <v>42</v>
      </c>
      <c r="J5194" s="61">
        <v>0.66</v>
      </c>
      <c r="K5194" s="64">
        <f t="shared" si="337"/>
        <v>0.89083252348558473</v>
      </c>
      <c r="M5194" s="2"/>
    </row>
    <row r="5195" spans="1:13" x14ac:dyDescent="0.2">
      <c r="A5195" s="47" t="e">
        <f t="shared" si="335"/>
        <v>#VALUE!</v>
      </c>
      <c r="B5195" s="181" t="str">
        <f t="shared" si="336"/>
        <v>31-03-2022</v>
      </c>
      <c r="C5195" s="79" t="e">
        <f t="shared" si="334"/>
        <v>#VALUE!</v>
      </c>
      <c r="D5195" s="195" t="s">
        <v>391</v>
      </c>
      <c r="E5195" s="53" t="s">
        <v>19</v>
      </c>
      <c r="F5195" s="53" t="s">
        <v>146</v>
      </c>
      <c r="G5195" s="50" t="s">
        <v>138</v>
      </c>
      <c r="H5195" s="50" t="s">
        <v>144</v>
      </c>
      <c r="I5195" s="53">
        <v>39</v>
      </c>
      <c r="J5195" s="61">
        <v>0.56999999999999995</v>
      </c>
      <c r="K5195" s="64">
        <f t="shared" si="337"/>
        <v>0.96090628635007325</v>
      </c>
      <c r="M5195" s="2"/>
    </row>
    <row r="5196" spans="1:13" x14ac:dyDescent="0.2">
      <c r="A5196" s="47" t="e">
        <f t="shared" si="335"/>
        <v>#VALUE!</v>
      </c>
      <c r="B5196" s="181" t="str">
        <f t="shared" si="336"/>
        <v>31-03-2022</v>
      </c>
      <c r="C5196" s="79" t="e">
        <f t="shared" si="334"/>
        <v>#VALUE!</v>
      </c>
      <c r="D5196" s="195" t="s">
        <v>391</v>
      </c>
      <c r="E5196" s="53" t="s">
        <v>19</v>
      </c>
      <c r="F5196" s="53" t="s">
        <v>146</v>
      </c>
      <c r="G5196" s="50" t="s">
        <v>138</v>
      </c>
      <c r="H5196" s="50" t="s">
        <v>144</v>
      </c>
      <c r="I5196" s="53">
        <v>42</v>
      </c>
      <c r="J5196" s="61">
        <v>0.67</v>
      </c>
      <c r="K5196" s="64">
        <f t="shared" si="337"/>
        <v>0.90432998596263903</v>
      </c>
      <c r="M5196" s="2"/>
    </row>
    <row r="5197" spans="1:13" x14ac:dyDescent="0.2">
      <c r="A5197" s="47" t="e">
        <f t="shared" si="335"/>
        <v>#VALUE!</v>
      </c>
      <c r="B5197" s="181" t="str">
        <f t="shared" si="336"/>
        <v>31-03-2022</v>
      </c>
      <c r="C5197" s="79" t="e">
        <f t="shared" si="334"/>
        <v>#VALUE!</v>
      </c>
      <c r="D5197" s="195" t="s">
        <v>391</v>
      </c>
      <c r="E5197" s="53" t="s">
        <v>19</v>
      </c>
      <c r="F5197" s="53" t="s">
        <v>146</v>
      </c>
      <c r="G5197" s="50" t="s">
        <v>138</v>
      </c>
      <c r="H5197" s="50" t="s">
        <v>144</v>
      </c>
      <c r="I5197" s="53">
        <v>46</v>
      </c>
      <c r="J5197" s="61">
        <v>0.87</v>
      </c>
      <c r="K5197" s="64">
        <f t="shared" si="337"/>
        <v>0.89381112846223387</v>
      </c>
      <c r="M5197" s="2"/>
    </row>
    <row r="5198" spans="1:13" x14ac:dyDescent="0.2">
      <c r="A5198" s="47" t="e">
        <f t="shared" si="335"/>
        <v>#VALUE!</v>
      </c>
      <c r="B5198" s="181" t="str">
        <f t="shared" si="336"/>
        <v>31-03-2022</v>
      </c>
      <c r="C5198" s="79" t="e">
        <f t="shared" si="334"/>
        <v>#VALUE!</v>
      </c>
      <c r="D5198" s="195" t="s">
        <v>391</v>
      </c>
      <c r="E5198" s="53" t="s">
        <v>15</v>
      </c>
      <c r="F5198" s="53" t="s">
        <v>142</v>
      </c>
      <c r="G5198" s="50" t="s">
        <v>138</v>
      </c>
      <c r="H5198" s="50" t="s">
        <v>144</v>
      </c>
      <c r="I5198" s="53">
        <v>40</v>
      </c>
      <c r="J5198" s="61">
        <v>0.41</v>
      </c>
      <c r="K5198" s="64">
        <f t="shared" si="337"/>
        <v>0.640625</v>
      </c>
      <c r="M5198" s="2"/>
    </row>
    <row r="5199" spans="1:13" x14ac:dyDescent="0.2">
      <c r="A5199" s="47" t="e">
        <f t="shared" si="335"/>
        <v>#VALUE!</v>
      </c>
      <c r="B5199" s="181" t="str">
        <f t="shared" si="336"/>
        <v>31-03-2022</v>
      </c>
      <c r="C5199" s="79" t="e">
        <f t="shared" si="334"/>
        <v>#VALUE!</v>
      </c>
      <c r="D5199" s="195" t="s">
        <v>391</v>
      </c>
      <c r="E5199" s="53" t="s">
        <v>15</v>
      </c>
      <c r="F5199" s="53" t="s">
        <v>142</v>
      </c>
      <c r="G5199" s="50" t="s">
        <v>138</v>
      </c>
      <c r="H5199" s="50" t="s">
        <v>144</v>
      </c>
      <c r="I5199" s="53">
        <v>41</v>
      </c>
      <c r="J5199" s="61">
        <v>0.51</v>
      </c>
      <c r="K5199" s="64">
        <f t="shared" si="337"/>
        <v>0.73997765557667472</v>
      </c>
      <c r="M5199" s="2"/>
    </row>
    <row r="5200" spans="1:13" x14ac:dyDescent="0.2">
      <c r="A5200" s="47" t="e">
        <f t="shared" si="335"/>
        <v>#VALUE!</v>
      </c>
      <c r="B5200" s="181" t="str">
        <f t="shared" si="336"/>
        <v>31-03-2022</v>
      </c>
      <c r="C5200" s="79" t="e">
        <f t="shared" si="334"/>
        <v>#VALUE!</v>
      </c>
      <c r="D5200" s="195" t="s">
        <v>391</v>
      </c>
      <c r="E5200" s="53" t="s">
        <v>15</v>
      </c>
      <c r="F5200" s="53" t="s">
        <v>146</v>
      </c>
      <c r="G5200" s="50" t="s">
        <v>138</v>
      </c>
      <c r="H5200" s="50" t="s">
        <v>144</v>
      </c>
      <c r="I5200" s="53">
        <v>45</v>
      </c>
      <c r="J5200" s="61">
        <v>0.95</v>
      </c>
      <c r="K5200" s="64">
        <f t="shared" si="337"/>
        <v>1.0425240054869684</v>
      </c>
      <c r="M5200" s="2"/>
    </row>
    <row r="5201" spans="1:13" x14ac:dyDescent="0.2">
      <c r="A5201" s="47" t="e">
        <f t="shared" si="335"/>
        <v>#VALUE!</v>
      </c>
      <c r="B5201" s="181" t="str">
        <f t="shared" si="336"/>
        <v>31-03-2022</v>
      </c>
      <c r="C5201" s="79" t="e">
        <f t="shared" si="334"/>
        <v>#VALUE!</v>
      </c>
      <c r="D5201" s="195" t="s">
        <v>391</v>
      </c>
      <c r="E5201" s="53" t="s">
        <v>15</v>
      </c>
      <c r="F5201" s="53" t="s">
        <v>146</v>
      </c>
      <c r="G5201" s="50" t="s">
        <v>138</v>
      </c>
      <c r="H5201" s="50" t="s">
        <v>144</v>
      </c>
      <c r="I5201" s="53">
        <v>41</v>
      </c>
      <c r="J5201" s="61">
        <v>0.65</v>
      </c>
      <c r="K5201" s="64">
        <f t="shared" si="337"/>
        <v>0.94310877671536975</v>
      </c>
      <c r="M5201" s="2"/>
    </row>
    <row r="5202" spans="1:13" x14ac:dyDescent="0.2">
      <c r="A5202" s="47" t="e">
        <f t="shared" si="335"/>
        <v>#VALUE!</v>
      </c>
      <c r="B5202" s="181" t="str">
        <f t="shared" si="336"/>
        <v>31-03-2022</v>
      </c>
      <c r="C5202" s="79" t="e">
        <f t="shared" si="334"/>
        <v>#VALUE!</v>
      </c>
      <c r="D5202" s="195" t="s">
        <v>391</v>
      </c>
      <c r="E5202" s="53" t="s">
        <v>15</v>
      </c>
      <c r="F5202" s="53" t="s">
        <v>146</v>
      </c>
      <c r="G5202" s="50" t="s">
        <v>138</v>
      </c>
      <c r="H5202" s="50" t="s">
        <v>144</v>
      </c>
      <c r="I5202" s="53">
        <v>38</v>
      </c>
      <c r="J5202" s="61">
        <v>0.47</v>
      </c>
      <c r="K5202" s="64">
        <f t="shared" si="337"/>
        <v>0.85653885406035868</v>
      </c>
      <c r="M5202" s="2"/>
    </row>
    <row r="5203" spans="1:13" x14ac:dyDescent="0.2">
      <c r="A5203" s="47" t="e">
        <f t="shared" si="335"/>
        <v>#VALUE!</v>
      </c>
      <c r="B5203" s="181" t="str">
        <f t="shared" si="336"/>
        <v>31-03-2022</v>
      </c>
      <c r="C5203" s="79" t="e">
        <f t="shared" si="334"/>
        <v>#VALUE!</v>
      </c>
      <c r="D5203" s="195" t="s">
        <v>391</v>
      </c>
      <c r="E5203" s="53" t="s">
        <v>15</v>
      </c>
      <c r="F5203" s="53" t="s">
        <v>146</v>
      </c>
      <c r="G5203" s="50" t="s">
        <v>138</v>
      </c>
      <c r="H5203" s="50" t="s">
        <v>144</v>
      </c>
      <c r="I5203" s="53">
        <v>40</v>
      </c>
      <c r="J5203" s="61">
        <v>0.63</v>
      </c>
      <c r="K5203" s="64">
        <f t="shared" si="337"/>
        <v>0.984375</v>
      </c>
      <c r="M5203" s="2"/>
    </row>
    <row r="5204" spans="1:13" x14ac:dyDescent="0.2">
      <c r="A5204" s="47" t="e">
        <f t="shared" si="335"/>
        <v>#VALUE!</v>
      </c>
      <c r="B5204" s="181" t="str">
        <f t="shared" si="336"/>
        <v>31-03-2022</v>
      </c>
      <c r="C5204" s="79" t="e">
        <f t="shared" si="334"/>
        <v>#VALUE!</v>
      </c>
      <c r="D5204" s="195" t="s">
        <v>391</v>
      </c>
      <c r="E5204" s="53" t="s">
        <v>15</v>
      </c>
      <c r="F5204" s="53" t="s">
        <v>146</v>
      </c>
      <c r="G5204" s="50" t="s">
        <v>138</v>
      </c>
      <c r="H5204" s="50" t="s">
        <v>144</v>
      </c>
      <c r="I5204" s="53">
        <v>39</v>
      </c>
      <c r="J5204" s="61">
        <v>0.47</v>
      </c>
      <c r="K5204" s="64">
        <f t="shared" si="337"/>
        <v>0.7923262361132184</v>
      </c>
      <c r="M5204" s="2"/>
    </row>
    <row r="5205" spans="1:13" x14ac:dyDescent="0.2">
      <c r="A5205" s="47" t="e">
        <f t="shared" si="335"/>
        <v>#VALUE!</v>
      </c>
      <c r="B5205" s="181" t="str">
        <f t="shared" si="336"/>
        <v>31-03-2022</v>
      </c>
      <c r="C5205" s="79" t="e">
        <f t="shared" si="334"/>
        <v>#VALUE!</v>
      </c>
      <c r="D5205" s="195" t="s">
        <v>391</v>
      </c>
      <c r="E5205" s="53" t="s">
        <v>15</v>
      </c>
      <c r="F5205" s="53" t="s">
        <v>146</v>
      </c>
      <c r="G5205" s="50" t="s">
        <v>138</v>
      </c>
      <c r="H5205" s="50" t="s">
        <v>144</v>
      </c>
      <c r="I5205" s="53">
        <v>43</v>
      </c>
      <c r="J5205" s="61">
        <v>0.69</v>
      </c>
      <c r="K5205" s="64">
        <f t="shared" si="337"/>
        <v>0.86784811400254069</v>
      </c>
      <c r="M5205" s="2"/>
    </row>
    <row r="5206" spans="1:13" x14ac:dyDescent="0.2">
      <c r="A5206" s="47" t="e">
        <f t="shared" si="335"/>
        <v>#VALUE!</v>
      </c>
      <c r="B5206" s="181" t="str">
        <f t="shared" si="336"/>
        <v>31-03-2022</v>
      </c>
      <c r="C5206" s="79" t="e">
        <f t="shared" si="334"/>
        <v>#VALUE!</v>
      </c>
      <c r="D5206" s="195" t="s">
        <v>391</v>
      </c>
      <c r="E5206" s="53" t="s">
        <v>15</v>
      </c>
      <c r="F5206" s="53" t="s">
        <v>146</v>
      </c>
      <c r="G5206" s="50" t="s">
        <v>138</v>
      </c>
      <c r="H5206" s="50" t="s">
        <v>144</v>
      </c>
      <c r="I5206" s="53">
        <v>41</v>
      </c>
      <c r="J5206" s="61">
        <v>0.62</v>
      </c>
      <c r="K5206" s="64">
        <f t="shared" si="337"/>
        <v>0.8995806793285066</v>
      </c>
      <c r="M5206" s="2"/>
    </row>
    <row r="5207" spans="1:13" x14ac:dyDescent="0.2">
      <c r="A5207" s="47" t="e">
        <f t="shared" si="335"/>
        <v>#VALUE!</v>
      </c>
      <c r="B5207" s="181" t="str">
        <f t="shared" si="336"/>
        <v>31-03-2022</v>
      </c>
      <c r="C5207" s="79" t="e">
        <f t="shared" si="334"/>
        <v>#VALUE!</v>
      </c>
      <c r="D5207" s="195" t="s">
        <v>391</v>
      </c>
      <c r="E5207" s="53" t="s">
        <v>15</v>
      </c>
      <c r="F5207" s="53" t="s">
        <v>146</v>
      </c>
      <c r="G5207" s="50" t="s">
        <v>138</v>
      </c>
      <c r="H5207" s="50" t="s">
        <v>144</v>
      </c>
      <c r="I5207" s="53">
        <v>43</v>
      </c>
      <c r="J5207" s="61">
        <v>0.69</v>
      </c>
      <c r="K5207" s="64">
        <f t="shared" si="337"/>
        <v>0.86784811400254069</v>
      </c>
      <c r="M5207" s="2"/>
    </row>
    <row r="5208" spans="1:13" x14ac:dyDescent="0.2">
      <c r="A5208" s="47" t="e">
        <f t="shared" si="335"/>
        <v>#VALUE!</v>
      </c>
      <c r="B5208" s="181" t="str">
        <f t="shared" si="336"/>
        <v>31-03-2022</v>
      </c>
      <c r="C5208" s="79" t="e">
        <f t="shared" ref="C5208:C5271" si="338">WEEKNUM(D5208)</f>
        <v>#VALUE!</v>
      </c>
      <c r="D5208" s="195" t="s">
        <v>391</v>
      </c>
      <c r="E5208" s="53" t="s">
        <v>186</v>
      </c>
      <c r="F5208" s="53" t="s">
        <v>142</v>
      </c>
      <c r="G5208" s="50" t="s">
        <v>138</v>
      </c>
      <c r="H5208" s="50" t="s">
        <v>144</v>
      </c>
      <c r="I5208" s="53">
        <v>40</v>
      </c>
      <c r="J5208" s="61">
        <v>0.42</v>
      </c>
      <c r="K5208" s="64">
        <f t="shared" si="337"/>
        <v>0.65625</v>
      </c>
      <c r="M5208" s="2"/>
    </row>
    <row r="5209" spans="1:13" x14ac:dyDescent="0.2">
      <c r="A5209" s="47" t="e">
        <f t="shared" si="335"/>
        <v>#VALUE!</v>
      </c>
      <c r="B5209" s="181" t="str">
        <f t="shared" si="336"/>
        <v>31-03-2022</v>
      </c>
      <c r="C5209" s="79" t="e">
        <f t="shared" si="338"/>
        <v>#VALUE!</v>
      </c>
      <c r="D5209" s="195" t="s">
        <v>391</v>
      </c>
      <c r="E5209" s="53" t="s">
        <v>186</v>
      </c>
      <c r="F5209" s="53" t="s">
        <v>146</v>
      </c>
      <c r="G5209" s="50" t="s">
        <v>138</v>
      </c>
      <c r="H5209" s="50" t="s">
        <v>144</v>
      </c>
      <c r="I5209" s="53">
        <v>38</v>
      </c>
      <c r="J5209" s="61">
        <v>0.37</v>
      </c>
      <c r="K5209" s="64">
        <f t="shared" si="337"/>
        <v>0.67429654468581424</v>
      </c>
      <c r="M5209" s="2"/>
    </row>
    <row r="5210" spans="1:13" x14ac:dyDescent="0.2">
      <c r="A5210" s="47" t="e">
        <f t="shared" si="335"/>
        <v>#VALUE!</v>
      </c>
      <c r="B5210" s="181" t="str">
        <f t="shared" si="336"/>
        <v>31-03-2022</v>
      </c>
      <c r="C5210" s="79" t="e">
        <f t="shared" si="338"/>
        <v>#VALUE!</v>
      </c>
      <c r="D5210" s="195" t="s">
        <v>391</v>
      </c>
      <c r="E5210" s="53" t="s">
        <v>186</v>
      </c>
      <c r="F5210" s="53" t="s">
        <v>146</v>
      </c>
      <c r="G5210" s="50" t="s">
        <v>138</v>
      </c>
      <c r="H5210" s="50" t="s">
        <v>144</v>
      </c>
      <c r="I5210" s="53">
        <v>34</v>
      </c>
      <c r="J5210" s="61">
        <v>0.4</v>
      </c>
      <c r="K5210" s="64">
        <f t="shared" si="337"/>
        <v>1.0177081213108081</v>
      </c>
      <c r="M5210" s="2"/>
    </row>
    <row r="5211" spans="1:13" x14ac:dyDescent="0.2">
      <c r="A5211" s="47" t="e">
        <f t="shared" si="335"/>
        <v>#VALUE!</v>
      </c>
      <c r="B5211" s="181" t="str">
        <f t="shared" si="336"/>
        <v>31-03-2022</v>
      </c>
      <c r="C5211" s="79" t="e">
        <f t="shared" si="338"/>
        <v>#VALUE!</v>
      </c>
      <c r="D5211" s="195" t="s">
        <v>391</v>
      </c>
      <c r="E5211" s="53" t="s">
        <v>186</v>
      </c>
      <c r="F5211" s="53" t="s">
        <v>146</v>
      </c>
      <c r="G5211" s="50" t="s">
        <v>138</v>
      </c>
      <c r="H5211" s="50" t="s">
        <v>144</v>
      </c>
      <c r="I5211" s="53">
        <v>36</v>
      </c>
      <c r="J5211" s="61">
        <v>0.45</v>
      </c>
      <c r="K5211" s="64">
        <f t="shared" si="337"/>
        <v>0.96450617283950613</v>
      </c>
      <c r="M5211" s="2"/>
    </row>
    <row r="5212" spans="1:13" x14ac:dyDescent="0.2">
      <c r="A5212" s="47" t="e">
        <f t="shared" si="335"/>
        <v>#VALUE!</v>
      </c>
      <c r="B5212" s="181" t="str">
        <f t="shared" si="336"/>
        <v>31-03-2022</v>
      </c>
      <c r="C5212" s="79" t="e">
        <f t="shared" si="338"/>
        <v>#VALUE!</v>
      </c>
      <c r="D5212" s="195" t="s">
        <v>391</v>
      </c>
      <c r="E5212" s="53" t="s">
        <v>186</v>
      </c>
      <c r="F5212" s="53" t="s">
        <v>146</v>
      </c>
      <c r="G5212" s="50" t="s">
        <v>138</v>
      </c>
      <c r="H5212" s="50" t="s">
        <v>144</v>
      </c>
      <c r="I5212" s="53">
        <v>33</v>
      </c>
      <c r="J5212" s="61">
        <v>0.3</v>
      </c>
      <c r="K5212" s="64">
        <f t="shared" si="337"/>
        <v>0.83479422322397534</v>
      </c>
      <c r="M5212" s="2"/>
    </row>
    <row r="5213" spans="1:13" x14ac:dyDescent="0.2">
      <c r="A5213" s="47" t="e">
        <f t="shared" si="335"/>
        <v>#VALUE!</v>
      </c>
      <c r="B5213" s="181" t="str">
        <f t="shared" si="336"/>
        <v>31-03-2022</v>
      </c>
      <c r="C5213" s="79" t="e">
        <f t="shared" si="338"/>
        <v>#VALUE!</v>
      </c>
      <c r="D5213" s="195" t="s">
        <v>391</v>
      </c>
      <c r="E5213" s="53" t="s">
        <v>186</v>
      </c>
      <c r="F5213" s="53" t="s">
        <v>146</v>
      </c>
      <c r="G5213" s="50" t="s">
        <v>138</v>
      </c>
      <c r="H5213" s="50" t="s">
        <v>144</v>
      </c>
      <c r="I5213" s="53">
        <v>36</v>
      </c>
      <c r="J5213" s="61">
        <v>0.51</v>
      </c>
      <c r="K5213" s="64">
        <f t="shared" si="337"/>
        <v>1.0931069958847737</v>
      </c>
      <c r="M5213" s="2"/>
    </row>
    <row r="5214" spans="1:13" x14ac:dyDescent="0.2">
      <c r="A5214" s="47" t="e">
        <f t="shared" si="335"/>
        <v>#VALUE!</v>
      </c>
      <c r="B5214" s="181" t="str">
        <f t="shared" si="336"/>
        <v>31-03-2022</v>
      </c>
      <c r="C5214" s="79" t="e">
        <f t="shared" si="338"/>
        <v>#VALUE!</v>
      </c>
      <c r="D5214" s="195" t="s">
        <v>391</v>
      </c>
      <c r="E5214" s="53" t="s">
        <v>186</v>
      </c>
      <c r="F5214" s="53" t="s">
        <v>146</v>
      </c>
      <c r="G5214" s="50" t="s">
        <v>138</v>
      </c>
      <c r="H5214" s="50" t="s">
        <v>144</v>
      </c>
      <c r="I5214" s="53">
        <v>36</v>
      </c>
      <c r="J5214" s="61">
        <v>0.43</v>
      </c>
      <c r="K5214" s="64">
        <f t="shared" si="337"/>
        <v>0.92163923182441698</v>
      </c>
      <c r="M5214" s="2"/>
    </row>
    <row r="5215" spans="1:13" x14ac:dyDescent="0.2">
      <c r="A5215" s="47" t="e">
        <f t="shared" si="335"/>
        <v>#VALUE!</v>
      </c>
      <c r="B5215" s="181" t="str">
        <f t="shared" si="336"/>
        <v>31-03-2022</v>
      </c>
      <c r="C5215" s="79" t="e">
        <f t="shared" si="338"/>
        <v>#VALUE!</v>
      </c>
      <c r="D5215" s="195" t="s">
        <v>391</v>
      </c>
      <c r="E5215" s="53" t="s">
        <v>186</v>
      </c>
      <c r="F5215" s="53" t="s">
        <v>146</v>
      </c>
      <c r="G5215" s="50" t="s">
        <v>138</v>
      </c>
      <c r="H5215" s="50" t="s">
        <v>144</v>
      </c>
      <c r="I5215" s="53">
        <v>36</v>
      </c>
      <c r="J5215" s="61">
        <v>0.46</v>
      </c>
      <c r="K5215" s="64">
        <f t="shared" si="337"/>
        <v>0.98593964334705075</v>
      </c>
      <c r="M5215" s="2"/>
    </row>
    <row r="5216" spans="1:13" x14ac:dyDescent="0.2">
      <c r="A5216" s="47" t="e">
        <f t="shared" si="335"/>
        <v>#VALUE!</v>
      </c>
      <c r="B5216" s="181" t="str">
        <f t="shared" si="336"/>
        <v>31-03-2022</v>
      </c>
      <c r="C5216" s="79" t="e">
        <f t="shared" si="338"/>
        <v>#VALUE!</v>
      </c>
      <c r="D5216" s="195" t="s">
        <v>391</v>
      </c>
      <c r="E5216" s="53" t="s">
        <v>186</v>
      </c>
      <c r="F5216" s="53" t="s">
        <v>146</v>
      </c>
      <c r="G5216" s="50" t="s">
        <v>138</v>
      </c>
      <c r="H5216" s="50" t="s">
        <v>144</v>
      </c>
      <c r="I5216" s="53">
        <v>35</v>
      </c>
      <c r="J5216" s="61">
        <v>0.42</v>
      </c>
      <c r="K5216" s="64">
        <f t="shared" si="337"/>
        <v>0.97959183673469385</v>
      </c>
      <c r="M5216" s="2"/>
    </row>
    <row r="5217" spans="1:13" x14ac:dyDescent="0.2">
      <c r="A5217" s="47" t="e">
        <f t="shared" si="335"/>
        <v>#VALUE!</v>
      </c>
      <c r="B5217" s="181" t="str">
        <f t="shared" si="336"/>
        <v>31-03-2022</v>
      </c>
      <c r="C5217" s="79" t="e">
        <f t="shared" si="338"/>
        <v>#VALUE!</v>
      </c>
      <c r="D5217" s="195" t="s">
        <v>391</v>
      </c>
      <c r="E5217" s="53" t="s">
        <v>186</v>
      </c>
      <c r="F5217" s="53" t="s">
        <v>146</v>
      </c>
      <c r="G5217" s="50" t="s">
        <v>138</v>
      </c>
      <c r="H5217" s="50" t="s">
        <v>144</v>
      </c>
      <c r="I5217" s="53">
        <v>35</v>
      </c>
      <c r="J5217" s="61">
        <v>0.43</v>
      </c>
      <c r="K5217" s="64">
        <f t="shared" si="337"/>
        <v>1.0029154518950438</v>
      </c>
      <c r="M5217" s="2"/>
    </row>
    <row r="5218" spans="1:13" x14ac:dyDescent="0.2">
      <c r="A5218" s="47" t="e">
        <f t="shared" si="335"/>
        <v>#VALUE!</v>
      </c>
      <c r="B5218" s="181" t="str">
        <f t="shared" si="336"/>
        <v>31-03-2022</v>
      </c>
      <c r="C5218" s="79" t="e">
        <f t="shared" si="338"/>
        <v>#VALUE!</v>
      </c>
      <c r="D5218" s="195" t="s">
        <v>391</v>
      </c>
      <c r="E5218" s="53" t="s">
        <v>186</v>
      </c>
      <c r="F5218" s="53" t="s">
        <v>146</v>
      </c>
      <c r="G5218" s="50" t="s">
        <v>138</v>
      </c>
      <c r="H5218" s="50" t="s">
        <v>144</v>
      </c>
      <c r="I5218" s="53">
        <v>34</v>
      </c>
      <c r="J5218" s="61">
        <v>0.33</v>
      </c>
      <c r="K5218" s="64">
        <f t="shared" si="337"/>
        <v>0.8396092000814166</v>
      </c>
      <c r="M5218" s="2"/>
    </row>
    <row r="5219" spans="1:13" x14ac:dyDescent="0.2">
      <c r="A5219" s="47" t="e">
        <f t="shared" si="335"/>
        <v>#VALUE!</v>
      </c>
      <c r="B5219" s="181" t="str">
        <f t="shared" si="336"/>
        <v>31-03-2022</v>
      </c>
      <c r="C5219" s="79" t="e">
        <f t="shared" si="338"/>
        <v>#VALUE!</v>
      </c>
      <c r="D5219" s="195" t="s">
        <v>391</v>
      </c>
      <c r="E5219" s="53" t="s">
        <v>186</v>
      </c>
      <c r="F5219" s="53" t="s">
        <v>146</v>
      </c>
      <c r="G5219" s="50" t="s">
        <v>138</v>
      </c>
      <c r="H5219" s="50" t="s">
        <v>144</v>
      </c>
      <c r="I5219" s="53">
        <v>37</v>
      </c>
      <c r="J5219" s="61">
        <v>0.42</v>
      </c>
      <c r="K5219" s="64">
        <f t="shared" si="337"/>
        <v>0.82917102639527762</v>
      </c>
      <c r="M5219" s="2"/>
    </row>
    <row r="5220" spans="1:13" x14ac:dyDescent="0.2">
      <c r="A5220" s="47" t="e">
        <f t="shared" si="335"/>
        <v>#VALUE!</v>
      </c>
      <c r="B5220" s="181" t="str">
        <f t="shared" si="336"/>
        <v>31-03-2022</v>
      </c>
      <c r="C5220" s="79" t="e">
        <f t="shared" si="338"/>
        <v>#VALUE!</v>
      </c>
      <c r="D5220" s="195" t="s">
        <v>391</v>
      </c>
      <c r="E5220" s="53" t="s">
        <v>186</v>
      </c>
      <c r="F5220" s="53" t="s">
        <v>146</v>
      </c>
      <c r="G5220" s="50" t="s">
        <v>138</v>
      </c>
      <c r="H5220" s="50" t="s">
        <v>144</v>
      </c>
      <c r="I5220" s="53">
        <v>36</v>
      </c>
      <c r="J5220" s="61">
        <v>0.46</v>
      </c>
      <c r="K5220" s="64">
        <f t="shared" si="337"/>
        <v>0.98593964334705075</v>
      </c>
      <c r="M5220" s="2"/>
    </row>
    <row r="5221" spans="1:13" x14ac:dyDescent="0.2">
      <c r="A5221" s="47" t="e">
        <f t="shared" si="335"/>
        <v>#VALUE!</v>
      </c>
      <c r="B5221" s="181" t="str">
        <f t="shared" si="336"/>
        <v>31-03-2022</v>
      </c>
      <c r="C5221" s="79" t="e">
        <f t="shared" si="338"/>
        <v>#VALUE!</v>
      </c>
      <c r="D5221" s="195" t="s">
        <v>391</v>
      </c>
      <c r="E5221" s="53" t="s">
        <v>186</v>
      </c>
      <c r="F5221" s="53" t="s">
        <v>146</v>
      </c>
      <c r="G5221" s="50" t="s">
        <v>138</v>
      </c>
      <c r="H5221" s="50" t="s">
        <v>144</v>
      </c>
      <c r="I5221" s="53">
        <v>37</v>
      </c>
      <c r="J5221" s="61">
        <v>0.48</v>
      </c>
      <c r="K5221" s="64">
        <f t="shared" si="337"/>
        <v>0.94762403016603158</v>
      </c>
      <c r="M5221" s="2"/>
    </row>
    <row r="5222" spans="1:13" x14ac:dyDescent="0.2">
      <c r="A5222" s="47" t="e">
        <f t="shared" ref="A5222:A5285" si="339">YEAR(D5222)</f>
        <v>#VALUE!</v>
      </c>
      <c r="B5222" s="181" t="str">
        <f t="shared" si="336"/>
        <v>31-03-2022</v>
      </c>
      <c r="C5222" s="79" t="e">
        <f t="shared" si="338"/>
        <v>#VALUE!</v>
      </c>
      <c r="D5222" s="195" t="s">
        <v>391</v>
      </c>
      <c r="E5222" s="53" t="s">
        <v>186</v>
      </c>
      <c r="F5222" s="53" t="s">
        <v>146</v>
      </c>
      <c r="G5222" s="50" t="s">
        <v>138</v>
      </c>
      <c r="H5222" s="50" t="s">
        <v>144</v>
      </c>
      <c r="I5222" s="53">
        <v>31</v>
      </c>
      <c r="J5222" s="61">
        <v>0.25</v>
      </c>
      <c r="K5222" s="64">
        <f t="shared" si="337"/>
        <v>0.83917961800543783</v>
      </c>
      <c r="M5222" s="2"/>
    </row>
    <row r="5223" spans="1:13" x14ac:dyDescent="0.2">
      <c r="A5223" s="47" t="e">
        <f t="shared" si="339"/>
        <v>#VALUE!</v>
      </c>
      <c r="B5223" s="181" t="str">
        <f t="shared" si="336"/>
        <v>31-03-2022</v>
      </c>
      <c r="C5223" s="79" t="e">
        <f t="shared" si="338"/>
        <v>#VALUE!</v>
      </c>
      <c r="D5223" s="195" t="s">
        <v>391</v>
      </c>
      <c r="E5223" s="53" t="s">
        <v>186</v>
      </c>
      <c r="F5223" s="53" t="s">
        <v>146</v>
      </c>
      <c r="G5223" s="50" t="s">
        <v>138</v>
      </c>
      <c r="H5223" s="50" t="s">
        <v>144</v>
      </c>
      <c r="I5223" s="53">
        <v>30</v>
      </c>
      <c r="J5223" s="61">
        <v>0.22</v>
      </c>
      <c r="K5223" s="64">
        <f t="shared" si="337"/>
        <v>0.81481481481481477</v>
      </c>
      <c r="M5223" s="2"/>
    </row>
    <row r="5224" spans="1:13" x14ac:dyDescent="0.2">
      <c r="A5224" s="47" t="e">
        <f t="shared" si="339"/>
        <v>#VALUE!</v>
      </c>
      <c r="B5224" s="181" t="str">
        <f t="shared" si="336"/>
        <v>31-03-2022</v>
      </c>
      <c r="C5224" s="79" t="e">
        <f t="shared" si="338"/>
        <v>#VALUE!</v>
      </c>
      <c r="D5224" s="195" t="s">
        <v>391</v>
      </c>
      <c r="E5224" s="53" t="s">
        <v>186</v>
      </c>
      <c r="F5224" s="53" t="s">
        <v>146</v>
      </c>
      <c r="G5224" s="50" t="s">
        <v>138</v>
      </c>
      <c r="H5224" s="50" t="s">
        <v>144</v>
      </c>
      <c r="I5224" s="53">
        <v>36</v>
      </c>
      <c r="J5224" s="61">
        <v>0.44</v>
      </c>
      <c r="K5224" s="64">
        <f t="shared" si="337"/>
        <v>0.94307270233196161</v>
      </c>
      <c r="M5224" s="2"/>
    </row>
    <row r="5225" spans="1:13" x14ac:dyDescent="0.2">
      <c r="A5225" s="47" t="e">
        <f t="shared" si="339"/>
        <v>#VALUE!</v>
      </c>
      <c r="B5225" s="181" t="str">
        <f t="shared" si="336"/>
        <v>31-03-2022</v>
      </c>
      <c r="C5225" s="79" t="e">
        <f t="shared" si="338"/>
        <v>#VALUE!</v>
      </c>
      <c r="D5225" s="195" t="s">
        <v>391</v>
      </c>
      <c r="E5225" s="53" t="s">
        <v>186</v>
      </c>
      <c r="F5225" s="53" t="s">
        <v>146</v>
      </c>
      <c r="G5225" s="50" t="s">
        <v>138</v>
      </c>
      <c r="H5225" s="50" t="s">
        <v>144</v>
      </c>
      <c r="I5225" s="53">
        <v>37</v>
      </c>
      <c r="J5225" s="61">
        <v>0.42</v>
      </c>
      <c r="K5225" s="64">
        <f t="shared" si="337"/>
        <v>0.82917102639527762</v>
      </c>
      <c r="M5225" s="2"/>
    </row>
    <row r="5226" spans="1:13" x14ac:dyDescent="0.2">
      <c r="A5226" s="47" t="e">
        <f t="shared" si="339"/>
        <v>#VALUE!</v>
      </c>
      <c r="B5226" s="181" t="str">
        <f t="shared" si="336"/>
        <v>31-03-2022</v>
      </c>
      <c r="C5226" s="79" t="e">
        <f t="shared" si="338"/>
        <v>#VALUE!</v>
      </c>
      <c r="D5226" s="195" t="s">
        <v>391</v>
      </c>
      <c r="E5226" s="53" t="s">
        <v>186</v>
      </c>
      <c r="F5226" s="53" t="s">
        <v>146</v>
      </c>
      <c r="G5226" s="50" t="s">
        <v>138</v>
      </c>
      <c r="H5226" s="50" t="s">
        <v>144</v>
      </c>
      <c r="I5226" s="53">
        <v>36</v>
      </c>
      <c r="J5226" s="61">
        <v>0.45</v>
      </c>
      <c r="K5226" s="64">
        <f t="shared" si="337"/>
        <v>0.96450617283950613</v>
      </c>
      <c r="M5226" s="2"/>
    </row>
    <row r="5227" spans="1:13" x14ac:dyDescent="0.2">
      <c r="A5227" s="47" t="e">
        <f t="shared" si="339"/>
        <v>#VALUE!</v>
      </c>
      <c r="B5227" s="181" t="str">
        <f t="shared" si="336"/>
        <v>31-03-2022</v>
      </c>
      <c r="C5227" s="79" t="e">
        <f t="shared" si="338"/>
        <v>#VALUE!</v>
      </c>
      <c r="D5227" s="195" t="s">
        <v>391</v>
      </c>
      <c r="E5227" s="53" t="s">
        <v>186</v>
      </c>
      <c r="F5227" s="53" t="s">
        <v>146</v>
      </c>
      <c r="G5227" s="50" t="s">
        <v>138</v>
      </c>
      <c r="H5227" s="50" t="s">
        <v>144</v>
      </c>
      <c r="I5227" s="53">
        <v>37</v>
      </c>
      <c r="J5227" s="61">
        <v>0.39</v>
      </c>
      <c r="K5227" s="64">
        <f t="shared" si="337"/>
        <v>0.7699445245099007</v>
      </c>
      <c r="M5227" s="2"/>
    </row>
    <row r="5228" spans="1:13" x14ac:dyDescent="0.2">
      <c r="A5228" s="47" t="e">
        <f t="shared" si="339"/>
        <v>#VALUE!</v>
      </c>
      <c r="B5228" s="181" t="str">
        <f t="shared" ref="B5228:B5291" si="340">TEXT(D5228,"mmm")</f>
        <v>31-03-2022</v>
      </c>
      <c r="C5228" s="79" t="e">
        <f t="shared" si="338"/>
        <v>#VALUE!</v>
      </c>
      <c r="D5228" s="195" t="s">
        <v>391</v>
      </c>
      <c r="E5228" s="53" t="s">
        <v>186</v>
      </c>
      <c r="F5228" s="53" t="s">
        <v>146</v>
      </c>
      <c r="G5228" s="50" t="s">
        <v>138</v>
      </c>
      <c r="H5228" s="50" t="s">
        <v>144</v>
      </c>
      <c r="I5228" s="53">
        <v>35</v>
      </c>
      <c r="J5228" s="61">
        <v>0.38</v>
      </c>
      <c r="K5228" s="64">
        <f t="shared" si="337"/>
        <v>0.88629737609329451</v>
      </c>
      <c r="M5228" s="2"/>
    </row>
    <row r="5229" spans="1:13" x14ac:dyDescent="0.2">
      <c r="A5229" s="47" t="e">
        <f t="shared" si="339"/>
        <v>#VALUE!</v>
      </c>
      <c r="B5229" s="181" t="str">
        <f t="shared" si="340"/>
        <v>31-03-2022</v>
      </c>
      <c r="C5229" s="79" t="e">
        <f t="shared" si="338"/>
        <v>#VALUE!</v>
      </c>
      <c r="D5229" s="195" t="s">
        <v>391</v>
      </c>
      <c r="E5229" s="53" t="s">
        <v>186</v>
      </c>
      <c r="F5229" s="53" t="s">
        <v>146</v>
      </c>
      <c r="G5229" s="50" t="s">
        <v>138</v>
      </c>
      <c r="H5229" s="50" t="s">
        <v>144</v>
      </c>
      <c r="I5229" s="53">
        <v>41</v>
      </c>
      <c r="J5229" s="61">
        <v>0.66</v>
      </c>
      <c r="K5229" s="64">
        <f t="shared" si="337"/>
        <v>0.95761814251099087</v>
      </c>
      <c r="M5229" s="2"/>
    </row>
    <row r="5230" spans="1:13" x14ac:dyDescent="0.2">
      <c r="A5230" s="47" t="e">
        <f t="shared" si="339"/>
        <v>#VALUE!</v>
      </c>
      <c r="B5230" s="181" t="str">
        <f t="shared" si="340"/>
        <v>31-03-2022</v>
      </c>
      <c r="C5230" s="79" t="e">
        <f t="shared" si="338"/>
        <v>#VALUE!</v>
      </c>
      <c r="D5230" s="195" t="s">
        <v>391</v>
      </c>
      <c r="E5230" s="53" t="s">
        <v>186</v>
      </c>
      <c r="F5230" s="53" t="s">
        <v>146</v>
      </c>
      <c r="G5230" s="50" t="s">
        <v>138</v>
      </c>
      <c r="H5230" s="50" t="s">
        <v>144</v>
      </c>
      <c r="I5230" s="53">
        <v>37</v>
      </c>
      <c r="J5230" s="61">
        <v>0.41</v>
      </c>
      <c r="K5230" s="64">
        <f t="shared" si="337"/>
        <v>0.80942885910015205</v>
      </c>
      <c r="M5230" s="2"/>
    </row>
    <row r="5231" spans="1:13" x14ac:dyDescent="0.2">
      <c r="A5231" s="47" t="e">
        <f t="shared" si="339"/>
        <v>#VALUE!</v>
      </c>
      <c r="B5231" s="181" t="str">
        <f t="shared" si="340"/>
        <v>31-03-2022</v>
      </c>
      <c r="C5231" s="79" t="e">
        <f t="shared" si="338"/>
        <v>#VALUE!</v>
      </c>
      <c r="D5231" s="195" t="s">
        <v>391</v>
      </c>
      <c r="E5231" s="53" t="s">
        <v>186</v>
      </c>
      <c r="F5231" s="53" t="s">
        <v>146</v>
      </c>
      <c r="G5231" s="50" t="s">
        <v>138</v>
      </c>
      <c r="H5231" s="50" t="s">
        <v>144</v>
      </c>
      <c r="I5231" s="53">
        <v>35</v>
      </c>
      <c r="J5231" s="61">
        <v>0.38</v>
      </c>
      <c r="K5231" s="64">
        <f t="shared" si="337"/>
        <v>0.88629737609329451</v>
      </c>
      <c r="M5231" s="2"/>
    </row>
    <row r="5232" spans="1:13" x14ac:dyDescent="0.2">
      <c r="A5232" s="47" t="e">
        <f t="shared" si="339"/>
        <v>#VALUE!</v>
      </c>
      <c r="B5232" s="181" t="str">
        <f t="shared" si="340"/>
        <v>31-03-2022</v>
      </c>
      <c r="C5232" s="79" t="e">
        <f t="shared" si="338"/>
        <v>#VALUE!</v>
      </c>
      <c r="D5232" s="195" t="s">
        <v>391</v>
      </c>
      <c r="E5232" s="53" t="s">
        <v>186</v>
      </c>
      <c r="F5232" s="53" t="s">
        <v>146</v>
      </c>
      <c r="G5232" s="50" t="s">
        <v>138</v>
      </c>
      <c r="H5232" s="50" t="s">
        <v>144</v>
      </c>
      <c r="I5232" s="53">
        <v>36</v>
      </c>
      <c r="J5232" s="61">
        <v>0.44</v>
      </c>
      <c r="K5232" s="64">
        <f t="shared" si="337"/>
        <v>0.94307270233196161</v>
      </c>
      <c r="M5232" s="2"/>
    </row>
    <row r="5233" spans="1:13" x14ac:dyDescent="0.2">
      <c r="A5233" s="47" t="e">
        <f t="shared" si="339"/>
        <v>#VALUE!</v>
      </c>
      <c r="B5233" s="181" t="str">
        <f t="shared" si="340"/>
        <v>31-03-2022</v>
      </c>
      <c r="C5233" s="79" t="e">
        <f t="shared" si="338"/>
        <v>#VALUE!</v>
      </c>
      <c r="D5233" s="195" t="s">
        <v>391</v>
      </c>
      <c r="E5233" s="53" t="s">
        <v>203</v>
      </c>
      <c r="F5233" s="53" t="s">
        <v>146</v>
      </c>
      <c r="G5233" s="50" t="s">
        <v>138</v>
      </c>
      <c r="H5233" s="50" t="s">
        <v>144</v>
      </c>
      <c r="I5233" s="53">
        <v>31</v>
      </c>
      <c r="J5233" s="61">
        <v>0.4</v>
      </c>
      <c r="K5233" s="64">
        <f t="shared" si="337"/>
        <v>1.3426873888087005</v>
      </c>
      <c r="M5233" s="2"/>
    </row>
    <row r="5234" spans="1:13" x14ac:dyDescent="0.2">
      <c r="A5234" s="47" t="e">
        <f t="shared" si="339"/>
        <v>#VALUE!</v>
      </c>
      <c r="B5234" s="181" t="str">
        <f t="shared" si="340"/>
        <v>31-03-2022</v>
      </c>
      <c r="C5234" s="79" t="e">
        <f t="shared" si="338"/>
        <v>#VALUE!</v>
      </c>
      <c r="D5234" s="195" t="s">
        <v>391</v>
      </c>
      <c r="E5234" s="53" t="s">
        <v>203</v>
      </c>
      <c r="F5234" s="53" t="s">
        <v>146</v>
      </c>
      <c r="G5234" s="50" t="s">
        <v>138</v>
      </c>
      <c r="H5234" s="50" t="s">
        <v>144</v>
      </c>
      <c r="I5234" s="53">
        <v>38</v>
      </c>
      <c r="J5234" s="61">
        <v>0.52</v>
      </c>
      <c r="K5234" s="64">
        <f t="shared" si="337"/>
        <v>0.9476600087476309</v>
      </c>
      <c r="M5234" s="2"/>
    </row>
    <row r="5235" spans="1:13" x14ac:dyDescent="0.2">
      <c r="A5235" s="47" t="e">
        <f t="shared" si="339"/>
        <v>#VALUE!</v>
      </c>
      <c r="B5235" s="181" t="str">
        <f t="shared" si="340"/>
        <v>31-03-2022</v>
      </c>
      <c r="C5235" s="79" t="e">
        <f t="shared" si="338"/>
        <v>#VALUE!</v>
      </c>
      <c r="D5235" s="195" t="s">
        <v>391</v>
      </c>
      <c r="E5235" s="53" t="s">
        <v>203</v>
      </c>
      <c r="F5235" s="53" t="s">
        <v>146</v>
      </c>
      <c r="G5235" s="50" t="s">
        <v>138</v>
      </c>
      <c r="H5235" s="50" t="s">
        <v>144</v>
      </c>
      <c r="I5235" s="53">
        <v>37</v>
      </c>
      <c r="J5235" s="61">
        <v>0.41</v>
      </c>
      <c r="K5235" s="64">
        <f t="shared" si="337"/>
        <v>0.80942885910015205</v>
      </c>
      <c r="M5235" s="2"/>
    </row>
    <row r="5236" spans="1:13" x14ac:dyDescent="0.2">
      <c r="A5236" s="47" t="e">
        <f t="shared" si="339"/>
        <v>#VALUE!</v>
      </c>
      <c r="B5236" s="181" t="str">
        <f t="shared" si="340"/>
        <v>31-03-2022</v>
      </c>
      <c r="C5236" s="79" t="e">
        <f t="shared" si="338"/>
        <v>#VALUE!</v>
      </c>
      <c r="D5236" s="195" t="s">
        <v>391</v>
      </c>
      <c r="E5236" s="53" t="s">
        <v>203</v>
      </c>
      <c r="F5236" s="53" t="s">
        <v>146</v>
      </c>
      <c r="G5236" s="50" t="s">
        <v>138</v>
      </c>
      <c r="H5236" s="50" t="s">
        <v>144</v>
      </c>
      <c r="I5236" s="53">
        <v>36</v>
      </c>
      <c r="J5236" s="61">
        <v>0.56999999999999995</v>
      </c>
      <c r="K5236" s="64">
        <f t="shared" si="337"/>
        <v>1.221707818930041</v>
      </c>
      <c r="M5236" s="2"/>
    </row>
    <row r="5237" spans="1:13" x14ac:dyDescent="0.2">
      <c r="A5237" s="47" t="e">
        <f t="shared" si="339"/>
        <v>#VALUE!</v>
      </c>
      <c r="B5237" s="181" t="str">
        <f t="shared" si="340"/>
        <v>31-03-2022</v>
      </c>
      <c r="C5237" s="79" t="e">
        <f t="shared" si="338"/>
        <v>#VALUE!</v>
      </c>
      <c r="D5237" s="195" t="s">
        <v>391</v>
      </c>
      <c r="E5237" s="53" t="s">
        <v>203</v>
      </c>
      <c r="F5237" s="53" t="s">
        <v>146</v>
      </c>
      <c r="G5237" s="50" t="s">
        <v>138</v>
      </c>
      <c r="H5237" s="50" t="s">
        <v>144</v>
      </c>
      <c r="I5237" s="53">
        <v>38</v>
      </c>
      <c r="J5237" s="61">
        <v>0.52</v>
      </c>
      <c r="K5237" s="64">
        <f t="shared" si="337"/>
        <v>0.9476600087476309</v>
      </c>
      <c r="M5237" s="2"/>
    </row>
    <row r="5238" spans="1:13" x14ac:dyDescent="0.2">
      <c r="A5238" s="47" t="e">
        <f t="shared" si="339"/>
        <v>#VALUE!</v>
      </c>
      <c r="B5238" s="181" t="str">
        <f t="shared" si="340"/>
        <v>31-03-2022</v>
      </c>
      <c r="C5238" s="79" t="e">
        <f t="shared" si="338"/>
        <v>#VALUE!</v>
      </c>
      <c r="D5238" s="195" t="s">
        <v>391</v>
      </c>
      <c r="E5238" s="53" t="s">
        <v>203</v>
      </c>
      <c r="F5238" s="53" t="s">
        <v>146</v>
      </c>
      <c r="G5238" s="50" t="s">
        <v>138</v>
      </c>
      <c r="H5238" s="50" t="s">
        <v>144</v>
      </c>
      <c r="I5238" s="53">
        <v>35</v>
      </c>
      <c r="J5238" s="61">
        <v>0.45</v>
      </c>
      <c r="K5238" s="64">
        <f t="shared" si="337"/>
        <v>1.0495626822157433</v>
      </c>
      <c r="M5238" s="2"/>
    </row>
    <row r="5239" spans="1:13" x14ac:dyDescent="0.2">
      <c r="A5239" s="47" t="e">
        <f t="shared" si="339"/>
        <v>#VALUE!</v>
      </c>
      <c r="B5239" s="181" t="str">
        <f t="shared" si="340"/>
        <v>31-03-2022</v>
      </c>
      <c r="C5239" s="79" t="e">
        <f t="shared" si="338"/>
        <v>#VALUE!</v>
      </c>
      <c r="D5239" s="195" t="s">
        <v>391</v>
      </c>
      <c r="E5239" s="53" t="s">
        <v>203</v>
      </c>
      <c r="F5239" s="53" t="s">
        <v>146</v>
      </c>
      <c r="G5239" s="50" t="s">
        <v>138</v>
      </c>
      <c r="H5239" s="50" t="s">
        <v>144</v>
      </c>
      <c r="I5239" s="53">
        <v>38</v>
      </c>
      <c r="J5239" s="61">
        <v>0.61299999999999999</v>
      </c>
      <c r="K5239" s="64">
        <f t="shared" si="337"/>
        <v>1.117145356465957</v>
      </c>
      <c r="M5239" s="2"/>
    </row>
    <row r="5240" spans="1:13" x14ac:dyDescent="0.2">
      <c r="A5240" s="47" t="e">
        <f t="shared" si="339"/>
        <v>#VALUE!</v>
      </c>
      <c r="B5240" s="181" t="str">
        <f t="shared" si="340"/>
        <v>31-03-2022</v>
      </c>
      <c r="C5240" s="79" t="e">
        <f t="shared" si="338"/>
        <v>#VALUE!</v>
      </c>
      <c r="D5240" s="195" t="s">
        <v>391</v>
      </c>
      <c r="E5240" s="53" t="s">
        <v>203</v>
      </c>
      <c r="F5240" s="53" t="s">
        <v>146</v>
      </c>
      <c r="G5240" s="50" t="s">
        <v>138</v>
      </c>
      <c r="H5240" s="50" t="s">
        <v>144</v>
      </c>
      <c r="I5240" s="53">
        <v>38</v>
      </c>
      <c r="J5240" s="61">
        <v>0.6</v>
      </c>
      <c r="K5240" s="64">
        <f t="shared" si="337"/>
        <v>1.0934538562472664</v>
      </c>
      <c r="M5240" s="2"/>
    </row>
    <row r="5241" spans="1:13" x14ac:dyDescent="0.2">
      <c r="A5241" s="47" t="e">
        <f t="shared" si="339"/>
        <v>#VALUE!</v>
      </c>
      <c r="B5241" s="181" t="str">
        <f t="shared" si="340"/>
        <v>31-03-2022</v>
      </c>
      <c r="C5241" s="79" t="e">
        <f t="shared" si="338"/>
        <v>#VALUE!</v>
      </c>
      <c r="D5241" s="195" t="s">
        <v>391</v>
      </c>
      <c r="E5241" s="53" t="s">
        <v>203</v>
      </c>
      <c r="F5241" s="53" t="s">
        <v>146</v>
      </c>
      <c r="G5241" s="50" t="s">
        <v>138</v>
      </c>
      <c r="H5241" s="50" t="s">
        <v>144</v>
      </c>
      <c r="I5241" s="53">
        <v>39</v>
      </c>
      <c r="J5241" s="61">
        <v>0.61</v>
      </c>
      <c r="K5241" s="64">
        <f t="shared" si="337"/>
        <v>1.0283383064448153</v>
      </c>
      <c r="M5241" s="2"/>
    </row>
    <row r="5242" spans="1:13" x14ac:dyDescent="0.2">
      <c r="A5242" s="47" t="e">
        <f t="shared" si="339"/>
        <v>#VALUE!</v>
      </c>
      <c r="B5242" s="181" t="str">
        <f t="shared" si="340"/>
        <v>31-03-2022</v>
      </c>
      <c r="C5242" s="79" t="e">
        <f t="shared" si="338"/>
        <v>#VALUE!</v>
      </c>
      <c r="D5242" s="195" t="s">
        <v>391</v>
      </c>
      <c r="E5242" s="53" t="s">
        <v>203</v>
      </c>
      <c r="F5242" s="53" t="s">
        <v>146</v>
      </c>
      <c r="G5242" s="50" t="s">
        <v>138</v>
      </c>
      <c r="H5242" s="50" t="s">
        <v>144</v>
      </c>
      <c r="I5242" s="53">
        <v>36</v>
      </c>
      <c r="J5242" s="61">
        <v>0.39</v>
      </c>
      <c r="K5242" s="64">
        <f t="shared" si="337"/>
        <v>0.83590534979423869</v>
      </c>
      <c r="M5242" s="2"/>
    </row>
    <row r="5243" spans="1:13" x14ac:dyDescent="0.2">
      <c r="A5243" s="47" t="e">
        <f t="shared" si="339"/>
        <v>#VALUE!</v>
      </c>
      <c r="B5243" s="181" t="str">
        <f t="shared" si="340"/>
        <v>11-04-2022</v>
      </c>
      <c r="C5243" s="79" t="e">
        <f t="shared" si="338"/>
        <v>#VALUE!</v>
      </c>
      <c r="D5243" s="195" t="s">
        <v>401</v>
      </c>
      <c r="E5243" s="53" t="s">
        <v>225</v>
      </c>
      <c r="F5243" s="53" t="s">
        <v>146</v>
      </c>
      <c r="G5243" s="50" t="s">
        <v>138</v>
      </c>
      <c r="H5243" s="50" t="s">
        <v>144</v>
      </c>
      <c r="I5243" s="53">
        <v>38</v>
      </c>
      <c r="J5243" s="61">
        <v>0.47</v>
      </c>
      <c r="K5243" s="64">
        <f t="shared" si="337"/>
        <v>0.85653885406035868</v>
      </c>
      <c r="M5243" s="2"/>
    </row>
    <row r="5244" spans="1:13" x14ac:dyDescent="0.2">
      <c r="A5244" s="47" t="e">
        <f t="shared" si="339"/>
        <v>#VALUE!</v>
      </c>
      <c r="B5244" s="181" t="str">
        <f t="shared" si="340"/>
        <v>11-04-2022</v>
      </c>
      <c r="C5244" s="79" t="e">
        <f t="shared" si="338"/>
        <v>#VALUE!</v>
      </c>
      <c r="D5244" s="195" t="s">
        <v>401</v>
      </c>
      <c r="E5244" s="53" t="s">
        <v>225</v>
      </c>
      <c r="F5244" s="53" t="s">
        <v>146</v>
      </c>
      <c r="G5244" s="50" t="s">
        <v>138</v>
      </c>
      <c r="H5244" s="50" t="s">
        <v>144</v>
      </c>
      <c r="I5244" s="53">
        <v>41</v>
      </c>
      <c r="J5244" s="61">
        <v>0.4</v>
      </c>
      <c r="K5244" s="64">
        <f t="shared" si="337"/>
        <v>0.58037463182484295</v>
      </c>
      <c r="M5244" s="2"/>
    </row>
    <row r="5245" spans="1:13" x14ac:dyDescent="0.2">
      <c r="A5245" s="47" t="e">
        <f t="shared" si="339"/>
        <v>#VALUE!</v>
      </c>
      <c r="B5245" s="181" t="str">
        <f t="shared" si="340"/>
        <v>11-04-2022</v>
      </c>
      <c r="C5245" s="79" t="e">
        <f t="shared" si="338"/>
        <v>#VALUE!</v>
      </c>
      <c r="D5245" s="195" t="s">
        <v>401</v>
      </c>
      <c r="E5245" s="53" t="s">
        <v>225</v>
      </c>
      <c r="F5245" s="53" t="s">
        <v>146</v>
      </c>
      <c r="G5245" s="50" t="s">
        <v>138</v>
      </c>
      <c r="H5245" s="50" t="s">
        <v>144</v>
      </c>
      <c r="I5245" s="53">
        <v>39</v>
      </c>
      <c r="J5245" s="61">
        <v>0.63</v>
      </c>
      <c r="K5245" s="64">
        <f t="shared" si="337"/>
        <v>1.0620543164921863</v>
      </c>
      <c r="M5245" s="2"/>
    </row>
    <row r="5246" spans="1:13" x14ac:dyDescent="0.2">
      <c r="A5246" s="47" t="e">
        <f t="shared" si="339"/>
        <v>#VALUE!</v>
      </c>
      <c r="B5246" s="181" t="str">
        <f t="shared" si="340"/>
        <v>11-04-2022</v>
      </c>
      <c r="C5246" s="79" t="e">
        <f t="shared" si="338"/>
        <v>#VALUE!</v>
      </c>
      <c r="D5246" s="195" t="s">
        <v>401</v>
      </c>
      <c r="E5246" s="53" t="s">
        <v>225</v>
      </c>
      <c r="F5246" s="53" t="s">
        <v>146</v>
      </c>
      <c r="G5246" s="50" t="s">
        <v>138</v>
      </c>
      <c r="H5246" s="50" t="s">
        <v>144</v>
      </c>
      <c r="I5246" s="53">
        <v>33</v>
      </c>
      <c r="J5246" s="61">
        <v>0.36</v>
      </c>
      <c r="K5246" s="64">
        <f t="shared" si="337"/>
        <v>1.0017530678687703</v>
      </c>
      <c r="M5246" s="2"/>
    </row>
    <row r="5247" spans="1:13" x14ac:dyDescent="0.2">
      <c r="A5247" s="47" t="e">
        <f t="shared" si="339"/>
        <v>#VALUE!</v>
      </c>
      <c r="B5247" s="181" t="str">
        <f t="shared" si="340"/>
        <v>11-04-2022</v>
      </c>
      <c r="C5247" s="79" t="e">
        <f t="shared" si="338"/>
        <v>#VALUE!</v>
      </c>
      <c r="D5247" s="195" t="s">
        <v>401</v>
      </c>
      <c r="E5247" s="53" t="s">
        <v>225</v>
      </c>
      <c r="F5247" s="53" t="s">
        <v>146</v>
      </c>
      <c r="G5247" s="50" t="s">
        <v>138</v>
      </c>
      <c r="H5247" s="50" t="s">
        <v>144</v>
      </c>
      <c r="I5247" s="53">
        <v>41</v>
      </c>
      <c r="J5247" s="61">
        <v>0.67</v>
      </c>
      <c r="K5247" s="64">
        <f t="shared" si="337"/>
        <v>0.97212750830661188</v>
      </c>
      <c r="M5247" s="2"/>
    </row>
    <row r="5248" spans="1:13" x14ac:dyDescent="0.2">
      <c r="A5248" s="47" t="e">
        <f t="shared" si="339"/>
        <v>#VALUE!</v>
      </c>
      <c r="B5248" s="181" t="str">
        <f t="shared" si="340"/>
        <v>11-04-2022</v>
      </c>
      <c r="C5248" s="79" t="e">
        <f t="shared" si="338"/>
        <v>#VALUE!</v>
      </c>
      <c r="D5248" s="195" t="s">
        <v>401</v>
      </c>
      <c r="E5248" s="53" t="s">
        <v>225</v>
      </c>
      <c r="F5248" s="53" t="s">
        <v>146</v>
      </c>
      <c r="G5248" s="50" t="s">
        <v>138</v>
      </c>
      <c r="H5248" s="50" t="s">
        <v>144</v>
      </c>
      <c r="I5248" s="53">
        <v>32</v>
      </c>
      <c r="J5248" s="61">
        <v>0.32</v>
      </c>
      <c r="K5248" s="64">
        <f t="shared" si="337"/>
        <v>0.9765625</v>
      </c>
      <c r="M5248" s="2"/>
    </row>
    <row r="5249" spans="1:13" x14ac:dyDescent="0.2">
      <c r="A5249" s="47" t="e">
        <f t="shared" si="339"/>
        <v>#VALUE!</v>
      </c>
      <c r="B5249" s="181" t="str">
        <f t="shared" si="340"/>
        <v>11-04-2022</v>
      </c>
      <c r="C5249" s="79" t="e">
        <f t="shared" si="338"/>
        <v>#VALUE!</v>
      </c>
      <c r="D5249" s="195" t="s">
        <v>401</v>
      </c>
      <c r="E5249" s="53" t="s">
        <v>225</v>
      </c>
      <c r="F5249" s="53" t="s">
        <v>146</v>
      </c>
      <c r="G5249" s="50" t="s">
        <v>138</v>
      </c>
      <c r="H5249" s="50" t="s">
        <v>144</v>
      </c>
      <c r="I5249" s="53">
        <v>34</v>
      </c>
      <c r="J5249" s="61">
        <v>0.32</v>
      </c>
      <c r="K5249" s="64">
        <f t="shared" ref="K5249:K5312" si="341">IF(J5249="","",(J5249*100000)/(I5249^3))</f>
        <v>0.81416649704864641</v>
      </c>
      <c r="M5249" s="2"/>
    </row>
    <row r="5250" spans="1:13" x14ac:dyDescent="0.2">
      <c r="A5250" s="47" t="e">
        <f t="shared" si="339"/>
        <v>#VALUE!</v>
      </c>
      <c r="B5250" s="181" t="str">
        <f t="shared" si="340"/>
        <v>11-04-2022</v>
      </c>
      <c r="C5250" s="79" t="e">
        <f t="shared" si="338"/>
        <v>#VALUE!</v>
      </c>
      <c r="D5250" s="195" t="s">
        <v>401</v>
      </c>
      <c r="E5250" s="53" t="s">
        <v>225</v>
      </c>
      <c r="F5250" s="53" t="s">
        <v>146</v>
      </c>
      <c r="G5250" s="50" t="s">
        <v>138</v>
      </c>
      <c r="H5250" s="50" t="s">
        <v>144</v>
      </c>
      <c r="I5250" s="53">
        <v>42</v>
      </c>
      <c r="J5250" s="61">
        <v>0.63</v>
      </c>
      <c r="K5250" s="64">
        <f t="shared" si="341"/>
        <v>0.85034013605442171</v>
      </c>
      <c r="M5250" s="2"/>
    </row>
    <row r="5251" spans="1:13" x14ac:dyDescent="0.2">
      <c r="A5251" s="47" t="e">
        <f t="shared" si="339"/>
        <v>#VALUE!</v>
      </c>
      <c r="B5251" s="181" t="str">
        <f t="shared" si="340"/>
        <v>11-04-2022</v>
      </c>
      <c r="C5251" s="79" t="e">
        <f t="shared" si="338"/>
        <v>#VALUE!</v>
      </c>
      <c r="D5251" s="195" t="s">
        <v>401</v>
      </c>
      <c r="E5251" s="53" t="s">
        <v>225</v>
      </c>
      <c r="F5251" s="53" t="s">
        <v>146</v>
      </c>
      <c r="G5251" s="50" t="s">
        <v>138</v>
      </c>
      <c r="H5251" s="50" t="s">
        <v>144</v>
      </c>
      <c r="I5251" s="53">
        <v>33</v>
      </c>
      <c r="J5251" s="61">
        <v>0.33</v>
      </c>
      <c r="K5251" s="64">
        <f t="shared" si="341"/>
        <v>0.91827364554637281</v>
      </c>
      <c r="M5251" s="2"/>
    </row>
    <row r="5252" spans="1:13" x14ac:dyDescent="0.2">
      <c r="A5252" s="47" t="e">
        <f t="shared" si="339"/>
        <v>#VALUE!</v>
      </c>
      <c r="B5252" s="181" t="str">
        <f t="shared" si="340"/>
        <v>11-04-2022</v>
      </c>
      <c r="C5252" s="79" t="e">
        <f t="shared" si="338"/>
        <v>#VALUE!</v>
      </c>
      <c r="D5252" s="195" t="s">
        <v>401</v>
      </c>
      <c r="E5252" s="53" t="s">
        <v>225</v>
      </c>
      <c r="F5252" s="53" t="s">
        <v>146</v>
      </c>
      <c r="G5252" s="50" t="s">
        <v>138</v>
      </c>
      <c r="H5252" s="50" t="s">
        <v>144</v>
      </c>
      <c r="I5252" s="53">
        <v>32</v>
      </c>
      <c r="J5252" s="61">
        <v>0.32</v>
      </c>
      <c r="K5252" s="64">
        <f t="shared" si="341"/>
        <v>0.9765625</v>
      </c>
      <c r="M5252" s="2"/>
    </row>
    <row r="5253" spans="1:13" x14ac:dyDescent="0.2">
      <c r="A5253" s="47" t="e">
        <f t="shared" si="339"/>
        <v>#VALUE!</v>
      </c>
      <c r="B5253" s="181" t="str">
        <f t="shared" si="340"/>
        <v>11-04-2022</v>
      </c>
      <c r="C5253" s="79" t="e">
        <f t="shared" si="338"/>
        <v>#VALUE!</v>
      </c>
      <c r="D5253" s="195" t="s">
        <v>401</v>
      </c>
      <c r="E5253" s="53" t="s">
        <v>225</v>
      </c>
      <c r="F5253" s="53" t="s">
        <v>146</v>
      </c>
      <c r="G5253" s="50" t="s">
        <v>138</v>
      </c>
      <c r="H5253" s="50" t="s">
        <v>144</v>
      </c>
      <c r="I5253" s="53">
        <v>42</v>
      </c>
      <c r="J5253" s="61">
        <v>0.72</v>
      </c>
      <c r="K5253" s="64">
        <f t="shared" si="341"/>
        <v>0.97181729834791064</v>
      </c>
      <c r="M5253" s="2"/>
    </row>
    <row r="5254" spans="1:13" x14ac:dyDescent="0.2">
      <c r="A5254" s="47" t="e">
        <f t="shared" si="339"/>
        <v>#VALUE!</v>
      </c>
      <c r="B5254" s="181" t="str">
        <f t="shared" si="340"/>
        <v>11-04-2022</v>
      </c>
      <c r="C5254" s="79" t="e">
        <f t="shared" si="338"/>
        <v>#VALUE!</v>
      </c>
      <c r="D5254" s="195" t="s">
        <v>401</v>
      </c>
      <c r="E5254" s="53" t="s">
        <v>225</v>
      </c>
      <c r="F5254" s="53" t="s">
        <v>146</v>
      </c>
      <c r="G5254" s="50" t="s">
        <v>138</v>
      </c>
      <c r="H5254" s="50" t="s">
        <v>144</v>
      </c>
      <c r="I5254" s="53">
        <v>36</v>
      </c>
      <c r="J5254" s="61">
        <v>0.69</v>
      </c>
      <c r="K5254" s="64">
        <f t="shared" si="341"/>
        <v>1.4789094650205761</v>
      </c>
      <c r="M5254" s="2"/>
    </row>
    <row r="5255" spans="1:13" x14ac:dyDescent="0.2">
      <c r="A5255" s="47" t="e">
        <f t="shared" si="339"/>
        <v>#VALUE!</v>
      </c>
      <c r="B5255" s="181" t="str">
        <f t="shared" si="340"/>
        <v>11-04-2022</v>
      </c>
      <c r="C5255" s="79" t="e">
        <f t="shared" si="338"/>
        <v>#VALUE!</v>
      </c>
      <c r="D5255" s="195" t="s">
        <v>401</v>
      </c>
      <c r="E5255" s="53" t="s">
        <v>225</v>
      </c>
      <c r="F5255" s="53" t="s">
        <v>146</v>
      </c>
      <c r="G5255" s="50" t="s">
        <v>138</v>
      </c>
      <c r="H5255" s="50" t="s">
        <v>144</v>
      </c>
      <c r="I5255" s="53">
        <v>38</v>
      </c>
      <c r="J5255" s="61">
        <v>0.45</v>
      </c>
      <c r="K5255" s="64">
        <f t="shared" si="341"/>
        <v>0.82009039218544977</v>
      </c>
      <c r="M5255" s="2"/>
    </row>
    <row r="5256" spans="1:13" x14ac:dyDescent="0.2">
      <c r="A5256" s="47" t="e">
        <f t="shared" si="339"/>
        <v>#VALUE!</v>
      </c>
      <c r="B5256" s="181" t="str">
        <f t="shared" si="340"/>
        <v>11-04-2022</v>
      </c>
      <c r="C5256" s="79" t="e">
        <f t="shared" si="338"/>
        <v>#VALUE!</v>
      </c>
      <c r="D5256" s="195" t="s">
        <v>401</v>
      </c>
      <c r="E5256" s="53" t="s">
        <v>225</v>
      </c>
      <c r="F5256" s="53" t="s">
        <v>146</v>
      </c>
      <c r="G5256" s="50" t="s">
        <v>138</v>
      </c>
      <c r="H5256" s="50" t="s">
        <v>144</v>
      </c>
      <c r="I5256" s="53">
        <v>34</v>
      </c>
      <c r="J5256" s="61">
        <v>0.35</v>
      </c>
      <c r="K5256" s="64">
        <f t="shared" si="341"/>
        <v>0.89049460614695708</v>
      </c>
      <c r="M5256" s="2"/>
    </row>
    <row r="5257" spans="1:13" x14ac:dyDescent="0.2">
      <c r="A5257" s="47" t="e">
        <f t="shared" si="339"/>
        <v>#VALUE!</v>
      </c>
      <c r="B5257" s="181" t="str">
        <f t="shared" si="340"/>
        <v>11-04-2022</v>
      </c>
      <c r="C5257" s="79" t="e">
        <f t="shared" si="338"/>
        <v>#VALUE!</v>
      </c>
      <c r="D5257" s="195" t="s">
        <v>401</v>
      </c>
      <c r="E5257" s="53" t="s">
        <v>225</v>
      </c>
      <c r="F5257" s="53" t="s">
        <v>146</v>
      </c>
      <c r="G5257" s="50" t="s">
        <v>138</v>
      </c>
      <c r="H5257" s="50" t="s">
        <v>144</v>
      </c>
      <c r="I5257" s="53">
        <v>40</v>
      </c>
      <c r="J5257" s="61">
        <v>0.69</v>
      </c>
      <c r="K5257" s="64">
        <f t="shared" si="341"/>
        <v>1.078125</v>
      </c>
      <c r="M5257" s="2"/>
    </row>
    <row r="5258" spans="1:13" x14ac:dyDescent="0.2">
      <c r="A5258" s="47" t="e">
        <f t="shared" si="339"/>
        <v>#VALUE!</v>
      </c>
      <c r="B5258" s="181" t="str">
        <f t="shared" si="340"/>
        <v>11-04-2022</v>
      </c>
      <c r="C5258" s="79" t="e">
        <f t="shared" si="338"/>
        <v>#VALUE!</v>
      </c>
      <c r="D5258" s="195" t="s">
        <v>401</v>
      </c>
      <c r="E5258" s="53" t="s">
        <v>225</v>
      </c>
      <c r="F5258" s="53" t="s">
        <v>146</v>
      </c>
      <c r="G5258" s="50" t="s">
        <v>138</v>
      </c>
      <c r="H5258" s="50" t="s">
        <v>144</v>
      </c>
      <c r="I5258" s="53">
        <v>33</v>
      </c>
      <c r="J5258" s="61">
        <v>0.78</v>
      </c>
      <c r="K5258" s="64">
        <f t="shared" si="341"/>
        <v>2.1704649803823357</v>
      </c>
      <c r="M5258" s="2"/>
    </row>
    <row r="5259" spans="1:13" x14ac:dyDescent="0.2">
      <c r="A5259" s="47" t="e">
        <f t="shared" si="339"/>
        <v>#VALUE!</v>
      </c>
      <c r="B5259" s="181" t="str">
        <f t="shared" si="340"/>
        <v>11-04-2022</v>
      </c>
      <c r="C5259" s="79" t="e">
        <f t="shared" si="338"/>
        <v>#VALUE!</v>
      </c>
      <c r="D5259" s="195" t="s">
        <v>401</v>
      </c>
      <c r="E5259" s="53" t="s">
        <v>225</v>
      </c>
      <c r="F5259" s="53" t="s">
        <v>146</v>
      </c>
      <c r="G5259" s="50" t="s">
        <v>138</v>
      </c>
      <c r="H5259" s="50" t="s">
        <v>144</v>
      </c>
      <c r="I5259" s="53">
        <v>41</v>
      </c>
      <c r="J5259" s="61">
        <v>0.73</v>
      </c>
      <c r="K5259" s="64">
        <f t="shared" si="341"/>
        <v>1.0591837030803384</v>
      </c>
      <c r="M5259" s="2"/>
    </row>
    <row r="5260" spans="1:13" x14ac:dyDescent="0.2">
      <c r="A5260" s="47" t="e">
        <f t="shared" si="339"/>
        <v>#VALUE!</v>
      </c>
      <c r="B5260" s="181" t="str">
        <f t="shared" si="340"/>
        <v>11-04-2022</v>
      </c>
      <c r="C5260" s="79" t="e">
        <f t="shared" si="338"/>
        <v>#VALUE!</v>
      </c>
      <c r="D5260" s="195" t="s">
        <v>401</v>
      </c>
      <c r="E5260" s="53" t="s">
        <v>225</v>
      </c>
      <c r="F5260" s="53" t="s">
        <v>146</v>
      </c>
      <c r="G5260" s="50" t="s">
        <v>138</v>
      </c>
      <c r="H5260" s="50" t="s">
        <v>144</v>
      </c>
      <c r="I5260" s="53">
        <v>39</v>
      </c>
      <c r="J5260" s="61">
        <v>0.61</v>
      </c>
      <c r="K5260" s="64">
        <f t="shared" si="341"/>
        <v>1.0283383064448153</v>
      </c>
      <c r="M5260" s="2"/>
    </row>
    <row r="5261" spans="1:13" x14ac:dyDescent="0.2">
      <c r="A5261" s="47" t="e">
        <f t="shared" si="339"/>
        <v>#VALUE!</v>
      </c>
      <c r="B5261" s="181" t="str">
        <f t="shared" si="340"/>
        <v>11-04-2022</v>
      </c>
      <c r="C5261" s="79" t="e">
        <f t="shared" si="338"/>
        <v>#VALUE!</v>
      </c>
      <c r="D5261" s="195" t="s">
        <v>401</v>
      </c>
      <c r="E5261" s="53" t="s">
        <v>225</v>
      </c>
      <c r="F5261" s="53" t="s">
        <v>146</v>
      </c>
      <c r="G5261" s="50" t="s">
        <v>138</v>
      </c>
      <c r="H5261" s="50" t="s">
        <v>144</v>
      </c>
      <c r="I5261" s="53">
        <v>41</v>
      </c>
      <c r="J5261" s="61">
        <v>0.73</v>
      </c>
      <c r="K5261" s="64">
        <f t="shared" si="341"/>
        <v>1.0591837030803384</v>
      </c>
      <c r="M5261" s="2"/>
    </row>
    <row r="5262" spans="1:13" x14ac:dyDescent="0.2">
      <c r="A5262" s="47" t="e">
        <f t="shared" si="339"/>
        <v>#VALUE!</v>
      </c>
      <c r="B5262" s="181" t="str">
        <f t="shared" si="340"/>
        <v>11-04-2022</v>
      </c>
      <c r="C5262" s="79" t="e">
        <f t="shared" si="338"/>
        <v>#VALUE!</v>
      </c>
      <c r="D5262" s="195" t="s">
        <v>401</v>
      </c>
      <c r="E5262" s="53" t="s">
        <v>225</v>
      </c>
      <c r="F5262" s="53" t="s">
        <v>146</v>
      </c>
      <c r="G5262" s="50" t="s">
        <v>138</v>
      </c>
      <c r="H5262" s="50" t="s">
        <v>144</v>
      </c>
      <c r="I5262" s="53">
        <v>42</v>
      </c>
      <c r="J5262" s="61">
        <v>0.86</v>
      </c>
      <c r="K5262" s="64">
        <f t="shared" si="341"/>
        <v>1.160781773026671</v>
      </c>
      <c r="M5262" s="2"/>
    </row>
    <row r="5263" spans="1:13" x14ac:dyDescent="0.2">
      <c r="A5263" s="47" t="e">
        <f t="shared" si="339"/>
        <v>#VALUE!</v>
      </c>
      <c r="B5263" s="181" t="str">
        <f t="shared" si="340"/>
        <v>11-04-2022</v>
      </c>
      <c r="C5263" s="79" t="e">
        <f t="shared" si="338"/>
        <v>#VALUE!</v>
      </c>
      <c r="D5263" s="195" t="s">
        <v>401</v>
      </c>
      <c r="E5263" s="53" t="s">
        <v>225</v>
      </c>
      <c r="F5263" s="53" t="s">
        <v>146</v>
      </c>
      <c r="G5263" s="50" t="s">
        <v>138</v>
      </c>
      <c r="H5263" s="50" t="s">
        <v>144</v>
      </c>
      <c r="I5263" s="53">
        <v>40</v>
      </c>
      <c r="J5263" s="61">
        <v>0.63</v>
      </c>
      <c r="K5263" s="64">
        <f t="shared" si="341"/>
        <v>0.984375</v>
      </c>
      <c r="M5263" s="2"/>
    </row>
    <row r="5264" spans="1:13" x14ac:dyDescent="0.2">
      <c r="A5264" s="47" t="e">
        <f t="shared" si="339"/>
        <v>#VALUE!</v>
      </c>
      <c r="B5264" s="181" t="str">
        <f t="shared" si="340"/>
        <v>11-04-2022</v>
      </c>
      <c r="C5264" s="79" t="e">
        <f t="shared" si="338"/>
        <v>#VALUE!</v>
      </c>
      <c r="D5264" s="195" t="s">
        <v>401</v>
      </c>
      <c r="E5264" s="53" t="s">
        <v>225</v>
      </c>
      <c r="F5264" s="53" t="s">
        <v>146</v>
      </c>
      <c r="G5264" s="50" t="s">
        <v>138</v>
      </c>
      <c r="H5264" s="50" t="s">
        <v>144</v>
      </c>
      <c r="I5264" s="53">
        <v>39</v>
      </c>
      <c r="J5264" s="61">
        <v>0.67</v>
      </c>
      <c r="K5264" s="64">
        <f t="shared" si="341"/>
        <v>1.1294863365869283</v>
      </c>
      <c r="M5264" s="2"/>
    </row>
    <row r="5265" spans="1:13" x14ac:dyDescent="0.2">
      <c r="A5265" s="47" t="e">
        <f t="shared" si="339"/>
        <v>#VALUE!</v>
      </c>
      <c r="B5265" s="181" t="str">
        <f t="shared" si="340"/>
        <v>11-04-2022</v>
      </c>
      <c r="C5265" s="79" t="e">
        <f t="shared" si="338"/>
        <v>#VALUE!</v>
      </c>
      <c r="D5265" s="195" t="s">
        <v>401</v>
      </c>
      <c r="E5265" s="53" t="s">
        <v>225</v>
      </c>
      <c r="F5265" s="53" t="s">
        <v>146</v>
      </c>
      <c r="G5265" s="50" t="s">
        <v>138</v>
      </c>
      <c r="H5265" s="50" t="s">
        <v>144</v>
      </c>
      <c r="I5265" s="53">
        <v>36</v>
      </c>
      <c r="J5265" s="61">
        <v>0.43</v>
      </c>
      <c r="K5265" s="64">
        <f t="shared" si="341"/>
        <v>0.92163923182441698</v>
      </c>
      <c r="M5265" s="2"/>
    </row>
    <row r="5266" spans="1:13" x14ac:dyDescent="0.2">
      <c r="A5266" s="47" t="e">
        <f t="shared" si="339"/>
        <v>#VALUE!</v>
      </c>
      <c r="B5266" s="181" t="str">
        <f t="shared" si="340"/>
        <v>11-04-2022</v>
      </c>
      <c r="C5266" s="79" t="e">
        <f t="shared" si="338"/>
        <v>#VALUE!</v>
      </c>
      <c r="D5266" s="195" t="s">
        <v>401</v>
      </c>
      <c r="E5266" s="53" t="s">
        <v>225</v>
      </c>
      <c r="F5266" s="53" t="s">
        <v>146</v>
      </c>
      <c r="G5266" s="50" t="s">
        <v>138</v>
      </c>
      <c r="H5266" s="50" t="s">
        <v>144</v>
      </c>
      <c r="I5266" s="53">
        <v>39</v>
      </c>
      <c r="J5266" s="61">
        <v>0.57999999999999996</v>
      </c>
      <c r="K5266" s="64">
        <f t="shared" si="341"/>
        <v>0.97776429137375875</v>
      </c>
      <c r="M5266" s="2"/>
    </row>
    <row r="5267" spans="1:13" x14ac:dyDescent="0.2">
      <c r="A5267" s="47" t="e">
        <f t="shared" si="339"/>
        <v>#VALUE!</v>
      </c>
      <c r="B5267" s="181" t="str">
        <f t="shared" si="340"/>
        <v>11-04-2022</v>
      </c>
      <c r="C5267" s="79" t="e">
        <f t="shared" si="338"/>
        <v>#VALUE!</v>
      </c>
      <c r="D5267" s="195" t="s">
        <v>401</v>
      </c>
      <c r="E5267" s="53" t="s">
        <v>231</v>
      </c>
      <c r="F5267" s="53" t="s">
        <v>146</v>
      </c>
      <c r="G5267" s="50" t="s">
        <v>138</v>
      </c>
      <c r="H5267" s="50" t="s">
        <v>144</v>
      </c>
      <c r="I5267" s="53">
        <v>35</v>
      </c>
      <c r="J5267" s="61">
        <v>0.38</v>
      </c>
      <c r="K5267" s="64">
        <f t="shared" si="341"/>
        <v>0.88629737609329451</v>
      </c>
      <c r="M5267" s="2"/>
    </row>
    <row r="5268" spans="1:13" x14ac:dyDescent="0.2">
      <c r="A5268" s="47" t="e">
        <f t="shared" si="339"/>
        <v>#VALUE!</v>
      </c>
      <c r="B5268" s="181" t="str">
        <f t="shared" si="340"/>
        <v>11-04-2022</v>
      </c>
      <c r="C5268" s="79" t="e">
        <f t="shared" si="338"/>
        <v>#VALUE!</v>
      </c>
      <c r="D5268" s="195" t="s">
        <v>401</v>
      </c>
      <c r="E5268" s="53" t="s">
        <v>231</v>
      </c>
      <c r="F5268" s="53" t="s">
        <v>146</v>
      </c>
      <c r="G5268" s="50" t="s">
        <v>138</v>
      </c>
      <c r="H5268" s="50" t="s">
        <v>144</v>
      </c>
      <c r="I5268" s="53">
        <v>36</v>
      </c>
      <c r="J5268" s="61">
        <v>0.5</v>
      </c>
      <c r="K5268" s="64">
        <f t="shared" si="341"/>
        <v>1.0716735253772292</v>
      </c>
      <c r="M5268" s="2"/>
    </row>
    <row r="5269" spans="1:13" x14ac:dyDescent="0.2">
      <c r="A5269" s="47" t="e">
        <f t="shared" si="339"/>
        <v>#VALUE!</v>
      </c>
      <c r="B5269" s="181" t="str">
        <f t="shared" si="340"/>
        <v>11-04-2022</v>
      </c>
      <c r="C5269" s="79" t="e">
        <f t="shared" si="338"/>
        <v>#VALUE!</v>
      </c>
      <c r="D5269" s="195" t="s">
        <v>401</v>
      </c>
      <c r="E5269" s="53" t="s">
        <v>231</v>
      </c>
      <c r="F5269" s="53" t="s">
        <v>146</v>
      </c>
      <c r="G5269" s="50" t="s">
        <v>138</v>
      </c>
      <c r="H5269" s="50" t="s">
        <v>144</v>
      </c>
      <c r="I5269" s="53">
        <v>36</v>
      </c>
      <c r="J5269" s="61">
        <v>0.42</v>
      </c>
      <c r="K5269" s="64">
        <f t="shared" si="341"/>
        <v>0.90020576131687247</v>
      </c>
      <c r="M5269" s="2"/>
    </row>
    <row r="5270" spans="1:13" x14ac:dyDescent="0.2">
      <c r="A5270" s="47" t="e">
        <f t="shared" si="339"/>
        <v>#VALUE!</v>
      </c>
      <c r="B5270" s="181" t="str">
        <f t="shared" si="340"/>
        <v>11-04-2022</v>
      </c>
      <c r="C5270" s="79" t="e">
        <f t="shared" si="338"/>
        <v>#VALUE!</v>
      </c>
      <c r="D5270" s="195" t="s">
        <v>401</v>
      </c>
      <c r="E5270" s="53" t="s">
        <v>231</v>
      </c>
      <c r="F5270" s="53" t="s">
        <v>146</v>
      </c>
      <c r="G5270" s="50" t="s">
        <v>138</v>
      </c>
      <c r="H5270" s="50" t="s">
        <v>144</v>
      </c>
      <c r="I5270" s="53">
        <v>36</v>
      </c>
      <c r="J5270" s="61">
        <v>0.42</v>
      </c>
      <c r="K5270" s="64">
        <f t="shared" si="341"/>
        <v>0.90020576131687247</v>
      </c>
      <c r="M5270" s="2"/>
    </row>
    <row r="5271" spans="1:13" x14ac:dyDescent="0.2">
      <c r="A5271" s="47" t="e">
        <f t="shared" si="339"/>
        <v>#VALUE!</v>
      </c>
      <c r="B5271" s="181" t="str">
        <f t="shared" si="340"/>
        <v>11-04-2022</v>
      </c>
      <c r="C5271" s="79" t="e">
        <f t="shared" si="338"/>
        <v>#VALUE!</v>
      </c>
      <c r="D5271" s="195" t="s">
        <v>401</v>
      </c>
      <c r="E5271" s="53" t="s">
        <v>231</v>
      </c>
      <c r="F5271" s="53" t="s">
        <v>146</v>
      </c>
      <c r="G5271" s="50" t="s">
        <v>138</v>
      </c>
      <c r="H5271" s="50" t="s">
        <v>144</v>
      </c>
      <c r="I5271" s="53">
        <v>33</v>
      </c>
      <c r="J5271" s="61">
        <v>0.35</v>
      </c>
      <c r="K5271" s="64">
        <f t="shared" si="341"/>
        <v>0.97392659376130453</v>
      </c>
      <c r="M5271" s="2"/>
    </row>
    <row r="5272" spans="1:13" x14ac:dyDescent="0.2">
      <c r="A5272" s="47" t="e">
        <f t="shared" si="339"/>
        <v>#VALUE!</v>
      </c>
      <c r="B5272" s="181" t="str">
        <f t="shared" si="340"/>
        <v>11-04-2022</v>
      </c>
      <c r="C5272" s="79" t="e">
        <f t="shared" ref="C5272:C5335" si="342">WEEKNUM(D5272)</f>
        <v>#VALUE!</v>
      </c>
      <c r="D5272" s="195" t="s">
        <v>401</v>
      </c>
      <c r="E5272" s="53" t="s">
        <v>231</v>
      </c>
      <c r="F5272" s="53" t="s">
        <v>146</v>
      </c>
      <c r="G5272" s="50" t="s">
        <v>138</v>
      </c>
      <c r="H5272" s="50" t="s">
        <v>144</v>
      </c>
      <c r="I5272" s="53">
        <v>36</v>
      </c>
      <c r="J5272" s="61">
        <v>0.45</v>
      </c>
      <c r="K5272" s="64">
        <f t="shared" si="341"/>
        <v>0.96450617283950613</v>
      </c>
      <c r="M5272" s="2"/>
    </row>
    <row r="5273" spans="1:13" x14ac:dyDescent="0.2">
      <c r="A5273" s="47" t="e">
        <f t="shared" si="339"/>
        <v>#VALUE!</v>
      </c>
      <c r="B5273" s="181" t="str">
        <f t="shared" si="340"/>
        <v>11-04-2022</v>
      </c>
      <c r="C5273" s="79" t="e">
        <f t="shared" si="342"/>
        <v>#VALUE!</v>
      </c>
      <c r="D5273" s="195" t="s">
        <v>401</v>
      </c>
      <c r="E5273" s="53" t="s">
        <v>231</v>
      </c>
      <c r="F5273" s="53" t="s">
        <v>146</v>
      </c>
      <c r="G5273" s="50" t="s">
        <v>138</v>
      </c>
      <c r="H5273" s="50" t="s">
        <v>144</v>
      </c>
      <c r="I5273" s="53">
        <v>36</v>
      </c>
      <c r="J5273" s="61">
        <v>0.46</v>
      </c>
      <c r="K5273" s="64">
        <f t="shared" si="341"/>
        <v>0.98593964334705075</v>
      </c>
      <c r="M5273" s="2"/>
    </row>
    <row r="5274" spans="1:13" x14ac:dyDescent="0.2">
      <c r="A5274" s="47" t="e">
        <f t="shared" si="339"/>
        <v>#VALUE!</v>
      </c>
      <c r="B5274" s="181" t="str">
        <f t="shared" si="340"/>
        <v>11-04-2022</v>
      </c>
      <c r="C5274" s="79" t="e">
        <f t="shared" si="342"/>
        <v>#VALUE!</v>
      </c>
      <c r="D5274" s="195" t="s">
        <v>401</v>
      </c>
      <c r="E5274" s="53" t="s">
        <v>231</v>
      </c>
      <c r="F5274" s="53" t="s">
        <v>152</v>
      </c>
      <c r="G5274" s="50" t="s">
        <v>138</v>
      </c>
      <c r="H5274" s="50" t="s">
        <v>144</v>
      </c>
      <c r="I5274" s="53">
        <v>40</v>
      </c>
      <c r="J5274" s="61">
        <v>0.64</v>
      </c>
      <c r="K5274" s="64">
        <f t="shared" si="341"/>
        <v>1</v>
      </c>
      <c r="M5274" s="2"/>
    </row>
    <row r="5275" spans="1:13" x14ac:dyDescent="0.2">
      <c r="A5275" s="47" t="e">
        <f t="shared" si="339"/>
        <v>#VALUE!</v>
      </c>
      <c r="B5275" s="181" t="str">
        <f t="shared" si="340"/>
        <v>11-04-2022</v>
      </c>
      <c r="C5275" s="79" t="e">
        <f t="shared" si="342"/>
        <v>#VALUE!</v>
      </c>
      <c r="D5275" s="195" t="s">
        <v>401</v>
      </c>
      <c r="E5275" s="53" t="s">
        <v>225</v>
      </c>
      <c r="F5275" s="53" t="s">
        <v>146</v>
      </c>
      <c r="G5275" s="50" t="s">
        <v>138</v>
      </c>
      <c r="H5275" s="50" t="s">
        <v>144</v>
      </c>
      <c r="I5275" s="53">
        <v>33</v>
      </c>
      <c r="J5275" s="61">
        <v>0.46</v>
      </c>
      <c r="K5275" s="64">
        <f t="shared" si="341"/>
        <v>1.2800178089434289</v>
      </c>
      <c r="M5275" s="2"/>
    </row>
    <row r="5276" spans="1:13" x14ac:dyDescent="0.2">
      <c r="A5276" s="47" t="e">
        <f t="shared" si="339"/>
        <v>#VALUE!</v>
      </c>
      <c r="B5276" s="181" t="str">
        <f t="shared" si="340"/>
        <v>11-04-2022</v>
      </c>
      <c r="C5276" s="79" t="e">
        <f t="shared" si="342"/>
        <v>#VALUE!</v>
      </c>
      <c r="D5276" s="195" t="s">
        <v>401</v>
      </c>
      <c r="E5276" s="53" t="s">
        <v>225</v>
      </c>
      <c r="F5276" s="53" t="s">
        <v>146</v>
      </c>
      <c r="G5276" s="50" t="s">
        <v>138</v>
      </c>
      <c r="H5276" s="50" t="s">
        <v>144</v>
      </c>
      <c r="I5276" s="53">
        <v>36</v>
      </c>
      <c r="J5276" s="61">
        <v>0.42</v>
      </c>
      <c r="K5276" s="64">
        <f t="shared" si="341"/>
        <v>0.90020576131687247</v>
      </c>
      <c r="M5276" s="2"/>
    </row>
    <row r="5277" spans="1:13" x14ac:dyDescent="0.2">
      <c r="A5277" s="47" t="e">
        <f t="shared" si="339"/>
        <v>#VALUE!</v>
      </c>
      <c r="B5277" s="181" t="str">
        <f t="shared" si="340"/>
        <v>11-04-2022</v>
      </c>
      <c r="C5277" s="79" t="e">
        <f t="shared" si="342"/>
        <v>#VALUE!</v>
      </c>
      <c r="D5277" s="195" t="s">
        <v>401</v>
      </c>
      <c r="E5277" s="53" t="s">
        <v>225</v>
      </c>
      <c r="F5277" s="53" t="s">
        <v>146</v>
      </c>
      <c r="G5277" s="50" t="s">
        <v>138</v>
      </c>
      <c r="H5277" s="50" t="s">
        <v>144</v>
      </c>
      <c r="I5277" s="53">
        <v>41</v>
      </c>
      <c r="J5277" s="61">
        <v>0.78</v>
      </c>
      <c r="K5277" s="64">
        <f t="shared" si="341"/>
        <v>1.1317305320584437</v>
      </c>
      <c r="M5277" s="2"/>
    </row>
    <row r="5278" spans="1:13" x14ac:dyDescent="0.2">
      <c r="A5278" s="47" t="e">
        <f t="shared" si="339"/>
        <v>#VALUE!</v>
      </c>
      <c r="B5278" s="181" t="str">
        <f t="shared" si="340"/>
        <v>11-04-2022</v>
      </c>
      <c r="C5278" s="79" t="e">
        <f t="shared" si="342"/>
        <v>#VALUE!</v>
      </c>
      <c r="D5278" s="195" t="s">
        <v>401</v>
      </c>
      <c r="E5278" s="53" t="s">
        <v>225</v>
      </c>
      <c r="F5278" s="53" t="s">
        <v>146</v>
      </c>
      <c r="G5278" s="50" t="s">
        <v>138</v>
      </c>
      <c r="H5278" s="50" t="s">
        <v>144</v>
      </c>
      <c r="I5278" s="53">
        <v>34</v>
      </c>
      <c r="J5278" s="61">
        <v>0.31</v>
      </c>
      <c r="K5278" s="64">
        <f t="shared" si="341"/>
        <v>0.78872379401587622</v>
      </c>
      <c r="M5278" s="2"/>
    </row>
    <row r="5279" spans="1:13" x14ac:dyDescent="0.2">
      <c r="A5279" s="47" t="e">
        <f t="shared" si="339"/>
        <v>#VALUE!</v>
      </c>
      <c r="B5279" s="181" t="str">
        <f t="shared" si="340"/>
        <v>11-04-2022</v>
      </c>
      <c r="C5279" s="79" t="e">
        <f t="shared" si="342"/>
        <v>#VALUE!</v>
      </c>
      <c r="D5279" s="195" t="s">
        <v>401</v>
      </c>
      <c r="E5279" s="53" t="s">
        <v>225</v>
      </c>
      <c r="F5279" s="53" t="s">
        <v>146</v>
      </c>
      <c r="G5279" s="50" t="s">
        <v>138</v>
      </c>
      <c r="H5279" s="50" t="s">
        <v>144</v>
      </c>
      <c r="I5279" s="53">
        <v>33</v>
      </c>
      <c r="J5279" s="61">
        <v>0.25</v>
      </c>
      <c r="K5279" s="64">
        <f t="shared" si="341"/>
        <v>0.69566185268664604</v>
      </c>
      <c r="M5279" s="2"/>
    </row>
    <row r="5280" spans="1:13" x14ac:dyDescent="0.2">
      <c r="A5280" s="47" t="e">
        <f t="shared" si="339"/>
        <v>#VALUE!</v>
      </c>
      <c r="B5280" s="181" t="str">
        <f t="shared" si="340"/>
        <v>11-04-2022</v>
      </c>
      <c r="C5280" s="79" t="e">
        <f t="shared" si="342"/>
        <v>#VALUE!</v>
      </c>
      <c r="D5280" s="195" t="s">
        <v>401</v>
      </c>
      <c r="E5280" s="53" t="s">
        <v>225</v>
      </c>
      <c r="F5280" s="53" t="s">
        <v>146</v>
      </c>
      <c r="G5280" s="50" t="s">
        <v>138</v>
      </c>
      <c r="H5280" s="50" t="s">
        <v>144</v>
      </c>
      <c r="I5280" s="53">
        <v>35</v>
      </c>
      <c r="J5280" s="61">
        <v>0.36</v>
      </c>
      <c r="K5280" s="64">
        <f t="shared" si="341"/>
        <v>0.83965014577259478</v>
      </c>
      <c r="M5280" s="2"/>
    </row>
    <row r="5281" spans="1:13" x14ac:dyDescent="0.2">
      <c r="A5281" s="47" t="e">
        <f t="shared" si="339"/>
        <v>#VALUE!</v>
      </c>
      <c r="B5281" s="181" t="str">
        <f t="shared" si="340"/>
        <v>11-04-2022</v>
      </c>
      <c r="C5281" s="79" t="e">
        <f t="shared" si="342"/>
        <v>#VALUE!</v>
      </c>
      <c r="D5281" s="195" t="s">
        <v>401</v>
      </c>
      <c r="E5281" s="53" t="s">
        <v>225</v>
      </c>
      <c r="F5281" s="53" t="s">
        <v>146</v>
      </c>
      <c r="G5281" s="50" t="s">
        <v>138</v>
      </c>
      <c r="H5281" s="50" t="s">
        <v>144</v>
      </c>
      <c r="I5281" s="53">
        <v>34</v>
      </c>
      <c r="J5281" s="61">
        <v>0.33</v>
      </c>
      <c r="K5281" s="64">
        <f t="shared" si="341"/>
        <v>0.8396092000814166</v>
      </c>
      <c r="M5281" s="2"/>
    </row>
    <row r="5282" spans="1:13" x14ac:dyDescent="0.2">
      <c r="A5282" s="47" t="e">
        <f t="shared" si="339"/>
        <v>#VALUE!</v>
      </c>
      <c r="B5282" s="181" t="str">
        <f t="shared" si="340"/>
        <v>11-04-2022</v>
      </c>
      <c r="C5282" s="79" t="e">
        <f t="shared" si="342"/>
        <v>#VALUE!</v>
      </c>
      <c r="D5282" s="195" t="s">
        <v>401</v>
      </c>
      <c r="E5282" s="53" t="s">
        <v>225</v>
      </c>
      <c r="F5282" s="53" t="s">
        <v>146</v>
      </c>
      <c r="G5282" s="50" t="s">
        <v>138</v>
      </c>
      <c r="H5282" s="50" t="s">
        <v>144</v>
      </c>
      <c r="I5282" s="53">
        <v>33</v>
      </c>
      <c r="J5282" s="61">
        <v>0.41</v>
      </c>
      <c r="K5282" s="64">
        <f t="shared" si="341"/>
        <v>1.1408854384060996</v>
      </c>
      <c r="M5282" s="2"/>
    </row>
    <row r="5283" spans="1:13" x14ac:dyDescent="0.2">
      <c r="A5283" s="47" t="e">
        <f t="shared" si="339"/>
        <v>#VALUE!</v>
      </c>
      <c r="B5283" s="181" t="str">
        <f t="shared" si="340"/>
        <v>11-04-2022</v>
      </c>
      <c r="C5283" s="79" t="e">
        <f t="shared" si="342"/>
        <v>#VALUE!</v>
      </c>
      <c r="D5283" s="195" t="s">
        <v>401</v>
      </c>
      <c r="E5283" s="53" t="s">
        <v>225</v>
      </c>
      <c r="F5283" s="53" t="s">
        <v>146</v>
      </c>
      <c r="G5283" s="50" t="s">
        <v>138</v>
      </c>
      <c r="H5283" s="50" t="s">
        <v>144</v>
      </c>
      <c r="I5283" s="53">
        <v>35</v>
      </c>
      <c r="J5283" s="61">
        <v>0.35</v>
      </c>
      <c r="K5283" s="64">
        <f t="shared" si="341"/>
        <v>0.81632653061224492</v>
      </c>
      <c r="M5283" s="2"/>
    </row>
    <row r="5284" spans="1:13" x14ac:dyDescent="0.2">
      <c r="A5284" s="47" t="e">
        <f t="shared" si="339"/>
        <v>#VALUE!</v>
      </c>
      <c r="B5284" s="181" t="str">
        <f t="shared" si="340"/>
        <v>11-04-2022</v>
      </c>
      <c r="C5284" s="79" t="e">
        <f t="shared" si="342"/>
        <v>#VALUE!</v>
      </c>
      <c r="D5284" s="195" t="s">
        <v>401</v>
      </c>
      <c r="E5284" s="53" t="s">
        <v>225</v>
      </c>
      <c r="F5284" s="53" t="s">
        <v>146</v>
      </c>
      <c r="G5284" s="50" t="s">
        <v>138</v>
      </c>
      <c r="H5284" s="50" t="s">
        <v>144</v>
      </c>
      <c r="I5284" s="53">
        <v>35</v>
      </c>
      <c r="J5284" s="61">
        <v>0.41</v>
      </c>
      <c r="K5284" s="64">
        <f t="shared" si="341"/>
        <v>0.95626822157434399</v>
      </c>
      <c r="M5284" s="2"/>
    </row>
    <row r="5285" spans="1:13" x14ac:dyDescent="0.2">
      <c r="A5285" s="47" t="e">
        <f t="shared" si="339"/>
        <v>#VALUE!</v>
      </c>
      <c r="B5285" s="181" t="str">
        <f t="shared" si="340"/>
        <v>11-04-2022</v>
      </c>
      <c r="C5285" s="79" t="e">
        <f t="shared" si="342"/>
        <v>#VALUE!</v>
      </c>
      <c r="D5285" s="195" t="s">
        <v>401</v>
      </c>
      <c r="E5285" s="53" t="s">
        <v>225</v>
      </c>
      <c r="F5285" s="53" t="s">
        <v>146</v>
      </c>
      <c r="G5285" s="50" t="s">
        <v>138</v>
      </c>
      <c r="H5285" s="50" t="s">
        <v>144</v>
      </c>
      <c r="I5285" s="53">
        <v>37</v>
      </c>
      <c r="J5285" s="61">
        <v>0.45</v>
      </c>
      <c r="K5285" s="64">
        <f t="shared" si="341"/>
        <v>0.88839752828065466</v>
      </c>
      <c r="M5285" s="2"/>
    </row>
    <row r="5286" spans="1:13" x14ac:dyDescent="0.2">
      <c r="A5286" s="47" t="e">
        <f t="shared" ref="A5286:A5349" si="343">YEAR(D5286)</f>
        <v>#VALUE!</v>
      </c>
      <c r="B5286" s="181" t="str">
        <f t="shared" si="340"/>
        <v>11-04-2022</v>
      </c>
      <c r="C5286" s="79" t="e">
        <f t="shared" si="342"/>
        <v>#VALUE!</v>
      </c>
      <c r="D5286" s="195" t="s">
        <v>401</v>
      </c>
      <c r="E5286" s="53" t="s">
        <v>225</v>
      </c>
      <c r="F5286" s="53" t="s">
        <v>146</v>
      </c>
      <c r="G5286" s="50" t="s">
        <v>138</v>
      </c>
      <c r="H5286" s="50" t="s">
        <v>144</v>
      </c>
      <c r="I5286" s="53">
        <v>35</v>
      </c>
      <c r="J5286" s="61">
        <v>0.36</v>
      </c>
      <c r="K5286" s="64">
        <f t="shared" si="341"/>
        <v>0.83965014577259478</v>
      </c>
      <c r="M5286" s="2"/>
    </row>
    <row r="5287" spans="1:13" x14ac:dyDescent="0.2">
      <c r="A5287" s="47" t="e">
        <f t="shared" si="343"/>
        <v>#VALUE!</v>
      </c>
      <c r="B5287" s="181" t="str">
        <f t="shared" si="340"/>
        <v>11-04-2022</v>
      </c>
      <c r="C5287" s="79" t="e">
        <f t="shared" si="342"/>
        <v>#VALUE!</v>
      </c>
      <c r="D5287" s="195" t="s">
        <v>401</v>
      </c>
      <c r="E5287" s="53" t="s">
        <v>225</v>
      </c>
      <c r="F5287" s="53" t="s">
        <v>146</v>
      </c>
      <c r="G5287" s="50" t="s">
        <v>138</v>
      </c>
      <c r="H5287" s="50" t="s">
        <v>144</v>
      </c>
      <c r="I5287" s="53">
        <v>38</v>
      </c>
      <c r="J5287" s="61">
        <v>0.45</v>
      </c>
      <c r="K5287" s="64">
        <f t="shared" si="341"/>
        <v>0.82009039218544977</v>
      </c>
      <c r="M5287" s="2"/>
    </row>
    <row r="5288" spans="1:13" x14ac:dyDescent="0.2">
      <c r="A5288" s="47" t="e">
        <f t="shared" si="343"/>
        <v>#VALUE!</v>
      </c>
      <c r="B5288" s="181" t="str">
        <f t="shared" si="340"/>
        <v>11-04-2022</v>
      </c>
      <c r="C5288" s="79" t="e">
        <f t="shared" si="342"/>
        <v>#VALUE!</v>
      </c>
      <c r="D5288" s="195" t="s">
        <v>401</v>
      </c>
      <c r="E5288" s="53" t="s">
        <v>225</v>
      </c>
      <c r="F5288" s="53" t="s">
        <v>146</v>
      </c>
      <c r="G5288" s="50" t="s">
        <v>138</v>
      </c>
      <c r="H5288" s="50" t="s">
        <v>144</v>
      </c>
      <c r="I5288" s="53">
        <v>36</v>
      </c>
      <c r="J5288" s="61">
        <v>0.4</v>
      </c>
      <c r="K5288" s="64">
        <f t="shared" si="341"/>
        <v>0.85733882030178321</v>
      </c>
      <c r="M5288" s="2"/>
    </row>
    <row r="5289" spans="1:13" x14ac:dyDescent="0.2">
      <c r="A5289" s="47" t="e">
        <f t="shared" si="343"/>
        <v>#VALUE!</v>
      </c>
      <c r="B5289" s="181" t="str">
        <f t="shared" si="340"/>
        <v>11-04-2022</v>
      </c>
      <c r="C5289" s="79" t="e">
        <f t="shared" si="342"/>
        <v>#VALUE!</v>
      </c>
      <c r="D5289" s="195" t="s">
        <v>401</v>
      </c>
      <c r="E5289" s="53" t="s">
        <v>225</v>
      </c>
      <c r="F5289" s="53" t="s">
        <v>146</v>
      </c>
      <c r="G5289" s="50" t="s">
        <v>138</v>
      </c>
      <c r="H5289" s="50" t="s">
        <v>144</v>
      </c>
      <c r="I5289" s="53">
        <v>41</v>
      </c>
      <c r="J5289" s="61">
        <v>0.7</v>
      </c>
      <c r="K5289" s="64">
        <f t="shared" si="341"/>
        <v>1.0156556056934751</v>
      </c>
      <c r="M5289" s="2"/>
    </row>
    <row r="5290" spans="1:13" x14ac:dyDescent="0.2">
      <c r="A5290" s="47" t="e">
        <f t="shared" si="343"/>
        <v>#VALUE!</v>
      </c>
      <c r="B5290" s="181" t="str">
        <f t="shared" si="340"/>
        <v>11-04-2022</v>
      </c>
      <c r="C5290" s="79" t="e">
        <f t="shared" si="342"/>
        <v>#VALUE!</v>
      </c>
      <c r="D5290" s="195" t="s">
        <v>401</v>
      </c>
      <c r="E5290" s="53" t="s">
        <v>225</v>
      </c>
      <c r="F5290" s="53" t="s">
        <v>146</v>
      </c>
      <c r="G5290" s="50" t="s">
        <v>138</v>
      </c>
      <c r="H5290" s="50" t="s">
        <v>144</v>
      </c>
      <c r="I5290" s="53">
        <v>30</v>
      </c>
      <c r="J5290" s="61">
        <v>0.28999999999999998</v>
      </c>
      <c r="K5290" s="64">
        <f t="shared" si="341"/>
        <v>1.074074074074074</v>
      </c>
      <c r="M5290" s="2"/>
    </row>
    <row r="5291" spans="1:13" x14ac:dyDescent="0.2">
      <c r="A5291" s="47" t="e">
        <f t="shared" si="343"/>
        <v>#VALUE!</v>
      </c>
      <c r="B5291" s="181" t="str">
        <f t="shared" si="340"/>
        <v>11-04-2022</v>
      </c>
      <c r="C5291" s="79" t="e">
        <f t="shared" si="342"/>
        <v>#VALUE!</v>
      </c>
      <c r="D5291" s="195" t="s">
        <v>401</v>
      </c>
      <c r="E5291" s="53" t="s">
        <v>225</v>
      </c>
      <c r="F5291" s="53" t="s">
        <v>146</v>
      </c>
      <c r="G5291" s="50" t="s">
        <v>138</v>
      </c>
      <c r="H5291" s="50" t="s">
        <v>144</v>
      </c>
      <c r="I5291" s="53">
        <v>42</v>
      </c>
      <c r="J5291" s="61">
        <v>0.69</v>
      </c>
      <c r="K5291" s="64">
        <f t="shared" si="341"/>
        <v>0.93132491091674763</v>
      </c>
      <c r="M5291" s="2"/>
    </row>
    <row r="5292" spans="1:13" x14ac:dyDescent="0.2">
      <c r="A5292" s="47" t="e">
        <f t="shared" si="343"/>
        <v>#VALUE!</v>
      </c>
      <c r="B5292" s="181" t="str">
        <f t="shared" ref="B5292:B5355" si="344">TEXT(D5292,"mmm")</f>
        <v>11-04-2022</v>
      </c>
      <c r="C5292" s="79" t="e">
        <f t="shared" si="342"/>
        <v>#VALUE!</v>
      </c>
      <c r="D5292" s="195" t="s">
        <v>401</v>
      </c>
      <c r="E5292" s="53" t="s">
        <v>225</v>
      </c>
      <c r="F5292" s="53" t="s">
        <v>146</v>
      </c>
      <c r="G5292" s="50" t="s">
        <v>138</v>
      </c>
      <c r="H5292" s="50" t="s">
        <v>144</v>
      </c>
      <c r="I5292" s="53">
        <v>37</v>
      </c>
      <c r="J5292" s="61">
        <v>0.47</v>
      </c>
      <c r="K5292" s="64">
        <f t="shared" si="341"/>
        <v>0.92788186287090602</v>
      </c>
      <c r="M5292" s="2"/>
    </row>
    <row r="5293" spans="1:13" x14ac:dyDescent="0.2">
      <c r="A5293" s="47" t="e">
        <f t="shared" si="343"/>
        <v>#VALUE!</v>
      </c>
      <c r="B5293" s="181" t="str">
        <f t="shared" si="344"/>
        <v>11-04-2022</v>
      </c>
      <c r="C5293" s="79" t="e">
        <f t="shared" si="342"/>
        <v>#VALUE!</v>
      </c>
      <c r="D5293" s="195" t="s">
        <v>401</v>
      </c>
      <c r="E5293" s="53" t="s">
        <v>225</v>
      </c>
      <c r="F5293" s="53" t="s">
        <v>146</v>
      </c>
      <c r="G5293" s="50" t="s">
        <v>138</v>
      </c>
      <c r="H5293" s="50" t="s">
        <v>144</v>
      </c>
      <c r="I5293" s="53">
        <v>38</v>
      </c>
      <c r="J5293" s="61">
        <v>0.46</v>
      </c>
      <c r="K5293" s="64">
        <f t="shared" si="341"/>
        <v>0.83831462312290417</v>
      </c>
      <c r="M5293" s="2"/>
    </row>
    <row r="5294" spans="1:13" x14ac:dyDescent="0.2">
      <c r="A5294" s="47" t="e">
        <f t="shared" si="343"/>
        <v>#VALUE!</v>
      </c>
      <c r="B5294" s="181" t="str">
        <f t="shared" si="344"/>
        <v>11-04-2022</v>
      </c>
      <c r="C5294" s="79" t="e">
        <f t="shared" si="342"/>
        <v>#VALUE!</v>
      </c>
      <c r="D5294" s="195" t="s">
        <v>401</v>
      </c>
      <c r="E5294" s="53" t="s">
        <v>225</v>
      </c>
      <c r="F5294" s="53" t="s">
        <v>146</v>
      </c>
      <c r="G5294" s="50" t="s">
        <v>138</v>
      </c>
      <c r="H5294" s="50" t="s">
        <v>144</v>
      </c>
      <c r="I5294" s="53">
        <v>35</v>
      </c>
      <c r="J5294" s="61">
        <v>0.4</v>
      </c>
      <c r="K5294" s="64">
        <f t="shared" si="341"/>
        <v>0.93294460641399413</v>
      </c>
      <c r="M5294" s="2"/>
    </row>
    <row r="5295" spans="1:13" x14ac:dyDescent="0.2">
      <c r="A5295" s="47" t="e">
        <f t="shared" si="343"/>
        <v>#VALUE!</v>
      </c>
      <c r="B5295" s="181" t="str">
        <f t="shared" si="344"/>
        <v>11-04-2022</v>
      </c>
      <c r="C5295" s="79" t="e">
        <f t="shared" si="342"/>
        <v>#VALUE!</v>
      </c>
      <c r="D5295" s="195" t="s">
        <v>401</v>
      </c>
      <c r="E5295" s="53" t="s">
        <v>225</v>
      </c>
      <c r="F5295" s="53" t="s">
        <v>146</v>
      </c>
      <c r="G5295" s="50" t="s">
        <v>138</v>
      </c>
      <c r="H5295" s="50" t="s">
        <v>144</v>
      </c>
      <c r="I5295" s="53">
        <v>35</v>
      </c>
      <c r="J5295" s="61">
        <v>0.39</v>
      </c>
      <c r="K5295" s="64">
        <f t="shared" si="341"/>
        <v>0.90962099125364426</v>
      </c>
      <c r="M5295" s="2"/>
    </row>
    <row r="5296" spans="1:13" x14ac:dyDescent="0.2">
      <c r="A5296" s="47" t="e">
        <f t="shared" si="343"/>
        <v>#VALUE!</v>
      </c>
      <c r="B5296" s="181" t="str">
        <f t="shared" si="344"/>
        <v>11-04-2022</v>
      </c>
      <c r="C5296" s="79" t="e">
        <f t="shared" si="342"/>
        <v>#VALUE!</v>
      </c>
      <c r="D5296" s="195" t="s">
        <v>401</v>
      </c>
      <c r="E5296" s="53" t="s">
        <v>225</v>
      </c>
      <c r="F5296" s="53" t="s">
        <v>146</v>
      </c>
      <c r="G5296" s="50" t="s">
        <v>138</v>
      </c>
      <c r="H5296" s="50" t="s">
        <v>144</v>
      </c>
      <c r="I5296" s="53">
        <v>36</v>
      </c>
      <c r="J5296" s="61">
        <v>0.44</v>
      </c>
      <c r="K5296" s="64">
        <f t="shared" si="341"/>
        <v>0.94307270233196161</v>
      </c>
      <c r="M5296" s="2"/>
    </row>
    <row r="5297" spans="1:13" x14ac:dyDescent="0.2">
      <c r="A5297" s="47" t="e">
        <f t="shared" si="343"/>
        <v>#VALUE!</v>
      </c>
      <c r="B5297" s="181" t="str">
        <f t="shared" si="344"/>
        <v>11-04-2022</v>
      </c>
      <c r="C5297" s="79" t="e">
        <f t="shared" si="342"/>
        <v>#VALUE!</v>
      </c>
      <c r="D5297" s="195" t="s">
        <v>401</v>
      </c>
      <c r="E5297" s="53" t="s">
        <v>225</v>
      </c>
      <c r="F5297" s="53" t="s">
        <v>146</v>
      </c>
      <c r="G5297" s="50" t="s">
        <v>138</v>
      </c>
      <c r="H5297" s="50" t="s">
        <v>144</v>
      </c>
      <c r="I5297" s="53">
        <v>36</v>
      </c>
      <c r="J5297" s="61">
        <v>0.37</v>
      </c>
      <c r="K5297" s="64">
        <f t="shared" si="341"/>
        <v>0.79303840877914955</v>
      </c>
      <c r="M5297" s="2"/>
    </row>
    <row r="5298" spans="1:13" x14ac:dyDescent="0.2">
      <c r="A5298" s="47" t="e">
        <f t="shared" si="343"/>
        <v>#VALUE!</v>
      </c>
      <c r="B5298" s="181" t="str">
        <f t="shared" si="344"/>
        <v>11-04-2022</v>
      </c>
      <c r="C5298" s="79" t="e">
        <f t="shared" si="342"/>
        <v>#VALUE!</v>
      </c>
      <c r="D5298" s="195" t="s">
        <v>401</v>
      </c>
      <c r="E5298" s="53" t="s">
        <v>225</v>
      </c>
      <c r="F5298" s="53" t="s">
        <v>146</v>
      </c>
      <c r="G5298" s="50" t="s">
        <v>138</v>
      </c>
      <c r="H5298" s="50" t="s">
        <v>144</v>
      </c>
      <c r="I5298" s="53">
        <v>34</v>
      </c>
      <c r="J5298" s="61">
        <v>0.36</v>
      </c>
      <c r="K5298" s="64">
        <f t="shared" si="341"/>
        <v>0.91593730917972727</v>
      </c>
      <c r="M5298" s="2"/>
    </row>
    <row r="5299" spans="1:13" x14ac:dyDescent="0.2">
      <c r="A5299" s="47" t="e">
        <f t="shared" si="343"/>
        <v>#VALUE!</v>
      </c>
      <c r="B5299" s="181" t="str">
        <f t="shared" si="344"/>
        <v>11-04-2022</v>
      </c>
      <c r="C5299" s="79" t="e">
        <f t="shared" si="342"/>
        <v>#VALUE!</v>
      </c>
      <c r="D5299" s="195" t="s">
        <v>401</v>
      </c>
      <c r="E5299" s="53" t="s">
        <v>225</v>
      </c>
      <c r="F5299" s="53" t="s">
        <v>152</v>
      </c>
      <c r="G5299" s="50" t="s">
        <v>138</v>
      </c>
      <c r="H5299" s="50" t="s">
        <v>144</v>
      </c>
      <c r="I5299" s="53">
        <v>44</v>
      </c>
      <c r="J5299" s="61">
        <v>0.77</v>
      </c>
      <c r="K5299" s="64">
        <f t="shared" si="341"/>
        <v>0.90392561983471076</v>
      </c>
      <c r="M5299" s="2"/>
    </row>
    <row r="5300" spans="1:13" x14ac:dyDescent="0.2">
      <c r="A5300" s="47" t="e">
        <f t="shared" si="343"/>
        <v>#VALUE!</v>
      </c>
      <c r="B5300" s="181" t="str">
        <f t="shared" si="344"/>
        <v>11-04-2022</v>
      </c>
      <c r="C5300" s="79" t="e">
        <f t="shared" si="342"/>
        <v>#VALUE!</v>
      </c>
      <c r="D5300" s="195" t="s">
        <v>401</v>
      </c>
      <c r="E5300" s="53" t="s">
        <v>225</v>
      </c>
      <c r="F5300" s="53" t="s">
        <v>152</v>
      </c>
      <c r="G5300" s="50" t="s">
        <v>138</v>
      </c>
      <c r="H5300" s="50" t="s">
        <v>144</v>
      </c>
      <c r="I5300" s="53">
        <v>46</v>
      </c>
      <c r="J5300" s="61">
        <v>1.01</v>
      </c>
      <c r="K5300" s="64">
        <f t="shared" si="341"/>
        <v>1.0376428043067314</v>
      </c>
      <c r="M5300" s="2"/>
    </row>
    <row r="5301" spans="1:13" x14ac:dyDescent="0.2">
      <c r="A5301" s="47" t="e">
        <f t="shared" si="343"/>
        <v>#VALUE!</v>
      </c>
      <c r="B5301" s="181" t="str">
        <f t="shared" si="344"/>
        <v>11-04-2022</v>
      </c>
      <c r="C5301" s="79" t="e">
        <f t="shared" si="342"/>
        <v>#VALUE!</v>
      </c>
      <c r="D5301" s="195" t="s">
        <v>401</v>
      </c>
      <c r="E5301" s="53" t="s">
        <v>66</v>
      </c>
      <c r="F5301" s="53" t="s">
        <v>142</v>
      </c>
      <c r="G5301" s="50" t="s">
        <v>138</v>
      </c>
      <c r="H5301" s="50" t="s">
        <v>144</v>
      </c>
      <c r="I5301" s="53">
        <v>35</v>
      </c>
      <c r="J5301" s="61">
        <v>0.34</v>
      </c>
      <c r="K5301" s="64">
        <f t="shared" si="341"/>
        <v>0.79300291545189505</v>
      </c>
      <c r="M5301" s="2"/>
    </row>
    <row r="5302" spans="1:13" x14ac:dyDescent="0.2">
      <c r="A5302" s="47" t="e">
        <f t="shared" si="343"/>
        <v>#VALUE!</v>
      </c>
      <c r="B5302" s="181" t="str">
        <f t="shared" si="344"/>
        <v>11-04-2022</v>
      </c>
      <c r="C5302" s="79" t="e">
        <f t="shared" si="342"/>
        <v>#VALUE!</v>
      </c>
      <c r="D5302" s="195" t="s">
        <v>401</v>
      </c>
      <c r="E5302" s="53" t="s">
        <v>66</v>
      </c>
      <c r="F5302" s="53" t="s">
        <v>142</v>
      </c>
      <c r="G5302" s="50" t="s">
        <v>138</v>
      </c>
      <c r="H5302" s="50" t="s">
        <v>144</v>
      </c>
      <c r="I5302" s="53">
        <v>38</v>
      </c>
      <c r="J5302" s="61">
        <v>0.42</v>
      </c>
      <c r="K5302" s="64">
        <f t="shared" si="341"/>
        <v>0.76541769937308646</v>
      </c>
      <c r="M5302" s="2"/>
    </row>
    <row r="5303" spans="1:13" x14ac:dyDescent="0.2">
      <c r="A5303" s="47" t="e">
        <f t="shared" si="343"/>
        <v>#VALUE!</v>
      </c>
      <c r="B5303" s="181" t="str">
        <f t="shared" si="344"/>
        <v>11-04-2022</v>
      </c>
      <c r="C5303" s="79" t="e">
        <f t="shared" si="342"/>
        <v>#VALUE!</v>
      </c>
      <c r="D5303" s="195" t="s">
        <v>401</v>
      </c>
      <c r="E5303" s="53" t="s">
        <v>66</v>
      </c>
      <c r="F5303" s="53" t="s">
        <v>142</v>
      </c>
      <c r="G5303" s="50" t="s">
        <v>138</v>
      </c>
      <c r="H5303" s="50" t="s">
        <v>144</v>
      </c>
      <c r="I5303" s="53">
        <v>37</v>
      </c>
      <c r="J5303" s="61">
        <v>0.36</v>
      </c>
      <c r="K5303" s="64">
        <f t="shared" si="341"/>
        <v>0.71071802262452377</v>
      </c>
      <c r="M5303" s="2"/>
    </row>
    <row r="5304" spans="1:13" x14ac:dyDescent="0.2">
      <c r="A5304" s="47" t="e">
        <f t="shared" si="343"/>
        <v>#VALUE!</v>
      </c>
      <c r="B5304" s="181" t="str">
        <f t="shared" si="344"/>
        <v>11-04-2022</v>
      </c>
      <c r="C5304" s="79" t="e">
        <f t="shared" si="342"/>
        <v>#VALUE!</v>
      </c>
      <c r="D5304" s="195" t="s">
        <v>401</v>
      </c>
      <c r="E5304" s="53" t="s">
        <v>66</v>
      </c>
      <c r="F5304" s="53" t="s">
        <v>146</v>
      </c>
      <c r="G5304" s="50" t="s">
        <v>138</v>
      </c>
      <c r="H5304" s="50" t="s">
        <v>144</v>
      </c>
      <c r="I5304" s="53">
        <v>40</v>
      </c>
      <c r="J5304" s="61">
        <v>0.66</v>
      </c>
      <c r="K5304" s="64">
        <f t="shared" si="341"/>
        <v>1.03125</v>
      </c>
      <c r="M5304" s="2"/>
    </row>
    <row r="5305" spans="1:13" x14ac:dyDescent="0.2">
      <c r="A5305" s="47" t="e">
        <f t="shared" si="343"/>
        <v>#VALUE!</v>
      </c>
      <c r="B5305" s="181" t="str">
        <f t="shared" si="344"/>
        <v>11-04-2022</v>
      </c>
      <c r="C5305" s="79" t="e">
        <f t="shared" si="342"/>
        <v>#VALUE!</v>
      </c>
      <c r="D5305" s="195" t="s">
        <v>401</v>
      </c>
      <c r="E5305" s="53" t="s">
        <v>8</v>
      </c>
      <c r="F5305" s="53" t="s">
        <v>146</v>
      </c>
      <c r="G5305" s="50" t="s">
        <v>138</v>
      </c>
      <c r="H5305" s="50" t="s">
        <v>144</v>
      </c>
      <c r="I5305" s="53">
        <v>33</v>
      </c>
      <c r="J5305" s="61">
        <v>0.33</v>
      </c>
      <c r="K5305" s="64">
        <f t="shared" si="341"/>
        <v>0.91827364554637281</v>
      </c>
      <c r="M5305" s="2"/>
    </row>
    <row r="5306" spans="1:13" x14ac:dyDescent="0.2">
      <c r="A5306" s="47" t="e">
        <f t="shared" si="343"/>
        <v>#VALUE!</v>
      </c>
      <c r="B5306" s="181" t="str">
        <f t="shared" si="344"/>
        <v>11-04-2022</v>
      </c>
      <c r="C5306" s="79" t="e">
        <f t="shared" si="342"/>
        <v>#VALUE!</v>
      </c>
      <c r="D5306" s="195" t="s">
        <v>401</v>
      </c>
      <c r="E5306" s="53" t="s">
        <v>8</v>
      </c>
      <c r="F5306" s="53" t="s">
        <v>146</v>
      </c>
      <c r="G5306" s="50" t="s">
        <v>138</v>
      </c>
      <c r="H5306" s="50" t="s">
        <v>148</v>
      </c>
      <c r="I5306" s="53">
        <v>94</v>
      </c>
      <c r="J5306" s="61">
        <v>9.06</v>
      </c>
      <c r="K5306" s="64">
        <f t="shared" si="341"/>
        <v>1.0907987632798128</v>
      </c>
      <c r="M5306" s="2"/>
    </row>
    <row r="5307" spans="1:13" x14ac:dyDescent="0.2">
      <c r="A5307" s="47" t="e">
        <f t="shared" si="343"/>
        <v>#VALUE!</v>
      </c>
      <c r="B5307" s="181" t="str">
        <f t="shared" si="344"/>
        <v>11-04-2022</v>
      </c>
      <c r="C5307" s="79" t="e">
        <f t="shared" si="342"/>
        <v>#VALUE!</v>
      </c>
      <c r="D5307" s="195" t="s">
        <v>401</v>
      </c>
      <c r="E5307" s="53" t="s">
        <v>8</v>
      </c>
      <c r="F5307" s="53" t="s">
        <v>146</v>
      </c>
      <c r="G5307" s="50" t="s">
        <v>138</v>
      </c>
      <c r="H5307" s="50" t="s">
        <v>144</v>
      </c>
      <c r="I5307" s="53">
        <v>45</v>
      </c>
      <c r="J5307" s="61">
        <v>1.05</v>
      </c>
      <c r="K5307" s="64">
        <f t="shared" si="341"/>
        <v>1.1522633744855968</v>
      </c>
      <c r="M5307" s="2"/>
    </row>
    <row r="5308" spans="1:13" x14ac:dyDescent="0.2">
      <c r="A5308" s="47" t="e">
        <f t="shared" si="343"/>
        <v>#VALUE!</v>
      </c>
      <c r="B5308" s="181" t="str">
        <f t="shared" si="344"/>
        <v>11-04-2022</v>
      </c>
      <c r="C5308" s="79" t="e">
        <f t="shared" si="342"/>
        <v>#VALUE!</v>
      </c>
      <c r="D5308" s="195" t="s">
        <v>401</v>
      </c>
      <c r="E5308" s="53" t="s">
        <v>58</v>
      </c>
      <c r="F5308" s="53" t="s">
        <v>146</v>
      </c>
      <c r="G5308" s="50" t="s">
        <v>138</v>
      </c>
      <c r="H5308" s="50" t="s">
        <v>144</v>
      </c>
      <c r="I5308" s="53">
        <v>46</v>
      </c>
      <c r="J5308" s="61">
        <v>0.87</v>
      </c>
      <c r="K5308" s="64">
        <f t="shared" si="341"/>
        <v>0.89381112846223387</v>
      </c>
      <c r="M5308" s="2"/>
    </row>
    <row r="5309" spans="1:13" x14ac:dyDescent="0.2">
      <c r="A5309" s="47" t="e">
        <f t="shared" si="343"/>
        <v>#VALUE!</v>
      </c>
      <c r="B5309" s="181" t="str">
        <f t="shared" si="344"/>
        <v>11-04-2022</v>
      </c>
      <c r="C5309" s="79" t="e">
        <f t="shared" si="342"/>
        <v>#VALUE!</v>
      </c>
      <c r="D5309" s="195" t="s">
        <v>401</v>
      </c>
      <c r="E5309" s="53" t="s">
        <v>58</v>
      </c>
      <c r="F5309" s="53" t="s">
        <v>146</v>
      </c>
      <c r="G5309" s="50" t="s">
        <v>138</v>
      </c>
      <c r="H5309" s="50" t="s">
        <v>144</v>
      </c>
      <c r="I5309" s="53">
        <v>45</v>
      </c>
      <c r="J5309" s="61">
        <v>0.83</v>
      </c>
      <c r="K5309" s="64">
        <f t="shared" si="341"/>
        <v>0.91083676268861458</v>
      </c>
      <c r="M5309" s="2"/>
    </row>
    <row r="5310" spans="1:13" x14ac:dyDescent="0.2">
      <c r="A5310" s="47" t="e">
        <f t="shared" si="343"/>
        <v>#VALUE!</v>
      </c>
      <c r="B5310" s="181" t="str">
        <f t="shared" si="344"/>
        <v>11-04-2022</v>
      </c>
      <c r="C5310" s="79" t="e">
        <f t="shared" si="342"/>
        <v>#VALUE!</v>
      </c>
      <c r="D5310" s="195" t="s">
        <v>401</v>
      </c>
      <c r="E5310" s="53" t="s">
        <v>58</v>
      </c>
      <c r="F5310" s="53" t="s">
        <v>146</v>
      </c>
      <c r="G5310" s="50" t="s">
        <v>138</v>
      </c>
      <c r="H5310" s="50" t="s">
        <v>144</v>
      </c>
      <c r="I5310" s="53">
        <v>38</v>
      </c>
      <c r="J5310" s="61">
        <v>0.45</v>
      </c>
      <c r="K5310" s="64">
        <f t="shared" si="341"/>
        <v>0.82009039218544977</v>
      </c>
      <c r="M5310" s="2"/>
    </row>
    <row r="5311" spans="1:13" x14ac:dyDescent="0.2">
      <c r="A5311" s="47" t="e">
        <f t="shared" si="343"/>
        <v>#VALUE!</v>
      </c>
      <c r="B5311" s="181" t="str">
        <f t="shared" si="344"/>
        <v>11-04-2022</v>
      </c>
      <c r="C5311" s="79" t="e">
        <f t="shared" si="342"/>
        <v>#VALUE!</v>
      </c>
      <c r="D5311" s="195" t="s">
        <v>401</v>
      </c>
      <c r="E5311" s="53" t="s">
        <v>58</v>
      </c>
      <c r="F5311" s="53" t="s">
        <v>146</v>
      </c>
      <c r="G5311" s="50" t="s">
        <v>138</v>
      </c>
      <c r="H5311" s="50" t="s">
        <v>144</v>
      </c>
      <c r="I5311" s="53">
        <v>42</v>
      </c>
      <c r="J5311" s="61">
        <v>0.66</v>
      </c>
      <c r="K5311" s="64">
        <f t="shared" si="341"/>
        <v>0.89083252348558473</v>
      </c>
      <c r="M5311" s="2"/>
    </row>
    <row r="5312" spans="1:13" x14ac:dyDescent="0.2">
      <c r="A5312" s="47" t="e">
        <f t="shared" si="343"/>
        <v>#VALUE!</v>
      </c>
      <c r="B5312" s="181" t="str">
        <f t="shared" si="344"/>
        <v>11-04-2022</v>
      </c>
      <c r="C5312" s="79" t="e">
        <f t="shared" si="342"/>
        <v>#VALUE!</v>
      </c>
      <c r="D5312" s="195" t="s">
        <v>401</v>
      </c>
      <c r="E5312" s="53" t="s">
        <v>58</v>
      </c>
      <c r="F5312" s="53" t="s">
        <v>146</v>
      </c>
      <c r="G5312" s="50" t="s">
        <v>138</v>
      </c>
      <c r="H5312" s="50" t="s">
        <v>144</v>
      </c>
      <c r="I5312" s="53">
        <v>45</v>
      </c>
      <c r="J5312" s="61">
        <v>0.85</v>
      </c>
      <c r="K5312" s="64">
        <f t="shared" si="341"/>
        <v>0.9327846364883402</v>
      </c>
      <c r="M5312" s="2"/>
    </row>
    <row r="5313" spans="1:13" x14ac:dyDescent="0.2">
      <c r="A5313" s="47" t="e">
        <f t="shared" si="343"/>
        <v>#VALUE!</v>
      </c>
      <c r="B5313" s="181" t="str">
        <f t="shared" si="344"/>
        <v>11-04-2022</v>
      </c>
      <c r="C5313" s="79" t="e">
        <f t="shared" si="342"/>
        <v>#VALUE!</v>
      </c>
      <c r="D5313" s="195" t="s">
        <v>401</v>
      </c>
      <c r="E5313" s="53" t="s">
        <v>58</v>
      </c>
      <c r="F5313" s="53" t="s">
        <v>146</v>
      </c>
      <c r="G5313" s="50" t="s">
        <v>138</v>
      </c>
      <c r="H5313" s="50" t="s">
        <v>144</v>
      </c>
      <c r="I5313" s="53">
        <v>39</v>
      </c>
      <c r="J5313" s="61">
        <v>0.54</v>
      </c>
      <c r="K5313" s="64">
        <f t="shared" ref="K5313:K5376" si="345">IF(J5313="","",(J5313*100000)/(I5313^3))</f>
        <v>0.91033227127901684</v>
      </c>
      <c r="M5313" s="2"/>
    </row>
    <row r="5314" spans="1:13" x14ac:dyDescent="0.2">
      <c r="A5314" s="47" t="e">
        <f t="shared" si="343"/>
        <v>#VALUE!</v>
      </c>
      <c r="B5314" s="181" t="str">
        <f t="shared" si="344"/>
        <v>11-04-2022</v>
      </c>
      <c r="C5314" s="79" t="e">
        <f t="shared" si="342"/>
        <v>#VALUE!</v>
      </c>
      <c r="D5314" s="195" t="s">
        <v>401</v>
      </c>
      <c r="E5314" s="53" t="s">
        <v>58</v>
      </c>
      <c r="F5314" s="53" t="s">
        <v>146</v>
      </c>
      <c r="G5314" s="50" t="s">
        <v>138</v>
      </c>
      <c r="H5314" s="50" t="s">
        <v>144</v>
      </c>
      <c r="I5314" s="53">
        <v>44</v>
      </c>
      <c r="J5314" s="61">
        <v>0.64</v>
      </c>
      <c r="K5314" s="64">
        <f t="shared" si="345"/>
        <v>0.75131480090157776</v>
      </c>
      <c r="M5314" s="2"/>
    </row>
    <row r="5315" spans="1:13" x14ac:dyDescent="0.2">
      <c r="A5315" s="47" t="e">
        <f t="shared" si="343"/>
        <v>#VALUE!</v>
      </c>
      <c r="B5315" s="181" t="str">
        <f t="shared" si="344"/>
        <v>11-04-2022</v>
      </c>
      <c r="C5315" s="79" t="e">
        <f t="shared" si="342"/>
        <v>#VALUE!</v>
      </c>
      <c r="D5315" s="195" t="s">
        <v>401</v>
      </c>
      <c r="E5315" s="53" t="s">
        <v>21</v>
      </c>
      <c r="F5315" s="53" t="s">
        <v>146</v>
      </c>
      <c r="G5315" s="50" t="s">
        <v>138</v>
      </c>
      <c r="H5315" s="50" t="s">
        <v>144</v>
      </c>
      <c r="I5315" s="53">
        <v>41</v>
      </c>
      <c r="J5315" s="61">
        <v>0.63</v>
      </c>
      <c r="K5315" s="64">
        <f t="shared" si="345"/>
        <v>0.91409004512412761</v>
      </c>
      <c r="M5315" s="2"/>
    </row>
    <row r="5316" spans="1:13" x14ac:dyDescent="0.2">
      <c r="A5316" s="47" t="e">
        <f t="shared" si="343"/>
        <v>#VALUE!</v>
      </c>
      <c r="B5316" s="181" t="str">
        <f t="shared" si="344"/>
        <v>11-04-2022</v>
      </c>
      <c r="C5316" s="79" t="e">
        <f t="shared" si="342"/>
        <v>#VALUE!</v>
      </c>
      <c r="D5316" s="195" t="s">
        <v>401</v>
      </c>
      <c r="E5316" s="53" t="s">
        <v>217</v>
      </c>
      <c r="F5316" s="53" t="s">
        <v>142</v>
      </c>
      <c r="G5316" s="50" t="s">
        <v>138</v>
      </c>
      <c r="H5316" s="50" t="s">
        <v>144</v>
      </c>
      <c r="I5316" s="53">
        <v>40</v>
      </c>
      <c r="J5316" s="61">
        <v>0.4</v>
      </c>
      <c r="K5316" s="64">
        <f t="shared" si="345"/>
        <v>0.625</v>
      </c>
      <c r="M5316" s="2"/>
    </row>
    <row r="5317" spans="1:13" x14ac:dyDescent="0.2">
      <c r="A5317" s="47" t="e">
        <f t="shared" si="343"/>
        <v>#VALUE!</v>
      </c>
      <c r="B5317" s="181" t="str">
        <f t="shared" si="344"/>
        <v>11-04-2022</v>
      </c>
      <c r="C5317" s="79" t="e">
        <f t="shared" si="342"/>
        <v>#VALUE!</v>
      </c>
      <c r="D5317" s="195" t="s">
        <v>401</v>
      </c>
      <c r="E5317" s="53" t="s">
        <v>217</v>
      </c>
      <c r="F5317" s="53" t="s">
        <v>142</v>
      </c>
      <c r="G5317" s="50" t="s">
        <v>138</v>
      </c>
      <c r="H5317" s="50" t="s">
        <v>144</v>
      </c>
      <c r="I5317" s="53">
        <v>38</v>
      </c>
      <c r="J5317" s="61">
        <v>0.35</v>
      </c>
      <c r="K5317" s="64">
        <f t="shared" si="345"/>
        <v>0.63784808281090533</v>
      </c>
      <c r="M5317" s="2"/>
    </row>
    <row r="5318" spans="1:13" x14ac:dyDescent="0.2">
      <c r="A5318" s="47" t="e">
        <f t="shared" si="343"/>
        <v>#VALUE!</v>
      </c>
      <c r="B5318" s="181" t="str">
        <f t="shared" si="344"/>
        <v>11-04-2022</v>
      </c>
      <c r="C5318" s="79" t="e">
        <f t="shared" si="342"/>
        <v>#VALUE!</v>
      </c>
      <c r="D5318" s="195" t="s">
        <v>401</v>
      </c>
      <c r="E5318" s="53" t="s">
        <v>217</v>
      </c>
      <c r="F5318" s="53" t="s">
        <v>142</v>
      </c>
      <c r="G5318" s="50" t="s">
        <v>138</v>
      </c>
      <c r="H5318" s="50" t="s">
        <v>144</v>
      </c>
      <c r="I5318" s="53">
        <v>37</v>
      </c>
      <c r="J5318" s="61">
        <v>0.23</v>
      </c>
      <c r="K5318" s="64">
        <f t="shared" si="345"/>
        <v>0.45406984778789017</v>
      </c>
      <c r="M5318" s="2"/>
    </row>
    <row r="5319" spans="1:13" x14ac:dyDescent="0.2">
      <c r="A5319" s="47" t="e">
        <f t="shared" si="343"/>
        <v>#VALUE!</v>
      </c>
      <c r="B5319" s="181" t="str">
        <f t="shared" si="344"/>
        <v>11-04-2022</v>
      </c>
      <c r="C5319" s="79" t="e">
        <f t="shared" si="342"/>
        <v>#VALUE!</v>
      </c>
      <c r="D5319" s="195" t="s">
        <v>401</v>
      </c>
      <c r="E5319" s="53" t="s">
        <v>217</v>
      </c>
      <c r="F5319" s="53" t="s">
        <v>142</v>
      </c>
      <c r="G5319" s="50" t="s">
        <v>138</v>
      </c>
      <c r="H5319" s="50" t="s">
        <v>144</v>
      </c>
      <c r="I5319" s="53">
        <v>40</v>
      </c>
      <c r="J5319" s="61">
        <v>0.51</v>
      </c>
      <c r="K5319" s="64">
        <f t="shared" si="345"/>
        <v>0.796875</v>
      </c>
      <c r="M5319" s="2"/>
    </row>
    <row r="5320" spans="1:13" x14ac:dyDescent="0.2">
      <c r="A5320" s="47" t="e">
        <f t="shared" si="343"/>
        <v>#VALUE!</v>
      </c>
      <c r="B5320" s="181" t="str">
        <f t="shared" si="344"/>
        <v>11-04-2022</v>
      </c>
      <c r="C5320" s="79" t="e">
        <f t="shared" si="342"/>
        <v>#VALUE!</v>
      </c>
      <c r="D5320" s="195" t="s">
        <v>401</v>
      </c>
      <c r="E5320" s="53" t="s">
        <v>217</v>
      </c>
      <c r="F5320" s="53" t="s">
        <v>142</v>
      </c>
      <c r="G5320" s="50" t="s">
        <v>138</v>
      </c>
      <c r="H5320" s="50" t="s">
        <v>144</v>
      </c>
      <c r="I5320" s="53">
        <v>42</v>
      </c>
      <c r="J5320" s="61">
        <v>0.55000000000000004</v>
      </c>
      <c r="K5320" s="64">
        <f t="shared" si="345"/>
        <v>0.74236043623798731</v>
      </c>
      <c r="M5320" s="2"/>
    </row>
    <row r="5321" spans="1:13" x14ac:dyDescent="0.2">
      <c r="A5321" s="47" t="e">
        <f t="shared" si="343"/>
        <v>#VALUE!</v>
      </c>
      <c r="B5321" s="181" t="str">
        <f t="shared" si="344"/>
        <v>11-04-2022</v>
      </c>
      <c r="C5321" s="79" t="e">
        <f t="shared" si="342"/>
        <v>#VALUE!</v>
      </c>
      <c r="D5321" s="195" t="s">
        <v>401</v>
      </c>
      <c r="E5321" s="53" t="s">
        <v>217</v>
      </c>
      <c r="F5321" s="53" t="s">
        <v>142</v>
      </c>
      <c r="G5321" s="50" t="s">
        <v>138</v>
      </c>
      <c r="H5321" s="50" t="s">
        <v>144</v>
      </c>
      <c r="I5321" s="53">
        <v>39</v>
      </c>
      <c r="J5321" s="61">
        <v>0.42</v>
      </c>
      <c r="K5321" s="64">
        <f t="shared" si="345"/>
        <v>0.70803621099479086</v>
      </c>
      <c r="M5321" s="2"/>
    </row>
    <row r="5322" spans="1:13" x14ac:dyDescent="0.2">
      <c r="A5322" s="47" t="e">
        <f t="shared" si="343"/>
        <v>#VALUE!</v>
      </c>
      <c r="B5322" s="181" t="str">
        <f t="shared" si="344"/>
        <v>11-04-2022</v>
      </c>
      <c r="C5322" s="79" t="e">
        <f t="shared" si="342"/>
        <v>#VALUE!</v>
      </c>
      <c r="D5322" s="195" t="s">
        <v>401</v>
      </c>
      <c r="E5322" s="53" t="s">
        <v>217</v>
      </c>
      <c r="F5322" s="53" t="s">
        <v>142</v>
      </c>
      <c r="G5322" s="50" t="s">
        <v>138</v>
      </c>
      <c r="H5322" s="50" t="s">
        <v>144</v>
      </c>
      <c r="I5322" s="53">
        <v>39</v>
      </c>
      <c r="J5322" s="61">
        <v>0.51</v>
      </c>
      <c r="K5322" s="64">
        <f t="shared" si="345"/>
        <v>0.85975825620796031</v>
      </c>
      <c r="M5322" s="2"/>
    </row>
    <row r="5323" spans="1:13" x14ac:dyDescent="0.2">
      <c r="A5323" s="47" t="e">
        <f t="shared" si="343"/>
        <v>#VALUE!</v>
      </c>
      <c r="B5323" s="181" t="str">
        <f t="shared" si="344"/>
        <v>11-04-2022</v>
      </c>
      <c r="C5323" s="79" t="e">
        <f t="shared" si="342"/>
        <v>#VALUE!</v>
      </c>
      <c r="D5323" s="195" t="s">
        <v>401</v>
      </c>
      <c r="E5323" s="53" t="s">
        <v>217</v>
      </c>
      <c r="F5323" s="53" t="s">
        <v>146</v>
      </c>
      <c r="G5323" s="50" t="s">
        <v>138</v>
      </c>
      <c r="H5323" s="50" t="s">
        <v>144</v>
      </c>
      <c r="I5323" s="53">
        <v>35</v>
      </c>
      <c r="J5323" s="61">
        <v>0.37</v>
      </c>
      <c r="K5323" s="64">
        <f t="shared" si="345"/>
        <v>0.86297376093294464</v>
      </c>
      <c r="M5323" s="2"/>
    </row>
    <row r="5324" spans="1:13" x14ac:dyDescent="0.2">
      <c r="A5324" s="47" t="e">
        <f t="shared" si="343"/>
        <v>#VALUE!</v>
      </c>
      <c r="B5324" s="181" t="str">
        <f t="shared" si="344"/>
        <v>11-04-2022</v>
      </c>
      <c r="C5324" s="79" t="e">
        <f t="shared" si="342"/>
        <v>#VALUE!</v>
      </c>
      <c r="D5324" s="195" t="s">
        <v>401</v>
      </c>
      <c r="E5324" s="53" t="s">
        <v>217</v>
      </c>
      <c r="F5324" s="53" t="s">
        <v>146</v>
      </c>
      <c r="G5324" s="50" t="s">
        <v>138</v>
      </c>
      <c r="H5324" s="50" t="s">
        <v>144</v>
      </c>
      <c r="I5324" s="53">
        <v>37</v>
      </c>
      <c r="J5324" s="61">
        <v>0.51</v>
      </c>
      <c r="K5324" s="64">
        <f t="shared" si="345"/>
        <v>1.0068505320514085</v>
      </c>
      <c r="M5324" s="2"/>
    </row>
    <row r="5325" spans="1:13" x14ac:dyDescent="0.2">
      <c r="A5325" s="47" t="e">
        <f t="shared" si="343"/>
        <v>#VALUE!</v>
      </c>
      <c r="B5325" s="181" t="str">
        <f t="shared" si="344"/>
        <v>11-04-2022</v>
      </c>
      <c r="C5325" s="79" t="e">
        <f t="shared" si="342"/>
        <v>#VALUE!</v>
      </c>
      <c r="D5325" s="195" t="s">
        <v>401</v>
      </c>
      <c r="E5325" s="53" t="s">
        <v>217</v>
      </c>
      <c r="F5325" s="53" t="s">
        <v>146</v>
      </c>
      <c r="G5325" s="50" t="s">
        <v>138</v>
      </c>
      <c r="H5325" s="50" t="s">
        <v>144</v>
      </c>
      <c r="I5325" s="53">
        <v>32</v>
      </c>
      <c r="J5325" s="61">
        <v>0.27</v>
      </c>
      <c r="K5325" s="64">
        <f t="shared" si="345"/>
        <v>0.823974609375</v>
      </c>
      <c r="M5325" s="2"/>
    </row>
    <row r="5326" spans="1:13" x14ac:dyDescent="0.2">
      <c r="A5326" s="47" t="e">
        <f t="shared" si="343"/>
        <v>#VALUE!</v>
      </c>
      <c r="B5326" s="181" t="str">
        <f t="shared" si="344"/>
        <v>11-04-2022</v>
      </c>
      <c r="C5326" s="79" t="e">
        <f t="shared" si="342"/>
        <v>#VALUE!</v>
      </c>
      <c r="D5326" s="195" t="s">
        <v>401</v>
      </c>
      <c r="E5326" s="53" t="s">
        <v>217</v>
      </c>
      <c r="F5326" s="53" t="s">
        <v>146</v>
      </c>
      <c r="G5326" s="50" t="s">
        <v>138</v>
      </c>
      <c r="H5326" s="50" t="s">
        <v>144</v>
      </c>
      <c r="I5326" s="53">
        <v>37</v>
      </c>
      <c r="J5326" s="61">
        <v>0.51</v>
      </c>
      <c r="K5326" s="64">
        <f t="shared" si="345"/>
        <v>1.0068505320514085</v>
      </c>
      <c r="M5326" s="2"/>
    </row>
    <row r="5327" spans="1:13" x14ac:dyDescent="0.2">
      <c r="A5327" s="47" t="e">
        <f t="shared" si="343"/>
        <v>#VALUE!</v>
      </c>
      <c r="B5327" s="181" t="str">
        <f t="shared" si="344"/>
        <v>11-04-2022</v>
      </c>
      <c r="C5327" s="79" t="e">
        <f t="shared" si="342"/>
        <v>#VALUE!</v>
      </c>
      <c r="D5327" s="195" t="s">
        <v>401</v>
      </c>
      <c r="E5327" s="53" t="s">
        <v>217</v>
      </c>
      <c r="F5327" s="53" t="s">
        <v>146</v>
      </c>
      <c r="G5327" s="50" t="s">
        <v>138</v>
      </c>
      <c r="H5327" s="50" t="s">
        <v>144</v>
      </c>
      <c r="I5327" s="53">
        <v>38</v>
      </c>
      <c r="J5327" s="61">
        <v>0.54</v>
      </c>
      <c r="K5327" s="64">
        <f t="shared" si="345"/>
        <v>0.9841084706225397</v>
      </c>
      <c r="M5327" s="2"/>
    </row>
    <row r="5328" spans="1:13" x14ac:dyDescent="0.2">
      <c r="A5328" s="47" t="e">
        <f t="shared" si="343"/>
        <v>#VALUE!</v>
      </c>
      <c r="B5328" s="181" t="str">
        <f t="shared" si="344"/>
        <v>11-04-2022</v>
      </c>
      <c r="C5328" s="79" t="e">
        <f t="shared" si="342"/>
        <v>#VALUE!</v>
      </c>
      <c r="D5328" s="195" t="s">
        <v>401</v>
      </c>
      <c r="E5328" s="53" t="s">
        <v>217</v>
      </c>
      <c r="F5328" s="53" t="s">
        <v>146</v>
      </c>
      <c r="G5328" s="50" t="s">
        <v>138</v>
      </c>
      <c r="H5328" s="50" t="s">
        <v>144</v>
      </c>
      <c r="I5328" s="53">
        <v>38</v>
      </c>
      <c r="J5328" s="61">
        <v>0.39</v>
      </c>
      <c r="K5328" s="64">
        <f t="shared" si="345"/>
        <v>0.71074500656072315</v>
      </c>
      <c r="M5328" s="2"/>
    </row>
    <row r="5329" spans="1:13" x14ac:dyDescent="0.2">
      <c r="A5329" s="47" t="e">
        <f t="shared" si="343"/>
        <v>#VALUE!</v>
      </c>
      <c r="B5329" s="181" t="str">
        <f t="shared" si="344"/>
        <v>11-04-2022</v>
      </c>
      <c r="C5329" s="79" t="e">
        <f t="shared" si="342"/>
        <v>#VALUE!</v>
      </c>
      <c r="D5329" s="195" t="s">
        <v>401</v>
      </c>
      <c r="E5329" s="53" t="s">
        <v>217</v>
      </c>
      <c r="F5329" s="53" t="s">
        <v>146</v>
      </c>
      <c r="G5329" s="50" t="s">
        <v>138</v>
      </c>
      <c r="H5329" s="50" t="s">
        <v>144</v>
      </c>
      <c r="I5329" s="53">
        <v>35</v>
      </c>
      <c r="J5329" s="61">
        <v>0.3</v>
      </c>
      <c r="K5329" s="64">
        <f t="shared" si="345"/>
        <v>0.69970845481049559</v>
      </c>
      <c r="M5329" s="2"/>
    </row>
    <row r="5330" spans="1:13" x14ac:dyDescent="0.2">
      <c r="A5330" s="47" t="e">
        <f t="shared" si="343"/>
        <v>#VALUE!</v>
      </c>
      <c r="B5330" s="181" t="str">
        <f t="shared" si="344"/>
        <v>11-04-2022</v>
      </c>
      <c r="C5330" s="79" t="e">
        <f t="shared" si="342"/>
        <v>#VALUE!</v>
      </c>
      <c r="D5330" s="195" t="s">
        <v>401</v>
      </c>
      <c r="E5330" s="53" t="s">
        <v>217</v>
      </c>
      <c r="F5330" s="53" t="s">
        <v>146</v>
      </c>
      <c r="G5330" s="50" t="s">
        <v>138</v>
      </c>
      <c r="H5330" s="50" t="s">
        <v>144</v>
      </c>
      <c r="I5330" s="53">
        <v>33</v>
      </c>
      <c r="J5330" s="61">
        <v>0.27</v>
      </c>
      <c r="K5330" s="64">
        <f t="shared" si="345"/>
        <v>0.75131480090157776</v>
      </c>
      <c r="M5330" s="2"/>
    </row>
    <row r="5331" spans="1:13" x14ac:dyDescent="0.2">
      <c r="A5331" s="47" t="e">
        <f t="shared" si="343"/>
        <v>#VALUE!</v>
      </c>
      <c r="B5331" s="181" t="str">
        <f t="shared" si="344"/>
        <v>11-04-2022</v>
      </c>
      <c r="C5331" s="79" t="e">
        <f t="shared" si="342"/>
        <v>#VALUE!</v>
      </c>
      <c r="D5331" s="195" t="s">
        <v>401</v>
      </c>
      <c r="E5331" s="53" t="s">
        <v>217</v>
      </c>
      <c r="F5331" s="53" t="s">
        <v>146</v>
      </c>
      <c r="G5331" s="50" t="s">
        <v>138</v>
      </c>
      <c r="H5331" s="50" t="s">
        <v>144</v>
      </c>
      <c r="I5331" s="53">
        <v>36</v>
      </c>
      <c r="J5331" s="61">
        <v>0.4</v>
      </c>
      <c r="K5331" s="64">
        <f t="shared" si="345"/>
        <v>0.85733882030178321</v>
      </c>
      <c r="M5331" s="2"/>
    </row>
    <row r="5332" spans="1:13" x14ac:dyDescent="0.2">
      <c r="A5332" s="47" t="e">
        <f t="shared" si="343"/>
        <v>#VALUE!</v>
      </c>
      <c r="B5332" s="181" t="str">
        <f t="shared" si="344"/>
        <v>11-04-2022</v>
      </c>
      <c r="C5332" s="79" t="e">
        <f t="shared" si="342"/>
        <v>#VALUE!</v>
      </c>
      <c r="D5332" s="195" t="s">
        <v>401</v>
      </c>
      <c r="E5332" s="53" t="s">
        <v>217</v>
      </c>
      <c r="F5332" s="53" t="s">
        <v>146</v>
      </c>
      <c r="G5332" s="50" t="s">
        <v>138</v>
      </c>
      <c r="H5332" s="50" t="s">
        <v>144</v>
      </c>
      <c r="I5332" s="53">
        <v>43</v>
      </c>
      <c r="J5332" s="61">
        <v>106</v>
      </c>
      <c r="K5332" s="64">
        <f t="shared" si="345"/>
        <v>133.32159432502797</v>
      </c>
      <c r="M5332" s="2"/>
    </row>
    <row r="5333" spans="1:13" x14ac:dyDescent="0.2">
      <c r="A5333" s="47" t="e">
        <f t="shared" si="343"/>
        <v>#VALUE!</v>
      </c>
      <c r="B5333" s="181" t="str">
        <f t="shared" si="344"/>
        <v>11-04-2022</v>
      </c>
      <c r="C5333" s="79" t="e">
        <f t="shared" si="342"/>
        <v>#VALUE!</v>
      </c>
      <c r="D5333" s="195" t="s">
        <v>401</v>
      </c>
      <c r="E5333" s="53" t="s">
        <v>217</v>
      </c>
      <c r="F5333" s="53" t="s">
        <v>146</v>
      </c>
      <c r="G5333" s="50" t="s">
        <v>138</v>
      </c>
      <c r="H5333" s="50" t="s">
        <v>144</v>
      </c>
      <c r="I5333" s="53">
        <v>36</v>
      </c>
      <c r="J5333" s="61">
        <v>0.31</v>
      </c>
      <c r="K5333" s="64">
        <f t="shared" si="345"/>
        <v>0.66443758573388201</v>
      </c>
      <c r="M5333" s="2"/>
    </row>
    <row r="5334" spans="1:13" x14ac:dyDescent="0.2">
      <c r="A5334" s="47" t="e">
        <f t="shared" si="343"/>
        <v>#VALUE!</v>
      </c>
      <c r="B5334" s="181" t="str">
        <f t="shared" si="344"/>
        <v>11-04-2022</v>
      </c>
      <c r="C5334" s="79" t="e">
        <f t="shared" si="342"/>
        <v>#VALUE!</v>
      </c>
      <c r="D5334" s="195" t="s">
        <v>401</v>
      </c>
      <c r="E5334" s="53" t="s">
        <v>217</v>
      </c>
      <c r="F5334" s="53" t="s">
        <v>146</v>
      </c>
      <c r="G5334" s="50" t="s">
        <v>138</v>
      </c>
      <c r="H5334" s="50" t="s">
        <v>144</v>
      </c>
      <c r="I5334" s="53">
        <v>38</v>
      </c>
      <c r="J5334" s="61">
        <v>0.54</v>
      </c>
      <c r="K5334" s="64">
        <f t="shared" si="345"/>
        <v>0.9841084706225397</v>
      </c>
      <c r="M5334" s="2"/>
    </row>
    <row r="5335" spans="1:13" x14ac:dyDescent="0.2">
      <c r="A5335" s="47" t="e">
        <f t="shared" si="343"/>
        <v>#VALUE!</v>
      </c>
      <c r="B5335" s="181" t="str">
        <f t="shared" si="344"/>
        <v>11-04-2022</v>
      </c>
      <c r="C5335" s="79" t="e">
        <f t="shared" si="342"/>
        <v>#VALUE!</v>
      </c>
      <c r="D5335" s="195" t="s">
        <v>401</v>
      </c>
      <c r="E5335" s="53" t="s">
        <v>217</v>
      </c>
      <c r="F5335" s="53" t="s">
        <v>146</v>
      </c>
      <c r="G5335" s="50" t="s">
        <v>138</v>
      </c>
      <c r="H5335" s="50" t="s">
        <v>144</v>
      </c>
      <c r="I5335" s="53">
        <v>36</v>
      </c>
      <c r="J5335" s="61">
        <v>0.44</v>
      </c>
      <c r="K5335" s="64">
        <f t="shared" si="345"/>
        <v>0.94307270233196161</v>
      </c>
      <c r="M5335" s="2"/>
    </row>
    <row r="5336" spans="1:13" x14ac:dyDescent="0.2">
      <c r="A5336" s="47" t="e">
        <f t="shared" si="343"/>
        <v>#VALUE!</v>
      </c>
      <c r="B5336" s="181" t="str">
        <f t="shared" si="344"/>
        <v>11-04-2022</v>
      </c>
      <c r="C5336" s="79" t="e">
        <f t="shared" ref="C5336:C5399" si="346">WEEKNUM(D5336)</f>
        <v>#VALUE!</v>
      </c>
      <c r="D5336" s="195" t="s">
        <v>401</v>
      </c>
      <c r="E5336" s="53" t="s">
        <v>217</v>
      </c>
      <c r="F5336" s="53" t="s">
        <v>146</v>
      </c>
      <c r="G5336" s="50" t="s">
        <v>138</v>
      </c>
      <c r="H5336" s="50" t="s">
        <v>144</v>
      </c>
      <c r="I5336" s="53">
        <v>34</v>
      </c>
      <c r="J5336" s="61">
        <v>0.43</v>
      </c>
      <c r="K5336" s="64">
        <f t="shared" si="345"/>
        <v>1.0940362304091187</v>
      </c>
      <c r="M5336" s="2"/>
    </row>
    <row r="5337" spans="1:13" x14ac:dyDescent="0.2">
      <c r="A5337" s="47" t="e">
        <f t="shared" si="343"/>
        <v>#VALUE!</v>
      </c>
      <c r="B5337" s="181" t="str">
        <f t="shared" si="344"/>
        <v>11-04-2022</v>
      </c>
      <c r="C5337" s="79" t="e">
        <f t="shared" si="346"/>
        <v>#VALUE!</v>
      </c>
      <c r="D5337" s="195" t="s">
        <v>401</v>
      </c>
      <c r="E5337" s="53" t="s">
        <v>217</v>
      </c>
      <c r="F5337" s="53" t="s">
        <v>146</v>
      </c>
      <c r="G5337" s="50" t="s">
        <v>138</v>
      </c>
      <c r="H5337" s="50" t="s">
        <v>144</v>
      </c>
      <c r="I5337" s="53">
        <v>45</v>
      </c>
      <c r="J5337" s="61">
        <v>0.86</v>
      </c>
      <c r="K5337" s="64">
        <f t="shared" si="345"/>
        <v>0.94375857338820301</v>
      </c>
      <c r="M5337" s="2"/>
    </row>
    <row r="5338" spans="1:13" x14ac:dyDescent="0.2">
      <c r="A5338" s="47" t="e">
        <f t="shared" si="343"/>
        <v>#VALUE!</v>
      </c>
      <c r="B5338" s="181" t="str">
        <f t="shared" si="344"/>
        <v>11-04-2022</v>
      </c>
      <c r="C5338" s="79" t="e">
        <f t="shared" si="346"/>
        <v>#VALUE!</v>
      </c>
      <c r="D5338" s="195" t="s">
        <v>401</v>
      </c>
      <c r="E5338" s="53" t="s">
        <v>217</v>
      </c>
      <c r="F5338" s="53" t="s">
        <v>146</v>
      </c>
      <c r="G5338" s="50" t="s">
        <v>138</v>
      </c>
      <c r="H5338" s="50" t="s">
        <v>144</v>
      </c>
      <c r="I5338" s="53">
        <v>42</v>
      </c>
      <c r="J5338" s="61">
        <v>0.6</v>
      </c>
      <c r="K5338" s="64">
        <f t="shared" si="345"/>
        <v>0.80984774862325881</v>
      </c>
      <c r="M5338" s="2"/>
    </row>
    <row r="5339" spans="1:13" x14ac:dyDescent="0.2">
      <c r="A5339" s="47" t="e">
        <f t="shared" si="343"/>
        <v>#VALUE!</v>
      </c>
      <c r="B5339" s="181" t="str">
        <f t="shared" si="344"/>
        <v>11-04-2022</v>
      </c>
      <c r="C5339" s="79" t="e">
        <f t="shared" si="346"/>
        <v>#VALUE!</v>
      </c>
      <c r="D5339" s="195" t="s">
        <v>401</v>
      </c>
      <c r="E5339" s="53" t="s">
        <v>217</v>
      </c>
      <c r="F5339" s="53" t="s">
        <v>146</v>
      </c>
      <c r="G5339" s="50" t="s">
        <v>138</v>
      </c>
      <c r="H5339" s="50" t="s">
        <v>144</v>
      </c>
      <c r="I5339" s="53">
        <v>35</v>
      </c>
      <c r="J5339" s="61">
        <v>0.44</v>
      </c>
      <c r="K5339" s="64">
        <f t="shared" si="345"/>
        <v>1.0262390670553936</v>
      </c>
      <c r="M5339" s="2"/>
    </row>
    <row r="5340" spans="1:13" x14ac:dyDescent="0.2">
      <c r="A5340" s="47" t="e">
        <f t="shared" si="343"/>
        <v>#VALUE!</v>
      </c>
      <c r="B5340" s="181" t="str">
        <f t="shared" si="344"/>
        <v>11-04-2022</v>
      </c>
      <c r="C5340" s="79" t="e">
        <f t="shared" si="346"/>
        <v>#VALUE!</v>
      </c>
      <c r="D5340" s="195" t="s">
        <v>401</v>
      </c>
      <c r="E5340" s="53" t="s">
        <v>217</v>
      </c>
      <c r="F5340" s="53" t="s">
        <v>146</v>
      </c>
      <c r="G5340" s="50" t="s">
        <v>138</v>
      </c>
      <c r="H5340" s="50" t="s">
        <v>144</v>
      </c>
      <c r="I5340" s="53">
        <v>34</v>
      </c>
      <c r="J5340" s="61">
        <v>0.33</v>
      </c>
      <c r="K5340" s="64">
        <f t="shared" si="345"/>
        <v>0.8396092000814166</v>
      </c>
      <c r="M5340" s="2"/>
    </row>
    <row r="5341" spans="1:13" x14ac:dyDescent="0.2">
      <c r="A5341" s="47" t="e">
        <f t="shared" si="343"/>
        <v>#VALUE!</v>
      </c>
      <c r="B5341" s="181" t="str">
        <f t="shared" si="344"/>
        <v>11-04-2022</v>
      </c>
      <c r="C5341" s="79" t="e">
        <f t="shared" si="346"/>
        <v>#VALUE!</v>
      </c>
      <c r="D5341" s="195" t="s">
        <v>401</v>
      </c>
      <c r="E5341" s="53" t="s">
        <v>217</v>
      </c>
      <c r="F5341" s="53" t="s">
        <v>146</v>
      </c>
      <c r="G5341" s="50" t="s">
        <v>138</v>
      </c>
      <c r="H5341" s="50" t="s">
        <v>144</v>
      </c>
      <c r="I5341" s="53">
        <v>42</v>
      </c>
      <c r="J5341" s="61">
        <v>0.63</v>
      </c>
      <c r="K5341" s="64">
        <f t="shared" si="345"/>
        <v>0.85034013605442171</v>
      </c>
      <c r="M5341" s="2"/>
    </row>
    <row r="5342" spans="1:13" x14ac:dyDescent="0.2">
      <c r="A5342" s="47" t="e">
        <f t="shared" si="343"/>
        <v>#VALUE!</v>
      </c>
      <c r="B5342" s="181" t="str">
        <f t="shared" si="344"/>
        <v>11-04-2022</v>
      </c>
      <c r="C5342" s="79" t="e">
        <f t="shared" si="346"/>
        <v>#VALUE!</v>
      </c>
      <c r="D5342" s="195" t="s">
        <v>401</v>
      </c>
      <c r="E5342" s="53" t="s">
        <v>217</v>
      </c>
      <c r="F5342" s="53" t="s">
        <v>146</v>
      </c>
      <c r="G5342" s="50" t="s">
        <v>138</v>
      </c>
      <c r="H5342" s="50" t="s">
        <v>144</v>
      </c>
      <c r="I5342" s="53">
        <v>36</v>
      </c>
      <c r="J5342" s="61">
        <v>0.47</v>
      </c>
      <c r="K5342" s="64">
        <f t="shared" si="345"/>
        <v>1.0073731138545954</v>
      </c>
      <c r="M5342" s="2"/>
    </row>
    <row r="5343" spans="1:13" x14ac:dyDescent="0.2">
      <c r="A5343" s="47" t="e">
        <f t="shared" si="343"/>
        <v>#VALUE!</v>
      </c>
      <c r="B5343" s="181" t="str">
        <f t="shared" si="344"/>
        <v>11-04-2022</v>
      </c>
      <c r="C5343" s="79" t="e">
        <f t="shared" si="346"/>
        <v>#VALUE!</v>
      </c>
      <c r="D5343" s="195" t="s">
        <v>401</v>
      </c>
      <c r="E5343" s="53" t="s">
        <v>217</v>
      </c>
      <c r="F5343" s="53" t="s">
        <v>146</v>
      </c>
      <c r="G5343" s="50" t="s">
        <v>138</v>
      </c>
      <c r="H5343" s="50" t="s">
        <v>144</v>
      </c>
      <c r="I5343" s="53">
        <v>38</v>
      </c>
      <c r="J5343" s="61">
        <v>0.5</v>
      </c>
      <c r="K5343" s="64">
        <f t="shared" si="345"/>
        <v>0.91121154687272199</v>
      </c>
      <c r="M5343" s="2"/>
    </row>
    <row r="5344" spans="1:13" x14ac:dyDescent="0.2">
      <c r="A5344" s="47" t="e">
        <f t="shared" si="343"/>
        <v>#VALUE!</v>
      </c>
      <c r="B5344" s="181" t="str">
        <f t="shared" si="344"/>
        <v>11-04-2022</v>
      </c>
      <c r="C5344" s="79" t="e">
        <f t="shared" si="346"/>
        <v>#VALUE!</v>
      </c>
      <c r="D5344" s="195" t="s">
        <v>401</v>
      </c>
      <c r="E5344" s="53" t="s">
        <v>217</v>
      </c>
      <c r="F5344" s="53" t="s">
        <v>146</v>
      </c>
      <c r="G5344" s="50" t="s">
        <v>138</v>
      </c>
      <c r="H5344" s="50" t="s">
        <v>144</v>
      </c>
      <c r="I5344" s="53">
        <v>34</v>
      </c>
      <c r="J5344" s="61">
        <v>0.34</v>
      </c>
      <c r="K5344" s="64">
        <f t="shared" si="345"/>
        <v>0.86505190311418689</v>
      </c>
      <c r="M5344" s="2"/>
    </row>
    <row r="5345" spans="1:13" x14ac:dyDescent="0.2">
      <c r="A5345" s="47" t="e">
        <f t="shared" si="343"/>
        <v>#VALUE!</v>
      </c>
      <c r="B5345" s="181" t="str">
        <f t="shared" si="344"/>
        <v>11-04-2022</v>
      </c>
      <c r="C5345" s="79" t="e">
        <f t="shared" si="346"/>
        <v>#VALUE!</v>
      </c>
      <c r="D5345" s="195" t="s">
        <v>401</v>
      </c>
      <c r="E5345" s="53" t="s">
        <v>217</v>
      </c>
      <c r="F5345" s="53" t="s">
        <v>146</v>
      </c>
      <c r="G5345" s="50" t="s">
        <v>138</v>
      </c>
      <c r="H5345" s="50" t="s">
        <v>144</v>
      </c>
      <c r="I5345" s="53">
        <v>39</v>
      </c>
      <c r="J5345" s="61">
        <v>0.49</v>
      </c>
      <c r="K5345" s="64">
        <f t="shared" si="345"/>
        <v>0.82604224616058941</v>
      </c>
      <c r="M5345" s="2"/>
    </row>
    <row r="5346" spans="1:13" x14ac:dyDescent="0.2">
      <c r="A5346" s="47" t="e">
        <f t="shared" si="343"/>
        <v>#VALUE!</v>
      </c>
      <c r="B5346" s="181" t="str">
        <f t="shared" si="344"/>
        <v>11-04-2022</v>
      </c>
      <c r="C5346" s="79" t="e">
        <f t="shared" si="346"/>
        <v>#VALUE!</v>
      </c>
      <c r="D5346" s="195" t="s">
        <v>401</v>
      </c>
      <c r="E5346" s="53" t="s">
        <v>217</v>
      </c>
      <c r="F5346" s="53" t="s">
        <v>146</v>
      </c>
      <c r="G5346" s="50" t="s">
        <v>138</v>
      </c>
      <c r="H5346" s="50" t="s">
        <v>144</v>
      </c>
      <c r="I5346" s="53">
        <v>37</v>
      </c>
      <c r="J5346" s="61">
        <v>0.41</v>
      </c>
      <c r="K5346" s="64">
        <f t="shared" si="345"/>
        <v>0.80942885910015205</v>
      </c>
      <c r="M5346" s="2"/>
    </row>
    <row r="5347" spans="1:13" x14ac:dyDescent="0.2">
      <c r="A5347" s="47" t="e">
        <f t="shared" si="343"/>
        <v>#VALUE!</v>
      </c>
      <c r="B5347" s="181" t="str">
        <f t="shared" si="344"/>
        <v>11-04-2022</v>
      </c>
      <c r="C5347" s="79" t="e">
        <f t="shared" si="346"/>
        <v>#VALUE!</v>
      </c>
      <c r="D5347" s="195" t="s">
        <v>401</v>
      </c>
      <c r="E5347" s="53" t="s">
        <v>217</v>
      </c>
      <c r="F5347" s="53" t="s">
        <v>152</v>
      </c>
      <c r="G5347" s="50" t="s">
        <v>138</v>
      </c>
      <c r="H5347" s="50" t="s">
        <v>144</v>
      </c>
      <c r="I5347" s="53">
        <v>46</v>
      </c>
      <c r="J5347" s="61">
        <v>0.97</v>
      </c>
      <c r="K5347" s="64">
        <f t="shared" si="345"/>
        <v>0.99654803977973205</v>
      </c>
      <c r="M5347" s="2"/>
    </row>
    <row r="5348" spans="1:13" x14ac:dyDescent="0.2">
      <c r="A5348" s="47" t="e">
        <f t="shared" si="343"/>
        <v>#VALUE!</v>
      </c>
      <c r="B5348" s="181" t="str">
        <f t="shared" si="344"/>
        <v>11-04-2022</v>
      </c>
      <c r="C5348" s="79" t="e">
        <f t="shared" si="346"/>
        <v>#VALUE!</v>
      </c>
      <c r="D5348" s="195" t="s">
        <v>401</v>
      </c>
      <c r="E5348" s="53" t="s">
        <v>221</v>
      </c>
      <c r="F5348" s="53" t="s">
        <v>146</v>
      </c>
      <c r="G5348" s="50" t="s">
        <v>138</v>
      </c>
      <c r="H5348" s="50" t="s">
        <v>144</v>
      </c>
      <c r="I5348" s="53">
        <v>37</v>
      </c>
      <c r="J5348" s="61">
        <v>0.43</v>
      </c>
      <c r="K5348" s="64">
        <f t="shared" si="345"/>
        <v>0.8489131936904033</v>
      </c>
      <c r="M5348" s="2"/>
    </row>
    <row r="5349" spans="1:13" x14ac:dyDescent="0.2">
      <c r="A5349" s="47" t="e">
        <f t="shared" si="343"/>
        <v>#VALUE!</v>
      </c>
      <c r="B5349" s="181" t="str">
        <f t="shared" si="344"/>
        <v>11-04-2022</v>
      </c>
      <c r="C5349" s="79" t="e">
        <f t="shared" si="346"/>
        <v>#VALUE!</v>
      </c>
      <c r="D5349" s="195" t="s">
        <v>401</v>
      </c>
      <c r="E5349" s="53" t="s">
        <v>221</v>
      </c>
      <c r="F5349" s="53" t="s">
        <v>146</v>
      </c>
      <c r="G5349" s="50" t="s">
        <v>138</v>
      </c>
      <c r="H5349" s="50" t="s">
        <v>144</v>
      </c>
      <c r="I5349" s="53">
        <v>37</v>
      </c>
      <c r="J5349" s="61">
        <v>0.41</v>
      </c>
      <c r="K5349" s="64">
        <f t="shared" si="345"/>
        <v>0.80942885910015205</v>
      </c>
      <c r="M5349" s="2"/>
    </row>
    <row r="5350" spans="1:13" x14ac:dyDescent="0.2">
      <c r="A5350" s="47" t="e">
        <f t="shared" ref="A5350:A5413" si="347">YEAR(D5350)</f>
        <v>#VALUE!</v>
      </c>
      <c r="B5350" s="181" t="str">
        <f t="shared" si="344"/>
        <v>11-04-2022</v>
      </c>
      <c r="C5350" s="79" t="e">
        <f t="shared" si="346"/>
        <v>#VALUE!</v>
      </c>
      <c r="D5350" s="195" t="s">
        <v>401</v>
      </c>
      <c r="E5350" s="53" t="s">
        <v>221</v>
      </c>
      <c r="F5350" s="53" t="s">
        <v>146</v>
      </c>
      <c r="G5350" s="50" t="s">
        <v>138</v>
      </c>
      <c r="H5350" s="50" t="s">
        <v>144</v>
      </c>
      <c r="I5350" s="53">
        <v>35</v>
      </c>
      <c r="J5350" s="61">
        <v>0.39</v>
      </c>
      <c r="K5350" s="64">
        <f t="shared" si="345"/>
        <v>0.90962099125364426</v>
      </c>
      <c r="M5350" s="2"/>
    </row>
    <row r="5351" spans="1:13" x14ac:dyDescent="0.2">
      <c r="A5351" s="47" t="e">
        <f t="shared" si="347"/>
        <v>#VALUE!</v>
      </c>
      <c r="B5351" s="181" t="str">
        <f t="shared" si="344"/>
        <v>11-04-2022</v>
      </c>
      <c r="C5351" s="79" t="e">
        <f t="shared" si="346"/>
        <v>#VALUE!</v>
      </c>
      <c r="D5351" s="195" t="s">
        <v>401</v>
      </c>
      <c r="E5351" s="53" t="s">
        <v>221</v>
      </c>
      <c r="F5351" s="53" t="s">
        <v>146</v>
      </c>
      <c r="G5351" s="50" t="s">
        <v>138</v>
      </c>
      <c r="H5351" s="50" t="s">
        <v>144</v>
      </c>
      <c r="I5351" s="53">
        <v>36</v>
      </c>
      <c r="J5351" s="61">
        <v>0.44</v>
      </c>
      <c r="K5351" s="64">
        <f t="shared" si="345"/>
        <v>0.94307270233196161</v>
      </c>
      <c r="M5351" s="2"/>
    </row>
    <row r="5352" spans="1:13" x14ac:dyDescent="0.2">
      <c r="A5352" s="47" t="e">
        <f t="shared" si="347"/>
        <v>#VALUE!</v>
      </c>
      <c r="B5352" s="181" t="str">
        <f t="shared" si="344"/>
        <v>11-04-2022</v>
      </c>
      <c r="C5352" s="79" t="e">
        <f t="shared" si="346"/>
        <v>#VALUE!</v>
      </c>
      <c r="D5352" s="195" t="s">
        <v>401</v>
      </c>
      <c r="E5352" s="53" t="s">
        <v>221</v>
      </c>
      <c r="F5352" s="53" t="s">
        <v>146</v>
      </c>
      <c r="G5352" s="50" t="s">
        <v>138</v>
      </c>
      <c r="H5352" s="50" t="s">
        <v>144</v>
      </c>
      <c r="I5352" s="53">
        <v>36</v>
      </c>
      <c r="J5352" s="61">
        <v>0.43</v>
      </c>
      <c r="K5352" s="64">
        <f t="shared" si="345"/>
        <v>0.92163923182441698</v>
      </c>
      <c r="M5352" s="2"/>
    </row>
    <row r="5353" spans="1:13" x14ac:dyDescent="0.2">
      <c r="A5353" s="47" t="e">
        <f t="shared" si="347"/>
        <v>#VALUE!</v>
      </c>
      <c r="B5353" s="181" t="str">
        <f t="shared" si="344"/>
        <v>11-04-2022</v>
      </c>
      <c r="C5353" s="79" t="e">
        <f t="shared" si="346"/>
        <v>#VALUE!</v>
      </c>
      <c r="D5353" s="195" t="s">
        <v>401</v>
      </c>
      <c r="E5353" s="53" t="s">
        <v>221</v>
      </c>
      <c r="F5353" s="53" t="s">
        <v>146</v>
      </c>
      <c r="G5353" s="50" t="s">
        <v>138</v>
      </c>
      <c r="H5353" s="50" t="s">
        <v>144</v>
      </c>
      <c r="I5353" s="53">
        <v>34</v>
      </c>
      <c r="J5353" s="61">
        <v>0.37</v>
      </c>
      <c r="K5353" s="64">
        <f t="shared" si="345"/>
        <v>0.94138001221249745</v>
      </c>
      <c r="M5353" s="2"/>
    </row>
    <row r="5354" spans="1:13" x14ac:dyDescent="0.2">
      <c r="A5354" s="47" t="e">
        <f t="shared" si="347"/>
        <v>#VALUE!</v>
      </c>
      <c r="B5354" s="181" t="str">
        <f t="shared" si="344"/>
        <v>11-04-2022</v>
      </c>
      <c r="C5354" s="79" t="e">
        <f t="shared" si="346"/>
        <v>#VALUE!</v>
      </c>
      <c r="D5354" s="195" t="s">
        <v>401</v>
      </c>
      <c r="E5354" s="53" t="s">
        <v>221</v>
      </c>
      <c r="F5354" s="53" t="s">
        <v>146</v>
      </c>
      <c r="G5354" s="50" t="s">
        <v>138</v>
      </c>
      <c r="H5354" s="50" t="s">
        <v>144</v>
      </c>
      <c r="I5354" s="53">
        <v>45</v>
      </c>
      <c r="J5354" s="61">
        <v>0.94</v>
      </c>
      <c r="K5354" s="64">
        <f t="shared" si="345"/>
        <v>1.0315500685871055</v>
      </c>
      <c r="M5354" s="2"/>
    </row>
    <row r="5355" spans="1:13" x14ac:dyDescent="0.2">
      <c r="A5355" s="47" t="e">
        <f t="shared" si="347"/>
        <v>#VALUE!</v>
      </c>
      <c r="B5355" s="181" t="str">
        <f t="shared" si="344"/>
        <v>11-04-2022</v>
      </c>
      <c r="C5355" s="79" t="e">
        <f t="shared" si="346"/>
        <v>#VALUE!</v>
      </c>
      <c r="D5355" s="195" t="s">
        <v>401</v>
      </c>
      <c r="E5355" s="53" t="s">
        <v>221</v>
      </c>
      <c r="F5355" s="53" t="s">
        <v>146</v>
      </c>
      <c r="G5355" s="50" t="s">
        <v>138</v>
      </c>
      <c r="H5355" s="50" t="s">
        <v>144</v>
      </c>
      <c r="I5355" s="53">
        <v>34</v>
      </c>
      <c r="J5355" s="61">
        <v>0.35</v>
      </c>
      <c r="K5355" s="64">
        <f t="shared" si="345"/>
        <v>0.89049460614695708</v>
      </c>
      <c r="M5355" s="2"/>
    </row>
    <row r="5356" spans="1:13" x14ac:dyDescent="0.2">
      <c r="A5356" s="47" t="e">
        <f t="shared" si="347"/>
        <v>#VALUE!</v>
      </c>
      <c r="B5356" s="181" t="str">
        <f t="shared" ref="B5356:B5419" si="348">TEXT(D5356,"mmm")</f>
        <v>11-04-2022</v>
      </c>
      <c r="C5356" s="79" t="e">
        <f t="shared" si="346"/>
        <v>#VALUE!</v>
      </c>
      <c r="D5356" s="195" t="s">
        <v>401</v>
      </c>
      <c r="E5356" s="53" t="s">
        <v>221</v>
      </c>
      <c r="F5356" s="53" t="s">
        <v>146</v>
      </c>
      <c r="G5356" s="50" t="s">
        <v>138</v>
      </c>
      <c r="H5356" s="50" t="s">
        <v>144</v>
      </c>
      <c r="I5356" s="53">
        <v>36</v>
      </c>
      <c r="J5356" s="61">
        <v>0.45</v>
      </c>
      <c r="K5356" s="64">
        <f t="shared" si="345"/>
        <v>0.96450617283950613</v>
      </c>
      <c r="M5356" s="2"/>
    </row>
    <row r="5357" spans="1:13" x14ac:dyDescent="0.2">
      <c r="A5357" s="47" t="e">
        <f t="shared" si="347"/>
        <v>#VALUE!</v>
      </c>
      <c r="B5357" s="181" t="str">
        <f t="shared" si="348"/>
        <v>11-04-2022</v>
      </c>
      <c r="C5357" s="79" t="e">
        <f t="shared" si="346"/>
        <v>#VALUE!</v>
      </c>
      <c r="D5357" s="195" t="s">
        <v>401</v>
      </c>
      <c r="E5357" s="53" t="s">
        <v>221</v>
      </c>
      <c r="F5357" s="53" t="s">
        <v>146</v>
      </c>
      <c r="G5357" s="50" t="s">
        <v>138</v>
      </c>
      <c r="H5357" s="50" t="s">
        <v>144</v>
      </c>
      <c r="I5357" s="53">
        <v>36</v>
      </c>
      <c r="J5357" s="61">
        <v>0.4</v>
      </c>
      <c r="K5357" s="64">
        <f t="shared" si="345"/>
        <v>0.85733882030178321</v>
      </c>
      <c r="M5357" s="2"/>
    </row>
    <row r="5358" spans="1:13" x14ac:dyDescent="0.2">
      <c r="A5358" s="47" t="e">
        <f t="shared" si="347"/>
        <v>#VALUE!</v>
      </c>
      <c r="B5358" s="181" t="str">
        <f t="shared" si="348"/>
        <v>11-04-2022</v>
      </c>
      <c r="C5358" s="79" t="e">
        <f t="shared" si="346"/>
        <v>#VALUE!</v>
      </c>
      <c r="D5358" s="195" t="s">
        <v>401</v>
      </c>
      <c r="E5358" s="53" t="s">
        <v>221</v>
      </c>
      <c r="F5358" s="53" t="s">
        <v>146</v>
      </c>
      <c r="G5358" s="50" t="s">
        <v>138</v>
      </c>
      <c r="H5358" s="50" t="s">
        <v>144</v>
      </c>
      <c r="I5358" s="53">
        <v>40</v>
      </c>
      <c r="J5358" s="61">
        <v>0.69</v>
      </c>
      <c r="K5358" s="64">
        <f t="shared" si="345"/>
        <v>1.078125</v>
      </c>
      <c r="M5358" s="2"/>
    </row>
    <row r="5359" spans="1:13" x14ac:dyDescent="0.2">
      <c r="A5359" s="47" t="e">
        <f t="shared" si="347"/>
        <v>#VALUE!</v>
      </c>
      <c r="B5359" s="181" t="str">
        <f t="shared" si="348"/>
        <v>11-04-2022</v>
      </c>
      <c r="C5359" s="79" t="e">
        <f t="shared" si="346"/>
        <v>#VALUE!</v>
      </c>
      <c r="D5359" s="195" t="s">
        <v>401</v>
      </c>
      <c r="E5359" s="53" t="s">
        <v>221</v>
      </c>
      <c r="F5359" s="53" t="s">
        <v>146</v>
      </c>
      <c r="G5359" s="50" t="s">
        <v>138</v>
      </c>
      <c r="H5359" s="50" t="s">
        <v>144</v>
      </c>
      <c r="I5359" s="53">
        <v>34</v>
      </c>
      <c r="J5359" s="61">
        <v>0.35</v>
      </c>
      <c r="K5359" s="64">
        <f t="shared" si="345"/>
        <v>0.89049460614695708</v>
      </c>
      <c r="M5359" s="2"/>
    </row>
    <row r="5360" spans="1:13" x14ac:dyDescent="0.2">
      <c r="A5360" s="47" t="e">
        <f t="shared" si="347"/>
        <v>#VALUE!</v>
      </c>
      <c r="B5360" s="181" t="str">
        <f t="shared" si="348"/>
        <v>11-04-2022</v>
      </c>
      <c r="C5360" s="79" t="e">
        <f t="shared" si="346"/>
        <v>#VALUE!</v>
      </c>
      <c r="D5360" s="195" t="s">
        <v>401</v>
      </c>
      <c r="E5360" s="53" t="s">
        <v>221</v>
      </c>
      <c r="F5360" s="53" t="s">
        <v>146</v>
      </c>
      <c r="G5360" s="50" t="s">
        <v>138</v>
      </c>
      <c r="H5360" s="50" t="s">
        <v>144</v>
      </c>
      <c r="I5360" s="53">
        <v>37</v>
      </c>
      <c r="J5360" s="61">
        <v>0.47</v>
      </c>
      <c r="K5360" s="64">
        <f t="shared" si="345"/>
        <v>0.92788186287090602</v>
      </c>
      <c r="M5360" s="2"/>
    </row>
    <row r="5361" spans="1:13" x14ac:dyDescent="0.2">
      <c r="A5361" s="47" t="e">
        <f t="shared" si="347"/>
        <v>#VALUE!</v>
      </c>
      <c r="B5361" s="181" t="str">
        <f t="shared" si="348"/>
        <v>11-04-2022</v>
      </c>
      <c r="C5361" s="79" t="e">
        <f t="shared" si="346"/>
        <v>#VALUE!</v>
      </c>
      <c r="D5361" s="195" t="s">
        <v>401</v>
      </c>
      <c r="E5361" s="53" t="s">
        <v>221</v>
      </c>
      <c r="F5361" s="53" t="s">
        <v>146</v>
      </c>
      <c r="G5361" s="50" t="s">
        <v>138</v>
      </c>
      <c r="H5361" s="50" t="s">
        <v>144</v>
      </c>
      <c r="I5361" s="53">
        <v>34</v>
      </c>
      <c r="J5361" s="61">
        <v>0.38</v>
      </c>
      <c r="K5361" s="64">
        <f t="shared" si="345"/>
        <v>0.96682271524526764</v>
      </c>
      <c r="M5361" s="2"/>
    </row>
    <row r="5362" spans="1:13" x14ac:dyDescent="0.2">
      <c r="A5362" s="47" t="e">
        <f t="shared" si="347"/>
        <v>#VALUE!</v>
      </c>
      <c r="B5362" s="181" t="str">
        <f t="shared" si="348"/>
        <v>11-04-2022</v>
      </c>
      <c r="C5362" s="79" t="e">
        <f t="shared" si="346"/>
        <v>#VALUE!</v>
      </c>
      <c r="D5362" s="195" t="s">
        <v>401</v>
      </c>
      <c r="E5362" s="53" t="s">
        <v>221</v>
      </c>
      <c r="F5362" s="53" t="s">
        <v>146</v>
      </c>
      <c r="G5362" s="50" t="s">
        <v>138</v>
      </c>
      <c r="H5362" s="50" t="s">
        <v>144</v>
      </c>
      <c r="I5362" s="53">
        <v>41</v>
      </c>
      <c r="J5362" s="61">
        <v>0.66</v>
      </c>
      <c r="K5362" s="64">
        <f t="shared" si="345"/>
        <v>0.95761814251099087</v>
      </c>
      <c r="M5362" s="2"/>
    </row>
    <row r="5363" spans="1:13" x14ac:dyDescent="0.2">
      <c r="A5363" s="47" t="e">
        <f t="shared" si="347"/>
        <v>#VALUE!</v>
      </c>
      <c r="B5363" s="181" t="str">
        <f t="shared" si="348"/>
        <v>11-04-2022</v>
      </c>
      <c r="C5363" s="79" t="e">
        <f t="shared" si="346"/>
        <v>#VALUE!</v>
      </c>
      <c r="D5363" s="195" t="s">
        <v>401</v>
      </c>
      <c r="E5363" s="53" t="s">
        <v>221</v>
      </c>
      <c r="F5363" s="53" t="s">
        <v>146</v>
      </c>
      <c r="G5363" s="50" t="s">
        <v>138</v>
      </c>
      <c r="H5363" s="50" t="s">
        <v>144</v>
      </c>
      <c r="I5363" s="53">
        <v>35</v>
      </c>
      <c r="J5363" s="61">
        <v>0.41</v>
      </c>
      <c r="K5363" s="64">
        <f t="shared" si="345"/>
        <v>0.95626822157434399</v>
      </c>
      <c r="M5363" s="2"/>
    </row>
    <row r="5364" spans="1:13" x14ac:dyDescent="0.2">
      <c r="A5364" s="47" t="e">
        <f t="shared" si="347"/>
        <v>#VALUE!</v>
      </c>
      <c r="B5364" s="181" t="str">
        <f t="shared" si="348"/>
        <v>11-04-2022</v>
      </c>
      <c r="C5364" s="79" t="e">
        <f t="shared" si="346"/>
        <v>#VALUE!</v>
      </c>
      <c r="D5364" s="195" t="s">
        <v>401</v>
      </c>
      <c r="E5364" s="53" t="s">
        <v>221</v>
      </c>
      <c r="F5364" s="53" t="s">
        <v>146</v>
      </c>
      <c r="G5364" s="50" t="s">
        <v>138</v>
      </c>
      <c r="H5364" s="50" t="s">
        <v>144</v>
      </c>
      <c r="I5364" s="53">
        <v>36</v>
      </c>
      <c r="J5364" s="61">
        <v>0.36</v>
      </c>
      <c r="K5364" s="64">
        <f t="shared" si="345"/>
        <v>0.77160493827160492</v>
      </c>
      <c r="M5364" s="2"/>
    </row>
    <row r="5365" spans="1:13" x14ac:dyDescent="0.2">
      <c r="A5365" s="47" t="e">
        <f t="shared" si="347"/>
        <v>#VALUE!</v>
      </c>
      <c r="B5365" s="181" t="str">
        <f t="shared" si="348"/>
        <v>11-04-2022</v>
      </c>
      <c r="C5365" s="79" t="e">
        <f t="shared" si="346"/>
        <v>#VALUE!</v>
      </c>
      <c r="D5365" s="195" t="s">
        <v>401</v>
      </c>
      <c r="E5365" s="53" t="s">
        <v>221</v>
      </c>
      <c r="F5365" s="53" t="s">
        <v>146</v>
      </c>
      <c r="G5365" s="50" t="s">
        <v>138</v>
      </c>
      <c r="H5365" s="50" t="s">
        <v>144</v>
      </c>
      <c r="I5365" s="53">
        <v>34</v>
      </c>
      <c r="J5365" s="61">
        <v>0.37</v>
      </c>
      <c r="K5365" s="64">
        <f t="shared" si="345"/>
        <v>0.94138001221249745</v>
      </c>
      <c r="M5365" s="2"/>
    </row>
    <row r="5366" spans="1:13" x14ac:dyDescent="0.2">
      <c r="A5366" s="47" t="e">
        <f t="shared" si="347"/>
        <v>#VALUE!</v>
      </c>
      <c r="B5366" s="181" t="str">
        <f t="shared" si="348"/>
        <v>11-04-2022</v>
      </c>
      <c r="C5366" s="79" t="e">
        <f t="shared" si="346"/>
        <v>#VALUE!</v>
      </c>
      <c r="D5366" s="195" t="s">
        <v>401</v>
      </c>
      <c r="E5366" s="53" t="s">
        <v>221</v>
      </c>
      <c r="F5366" s="53" t="s">
        <v>146</v>
      </c>
      <c r="G5366" s="50" t="s">
        <v>138</v>
      </c>
      <c r="H5366" s="50" t="s">
        <v>144</v>
      </c>
      <c r="I5366" s="53">
        <v>35</v>
      </c>
      <c r="J5366" s="61">
        <v>0.39</v>
      </c>
      <c r="K5366" s="64">
        <f t="shared" si="345"/>
        <v>0.90962099125364426</v>
      </c>
      <c r="M5366" s="2"/>
    </row>
    <row r="5367" spans="1:13" x14ac:dyDescent="0.2">
      <c r="A5367" s="47" t="e">
        <f t="shared" si="347"/>
        <v>#VALUE!</v>
      </c>
      <c r="B5367" s="181" t="str">
        <f t="shared" si="348"/>
        <v>11-04-2022</v>
      </c>
      <c r="C5367" s="79" t="e">
        <f t="shared" si="346"/>
        <v>#VALUE!</v>
      </c>
      <c r="D5367" s="195" t="s">
        <v>401</v>
      </c>
      <c r="E5367" s="53" t="s">
        <v>221</v>
      </c>
      <c r="F5367" s="53" t="s">
        <v>146</v>
      </c>
      <c r="G5367" s="50" t="s">
        <v>138</v>
      </c>
      <c r="H5367" s="50" t="s">
        <v>144</v>
      </c>
      <c r="I5367" s="53">
        <v>33</v>
      </c>
      <c r="J5367" s="61">
        <v>0.27</v>
      </c>
      <c r="K5367" s="64">
        <f t="shared" si="345"/>
        <v>0.75131480090157776</v>
      </c>
      <c r="M5367" s="2"/>
    </row>
    <row r="5368" spans="1:13" x14ac:dyDescent="0.2">
      <c r="A5368" s="47" t="e">
        <f t="shared" si="347"/>
        <v>#VALUE!</v>
      </c>
      <c r="B5368" s="181" t="str">
        <f t="shared" si="348"/>
        <v>11-04-2022</v>
      </c>
      <c r="C5368" s="79" t="e">
        <f t="shared" si="346"/>
        <v>#VALUE!</v>
      </c>
      <c r="D5368" s="195" t="s">
        <v>401</v>
      </c>
      <c r="E5368" s="53" t="s">
        <v>221</v>
      </c>
      <c r="F5368" s="53" t="s">
        <v>146</v>
      </c>
      <c r="G5368" s="50" t="s">
        <v>138</v>
      </c>
      <c r="H5368" s="50" t="s">
        <v>144</v>
      </c>
      <c r="I5368" s="53">
        <v>40</v>
      </c>
      <c r="J5368" s="61">
        <v>0.72</v>
      </c>
      <c r="K5368" s="64">
        <f t="shared" si="345"/>
        <v>1.125</v>
      </c>
      <c r="M5368" s="2"/>
    </row>
    <row r="5369" spans="1:13" x14ac:dyDescent="0.2">
      <c r="A5369" s="47" t="e">
        <f t="shared" si="347"/>
        <v>#VALUE!</v>
      </c>
      <c r="B5369" s="181" t="str">
        <f t="shared" si="348"/>
        <v>11-04-2022</v>
      </c>
      <c r="C5369" s="79" t="e">
        <f t="shared" si="346"/>
        <v>#VALUE!</v>
      </c>
      <c r="D5369" s="195" t="s">
        <v>401</v>
      </c>
      <c r="E5369" s="53" t="s">
        <v>221</v>
      </c>
      <c r="F5369" s="53" t="s">
        <v>146</v>
      </c>
      <c r="G5369" s="50" t="s">
        <v>138</v>
      </c>
      <c r="H5369" s="50" t="s">
        <v>144</v>
      </c>
      <c r="I5369" s="53">
        <v>37</v>
      </c>
      <c r="J5369" s="61">
        <v>0.44</v>
      </c>
      <c r="K5369" s="64">
        <f t="shared" si="345"/>
        <v>0.86865536098552898</v>
      </c>
      <c r="M5369" s="2"/>
    </row>
    <row r="5370" spans="1:13" x14ac:dyDescent="0.2">
      <c r="A5370" s="47" t="e">
        <f t="shared" si="347"/>
        <v>#VALUE!</v>
      </c>
      <c r="B5370" s="181" t="str">
        <f t="shared" si="348"/>
        <v>11-04-2022</v>
      </c>
      <c r="C5370" s="79" t="e">
        <f t="shared" si="346"/>
        <v>#VALUE!</v>
      </c>
      <c r="D5370" s="195" t="s">
        <v>401</v>
      </c>
      <c r="E5370" s="53" t="s">
        <v>221</v>
      </c>
      <c r="F5370" s="53" t="s">
        <v>146</v>
      </c>
      <c r="G5370" s="50" t="s">
        <v>138</v>
      </c>
      <c r="H5370" s="50" t="s">
        <v>144</v>
      </c>
      <c r="I5370" s="53">
        <v>41</v>
      </c>
      <c r="J5370" s="61">
        <v>0.67</v>
      </c>
      <c r="K5370" s="64">
        <f t="shared" si="345"/>
        <v>0.97212750830661188</v>
      </c>
      <c r="M5370" s="2"/>
    </row>
    <row r="5371" spans="1:13" x14ac:dyDescent="0.2">
      <c r="A5371" s="47" t="e">
        <f t="shared" si="347"/>
        <v>#VALUE!</v>
      </c>
      <c r="B5371" s="181" t="str">
        <f t="shared" si="348"/>
        <v>11-04-2022</v>
      </c>
      <c r="C5371" s="79" t="e">
        <f t="shared" si="346"/>
        <v>#VALUE!</v>
      </c>
      <c r="D5371" s="195" t="s">
        <v>401</v>
      </c>
      <c r="E5371" s="53" t="s">
        <v>221</v>
      </c>
      <c r="F5371" s="53" t="s">
        <v>146</v>
      </c>
      <c r="G5371" s="50" t="s">
        <v>138</v>
      </c>
      <c r="H5371" s="50" t="s">
        <v>144</v>
      </c>
      <c r="I5371" s="53">
        <v>41</v>
      </c>
      <c r="J5371" s="61">
        <v>0.76</v>
      </c>
      <c r="K5371" s="64">
        <f t="shared" si="345"/>
        <v>1.1027118004672016</v>
      </c>
      <c r="M5371" s="2"/>
    </row>
    <row r="5372" spans="1:13" x14ac:dyDescent="0.2">
      <c r="A5372" s="47" t="e">
        <f t="shared" si="347"/>
        <v>#VALUE!</v>
      </c>
      <c r="B5372" s="181" t="str">
        <f t="shared" si="348"/>
        <v>11-04-2022</v>
      </c>
      <c r="C5372" s="79" t="e">
        <f t="shared" si="346"/>
        <v>#VALUE!</v>
      </c>
      <c r="D5372" s="195" t="s">
        <v>401</v>
      </c>
      <c r="E5372" s="53" t="s">
        <v>223</v>
      </c>
      <c r="F5372" s="53" t="s">
        <v>146</v>
      </c>
      <c r="G5372" s="50" t="s">
        <v>138</v>
      </c>
      <c r="H5372" s="50" t="s">
        <v>144</v>
      </c>
      <c r="I5372" s="53">
        <v>42</v>
      </c>
      <c r="J5372" s="61">
        <v>0.77</v>
      </c>
      <c r="K5372" s="64">
        <f t="shared" si="345"/>
        <v>1.0393046107331823</v>
      </c>
      <c r="M5372" s="2"/>
    </row>
    <row r="5373" spans="1:13" x14ac:dyDescent="0.2">
      <c r="A5373" s="47" t="e">
        <f t="shared" si="347"/>
        <v>#VALUE!</v>
      </c>
      <c r="B5373" s="181" t="str">
        <f t="shared" si="348"/>
        <v>11-04-2022</v>
      </c>
      <c r="C5373" s="79" t="e">
        <f t="shared" si="346"/>
        <v>#VALUE!</v>
      </c>
      <c r="D5373" s="195" t="s">
        <v>401</v>
      </c>
      <c r="E5373" s="53" t="s">
        <v>223</v>
      </c>
      <c r="F5373" s="53" t="s">
        <v>146</v>
      </c>
      <c r="G5373" s="50" t="s">
        <v>138</v>
      </c>
      <c r="H5373" s="50" t="s">
        <v>144</v>
      </c>
      <c r="I5373" s="53">
        <v>42</v>
      </c>
      <c r="J5373" s="61">
        <v>0.27</v>
      </c>
      <c r="K5373" s="64">
        <f t="shared" si="345"/>
        <v>0.36443148688046645</v>
      </c>
      <c r="M5373" s="2"/>
    </row>
    <row r="5374" spans="1:13" x14ac:dyDescent="0.2">
      <c r="A5374" s="47" t="e">
        <f t="shared" si="347"/>
        <v>#VALUE!</v>
      </c>
      <c r="B5374" s="181" t="str">
        <f t="shared" si="348"/>
        <v>11-04-2022</v>
      </c>
      <c r="C5374" s="79" t="e">
        <f t="shared" si="346"/>
        <v>#VALUE!</v>
      </c>
      <c r="D5374" s="195" t="s">
        <v>401</v>
      </c>
      <c r="E5374" s="53" t="s">
        <v>223</v>
      </c>
      <c r="F5374" s="53" t="s">
        <v>146</v>
      </c>
      <c r="G5374" s="50" t="s">
        <v>138</v>
      </c>
      <c r="H5374" s="50" t="s">
        <v>144</v>
      </c>
      <c r="I5374" s="53">
        <v>35</v>
      </c>
      <c r="J5374" s="61">
        <v>0.36</v>
      </c>
      <c r="K5374" s="64">
        <f t="shared" si="345"/>
        <v>0.83965014577259478</v>
      </c>
      <c r="M5374" s="2"/>
    </row>
    <row r="5375" spans="1:13" x14ac:dyDescent="0.2">
      <c r="A5375" s="47" t="e">
        <f t="shared" si="347"/>
        <v>#VALUE!</v>
      </c>
      <c r="B5375" s="181" t="str">
        <f t="shared" si="348"/>
        <v>11-04-2022</v>
      </c>
      <c r="C5375" s="79" t="e">
        <f t="shared" si="346"/>
        <v>#VALUE!</v>
      </c>
      <c r="D5375" s="195" t="s">
        <v>401</v>
      </c>
      <c r="E5375" s="53" t="s">
        <v>223</v>
      </c>
      <c r="F5375" s="53" t="s">
        <v>146</v>
      </c>
      <c r="G5375" s="50" t="s">
        <v>138</v>
      </c>
      <c r="H5375" s="50" t="s">
        <v>144</v>
      </c>
      <c r="I5375" s="53">
        <v>36</v>
      </c>
      <c r="J5375" s="61">
        <v>0.42</v>
      </c>
      <c r="K5375" s="64">
        <f t="shared" si="345"/>
        <v>0.90020576131687247</v>
      </c>
      <c r="M5375" s="2"/>
    </row>
    <row r="5376" spans="1:13" x14ac:dyDescent="0.2">
      <c r="A5376" s="47" t="e">
        <f t="shared" si="347"/>
        <v>#VALUE!</v>
      </c>
      <c r="B5376" s="181" t="str">
        <f t="shared" si="348"/>
        <v>11-04-2022</v>
      </c>
      <c r="C5376" s="79" t="e">
        <f t="shared" si="346"/>
        <v>#VALUE!</v>
      </c>
      <c r="D5376" s="195" t="s">
        <v>401</v>
      </c>
      <c r="E5376" s="53" t="s">
        <v>223</v>
      </c>
      <c r="F5376" s="53" t="s">
        <v>146</v>
      </c>
      <c r="G5376" s="50" t="s">
        <v>138</v>
      </c>
      <c r="H5376" s="50" t="s">
        <v>144</v>
      </c>
      <c r="I5376" s="53">
        <v>34</v>
      </c>
      <c r="J5376" s="61">
        <v>0.37</v>
      </c>
      <c r="K5376" s="64">
        <f t="shared" si="345"/>
        <v>0.94138001221249745</v>
      </c>
      <c r="M5376" s="2"/>
    </row>
    <row r="5377" spans="1:13" x14ac:dyDescent="0.2">
      <c r="A5377" s="47" t="e">
        <f t="shared" si="347"/>
        <v>#VALUE!</v>
      </c>
      <c r="B5377" s="181" t="str">
        <f t="shared" si="348"/>
        <v>11-04-2022</v>
      </c>
      <c r="C5377" s="79" t="e">
        <f t="shared" si="346"/>
        <v>#VALUE!</v>
      </c>
      <c r="D5377" s="195" t="s">
        <v>401</v>
      </c>
      <c r="E5377" s="53" t="s">
        <v>223</v>
      </c>
      <c r="F5377" s="53" t="s">
        <v>146</v>
      </c>
      <c r="G5377" s="50" t="s">
        <v>138</v>
      </c>
      <c r="H5377" s="50" t="s">
        <v>144</v>
      </c>
      <c r="I5377" s="53">
        <v>30</v>
      </c>
      <c r="J5377" s="61">
        <v>0.38</v>
      </c>
      <c r="K5377" s="64">
        <f t="shared" ref="K5377:K5440" si="349">IF(J5377="","",(J5377*100000)/(I5377^3))</f>
        <v>1.4074074074074074</v>
      </c>
      <c r="M5377" s="2"/>
    </row>
    <row r="5378" spans="1:13" x14ac:dyDescent="0.2">
      <c r="A5378" s="47" t="e">
        <f t="shared" si="347"/>
        <v>#VALUE!</v>
      </c>
      <c r="B5378" s="181" t="str">
        <f t="shared" si="348"/>
        <v>11-04-2022</v>
      </c>
      <c r="C5378" s="79" t="e">
        <f t="shared" si="346"/>
        <v>#VALUE!</v>
      </c>
      <c r="D5378" s="195" t="s">
        <v>401</v>
      </c>
      <c r="E5378" s="53" t="s">
        <v>223</v>
      </c>
      <c r="F5378" s="53" t="s">
        <v>146</v>
      </c>
      <c r="G5378" s="50" t="s">
        <v>138</v>
      </c>
      <c r="H5378" s="50" t="s">
        <v>144</v>
      </c>
      <c r="I5378" s="53">
        <v>35</v>
      </c>
      <c r="J5378" s="61">
        <v>0.4</v>
      </c>
      <c r="K5378" s="64">
        <f t="shared" si="349"/>
        <v>0.93294460641399413</v>
      </c>
      <c r="M5378" s="2"/>
    </row>
    <row r="5379" spans="1:13" x14ac:dyDescent="0.2">
      <c r="A5379" s="47" t="e">
        <f t="shared" si="347"/>
        <v>#VALUE!</v>
      </c>
      <c r="B5379" s="181" t="str">
        <f t="shared" si="348"/>
        <v>11-04-2022</v>
      </c>
      <c r="C5379" s="79" t="e">
        <f t="shared" si="346"/>
        <v>#VALUE!</v>
      </c>
      <c r="D5379" s="195" t="s">
        <v>401</v>
      </c>
      <c r="E5379" s="53" t="s">
        <v>223</v>
      </c>
      <c r="F5379" s="53" t="s">
        <v>146</v>
      </c>
      <c r="G5379" s="50" t="s">
        <v>138</v>
      </c>
      <c r="H5379" s="50" t="s">
        <v>144</v>
      </c>
      <c r="I5379" s="53">
        <v>37</v>
      </c>
      <c r="J5379" s="61">
        <v>0.42</v>
      </c>
      <c r="K5379" s="64">
        <f t="shared" si="349"/>
        <v>0.82917102639527762</v>
      </c>
      <c r="M5379" s="2"/>
    </row>
    <row r="5380" spans="1:13" x14ac:dyDescent="0.2">
      <c r="A5380" s="47" t="e">
        <f t="shared" si="347"/>
        <v>#VALUE!</v>
      </c>
      <c r="B5380" s="181" t="str">
        <f t="shared" si="348"/>
        <v>11-04-2022</v>
      </c>
      <c r="C5380" s="79" t="e">
        <f t="shared" si="346"/>
        <v>#VALUE!</v>
      </c>
      <c r="D5380" s="195" t="s">
        <v>401</v>
      </c>
      <c r="E5380" s="53" t="s">
        <v>223</v>
      </c>
      <c r="F5380" s="53" t="s">
        <v>146</v>
      </c>
      <c r="G5380" s="50" t="s">
        <v>138</v>
      </c>
      <c r="H5380" s="50" t="s">
        <v>144</v>
      </c>
      <c r="I5380" s="53">
        <v>34</v>
      </c>
      <c r="J5380" s="61">
        <v>0.35</v>
      </c>
      <c r="K5380" s="64">
        <f t="shared" si="349"/>
        <v>0.89049460614695708</v>
      </c>
      <c r="M5380" s="2"/>
    </row>
    <row r="5381" spans="1:13" x14ac:dyDescent="0.2">
      <c r="A5381" s="47" t="e">
        <f t="shared" si="347"/>
        <v>#VALUE!</v>
      </c>
      <c r="B5381" s="181" t="str">
        <f t="shared" si="348"/>
        <v>11-04-2022</v>
      </c>
      <c r="C5381" s="79" t="e">
        <f t="shared" si="346"/>
        <v>#VALUE!</v>
      </c>
      <c r="D5381" s="195" t="s">
        <v>401</v>
      </c>
      <c r="E5381" s="53" t="s">
        <v>223</v>
      </c>
      <c r="F5381" s="53" t="s">
        <v>146</v>
      </c>
      <c r="G5381" s="50" t="s">
        <v>138</v>
      </c>
      <c r="H5381" s="50" t="s">
        <v>144</v>
      </c>
      <c r="I5381" s="53">
        <v>38</v>
      </c>
      <c r="J5381" s="61">
        <v>0.44</v>
      </c>
      <c r="K5381" s="64">
        <f t="shared" si="349"/>
        <v>0.80186616124799537</v>
      </c>
      <c r="M5381" s="2"/>
    </row>
    <row r="5382" spans="1:13" x14ac:dyDescent="0.2">
      <c r="A5382" s="47" t="e">
        <f t="shared" si="347"/>
        <v>#VALUE!</v>
      </c>
      <c r="B5382" s="181" t="str">
        <f t="shared" si="348"/>
        <v>11-04-2022</v>
      </c>
      <c r="C5382" s="79" t="e">
        <f t="shared" si="346"/>
        <v>#VALUE!</v>
      </c>
      <c r="D5382" s="195" t="s">
        <v>401</v>
      </c>
      <c r="E5382" s="53" t="s">
        <v>223</v>
      </c>
      <c r="F5382" s="53" t="s">
        <v>146</v>
      </c>
      <c r="G5382" s="50" t="s">
        <v>138</v>
      </c>
      <c r="H5382" s="50" t="s">
        <v>144</v>
      </c>
      <c r="I5382" s="53">
        <v>37</v>
      </c>
      <c r="J5382" s="61">
        <v>0.41</v>
      </c>
      <c r="K5382" s="64">
        <f t="shared" si="349"/>
        <v>0.80942885910015205</v>
      </c>
      <c r="M5382" s="2"/>
    </row>
    <row r="5383" spans="1:13" x14ac:dyDescent="0.2">
      <c r="A5383" s="47" t="e">
        <f t="shared" si="347"/>
        <v>#VALUE!</v>
      </c>
      <c r="B5383" s="181" t="str">
        <f t="shared" si="348"/>
        <v>11-04-2022</v>
      </c>
      <c r="C5383" s="79" t="e">
        <f t="shared" si="346"/>
        <v>#VALUE!</v>
      </c>
      <c r="D5383" s="195" t="s">
        <v>401</v>
      </c>
      <c r="E5383" s="53" t="s">
        <v>223</v>
      </c>
      <c r="F5383" s="53" t="s">
        <v>146</v>
      </c>
      <c r="G5383" s="50" t="s">
        <v>138</v>
      </c>
      <c r="H5383" s="50" t="s">
        <v>144</v>
      </c>
      <c r="I5383" s="53">
        <v>37</v>
      </c>
      <c r="J5383" s="61">
        <v>0.42</v>
      </c>
      <c r="K5383" s="64">
        <f t="shared" si="349"/>
        <v>0.82917102639527762</v>
      </c>
      <c r="M5383" s="2"/>
    </row>
    <row r="5384" spans="1:13" x14ac:dyDescent="0.2">
      <c r="A5384" s="47" t="e">
        <f t="shared" si="347"/>
        <v>#VALUE!</v>
      </c>
      <c r="B5384" s="181" t="str">
        <f t="shared" si="348"/>
        <v>11-04-2022</v>
      </c>
      <c r="C5384" s="79" t="e">
        <f t="shared" si="346"/>
        <v>#VALUE!</v>
      </c>
      <c r="D5384" s="195" t="s">
        <v>401</v>
      </c>
      <c r="E5384" s="53" t="s">
        <v>223</v>
      </c>
      <c r="F5384" s="53" t="s">
        <v>146</v>
      </c>
      <c r="G5384" s="50" t="s">
        <v>138</v>
      </c>
      <c r="H5384" s="50" t="s">
        <v>144</v>
      </c>
      <c r="I5384" s="53">
        <v>39</v>
      </c>
      <c r="J5384" s="61">
        <v>0.56000000000000005</v>
      </c>
      <c r="K5384" s="64">
        <f t="shared" si="349"/>
        <v>0.94404828132638796</v>
      </c>
      <c r="M5384" s="2"/>
    </row>
    <row r="5385" spans="1:13" x14ac:dyDescent="0.2">
      <c r="A5385" s="47" t="e">
        <f t="shared" si="347"/>
        <v>#VALUE!</v>
      </c>
      <c r="B5385" s="181" t="str">
        <f t="shared" si="348"/>
        <v>11-04-2022</v>
      </c>
      <c r="C5385" s="79" t="e">
        <f t="shared" si="346"/>
        <v>#VALUE!</v>
      </c>
      <c r="D5385" s="195" t="s">
        <v>401</v>
      </c>
      <c r="E5385" s="53" t="s">
        <v>223</v>
      </c>
      <c r="F5385" s="53" t="s">
        <v>146</v>
      </c>
      <c r="G5385" s="50" t="s">
        <v>138</v>
      </c>
      <c r="H5385" s="50" t="s">
        <v>144</v>
      </c>
      <c r="I5385" s="53">
        <v>36</v>
      </c>
      <c r="J5385" s="61">
        <v>0.42</v>
      </c>
      <c r="K5385" s="64">
        <f t="shared" si="349"/>
        <v>0.90020576131687247</v>
      </c>
      <c r="M5385" s="2"/>
    </row>
    <row r="5386" spans="1:13" x14ac:dyDescent="0.2">
      <c r="A5386" s="47" t="e">
        <f t="shared" si="347"/>
        <v>#VALUE!</v>
      </c>
      <c r="B5386" s="181" t="str">
        <f t="shared" si="348"/>
        <v>11-04-2022</v>
      </c>
      <c r="C5386" s="79" t="e">
        <f t="shared" si="346"/>
        <v>#VALUE!</v>
      </c>
      <c r="D5386" s="195" t="s">
        <v>401</v>
      </c>
      <c r="E5386" s="53" t="s">
        <v>223</v>
      </c>
      <c r="F5386" s="53" t="s">
        <v>146</v>
      </c>
      <c r="G5386" s="50" t="s">
        <v>138</v>
      </c>
      <c r="H5386" s="50" t="s">
        <v>144</v>
      </c>
      <c r="I5386" s="53">
        <v>35</v>
      </c>
      <c r="J5386" s="61">
        <v>0.38</v>
      </c>
      <c r="K5386" s="64">
        <f t="shared" si="349"/>
        <v>0.88629737609329451</v>
      </c>
      <c r="M5386" s="2"/>
    </row>
    <row r="5387" spans="1:13" x14ac:dyDescent="0.2">
      <c r="A5387" s="47" t="e">
        <f t="shared" si="347"/>
        <v>#VALUE!</v>
      </c>
      <c r="B5387" s="181" t="str">
        <f t="shared" si="348"/>
        <v>11-04-2022</v>
      </c>
      <c r="C5387" s="79" t="e">
        <f t="shared" si="346"/>
        <v>#VALUE!</v>
      </c>
      <c r="D5387" s="195" t="s">
        <v>401</v>
      </c>
      <c r="E5387" s="53" t="s">
        <v>223</v>
      </c>
      <c r="F5387" s="53" t="s">
        <v>146</v>
      </c>
      <c r="G5387" s="50" t="s">
        <v>138</v>
      </c>
      <c r="H5387" s="50" t="s">
        <v>144</v>
      </c>
      <c r="I5387" s="53">
        <v>35</v>
      </c>
      <c r="J5387" s="61">
        <v>0.4</v>
      </c>
      <c r="K5387" s="64">
        <f t="shared" si="349"/>
        <v>0.93294460641399413</v>
      </c>
      <c r="M5387" s="2"/>
    </row>
    <row r="5388" spans="1:13" x14ac:dyDescent="0.2">
      <c r="A5388" s="47" t="e">
        <f t="shared" si="347"/>
        <v>#VALUE!</v>
      </c>
      <c r="B5388" s="181" t="str">
        <f t="shared" si="348"/>
        <v>11-04-2022</v>
      </c>
      <c r="C5388" s="79" t="e">
        <f t="shared" si="346"/>
        <v>#VALUE!</v>
      </c>
      <c r="D5388" s="195" t="s">
        <v>401</v>
      </c>
      <c r="E5388" s="53" t="s">
        <v>223</v>
      </c>
      <c r="F5388" s="53" t="s">
        <v>146</v>
      </c>
      <c r="G5388" s="50" t="s">
        <v>138</v>
      </c>
      <c r="H5388" s="50" t="s">
        <v>144</v>
      </c>
      <c r="I5388" s="53">
        <v>41</v>
      </c>
      <c r="J5388" s="61">
        <v>0.53</v>
      </c>
      <c r="K5388" s="64">
        <f t="shared" si="349"/>
        <v>0.76899638716791685</v>
      </c>
      <c r="M5388" s="2"/>
    </row>
    <row r="5389" spans="1:13" x14ac:dyDescent="0.2">
      <c r="A5389" s="47" t="e">
        <f t="shared" si="347"/>
        <v>#VALUE!</v>
      </c>
      <c r="B5389" s="181" t="str">
        <f t="shared" si="348"/>
        <v>11-04-2022</v>
      </c>
      <c r="C5389" s="79" t="e">
        <f t="shared" si="346"/>
        <v>#VALUE!</v>
      </c>
      <c r="D5389" s="195" t="s">
        <v>401</v>
      </c>
      <c r="E5389" s="53" t="s">
        <v>223</v>
      </c>
      <c r="F5389" s="53" t="s">
        <v>146</v>
      </c>
      <c r="G5389" s="50" t="s">
        <v>138</v>
      </c>
      <c r="H5389" s="50" t="s">
        <v>144</v>
      </c>
      <c r="I5389" s="53">
        <v>36</v>
      </c>
      <c r="J5389" s="61">
        <v>0.42</v>
      </c>
      <c r="K5389" s="64">
        <f t="shared" si="349"/>
        <v>0.90020576131687247</v>
      </c>
      <c r="M5389" s="2"/>
    </row>
    <row r="5390" spans="1:13" x14ac:dyDescent="0.2">
      <c r="A5390" s="47" t="e">
        <f t="shared" si="347"/>
        <v>#VALUE!</v>
      </c>
      <c r="B5390" s="181" t="str">
        <f t="shared" si="348"/>
        <v>11-04-2022</v>
      </c>
      <c r="C5390" s="79" t="e">
        <f t="shared" si="346"/>
        <v>#VALUE!</v>
      </c>
      <c r="D5390" s="195" t="s">
        <v>401</v>
      </c>
      <c r="E5390" s="53" t="s">
        <v>223</v>
      </c>
      <c r="F5390" s="53" t="s">
        <v>146</v>
      </c>
      <c r="G5390" s="50" t="s">
        <v>138</v>
      </c>
      <c r="H5390" s="50" t="s">
        <v>144</v>
      </c>
      <c r="I5390" s="53">
        <v>41</v>
      </c>
      <c r="J5390" s="61">
        <v>0.69</v>
      </c>
      <c r="K5390" s="64">
        <f t="shared" si="349"/>
        <v>1.0011462398978541</v>
      </c>
      <c r="M5390" s="2"/>
    </row>
    <row r="5391" spans="1:13" x14ac:dyDescent="0.2">
      <c r="A5391" s="47" t="e">
        <f t="shared" si="347"/>
        <v>#VALUE!</v>
      </c>
      <c r="B5391" s="181" t="str">
        <f t="shared" si="348"/>
        <v>11-04-2022</v>
      </c>
      <c r="C5391" s="79" t="e">
        <f t="shared" si="346"/>
        <v>#VALUE!</v>
      </c>
      <c r="D5391" s="195" t="s">
        <v>401</v>
      </c>
      <c r="E5391" s="53" t="s">
        <v>223</v>
      </c>
      <c r="F5391" s="53" t="s">
        <v>146</v>
      </c>
      <c r="G5391" s="50" t="s">
        <v>138</v>
      </c>
      <c r="H5391" s="50" t="s">
        <v>144</v>
      </c>
      <c r="I5391" s="53">
        <v>39</v>
      </c>
      <c r="J5391" s="61">
        <v>0.46</v>
      </c>
      <c r="K5391" s="64">
        <f t="shared" si="349"/>
        <v>0.77546823108953289</v>
      </c>
      <c r="M5391" s="2"/>
    </row>
    <row r="5392" spans="1:13" x14ac:dyDescent="0.2">
      <c r="A5392" s="47" t="e">
        <f t="shared" si="347"/>
        <v>#VALUE!</v>
      </c>
      <c r="B5392" s="181" t="str">
        <f t="shared" si="348"/>
        <v>11-04-2022</v>
      </c>
      <c r="C5392" s="79" t="e">
        <f t="shared" si="346"/>
        <v>#VALUE!</v>
      </c>
      <c r="D5392" s="195" t="s">
        <v>401</v>
      </c>
      <c r="E5392" s="53" t="s">
        <v>223</v>
      </c>
      <c r="F5392" s="53" t="s">
        <v>146</v>
      </c>
      <c r="G5392" s="50" t="s">
        <v>138</v>
      </c>
      <c r="H5392" s="50" t="s">
        <v>144</v>
      </c>
      <c r="I5392" s="53">
        <v>39</v>
      </c>
      <c r="J5392" s="61">
        <v>0.48</v>
      </c>
      <c r="K5392" s="64">
        <f t="shared" si="349"/>
        <v>0.8091842411369039</v>
      </c>
      <c r="M5392" s="2"/>
    </row>
    <row r="5393" spans="1:13" x14ac:dyDescent="0.2">
      <c r="A5393" s="47" t="e">
        <f t="shared" si="347"/>
        <v>#VALUE!</v>
      </c>
      <c r="B5393" s="181" t="str">
        <f t="shared" si="348"/>
        <v>11-04-2022</v>
      </c>
      <c r="C5393" s="79" t="e">
        <f t="shared" si="346"/>
        <v>#VALUE!</v>
      </c>
      <c r="D5393" s="195" t="s">
        <v>401</v>
      </c>
      <c r="E5393" s="53" t="s">
        <v>223</v>
      </c>
      <c r="F5393" s="53" t="s">
        <v>146</v>
      </c>
      <c r="G5393" s="50" t="s">
        <v>138</v>
      </c>
      <c r="H5393" s="50" t="s">
        <v>144</v>
      </c>
      <c r="I5393" s="53">
        <v>36</v>
      </c>
      <c r="J5393" s="61">
        <v>0.38</v>
      </c>
      <c r="K5393" s="64">
        <f t="shared" si="349"/>
        <v>0.81447187928669407</v>
      </c>
      <c r="M5393" s="2"/>
    </row>
    <row r="5394" spans="1:13" x14ac:dyDescent="0.2">
      <c r="A5394" s="47" t="e">
        <f t="shared" si="347"/>
        <v>#VALUE!</v>
      </c>
      <c r="B5394" s="181" t="str">
        <f t="shared" si="348"/>
        <v>11-04-2022</v>
      </c>
      <c r="C5394" s="79" t="e">
        <f t="shared" si="346"/>
        <v>#VALUE!</v>
      </c>
      <c r="D5394" s="195" t="s">
        <v>401</v>
      </c>
      <c r="E5394" s="53" t="s">
        <v>223</v>
      </c>
      <c r="F5394" s="53" t="s">
        <v>146</v>
      </c>
      <c r="G5394" s="50" t="s">
        <v>138</v>
      </c>
      <c r="H5394" s="50" t="s">
        <v>144</v>
      </c>
      <c r="I5394" s="53">
        <v>36</v>
      </c>
      <c r="J5394" s="61">
        <v>0.48</v>
      </c>
      <c r="K5394" s="64">
        <f t="shared" si="349"/>
        <v>1.0288065843621399</v>
      </c>
      <c r="M5394" s="2"/>
    </row>
    <row r="5395" spans="1:13" x14ac:dyDescent="0.2">
      <c r="A5395" s="47" t="e">
        <f t="shared" si="347"/>
        <v>#VALUE!</v>
      </c>
      <c r="B5395" s="181" t="str">
        <f t="shared" si="348"/>
        <v>11-04-2022</v>
      </c>
      <c r="C5395" s="79" t="e">
        <f t="shared" si="346"/>
        <v>#VALUE!</v>
      </c>
      <c r="D5395" s="195" t="s">
        <v>401</v>
      </c>
      <c r="E5395" s="53" t="s">
        <v>223</v>
      </c>
      <c r="F5395" s="53" t="s">
        <v>146</v>
      </c>
      <c r="G5395" s="50" t="s">
        <v>138</v>
      </c>
      <c r="H5395" s="50" t="s">
        <v>144</v>
      </c>
      <c r="I5395" s="53">
        <v>36</v>
      </c>
      <c r="J5395" s="61">
        <v>0.37</v>
      </c>
      <c r="K5395" s="64">
        <f t="shared" si="349"/>
        <v>0.79303840877914955</v>
      </c>
      <c r="M5395" s="2"/>
    </row>
    <row r="5396" spans="1:13" x14ac:dyDescent="0.2">
      <c r="A5396" s="47" t="e">
        <f t="shared" si="347"/>
        <v>#VALUE!</v>
      </c>
      <c r="B5396" s="181" t="str">
        <f t="shared" si="348"/>
        <v>19-04-2022</v>
      </c>
      <c r="C5396" s="79" t="e">
        <f t="shared" si="346"/>
        <v>#VALUE!</v>
      </c>
      <c r="D5396" s="195" t="s">
        <v>403</v>
      </c>
      <c r="E5396" s="53" t="s">
        <v>225</v>
      </c>
      <c r="F5396" s="53" t="s">
        <v>146</v>
      </c>
      <c r="G5396" s="50" t="s">
        <v>138</v>
      </c>
      <c r="H5396" s="50" t="s">
        <v>144</v>
      </c>
      <c r="I5396" s="53">
        <v>38</v>
      </c>
      <c r="J5396" s="61">
        <v>0.54</v>
      </c>
      <c r="K5396" s="64">
        <f t="shared" si="349"/>
        <v>0.9841084706225397</v>
      </c>
      <c r="L5396" s="2" t="s">
        <v>421</v>
      </c>
      <c r="M5396" s="2"/>
    </row>
    <row r="5397" spans="1:13" x14ac:dyDescent="0.2">
      <c r="A5397" s="47" t="e">
        <f t="shared" si="347"/>
        <v>#VALUE!</v>
      </c>
      <c r="B5397" s="181" t="str">
        <f t="shared" si="348"/>
        <v>19-04-2022</v>
      </c>
      <c r="C5397" s="79" t="e">
        <f t="shared" si="346"/>
        <v>#VALUE!</v>
      </c>
      <c r="D5397" s="195" t="s">
        <v>403</v>
      </c>
      <c r="E5397" s="53" t="s">
        <v>225</v>
      </c>
      <c r="F5397" s="53" t="s">
        <v>146</v>
      </c>
      <c r="G5397" s="50" t="s">
        <v>138</v>
      </c>
      <c r="H5397" s="50" t="s">
        <v>144</v>
      </c>
      <c r="I5397" s="53">
        <v>55</v>
      </c>
      <c r="J5397" s="61">
        <v>0.39</v>
      </c>
      <c r="K5397" s="64">
        <f t="shared" si="349"/>
        <v>0.23441021788129227</v>
      </c>
      <c r="M5397" s="2"/>
    </row>
    <row r="5398" spans="1:13" x14ac:dyDescent="0.2">
      <c r="A5398" s="47" t="e">
        <f t="shared" si="347"/>
        <v>#VALUE!</v>
      </c>
      <c r="B5398" s="181" t="str">
        <f t="shared" si="348"/>
        <v>19-04-2022</v>
      </c>
      <c r="C5398" s="79" t="e">
        <f t="shared" si="346"/>
        <v>#VALUE!</v>
      </c>
      <c r="D5398" s="195" t="s">
        <v>403</v>
      </c>
      <c r="E5398" s="53" t="s">
        <v>225</v>
      </c>
      <c r="F5398" s="53" t="s">
        <v>146</v>
      </c>
      <c r="G5398" s="50" t="s">
        <v>138</v>
      </c>
      <c r="H5398" s="50" t="s">
        <v>144</v>
      </c>
      <c r="I5398" s="53">
        <v>58</v>
      </c>
      <c r="J5398" s="61">
        <v>0.62</v>
      </c>
      <c r="K5398" s="64">
        <f t="shared" si="349"/>
        <v>0.31776620607650991</v>
      </c>
      <c r="M5398" s="2"/>
    </row>
    <row r="5399" spans="1:13" x14ac:dyDescent="0.2">
      <c r="A5399" s="47" t="e">
        <f t="shared" si="347"/>
        <v>#VALUE!</v>
      </c>
      <c r="B5399" s="181" t="str">
        <f t="shared" si="348"/>
        <v>19-04-2022</v>
      </c>
      <c r="C5399" s="79" t="e">
        <f t="shared" si="346"/>
        <v>#VALUE!</v>
      </c>
      <c r="D5399" s="195" t="s">
        <v>403</v>
      </c>
      <c r="E5399" s="53" t="s">
        <v>225</v>
      </c>
      <c r="F5399" s="53" t="s">
        <v>146</v>
      </c>
      <c r="G5399" s="50" t="s">
        <v>138</v>
      </c>
      <c r="H5399" s="50" t="s">
        <v>144</v>
      </c>
      <c r="I5399" s="53">
        <v>38</v>
      </c>
      <c r="J5399" s="61">
        <v>0.5</v>
      </c>
      <c r="K5399" s="64">
        <f t="shared" si="349"/>
        <v>0.91121154687272199</v>
      </c>
      <c r="M5399" s="2"/>
    </row>
    <row r="5400" spans="1:13" x14ac:dyDescent="0.2">
      <c r="A5400" s="47" t="e">
        <f t="shared" si="347"/>
        <v>#VALUE!</v>
      </c>
      <c r="B5400" s="181" t="str">
        <f t="shared" si="348"/>
        <v>19-04-2022</v>
      </c>
      <c r="C5400" s="79" t="e">
        <f t="shared" ref="C5400:C5463" si="350">WEEKNUM(D5400)</f>
        <v>#VALUE!</v>
      </c>
      <c r="D5400" s="195" t="s">
        <v>403</v>
      </c>
      <c r="E5400" s="53" t="s">
        <v>225</v>
      </c>
      <c r="F5400" s="53" t="s">
        <v>146</v>
      </c>
      <c r="G5400" s="50" t="s">
        <v>138</v>
      </c>
      <c r="H5400" s="50" t="s">
        <v>144</v>
      </c>
      <c r="I5400" s="53">
        <v>50</v>
      </c>
      <c r="J5400" s="61">
        <v>0.55000000000000004</v>
      </c>
      <c r="K5400" s="64">
        <f t="shared" si="349"/>
        <v>0.44000000000000006</v>
      </c>
      <c r="M5400" s="2"/>
    </row>
    <row r="5401" spans="1:13" x14ac:dyDescent="0.2">
      <c r="A5401" s="47" t="e">
        <f t="shared" si="347"/>
        <v>#VALUE!</v>
      </c>
      <c r="B5401" s="181" t="str">
        <f t="shared" si="348"/>
        <v>19-04-2022</v>
      </c>
      <c r="C5401" s="79" t="e">
        <f t="shared" si="350"/>
        <v>#VALUE!</v>
      </c>
      <c r="D5401" s="195" t="s">
        <v>403</v>
      </c>
      <c r="E5401" s="53" t="s">
        <v>225</v>
      </c>
      <c r="F5401" s="53" t="s">
        <v>146</v>
      </c>
      <c r="G5401" s="50" t="s">
        <v>138</v>
      </c>
      <c r="H5401" s="50" t="s">
        <v>144</v>
      </c>
      <c r="I5401" s="53">
        <v>38</v>
      </c>
      <c r="J5401" s="61">
        <v>0.48</v>
      </c>
      <c r="K5401" s="64">
        <f t="shared" si="349"/>
        <v>0.87476308499781308</v>
      </c>
      <c r="M5401" s="2"/>
    </row>
    <row r="5402" spans="1:13" x14ac:dyDescent="0.2">
      <c r="A5402" s="47" t="e">
        <f t="shared" si="347"/>
        <v>#VALUE!</v>
      </c>
      <c r="B5402" s="181" t="str">
        <f t="shared" si="348"/>
        <v>19-04-2022</v>
      </c>
      <c r="C5402" s="79" t="e">
        <f t="shared" si="350"/>
        <v>#VALUE!</v>
      </c>
      <c r="D5402" s="195" t="s">
        <v>403</v>
      </c>
      <c r="E5402" s="53" t="s">
        <v>225</v>
      </c>
      <c r="F5402" s="53" t="s">
        <v>146</v>
      </c>
      <c r="G5402" s="50" t="s">
        <v>138</v>
      </c>
      <c r="H5402" s="50" t="s">
        <v>144</v>
      </c>
      <c r="I5402" s="53">
        <v>36</v>
      </c>
      <c r="J5402" s="61">
        <v>0.45</v>
      </c>
      <c r="K5402" s="64">
        <f t="shared" si="349"/>
        <v>0.96450617283950613</v>
      </c>
      <c r="M5402" s="2"/>
    </row>
    <row r="5403" spans="1:13" x14ac:dyDescent="0.2">
      <c r="A5403" s="47" t="e">
        <f t="shared" si="347"/>
        <v>#VALUE!</v>
      </c>
      <c r="B5403" s="181" t="str">
        <f t="shared" si="348"/>
        <v>19-04-2022</v>
      </c>
      <c r="C5403" s="79" t="e">
        <f t="shared" si="350"/>
        <v>#VALUE!</v>
      </c>
      <c r="D5403" s="195" t="s">
        <v>403</v>
      </c>
      <c r="E5403" s="53" t="s">
        <v>225</v>
      </c>
      <c r="F5403" s="53" t="s">
        <v>146</v>
      </c>
      <c r="G5403" s="50" t="s">
        <v>138</v>
      </c>
      <c r="H5403" s="50" t="s">
        <v>144</v>
      </c>
      <c r="I5403" s="53">
        <v>38</v>
      </c>
      <c r="J5403" s="61">
        <v>0.52</v>
      </c>
      <c r="K5403" s="64">
        <f t="shared" si="349"/>
        <v>0.9476600087476309</v>
      </c>
      <c r="M5403" s="2"/>
    </row>
    <row r="5404" spans="1:13" x14ac:dyDescent="0.2">
      <c r="A5404" s="47" t="e">
        <f t="shared" si="347"/>
        <v>#VALUE!</v>
      </c>
      <c r="B5404" s="181" t="str">
        <f t="shared" si="348"/>
        <v>19-04-2022</v>
      </c>
      <c r="C5404" s="79" t="e">
        <f t="shared" si="350"/>
        <v>#VALUE!</v>
      </c>
      <c r="D5404" s="195" t="s">
        <v>403</v>
      </c>
      <c r="E5404" s="53" t="s">
        <v>225</v>
      </c>
      <c r="F5404" s="53" t="s">
        <v>146</v>
      </c>
      <c r="G5404" s="50" t="s">
        <v>138</v>
      </c>
      <c r="H5404" s="50" t="s">
        <v>144</v>
      </c>
      <c r="I5404" s="53">
        <v>41</v>
      </c>
      <c r="J5404" s="61">
        <v>0.76</v>
      </c>
      <c r="K5404" s="64">
        <f t="shared" si="349"/>
        <v>1.1027118004672016</v>
      </c>
      <c r="M5404" s="2"/>
    </row>
    <row r="5405" spans="1:13" x14ac:dyDescent="0.2">
      <c r="A5405" s="47" t="e">
        <f t="shared" si="347"/>
        <v>#VALUE!</v>
      </c>
      <c r="B5405" s="181" t="str">
        <f t="shared" si="348"/>
        <v>19-04-2022</v>
      </c>
      <c r="C5405" s="79" t="e">
        <f t="shared" si="350"/>
        <v>#VALUE!</v>
      </c>
      <c r="D5405" s="195" t="s">
        <v>403</v>
      </c>
      <c r="E5405" s="53" t="s">
        <v>225</v>
      </c>
      <c r="F5405" s="53" t="s">
        <v>146</v>
      </c>
      <c r="G5405" s="50" t="s">
        <v>138</v>
      </c>
      <c r="H5405" s="50" t="s">
        <v>144</v>
      </c>
      <c r="I5405" s="53">
        <v>38</v>
      </c>
      <c r="J5405" s="61">
        <v>0.48</v>
      </c>
      <c r="K5405" s="64">
        <f t="shared" si="349"/>
        <v>0.87476308499781308</v>
      </c>
      <c r="M5405" s="2"/>
    </row>
    <row r="5406" spans="1:13" x14ac:dyDescent="0.2">
      <c r="A5406" s="47" t="e">
        <f t="shared" si="347"/>
        <v>#VALUE!</v>
      </c>
      <c r="B5406" s="181" t="str">
        <f t="shared" si="348"/>
        <v>19-04-2022</v>
      </c>
      <c r="C5406" s="79" t="e">
        <f t="shared" si="350"/>
        <v>#VALUE!</v>
      </c>
      <c r="D5406" s="195" t="s">
        <v>403</v>
      </c>
      <c r="E5406" s="53" t="s">
        <v>225</v>
      </c>
      <c r="F5406" s="53" t="s">
        <v>146</v>
      </c>
      <c r="G5406" s="50" t="s">
        <v>138</v>
      </c>
      <c r="H5406" s="50" t="s">
        <v>144</v>
      </c>
      <c r="I5406" s="53">
        <v>35</v>
      </c>
      <c r="J5406" s="61">
        <v>0.39</v>
      </c>
      <c r="K5406" s="64">
        <f t="shared" si="349"/>
        <v>0.90962099125364426</v>
      </c>
      <c r="M5406" s="2"/>
    </row>
    <row r="5407" spans="1:13" x14ac:dyDescent="0.2">
      <c r="A5407" s="47" t="e">
        <f t="shared" si="347"/>
        <v>#VALUE!</v>
      </c>
      <c r="B5407" s="181" t="str">
        <f t="shared" si="348"/>
        <v>19-04-2022</v>
      </c>
      <c r="C5407" s="79" t="e">
        <f t="shared" si="350"/>
        <v>#VALUE!</v>
      </c>
      <c r="D5407" s="195" t="s">
        <v>403</v>
      </c>
      <c r="E5407" s="53" t="s">
        <v>225</v>
      </c>
      <c r="F5407" s="53" t="s">
        <v>146</v>
      </c>
      <c r="G5407" s="50" t="s">
        <v>138</v>
      </c>
      <c r="H5407" s="50" t="s">
        <v>144</v>
      </c>
      <c r="I5407" s="53">
        <v>39</v>
      </c>
      <c r="J5407" s="61">
        <v>0.53</v>
      </c>
      <c r="K5407" s="64">
        <f t="shared" si="349"/>
        <v>0.89347426625533133</v>
      </c>
      <c r="M5407" s="2"/>
    </row>
    <row r="5408" spans="1:13" x14ac:dyDescent="0.2">
      <c r="A5408" s="47" t="e">
        <f t="shared" si="347"/>
        <v>#VALUE!</v>
      </c>
      <c r="B5408" s="181" t="str">
        <f t="shared" si="348"/>
        <v>19-04-2022</v>
      </c>
      <c r="C5408" s="79" t="e">
        <f t="shared" si="350"/>
        <v>#VALUE!</v>
      </c>
      <c r="D5408" s="195" t="s">
        <v>403</v>
      </c>
      <c r="E5408" s="53" t="s">
        <v>225</v>
      </c>
      <c r="F5408" s="53" t="s">
        <v>146</v>
      </c>
      <c r="G5408" s="50" t="s">
        <v>138</v>
      </c>
      <c r="H5408" s="50" t="s">
        <v>144</v>
      </c>
      <c r="I5408" s="53">
        <v>37</v>
      </c>
      <c r="J5408" s="61">
        <v>0.49</v>
      </c>
      <c r="K5408" s="64">
        <f t="shared" si="349"/>
        <v>0.96736619746115726</v>
      </c>
      <c r="M5408" s="2"/>
    </row>
    <row r="5409" spans="1:13" x14ac:dyDescent="0.2">
      <c r="A5409" s="47" t="e">
        <f t="shared" si="347"/>
        <v>#VALUE!</v>
      </c>
      <c r="B5409" s="181" t="str">
        <f t="shared" si="348"/>
        <v>19-04-2022</v>
      </c>
      <c r="C5409" s="79" t="e">
        <f t="shared" si="350"/>
        <v>#VALUE!</v>
      </c>
      <c r="D5409" s="195" t="s">
        <v>403</v>
      </c>
      <c r="E5409" s="53" t="s">
        <v>225</v>
      </c>
      <c r="F5409" s="53" t="s">
        <v>146</v>
      </c>
      <c r="G5409" s="50" t="s">
        <v>138</v>
      </c>
      <c r="H5409" s="50" t="s">
        <v>144</v>
      </c>
      <c r="I5409" s="53">
        <v>36</v>
      </c>
      <c r="J5409" s="61">
        <v>0.5</v>
      </c>
      <c r="K5409" s="64">
        <f t="shared" si="349"/>
        <v>1.0716735253772292</v>
      </c>
      <c r="M5409" s="2"/>
    </row>
    <row r="5410" spans="1:13" x14ac:dyDescent="0.2">
      <c r="A5410" s="47" t="e">
        <f t="shared" si="347"/>
        <v>#VALUE!</v>
      </c>
      <c r="B5410" s="181" t="str">
        <f t="shared" si="348"/>
        <v>19-04-2022</v>
      </c>
      <c r="C5410" s="79" t="e">
        <f t="shared" si="350"/>
        <v>#VALUE!</v>
      </c>
      <c r="D5410" s="195" t="s">
        <v>403</v>
      </c>
      <c r="E5410" s="53" t="s">
        <v>225</v>
      </c>
      <c r="F5410" s="53" t="s">
        <v>146</v>
      </c>
      <c r="G5410" s="50" t="s">
        <v>138</v>
      </c>
      <c r="H5410" s="50" t="s">
        <v>144</v>
      </c>
      <c r="I5410" s="53">
        <v>36</v>
      </c>
      <c r="J5410" s="61">
        <v>0.38</v>
      </c>
      <c r="K5410" s="64">
        <f t="shared" si="349"/>
        <v>0.81447187928669407</v>
      </c>
      <c r="M5410" s="2"/>
    </row>
    <row r="5411" spans="1:13" x14ac:dyDescent="0.2">
      <c r="A5411" s="47" t="e">
        <f t="shared" si="347"/>
        <v>#VALUE!</v>
      </c>
      <c r="B5411" s="181" t="str">
        <f t="shared" si="348"/>
        <v>19-04-2022</v>
      </c>
      <c r="C5411" s="79" t="e">
        <f t="shared" si="350"/>
        <v>#VALUE!</v>
      </c>
      <c r="D5411" s="195" t="s">
        <v>403</v>
      </c>
      <c r="E5411" s="53" t="s">
        <v>225</v>
      </c>
      <c r="F5411" s="53" t="s">
        <v>146</v>
      </c>
      <c r="G5411" s="50" t="s">
        <v>138</v>
      </c>
      <c r="H5411" s="50" t="s">
        <v>144</v>
      </c>
      <c r="I5411" s="53">
        <v>37</v>
      </c>
      <c r="J5411" s="61">
        <v>0.49</v>
      </c>
      <c r="K5411" s="64">
        <f t="shared" si="349"/>
        <v>0.96736619746115726</v>
      </c>
      <c r="M5411" s="2"/>
    </row>
    <row r="5412" spans="1:13" x14ac:dyDescent="0.2">
      <c r="A5412" s="47" t="e">
        <f t="shared" si="347"/>
        <v>#VALUE!</v>
      </c>
      <c r="B5412" s="181" t="str">
        <f t="shared" si="348"/>
        <v>19-04-2022</v>
      </c>
      <c r="C5412" s="79" t="e">
        <f t="shared" si="350"/>
        <v>#VALUE!</v>
      </c>
      <c r="D5412" s="195" t="s">
        <v>403</v>
      </c>
      <c r="E5412" s="53" t="s">
        <v>225</v>
      </c>
      <c r="F5412" s="53" t="s">
        <v>146</v>
      </c>
      <c r="G5412" s="50" t="s">
        <v>138</v>
      </c>
      <c r="H5412" s="50" t="s">
        <v>144</v>
      </c>
      <c r="I5412" s="53">
        <v>36</v>
      </c>
      <c r="J5412" s="61">
        <v>0.46</v>
      </c>
      <c r="K5412" s="64">
        <f t="shared" si="349"/>
        <v>0.98593964334705075</v>
      </c>
      <c r="M5412" s="2"/>
    </row>
    <row r="5413" spans="1:13" x14ac:dyDescent="0.2">
      <c r="A5413" s="47" t="e">
        <f t="shared" si="347"/>
        <v>#VALUE!</v>
      </c>
      <c r="B5413" s="181" t="str">
        <f t="shared" si="348"/>
        <v>19-04-2022</v>
      </c>
      <c r="C5413" s="79" t="e">
        <f t="shared" si="350"/>
        <v>#VALUE!</v>
      </c>
      <c r="D5413" s="195" t="s">
        <v>403</v>
      </c>
      <c r="E5413" s="53" t="s">
        <v>225</v>
      </c>
      <c r="F5413" s="53" t="s">
        <v>146</v>
      </c>
      <c r="G5413" s="50" t="s">
        <v>138</v>
      </c>
      <c r="H5413" s="50" t="s">
        <v>144</v>
      </c>
      <c r="I5413" s="53">
        <v>38</v>
      </c>
      <c r="J5413" s="61">
        <v>0.54</v>
      </c>
      <c r="K5413" s="64">
        <f t="shared" si="349"/>
        <v>0.9841084706225397</v>
      </c>
      <c r="M5413" s="2"/>
    </row>
    <row r="5414" spans="1:13" x14ac:dyDescent="0.2">
      <c r="A5414" s="47" t="e">
        <f t="shared" ref="A5414:A5477" si="351">YEAR(D5414)</f>
        <v>#VALUE!</v>
      </c>
      <c r="B5414" s="181" t="str">
        <f t="shared" si="348"/>
        <v>19-04-2022</v>
      </c>
      <c r="C5414" s="79" t="e">
        <f t="shared" si="350"/>
        <v>#VALUE!</v>
      </c>
      <c r="D5414" s="195" t="s">
        <v>403</v>
      </c>
      <c r="E5414" s="53" t="s">
        <v>225</v>
      </c>
      <c r="F5414" s="53" t="s">
        <v>146</v>
      </c>
      <c r="G5414" s="50" t="s">
        <v>138</v>
      </c>
      <c r="H5414" s="50" t="s">
        <v>144</v>
      </c>
      <c r="I5414" s="53">
        <v>37</v>
      </c>
      <c r="J5414" s="61">
        <v>0.43</v>
      </c>
      <c r="K5414" s="64">
        <f t="shared" si="349"/>
        <v>0.8489131936904033</v>
      </c>
      <c r="M5414" s="2"/>
    </row>
    <row r="5415" spans="1:13" x14ac:dyDescent="0.2">
      <c r="A5415" s="47" t="e">
        <f t="shared" si="351"/>
        <v>#VALUE!</v>
      </c>
      <c r="B5415" s="181" t="str">
        <f t="shared" si="348"/>
        <v>19-04-2022</v>
      </c>
      <c r="C5415" s="79" t="e">
        <f t="shared" si="350"/>
        <v>#VALUE!</v>
      </c>
      <c r="D5415" s="195" t="s">
        <v>403</v>
      </c>
      <c r="E5415" s="53" t="s">
        <v>225</v>
      </c>
      <c r="F5415" s="53" t="s">
        <v>146</v>
      </c>
      <c r="G5415" s="50" t="s">
        <v>138</v>
      </c>
      <c r="H5415" s="50" t="s">
        <v>144</v>
      </c>
      <c r="I5415" s="53">
        <v>39</v>
      </c>
      <c r="J5415" s="61">
        <v>0.51</v>
      </c>
      <c r="K5415" s="64">
        <f t="shared" si="349"/>
        <v>0.85975825620796031</v>
      </c>
      <c r="M5415" s="2"/>
    </row>
    <row r="5416" spans="1:13" x14ac:dyDescent="0.2">
      <c r="A5416" s="47" t="e">
        <f t="shared" si="351"/>
        <v>#VALUE!</v>
      </c>
      <c r="B5416" s="181" t="str">
        <f t="shared" si="348"/>
        <v>19-04-2022</v>
      </c>
      <c r="C5416" s="79" t="e">
        <f t="shared" si="350"/>
        <v>#VALUE!</v>
      </c>
      <c r="D5416" s="195" t="s">
        <v>403</v>
      </c>
      <c r="E5416" s="53" t="s">
        <v>225</v>
      </c>
      <c r="F5416" s="53" t="s">
        <v>146</v>
      </c>
      <c r="G5416" s="50" t="s">
        <v>138</v>
      </c>
      <c r="H5416" s="50" t="s">
        <v>144</v>
      </c>
      <c r="I5416" s="53">
        <v>38</v>
      </c>
      <c r="J5416" s="61">
        <v>0.61</v>
      </c>
      <c r="K5416" s="64">
        <f t="shared" si="349"/>
        <v>1.1116780871847207</v>
      </c>
      <c r="M5416" s="2"/>
    </row>
    <row r="5417" spans="1:13" x14ac:dyDescent="0.2">
      <c r="A5417" s="47" t="e">
        <f t="shared" si="351"/>
        <v>#VALUE!</v>
      </c>
      <c r="B5417" s="181" t="str">
        <f t="shared" si="348"/>
        <v>19-04-2022</v>
      </c>
      <c r="C5417" s="79" t="e">
        <f t="shared" si="350"/>
        <v>#VALUE!</v>
      </c>
      <c r="D5417" s="195" t="s">
        <v>403</v>
      </c>
      <c r="E5417" s="53" t="s">
        <v>225</v>
      </c>
      <c r="F5417" s="53" t="s">
        <v>146</v>
      </c>
      <c r="G5417" s="50" t="s">
        <v>138</v>
      </c>
      <c r="H5417" s="50" t="s">
        <v>144</v>
      </c>
      <c r="I5417" s="53">
        <v>40</v>
      </c>
      <c r="J5417" s="61">
        <v>0.59</v>
      </c>
      <c r="K5417" s="64">
        <f t="shared" si="349"/>
        <v>0.921875</v>
      </c>
      <c r="M5417" s="2"/>
    </row>
    <row r="5418" spans="1:13" x14ac:dyDescent="0.2">
      <c r="A5418" s="47" t="e">
        <f t="shared" si="351"/>
        <v>#VALUE!</v>
      </c>
      <c r="B5418" s="181" t="str">
        <f t="shared" si="348"/>
        <v>19-04-2022</v>
      </c>
      <c r="C5418" s="79" t="e">
        <f t="shared" si="350"/>
        <v>#VALUE!</v>
      </c>
      <c r="D5418" s="195" t="s">
        <v>403</v>
      </c>
      <c r="E5418" s="53" t="s">
        <v>225</v>
      </c>
      <c r="F5418" s="53" t="s">
        <v>146</v>
      </c>
      <c r="G5418" s="50" t="s">
        <v>138</v>
      </c>
      <c r="H5418" s="50" t="s">
        <v>144</v>
      </c>
      <c r="I5418" s="53">
        <v>38</v>
      </c>
      <c r="J5418" s="61">
        <v>0.6</v>
      </c>
      <c r="K5418" s="64">
        <f t="shared" si="349"/>
        <v>1.0934538562472664</v>
      </c>
      <c r="M5418" s="2"/>
    </row>
    <row r="5419" spans="1:13" x14ac:dyDescent="0.2">
      <c r="A5419" s="47" t="e">
        <f t="shared" si="351"/>
        <v>#VALUE!</v>
      </c>
      <c r="B5419" s="181" t="str">
        <f t="shared" si="348"/>
        <v>19-04-2022</v>
      </c>
      <c r="C5419" s="79" t="e">
        <f t="shared" si="350"/>
        <v>#VALUE!</v>
      </c>
      <c r="D5419" s="195" t="s">
        <v>403</v>
      </c>
      <c r="E5419" s="53" t="s">
        <v>225</v>
      </c>
      <c r="F5419" s="53" t="s">
        <v>146</v>
      </c>
      <c r="G5419" s="50" t="s">
        <v>138</v>
      </c>
      <c r="H5419" s="50" t="s">
        <v>144</v>
      </c>
      <c r="I5419" s="53">
        <v>40</v>
      </c>
      <c r="J5419" s="61">
        <v>0.62</v>
      </c>
      <c r="K5419" s="64">
        <f t="shared" si="349"/>
        <v>0.96875</v>
      </c>
      <c r="M5419" s="2"/>
    </row>
    <row r="5420" spans="1:13" x14ac:dyDescent="0.2">
      <c r="A5420" s="47" t="e">
        <f t="shared" si="351"/>
        <v>#VALUE!</v>
      </c>
      <c r="B5420" s="181" t="str">
        <f t="shared" ref="B5420:B5483" si="352">TEXT(D5420,"mmm")</f>
        <v>19-04-2022</v>
      </c>
      <c r="C5420" s="79" t="e">
        <f t="shared" si="350"/>
        <v>#VALUE!</v>
      </c>
      <c r="D5420" s="195" t="s">
        <v>403</v>
      </c>
      <c r="E5420" s="53" t="s">
        <v>225</v>
      </c>
      <c r="F5420" s="53" t="s">
        <v>146</v>
      </c>
      <c r="G5420" s="50" t="s">
        <v>138</v>
      </c>
      <c r="H5420" s="50" t="s">
        <v>144</v>
      </c>
      <c r="I5420" s="53">
        <v>33</v>
      </c>
      <c r="J5420" s="61">
        <v>0.34</v>
      </c>
      <c r="K5420" s="64">
        <f t="shared" si="349"/>
        <v>0.94610011965383867</v>
      </c>
      <c r="L5420" s="2" t="s">
        <v>422</v>
      </c>
      <c r="M5420" s="2"/>
    </row>
    <row r="5421" spans="1:13" x14ac:dyDescent="0.2">
      <c r="A5421" s="47" t="e">
        <f t="shared" si="351"/>
        <v>#VALUE!</v>
      </c>
      <c r="B5421" s="181" t="str">
        <f t="shared" si="352"/>
        <v>19-04-2022</v>
      </c>
      <c r="C5421" s="79" t="e">
        <f t="shared" si="350"/>
        <v>#VALUE!</v>
      </c>
      <c r="D5421" s="195" t="s">
        <v>403</v>
      </c>
      <c r="E5421" s="53" t="s">
        <v>225</v>
      </c>
      <c r="F5421" s="53" t="s">
        <v>146</v>
      </c>
      <c r="G5421" s="50" t="s">
        <v>138</v>
      </c>
      <c r="H5421" s="50" t="s">
        <v>144</v>
      </c>
      <c r="I5421" s="53">
        <v>34</v>
      </c>
      <c r="J5421" s="61">
        <v>0.5</v>
      </c>
      <c r="K5421" s="64">
        <f t="shared" si="349"/>
        <v>1.27213515163851</v>
      </c>
      <c r="M5421" s="2"/>
    </row>
    <row r="5422" spans="1:13" x14ac:dyDescent="0.2">
      <c r="A5422" s="47" t="e">
        <f t="shared" si="351"/>
        <v>#VALUE!</v>
      </c>
      <c r="B5422" s="181" t="str">
        <f t="shared" si="352"/>
        <v>19-04-2022</v>
      </c>
      <c r="C5422" s="79" t="e">
        <f t="shared" si="350"/>
        <v>#VALUE!</v>
      </c>
      <c r="D5422" s="195" t="s">
        <v>403</v>
      </c>
      <c r="E5422" s="53" t="s">
        <v>225</v>
      </c>
      <c r="F5422" s="53" t="s">
        <v>146</v>
      </c>
      <c r="G5422" s="50" t="s">
        <v>138</v>
      </c>
      <c r="H5422" s="50" t="s">
        <v>144</v>
      </c>
      <c r="I5422" s="53">
        <v>40</v>
      </c>
      <c r="J5422" s="61">
        <v>0.49</v>
      </c>
      <c r="K5422" s="64">
        <f t="shared" si="349"/>
        <v>0.765625</v>
      </c>
      <c r="M5422" s="2"/>
    </row>
    <row r="5423" spans="1:13" x14ac:dyDescent="0.2">
      <c r="A5423" s="47" t="e">
        <f t="shared" si="351"/>
        <v>#VALUE!</v>
      </c>
      <c r="B5423" s="181" t="str">
        <f t="shared" si="352"/>
        <v>19-04-2022</v>
      </c>
      <c r="C5423" s="79" t="e">
        <f t="shared" si="350"/>
        <v>#VALUE!</v>
      </c>
      <c r="D5423" s="195" t="s">
        <v>403</v>
      </c>
      <c r="E5423" s="53" t="s">
        <v>225</v>
      </c>
      <c r="F5423" s="53" t="s">
        <v>146</v>
      </c>
      <c r="G5423" s="50" t="s">
        <v>138</v>
      </c>
      <c r="H5423" s="50" t="s">
        <v>144</v>
      </c>
      <c r="I5423" s="53">
        <v>36</v>
      </c>
      <c r="J5423" s="61">
        <v>0.59</v>
      </c>
      <c r="K5423" s="64">
        <f t="shared" si="349"/>
        <v>1.2645747599451302</v>
      </c>
      <c r="M5423" s="2"/>
    </row>
    <row r="5424" spans="1:13" x14ac:dyDescent="0.2">
      <c r="A5424" s="47" t="e">
        <f t="shared" si="351"/>
        <v>#VALUE!</v>
      </c>
      <c r="B5424" s="181" t="str">
        <f t="shared" si="352"/>
        <v>19-04-2022</v>
      </c>
      <c r="C5424" s="79" t="e">
        <f t="shared" si="350"/>
        <v>#VALUE!</v>
      </c>
      <c r="D5424" s="195" t="s">
        <v>403</v>
      </c>
      <c r="E5424" s="53" t="s">
        <v>225</v>
      </c>
      <c r="F5424" s="53" t="s">
        <v>146</v>
      </c>
      <c r="G5424" s="50" t="s">
        <v>138</v>
      </c>
      <c r="H5424" s="50" t="s">
        <v>144</v>
      </c>
      <c r="I5424" s="53">
        <v>36</v>
      </c>
      <c r="J5424" s="61">
        <v>0.45</v>
      </c>
      <c r="K5424" s="64">
        <f t="shared" si="349"/>
        <v>0.96450617283950613</v>
      </c>
      <c r="M5424" s="2"/>
    </row>
    <row r="5425" spans="1:13" x14ac:dyDescent="0.2">
      <c r="A5425" s="47" t="e">
        <f t="shared" si="351"/>
        <v>#VALUE!</v>
      </c>
      <c r="B5425" s="181" t="str">
        <f t="shared" si="352"/>
        <v>19-04-2022</v>
      </c>
      <c r="C5425" s="79" t="e">
        <f t="shared" si="350"/>
        <v>#VALUE!</v>
      </c>
      <c r="D5425" s="195" t="s">
        <v>403</v>
      </c>
      <c r="E5425" s="53" t="s">
        <v>225</v>
      </c>
      <c r="F5425" s="53" t="s">
        <v>146</v>
      </c>
      <c r="G5425" s="50" t="s">
        <v>138</v>
      </c>
      <c r="H5425" s="50" t="s">
        <v>144</v>
      </c>
      <c r="I5425" s="53">
        <v>44</v>
      </c>
      <c r="J5425" s="61">
        <v>0.99</v>
      </c>
      <c r="K5425" s="64">
        <f t="shared" si="349"/>
        <v>1.1621900826446281</v>
      </c>
      <c r="M5425" s="2"/>
    </row>
    <row r="5426" spans="1:13" x14ac:dyDescent="0.2">
      <c r="A5426" s="47" t="e">
        <f t="shared" si="351"/>
        <v>#VALUE!</v>
      </c>
      <c r="B5426" s="181" t="str">
        <f t="shared" si="352"/>
        <v>19-04-2022</v>
      </c>
      <c r="C5426" s="79" t="e">
        <f t="shared" si="350"/>
        <v>#VALUE!</v>
      </c>
      <c r="D5426" s="195" t="s">
        <v>403</v>
      </c>
      <c r="E5426" s="53" t="s">
        <v>225</v>
      </c>
      <c r="F5426" s="53" t="s">
        <v>146</v>
      </c>
      <c r="G5426" s="50" t="s">
        <v>138</v>
      </c>
      <c r="H5426" s="50" t="s">
        <v>144</v>
      </c>
      <c r="I5426" s="53">
        <v>36</v>
      </c>
      <c r="J5426" s="61">
        <v>0.39</v>
      </c>
      <c r="K5426" s="64">
        <f t="shared" si="349"/>
        <v>0.83590534979423869</v>
      </c>
      <c r="M5426" s="2"/>
    </row>
    <row r="5427" spans="1:13" x14ac:dyDescent="0.2">
      <c r="A5427" s="47" t="e">
        <f t="shared" si="351"/>
        <v>#VALUE!</v>
      </c>
      <c r="B5427" s="181" t="str">
        <f t="shared" si="352"/>
        <v>19-04-2022</v>
      </c>
      <c r="C5427" s="79" t="e">
        <f t="shared" si="350"/>
        <v>#VALUE!</v>
      </c>
      <c r="D5427" s="195" t="s">
        <v>403</v>
      </c>
      <c r="E5427" s="53" t="s">
        <v>225</v>
      </c>
      <c r="F5427" s="53" t="s">
        <v>146</v>
      </c>
      <c r="G5427" s="50" t="s">
        <v>138</v>
      </c>
      <c r="H5427" s="50" t="s">
        <v>144</v>
      </c>
      <c r="I5427" s="53">
        <v>35</v>
      </c>
      <c r="J5427" s="61">
        <v>0.37</v>
      </c>
      <c r="K5427" s="64">
        <f t="shared" si="349"/>
        <v>0.86297376093294464</v>
      </c>
      <c r="M5427" s="2"/>
    </row>
    <row r="5428" spans="1:13" x14ac:dyDescent="0.2">
      <c r="A5428" s="47" t="e">
        <f t="shared" si="351"/>
        <v>#VALUE!</v>
      </c>
      <c r="B5428" s="181" t="str">
        <f t="shared" si="352"/>
        <v>19-04-2022</v>
      </c>
      <c r="C5428" s="79" t="e">
        <f t="shared" si="350"/>
        <v>#VALUE!</v>
      </c>
      <c r="D5428" s="195" t="s">
        <v>403</v>
      </c>
      <c r="E5428" s="53" t="s">
        <v>225</v>
      </c>
      <c r="F5428" s="53" t="s">
        <v>146</v>
      </c>
      <c r="G5428" s="50" t="s">
        <v>138</v>
      </c>
      <c r="H5428" s="50" t="s">
        <v>144</v>
      </c>
      <c r="I5428" s="53">
        <v>37</v>
      </c>
      <c r="J5428" s="61">
        <v>0.41</v>
      </c>
      <c r="K5428" s="64">
        <f t="shared" si="349"/>
        <v>0.80942885910015205</v>
      </c>
      <c r="M5428" s="2"/>
    </row>
    <row r="5429" spans="1:13" x14ac:dyDescent="0.2">
      <c r="A5429" s="47" t="e">
        <f t="shared" si="351"/>
        <v>#VALUE!</v>
      </c>
      <c r="B5429" s="181" t="str">
        <f t="shared" si="352"/>
        <v>19-04-2022</v>
      </c>
      <c r="C5429" s="79" t="e">
        <f t="shared" si="350"/>
        <v>#VALUE!</v>
      </c>
      <c r="D5429" s="195" t="s">
        <v>403</v>
      </c>
      <c r="E5429" s="53" t="s">
        <v>225</v>
      </c>
      <c r="F5429" s="53" t="s">
        <v>146</v>
      </c>
      <c r="G5429" s="50" t="s">
        <v>138</v>
      </c>
      <c r="H5429" s="50" t="s">
        <v>144</v>
      </c>
      <c r="I5429" s="53">
        <v>35</v>
      </c>
      <c r="J5429" s="61">
        <v>0.45</v>
      </c>
      <c r="K5429" s="64">
        <f t="shared" si="349"/>
        <v>1.0495626822157433</v>
      </c>
      <c r="M5429" s="2"/>
    </row>
    <row r="5430" spans="1:13" x14ac:dyDescent="0.2">
      <c r="A5430" s="47" t="e">
        <f t="shared" si="351"/>
        <v>#VALUE!</v>
      </c>
      <c r="B5430" s="181" t="str">
        <f t="shared" si="352"/>
        <v>19-04-2022</v>
      </c>
      <c r="C5430" s="79" t="e">
        <f t="shared" si="350"/>
        <v>#VALUE!</v>
      </c>
      <c r="D5430" s="195" t="s">
        <v>403</v>
      </c>
      <c r="E5430" s="53" t="s">
        <v>225</v>
      </c>
      <c r="F5430" s="53" t="s">
        <v>146</v>
      </c>
      <c r="G5430" s="50" t="s">
        <v>138</v>
      </c>
      <c r="H5430" s="50" t="s">
        <v>144</v>
      </c>
      <c r="I5430" s="53">
        <v>48</v>
      </c>
      <c r="J5430" s="61">
        <v>1.32</v>
      </c>
      <c r="K5430" s="64">
        <f t="shared" si="349"/>
        <v>1.1935763888888888</v>
      </c>
      <c r="M5430" s="2"/>
    </row>
    <row r="5431" spans="1:13" x14ac:dyDescent="0.2">
      <c r="A5431" s="47" t="e">
        <f t="shared" si="351"/>
        <v>#VALUE!</v>
      </c>
      <c r="B5431" s="181" t="str">
        <f t="shared" si="352"/>
        <v>19-04-2022</v>
      </c>
      <c r="C5431" s="79" t="e">
        <f t="shared" si="350"/>
        <v>#VALUE!</v>
      </c>
      <c r="D5431" s="195" t="s">
        <v>403</v>
      </c>
      <c r="E5431" s="53" t="s">
        <v>225</v>
      </c>
      <c r="F5431" s="53" t="s">
        <v>146</v>
      </c>
      <c r="G5431" s="50" t="s">
        <v>138</v>
      </c>
      <c r="H5431" s="50" t="s">
        <v>144</v>
      </c>
      <c r="I5431" s="53">
        <v>38</v>
      </c>
      <c r="J5431" s="61">
        <v>0.62</v>
      </c>
      <c r="K5431" s="64">
        <f t="shared" si="349"/>
        <v>1.1299023181221752</v>
      </c>
      <c r="M5431" s="2"/>
    </row>
    <row r="5432" spans="1:13" x14ac:dyDescent="0.2">
      <c r="A5432" s="47" t="e">
        <f t="shared" si="351"/>
        <v>#VALUE!</v>
      </c>
      <c r="B5432" s="181" t="str">
        <f t="shared" si="352"/>
        <v>19-04-2022</v>
      </c>
      <c r="C5432" s="79" t="e">
        <f t="shared" si="350"/>
        <v>#VALUE!</v>
      </c>
      <c r="D5432" s="195" t="s">
        <v>403</v>
      </c>
      <c r="E5432" s="53" t="s">
        <v>225</v>
      </c>
      <c r="F5432" s="53" t="s">
        <v>146</v>
      </c>
      <c r="G5432" s="50" t="s">
        <v>138</v>
      </c>
      <c r="H5432" s="50" t="s">
        <v>144</v>
      </c>
      <c r="I5432" s="53">
        <v>39</v>
      </c>
      <c r="J5432" s="61">
        <v>0.61</v>
      </c>
      <c r="K5432" s="64">
        <f t="shared" si="349"/>
        <v>1.0283383064448153</v>
      </c>
      <c r="M5432" s="2"/>
    </row>
    <row r="5433" spans="1:13" x14ac:dyDescent="0.2">
      <c r="A5433" s="47" t="e">
        <f t="shared" si="351"/>
        <v>#VALUE!</v>
      </c>
      <c r="B5433" s="181" t="str">
        <f t="shared" si="352"/>
        <v>19-04-2022</v>
      </c>
      <c r="C5433" s="79" t="e">
        <f t="shared" si="350"/>
        <v>#VALUE!</v>
      </c>
      <c r="D5433" s="195" t="s">
        <v>403</v>
      </c>
      <c r="E5433" s="53" t="s">
        <v>225</v>
      </c>
      <c r="F5433" s="53" t="s">
        <v>146</v>
      </c>
      <c r="G5433" s="50" t="s">
        <v>138</v>
      </c>
      <c r="H5433" s="50" t="s">
        <v>144</v>
      </c>
      <c r="I5433" s="53">
        <v>35</v>
      </c>
      <c r="J5433" s="61">
        <v>0.41</v>
      </c>
      <c r="K5433" s="64">
        <f t="shared" si="349"/>
        <v>0.95626822157434399</v>
      </c>
      <c r="M5433" s="2"/>
    </row>
    <row r="5434" spans="1:13" x14ac:dyDescent="0.2">
      <c r="A5434" s="47" t="e">
        <f t="shared" si="351"/>
        <v>#VALUE!</v>
      </c>
      <c r="B5434" s="181" t="str">
        <f t="shared" si="352"/>
        <v>19-04-2022</v>
      </c>
      <c r="C5434" s="79" t="e">
        <f t="shared" si="350"/>
        <v>#VALUE!</v>
      </c>
      <c r="D5434" s="195" t="s">
        <v>403</v>
      </c>
      <c r="E5434" s="53" t="s">
        <v>225</v>
      </c>
      <c r="F5434" s="53" t="s">
        <v>146</v>
      </c>
      <c r="G5434" s="50" t="s">
        <v>138</v>
      </c>
      <c r="H5434" s="50" t="s">
        <v>144</v>
      </c>
      <c r="I5434" s="53">
        <v>36</v>
      </c>
      <c r="J5434" s="61">
        <v>0.38</v>
      </c>
      <c r="K5434" s="64">
        <f t="shared" si="349"/>
        <v>0.81447187928669407</v>
      </c>
      <c r="M5434" s="2"/>
    </row>
    <row r="5435" spans="1:13" x14ac:dyDescent="0.2">
      <c r="A5435" s="47" t="e">
        <f t="shared" si="351"/>
        <v>#VALUE!</v>
      </c>
      <c r="B5435" s="181" t="str">
        <f t="shared" si="352"/>
        <v>19-04-2022</v>
      </c>
      <c r="C5435" s="79" t="e">
        <f t="shared" si="350"/>
        <v>#VALUE!</v>
      </c>
      <c r="D5435" s="195" t="s">
        <v>403</v>
      </c>
      <c r="E5435" s="53" t="s">
        <v>225</v>
      </c>
      <c r="F5435" s="53" t="s">
        <v>146</v>
      </c>
      <c r="G5435" s="50" t="s">
        <v>138</v>
      </c>
      <c r="H5435" s="50" t="s">
        <v>144</v>
      </c>
      <c r="I5435" s="53">
        <v>38</v>
      </c>
      <c r="J5435" s="61">
        <v>0.56000000000000005</v>
      </c>
      <c r="K5435" s="64">
        <f t="shared" si="349"/>
        <v>1.0205569324974488</v>
      </c>
      <c r="M5435" s="2"/>
    </row>
    <row r="5436" spans="1:13" x14ac:dyDescent="0.2">
      <c r="A5436" s="47" t="e">
        <f t="shared" si="351"/>
        <v>#VALUE!</v>
      </c>
      <c r="B5436" s="181" t="str">
        <f t="shared" si="352"/>
        <v>19-04-2022</v>
      </c>
      <c r="C5436" s="79" t="e">
        <f t="shared" si="350"/>
        <v>#VALUE!</v>
      </c>
      <c r="D5436" s="195" t="s">
        <v>403</v>
      </c>
      <c r="E5436" s="53" t="s">
        <v>225</v>
      </c>
      <c r="F5436" s="53" t="s">
        <v>146</v>
      </c>
      <c r="G5436" s="50" t="s">
        <v>138</v>
      </c>
      <c r="H5436" s="50" t="s">
        <v>144</v>
      </c>
      <c r="I5436" s="53">
        <v>39</v>
      </c>
      <c r="J5436" s="61">
        <v>0.65</v>
      </c>
      <c r="K5436" s="64">
        <f t="shared" si="349"/>
        <v>1.0957703265395573</v>
      </c>
      <c r="M5436" s="2"/>
    </row>
    <row r="5437" spans="1:13" x14ac:dyDescent="0.2">
      <c r="A5437" s="47" t="e">
        <f t="shared" si="351"/>
        <v>#VALUE!</v>
      </c>
      <c r="B5437" s="181" t="str">
        <f t="shared" si="352"/>
        <v>19-04-2022</v>
      </c>
      <c r="C5437" s="79" t="e">
        <f t="shared" si="350"/>
        <v>#VALUE!</v>
      </c>
      <c r="D5437" s="195" t="s">
        <v>403</v>
      </c>
      <c r="E5437" s="53" t="s">
        <v>225</v>
      </c>
      <c r="F5437" s="53" t="s">
        <v>146</v>
      </c>
      <c r="G5437" s="50" t="s">
        <v>138</v>
      </c>
      <c r="H5437" s="50" t="s">
        <v>144</v>
      </c>
      <c r="I5437" s="53">
        <v>36</v>
      </c>
      <c r="J5437" s="61">
        <v>0.41</v>
      </c>
      <c r="K5437" s="64">
        <f t="shared" si="349"/>
        <v>0.87877229080932784</v>
      </c>
      <c r="M5437" s="2"/>
    </row>
    <row r="5438" spans="1:13" x14ac:dyDescent="0.2">
      <c r="A5438" s="47" t="e">
        <f t="shared" si="351"/>
        <v>#VALUE!</v>
      </c>
      <c r="B5438" s="181" t="str">
        <f t="shared" si="352"/>
        <v>19-04-2022</v>
      </c>
      <c r="C5438" s="79" t="e">
        <f t="shared" si="350"/>
        <v>#VALUE!</v>
      </c>
      <c r="D5438" s="195" t="s">
        <v>403</v>
      </c>
      <c r="E5438" s="53" t="s">
        <v>225</v>
      </c>
      <c r="F5438" s="53" t="s">
        <v>146</v>
      </c>
      <c r="G5438" s="50" t="s">
        <v>138</v>
      </c>
      <c r="H5438" s="50" t="s">
        <v>144</v>
      </c>
      <c r="I5438" s="53">
        <v>41</v>
      </c>
      <c r="J5438" s="61">
        <v>0.76</v>
      </c>
      <c r="K5438" s="64">
        <f t="shared" si="349"/>
        <v>1.1027118004672016</v>
      </c>
      <c r="M5438" s="2"/>
    </row>
    <row r="5439" spans="1:13" x14ac:dyDescent="0.2">
      <c r="A5439" s="47" t="e">
        <f t="shared" si="351"/>
        <v>#VALUE!</v>
      </c>
      <c r="B5439" s="181" t="str">
        <f t="shared" si="352"/>
        <v>19-04-2022</v>
      </c>
      <c r="C5439" s="79" t="e">
        <f t="shared" si="350"/>
        <v>#VALUE!</v>
      </c>
      <c r="D5439" s="195" t="s">
        <v>403</v>
      </c>
      <c r="E5439" s="53" t="s">
        <v>225</v>
      </c>
      <c r="F5439" s="53" t="s">
        <v>146</v>
      </c>
      <c r="G5439" s="50" t="s">
        <v>138</v>
      </c>
      <c r="H5439" s="50" t="s">
        <v>144</v>
      </c>
      <c r="I5439" s="53">
        <v>35</v>
      </c>
      <c r="J5439" s="61">
        <v>0.39</v>
      </c>
      <c r="K5439" s="64">
        <f t="shared" si="349"/>
        <v>0.90962099125364426</v>
      </c>
      <c r="M5439" s="2"/>
    </row>
    <row r="5440" spans="1:13" x14ac:dyDescent="0.2">
      <c r="A5440" s="47" t="e">
        <f t="shared" si="351"/>
        <v>#VALUE!</v>
      </c>
      <c r="B5440" s="181" t="str">
        <f t="shared" si="352"/>
        <v>19-04-2022</v>
      </c>
      <c r="C5440" s="79" t="e">
        <f t="shared" si="350"/>
        <v>#VALUE!</v>
      </c>
      <c r="D5440" s="195" t="s">
        <v>403</v>
      </c>
      <c r="E5440" s="53" t="s">
        <v>225</v>
      </c>
      <c r="F5440" s="53" t="s">
        <v>146</v>
      </c>
      <c r="G5440" s="50" t="s">
        <v>138</v>
      </c>
      <c r="H5440" s="50" t="s">
        <v>144</v>
      </c>
      <c r="I5440" s="53">
        <v>37</v>
      </c>
      <c r="J5440" s="61">
        <v>0.62</v>
      </c>
      <c r="K5440" s="64">
        <f t="shared" si="349"/>
        <v>1.2240143722977908</v>
      </c>
      <c r="M5440" s="2"/>
    </row>
    <row r="5441" spans="1:13" x14ac:dyDescent="0.2">
      <c r="A5441" s="47" t="e">
        <f t="shared" si="351"/>
        <v>#VALUE!</v>
      </c>
      <c r="B5441" s="181" t="str">
        <f t="shared" si="352"/>
        <v>19-04-2022</v>
      </c>
      <c r="C5441" s="79" t="e">
        <f t="shared" si="350"/>
        <v>#VALUE!</v>
      </c>
      <c r="D5441" s="195" t="s">
        <v>403</v>
      </c>
      <c r="E5441" s="53" t="s">
        <v>225</v>
      </c>
      <c r="F5441" s="53" t="s">
        <v>146</v>
      </c>
      <c r="G5441" s="50" t="s">
        <v>138</v>
      </c>
      <c r="H5441" s="50" t="s">
        <v>144</v>
      </c>
      <c r="I5441" s="53">
        <v>41</v>
      </c>
      <c r="J5441" s="61">
        <v>0.78</v>
      </c>
      <c r="K5441" s="64">
        <f t="shared" ref="K5441:K5504" si="353">IF(J5441="","",(J5441*100000)/(I5441^3))</f>
        <v>1.1317305320584437</v>
      </c>
      <c r="M5441" s="2"/>
    </row>
    <row r="5442" spans="1:13" x14ac:dyDescent="0.2">
      <c r="A5442" s="47" t="e">
        <f t="shared" si="351"/>
        <v>#VALUE!</v>
      </c>
      <c r="B5442" s="181" t="str">
        <f t="shared" si="352"/>
        <v>19-04-2022</v>
      </c>
      <c r="C5442" s="79" t="e">
        <f t="shared" si="350"/>
        <v>#VALUE!</v>
      </c>
      <c r="D5442" s="195" t="s">
        <v>403</v>
      </c>
      <c r="E5442" s="53" t="s">
        <v>225</v>
      </c>
      <c r="F5442" s="53" t="s">
        <v>146</v>
      </c>
      <c r="G5442" s="50" t="s">
        <v>138</v>
      </c>
      <c r="H5442" s="50" t="s">
        <v>144</v>
      </c>
      <c r="I5442" s="53">
        <v>40</v>
      </c>
      <c r="J5442" s="61">
        <v>0.69</v>
      </c>
      <c r="K5442" s="64">
        <f t="shared" si="353"/>
        <v>1.078125</v>
      </c>
      <c r="M5442" s="2"/>
    </row>
    <row r="5443" spans="1:13" x14ac:dyDescent="0.2">
      <c r="A5443" s="47" t="e">
        <f t="shared" si="351"/>
        <v>#VALUE!</v>
      </c>
      <c r="B5443" s="181" t="str">
        <f t="shared" si="352"/>
        <v>19-04-2022</v>
      </c>
      <c r="C5443" s="79" t="e">
        <f t="shared" si="350"/>
        <v>#VALUE!</v>
      </c>
      <c r="D5443" s="195" t="s">
        <v>403</v>
      </c>
      <c r="E5443" s="53" t="s">
        <v>225</v>
      </c>
      <c r="F5443" s="53" t="s">
        <v>146</v>
      </c>
      <c r="G5443" s="50" t="s">
        <v>138</v>
      </c>
      <c r="H5443" s="50" t="s">
        <v>144</v>
      </c>
      <c r="I5443" s="53">
        <v>37</v>
      </c>
      <c r="J5443" s="61">
        <v>0.49</v>
      </c>
      <c r="K5443" s="64">
        <f t="shared" si="353"/>
        <v>0.96736619746115726</v>
      </c>
      <c r="M5443" s="2"/>
    </row>
    <row r="5444" spans="1:13" x14ac:dyDescent="0.2">
      <c r="A5444" s="47" t="e">
        <f t="shared" si="351"/>
        <v>#VALUE!</v>
      </c>
      <c r="B5444" s="181" t="str">
        <f t="shared" si="352"/>
        <v>19-04-2022</v>
      </c>
      <c r="C5444" s="79" t="e">
        <f t="shared" si="350"/>
        <v>#VALUE!</v>
      </c>
      <c r="D5444" s="195" t="s">
        <v>403</v>
      </c>
      <c r="E5444" s="53" t="s">
        <v>225</v>
      </c>
      <c r="F5444" s="53" t="s">
        <v>142</v>
      </c>
      <c r="G5444" s="50" t="s">
        <v>138</v>
      </c>
      <c r="H5444" s="50" t="s">
        <v>144</v>
      </c>
      <c r="I5444" s="53">
        <v>38</v>
      </c>
      <c r="J5444" s="61">
        <v>0.36</v>
      </c>
      <c r="K5444" s="64">
        <f t="shared" si="353"/>
        <v>0.65607231374835984</v>
      </c>
      <c r="M5444" s="2"/>
    </row>
    <row r="5445" spans="1:13" x14ac:dyDescent="0.2">
      <c r="A5445" s="47" t="e">
        <f t="shared" si="351"/>
        <v>#VALUE!</v>
      </c>
      <c r="B5445" s="181" t="str">
        <f t="shared" si="352"/>
        <v>19-04-2022</v>
      </c>
      <c r="C5445" s="79" t="e">
        <f t="shared" si="350"/>
        <v>#VALUE!</v>
      </c>
      <c r="D5445" s="195" t="s">
        <v>403</v>
      </c>
      <c r="E5445" s="53" t="s">
        <v>225</v>
      </c>
      <c r="F5445" s="53" t="s">
        <v>142</v>
      </c>
      <c r="G5445" s="50" t="s">
        <v>138</v>
      </c>
      <c r="H5445" s="50" t="s">
        <v>144</v>
      </c>
      <c r="I5445" s="53">
        <v>40</v>
      </c>
      <c r="J5445" s="61">
        <v>0.49</v>
      </c>
      <c r="K5445" s="64">
        <f t="shared" si="353"/>
        <v>0.765625</v>
      </c>
      <c r="M5445" s="2"/>
    </row>
    <row r="5446" spans="1:13" x14ac:dyDescent="0.2">
      <c r="A5446" s="47" t="e">
        <f t="shared" si="351"/>
        <v>#VALUE!</v>
      </c>
      <c r="B5446" s="181" t="str">
        <f t="shared" si="352"/>
        <v>20-04-2022</v>
      </c>
      <c r="C5446" s="79" t="e">
        <f t="shared" si="350"/>
        <v>#VALUE!</v>
      </c>
      <c r="D5446" s="195" t="s">
        <v>406</v>
      </c>
      <c r="E5446" s="53" t="s">
        <v>217</v>
      </c>
      <c r="F5446" s="53" t="s">
        <v>142</v>
      </c>
      <c r="G5446" s="50" t="s">
        <v>138</v>
      </c>
      <c r="H5446" s="50" t="s">
        <v>144</v>
      </c>
      <c r="I5446" s="53">
        <v>38</v>
      </c>
      <c r="J5446" s="61">
        <v>0.38</v>
      </c>
      <c r="K5446" s="64">
        <f t="shared" si="353"/>
        <v>0.69252077562326875</v>
      </c>
      <c r="M5446" s="2"/>
    </row>
    <row r="5447" spans="1:13" x14ac:dyDescent="0.2">
      <c r="A5447" s="47" t="e">
        <f t="shared" si="351"/>
        <v>#VALUE!</v>
      </c>
      <c r="B5447" s="181" t="str">
        <f t="shared" si="352"/>
        <v>20-04-2022</v>
      </c>
      <c r="C5447" s="79" t="e">
        <f t="shared" si="350"/>
        <v>#VALUE!</v>
      </c>
      <c r="D5447" s="195" t="s">
        <v>406</v>
      </c>
      <c r="E5447" s="53" t="s">
        <v>217</v>
      </c>
      <c r="F5447" s="53" t="s">
        <v>142</v>
      </c>
      <c r="G5447" s="50" t="s">
        <v>138</v>
      </c>
      <c r="H5447" s="50" t="s">
        <v>144</v>
      </c>
      <c r="I5447" s="53">
        <v>38</v>
      </c>
      <c r="J5447" s="61">
        <v>0.39</v>
      </c>
      <c r="K5447" s="64">
        <f t="shared" si="353"/>
        <v>0.71074500656072315</v>
      </c>
      <c r="M5447" s="2"/>
    </row>
    <row r="5448" spans="1:13" x14ac:dyDescent="0.2">
      <c r="A5448" s="47" t="e">
        <f t="shared" si="351"/>
        <v>#VALUE!</v>
      </c>
      <c r="B5448" s="181" t="str">
        <f t="shared" si="352"/>
        <v>20-04-2022</v>
      </c>
      <c r="C5448" s="79" t="e">
        <f t="shared" si="350"/>
        <v>#VALUE!</v>
      </c>
      <c r="D5448" s="195" t="s">
        <v>406</v>
      </c>
      <c r="E5448" s="53" t="s">
        <v>217</v>
      </c>
      <c r="F5448" s="53" t="s">
        <v>142</v>
      </c>
      <c r="G5448" s="50" t="s">
        <v>138</v>
      </c>
      <c r="H5448" s="50" t="s">
        <v>144</v>
      </c>
      <c r="I5448" s="53">
        <v>37</v>
      </c>
      <c r="J5448" s="61">
        <v>0.36</v>
      </c>
      <c r="K5448" s="64">
        <f t="shared" si="353"/>
        <v>0.71071802262452377</v>
      </c>
      <c r="M5448" s="2"/>
    </row>
    <row r="5449" spans="1:13" x14ac:dyDescent="0.2">
      <c r="A5449" s="47" t="e">
        <f t="shared" si="351"/>
        <v>#VALUE!</v>
      </c>
      <c r="B5449" s="181" t="str">
        <f t="shared" si="352"/>
        <v>20-04-2022</v>
      </c>
      <c r="C5449" s="79" t="e">
        <f t="shared" si="350"/>
        <v>#VALUE!</v>
      </c>
      <c r="D5449" s="195" t="s">
        <v>406</v>
      </c>
      <c r="E5449" s="53" t="s">
        <v>217</v>
      </c>
      <c r="F5449" s="53" t="s">
        <v>142</v>
      </c>
      <c r="G5449" s="50" t="s">
        <v>138</v>
      </c>
      <c r="H5449" s="50" t="s">
        <v>144</v>
      </c>
      <c r="I5449" s="53">
        <v>34</v>
      </c>
      <c r="J5449" s="61">
        <v>0.3</v>
      </c>
      <c r="K5449" s="64">
        <f t="shared" si="353"/>
        <v>0.76328109098310604</v>
      </c>
      <c r="M5449" s="2"/>
    </row>
    <row r="5450" spans="1:13" x14ac:dyDescent="0.2">
      <c r="A5450" s="47" t="e">
        <f t="shared" si="351"/>
        <v>#VALUE!</v>
      </c>
      <c r="B5450" s="181" t="str">
        <f t="shared" si="352"/>
        <v>20-04-2022</v>
      </c>
      <c r="C5450" s="79" t="e">
        <f t="shared" si="350"/>
        <v>#VALUE!</v>
      </c>
      <c r="D5450" s="195" t="s">
        <v>406</v>
      </c>
      <c r="E5450" s="53" t="s">
        <v>217</v>
      </c>
      <c r="F5450" s="53" t="s">
        <v>142</v>
      </c>
      <c r="G5450" s="50" t="s">
        <v>138</v>
      </c>
      <c r="H5450" s="50" t="s">
        <v>144</v>
      </c>
      <c r="I5450" s="53">
        <v>36</v>
      </c>
      <c r="J5450" s="61">
        <v>0.3</v>
      </c>
      <c r="K5450" s="64">
        <f t="shared" si="353"/>
        <v>0.64300411522633749</v>
      </c>
      <c r="M5450" s="2"/>
    </row>
    <row r="5451" spans="1:13" x14ac:dyDescent="0.2">
      <c r="A5451" s="47" t="e">
        <f t="shared" si="351"/>
        <v>#VALUE!</v>
      </c>
      <c r="B5451" s="181" t="str">
        <f t="shared" si="352"/>
        <v>20-04-2022</v>
      </c>
      <c r="C5451" s="79" t="e">
        <f t="shared" si="350"/>
        <v>#VALUE!</v>
      </c>
      <c r="D5451" s="195" t="s">
        <v>406</v>
      </c>
      <c r="E5451" s="53" t="s">
        <v>217</v>
      </c>
      <c r="F5451" s="53" t="s">
        <v>142</v>
      </c>
      <c r="G5451" s="50" t="s">
        <v>138</v>
      </c>
      <c r="H5451" s="50" t="s">
        <v>144</v>
      </c>
      <c r="I5451" s="53">
        <v>37</v>
      </c>
      <c r="J5451" s="61">
        <v>0.42</v>
      </c>
      <c r="K5451" s="64">
        <f t="shared" si="353"/>
        <v>0.82917102639527762</v>
      </c>
      <c r="M5451" s="2"/>
    </row>
    <row r="5452" spans="1:13" x14ac:dyDescent="0.2">
      <c r="A5452" s="47" t="e">
        <f t="shared" si="351"/>
        <v>#VALUE!</v>
      </c>
      <c r="B5452" s="181" t="str">
        <f t="shared" si="352"/>
        <v>20-04-2022</v>
      </c>
      <c r="C5452" s="79" t="e">
        <f t="shared" si="350"/>
        <v>#VALUE!</v>
      </c>
      <c r="D5452" s="195" t="s">
        <v>406</v>
      </c>
      <c r="E5452" s="53" t="s">
        <v>217</v>
      </c>
      <c r="F5452" s="53" t="s">
        <v>142</v>
      </c>
      <c r="G5452" s="50" t="s">
        <v>138</v>
      </c>
      <c r="H5452" s="50" t="s">
        <v>144</v>
      </c>
      <c r="I5452" s="53">
        <v>36</v>
      </c>
      <c r="J5452" s="61">
        <v>0.31</v>
      </c>
      <c r="K5452" s="64">
        <f t="shared" si="353"/>
        <v>0.66443758573388201</v>
      </c>
      <c r="M5452" s="2"/>
    </row>
    <row r="5453" spans="1:13" x14ac:dyDescent="0.2">
      <c r="A5453" s="47" t="e">
        <f t="shared" si="351"/>
        <v>#VALUE!</v>
      </c>
      <c r="B5453" s="181" t="str">
        <f t="shared" si="352"/>
        <v>20-04-2022</v>
      </c>
      <c r="C5453" s="79" t="e">
        <f t="shared" si="350"/>
        <v>#VALUE!</v>
      </c>
      <c r="D5453" s="195" t="s">
        <v>406</v>
      </c>
      <c r="E5453" s="53" t="s">
        <v>217</v>
      </c>
      <c r="F5453" s="53" t="s">
        <v>142</v>
      </c>
      <c r="G5453" s="50" t="s">
        <v>138</v>
      </c>
      <c r="H5453" s="50" t="s">
        <v>144</v>
      </c>
      <c r="I5453" s="53">
        <v>37</v>
      </c>
      <c r="J5453" s="61">
        <v>0.37</v>
      </c>
      <c r="K5453" s="64">
        <f t="shared" si="353"/>
        <v>0.73046018991964934</v>
      </c>
      <c r="M5453" s="2"/>
    </row>
    <row r="5454" spans="1:13" x14ac:dyDescent="0.2">
      <c r="A5454" s="47" t="e">
        <f t="shared" si="351"/>
        <v>#VALUE!</v>
      </c>
      <c r="B5454" s="181" t="str">
        <f t="shared" si="352"/>
        <v>20-04-2022</v>
      </c>
      <c r="C5454" s="79" t="e">
        <f t="shared" si="350"/>
        <v>#VALUE!</v>
      </c>
      <c r="D5454" s="195" t="s">
        <v>406</v>
      </c>
      <c r="E5454" s="53" t="s">
        <v>217</v>
      </c>
      <c r="F5454" s="53" t="s">
        <v>142</v>
      </c>
      <c r="G5454" s="50" t="s">
        <v>138</v>
      </c>
      <c r="H5454" s="50" t="s">
        <v>144</v>
      </c>
      <c r="I5454" s="53">
        <v>39</v>
      </c>
      <c r="J5454" s="61">
        <v>0.41</v>
      </c>
      <c r="K5454" s="64">
        <f t="shared" si="353"/>
        <v>0.69117820597110535</v>
      </c>
      <c r="M5454" s="2"/>
    </row>
    <row r="5455" spans="1:13" x14ac:dyDescent="0.2">
      <c r="A5455" s="47" t="e">
        <f t="shared" si="351"/>
        <v>#VALUE!</v>
      </c>
      <c r="B5455" s="181" t="str">
        <f t="shared" si="352"/>
        <v>20-04-2022</v>
      </c>
      <c r="C5455" s="79" t="e">
        <f t="shared" si="350"/>
        <v>#VALUE!</v>
      </c>
      <c r="D5455" s="195" t="s">
        <v>406</v>
      </c>
      <c r="E5455" s="53" t="s">
        <v>217</v>
      </c>
      <c r="F5455" s="53" t="s">
        <v>142</v>
      </c>
      <c r="G5455" s="50" t="s">
        <v>138</v>
      </c>
      <c r="H5455" s="50" t="s">
        <v>144</v>
      </c>
      <c r="I5455" s="53">
        <v>35</v>
      </c>
      <c r="J5455" s="61">
        <v>0.3</v>
      </c>
      <c r="K5455" s="64">
        <f t="shared" si="353"/>
        <v>0.69970845481049559</v>
      </c>
      <c r="M5455" s="2"/>
    </row>
    <row r="5456" spans="1:13" x14ac:dyDescent="0.2">
      <c r="A5456" s="47" t="e">
        <f t="shared" si="351"/>
        <v>#VALUE!</v>
      </c>
      <c r="B5456" s="181" t="str">
        <f t="shared" si="352"/>
        <v>20-04-2022</v>
      </c>
      <c r="C5456" s="79" t="e">
        <f t="shared" si="350"/>
        <v>#VALUE!</v>
      </c>
      <c r="D5456" s="195" t="s">
        <v>406</v>
      </c>
      <c r="E5456" s="53" t="s">
        <v>217</v>
      </c>
      <c r="F5456" s="53" t="s">
        <v>142</v>
      </c>
      <c r="G5456" s="50" t="s">
        <v>138</v>
      </c>
      <c r="H5456" s="50" t="s">
        <v>144</v>
      </c>
      <c r="I5456" s="53">
        <v>36</v>
      </c>
      <c r="J5456" s="61">
        <v>0.41</v>
      </c>
      <c r="K5456" s="64">
        <f t="shared" si="353"/>
        <v>0.87877229080932784</v>
      </c>
      <c r="M5456" s="2"/>
    </row>
    <row r="5457" spans="1:13" x14ac:dyDescent="0.2">
      <c r="A5457" s="47" t="e">
        <f t="shared" si="351"/>
        <v>#VALUE!</v>
      </c>
      <c r="B5457" s="181" t="str">
        <f t="shared" si="352"/>
        <v>20-04-2022</v>
      </c>
      <c r="C5457" s="79" t="e">
        <f t="shared" si="350"/>
        <v>#VALUE!</v>
      </c>
      <c r="D5457" s="195" t="s">
        <v>406</v>
      </c>
      <c r="E5457" s="53" t="s">
        <v>217</v>
      </c>
      <c r="F5457" s="53" t="s">
        <v>142</v>
      </c>
      <c r="G5457" s="50" t="s">
        <v>138</v>
      </c>
      <c r="H5457" s="50" t="s">
        <v>144</v>
      </c>
      <c r="I5457" s="53">
        <v>35</v>
      </c>
      <c r="J5457" s="61">
        <v>0.31</v>
      </c>
      <c r="K5457" s="64">
        <f t="shared" si="353"/>
        <v>0.72303206997084546</v>
      </c>
      <c r="M5457" s="2"/>
    </row>
    <row r="5458" spans="1:13" x14ac:dyDescent="0.2">
      <c r="A5458" s="47" t="e">
        <f t="shared" si="351"/>
        <v>#VALUE!</v>
      </c>
      <c r="B5458" s="181" t="str">
        <f t="shared" si="352"/>
        <v>20-04-2022</v>
      </c>
      <c r="C5458" s="79" t="e">
        <f t="shared" si="350"/>
        <v>#VALUE!</v>
      </c>
      <c r="D5458" s="195" t="s">
        <v>406</v>
      </c>
      <c r="E5458" s="53" t="s">
        <v>217</v>
      </c>
      <c r="F5458" s="53" t="s">
        <v>142</v>
      </c>
      <c r="G5458" s="50" t="s">
        <v>138</v>
      </c>
      <c r="H5458" s="50" t="s">
        <v>144</v>
      </c>
      <c r="I5458" s="53">
        <v>39</v>
      </c>
      <c r="J5458" s="61">
        <v>0.46</v>
      </c>
      <c r="K5458" s="64">
        <f t="shared" si="353"/>
        <v>0.77546823108953289</v>
      </c>
      <c r="M5458" s="2"/>
    </row>
    <row r="5459" spans="1:13" x14ac:dyDescent="0.2">
      <c r="A5459" s="47" t="e">
        <f t="shared" si="351"/>
        <v>#VALUE!</v>
      </c>
      <c r="B5459" s="181" t="str">
        <f t="shared" si="352"/>
        <v>20-04-2022</v>
      </c>
      <c r="C5459" s="79" t="e">
        <f t="shared" si="350"/>
        <v>#VALUE!</v>
      </c>
      <c r="D5459" s="195" t="s">
        <v>406</v>
      </c>
      <c r="E5459" s="53" t="s">
        <v>217</v>
      </c>
      <c r="F5459" s="53" t="s">
        <v>142</v>
      </c>
      <c r="G5459" s="50" t="s">
        <v>138</v>
      </c>
      <c r="H5459" s="50" t="s">
        <v>144</v>
      </c>
      <c r="I5459" s="53">
        <v>42</v>
      </c>
      <c r="J5459" s="61">
        <v>0.45</v>
      </c>
      <c r="K5459" s="64">
        <f t="shared" si="353"/>
        <v>0.60738581146744408</v>
      </c>
      <c r="M5459" s="2"/>
    </row>
    <row r="5460" spans="1:13" x14ac:dyDescent="0.2">
      <c r="A5460" s="47" t="e">
        <f t="shared" si="351"/>
        <v>#VALUE!</v>
      </c>
      <c r="B5460" s="181" t="str">
        <f t="shared" si="352"/>
        <v>20-04-2022</v>
      </c>
      <c r="C5460" s="79" t="e">
        <f t="shared" si="350"/>
        <v>#VALUE!</v>
      </c>
      <c r="D5460" s="195" t="s">
        <v>406</v>
      </c>
      <c r="E5460" s="53" t="s">
        <v>217</v>
      </c>
      <c r="F5460" s="53" t="s">
        <v>142</v>
      </c>
      <c r="G5460" s="50" t="s">
        <v>138</v>
      </c>
      <c r="H5460" s="50" t="s">
        <v>144</v>
      </c>
      <c r="I5460" s="53">
        <v>35</v>
      </c>
      <c r="J5460" s="61">
        <v>0.32</v>
      </c>
      <c r="K5460" s="64">
        <f t="shared" si="353"/>
        <v>0.74635568513119532</v>
      </c>
      <c r="M5460" s="2"/>
    </row>
    <row r="5461" spans="1:13" x14ac:dyDescent="0.2">
      <c r="A5461" s="47" t="e">
        <f t="shared" si="351"/>
        <v>#VALUE!</v>
      </c>
      <c r="B5461" s="181" t="str">
        <f t="shared" si="352"/>
        <v>20-04-2022</v>
      </c>
      <c r="C5461" s="79" t="e">
        <f t="shared" si="350"/>
        <v>#VALUE!</v>
      </c>
      <c r="D5461" s="195" t="s">
        <v>406</v>
      </c>
      <c r="E5461" s="53" t="s">
        <v>217</v>
      </c>
      <c r="F5461" s="53" t="s">
        <v>142</v>
      </c>
      <c r="G5461" s="50" t="s">
        <v>138</v>
      </c>
      <c r="H5461" s="50" t="s">
        <v>144</v>
      </c>
      <c r="I5461" s="53">
        <v>41</v>
      </c>
      <c r="J5461" s="61">
        <v>0.49</v>
      </c>
      <c r="K5461" s="64">
        <f t="shared" si="353"/>
        <v>0.71095892398543259</v>
      </c>
      <c r="M5461" s="2"/>
    </row>
    <row r="5462" spans="1:13" x14ac:dyDescent="0.2">
      <c r="A5462" s="47" t="e">
        <f t="shared" si="351"/>
        <v>#VALUE!</v>
      </c>
      <c r="B5462" s="181" t="str">
        <f t="shared" si="352"/>
        <v>20-04-2022</v>
      </c>
      <c r="C5462" s="79" t="e">
        <f t="shared" si="350"/>
        <v>#VALUE!</v>
      </c>
      <c r="D5462" s="195" t="s">
        <v>406</v>
      </c>
      <c r="E5462" s="53" t="s">
        <v>217</v>
      </c>
      <c r="F5462" s="53" t="s">
        <v>142</v>
      </c>
      <c r="G5462" s="50" t="s">
        <v>138</v>
      </c>
      <c r="H5462" s="50" t="s">
        <v>144</v>
      </c>
      <c r="I5462" s="53">
        <v>38</v>
      </c>
      <c r="J5462" s="61">
        <v>0.42</v>
      </c>
      <c r="K5462" s="64">
        <f t="shared" si="353"/>
        <v>0.76541769937308646</v>
      </c>
      <c r="M5462" s="2"/>
    </row>
    <row r="5463" spans="1:13" x14ac:dyDescent="0.2">
      <c r="A5463" s="47" t="e">
        <f t="shared" si="351"/>
        <v>#VALUE!</v>
      </c>
      <c r="B5463" s="181" t="str">
        <f t="shared" si="352"/>
        <v>20-04-2022</v>
      </c>
      <c r="C5463" s="79" t="e">
        <f t="shared" si="350"/>
        <v>#VALUE!</v>
      </c>
      <c r="D5463" s="195" t="s">
        <v>406</v>
      </c>
      <c r="E5463" s="53" t="s">
        <v>217</v>
      </c>
      <c r="F5463" s="53" t="s">
        <v>146</v>
      </c>
      <c r="G5463" s="50" t="s">
        <v>138</v>
      </c>
      <c r="H5463" s="50" t="s">
        <v>144</v>
      </c>
      <c r="I5463" s="53">
        <v>36</v>
      </c>
      <c r="J5463" s="61">
        <v>0.49</v>
      </c>
      <c r="K5463" s="64">
        <f t="shared" si="353"/>
        <v>1.0502400548696844</v>
      </c>
      <c r="M5463" s="2"/>
    </row>
    <row r="5464" spans="1:13" x14ac:dyDescent="0.2">
      <c r="A5464" s="47" t="e">
        <f t="shared" si="351"/>
        <v>#VALUE!</v>
      </c>
      <c r="B5464" s="181" t="str">
        <f t="shared" si="352"/>
        <v>20-04-2022</v>
      </c>
      <c r="C5464" s="79" t="e">
        <f t="shared" ref="C5464:C5527" si="354">WEEKNUM(D5464)</f>
        <v>#VALUE!</v>
      </c>
      <c r="D5464" s="195" t="s">
        <v>406</v>
      </c>
      <c r="E5464" s="53" t="s">
        <v>217</v>
      </c>
      <c r="F5464" s="53" t="s">
        <v>146</v>
      </c>
      <c r="G5464" s="50" t="s">
        <v>138</v>
      </c>
      <c r="H5464" s="50" t="s">
        <v>144</v>
      </c>
      <c r="I5464" s="53">
        <v>36</v>
      </c>
      <c r="J5464" s="61">
        <v>0.39</v>
      </c>
      <c r="K5464" s="64">
        <f t="shared" si="353"/>
        <v>0.83590534979423869</v>
      </c>
      <c r="M5464" s="2"/>
    </row>
    <row r="5465" spans="1:13" x14ac:dyDescent="0.2">
      <c r="A5465" s="47" t="e">
        <f t="shared" si="351"/>
        <v>#VALUE!</v>
      </c>
      <c r="B5465" s="181" t="str">
        <f t="shared" si="352"/>
        <v>20-04-2022</v>
      </c>
      <c r="C5465" s="79" t="e">
        <f t="shared" si="354"/>
        <v>#VALUE!</v>
      </c>
      <c r="D5465" s="195" t="s">
        <v>406</v>
      </c>
      <c r="E5465" s="53" t="s">
        <v>217</v>
      </c>
      <c r="F5465" s="53" t="s">
        <v>146</v>
      </c>
      <c r="G5465" s="50" t="s">
        <v>138</v>
      </c>
      <c r="H5465" s="50" t="s">
        <v>144</v>
      </c>
      <c r="I5465" s="53">
        <v>38</v>
      </c>
      <c r="J5465" s="61">
        <v>0.55000000000000004</v>
      </c>
      <c r="K5465" s="64">
        <f t="shared" si="353"/>
        <v>1.0023327015599943</v>
      </c>
      <c r="M5465" s="2"/>
    </row>
    <row r="5466" spans="1:13" x14ac:dyDescent="0.2">
      <c r="A5466" s="47" t="e">
        <f t="shared" si="351"/>
        <v>#VALUE!</v>
      </c>
      <c r="B5466" s="181" t="str">
        <f t="shared" si="352"/>
        <v>20-04-2022</v>
      </c>
      <c r="C5466" s="79" t="e">
        <f t="shared" si="354"/>
        <v>#VALUE!</v>
      </c>
      <c r="D5466" s="195" t="s">
        <v>406</v>
      </c>
      <c r="E5466" s="53" t="s">
        <v>217</v>
      </c>
      <c r="F5466" s="53" t="s">
        <v>146</v>
      </c>
      <c r="G5466" s="50" t="s">
        <v>138</v>
      </c>
      <c r="H5466" s="50" t="s">
        <v>144</v>
      </c>
      <c r="I5466" s="53">
        <v>33</v>
      </c>
      <c r="J5466" s="61">
        <v>0.36</v>
      </c>
      <c r="K5466" s="64">
        <f t="shared" si="353"/>
        <v>1.0017530678687703</v>
      </c>
      <c r="M5466" s="2"/>
    </row>
    <row r="5467" spans="1:13" x14ac:dyDescent="0.2">
      <c r="A5467" s="47" t="e">
        <f t="shared" si="351"/>
        <v>#VALUE!</v>
      </c>
      <c r="B5467" s="181" t="str">
        <f t="shared" si="352"/>
        <v>20-04-2022</v>
      </c>
      <c r="C5467" s="79" t="e">
        <f t="shared" si="354"/>
        <v>#VALUE!</v>
      </c>
      <c r="D5467" s="195" t="s">
        <v>406</v>
      </c>
      <c r="E5467" s="53" t="s">
        <v>217</v>
      </c>
      <c r="F5467" s="53" t="s">
        <v>146</v>
      </c>
      <c r="G5467" s="50" t="s">
        <v>138</v>
      </c>
      <c r="H5467" s="50" t="s">
        <v>144</v>
      </c>
      <c r="I5467" s="53">
        <v>37</v>
      </c>
      <c r="J5467" s="61">
        <v>0.54</v>
      </c>
      <c r="K5467" s="64">
        <f t="shared" si="353"/>
        <v>1.0660770339367855</v>
      </c>
      <c r="M5467" s="2"/>
    </row>
    <row r="5468" spans="1:13" x14ac:dyDescent="0.2">
      <c r="A5468" s="47" t="e">
        <f t="shared" si="351"/>
        <v>#VALUE!</v>
      </c>
      <c r="B5468" s="181" t="str">
        <f t="shared" si="352"/>
        <v>20-04-2022</v>
      </c>
      <c r="C5468" s="79" t="e">
        <f t="shared" si="354"/>
        <v>#VALUE!</v>
      </c>
      <c r="D5468" s="195" t="s">
        <v>406</v>
      </c>
      <c r="E5468" s="53" t="s">
        <v>217</v>
      </c>
      <c r="F5468" s="53" t="s">
        <v>146</v>
      </c>
      <c r="G5468" s="50" t="s">
        <v>138</v>
      </c>
      <c r="H5468" s="50" t="s">
        <v>144</v>
      </c>
      <c r="I5468" s="53">
        <v>37</v>
      </c>
      <c r="J5468" s="61">
        <v>0.46</v>
      </c>
      <c r="K5468" s="64">
        <f t="shared" si="353"/>
        <v>0.90813969557578034</v>
      </c>
      <c r="M5468" s="2"/>
    </row>
    <row r="5469" spans="1:13" x14ac:dyDescent="0.2">
      <c r="A5469" s="47" t="e">
        <f t="shared" si="351"/>
        <v>#VALUE!</v>
      </c>
      <c r="B5469" s="181" t="str">
        <f t="shared" si="352"/>
        <v>20-04-2022</v>
      </c>
      <c r="C5469" s="79" t="e">
        <f t="shared" si="354"/>
        <v>#VALUE!</v>
      </c>
      <c r="D5469" s="195" t="s">
        <v>406</v>
      </c>
      <c r="E5469" s="53" t="s">
        <v>217</v>
      </c>
      <c r="F5469" s="53" t="s">
        <v>146</v>
      </c>
      <c r="G5469" s="50" t="s">
        <v>138</v>
      </c>
      <c r="H5469" s="50" t="s">
        <v>144</v>
      </c>
      <c r="I5469" s="53">
        <v>38</v>
      </c>
      <c r="J5469" s="61">
        <v>0.55000000000000004</v>
      </c>
      <c r="K5469" s="64">
        <f t="shared" si="353"/>
        <v>1.0023327015599943</v>
      </c>
      <c r="M5469" s="2"/>
    </row>
    <row r="5470" spans="1:13" x14ac:dyDescent="0.2">
      <c r="A5470" s="47" t="e">
        <f t="shared" si="351"/>
        <v>#VALUE!</v>
      </c>
      <c r="B5470" s="181" t="str">
        <f t="shared" si="352"/>
        <v>20-04-2022</v>
      </c>
      <c r="C5470" s="79" t="e">
        <f t="shared" si="354"/>
        <v>#VALUE!</v>
      </c>
      <c r="D5470" s="195" t="s">
        <v>406</v>
      </c>
      <c r="E5470" s="53" t="s">
        <v>217</v>
      </c>
      <c r="F5470" s="53" t="s">
        <v>146</v>
      </c>
      <c r="G5470" s="50" t="s">
        <v>138</v>
      </c>
      <c r="H5470" s="50" t="s">
        <v>144</v>
      </c>
      <c r="I5470" s="53">
        <v>39</v>
      </c>
      <c r="J5470" s="61">
        <v>0.38</v>
      </c>
      <c r="K5470" s="64">
        <f t="shared" si="353"/>
        <v>0.64060419090004894</v>
      </c>
      <c r="M5470" s="2"/>
    </row>
    <row r="5471" spans="1:13" x14ac:dyDescent="0.2">
      <c r="A5471" s="47" t="e">
        <f t="shared" si="351"/>
        <v>#VALUE!</v>
      </c>
      <c r="B5471" s="181" t="str">
        <f t="shared" si="352"/>
        <v>20-04-2022</v>
      </c>
      <c r="C5471" s="79" t="e">
        <f t="shared" si="354"/>
        <v>#VALUE!</v>
      </c>
      <c r="D5471" s="195" t="s">
        <v>406</v>
      </c>
      <c r="E5471" s="53" t="s">
        <v>217</v>
      </c>
      <c r="F5471" s="53" t="s">
        <v>146</v>
      </c>
      <c r="G5471" s="50" t="s">
        <v>138</v>
      </c>
      <c r="H5471" s="50" t="s">
        <v>144</v>
      </c>
      <c r="I5471" s="53">
        <v>36</v>
      </c>
      <c r="J5471" s="61">
        <v>0.47</v>
      </c>
      <c r="K5471" s="64">
        <f t="shared" si="353"/>
        <v>1.0073731138545954</v>
      </c>
      <c r="M5471" s="2"/>
    </row>
    <row r="5472" spans="1:13" x14ac:dyDescent="0.2">
      <c r="A5472" s="47" t="e">
        <f t="shared" si="351"/>
        <v>#VALUE!</v>
      </c>
      <c r="B5472" s="181" t="str">
        <f t="shared" si="352"/>
        <v>20-04-2022</v>
      </c>
      <c r="C5472" s="79" t="e">
        <f t="shared" si="354"/>
        <v>#VALUE!</v>
      </c>
      <c r="D5472" s="195" t="s">
        <v>406</v>
      </c>
      <c r="E5472" s="53" t="s">
        <v>217</v>
      </c>
      <c r="F5472" s="53" t="s">
        <v>146</v>
      </c>
      <c r="G5472" s="50" t="s">
        <v>138</v>
      </c>
      <c r="H5472" s="50" t="s">
        <v>144</v>
      </c>
      <c r="I5472" s="53">
        <v>38</v>
      </c>
      <c r="J5472" s="61">
        <v>0.53</v>
      </c>
      <c r="K5472" s="64">
        <f t="shared" si="353"/>
        <v>0.9658842396850853</v>
      </c>
      <c r="M5472" s="2"/>
    </row>
    <row r="5473" spans="1:13" x14ac:dyDescent="0.2">
      <c r="A5473" s="47" t="e">
        <f t="shared" si="351"/>
        <v>#VALUE!</v>
      </c>
      <c r="B5473" s="181" t="str">
        <f t="shared" si="352"/>
        <v>20-04-2022</v>
      </c>
      <c r="C5473" s="79" t="e">
        <f t="shared" si="354"/>
        <v>#VALUE!</v>
      </c>
      <c r="D5473" s="195" t="s">
        <v>406</v>
      </c>
      <c r="E5473" s="53" t="s">
        <v>217</v>
      </c>
      <c r="F5473" s="53" t="s">
        <v>146</v>
      </c>
      <c r="G5473" s="50" t="s">
        <v>138</v>
      </c>
      <c r="H5473" s="50" t="s">
        <v>144</v>
      </c>
      <c r="I5473" s="53">
        <v>39</v>
      </c>
      <c r="J5473" s="61">
        <v>0.36</v>
      </c>
      <c r="K5473" s="64">
        <f t="shared" si="353"/>
        <v>0.60688818085267793</v>
      </c>
      <c r="M5473" s="2"/>
    </row>
    <row r="5474" spans="1:13" x14ac:dyDescent="0.2">
      <c r="A5474" s="47" t="e">
        <f t="shared" si="351"/>
        <v>#VALUE!</v>
      </c>
      <c r="B5474" s="181" t="str">
        <f t="shared" si="352"/>
        <v>20-04-2022</v>
      </c>
      <c r="C5474" s="79" t="e">
        <f t="shared" si="354"/>
        <v>#VALUE!</v>
      </c>
      <c r="D5474" s="195" t="s">
        <v>406</v>
      </c>
      <c r="E5474" s="53" t="s">
        <v>217</v>
      </c>
      <c r="F5474" s="53" t="s">
        <v>146</v>
      </c>
      <c r="G5474" s="50" t="s">
        <v>138</v>
      </c>
      <c r="H5474" s="50" t="s">
        <v>144</v>
      </c>
      <c r="I5474" s="53">
        <v>38</v>
      </c>
      <c r="J5474" s="61">
        <v>0.62</v>
      </c>
      <c r="K5474" s="64">
        <f t="shared" si="353"/>
        <v>1.1299023181221752</v>
      </c>
      <c r="M5474" s="2"/>
    </row>
    <row r="5475" spans="1:13" x14ac:dyDescent="0.2">
      <c r="A5475" s="47" t="e">
        <f t="shared" si="351"/>
        <v>#VALUE!</v>
      </c>
      <c r="B5475" s="181" t="str">
        <f t="shared" si="352"/>
        <v>20-04-2022</v>
      </c>
      <c r="C5475" s="79" t="e">
        <f t="shared" si="354"/>
        <v>#VALUE!</v>
      </c>
      <c r="D5475" s="195" t="s">
        <v>406</v>
      </c>
      <c r="E5475" s="53" t="s">
        <v>217</v>
      </c>
      <c r="F5475" s="53" t="s">
        <v>146</v>
      </c>
      <c r="G5475" s="50" t="s">
        <v>138</v>
      </c>
      <c r="H5475" s="50" t="s">
        <v>144</v>
      </c>
      <c r="I5475" s="53">
        <v>39</v>
      </c>
      <c r="J5475" s="61">
        <v>0.54</v>
      </c>
      <c r="K5475" s="64">
        <f t="shared" si="353"/>
        <v>0.91033227127901684</v>
      </c>
      <c r="M5475" s="2"/>
    </row>
    <row r="5476" spans="1:13" x14ac:dyDescent="0.2">
      <c r="A5476" s="47" t="e">
        <f t="shared" si="351"/>
        <v>#VALUE!</v>
      </c>
      <c r="B5476" s="181" t="str">
        <f t="shared" si="352"/>
        <v>20-04-2022</v>
      </c>
      <c r="C5476" s="79" t="e">
        <f t="shared" si="354"/>
        <v>#VALUE!</v>
      </c>
      <c r="D5476" s="195" t="s">
        <v>406</v>
      </c>
      <c r="E5476" s="53" t="s">
        <v>217</v>
      </c>
      <c r="F5476" s="53" t="s">
        <v>146</v>
      </c>
      <c r="G5476" s="50" t="s">
        <v>138</v>
      </c>
      <c r="H5476" s="50" t="s">
        <v>144</v>
      </c>
      <c r="I5476" s="53">
        <v>36</v>
      </c>
      <c r="J5476" s="61">
        <v>0.47</v>
      </c>
      <c r="K5476" s="64">
        <f t="shared" si="353"/>
        <v>1.0073731138545954</v>
      </c>
      <c r="M5476" s="2"/>
    </row>
    <row r="5477" spans="1:13" x14ac:dyDescent="0.2">
      <c r="A5477" s="47" t="e">
        <f t="shared" si="351"/>
        <v>#VALUE!</v>
      </c>
      <c r="B5477" s="181" t="str">
        <f t="shared" si="352"/>
        <v>20-04-2022</v>
      </c>
      <c r="C5477" s="79" t="e">
        <f t="shared" si="354"/>
        <v>#VALUE!</v>
      </c>
      <c r="D5477" s="195" t="s">
        <v>406</v>
      </c>
      <c r="E5477" s="53" t="s">
        <v>217</v>
      </c>
      <c r="F5477" s="53" t="s">
        <v>146</v>
      </c>
      <c r="G5477" s="50" t="s">
        <v>138</v>
      </c>
      <c r="H5477" s="50" t="s">
        <v>144</v>
      </c>
      <c r="I5477" s="53">
        <v>41</v>
      </c>
      <c r="J5477" s="61">
        <v>0.66</v>
      </c>
      <c r="K5477" s="64">
        <f t="shared" si="353"/>
        <v>0.95761814251099087</v>
      </c>
      <c r="M5477" s="2"/>
    </row>
    <row r="5478" spans="1:13" x14ac:dyDescent="0.2">
      <c r="A5478" s="47" t="e">
        <f t="shared" ref="A5478:A5541" si="355">YEAR(D5478)</f>
        <v>#VALUE!</v>
      </c>
      <c r="B5478" s="181" t="str">
        <f t="shared" si="352"/>
        <v>20-04-2022</v>
      </c>
      <c r="C5478" s="79" t="e">
        <f t="shared" si="354"/>
        <v>#VALUE!</v>
      </c>
      <c r="D5478" s="195" t="s">
        <v>406</v>
      </c>
      <c r="E5478" s="53" t="s">
        <v>217</v>
      </c>
      <c r="F5478" s="53" t="s">
        <v>146</v>
      </c>
      <c r="G5478" s="50" t="s">
        <v>138</v>
      </c>
      <c r="H5478" s="50" t="s">
        <v>144</v>
      </c>
      <c r="I5478" s="53">
        <v>42</v>
      </c>
      <c r="J5478" s="61">
        <v>0.78</v>
      </c>
      <c r="K5478" s="64">
        <f t="shared" si="353"/>
        <v>1.0528020732102366</v>
      </c>
      <c r="M5478" s="2"/>
    </row>
    <row r="5479" spans="1:13" x14ac:dyDescent="0.2">
      <c r="A5479" s="47" t="e">
        <f t="shared" si="355"/>
        <v>#VALUE!</v>
      </c>
      <c r="B5479" s="181" t="str">
        <f t="shared" si="352"/>
        <v>20-04-2022</v>
      </c>
      <c r="C5479" s="79" t="e">
        <f t="shared" si="354"/>
        <v>#VALUE!</v>
      </c>
      <c r="D5479" s="195" t="s">
        <v>406</v>
      </c>
      <c r="E5479" s="53" t="s">
        <v>217</v>
      </c>
      <c r="F5479" s="53" t="s">
        <v>146</v>
      </c>
      <c r="G5479" s="50" t="s">
        <v>138</v>
      </c>
      <c r="H5479" s="50" t="s">
        <v>144</v>
      </c>
      <c r="I5479" s="53">
        <v>37</v>
      </c>
      <c r="J5479" s="61">
        <v>0.43</v>
      </c>
      <c r="K5479" s="64">
        <f t="shared" si="353"/>
        <v>0.8489131936904033</v>
      </c>
      <c r="M5479" s="2"/>
    </row>
    <row r="5480" spans="1:13" x14ac:dyDescent="0.2">
      <c r="A5480" s="47" t="e">
        <f t="shared" si="355"/>
        <v>#VALUE!</v>
      </c>
      <c r="B5480" s="181" t="str">
        <f t="shared" si="352"/>
        <v>20-04-2022</v>
      </c>
      <c r="C5480" s="79" t="e">
        <f t="shared" si="354"/>
        <v>#VALUE!</v>
      </c>
      <c r="D5480" s="195" t="s">
        <v>406</v>
      </c>
      <c r="E5480" s="53" t="s">
        <v>217</v>
      </c>
      <c r="F5480" s="53" t="s">
        <v>146</v>
      </c>
      <c r="G5480" s="50" t="s">
        <v>138</v>
      </c>
      <c r="H5480" s="50" t="s">
        <v>144</v>
      </c>
      <c r="I5480" s="53">
        <v>35</v>
      </c>
      <c r="J5480" s="61">
        <v>0.45</v>
      </c>
      <c r="K5480" s="64">
        <f t="shared" si="353"/>
        <v>1.0495626822157433</v>
      </c>
      <c r="M5480" s="2"/>
    </row>
    <row r="5481" spans="1:13" x14ac:dyDescent="0.2">
      <c r="A5481" s="47" t="e">
        <f t="shared" si="355"/>
        <v>#VALUE!</v>
      </c>
      <c r="B5481" s="181" t="str">
        <f t="shared" si="352"/>
        <v>20-04-2022</v>
      </c>
      <c r="C5481" s="79" t="e">
        <f t="shared" si="354"/>
        <v>#VALUE!</v>
      </c>
      <c r="D5481" s="195" t="s">
        <v>406</v>
      </c>
      <c r="E5481" s="53" t="s">
        <v>217</v>
      </c>
      <c r="F5481" s="53" t="s">
        <v>146</v>
      </c>
      <c r="G5481" s="50" t="s">
        <v>138</v>
      </c>
      <c r="H5481" s="50" t="s">
        <v>144</v>
      </c>
      <c r="I5481" s="53">
        <v>39</v>
      </c>
      <c r="J5481" s="61">
        <v>0.67</v>
      </c>
      <c r="K5481" s="64">
        <f t="shared" si="353"/>
        <v>1.1294863365869283</v>
      </c>
      <c r="M5481" s="2"/>
    </row>
    <row r="5482" spans="1:13" x14ac:dyDescent="0.2">
      <c r="A5482" s="47" t="e">
        <f t="shared" si="355"/>
        <v>#VALUE!</v>
      </c>
      <c r="B5482" s="181" t="str">
        <f t="shared" si="352"/>
        <v>20-04-2022</v>
      </c>
      <c r="C5482" s="79" t="e">
        <f t="shared" si="354"/>
        <v>#VALUE!</v>
      </c>
      <c r="D5482" s="195" t="s">
        <v>406</v>
      </c>
      <c r="E5482" s="53" t="s">
        <v>217</v>
      </c>
      <c r="F5482" s="53" t="s">
        <v>146</v>
      </c>
      <c r="G5482" s="50" t="s">
        <v>138</v>
      </c>
      <c r="H5482" s="50" t="s">
        <v>144</v>
      </c>
      <c r="I5482" s="53">
        <v>39</v>
      </c>
      <c r="J5482" s="61">
        <v>0.61</v>
      </c>
      <c r="K5482" s="64">
        <f t="shared" si="353"/>
        <v>1.0283383064448153</v>
      </c>
      <c r="M5482" s="2"/>
    </row>
    <row r="5483" spans="1:13" x14ac:dyDescent="0.2">
      <c r="A5483" s="47" t="e">
        <f t="shared" si="355"/>
        <v>#VALUE!</v>
      </c>
      <c r="B5483" s="181" t="str">
        <f t="shared" si="352"/>
        <v>20-04-2022</v>
      </c>
      <c r="C5483" s="79" t="e">
        <f t="shared" si="354"/>
        <v>#VALUE!</v>
      </c>
      <c r="D5483" s="195" t="s">
        <v>406</v>
      </c>
      <c r="E5483" s="53" t="s">
        <v>217</v>
      </c>
      <c r="F5483" s="53" t="s">
        <v>146</v>
      </c>
      <c r="G5483" s="50" t="s">
        <v>138</v>
      </c>
      <c r="H5483" s="50" t="s">
        <v>144</v>
      </c>
      <c r="I5483" s="53">
        <v>42</v>
      </c>
      <c r="J5483" s="61">
        <v>0.81</v>
      </c>
      <c r="K5483" s="64">
        <f t="shared" si="353"/>
        <v>1.0932944606413995</v>
      </c>
      <c r="M5483" s="2"/>
    </row>
    <row r="5484" spans="1:13" x14ac:dyDescent="0.2">
      <c r="A5484" s="47" t="e">
        <f t="shared" si="355"/>
        <v>#VALUE!</v>
      </c>
      <c r="B5484" s="181" t="str">
        <f t="shared" ref="B5484:B5547" si="356">TEXT(D5484,"mmm")</f>
        <v>20-04-2022</v>
      </c>
      <c r="C5484" s="79" t="e">
        <f t="shared" si="354"/>
        <v>#VALUE!</v>
      </c>
      <c r="D5484" s="195" t="s">
        <v>406</v>
      </c>
      <c r="E5484" s="53" t="s">
        <v>217</v>
      </c>
      <c r="F5484" s="53" t="s">
        <v>146</v>
      </c>
      <c r="G5484" s="50" t="s">
        <v>138</v>
      </c>
      <c r="H5484" s="50" t="s">
        <v>144</v>
      </c>
      <c r="I5484" s="53">
        <v>43</v>
      </c>
      <c r="J5484" s="61">
        <v>0.91</v>
      </c>
      <c r="K5484" s="64">
        <f t="shared" si="353"/>
        <v>1.1445533097714666</v>
      </c>
      <c r="M5484" s="2"/>
    </row>
    <row r="5485" spans="1:13" x14ac:dyDescent="0.2">
      <c r="A5485" s="47" t="e">
        <f t="shared" si="355"/>
        <v>#VALUE!</v>
      </c>
      <c r="B5485" s="181" t="str">
        <f t="shared" si="356"/>
        <v>20-04-2022</v>
      </c>
      <c r="C5485" s="79" t="e">
        <f t="shared" si="354"/>
        <v>#VALUE!</v>
      </c>
      <c r="D5485" s="195" t="s">
        <v>406</v>
      </c>
      <c r="E5485" s="53" t="s">
        <v>217</v>
      </c>
      <c r="F5485" s="53" t="s">
        <v>146</v>
      </c>
      <c r="G5485" s="50" t="s">
        <v>138</v>
      </c>
      <c r="H5485" s="50" t="s">
        <v>144</v>
      </c>
      <c r="I5485" s="53">
        <v>41</v>
      </c>
      <c r="J5485" s="61">
        <v>0.8</v>
      </c>
      <c r="K5485" s="64">
        <f t="shared" si="353"/>
        <v>1.1607492636496859</v>
      </c>
      <c r="M5485" s="2"/>
    </row>
    <row r="5486" spans="1:13" x14ac:dyDescent="0.2">
      <c r="A5486" s="47" t="e">
        <f t="shared" si="355"/>
        <v>#VALUE!</v>
      </c>
      <c r="B5486" s="181" t="str">
        <f t="shared" si="356"/>
        <v>20-04-2022</v>
      </c>
      <c r="C5486" s="79" t="e">
        <f t="shared" si="354"/>
        <v>#VALUE!</v>
      </c>
      <c r="D5486" s="195" t="s">
        <v>406</v>
      </c>
      <c r="E5486" s="53" t="s">
        <v>217</v>
      </c>
      <c r="F5486" s="53" t="s">
        <v>146</v>
      </c>
      <c r="G5486" s="50" t="s">
        <v>138</v>
      </c>
      <c r="H5486" s="50" t="s">
        <v>144</v>
      </c>
      <c r="I5486" s="53">
        <v>45</v>
      </c>
      <c r="J5486" s="61">
        <v>0.9</v>
      </c>
      <c r="K5486" s="64">
        <f t="shared" si="353"/>
        <v>0.98765432098765427</v>
      </c>
      <c r="M5486" s="2"/>
    </row>
    <row r="5487" spans="1:13" x14ac:dyDescent="0.2">
      <c r="A5487" s="47" t="e">
        <f t="shared" si="355"/>
        <v>#VALUE!</v>
      </c>
      <c r="B5487" s="181" t="str">
        <f t="shared" si="356"/>
        <v>20-04-2022</v>
      </c>
      <c r="C5487" s="79" t="e">
        <f t="shared" si="354"/>
        <v>#VALUE!</v>
      </c>
      <c r="D5487" s="195" t="s">
        <v>406</v>
      </c>
      <c r="E5487" s="53" t="s">
        <v>221</v>
      </c>
      <c r="F5487" s="53" t="s">
        <v>146</v>
      </c>
      <c r="G5487" s="50" t="s">
        <v>138</v>
      </c>
      <c r="H5487" s="50" t="s">
        <v>144</v>
      </c>
      <c r="I5487" s="53">
        <v>40</v>
      </c>
      <c r="J5487" s="61">
        <v>0.62</v>
      </c>
      <c r="K5487" s="64">
        <f t="shared" si="353"/>
        <v>0.96875</v>
      </c>
      <c r="M5487" s="2"/>
    </row>
    <row r="5488" spans="1:13" x14ac:dyDescent="0.2">
      <c r="A5488" s="47" t="e">
        <f t="shared" si="355"/>
        <v>#VALUE!</v>
      </c>
      <c r="B5488" s="181" t="str">
        <f t="shared" si="356"/>
        <v>20-04-2022</v>
      </c>
      <c r="C5488" s="79" t="e">
        <f t="shared" si="354"/>
        <v>#VALUE!</v>
      </c>
      <c r="D5488" s="195" t="s">
        <v>406</v>
      </c>
      <c r="E5488" s="53" t="s">
        <v>221</v>
      </c>
      <c r="F5488" s="53" t="s">
        <v>146</v>
      </c>
      <c r="G5488" s="50" t="s">
        <v>138</v>
      </c>
      <c r="H5488" s="50" t="s">
        <v>144</v>
      </c>
      <c r="I5488" s="53">
        <v>37</v>
      </c>
      <c r="J5488" s="61">
        <v>0.41</v>
      </c>
      <c r="K5488" s="64">
        <f t="shared" si="353"/>
        <v>0.80942885910015205</v>
      </c>
      <c r="M5488" s="2"/>
    </row>
    <row r="5489" spans="1:13" x14ac:dyDescent="0.2">
      <c r="A5489" s="47" t="e">
        <f t="shared" si="355"/>
        <v>#VALUE!</v>
      </c>
      <c r="B5489" s="181" t="str">
        <f t="shared" si="356"/>
        <v>20-04-2022</v>
      </c>
      <c r="C5489" s="79" t="e">
        <f t="shared" si="354"/>
        <v>#VALUE!</v>
      </c>
      <c r="D5489" s="195" t="s">
        <v>406</v>
      </c>
      <c r="E5489" s="53" t="s">
        <v>221</v>
      </c>
      <c r="F5489" s="53" t="s">
        <v>146</v>
      </c>
      <c r="G5489" s="50" t="s">
        <v>138</v>
      </c>
      <c r="H5489" s="50" t="s">
        <v>144</v>
      </c>
      <c r="I5489" s="53">
        <v>36</v>
      </c>
      <c r="J5489" s="61">
        <v>0.44</v>
      </c>
      <c r="K5489" s="64">
        <f t="shared" si="353"/>
        <v>0.94307270233196161</v>
      </c>
      <c r="M5489" s="2"/>
    </row>
    <row r="5490" spans="1:13" x14ac:dyDescent="0.2">
      <c r="A5490" s="47" t="e">
        <f t="shared" si="355"/>
        <v>#VALUE!</v>
      </c>
      <c r="B5490" s="181" t="str">
        <f t="shared" si="356"/>
        <v>20-04-2022</v>
      </c>
      <c r="C5490" s="79" t="e">
        <f t="shared" si="354"/>
        <v>#VALUE!</v>
      </c>
      <c r="D5490" s="195" t="s">
        <v>406</v>
      </c>
      <c r="E5490" s="53" t="s">
        <v>221</v>
      </c>
      <c r="F5490" s="53" t="s">
        <v>146</v>
      </c>
      <c r="G5490" s="50" t="s">
        <v>138</v>
      </c>
      <c r="H5490" s="50" t="s">
        <v>144</v>
      </c>
      <c r="I5490" s="53">
        <v>34</v>
      </c>
      <c r="J5490" s="61">
        <v>0.37</v>
      </c>
      <c r="K5490" s="64">
        <f t="shared" si="353"/>
        <v>0.94138001221249745</v>
      </c>
      <c r="M5490" s="2"/>
    </row>
    <row r="5491" spans="1:13" x14ac:dyDescent="0.2">
      <c r="A5491" s="47" t="e">
        <f t="shared" si="355"/>
        <v>#VALUE!</v>
      </c>
      <c r="B5491" s="181" t="str">
        <f t="shared" si="356"/>
        <v>20-04-2022</v>
      </c>
      <c r="C5491" s="79" t="e">
        <f t="shared" si="354"/>
        <v>#VALUE!</v>
      </c>
      <c r="D5491" s="195" t="s">
        <v>406</v>
      </c>
      <c r="E5491" s="53" t="s">
        <v>221</v>
      </c>
      <c r="F5491" s="53" t="s">
        <v>146</v>
      </c>
      <c r="G5491" s="50" t="s">
        <v>138</v>
      </c>
      <c r="H5491" s="50" t="s">
        <v>144</v>
      </c>
      <c r="I5491" s="53">
        <v>36</v>
      </c>
      <c r="J5491" s="61">
        <v>0.43</v>
      </c>
      <c r="K5491" s="64">
        <f t="shared" si="353"/>
        <v>0.92163923182441698</v>
      </c>
      <c r="M5491" s="2"/>
    </row>
    <row r="5492" spans="1:13" x14ac:dyDescent="0.2">
      <c r="A5492" s="47" t="e">
        <f t="shared" si="355"/>
        <v>#VALUE!</v>
      </c>
      <c r="B5492" s="181" t="str">
        <f t="shared" si="356"/>
        <v>20-04-2022</v>
      </c>
      <c r="C5492" s="79" t="e">
        <f t="shared" si="354"/>
        <v>#VALUE!</v>
      </c>
      <c r="D5492" s="195" t="s">
        <v>406</v>
      </c>
      <c r="E5492" s="53" t="s">
        <v>221</v>
      </c>
      <c r="F5492" s="53" t="s">
        <v>146</v>
      </c>
      <c r="G5492" s="50" t="s">
        <v>138</v>
      </c>
      <c r="H5492" s="50" t="s">
        <v>144</v>
      </c>
      <c r="I5492" s="53">
        <v>41</v>
      </c>
      <c r="J5492" s="61">
        <v>0.81</v>
      </c>
      <c r="K5492" s="64">
        <f t="shared" si="353"/>
        <v>1.1752586294453069</v>
      </c>
      <c r="M5492" s="2"/>
    </row>
    <row r="5493" spans="1:13" x14ac:dyDescent="0.2">
      <c r="A5493" s="47" t="e">
        <f t="shared" si="355"/>
        <v>#VALUE!</v>
      </c>
      <c r="B5493" s="181" t="str">
        <f t="shared" si="356"/>
        <v>20-04-2022</v>
      </c>
      <c r="C5493" s="79" t="e">
        <f t="shared" si="354"/>
        <v>#VALUE!</v>
      </c>
      <c r="D5493" s="195" t="s">
        <v>406</v>
      </c>
      <c r="E5493" s="53" t="s">
        <v>221</v>
      </c>
      <c r="F5493" s="53" t="s">
        <v>146</v>
      </c>
      <c r="G5493" s="50" t="s">
        <v>138</v>
      </c>
      <c r="H5493" s="50" t="s">
        <v>144</v>
      </c>
      <c r="I5493" s="53">
        <v>37</v>
      </c>
      <c r="J5493" s="61">
        <v>0.44</v>
      </c>
      <c r="K5493" s="64">
        <f t="shared" si="353"/>
        <v>0.86865536098552898</v>
      </c>
      <c r="M5493" s="2"/>
    </row>
    <row r="5494" spans="1:13" x14ac:dyDescent="0.2">
      <c r="A5494" s="47" t="e">
        <f t="shared" si="355"/>
        <v>#VALUE!</v>
      </c>
      <c r="B5494" s="181" t="str">
        <f t="shared" si="356"/>
        <v>20-04-2022</v>
      </c>
      <c r="C5494" s="79" t="e">
        <f t="shared" si="354"/>
        <v>#VALUE!</v>
      </c>
      <c r="D5494" s="195" t="s">
        <v>406</v>
      </c>
      <c r="E5494" s="53" t="s">
        <v>221</v>
      </c>
      <c r="F5494" s="53" t="s">
        <v>146</v>
      </c>
      <c r="G5494" s="50" t="s">
        <v>138</v>
      </c>
      <c r="H5494" s="50" t="s">
        <v>144</v>
      </c>
      <c r="I5494" s="53">
        <v>38</v>
      </c>
      <c r="J5494" s="61">
        <v>0.51</v>
      </c>
      <c r="K5494" s="64">
        <f t="shared" si="353"/>
        <v>0.92943577781017639</v>
      </c>
      <c r="M5494" s="2"/>
    </row>
    <row r="5495" spans="1:13" x14ac:dyDescent="0.2">
      <c r="A5495" s="47" t="e">
        <f t="shared" si="355"/>
        <v>#VALUE!</v>
      </c>
      <c r="B5495" s="181" t="str">
        <f t="shared" si="356"/>
        <v>20-04-2022</v>
      </c>
      <c r="C5495" s="79" t="e">
        <f t="shared" si="354"/>
        <v>#VALUE!</v>
      </c>
      <c r="D5495" s="195" t="s">
        <v>406</v>
      </c>
      <c r="E5495" s="53" t="s">
        <v>221</v>
      </c>
      <c r="F5495" s="53" t="s">
        <v>146</v>
      </c>
      <c r="G5495" s="50" t="s">
        <v>138</v>
      </c>
      <c r="H5495" s="50" t="s">
        <v>144</v>
      </c>
      <c r="I5495" s="53">
        <v>44</v>
      </c>
      <c r="J5495" s="61">
        <v>0.98</v>
      </c>
      <c r="K5495" s="64">
        <f t="shared" si="353"/>
        <v>1.1504507888805409</v>
      </c>
      <c r="M5495" s="2"/>
    </row>
    <row r="5496" spans="1:13" x14ac:dyDescent="0.2">
      <c r="A5496" s="47" t="e">
        <f t="shared" si="355"/>
        <v>#VALUE!</v>
      </c>
      <c r="B5496" s="181" t="str">
        <f t="shared" si="356"/>
        <v>20-04-2022</v>
      </c>
      <c r="C5496" s="79" t="e">
        <f t="shared" si="354"/>
        <v>#VALUE!</v>
      </c>
      <c r="D5496" s="195" t="s">
        <v>406</v>
      </c>
      <c r="E5496" s="53" t="s">
        <v>221</v>
      </c>
      <c r="F5496" s="53" t="s">
        <v>146</v>
      </c>
      <c r="G5496" s="50" t="s">
        <v>138</v>
      </c>
      <c r="H5496" s="50" t="s">
        <v>144</v>
      </c>
      <c r="I5496" s="53">
        <v>36</v>
      </c>
      <c r="J5496" s="61">
        <v>0.45</v>
      </c>
      <c r="K5496" s="64">
        <f t="shared" si="353"/>
        <v>0.96450617283950613</v>
      </c>
      <c r="M5496" s="2"/>
    </row>
    <row r="5497" spans="1:13" x14ac:dyDescent="0.2">
      <c r="A5497" s="47" t="e">
        <f t="shared" si="355"/>
        <v>#VALUE!</v>
      </c>
      <c r="B5497" s="181" t="str">
        <f t="shared" si="356"/>
        <v>20-04-2022</v>
      </c>
      <c r="C5497" s="79" t="e">
        <f t="shared" si="354"/>
        <v>#VALUE!</v>
      </c>
      <c r="D5497" s="195" t="s">
        <v>406</v>
      </c>
      <c r="E5497" s="53" t="s">
        <v>221</v>
      </c>
      <c r="F5497" s="53" t="s">
        <v>146</v>
      </c>
      <c r="G5497" s="50" t="s">
        <v>138</v>
      </c>
      <c r="H5497" s="50" t="s">
        <v>144</v>
      </c>
      <c r="I5497" s="53">
        <v>35</v>
      </c>
      <c r="J5497" s="61">
        <v>0.39</v>
      </c>
      <c r="K5497" s="64">
        <f t="shared" si="353"/>
        <v>0.90962099125364426</v>
      </c>
      <c r="M5497" s="2"/>
    </row>
    <row r="5498" spans="1:13" x14ac:dyDescent="0.2">
      <c r="A5498" s="47" t="e">
        <f t="shared" si="355"/>
        <v>#VALUE!</v>
      </c>
      <c r="B5498" s="181" t="str">
        <f t="shared" si="356"/>
        <v>20-04-2022</v>
      </c>
      <c r="C5498" s="79" t="e">
        <f t="shared" si="354"/>
        <v>#VALUE!</v>
      </c>
      <c r="D5498" s="195" t="s">
        <v>406</v>
      </c>
      <c r="E5498" s="53" t="s">
        <v>221</v>
      </c>
      <c r="F5498" s="53" t="s">
        <v>146</v>
      </c>
      <c r="G5498" s="50" t="s">
        <v>138</v>
      </c>
      <c r="H5498" s="50" t="s">
        <v>144</v>
      </c>
      <c r="I5498" s="53">
        <v>39</v>
      </c>
      <c r="J5498" s="61">
        <v>0.68</v>
      </c>
      <c r="K5498" s="64">
        <f t="shared" si="353"/>
        <v>1.1463443416106138</v>
      </c>
      <c r="M5498" s="2"/>
    </row>
    <row r="5499" spans="1:13" x14ac:dyDescent="0.2">
      <c r="A5499" s="47" t="e">
        <f t="shared" si="355"/>
        <v>#VALUE!</v>
      </c>
      <c r="B5499" s="181" t="str">
        <f t="shared" si="356"/>
        <v>20-04-2022</v>
      </c>
      <c r="C5499" s="79" t="e">
        <f t="shared" si="354"/>
        <v>#VALUE!</v>
      </c>
      <c r="D5499" s="195" t="s">
        <v>406</v>
      </c>
      <c r="E5499" s="53" t="s">
        <v>221</v>
      </c>
      <c r="F5499" s="53" t="s">
        <v>146</v>
      </c>
      <c r="G5499" s="50" t="s">
        <v>138</v>
      </c>
      <c r="H5499" s="50" t="s">
        <v>144</v>
      </c>
      <c r="I5499" s="53">
        <v>38</v>
      </c>
      <c r="J5499" s="61">
        <v>0.5</v>
      </c>
      <c r="K5499" s="64">
        <f t="shared" si="353"/>
        <v>0.91121154687272199</v>
      </c>
      <c r="M5499" s="2"/>
    </row>
    <row r="5500" spans="1:13" x14ac:dyDescent="0.2">
      <c r="A5500" s="47" t="e">
        <f t="shared" si="355"/>
        <v>#VALUE!</v>
      </c>
      <c r="B5500" s="181" t="str">
        <f t="shared" si="356"/>
        <v>20-04-2022</v>
      </c>
      <c r="C5500" s="79" t="e">
        <f t="shared" si="354"/>
        <v>#VALUE!</v>
      </c>
      <c r="D5500" s="195" t="s">
        <v>406</v>
      </c>
      <c r="E5500" s="53" t="s">
        <v>221</v>
      </c>
      <c r="F5500" s="53" t="s">
        <v>146</v>
      </c>
      <c r="G5500" s="50" t="s">
        <v>138</v>
      </c>
      <c r="H5500" s="50" t="s">
        <v>144</v>
      </c>
      <c r="I5500" s="53">
        <v>37</v>
      </c>
      <c r="J5500" s="61">
        <v>0.39</v>
      </c>
      <c r="K5500" s="64">
        <f t="shared" si="353"/>
        <v>0.7699445245099007</v>
      </c>
      <c r="M5500" s="2"/>
    </row>
    <row r="5501" spans="1:13" x14ac:dyDescent="0.2">
      <c r="A5501" s="47" t="e">
        <f t="shared" si="355"/>
        <v>#VALUE!</v>
      </c>
      <c r="B5501" s="181" t="str">
        <f t="shared" si="356"/>
        <v>20-04-2022</v>
      </c>
      <c r="C5501" s="79" t="e">
        <f t="shared" si="354"/>
        <v>#VALUE!</v>
      </c>
      <c r="D5501" s="195" t="s">
        <v>406</v>
      </c>
      <c r="E5501" s="53" t="s">
        <v>221</v>
      </c>
      <c r="F5501" s="53" t="s">
        <v>146</v>
      </c>
      <c r="G5501" s="50" t="s">
        <v>138</v>
      </c>
      <c r="H5501" s="50" t="s">
        <v>144</v>
      </c>
      <c r="I5501" s="53">
        <v>35</v>
      </c>
      <c r="J5501" s="61">
        <v>0.49</v>
      </c>
      <c r="K5501" s="64">
        <f t="shared" si="353"/>
        <v>1.1428571428571428</v>
      </c>
      <c r="M5501" s="2"/>
    </row>
    <row r="5502" spans="1:13" x14ac:dyDescent="0.2">
      <c r="A5502" s="47" t="e">
        <f t="shared" si="355"/>
        <v>#VALUE!</v>
      </c>
      <c r="B5502" s="181" t="str">
        <f t="shared" si="356"/>
        <v>20-04-2022</v>
      </c>
      <c r="C5502" s="79" t="e">
        <f t="shared" si="354"/>
        <v>#VALUE!</v>
      </c>
      <c r="D5502" s="195" t="s">
        <v>406</v>
      </c>
      <c r="E5502" s="53" t="s">
        <v>221</v>
      </c>
      <c r="F5502" s="53" t="s">
        <v>146</v>
      </c>
      <c r="G5502" s="50" t="s">
        <v>138</v>
      </c>
      <c r="H5502" s="50" t="s">
        <v>144</v>
      </c>
      <c r="I5502" s="53">
        <v>38</v>
      </c>
      <c r="J5502" s="61">
        <v>0.42</v>
      </c>
      <c r="K5502" s="64">
        <f t="shared" si="353"/>
        <v>0.76541769937308646</v>
      </c>
      <c r="M5502" s="2"/>
    </row>
    <row r="5503" spans="1:13" x14ac:dyDescent="0.2">
      <c r="A5503" s="47" t="e">
        <f t="shared" si="355"/>
        <v>#VALUE!</v>
      </c>
      <c r="B5503" s="181" t="str">
        <f t="shared" si="356"/>
        <v>20-04-2022</v>
      </c>
      <c r="C5503" s="79" t="e">
        <f t="shared" si="354"/>
        <v>#VALUE!</v>
      </c>
      <c r="D5503" s="195" t="s">
        <v>406</v>
      </c>
      <c r="E5503" s="53" t="s">
        <v>221</v>
      </c>
      <c r="F5503" s="53" t="s">
        <v>146</v>
      </c>
      <c r="G5503" s="50" t="s">
        <v>138</v>
      </c>
      <c r="H5503" s="50" t="s">
        <v>144</v>
      </c>
      <c r="I5503" s="53">
        <v>35</v>
      </c>
      <c r="J5503" s="61">
        <v>0.44</v>
      </c>
      <c r="K5503" s="64">
        <f t="shared" si="353"/>
        <v>1.0262390670553936</v>
      </c>
      <c r="M5503" s="2"/>
    </row>
    <row r="5504" spans="1:13" x14ac:dyDescent="0.2">
      <c r="A5504" s="47" t="e">
        <f t="shared" si="355"/>
        <v>#VALUE!</v>
      </c>
      <c r="B5504" s="181" t="str">
        <f t="shared" si="356"/>
        <v>20-04-2022</v>
      </c>
      <c r="C5504" s="79" t="e">
        <f t="shared" si="354"/>
        <v>#VALUE!</v>
      </c>
      <c r="D5504" s="195" t="s">
        <v>406</v>
      </c>
      <c r="E5504" s="53" t="s">
        <v>221</v>
      </c>
      <c r="F5504" s="53" t="s">
        <v>146</v>
      </c>
      <c r="G5504" s="50" t="s">
        <v>138</v>
      </c>
      <c r="H5504" s="50" t="s">
        <v>144</v>
      </c>
      <c r="I5504" s="53">
        <v>35</v>
      </c>
      <c r="J5504" s="61">
        <v>0.44</v>
      </c>
      <c r="K5504" s="64">
        <f t="shared" si="353"/>
        <v>1.0262390670553936</v>
      </c>
      <c r="M5504" s="2"/>
    </row>
    <row r="5505" spans="1:13" x14ac:dyDescent="0.2">
      <c r="A5505" s="47" t="e">
        <f t="shared" si="355"/>
        <v>#VALUE!</v>
      </c>
      <c r="B5505" s="181" t="str">
        <f t="shared" si="356"/>
        <v>20-04-2022</v>
      </c>
      <c r="C5505" s="79" t="e">
        <f t="shared" si="354"/>
        <v>#VALUE!</v>
      </c>
      <c r="D5505" s="195" t="s">
        <v>406</v>
      </c>
      <c r="E5505" s="53" t="s">
        <v>221</v>
      </c>
      <c r="F5505" s="53" t="s">
        <v>146</v>
      </c>
      <c r="G5505" s="50" t="s">
        <v>138</v>
      </c>
      <c r="H5505" s="50" t="s">
        <v>144</v>
      </c>
      <c r="I5505" s="53">
        <v>40</v>
      </c>
      <c r="J5505" s="61">
        <v>0.74</v>
      </c>
      <c r="K5505" s="64">
        <f t="shared" ref="K5505:K5568" si="357">IF(J5505="","",(J5505*100000)/(I5505^3))</f>
        <v>1.15625</v>
      </c>
      <c r="M5505" s="2"/>
    </row>
    <row r="5506" spans="1:13" x14ac:dyDescent="0.2">
      <c r="A5506" s="47" t="e">
        <f t="shared" si="355"/>
        <v>#VALUE!</v>
      </c>
      <c r="B5506" s="181" t="str">
        <f t="shared" si="356"/>
        <v>20-04-2022</v>
      </c>
      <c r="C5506" s="79" t="e">
        <f t="shared" si="354"/>
        <v>#VALUE!</v>
      </c>
      <c r="D5506" s="195" t="s">
        <v>406</v>
      </c>
      <c r="E5506" s="53" t="s">
        <v>221</v>
      </c>
      <c r="F5506" s="53" t="s">
        <v>146</v>
      </c>
      <c r="G5506" s="50" t="s">
        <v>138</v>
      </c>
      <c r="H5506" s="50" t="s">
        <v>144</v>
      </c>
      <c r="I5506" s="53">
        <v>36</v>
      </c>
      <c r="J5506" s="61">
        <v>0.44</v>
      </c>
      <c r="K5506" s="64">
        <f t="shared" si="357"/>
        <v>0.94307270233196161</v>
      </c>
      <c r="M5506" s="2"/>
    </row>
    <row r="5507" spans="1:13" x14ac:dyDescent="0.2">
      <c r="A5507" s="47" t="e">
        <f t="shared" si="355"/>
        <v>#VALUE!</v>
      </c>
      <c r="B5507" s="181" t="str">
        <f t="shared" si="356"/>
        <v>20-04-2022</v>
      </c>
      <c r="C5507" s="79" t="e">
        <f t="shared" si="354"/>
        <v>#VALUE!</v>
      </c>
      <c r="D5507" s="195" t="s">
        <v>406</v>
      </c>
      <c r="E5507" s="53" t="s">
        <v>221</v>
      </c>
      <c r="F5507" s="53" t="s">
        <v>146</v>
      </c>
      <c r="G5507" s="50" t="s">
        <v>138</v>
      </c>
      <c r="H5507" s="50" t="s">
        <v>144</v>
      </c>
      <c r="I5507" s="53">
        <v>35</v>
      </c>
      <c r="J5507" s="61">
        <v>0.42</v>
      </c>
      <c r="K5507" s="64">
        <f t="shared" si="357"/>
        <v>0.97959183673469385</v>
      </c>
      <c r="M5507" s="2"/>
    </row>
    <row r="5508" spans="1:13" x14ac:dyDescent="0.2">
      <c r="A5508" s="47" t="e">
        <f t="shared" si="355"/>
        <v>#VALUE!</v>
      </c>
      <c r="B5508" s="181" t="str">
        <f t="shared" si="356"/>
        <v>20-04-2022</v>
      </c>
      <c r="C5508" s="79" t="e">
        <f t="shared" si="354"/>
        <v>#VALUE!</v>
      </c>
      <c r="D5508" s="195" t="s">
        <v>406</v>
      </c>
      <c r="E5508" s="53" t="s">
        <v>221</v>
      </c>
      <c r="F5508" s="53" t="s">
        <v>146</v>
      </c>
      <c r="G5508" s="50" t="s">
        <v>138</v>
      </c>
      <c r="H5508" s="50" t="s">
        <v>144</v>
      </c>
      <c r="I5508" s="53">
        <v>39</v>
      </c>
      <c r="J5508" s="61">
        <v>0.65</v>
      </c>
      <c r="K5508" s="64">
        <f t="shared" si="357"/>
        <v>1.0957703265395573</v>
      </c>
      <c r="M5508" s="2"/>
    </row>
    <row r="5509" spans="1:13" x14ac:dyDescent="0.2">
      <c r="A5509" s="47" t="e">
        <f t="shared" si="355"/>
        <v>#VALUE!</v>
      </c>
      <c r="B5509" s="181" t="str">
        <f t="shared" si="356"/>
        <v>20-04-2022</v>
      </c>
      <c r="C5509" s="79" t="e">
        <f t="shared" si="354"/>
        <v>#VALUE!</v>
      </c>
      <c r="D5509" s="195" t="s">
        <v>406</v>
      </c>
      <c r="E5509" s="53" t="s">
        <v>221</v>
      </c>
      <c r="F5509" s="53" t="s">
        <v>146</v>
      </c>
      <c r="G5509" s="50" t="s">
        <v>138</v>
      </c>
      <c r="H5509" s="50" t="s">
        <v>144</v>
      </c>
      <c r="I5509" s="53">
        <v>34</v>
      </c>
      <c r="J5509" s="61">
        <v>0.38</v>
      </c>
      <c r="K5509" s="64">
        <f t="shared" si="357"/>
        <v>0.96682271524526764</v>
      </c>
      <c r="M5509" s="2"/>
    </row>
    <row r="5510" spans="1:13" x14ac:dyDescent="0.2">
      <c r="A5510" s="47" t="e">
        <f t="shared" si="355"/>
        <v>#VALUE!</v>
      </c>
      <c r="B5510" s="181" t="str">
        <f t="shared" si="356"/>
        <v>20-04-2022</v>
      </c>
      <c r="C5510" s="79" t="e">
        <f t="shared" si="354"/>
        <v>#VALUE!</v>
      </c>
      <c r="D5510" s="195" t="s">
        <v>406</v>
      </c>
      <c r="E5510" s="53" t="s">
        <v>221</v>
      </c>
      <c r="F5510" s="53" t="s">
        <v>146</v>
      </c>
      <c r="G5510" s="50" t="s">
        <v>138</v>
      </c>
      <c r="H5510" s="50" t="s">
        <v>144</v>
      </c>
      <c r="I5510" s="53">
        <v>37</v>
      </c>
      <c r="J5510" s="61">
        <v>0.56000000000000005</v>
      </c>
      <c r="K5510" s="64">
        <f t="shared" si="357"/>
        <v>1.1055613685270371</v>
      </c>
      <c r="M5510" s="2"/>
    </row>
    <row r="5511" spans="1:13" x14ac:dyDescent="0.2">
      <c r="A5511" s="47" t="e">
        <f t="shared" si="355"/>
        <v>#VALUE!</v>
      </c>
      <c r="B5511" s="181" t="str">
        <f t="shared" si="356"/>
        <v>20-04-2022</v>
      </c>
      <c r="C5511" s="79" t="e">
        <f t="shared" si="354"/>
        <v>#VALUE!</v>
      </c>
      <c r="D5511" s="195" t="s">
        <v>406</v>
      </c>
      <c r="E5511" s="53" t="s">
        <v>223</v>
      </c>
      <c r="F5511" s="53" t="s">
        <v>146</v>
      </c>
      <c r="G5511" s="50" t="s">
        <v>138</v>
      </c>
      <c r="H5511" s="50" t="s">
        <v>144</v>
      </c>
      <c r="I5511" s="53">
        <v>36</v>
      </c>
      <c r="J5511" s="61">
        <v>0.44</v>
      </c>
      <c r="K5511" s="64">
        <f t="shared" si="357"/>
        <v>0.94307270233196161</v>
      </c>
      <c r="M5511" s="2"/>
    </row>
    <row r="5512" spans="1:13" x14ac:dyDescent="0.2">
      <c r="A5512" s="47" t="e">
        <f t="shared" si="355"/>
        <v>#VALUE!</v>
      </c>
      <c r="B5512" s="181" t="str">
        <f t="shared" si="356"/>
        <v>20-04-2022</v>
      </c>
      <c r="C5512" s="79" t="e">
        <f t="shared" si="354"/>
        <v>#VALUE!</v>
      </c>
      <c r="D5512" s="195" t="s">
        <v>406</v>
      </c>
      <c r="E5512" s="53" t="s">
        <v>223</v>
      </c>
      <c r="F5512" s="53" t="s">
        <v>146</v>
      </c>
      <c r="G5512" s="50" t="s">
        <v>138</v>
      </c>
      <c r="H5512" s="50" t="s">
        <v>144</v>
      </c>
      <c r="I5512" s="53">
        <v>34</v>
      </c>
      <c r="J5512" s="61">
        <v>0.76</v>
      </c>
      <c r="K5512" s="64">
        <f t="shared" si="357"/>
        <v>1.9336454304905353</v>
      </c>
      <c r="M5512" s="2"/>
    </row>
    <row r="5513" spans="1:13" x14ac:dyDescent="0.2">
      <c r="A5513" s="47" t="e">
        <f t="shared" si="355"/>
        <v>#VALUE!</v>
      </c>
      <c r="B5513" s="181" t="str">
        <f t="shared" si="356"/>
        <v>20-04-2022</v>
      </c>
      <c r="C5513" s="79" t="e">
        <f t="shared" si="354"/>
        <v>#VALUE!</v>
      </c>
      <c r="D5513" s="195" t="s">
        <v>406</v>
      </c>
      <c r="E5513" s="53" t="s">
        <v>223</v>
      </c>
      <c r="F5513" s="53" t="s">
        <v>146</v>
      </c>
      <c r="G5513" s="50" t="s">
        <v>138</v>
      </c>
      <c r="H5513" s="50" t="s">
        <v>144</v>
      </c>
      <c r="I5513" s="53">
        <v>40</v>
      </c>
      <c r="J5513" s="61">
        <v>0.64</v>
      </c>
      <c r="K5513" s="64">
        <f t="shared" si="357"/>
        <v>1</v>
      </c>
      <c r="M5513" s="2"/>
    </row>
    <row r="5514" spans="1:13" x14ac:dyDescent="0.2">
      <c r="A5514" s="47" t="e">
        <f t="shared" si="355"/>
        <v>#VALUE!</v>
      </c>
      <c r="B5514" s="181" t="str">
        <f t="shared" si="356"/>
        <v>20-04-2022</v>
      </c>
      <c r="C5514" s="79" t="e">
        <f t="shared" si="354"/>
        <v>#VALUE!</v>
      </c>
      <c r="D5514" s="195" t="s">
        <v>406</v>
      </c>
      <c r="E5514" s="53" t="s">
        <v>223</v>
      </c>
      <c r="F5514" s="53" t="s">
        <v>146</v>
      </c>
      <c r="G5514" s="50" t="s">
        <v>138</v>
      </c>
      <c r="H5514" s="50" t="s">
        <v>144</v>
      </c>
      <c r="I5514" s="53">
        <v>36</v>
      </c>
      <c r="J5514" s="61">
        <v>0.48</v>
      </c>
      <c r="K5514" s="64">
        <f t="shared" si="357"/>
        <v>1.0288065843621399</v>
      </c>
      <c r="M5514" s="2"/>
    </row>
    <row r="5515" spans="1:13" x14ac:dyDescent="0.2">
      <c r="A5515" s="47" t="e">
        <f t="shared" si="355"/>
        <v>#VALUE!</v>
      </c>
      <c r="B5515" s="181" t="str">
        <f t="shared" si="356"/>
        <v>20-04-2022</v>
      </c>
      <c r="C5515" s="79" t="e">
        <f t="shared" si="354"/>
        <v>#VALUE!</v>
      </c>
      <c r="D5515" s="195" t="s">
        <v>406</v>
      </c>
      <c r="E5515" s="53" t="s">
        <v>223</v>
      </c>
      <c r="F5515" s="53" t="s">
        <v>146</v>
      </c>
      <c r="G5515" s="50" t="s">
        <v>138</v>
      </c>
      <c r="H5515" s="50" t="s">
        <v>144</v>
      </c>
      <c r="I5515" s="53">
        <v>36</v>
      </c>
      <c r="J5515" s="61">
        <v>0.39</v>
      </c>
      <c r="K5515" s="64">
        <f t="shared" si="357"/>
        <v>0.83590534979423869</v>
      </c>
      <c r="M5515" s="2"/>
    </row>
    <row r="5516" spans="1:13" x14ac:dyDescent="0.2">
      <c r="A5516" s="47" t="e">
        <f t="shared" si="355"/>
        <v>#VALUE!</v>
      </c>
      <c r="B5516" s="181" t="str">
        <f t="shared" si="356"/>
        <v>20-04-2022</v>
      </c>
      <c r="C5516" s="79" t="e">
        <f t="shared" si="354"/>
        <v>#VALUE!</v>
      </c>
      <c r="D5516" s="195" t="s">
        <v>406</v>
      </c>
      <c r="E5516" s="53" t="s">
        <v>223</v>
      </c>
      <c r="F5516" s="53" t="s">
        <v>146</v>
      </c>
      <c r="G5516" s="50" t="s">
        <v>138</v>
      </c>
      <c r="H5516" s="50" t="s">
        <v>144</v>
      </c>
      <c r="I5516" s="53">
        <v>36</v>
      </c>
      <c r="J5516" s="61">
        <v>0.44</v>
      </c>
      <c r="K5516" s="64">
        <f t="shared" si="357"/>
        <v>0.94307270233196161</v>
      </c>
      <c r="M5516" s="2"/>
    </row>
    <row r="5517" spans="1:13" x14ac:dyDescent="0.2">
      <c r="A5517" s="47" t="e">
        <f t="shared" si="355"/>
        <v>#VALUE!</v>
      </c>
      <c r="B5517" s="181" t="str">
        <f t="shared" si="356"/>
        <v>20-04-2022</v>
      </c>
      <c r="C5517" s="79" t="e">
        <f t="shared" si="354"/>
        <v>#VALUE!</v>
      </c>
      <c r="D5517" s="195" t="s">
        <v>406</v>
      </c>
      <c r="E5517" s="53" t="s">
        <v>223</v>
      </c>
      <c r="F5517" s="53" t="s">
        <v>146</v>
      </c>
      <c r="G5517" s="50" t="s">
        <v>138</v>
      </c>
      <c r="H5517" s="50" t="s">
        <v>144</v>
      </c>
      <c r="I5517" s="53">
        <v>33</v>
      </c>
      <c r="J5517" s="61">
        <v>0.33</v>
      </c>
      <c r="K5517" s="64">
        <f t="shared" si="357"/>
        <v>0.91827364554637281</v>
      </c>
      <c r="M5517" s="2"/>
    </row>
    <row r="5518" spans="1:13" x14ac:dyDescent="0.2">
      <c r="A5518" s="47" t="e">
        <f t="shared" si="355"/>
        <v>#VALUE!</v>
      </c>
      <c r="B5518" s="181" t="str">
        <f t="shared" si="356"/>
        <v>20-04-2022</v>
      </c>
      <c r="C5518" s="79" t="e">
        <f t="shared" si="354"/>
        <v>#VALUE!</v>
      </c>
      <c r="D5518" s="195" t="s">
        <v>406</v>
      </c>
      <c r="E5518" s="53" t="s">
        <v>223</v>
      </c>
      <c r="F5518" s="53" t="s">
        <v>146</v>
      </c>
      <c r="G5518" s="50" t="s">
        <v>138</v>
      </c>
      <c r="H5518" s="50" t="s">
        <v>144</v>
      </c>
      <c r="I5518" s="53">
        <v>36</v>
      </c>
      <c r="J5518" s="61">
        <v>0.51</v>
      </c>
      <c r="K5518" s="64">
        <f t="shared" si="357"/>
        <v>1.0931069958847737</v>
      </c>
      <c r="M5518" s="2"/>
    </row>
    <row r="5519" spans="1:13" x14ac:dyDescent="0.2">
      <c r="A5519" s="47" t="e">
        <f t="shared" si="355"/>
        <v>#VALUE!</v>
      </c>
      <c r="B5519" s="181" t="str">
        <f t="shared" si="356"/>
        <v>20-04-2022</v>
      </c>
      <c r="C5519" s="79" t="e">
        <f t="shared" si="354"/>
        <v>#VALUE!</v>
      </c>
      <c r="D5519" s="195" t="s">
        <v>406</v>
      </c>
      <c r="E5519" s="53" t="s">
        <v>223</v>
      </c>
      <c r="F5519" s="53" t="s">
        <v>146</v>
      </c>
      <c r="G5519" s="50" t="s">
        <v>138</v>
      </c>
      <c r="H5519" s="50" t="s">
        <v>144</v>
      </c>
      <c r="I5519" s="53">
        <v>36</v>
      </c>
      <c r="J5519" s="61">
        <v>0.44</v>
      </c>
      <c r="K5519" s="64">
        <f t="shared" si="357"/>
        <v>0.94307270233196161</v>
      </c>
      <c r="M5519" s="2"/>
    </row>
    <row r="5520" spans="1:13" x14ac:dyDescent="0.2">
      <c r="A5520" s="47" t="e">
        <f t="shared" si="355"/>
        <v>#VALUE!</v>
      </c>
      <c r="B5520" s="181" t="str">
        <f t="shared" si="356"/>
        <v>20-04-2022</v>
      </c>
      <c r="C5520" s="79" t="e">
        <f t="shared" si="354"/>
        <v>#VALUE!</v>
      </c>
      <c r="D5520" s="195" t="s">
        <v>406</v>
      </c>
      <c r="E5520" s="53" t="s">
        <v>223</v>
      </c>
      <c r="F5520" s="53" t="s">
        <v>146</v>
      </c>
      <c r="G5520" s="50" t="s">
        <v>138</v>
      </c>
      <c r="H5520" s="50" t="s">
        <v>144</v>
      </c>
      <c r="I5520" s="53">
        <v>36</v>
      </c>
      <c r="J5520" s="61">
        <v>0.41</v>
      </c>
      <c r="K5520" s="64">
        <f t="shared" si="357"/>
        <v>0.87877229080932784</v>
      </c>
      <c r="M5520" s="2"/>
    </row>
    <row r="5521" spans="1:13" x14ac:dyDescent="0.2">
      <c r="A5521" s="47" t="e">
        <f t="shared" si="355"/>
        <v>#VALUE!</v>
      </c>
      <c r="B5521" s="181" t="str">
        <f t="shared" si="356"/>
        <v>20-04-2022</v>
      </c>
      <c r="C5521" s="79" t="e">
        <f t="shared" si="354"/>
        <v>#VALUE!</v>
      </c>
      <c r="D5521" s="195" t="s">
        <v>406</v>
      </c>
      <c r="E5521" s="53" t="s">
        <v>223</v>
      </c>
      <c r="F5521" s="53" t="s">
        <v>146</v>
      </c>
      <c r="G5521" s="50" t="s">
        <v>138</v>
      </c>
      <c r="H5521" s="50" t="s">
        <v>144</v>
      </c>
      <c r="I5521" s="53">
        <v>38</v>
      </c>
      <c r="J5521" s="61">
        <v>0.54</v>
      </c>
      <c r="K5521" s="64">
        <f t="shared" si="357"/>
        <v>0.9841084706225397</v>
      </c>
      <c r="M5521" s="2"/>
    </row>
    <row r="5522" spans="1:13" x14ac:dyDescent="0.2">
      <c r="A5522" s="47" t="e">
        <f t="shared" si="355"/>
        <v>#VALUE!</v>
      </c>
      <c r="B5522" s="181" t="str">
        <f t="shared" si="356"/>
        <v>20-04-2022</v>
      </c>
      <c r="C5522" s="79" t="e">
        <f t="shared" si="354"/>
        <v>#VALUE!</v>
      </c>
      <c r="D5522" s="195" t="s">
        <v>406</v>
      </c>
      <c r="E5522" s="53" t="s">
        <v>223</v>
      </c>
      <c r="F5522" s="53" t="s">
        <v>146</v>
      </c>
      <c r="G5522" s="50" t="s">
        <v>138</v>
      </c>
      <c r="H5522" s="50" t="s">
        <v>144</v>
      </c>
      <c r="I5522" s="53">
        <v>41</v>
      </c>
      <c r="J5522" s="61">
        <v>0.64</v>
      </c>
      <c r="K5522" s="64">
        <f t="shared" si="357"/>
        <v>0.92859941091974874</v>
      </c>
      <c r="M5522" s="2"/>
    </row>
    <row r="5523" spans="1:13" x14ac:dyDescent="0.2">
      <c r="A5523" s="47" t="e">
        <f t="shared" si="355"/>
        <v>#VALUE!</v>
      </c>
      <c r="B5523" s="181" t="str">
        <f t="shared" si="356"/>
        <v>20-04-2022</v>
      </c>
      <c r="C5523" s="79" t="e">
        <f t="shared" si="354"/>
        <v>#VALUE!</v>
      </c>
      <c r="D5523" s="195" t="s">
        <v>406</v>
      </c>
      <c r="E5523" s="53" t="s">
        <v>223</v>
      </c>
      <c r="F5523" s="53" t="s">
        <v>146</v>
      </c>
      <c r="G5523" s="50" t="s">
        <v>138</v>
      </c>
      <c r="H5523" s="50" t="s">
        <v>144</v>
      </c>
      <c r="I5523" s="53">
        <v>36</v>
      </c>
      <c r="J5523" s="61">
        <v>0.42</v>
      </c>
      <c r="K5523" s="64">
        <f t="shared" si="357"/>
        <v>0.90020576131687247</v>
      </c>
      <c r="M5523" s="2"/>
    </row>
    <row r="5524" spans="1:13" x14ac:dyDescent="0.2">
      <c r="A5524" s="47" t="e">
        <f t="shared" si="355"/>
        <v>#VALUE!</v>
      </c>
      <c r="B5524" s="181" t="str">
        <f t="shared" si="356"/>
        <v>20-04-2022</v>
      </c>
      <c r="C5524" s="79" t="e">
        <f t="shared" si="354"/>
        <v>#VALUE!</v>
      </c>
      <c r="D5524" s="195" t="s">
        <v>406</v>
      </c>
      <c r="E5524" s="53" t="s">
        <v>223</v>
      </c>
      <c r="F5524" s="53" t="s">
        <v>146</v>
      </c>
      <c r="G5524" s="50" t="s">
        <v>138</v>
      </c>
      <c r="H5524" s="50" t="s">
        <v>144</v>
      </c>
      <c r="I5524" s="53">
        <v>36</v>
      </c>
      <c r="J5524" s="61">
        <v>0.44</v>
      </c>
      <c r="K5524" s="64">
        <f t="shared" si="357"/>
        <v>0.94307270233196161</v>
      </c>
      <c r="M5524" s="2"/>
    </row>
    <row r="5525" spans="1:13" x14ac:dyDescent="0.2">
      <c r="A5525" s="47" t="e">
        <f t="shared" si="355"/>
        <v>#VALUE!</v>
      </c>
      <c r="B5525" s="181" t="str">
        <f t="shared" si="356"/>
        <v>20-04-2022</v>
      </c>
      <c r="C5525" s="79" t="e">
        <f t="shared" si="354"/>
        <v>#VALUE!</v>
      </c>
      <c r="D5525" s="195" t="s">
        <v>406</v>
      </c>
      <c r="E5525" s="53" t="s">
        <v>223</v>
      </c>
      <c r="F5525" s="53" t="s">
        <v>146</v>
      </c>
      <c r="G5525" s="50" t="s">
        <v>138</v>
      </c>
      <c r="H5525" s="50" t="s">
        <v>144</v>
      </c>
      <c r="I5525" s="53">
        <v>32</v>
      </c>
      <c r="J5525" s="61">
        <v>0.32</v>
      </c>
      <c r="K5525" s="64">
        <f t="shared" si="357"/>
        <v>0.9765625</v>
      </c>
      <c r="M5525" s="2"/>
    </row>
    <row r="5526" spans="1:13" x14ac:dyDescent="0.2">
      <c r="A5526" s="47" t="e">
        <f t="shared" si="355"/>
        <v>#VALUE!</v>
      </c>
      <c r="B5526" s="181" t="str">
        <f t="shared" si="356"/>
        <v>20-04-2022</v>
      </c>
      <c r="C5526" s="79" t="e">
        <f t="shared" si="354"/>
        <v>#VALUE!</v>
      </c>
      <c r="D5526" s="195" t="s">
        <v>406</v>
      </c>
      <c r="E5526" s="53" t="s">
        <v>223</v>
      </c>
      <c r="F5526" s="53" t="s">
        <v>146</v>
      </c>
      <c r="G5526" s="50" t="s">
        <v>138</v>
      </c>
      <c r="H5526" s="50" t="s">
        <v>144</v>
      </c>
      <c r="I5526" s="53">
        <v>34</v>
      </c>
      <c r="J5526" s="61">
        <v>0.42</v>
      </c>
      <c r="K5526" s="64">
        <f t="shared" si="357"/>
        <v>1.0685935273763485</v>
      </c>
      <c r="M5526" s="2"/>
    </row>
    <row r="5527" spans="1:13" x14ac:dyDescent="0.2">
      <c r="A5527" s="47" t="e">
        <f t="shared" si="355"/>
        <v>#VALUE!</v>
      </c>
      <c r="B5527" s="181" t="str">
        <f t="shared" si="356"/>
        <v>20-04-2022</v>
      </c>
      <c r="C5527" s="79" t="e">
        <f t="shared" si="354"/>
        <v>#VALUE!</v>
      </c>
      <c r="D5527" s="195" t="s">
        <v>406</v>
      </c>
      <c r="E5527" s="53" t="s">
        <v>223</v>
      </c>
      <c r="F5527" s="53" t="s">
        <v>146</v>
      </c>
      <c r="G5527" s="50" t="s">
        <v>138</v>
      </c>
      <c r="H5527" s="50" t="s">
        <v>144</v>
      </c>
      <c r="I5527" s="53">
        <v>37</v>
      </c>
      <c r="J5527" s="61">
        <v>0.54</v>
      </c>
      <c r="K5527" s="64">
        <f t="shared" si="357"/>
        <v>1.0660770339367855</v>
      </c>
      <c r="M5527" s="2"/>
    </row>
    <row r="5528" spans="1:13" x14ac:dyDescent="0.2">
      <c r="A5528" s="47" t="e">
        <f t="shared" si="355"/>
        <v>#VALUE!</v>
      </c>
      <c r="B5528" s="181" t="str">
        <f t="shared" si="356"/>
        <v>20-04-2022</v>
      </c>
      <c r="C5528" s="79" t="e">
        <f t="shared" ref="C5528:C5591" si="358">WEEKNUM(D5528)</f>
        <v>#VALUE!</v>
      </c>
      <c r="D5528" s="195" t="s">
        <v>406</v>
      </c>
      <c r="E5528" s="53" t="s">
        <v>223</v>
      </c>
      <c r="F5528" s="53" t="s">
        <v>146</v>
      </c>
      <c r="G5528" s="50" t="s">
        <v>138</v>
      </c>
      <c r="H5528" s="50" t="s">
        <v>144</v>
      </c>
      <c r="I5528" s="53">
        <v>34</v>
      </c>
      <c r="J5528" s="61">
        <v>0.38</v>
      </c>
      <c r="K5528" s="64">
        <f t="shared" si="357"/>
        <v>0.96682271524526764</v>
      </c>
      <c r="M5528" s="2"/>
    </row>
    <row r="5529" spans="1:13" x14ac:dyDescent="0.2">
      <c r="A5529" s="47" t="e">
        <f t="shared" si="355"/>
        <v>#VALUE!</v>
      </c>
      <c r="B5529" s="181" t="str">
        <f t="shared" si="356"/>
        <v>20-04-2022</v>
      </c>
      <c r="C5529" s="79" t="e">
        <f t="shared" si="358"/>
        <v>#VALUE!</v>
      </c>
      <c r="D5529" s="195" t="s">
        <v>406</v>
      </c>
      <c r="E5529" s="53" t="s">
        <v>223</v>
      </c>
      <c r="F5529" s="53" t="s">
        <v>146</v>
      </c>
      <c r="G5529" s="50" t="s">
        <v>138</v>
      </c>
      <c r="H5529" s="50" t="s">
        <v>144</v>
      </c>
      <c r="I5529" s="53">
        <v>34</v>
      </c>
      <c r="J5529" s="61">
        <v>0.41</v>
      </c>
      <c r="K5529" s="64">
        <f t="shared" si="357"/>
        <v>1.0431508243435783</v>
      </c>
      <c r="M5529" s="2"/>
    </row>
    <row r="5530" spans="1:13" x14ac:dyDescent="0.2">
      <c r="A5530" s="47" t="e">
        <f t="shared" si="355"/>
        <v>#VALUE!</v>
      </c>
      <c r="B5530" s="181" t="str">
        <f t="shared" si="356"/>
        <v>20-04-2022</v>
      </c>
      <c r="C5530" s="79" t="e">
        <f t="shared" si="358"/>
        <v>#VALUE!</v>
      </c>
      <c r="D5530" s="195" t="s">
        <v>406</v>
      </c>
      <c r="E5530" s="53" t="s">
        <v>223</v>
      </c>
      <c r="F5530" s="53" t="s">
        <v>146</v>
      </c>
      <c r="G5530" s="50" t="s">
        <v>138</v>
      </c>
      <c r="H5530" s="50" t="s">
        <v>144</v>
      </c>
      <c r="I5530" s="53">
        <v>38</v>
      </c>
      <c r="J5530" s="61">
        <v>0.63</v>
      </c>
      <c r="K5530" s="64">
        <f t="shared" si="357"/>
        <v>1.1481265490596297</v>
      </c>
      <c r="M5530" s="2"/>
    </row>
    <row r="5531" spans="1:13" x14ac:dyDescent="0.2">
      <c r="A5531" s="47" t="e">
        <f t="shared" si="355"/>
        <v>#VALUE!</v>
      </c>
      <c r="B5531" s="181" t="str">
        <f t="shared" si="356"/>
        <v>20-04-2022</v>
      </c>
      <c r="C5531" s="79" t="e">
        <f t="shared" si="358"/>
        <v>#VALUE!</v>
      </c>
      <c r="D5531" s="195" t="s">
        <v>406</v>
      </c>
      <c r="E5531" s="53" t="s">
        <v>223</v>
      </c>
      <c r="F5531" s="53" t="s">
        <v>146</v>
      </c>
      <c r="G5531" s="50" t="s">
        <v>138</v>
      </c>
      <c r="H5531" s="50" t="s">
        <v>144</v>
      </c>
      <c r="I5531" s="53">
        <v>37</v>
      </c>
      <c r="J5531" s="61">
        <v>0.53</v>
      </c>
      <c r="K5531" s="64">
        <f t="shared" si="357"/>
        <v>1.0463348666416599</v>
      </c>
      <c r="M5531" s="2"/>
    </row>
    <row r="5532" spans="1:13" x14ac:dyDescent="0.2">
      <c r="A5532" s="47" t="e">
        <f t="shared" si="355"/>
        <v>#VALUE!</v>
      </c>
      <c r="B5532" s="181" t="str">
        <f t="shared" si="356"/>
        <v>20-04-2022</v>
      </c>
      <c r="C5532" s="79" t="e">
        <f t="shared" si="358"/>
        <v>#VALUE!</v>
      </c>
      <c r="D5532" s="195" t="s">
        <v>406</v>
      </c>
      <c r="E5532" s="53" t="s">
        <v>223</v>
      </c>
      <c r="F5532" s="53" t="s">
        <v>146</v>
      </c>
      <c r="G5532" s="50" t="s">
        <v>138</v>
      </c>
      <c r="H5532" s="50" t="s">
        <v>144</v>
      </c>
      <c r="I5532" s="53">
        <v>35</v>
      </c>
      <c r="J5532" s="61">
        <v>0.46</v>
      </c>
      <c r="K5532" s="64">
        <f t="shared" si="357"/>
        <v>1.0728862973760933</v>
      </c>
      <c r="M5532" s="2"/>
    </row>
    <row r="5533" spans="1:13" x14ac:dyDescent="0.2">
      <c r="A5533" s="47" t="e">
        <f t="shared" si="355"/>
        <v>#VALUE!</v>
      </c>
      <c r="B5533" s="181" t="str">
        <f t="shared" si="356"/>
        <v>20-04-2022</v>
      </c>
      <c r="C5533" s="79" t="e">
        <f t="shared" si="358"/>
        <v>#VALUE!</v>
      </c>
      <c r="D5533" s="195" t="s">
        <v>406</v>
      </c>
      <c r="E5533" s="53" t="s">
        <v>223</v>
      </c>
      <c r="F5533" s="53" t="s">
        <v>146</v>
      </c>
      <c r="G5533" s="50" t="s">
        <v>138</v>
      </c>
      <c r="H5533" s="50" t="s">
        <v>144</v>
      </c>
      <c r="I5533" s="53">
        <v>35</v>
      </c>
      <c r="J5533" s="61">
        <v>0.47</v>
      </c>
      <c r="K5533" s="64">
        <f t="shared" si="357"/>
        <v>1.0962099125364431</v>
      </c>
      <c r="M5533" s="2"/>
    </row>
    <row r="5534" spans="1:13" x14ac:dyDescent="0.2">
      <c r="A5534" s="47" t="e">
        <f t="shared" si="355"/>
        <v>#VALUE!</v>
      </c>
      <c r="B5534" s="181" t="str">
        <f t="shared" si="356"/>
        <v>20-04-2022</v>
      </c>
      <c r="C5534" s="79" t="e">
        <f t="shared" si="358"/>
        <v>#VALUE!</v>
      </c>
      <c r="D5534" s="195" t="s">
        <v>406</v>
      </c>
      <c r="E5534" s="53" t="s">
        <v>223</v>
      </c>
      <c r="F5534" s="53" t="s">
        <v>146</v>
      </c>
      <c r="G5534" s="50" t="s">
        <v>138</v>
      </c>
      <c r="H5534" s="50" t="s">
        <v>144</v>
      </c>
      <c r="I5534" s="53">
        <v>38</v>
      </c>
      <c r="J5534" s="61">
        <v>0.45</v>
      </c>
      <c r="K5534" s="64">
        <f t="shared" si="357"/>
        <v>0.82009039218544977</v>
      </c>
      <c r="M5534" s="2"/>
    </row>
    <row r="5535" spans="1:13" x14ac:dyDescent="0.2">
      <c r="A5535" s="47" t="e">
        <f t="shared" si="355"/>
        <v>#VALUE!</v>
      </c>
      <c r="B5535" s="181" t="str">
        <f t="shared" si="356"/>
        <v>20-04--2022</v>
      </c>
      <c r="C5535" s="79" t="e">
        <f t="shared" si="358"/>
        <v>#VALUE!</v>
      </c>
      <c r="D5535" s="195" t="s">
        <v>423</v>
      </c>
      <c r="E5535" s="53" t="s">
        <v>225</v>
      </c>
      <c r="F5535" s="53" t="s">
        <v>146</v>
      </c>
      <c r="G5535" s="50" t="s">
        <v>138</v>
      </c>
      <c r="H5535" s="50" t="s">
        <v>144</v>
      </c>
      <c r="I5535" s="53">
        <v>36</v>
      </c>
      <c r="J5535" s="61">
        <v>0.49</v>
      </c>
      <c r="K5535" s="64">
        <f t="shared" si="357"/>
        <v>1.0502400548696844</v>
      </c>
      <c r="M5535" s="2"/>
    </row>
    <row r="5536" spans="1:13" x14ac:dyDescent="0.2">
      <c r="A5536" s="47" t="e">
        <f t="shared" si="355"/>
        <v>#VALUE!</v>
      </c>
      <c r="B5536" s="181" t="str">
        <f t="shared" si="356"/>
        <v>20-04--2022</v>
      </c>
      <c r="C5536" s="79" t="e">
        <f t="shared" si="358"/>
        <v>#VALUE!</v>
      </c>
      <c r="D5536" s="195" t="s">
        <v>423</v>
      </c>
      <c r="E5536" s="53" t="s">
        <v>225</v>
      </c>
      <c r="F5536" s="53" t="s">
        <v>146</v>
      </c>
      <c r="G5536" s="50" t="s">
        <v>138</v>
      </c>
      <c r="H5536" s="50" t="s">
        <v>144</v>
      </c>
      <c r="I5536" s="53">
        <v>41</v>
      </c>
      <c r="J5536" s="61">
        <v>0.49</v>
      </c>
      <c r="K5536" s="64">
        <f t="shared" si="357"/>
        <v>0.71095892398543259</v>
      </c>
      <c r="M5536" s="2"/>
    </row>
    <row r="5537" spans="1:13" x14ac:dyDescent="0.2">
      <c r="A5537" s="47" t="e">
        <f t="shared" si="355"/>
        <v>#VALUE!</v>
      </c>
      <c r="B5537" s="181" t="str">
        <f t="shared" si="356"/>
        <v>20-04--2022</v>
      </c>
      <c r="C5537" s="79" t="e">
        <f t="shared" si="358"/>
        <v>#VALUE!</v>
      </c>
      <c r="D5537" s="195" t="s">
        <v>423</v>
      </c>
      <c r="E5537" s="53" t="s">
        <v>225</v>
      </c>
      <c r="F5537" s="53" t="s">
        <v>146</v>
      </c>
      <c r="G5537" s="50" t="s">
        <v>138</v>
      </c>
      <c r="H5537" s="50" t="s">
        <v>144</v>
      </c>
      <c r="I5537" s="53">
        <v>37</v>
      </c>
      <c r="J5537" s="61">
        <v>0.43</v>
      </c>
      <c r="K5537" s="64">
        <f t="shared" si="357"/>
        <v>0.8489131936904033</v>
      </c>
      <c r="M5537" s="2"/>
    </row>
    <row r="5538" spans="1:13" x14ac:dyDescent="0.2">
      <c r="A5538" s="47" t="e">
        <f t="shared" si="355"/>
        <v>#VALUE!</v>
      </c>
      <c r="B5538" s="181" t="str">
        <f t="shared" si="356"/>
        <v>20-04--2022</v>
      </c>
      <c r="C5538" s="79" t="e">
        <f t="shared" si="358"/>
        <v>#VALUE!</v>
      </c>
      <c r="D5538" s="195" t="s">
        <v>423</v>
      </c>
      <c r="E5538" s="53" t="s">
        <v>225</v>
      </c>
      <c r="F5538" s="53" t="s">
        <v>146</v>
      </c>
      <c r="G5538" s="50" t="s">
        <v>138</v>
      </c>
      <c r="H5538" s="50" t="s">
        <v>144</v>
      </c>
      <c r="I5538" s="53">
        <v>35</v>
      </c>
      <c r="J5538" s="61">
        <v>0.39</v>
      </c>
      <c r="K5538" s="64">
        <f t="shared" si="357"/>
        <v>0.90962099125364426</v>
      </c>
      <c r="M5538" s="2"/>
    </row>
    <row r="5539" spans="1:13" x14ac:dyDescent="0.2">
      <c r="A5539" s="47" t="e">
        <f t="shared" si="355"/>
        <v>#VALUE!</v>
      </c>
      <c r="B5539" s="181" t="str">
        <f t="shared" si="356"/>
        <v>20-04--2022</v>
      </c>
      <c r="C5539" s="79" t="e">
        <f t="shared" si="358"/>
        <v>#VALUE!</v>
      </c>
      <c r="D5539" s="195" t="s">
        <v>423</v>
      </c>
      <c r="E5539" s="53" t="s">
        <v>225</v>
      </c>
      <c r="F5539" s="53" t="s">
        <v>146</v>
      </c>
      <c r="G5539" s="50" t="s">
        <v>138</v>
      </c>
      <c r="H5539" s="50" t="s">
        <v>144</v>
      </c>
      <c r="I5539" s="53">
        <v>34</v>
      </c>
      <c r="J5539" s="61">
        <v>0.32</v>
      </c>
      <c r="K5539" s="64">
        <f t="shared" si="357"/>
        <v>0.81416649704864641</v>
      </c>
      <c r="M5539" s="2"/>
    </row>
    <row r="5540" spans="1:13" x14ac:dyDescent="0.2">
      <c r="A5540" s="47" t="e">
        <f t="shared" si="355"/>
        <v>#VALUE!</v>
      </c>
      <c r="B5540" s="181" t="str">
        <f t="shared" si="356"/>
        <v>20-04--2022</v>
      </c>
      <c r="C5540" s="79" t="e">
        <f t="shared" si="358"/>
        <v>#VALUE!</v>
      </c>
      <c r="D5540" s="195" t="s">
        <v>423</v>
      </c>
      <c r="E5540" s="53" t="s">
        <v>225</v>
      </c>
      <c r="F5540" s="53" t="s">
        <v>146</v>
      </c>
      <c r="G5540" s="50" t="s">
        <v>138</v>
      </c>
      <c r="H5540" s="50" t="s">
        <v>144</v>
      </c>
      <c r="I5540" s="53">
        <v>36</v>
      </c>
      <c r="J5540" s="61">
        <v>0.46</v>
      </c>
      <c r="K5540" s="64">
        <f t="shared" si="357"/>
        <v>0.98593964334705075</v>
      </c>
      <c r="M5540" s="2"/>
    </row>
    <row r="5541" spans="1:13" x14ac:dyDescent="0.2">
      <c r="A5541" s="47" t="e">
        <f t="shared" si="355"/>
        <v>#VALUE!</v>
      </c>
      <c r="B5541" s="181" t="str">
        <f t="shared" si="356"/>
        <v>20-04--2022</v>
      </c>
      <c r="C5541" s="79" t="e">
        <f t="shared" si="358"/>
        <v>#VALUE!</v>
      </c>
      <c r="D5541" s="195" t="s">
        <v>423</v>
      </c>
      <c r="E5541" s="53" t="s">
        <v>225</v>
      </c>
      <c r="F5541" s="53" t="s">
        <v>146</v>
      </c>
      <c r="G5541" s="50" t="s">
        <v>138</v>
      </c>
      <c r="H5541" s="50" t="s">
        <v>144</v>
      </c>
      <c r="I5541" s="53">
        <v>38</v>
      </c>
      <c r="J5541" s="61">
        <v>0.52</v>
      </c>
      <c r="K5541" s="64">
        <f t="shared" si="357"/>
        <v>0.9476600087476309</v>
      </c>
      <c r="M5541" s="2"/>
    </row>
    <row r="5542" spans="1:13" x14ac:dyDescent="0.2">
      <c r="A5542" s="47" t="e">
        <f t="shared" ref="A5542:A5605" si="359">YEAR(D5542)</f>
        <v>#VALUE!</v>
      </c>
      <c r="B5542" s="181" t="str">
        <f t="shared" si="356"/>
        <v>20-04--2022</v>
      </c>
      <c r="C5542" s="79" t="e">
        <f t="shared" si="358"/>
        <v>#VALUE!</v>
      </c>
      <c r="D5542" s="195" t="s">
        <v>423</v>
      </c>
      <c r="E5542" s="53" t="s">
        <v>225</v>
      </c>
      <c r="F5542" s="53" t="s">
        <v>146</v>
      </c>
      <c r="G5542" s="50" t="s">
        <v>138</v>
      </c>
      <c r="H5542" s="50" t="s">
        <v>144</v>
      </c>
      <c r="I5542" s="53">
        <v>36</v>
      </c>
      <c r="J5542" s="61">
        <v>0.5</v>
      </c>
      <c r="K5542" s="64">
        <f t="shared" si="357"/>
        <v>1.0716735253772292</v>
      </c>
      <c r="M5542" s="2"/>
    </row>
    <row r="5543" spans="1:13" x14ac:dyDescent="0.2">
      <c r="A5543" s="47" t="e">
        <f t="shared" si="359"/>
        <v>#VALUE!</v>
      </c>
      <c r="B5543" s="181" t="str">
        <f t="shared" si="356"/>
        <v>20-04--2022</v>
      </c>
      <c r="C5543" s="79" t="e">
        <f t="shared" si="358"/>
        <v>#VALUE!</v>
      </c>
      <c r="D5543" s="195" t="s">
        <v>423</v>
      </c>
      <c r="E5543" s="53" t="s">
        <v>225</v>
      </c>
      <c r="F5543" s="53" t="s">
        <v>146</v>
      </c>
      <c r="G5543" s="50" t="s">
        <v>138</v>
      </c>
      <c r="H5543" s="50" t="s">
        <v>144</v>
      </c>
      <c r="I5543" s="53">
        <v>35</v>
      </c>
      <c r="J5543" s="61">
        <v>0.4</v>
      </c>
      <c r="K5543" s="64">
        <f t="shared" si="357"/>
        <v>0.93294460641399413</v>
      </c>
      <c r="M5543" s="2"/>
    </row>
    <row r="5544" spans="1:13" x14ac:dyDescent="0.2">
      <c r="A5544" s="47" t="e">
        <f t="shared" si="359"/>
        <v>#VALUE!</v>
      </c>
      <c r="B5544" s="181" t="str">
        <f t="shared" si="356"/>
        <v>20-04--2022</v>
      </c>
      <c r="C5544" s="79" t="e">
        <f t="shared" si="358"/>
        <v>#VALUE!</v>
      </c>
      <c r="D5544" s="195" t="s">
        <v>423</v>
      </c>
      <c r="E5544" s="53" t="s">
        <v>225</v>
      </c>
      <c r="F5544" s="53" t="s">
        <v>146</v>
      </c>
      <c r="G5544" s="50" t="s">
        <v>138</v>
      </c>
      <c r="H5544" s="50" t="s">
        <v>144</v>
      </c>
      <c r="I5544" s="53">
        <v>36</v>
      </c>
      <c r="J5544" s="61">
        <v>0.46</v>
      </c>
      <c r="K5544" s="64">
        <f t="shared" si="357"/>
        <v>0.98593964334705075</v>
      </c>
      <c r="M5544" s="2"/>
    </row>
    <row r="5545" spans="1:13" x14ac:dyDescent="0.2">
      <c r="A5545" s="47" t="e">
        <f t="shared" si="359"/>
        <v>#VALUE!</v>
      </c>
      <c r="B5545" s="181" t="str">
        <f t="shared" si="356"/>
        <v>20-04--2022</v>
      </c>
      <c r="C5545" s="79" t="e">
        <f t="shared" si="358"/>
        <v>#VALUE!</v>
      </c>
      <c r="D5545" s="195" t="s">
        <v>423</v>
      </c>
      <c r="E5545" s="53" t="s">
        <v>225</v>
      </c>
      <c r="F5545" s="53" t="s">
        <v>146</v>
      </c>
      <c r="G5545" s="50" t="s">
        <v>138</v>
      </c>
      <c r="H5545" s="50" t="s">
        <v>144</v>
      </c>
      <c r="I5545" s="53">
        <v>36</v>
      </c>
      <c r="J5545" s="61">
        <v>0.48</v>
      </c>
      <c r="K5545" s="64">
        <f t="shared" si="357"/>
        <v>1.0288065843621399</v>
      </c>
      <c r="M5545" s="2"/>
    </row>
    <row r="5546" spans="1:13" x14ac:dyDescent="0.2">
      <c r="A5546" s="47" t="e">
        <f t="shared" si="359"/>
        <v>#VALUE!</v>
      </c>
      <c r="B5546" s="181" t="str">
        <f t="shared" si="356"/>
        <v>20-04--2022</v>
      </c>
      <c r="C5546" s="79" t="e">
        <f t="shared" si="358"/>
        <v>#VALUE!</v>
      </c>
      <c r="D5546" s="195" t="s">
        <v>423</v>
      </c>
      <c r="E5546" s="53" t="s">
        <v>225</v>
      </c>
      <c r="F5546" s="53" t="s">
        <v>146</v>
      </c>
      <c r="G5546" s="50" t="s">
        <v>138</v>
      </c>
      <c r="H5546" s="50" t="s">
        <v>144</v>
      </c>
      <c r="I5546" s="53">
        <v>38</v>
      </c>
      <c r="J5546" s="61">
        <v>0.52</v>
      </c>
      <c r="K5546" s="64">
        <f t="shared" si="357"/>
        <v>0.9476600087476309</v>
      </c>
      <c r="M5546" s="2"/>
    </row>
    <row r="5547" spans="1:13" x14ac:dyDescent="0.2">
      <c r="A5547" s="47" t="e">
        <f t="shared" si="359"/>
        <v>#VALUE!</v>
      </c>
      <c r="B5547" s="181" t="str">
        <f t="shared" si="356"/>
        <v>20-04--2022</v>
      </c>
      <c r="C5547" s="79" t="e">
        <f t="shared" si="358"/>
        <v>#VALUE!</v>
      </c>
      <c r="D5547" s="195" t="s">
        <v>423</v>
      </c>
      <c r="E5547" s="53" t="s">
        <v>225</v>
      </c>
      <c r="F5547" s="53" t="s">
        <v>146</v>
      </c>
      <c r="G5547" s="50" t="s">
        <v>138</v>
      </c>
      <c r="H5547" s="50" t="s">
        <v>144</v>
      </c>
      <c r="I5547" s="53">
        <v>38</v>
      </c>
      <c r="J5547" s="61">
        <v>0.47</v>
      </c>
      <c r="K5547" s="64">
        <f t="shared" si="357"/>
        <v>0.85653885406035868</v>
      </c>
      <c r="M5547" s="2"/>
    </row>
    <row r="5548" spans="1:13" x14ac:dyDescent="0.2">
      <c r="A5548" s="47" t="e">
        <f t="shared" si="359"/>
        <v>#VALUE!</v>
      </c>
      <c r="B5548" s="181" t="str">
        <f t="shared" ref="B5548:B5611" si="360">TEXT(D5548,"mmm")</f>
        <v>20-04--2022</v>
      </c>
      <c r="C5548" s="79" t="e">
        <f t="shared" si="358"/>
        <v>#VALUE!</v>
      </c>
      <c r="D5548" s="195" t="s">
        <v>423</v>
      </c>
      <c r="E5548" s="53" t="s">
        <v>225</v>
      </c>
      <c r="F5548" s="53" t="s">
        <v>146</v>
      </c>
      <c r="G5548" s="50" t="s">
        <v>138</v>
      </c>
      <c r="H5548" s="50" t="s">
        <v>144</v>
      </c>
      <c r="I5548" s="53">
        <v>37</v>
      </c>
      <c r="J5548" s="61">
        <v>0.46</v>
      </c>
      <c r="K5548" s="64">
        <f t="shared" si="357"/>
        <v>0.90813969557578034</v>
      </c>
      <c r="M5548" s="2"/>
    </row>
    <row r="5549" spans="1:13" x14ac:dyDescent="0.2">
      <c r="A5549" s="47" t="e">
        <f t="shared" si="359"/>
        <v>#VALUE!</v>
      </c>
      <c r="B5549" s="181" t="str">
        <f t="shared" si="360"/>
        <v>20-04--2022</v>
      </c>
      <c r="C5549" s="79" t="e">
        <f t="shared" si="358"/>
        <v>#VALUE!</v>
      </c>
      <c r="D5549" s="195" t="s">
        <v>423</v>
      </c>
      <c r="E5549" s="53" t="s">
        <v>225</v>
      </c>
      <c r="F5549" s="53" t="s">
        <v>146</v>
      </c>
      <c r="G5549" s="50" t="s">
        <v>138</v>
      </c>
      <c r="H5549" s="50" t="s">
        <v>144</v>
      </c>
      <c r="I5549" s="53">
        <v>36</v>
      </c>
      <c r="J5549" s="61">
        <v>0.42</v>
      </c>
      <c r="K5549" s="64">
        <f t="shared" si="357"/>
        <v>0.90020576131687247</v>
      </c>
      <c r="M5549" s="2"/>
    </row>
    <row r="5550" spans="1:13" x14ac:dyDescent="0.2">
      <c r="A5550" s="47" t="e">
        <f t="shared" si="359"/>
        <v>#VALUE!</v>
      </c>
      <c r="B5550" s="181" t="str">
        <f t="shared" si="360"/>
        <v>20-04--2022</v>
      </c>
      <c r="C5550" s="79" t="e">
        <f t="shared" si="358"/>
        <v>#VALUE!</v>
      </c>
      <c r="D5550" s="195" t="s">
        <v>423</v>
      </c>
      <c r="E5550" s="53" t="s">
        <v>225</v>
      </c>
      <c r="F5550" s="53" t="s">
        <v>146</v>
      </c>
      <c r="G5550" s="50" t="s">
        <v>138</v>
      </c>
      <c r="H5550" s="50" t="s">
        <v>144</v>
      </c>
      <c r="I5550" s="53">
        <v>41</v>
      </c>
      <c r="J5550" s="61">
        <v>0.63</v>
      </c>
      <c r="K5550" s="64">
        <f t="shared" si="357"/>
        <v>0.91409004512412761</v>
      </c>
      <c r="M5550" s="2"/>
    </row>
    <row r="5551" spans="1:13" x14ac:dyDescent="0.2">
      <c r="A5551" s="47" t="e">
        <f t="shared" si="359"/>
        <v>#VALUE!</v>
      </c>
      <c r="B5551" s="181" t="str">
        <f t="shared" si="360"/>
        <v>20-04--2022</v>
      </c>
      <c r="C5551" s="79" t="e">
        <f t="shared" si="358"/>
        <v>#VALUE!</v>
      </c>
      <c r="D5551" s="195" t="s">
        <v>423</v>
      </c>
      <c r="E5551" s="53" t="s">
        <v>225</v>
      </c>
      <c r="F5551" s="53" t="s">
        <v>146</v>
      </c>
      <c r="G5551" s="50" t="s">
        <v>138</v>
      </c>
      <c r="H5551" s="50" t="s">
        <v>144</v>
      </c>
      <c r="I5551" s="53">
        <v>38</v>
      </c>
      <c r="J5551" s="61">
        <v>0.49</v>
      </c>
      <c r="K5551" s="64">
        <f t="shared" si="357"/>
        <v>0.89298731593526748</v>
      </c>
      <c r="M5551" s="2"/>
    </row>
    <row r="5552" spans="1:13" x14ac:dyDescent="0.2">
      <c r="A5552" s="47" t="e">
        <f t="shared" si="359"/>
        <v>#VALUE!</v>
      </c>
      <c r="B5552" s="181" t="str">
        <f t="shared" si="360"/>
        <v>20-04--2022</v>
      </c>
      <c r="C5552" s="79" t="e">
        <f t="shared" si="358"/>
        <v>#VALUE!</v>
      </c>
      <c r="D5552" s="195" t="s">
        <v>423</v>
      </c>
      <c r="E5552" s="53" t="s">
        <v>225</v>
      </c>
      <c r="F5552" s="53" t="s">
        <v>146</v>
      </c>
      <c r="G5552" s="50" t="s">
        <v>138</v>
      </c>
      <c r="H5552" s="50" t="s">
        <v>144</v>
      </c>
      <c r="I5552" s="53">
        <v>36</v>
      </c>
      <c r="J5552" s="61">
        <v>0.48</v>
      </c>
      <c r="K5552" s="64">
        <f t="shared" si="357"/>
        <v>1.0288065843621399</v>
      </c>
      <c r="M5552" s="2"/>
    </row>
    <row r="5553" spans="1:13" x14ac:dyDescent="0.2">
      <c r="A5553" s="47" t="e">
        <f t="shared" si="359"/>
        <v>#VALUE!</v>
      </c>
      <c r="B5553" s="181" t="str">
        <f t="shared" si="360"/>
        <v>20-04--2022</v>
      </c>
      <c r="C5553" s="79" t="e">
        <f t="shared" si="358"/>
        <v>#VALUE!</v>
      </c>
      <c r="D5553" s="195" t="s">
        <v>423</v>
      </c>
      <c r="E5553" s="53" t="s">
        <v>225</v>
      </c>
      <c r="F5553" s="53" t="s">
        <v>146</v>
      </c>
      <c r="G5553" s="50" t="s">
        <v>138</v>
      </c>
      <c r="H5553" s="50" t="s">
        <v>144</v>
      </c>
      <c r="I5553" s="53">
        <v>38</v>
      </c>
      <c r="J5553" s="61">
        <v>0.45</v>
      </c>
      <c r="K5553" s="64">
        <f t="shared" si="357"/>
        <v>0.82009039218544977</v>
      </c>
      <c r="M5553" s="2"/>
    </row>
    <row r="5554" spans="1:13" x14ac:dyDescent="0.2">
      <c r="A5554" s="47" t="e">
        <f t="shared" si="359"/>
        <v>#VALUE!</v>
      </c>
      <c r="B5554" s="181" t="str">
        <f t="shared" si="360"/>
        <v>20-04--2022</v>
      </c>
      <c r="C5554" s="79" t="e">
        <f t="shared" si="358"/>
        <v>#VALUE!</v>
      </c>
      <c r="D5554" s="195" t="s">
        <v>423</v>
      </c>
      <c r="E5554" s="53" t="s">
        <v>225</v>
      </c>
      <c r="F5554" s="53" t="s">
        <v>146</v>
      </c>
      <c r="G5554" s="50" t="s">
        <v>138</v>
      </c>
      <c r="H5554" s="50" t="s">
        <v>144</v>
      </c>
      <c r="I5554" s="53">
        <v>35</v>
      </c>
      <c r="J5554" s="61">
        <v>0.43</v>
      </c>
      <c r="K5554" s="64">
        <f t="shared" si="357"/>
        <v>1.0029154518950438</v>
      </c>
      <c r="M5554" s="2"/>
    </row>
    <row r="5555" spans="1:13" x14ac:dyDescent="0.2">
      <c r="A5555" s="47" t="e">
        <f t="shared" si="359"/>
        <v>#VALUE!</v>
      </c>
      <c r="B5555" s="181" t="str">
        <f t="shared" si="360"/>
        <v>20-04--2022</v>
      </c>
      <c r="C5555" s="79" t="e">
        <f t="shared" si="358"/>
        <v>#VALUE!</v>
      </c>
      <c r="D5555" s="195" t="s">
        <v>423</v>
      </c>
      <c r="E5555" s="53" t="s">
        <v>225</v>
      </c>
      <c r="F5555" s="53" t="s">
        <v>146</v>
      </c>
      <c r="G5555" s="50" t="s">
        <v>138</v>
      </c>
      <c r="H5555" s="50" t="s">
        <v>144</v>
      </c>
      <c r="I5555" s="53">
        <v>38</v>
      </c>
      <c r="J5555" s="61">
        <v>0.5</v>
      </c>
      <c r="K5555" s="64">
        <f t="shared" si="357"/>
        <v>0.91121154687272199</v>
      </c>
      <c r="M5555" s="2"/>
    </row>
    <row r="5556" spans="1:13" x14ac:dyDescent="0.2">
      <c r="A5556" s="47" t="e">
        <f t="shared" si="359"/>
        <v>#VALUE!</v>
      </c>
      <c r="B5556" s="181" t="str">
        <f t="shared" si="360"/>
        <v>20-04--2022</v>
      </c>
      <c r="C5556" s="79" t="e">
        <f t="shared" si="358"/>
        <v>#VALUE!</v>
      </c>
      <c r="D5556" s="195" t="s">
        <v>423</v>
      </c>
      <c r="E5556" s="53" t="s">
        <v>225</v>
      </c>
      <c r="F5556" s="53" t="s">
        <v>146</v>
      </c>
      <c r="G5556" s="50" t="s">
        <v>138</v>
      </c>
      <c r="H5556" s="50" t="s">
        <v>144</v>
      </c>
      <c r="I5556" s="53">
        <v>34</v>
      </c>
      <c r="J5556" s="61">
        <v>0.34</v>
      </c>
      <c r="K5556" s="64">
        <f t="shared" si="357"/>
        <v>0.86505190311418689</v>
      </c>
      <c r="M5556" s="2"/>
    </row>
    <row r="5557" spans="1:13" x14ac:dyDescent="0.2">
      <c r="A5557" s="47" t="e">
        <f t="shared" si="359"/>
        <v>#VALUE!</v>
      </c>
      <c r="B5557" s="181" t="str">
        <f t="shared" si="360"/>
        <v>20-04--2022</v>
      </c>
      <c r="C5557" s="79" t="e">
        <f t="shared" si="358"/>
        <v>#VALUE!</v>
      </c>
      <c r="D5557" s="195" t="s">
        <v>423</v>
      </c>
      <c r="E5557" s="53" t="s">
        <v>225</v>
      </c>
      <c r="F5557" s="53" t="s">
        <v>146</v>
      </c>
      <c r="G5557" s="50" t="s">
        <v>138</v>
      </c>
      <c r="H5557" s="50" t="s">
        <v>144</v>
      </c>
      <c r="I5557" s="53">
        <v>38</v>
      </c>
      <c r="J5557" s="61">
        <v>0.51</v>
      </c>
      <c r="K5557" s="64">
        <f t="shared" si="357"/>
        <v>0.92943577781017639</v>
      </c>
      <c r="M5557" s="2"/>
    </row>
    <row r="5558" spans="1:13" x14ac:dyDescent="0.2">
      <c r="A5558" s="47" t="e">
        <f t="shared" si="359"/>
        <v>#VALUE!</v>
      </c>
      <c r="B5558" s="181" t="str">
        <f t="shared" si="360"/>
        <v>20-04--2022</v>
      </c>
      <c r="C5558" s="79" t="e">
        <f t="shared" si="358"/>
        <v>#VALUE!</v>
      </c>
      <c r="D5558" s="195" t="s">
        <v>423</v>
      </c>
      <c r="E5558" s="53" t="s">
        <v>225</v>
      </c>
      <c r="F5558" s="53" t="s">
        <v>146</v>
      </c>
      <c r="G5558" s="50" t="s">
        <v>138</v>
      </c>
      <c r="H5558" s="50" t="s">
        <v>144</v>
      </c>
      <c r="I5558" s="53">
        <v>36</v>
      </c>
      <c r="J5558" s="61">
        <v>0.43</v>
      </c>
      <c r="K5558" s="64">
        <f t="shared" si="357"/>
        <v>0.92163923182441698</v>
      </c>
      <c r="M5558" s="2"/>
    </row>
    <row r="5559" spans="1:13" x14ac:dyDescent="0.2">
      <c r="A5559" s="47" t="e">
        <f t="shared" si="359"/>
        <v>#VALUE!</v>
      </c>
      <c r="B5559" s="181" t="str">
        <f t="shared" si="360"/>
        <v>20-04-2022</v>
      </c>
      <c r="C5559" s="79" t="e">
        <f t="shared" si="358"/>
        <v>#VALUE!</v>
      </c>
      <c r="D5559" s="195" t="s">
        <v>406</v>
      </c>
      <c r="E5559" s="53" t="s">
        <v>225</v>
      </c>
      <c r="F5559" s="53" t="s">
        <v>146</v>
      </c>
      <c r="G5559" s="50" t="s">
        <v>138</v>
      </c>
      <c r="H5559" s="50" t="s">
        <v>144</v>
      </c>
      <c r="I5559" s="53">
        <v>37</v>
      </c>
      <c r="J5559" s="61">
        <v>0.38</v>
      </c>
      <c r="K5559" s="64">
        <f t="shared" si="357"/>
        <v>0.75020235721477502</v>
      </c>
      <c r="M5559" s="2"/>
    </row>
    <row r="5560" spans="1:13" x14ac:dyDescent="0.2">
      <c r="A5560" s="47" t="e">
        <f t="shared" si="359"/>
        <v>#VALUE!</v>
      </c>
      <c r="B5560" s="181" t="str">
        <f t="shared" si="360"/>
        <v>20-04-2022</v>
      </c>
      <c r="C5560" s="79" t="e">
        <f t="shared" si="358"/>
        <v>#VALUE!</v>
      </c>
      <c r="D5560" s="195" t="s">
        <v>406</v>
      </c>
      <c r="E5560" s="53" t="s">
        <v>225</v>
      </c>
      <c r="F5560" s="53" t="s">
        <v>146</v>
      </c>
      <c r="G5560" s="50" t="s">
        <v>138</v>
      </c>
      <c r="H5560" s="50" t="s">
        <v>144</v>
      </c>
      <c r="I5560" s="53">
        <v>42</v>
      </c>
      <c r="J5560" s="61">
        <v>0.92</v>
      </c>
      <c r="K5560" s="64">
        <f t="shared" si="357"/>
        <v>1.2417665478889968</v>
      </c>
      <c r="M5560" s="2"/>
    </row>
    <row r="5561" spans="1:13" x14ac:dyDescent="0.2">
      <c r="A5561" s="47" t="e">
        <f t="shared" si="359"/>
        <v>#VALUE!</v>
      </c>
      <c r="B5561" s="181" t="str">
        <f t="shared" si="360"/>
        <v>20-04-2022</v>
      </c>
      <c r="C5561" s="79" t="e">
        <f t="shared" si="358"/>
        <v>#VALUE!</v>
      </c>
      <c r="D5561" s="195" t="s">
        <v>406</v>
      </c>
      <c r="E5561" s="53" t="s">
        <v>225</v>
      </c>
      <c r="F5561" s="53" t="s">
        <v>146</v>
      </c>
      <c r="G5561" s="50" t="s">
        <v>138</v>
      </c>
      <c r="H5561" s="50" t="s">
        <v>144</v>
      </c>
      <c r="I5561" s="53">
        <v>35</v>
      </c>
      <c r="J5561" s="61">
        <v>0.39</v>
      </c>
      <c r="K5561" s="64">
        <f t="shared" si="357"/>
        <v>0.90962099125364426</v>
      </c>
      <c r="M5561" s="2"/>
    </row>
    <row r="5562" spans="1:13" x14ac:dyDescent="0.2">
      <c r="A5562" s="47" t="e">
        <f t="shared" si="359"/>
        <v>#VALUE!</v>
      </c>
      <c r="B5562" s="181" t="str">
        <f t="shared" si="360"/>
        <v>20-04-2022</v>
      </c>
      <c r="C5562" s="79" t="e">
        <f t="shared" si="358"/>
        <v>#VALUE!</v>
      </c>
      <c r="D5562" s="195" t="s">
        <v>406</v>
      </c>
      <c r="E5562" s="53" t="s">
        <v>225</v>
      </c>
      <c r="F5562" s="53" t="s">
        <v>146</v>
      </c>
      <c r="G5562" s="50" t="s">
        <v>138</v>
      </c>
      <c r="H5562" s="50" t="s">
        <v>144</v>
      </c>
      <c r="I5562" s="53">
        <v>34</v>
      </c>
      <c r="J5562" s="61">
        <v>0.39</v>
      </c>
      <c r="K5562" s="64">
        <f t="shared" si="357"/>
        <v>0.99226541827803783</v>
      </c>
      <c r="M5562" s="2"/>
    </row>
    <row r="5563" spans="1:13" x14ac:dyDescent="0.2">
      <c r="A5563" s="47" t="e">
        <f t="shared" si="359"/>
        <v>#VALUE!</v>
      </c>
      <c r="B5563" s="181" t="str">
        <f t="shared" si="360"/>
        <v>20-04-2022</v>
      </c>
      <c r="C5563" s="79" t="e">
        <f t="shared" si="358"/>
        <v>#VALUE!</v>
      </c>
      <c r="D5563" s="195" t="s">
        <v>406</v>
      </c>
      <c r="E5563" s="53" t="s">
        <v>225</v>
      </c>
      <c r="F5563" s="53" t="s">
        <v>146</v>
      </c>
      <c r="G5563" s="50" t="s">
        <v>138</v>
      </c>
      <c r="H5563" s="50" t="s">
        <v>144</v>
      </c>
      <c r="I5563" s="53">
        <v>35</v>
      </c>
      <c r="J5563" s="61">
        <v>0.38</v>
      </c>
      <c r="K5563" s="64">
        <f t="shared" si="357"/>
        <v>0.88629737609329451</v>
      </c>
      <c r="M5563" s="2"/>
    </row>
    <row r="5564" spans="1:13" x14ac:dyDescent="0.2">
      <c r="A5564" s="47" t="e">
        <f t="shared" si="359"/>
        <v>#VALUE!</v>
      </c>
      <c r="B5564" s="181" t="str">
        <f t="shared" si="360"/>
        <v>20-04-2022</v>
      </c>
      <c r="C5564" s="79" t="e">
        <f t="shared" si="358"/>
        <v>#VALUE!</v>
      </c>
      <c r="D5564" s="195" t="s">
        <v>406</v>
      </c>
      <c r="E5564" s="53" t="s">
        <v>225</v>
      </c>
      <c r="F5564" s="53" t="s">
        <v>146</v>
      </c>
      <c r="G5564" s="50" t="s">
        <v>138</v>
      </c>
      <c r="H5564" s="50" t="s">
        <v>144</v>
      </c>
      <c r="I5564" s="53">
        <v>44</v>
      </c>
      <c r="J5564" s="61">
        <v>0.73</v>
      </c>
      <c r="K5564" s="64">
        <f t="shared" si="357"/>
        <v>0.85696844477836209</v>
      </c>
      <c r="M5564" s="2"/>
    </row>
    <row r="5565" spans="1:13" x14ac:dyDescent="0.2">
      <c r="A5565" s="47" t="e">
        <f t="shared" si="359"/>
        <v>#VALUE!</v>
      </c>
      <c r="B5565" s="181" t="str">
        <f t="shared" si="360"/>
        <v>20-04-2022</v>
      </c>
      <c r="C5565" s="79" t="e">
        <f t="shared" si="358"/>
        <v>#VALUE!</v>
      </c>
      <c r="D5565" s="195" t="s">
        <v>406</v>
      </c>
      <c r="E5565" s="53" t="s">
        <v>225</v>
      </c>
      <c r="F5565" s="53" t="s">
        <v>146</v>
      </c>
      <c r="G5565" s="50" t="s">
        <v>138</v>
      </c>
      <c r="H5565" s="50" t="s">
        <v>144</v>
      </c>
      <c r="I5565" s="53">
        <v>41</v>
      </c>
      <c r="J5565" s="61">
        <v>0.43</v>
      </c>
      <c r="K5565" s="64">
        <f t="shared" si="357"/>
        <v>0.6239027292117062</v>
      </c>
      <c r="M5565" s="2"/>
    </row>
    <row r="5566" spans="1:13" x14ac:dyDescent="0.2">
      <c r="A5566" s="47" t="e">
        <f t="shared" si="359"/>
        <v>#VALUE!</v>
      </c>
      <c r="B5566" s="181" t="str">
        <f t="shared" si="360"/>
        <v>20-04-2022</v>
      </c>
      <c r="C5566" s="79" t="e">
        <f t="shared" si="358"/>
        <v>#VALUE!</v>
      </c>
      <c r="D5566" s="195" t="s">
        <v>406</v>
      </c>
      <c r="E5566" s="53" t="s">
        <v>225</v>
      </c>
      <c r="F5566" s="53" t="s">
        <v>146</v>
      </c>
      <c r="G5566" s="50" t="s">
        <v>138</v>
      </c>
      <c r="H5566" s="50" t="s">
        <v>144</v>
      </c>
      <c r="I5566" s="53">
        <v>36</v>
      </c>
      <c r="J5566" s="61">
        <v>0.27</v>
      </c>
      <c r="K5566" s="64">
        <f t="shared" si="357"/>
        <v>0.57870370370370372</v>
      </c>
      <c r="M5566" s="2"/>
    </row>
    <row r="5567" spans="1:13" x14ac:dyDescent="0.2">
      <c r="A5567" s="47" t="e">
        <f t="shared" si="359"/>
        <v>#VALUE!</v>
      </c>
      <c r="B5567" s="181" t="str">
        <f t="shared" si="360"/>
        <v>20-04-2022</v>
      </c>
      <c r="C5567" s="79" t="e">
        <f t="shared" si="358"/>
        <v>#VALUE!</v>
      </c>
      <c r="D5567" s="195" t="s">
        <v>406</v>
      </c>
      <c r="E5567" s="53" t="s">
        <v>225</v>
      </c>
      <c r="F5567" s="53" t="s">
        <v>146</v>
      </c>
      <c r="G5567" s="50" t="s">
        <v>138</v>
      </c>
      <c r="H5567" s="50" t="s">
        <v>144</v>
      </c>
      <c r="I5567" s="53">
        <v>43</v>
      </c>
      <c r="J5567" s="61">
        <v>0.57999999999999996</v>
      </c>
      <c r="K5567" s="64">
        <f t="shared" si="357"/>
        <v>0.72949551611807761</v>
      </c>
      <c r="M5567" s="2"/>
    </row>
    <row r="5568" spans="1:13" x14ac:dyDescent="0.2">
      <c r="A5568" s="47" t="e">
        <f t="shared" si="359"/>
        <v>#VALUE!</v>
      </c>
      <c r="B5568" s="181" t="str">
        <f t="shared" si="360"/>
        <v>20-04-2022</v>
      </c>
      <c r="C5568" s="79" t="e">
        <f t="shared" si="358"/>
        <v>#VALUE!</v>
      </c>
      <c r="D5568" s="195" t="s">
        <v>406</v>
      </c>
      <c r="E5568" s="53" t="s">
        <v>225</v>
      </c>
      <c r="F5568" s="53" t="s">
        <v>146</v>
      </c>
      <c r="G5568" s="50" t="s">
        <v>138</v>
      </c>
      <c r="H5568" s="50" t="s">
        <v>144</v>
      </c>
      <c r="I5568" s="53">
        <v>38</v>
      </c>
      <c r="J5568" s="61">
        <v>0.5</v>
      </c>
      <c r="K5568" s="64">
        <f t="shared" si="357"/>
        <v>0.91121154687272199</v>
      </c>
      <c r="M5568" s="2"/>
    </row>
    <row r="5569" spans="1:13" x14ac:dyDescent="0.2">
      <c r="A5569" s="47" t="e">
        <f t="shared" si="359"/>
        <v>#VALUE!</v>
      </c>
      <c r="B5569" s="181" t="str">
        <f t="shared" si="360"/>
        <v>20-04-2022</v>
      </c>
      <c r="C5569" s="79" t="e">
        <f t="shared" si="358"/>
        <v>#VALUE!</v>
      </c>
      <c r="D5569" s="195" t="s">
        <v>406</v>
      </c>
      <c r="E5569" s="53" t="s">
        <v>225</v>
      </c>
      <c r="F5569" s="53" t="s">
        <v>146</v>
      </c>
      <c r="G5569" s="50" t="s">
        <v>138</v>
      </c>
      <c r="H5569" s="50" t="s">
        <v>144</v>
      </c>
      <c r="I5569" s="53">
        <v>35</v>
      </c>
      <c r="J5569" s="61">
        <v>0.39</v>
      </c>
      <c r="K5569" s="64">
        <f t="shared" ref="K5569:K5632" si="361">IF(J5569="","",(J5569*100000)/(I5569^3))</f>
        <v>0.90962099125364426</v>
      </c>
      <c r="M5569" s="2"/>
    </row>
    <row r="5570" spans="1:13" x14ac:dyDescent="0.2">
      <c r="A5570" s="47" t="e">
        <f t="shared" si="359"/>
        <v>#VALUE!</v>
      </c>
      <c r="B5570" s="181" t="str">
        <f t="shared" si="360"/>
        <v>20-04-2022</v>
      </c>
      <c r="C5570" s="79" t="e">
        <f t="shared" si="358"/>
        <v>#VALUE!</v>
      </c>
      <c r="D5570" s="195" t="s">
        <v>406</v>
      </c>
      <c r="E5570" s="53" t="s">
        <v>225</v>
      </c>
      <c r="F5570" s="53" t="s">
        <v>146</v>
      </c>
      <c r="G5570" s="50" t="s">
        <v>138</v>
      </c>
      <c r="H5570" s="50" t="s">
        <v>144</v>
      </c>
      <c r="I5570" s="53">
        <v>33</v>
      </c>
      <c r="J5570" s="61">
        <v>0.3</v>
      </c>
      <c r="K5570" s="64">
        <f t="shared" si="361"/>
        <v>0.83479422322397534</v>
      </c>
      <c r="M5570" s="2"/>
    </row>
    <row r="5571" spans="1:13" x14ac:dyDescent="0.2">
      <c r="A5571" s="47" t="e">
        <f t="shared" si="359"/>
        <v>#VALUE!</v>
      </c>
      <c r="B5571" s="181" t="str">
        <f t="shared" si="360"/>
        <v>20-04-2022</v>
      </c>
      <c r="C5571" s="79" t="e">
        <f t="shared" si="358"/>
        <v>#VALUE!</v>
      </c>
      <c r="D5571" s="195" t="s">
        <v>406</v>
      </c>
      <c r="E5571" s="53" t="s">
        <v>225</v>
      </c>
      <c r="F5571" s="53" t="s">
        <v>146</v>
      </c>
      <c r="G5571" s="50" t="s">
        <v>138</v>
      </c>
      <c r="H5571" s="50" t="s">
        <v>144</v>
      </c>
      <c r="I5571" s="53">
        <v>42</v>
      </c>
      <c r="J5571" s="61">
        <v>0.79</v>
      </c>
      <c r="K5571" s="64">
        <f t="shared" si="361"/>
        <v>1.0662995356872909</v>
      </c>
      <c r="M5571" s="2"/>
    </row>
    <row r="5572" spans="1:13" x14ac:dyDescent="0.2">
      <c r="A5572" s="47" t="e">
        <f t="shared" si="359"/>
        <v>#VALUE!</v>
      </c>
      <c r="B5572" s="181" t="str">
        <f t="shared" si="360"/>
        <v>20-04-2022</v>
      </c>
      <c r="C5572" s="79" t="e">
        <f t="shared" si="358"/>
        <v>#VALUE!</v>
      </c>
      <c r="D5572" s="195" t="s">
        <v>406</v>
      </c>
      <c r="E5572" s="53" t="s">
        <v>225</v>
      </c>
      <c r="F5572" s="53" t="s">
        <v>146</v>
      </c>
      <c r="G5572" s="50" t="s">
        <v>138</v>
      </c>
      <c r="H5572" s="50" t="s">
        <v>144</v>
      </c>
      <c r="I5572" s="53">
        <v>35</v>
      </c>
      <c r="J5572" s="61">
        <v>0.38</v>
      </c>
      <c r="K5572" s="64">
        <f t="shared" si="361"/>
        <v>0.88629737609329451</v>
      </c>
      <c r="M5572" s="2"/>
    </row>
    <row r="5573" spans="1:13" x14ac:dyDescent="0.2">
      <c r="A5573" s="47" t="e">
        <f t="shared" si="359"/>
        <v>#VALUE!</v>
      </c>
      <c r="B5573" s="181" t="str">
        <f t="shared" si="360"/>
        <v>20-04-2022</v>
      </c>
      <c r="C5573" s="79" t="e">
        <f t="shared" si="358"/>
        <v>#VALUE!</v>
      </c>
      <c r="D5573" s="195" t="s">
        <v>406</v>
      </c>
      <c r="E5573" s="53" t="s">
        <v>225</v>
      </c>
      <c r="F5573" s="53" t="s">
        <v>146</v>
      </c>
      <c r="G5573" s="50" t="s">
        <v>138</v>
      </c>
      <c r="H5573" s="50" t="s">
        <v>144</v>
      </c>
      <c r="I5573" s="53">
        <v>47</v>
      </c>
      <c r="J5573" s="61">
        <v>1.06</v>
      </c>
      <c r="K5573" s="64">
        <f t="shared" si="361"/>
        <v>1.0209683788755863</v>
      </c>
      <c r="M5573" s="2"/>
    </row>
    <row r="5574" spans="1:13" x14ac:dyDescent="0.2">
      <c r="A5574" s="47" t="e">
        <f t="shared" si="359"/>
        <v>#VALUE!</v>
      </c>
      <c r="B5574" s="181" t="str">
        <f t="shared" si="360"/>
        <v>20-04-2022</v>
      </c>
      <c r="C5574" s="79" t="e">
        <f t="shared" si="358"/>
        <v>#VALUE!</v>
      </c>
      <c r="D5574" s="195" t="s">
        <v>406</v>
      </c>
      <c r="E5574" s="53" t="s">
        <v>225</v>
      </c>
      <c r="F5574" s="53" t="s">
        <v>146</v>
      </c>
      <c r="G5574" s="50" t="s">
        <v>138</v>
      </c>
      <c r="H5574" s="50" t="s">
        <v>144</v>
      </c>
      <c r="I5574" s="53">
        <v>37</v>
      </c>
      <c r="J5574" s="61">
        <v>0.33</v>
      </c>
      <c r="K5574" s="64">
        <f t="shared" si="361"/>
        <v>0.65149152073914673</v>
      </c>
      <c r="M5574" s="2"/>
    </row>
    <row r="5575" spans="1:13" x14ac:dyDescent="0.2">
      <c r="A5575" s="47" t="e">
        <f t="shared" si="359"/>
        <v>#VALUE!</v>
      </c>
      <c r="B5575" s="181" t="str">
        <f t="shared" si="360"/>
        <v>20-04-2022</v>
      </c>
      <c r="C5575" s="79" t="e">
        <f t="shared" si="358"/>
        <v>#VALUE!</v>
      </c>
      <c r="D5575" s="195" t="s">
        <v>406</v>
      </c>
      <c r="E5575" s="53" t="s">
        <v>225</v>
      </c>
      <c r="F5575" s="53" t="s">
        <v>146</v>
      </c>
      <c r="G5575" s="50" t="s">
        <v>138</v>
      </c>
      <c r="H5575" s="50" t="s">
        <v>144</v>
      </c>
      <c r="I5575" s="53">
        <v>34</v>
      </c>
      <c r="J5575" s="61">
        <v>0.41</v>
      </c>
      <c r="K5575" s="64">
        <f t="shared" si="361"/>
        <v>1.0431508243435783</v>
      </c>
      <c r="M5575" s="2"/>
    </row>
    <row r="5576" spans="1:13" x14ac:dyDescent="0.2">
      <c r="A5576" s="47" t="e">
        <f t="shared" si="359"/>
        <v>#VALUE!</v>
      </c>
      <c r="B5576" s="181" t="str">
        <f t="shared" si="360"/>
        <v>20-04-2022</v>
      </c>
      <c r="C5576" s="79" t="e">
        <f t="shared" si="358"/>
        <v>#VALUE!</v>
      </c>
      <c r="D5576" s="195" t="s">
        <v>406</v>
      </c>
      <c r="E5576" s="53" t="s">
        <v>225</v>
      </c>
      <c r="F5576" s="53" t="s">
        <v>146</v>
      </c>
      <c r="G5576" s="50" t="s">
        <v>138</v>
      </c>
      <c r="H5576" s="50" t="s">
        <v>144</v>
      </c>
      <c r="I5576" s="53">
        <v>43</v>
      </c>
      <c r="J5576" s="61">
        <v>0.52</v>
      </c>
      <c r="K5576" s="64">
        <f t="shared" si="361"/>
        <v>0.65403046272655241</v>
      </c>
      <c r="M5576" s="2"/>
    </row>
    <row r="5577" spans="1:13" x14ac:dyDescent="0.2">
      <c r="A5577" s="47" t="e">
        <f t="shared" si="359"/>
        <v>#VALUE!</v>
      </c>
      <c r="B5577" s="181" t="str">
        <f t="shared" si="360"/>
        <v>20-04-2022</v>
      </c>
      <c r="C5577" s="79" t="e">
        <f t="shared" si="358"/>
        <v>#VALUE!</v>
      </c>
      <c r="D5577" s="195" t="s">
        <v>406</v>
      </c>
      <c r="E5577" s="53" t="s">
        <v>225</v>
      </c>
      <c r="F5577" s="53" t="s">
        <v>146</v>
      </c>
      <c r="G5577" s="50" t="s">
        <v>138</v>
      </c>
      <c r="H5577" s="50" t="s">
        <v>144</v>
      </c>
      <c r="I5577" s="53">
        <v>37</v>
      </c>
      <c r="J5577" s="61">
        <v>0.7</v>
      </c>
      <c r="K5577" s="64">
        <f t="shared" si="361"/>
        <v>1.3819517106587962</v>
      </c>
      <c r="M5577" s="2"/>
    </row>
    <row r="5578" spans="1:13" x14ac:dyDescent="0.2">
      <c r="A5578" s="47" t="e">
        <f t="shared" si="359"/>
        <v>#VALUE!</v>
      </c>
      <c r="B5578" s="181" t="str">
        <f t="shared" si="360"/>
        <v>20-04-2022</v>
      </c>
      <c r="C5578" s="79" t="e">
        <f t="shared" si="358"/>
        <v>#VALUE!</v>
      </c>
      <c r="D5578" s="195" t="s">
        <v>406</v>
      </c>
      <c r="E5578" s="53" t="s">
        <v>225</v>
      </c>
      <c r="F5578" s="53" t="s">
        <v>146</v>
      </c>
      <c r="G5578" s="50" t="s">
        <v>138</v>
      </c>
      <c r="H5578" s="50" t="s">
        <v>144</v>
      </c>
      <c r="I5578" s="53">
        <v>41</v>
      </c>
      <c r="J5578" s="61">
        <v>0.81</v>
      </c>
      <c r="K5578" s="64">
        <f t="shared" si="361"/>
        <v>1.1752586294453069</v>
      </c>
      <c r="M5578" s="2"/>
    </row>
    <row r="5579" spans="1:13" x14ac:dyDescent="0.2">
      <c r="A5579" s="47" t="e">
        <f t="shared" si="359"/>
        <v>#VALUE!</v>
      </c>
      <c r="B5579" s="181" t="str">
        <f t="shared" si="360"/>
        <v>20-04-2022</v>
      </c>
      <c r="C5579" s="79" t="e">
        <f t="shared" si="358"/>
        <v>#VALUE!</v>
      </c>
      <c r="D5579" s="195" t="s">
        <v>406</v>
      </c>
      <c r="E5579" s="53" t="s">
        <v>225</v>
      </c>
      <c r="F5579" s="53" t="s">
        <v>146</v>
      </c>
      <c r="G5579" s="50" t="s">
        <v>138</v>
      </c>
      <c r="H5579" s="50" t="s">
        <v>144</v>
      </c>
      <c r="I5579" s="53">
        <v>44</v>
      </c>
      <c r="J5579" s="61">
        <v>0.82</v>
      </c>
      <c r="K5579" s="64">
        <f t="shared" si="361"/>
        <v>0.96262208865514653</v>
      </c>
      <c r="M5579" s="2"/>
    </row>
    <row r="5580" spans="1:13" x14ac:dyDescent="0.2">
      <c r="A5580" s="47" t="e">
        <f t="shared" si="359"/>
        <v>#VALUE!</v>
      </c>
      <c r="B5580" s="181" t="str">
        <f t="shared" si="360"/>
        <v>20-04-2022</v>
      </c>
      <c r="C5580" s="79" t="e">
        <f t="shared" si="358"/>
        <v>#VALUE!</v>
      </c>
      <c r="D5580" s="195" t="s">
        <v>406</v>
      </c>
      <c r="E5580" s="53" t="s">
        <v>225</v>
      </c>
      <c r="F5580" s="53" t="s">
        <v>146</v>
      </c>
      <c r="G5580" s="50" t="s">
        <v>138</v>
      </c>
      <c r="H5580" s="50" t="s">
        <v>144</v>
      </c>
      <c r="I5580" s="53">
        <v>38</v>
      </c>
      <c r="J5580" s="61">
        <v>0.48</v>
      </c>
      <c r="K5580" s="64">
        <f t="shared" si="361"/>
        <v>0.87476308499781308</v>
      </c>
      <c r="M5580" s="2"/>
    </row>
    <row r="5581" spans="1:13" x14ac:dyDescent="0.2">
      <c r="A5581" s="47" t="e">
        <f t="shared" si="359"/>
        <v>#VALUE!</v>
      </c>
      <c r="B5581" s="181" t="str">
        <f t="shared" si="360"/>
        <v>20-04-2022</v>
      </c>
      <c r="C5581" s="79" t="e">
        <f t="shared" si="358"/>
        <v>#VALUE!</v>
      </c>
      <c r="D5581" s="195" t="s">
        <v>406</v>
      </c>
      <c r="E5581" s="53" t="s">
        <v>225</v>
      </c>
      <c r="F5581" s="53" t="s">
        <v>146</v>
      </c>
      <c r="G5581" s="50" t="s">
        <v>138</v>
      </c>
      <c r="H5581" s="50" t="s">
        <v>144</v>
      </c>
      <c r="I5581" s="53">
        <v>36</v>
      </c>
      <c r="J5581" s="61">
        <v>0.38</v>
      </c>
      <c r="K5581" s="64">
        <f t="shared" si="361"/>
        <v>0.81447187928669407</v>
      </c>
      <c r="M5581" s="2"/>
    </row>
    <row r="5582" spans="1:13" x14ac:dyDescent="0.2">
      <c r="A5582" s="47" t="e">
        <f t="shared" si="359"/>
        <v>#VALUE!</v>
      </c>
      <c r="B5582" s="181" t="str">
        <f t="shared" si="360"/>
        <v>20-04-2022</v>
      </c>
      <c r="C5582" s="79" t="e">
        <f t="shared" si="358"/>
        <v>#VALUE!</v>
      </c>
      <c r="D5582" s="195" t="s">
        <v>406</v>
      </c>
      <c r="E5582" s="53" t="s">
        <v>225</v>
      </c>
      <c r="F5582" s="53" t="s">
        <v>146</v>
      </c>
      <c r="G5582" s="50" t="s">
        <v>138</v>
      </c>
      <c r="H5582" s="50" t="s">
        <v>144</v>
      </c>
      <c r="I5582" s="53">
        <v>40</v>
      </c>
      <c r="J5582" s="61">
        <v>0.48</v>
      </c>
      <c r="K5582" s="64">
        <f t="shared" si="361"/>
        <v>0.75</v>
      </c>
      <c r="M5582" s="2"/>
    </row>
    <row r="5583" spans="1:13" x14ac:dyDescent="0.2">
      <c r="A5583" s="47" t="e">
        <f t="shared" si="359"/>
        <v>#VALUE!</v>
      </c>
      <c r="B5583" s="181" t="str">
        <f t="shared" si="360"/>
        <v>20-04-2022</v>
      </c>
      <c r="C5583" s="79" t="e">
        <f t="shared" si="358"/>
        <v>#VALUE!</v>
      </c>
      <c r="D5583" s="195" t="s">
        <v>406</v>
      </c>
      <c r="E5583" s="53" t="s">
        <v>225</v>
      </c>
      <c r="F5583" s="53" t="s">
        <v>142</v>
      </c>
      <c r="G5583" s="50" t="s">
        <v>138</v>
      </c>
      <c r="H5583" s="50" t="s">
        <v>144</v>
      </c>
      <c r="I5583" s="53">
        <v>37</v>
      </c>
      <c r="J5583" s="61">
        <v>0.28000000000000003</v>
      </c>
      <c r="K5583" s="64">
        <f t="shared" si="361"/>
        <v>0.55278068426351856</v>
      </c>
      <c r="M5583" s="2"/>
    </row>
    <row r="5584" spans="1:13" x14ac:dyDescent="0.2">
      <c r="A5584" s="47" t="e">
        <f t="shared" si="359"/>
        <v>#VALUE!</v>
      </c>
      <c r="B5584" s="181" t="str">
        <f t="shared" si="360"/>
        <v>20-04-2022</v>
      </c>
      <c r="C5584" s="79" t="e">
        <f t="shared" si="358"/>
        <v>#VALUE!</v>
      </c>
      <c r="D5584" s="195" t="s">
        <v>406</v>
      </c>
      <c r="E5584" s="53" t="s">
        <v>206</v>
      </c>
      <c r="F5584" s="53" t="s">
        <v>142</v>
      </c>
      <c r="G5584" s="50" t="s">
        <v>138</v>
      </c>
      <c r="H5584" s="50" t="s">
        <v>144</v>
      </c>
      <c r="I5584" s="53">
        <v>35</v>
      </c>
      <c r="J5584" s="61">
        <v>0.32</v>
      </c>
      <c r="K5584" s="64">
        <f t="shared" si="361"/>
        <v>0.74635568513119532</v>
      </c>
      <c r="M5584" s="2"/>
    </row>
    <row r="5585" spans="1:13" x14ac:dyDescent="0.2">
      <c r="A5585" s="47" t="e">
        <f t="shared" si="359"/>
        <v>#VALUE!</v>
      </c>
      <c r="B5585" s="181" t="str">
        <f t="shared" si="360"/>
        <v>20-04-2022</v>
      </c>
      <c r="C5585" s="79" t="e">
        <f t="shared" si="358"/>
        <v>#VALUE!</v>
      </c>
      <c r="D5585" s="195" t="s">
        <v>406</v>
      </c>
      <c r="E5585" s="53" t="s">
        <v>206</v>
      </c>
      <c r="F5585" s="53" t="s">
        <v>142</v>
      </c>
      <c r="G5585" s="50" t="s">
        <v>138</v>
      </c>
      <c r="H5585" s="50" t="s">
        <v>144</v>
      </c>
      <c r="I5585" s="53">
        <v>42</v>
      </c>
      <c r="J5585" s="61">
        <v>0.63</v>
      </c>
      <c r="K5585" s="64">
        <f t="shared" si="361"/>
        <v>0.85034013605442171</v>
      </c>
      <c r="M5585" s="2"/>
    </row>
    <row r="5586" spans="1:13" x14ac:dyDescent="0.2">
      <c r="A5586" s="47" t="e">
        <f t="shared" si="359"/>
        <v>#VALUE!</v>
      </c>
      <c r="B5586" s="181" t="str">
        <f t="shared" si="360"/>
        <v>20-04-2022</v>
      </c>
      <c r="C5586" s="79" t="e">
        <f t="shared" si="358"/>
        <v>#VALUE!</v>
      </c>
      <c r="D5586" s="195" t="s">
        <v>406</v>
      </c>
      <c r="E5586" s="53" t="s">
        <v>206</v>
      </c>
      <c r="F5586" s="53" t="s">
        <v>142</v>
      </c>
      <c r="G5586" s="50" t="s">
        <v>138</v>
      </c>
      <c r="H5586" s="50" t="s">
        <v>144</v>
      </c>
      <c r="I5586" s="53">
        <v>36</v>
      </c>
      <c r="J5586" s="61">
        <v>0.32</v>
      </c>
      <c r="K5586" s="64">
        <f t="shared" si="361"/>
        <v>0.68587105624142664</v>
      </c>
      <c r="M5586" s="2"/>
    </row>
    <row r="5587" spans="1:13" x14ac:dyDescent="0.2">
      <c r="A5587" s="47" t="e">
        <f t="shared" si="359"/>
        <v>#VALUE!</v>
      </c>
      <c r="B5587" s="181" t="str">
        <f t="shared" si="360"/>
        <v>20-04-2022</v>
      </c>
      <c r="C5587" s="79" t="e">
        <f t="shared" si="358"/>
        <v>#VALUE!</v>
      </c>
      <c r="D5587" s="195" t="s">
        <v>406</v>
      </c>
      <c r="E5587" s="53" t="s">
        <v>206</v>
      </c>
      <c r="F5587" s="53" t="s">
        <v>142</v>
      </c>
      <c r="G5587" s="50" t="s">
        <v>138</v>
      </c>
      <c r="H5587" s="50" t="s">
        <v>144</v>
      </c>
      <c r="I5587" s="53">
        <v>41</v>
      </c>
      <c r="J5587" s="61">
        <v>0.48</v>
      </c>
      <c r="K5587" s="64">
        <f t="shared" si="361"/>
        <v>0.69644955818981147</v>
      </c>
      <c r="M5587" s="2"/>
    </row>
    <row r="5588" spans="1:13" x14ac:dyDescent="0.2">
      <c r="A5588" s="47" t="e">
        <f t="shared" si="359"/>
        <v>#VALUE!</v>
      </c>
      <c r="B5588" s="181" t="str">
        <f t="shared" si="360"/>
        <v>20-04-2022</v>
      </c>
      <c r="C5588" s="79" t="e">
        <f t="shared" si="358"/>
        <v>#VALUE!</v>
      </c>
      <c r="D5588" s="195" t="s">
        <v>406</v>
      </c>
      <c r="E5588" s="53" t="s">
        <v>206</v>
      </c>
      <c r="F5588" s="53" t="s">
        <v>142</v>
      </c>
      <c r="G5588" s="50" t="s">
        <v>138</v>
      </c>
      <c r="H5588" s="50" t="s">
        <v>144</v>
      </c>
      <c r="I5588" s="53">
        <v>36</v>
      </c>
      <c r="J5588" s="61">
        <v>0.44</v>
      </c>
      <c r="K5588" s="64">
        <f t="shared" si="361"/>
        <v>0.94307270233196161</v>
      </c>
      <c r="M5588" s="2"/>
    </row>
    <row r="5589" spans="1:13" x14ac:dyDescent="0.2">
      <c r="A5589" s="47" t="e">
        <f t="shared" si="359"/>
        <v>#VALUE!</v>
      </c>
      <c r="B5589" s="181" t="str">
        <f t="shared" si="360"/>
        <v>20-04-2022</v>
      </c>
      <c r="C5589" s="79" t="e">
        <f t="shared" si="358"/>
        <v>#VALUE!</v>
      </c>
      <c r="D5589" s="195" t="s">
        <v>406</v>
      </c>
      <c r="E5589" s="53" t="s">
        <v>206</v>
      </c>
      <c r="F5589" s="53" t="s">
        <v>142</v>
      </c>
      <c r="G5589" s="50" t="s">
        <v>138</v>
      </c>
      <c r="H5589" s="50" t="s">
        <v>144</v>
      </c>
      <c r="I5589" s="53">
        <v>35</v>
      </c>
      <c r="J5589" s="61">
        <v>0.38</v>
      </c>
      <c r="K5589" s="64">
        <f t="shared" si="361"/>
        <v>0.88629737609329451</v>
      </c>
      <c r="M5589" s="2"/>
    </row>
    <row r="5590" spans="1:13" x14ac:dyDescent="0.2">
      <c r="A5590" s="47" t="e">
        <f t="shared" si="359"/>
        <v>#VALUE!</v>
      </c>
      <c r="B5590" s="181" t="str">
        <f t="shared" si="360"/>
        <v>20-04-2022</v>
      </c>
      <c r="C5590" s="79" t="e">
        <f t="shared" si="358"/>
        <v>#VALUE!</v>
      </c>
      <c r="D5590" s="195" t="s">
        <v>406</v>
      </c>
      <c r="E5590" s="53" t="s">
        <v>206</v>
      </c>
      <c r="F5590" s="53" t="s">
        <v>142</v>
      </c>
      <c r="G5590" s="50" t="s">
        <v>138</v>
      </c>
      <c r="H5590" s="50" t="s">
        <v>144</v>
      </c>
      <c r="I5590" s="53">
        <v>35</v>
      </c>
      <c r="J5590" s="61">
        <v>0.28999999999999998</v>
      </c>
      <c r="K5590" s="64">
        <f t="shared" si="361"/>
        <v>0.67638483965014573</v>
      </c>
      <c r="M5590" s="2"/>
    </row>
    <row r="5591" spans="1:13" x14ac:dyDescent="0.2">
      <c r="A5591" s="47" t="e">
        <f t="shared" si="359"/>
        <v>#VALUE!</v>
      </c>
      <c r="B5591" s="181" t="str">
        <f t="shared" si="360"/>
        <v>20-04-2022</v>
      </c>
      <c r="C5591" s="79" t="e">
        <f t="shared" si="358"/>
        <v>#VALUE!</v>
      </c>
      <c r="D5591" s="195" t="s">
        <v>406</v>
      </c>
      <c r="E5591" s="53" t="s">
        <v>206</v>
      </c>
      <c r="F5591" s="53" t="s">
        <v>142</v>
      </c>
      <c r="G5591" s="50" t="s">
        <v>138</v>
      </c>
      <c r="H5591" s="50" t="s">
        <v>144</v>
      </c>
      <c r="I5591" s="53">
        <v>25</v>
      </c>
      <c r="J5591" s="61">
        <v>0.1</v>
      </c>
      <c r="K5591" s="64">
        <f t="shared" si="361"/>
        <v>0.64</v>
      </c>
      <c r="M5591" s="2"/>
    </row>
    <row r="5592" spans="1:13" x14ac:dyDescent="0.2">
      <c r="A5592" s="47" t="e">
        <f t="shared" si="359"/>
        <v>#VALUE!</v>
      </c>
      <c r="B5592" s="181" t="str">
        <f t="shared" si="360"/>
        <v>20-04-2022</v>
      </c>
      <c r="C5592" s="79" t="e">
        <f t="shared" ref="C5592:C5655" si="362">WEEKNUM(D5592)</f>
        <v>#VALUE!</v>
      </c>
      <c r="D5592" s="195" t="s">
        <v>406</v>
      </c>
      <c r="E5592" s="53" t="s">
        <v>206</v>
      </c>
      <c r="F5592" s="53" t="s">
        <v>142</v>
      </c>
      <c r="G5592" s="50" t="s">
        <v>138</v>
      </c>
      <c r="H5592" s="50" t="s">
        <v>144</v>
      </c>
      <c r="I5592" s="53">
        <v>38</v>
      </c>
      <c r="J5592" s="61">
        <v>0.42</v>
      </c>
      <c r="K5592" s="64">
        <f t="shared" si="361"/>
        <v>0.76541769937308646</v>
      </c>
      <c r="M5592" s="2"/>
    </row>
    <row r="5593" spans="1:13" x14ac:dyDescent="0.2">
      <c r="A5593" s="47" t="e">
        <f t="shared" si="359"/>
        <v>#VALUE!</v>
      </c>
      <c r="B5593" s="181" t="str">
        <f t="shared" si="360"/>
        <v>20-04-2022</v>
      </c>
      <c r="C5593" s="79" t="e">
        <f t="shared" si="362"/>
        <v>#VALUE!</v>
      </c>
      <c r="D5593" s="195" t="s">
        <v>406</v>
      </c>
      <c r="E5593" s="53" t="s">
        <v>206</v>
      </c>
      <c r="F5593" s="53" t="s">
        <v>142</v>
      </c>
      <c r="G5593" s="50" t="s">
        <v>138</v>
      </c>
      <c r="H5593" s="50" t="s">
        <v>144</v>
      </c>
      <c r="I5593" s="53">
        <v>40</v>
      </c>
      <c r="J5593" s="61">
        <v>0.37</v>
      </c>
      <c r="K5593" s="64">
        <f t="shared" si="361"/>
        <v>0.578125</v>
      </c>
      <c r="M5593" s="2"/>
    </row>
    <row r="5594" spans="1:13" x14ac:dyDescent="0.2">
      <c r="A5594" s="47" t="e">
        <f t="shared" si="359"/>
        <v>#VALUE!</v>
      </c>
      <c r="B5594" s="181" t="str">
        <f t="shared" si="360"/>
        <v>20-04-2022</v>
      </c>
      <c r="C5594" s="79" t="e">
        <f t="shared" si="362"/>
        <v>#VALUE!</v>
      </c>
      <c r="D5594" s="195" t="s">
        <v>406</v>
      </c>
      <c r="E5594" s="53" t="s">
        <v>206</v>
      </c>
      <c r="F5594" s="53" t="s">
        <v>142</v>
      </c>
      <c r="G5594" s="50" t="s">
        <v>138</v>
      </c>
      <c r="H5594" s="50" t="s">
        <v>144</v>
      </c>
      <c r="I5594" s="53">
        <v>35</v>
      </c>
      <c r="J5594" s="61">
        <v>0.35</v>
      </c>
      <c r="K5594" s="64">
        <f t="shared" si="361"/>
        <v>0.81632653061224492</v>
      </c>
      <c r="M5594" s="2"/>
    </row>
    <row r="5595" spans="1:13" x14ac:dyDescent="0.2">
      <c r="A5595" s="47" t="e">
        <f t="shared" si="359"/>
        <v>#VALUE!</v>
      </c>
      <c r="B5595" s="181" t="str">
        <f t="shared" si="360"/>
        <v>20-04-2022</v>
      </c>
      <c r="C5595" s="79" t="e">
        <f t="shared" si="362"/>
        <v>#VALUE!</v>
      </c>
      <c r="D5595" s="195" t="s">
        <v>406</v>
      </c>
      <c r="E5595" s="53" t="s">
        <v>206</v>
      </c>
      <c r="F5595" s="53" t="s">
        <v>142</v>
      </c>
      <c r="G5595" s="50" t="s">
        <v>138</v>
      </c>
      <c r="H5595" s="50" t="s">
        <v>144</v>
      </c>
      <c r="I5595" s="53">
        <v>36</v>
      </c>
      <c r="J5595" s="61">
        <v>0.41</v>
      </c>
      <c r="K5595" s="64">
        <f t="shared" si="361"/>
        <v>0.87877229080932784</v>
      </c>
      <c r="M5595" s="2"/>
    </row>
    <row r="5596" spans="1:13" x14ac:dyDescent="0.2">
      <c r="A5596" s="47" t="e">
        <f t="shared" si="359"/>
        <v>#VALUE!</v>
      </c>
      <c r="B5596" s="181" t="str">
        <f t="shared" si="360"/>
        <v>20-04-2022</v>
      </c>
      <c r="C5596" s="79" t="e">
        <f t="shared" si="362"/>
        <v>#VALUE!</v>
      </c>
      <c r="D5596" s="195" t="s">
        <v>406</v>
      </c>
      <c r="E5596" s="53" t="s">
        <v>206</v>
      </c>
      <c r="F5596" s="53" t="s">
        <v>142</v>
      </c>
      <c r="G5596" s="50" t="s">
        <v>138</v>
      </c>
      <c r="H5596" s="50" t="s">
        <v>144</v>
      </c>
      <c r="I5596" s="53">
        <v>36</v>
      </c>
      <c r="J5596" s="61">
        <v>0.34</v>
      </c>
      <c r="K5596" s="64">
        <f t="shared" si="361"/>
        <v>0.72873799725651578</v>
      </c>
      <c r="M5596" s="2"/>
    </row>
    <row r="5597" spans="1:13" x14ac:dyDescent="0.2">
      <c r="A5597" s="47" t="e">
        <f t="shared" si="359"/>
        <v>#VALUE!</v>
      </c>
      <c r="B5597" s="181" t="str">
        <f t="shared" si="360"/>
        <v>20-04-2022</v>
      </c>
      <c r="C5597" s="79" t="e">
        <f t="shared" si="362"/>
        <v>#VALUE!</v>
      </c>
      <c r="D5597" s="195" t="s">
        <v>406</v>
      </c>
      <c r="E5597" s="53" t="s">
        <v>206</v>
      </c>
      <c r="F5597" s="53" t="s">
        <v>142</v>
      </c>
      <c r="G5597" s="50" t="s">
        <v>138</v>
      </c>
      <c r="H5597" s="50" t="s">
        <v>144</v>
      </c>
      <c r="I5597" s="53">
        <v>38</v>
      </c>
      <c r="J5597" s="61">
        <v>0.32</v>
      </c>
      <c r="K5597" s="64">
        <f t="shared" si="361"/>
        <v>0.58317538999854202</v>
      </c>
      <c r="M5597" s="2"/>
    </row>
    <row r="5598" spans="1:13" x14ac:dyDescent="0.2">
      <c r="A5598" s="47" t="e">
        <f t="shared" si="359"/>
        <v>#VALUE!</v>
      </c>
      <c r="B5598" s="181" t="str">
        <f t="shared" si="360"/>
        <v>20-04-2022</v>
      </c>
      <c r="C5598" s="79" t="e">
        <f t="shared" si="362"/>
        <v>#VALUE!</v>
      </c>
      <c r="D5598" s="195" t="s">
        <v>406</v>
      </c>
      <c r="E5598" s="53" t="s">
        <v>206</v>
      </c>
      <c r="F5598" s="53" t="s">
        <v>142</v>
      </c>
      <c r="G5598" s="50" t="s">
        <v>138</v>
      </c>
      <c r="H5598" s="50" t="s">
        <v>144</v>
      </c>
      <c r="I5598" s="53">
        <v>36</v>
      </c>
      <c r="J5598" s="61">
        <v>0.28999999999999998</v>
      </c>
      <c r="K5598" s="64">
        <f t="shared" si="361"/>
        <v>0.62157064471879275</v>
      </c>
      <c r="M5598" s="2"/>
    </row>
    <row r="5599" spans="1:13" x14ac:dyDescent="0.2">
      <c r="A5599" s="47" t="e">
        <f t="shared" si="359"/>
        <v>#VALUE!</v>
      </c>
      <c r="B5599" s="181" t="str">
        <f t="shared" si="360"/>
        <v>20-04-2022</v>
      </c>
      <c r="C5599" s="79" t="e">
        <f t="shared" si="362"/>
        <v>#VALUE!</v>
      </c>
      <c r="D5599" s="195" t="s">
        <v>406</v>
      </c>
      <c r="E5599" s="53" t="s">
        <v>206</v>
      </c>
      <c r="F5599" s="53" t="s">
        <v>142</v>
      </c>
      <c r="G5599" s="50" t="s">
        <v>138</v>
      </c>
      <c r="H5599" s="50" t="s">
        <v>144</v>
      </c>
      <c r="I5599" s="53">
        <v>36</v>
      </c>
      <c r="J5599" s="61">
        <v>0.32</v>
      </c>
      <c r="K5599" s="64">
        <f t="shared" si="361"/>
        <v>0.68587105624142664</v>
      </c>
      <c r="M5599" s="2"/>
    </row>
    <row r="5600" spans="1:13" x14ac:dyDescent="0.2">
      <c r="A5600" s="47" t="e">
        <f t="shared" si="359"/>
        <v>#VALUE!</v>
      </c>
      <c r="B5600" s="181" t="str">
        <f t="shared" si="360"/>
        <v>20-04-2022</v>
      </c>
      <c r="C5600" s="79" t="e">
        <f t="shared" si="362"/>
        <v>#VALUE!</v>
      </c>
      <c r="D5600" s="195" t="s">
        <v>406</v>
      </c>
      <c r="E5600" s="53" t="s">
        <v>206</v>
      </c>
      <c r="F5600" s="53" t="s">
        <v>142</v>
      </c>
      <c r="G5600" s="50" t="s">
        <v>138</v>
      </c>
      <c r="H5600" s="50" t="s">
        <v>144</v>
      </c>
      <c r="I5600" s="53">
        <v>36</v>
      </c>
      <c r="J5600" s="61">
        <v>0.37</v>
      </c>
      <c r="K5600" s="64">
        <f t="shared" si="361"/>
        <v>0.79303840877914955</v>
      </c>
      <c r="M5600" s="2"/>
    </row>
    <row r="5601" spans="1:13" x14ac:dyDescent="0.2">
      <c r="A5601" s="47" t="e">
        <f t="shared" si="359"/>
        <v>#VALUE!</v>
      </c>
      <c r="B5601" s="181" t="str">
        <f t="shared" si="360"/>
        <v>20-04-2022</v>
      </c>
      <c r="C5601" s="79" t="e">
        <f t="shared" si="362"/>
        <v>#VALUE!</v>
      </c>
      <c r="D5601" s="195" t="s">
        <v>406</v>
      </c>
      <c r="E5601" s="53" t="s">
        <v>206</v>
      </c>
      <c r="F5601" s="53" t="s">
        <v>142</v>
      </c>
      <c r="G5601" s="50" t="s">
        <v>138</v>
      </c>
      <c r="H5601" s="50" t="s">
        <v>144</v>
      </c>
      <c r="I5601" s="53">
        <v>39</v>
      </c>
      <c r="J5601" s="61">
        <v>0.36</v>
      </c>
      <c r="K5601" s="64">
        <f t="shared" si="361"/>
        <v>0.60688818085267793</v>
      </c>
      <c r="M5601" s="2"/>
    </row>
    <row r="5602" spans="1:13" x14ac:dyDescent="0.2">
      <c r="A5602" s="47" t="e">
        <f t="shared" si="359"/>
        <v>#VALUE!</v>
      </c>
      <c r="B5602" s="181" t="str">
        <f t="shared" si="360"/>
        <v>20-04-2022</v>
      </c>
      <c r="C5602" s="79" t="e">
        <f t="shared" si="362"/>
        <v>#VALUE!</v>
      </c>
      <c r="D5602" s="195" t="s">
        <v>406</v>
      </c>
      <c r="E5602" s="53" t="s">
        <v>206</v>
      </c>
      <c r="F5602" s="53" t="s">
        <v>142</v>
      </c>
      <c r="G5602" s="50" t="s">
        <v>138</v>
      </c>
      <c r="H5602" s="50" t="s">
        <v>144</v>
      </c>
      <c r="I5602" s="53">
        <v>39</v>
      </c>
      <c r="J5602" s="61">
        <v>0.4</v>
      </c>
      <c r="K5602" s="64">
        <f t="shared" si="361"/>
        <v>0.67432020094741985</v>
      </c>
      <c r="M5602" s="2"/>
    </row>
    <row r="5603" spans="1:13" x14ac:dyDescent="0.2">
      <c r="A5603" s="47" t="e">
        <f t="shared" si="359"/>
        <v>#VALUE!</v>
      </c>
      <c r="B5603" s="181" t="str">
        <f t="shared" si="360"/>
        <v>20-04-2022</v>
      </c>
      <c r="C5603" s="79" t="e">
        <f t="shared" si="362"/>
        <v>#VALUE!</v>
      </c>
      <c r="D5603" s="195" t="s">
        <v>406</v>
      </c>
      <c r="E5603" s="53" t="s">
        <v>206</v>
      </c>
      <c r="F5603" s="53" t="s">
        <v>142</v>
      </c>
      <c r="G5603" s="50" t="s">
        <v>138</v>
      </c>
      <c r="H5603" s="50" t="s">
        <v>144</v>
      </c>
      <c r="I5603" s="53">
        <v>40</v>
      </c>
      <c r="J5603" s="61">
        <v>0.48</v>
      </c>
      <c r="K5603" s="64">
        <f t="shared" si="361"/>
        <v>0.75</v>
      </c>
      <c r="M5603" s="2"/>
    </row>
    <row r="5604" spans="1:13" x14ac:dyDescent="0.2">
      <c r="A5604" s="47" t="e">
        <f t="shared" si="359"/>
        <v>#VALUE!</v>
      </c>
      <c r="B5604" s="181" t="str">
        <f t="shared" si="360"/>
        <v>20-04-2022</v>
      </c>
      <c r="C5604" s="79" t="e">
        <f t="shared" si="362"/>
        <v>#VALUE!</v>
      </c>
      <c r="D5604" s="195" t="s">
        <v>406</v>
      </c>
      <c r="E5604" s="53" t="s">
        <v>206</v>
      </c>
      <c r="F5604" s="53" t="s">
        <v>142</v>
      </c>
      <c r="G5604" s="50" t="s">
        <v>138</v>
      </c>
      <c r="H5604" s="50" t="s">
        <v>144</v>
      </c>
      <c r="I5604" s="53">
        <v>37</v>
      </c>
      <c r="J5604" s="61">
        <v>0.37</v>
      </c>
      <c r="K5604" s="64">
        <f t="shared" si="361"/>
        <v>0.73046018991964934</v>
      </c>
      <c r="M5604" s="2"/>
    </row>
    <row r="5605" spans="1:13" x14ac:dyDescent="0.2">
      <c r="A5605" s="47" t="e">
        <f t="shared" si="359"/>
        <v>#VALUE!</v>
      </c>
      <c r="B5605" s="181" t="str">
        <f t="shared" si="360"/>
        <v>20-04-2022</v>
      </c>
      <c r="C5605" s="79" t="e">
        <f t="shared" si="362"/>
        <v>#VALUE!</v>
      </c>
      <c r="D5605" s="195" t="s">
        <v>406</v>
      </c>
      <c r="E5605" s="53" t="s">
        <v>206</v>
      </c>
      <c r="F5605" s="53" t="s">
        <v>142</v>
      </c>
      <c r="G5605" s="50" t="s">
        <v>138</v>
      </c>
      <c r="H5605" s="50" t="s">
        <v>144</v>
      </c>
      <c r="I5605" s="53">
        <v>37</v>
      </c>
      <c r="J5605" s="61">
        <v>0.4</v>
      </c>
      <c r="K5605" s="64">
        <f t="shared" si="361"/>
        <v>0.78968669180502638</v>
      </c>
      <c r="M5605" s="2"/>
    </row>
    <row r="5606" spans="1:13" x14ac:dyDescent="0.2">
      <c r="A5606" s="47" t="e">
        <f t="shared" ref="A5606:A5669" si="363">YEAR(D5606)</f>
        <v>#VALUE!</v>
      </c>
      <c r="B5606" s="181" t="str">
        <f t="shared" si="360"/>
        <v>20-04-2022</v>
      </c>
      <c r="C5606" s="79" t="e">
        <f t="shared" si="362"/>
        <v>#VALUE!</v>
      </c>
      <c r="D5606" s="195" t="s">
        <v>406</v>
      </c>
      <c r="E5606" s="53" t="s">
        <v>206</v>
      </c>
      <c r="F5606" s="53" t="s">
        <v>142</v>
      </c>
      <c r="G5606" s="50" t="s">
        <v>138</v>
      </c>
      <c r="H5606" s="50" t="s">
        <v>144</v>
      </c>
      <c r="I5606" s="53">
        <v>39</v>
      </c>
      <c r="J5606" s="61">
        <v>0.51</v>
      </c>
      <c r="K5606" s="64">
        <f t="shared" si="361"/>
        <v>0.85975825620796031</v>
      </c>
      <c r="M5606" s="2"/>
    </row>
    <row r="5607" spans="1:13" x14ac:dyDescent="0.2">
      <c r="A5607" s="47" t="e">
        <f t="shared" si="363"/>
        <v>#VALUE!</v>
      </c>
      <c r="B5607" s="181" t="str">
        <f t="shared" si="360"/>
        <v>20-04-2022</v>
      </c>
      <c r="C5607" s="79" t="e">
        <f t="shared" si="362"/>
        <v>#VALUE!</v>
      </c>
      <c r="D5607" s="195" t="s">
        <v>406</v>
      </c>
      <c r="E5607" s="53" t="s">
        <v>206</v>
      </c>
      <c r="F5607" s="53" t="s">
        <v>142</v>
      </c>
      <c r="G5607" s="50" t="s">
        <v>138</v>
      </c>
      <c r="H5607" s="50" t="s">
        <v>144</v>
      </c>
      <c r="I5607" s="53">
        <v>40</v>
      </c>
      <c r="J5607" s="61">
        <v>0.45</v>
      </c>
      <c r="K5607" s="64">
        <f t="shared" si="361"/>
        <v>0.703125</v>
      </c>
      <c r="M5607" s="2"/>
    </row>
    <row r="5608" spans="1:13" x14ac:dyDescent="0.2">
      <c r="A5608" s="47" t="e">
        <f t="shared" si="363"/>
        <v>#VALUE!</v>
      </c>
      <c r="B5608" s="181" t="str">
        <f t="shared" si="360"/>
        <v>20-04-2022</v>
      </c>
      <c r="C5608" s="79" t="e">
        <f t="shared" si="362"/>
        <v>#VALUE!</v>
      </c>
      <c r="D5608" s="195" t="s">
        <v>406</v>
      </c>
      <c r="E5608" s="53" t="s">
        <v>206</v>
      </c>
      <c r="F5608" s="53" t="s">
        <v>146</v>
      </c>
      <c r="G5608" s="50" t="s">
        <v>138</v>
      </c>
      <c r="H5608" s="50" t="s">
        <v>144</v>
      </c>
      <c r="I5608" s="53">
        <v>35</v>
      </c>
      <c r="J5608" s="61">
        <v>0.38</v>
      </c>
      <c r="K5608" s="64">
        <f t="shared" si="361"/>
        <v>0.88629737609329451</v>
      </c>
      <c r="M5608" s="2"/>
    </row>
    <row r="5609" spans="1:13" x14ac:dyDescent="0.2">
      <c r="A5609" s="47" t="e">
        <f t="shared" si="363"/>
        <v>#VALUE!</v>
      </c>
      <c r="B5609" s="181" t="str">
        <f t="shared" si="360"/>
        <v>20-04-2022</v>
      </c>
      <c r="C5609" s="79" t="e">
        <f t="shared" si="362"/>
        <v>#VALUE!</v>
      </c>
      <c r="D5609" s="195" t="s">
        <v>406</v>
      </c>
      <c r="E5609" s="53" t="s">
        <v>206</v>
      </c>
      <c r="F5609" s="53" t="s">
        <v>146</v>
      </c>
      <c r="G5609" s="50" t="s">
        <v>138</v>
      </c>
      <c r="H5609" s="50" t="s">
        <v>144</v>
      </c>
      <c r="I5609" s="53">
        <v>38</v>
      </c>
      <c r="J5609" s="61">
        <v>0.47</v>
      </c>
      <c r="K5609" s="64">
        <f t="shared" si="361"/>
        <v>0.85653885406035868</v>
      </c>
      <c r="M5609" s="2"/>
    </row>
    <row r="5610" spans="1:13" x14ac:dyDescent="0.2">
      <c r="A5610" s="47" t="e">
        <f t="shared" si="363"/>
        <v>#VALUE!</v>
      </c>
      <c r="B5610" s="181" t="str">
        <f t="shared" si="360"/>
        <v>20-04-2022</v>
      </c>
      <c r="C5610" s="79" t="e">
        <f t="shared" si="362"/>
        <v>#VALUE!</v>
      </c>
      <c r="D5610" s="195" t="s">
        <v>406</v>
      </c>
      <c r="E5610" s="53" t="s">
        <v>206</v>
      </c>
      <c r="F5610" s="53" t="s">
        <v>146</v>
      </c>
      <c r="G5610" s="50" t="s">
        <v>138</v>
      </c>
      <c r="H5610" s="50" t="s">
        <v>144</v>
      </c>
      <c r="I5610" s="53">
        <v>41</v>
      </c>
      <c r="J5610" s="61">
        <v>0.61</v>
      </c>
      <c r="K5610" s="64">
        <f t="shared" si="361"/>
        <v>0.88507131353288548</v>
      </c>
      <c r="M5610" s="2"/>
    </row>
    <row r="5611" spans="1:13" x14ac:dyDescent="0.2">
      <c r="A5611" s="47" t="e">
        <f t="shared" si="363"/>
        <v>#VALUE!</v>
      </c>
      <c r="B5611" s="181" t="str">
        <f t="shared" si="360"/>
        <v>20-04-2022</v>
      </c>
      <c r="C5611" s="79" t="e">
        <f t="shared" si="362"/>
        <v>#VALUE!</v>
      </c>
      <c r="D5611" s="195" t="s">
        <v>406</v>
      </c>
      <c r="E5611" s="53" t="s">
        <v>206</v>
      </c>
      <c r="F5611" s="53" t="s">
        <v>146</v>
      </c>
      <c r="G5611" s="50" t="s">
        <v>138</v>
      </c>
      <c r="H5611" s="50" t="s">
        <v>144</v>
      </c>
      <c r="I5611" s="53">
        <v>43</v>
      </c>
      <c r="J5611" s="61">
        <v>0.82</v>
      </c>
      <c r="K5611" s="64">
        <f t="shared" si="361"/>
        <v>1.0313557296841787</v>
      </c>
      <c r="M5611" s="2"/>
    </row>
    <row r="5612" spans="1:13" x14ac:dyDescent="0.2">
      <c r="A5612" s="47" t="e">
        <f t="shared" si="363"/>
        <v>#VALUE!</v>
      </c>
      <c r="B5612" s="181" t="str">
        <f t="shared" ref="B5612:B5675" si="364">TEXT(D5612,"mmm")</f>
        <v>20-04-2022</v>
      </c>
      <c r="C5612" s="79" t="e">
        <f t="shared" si="362"/>
        <v>#VALUE!</v>
      </c>
      <c r="D5612" s="195" t="s">
        <v>406</v>
      </c>
      <c r="E5612" s="53" t="s">
        <v>206</v>
      </c>
      <c r="F5612" s="53" t="s">
        <v>146</v>
      </c>
      <c r="G5612" s="50" t="s">
        <v>138</v>
      </c>
      <c r="H5612" s="50" t="s">
        <v>144</v>
      </c>
      <c r="I5612" s="53">
        <v>37</v>
      </c>
      <c r="J5612" s="61">
        <v>0.39</v>
      </c>
      <c r="K5612" s="64">
        <f t="shared" si="361"/>
        <v>0.7699445245099007</v>
      </c>
      <c r="M5612" s="2"/>
    </row>
    <row r="5613" spans="1:13" x14ac:dyDescent="0.2">
      <c r="A5613" s="47" t="e">
        <f t="shared" si="363"/>
        <v>#VALUE!</v>
      </c>
      <c r="B5613" s="181" t="str">
        <f t="shared" si="364"/>
        <v>20-04-2022</v>
      </c>
      <c r="C5613" s="79" t="e">
        <f t="shared" si="362"/>
        <v>#VALUE!</v>
      </c>
      <c r="D5613" s="195" t="s">
        <v>406</v>
      </c>
      <c r="E5613" s="53" t="s">
        <v>206</v>
      </c>
      <c r="F5613" s="53" t="s">
        <v>146</v>
      </c>
      <c r="G5613" s="50" t="s">
        <v>138</v>
      </c>
      <c r="H5613" s="50" t="s">
        <v>144</v>
      </c>
      <c r="I5613" s="53">
        <v>36</v>
      </c>
      <c r="J5613" s="61">
        <v>0.44</v>
      </c>
      <c r="K5613" s="64">
        <f t="shared" si="361"/>
        <v>0.94307270233196161</v>
      </c>
      <c r="M5613" s="2"/>
    </row>
    <row r="5614" spans="1:13" x14ac:dyDescent="0.2">
      <c r="A5614" s="47" t="e">
        <f t="shared" si="363"/>
        <v>#VALUE!</v>
      </c>
      <c r="B5614" s="181" t="str">
        <f t="shared" si="364"/>
        <v>20-04-2022</v>
      </c>
      <c r="C5614" s="79" t="e">
        <f t="shared" si="362"/>
        <v>#VALUE!</v>
      </c>
      <c r="D5614" s="195" t="s">
        <v>406</v>
      </c>
      <c r="E5614" s="53" t="s">
        <v>206</v>
      </c>
      <c r="F5614" s="53" t="s">
        <v>146</v>
      </c>
      <c r="G5614" s="50" t="s">
        <v>138</v>
      </c>
      <c r="H5614" s="50" t="s">
        <v>144</v>
      </c>
      <c r="I5614" s="53">
        <v>33</v>
      </c>
      <c r="J5614" s="61">
        <v>0.35</v>
      </c>
      <c r="K5614" s="64">
        <f t="shared" si="361"/>
        <v>0.97392659376130453</v>
      </c>
      <c r="M5614" s="2"/>
    </row>
    <row r="5615" spans="1:13" x14ac:dyDescent="0.2">
      <c r="A5615" s="47" t="e">
        <f t="shared" si="363"/>
        <v>#VALUE!</v>
      </c>
      <c r="B5615" s="181" t="str">
        <f t="shared" si="364"/>
        <v>20-04-2022</v>
      </c>
      <c r="C5615" s="79" t="e">
        <f t="shared" si="362"/>
        <v>#VALUE!</v>
      </c>
      <c r="D5615" s="195" t="s">
        <v>406</v>
      </c>
      <c r="E5615" s="53" t="s">
        <v>206</v>
      </c>
      <c r="F5615" s="53" t="s">
        <v>146</v>
      </c>
      <c r="G5615" s="50" t="s">
        <v>138</v>
      </c>
      <c r="H5615" s="50" t="s">
        <v>144</v>
      </c>
      <c r="I5615" s="53">
        <v>40</v>
      </c>
      <c r="J5615" s="61">
        <v>0.67</v>
      </c>
      <c r="K5615" s="64">
        <f t="shared" si="361"/>
        <v>1.046875</v>
      </c>
      <c r="M5615" s="2"/>
    </row>
    <row r="5616" spans="1:13" x14ac:dyDescent="0.2">
      <c r="A5616" s="47" t="e">
        <f t="shared" si="363"/>
        <v>#VALUE!</v>
      </c>
      <c r="B5616" s="181" t="str">
        <f t="shared" si="364"/>
        <v>20-04-2022</v>
      </c>
      <c r="C5616" s="79" t="e">
        <f t="shared" si="362"/>
        <v>#VALUE!</v>
      </c>
      <c r="D5616" s="195" t="s">
        <v>406</v>
      </c>
      <c r="E5616" s="53" t="s">
        <v>206</v>
      </c>
      <c r="F5616" s="53" t="s">
        <v>146</v>
      </c>
      <c r="G5616" s="50" t="s">
        <v>138</v>
      </c>
      <c r="H5616" s="50" t="s">
        <v>144</v>
      </c>
      <c r="I5616" s="53">
        <v>37</v>
      </c>
      <c r="J5616" s="61">
        <v>0.4</v>
      </c>
      <c r="K5616" s="64">
        <f t="shared" si="361"/>
        <v>0.78968669180502638</v>
      </c>
      <c r="M5616" s="2"/>
    </row>
    <row r="5617" spans="1:13" x14ac:dyDescent="0.2">
      <c r="A5617" s="47" t="e">
        <f t="shared" si="363"/>
        <v>#VALUE!</v>
      </c>
      <c r="B5617" s="181" t="str">
        <f t="shared" si="364"/>
        <v>20-04-2022</v>
      </c>
      <c r="C5617" s="79" t="e">
        <f t="shared" si="362"/>
        <v>#VALUE!</v>
      </c>
      <c r="D5617" s="195" t="s">
        <v>406</v>
      </c>
      <c r="E5617" s="53" t="s">
        <v>206</v>
      </c>
      <c r="F5617" s="53" t="s">
        <v>146</v>
      </c>
      <c r="G5617" s="50" t="s">
        <v>138</v>
      </c>
      <c r="H5617" s="50" t="s">
        <v>144</v>
      </c>
      <c r="I5617" s="53">
        <v>39</v>
      </c>
      <c r="J5617" s="61">
        <v>0.6</v>
      </c>
      <c r="K5617" s="64">
        <f t="shared" si="361"/>
        <v>1.0114803014211298</v>
      </c>
      <c r="M5617" s="2"/>
    </row>
    <row r="5618" spans="1:13" x14ac:dyDescent="0.2">
      <c r="A5618" s="47" t="e">
        <f t="shared" si="363"/>
        <v>#VALUE!</v>
      </c>
      <c r="B5618" s="181" t="str">
        <f t="shared" si="364"/>
        <v>20-04-2022</v>
      </c>
      <c r="C5618" s="79" t="e">
        <f t="shared" si="362"/>
        <v>#VALUE!</v>
      </c>
      <c r="D5618" s="195" t="s">
        <v>406</v>
      </c>
      <c r="E5618" s="53" t="s">
        <v>206</v>
      </c>
      <c r="F5618" s="53" t="s">
        <v>146</v>
      </c>
      <c r="G5618" s="50" t="s">
        <v>138</v>
      </c>
      <c r="H5618" s="50" t="s">
        <v>144</v>
      </c>
      <c r="I5618" s="53">
        <v>41</v>
      </c>
      <c r="J5618" s="61">
        <v>0.83</v>
      </c>
      <c r="K5618" s="64">
        <f t="shared" si="361"/>
        <v>1.2042773610365491</v>
      </c>
      <c r="M5618" s="2"/>
    </row>
    <row r="5619" spans="1:13" x14ac:dyDescent="0.2">
      <c r="A5619" s="47" t="e">
        <f t="shared" si="363"/>
        <v>#VALUE!</v>
      </c>
      <c r="B5619" s="181" t="str">
        <f t="shared" si="364"/>
        <v>20-04-2022</v>
      </c>
      <c r="C5619" s="79" t="e">
        <f t="shared" si="362"/>
        <v>#VALUE!</v>
      </c>
      <c r="D5619" s="195" t="s">
        <v>406</v>
      </c>
      <c r="E5619" s="53" t="s">
        <v>206</v>
      </c>
      <c r="F5619" s="53" t="s">
        <v>146</v>
      </c>
      <c r="G5619" s="50" t="s">
        <v>138</v>
      </c>
      <c r="H5619" s="50" t="s">
        <v>144</v>
      </c>
      <c r="I5619" s="53">
        <v>35</v>
      </c>
      <c r="J5619" s="61">
        <v>0.36</v>
      </c>
      <c r="K5619" s="64">
        <f t="shared" si="361"/>
        <v>0.83965014577259478</v>
      </c>
      <c r="M5619" s="2"/>
    </row>
    <row r="5620" spans="1:13" x14ac:dyDescent="0.2">
      <c r="A5620" s="47" t="e">
        <f t="shared" si="363"/>
        <v>#VALUE!</v>
      </c>
      <c r="B5620" s="181" t="str">
        <f t="shared" si="364"/>
        <v>20-04-2022</v>
      </c>
      <c r="C5620" s="79" t="e">
        <f t="shared" si="362"/>
        <v>#VALUE!</v>
      </c>
      <c r="D5620" s="195" t="s">
        <v>406</v>
      </c>
      <c r="E5620" s="53" t="s">
        <v>206</v>
      </c>
      <c r="F5620" s="53" t="s">
        <v>146</v>
      </c>
      <c r="G5620" s="50" t="s">
        <v>138</v>
      </c>
      <c r="H5620" s="50" t="s">
        <v>144</v>
      </c>
      <c r="I5620" s="53">
        <v>37</v>
      </c>
      <c r="J5620" s="61">
        <v>0.47</v>
      </c>
      <c r="K5620" s="64">
        <f t="shared" si="361"/>
        <v>0.92788186287090602</v>
      </c>
      <c r="M5620" s="2"/>
    </row>
    <row r="5621" spans="1:13" x14ac:dyDescent="0.2">
      <c r="A5621" s="47" t="e">
        <f t="shared" si="363"/>
        <v>#VALUE!</v>
      </c>
      <c r="B5621" s="181" t="str">
        <f t="shared" si="364"/>
        <v>20-04-2022</v>
      </c>
      <c r="C5621" s="79" t="e">
        <f t="shared" si="362"/>
        <v>#VALUE!</v>
      </c>
      <c r="D5621" s="195" t="s">
        <v>406</v>
      </c>
      <c r="E5621" s="53" t="s">
        <v>206</v>
      </c>
      <c r="F5621" s="53" t="s">
        <v>146</v>
      </c>
      <c r="G5621" s="50" t="s">
        <v>138</v>
      </c>
      <c r="H5621" s="50" t="s">
        <v>144</v>
      </c>
      <c r="I5621" s="53">
        <v>35</v>
      </c>
      <c r="J5621" s="61">
        <v>0.41</v>
      </c>
      <c r="K5621" s="64">
        <f t="shared" si="361"/>
        <v>0.95626822157434399</v>
      </c>
      <c r="M5621" s="2"/>
    </row>
    <row r="5622" spans="1:13" x14ac:dyDescent="0.2">
      <c r="A5622" s="47" t="e">
        <f t="shared" si="363"/>
        <v>#VALUE!</v>
      </c>
      <c r="B5622" s="181" t="str">
        <f t="shared" si="364"/>
        <v>20-04-2022</v>
      </c>
      <c r="C5622" s="79" t="e">
        <f t="shared" si="362"/>
        <v>#VALUE!</v>
      </c>
      <c r="D5622" s="195" t="s">
        <v>406</v>
      </c>
      <c r="E5622" s="53" t="s">
        <v>206</v>
      </c>
      <c r="F5622" s="53" t="s">
        <v>146</v>
      </c>
      <c r="G5622" s="50" t="s">
        <v>138</v>
      </c>
      <c r="H5622" s="50" t="s">
        <v>144</v>
      </c>
      <c r="I5622" s="53">
        <v>34</v>
      </c>
      <c r="J5622" s="61">
        <v>0.36</v>
      </c>
      <c r="K5622" s="64">
        <f t="shared" si="361"/>
        <v>0.91593730917972727</v>
      </c>
      <c r="M5622" s="2"/>
    </row>
    <row r="5623" spans="1:13" x14ac:dyDescent="0.2">
      <c r="A5623" s="47" t="e">
        <f t="shared" si="363"/>
        <v>#VALUE!</v>
      </c>
      <c r="B5623" s="181" t="str">
        <f t="shared" si="364"/>
        <v>20-04-2022</v>
      </c>
      <c r="C5623" s="79" t="e">
        <f t="shared" si="362"/>
        <v>#VALUE!</v>
      </c>
      <c r="D5623" s="195" t="s">
        <v>406</v>
      </c>
      <c r="E5623" s="53" t="s">
        <v>206</v>
      </c>
      <c r="F5623" s="53" t="s">
        <v>146</v>
      </c>
      <c r="G5623" s="50" t="s">
        <v>138</v>
      </c>
      <c r="H5623" s="50" t="s">
        <v>144</v>
      </c>
      <c r="I5623" s="53">
        <v>37</v>
      </c>
      <c r="J5623" s="61">
        <v>0.53</v>
      </c>
      <c r="K5623" s="64">
        <f t="shared" si="361"/>
        <v>1.0463348666416599</v>
      </c>
      <c r="M5623" s="2"/>
    </row>
    <row r="5624" spans="1:13" x14ac:dyDescent="0.2">
      <c r="A5624" s="47" t="e">
        <f t="shared" si="363"/>
        <v>#VALUE!</v>
      </c>
      <c r="B5624" s="181" t="str">
        <f t="shared" si="364"/>
        <v>20-04-2022</v>
      </c>
      <c r="C5624" s="79" t="e">
        <f t="shared" si="362"/>
        <v>#VALUE!</v>
      </c>
      <c r="D5624" s="195" t="s">
        <v>406</v>
      </c>
      <c r="E5624" s="53" t="s">
        <v>206</v>
      </c>
      <c r="F5624" s="53" t="s">
        <v>146</v>
      </c>
      <c r="G5624" s="50" t="s">
        <v>138</v>
      </c>
      <c r="H5624" s="50" t="s">
        <v>144</v>
      </c>
      <c r="I5624" s="53">
        <v>36</v>
      </c>
      <c r="J5624" s="61">
        <v>0.45</v>
      </c>
      <c r="K5624" s="64">
        <f t="shared" si="361"/>
        <v>0.96450617283950613</v>
      </c>
      <c r="M5624" s="2"/>
    </row>
    <row r="5625" spans="1:13" x14ac:dyDescent="0.2">
      <c r="A5625" s="47" t="e">
        <f t="shared" si="363"/>
        <v>#VALUE!</v>
      </c>
      <c r="B5625" s="181" t="str">
        <f t="shared" si="364"/>
        <v>20-04-2022</v>
      </c>
      <c r="C5625" s="79" t="e">
        <f t="shared" si="362"/>
        <v>#VALUE!</v>
      </c>
      <c r="D5625" s="195" t="s">
        <v>406</v>
      </c>
      <c r="E5625" s="53" t="s">
        <v>206</v>
      </c>
      <c r="F5625" s="53" t="s">
        <v>146</v>
      </c>
      <c r="G5625" s="50" t="s">
        <v>138</v>
      </c>
      <c r="H5625" s="50" t="s">
        <v>144</v>
      </c>
      <c r="I5625" s="53">
        <v>36</v>
      </c>
      <c r="J5625" s="61">
        <v>0.46</v>
      </c>
      <c r="K5625" s="64">
        <f t="shared" si="361"/>
        <v>0.98593964334705075</v>
      </c>
      <c r="M5625" s="2"/>
    </row>
    <row r="5626" spans="1:13" x14ac:dyDescent="0.2">
      <c r="A5626" s="47" t="e">
        <f t="shared" si="363"/>
        <v>#VALUE!</v>
      </c>
      <c r="B5626" s="181" t="str">
        <f t="shared" si="364"/>
        <v>20-04-2022</v>
      </c>
      <c r="C5626" s="79" t="e">
        <f t="shared" si="362"/>
        <v>#VALUE!</v>
      </c>
      <c r="D5626" s="195" t="s">
        <v>406</v>
      </c>
      <c r="E5626" s="53" t="s">
        <v>206</v>
      </c>
      <c r="F5626" s="53" t="s">
        <v>146</v>
      </c>
      <c r="G5626" s="50" t="s">
        <v>138</v>
      </c>
      <c r="H5626" s="50" t="s">
        <v>144</v>
      </c>
      <c r="I5626" s="53">
        <v>38</v>
      </c>
      <c r="J5626" s="61">
        <v>0.49</v>
      </c>
      <c r="K5626" s="64">
        <f t="shared" si="361"/>
        <v>0.89298731593526748</v>
      </c>
      <c r="M5626" s="2"/>
    </row>
    <row r="5627" spans="1:13" x14ac:dyDescent="0.2">
      <c r="A5627" s="47" t="e">
        <f t="shared" si="363"/>
        <v>#VALUE!</v>
      </c>
      <c r="B5627" s="181" t="str">
        <f t="shared" si="364"/>
        <v>20-04-2022</v>
      </c>
      <c r="C5627" s="79" t="e">
        <f t="shared" si="362"/>
        <v>#VALUE!</v>
      </c>
      <c r="D5627" s="195" t="s">
        <v>406</v>
      </c>
      <c r="E5627" s="53" t="s">
        <v>206</v>
      </c>
      <c r="F5627" s="53" t="s">
        <v>146</v>
      </c>
      <c r="G5627" s="50" t="s">
        <v>138</v>
      </c>
      <c r="H5627" s="50" t="s">
        <v>144</v>
      </c>
      <c r="I5627" s="53">
        <v>41</v>
      </c>
      <c r="J5627" s="61">
        <v>0.71</v>
      </c>
      <c r="K5627" s="64">
        <f t="shared" si="361"/>
        <v>1.0301649714890961</v>
      </c>
      <c r="M5627" s="2"/>
    </row>
    <row r="5628" spans="1:13" x14ac:dyDescent="0.2">
      <c r="A5628" s="47" t="e">
        <f t="shared" si="363"/>
        <v>#VALUE!</v>
      </c>
      <c r="B5628" s="181" t="str">
        <f t="shared" si="364"/>
        <v>20-04-2022</v>
      </c>
      <c r="C5628" s="79" t="e">
        <f t="shared" si="362"/>
        <v>#VALUE!</v>
      </c>
      <c r="D5628" s="195" t="s">
        <v>406</v>
      </c>
      <c r="E5628" s="53" t="s">
        <v>206</v>
      </c>
      <c r="F5628" s="53" t="s">
        <v>146</v>
      </c>
      <c r="G5628" s="50" t="s">
        <v>138</v>
      </c>
      <c r="H5628" s="50" t="s">
        <v>144</v>
      </c>
      <c r="I5628" s="53">
        <v>43</v>
      </c>
      <c r="J5628" s="61">
        <v>0.82</v>
      </c>
      <c r="K5628" s="64">
        <f t="shared" si="361"/>
        <v>1.0313557296841787</v>
      </c>
      <c r="M5628" s="2"/>
    </row>
    <row r="5629" spans="1:13" x14ac:dyDescent="0.2">
      <c r="A5629" s="47" t="e">
        <f t="shared" si="363"/>
        <v>#VALUE!</v>
      </c>
      <c r="B5629" s="181" t="str">
        <f t="shared" si="364"/>
        <v>20-04-2022</v>
      </c>
      <c r="C5629" s="79" t="e">
        <f t="shared" si="362"/>
        <v>#VALUE!</v>
      </c>
      <c r="D5629" s="195" t="s">
        <v>406</v>
      </c>
      <c r="E5629" s="53" t="s">
        <v>206</v>
      </c>
      <c r="F5629" s="53" t="s">
        <v>146</v>
      </c>
      <c r="G5629" s="50" t="s">
        <v>138</v>
      </c>
      <c r="H5629" s="50" t="s">
        <v>144</v>
      </c>
      <c r="I5629" s="53">
        <v>40</v>
      </c>
      <c r="J5629" s="61">
        <v>0.7</v>
      </c>
      <c r="K5629" s="64">
        <f t="shared" si="361"/>
        <v>1.09375</v>
      </c>
      <c r="M5629" s="2"/>
    </row>
    <row r="5630" spans="1:13" x14ac:dyDescent="0.2">
      <c r="A5630" s="47" t="e">
        <f t="shared" si="363"/>
        <v>#VALUE!</v>
      </c>
      <c r="B5630" s="181" t="str">
        <f t="shared" si="364"/>
        <v>20-04-2022</v>
      </c>
      <c r="C5630" s="79" t="e">
        <f t="shared" si="362"/>
        <v>#VALUE!</v>
      </c>
      <c r="D5630" s="195" t="s">
        <v>406</v>
      </c>
      <c r="E5630" s="53" t="s">
        <v>206</v>
      </c>
      <c r="F5630" s="53" t="s">
        <v>146</v>
      </c>
      <c r="G5630" s="50" t="s">
        <v>138</v>
      </c>
      <c r="H5630" s="50" t="s">
        <v>144</v>
      </c>
      <c r="I5630" s="53">
        <v>37</v>
      </c>
      <c r="J5630" s="61">
        <v>0.45</v>
      </c>
      <c r="K5630" s="64">
        <f t="shared" si="361"/>
        <v>0.88839752828065466</v>
      </c>
      <c r="M5630" s="2"/>
    </row>
    <row r="5631" spans="1:13" x14ac:dyDescent="0.2">
      <c r="A5631" s="47" t="e">
        <f t="shared" si="363"/>
        <v>#VALUE!</v>
      </c>
      <c r="B5631" s="181" t="str">
        <f t="shared" si="364"/>
        <v>20-04-2022</v>
      </c>
      <c r="C5631" s="79" t="e">
        <f t="shared" si="362"/>
        <v>#VALUE!</v>
      </c>
      <c r="D5631" s="195" t="s">
        <v>406</v>
      </c>
      <c r="E5631" s="53" t="s">
        <v>206</v>
      </c>
      <c r="F5631" s="53" t="s">
        <v>146</v>
      </c>
      <c r="G5631" s="50" t="s">
        <v>138</v>
      </c>
      <c r="H5631" s="50" t="s">
        <v>144</v>
      </c>
      <c r="I5631" s="53">
        <v>42</v>
      </c>
      <c r="J5631" s="61">
        <v>0.86</v>
      </c>
      <c r="K5631" s="64">
        <f t="shared" si="361"/>
        <v>1.160781773026671</v>
      </c>
      <c r="M5631" s="2"/>
    </row>
    <row r="5632" spans="1:13" x14ac:dyDescent="0.2">
      <c r="A5632" s="47" t="e">
        <f t="shared" si="363"/>
        <v>#VALUE!</v>
      </c>
      <c r="B5632" s="181" t="str">
        <f t="shared" si="364"/>
        <v>20-04-2022</v>
      </c>
      <c r="C5632" s="79" t="e">
        <f t="shared" si="362"/>
        <v>#VALUE!</v>
      </c>
      <c r="D5632" s="195" t="s">
        <v>406</v>
      </c>
      <c r="E5632" s="53" t="s">
        <v>209</v>
      </c>
      <c r="F5632" s="53" t="s">
        <v>142</v>
      </c>
      <c r="G5632" s="50" t="s">
        <v>138</v>
      </c>
      <c r="H5632" s="50" t="s">
        <v>144</v>
      </c>
      <c r="I5632" s="53">
        <v>37</v>
      </c>
      <c r="J5632" s="61">
        <v>0.42</v>
      </c>
      <c r="K5632" s="64">
        <f t="shared" si="361"/>
        <v>0.82917102639527762</v>
      </c>
      <c r="M5632" s="2"/>
    </row>
    <row r="5633" spans="1:13" x14ac:dyDescent="0.2">
      <c r="A5633" s="47" t="e">
        <f t="shared" si="363"/>
        <v>#VALUE!</v>
      </c>
      <c r="B5633" s="181" t="str">
        <f t="shared" si="364"/>
        <v>20-04-2022</v>
      </c>
      <c r="C5633" s="79" t="e">
        <f t="shared" si="362"/>
        <v>#VALUE!</v>
      </c>
      <c r="D5633" s="195" t="s">
        <v>406</v>
      </c>
      <c r="E5633" s="53" t="s">
        <v>209</v>
      </c>
      <c r="F5633" s="53" t="s">
        <v>142</v>
      </c>
      <c r="G5633" s="50" t="s">
        <v>138</v>
      </c>
      <c r="H5633" s="50" t="s">
        <v>144</v>
      </c>
      <c r="I5633" s="53">
        <v>36</v>
      </c>
      <c r="J5633" s="61">
        <v>0.33</v>
      </c>
      <c r="K5633" s="64">
        <f t="shared" ref="K5633:K5696" si="365">IF(J5633="","",(J5633*100000)/(I5633^3))</f>
        <v>0.70730452674897115</v>
      </c>
      <c r="M5633" s="2"/>
    </row>
    <row r="5634" spans="1:13" x14ac:dyDescent="0.2">
      <c r="A5634" s="47" t="e">
        <f t="shared" si="363"/>
        <v>#VALUE!</v>
      </c>
      <c r="B5634" s="181" t="str">
        <f t="shared" si="364"/>
        <v>20-04-2022</v>
      </c>
      <c r="C5634" s="79" t="e">
        <f t="shared" si="362"/>
        <v>#VALUE!</v>
      </c>
      <c r="D5634" s="195" t="s">
        <v>406</v>
      </c>
      <c r="E5634" s="53" t="s">
        <v>209</v>
      </c>
      <c r="F5634" s="53" t="s">
        <v>142</v>
      </c>
      <c r="G5634" s="50" t="s">
        <v>138</v>
      </c>
      <c r="H5634" s="50" t="s">
        <v>144</v>
      </c>
      <c r="I5634" s="53">
        <v>36</v>
      </c>
      <c r="J5634" s="61">
        <v>0.33</v>
      </c>
      <c r="K5634" s="64">
        <f t="shared" si="365"/>
        <v>0.70730452674897115</v>
      </c>
      <c r="M5634" s="2"/>
    </row>
    <row r="5635" spans="1:13" x14ac:dyDescent="0.2">
      <c r="A5635" s="47" t="e">
        <f t="shared" si="363"/>
        <v>#VALUE!</v>
      </c>
      <c r="B5635" s="181" t="str">
        <f t="shared" si="364"/>
        <v>20-04-2022</v>
      </c>
      <c r="C5635" s="79" t="e">
        <f t="shared" si="362"/>
        <v>#VALUE!</v>
      </c>
      <c r="D5635" s="195" t="s">
        <v>406</v>
      </c>
      <c r="E5635" s="53" t="s">
        <v>209</v>
      </c>
      <c r="F5635" s="53" t="s">
        <v>142</v>
      </c>
      <c r="G5635" s="50" t="s">
        <v>138</v>
      </c>
      <c r="H5635" s="50" t="s">
        <v>144</v>
      </c>
      <c r="I5635" s="53">
        <v>37</v>
      </c>
      <c r="J5635" s="61">
        <v>0.36</v>
      </c>
      <c r="K5635" s="64">
        <f t="shared" si="365"/>
        <v>0.71071802262452377</v>
      </c>
      <c r="M5635" s="2"/>
    </row>
    <row r="5636" spans="1:13" x14ac:dyDescent="0.2">
      <c r="A5636" s="47" t="e">
        <f t="shared" si="363"/>
        <v>#VALUE!</v>
      </c>
      <c r="B5636" s="181" t="str">
        <f t="shared" si="364"/>
        <v>20-04-2022</v>
      </c>
      <c r="C5636" s="79" t="e">
        <f t="shared" si="362"/>
        <v>#VALUE!</v>
      </c>
      <c r="D5636" s="195" t="s">
        <v>406</v>
      </c>
      <c r="E5636" s="53" t="s">
        <v>209</v>
      </c>
      <c r="F5636" s="53" t="s">
        <v>142</v>
      </c>
      <c r="G5636" s="50" t="s">
        <v>138</v>
      </c>
      <c r="H5636" s="50" t="s">
        <v>144</v>
      </c>
      <c r="I5636" s="53">
        <v>38</v>
      </c>
      <c r="J5636" s="61">
        <v>0.39</v>
      </c>
      <c r="K5636" s="64">
        <f t="shared" si="365"/>
        <v>0.71074500656072315</v>
      </c>
      <c r="M5636" s="2"/>
    </row>
    <row r="5637" spans="1:13" x14ac:dyDescent="0.2">
      <c r="A5637" s="47" t="e">
        <f t="shared" si="363"/>
        <v>#VALUE!</v>
      </c>
      <c r="B5637" s="181" t="str">
        <f t="shared" si="364"/>
        <v>20-04-2022</v>
      </c>
      <c r="C5637" s="79" t="e">
        <f t="shared" si="362"/>
        <v>#VALUE!</v>
      </c>
      <c r="D5637" s="195" t="s">
        <v>406</v>
      </c>
      <c r="E5637" s="53" t="s">
        <v>209</v>
      </c>
      <c r="F5637" s="53" t="s">
        <v>142</v>
      </c>
      <c r="G5637" s="50" t="s">
        <v>138</v>
      </c>
      <c r="H5637" s="50" t="s">
        <v>144</v>
      </c>
      <c r="I5637" s="53">
        <v>42</v>
      </c>
      <c r="J5637" s="61">
        <v>0.56000000000000005</v>
      </c>
      <c r="K5637" s="64">
        <f t="shared" si="365"/>
        <v>0.75585789871504172</v>
      </c>
      <c r="M5637" s="2"/>
    </row>
    <row r="5638" spans="1:13" x14ac:dyDescent="0.2">
      <c r="A5638" s="47" t="e">
        <f t="shared" si="363"/>
        <v>#VALUE!</v>
      </c>
      <c r="B5638" s="181" t="str">
        <f t="shared" si="364"/>
        <v>20-04-2022</v>
      </c>
      <c r="C5638" s="79" t="e">
        <f t="shared" si="362"/>
        <v>#VALUE!</v>
      </c>
      <c r="D5638" s="195" t="s">
        <v>406</v>
      </c>
      <c r="E5638" s="53" t="s">
        <v>209</v>
      </c>
      <c r="F5638" s="53" t="s">
        <v>142</v>
      </c>
      <c r="G5638" s="50" t="s">
        <v>138</v>
      </c>
      <c r="H5638" s="50" t="s">
        <v>144</v>
      </c>
      <c r="I5638" s="53">
        <v>38</v>
      </c>
      <c r="J5638" s="61">
        <v>0.39</v>
      </c>
      <c r="K5638" s="64">
        <f t="shared" si="365"/>
        <v>0.71074500656072315</v>
      </c>
      <c r="M5638" s="2"/>
    </row>
    <row r="5639" spans="1:13" x14ac:dyDescent="0.2">
      <c r="A5639" s="47" t="e">
        <f t="shared" si="363"/>
        <v>#VALUE!</v>
      </c>
      <c r="B5639" s="181" t="str">
        <f t="shared" si="364"/>
        <v>20-04-2022</v>
      </c>
      <c r="C5639" s="79" t="e">
        <f t="shared" si="362"/>
        <v>#VALUE!</v>
      </c>
      <c r="D5639" s="195" t="s">
        <v>406</v>
      </c>
      <c r="E5639" s="53" t="s">
        <v>209</v>
      </c>
      <c r="F5639" s="53" t="s">
        <v>142</v>
      </c>
      <c r="G5639" s="50" t="s">
        <v>138</v>
      </c>
      <c r="H5639" s="50" t="s">
        <v>144</v>
      </c>
      <c r="I5639" s="53">
        <v>40</v>
      </c>
      <c r="J5639" s="61">
        <v>0.44</v>
      </c>
      <c r="K5639" s="64">
        <f t="shared" si="365"/>
        <v>0.6875</v>
      </c>
      <c r="M5639" s="2"/>
    </row>
    <row r="5640" spans="1:13" x14ac:dyDescent="0.2">
      <c r="A5640" s="47" t="e">
        <f t="shared" si="363"/>
        <v>#VALUE!</v>
      </c>
      <c r="B5640" s="181" t="str">
        <f t="shared" si="364"/>
        <v>20-04-2022</v>
      </c>
      <c r="C5640" s="79" t="e">
        <f t="shared" si="362"/>
        <v>#VALUE!</v>
      </c>
      <c r="D5640" s="195" t="s">
        <v>406</v>
      </c>
      <c r="E5640" s="53" t="s">
        <v>209</v>
      </c>
      <c r="F5640" s="53" t="s">
        <v>142</v>
      </c>
      <c r="G5640" s="50" t="s">
        <v>138</v>
      </c>
      <c r="H5640" s="50" t="s">
        <v>144</v>
      </c>
      <c r="I5640" s="53">
        <v>40</v>
      </c>
      <c r="J5640" s="61">
        <v>0.4</v>
      </c>
      <c r="K5640" s="64">
        <f t="shared" si="365"/>
        <v>0.625</v>
      </c>
      <c r="M5640" s="2"/>
    </row>
    <row r="5641" spans="1:13" x14ac:dyDescent="0.2">
      <c r="A5641" s="47" t="e">
        <f t="shared" si="363"/>
        <v>#VALUE!</v>
      </c>
      <c r="B5641" s="181" t="str">
        <f t="shared" si="364"/>
        <v>20-04-2022</v>
      </c>
      <c r="C5641" s="79" t="e">
        <f t="shared" si="362"/>
        <v>#VALUE!</v>
      </c>
      <c r="D5641" s="195" t="s">
        <v>406</v>
      </c>
      <c r="E5641" s="53" t="s">
        <v>209</v>
      </c>
      <c r="F5641" s="53" t="s">
        <v>142</v>
      </c>
      <c r="G5641" s="50" t="s">
        <v>138</v>
      </c>
      <c r="H5641" s="50" t="s">
        <v>144</v>
      </c>
      <c r="I5641" s="53">
        <v>40</v>
      </c>
      <c r="J5641" s="61">
        <v>0.47</v>
      </c>
      <c r="K5641" s="64">
        <f t="shared" si="365"/>
        <v>0.734375</v>
      </c>
      <c r="M5641" s="2"/>
    </row>
    <row r="5642" spans="1:13" x14ac:dyDescent="0.2">
      <c r="A5642" s="47" t="e">
        <f t="shared" si="363"/>
        <v>#VALUE!</v>
      </c>
      <c r="B5642" s="181" t="str">
        <f t="shared" si="364"/>
        <v>20-04-2022</v>
      </c>
      <c r="C5642" s="79" t="e">
        <f t="shared" si="362"/>
        <v>#VALUE!</v>
      </c>
      <c r="D5642" s="195" t="s">
        <v>406</v>
      </c>
      <c r="E5642" s="53" t="s">
        <v>209</v>
      </c>
      <c r="F5642" s="53" t="s">
        <v>142</v>
      </c>
      <c r="G5642" s="50" t="s">
        <v>138</v>
      </c>
      <c r="H5642" s="50" t="s">
        <v>144</v>
      </c>
      <c r="I5642" s="53">
        <v>36</v>
      </c>
      <c r="J5642" s="61">
        <v>0.33</v>
      </c>
      <c r="K5642" s="64">
        <f t="shared" si="365"/>
        <v>0.70730452674897115</v>
      </c>
      <c r="M5642" s="2"/>
    </row>
    <row r="5643" spans="1:13" x14ac:dyDescent="0.2">
      <c r="A5643" s="47" t="e">
        <f t="shared" si="363"/>
        <v>#VALUE!</v>
      </c>
      <c r="B5643" s="181" t="str">
        <f t="shared" si="364"/>
        <v>20-04-2022</v>
      </c>
      <c r="C5643" s="79" t="e">
        <f t="shared" si="362"/>
        <v>#VALUE!</v>
      </c>
      <c r="D5643" s="195" t="s">
        <v>406</v>
      </c>
      <c r="E5643" s="53" t="s">
        <v>209</v>
      </c>
      <c r="F5643" s="53" t="s">
        <v>142</v>
      </c>
      <c r="G5643" s="50" t="s">
        <v>138</v>
      </c>
      <c r="H5643" s="50" t="s">
        <v>144</v>
      </c>
      <c r="I5643" s="53">
        <v>41</v>
      </c>
      <c r="J5643" s="61">
        <v>0.5</v>
      </c>
      <c r="K5643" s="64">
        <f t="shared" si="365"/>
        <v>0.72546828978105371</v>
      </c>
      <c r="M5643" s="2"/>
    </row>
    <row r="5644" spans="1:13" x14ac:dyDescent="0.2">
      <c r="A5644" s="47" t="e">
        <f t="shared" si="363"/>
        <v>#VALUE!</v>
      </c>
      <c r="B5644" s="181" t="str">
        <f t="shared" si="364"/>
        <v>20-04-2022</v>
      </c>
      <c r="C5644" s="79" t="e">
        <f t="shared" si="362"/>
        <v>#VALUE!</v>
      </c>
      <c r="D5644" s="195" t="s">
        <v>406</v>
      </c>
      <c r="E5644" s="53" t="s">
        <v>209</v>
      </c>
      <c r="F5644" s="53" t="s">
        <v>142</v>
      </c>
      <c r="G5644" s="50" t="s">
        <v>138</v>
      </c>
      <c r="H5644" s="50" t="s">
        <v>144</v>
      </c>
      <c r="I5644" s="53">
        <v>35</v>
      </c>
      <c r="J5644" s="61">
        <v>0.47</v>
      </c>
      <c r="K5644" s="64">
        <f t="shared" si="365"/>
        <v>1.0962099125364431</v>
      </c>
      <c r="M5644" s="2"/>
    </row>
    <row r="5645" spans="1:13" x14ac:dyDescent="0.2">
      <c r="A5645" s="47" t="e">
        <f t="shared" si="363"/>
        <v>#VALUE!</v>
      </c>
      <c r="B5645" s="181" t="str">
        <f t="shared" si="364"/>
        <v>20-04-2022</v>
      </c>
      <c r="C5645" s="79" t="e">
        <f t="shared" si="362"/>
        <v>#VALUE!</v>
      </c>
      <c r="D5645" s="195" t="s">
        <v>406</v>
      </c>
      <c r="E5645" s="53" t="s">
        <v>209</v>
      </c>
      <c r="F5645" s="53" t="s">
        <v>142</v>
      </c>
      <c r="G5645" s="50" t="s">
        <v>138</v>
      </c>
      <c r="H5645" s="50" t="s">
        <v>144</v>
      </c>
      <c r="I5645" s="53">
        <v>41</v>
      </c>
      <c r="J5645" s="61">
        <v>0.52</v>
      </c>
      <c r="K5645" s="64">
        <f t="shared" si="365"/>
        <v>0.75448702137229584</v>
      </c>
      <c r="M5645" s="2"/>
    </row>
    <row r="5646" spans="1:13" x14ac:dyDescent="0.2">
      <c r="A5646" s="47" t="e">
        <f t="shared" si="363"/>
        <v>#VALUE!</v>
      </c>
      <c r="B5646" s="181" t="str">
        <f t="shared" si="364"/>
        <v>20-04-2022</v>
      </c>
      <c r="C5646" s="79" t="e">
        <f t="shared" si="362"/>
        <v>#VALUE!</v>
      </c>
      <c r="D5646" s="195" t="s">
        <v>406</v>
      </c>
      <c r="E5646" s="53" t="s">
        <v>209</v>
      </c>
      <c r="F5646" s="53" t="s">
        <v>142</v>
      </c>
      <c r="G5646" s="50" t="s">
        <v>138</v>
      </c>
      <c r="H5646" s="50" t="s">
        <v>144</v>
      </c>
      <c r="I5646" s="53">
        <v>36</v>
      </c>
      <c r="J5646" s="61">
        <v>0.36</v>
      </c>
      <c r="K5646" s="64">
        <f t="shared" si="365"/>
        <v>0.77160493827160492</v>
      </c>
      <c r="M5646" s="2"/>
    </row>
    <row r="5647" spans="1:13" x14ac:dyDescent="0.2">
      <c r="A5647" s="47" t="e">
        <f t="shared" si="363"/>
        <v>#VALUE!</v>
      </c>
      <c r="B5647" s="181" t="str">
        <f t="shared" si="364"/>
        <v>20-04-2022</v>
      </c>
      <c r="C5647" s="79" t="e">
        <f t="shared" si="362"/>
        <v>#VALUE!</v>
      </c>
      <c r="D5647" s="195" t="s">
        <v>406</v>
      </c>
      <c r="E5647" s="53" t="s">
        <v>209</v>
      </c>
      <c r="F5647" s="53" t="s">
        <v>142</v>
      </c>
      <c r="G5647" s="50" t="s">
        <v>138</v>
      </c>
      <c r="H5647" s="50" t="s">
        <v>144</v>
      </c>
      <c r="I5647" s="53">
        <v>35</v>
      </c>
      <c r="J5647" s="61">
        <v>0.32</v>
      </c>
      <c r="K5647" s="64">
        <f t="shared" si="365"/>
        <v>0.74635568513119532</v>
      </c>
      <c r="M5647" s="2"/>
    </row>
    <row r="5648" spans="1:13" x14ac:dyDescent="0.2">
      <c r="A5648" s="47" t="e">
        <f t="shared" si="363"/>
        <v>#VALUE!</v>
      </c>
      <c r="B5648" s="181" t="str">
        <f t="shared" si="364"/>
        <v>20-04-2022</v>
      </c>
      <c r="C5648" s="79" t="e">
        <f t="shared" si="362"/>
        <v>#VALUE!</v>
      </c>
      <c r="D5648" s="195" t="s">
        <v>406</v>
      </c>
      <c r="E5648" s="53" t="s">
        <v>209</v>
      </c>
      <c r="F5648" s="53" t="s">
        <v>142</v>
      </c>
      <c r="G5648" s="50" t="s">
        <v>138</v>
      </c>
      <c r="H5648" s="50" t="s">
        <v>144</v>
      </c>
      <c r="I5648" s="53">
        <v>37</v>
      </c>
      <c r="J5648" s="61">
        <v>0.36</v>
      </c>
      <c r="K5648" s="64">
        <f t="shared" si="365"/>
        <v>0.71071802262452377</v>
      </c>
      <c r="M5648" s="2"/>
    </row>
    <row r="5649" spans="1:13" x14ac:dyDescent="0.2">
      <c r="A5649" s="47" t="e">
        <f t="shared" si="363"/>
        <v>#VALUE!</v>
      </c>
      <c r="B5649" s="181" t="str">
        <f t="shared" si="364"/>
        <v>20-04-2022</v>
      </c>
      <c r="C5649" s="79" t="e">
        <f t="shared" si="362"/>
        <v>#VALUE!</v>
      </c>
      <c r="D5649" s="195" t="s">
        <v>406</v>
      </c>
      <c r="E5649" s="53" t="s">
        <v>209</v>
      </c>
      <c r="F5649" s="53" t="s">
        <v>142</v>
      </c>
      <c r="G5649" s="50" t="s">
        <v>138</v>
      </c>
      <c r="H5649" s="50" t="s">
        <v>144</v>
      </c>
      <c r="I5649" s="53">
        <v>37</v>
      </c>
      <c r="J5649" s="61">
        <v>0.38</v>
      </c>
      <c r="K5649" s="64">
        <f t="shared" si="365"/>
        <v>0.75020235721477502</v>
      </c>
      <c r="M5649" s="2"/>
    </row>
    <row r="5650" spans="1:13" x14ac:dyDescent="0.2">
      <c r="A5650" s="47" t="e">
        <f t="shared" si="363"/>
        <v>#VALUE!</v>
      </c>
      <c r="B5650" s="181" t="str">
        <f t="shared" si="364"/>
        <v>20-04-2022</v>
      </c>
      <c r="C5650" s="79" t="e">
        <f t="shared" si="362"/>
        <v>#VALUE!</v>
      </c>
      <c r="D5650" s="195" t="s">
        <v>406</v>
      </c>
      <c r="E5650" s="53" t="s">
        <v>209</v>
      </c>
      <c r="F5650" s="53" t="s">
        <v>146</v>
      </c>
      <c r="G5650" s="50" t="s">
        <v>138</v>
      </c>
      <c r="H5650" s="50" t="s">
        <v>144</v>
      </c>
      <c r="I5650" s="53">
        <v>36</v>
      </c>
      <c r="J5650" s="61">
        <v>0.38</v>
      </c>
      <c r="K5650" s="64">
        <f t="shared" si="365"/>
        <v>0.81447187928669407</v>
      </c>
      <c r="M5650" s="2"/>
    </row>
    <row r="5651" spans="1:13" x14ac:dyDescent="0.2">
      <c r="A5651" s="47" t="e">
        <f t="shared" si="363"/>
        <v>#VALUE!</v>
      </c>
      <c r="B5651" s="181" t="str">
        <f t="shared" si="364"/>
        <v>20-04-2022</v>
      </c>
      <c r="C5651" s="79" t="e">
        <f t="shared" si="362"/>
        <v>#VALUE!</v>
      </c>
      <c r="D5651" s="195" t="s">
        <v>406</v>
      </c>
      <c r="E5651" s="53" t="s">
        <v>209</v>
      </c>
      <c r="F5651" s="53" t="s">
        <v>146</v>
      </c>
      <c r="G5651" s="50" t="s">
        <v>138</v>
      </c>
      <c r="H5651" s="50" t="s">
        <v>144</v>
      </c>
      <c r="I5651" s="53">
        <v>35</v>
      </c>
      <c r="J5651" s="61">
        <v>0.39</v>
      </c>
      <c r="K5651" s="64">
        <f t="shared" si="365"/>
        <v>0.90962099125364426</v>
      </c>
      <c r="M5651" s="2"/>
    </row>
    <row r="5652" spans="1:13" x14ac:dyDescent="0.2">
      <c r="A5652" s="47" t="e">
        <f t="shared" si="363"/>
        <v>#VALUE!</v>
      </c>
      <c r="B5652" s="181" t="str">
        <f t="shared" si="364"/>
        <v>20-04-2022</v>
      </c>
      <c r="C5652" s="79" t="e">
        <f t="shared" si="362"/>
        <v>#VALUE!</v>
      </c>
      <c r="D5652" s="195" t="s">
        <v>406</v>
      </c>
      <c r="E5652" s="53" t="s">
        <v>209</v>
      </c>
      <c r="F5652" s="53" t="s">
        <v>146</v>
      </c>
      <c r="G5652" s="50" t="s">
        <v>138</v>
      </c>
      <c r="H5652" s="50" t="s">
        <v>144</v>
      </c>
      <c r="I5652" s="53">
        <v>36</v>
      </c>
      <c r="J5652" s="61">
        <v>0.38</v>
      </c>
      <c r="K5652" s="64">
        <f t="shared" si="365"/>
        <v>0.81447187928669407</v>
      </c>
      <c r="M5652" s="2"/>
    </row>
    <row r="5653" spans="1:13" x14ac:dyDescent="0.2">
      <c r="A5653" s="47" t="e">
        <f t="shared" si="363"/>
        <v>#VALUE!</v>
      </c>
      <c r="B5653" s="181" t="str">
        <f t="shared" si="364"/>
        <v>20-04-2022</v>
      </c>
      <c r="C5653" s="79" t="e">
        <f t="shared" si="362"/>
        <v>#VALUE!</v>
      </c>
      <c r="D5653" s="195" t="s">
        <v>406</v>
      </c>
      <c r="E5653" s="53" t="s">
        <v>209</v>
      </c>
      <c r="F5653" s="53" t="s">
        <v>146</v>
      </c>
      <c r="G5653" s="50" t="s">
        <v>138</v>
      </c>
      <c r="H5653" s="50" t="s">
        <v>144</v>
      </c>
      <c r="I5653" s="53">
        <v>34</v>
      </c>
      <c r="J5653" s="61">
        <v>0.34</v>
      </c>
      <c r="K5653" s="64">
        <f t="shared" si="365"/>
        <v>0.86505190311418689</v>
      </c>
      <c r="M5653" s="2"/>
    </row>
    <row r="5654" spans="1:13" x14ac:dyDescent="0.2">
      <c r="A5654" s="47" t="e">
        <f t="shared" si="363"/>
        <v>#VALUE!</v>
      </c>
      <c r="B5654" s="181" t="str">
        <f t="shared" si="364"/>
        <v>20-04-2022</v>
      </c>
      <c r="C5654" s="79" t="e">
        <f t="shared" si="362"/>
        <v>#VALUE!</v>
      </c>
      <c r="D5654" s="195" t="s">
        <v>406</v>
      </c>
      <c r="E5654" s="53" t="s">
        <v>209</v>
      </c>
      <c r="F5654" s="53" t="s">
        <v>146</v>
      </c>
      <c r="G5654" s="50" t="s">
        <v>138</v>
      </c>
      <c r="H5654" s="50" t="s">
        <v>144</v>
      </c>
      <c r="I5654" s="53">
        <v>33</v>
      </c>
      <c r="J5654" s="61">
        <v>0.43</v>
      </c>
      <c r="K5654" s="64">
        <f t="shared" si="365"/>
        <v>1.1965383866210313</v>
      </c>
      <c r="M5654" s="2"/>
    </row>
    <row r="5655" spans="1:13" x14ac:dyDescent="0.2">
      <c r="A5655" s="47" t="e">
        <f t="shared" si="363"/>
        <v>#VALUE!</v>
      </c>
      <c r="B5655" s="181" t="str">
        <f t="shared" si="364"/>
        <v>20-04-2022</v>
      </c>
      <c r="C5655" s="79" t="e">
        <f t="shared" si="362"/>
        <v>#VALUE!</v>
      </c>
      <c r="D5655" s="195" t="s">
        <v>406</v>
      </c>
      <c r="E5655" s="53" t="s">
        <v>209</v>
      </c>
      <c r="F5655" s="53" t="s">
        <v>146</v>
      </c>
      <c r="G5655" s="50" t="s">
        <v>138</v>
      </c>
      <c r="H5655" s="50" t="s">
        <v>144</v>
      </c>
      <c r="I5655" s="53">
        <v>39</v>
      </c>
      <c r="J5655" s="61">
        <v>0.63</v>
      </c>
      <c r="K5655" s="64">
        <f t="shared" si="365"/>
        <v>1.0620543164921863</v>
      </c>
      <c r="M5655" s="2"/>
    </row>
    <row r="5656" spans="1:13" x14ac:dyDescent="0.2">
      <c r="A5656" s="47" t="e">
        <f t="shared" si="363"/>
        <v>#VALUE!</v>
      </c>
      <c r="B5656" s="181" t="str">
        <f t="shared" si="364"/>
        <v>20-04-2022</v>
      </c>
      <c r="C5656" s="79" t="e">
        <f t="shared" ref="C5656:C5719" si="366">WEEKNUM(D5656)</f>
        <v>#VALUE!</v>
      </c>
      <c r="D5656" s="195" t="s">
        <v>406</v>
      </c>
      <c r="E5656" s="53" t="s">
        <v>209</v>
      </c>
      <c r="F5656" s="53" t="s">
        <v>146</v>
      </c>
      <c r="G5656" s="50" t="s">
        <v>138</v>
      </c>
      <c r="H5656" s="50" t="s">
        <v>144</v>
      </c>
      <c r="I5656" s="53">
        <v>32</v>
      </c>
      <c r="J5656" s="61">
        <v>0.3</v>
      </c>
      <c r="K5656" s="64">
        <f t="shared" si="365"/>
        <v>0.91552734375</v>
      </c>
      <c r="M5656" s="2"/>
    </row>
    <row r="5657" spans="1:13" x14ac:dyDescent="0.2">
      <c r="A5657" s="47" t="e">
        <f t="shared" si="363"/>
        <v>#VALUE!</v>
      </c>
      <c r="B5657" s="181" t="str">
        <f t="shared" si="364"/>
        <v>20-04-2022</v>
      </c>
      <c r="C5657" s="79" t="e">
        <f t="shared" si="366"/>
        <v>#VALUE!</v>
      </c>
      <c r="D5657" s="195" t="s">
        <v>406</v>
      </c>
      <c r="E5657" s="53" t="s">
        <v>209</v>
      </c>
      <c r="F5657" s="53" t="s">
        <v>146</v>
      </c>
      <c r="G5657" s="50" t="s">
        <v>138</v>
      </c>
      <c r="H5657" s="50" t="s">
        <v>144</v>
      </c>
      <c r="I5657" s="53">
        <v>36</v>
      </c>
      <c r="J5657" s="61">
        <v>0.39</v>
      </c>
      <c r="K5657" s="64">
        <f t="shared" si="365"/>
        <v>0.83590534979423869</v>
      </c>
      <c r="M5657" s="2"/>
    </row>
    <row r="5658" spans="1:13" x14ac:dyDescent="0.2">
      <c r="A5658" s="47" t="e">
        <f t="shared" si="363"/>
        <v>#VALUE!</v>
      </c>
      <c r="B5658" s="181" t="str">
        <f t="shared" si="364"/>
        <v>20-04-2022</v>
      </c>
      <c r="C5658" s="79" t="e">
        <f t="shared" si="366"/>
        <v>#VALUE!</v>
      </c>
      <c r="D5658" s="195" t="s">
        <v>406</v>
      </c>
      <c r="E5658" s="53" t="s">
        <v>209</v>
      </c>
      <c r="F5658" s="53" t="s">
        <v>146</v>
      </c>
      <c r="G5658" s="50" t="s">
        <v>138</v>
      </c>
      <c r="H5658" s="50" t="s">
        <v>144</v>
      </c>
      <c r="I5658" s="53">
        <v>37</v>
      </c>
      <c r="J5658" s="61">
        <v>0.46</v>
      </c>
      <c r="K5658" s="64">
        <f t="shared" si="365"/>
        <v>0.90813969557578034</v>
      </c>
      <c r="M5658" s="2"/>
    </row>
    <row r="5659" spans="1:13" x14ac:dyDescent="0.2">
      <c r="A5659" s="47" t="e">
        <f t="shared" si="363"/>
        <v>#VALUE!</v>
      </c>
      <c r="B5659" s="181" t="str">
        <f t="shared" si="364"/>
        <v>20-04-2022</v>
      </c>
      <c r="C5659" s="79" t="e">
        <f t="shared" si="366"/>
        <v>#VALUE!</v>
      </c>
      <c r="D5659" s="195" t="s">
        <v>406</v>
      </c>
      <c r="E5659" s="53" t="s">
        <v>209</v>
      </c>
      <c r="F5659" s="53" t="s">
        <v>146</v>
      </c>
      <c r="G5659" s="50" t="s">
        <v>138</v>
      </c>
      <c r="H5659" s="50" t="s">
        <v>144</v>
      </c>
      <c r="I5659" s="53">
        <v>45</v>
      </c>
      <c r="J5659" s="61">
        <v>0.93</v>
      </c>
      <c r="K5659" s="64">
        <f t="shared" si="365"/>
        <v>1.0205761316872428</v>
      </c>
      <c r="M5659" s="2"/>
    </row>
    <row r="5660" spans="1:13" x14ac:dyDescent="0.2">
      <c r="A5660" s="47" t="e">
        <f t="shared" si="363"/>
        <v>#VALUE!</v>
      </c>
      <c r="B5660" s="181" t="str">
        <f t="shared" si="364"/>
        <v>20-04-2022</v>
      </c>
      <c r="C5660" s="79" t="e">
        <f t="shared" si="366"/>
        <v>#VALUE!</v>
      </c>
      <c r="D5660" s="195" t="s">
        <v>406</v>
      </c>
      <c r="E5660" s="53" t="s">
        <v>209</v>
      </c>
      <c r="F5660" s="53" t="s">
        <v>146</v>
      </c>
      <c r="G5660" s="50" t="s">
        <v>138</v>
      </c>
      <c r="H5660" s="50" t="s">
        <v>144</v>
      </c>
      <c r="I5660" s="53">
        <v>36</v>
      </c>
      <c r="J5660" s="61">
        <v>0.43</v>
      </c>
      <c r="K5660" s="64">
        <f t="shared" si="365"/>
        <v>0.92163923182441698</v>
      </c>
      <c r="M5660" s="2"/>
    </row>
    <row r="5661" spans="1:13" x14ac:dyDescent="0.2">
      <c r="A5661" s="47" t="e">
        <f t="shared" si="363"/>
        <v>#VALUE!</v>
      </c>
      <c r="B5661" s="181" t="str">
        <f t="shared" si="364"/>
        <v>20-04-2022</v>
      </c>
      <c r="C5661" s="79" t="e">
        <f t="shared" si="366"/>
        <v>#VALUE!</v>
      </c>
      <c r="D5661" s="195" t="s">
        <v>406</v>
      </c>
      <c r="E5661" s="53" t="s">
        <v>209</v>
      </c>
      <c r="F5661" s="53" t="s">
        <v>146</v>
      </c>
      <c r="G5661" s="50" t="s">
        <v>138</v>
      </c>
      <c r="H5661" s="50" t="s">
        <v>144</v>
      </c>
      <c r="I5661" s="53">
        <v>42</v>
      </c>
      <c r="J5661" s="61">
        <v>0.76</v>
      </c>
      <c r="K5661" s="64">
        <f t="shared" si="365"/>
        <v>1.025807148256128</v>
      </c>
      <c r="M5661" s="2"/>
    </row>
    <row r="5662" spans="1:13" x14ac:dyDescent="0.2">
      <c r="A5662" s="47" t="e">
        <f t="shared" si="363"/>
        <v>#VALUE!</v>
      </c>
      <c r="B5662" s="181" t="str">
        <f t="shared" si="364"/>
        <v>20-04-2022</v>
      </c>
      <c r="C5662" s="79" t="e">
        <f t="shared" si="366"/>
        <v>#VALUE!</v>
      </c>
      <c r="D5662" s="195" t="s">
        <v>406</v>
      </c>
      <c r="E5662" s="53" t="s">
        <v>209</v>
      </c>
      <c r="F5662" s="53" t="s">
        <v>146</v>
      </c>
      <c r="G5662" s="50" t="s">
        <v>138</v>
      </c>
      <c r="H5662" s="50" t="s">
        <v>144</v>
      </c>
      <c r="I5662" s="53">
        <v>30</v>
      </c>
      <c r="J5662" s="61">
        <v>0.36</v>
      </c>
      <c r="K5662" s="64">
        <f t="shared" si="365"/>
        <v>1.3333333333333333</v>
      </c>
      <c r="M5662" s="2"/>
    </row>
    <row r="5663" spans="1:13" x14ac:dyDescent="0.2">
      <c r="A5663" s="47" t="e">
        <f t="shared" si="363"/>
        <v>#VALUE!</v>
      </c>
      <c r="B5663" s="181" t="str">
        <f t="shared" si="364"/>
        <v>20-04-2022</v>
      </c>
      <c r="C5663" s="79" t="e">
        <f t="shared" si="366"/>
        <v>#VALUE!</v>
      </c>
      <c r="D5663" s="195" t="s">
        <v>406</v>
      </c>
      <c r="E5663" s="53" t="s">
        <v>209</v>
      </c>
      <c r="F5663" s="53" t="s">
        <v>146</v>
      </c>
      <c r="G5663" s="50" t="s">
        <v>138</v>
      </c>
      <c r="H5663" s="50" t="s">
        <v>144</v>
      </c>
      <c r="I5663" s="53">
        <v>37</v>
      </c>
      <c r="J5663" s="61">
        <v>0.44</v>
      </c>
      <c r="K5663" s="64">
        <f t="shared" si="365"/>
        <v>0.86865536098552898</v>
      </c>
      <c r="M5663" s="2"/>
    </row>
    <row r="5664" spans="1:13" x14ac:dyDescent="0.2">
      <c r="A5664" s="47" t="e">
        <f t="shared" si="363"/>
        <v>#VALUE!</v>
      </c>
      <c r="B5664" s="181" t="str">
        <f t="shared" si="364"/>
        <v>20-04-2022</v>
      </c>
      <c r="C5664" s="79" t="e">
        <f t="shared" si="366"/>
        <v>#VALUE!</v>
      </c>
      <c r="D5664" s="195" t="s">
        <v>406</v>
      </c>
      <c r="E5664" s="53" t="s">
        <v>209</v>
      </c>
      <c r="F5664" s="53" t="s">
        <v>146</v>
      </c>
      <c r="G5664" s="50" t="s">
        <v>138</v>
      </c>
      <c r="H5664" s="50" t="s">
        <v>144</v>
      </c>
      <c r="I5664" s="53">
        <v>33</v>
      </c>
      <c r="J5664" s="61">
        <v>0.35</v>
      </c>
      <c r="K5664" s="64">
        <f t="shared" si="365"/>
        <v>0.97392659376130453</v>
      </c>
      <c r="M5664" s="2"/>
    </row>
    <row r="5665" spans="1:13" x14ac:dyDescent="0.2">
      <c r="A5665" s="47" t="e">
        <f t="shared" si="363"/>
        <v>#VALUE!</v>
      </c>
      <c r="B5665" s="181" t="str">
        <f t="shared" si="364"/>
        <v>20-04-2022</v>
      </c>
      <c r="C5665" s="79" t="e">
        <f t="shared" si="366"/>
        <v>#VALUE!</v>
      </c>
      <c r="D5665" s="195" t="s">
        <v>406</v>
      </c>
      <c r="E5665" s="53" t="s">
        <v>209</v>
      </c>
      <c r="F5665" s="53" t="s">
        <v>146</v>
      </c>
      <c r="G5665" s="50" t="s">
        <v>138</v>
      </c>
      <c r="H5665" s="50" t="s">
        <v>144</v>
      </c>
      <c r="I5665" s="53">
        <v>37</v>
      </c>
      <c r="J5665" s="61">
        <v>0.46</v>
      </c>
      <c r="K5665" s="64">
        <f t="shared" si="365"/>
        <v>0.90813969557578034</v>
      </c>
      <c r="M5665" s="2"/>
    </row>
    <row r="5666" spans="1:13" x14ac:dyDescent="0.2">
      <c r="A5666" s="47" t="e">
        <f t="shared" si="363"/>
        <v>#VALUE!</v>
      </c>
      <c r="B5666" s="181" t="str">
        <f t="shared" si="364"/>
        <v>20-04-2022</v>
      </c>
      <c r="C5666" s="79" t="e">
        <f t="shared" si="366"/>
        <v>#VALUE!</v>
      </c>
      <c r="D5666" s="195" t="s">
        <v>406</v>
      </c>
      <c r="E5666" s="53" t="s">
        <v>209</v>
      </c>
      <c r="F5666" s="53" t="s">
        <v>146</v>
      </c>
      <c r="G5666" s="50" t="s">
        <v>138</v>
      </c>
      <c r="H5666" s="50" t="s">
        <v>144</v>
      </c>
      <c r="I5666" s="53">
        <v>41</v>
      </c>
      <c r="J5666" s="61">
        <v>0.79</v>
      </c>
      <c r="K5666" s="64">
        <f t="shared" si="365"/>
        <v>1.1462398978540649</v>
      </c>
      <c r="M5666" s="2"/>
    </row>
    <row r="5667" spans="1:13" x14ac:dyDescent="0.2">
      <c r="A5667" s="47" t="e">
        <f t="shared" si="363"/>
        <v>#VALUE!</v>
      </c>
      <c r="B5667" s="181" t="str">
        <f t="shared" si="364"/>
        <v>20-04-2022</v>
      </c>
      <c r="C5667" s="79" t="e">
        <f t="shared" si="366"/>
        <v>#VALUE!</v>
      </c>
      <c r="D5667" s="195" t="s">
        <v>406</v>
      </c>
      <c r="E5667" s="53" t="s">
        <v>209</v>
      </c>
      <c r="F5667" s="53" t="s">
        <v>146</v>
      </c>
      <c r="G5667" s="50" t="s">
        <v>138</v>
      </c>
      <c r="H5667" s="50" t="s">
        <v>144</v>
      </c>
      <c r="I5667" s="53">
        <v>41</v>
      </c>
      <c r="J5667" s="61">
        <v>0.68</v>
      </c>
      <c r="K5667" s="64">
        <f t="shared" si="365"/>
        <v>0.986636874102233</v>
      </c>
      <c r="M5667" s="2"/>
    </row>
    <row r="5668" spans="1:13" x14ac:dyDescent="0.2">
      <c r="A5668" s="47" t="e">
        <f t="shared" si="363"/>
        <v>#VALUE!</v>
      </c>
      <c r="B5668" s="181" t="str">
        <f t="shared" si="364"/>
        <v>20-04-2022</v>
      </c>
      <c r="C5668" s="79" t="e">
        <f t="shared" si="366"/>
        <v>#VALUE!</v>
      </c>
      <c r="D5668" s="195" t="s">
        <v>406</v>
      </c>
      <c r="E5668" s="53" t="s">
        <v>209</v>
      </c>
      <c r="F5668" s="53" t="s">
        <v>146</v>
      </c>
      <c r="G5668" s="50" t="s">
        <v>138</v>
      </c>
      <c r="H5668" s="50" t="s">
        <v>144</v>
      </c>
      <c r="I5668" s="53">
        <v>37</v>
      </c>
      <c r="J5668" s="61">
        <v>0.45</v>
      </c>
      <c r="K5668" s="64">
        <f t="shared" si="365"/>
        <v>0.88839752828065466</v>
      </c>
      <c r="M5668" s="2"/>
    </row>
    <row r="5669" spans="1:13" x14ac:dyDescent="0.2">
      <c r="A5669" s="47" t="e">
        <f t="shared" si="363"/>
        <v>#VALUE!</v>
      </c>
      <c r="B5669" s="181" t="str">
        <f t="shared" si="364"/>
        <v>20-04-2022</v>
      </c>
      <c r="C5669" s="79" t="e">
        <f t="shared" si="366"/>
        <v>#VALUE!</v>
      </c>
      <c r="D5669" s="195" t="s">
        <v>406</v>
      </c>
      <c r="E5669" s="53" t="s">
        <v>209</v>
      </c>
      <c r="F5669" s="53" t="s">
        <v>146</v>
      </c>
      <c r="G5669" s="50" t="s">
        <v>138</v>
      </c>
      <c r="H5669" s="50" t="s">
        <v>144</v>
      </c>
      <c r="I5669" s="53">
        <v>35</v>
      </c>
      <c r="J5669" s="61">
        <v>0.2</v>
      </c>
      <c r="K5669" s="64">
        <f t="shared" si="365"/>
        <v>0.46647230320699706</v>
      </c>
      <c r="M5669" s="2"/>
    </row>
    <row r="5670" spans="1:13" x14ac:dyDescent="0.2">
      <c r="A5670" s="47" t="e">
        <f t="shared" ref="A5670:A5733" si="367">YEAR(D5670)</f>
        <v>#VALUE!</v>
      </c>
      <c r="B5670" s="181" t="str">
        <f t="shared" si="364"/>
        <v>20-04-2022</v>
      </c>
      <c r="C5670" s="79" t="e">
        <f t="shared" si="366"/>
        <v>#VALUE!</v>
      </c>
      <c r="D5670" s="195" t="s">
        <v>406</v>
      </c>
      <c r="E5670" s="53" t="s">
        <v>209</v>
      </c>
      <c r="F5670" s="53" t="s">
        <v>146</v>
      </c>
      <c r="G5670" s="50" t="s">
        <v>138</v>
      </c>
      <c r="H5670" s="50" t="s">
        <v>144</v>
      </c>
      <c r="I5670" s="53">
        <v>37</v>
      </c>
      <c r="J5670" s="61">
        <v>0.49</v>
      </c>
      <c r="K5670" s="64">
        <f t="shared" si="365"/>
        <v>0.96736619746115726</v>
      </c>
      <c r="M5670" s="2"/>
    </row>
    <row r="5671" spans="1:13" x14ac:dyDescent="0.2">
      <c r="A5671" s="47" t="e">
        <f t="shared" si="367"/>
        <v>#VALUE!</v>
      </c>
      <c r="B5671" s="181" t="str">
        <f t="shared" si="364"/>
        <v>20-04-2022</v>
      </c>
      <c r="C5671" s="79" t="e">
        <f t="shared" si="366"/>
        <v>#VALUE!</v>
      </c>
      <c r="D5671" s="195" t="s">
        <v>406</v>
      </c>
      <c r="E5671" s="53" t="s">
        <v>209</v>
      </c>
      <c r="F5671" s="53" t="s">
        <v>146</v>
      </c>
      <c r="G5671" s="50" t="s">
        <v>138</v>
      </c>
      <c r="H5671" s="50" t="s">
        <v>144</v>
      </c>
      <c r="I5671" s="53">
        <v>42</v>
      </c>
      <c r="J5671" s="61">
        <v>0.73</v>
      </c>
      <c r="K5671" s="64">
        <f t="shared" si="365"/>
        <v>0.98531476082496494</v>
      </c>
      <c r="M5671" s="2"/>
    </row>
    <row r="5672" spans="1:13" x14ac:dyDescent="0.2">
      <c r="A5672" s="47" t="e">
        <f t="shared" si="367"/>
        <v>#VALUE!</v>
      </c>
      <c r="B5672" s="181" t="str">
        <f t="shared" si="364"/>
        <v>20-04-2022</v>
      </c>
      <c r="C5672" s="79" t="e">
        <f t="shared" si="366"/>
        <v>#VALUE!</v>
      </c>
      <c r="D5672" s="195" t="s">
        <v>406</v>
      </c>
      <c r="E5672" s="53" t="s">
        <v>209</v>
      </c>
      <c r="F5672" s="53" t="s">
        <v>146</v>
      </c>
      <c r="G5672" s="50" t="s">
        <v>138</v>
      </c>
      <c r="H5672" s="50" t="s">
        <v>144</v>
      </c>
      <c r="I5672" s="53">
        <v>40</v>
      </c>
      <c r="J5672" s="61">
        <v>0.56999999999999995</v>
      </c>
      <c r="K5672" s="64">
        <f t="shared" si="365"/>
        <v>0.89062499999999989</v>
      </c>
      <c r="M5672" s="2"/>
    </row>
    <row r="5673" spans="1:13" x14ac:dyDescent="0.2">
      <c r="A5673" s="47" t="e">
        <f t="shared" si="367"/>
        <v>#VALUE!</v>
      </c>
      <c r="B5673" s="181" t="str">
        <f t="shared" si="364"/>
        <v>20-04-2022</v>
      </c>
      <c r="C5673" s="79" t="e">
        <f t="shared" si="366"/>
        <v>#VALUE!</v>
      </c>
      <c r="D5673" s="195" t="s">
        <v>406</v>
      </c>
      <c r="E5673" s="53" t="s">
        <v>209</v>
      </c>
      <c r="F5673" s="53" t="s">
        <v>146</v>
      </c>
      <c r="G5673" s="50" t="s">
        <v>138</v>
      </c>
      <c r="H5673" s="50" t="s">
        <v>144</v>
      </c>
      <c r="I5673" s="53">
        <v>35</v>
      </c>
      <c r="J5673" s="61">
        <v>0.44</v>
      </c>
      <c r="K5673" s="64">
        <f t="shared" si="365"/>
        <v>1.0262390670553936</v>
      </c>
      <c r="M5673" s="2"/>
    </row>
    <row r="5674" spans="1:13" x14ac:dyDescent="0.2">
      <c r="A5674" s="47" t="e">
        <f t="shared" si="367"/>
        <v>#VALUE!</v>
      </c>
      <c r="B5674" s="181" t="str">
        <f t="shared" si="364"/>
        <v>20-04-022</v>
      </c>
      <c r="C5674" s="79" t="e">
        <f t="shared" si="366"/>
        <v>#VALUE!</v>
      </c>
      <c r="D5674" s="195" t="s">
        <v>424</v>
      </c>
      <c r="E5674" s="53" t="s">
        <v>64</v>
      </c>
      <c r="F5674" s="53" t="s">
        <v>146</v>
      </c>
      <c r="G5674" s="50" t="s">
        <v>138</v>
      </c>
      <c r="H5674" s="50" t="s">
        <v>144</v>
      </c>
      <c r="I5674" s="53">
        <v>51</v>
      </c>
      <c r="J5674" s="61">
        <v>1.35</v>
      </c>
      <c r="K5674" s="64">
        <f t="shared" si="365"/>
        <v>1.0177081213108081</v>
      </c>
      <c r="M5674" s="2"/>
    </row>
    <row r="5675" spans="1:13" x14ac:dyDescent="0.2">
      <c r="A5675" s="47" t="e">
        <f t="shared" si="367"/>
        <v>#VALUE!</v>
      </c>
      <c r="B5675" s="181" t="str">
        <f t="shared" si="364"/>
        <v>20-04-022</v>
      </c>
      <c r="C5675" s="79" t="e">
        <f t="shared" si="366"/>
        <v>#VALUE!</v>
      </c>
      <c r="D5675" s="195" t="s">
        <v>424</v>
      </c>
      <c r="E5675" s="53" t="s">
        <v>64</v>
      </c>
      <c r="F5675" s="53" t="s">
        <v>146</v>
      </c>
      <c r="G5675" s="50" t="s">
        <v>138</v>
      </c>
      <c r="H5675" s="50" t="s">
        <v>144</v>
      </c>
      <c r="I5675" s="53">
        <v>40</v>
      </c>
      <c r="J5675" s="61">
        <v>0.73</v>
      </c>
      <c r="K5675" s="64">
        <f t="shared" si="365"/>
        <v>1.140625</v>
      </c>
      <c r="M5675" s="2"/>
    </row>
    <row r="5676" spans="1:13" x14ac:dyDescent="0.2">
      <c r="A5676" s="47" t="e">
        <f t="shared" si="367"/>
        <v>#VALUE!</v>
      </c>
      <c r="B5676" s="181" t="str">
        <f t="shared" ref="B5676:B5739" si="368">TEXT(D5676,"mmm")</f>
        <v>20-04-022</v>
      </c>
      <c r="C5676" s="79" t="e">
        <f t="shared" si="366"/>
        <v>#VALUE!</v>
      </c>
      <c r="D5676" s="195" t="s">
        <v>424</v>
      </c>
      <c r="E5676" s="53" t="s">
        <v>64</v>
      </c>
      <c r="F5676" s="53" t="s">
        <v>146</v>
      </c>
      <c r="G5676" s="50" t="s">
        <v>138</v>
      </c>
      <c r="H5676" s="50" t="s">
        <v>144</v>
      </c>
      <c r="I5676" s="53">
        <v>43</v>
      </c>
      <c r="J5676" s="61">
        <v>0.66</v>
      </c>
      <c r="K5676" s="64">
        <f t="shared" si="365"/>
        <v>0.83011558730677804</v>
      </c>
      <c r="M5676" s="2"/>
    </row>
    <row r="5677" spans="1:13" x14ac:dyDescent="0.2">
      <c r="A5677" s="47" t="e">
        <f t="shared" si="367"/>
        <v>#VALUE!</v>
      </c>
      <c r="B5677" s="181" t="str">
        <f t="shared" si="368"/>
        <v>20-04-022</v>
      </c>
      <c r="C5677" s="79" t="e">
        <f t="shared" si="366"/>
        <v>#VALUE!</v>
      </c>
      <c r="D5677" s="195" t="s">
        <v>424</v>
      </c>
      <c r="E5677" s="53" t="s">
        <v>64</v>
      </c>
      <c r="F5677" s="53" t="s">
        <v>146</v>
      </c>
      <c r="G5677" s="50" t="s">
        <v>138</v>
      </c>
      <c r="H5677" s="50" t="s">
        <v>144</v>
      </c>
      <c r="I5677" s="53">
        <v>44</v>
      </c>
      <c r="J5677" s="61">
        <v>0.85</v>
      </c>
      <c r="K5677" s="64">
        <f t="shared" si="365"/>
        <v>0.99783996994740798</v>
      </c>
      <c r="M5677" s="2"/>
    </row>
    <row r="5678" spans="1:13" x14ac:dyDescent="0.2">
      <c r="A5678" s="47" t="e">
        <f t="shared" si="367"/>
        <v>#VALUE!</v>
      </c>
      <c r="B5678" s="181" t="str">
        <f t="shared" si="368"/>
        <v>20-04-022</v>
      </c>
      <c r="C5678" s="79" t="e">
        <f t="shared" si="366"/>
        <v>#VALUE!</v>
      </c>
      <c r="D5678" s="195" t="s">
        <v>424</v>
      </c>
      <c r="E5678" s="53" t="s">
        <v>64</v>
      </c>
      <c r="F5678" s="53" t="s">
        <v>146</v>
      </c>
      <c r="G5678" s="50" t="s">
        <v>138</v>
      </c>
      <c r="H5678" s="50" t="s">
        <v>144</v>
      </c>
      <c r="I5678" s="53">
        <v>45</v>
      </c>
      <c r="J5678" s="61">
        <v>0.93</v>
      </c>
      <c r="K5678" s="64">
        <f t="shared" si="365"/>
        <v>1.0205761316872428</v>
      </c>
      <c r="M5678" s="2"/>
    </row>
    <row r="5679" spans="1:13" x14ac:dyDescent="0.2">
      <c r="A5679" s="47" t="e">
        <f t="shared" si="367"/>
        <v>#VALUE!</v>
      </c>
      <c r="B5679" s="181" t="str">
        <f t="shared" si="368"/>
        <v>20-04-022</v>
      </c>
      <c r="C5679" s="79" t="e">
        <f t="shared" si="366"/>
        <v>#VALUE!</v>
      </c>
      <c r="D5679" s="195" t="s">
        <v>424</v>
      </c>
      <c r="E5679" s="53" t="s">
        <v>64</v>
      </c>
      <c r="F5679" s="53" t="s">
        <v>146</v>
      </c>
      <c r="G5679" s="50" t="s">
        <v>138</v>
      </c>
      <c r="H5679" s="50" t="s">
        <v>144</v>
      </c>
      <c r="I5679" s="53">
        <v>47</v>
      </c>
      <c r="J5679" s="61">
        <v>1.1100000000000001</v>
      </c>
      <c r="K5679" s="64">
        <f t="shared" si="365"/>
        <v>1.0691272646716048</v>
      </c>
      <c r="M5679" s="2"/>
    </row>
    <row r="5680" spans="1:13" x14ac:dyDescent="0.2">
      <c r="A5680" s="47" t="e">
        <f t="shared" si="367"/>
        <v>#VALUE!</v>
      </c>
      <c r="B5680" s="181" t="str">
        <f t="shared" si="368"/>
        <v>20-04-022</v>
      </c>
      <c r="C5680" s="79" t="e">
        <f t="shared" si="366"/>
        <v>#VALUE!</v>
      </c>
      <c r="D5680" s="195" t="s">
        <v>424</v>
      </c>
      <c r="E5680" s="53" t="s">
        <v>64</v>
      </c>
      <c r="F5680" s="53" t="s">
        <v>146</v>
      </c>
      <c r="G5680" s="50" t="s">
        <v>138</v>
      </c>
      <c r="H5680" s="50" t="s">
        <v>144</v>
      </c>
      <c r="I5680" s="53">
        <v>38</v>
      </c>
      <c r="J5680" s="61">
        <v>0.45</v>
      </c>
      <c r="K5680" s="64">
        <f t="shared" si="365"/>
        <v>0.82009039218544977</v>
      </c>
      <c r="M5680" s="2"/>
    </row>
    <row r="5681" spans="1:13" x14ac:dyDescent="0.2">
      <c r="A5681" s="47" t="e">
        <f t="shared" si="367"/>
        <v>#VALUE!</v>
      </c>
      <c r="B5681" s="181" t="str">
        <f t="shared" si="368"/>
        <v>20-04-022</v>
      </c>
      <c r="C5681" s="79" t="e">
        <f t="shared" si="366"/>
        <v>#VALUE!</v>
      </c>
      <c r="D5681" s="195" t="s">
        <v>424</v>
      </c>
      <c r="E5681" s="53" t="s">
        <v>64</v>
      </c>
      <c r="F5681" s="53" t="s">
        <v>146</v>
      </c>
      <c r="G5681" s="50" t="s">
        <v>138</v>
      </c>
      <c r="H5681" s="50" t="s">
        <v>144</v>
      </c>
      <c r="I5681" s="53">
        <v>37</v>
      </c>
      <c r="J5681" s="61">
        <v>0.42</v>
      </c>
      <c r="K5681" s="64">
        <f t="shared" si="365"/>
        <v>0.82917102639527762</v>
      </c>
      <c r="M5681" s="2"/>
    </row>
    <row r="5682" spans="1:13" x14ac:dyDescent="0.2">
      <c r="A5682" s="47" t="e">
        <f t="shared" si="367"/>
        <v>#VALUE!</v>
      </c>
      <c r="B5682" s="181" t="str">
        <f t="shared" si="368"/>
        <v>20-04-022</v>
      </c>
      <c r="C5682" s="79" t="e">
        <f t="shared" si="366"/>
        <v>#VALUE!</v>
      </c>
      <c r="D5682" s="195" t="s">
        <v>424</v>
      </c>
      <c r="E5682" s="53" t="s">
        <v>64</v>
      </c>
      <c r="F5682" s="53" t="s">
        <v>146</v>
      </c>
      <c r="G5682" s="50" t="s">
        <v>138</v>
      </c>
      <c r="H5682" s="50" t="s">
        <v>144</v>
      </c>
      <c r="I5682" s="53">
        <v>41</v>
      </c>
      <c r="J5682" s="61">
        <v>0.72</v>
      </c>
      <c r="K5682" s="64">
        <f t="shared" si="365"/>
        <v>1.0446743372847174</v>
      </c>
      <c r="M5682" s="2"/>
    </row>
    <row r="5683" spans="1:13" x14ac:dyDescent="0.2">
      <c r="A5683" s="47" t="e">
        <f t="shared" si="367"/>
        <v>#VALUE!</v>
      </c>
      <c r="B5683" s="181" t="str">
        <f t="shared" si="368"/>
        <v>20-04-022</v>
      </c>
      <c r="C5683" s="79" t="e">
        <f t="shared" si="366"/>
        <v>#VALUE!</v>
      </c>
      <c r="D5683" s="195" t="s">
        <v>424</v>
      </c>
      <c r="E5683" s="53" t="s">
        <v>64</v>
      </c>
      <c r="F5683" s="53" t="s">
        <v>146</v>
      </c>
      <c r="G5683" s="50" t="s">
        <v>138</v>
      </c>
      <c r="H5683" s="50" t="s">
        <v>144</v>
      </c>
      <c r="I5683" s="53">
        <v>45</v>
      </c>
      <c r="J5683" s="61">
        <v>0.92</v>
      </c>
      <c r="K5683" s="64">
        <f t="shared" si="365"/>
        <v>1.0096021947873799</v>
      </c>
      <c r="M5683" s="2"/>
    </row>
    <row r="5684" spans="1:13" x14ac:dyDescent="0.2">
      <c r="A5684" s="47" t="e">
        <f t="shared" si="367"/>
        <v>#VALUE!</v>
      </c>
      <c r="B5684" s="181" t="str">
        <f t="shared" si="368"/>
        <v>20-04-022</v>
      </c>
      <c r="C5684" s="79" t="e">
        <f t="shared" si="366"/>
        <v>#VALUE!</v>
      </c>
      <c r="D5684" s="195" t="s">
        <v>424</v>
      </c>
      <c r="E5684" s="53" t="s">
        <v>64</v>
      </c>
      <c r="F5684" s="53" t="s">
        <v>146</v>
      </c>
      <c r="G5684" s="50" t="s">
        <v>138</v>
      </c>
      <c r="H5684" s="50" t="s">
        <v>144</v>
      </c>
      <c r="I5684" s="53">
        <v>44</v>
      </c>
      <c r="J5684" s="61">
        <v>0.79</v>
      </c>
      <c r="K5684" s="64">
        <f t="shared" si="365"/>
        <v>0.92740420736288509</v>
      </c>
      <c r="M5684" s="2"/>
    </row>
    <row r="5685" spans="1:13" x14ac:dyDescent="0.2">
      <c r="A5685" s="47" t="e">
        <f t="shared" si="367"/>
        <v>#VALUE!</v>
      </c>
      <c r="B5685" s="181" t="str">
        <f t="shared" si="368"/>
        <v>20-04-2022</v>
      </c>
      <c r="C5685" s="79" t="e">
        <f t="shared" si="366"/>
        <v>#VALUE!</v>
      </c>
      <c r="D5685" s="195" t="s">
        <v>406</v>
      </c>
      <c r="E5685" s="53" t="s">
        <v>64</v>
      </c>
      <c r="F5685" s="53" t="s">
        <v>142</v>
      </c>
      <c r="G5685" s="50" t="s">
        <v>138</v>
      </c>
      <c r="H5685" s="50" t="s">
        <v>144</v>
      </c>
      <c r="I5685" s="53">
        <v>37</v>
      </c>
      <c r="J5685" s="61">
        <v>0.34</v>
      </c>
      <c r="K5685" s="64">
        <f t="shared" si="365"/>
        <v>0.67123368803427241</v>
      </c>
      <c r="M5685" s="2"/>
    </row>
    <row r="5686" spans="1:13" x14ac:dyDescent="0.2">
      <c r="A5686" s="47" t="e">
        <f t="shared" si="367"/>
        <v>#VALUE!</v>
      </c>
      <c r="B5686" s="181" t="str">
        <f t="shared" si="368"/>
        <v>20-04-2022</v>
      </c>
      <c r="C5686" s="79" t="e">
        <f t="shared" si="366"/>
        <v>#VALUE!</v>
      </c>
      <c r="D5686" s="195" t="s">
        <v>406</v>
      </c>
      <c r="E5686" s="53" t="s">
        <v>19</v>
      </c>
      <c r="F5686" s="53" t="s">
        <v>142</v>
      </c>
      <c r="G5686" s="50" t="s">
        <v>138</v>
      </c>
      <c r="H5686" s="50" t="s">
        <v>144</v>
      </c>
      <c r="I5686" s="53">
        <v>49</v>
      </c>
      <c r="J5686" s="61">
        <v>0.23</v>
      </c>
      <c r="K5686" s="64">
        <f t="shared" si="365"/>
        <v>0.19549677430322399</v>
      </c>
      <c r="M5686" s="2"/>
    </row>
    <row r="5687" spans="1:13" x14ac:dyDescent="0.2">
      <c r="A5687" s="47" t="e">
        <f t="shared" si="367"/>
        <v>#VALUE!</v>
      </c>
      <c r="B5687" s="181" t="str">
        <f t="shared" si="368"/>
        <v>20-04-2022</v>
      </c>
      <c r="C5687" s="79" t="e">
        <f t="shared" si="366"/>
        <v>#VALUE!</v>
      </c>
      <c r="D5687" s="195" t="s">
        <v>406</v>
      </c>
      <c r="E5687" s="53" t="s">
        <v>19</v>
      </c>
      <c r="F5687" s="53" t="s">
        <v>142</v>
      </c>
      <c r="G5687" s="50" t="s">
        <v>138</v>
      </c>
      <c r="H5687" s="50" t="s">
        <v>144</v>
      </c>
      <c r="I5687" s="53">
        <v>44</v>
      </c>
      <c r="J5687" s="61">
        <v>0.21</v>
      </c>
      <c r="K5687" s="64">
        <f t="shared" si="365"/>
        <v>0.24652516904583019</v>
      </c>
      <c r="M5687" s="2"/>
    </row>
    <row r="5688" spans="1:13" x14ac:dyDescent="0.2">
      <c r="A5688" s="47" t="e">
        <f t="shared" si="367"/>
        <v>#VALUE!</v>
      </c>
      <c r="B5688" s="181" t="str">
        <f t="shared" si="368"/>
        <v>20-04-2022</v>
      </c>
      <c r="C5688" s="79" t="e">
        <f t="shared" si="366"/>
        <v>#VALUE!</v>
      </c>
      <c r="D5688" s="195" t="s">
        <v>406</v>
      </c>
      <c r="E5688" s="53" t="s">
        <v>19</v>
      </c>
      <c r="F5688" s="53" t="s">
        <v>142</v>
      </c>
      <c r="G5688" s="50" t="s">
        <v>138</v>
      </c>
      <c r="H5688" s="50" t="s">
        <v>144</v>
      </c>
      <c r="I5688" s="53">
        <v>36</v>
      </c>
      <c r="J5688" s="61">
        <v>0.31</v>
      </c>
      <c r="K5688" s="64">
        <f t="shared" si="365"/>
        <v>0.66443758573388201</v>
      </c>
      <c r="M5688" s="2"/>
    </row>
    <row r="5689" spans="1:13" x14ac:dyDescent="0.2">
      <c r="A5689" s="47" t="e">
        <f t="shared" si="367"/>
        <v>#VALUE!</v>
      </c>
      <c r="B5689" s="181" t="str">
        <f t="shared" si="368"/>
        <v>20-04-2022</v>
      </c>
      <c r="C5689" s="79" t="e">
        <f t="shared" si="366"/>
        <v>#VALUE!</v>
      </c>
      <c r="D5689" s="195" t="s">
        <v>406</v>
      </c>
      <c r="E5689" s="53" t="s">
        <v>19</v>
      </c>
      <c r="F5689" s="53" t="s">
        <v>142</v>
      </c>
      <c r="G5689" s="50" t="s">
        <v>138</v>
      </c>
      <c r="H5689" s="50" t="s">
        <v>144</v>
      </c>
      <c r="I5689" s="53">
        <v>41</v>
      </c>
      <c r="J5689" s="61">
        <v>0.48</v>
      </c>
      <c r="K5689" s="64">
        <f t="shared" si="365"/>
        <v>0.69644955818981147</v>
      </c>
      <c r="M5689" s="2"/>
    </row>
    <row r="5690" spans="1:13" x14ac:dyDescent="0.2">
      <c r="A5690" s="47" t="e">
        <f t="shared" si="367"/>
        <v>#VALUE!</v>
      </c>
      <c r="B5690" s="181" t="str">
        <f t="shared" si="368"/>
        <v>20-04-2022</v>
      </c>
      <c r="C5690" s="79" t="e">
        <f t="shared" si="366"/>
        <v>#VALUE!</v>
      </c>
      <c r="D5690" s="195" t="s">
        <v>406</v>
      </c>
      <c r="E5690" s="53" t="s">
        <v>19</v>
      </c>
      <c r="F5690" s="53" t="s">
        <v>142</v>
      </c>
      <c r="G5690" s="50" t="s">
        <v>138</v>
      </c>
      <c r="H5690" s="50" t="s">
        <v>144</v>
      </c>
      <c r="I5690" s="53">
        <v>46</v>
      </c>
      <c r="J5690" s="61">
        <v>0.69</v>
      </c>
      <c r="K5690" s="64">
        <f t="shared" si="365"/>
        <v>0.70888468809073724</v>
      </c>
      <c r="M5690" s="2"/>
    </row>
    <row r="5691" spans="1:13" x14ac:dyDescent="0.2">
      <c r="A5691" s="47" t="e">
        <f t="shared" si="367"/>
        <v>#VALUE!</v>
      </c>
      <c r="B5691" s="181" t="str">
        <f t="shared" si="368"/>
        <v>20-04-2022</v>
      </c>
      <c r="C5691" s="79" t="e">
        <f t="shared" si="366"/>
        <v>#VALUE!</v>
      </c>
      <c r="D5691" s="195" t="s">
        <v>406</v>
      </c>
      <c r="E5691" s="53" t="s">
        <v>19</v>
      </c>
      <c r="F5691" s="53" t="s">
        <v>142</v>
      </c>
      <c r="G5691" s="50" t="s">
        <v>138</v>
      </c>
      <c r="H5691" s="50" t="s">
        <v>144</v>
      </c>
      <c r="I5691" s="53">
        <v>38</v>
      </c>
      <c r="J5691" s="61">
        <v>0.52</v>
      </c>
      <c r="K5691" s="64">
        <f t="shared" si="365"/>
        <v>0.9476600087476309</v>
      </c>
      <c r="M5691" s="2"/>
    </row>
    <row r="5692" spans="1:13" x14ac:dyDescent="0.2">
      <c r="A5692" s="47" t="e">
        <f t="shared" si="367"/>
        <v>#VALUE!</v>
      </c>
      <c r="B5692" s="181" t="str">
        <f t="shared" si="368"/>
        <v>20-04-2022</v>
      </c>
      <c r="C5692" s="79" t="e">
        <f t="shared" si="366"/>
        <v>#VALUE!</v>
      </c>
      <c r="D5692" s="195" t="s">
        <v>406</v>
      </c>
      <c r="E5692" s="53" t="s">
        <v>19</v>
      </c>
      <c r="F5692" s="53" t="s">
        <v>142</v>
      </c>
      <c r="G5692" s="50" t="s">
        <v>138</v>
      </c>
      <c r="H5692" s="50" t="s">
        <v>144</v>
      </c>
      <c r="I5692" s="53">
        <v>36</v>
      </c>
      <c r="J5692" s="61">
        <v>0.39</v>
      </c>
      <c r="K5692" s="64">
        <f t="shared" si="365"/>
        <v>0.83590534979423869</v>
      </c>
      <c r="M5692" s="2"/>
    </row>
    <row r="5693" spans="1:13" x14ac:dyDescent="0.2">
      <c r="A5693" s="47" t="e">
        <f t="shared" si="367"/>
        <v>#VALUE!</v>
      </c>
      <c r="B5693" s="181" t="str">
        <f t="shared" si="368"/>
        <v>20-04-2022</v>
      </c>
      <c r="C5693" s="79" t="e">
        <f t="shared" si="366"/>
        <v>#VALUE!</v>
      </c>
      <c r="D5693" s="195" t="s">
        <v>406</v>
      </c>
      <c r="E5693" s="53" t="s">
        <v>19</v>
      </c>
      <c r="F5693" s="53" t="s">
        <v>142</v>
      </c>
      <c r="G5693" s="50" t="s">
        <v>138</v>
      </c>
      <c r="H5693" s="50" t="s">
        <v>144</v>
      </c>
      <c r="I5693" s="53">
        <v>35</v>
      </c>
      <c r="J5693" s="61">
        <v>0.4</v>
      </c>
      <c r="K5693" s="64">
        <f t="shared" si="365"/>
        <v>0.93294460641399413</v>
      </c>
      <c r="M5693" s="2"/>
    </row>
    <row r="5694" spans="1:13" x14ac:dyDescent="0.2">
      <c r="A5694" s="47" t="e">
        <f t="shared" si="367"/>
        <v>#VALUE!</v>
      </c>
      <c r="B5694" s="181" t="str">
        <f t="shared" si="368"/>
        <v>20-04-2022</v>
      </c>
      <c r="C5694" s="79" t="e">
        <f t="shared" si="366"/>
        <v>#VALUE!</v>
      </c>
      <c r="D5694" s="195" t="s">
        <v>406</v>
      </c>
      <c r="E5694" s="53" t="s">
        <v>19</v>
      </c>
      <c r="F5694" s="53" t="s">
        <v>142</v>
      </c>
      <c r="G5694" s="50" t="s">
        <v>138</v>
      </c>
      <c r="H5694" s="50" t="s">
        <v>144</v>
      </c>
      <c r="I5694" s="53">
        <v>39</v>
      </c>
      <c r="J5694" s="61">
        <v>0.41</v>
      </c>
      <c r="K5694" s="64">
        <f t="shared" si="365"/>
        <v>0.69117820597110535</v>
      </c>
      <c r="M5694" s="2"/>
    </row>
    <row r="5695" spans="1:13" x14ac:dyDescent="0.2">
      <c r="A5695" s="47" t="e">
        <f t="shared" si="367"/>
        <v>#VALUE!</v>
      </c>
      <c r="B5695" s="181" t="str">
        <f t="shared" si="368"/>
        <v>20-04-2022</v>
      </c>
      <c r="C5695" s="79" t="e">
        <f t="shared" si="366"/>
        <v>#VALUE!</v>
      </c>
      <c r="D5695" s="195" t="s">
        <v>406</v>
      </c>
      <c r="E5695" s="53" t="s">
        <v>19</v>
      </c>
      <c r="F5695" s="53" t="s">
        <v>142</v>
      </c>
      <c r="G5695" s="50" t="s">
        <v>138</v>
      </c>
      <c r="H5695" s="50" t="s">
        <v>144</v>
      </c>
      <c r="I5695" s="53">
        <v>41</v>
      </c>
      <c r="J5695" s="61">
        <v>0.5</v>
      </c>
      <c r="K5695" s="64">
        <f t="shared" si="365"/>
        <v>0.72546828978105371</v>
      </c>
      <c r="M5695" s="2"/>
    </row>
    <row r="5696" spans="1:13" x14ac:dyDescent="0.2">
      <c r="A5696" s="47" t="e">
        <f t="shared" si="367"/>
        <v>#VALUE!</v>
      </c>
      <c r="B5696" s="181" t="str">
        <f t="shared" si="368"/>
        <v>20-04-2022</v>
      </c>
      <c r="C5696" s="79" t="e">
        <f t="shared" si="366"/>
        <v>#VALUE!</v>
      </c>
      <c r="D5696" s="195" t="s">
        <v>406</v>
      </c>
      <c r="E5696" s="53" t="s">
        <v>19</v>
      </c>
      <c r="F5696" s="53" t="s">
        <v>142</v>
      </c>
      <c r="G5696" s="50" t="s">
        <v>138</v>
      </c>
      <c r="H5696" s="50" t="s">
        <v>144</v>
      </c>
      <c r="I5696" s="53">
        <v>36</v>
      </c>
      <c r="J5696" s="61">
        <v>0.38</v>
      </c>
      <c r="K5696" s="64">
        <f t="shared" si="365"/>
        <v>0.81447187928669407</v>
      </c>
      <c r="M5696" s="2"/>
    </row>
    <row r="5697" spans="1:13" x14ac:dyDescent="0.2">
      <c r="A5697" s="47" t="e">
        <f t="shared" si="367"/>
        <v>#VALUE!</v>
      </c>
      <c r="B5697" s="181" t="str">
        <f t="shared" si="368"/>
        <v>20-04-2022</v>
      </c>
      <c r="C5697" s="79" t="e">
        <f t="shared" si="366"/>
        <v>#VALUE!</v>
      </c>
      <c r="D5697" s="195" t="s">
        <v>406</v>
      </c>
      <c r="E5697" s="53" t="s">
        <v>19</v>
      </c>
      <c r="F5697" s="53" t="s">
        <v>142</v>
      </c>
      <c r="G5697" s="50" t="s">
        <v>138</v>
      </c>
      <c r="H5697" s="50" t="s">
        <v>144</v>
      </c>
      <c r="I5697" s="53">
        <v>37</v>
      </c>
      <c r="J5697" s="61">
        <v>0.34</v>
      </c>
      <c r="K5697" s="64">
        <f t="shared" ref="K5697:K5760" si="369">IF(J5697="","",(J5697*100000)/(I5697^3))</f>
        <v>0.67123368803427241</v>
      </c>
      <c r="M5697" s="2"/>
    </row>
    <row r="5698" spans="1:13" x14ac:dyDescent="0.2">
      <c r="A5698" s="47" t="e">
        <f t="shared" si="367"/>
        <v>#VALUE!</v>
      </c>
      <c r="B5698" s="181" t="str">
        <f t="shared" si="368"/>
        <v>20-04-2022</v>
      </c>
      <c r="C5698" s="79" t="e">
        <f t="shared" si="366"/>
        <v>#VALUE!</v>
      </c>
      <c r="D5698" s="195" t="s">
        <v>406</v>
      </c>
      <c r="E5698" s="53" t="s">
        <v>19</v>
      </c>
      <c r="F5698" s="53" t="s">
        <v>142</v>
      </c>
      <c r="G5698" s="50" t="s">
        <v>138</v>
      </c>
      <c r="H5698" s="50" t="s">
        <v>144</v>
      </c>
      <c r="I5698" s="53">
        <v>36</v>
      </c>
      <c r="J5698" s="61">
        <v>0.35</v>
      </c>
      <c r="K5698" s="64">
        <f t="shared" si="369"/>
        <v>0.75017146776406041</v>
      </c>
      <c r="M5698" s="2"/>
    </row>
    <row r="5699" spans="1:13" x14ac:dyDescent="0.2">
      <c r="A5699" s="47" t="e">
        <f t="shared" si="367"/>
        <v>#VALUE!</v>
      </c>
      <c r="B5699" s="181" t="str">
        <f t="shared" si="368"/>
        <v>20-04-2022</v>
      </c>
      <c r="C5699" s="79" t="e">
        <f t="shared" si="366"/>
        <v>#VALUE!</v>
      </c>
      <c r="D5699" s="195" t="s">
        <v>406</v>
      </c>
      <c r="E5699" s="53" t="s">
        <v>19</v>
      </c>
      <c r="F5699" s="53" t="s">
        <v>142</v>
      </c>
      <c r="G5699" s="50" t="s">
        <v>138</v>
      </c>
      <c r="H5699" s="50" t="s">
        <v>144</v>
      </c>
      <c r="I5699" s="53">
        <v>36</v>
      </c>
      <c r="J5699" s="61">
        <v>0.37</v>
      </c>
      <c r="K5699" s="64">
        <f t="shared" si="369"/>
        <v>0.79303840877914955</v>
      </c>
      <c r="M5699" s="2"/>
    </row>
    <row r="5700" spans="1:13" x14ac:dyDescent="0.2">
      <c r="A5700" s="47" t="e">
        <f t="shared" si="367"/>
        <v>#VALUE!</v>
      </c>
      <c r="B5700" s="181" t="str">
        <f t="shared" si="368"/>
        <v>20-04-2022</v>
      </c>
      <c r="C5700" s="79" t="e">
        <f t="shared" si="366"/>
        <v>#VALUE!</v>
      </c>
      <c r="D5700" s="195" t="s">
        <v>406</v>
      </c>
      <c r="E5700" s="53" t="s">
        <v>19</v>
      </c>
      <c r="F5700" s="53" t="s">
        <v>142</v>
      </c>
      <c r="G5700" s="50" t="s">
        <v>138</v>
      </c>
      <c r="H5700" s="50" t="s">
        <v>144</v>
      </c>
      <c r="I5700" s="53">
        <v>39</v>
      </c>
      <c r="J5700" s="61">
        <v>0.37</v>
      </c>
      <c r="K5700" s="64">
        <f t="shared" si="369"/>
        <v>0.62374618587636343</v>
      </c>
      <c r="M5700" s="2"/>
    </row>
    <row r="5701" spans="1:13" x14ac:dyDescent="0.2">
      <c r="A5701" s="47" t="e">
        <f t="shared" si="367"/>
        <v>#VALUE!</v>
      </c>
      <c r="B5701" s="181" t="str">
        <f t="shared" si="368"/>
        <v>20-04-2022</v>
      </c>
      <c r="C5701" s="79" t="e">
        <f t="shared" si="366"/>
        <v>#VALUE!</v>
      </c>
      <c r="D5701" s="195" t="s">
        <v>406</v>
      </c>
      <c r="E5701" s="53" t="s">
        <v>19</v>
      </c>
      <c r="F5701" s="53" t="s">
        <v>142</v>
      </c>
      <c r="G5701" s="50" t="s">
        <v>138</v>
      </c>
      <c r="H5701" s="50" t="s">
        <v>144</v>
      </c>
      <c r="I5701" s="53">
        <v>37</v>
      </c>
      <c r="J5701" s="61">
        <v>0.36</v>
      </c>
      <c r="K5701" s="64">
        <f t="shared" si="369"/>
        <v>0.71071802262452377</v>
      </c>
      <c r="M5701" s="2"/>
    </row>
    <row r="5702" spans="1:13" x14ac:dyDescent="0.2">
      <c r="A5702" s="47" t="e">
        <f t="shared" si="367"/>
        <v>#VALUE!</v>
      </c>
      <c r="B5702" s="181" t="str">
        <f t="shared" si="368"/>
        <v>20-04-2022</v>
      </c>
      <c r="C5702" s="79" t="e">
        <f t="shared" si="366"/>
        <v>#VALUE!</v>
      </c>
      <c r="D5702" s="195" t="s">
        <v>406</v>
      </c>
      <c r="E5702" s="53" t="s">
        <v>19</v>
      </c>
      <c r="F5702" s="53" t="s">
        <v>142</v>
      </c>
      <c r="G5702" s="50" t="s">
        <v>138</v>
      </c>
      <c r="H5702" s="50" t="s">
        <v>144</v>
      </c>
      <c r="I5702" s="53">
        <v>42</v>
      </c>
      <c r="J5702" s="61">
        <v>0.69</v>
      </c>
      <c r="K5702" s="64">
        <f t="shared" si="369"/>
        <v>0.93132491091674763</v>
      </c>
      <c r="M5702" s="2"/>
    </row>
    <row r="5703" spans="1:13" x14ac:dyDescent="0.2">
      <c r="A5703" s="47" t="e">
        <f t="shared" si="367"/>
        <v>#VALUE!</v>
      </c>
      <c r="B5703" s="181" t="str">
        <f t="shared" si="368"/>
        <v>20-04-2022</v>
      </c>
      <c r="C5703" s="79" t="e">
        <f t="shared" si="366"/>
        <v>#VALUE!</v>
      </c>
      <c r="D5703" s="195" t="s">
        <v>406</v>
      </c>
      <c r="E5703" s="53" t="s">
        <v>19</v>
      </c>
      <c r="F5703" s="53" t="s">
        <v>146</v>
      </c>
      <c r="G5703" s="50" t="s">
        <v>138</v>
      </c>
      <c r="H5703" s="50" t="s">
        <v>144</v>
      </c>
      <c r="I5703" s="53">
        <v>42</v>
      </c>
      <c r="J5703" s="61">
        <v>0.8</v>
      </c>
      <c r="K5703" s="64">
        <f t="shared" si="369"/>
        <v>1.0797969981643452</v>
      </c>
      <c r="M5703" s="2"/>
    </row>
    <row r="5704" spans="1:13" x14ac:dyDescent="0.2">
      <c r="A5704" s="47" t="e">
        <f t="shared" si="367"/>
        <v>#VALUE!</v>
      </c>
      <c r="B5704" s="181" t="str">
        <f t="shared" si="368"/>
        <v>20-04-2022</v>
      </c>
      <c r="C5704" s="79" t="e">
        <f t="shared" si="366"/>
        <v>#VALUE!</v>
      </c>
      <c r="D5704" s="195" t="s">
        <v>406</v>
      </c>
      <c r="E5704" s="53" t="s">
        <v>19</v>
      </c>
      <c r="F5704" s="53" t="s">
        <v>146</v>
      </c>
      <c r="G5704" s="50" t="s">
        <v>138</v>
      </c>
      <c r="H5704" s="50" t="s">
        <v>144</v>
      </c>
      <c r="I5704" s="53">
        <v>32</v>
      </c>
      <c r="J5704" s="61">
        <v>0.34</v>
      </c>
      <c r="K5704" s="64">
        <f t="shared" si="369"/>
        <v>1.03759765625</v>
      </c>
      <c r="M5704" s="2"/>
    </row>
    <row r="5705" spans="1:13" x14ac:dyDescent="0.2">
      <c r="A5705" s="47" t="e">
        <f t="shared" si="367"/>
        <v>#VALUE!</v>
      </c>
      <c r="B5705" s="181" t="str">
        <f t="shared" si="368"/>
        <v>20-04-2022</v>
      </c>
      <c r="C5705" s="79" t="e">
        <f t="shared" si="366"/>
        <v>#VALUE!</v>
      </c>
      <c r="D5705" s="195" t="s">
        <v>406</v>
      </c>
      <c r="E5705" s="53" t="s">
        <v>19</v>
      </c>
      <c r="F5705" s="53" t="s">
        <v>146</v>
      </c>
      <c r="G5705" s="50" t="s">
        <v>138</v>
      </c>
      <c r="H5705" s="50" t="s">
        <v>144</v>
      </c>
      <c r="I5705" s="53">
        <v>40</v>
      </c>
      <c r="J5705" s="61">
        <v>0.47</v>
      </c>
      <c r="K5705" s="64">
        <f t="shared" si="369"/>
        <v>0.734375</v>
      </c>
      <c r="M5705" s="2"/>
    </row>
    <row r="5706" spans="1:13" x14ac:dyDescent="0.2">
      <c r="A5706" s="47" t="e">
        <f t="shared" si="367"/>
        <v>#VALUE!</v>
      </c>
      <c r="B5706" s="181" t="str">
        <f t="shared" si="368"/>
        <v>20-04-2022</v>
      </c>
      <c r="C5706" s="79" t="e">
        <f t="shared" si="366"/>
        <v>#VALUE!</v>
      </c>
      <c r="D5706" s="195" t="s">
        <v>406</v>
      </c>
      <c r="E5706" s="53" t="s">
        <v>19</v>
      </c>
      <c r="F5706" s="53" t="s">
        <v>146</v>
      </c>
      <c r="G5706" s="50" t="s">
        <v>138</v>
      </c>
      <c r="H5706" s="50" t="s">
        <v>144</v>
      </c>
      <c r="I5706" s="53">
        <v>42</v>
      </c>
      <c r="J5706" s="61">
        <v>0.42</v>
      </c>
      <c r="K5706" s="64">
        <f t="shared" si="369"/>
        <v>0.56689342403628118</v>
      </c>
      <c r="M5706" s="2"/>
    </row>
    <row r="5707" spans="1:13" x14ac:dyDescent="0.2">
      <c r="A5707" s="47" t="e">
        <f t="shared" si="367"/>
        <v>#VALUE!</v>
      </c>
      <c r="B5707" s="181" t="str">
        <f t="shared" si="368"/>
        <v>21-04-2022</v>
      </c>
      <c r="C5707" s="79" t="e">
        <f t="shared" si="366"/>
        <v>#VALUE!</v>
      </c>
      <c r="D5707" s="195" t="s">
        <v>407</v>
      </c>
      <c r="E5707" s="53" t="s">
        <v>54</v>
      </c>
      <c r="F5707" s="53" t="s">
        <v>142</v>
      </c>
      <c r="G5707" s="50" t="s">
        <v>138</v>
      </c>
      <c r="H5707" s="50" t="s">
        <v>144</v>
      </c>
      <c r="I5707" s="53">
        <v>39</v>
      </c>
      <c r="J5707" s="61">
        <v>0.66</v>
      </c>
      <c r="K5707" s="64">
        <f t="shared" si="369"/>
        <v>1.1126283315632428</v>
      </c>
      <c r="M5707" s="2"/>
    </row>
    <row r="5708" spans="1:13" x14ac:dyDescent="0.2">
      <c r="A5708" s="47" t="e">
        <f t="shared" si="367"/>
        <v>#VALUE!</v>
      </c>
      <c r="B5708" s="181" t="str">
        <f t="shared" si="368"/>
        <v>21-04-2022</v>
      </c>
      <c r="C5708" s="79" t="e">
        <f t="shared" si="366"/>
        <v>#VALUE!</v>
      </c>
      <c r="D5708" s="195" t="s">
        <v>407</v>
      </c>
      <c r="E5708" s="53" t="s">
        <v>54</v>
      </c>
      <c r="F5708" s="53" t="s">
        <v>142</v>
      </c>
      <c r="G5708" s="50" t="s">
        <v>138</v>
      </c>
      <c r="H5708" s="50" t="s">
        <v>144</v>
      </c>
      <c r="I5708" s="53">
        <v>41</v>
      </c>
      <c r="J5708" s="61">
        <v>0.48</v>
      </c>
      <c r="K5708" s="64">
        <f t="shared" si="369"/>
        <v>0.69644955818981147</v>
      </c>
      <c r="M5708" s="2"/>
    </row>
    <row r="5709" spans="1:13" x14ac:dyDescent="0.2">
      <c r="A5709" s="47" t="e">
        <f t="shared" si="367"/>
        <v>#VALUE!</v>
      </c>
      <c r="B5709" s="181" t="str">
        <f t="shared" si="368"/>
        <v>21-04-2022</v>
      </c>
      <c r="C5709" s="79" t="e">
        <f t="shared" si="366"/>
        <v>#VALUE!</v>
      </c>
      <c r="D5709" s="195" t="s">
        <v>407</v>
      </c>
      <c r="E5709" s="53" t="s">
        <v>54</v>
      </c>
      <c r="F5709" s="53" t="s">
        <v>142</v>
      </c>
      <c r="G5709" s="50" t="s">
        <v>138</v>
      </c>
      <c r="H5709" s="50" t="s">
        <v>144</v>
      </c>
      <c r="I5709" s="53">
        <v>43</v>
      </c>
      <c r="J5709" s="61">
        <v>0.64</v>
      </c>
      <c r="K5709" s="64">
        <f t="shared" si="369"/>
        <v>0.80496056950960293</v>
      </c>
      <c r="M5709" s="2"/>
    </row>
    <row r="5710" spans="1:13" x14ac:dyDescent="0.2">
      <c r="A5710" s="47" t="e">
        <f t="shared" si="367"/>
        <v>#VALUE!</v>
      </c>
      <c r="B5710" s="181" t="str">
        <f t="shared" si="368"/>
        <v>21-04-2022</v>
      </c>
      <c r="C5710" s="79" t="e">
        <f t="shared" si="366"/>
        <v>#VALUE!</v>
      </c>
      <c r="D5710" s="195" t="s">
        <v>407</v>
      </c>
      <c r="E5710" s="53" t="s">
        <v>54</v>
      </c>
      <c r="F5710" s="53" t="s">
        <v>142</v>
      </c>
      <c r="G5710" s="50" t="s">
        <v>138</v>
      </c>
      <c r="H5710" s="50" t="s">
        <v>144</v>
      </c>
      <c r="I5710" s="53">
        <v>42</v>
      </c>
      <c r="J5710" s="61">
        <v>0.47</v>
      </c>
      <c r="K5710" s="64">
        <f t="shared" si="369"/>
        <v>0.63438073642155279</v>
      </c>
      <c r="M5710" s="2"/>
    </row>
    <row r="5711" spans="1:13" x14ac:dyDescent="0.2">
      <c r="A5711" s="47" t="e">
        <f t="shared" si="367"/>
        <v>#VALUE!</v>
      </c>
      <c r="B5711" s="181" t="str">
        <f t="shared" si="368"/>
        <v>21-04-2022</v>
      </c>
      <c r="C5711" s="79" t="e">
        <f t="shared" si="366"/>
        <v>#VALUE!</v>
      </c>
      <c r="D5711" s="195" t="s">
        <v>407</v>
      </c>
      <c r="E5711" s="53" t="s">
        <v>54</v>
      </c>
      <c r="F5711" s="53" t="s">
        <v>142</v>
      </c>
      <c r="G5711" s="50" t="s">
        <v>138</v>
      </c>
      <c r="H5711" s="50" t="s">
        <v>144</v>
      </c>
      <c r="I5711" s="53">
        <v>41</v>
      </c>
      <c r="J5711" s="61">
        <v>0.57999999999999996</v>
      </c>
      <c r="K5711" s="64">
        <f t="shared" si="369"/>
        <v>0.84154321614602212</v>
      </c>
      <c r="M5711" s="2"/>
    </row>
    <row r="5712" spans="1:13" x14ac:dyDescent="0.2">
      <c r="A5712" s="47" t="e">
        <f t="shared" si="367"/>
        <v>#VALUE!</v>
      </c>
      <c r="B5712" s="181" t="str">
        <f t="shared" si="368"/>
        <v>21-04-2022</v>
      </c>
      <c r="C5712" s="79" t="e">
        <f t="shared" si="366"/>
        <v>#VALUE!</v>
      </c>
      <c r="D5712" s="195" t="s">
        <v>407</v>
      </c>
      <c r="E5712" s="53" t="s">
        <v>54</v>
      </c>
      <c r="F5712" s="53" t="s">
        <v>142</v>
      </c>
      <c r="G5712" s="50" t="s">
        <v>138</v>
      </c>
      <c r="H5712" s="50" t="s">
        <v>144</v>
      </c>
      <c r="I5712" s="53">
        <v>40</v>
      </c>
      <c r="J5712" s="61">
        <v>0.44</v>
      </c>
      <c r="K5712" s="64">
        <f t="shared" si="369"/>
        <v>0.6875</v>
      </c>
      <c r="M5712" s="2"/>
    </row>
    <row r="5713" spans="1:13" x14ac:dyDescent="0.2">
      <c r="A5713" s="47" t="e">
        <f t="shared" si="367"/>
        <v>#VALUE!</v>
      </c>
      <c r="B5713" s="181" t="str">
        <f t="shared" si="368"/>
        <v>21-04-2022</v>
      </c>
      <c r="C5713" s="79" t="e">
        <f t="shared" si="366"/>
        <v>#VALUE!</v>
      </c>
      <c r="D5713" s="195" t="s">
        <v>407</v>
      </c>
      <c r="E5713" s="53" t="s">
        <v>54</v>
      </c>
      <c r="F5713" s="53" t="s">
        <v>142</v>
      </c>
      <c r="G5713" s="50" t="s">
        <v>138</v>
      </c>
      <c r="H5713" s="50" t="s">
        <v>144</v>
      </c>
      <c r="I5713" s="53">
        <v>39</v>
      </c>
      <c r="J5713" s="61">
        <v>0.39</v>
      </c>
      <c r="K5713" s="64">
        <f t="shared" si="369"/>
        <v>0.65746219592373434</v>
      </c>
      <c r="M5713" s="2"/>
    </row>
    <row r="5714" spans="1:13" x14ac:dyDescent="0.2">
      <c r="A5714" s="47" t="e">
        <f t="shared" si="367"/>
        <v>#VALUE!</v>
      </c>
      <c r="B5714" s="181" t="str">
        <f t="shared" si="368"/>
        <v>21-04-2022</v>
      </c>
      <c r="C5714" s="79" t="e">
        <f t="shared" si="366"/>
        <v>#VALUE!</v>
      </c>
      <c r="D5714" s="195" t="s">
        <v>407</v>
      </c>
      <c r="E5714" s="53" t="s">
        <v>54</v>
      </c>
      <c r="F5714" s="53" t="s">
        <v>142</v>
      </c>
      <c r="G5714" s="50" t="s">
        <v>138</v>
      </c>
      <c r="H5714" s="50" t="s">
        <v>144</v>
      </c>
      <c r="I5714" s="53">
        <v>40</v>
      </c>
      <c r="J5714" s="61">
        <v>0.43</v>
      </c>
      <c r="K5714" s="64">
        <f t="shared" si="369"/>
        <v>0.671875</v>
      </c>
      <c r="M5714" s="2"/>
    </row>
    <row r="5715" spans="1:13" x14ac:dyDescent="0.2">
      <c r="A5715" s="47" t="e">
        <f t="shared" si="367"/>
        <v>#VALUE!</v>
      </c>
      <c r="B5715" s="181" t="str">
        <f t="shared" si="368"/>
        <v>21-04-2022</v>
      </c>
      <c r="C5715" s="79" t="e">
        <f t="shared" si="366"/>
        <v>#VALUE!</v>
      </c>
      <c r="D5715" s="195" t="s">
        <v>407</v>
      </c>
      <c r="E5715" s="53" t="s">
        <v>54</v>
      </c>
      <c r="F5715" s="53" t="s">
        <v>142</v>
      </c>
      <c r="G5715" s="50" t="s">
        <v>138</v>
      </c>
      <c r="H5715" s="50" t="s">
        <v>144</v>
      </c>
      <c r="I5715" s="53">
        <v>36</v>
      </c>
      <c r="J5715" s="61">
        <v>0.33</v>
      </c>
      <c r="K5715" s="64">
        <f t="shared" si="369"/>
        <v>0.70730452674897115</v>
      </c>
      <c r="M5715" s="2"/>
    </row>
    <row r="5716" spans="1:13" x14ac:dyDescent="0.2">
      <c r="A5716" s="47" t="e">
        <f t="shared" si="367"/>
        <v>#VALUE!</v>
      </c>
      <c r="B5716" s="181" t="str">
        <f t="shared" si="368"/>
        <v>21-04-2022</v>
      </c>
      <c r="C5716" s="79" t="e">
        <f t="shared" si="366"/>
        <v>#VALUE!</v>
      </c>
      <c r="D5716" s="195" t="s">
        <v>407</v>
      </c>
      <c r="E5716" s="53" t="s">
        <v>54</v>
      </c>
      <c r="F5716" s="53" t="s">
        <v>142</v>
      </c>
      <c r="G5716" s="50" t="s">
        <v>138</v>
      </c>
      <c r="H5716" s="50" t="s">
        <v>144</v>
      </c>
      <c r="I5716" s="53">
        <v>39</v>
      </c>
      <c r="J5716" s="61">
        <v>0.5</v>
      </c>
      <c r="K5716" s="64">
        <f t="shared" si="369"/>
        <v>0.84290025118427481</v>
      </c>
      <c r="M5716" s="2"/>
    </row>
    <row r="5717" spans="1:13" x14ac:dyDescent="0.2">
      <c r="A5717" s="47" t="e">
        <f t="shared" si="367"/>
        <v>#VALUE!</v>
      </c>
      <c r="B5717" s="181" t="str">
        <f t="shared" si="368"/>
        <v>21-04-2022</v>
      </c>
      <c r="C5717" s="79" t="e">
        <f t="shared" si="366"/>
        <v>#VALUE!</v>
      </c>
      <c r="D5717" s="195" t="s">
        <v>407</v>
      </c>
      <c r="E5717" s="53" t="s">
        <v>54</v>
      </c>
      <c r="F5717" s="53" t="s">
        <v>142</v>
      </c>
      <c r="G5717" s="50" t="s">
        <v>138</v>
      </c>
      <c r="H5717" s="50" t="s">
        <v>144</v>
      </c>
      <c r="I5717" s="53">
        <v>42</v>
      </c>
      <c r="J5717" s="61">
        <v>0.47</v>
      </c>
      <c r="K5717" s="64">
        <f t="shared" si="369"/>
        <v>0.63438073642155279</v>
      </c>
      <c r="M5717" s="2"/>
    </row>
    <row r="5718" spans="1:13" x14ac:dyDescent="0.2">
      <c r="A5718" s="47" t="e">
        <f t="shared" si="367"/>
        <v>#VALUE!</v>
      </c>
      <c r="B5718" s="181" t="str">
        <f t="shared" si="368"/>
        <v>21-04-2022</v>
      </c>
      <c r="C5718" s="79" t="e">
        <f t="shared" si="366"/>
        <v>#VALUE!</v>
      </c>
      <c r="D5718" s="195" t="s">
        <v>407</v>
      </c>
      <c r="E5718" s="53" t="s">
        <v>54</v>
      </c>
      <c r="F5718" s="53" t="s">
        <v>142</v>
      </c>
      <c r="G5718" s="50" t="s">
        <v>138</v>
      </c>
      <c r="H5718" s="50" t="s">
        <v>144</v>
      </c>
      <c r="I5718" s="53">
        <v>41</v>
      </c>
      <c r="J5718" s="61">
        <v>0.44</v>
      </c>
      <c r="K5718" s="64">
        <f t="shared" si="369"/>
        <v>0.63841209500732721</v>
      </c>
      <c r="M5718" s="2"/>
    </row>
    <row r="5719" spans="1:13" x14ac:dyDescent="0.2">
      <c r="A5719" s="47" t="e">
        <f t="shared" si="367"/>
        <v>#VALUE!</v>
      </c>
      <c r="B5719" s="181" t="str">
        <f t="shared" si="368"/>
        <v>21-04-2022</v>
      </c>
      <c r="C5719" s="79" t="e">
        <f t="shared" si="366"/>
        <v>#VALUE!</v>
      </c>
      <c r="D5719" s="195" t="s">
        <v>407</v>
      </c>
      <c r="E5719" s="53" t="s">
        <v>54</v>
      </c>
      <c r="F5719" s="53" t="s">
        <v>142</v>
      </c>
      <c r="G5719" s="50" t="s">
        <v>138</v>
      </c>
      <c r="H5719" s="50" t="s">
        <v>144</v>
      </c>
      <c r="I5719" s="53">
        <v>41</v>
      </c>
      <c r="J5719" s="61">
        <v>0.46</v>
      </c>
      <c r="K5719" s="64">
        <f t="shared" si="369"/>
        <v>0.66743082659856934</v>
      </c>
      <c r="M5719" s="2"/>
    </row>
    <row r="5720" spans="1:13" x14ac:dyDescent="0.2">
      <c r="A5720" s="47" t="e">
        <f t="shared" si="367"/>
        <v>#VALUE!</v>
      </c>
      <c r="B5720" s="181" t="str">
        <f t="shared" si="368"/>
        <v>21-04-2022</v>
      </c>
      <c r="C5720" s="79" t="e">
        <f t="shared" ref="C5720:C5783" si="370">WEEKNUM(D5720)</f>
        <v>#VALUE!</v>
      </c>
      <c r="D5720" s="195" t="s">
        <v>407</v>
      </c>
      <c r="E5720" s="53" t="s">
        <v>54</v>
      </c>
      <c r="F5720" s="53" t="s">
        <v>142</v>
      </c>
      <c r="G5720" s="50" t="s">
        <v>138</v>
      </c>
      <c r="H5720" s="50" t="s">
        <v>144</v>
      </c>
      <c r="I5720" s="53">
        <v>40</v>
      </c>
      <c r="J5720" s="61">
        <v>0.45</v>
      </c>
      <c r="K5720" s="64">
        <f t="shared" si="369"/>
        <v>0.703125</v>
      </c>
      <c r="M5720" s="2"/>
    </row>
    <row r="5721" spans="1:13" x14ac:dyDescent="0.2">
      <c r="A5721" s="47" t="e">
        <f t="shared" si="367"/>
        <v>#VALUE!</v>
      </c>
      <c r="B5721" s="181" t="str">
        <f t="shared" si="368"/>
        <v>21-04-2022</v>
      </c>
      <c r="C5721" s="79" t="e">
        <f t="shared" si="370"/>
        <v>#VALUE!</v>
      </c>
      <c r="D5721" s="195" t="s">
        <v>407</v>
      </c>
      <c r="E5721" s="53" t="s">
        <v>54</v>
      </c>
      <c r="F5721" s="53" t="s">
        <v>142</v>
      </c>
      <c r="G5721" s="50" t="s">
        <v>138</v>
      </c>
      <c r="H5721" s="50" t="s">
        <v>144</v>
      </c>
      <c r="I5721" s="53">
        <v>44</v>
      </c>
      <c r="J5721" s="61">
        <v>0.68</v>
      </c>
      <c r="K5721" s="64">
        <f t="shared" si="369"/>
        <v>0.79827197595792632</v>
      </c>
      <c r="M5721" s="2"/>
    </row>
    <row r="5722" spans="1:13" x14ac:dyDescent="0.2">
      <c r="A5722" s="47" t="e">
        <f t="shared" si="367"/>
        <v>#VALUE!</v>
      </c>
      <c r="B5722" s="181" t="str">
        <f t="shared" si="368"/>
        <v>21-04-2022</v>
      </c>
      <c r="C5722" s="79" t="e">
        <f t="shared" si="370"/>
        <v>#VALUE!</v>
      </c>
      <c r="D5722" s="195" t="s">
        <v>407</v>
      </c>
      <c r="E5722" s="53" t="s">
        <v>54</v>
      </c>
      <c r="F5722" s="53" t="s">
        <v>142</v>
      </c>
      <c r="G5722" s="50" t="s">
        <v>138</v>
      </c>
      <c r="H5722" s="50" t="s">
        <v>144</v>
      </c>
      <c r="I5722" s="53">
        <v>39</v>
      </c>
      <c r="J5722" s="61">
        <v>0.41</v>
      </c>
      <c r="K5722" s="64">
        <f t="shared" si="369"/>
        <v>0.69117820597110535</v>
      </c>
      <c r="M5722" s="2"/>
    </row>
    <row r="5723" spans="1:13" x14ac:dyDescent="0.2">
      <c r="A5723" s="47" t="e">
        <f t="shared" si="367"/>
        <v>#VALUE!</v>
      </c>
      <c r="B5723" s="181" t="str">
        <f t="shared" si="368"/>
        <v>21-04-2022</v>
      </c>
      <c r="C5723" s="79" t="e">
        <f t="shared" si="370"/>
        <v>#VALUE!</v>
      </c>
      <c r="D5723" s="195" t="s">
        <v>407</v>
      </c>
      <c r="E5723" s="53" t="s">
        <v>54</v>
      </c>
      <c r="F5723" s="53" t="s">
        <v>142</v>
      </c>
      <c r="G5723" s="50" t="s">
        <v>138</v>
      </c>
      <c r="H5723" s="50" t="s">
        <v>144</v>
      </c>
      <c r="I5723" s="53">
        <v>42</v>
      </c>
      <c r="J5723" s="61">
        <v>0.48</v>
      </c>
      <c r="K5723" s="64">
        <f t="shared" si="369"/>
        <v>0.64787819889860709</v>
      </c>
      <c r="M5723" s="2"/>
    </row>
    <row r="5724" spans="1:13" x14ac:dyDescent="0.2">
      <c r="A5724" s="47" t="e">
        <f t="shared" si="367"/>
        <v>#VALUE!</v>
      </c>
      <c r="B5724" s="181" t="str">
        <f t="shared" si="368"/>
        <v>21-04-2022</v>
      </c>
      <c r="C5724" s="79" t="e">
        <f t="shared" si="370"/>
        <v>#VALUE!</v>
      </c>
      <c r="D5724" s="195" t="s">
        <v>407</v>
      </c>
      <c r="E5724" s="53" t="s">
        <v>54</v>
      </c>
      <c r="F5724" s="53" t="s">
        <v>142</v>
      </c>
      <c r="G5724" s="50" t="s">
        <v>138</v>
      </c>
      <c r="H5724" s="50" t="s">
        <v>144</v>
      </c>
      <c r="I5724" s="53">
        <v>37</v>
      </c>
      <c r="J5724" s="61">
        <v>0.4</v>
      </c>
      <c r="K5724" s="64">
        <f t="shared" si="369"/>
        <v>0.78968669180502638</v>
      </c>
      <c r="M5724" s="2"/>
    </row>
    <row r="5725" spans="1:13" x14ac:dyDescent="0.2">
      <c r="A5725" s="47" t="e">
        <f t="shared" si="367"/>
        <v>#VALUE!</v>
      </c>
      <c r="B5725" s="181" t="str">
        <f t="shared" si="368"/>
        <v>21-04-2022</v>
      </c>
      <c r="C5725" s="79" t="e">
        <f t="shared" si="370"/>
        <v>#VALUE!</v>
      </c>
      <c r="D5725" s="195" t="s">
        <v>407</v>
      </c>
      <c r="E5725" s="53" t="s">
        <v>54</v>
      </c>
      <c r="F5725" s="53" t="s">
        <v>142</v>
      </c>
      <c r="G5725" s="50" t="s">
        <v>138</v>
      </c>
      <c r="H5725" s="50" t="s">
        <v>144</v>
      </c>
      <c r="I5725" s="53">
        <v>41</v>
      </c>
      <c r="J5725" s="61">
        <v>0.49</v>
      </c>
      <c r="K5725" s="64">
        <f t="shared" si="369"/>
        <v>0.71095892398543259</v>
      </c>
      <c r="M5725" s="2"/>
    </row>
    <row r="5726" spans="1:13" x14ac:dyDescent="0.2">
      <c r="A5726" s="47" t="e">
        <f t="shared" si="367"/>
        <v>#VALUE!</v>
      </c>
      <c r="B5726" s="181" t="str">
        <f t="shared" si="368"/>
        <v>21-04-2022</v>
      </c>
      <c r="C5726" s="79" t="e">
        <f t="shared" si="370"/>
        <v>#VALUE!</v>
      </c>
      <c r="D5726" s="195" t="s">
        <v>407</v>
      </c>
      <c r="E5726" s="53" t="s">
        <v>54</v>
      </c>
      <c r="F5726" s="53" t="s">
        <v>142</v>
      </c>
      <c r="G5726" s="50" t="s">
        <v>138</v>
      </c>
      <c r="H5726" s="50" t="s">
        <v>144</v>
      </c>
      <c r="I5726" s="53">
        <v>39</v>
      </c>
      <c r="J5726" s="61">
        <v>0.47</v>
      </c>
      <c r="K5726" s="64">
        <f t="shared" si="369"/>
        <v>0.7923262361132184</v>
      </c>
      <c r="M5726" s="2"/>
    </row>
    <row r="5727" spans="1:13" x14ac:dyDescent="0.2">
      <c r="A5727" s="47" t="e">
        <f t="shared" si="367"/>
        <v>#VALUE!</v>
      </c>
      <c r="B5727" s="181" t="str">
        <f t="shared" si="368"/>
        <v>21-04-2022</v>
      </c>
      <c r="C5727" s="79" t="e">
        <f t="shared" si="370"/>
        <v>#VALUE!</v>
      </c>
      <c r="D5727" s="195" t="s">
        <v>407</v>
      </c>
      <c r="E5727" s="53" t="s">
        <v>54</v>
      </c>
      <c r="F5727" s="53" t="s">
        <v>142</v>
      </c>
      <c r="G5727" s="50" t="s">
        <v>138</v>
      </c>
      <c r="H5727" s="50" t="s">
        <v>144</v>
      </c>
      <c r="I5727" s="53">
        <v>38</v>
      </c>
      <c r="J5727" s="61">
        <v>0.43</v>
      </c>
      <c r="K5727" s="64">
        <f t="shared" si="369"/>
        <v>0.78364193031054086</v>
      </c>
      <c r="M5727" s="2"/>
    </row>
    <row r="5728" spans="1:13" x14ac:dyDescent="0.2">
      <c r="A5728" s="47" t="e">
        <f t="shared" si="367"/>
        <v>#VALUE!</v>
      </c>
      <c r="B5728" s="181" t="str">
        <f t="shared" si="368"/>
        <v>21-04-2022</v>
      </c>
      <c r="C5728" s="79" t="e">
        <f t="shared" si="370"/>
        <v>#VALUE!</v>
      </c>
      <c r="D5728" s="195" t="s">
        <v>407</v>
      </c>
      <c r="E5728" s="53" t="s">
        <v>54</v>
      </c>
      <c r="F5728" s="53" t="s">
        <v>142</v>
      </c>
      <c r="G5728" s="50" t="s">
        <v>138</v>
      </c>
      <c r="H5728" s="50" t="s">
        <v>144</v>
      </c>
      <c r="I5728" s="53">
        <v>40</v>
      </c>
      <c r="J5728" s="61">
        <v>0.48</v>
      </c>
      <c r="K5728" s="64">
        <f t="shared" si="369"/>
        <v>0.75</v>
      </c>
      <c r="M5728" s="2"/>
    </row>
    <row r="5729" spans="1:13" x14ac:dyDescent="0.2">
      <c r="A5729" s="47" t="e">
        <f t="shared" si="367"/>
        <v>#VALUE!</v>
      </c>
      <c r="B5729" s="181" t="str">
        <f t="shared" si="368"/>
        <v>21-04-2022</v>
      </c>
      <c r="C5729" s="79" t="e">
        <f t="shared" si="370"/>
        <v>#VALUE!</v>
      </c>
      <c r="D5729" s="195" t="s">
        <v>407</v>
      </c>
      <c r="E5729" s="53" t="s">
        <v>54</v>
      </c>
      <c r="F5729" s="53" t="s">
        <v>142</v>
      </c>
      <c r="G5729" s="50" t="s">
        <v>138</v>
      </c>
      <c r="H5729" s="50" t="s">
        <v>144</v>
      </c>
      <c r="I5729" s="53">
        <v>45</v>
      </c>
      <c r="J5729" s="61">
        <v>0.71</v>
      </c>
      <c r="K5729" s="64">
        <f t="shared" si="369"/>
        <v>0.7791495198902606</v>
      </c>
      <c r="M5729" s="2"/>
    </row>
    <row r="5730" spans="1:13" x14ac:dyDescent="0.2">
      <c r="A5730" s="47" t="e">
        <f t="shared" si="367"/>
        <v>#VALUE!</v>
      </c>
      <c r="B5730" s="181" t="str">
        <f t="shared" si="368"/>
        <v>21-04-2022</v>
      </c>
      <c r="C5730" s="79" t="e">
        <f t="shared" si="370"/>
        <v>#VALUE!</v>
      </c>
      <c r="D5730" s="195" t="s">
        <v>407</v>
      </c>
      <c r="E5730" s="53" t="s">
        <v>54</v>
      </c>
      <c r="F5730" s="53" t="s">
        <v>142</v>
      </c>
      <c r="G5730" s="50" t="s">
        <v>138</v>
      </c>
      <c r="H5730" s="50" t="s">
        <v>144</v>
      </c>
      <c r="I5730" s="53">
        <v>42</v>
      </c>
      <c r="J5730" s="61">
        <v>0.78</v>
      </c>
      <c r="K5730" s="64">
        <f t="shared" si="369"/>
        <v>1.0528020732102366</v>
      </c>
      <c r="M5730" s="2"/>
    </row>
    <row r="5731" spans="1:13" x14ac:dyDescent="0.2">
      <c r="A5731" s="47" t="e">
        <f t="shared" si="367"/>
        <v>#VALUE!</v>
      </c>
      <c r="B5731" s="181" t="str">
        <f t="shared" si="368"/>
        <v>20-04-2022</v>
      </c>
      <c r="C5731" s="79" t="e">
        <f t="shared" si="370"/>
        <v>#VALUE!</v>
      </c>
      <c r="D5731" s="195" t="s">
        <v>406</v>
      </c>
      <c r="E5731" s="53" t="s">
        <v>54</v>
      </c>
      <c r="F5731" s="53" t="s">
        <v>146</v>
      </c>
      <c r="G5731" s="50" t="s">
        <v>138</v>
      </c>
      <c r="H5731" s="50" t="s">
        <v>144</v>
      </c>
      <c r="I5731" s="53">
        <v>39</v>
      </c>
      <c r="J5731" s="61">
        <v>0.51</v>
      </c>
      <c r="K5731" s="64">
        <f t="shared" si="369"/>
        <v>0.85975825620796031</v>
      </c>
      <c r="M5731" s="2"/>
    </row>
    <row r="5732" spans="1:13" x14ac:dyDescent="0.2">
      <c r="A5732" s="47" t="e">
        <f t="shared" si="367"/>
        <v>#VALUE!</v>
      </c>
      <c r="B5732" s="181" t="str">
        <f t="shared" si="368"/>
        <v>20-04-2022</v>
      </c>
      <c r="C5732" s="79" t="e">
        <f t="shared" si="370"/>
        <v>#VALUE!</v>
      </c>
      <c r="D5732" s="195" t="s">
        <v>406</v>
      </c>
      <c r="E5732" s="53" t="s">
        <v>54</v>
      </c>
      <c r="F5732" s="53" t="s">
        <v>146</v>
      </c>
      <c r="G5732" s="50" t="s">
        <v>138</v>
      </c>
      <c r="H5732" s="50" t="s">
        <v>144</v>
      </c>
      <c r="I5732" s="53">
        <v>47</v>
      </c>
      <c r="J5732" s="61">
        <v>0.46</v>
      </c>
      <c r="K5732" s="64">
        <f t="shared" si="369"/>
        <v>0.44306174932336767</v>
      </c>
      <c r="M5732" s="2"/>
    </row>
    <row r="5733" spans="1:13" x14ac:dyDescent="0.2">
      <c r="A5733" s="47" t="e">
        <f t="shared" si="367"/>
        <v>#VALUE!</v>
      </c>
      <c r="B5733" s="181" t="str">
        <f t="shared" si="368"/>
        <v>20-04-2022</v>
      </c>
      <c r="C5733" s="79" t="e">
        <f t="shared" si="370"/>
        <v>#VALUE!</v>
      </c>
      <c r="D5733" s="195" t="s">
        <v>406</v>
      </c>
      <c r="E5733" s="53" t="s">
        <v>54</v>
      </c>
      <c r="F5733" s="53" t="s">
        <v>146</v>
      </c>
      <c r="G5733" s="50" t="s">
        <v>138</v>
      </c>
      <c r="H5733" s="50" t="s">
        <v>144</v>
      </c>
      <c r="I5733" s="53">
        <v>52</v>
      </c>
      <c r="J5733" s="61">
        <v>0.83</v>
      </c>
      <c r="K5733" s="64">
        <f t="shared" si="369"/>
        <v>0.59029358215748751</v>
      </c>
      <c r="M5733" s="2"/>
    </row>
    <row r="5734" spans="1:13" x14ac:dyDescent="0.2">
      <c r="A5734" s="47" t="e">
        <f t="shared" ref="A5734:A5797" si="371">YEAR(D5734)</f>
        <v>#VALUE!</v>
      </c>
      <c r="B5734" s="181" t="str">
        <f t="shared" si="368"/>
        <v>20-04-2022</v>
      </c>
      <c r="C5734" s="79" t="e">
        <f t="shared" si="370"/>
        <v>#VALUE!</v>
      </c>
      <c r="D5734" s="195" t="s">
        <v>406</v>
      </c>
      <c r="E5734" s="53" t="s">
        <v>54</v>
      </c>
      <c r="F5734" s="53" t="s">
        <v>146</v>
      </c>
      <c r="G5734" s="50" t="s">
        <v>138</v>
      </c>
      <c r="H5734" s="50" t="s">
        <v>144</v>
      </c>
      <c r="I5734" s="53">
        <v>45</v>
      </c>
      <c r="J5734" s="61">
        <v>0.99</v>
      </c>
      <c r="K5734" s="64">
        <f t="shared" si="369"/>
        <v>1.0864197530864197</v>
      </c>
      <c r="M5734" s="2"/>
    </row>
    <row r="5735" spans="1:13" x14ac:dyDescent="0.2">
      <c r="A5735" s="47" t="e">
        <f t="shared" si="371"/>
        <v>#VALUE!</v>
      </c>
      <c r="B5735" s="181" t="str">
        <f t="shared" si="368"/>
        <v>20-04-2022</v>
      </c>
      <c r="C5735" s="79" t="e">
        <f t="shared" si="370"/>
        <v>#VALUE!</v>
      </c>
      <c r="D5735" s="195" t="s">
        <v>406</v>
      </c>
      <c r="E5735" s="53" t="s">
        <v>54</v>
      </c>
      <c r="F5735" s="53" t="s">
        <v>146</v>
      </c>
      <c r="G5735" s="50" t="s">
        <v>138</v>
      </c>
      <c r="H5735" s="50" t="s">
        <v>144</v>
      </c>
      <c r="I5735" s="53">
        <v>35</v>
      </c>
      <c r="J5735" s="61">
        <v>0.43</v>
      </c>
      <c r="K5735" s="64">
        <f t="shared" si="369"/>
        <v>1.0029154518950438</v>
      </c>
      <c r="M5735" s="2"/>
    </row>
    <row r="5736" spans="1:13" x14ac:dyDescent="0.2">
      <c r="A5736" s="47" t="e">
        <f t="shared" si="371"/>
        <v>#VALUE!</v>
      </c>
      <c r="B5736" s="181" t="str">
        <f t="shared" si="368"/>
        <v>20-04-2022</v>
      </c>
      <c r="C5736" s="79" t="e">
        <f t="shared" si="370"/>
        <v>#VALUE!</v>
      </c>
      <c r="D5736" s="195" t="s">
        <v>406</v>
      </c>
      <c r="E5736" s="53" t="s">
        <v>54</v>
      </c>
      <c r="F5736" s="53" t="s">
        <v>146</v>
      </c>
      <c r="G5736" s="50" t="s">
        <v>138</v>
      </c>
      <c r="H5736" s="50" t="s">
        <v>144</v>
      </c>
      <c r="I5736" s="53">
        <v>53</v>
      </c>
      <c r="J5736" s="61">
        <v>0.43</v>
      </c>
      <c r="K5736" s="64">
        <f t="shared" si="369"/>
        <v>0.28882903336311183</v>
      </c>
      <c r="M5736" s="2"/>
    </row>
    <row r="5737" spans="1:13" x14ac:dyDescent="0.2">
      <c r="A5737" s="47" t="e">
        <f t="shared" si="371"/>
        <v>#VALUE!</v>
      </c>
      <c r="B5737" s="181" t="str">
        <f t="shared" si="368"/>
        <v>20-04-2022</v>
      </c>
      <c r="C5737" s="79" t="e">
        <f t="shared" si="370"/>
        <v>#VALUE!</v>
      </c>
      <c r="D5737" s="195" t="s">
        <v>406</v>
      </c>
      <c r="E5737" s="53" t="s">
        <v>54</v>
      </c>
      <c r="F5737" s="53" t="s">
        <v>146</v>
      </c>
      <c r="G5737" s="50" t="s">
        <v>138</v>
      </c>
      <c r="H5737" s="50" t="s">
        <v>144</v>
      </c>
      <c r="I5737" s="53">
        <v>45</v>
      </c>
      <c r="J5737" s="61">
        <v>0.84</v>
      </c>
      <c r="K5737" s="64">
        <f t="shared" si="369"/>
        <v>0.92181069958847739</v>
      </c>
      <c r="M5737" s="2"/>
    </row>
    <row r="5738" spans="1:13" x14ac:dyDescent="0.2">
      <c r="A5738" s="47" t="e">
        <f t="shared" si="371"/>
        <v>#VALUE!</v>
      </c>
      <c r="B5738" s="181" t="str">
        <f t="shared" si="368"/>
        <v>20-04-2022</v>
      </c>
      <c r="C5738" s="79" t="e">
        <f t="shared" si="370"/>
        <v>#VALUE!</v>
      </c>
      <c r="D5738" s="195" t="s">
        <v>406</v>
      </c>
      <c r="E5738" s="53" t="s">
        <v>54</v>
      </c>
      <c r="F5738" s="53" t="s">
        <v>146</v>
      </c>
      <c r="G5738" s="50" t="s">
        <v>138</v>
      </c>
      <c r="H5738" s="50" t="s">
        <v>144</v>
      </c>
      <c r="I5738" s="53">
        <v>61</v>
      </c>
      <c r="J5738" s="61">
        <v>0.85</v>
      </c>
      <c r="K5738" s="64">
        <f t="shared" si="369"/>
        <v>0.37448068340521895</v>
      </c>
      <c r="M5738" s="2"/>
    </row>
    <row r="5739" spans="1:13" x14ac:dyDescent="0.2">
      <c r="A5739" s="47" t="e">
        <f t="shared" si="371"/>
        <v>#VALUE!</v>
      </c>
      <c r="B5739" s="181" t="str">
        <f t="shared" si="368"/>
        <v>20-04-2022</v>
      </c>
      <c r="C5739" s="79" t="e">
        <f t="shared" si="370"/>
        <v>#VALUE!</v>
      </c>
      <c r="D5739" s="195" t="s">
        <v>406</v>
      </c>
      <c r="E5739" s="53" t="s">
        <v>54</v>
      </c>
      <c r="F5739" s="53" t="s">
        <v>146</v>
      </c>
      <c r="G5739" s="50" t="s">
        <v>138</v>
      </c>
      <c r="H5739" s="50" t="s">
        <v>144</v>
      </c>
      <c r="I5739" s="53">
        <v>39</v>
      </c>
      <c r="J5739" s="61">
        <v>0.52</v>
      </c>
      <c r="K5739" s="64">
        <f t="shared" si="369"/>
        <v>0.87661626123164582</v>
      </c>
      <c r="M5739" s="2"/>
    </row>
    <row r="5740" spans="1:13" x14ac:dyDescent="0.2">
      <c r="A5740" s="47" t="e">
        <f t="shared" si="371"/>
        <v>#VALUE!</v>
      </c>
      <c r="B5740" s="181" t="str">
        <f t="shared" ref="B5740:B5803" si="372">TEXT(D5740,"mmm")</f>
        <v>20-04-2022</v>
      </c>
      <c r="C5740" s="79" t="e">
        <f t="shared" si="370"/>
        <v>#VALUE!</v>
      </c>
      <c r="D5740" s="195" t="s">
        <v>406</v>
      </c>
      <c r="E5740" s="53" t="s">
        <v>54</v>
      </c>
      <c r="F5740" s="53" t="s">
        <v>146</v>
      </c>
      <c r="G5740" s="50" t="s">
        <v>138</v>
      </c>
      <c r="H5740" s="50" t="s">
        <v>144</v>
      </c>
      <c r="I5740" s="53">
        <v>34</v>
      </c>
      <c r="J5740" s="61">
        <v>0.36</v>
      </c>
      <c r="K5740" s="64">
        <f t="shared" si="369"/>
        <v>0.91593730917972727</v>
      </c>
      <c r="M5740" s="2"/>
    </row>
    <row r="5741" spans="1:13" x14ac:dyDescent="0.2">
      <c r="A5741" s="47" t="e">
        <f t="shared" si="371"/>
        <v>#VALUE!</v>
      </c>
      <c r="B5741" s="181" t="str">
        <f t="shared" si="372"/>
        <v>20-04-2022</v>
      </c>
      <c r="C5741" s="79" t="e">
        <f t="shared" si="370"/>
        <v>#VALUE!</v>
      </c>
      <c r="D5741" s="195" t="s">
        <v>406</v>
      </c>
      <c r="E5741" s="53" t="s">
        <v>54</v>
      </c>
      <c r="F5741" s="53" t="s">
        <v>146</v>
      </c>
      <c r="G5741" s="50" t="s">
        <v>138</v>
      </c>
      <c r="H5741" s="50" t="s">
        <v>144</v>
      </c>
      <c r="I5741" s="53">
        <v>39</v>
      </c>
      <c r="J5741" s="61">
        <v>0.56000000000000005</v>
      </c>
      <c r="K5741" s="64">
        <f t="shared" si="369"/>
        <v>0.94404828132638796</v>
      </c>
      <c r="M5741" s="2"/>
    </row>
    <row r="5742" spans="1:13" x14ac:dyDescent="0.2">
      <c r="A5742" s="47" t="e">
        <f t="shared" si="371"/>
        <v>#VALUE!</v>
      </c>
      <c r="B5742" s="181" t="str">
        <f t="shared" si="372"/>
        <v>20-04-2022</v>
      </c>
      <c r="C5742" s="79" t="e">
        <f t="shared" si="370"/>
        <v>#VALUE!</v>
      </c>
      <c r="D5742" s="195" t="s">
        <v>406</v>
      </c>
      <c r="E5742" s="53" t="s">
        <v>54</v>
      </c>
      <c r="F5742" s="53" t="s">
        <v>146</v>
      </c>
      <c r="G5742" s="50" t="s">
        <v>138</v>
      </c>
      <c r="H5742" s="50" t="s">
        <v>144</v>
      </c>
      <c r="I5742" s="53">
        <v>47</v>
      </c>
      <c r="J5742" s="61">
        <v>1.23</v>
      </c>
      <c r="K5742" s="64">
        <f t="shared" si="369"/>
        <v>1.1847085905820482</v>
      </c>
      <c r="M5742" s="2"/>
    </row>
    <row r="5743" spans="1:13" x14ac:dyDescent="0.2">
      <c r="A5743" s="47" t="e">
        <f t="shared" si="371"/>
        <v>#VALUE!</v>
      </c>
      <c r="B5743" s="181" t="str">
        <f t="shared" si="372"/>
        <v>20-04-2022</v>
      </c>
      <c r="C5743" s="79" t="e">
        <f t="shared" si="370"/>
        <v>#VALUE!</v>
      </c>
      <c r="D5743" s="195" t="s">
        <v>406</v>
      </c>
      <c r="E5743" s="53" t="s">
        <v>54</v>
      </c>
      <c r="F5743" s="53" t="s">
        <v>146</v>
      </c>
      <c r="G5743" s="50" t="s">
        <v>138</v>
      </c>
      <c r="H5743" s="50" t="s">
        <v>144</v>
      </c>
      <c r="I5743" s="53">
        <v>43</v>
      </c>
      <c r="J5743" s="61">
        <v>0.75</v>
      </c>
      <c r="K5743" s="64">
        <f t="shared" si="369"/>
        <v>0.9433131673940659</v>
      </c>
      <c r="M5743" s="2"/>
    </row>
    <row r="5744" spans="1:13" x14ac:dyDescent="0.2">
      <c r="A5744" s="47" t="e">
        <f t="shared" si="371"/>
        <v>#VALUE!</v>
      </c>
      <c r="B5744" s="181" t="str">
        <f t="shared" si="372"/>
        <v>20-04-2022</v>
      </c>
      <c r="C5744" s="79" t="e">
        <f t="shared" si="370"/>
        <v>#VALUE!</v>
      </c>
      <c r="D5744" s="195" t="s">
        <v>406</v>
      </c>
      <c r="E5744" s="53" t="s">
        <v>54</v>
      </c>
      <c r="F5744" s="53" t="s">
        <v>146</v>
      </c>
      <c r="G5744" s="50" t="s">
        <v>138</v>
      </c>
      <c r="H5744" s="50" t="s">
        <v>144</v>
      </c>
      <c r="I5744" s="53">
        <v>41</v>
      </c>
      <c r="J5744" s="61">
        <v>0.7</v>
      </c>
      <c r="K5744" s="64">
        <f t="shared" si="369"/>
        <v>1.0156556056934751</v>
      </c>
      <c r="M5744" s="2"/>
    </row>
    <row r="5745" spans="1:13" x14ac:dyDescent="0.2">
      <c r="A5745" s="47" t="e">
        <f t="shared" si="371"/>
        <v>#VALUE!</v>
      </c>
      <c r="B5745" s="181" t="str">
        <f t="shared" si="372"/>
        <v>20-04-2022</v>
      </c>
      <c r="C5745" s="79" t="e">
        <f t="shared" si="370"/>
        <v>#VALUE!</v>
      </c>
      <c r="D5745" s="195" t="s">
        <v>406</v>
      </c>
      <c r="E5745" s="53" t="s">
        <v>54</v>
      </c>
      <c r="F5745" s="53" t="s">
        <v>146</v>
      </c>
      <c r="G5745" s="50" t="s">
        <v>138</v>
      </c>
      <c r="H5745" s="50" t="s">
        <v>144</v>
      </c>
      <c r="I5745" s="53">
        <v>43</v>
      </c>
      <c r="J5745" s="61">
        <v>0.76</v>
      </c>
      <c r="K5745" s="64">
        <f t="shared" si="369"/>
        <v>0.95589067629265345</v>
      </c>
      <c r="M5745" s="2"/>
    </row>
    <row r="5746" spans="1:13" x14ac:dyDescent="0.2">
      <c r="A5746" s="47" t="e">
        <f t="shared" si="371"/>
        <v>#VALUE!</v>
      </c>
      <c r="B5746" s="181" t="str">
        <f t="shared" si="372"/>
        <v>20-04-2022</v>
      </c>
      <c r="C5746" s="79" t="e">
        <f t="shared" si="370"/>
        <v>#VALUE!</v>
      </c>
      <c r="D5746" s="195" t="s">
        <v>406</v>
      </c>
      <c r="E5746" s="53" t="s">
        <v>54</v>
      </c>
      <c r="F5746" s="53" t="s">
        <v>146</v>
      </c>
      <c r="G5746" s="50" t="s">
        <v>138</v>
      </c>
      <c r="H5746" s="50" t="s">
        <v>144</v>
      </c>
      <c r="I5746" s="53">
        <v>45</v>
      </c>
      <c r="J5746" s="61">
        <v>0.75</v>
      </c>
      <c r="K5746" s="64">
        <f t="shared" si="369"/>
        <v>0.82304526748971196</v>
      </c>
      <c r="M5746" s="2"/>
    </row>
    <row r="5747" spans="1:13" x14ac:dyDescent="0.2">
      <c r="A5747" s="47" t="e">
        <f t="shared" si="371"/>
        <v>#VALUE!</v>
      </c>
      <c r="B5747" s="181" t="str">
        <f t="shared" si="372"/>
        <v>20-04-2022</v>
      </c>
      <c r="C5747" s="79" t="e">
        <f t="shared" si="370"/>
        <v>#VALUE!</v>
      </c>
      <c r="D5747" s="195" t="s">
        <v>406</v>
      </c>
      <c r="E5747" s="53" t="s">
        <v>54</v>
      </c>
      <c r="F5747" s="53" t="s">
        <v>146</v>
      </c>
      <c r="G5747" s="50" t="s">
        <v>138</v>
      </c>
      <c r="H5747" s="50" t="s">
        <v>144</v>
      </c>
      <c r="I5747" s="53">
        <v>42</v>
      </c>
      <c r="J5747" s="61">
        <v>0.88</v>
      </c>
      <c r="K5747" s="64">
        <f t="shared" si="369"/>
        <v>1.1877766979807796</v>
      </c>
      <c r="M5747" s="2"/>
    </row>
    <row r="5748" spans="1:13" x14ac:dyDescent="0.2">
      <c r="A5748" s="47" t="e">
        <f t="shared" si="371"/>
        <v>#VALUE!</v>
      </c>
      <c r="B5748" s="181" t="str">
        <f t="shared" si="372"/>
        <v>20-04-2022</v>
      </c>
      <c r="C5748" s="79" t="e">
        <f t="shared" si="370"/>
        <v>#VALUE!</v>
      </c>
      <c r="D5748" s="195" t="s">
        <v>406</v>
      </c>
      <c r="E5748" s="53" t="s">
        <v>54</v>
      </c>
      <c r="F5748" s="53" t="s">
        <v>146</v>
      </c>
      <c r="G5748" s="50" t="s">
        <v>138</v>
      </c>
      <c r="H5748" s="50" t="s">
        <v>144</v>
      </c>
      <c r="I5748" s="53">
        <v>45</v>
      </c>
      <c r="J5748" s="61">
        <v>0.65</v>
      </c>
      <c r="K5748" s="64">
        <f t="shared" si="369"/>
        <v>0.71330589849108372</v>
      </c>
      <c r="M5748" s="2"/>
    </row>
    <row r="5749" spans="1:13" x14ac:dyDescent="0.2">
      <c r="A5749" s="47" t="e">
        <f t="shared" si="371"/>
        <v>#VALUE!</v>
      </c>
      <c r="B5749" s="181" t="str">
        <f t="shared" si="372"/>
        <v>20-04-2022</v>
      </c>
      <c r="C5749" s="79" t="e">
        <f t="shared" si="370"/>
        <v>#VALUE!</v>
      </c>
      <c r="D5749" s="195" t="s">
        <v>406</v>
      </c>
      <c r="E5749" s="53" t="s">
        <v>54</v>
      </c>
      <c r="F5749" s="53" t="s">
        <v>146</v>
      </c>
      <c r="G5749" s="50" t="s">
        <v>138</v>
      </c>
      <c r="H5749" s="50" t="s">
        <v>144</v>
      </c>
      <c r="I5749" s="53">
        <v>47</v>
      </c>
      <c r="J5749" s="61">
        <v>1.06</v>
      </c>
      <c r="K5749" s="64">
        <f t="shared" si="369"/>
        <v>1.0209683788755863</v>
      </c>
      <c r="M5749" s="2"/>
    </row>
    <row r="5750" spans="1:13" x14ac:dyDescent="0.2">
      <c r="A5750" s="47" t="e">
        <f t="shared" si="371"/>
        <v>#VALUE!</v>
      </c>
      <c r="B5750" s="181" t="str">
        <f t="shared" si="372"/>
        <v>20-04-2022</v>
      </c>
      <c r="C5750" s="79" t="e">
        <f t="shared" si="370"/>
        <v>#VALUE!</v>
      </c>
      <c r="D5750" s="195" t="s">
        <v>406</v>
      </c>
      <c r="E5750" s="53" t="s">
        <v>54</v>
      </c>
      <c r="F5750" s="53" t="s">
        <v>146</v>
      </c>
      <c r="G5750" s="50" t="s">
        <v>138</v>
      </c>
      <c r="H5750" s="50" t="s">
        <v>144</v>
      </c>
      <c r="I5750" s="53">
        <v>40</v>
      </c>
      <c r="J5750" s="61">
        <v>0.62</v>
      </c>
      <c r="K5750" s="64">
        <f t="shared" si="369"/>
        <v>0.96875</v>
      </c>
      <c r="M5750" s="2"/>
    </row>
    <row r="5751" spans="1:13" x14ac:dyDescent="0.2">
      <c r="A5751" s="47" t="e">
        <f t="shared" si="371"/>
        <v>#VALUE!</v>
      </c>
      <c r="B5751" s="181" t="str">
        <f t="shared" si="372"/>
        <v>20-04-2022</v>
      </c>
      <c r="C5751" s="79" t="e">
        <f t="shared" si="370"/>
        <v>#VALUE!</v>
      </c>
      <c r="D5751" s="195" t="s">
        <v>406</v>
      </c>
      <c r="E5751" s="53" t="s">
        <v>54</v>
      </c>
      <c r="F5751" s="53" t="s">
        <v>146</v>
      </c>
      <c r="G5751" s="50" t="s">
        <v>138</v>
      </c>
      <c r="H5751" s="50" t="s">
        <v>144</v>
      </c>
      <c r="I5751" s="53">
        <v>43</v>
      </c>
      <c r="J5751" s="61">
        <v>0.76</v>
      </c>
      <c r="K5751" s="64">
        <f t="shared" si="369"/>
        <v>0.95589067629265345</v>
      </c>
      <c r="M5751" s="2"/>
    </row>
    <row r="5752" spans="1:13" x14ac:dyDescent="0.2">
      <c r="A5752" s="47" t="e">
        <f t="shared" si="371"/>
        <v>#VALUE!</v>
      </c>
      <c r="B5752" s="181" t="str">
        <f t="shared" si="372"/>
        <v>20-04-2022</v>
      </c>
      <c r="C5752" s="79" t="e">
        <f t="shared" si="370"/>
        <v>#VALUE!</v>
      </c>
      <c r="D5752" s="195" t="s">
        <v>406</v>
      </c>
      <c r="E5752" s="53" t="s">
        <v>54</v>
      </c>
      <c r="F5752" s="53" t="s">
        <v>146</v>
      </c>
      <c r="G5752" s="50" t="s">
        <v>138</v>
      </c>
      <c r="H5752" s="50" t="s">
        <v>144</v>
      </c>
      <c r="I5752" s="53">
        <v>48</v>
      </c>
      <c r="J5752" s="61">
        <v>1.1000000000000001</v>
      </c>
      <c r="K5752" s="64">
        <f t="shared" si="369"/>
        <v>0.99464699074074092</v>
      </c>
      <c r="M5752" s="2"/>
    </row>
    <row r="5753" spans="1:13" x14ac:dyDescent="0.2">
      <c r="A5753" s="47" t="e">
        <f t="shared" si="371"/>
        <v>#VALUE!</v>
      </c>
      <c r="B5753" s="181" t="str">
        <f t="shared" si="372"/>
        <v>20-04-2022</v>
      </c>
      <c r="C5753" s="79" t="e">
        <f t="shared" si="370"/>
        <v>#VALUE!</v>
      </c>
      <c r="D5753" s="195" t="s">
        <v>406</v>
      </c>
      <c r="E5753" s="53" t="s">
        <v>54</v>
      </c>
      <c r="F5753" s="53" t="s">
        <v>146</v>
      </c>
      <c r="G5753" s="50" t="s">
        <v>138</v>
      </c>
      <c r="H5753" s="50" t="s">
        <v>144</v>
      </c>
      <c r="I5753" s="53">
        <v>47</v>
      </c>
      <c r="J5753" s="61">
        <v>1.07</v>
      </c>
      <c r="K5753" s="64">
        <f t="shared" si="369"/>
        <v>1.0306001560347899</v>
      </c>
      <c r="M5753" s="2"/>
    </row>
    <row r="5754" spans="1:13" x14ac:dyDescent="0.2">
      <c r="A5754" s="47" t="e">
        <f t="shared" si="371"/>
        <v>#VALUE!</v>
      </c>
      <c r="B5754" s="181" t="str">
        <f t="shared" si="372"/>
        <v>20-04-2022</v>
      </c>
      <c r="C5754" s="79" t="e">
        <f t="shared" si="370"/>
        <v>#VALUE!</v>
      </c>
      <c r="D5754" s="195" t="s">
        <v>406</v>
      </c>
      <c r="E5754" s="53" t="s">
        <v>54</v>
      </c>
      <c r="F5754" s="53" t="s">
        <v>146</v>
      </c>
      <c r="G5754" s="50" t="s">
        <v>138</v>
      </c>
      <c r="H5754" s="50" t="s">
        <v>144</v>
      </c>
      <c r="I5754" s="53">
        <v>43</v>
      </c>
      <c r="J5754" s="61">
        <v>0.8</v>
      </c>
      <c r="K5754" s="64">
        <f t="shared" si="369"/>
        <v>1.0062007118870036</v>
      </c>
      <c r="M5754" s="2"/>
    </row>
    <row r="5755" spans="1:13" x14ac:dyDescent="0.2">
      <c r="A5755" s="47">
        <f t="shared" si="371"/>
        <v>2022</v>
      </c>
      <c r="B5755" s="181" t="str">
        <f t="shared" si="372"/>
        <v>Apr</v>
      </c>
      <c r="C5755" s="79">
        <f t="shared" si="370"/>
        <v>14</v>
      </c>
      <c r="D5755" s="195">
        <v>44653</v>
      </c>
      <c r="E5755" s="53" t="s">
        <v>54</v>
      </c>
      <c r="F5755" s="53" t="s">
        <v>152</v>
      </c>
      <c r="G5755" s="50" t="s">
        <v>138</v>
      </c>
      <c r="H5755" s="50" t="s">
        <v>144</v>
      </c>
      <c r="I5755" s="53">
        <v>42</v>
      </c>
      <c r="J5755" s="61">
        <v>0.74</v>
      </c>
      <c r="K5755" s="64">
        <f t="shared" si="369"/>
        <v>0.99881222330201924</v>
      </c>
      <c r="M5755" s="2"/>
    </row>
    <row r="5756" spans="1:13" x14ac:dyDescent="0.2">
      <c r="A5756" s="47">
        <f t="shared" si="371"/>
        <v>2022</v>
      </c>
      <c r="B5756" s="181" t="str">
        <f t="shared" si="372"/>
        <v>Apr</v>
      </c>
      <c r="C5756" s="79">
        <f t="shared" si="370"/>
        <v>14</v>
      </c>
      <c r="D5756" s="195">
        <v>44653</v>
      </c>
      <c r="E5756" s="53" t="s">
        <v>54</v>
      </c>
      <c r="F5756" s="53" t="s">
        <v>152</v>
      </c>
      <c r="G5756" s="50" t="s">
        <v>138</v>
      </c>
      <c r="H5756" s="50" t="s">
        <v>144</v>
      </c>
      <c r="I5756" s="53">
        <v>40</v>
      </c>
      <c r="J5756" s="61">
        <v>0.65</v>
      </c>
      <c r="K5756" s="64">
        <f t="shared" si="369"/>
        <v>1.015625</v>
      </c>
      <c r="M5756" s="2"/>
    </row>
    <row r="5757" spans="1:13" x14ac:dyDescent="0.2">
      <c r="A5757" s="47">
        <f t="shared" si="371"/>
        <v>2022</v>
      </c>
      <c r="B5757" s="181" t="str">
        <f t="shared" si="372"/>
        <v>Apr</v>
      </c>
      <c r="C5757" s="79">
        <f t="shared" si="370"/>
        <v>14</v>
      </c>
      <c r="D5757" s="195">
        <v>44653</v>
      </c>
      <c r="E5757" s="53" t="s">
        <v>54</v>
      </c>
      <c r="F5757" s="53" t="s">
        <v>152</v>
      </c>
      <c r="G5757" s="50" t="s">
        <v>138</v>
      </c>
      <c r="H5757" s="50" t="s">
        <v>144</v>
      </c>
      <c r="I5757" s="53">
        <v>43</v>
      </c>
      <c r="J5757" s="61">
        <v>0.85</v>
      </c>
      <c r="K5757" s="64">
        <f t="shared" si="369"/>
        <v>1.0690882563799413</v>
      </c>
      <c r="M5757" s="2"/>
    </row>
    <row r="5758" spans="1:13" x14ac:dyDescent="0.2">
      <c r="A5758" s="47" t="e">
        <f t="shared" si="371"/>
        <v>#VALUE!</v>
      </c>
      <c r="B5758" s="181" t="str">
        <f t="shared" si="372"/>
        <v>17-05-2022</v>
      </c>
      <c r="C5758" s="79" t="e">
        <f t="shared" si="370"/>
        <v>#VALUE!</v>
      </c>
      <c r="D5758" s="195" t="s">
        <v>408</v>
      </c>
      <c r="E5758" s="53" t="s">
        <v>221</v>
      </c>
      <c r="F5758" s="53" t="s">
        <v>146</v>
      </c>
      <c r="G5758" s="50" t="s">
        <v>138</v>
      </c>
      <c r="H5758" s="50" t="s">
        <v>144</v>
      </c>
      <c r="I5758" s="53">
        <v>37</v>
      </c>
      <c r="J5758" s="61">
        <v>0.71</v>
      </c>
      <c r="K5758" s="64">
        <f t="shared" si="369"/>
        <v>1.4016938779539219</v>
      </c>
      <c r="M5758" s="2"/>
    </row>
    <row r="5759" spans="1:13" x14ac:dyDescent="0.2">
      <c r="A5759" s="47" t="e">
        <f t="shared" si="371"/>
        <v>#VALUE!</v>
      </c>
      <c r="B5759" s="181" t="str">
        <f t="shared" si="372"/>
        <v>17-05-2022</v>
      </c>
      <c r="C5759" s="79" t="e">
        <f t="shared" si="370"/>
        <v>#VALUE!</v>
      </c>
      <c r="D5759" s="195" t="s">
        <v>408</v>
      </c>
      <c r="E5759" s="53" t="s">
        <v>221</v>
      </c>
      <c r="F5759" s="53" t="s">
        <v>146</v>
      </c>
      <c r="G5759" s="50" t="s">
        <v>138</v>
      </c>
      <c r="H5759" s="50" t="s">
        <v>144</v>
      </c>
      <c r="I5759" s="53">
        <v>38</v>
      </c>
      <c r="J5759" s="61">
        <v>0.71</v>
      </c>
      <c r="K5759" s="64">
        <f t="shared" si="369"/>
        <v>1.2939203965592652</v>
      </c>
      <c r="M5759" s="2"/>
    </row>
    <row r="5760" spans="1:13" x14ac:dyDescent="0.2">
      <c r="A5760" s="47" t="e">
        <f t="shared" si="371"/>
        <v>#VALUE!</v>
      </c>
      <c r="B5760" s="181" t="str">
        <f t="shared" si="372"/>
        <v>17-05-2022</v>
      </c>
      <c r="C5760" s="79" t="e">
        <f t="shared" si="370"/>
        <v>#VALUE!</v>
      </c>
      <c r="D5760" s="195" t="s">
        <v>408</v>
      </c>
      <c r="E5760" s="53" t="s">
        <v>221</v>
      </c>
      <c r="F5760" s="53" t="s">
        <v>146</v>
      </c>
      <c r="G5760" s="50" t="s">
        <v>138</v>
      </c>
      <c r="H5760" s="50" t="s">
        <v>144</v>
      </c>
      <c r="I5760" s="53">
        <v>39</v>
      </c>
      <c r="J5760" s="61">
        <v>0.65</v>
      </c>
      <c r="K5760" s="64">
        <f t="shared" si="369"/>
        <v>1.0957703265395573</v>
      </c>
      <c r="M5760" s="2"/>
    </row>
    <row r="5761" spans="1:13" x14ac:dyDescent="0.2">
      <c r="A5761" s="47" t="e">
        <f t="shared" si="371"/>
        <v>#VALUE!</v>
      </c>
      <c r="B5761" s="181" t="str">
        <f t="shared" si="372"/>
        <v>17-05-2022</v>
      </c>
      <c r="C5761" s="79" t="e">
        <f t="shared" si="370"/>
        <v>#VALUE!</v>
      </c>
      <c r="D5761" s="195" t="s">
        <v>408</v>
      </c>
      <c r="E5761" s="53" t="s">
        <v>221</v>
      </c>
      <c r="F5761" s="53" t="s">
        <v>146</v>
      </c>
      <c r="G5761" s="50" t="s">
        <v>138</v>
      </c>
      <c r="H5761" s="50" t="s">
        <v>144</v>
      </c>
      <c r="I5761" s="53">
        <v>35</v>
      </c>
      <c r="J5761" s="61">
        <v>0.41</v>
      </c>
      <c r="K5761" s="64">
        <f t="shared" ref="K5761:K5824" si="373">IF(J5761="","",(J5761*100000)/(I5761^3))</f>
        <v>0.95626822157434399</v>
      </c>
      <c r="M5761" s="2"/>
    </row>
    <row r="5762" spans="1:13" x14ac:dyDescent="0.2">
      <c r="A5762" s="47" t="e">
        <f t="shared" si="371"/>
        <v>#VALUE!</v>
      </c>
      <c r="B5762" s="181" t="str">
        <f t="shared" si="372"/>
        <v>17-05-2022</v>
      </c>
      <c r="C5762" s="79" t="e">
        <f t="shared" si="370"/>
        <v>#VALUE!</v>
      </c>
      <c r="D5762" s="195" t="s">
        <v>408</v>
      </c>
      <c r="E5762" s="53" t="s">
        <v>221</v>
      </c>
      <c r="F5762" s="53" t="s">
        <v>146</v>
      </c>
      <c r="G5762" s="50" t="s">
        <v>138</v>
      </c>
      <c r="H5762" s="50" t="s">
        <v>144</v>
      </c>
      <c r="I5762" s="53">
        <v>39</v>
      </c>
      <c r="J5762" s="61">
        <v>0.54</v>
      </c>
      <c r="K5762" s="64">
        <f t="shared" si="373"/>
        <v>0.91033227127901684</v>
      </c>
      <c r="M5762" s="2"/>
    </row>
    <row r="5763" spans="1:13" x14ac:dyDescent="0.2">
      <c r="A5763" s="47" t="e">
        <f t="shared" si="371"/>
        <v>#VALUE!</v>
      </c>
      <c r="B5763" s="181" t="str">
        <f t="shared" si="372"/>
        <v>17-05-2022</v>
      </c>
      <c r="C5763" s="79" t="e">
        <f t="shared" si="370"/>
        <v>#VALUE!</v>
      </c>
      <c r="D5763" s="195" t="s">
        <v>408</v>
      </c>
      <c r="E5763" s="53" t="s">
        <v>221</v>
      </c>
      <c r="F5763" s="53" t="s">
        <v>146</v>
      </c>
      <c r="G5763" s="50" t="s">
        <v>138</v>
      </c>
      <c r="H5763" s="50" t="s">
        <v>144</v>
      </c>
      <c r="I5763" s="53">
        <v>36</v>
      </c>
      <c r="J5763" s="61">
        <v>0.46</v>
      </c>
      <c r="K5763" s="64">
        <f t="shared" si="373"/>
        <v>0.98593964334705075</v>
      </c>
      <c r="M5763" s="2"/>
    </row>
    <row r="5764" spans="1:13" x14ac:dyDescent="0.2">
      <c r="A5764" s="47" t="e">
        <f t="shared" si="371"/>
        <v>#VALUE!</v>
      </c>
      <c r="B5764" s="181" t="str">
        <f t="shared" si="372"/>
        <v>17-05-2022</v>
      </c>
      <c r="C5764" s="79" t="e">
        <f t="shared" si="370"/>
        <v>#VALUE!</v>
      </c>
      <c r="D5764" s="195" t="s">
        <v>408</v>
      </c>
      <c r="E5764" s="53" t="s">
        <v>221</v>
      </c>
      <c r="F5764" s="53" t="s">
        <v>146</v>
      </c>
      <c r="G5764" s="50" t="s">
        <v>138</v>
      </c>
      <c r="H5764" s="50" t="s">
        <v>144</v>
      </c>
      <c r="I5764" s="53">
        <v>36</v>
      </c>
      <c r="J5764" s="61">
        <v>0.44</v>
      </c>
      <c r="K5764" s="64">
        <f t="shared" si="373"/>
        <v>0.94307270233196161</v>
      </c>
      <c r="M5764" s="2"/>
    </row>
    <row r="5765" spans="1:13" x14ac:dyDescent="0.2">
      <c r="A5765" s="47" t="e">
        <f t="shared" si="371"/>
        <v>#VALUE!</v>
      </c>
      <c r="B5765" s="181" t="str">
        <f t="shared" si="372"/>
        <v>17-05-2022</v>
      </c>
      <c r="C5765" s="79" t="e">
        <f t="shared" si="370"/>
        <v>#VALUE!</v>
      </c>
      <c r="D5765" s="195" t="s">
        <v>408</v>
      </c>
      <c r="E5765" s="53" t="s">
        <v>221</v>
      </c>
      <c r="F5765" s="53" t="s">
        <v>146</v>
      </c>
      <c r="G5765" s="50" t="s">
        <v>138</v>
      </c>
      <c r="H5765" s="50" t="s">
        <v>144</v>
      </c>
      <c r="I5765" s="53">
        <v>41</v>
      </c>
      <c r="J5765" s="61">
        <v>0.73</v>
      </c>
      <c r="K5765" s="64">
        <f t="shared" si="373"/>
        <v>1.0591837030803384</v>
      </c>
      <c r="M5765" s="2"/>
    </row>
    <row r="5766" spans="1:13" x14ac:dyDescent="0.2">
      <c r="A5766" s="47" t="e">
        <f t="shared" si="371"/>
        <v>#VALUE!</v>
      </c>
      <c r="B5766" s="181" t="str">
        <f t="shared" si="372"/>
        <v>17-05-2022</v>
      </c>
      <c r="C5766" s="79" t="e">
        <f t="shared" si="370"/>
        <v>#VALUE!</v>
      </c>
      <c r="D5766" s="195" t="s">
        <v>408</v>
      </c>
      <c r="E5766" s="53" t="s">
        <v>221</v>
      </c>
      <c r="F5766" s="53" t="s">
        <v>146</v>
      </c>
      <c r="G5766" s="50" t="s">
        <v>138</v>
      </c>
      <c r="H5766" s="50" t="s">
        <v>144</v>
      </c>
      <c r="I5766" s="53">
        <v>47</v>
      </c>
      <c r="J5766" s="61">
        <v>1.26</v>
      </c>
      <c r="K5766" s="64">
        <f t="shared" si="373"/>
        <v>1.2136039220596593</v>
      </c>
      <c r="M5766" s="2"/>
    </row>
    <row r="5767" spans="1:13" x14ac:dyDescent="0.2">
      <c r="A5767" s="47" t="e">
        <f t="shared" si="371"/>
        <v>#VALUE!</v>
      </c>
      <c r="B5767" s="181" t="str">
        <f t="shared" si="372"/>
        <v>17-05-2022</v>
      </c>
      <c r="C5767" s="79" t="e">
        <f t="shared" si="370"/>
        <v>#VALUE!</v>
      </c>
      <c r="D5767" s="195" t="s">
        <v>408</v>
      </c>
      <c r="E5767" s="53" t="s">
        <v>221</v>
      </c>
      <c r="F5767" s="53" t="s">
        <v>146</v>
      </c>
      <c r="G5767" s="50" t="s">
        <v>138</v>
      </c>
      <c r="H5767" s="50" t="s">
        <v>144</v>
      </c>
      <c r="I5767" s="53">
        <v>37</v>
      </c>
      <c r="J5767" s="61">
        <v>0.48</v>
      </c>
      <c r="K5767" s="64">
        <f t="shared" si="373"/>
        <v>0.94762403016603158</v>
      </c>
      <c r="M5767" s="2"/>
    </row>
    <row r="5768" spans="1:13" x14ac:dyDescent="0.2">
      <c r="A5768" s="47" t="e">
        <f t="shared" si="371"/>
        <v>#VALUE!</v>
      </c>
      <c r="B5768" s="181" t="str">
        <f t="shared" si="372"/>
        <v>17-05-2022</v>
      </c>
      <c r="C5768" s="79" t="e">
        <f t="shared" si="370"/>
        <v>#VALUE!</v>
      </c>
      <c r="D5768" s="195" t="s">
        <v>408</v>
      </c>
      <c r="E5768" s="53" t="s">
        <v>221</v>
      </c>
      <c r="F5768" s="53" t="s">
        <v>146</v>
      </c>
      <c r="G5768" s="50" t="s">
        <v>138</v>
      </c>
      <c r="H5768" s="50" t="s">
        <v>144</v>
      </c>
      <c r="I5768" s="53">
        <v>38</v>
      </c>
      <c r="J5768" s="61">
        <v>0.7</v>
      </c>
      <c r="K5768" s="64">
        <f t="shared" si="373"/>
        <v>1.2756961656218107</v>
      </c>
      <c r="M5768" s="2"/>
    </row>
    <row r="5769" spans="1:13" x14ac:dyDescent="0.2">
      <c r="A5769" s="47" t="e">
        <f t="shared" si="371"/>
        <v>#VALUE!</v>
      </c>
      <c r="B5769" s="181" t="str">
        <f t="shared" si="372"/>
        <v>17-05-2022</v>
      </c>
      <c r="C5769" s="79" t="e">
        <f t="shared" si="370"/>
        <v>#VALUE!</v>
      </c>
      <c r="D5769" s="195" t="s">
        <v>408</v>
      </c>
      <c r="E5769" s="53" t="s">
        <v>221</v>
      </c>
      <c r="F5769" s="53" t="s">
        <v>146</v>
      </c>
      <c r="G5769" s="50" t="s">
        <v>138</v>
      </c>
      <c r="H5769" s="50" t="s">
        <v>144</v>
      </c>
      <c r="I5769" s="53">
        <v>37</v>
      </c>
      <c r="J5769" s="61">
        <v>0.47</v>
      </c>
      <c r="K5769" s="64">
        <f t="shared" si="373"/>
        <v>0.92788186287090602</v>
      </c>
      <c r="M5769" s="2"/>
    </row>
    <row r="5770" spans="1:13" x14ac:dyDescent="0.2">
      <c r="A5770" s="47" t="e">
        <f t="shared" si="371"/>
        <v>#VALUE!</v>
      </c>
      <c r="B5770" s="181" t="str">
        <f t="shared" si="372"/>
        <v>17-05-2022</v>
      </c>
      <c r="C5770" s="79" t="e">
        <f t="shared" si="370"/>
        <v>#VALUE!</v>
      </c>
      <c r="D5770" s="195" t="s">
        <v>408</v>
      </c>
      <c r="E5770" s="53" t="s">
        <v>221</v>
      </c>
      <c r="F5770" s="53" t="s">
        <v>146</v>
      </c>
      <c r="G5770" s="50" t="s">
        <v>138</v>
      </c>
      <c r="H5770" s="50" t="s">
        <v>144</v>
      </c>
      <c r="I5770" s="53">
        <v>39</v>
      </c>
      <c r="J5770" s="61">
        <v>0.67</v>
      </c>
      <c r="K5770" s="64">
        <f t="shared" si="373"/>
        <v>1.1294863365869283</v>
      </c>
      <c r="M5770" s="2"/>
    </row>
    <row r="5771" spans="1:13" x14ac:dyDescent="0.2">
      <c r="A5771" s="47" t="e">
        <f t="shared" si="371"/>
        <v>#VALUE!</v>
      </c>
      <c r="B5771" s="181" t="str">
        <f t="shared" si="372"/>
        <v>17-05-2022</v>
      </c>
      <c r="C5771" s="79" t="e">
        <f t="shared" si="370"/>
        <v>#VALUE!</v>
      </c>
      <c r="D5771" s="195" t="s">
        <v>408</v>
      </c>
      <c r="E5771" s="53" t="s">
        <v>221</v>
      </c>
      <c r="F5771" s="53" t="s">
        <v>146</v>
      </c>
      <c r="G5771" s="50" t="s">
        <v>138</v>
      </c>
      <c r="H5771" s="50" t="s">
        <v>144</v>
      </c>
      <c r="I5771" s="53">
        <v>37</v>
      </c>
      <c r="J5771" s="61">
        <v>0.56999999999999995</v>
      </c>
      <c r="K5771" s="64">
        <f t="shared" si="373"/>
        <v>1.1253035358221624</v>
      </c>
      <c r="M5771" s="2"/>
    </row>
    <row r="5772" spans="1:13" x14ac:dyDescent="0.2">
      <c r="A5772" s="47" t="e">
        <f t="shared" si="371"/>
        <v>#VALUE!</v>
      </c>
      <c r="B5772" s="181" t="str">
        <f t="shared" si="372"/>
        <v>17-05-2022</v>
      </c>
      <c r="C5772" s="79" t="e">
        <f t="shared" si="370"/>
        <v>#VALUE!</v>
      </c>
      <c r="D5772" s="195" t="s">
        <v>408</v>
      </c>
      <c r="E5772" s="53" t="s">
        <v>221</v>
      </c>
      <c r="F5772" s="53" t="s">
        <v>146</v>
      </c>
      <c r="G5772" s="50" t="s">
        <v>138</v>
      </c>
      <c r="H5772" s="50" t="s">
        <v>144</v>
      </c>
      <c r="I5772" s="53">
        <v>42</v>
      </c>
      <c r="J5772" s="61">
        <v>0.83</v>
      </c>
      <c r="K5772" s="64">
        <f t="shared" si="373"/>
        <v>1.1202893855955081</v>
      </c>
      <c r="M5772" s="2"/>
    </row>
    <row r="5773" spans="1:13" x14ac:dyDescent="0.2">
      <c r="A5773" s="47" t="e">
        <f t="shared" si="371"/>
        <v>#VALUE!</v>
      </c>
      <c r="B5773" s="181" t="str">
        <f t="shared" si="372"/>
        <v>17-05-2022</v>
      </c>
      <c r="C5773" s="79" t="e">
        <f t="shared" si="370"/>
        <v>#VALUE!</v>
      </c>
      <c r="D5773" s="195" t="s">
        <v>408</v>
      </c>
      <c r="E5773" s="53" t="s">
        <v>221</v>
      </c>
      <c r="F5773" s="53" t="s">
        <v>146</v>
      </c>
      <c r="G5773" s="50" t="s">
        <v>138</v>
      </c>
      <c r="H5773" s="50" t="s">
        <v>144</v>
      </c>
      <c r="I5773" s="53">
        <v>35</v>
      </c>
      <c r="J5773" s="61">
        <v>0.42</v>
      </c>
      <c r="K5773" s="64">
        <f t="shared" si="373"/>
        <v>0.97959183673469385</v>
      </c>
      <c r="M5773" s="2"/>
    </row>
    <row r="5774" spans="1:13" x14ac:dyDescent="0.2">
      <c r="A5774" s="47" t="e">
        <f t="shared" si="371"/>
        <v>#VALUE!</v>
      </c>
      <c r="B5774" s="181" t="str">
        <f t="shared" si="372"/>
        <v>17-05-2022</v>
      </c>
      <c r="C5774" s="79" t="e">
        <f t="shared" si="370"/>
        <v>#VALUE!</v>
      </c>
      <c r="D5774" s="195" t="s">
        <v>408</v>
      </c>
      <c r="E5774" s="53" t="s">
        <v>221</v>
      </c>
      <c r="F5774" s="53" t="s">
        <v>146</v>
      </c>
      <c r="G5774" s="50" t="s">
        <v>138</v>
      </c>
      <c r="H5774" s="50" t="s">
        <v>144</v>
      </c>
      <c r="I5774" s="53">
        <v>38</v>
      </c>
      <c r="J5774" s="61">
        <v>0.69</v>
      </c>
      <c r="K5774" s="64">
        <f t="shared" si="373"/>
        <v>1.2574719346843564</v>
      </c>
      <c r="M5774" s="2"/>
    </row>
    <row r="5775" spans="1:13" x14ac:dyDescent="0.2">
      <c r="A5775" s="47" t="e">
        <f t="shared" si="371"/>
        <v>#VALUE!</v>
      </c>
      <c r="B5775" s="181" t="str">
        <f t="shared" si="372"/>
        <v>17-05-2022</v>
      </c>
      <c r="C5775" s="79" t="e">
        <f t="shared" si="370"/>
        <v>#VALUE!</v>
      </c>
      <c r="D5775" s="195" t="s">
        <v>408</v>
      </c>
      <c r="E5775" s="53" t="s">
        <v>221</v>
      </c>
      <c r="F5775" s="53" t="s">
        <v>146</v>
      </c>
      <c r="G5775" s="50" t="s">
        <v>138</v>
      </c>
      <c r="H5775" s="50" t="s">
        <v>144</v>
      </c>
      <c r="I5775" s="53">
        <v>38</v>
      </c>
      <c r="J5775" s="61">
        <v>0.59</v>
      </c>
      <c r="K5775" s="64">
        <f t="shared" si="373"/>
        <v>1.0752296253098119</v>
      </c>
      <c r="M5775" s="2"/>
    </row>
    <row r="5776" spans="1:13" x14ac:dyDescent="0.2">
      <c r="A5776" s="47" t="e">
        <f t="shared" si="371"/>
        <v>#VALUE!</v>
      </c>
      <c r="B5776" s="181" t="str">
        <f t="shared" si="372"/>
        <v>17-05-2022</v>
      </c>
      <c r="C5776" s="79" t="e">
        <f t="shared" si="370"/>
        <v>#VALUE!</v>
      </c>
      <c r="D5776" s="195" t="s">
        <v>408</v>
      </c>
      <c r="E5776" s="53" t="s">
        <v>221</v>
      </c>
      <c r="F5776" s="53" t="s">
        <v>146</v>
      </c>
      <c r="G5776" s="50" t="s">
        <v>138</v>
      </c>
      <c r="H5776" s="50" t="s">
        <v>144</v>
      </c>
      <c r="I5776" s="53">
        <v>43</v>
      </c>
      <c r="J5776" s="61">
        <v>0.94</v>
      </c>
      <c r="K5776" s="64">
        <f t="shared" si="373"/>
        <v>1.1822858364672293</v>
      </c>
      <c r="M5776" s="2"/>
    </row>
    <row r="5777" spans="1:13" x14ac:dyDescent="0.2">
      <c r="A5777" s="47" t="e">
        <f t="shared" si="371"/>
        <v>#VALUE!</v>
      </c>
      <c r="B5777" s="181" t="str">
        <f t="shared" si="372"/>
        <v>17-05-2022</v>
      </c>
      <c r="C5777" s="79" t="e">
        <f t="shared" si="370"/>
        <v>#VALUE!</v>
      </c>
      <c r="D5777" s="195" t="s">
        <v>408</v>
      </c>
      <c r="E5777" s="53" t="s">
        <v>221</v>
      </c>
      <c r="F5777" s="53" t="s">
        <v>146</v>
      </c>
      <c r="G5777" s="50" t="s">
        <v>138</v>
      </c>
      <c r="H5777" s="50" t="s">
        <v>144</v>
      </c>
      <c r="I5777" s="53">
        <v>43</v>
      </c>
      <c r="J5777" s="61">
        <v>0.9</v>
      </c>
      <c r="K5777" s="64">
        <f t="shared" si="373"/>
        <v>1.1319758008728791</v>
      </c>
      <c r="M5777" s="2"/>
    </row>
    <row r="5778" spans="1:13" x14ac:dyDescent="0.2">
      <c r="A5778" s="47" t="e">
        <f t="shared" si="371"/>
        <v>#VALUE!</v>
      </c>
      <c r="B5778" s="181" t="str">
        <f t="shared" si="372"/>
        <v>17-05-2022</v>
      </c>
      <c r="C5778" s="79" t="e">
        <f t="shared" si="370"/>
        <v>#VALUE!</v>
      </c>
      <c r="D5778" s="195" t="s">
        <v>408</v>
      </c>
      <c r="E5778" s="53" t="s">
        <v>221</v>
      </c>
      <c r="F5778" s="53" t="s">
        <v>146</v>
      </c>
      <c r="G5778" s="50" t="s">
        <v>138</v>
      </c>
      <c r="H5778" s="50" t="s">
        <v>144</v>
      </c>
      <c r="I5778" s="53">
        <v>37</v>
      </c>
      <c r="J5778" s="61">
        <v>0.56000000000000005</v>
      </c>
      <c r="K5778" s="64">
        <f t="shared" si="373"/>
        <v>1.1055613685270371</v>
      </c>
      <c r="M5778" s="2"/>
    </row>
    <row r="5779" spans="1:13" x14ac:dyDescent="0.2">
      <c r="A5779" s="47" t="e">
        <f t="shared" si="371"/>
        <v>#VALUE!</v>
      </c>
      <c r="B5779" s="181" t="str">
        <f t="shared" si="372"/>
        <v>17-05-2022</v>
      </c>
      <c r="C5779" s="79" t="e">
        <f t="shared" si="370"/>
        <v>#VALUE!</v>
      </c>
      <c r="D5779" s="195" t="s">
        <v>408</v>
      </c>
      <c r="E5779" s="53" t="s">
        <v>221</v>
      </c>
      <c r="F5779" s="53" t="s">
        <v>146</v>
      </c>
      <c r="G5779" s="50" t="s">
        <v>138</v>
      </c>
      <c r="H5779" s="50" t="s">
        <v>144</v>
      </c>
      <c r="I5779" s="53">
        <v>45</v>
      </c>
      <c r="J5779" s="61">
        <v>1.24</v>
      </c>
      <c r="K5779" s="64">
        <f t="shared" si="373"/>
        <v>1.3607681755829903</v>
      </c>
      <c r="M5779" s="2"/>
    </row>
    <row r="5780" spans="1:13" x14ac:dyDescent="0.2">
      <c r="A5780" s="47" t="e">
        <f t="shared" si="371"/>
        <v>#VALUE!</v>
      </c>
      <c r="B5780" s="181" t="str">
        <f t="shared" si="372"/>
        <v>17-05-2022</v>
      </c>
      <c r="C5780" s="79" t="e">
        <f t="shared" si="370"/>
        <v>#VALUE!</v>
      </c>
      <c r="D5780" s="195" t="s">
        <v>408</v>
      </c>
      <c r="E5780" s="53" t="s">
        <v>221</v>
      </c>
      <c r="F5780" s="53" t="s">
        <v>146</v>
      </c>
      <c r="G5780" s="50" t="s">
        <v>138</v>
      </c>
      <c r="H5780" s="50" t="s">
        <v>144</v>
      </c>
      <c r="I5780" s="53">
        <v>45</v>
      </c>
      <c r="J5780" s="61">
        <v>1.06</v>
      </c>
      <c r="K5780" s="64">
        <f t="shared" si="373"/>
        <v>1.1632373113854595</v>
      </c>
      <c r="M5780" s="2"/>
    </row>
    <row r="5781" spans="1:13" x14ac:dyDescent="0.2">
      <c r="A5781" s="47" t="e">
        <f t="shared" si="371"/>
        <v>#VALUE!</v>
      </c>
      <c r="B5781" s="181" t="str">
        <f t="shared" si="372"/>
        <v>17-05-2022</v>
      </c>
      <c r="C5781" s="79" t="e">
        <f t="shared" si="370"/>
        <v>#VALUE!</v>
      </c>
      <c r="D5781" s="195" t="s">
        <v>408</v>
      </c>
      <c r="E5781" s="53" t="s">
        <v>221</v>
      </c>
      <c r="F5781" s="53" t="s">
        <v>146</v>
      </c>
      <c r="G5781" s="50" t="s">
        <v>138</v>
      </c>
      <c r="H5781" s="50" t="s">
        <v>144</v>
      </c>
      <c r="I5781" s="53">
        <v>46</v>
      </c>
      <c r="J5781" s="61">
        <v>1.5</v>
      </c>
      <c r="K5781" s="64">
        <f t="shared" si="373"/>
        <v>1.5410536697624722</v>
      </c>
      <c r="M5781" s="2"/>
    </row>
    <row r="5782" spans="1:13" x14ac:dyDescent="0.2">
      <c r="A5782" s="47" t="e">
        <f t="shared" si="371"/>
        <v>#VALUE!</v>
      </c>
      <c r="B5782" s="181" t="str">
        <f t="shared" si="372"/>
        <v>17-05-2022</v>
      </c>
      <c r="C5782" s="79" t="e">
        <f t="shared" si="370"/>
        <v>#VALUE!</v>
      </c>
      <c r="D5782" s="195" t="s">
        <v>408</v>
      </c>
      <c r="E5782" s="53" t="s">
        <v>223</v>
      </c>
      <c r="F5782" s="53" t="s">
        <v>146</v>
      </c>
      <c r="G5782" s="50" t="s">
        <v>138</v>
      </c>
      <c r="H5782" s="50" t="s">
        <v>144</v>
      </c>
      <c r="I5782" s="53">
        <v>35</v>
      </c>
      <c r="J5782" s="61">
        <v>0.43</v>
      </c>
      <c r="K5782" s="64">
        <f t="shared" si="373"/>
        <v>1.0029154518950438</v>
      </c>
      <c r="M5782" s="2"/>
    </row>
    <row r="5783" spans="1:13" x14ac:dyDescent="0.2">
      <c r="A5783" s="47" t="e">
        <f t="shared" si="371"/>
        <v>#VALUE!</v>
      </c>
      <c r="B5783" s="181" t="str">
        <f t="shared" si="372"/>
        <v>17-05-2022</v>
      </c>
      <c r="C5783" s="79" t="e">
        <f t="shared" si="370"/>
        <v>#VALUE!</v>
      </c>
      <c r="D5783" s="195" t="s">
        <v>408</v>
      </c>
      <c r="E5783" s="53" t="s">
        <v>223</v>
      </c>
      <c r="F5783" s="53" t="s">
        <v>146</v>
      </c>
      <c r="G5783" s="50" t="s">
        <v>138</v>
      </c>
      <c r="H5783" s="50" t="s">
        <v>144</v>
      </c>
      <c r="I5783" s="53">
        <v>36</v>
      </c>
      <c r="J5783" s="61">
        <v>0.51</v>
      </c>
      <c r="K5783" s="64">
        <f t="shared" si="373"/>
        <v>1.0931069958847737</v>
      </c>
      <c r="M5783" s="2"/>
    </row>
    <row r="5784" spans="1:13" x14ac:dyDescent="0.2">
      <c r="A5784" s="47" t="e">
        <f t="shared" si="371"/>
        <v>#VALUE!</v>
      </c>
      <c r="B5784" s="181" t="str">
        <f t="shared" si="372"/>
        <v>17-05-2022</v>
      </c>
      <c r="C5784" s="79" t="e">
        <f t="shared" ref="C5784:C5847" si="374">WEEKNUM(D5784)</f>
        <v>#VALUE!</v>
      </c>
      <c r="D5784" s="195" t="s">
        <v>408</v>
      </c>
      <c r="E5784" s="53" t="s">
        <v>223</v>
      </c>
      <c r="F5784" s="53" t="s">
        <v>146</v>
      </c>
      <c r="G5784" s="50" t="s">
        <v>138</v>
      </c>
      <c r="H5784" s="50" t="s">
        <v>144</v>
      </c>
      <c r="I5784" s="53">
        <v>33</v>
      </c>
      <c r="J5784" s="61">
        <v>0.32</v>
      </c>
      <c r="K5784" s="64">
        <f t="shared" si="373"/>
        <v>0.89044717143890695</v>
      </c>
      <c r="M5784" s="2"/>
    </row>
    <row r="5785" spans="1:13" x14ac:dyDescent="0.2">
      <c r="A5785" s="47" t="e">
        <f t="shared" si="371"/>
        <v>#VALUE!</v>
      </c>
      <c r="B5785" s="181" t="str">
        <f t="shared" si="372"/>
        <v>17-05-2022</v>
      </c>
      <c r="C5785" s="79" t="e">
        <f t="shared" si="374"/>
        <v>#VALUE!</v>
      </c>
      <c r="D5785" s="195" t="s">
        <v>408</v>
      </c>
      <c r="E5785" s="53" t="s">
        <v>223</v>
      </c>
      <c r="F5785" s="53" t="s">
        <v>146</v>
      </c>
      <c r="G5785" s="50" t="s">
        <v>138</v>
      </c>
      <c r="H5785" s="50" t="s">
        <v>144</v>
      </c>
      <c r="I5785" s="53">
        <v>34</v>
      </c>
      <c r="J5785" s="61">
        <v>0.39</v>
      </c>
      <c r="K5785" s="64">
        <f t="shared" si="373"/>
        <v>0.99226541827803783</v>
      </c>
      <c r="M5785" s="2"/>
    </row>
    <row r="5786" spans="1:13" x14ac:dyDescent="0.2">
      <c r="A5786" s="47" t="e">
        <f t="shared" si="371"/>
        <v>#VALUE!</v>
      </c>
      <c r="B5786" s="181" t="str">
        <f t="shared" si="372"/>
        <v>17-05-2022</v>
      </c>
      <c r="C5786" s="79" t="e">
        <f t="shared" si="374"/>
        <v>#VALUE!</v>
      </c>
      <c r="D5786" s="195" t="s">
        <v>408</v>
      </c>
      <c r="E5786" s="53" t="s">
        <v>223</v>
      </c>
      <c r="F5786" s="53" t="s">
        <v>146</v>
      </c>
      <c r="G5786" s="50" t="s">
        <v>138</v>
      </c>
      <c r="H5786" s="50" t="s">
        <v>144</v>
      </c>
      <c r="I5786" s="53">
        <v>35</v>
      </c>
      <c r="J5786" s="61">
        <v>0.39</v>
      </c>
      <c r="K5786" s="64">
        <f t="shared" si="373"/>
        <v>0.90962099125364426</v>
      </c>
      <c r="M5786" s="2"/>
    </row>
    <row r="5787" spans="1:13" x14ac:dyDescent="0.2">
      <c r="A5787" s="47" t="e">
        <f t="shared" si="371"/>
        <v>#VALUE!</v>
      </c>
      <c r="B5787" s="181" t="str">
        <f t="shared" si="372"/>
        <v>17-05-2022</v>
      </c>
      <c r="C5787" s="79" t="e">
        <f t="shared" si="374"/>
        <v>#VALUE!</v>
      </c>
      <c r="D5787" s="195" t="s">
        <v>408</v>
      </c>
      <c r="E5787" s="53" t="s">
        <v>223</v>
      </c>
      <c r="F5787" s="53" t="s">
        <v>146</v>
      </c>
      <c r="G5787" s="50" t="s">
        <v>138</v>
      </c>
      <c r="H5787" s="50" t="s">
        <v>144</v>
      </c>
      <c r="I5787" s="53">
        <v>37</v>
      </c>
      <c r="J5787" s="61">
        <v>0.5</v>
      </c>
      <c r="K5787" s="64">
        <f t="shared" si="373"/>
        <v>0.98710836475628294</v>
      </c>
      <c r="M5787" s="2"/>
    </row>
    <row r="5788" spans="1:13" x14ac:dyDescent="0.2">
      <c r="A5788" s="47" t="e">
        <f t="shared" si="371"/>
        <v>#VALUE!</v>
      </c>
      <c r="B5788" s="181" t="str">
        <f t="shared" si="372"/>
        <v>17-05-2022</v>
      </c>
      <c r="C5788" s="79" t="e">
        <f t="shared" si="374"/>
        <v>#VALUE!</v>
      </c>
      <c r="D5788" s="195" t="s">
        <v>408</v>
      </c>
      <c r="E5788" s="53" t="s">
        <v>223</v>
      </c>
      <c r="F5788" s="53" t="s">
        <v>146</v>
      </c>
      <c r="G5788" s="50" t="s">
        <v>138</v>
      </c>
      <c r="H5788" s="50" t="s">
        <v>144</v>
      </c>
      <c r="I5788" s="53">
        <v>36</v>
      </c>
      <c r="J5788" s="61">
        <v>0.46</v>
      </c>
      <c r="K5788" s="64">
        <f t="shared" si="373"/>
        <v>0.98593964334705075</v>
      </c>
      <c r="M5788" s="2"/>
    </row>
    <row r="5789" spans="1:13" x14ac:dyDescent="0.2">
      <c r="A5789" s="47" t="e">
        <f t="shared" si="371"/>
        <v>#VALUE!</v>
      </c>
      <c r="B5789" s="181" t="str">
        <f t="shared" si="372"/>
        <v>17-05-2022</v>
      </c>
      <c r="C5789" s="79" t="e">
        <f t="shared" si="374"/>
        <v>#VALUE!</v>
      </c>
      <c r="D5789" s="195" t="s">
        <v>408</v>
      </c>
      <c r="E5789" s="53" t="s">
        <v>223</v>
      </c>
      <c r="F5789" s="53" t="s">
        <v>146</v>
      </c>
      <c r="G5789" s="50" t="s">
        <v>138</v>
      </c>
      <c r="H5789" s="50" t="s">
        <v>144</v>
      </c>
      <c r="I5789" s="53">
        <v>39</v>
      </c>
      <c r="J5789" s="61">
        <v>0.7</v>
      </c>
      <c r="K5789" s="64">
        <f t="shared" si="373"/>
        <v>1.1800603516579848</v>
      </c>
      <c r="M5789" s="2"/>
    </row>
    <row r="5790" spans="1:13" x14ac:dyDescent="0.2">
      <c r="A5790" s="47" t="e">
        <f t="shared" si="371"/>
        <v>#VALUE!</v>
      </c>
      <c r="B5790" s="181" t="str">
        <f t="shared" si="372"/>
        <v>17-05-2022</v>
      </c>
      <c r="C5790" s="79" t="e">
        <f t="shared" si="374"/>
        <v>#VALUE!</v>
      </c>
      <c r="D5790" s="195" t="s">
        <v>408</v>
      </c>
      <c r="E5790" s="53" t="s">
        <v>223</v>
      </c>
      <c r="F5790" s="53" t="s">
        <v>146</v>
      </c>
      <c r="G5790" s="50" t="s">
        <v>138</v>
      </c>
      <c r="H5790" s="50" t="s">
        <v>144</v>
      </c>
      <c r="I5790" s="53">
        <v>35</v>
      </c>
      <c r="J5790" s="61">
        <v>0.43</v>
      </c>
      <c r="K5790" s="64">
        <f t="shared" si="373"/>
        <v>1.0029154518950438</v>
      </c>
      <c r="M5790" s="2"/>
    </row>
    <row r="5791" spans="1:13" x14ac:dyDescent="0.2">
      <c r="A5791" s="47" t="e">
        <f t="shared" si="371"/>
        <v>#VALUE!</v>
      </c>
      <c r="B5791" s="181" t="str">
        <f t="shared" si="372"/>
        <v>17-05-2022</v>
      </c>
      <c r="C5791" s="79" t="e">
        <f t="shared" si="374"/>
        <v>#VALUE!</v>
      </c>
      <c r="D5791" s="195" t="s">
        <v>408</v>
      </c>
      <c r="E5791" s="53" t="s">
        <v>223</v>
      </c>
      <c r="F5791" s="53" t="s">
        <v>146</v>
      </c>
      <c r="G5791" s="50" t="s">
        <v>138</v>
      </c>
      <c r="H5791" s="50" t="s">
        <v>144</v>
      </c>
      <c r="I5791" s="53">
        <v>40</v>
      </c>
      <c r="J5791" s="61">
        <v>0.62</v>
      </c>
      <c r="K5791" s="64">
        <f t="shared" si="373"/>
        <v>0.96875</v>
      </c>
      <c r="M5791" s="2"/>
    </row>
    <row r="5792" spans="1:13" x14ac:dyDescent="0.2">
      <c r="A5792" s="47" t="e">
        <f t="shared" si="371"/>
        <v>#VALUE!</v>
      </c>
      <c r="B5792" s="181" t="str">
        <f t="shared" si="372"/>
        <v>17-05-2022</v>
      </c>
      <c r="C5792" s="79" t="e">
        <f t="shared" si="374"/>
        <v>#VALUE!</v>
      </c>
      <c r="D5792" s="195" t="s">
        <v>408</v>
      </c>
      <c r="E5792" s="53" t="s">
        <v>223</v>
      </c>
      <c r="F5792" s="53" t="s">
        <v>146</v>
      </c>
      <c r="G5792" s="50" t="s">
        <v>138</v>
      </c>
      <c r="H5792" s="50" t="s">
        <v>144</v>
      </c>
      <c r="I5792" s="53">
        <v>38</v>
      </c>
      <c r="J5792" s="61">
        <v>0.56000000000000005</v>
      </c>
      <c r="K5792" s="64">
        <f t="shared" si="373"/>
        <v>1.0205569324974488</v>
      </c>
      <c r="M5792" s="2"/>
    </row>
    <row r="5793" spans="1:13" x14ac:dyDescent="0.2">
      <c r="A5793" s="47" t="e">
        <f t="shared" si="371"/>
        <v>#VALUE!</v>
      </c>
      <c r="B5793" s="181" t="str">
        <f t="shared" si="372"/>
        <v>17-05-2022</v>
      </c>
      <c r="C5793" s="79" t="e">
        <f t="shared" si="374"/>
        <v>#VALUE!</v>
      </c>
      <c r="D5793" s="195" t="s">
        <v>408</v>
      </c>
      <c r="E5793" s="53" t="s">
        <v>223</v>
      </c>
      <c r="F5793" s="53" t="s">
        <v>146</v>
      </c>
      <c r="G5793" s="50" t="s">
        <v>138</v>
      </c>
      <c r="H5793" s="50" t="s">
        <v>144</v>
      </c>
      <c r="I5793" s="53">
        <v>42</v>
      </c>
      <c r="J5793" s="61">
        <v>0.65</v>
      </c>
      <c r="K5793" s="64">
        <f t="shared" si="373"/>
        <v>0.87733506100853043</v>
      </c>
      <c r="M5793" s="2"/>
    </row>
    <row r="5794" spans="1:13" x14ac:dyDescent="0.2">
      <c r="A5794" s="47" t="e">
        <f t="shared" si="371"/>
        <v>#VALUE!</v>
      </c>
      <c r="B5794" s="181" t="str">
        <f t="shared" si="372"/>
        <v>17-05-2022</v>
      </c>
      <c r="C5794" s="79" t="e">
        <f t="shared" si="374"/>
        <v>#VALUE!</v>
      </c>
      <c r="D5794" s="195" t="s">
        <v>408</v>
      </c>
      <c r="E5794" s="53" t="s">
        <v>223</v>
      </c>
      <c r="F5794" s="53" t="s">
        <v>146</v>
      </c>
      <c r="G5794" s="50" t="s">
        <v>138</v>
      </c>
      <c r="H5794" s="50" t="s">
        <v>144</v>
      </c>
      <c r="I5794" s="53">
        <v>37</v>
      </c>
      <c r="J5794" s="61">
        <v>0.51</v>
      </c>
      <c r="K5794" s="64">
        <f t="shared" si="373"/>
        <v>1.0068505320514085</v>
      </c>
      <c r="M5794" s="2"/>
    </row>
    <row r="5795" spans="1:13" x14ac:dyDescent="0.2">
      <c r="A5795" s="47" t="e">
        <f t="shared" si="371"/>
        <v>#VALUE!</v>
      </c>
      <c r="B5795" s="181" t="str">
        <f t="shared" si="372"/>
        <v>17-05-2022</v>
      </c>
      <c r="C5795" s="79" t="e">
        <f t="shared" si="374"/>
        <v>#VALUE!</v>
      </c>
      <c r="D5795" s="195" t="s">
        <v>408</v>
      </c>
      <c r="E5795" s="53" t="s">
        <v>223</v>
      </c>
      <c r="F5795" s="53" t="s">
        <v>146</v>
      </c>
      <c r="G5795" s="50" t="s">
        <v>138</v>
      </c>
      <c r="H5795" s="50" t="s">
        <v>144</v>
      </c>
      <c r="I5795" s="53">
        <v>35</v>
      </c>
      <c r="J5795" s="61">
        <v>0.45</v>
      </c>
      <c r="K5795" s="64">
        <f t="shared" si="373"/>
        <v>1.0495626822157433</v>
      </c>
      <c r="M5795" s="2"/>
    </row>
    <row r="5796" spans="1:13" x14ac:dyDescent="0.2">
      <c r="A5796" s="47" t="e">
        <f t="shared" si="371"/>
        <v>#VALUE!</v>
      </c>
      <c r="B5796" s="181" t="str">
        <f t="shared" si="372"/>
        <v>17-05-2022</v>
      </c>
      <c r="C5796" s="79" t="e">
        <f t="shared" si="374"/>
        <v>#VALUE!</v>
      </c>
      <c r="D5796" s="195" t="s">
        <v>408</v>
      </c>
      <c r="E5796" s="53" t="s">
        <v>223</v>
      </c>
      <c r="F5796" s="53" t="s">
        <v>146</v>
      </c>
      <c r="G5796" s="50" t="s">
        <v>138</v>
      </c>
      <c r="H5796" s="50" t="s">
        <v>144</v>
      </c>
      <c r="I5796" s="53">
        <v>37</v>
      </c>
      <c r="J5796" s="61">
        <v>0.55000000000000004</v>
      </c>
      <c r="K5796" s="64">
        <f t="shared" si="373"/>
        <v>1.0858192012319114</v>
      </c>
      <c r="M5796" s="2"/>
    </row>
    <row r="5797" spans="1:13" x14ac:dyDescent="0.2">
      <c r="A5797" s="47" t="e">
        <f t="shared" si="371"/>
        <v>#VALUE!</v>
      </c>
      <c r="B5797" s="181" t="str">
        <f t="shared" si="372"/>
        <v>17-05-2022</v>
      </c>
      <c r="C5797" s="79" t="e">
        <f t="shared" si="374"/>
        <v>#VALUE!</v>
      </c>
      <c r="D5797" s="195" t="s">
        <v>408</v>
      </c>
      <c r="E5797" s="53" t="s">
        <v>223</v>
      </c>
      <c r="F5797" s="53" t="s">
        <v>146</v>
      </c>
      <c r="G5797" s="50" t="s">
        <v>138</v>
      </c>
      <c r="H5797" s="50" t="s">
        <v>144</v>
      </c>
      <c r="I5797" s="53">
        <v>34</v>
      </c>
      <c r="J5797" s="61">
        <v>0.43</v>
      </c>
      <c r="K5797" s="64">
        <f t="shared" si="373"/>
        <v>1.0940362304091187</v>
      </c>
      <c r="M5797" s="2"/>
    </row>
    <row r="5798" spans="1:13" x14ac:dyDescent="0.2">
      <c r="A5798" s="47" t="e">
        <f t="shared" ref="A5798:A5861" si="375">YEAR(D5798)</f>
        <v>#VALUE!</v>
      </c>
      <c r="B5798" s="181" t="str">
        <f t="shared" si="372"/>
        <v>17-05-2022</v>
      </c>
      <c r="C5798" s="79" t="e">
        <f t="shared" si="374"/>
        <v>#VALUE!</v>
      </c>
      <c r="D5798" s="195" t="s">
        <v>408</v>
      </c>
      <c r="E5798" s="53" t="s">
        <v>223</v>
      </c>
      <c r="F5798" s="53" t="s">
        <v>146</v>
      </c>
      <c r="G5798" s="50" t="s">
        <v>138</v>
      </c>
      <c r="H5798" s="50" t="s">
        <v>144</v>
      </c>
      <c r="I5798" s="53">
        <v>44</v>
      </c>
      <c r="J5798" s="61">
        <v>0.97</v>
      </c>
      <c r="K5798" s="64">
        <f t="shared" si="373"/>
        <v>1.1387114951164539</v>
      </c>
      <c r="M5798" s="2"/>
    </row>
    <row r="5799" spans="1:13" x14ac:dyDescent="0.2">
      <c r="A5799" s="47" t="e">
        <f t="shared" si="375"/>
        <v>#VALUE!</v>
      </c>
      <c r="B5799" s="181" t="str">
        <f t="shared" si="372"/>
        <v>17-05-2022</v>
      </c>
      <c r="C5799" s="79" t="e">
        <f t="shared" si="374"/>
        <v>#VALUE!</v>
      </c>
      <c r="D5799" s="195" t="s">
        <v>408</v>
      </c>
      <c r="E5799" s="53" t="s">
        <v>223</v>
      </c>
      <c r="F5799" s="53" t="s">
        <v>146</v>
      </c>
      <c r="G5799" s="50" t="s">
        <v>138</v>
      </c>
      <c r="H5799" s="50" t="s">
        <v>144</v>
      </c>
      <c r="I5799" s="53">
        <v>38</v>
      </c>
      <c r="J5799" s="61">
        <v>0.53</v>
      </c>
      <c r="K5799" s="64">
        <f t="shared" si="373"/>
        <v>0.9658842396850853</v>
      </c>
      <c r="M5799" s="2"/>
    </row>
    <row r="5800" spans="1:13" x14ac:dyDescent="0.2">
      <c r="A5800" s="47" t="e">
        <f t="shared" si="375"/>
        <v>#VALUE!</v>
      </c>
      <c r="B5800" s="181" t="str">
        <f t="shared" si="372"/>
        <v>17-05-2022</v>
      </c>
      <c r="C5800" s="79" t="e">
        <f t="shared" si="374"/>
        <v>#VALUE!</v>
      </c>
      <c r="D5800" s="195" t="s">
        <v>408</v>
      </c>
      <c r="E5800" s="53" t="s">
        <v>223</v>
      </c>
      <c r="F5800" s="53" t="s">
        <v>146</v>
      </c>
      <c r="G5800" s="50" t="s">
        <v>138</v>
      </c>
      <c r="H5800" s="50" t="s">
        <v>144</v>
      </c>
      <c r="I5800" s="53">
        <v>36</v>
      </c>
      <c r="J5800" s="61">
        <v>0.48</v>
      </c>
      <c r="K5800" s="64">
        <f t="shared" si="373"/>
        <v>1.0288065843621399</v>
      </c>
      <c r="M5800" s="2"/>
    </row>
    <row r="5801" spans="1:13" x14ac:dyDescent="0.2">
      <c r="A5801" s="47" t="e">
        <f t="shared" si="375"/>
        <v>#VALUE!</v>
      </c>
      <c r="B5801" s="181" t="str">
        <f t="shared" si="372"/>
        <v>17-05-2022</v>
      </c>
      <c r="C5801" s="79" t="e">
        <f t="shared" si="374"/>
        <v>#VALUE!</v>
      </c>
      <c r="D5801" s="195" t="s">
        <v>408</v>
      </c>
      <c r="E5801" s="53" t="s">
        <v>223</v>
      </c>
      <c r="F5801" s="53" t="s">
        <v>146</v>
      </c>
      <c r="G5801" s="50" t="s">
        <v>138</v>
      </c>
      <c r="H5801" s="50" t="s">
        <v>144</v>
      </c>
      <c r="I5801" s="53">
        <v>38</v>
      </c>
      <c r="J5801" s="61">
        <v>0.54</v>
      </c>
      <c r="K5801" s="64">
        <f t="shared" si="373"/>
        <v>0.9841084706225397</v>
      </c>
      <c r="M5801" s="2"/>
    </row>
    <row r="5802" spans="1:13" x14ac:dyDescent="0.2">
      <c r="A5802" s="47" t="e">
        <f t="shared" si="375"/>
        <v>#VALUE!</v>
      </c>
      <c r="B5802" s="181" t="str">
        <f t="shared" si="372"/>
        <v>17-05-2022</v>
      </c>
      <c r="C5802" s="79" t="e">
        <f t="shared" si="374"/>
        <v>#VALUE!</v>
      </c>
      <c r="D5802" s="195" t="s">
        <v>408</v>
      </c>
      <c r="E5802" s="53" t="s">
        <v>223</v>
      </c>
      <c r="F5802" s="53" t="s">
        <v>146</v>
      </c>
      <c r="G5802" s="50" t="s">
        <v>138</v>
      </c>
      <c r="H5802" s="50" t="s">
        <v>144</v>
      </c>
      <c r="I5802" s="53">
        <v>37</v>
      </c>
      <c r="J5802" s="61">
        <v>0.64</v>
      </c>
      <c r="K5802" s="64">
        <f t="shared" si="373"/>
        <v>1.2634987068880421</v>
      </c>
      <c r="M5802" s="2"/>
    </row>
    <row r="5803" spans="1:13" x14ac:dyDescent="0.2">
      <c r="A5803" s="47" t="e">
        <f t="shared" si="375"/>
        <v>#VALUE!</v>
      </c>
      <c r="B5803" s="181" t="str">
        <f t="shared" si="372"/>
        <v>17-05-2022</v>
      </c>
      <c r="C5803" s="79" t="e">
        <f t="shared" si="374"/>
        <v>#VALUE!</v>
      </c>
      <c r="D5803" s="195" t="s">
        <v>408</v>
      </c>
      <c r="E5803" s="53" t="s">
        <v>223</v>
      </c>
      <c r="F5803" s="53" t="s">
        <v>146</v>
      </c>
      <c r="G5803" s="50" t="s">
        <v>138</v>
      </c>
      <c r="H5803" s="50" t="s">
        <v>144</v>
      </c>
      <c r="I5803" s="53">
        <v>40</v>
      </c>
      <c r="J5803" s="61">
        <v>0.38</v>
      </c>
      <c r="K5803" s="64">
        <f t="shared" si="373"/>
        <v>0.59375</v>
      </c>
      <c r="M5803" s="2"/>
    </row>
    <row r="5804" spans="1:13" x14ac:dyDescent="0.2">
      <c r="A5804" s="47" t="e">
        <f t="shared" si="375"/>
        <v>#VALUE!</v>
      </c>
      <c r="B5804" s="181" t="str">
        <f t="shared" ref="B5804:B5867" si="376">TEXT(D5804,"mmm")</f>
        <v>17-05-2022</v>
      </c>
      <c r="C5804" s="79" t="e">
        <f t="shared" si="374"/>
        <v>#VALUE!</v>
      </c>
      <c r="D5804" s="195" t="s">
        <v>408</v>
      </c>
      <c r="E5804" s="53" t="s">
        <v>223</v>
      </c>
      <c r="F5804" s="53" t="s">
        <v>146</v>
      </c>
      <c r="G5804" s="50" t="s">
        <v>138</v>
      </c>
      <c r="H5804" s="50" t="s">
        <v>144</v>
      </c>
      <c r="I5804" s="53">
        <v>40</v>
      </c>
      <c r="J5804" s="61">
        <v>0.76</v>
      </c>
      <c r="K5804" s="64">
        <f t="shared" si="373"/>
        <v>1.1875</v>
      </c>
      <c r="M5804" s="2"/>
    </row>
    <row r="5805" spans="1:13" x14ac:dyDescent="0.2">
      <c r="A5805" s="47" t="e">
        <f t="shared" si="375"/>
        <v>#VALUE!</v>
      </c>
      <c r="B5805" s="181" t="str">
        <f t="shared" si="376"/>
        <v>17-05-2022</v>
      </c>
      <c r="C5805" s="79" t="e">
        <f t="shared" si="374"/>
        <v>#VALUE!</v>
      </c>
      <c r="D5805" s="195" t="s">
        <v>408</v>
      </c>
      <c r="E5805" s="53" t="s">
        <v>223</v>
      </c>
      <c r="F5805" s="53" t="s">
        <v>146</v>
      </c>
      <c r="G5805" s="50" t="s">
        <v>138</v>
      </c>
      <c r="H5805" s="50" t="s">
        <v>144</v>
      </c>
      <c r="I5805" s="53">
        <v>48</v>
      </c>
      <c r="J5805" s="61">
        <v>1.35</v>
      </c>
      <c r="K5805" s="64">
        <f t="shared" si="373"/>
        <v>1.220703125</v>
      </c>
      <c r="M5805" s="2"/>
    </row>
    <row r="5806" spans="1:13" x14ac:dyDescent="0.2">
      <c r="A5806" s="47" t="e">
        <f t="shared" si="375"/>
        <v>#VALUE!</v>
      </c>
      <c r="B5806" s="181" t="str">
        <f t="shared" si="376"/>
        <v>17-05-2022</v>
      </c>
      <c r="C5806" s="79" t="e">
        <f t="shared" si="374"/>
        <v>#VALUE!</v>
      </c>
      <c r="D5806" s="195" t="s">
        <v>408</v>
      </c>
      <c r="E5806" s="53" t="s">
        <v>217</v>
      </c>
      <c r="F5806" s="53" t="s">
        <v>146</v>
      </c>
      <c r="G5806" s="50" t="s">
        <v>138</v>
      </c>
      <c r="H5806" s="50" t="s">
        <v>144</v>
      </c>
      <c r="I5806" s="53">
        <v>41</v>
      </c>
      <c r="J5806" s="61">
        <v>0.42</v>
      </c>
      <c r="K5806" s="64">
        <f t="shared" si="373"/>
        <v>0.60939336341608508</v>
      </c>
      <c r="M5806" s="2"/>
    </row>
    <row r="5807" spans="1:13" x14ac:dyDescent="0.2">
      <c r="A5807" s="47" t="e">
        <f t="shared" si="375"/>
        <v>#VALUE!</v>
      </c>
      <c r="B5807" s="181" t="str">
        <f t="shared" si="376"/>
        <v>17-05-2022</v>
      </c>
      <c r="C5807" s="79" t="e">
        <f t="shared" si="374"/>
        <v>#VALUE!</v>
      </c>
      <c r="D5807" s="195" t="s">
        <v>408</v>
      </c>
      <c r="E5807" s="53" t="s">
        <v>217</v>
      </c>
      <c r="F5807" s="53" t="s">
        <v>146</v>
      </c>
      <c r="G5807" s="50" t="s">
        <v>138</v>
      </c>
      <c r="H5807" s="50" t="s">
        <v>144</v>
      </c>
      <c r="I5807" s="53">
        <v>36</v>
      </c>
      <c r="J5807" s="61">
        <v>0.3</v>
      </c>
      <c r="K5807" s="64">
        <f t="shared" si="373"/>
        <v>0.64300411522633749</v>
      </c>
      <c r="M5807" s="2"/>
    </row>
    <row r="5808" spans="1:13" x14ac:dyDescent="0.2">
      <c r="A5808" s="47" t="e">
        <f t="shared" si="375"/>
        <v>#VALUE!</v>
      </c>
      <c r="B5808" s="181" t="str">
        <f t="shared" si="376"/>
        <v>17-05-2022</v>
      </c>
      <c r="C5808" s="79" t="e">
        <f t="shared" si="374"/>
        <v>#VALUE!</v>
      </c>
      <c r="D5808" s="195" t="s">
        <v>408</v>
      </c>
      <c r="E5808" s="53" t="s">
        <v>217</v>
      </c>
      <c r="F5808" s="53" t="s">
        <v>146</v>
      </c>
      <c r="G5808" s="50" t="s">
        <v>138</v>
      </c>
      <c r="H5808" s="50" t="s">
        <v>144</v>
      </c>
      <c r="I5808" s="53">
        <v>34</v>
      </c>
      <c r="J5808" s="61">
        <v>0.28000000000000003</v>
      </c>
      <c r="K5808" s="64">
        <f t="shared" si="373"/>
        <v>0.71239568491756577</v>
      </c>
      <c r="M5808" s="2"/>
    </row>
    <row r="5809" spans="1:13" x14ac:dyDescent="0.2">
      <c r="A5809" s="47" t="e">
        <f t="shared" si="375"/>
        <v>#VALUE!</v>
      </c>
      <c r="B5809" s="181" t="str">
        <f t="shared" si="376"/>
        <v>17-05-2022</v>
      </c>
      <c r="C5809" s="79" t="e">
        <f t="shared" si="374"/>
        <v>#VALUE!</v>
      </c>
      <c r="D5809" s="195" t="s">
        <v>408</v>
      </c>
      <c r="E5809" s="53" t="s">
        <v>217</v>
      </c>
      <c r="F5809" s="53" t="s">
        <v>146</v>
      </c>
      <c r="G5809" s="50" t="s">
        <v>138</v>
      </c>
      <c r="H5809" s="50" t="s">
        <v>144</v>
      </c>
      <c r="I5809" s="53">
        <v>40</v>
      </c>
      <c r="J5809" s="61">
        <v>0.31</v>
      </c>
      <c r="K5809" s="64">
        <f t="shared" si="373"/>
        <v>0.484375</v>
      </c>
      <c r="M5809" s="2"/>
    </row>
    <row r="5810" spans="1:13" x14ac:dyDescent="0.2">
      <c r="A5810" s="47" t="e">
        <f t="shared" si="375"/>
        <v>#VALUE!</v>
      </c>
      <c r="B5810" s="181" t="str">
        <f t="shared" si="376"/>
        <v>17-05-2022</v>
      </c>
      <c r="C5810" s="79" t="e">
        <f t="shared" si="374"/>
        <v>#VALUE!</v>
      </c>
      <c r="D5810" s="195" t="s">
        <v>408</v>
      </c>
      <c r="E5810" s="53" t="s">
        <v>217</v>
      </c>
      <c r="F5810" s="53" t="s">
        <v>146</v>
      </c>
      <c r="G5810" s="50" t="s">
        <v>138</v>
      </c>
      <c r="H5810" s="50" t="s">
        <v>144</v>
      </c>
      <c r="I5810" s="53">
        <v>42</v>
      </c>
      <c r="J5810" s="61">
        <v>0.71</v>
      </c>
      <c r="K5810" s="64">
        <f t="shared" si="373"/>
        <v>0.95831983587085623</v>
      </c>
      <c r="M5810" s="2"/>
    </row>
    <row r="5811" spans="1:13" x14ac:dyDescent="0.2">
      <c r="A5811" s="47" t="e">
        <f t="shared" si="375"/>
        <v>#VALUE!</v>
      </c>
      <c r="B5811" s="181" t="str">
        <f t="shared" si="376"/>
        <v>17-05-2022</v>
      </c>
      <c r="C5811" s="79" t="e">
        <f t="shared" si="374"/>
        <v>#VALUE!</v>
      </c>
      <c r="D5811" s="195" t="s">
        <v>408</v>
      </c>
      <c r="E5811" s="53" t="s">
        <v>217</v>
      </c>
      <c r="F5811" s="53" t="s">
        <v>146</v>
      </c>
      <c r="G5811" s="50" t="s">
        <v>138</v>
      </c>
      <c r="H5811" s="50" t="s">
        <v>144</v>
      </c>
      <c r="I5811" s="53">
        <v>33</v>
      </c>
      <c r="J5811" s="61">
        <v>0.3</v>
      </c>
      <c r="K5811" s="64">
        <f t="shared" si="373"/>
        <v>0.83479422322397534</v>
      </c>
      <c r="M5811" s="2"/>
    </row>
    <row r="5812" spans="1:13" x14ac:dyDescent="0.2">
      <c r="A5812" s="47" t="e">
        <f t="shared" si="375"/>
        <v>#VALUE!</v>
      </c>
      <c r="B5812" s="181" t="str">
        <f t="shared" si="376"/>
        <v>17-05-2022</v>
      </c>
      <c r="C5812" s="79" t="e">
        <f t="shared" si="374"/>
        <v>#VALUE!</v>
      </c>
      <c r="D5812" s="195" t="s">
        <v>408</v>
      </c>
      <c r="E5812" s="53" t="s">
        <v>217</v>
      </c>
      <c r="F5812" s="53" t="s">
        <v>146</v>
      </c>
      <c r="G5812" s="50" t="s">
        <v>138</v>
      </c>
      <c r="H5812" s="50" t="s">
        <v>144</v>
      </c>
      <c r="I5812" s="53">
        <v>37</v>
      </c>
      <c r="J5812" s="61">
        <v>0.65</v>
      </c>
      <c r="K5812" s="64">
        <f t="shared" si="373"/>
        <v>1.2832408741831678</v>
      </c>
      <c r="M5812" s="2"/>
    </row>
    <row r="5813" spans="1:13" x14ac:dyDescent="0.2">
      <c r="A5813" s="47" t="e">
        <f t="shared" si="375"/>
        <v>#VALUE!</v>
      </c>
      <c r="B5813" s="181" t="str">
        <f t="shared" si="376"/>
        <v>17-05-2022</v>
      </c>
      <c r="C5813" s="79" t="e">
        <f t="shared" si="374"/>
        <v>#VALUE!</v>
      </c>
      <c r="D5813" s="195" t="s">
        <v>408</v>
      </c>
      <c r="E5813" s="53" t="s">
        <v>217</v>
      </c>
      <c r="F5813" s="53" t="s">
        <v>146</v>
      </c>
      <c r="G5813" s="50" t="s">
        <v>138</v>
      </c>
      <c r="H5813" s="50" t="s">
        <v>144</v>
      </c>
      <c r="I5813" s="53">
        <v>35</v>
      </c>
      <c r="J5813" s="61">
        <v>0.34</v>
      </c>
      <c r="K5813" s="64">
        <f t="shared" si="373"/>
        <v>0.79300291545189505</v>
      </c>
      <c r="M5813" s="2"/>
    </row>
    <row r="5814" spans="1:13" x14ac:dyDescent="0.2">
      <c r="A5814" s="47" t="e">
        <f t="shared" si="375"/>
        <v>#VALUE!</v>
      </c>
      <c r="B5814" s="181" t="str">
        <f t="shared" si="376"/>
        <v>17-05-2022</v>
      </c>
      <c r="C5814" s="79" t="e">
        <f t="shared" si="374"/>
        <v>#VALUE!</v>
      </c>
      <c r="D5814" s="195" t="s">
        <v>408</v>
      </c>
      <c r="E5814" s="53" t="s">
        <v>217</v>
      </c>
      <c r="F5814" s="53" t="s">
        <v>146</v>
      </c>
      <c r="G5814" s="50" t="s">
        <v>138</v>
      </c>
      <c r="H5814" s="50" t="s">
        <v>144</v>
      </c>
      <c r="I5814" s="53">
        <v>39</v>
      </c>
      <c r="J5814" s="61">
        <v>0.55000000000000004</v>
      </c>
      <c r="K5814" s="64">
        <f t="shared" si="373"/>
        <v>0.92719027630270245</v>
      </c>
      <c r="M5814" s="2"/>
    </row>
    <row r="5815" spans="1:13" x14ac:dyDescent="0.2">
      <c r="A5815" s="47" t="e">
        <f t="shared" si="375"/>
        <v>#VALUE!</v>
      </c>
      <c r="B5815" s="181" t="str">
        <f t="shared" si="376"/>
        <v>17-05-2022</v>
      </c>
      <c r="C5815" s="79" t="e">
        <f t="shared" si="374"/>
        <v>#VALUE!</v>
      </c>
      <c r="D5815" s="195" t="s">
        <v>408</v>
      </c>
      <c r="E5815" s="53" t="s">
        <v>217</v>
      </c>
      <c r="F5815" s="53" t="s">
        <v>146</v>
      </c>
      <c r="G5815" s="50" t="s">
        <v>138</v>
      </c>
      <c r="H5815" s="50" t="s">
        <v>144</v>
      </c>
      <c r="I5815" s="53">
        <v>36</v>
      </c>
      <c r="J5815" s="61">
        <v>0.56999999999999995</v>
      </c>
      <c r="K5815" s="64">
        <f t="shared" si="373"/>
        <v>1.221707818930041</v>
      </c>
      <c r="M5815" s="2"/>
    </row>
    <row r="5816" spans="1:13" x14ac:dyDescent="0.2">
      <c r="A5816" s="47" t="e">
        <f t="shared" si="375"/>
        <v>#VALUE!</v>
      </c>
      <c r="B5816" s="181" t="str">
        <f t="shared" si="376"/>
        <v>17-05-2022</v>
      </c>
      <c r="C5816" s="79" t="e">
        <f t="shared" si="374"/>
        <v>#VALUE!</v>
      </c>
      <c r="D5816" s="195" t="s">
        <v>408</v>
      </c>
      <c r="E5816" s="53" t="s">
        <v>217</v>
      </c>
      <c r="F5816" s="53" t="s">
        <v>146</v>
      </c>
      <c r="G5816" s="50" t="s">
        <v>138</v>
      </c>
      <c r="H5816" s="50" t="s">
        <v>144</v>
      </c>
      <c r="I5816" s="53">
        <v>39</v>
      </c>
      <c r="J5816" s="61">
        <v>0.69</v>
      </c>
      <c r="K5816" s="64">
        <f t="shared" si="373"/>
        <v>1.1632023466342993</v>
      </c>
      <c r="M5816" s="2"/>
    </row>
    <row r="5817" spans="1:13" x14ac:dyDescent="0.2">
      <c r="A5817" s="47" t="e">
        <f t="shared" si="375"/>
        <v>#VALUE!</v>
      </c>
      <c r="B5817" s="181" t="str">
        <f t="shared" si="376"/>
        <v>17-05-2022</v>
      </c>
      <c r="C5817" s="79" t="e">
        <f t="shared" si="374"/>
        <v>#VALUE!</v>
      </c>
      <c r="D5817" s="195" t="s">
        <v>408</v>
      </c>
      <c r="E5817" s="53" t="s">
        <v>217</v>
      </c>
      <c r="F5817" s="53" t="s">
        <v>146</v>
      </c>
      <c r="G5817" s="50" t="s">
        <v>138</v>
      </c>
      <c r="H5817" s="50" t="s">
        <v>144</v>
      </c>
      <c r="I5817" s="53">
        <v>38</v>
      </c>
      <c r="J5817" s="61">
        <v>0.52</v>
      </c>
      <c r="K5817" s="64">
        <f t="shared" si="373"/>
        <v>0.9476600087476309</v>
      </c>
      <c r="M5817" s="2"/>
    </row>
    <row r="5818" spans="1:13" x14ac:dyDescent="0.2">
      <c r="A5818" s="47" t="e">
        <f t="shared" si="375"/>
        <v>#VALUE!</v>
      </c>
      <c r="B5818" s="181" t="str">
        <f t="shared" si="376"/>
        <v>17-05-2022</v>
      </c>
      <c r="C5818" s="79" t="e">
        <f t="shared" si="374"/>
        <v>#VALUE!</v>
      </c>
      <c r="D5818" s="195" t="s">
        <v>408</v>
      </c>
      <c r="E5818" s="53" t="s">
        <v>217</v>
      </c>
      <c r="F5818" s="53" t="s">
        <v>146</v>
      </c>
      <c r="G5818" s="50" t="s">
        <v>138</v>
      </c>
      <c r="H5818" s="50" t="s">
        <v>144</v>
      </c>
      <c r="I5818" s="53">
        <v>49</v>
      </c>
      <c r="J5818" s="61">
        <v>1.22</v>
      </c>
      <c r="K5818" s="64">
        <f t="shared" si="373"/>
        <v>1.0369828897823186</v>
      </c>
      <c r="M5818" s="2"/>
    </row>
    <row r="5819" spans="1:13" x14ac:dyDescent="0.2">
      <c r="A5819" s="47" t="e">
        <f t="shared" si="375"/>
        <v>#VALUE!</v>
      </c>
      <c r="B5819" s="181" t="str">
        <f t="shared" si="376"/>
        <v>17-05-2022</v>
      </c>
      <c r="C5819" s="79" t="e">
        <f t="shared" si="374"/>
        <v>#VALUE!</v>
      </c>
      <c r="D5819" s="195" t="s">
        <v>408</v>
      </c>
      <c r="E5819" s="53" t="s">
        <v>217</v>
      </c>
      <c r="F5819" s="53" t="s">
        <v>146</v>
      </c>
      <c r="G5819" s="50" t="s">
        <v>138</v>
      </c>
      <c r="H5819" s="50" t="s">
        <v>144</v>
      </c>
      <c r="I5819" s="53">
        <v>41</v>
      </c>
      <c r="J5819" s="61">
        <v>0.71</v>
      </c>
      <c r="K5819" s="64">
        <f t="shared" si="373"/>
        <v>1.0301649714890961</v>
      </c>
      <c r="M5819" s="2"/>
    </row>
    <row r="5820" spans="1:13" x14ac:dyDescent="0.2">
      <c r="A5820" s="47" t="e">
        <f t="shared" si="375"/>
        <v>#VALUE!</v>
      </c>
      <c r="B5820" s="181" t="str">
        <f t="shared" si="376"/>
        <v>17-05-2022</v>
      </c>
      <c r="C5820" s="79" t="e">
        <f t="shared" si="374"/>
        <v>#VALUE!</v>
      </c>
      <c r="D5820" s="195" t="s">
        <v>408</v>
      </c>
      <c r="E5820" s="53" t="s">
        <v>217</v>
      </c>
      <c r="F5820" s="53" t="s">
        <v>146</v>
      </c>
      <c r="G5820" s="50" t="s">
        <v>138</v>
      </c>
      <c r="H5820" s="50" t="s">
        <v>144</v>
      </c>
      <c r="I5820" s="53">
        <v>46</v>
      </c>
      <c r="J5820" s="61">
        <v>0.98</v>
      </c>
      <c r="K5820" s="64">
        <f t="shared" si="373"/>
        <v>1.006821730911482</v>
      </c>
      <c r="M5820" s="2"/>
    </row>
    <row r="5821" spans="1:13" x14ac:dyDescent="0.2">
      <c r="A5821" s="47" t="e">
        <f t="shared" si="375"/>
        <v>#VALUE!</v>
      </c>
      <c r="B5821" s="181" t="str">
        <f t="shared" si="376"/>
        <v>17-05-2022</v>
      </c>
      <c r="C5821" s="79" t="e">
        <f t="shared" si="374"/>
        <v>#VALUE!</v>
      </c>
      <c r="D5821" s="195" t="s">
        <v>408</v>
      </c>
      <c r="E5821" s="53" t="s">
        <v>217</v>
      </c>
      <c r="F5821" s="53" t="s">
        <v>146</v>
      </c>
      <c r="G5821" s="50" t="s">
        <v>138</v>
      </c>
      <c r="H5821" s="50" t="s">
        <v>144</v>
      </c>
      <c r="I5821" s="53">
        <v>38</v>
      </c>
      <c r="J5821" s="61">
        <v>0.69</v>
      </c>
      <c r="K5821" s="64">
        <f t="shared" si="373"/>
        <v>1.2574719346843564</v>
      </c>
      <c r="M5821" s="2"/>
    </row>
    <row r="5822" spans="1:13" x14ac:dyDescent="0.2">
      <c r="A5822" s="47" t="e">
        <f t="shared" si="375"/>
        <v>#VALUE!</v>
      </c>
      <c r="B5822" s="181" t="str">
        <f t="shared" si="376"/>
        <v>17-05-2022</v>
      </c>
      <c r="C5822" s="79" t="e">
        <f t="shared" si="374"/>
        <v>#VALUE!</v>
      </c>
      <c r="D5822" s="195" t="s">
        <v>408</v>
      </c>
      <c r="E5822" s="53" t="s">
        <v>217</v>
      </c>
      <c r="F5822" s="53" t="s">
        <v>146</v>
      </c>
      <c r="G5822" s="50" t="s">
        <v>138</v>
      </c>
      <c r="H5822" s="50" t="s">
        <v>144</v>
      </c>
      <c r="I5822" s="53">
        <v>40</v>
      </c>
      <c r="J5822" s="61">
        <v>1.07</v>
      </c>
      <c r="K5822" s="64">
        <f t="shared" si="373"/>
        <v>1.671875</v>
      </c>
      <c r="M5822" s="2"/>
    </row>
    <row r="5823" spans="1:13" x14ac:dyDescent="0.2">
      <c r="A5823" s="47" t="e">
        <f t="shared" si="375"/>
        <v>#VALUE!</v>
      </c>
      <c r="B5823" s="181" t="str">
        <f t="shared" si="376"/>
        <v>17-05-2022</v>
      </c>
      <c r="C5823" s="79" t="e">
        <f t="shared" si="374"/>
        <v>#VALUE!</v>
      </c>
      <c r="D5823" s="195" t="s">
        <v>408</v>
      </c>
      <c r="E5823" s="53" t="s">
        <v>217</v>
      </c>
      <c r="F5823" s="53" t="s">
        <v>146</v>
      </c>
      <c r="G5823" s="50" t="s">
        <v>138</v>
      </c>
      <c r="H5823" s="50" t="s">
        <v>144</v>
      </c>
      <c r="I5823" s="53">
        <v>43</v>
      </c>
      <c r="J5823" s="61">
        <v>0.87</v>
      </c>
      <c r="K5823" s="64">
        <f t="shared" si="373"/>
        <v>1.0942432741771164</v>
      </c>
      <c r="M5823" s="2"/>
    </row>
    <row r="5824" spans="1:13" x14ac:dyDescent="0.2">
      <c r="A5824" s="47" t="e">
        <f t="shared" si="375"/>
        <v>#VALUE!</v>
      </c>
      <c r="B5824" s="181" t="str">
        <f t="shared" si="376"/>
        <v>17-05-2022</v>
      </c>
      <c r="C5824" s="79" t="e">
        <f t="shared" si="374"/>
        <v>#VALUE!</v>
      </c>
      <c r="D5824" s="195" t="s">
        <v>408</v>
      </c>
      <c r="E5824" s="53" t="s">
        <v>217</v>
      </c>
      <c r="F5824" s="53" t="s">
        <v>146</v>
      </c>
      <c r="G5824" s="50" t="s">
        <v>138</v>
      </c>
      <c r="H5824" s="50" t="s">
        <v>144</v>
      </c>
      <c r="I5824" s="53">
        <v>34</v>
      </c>
      <c r="J5824" s="61">
        <v>0.32</v>
      </c>
      <c r="K5824" s="64">
        <f t="shared" si="373"/>
        <v>0.81416649704864641</v>
      </c>
      <c r="M5824" s="2"/>
    </row>
    <row r="5825" spans="1:13" x14ac:dyDescent="0.2">
      <c r="A5825" s="47" t="e">
        <f t="shared" si="375"/>
        <v>#VALUE!</v>
      </c>
      <c r="B5825" s="181" t="str">
        <f t="shared" si="376"/>
        <v>17-05-2022</v>
      </c>
      <c r="C5825" s="79" t="e">
        <f t="shared" si="374"/>
        <v>#VALUE!</v>
      </c>
      <c r="D5825" s="195" t="s">
        <v>408</v>
      </c>
      <c r="E5825" s="53" t="s">
        <v>217</v>
      </c>
      <c r="F5825" s="53" t="s">
        <v>146</v>
      </c>
      <c r="G5825" s="50" t="s">
        <v>138</v>
      </c>
      <c r="H5825" s="50" t="s">
        <v>144</v>
      </c>
      <c r="I5825" s="53">
        <v>42</v>
      </c>
      <c r="J5825" s="61">
        <v>0.86</v>
      </c>
      <c r="K5825" s="64">
        <f t="shared" ref="K5825:K5888" si="377">IF(J5825="","",(J5825*100000)/(I5825^3))</f>
        <v>1.160781773026671</v>
      </c>
      <c r="M5825" s="2"/>
    </row>
    <row r="5826" spans="1:13" x14ac:dyDescent="0.2">
      <c r="A5826" s="47" t="e">
        <f t="shared" si="375"/>
        <v>#VALUE!</v>
      </c>
      <c r="B5826" s="181" t="str">
        <f t="shared" si="376"/>
        <v>17-05-2022</v>
      </c>
      <c r="C5826" s="79" t="e">
        <f t="shared" si="374"/>
        <v>#VALUE!</v>
      </c>
      <c r="D5826" s="195" t="s">
        <v>408</v>
      </c>
      <c r="E5826" s="53" t="s">
        <v>217</v>
      </c>
      <c r="F5826" s="53" t="s">
        <v>146</v>
      </c>
      <c r="G5826" s="50" t="s">
        <v>138</v>
      </c>
      <c r="H5826" s="50" t="s">
        <v>144</v>
      </c>
      <c r="I5826" s="53">
        <v>41</v>
      </c>
      <c r="J5826" s="61">
        <v>0.8</v>
      </c>
      <c r="K5826" s="64">
        <f t="shared" si="377"/>
        <v>1.1607492636496859</v>
      </c>
      <c r="M5826" s="2"/>
    </row>
    <row r="5827" spans="1:13" x14ac:dyDescent="0.2">
      <c r="A5827" s="47" t="e">
        <f t="shared" si="375"/>
        <v>#VALUE!</v>
      </c>
      <c r="B5827" s="181" t="str">
        <f t="shared" si="376"/>
        <v>17-05-2022</v>
      </c>
      <c r="C5827" s="79" t="e">
        <f t="shared" si="374"/>
        <v>#VALUE!</v>
      </c>
      <c r="D5827" s="195" t="s">
        <v>408</v>
      </c>
      <c r="E5827" s="53" t="s">
        <v>217</v>
      </c>
      <c r="F5827" s="53" t="s">
        <v>146</v>
      </c>
      <c r="G5827" s="50" t="s">
        <v>138</v>
      </c>
      <c r="H5827" s="50" t="s">
        <v>144</v>
      </c>
      <c r="I5827" s="53">
        <v>42</v>
      </c>
      <c r="J5827" s="61">
        <v>1.1399999999999999</v>
      </c>
      <c r="K5827" s="64">
        <f t="shared" si="377"/>
        <v>1.5387107223841916</v>
      </c>
      <c r="M5827" s="2"/>
    </row>
    <row r="5828" spans="1:13" x14ac:dyDescent="0.2">
      <c r="A5828" s="47" t="e">
        <f t="shared" si="375"/>
        <v>#VALUE!</v>
      </c>
      <c r="B5828" s="181" t="str">
        <f t="shared" si="376"/>
        <v>17-05-2022</v>
      </c>
      <c r="C5828" s="79" t="e">
        <f t="shared" si="374"/>
        <v>#VALUE!</v>
      </c>
      <c r="D5828" s="195" t="s">
        <v>408</v>
      </c>
      <c r="E5828" s="53" t="s">
        <v>217</v>
      </c>
      <c r="F5828" s="53" t="s">
        <v>146</v>
      </c>
      <c r="G5828" s="50" t="s">
        <v>138</v>
      </c>
      <c r="H5828" s="50" t="s">
        <v>144</v>
      </c>
      <c r="I5828" s="53">
        <v>34</v>
      </c>
      <c r="J5828" s="61">
        <v>0.31</v>
      </c>
      <c r="K5828" s="64">
        <f t="shared" si="377"/>
        <v>0.78872379401587622</v>
      </c>
      <c r="M5828" s="2"/>
    </row>
    <row r="5829" spans="1:13" x14ac:dyDescent="0.2">
      <c r="A5829" s="47" t="e">
        <f t="shared" si="375"/>
        <v>#VALUE!</v>
      </c>
      <c r="B5829" s="181" t="str">
        <f t="shared" si="376"/>
        <v>17-05-2022</v>
      </c>
      <c r="C5829" s="79" t="e">
        <f t="shared" si="374"/>
        <v>#VALUE!</v>
      </c>
      <c r="D5829" s="195" t="s">
        <v>408</v>
      </c>
      <c r="E5829" s="53" t="s">
        <v>217</v>
      </c>
      <c r="F5829" s="53" t="s">
        <v>146</v>
      </c>
      <c r="G5829" s="50" t="s">
        <v>138</v>
      </c>
      <c r="H5829" s="50" t="s">
        <v>144</v>
      </c>
      <c r="I5829" s="53">
        <v>46</v>
      </c>
      <c r="J5829" s="61">
        <v>1.22</v>
      </c>
      <c r="K5829" s="64">
        <f t="shared" si="377"/>
        <v>1.2533903180734773</v>
      </c>
      <c r="M5829" s="2"/>
    </row>
    <row r="5830" spans="1:13" x14ac:dyDescent="0.2">
      <c r="A5830" s="47" t="e">
        <f t="shared" si="375"/>
        <v>#VALUE!</v>
      </c>
      <c r="B5830" s="181" t="str">
        <f t="shared" si="376"/>
        <v>17-05-2022</v>
      </c>
      <c r="C5830" s="79" t="e">
        <f t="shared" si="374"/>
        <v>#VALUE!</v>
      </c>
      <c r="D5830" s="195" t="s">
        <v>408</v>
      </c>
      <c r="E5830" s="53" t="s">
        <v>186</v>
      </c>
      <c r="F5830" s="53" t="s">
        <v>146</v>
      </c>
      <c r="G5830" s="50" t="s">
        <v>138</v>
      </c>
      <c r="H5830" s="50" t="s">
        <v>144</v>
      </c>
      <c r="I5830" s="53">
        <v>37</v>
      </c>
      <c r="J5830" s="61">
        <v>0.49</v>
      </c>
      <c r="K5830" s="64">
        <f t="shared" si="377"/>
        <v>0.96736619746115726</v>
      </c>
      <c r="M5830" s="2"/>
    </row>
    <row r="5831" spans="1:13" x14ac:dyDescent="0.2">
      <c r="A5831" s="47" t="e">
        <f t="shared" si="375"/>
        <v>#VALUE!</v>
      </c>
      <c r="B5831" s="181" t="str">
        <f t="shared" si="376"/>
        <v>17-05-2022</v>
      </c>
      <c r="C5831" s="79" t="e">
        <f t="shared" si="374"/>
        <v>#VALUE!</v>
      </c>
      <c r="D5831" s="195" t="s">
        <v>408</v>
      </c>
      <c r="E5831" s="53" t="s">
        <v>186</v>
      </c>
      <c r="F5831" s="53" t="s">
        <v>146</v>
      </c>
      <c r="G5831" s="50" t="s">
        <v>138</v>
      </c>
      <c r="H5831" s="50" t="s">
        <v>144</v>
      </c>
      <c r="I5831" s="53">
        <v>54</v>
      </c>
      <c r="J5831" s="61">
        <v>2.0499999999999998</v>
      </c>
      <c r="K5831" s="64">
        <f t="shared" si="377"/>
        <v>1.3018848752730781</v>
      </c>
      <c r="M5831" s="2"/>
    </row>
    <row r="5832" spans="1:13" x14ac:dyDescent="0.2">
      <c r="A5832" s="47" t="e">
        <f t="shared" si="375"/>
        <v>#VALUE!</v>
      </c>
      <c r="B5832" s="181" t="str">
        <f t="shared" si="376"/>
        <v>17-05-2022</v>
      </c>
      <c r="C5832" s="79" t="e">
        <f t="shared" si="374"/>
        <v>#VALUE!</v>
      </c>
      <c r="D5832" s="195" t="s">
        <v>408</v>
      </c>
      <c r="E5832" s="53" t="s">
        <v>186</v>
      </c>
      <c r="F5832" s="53" t="s">
        <v>146</v>
      </c>
      <c r="G5832" s="50" t="s">
        <v>138</v>
      </c>
      <c r="H5832" s="50" t="s">
        <v>144</v>
      </c>
      <c r="I5832" s="53">
        <v>41</v>
      </c>
      <c r="J5832" s="61">
        <v>0.86</v>
      </c>
      <c r="K5832" s="64">
        <f t="shared" si="377"/>
        <v>1.2478054584234124</v>
      </c>
      <c r="M5832" s="2"/>
    </row>
    <row r="5833" spans="1:13" x14ac:dyDescent="0.2">
      <c r="A5833" s="47" t="e">
        <f t="shared" si="375"/>
        <v>#VALUE!</v>
      </c>
      <c r="B5833" s="181" t="str">
        <f t="shared" si="376"/>
        <v>17-05-2022</v>
      </c>
      <c r="C5833" s="79" t="e">
        <f t="shared" si="374"/>
        <v>#VALUE!</v>
      </c>
      <c r="D5833" s="195" t="s">
        <v>408</v>
      </c>
      <c r="E5833" s="53" t="s">
        <v>186</v>
      </c>
      <c r="F5833" s="53" t="s">
        <v>146</v>
      </c>
      <c r="G5833" s="50" t="s">
        <v>138</v>
      </c>
      <c r="H5833" s="50" t="s">
        <v>144</v>
      </c>
      <c r="I5833" s="53">
        <v>40</v>
      </c>
      <c r="J5833" s="61">
        <v>0.67</v>
      </c>
      <c r="K5833" s="64">
        <f t="shared" si="377"/>
        <v>1.046875</v>
      </c>
      <c r="M5833" s="2"/>
    </row>
    <row r="5834" spans="1:13" x14ac:dyDescent="0.2">
      <c r="A5834" s="47" t="e">
        <f t="shared" si="375"/>
        <v>#VALUE!</v>
      </c>
      <c r="B5834" s="181" t="str">
        <f t="shared" si="376"/>
        <v>17-05-2022</v>
      </c>
      <c r="C5834" s="79" t="e">
        <f t="shared" si="374"/>
        <v>#VALUE!</v>
      </c>
      <c r="D5834" s="195" t="s">
        <v>408</v>
      </c>
      <c r="E5834" s="53" t="s">
        <v>186</v>
      </c>
      <c r="F5834" s="53" t="s">
        <v>146</v>
      </c>
      <c r="G5834" s="50" t="s">
        <v>138</v>
      </c>
      <c r="H5834" s="50" t="s">
        <v>144</v>
      </c>
      <c r="I5834" s="53">
        <v>51</v>
      </c>
      <c r="J5834" s="61">
        <v>1.58</v>
      </c>
      <c r="K5834" s="64">
        <f t="shared" si="377"/>
        <v>1.1910954308674642</v>
      </c>
      <c r="M5834" s="2"/>
    </row>
    <row r="5835" spans="1:13" x14ac:dyDescent="0.2">
      <c r="A5835" s="47" t="e">
        <f t="shared" si="375"/>
        <v>#VALUE!</v>
      </c>
      <c r="B5835" s="181" t="str">
        <f t="shared" si="376"/>
        <v>17-05-2022</v>
      </c>
      <c r="C5835" s="79" t="e">
        <f t="shared" si="374"/>
        <v>#VALUE!</v>
      </c>
      <c r="D5835" s="195" t="s">
        <v>408</v>
      </c>
      <c r="E5835" s="53" t="s">
        <v>186</v>
      </c>
      <c r="F5835" s="53" t="s">
        <v>146</v>
      </c>
      <c r="G5835" s="50" t="s">
        <v>138</v>
      </c>
      <c r="H5835" s="50" t="s">
        <v>144</v>
      </c>
      <c r="I5835" s="53">
        <v>45</v>
      </c>
      <c r="J5835" s="61">
        <v>1.17</v>
      </c>
      <c r="K5835" s="64">
        <f t="shared" si="377"/>
        <v>1.2839506172839505</v>
      </c>
      <c r="M5835" s="2"/>
    </row>
    <row r="5836" spans="1:13" x14ac:dyDescent="0.2">
      <c r="A5836" s="47" t="e">
        <f t="shared" si="375"/>
        <v>#VALUE!</v>
      </c>
      <c r="B5836" s="181" t="str">
        <f t="shared" si="376"/>
        <v>17-05-2022</v>
      </c>
      <c r="C5836" s="79" t="e">
        <f t="shared" si="374"/>
        <v>#VALUE!</v>
      </c>
      <c r="D5836" s="195" t="s">
        <v>408</v>
      </c>
      <c r="E5836" s="53" t="s">
        <v>186</v>
      </c>
      <c r="F5836" s="53" t="s">
        <v>146</v>
      </c>
      <c r="G5836" s="50" t="s">
        <v>138</v>
      </c>
      <c r="H5836" s="50" t="s">
        <v>144</v>
      </c>
      <c r="I5836" s="53">
        <v>34</v>
      </c>
      <c r="J5836" s="61">
        <v>1.23</v>
      </c>
      <c r="K5836" s="64">
        <f t="shared" si="377"/>
        <v>3.1294524730307347</v>
      </c>
      <c r="M5836" s="2"/>
    </row>
    <row r="5837" spans="1:13" x14ac:dyDescent="0.2">
      <c r="A5837" s="47" t="e">
        <f t="shared" si="375"/>
        <v>#VALUE!</v>
      </c>
      <c r="B5837" s="181" t="str">
        <f t="shared" si="376"/>
        <v>17-05-2022</v>
      </c>
      <c r="C5837" s="79" t="e">
        <f t="shared" si="374"/>
        <v>#VALUE!</v>
      </c>
      <c r="D5837" s="195" t="s">
        <v>408</v>
      </c>
      <c r="E5837" s="53" t="s">
        <v>186</v>
      </c>
      <c r="F5837" s="53" t="s">
        <v>146</v>
      </c>
      <c r="G5837" s="50" t="s">
        <v>138</v>
      </c>
      <c r="H5837" s="50" t="s">
        <v>144</v>
      </c>
      <c r="I5837" s="53">
        <v>38</v>
      </c>
      <c r="J5837" s="61">
        <v>0.38</v>
      </c>
      <c r="K5837" s="64">
        <f t="shared" si="377"/>
        <v>0.69252077562326875</v>
      </c>
      <c r="M5837" s="2"/>
    </row>
    <row r="5838" spans="1:13" x14ac:dyDescent="0.2">
      <c r="A5838" s="47" t="e">
        <f t="shared" si="375"/>
        <v>#VALUE!</v>
      </c>
      <c r="B5838" s="181" t="str">
        <f t="shared" si="376"/>
        <v>17-05-2022</v>
      </c>
      <c r="C5838" s="79" t="e">
        <f t="shared" si="374"/>
        <v>#VALUE!</v>
      </c>
      <c r="D5838" s="195" t="s">
        <v>408</v>
      </c>
      <c r="E5838" s="53" t="s">
        <v>186</v>
      </c>
      <c r="F5838" s="53" t="s">
        <v>146</v>
      </c>
      <c r="G5838" s="50" t="s">
        <v>138</v>
      </c>
      <c r="H5838" s="50" t="s">
        <v>144</v>
      </c>
      <c r="I5838" s="53">
        <v>48</v>
      </c>
      <c r="J5838" s="61">
        <v>1.63</v>
      </c>
      <c r="K5838" s="64">
        <f t="shared" si="377"/>
        <v>1.4738859953703705</v>
      </c>
      <c r="M5838" s="2"/>
    </row>
    <row r="5839" spans="1:13" x14ac:dyDescent="0.2">
      <c r="A5839" s="47" t="e">
        <f t="shared" si="375"/>
        <v>#VALUE!</v>
      </c>
      <c r="B5839" s="181" t="str">
        <f t="shared" si="376"/>
        <v>17-05-2022</v>
      </c>
      <c r="C5839" s="79" t="e">
        <f t="shared" si="374"/>
        <v>#VALUE!</v>
      </c>
      <c r="D5839" s="195" t="s">
        <v>408</v>
      </c>
      <c r="E5839" s="53" t="s">
        <v>186</v>
      </c>
      <c r="F5839" s="53" t="s">
        <v>146</v>
      </c>
      <c r="G5839" s="50" t="s">
        <v>138</v>
      </c>
      <c r="H5839" s="50" t="s">
        <v>144</v>
      </c>
      <c r="I5839" s="53">
        <v>34</v>
      </c>
      <c r="J5839" s="61">
        <v>0.4</v>
      </c>
      <c r="K5839" s="64">
        <f t="shared" si="377"/>
        <v>1.0177081213108081</v>
      </c>
      <c r="M5839" s="2"/>
    </row>
    <row r="5840" spans="1:13" x14ac:dyDescent="0.2">
      <c r="A5840" s="47" t="e">
        <f t="shared" si="375"/>
        <v>#VALUE!</v>
      </c>
      <c r="B5840" s="181" t="str">
        <f t="shared" si="376"/>
        <v>17-05-2022</v>
      </c>
      <c r="C5840" s="79" t="e">
        <f t="shared" si="374"/>
        <v>#VALUE!</v>
      </c>
      <c r="D5840" s="195" t="s">
        <v>408</v>
      </c>
      <c r="E5840" s="53" t="s">
        <v>186</v>
      </c>
      <c r="F5840" s="53" t="s">
        <v>146</v>
      </c>
      <c r="G5840" s="50" t="s">
        <v>138</v>
      </c>
      <c r="H5840" s="50" t="s">
        <v>144</v>
      </c>
      <c r="I5840" s="53">
        <v>34</v>
      </c>
      <c r="J5840" s="61">
        <v>0.41</v>
      </c>
      <c r="K5840" s="64">
        <f t="shared" si="377"/>
        <v>1.0431508243435783</v>
      </c>
      <c r="M5840" s="2"/>
    </row>
    <row r="5841" spans="1:13" x14ac:dyDescent="0.2">
      <c r="A5841" s="47" t="e">
        <f t="shared" si="375"/>
        <v>#VALUE!</v>
      </c>
      <c r="B5841" s="181" t="str">
        <f t="shared" si="376"/>
        <v>17-05-2022</v>
      </c>
      <c r="C5841" s="79" t="e">
        <f t="shared" si="374"/>
        <v>#VALUE!</v>
      </c>
      <c r="D5841" s="195" t="s">
        <v>408</v>
      </c>
      <c r="E5841" s="53" t="s">
        <v>186</v>
      </c>
      <c r="F5841" s="53" t="s">
        <v>146</v>
      </c>
      <c r="G5841" s="50" t="s">
        <v>138</v>
      </c>
      <c r="H5841" s="50" t="s">
        <v>144</v>
      </c>
      <c r="I5841" s="53">
        <v>37</v>
      </c>
      <c r="J5841" s="61">
        <v>0.54</v>
      </c>
      <c r="K5841" s="64">
        <f t="shared" si="377"/>
        <v>1.0660770339367855</v>
      </c>
      <c r="M5841" s="2"/>
    </row>
    <row r="5842" spans="1:13" x14ac:dyDescent="0.2">
      <c r="A5842" s="47" t="e">
        <f t="shared" si="375"/>
        <v>#VALUE!</v>
      </c>
      <c r="B5842" s="181" t="str">
        <f t="shared" si="376"/>
        <v>17-05-2022</v>
      </c>
      <c r="C5842" s="79" t="e">
        <f t="shared" si="374"/>
        <v>#VALUE!</v>
      </c>
      <c r="D5842" s="195" t="s">
        <v>408</v>
      </c>
      <c r="E5842" s="53" t="s">
        <v>186</v>
      </c>
      <c r="F5842" s="53" t="s">
        <v>146</v>
      </c>
      <c r="G5842" s="50" t="s">
        <v>138</v>
      </c>
      <c r="H5842" s="50" t="s">
        <v>144</v>
      </c>
      <c r="I5842" s="53">
        <v>45</v>
      </c>
      <c r="J5842" s="61">
        <v>1.1399999999999999</v>
      </c>
      <c r="K5842" s="64">
        <f t="shared" si="377"/>
        <v>1.251028806584362</v>
      </c>
      <c r="M5842" s="2"/>
    </row>
    <row r="5843" spans="1:13" x14ac:dyDescent="0.2">
      <c r="A5843" s="47" t="e">
        <f t="shared" si="375"/>
        <v>#VALUE!</v>
      </c>
      <c r="B5843" s="181" t="str">
        <f t="shared" si="376"/>
        <v>17-05-2022</v>
      </c>
      <c r="C5843" s="79" t="e">
        <f t="shared" si="374"/>
        <v>#VALUE!</v>
      </c>
      <c r="D5843" s="195" t="s">
        <v>408</v>
      </c>
      <c r="E5843" s="53" t="s">
        <v>186</v>
      </c>
      <c r="F5843" s="53" t="s">
        <v>146</v>
      </c>
      <c r="G5843" s="50" t="s">
        <v>138</v>
      </c>
      <c r="H5843" s="50" t="s">
        <v>144</v>
      </c>
      <c r="I5843" s="53">
        <v>33</v>
      </c>
      <c r="J5843" s="61">
        <v>2.09</v>
      </c>
      <c r="K5843" s="64">
        <f t="shared" si="377"/>
        <v>5.8157330884603615</v>
      </c>
      <c r="M5843" s="2"/>
    </row>
    <row r="5844" spans="1:13" x14ac:dyDescent="0.2">
      <c r="A5844" s="47" t="e">
        <f t="shared" si="375"/>
        <v>#VALUE!</v>
      </c>
      <c r="B5844" s="181" t="str">
        <f t="shared" si="376"/>
        <v>17-05-2022</v>
      </c>
      <c r="C5844" s="79" t="e">
        <f t="shared" si="374"/>
        <v>#VALUE!</v>
      </c>
      <c r="D5844" s="195" t="s">
        <v>408</v>
      </c>
      <c r="E5844" s="53" t="s">
        <v>186</v>
      </c>
      <c r="F5844" s="53" t="s">
        <v>146</v>
      </c>
      <c r="G5844" s="50" t="s">
        <v>138</v>
      </c>
      <c r="H5844" s="50" t="s">
        <v>144</v>
      </c>
      <c r="I5844" s="53">
        <v>44</v>
      </c>
      <c r="J5844" s="61">
        <v>0.45</v>
      </c>
      <c r="K5844" s="64">
        <f t="shared" si="377"/>
        <v>0.52826821938392188</v>
      </c>
      <c r="M5844" s="2"/>
    </row>
    <row r="5845" spans="1:13" x14ac:dyDescent="0.2">
      <c r="A5845" s="47" t="e">
        <f t="shared" si="375"/>
        <v>#VALUE!</v>
      </c>
      <c r="B5845" s="181" t="str">
        <f t="shared" si="376"/>
        <v>17-05-2022</v>
      </c>
      <c r="C5845" s="79" t="e">
        <f t="shared" si="374"/>
        <v>#VALUE!</v>
      </c>
      <c r="D5845" s="195" t="s">
        <v>408</v>
      </c>
      <c r="E5845" s="53" t="s">
        <v>186</v>
      </c>
      <c r="F5845" s="53" t="s">
        <v>146</v>
      </c>
      <c r="G5845" s="50" t="s">
        <v>138</v>
      </c>
      <c r="H5845" s="50" t="s">
        <v>144</v>
      </c>
      <c r="I5845" s="53">
        <v>42</v>
      </c>
      <c r="J5845" s="61">
        <v>1.01</v>
      </c>
      <c r="K5845" s="64">
        <f t="shared" si="377"/>
        <v>1.3632437101824857</v>
      </c>
      <c r="M5845" s="2"/>
    </row>
    <row r="5846" spans="1:13" x14ac:dyDescent="0.2">
      <c r="A5846" s="47" t="e">
        <f t="shared" si="375"/>
        <v>#VALUE!</v>
      </c>
      <c r="B5846" s="181" t="str">
        <f t="shared" si="376"/>
        <v>17-05-2022</v>
      </c>
      <c r="C5846" s="79" t="e">
        <f t="shared" si="374"/>
        <v>#VALUE!</v>
      </c>
      <c r="D5846" s="195" t="s">
        <v>408</v>
      </c>
      <c r="E5846" s="53" t="s">
        <v>186</v>
      </c>
      <c r="F5846" s="53" t="s">
        <v>146</v>
      </c>
      <c r="G5846" s="50" t="s">
        <v>138</v>
      </c>
      <c r="H5846" s="50" t="s">
        <v>144</v>
      </c>
      <c r="I5846" s="53">
        <v>41</v>
      </c>
      <c r="J5846" s="61">
        <v>0.92</v>
      </c>
      <c r="K5846" s="64">
        <f t="shared" si="377"/>
        <v>1.3348616531971387</v>
      </c>
      <c r="M5846" s="2"/>
    </row>
    <row r="5847" spans="1:13" x14ac:dyDescent="0.2">
      <c r="A5847" s="47" t="e">
        <f t="shared" si="375"/>
        <v>#VALUE!</v>
      </c>
      <c r="B5847" s="181" t="str">
        <f t="shared" si="376"/>
        <v>17-05-2022</v>
      </c>
      <c r="C5847" s="79" t="e">
        <f t="shared" si="374"/>
        <v>#VALUE!</v>
      </c>
      <c r="D5847" s="195" t="s">
        <v>408</v>
      </c>
      <c r="E5847" s="53" t="s">
        <v>206</v>
      </c>
      <c r="F5847" s="53" t="s">
        <v>146</v>
      </c>
      <c r="G5847" s="50" t="s">
        <v>138</v>
      </c>
      <c r="H5847" s="50" t="s">
        <v>144</v>
      </c>
      <c r="I5847" s="53">
        <v>35</v>
      </c>
      <c r="J5847" s="61">
        <v>0.39</v>
      </c>
      <c r="K5847" s="64">
        <f t="shared" si="377"/>
        <v>0.90962099125364426</v>
      </c>
      <c r="M5847" s="2"/>
    </row>
    <row r="5848" spans="1:13" x14ac:dyDescent="0.2">
      <c r="A5848" s="47" t="e">
        <f t="shared" si="375"/>
        <v>#VALUE!</v>
      </c>
      <c r="B5848" s="181" t="str">
        <f t="shared" si="376"/>
        <v>17-05-2022</v>
      </c>
      <c r="C5848" s="79" t="e">
        <f t="shared" ref="C5848:C5911" si="378">WEEKNUM(D5848)</f>
        <v>#VALUE!</v>
      </c>
      <c r="D5848" s="195" t="s">
        <v>408</v>
      </c>
      <c r="E5848" s="53" t="s">
        <v>206</v>
      </c>
      <c r="F5848" s="53" t="s">
        <v>146</v>
      </c>
      <c r="G5848" s="50" t="s">
        <v>138</v>
      </c>
      <c r="H5848" s="50" t="s">
        <v>144</v>
      </c>
      <c r="I5848" s="53">
        <v>35</v>
      </c>
      <c r="J5848" s="61">
        <v>0.46</v>
      </c>
      <c r="K5848" s="64">
        <f t="shared" si="377"/>
        <v>1.0728862973760933</v>
      </c>
      <c r="M5848" s="2"/>
    </row>
    <row r="5849" spans="1:13" x14ac:dyDescent="0.2">
      <c r="A5849" s="47" t="e">
        <f t="shared" si="375"/>
        <v>#VALUE!</v>
      </c>
      <c r="B5849" s="181" t="str">
        <f t="shared" si="376"/>
        <v>17-05-2022</v>
      </c>
      <c r="C5849" s="79" t="e">
        <f t="shared" si="378"/>
        <v>#VALUE!</v>
      </c>
      <c r="D5849" s="195" t="s">
        <v>408</v>
      </c>
      <c r="E5849" s="53" t="s">
        <v>206</v>
      </c>
      <c r="F5849" s="53" t="s">
        <v>146</v>
      </c>
      <c r="G5849" s="50" t="s">
        <v>138</v>
      </c>
      <c r="H5849" s="50" t="s">
        <v>144</v>
      </c>
      <c r="I5849" s="53">
        <v>37</v>
      </c>
      <c r="J5849" s="61">
        <v>0.53</v>
      </c>
      <c r="K5849" s="64">
        <f t="shared" si="377"/>
        <v>1.0463348666416599</v>
      </c>
      <c r="M5849" s="2"/>
    </row>
    <row r="5850" spans="1:13" x14ac:dyDescent="0.2">
      <c r="A5850" s="47" t="e">
        <f t="shared" si="375"/>
        <v>#VALUE!</v>
      </c>
      <c r="B5850" s="181" t="str">
        <f t="shared" si="376"/>
        <v>17-05-2022</v>
      </c>
      <c r="C5850" s="79" t="e">
        <f t="shared" si="378"/>
        <v>#VALUE!</v>
      </c>
      <c r="D5850" s="195" t="s">
        <v>408</v>
      </c>
      <c r="E5850" s="53" t="s">
        <v>206</v>
      </c>
      <c r="F5850" s="53" t="s">
        <v>146</v>
      </c>
      <c r="G5850" s="50" t="s">
        <v>138</v>
      </c>
      <c r="H5850" s="50" t="s">
        <v>144</v>
      </c>
      <c r="I5850" s="53">
        <v>34</v>
      </c>
      <c r="J5850" s="61">
        <v>0.35</v>
      </c>
      <c r="K5850" s="64">
        <f t="shared" si="377"/>
        <v>0.89049460614695708</v>
      </c>
      <c r="M5850" s="2"/>
    </row>
    <row r="5851" spans="1:13" x14ac:dyDescent="0.2">
      <c r="A5851" s="47" t="e">
        <f t="shared" si="375"/>
        <v>#VALUE!</v>
      </c>
      <c r="B5851" s="181" t="str">
        <f t="shared" si="376"/>
        <v>17-05-2022</v>
      </c>
      <c r="C5851" s="79" t="e">
        <f t="shared" si="378"/>
        <v>#VALUE!</v>
      </c>
      <c r="D5851" s="195" t="s">
        <v>408</v>
      </c>
      <c r="E5851" s="53" t="s">
        <v>206</v>
      </c>
      <c r="F5851" s="53" t="s">
        <v>146</v>
      </c>
      <c r="G5851" s="50" t="s">
        <v>138</v>
      </c>
      <c r="H5851" s="50" t="s">
        <v>144</v>
      </c>
      <c r="I5851" s="53">
        <v>34</v>
      </c>
      <c r="J5851" s="61">
        <v>0.42</v>
      </c>
      <c r="K5851" s="64">
        <f t="shared" si="377"/>
        <v>1.0685935273763485</v>
      </c>
      <c r="M5851" s="2"/>
    </row>
    <row r="5852" spans="1:13" x14ac:dyDescent="0.2">
      <c r="A5852" s="47" t="e">
        <f t="shared" si="375"/>
        <v>#VALUE!</v>
      </c>
      <c r="B5852" s="181" t="str">
        <f t="shared" si="376"/>
        <v>17-05-2022</v>
      </c>
      <c r="C5852" s="79" t="e">
        <f t="shared" si="378"/>
        <v>#VALUE!</v>
      </c>
      <c r="D5852" s="195" t="s">
        <v>408</v>
      </c>
      <c r="E5852" s="53" t="s">
        <v>206</v>
      </c>
      <c r="F5852" s="53" t="s">
        <v>146</v>
      </c>
      <c r="G5852" s="50" t="s">
        <v>138</v>
      </c>
      <c r="H5852" s="50" t="s">
        <v>144</v>
      </c>
      <c r="I5852" s="53">
        <v>39</v>
      </c>
      <c r="J5852" s="61">
        <v>0.67</v>
      </c>
      <c r="K5852" s="64">
        <f t="shared" si="377"/>
        <v>1.1294863365869283</v>
      </c>
      <c r="M5852" s="2"/>
    </row>
    <row r="5853" spans="1:13" x14ac:dyDescent="0.2">
      <c r="A5853" s="47" t="e">
        <f t="shared" si="375"/>
        <v>#VALUE!</v>
      </c>
      <c r="B5853" s="181" t="str">
        <f t="shared" si="376"/>
        <v>17-05-2022</v>
      </c>
      <c r="C5853" s="79" t="e">
        <f t="shared" si="378"/>
        <v>#VALUE!</v>
      </c>
      <c r="D5853" s="195" t="s">
        <v>408</v>
      </c>
      <c r="E5853" s="53" t="s">
        <v>206</v>
      </c>
      <c r="F5853" s="53" t="s">
        <v>146</v>
      </c>
      <c r="G5853" s="50" t="s">
        <v>138</v>
      </c>
      <c r="H5853" s="50" t="s">
        <v>144</v>
      </c>
      <c r="I5853" s="53">
        <v>37</v>
      </c>
      <c r="J5853" s="61">
        <v>0.52</v>
      </c>
      <c r="K5853" s="64">
        <f t="shared" si="377"/>
        <v>1.0265926993465342</v>
      </c>
      <c r="M5853" s="2"/>
    </row>
    <row r="5854" spans="1:13" x14ac:dyDescent="0.2">
      <c r="A5854" s="47" t="e">
        <f t="shared" si="375"/>
        <v>#VALUE!</v>
      </c>
      <c r="B5854" s="181" t="str">
        <f t="shared" si="376"/>
        <v>17-05-2022</v>
      </c>
      <c r="C5854" s="79" t="e">
        <f t="shared" si="378"/>
        <v>#VALUE!</v>
      </c>
      <c r="D5854" s="195" t="s">
        <v>408</v>
      </c>
      <c r="E5854" s="53" t="s">
        <v>206</v>
      </c>
      <c r="F5854" s="53" t="s">
        <v>146</v>
      </c>
      <c r="G5854" s="50" t="s">
        <v>138</v>
      </c>
      <c r="H5854" s="50" t="s">
        <v>144</v>
      </c>
      <c r="I5854" s="53">
        <v>39</v>
      </c>
      <c r="J5854" s="61">
        <v>0.57999999999999996</v>
      </c>
      <c r="K5854" s="64">
        <f t="shared" si="377"/>
        <v>0.97776429137375875</v>
      </c>
      <c r="M5854" s="2"/>
    </row>
    <row r="5855" spans="1:13" x14ac:dyDescent="0.2">
      <c r="A5855" s="47" t="e">
        <f t="shared" si="375"/>
        <v>#VALUE!</v>
      </c>
      <c r="B5855" s="181" t="str">
        <f t="shared" si="376"/>
        <v>17-05-2022</v>
      </c>
      <c r="C5855" s="79" t="e">
        <f t="shared" si="378"/>
        <v>#VALUE!</v>
      </c>
      <c r="D5855" s="195" t="s">
        <v>408</v>
      </c>
      <c r="E5855" s="53" t="s">
        <v>206</v>
      </c>
      <c r="F5855" s="53" t="s">
        <v>146</v>
      </c>
      <c r="G5855" s="50" t="s">
        <v>138</v>
      </c>
      <c r="H5855" s="50" t="s">
        <v>144</v>
      </c>
      <c r="I5855" s="53">
        <v>43</v>
      </c>
      <c r="J5855" s="61">
        <v>1.01</v>
      </c>
      <c r="K5855" s="64">
        <f t="shared" si="377"/>
        <v>1.2703283987573422</v>
      </c>
      <c r="M5855" s="2"/>
    </row>
    <row r="5856" spans="1:13" x14ac:dyDescent="0.2">
      <c r="A5856" s="47" t="e">
        <f t="shared" si="375"/>
        <v>#VALUE!</v>
      </c>
      <c r="B5856" s="181" t="str">
        <f t="shared" si="376"/>
        <v>17-05-2022</v>
      </c>
      <c r="C5856" s="79" t="e">
        <f t="shared" si="378"/>
        <v>#VALUE!</v>
      </c>
      <c r="D5856" s="195" t="s">
        <v>408</v>
      </c>
      <c r="E5856" s="53" t="s">
        <v>206</v>
      </c>
      <c r="F5856" s="53" t="s">
        <v>146</v>
      </c>
      <c r="G5856" s="50" t="s">
        <v>138</v>
      </c>
      <c r="H5856" s="50" t="s">
        <v>144</v>
      </c>
      <c r="I5856" s="53">
        <v>40</v>
      </c>
      <c r="J5856" s="61">
        <v>0.69</v>
      </c>
      <c r="K5856" s="64">
        <f t="shared" si="377"/>
        <v>1.078125</v>
      </c>
      <c r="M5856" s="2"/>
    </row>
    <row r="5857" spans="1:13" x14ac:dyDescent="0.2">
      <c r="A5857" s="47" t="e">
        <f t="shared" si="375"/>
        <v>#VALUE!</v>
      </c>
      <c r="B5857" s="181" t="str">
        <f t="shared" si="376"/>
        <v>17-05-2022</v>
      </c>
      <c r="C5857" s="79" t="e">
        <f t="shared" si="378"/>
        <v>#VALUE!</v>
      </c>
      <c r="D5857" s="195" t="s">
        <v>408</v>
      </c>
      <c r="E5857" s="53" t="s">
        <v>206</v>
      </c>
      <c r="F5857" s="53" t="s">
        <v>146</v>
      </c>
      <c r="G5857" s="50" t="s">
        <v>138</v>
      </c>
      <c r="H5857" s="50" t="s">
        <v>144</v>
      </c>
      <c r="I5857" s="53">
        <v>41</v>
      </c>
      <c r="J5857" s="61">
        <v>0.73</v>
      </c>
      <c r="K5857" s="64">
        <f t="shared" si="377"/>
        <v>1.0591837030803384</v>
      </c>
      <c r="M5857" s="2"/>
    </row>
    <row r="5858" spans="1:13" x14ac:dyDescent="0.2">
      <c r="A5858" s="47" t="e">
        <f t="shared" si="375"/>
        <v>#VALUE!</v>
      </c>
      <c r="B5858" s="181" t="str">
        <f t="shared" si="376"/>
        <v>17-05-2022</v>
      </c>
      <c r="C5858" s="79" t="e">
        <f t="shared" si="378"/>
        <v>#VALUE!</v>
      </c>
      <c r="D5858" s="195" t="s">
        <v>408</v>
      </c>
      <c r="E5858" s="53" t="s">
        <v>206</v>
      </c>
      <c r="F5858" s="53" t="s">
        <v>146</v>
      </c>
      <c r="G5858" s="50" t="s">
        <v>138</v>
      </c>
      <c r="H5858" s="50" t="s">
        <v>144</v>
      </c>
      <c r="I5858" s="53">
        <v>39</v>
      </c>
      <c r="J5858" s="61">
        <v>0.61</v>
      </c>
      <c r="K5858" s="64">
        <f t="shared" si="377"/>
        <v>1.0283383064448153</v>
      </c>
      <c r="M5858" s="2"/>
    </row>
    <row r="5859" spans="1:13" x14ac:dyDescent="0.2">
      <c r="A5859" s="47" t="e">
        <f t="shared" si="375"/>
        <v>#VALUE!</v>
      </c>
      <c r="B5859" s="181" t="str">
        <f t="shared" si="376"/>
        <v>17-05-2022</v>
      </c>
      <c r="C5859" s="79" t="e">
        <f t="shared" si="378"/>
        <v>#VALUE!</v>
      </c>
      <c r="D5859" s="195" t="s">
        <v>408</v>
      </c>
      <c r="E5859" s="53" t="s">
        <v>206</v>
      </c>
      <c r="F5859" s="53" t="s">
        <v>146</v>
      </c>
      <c r="G5859" s="50" t="s">
        <v>138</v>
      </c>
      <c r="H5859" s="50" t="s">
        <v>144</v>
      </c>
      <c r="I5859" s="53">
        <v>35</v>
      </c>
      <c r="J5859" s="61">
        <v>0.44</v>
      </c>
      <c r="K5859" s="64">
        <f t="shared" si="377"/>
        <v>1.0262390670553936</v>
      </c>
      <c r="M5859" s="2"/>
    </row>
    <row r="5860" spans="1:13" x14ac:dyDescent="0.2">
      <c r="A5860" s="47" t="e">
        <f t="shared" si="375"/>
        <v>#VALUE!</v>
      </c>
      <c r="B5860" s="181" t="str">
        <f t="shared" si="376"/>
        <v>17-05-2022</v>
      </c>
      <c r="C5860" s="79" t="e">
        <f t="shared" si="378"/>
        <v>#VALUE!</v>
      </c>
      <c r="D5860" s="195" t="s">
        <v>408</v>
      </c>
      <c r="E5860" s="53" t="s">
        <v>206</v>
      </c>
      <c r="F5860" s="53" t="s">
        <v>146</v>
      </c>
      <c r="G5860" s="50" t="s">
        <v>138</v>
      </c>
      <c r="H5860" s="50" t="s">
        <v>144</v>
      </c>
      <c r="I5860" s="53">
        <v>38</v>
      </c>
      <c r="J5860" s="61">
        <v>0.54</v>
      </c>
      <c r="K5860" s="64">
        <f t="shared" si="377"/>
        <v>0.9841084706225397</v>
      </c>
      <c r="M5860" s="2"/>
    </row>
    <row r="5861" spans="1:13" x14ac:dyDescent="0.2">
      <c r="A5861" s="47" t="e">
        <f t="shared" si="375"/>
        <v>#VALUE!</v>
      </c>
      <c r="B5861" s="181" t="str">
        <f t="shared" si="376"/>
        <v>17-05-2022</v>
      </c>
      <c r="C5861" s="79" t="e">
        <f t="shared" si="378"/>
        <v>#VALUE!</v>
      </c>
      <c r="D5861" s="195" t="s">
        <v>408</v>
      </c>
      <c r="E5861" s="53" t="s">
        <v>206</v>
      </c>
      <c r="F5861" s="53" t="s">
        <v>146</v>
      </c>
      <c r="G5861" s="50" t="s">
        <v>138</v>
      </c>
      <c r="H5861" s="50" t="s">
        <v>144</v>
      </c>
      <c r="I5861" s="53">
        <v>40</v>
      </c>
      <c r="J5861" s="61">
        <v>0.68</v>
      </c>
      <c r="K5861" s="64">
        <f t="shared" si="377"/>
        <v>1.0625</v>
      </c>
      <c r="M5861" s="2"/>
    </row>
    <row r="5862" spans="1:13" x14ac:dyDescent="0.2">
      <c r="A5862" s="47" t="e">
        <f t="shared" ref="A5862:A5925" si="379">YEAR(D5862)</f>
        <v>#VALUE!</v>
      </c>
      <c r="B5862" s="181" t="str">
        <f t="shared" si="376"/>
        <v>17-05-2022</v>
      </c>
      <c r="C5862" s="79" t="e">
        <f t="shared" si="378"/>
        <v>#VALUE!</v>
      </c>
      <c r="D5862" s="195" t="s">
        <v>408</v>
      </c>
      <c r="E5862" s="53" t="s">
        <v>206</v>
      </c>
      <c r="F5862" s="53" t="s">
        <v>146</v>
      </c>
      <c r="G5862" s="50" t="s">
        <v>138</v>
      </c>
      <c r="H5862" s="50" t="s">
        <v>144</v>
      </c>
      <c r="I5862" s="53">
        <v>36</v>
      </c>
      <c r="J5862" s="61">
        <v>0.41</v>
      </c>
      <c r="K5862" s="64">
        <f t="shared" si="377"/>
        <v>0.87877229080932784</v>
      </c>
      <c r="M5862" s="2"/>
    </row>
    <row r="5863" spans="1:13" x14ac:dyDescent="0.2">
      <c r="A5863" s="47" t="e">
        <f t="shared" si="379"/>
        <v>#VALUE!</v>
      </c>
      <c r="B5863" s="181" t="str">
        <f t="shared" si="376"/>
        <v>17-05-2022</v>
      </c>
      <c r="C5863" s="79" t="e">
        <f t="shared" si="378"/>
        <v>#VALUE!</v>
      </c>
      <c r="D5863" s="195" t="s">
        <v>408</v>
      </c>
      <c r="E5863" s="53" t="s">
        <v>206</v>
      </c>
      <c r="F5863" s="53" t="s">
        <v>146</v>
      </c>
      <c r="G5863" s="50" t="s">
        <v>138</v>
      </c>
      <c r="H5863" s="50" t="s">
        <v>144</v>
      </c>
      <c r="I5863" s="53">
        <v>45</v>
      </c>
      <c r="J5863" s="61">
        <v>1.1000000000000001</v>
      </c>
      <c r="K5863" s="64">
        <f t="shared" si="377"/>
        <v>1.207133058984911</v>
      </c>
      <c r="M5863" s="2"/>
    </row>
    <row r="5864" spans="1:13" x14ac:dyDescent="0.2">
      <c r="A5864" s="47" t="e">
        <f t="shared" si="379"/>
        <v>#VALUE!</v>
      </c>
      <c r="B5864" s="181" t="str">
        <f t="shared" si="376"/>
        <v>17-05-2022</v>
      </c>
      <c r="C5864" s="79" t="e">
        <f t="shared" si="378"/>
        <v>#VALUE!</v>
      </c>
      <c r="D5864" s="195" t="s">
        <v>408</v>
      </c>
      <c r="E5864" s="53" t="s">
        <v>206</v>
      </c>
      <c r="F5864" s="53" t="s">
        <v>146</v>
      </c>
      <c r="G5864" s="50" t="s">
        <v>138</v>
      </c>
      <c r="H5864" s="50" t="s">
        <v>144</v>
      </c>
      <c r="I5864" s="53">
        <v>41</v>
      </c>
      <c r="J5864" s="61">
        <v>0.77</v>
      </c>
      <c r="K5864" s="64">
        <f t="shared" si="377"/>
        <v>1.1172211662628226</v>
      </c>
      <c r="M5864" s="2"/>
    </row>
    <row r="5865" spans="1:13" x14ac:dyDescent="0.2">
      <c r="A5865" s="47" t="e">
        <f t="shared" si="379"/>
        <v>#VALUE!</v>
      </c>
      <c r="B5865" s="181" t="str">
        <f t="shared" si="376"/>
        <v>17-05-2022</v>
      </c>
      <c r="C5865" s="79" t="e">
        <f t="shared" si="378"/>
        <v>#VALUE!</v>
      </c>
      <c r="D5865" s="195" t="s">
        <v>408</v>
      </c>
      <c r="E5865" s="53" t="s">
        <v>206</v>
      </c>
      <c r="F5865" s="53" t="s">
        <v>146</v>
      </c>
      <c r="G5865" s="50" t="s">
        <v>138</v>
      </c>
      <c r="H5865" s="50" t="s">
        <v>144</v>
      </c>
      <c r="I5865" s="53">
        <v>33</v>
      </c>
      <c r="J5865" s="61">
        <v>0.47</v>
      </c>
      <c r="K5865" s="64">
        <f t="shared" si="377"/>
        <v>1.3078442830508947</v>
      </c>
      <c r="M5865" s="2"/>
    </row>
    <row r="5866" spans="1:13" x14ac:dyDescent="0.2">
      <c r="A5866" s="47" t="e">
        <f t="shared" si="379"/>
        <v>#VALUE!</v>
      </c>
      <c r="B5866" s="181" t="str">
        <f t="shared" si="376"/>
        <v>17-05-2022</v>
      </c>
      <c r="C5866" s="79" t="e">
        <f t="shared" si="378"/>
        <v>#VALUE!</v>
      </c>
      <c r="D5866" s="195" t="s">
        <v>408</v>
      </c>
      <c r="E5866" s="53" t="s">
        <v>206</v>
      </c>
      <c r="F5866" s="53" t="s">
        <v>146</v>
      </c>
      <c r="G5866" s="50" t="s">
        <v>138</v>
      </c>
      <c r="H5866" s="50" t="s">
        <v>144</v>
      </c>
      <c r="I5866" s="53">
        <v>40</v>
      </c>
      <c r="J5866" s="61">
        <v>0.72</v>
      </c>
      <c r="K5866" s="64">
        <f t="shared" si="377"/>
        <v>1.125</v>
      </c>
      <c r="M5866" s="2"/>
    </row>
    <row r="5867" spans="1:13" x14ac:dyDescent="0.2">
      <c r="A5867" s="47" t="e">
        <f t="shared" si="379"/>
        <v>#VALUE!</v>
      </c>
      <c r="B5867" s="181" t="str">
        <f t="shared" si="376"/>
        <v>17-05-2022</v>
      </c>
      <c r="C5867" s="79" t="e">
        <f t="shared" si="378"/>
        <v>#VALUE!</v>
      </c>
      <c r="D5867" s="195" t="s">
        <v>408</v>
      </c>
      <c r="E5867" s="53" t="s">
        <v>206</v>
      </c>
      <c r="F5867" s="53" t="s">
        <v>146</v>
      </c>
      <c r="G5867" s="50" t="s">
        <v>138</v>
      </c>
      <c r="H5867" s="50" t="s">
        <v>144</v>
      </c>
      <c r="I5867" s="53">
        <v>37</v>
      </c>
      <c r="J5867" s="61">
        <v>0.64</v>
      </c>
      <c r="K5867" s="64">
        <f t="shared" si="377"/>
        <v>1.2634987068880421</v>
      </c>
      <c r="M5867" s="2"/>
    </row>
    <row r="5868" spans="1:13" x14ac:dyDescent="0.2">
      <c r="A5868" s="47" t="e">
        <f t="shared" si="379"/>
        <v>#VALUE!</v>
      </c>
      <c r="B5868" s="181" t="str">
        <f t="shared" ref="B5868:B5931" si="380">TEXT(D5868,"mmm")</f>
        <v>17-05-2022</v>
      </c>
      <c r="C5868" s="79" t="e">
        <f t="shared" si="378"/>
        <v>#VALUE!</v>
      </c>
      <c r="D5868" s="195" t="s">
        <v>408</v>
      </c>
      <c r="E5868" s="53" t="s">
        <v>206</v>
      </c>
      <c r="F5868" s="53" t="s">
        <v>146</v>
      </c>
      <c r="G5868" s="50" t="s">
        <v>138</v>
      </c>
      <c r="H5868" s="50" t="s">
        <v>144</v>
      </c>
      <c r="I5868" s="53">
        <v>40</v>
      </c>
      <c r="J5868" s="61">
        <v>0.84</v>
      </c>
      <c r="K5868" s="64">
        <f t="shared" si="377"/>
        <v>1.3125</v>
      </c>
      <c r="M5868" s="2"/>
    </row>
    <row r="5869" spans="1:13" x14ac:dyDescent="0.2">
      <c r="A5869" s="47" t="e">
        <f t="shared" si="379"/>
        <v>#VALUE!</v>
      </c>
      <c r="B5869" s="181" t="str">
        <f t="shared" si="380"/>
        <v>17-05-2022</v>
      </c>
      <c r="C5869" s="79" t="e">
        <f t="shared" si="378"/>
        <v>#VALUE!</v>
      </c>
      <c r="D5869" s="195" t="s">
        <v>408</v>
      </c>
      <c r="E5869" s="53" t="s">
        <v>206</v>
      </c>
      <c r="F5869" s="53" t="s">
        <v>146</v>
      </c>
      <c r="G5869" s="50" t="s">
        <v>138</v>
      </c>
      <c r="H5869" s="50" t="s">
        <v>144</v>
      </c>
      <c r="I5869" s="53">
        <v>41</v>
      </c>
      <c r="J5869" s="61">
        <v>0.78</v>
      </c>
      <c r="K5869" s="64">
        <f t="shared" si="377"/>
        <v>1.1317305320584437</v>
      </c>
      <c r="M5869" s="2"/>
    </row>
    <row r="5870" spans="1:13" x14ac:dyDescent="0.2">
      <c r="A5870" s="47" t="e">
        <f t="shared" si="379"/>
        <v>#VALUE!</v>
      </c>
      <c r="B5870" s="181" t="str">
        <f t="shared" si="380"/>
        <v>17-05-2022</v>
      </c>
      <c r="C5870" s="79" t="e">
        <f t="shared" si="378"/>
        <v>#VALUE!</v>
      </c>
      <c r="D5870" s="195" t="s">
        <v>408</v>
      </c>
      <c r="E5870" s="53" t="s">
        <v>206</v>
      </c>
      <c r="F5870" s="53" t="s">
        <v>146</v>
      </c>
      <c r="G5870" s="50" t="s">
        <v>138</v>
      </c>
      <c r="H5870" s="50" t="s">
        <v>144</v>
      </c>
      <c r="I5870" s="53">
        <v>35</v>
      </c>
      <c r="J5870" s="61">
        <v>0.51</v>
      </c>
      <c r="K5870" s="64">
        <f t="shared" si="377"/>
        <v>1.1895043731778425</v>
      </c>
      <c r="M5870" s="2"/>
    </row>
    <row r="5871" spans="1:13" x14ac:dyDescent="0.2">
      <c r="A5871" s="47" t="e">
        <f t="shared" si="379"/>
        <v>#VALUE!</v>
      </c>
      <c r="B5871" s="181" t="str">
        <f t="shared" si="380"/>
        <v>17-05-2022</v>
      </c>
      <c r="C5871" s="79" t="e">
        <f t="shared" si="378"/>
        <v>#VALUE!</v>
      </c>
      <c r="D5871" s="195" t="s">
        <v>408</v>
      </c>
      <c r="E5871" s="53" t="s">
        <v>206</v>
      </c>
      <c r="F5871" s="53" t="s">
        <v>146</v>
      </c>
      <c r="G5871" s="50" t="s">
        <v>138</v>
      </c>
      <c r="H5871" s="50" t="s">
        <v>144</v>
      </c>
      <c r="I5871" s="53">
        <v>50</v>
      </c>
      <c r="J5871" s="61">
        <v>1.64</v>
      </c>
      <c r="K5871" s="64">
        <f t="shared" si="377"/>
        <v>1.3120000000000001</v>
      </c>
      <c r="M5871" s="2"/>
    </row>
    <row r="5872" spans="1:13" x14ac:dyDescent="0.2">
      <c r="A5872" s="47" t="e">
        <f t="shared" si="379"/>
        <v>#VALUE!</v>
      </c>
      <c r="B5872" s="181" t="str">
        <f t="shared" si="380"/>
        <v>17-05-2022</v>
      </c>
      <c r="C5872" s="79" t="e">
        <f t="shared" si="378"/>
        <v>#VALUE!</v>
      </c>
      <c r="D5872" s="195" t="s">
        <v>408</v>
      </c>
      <c r="E5872" s="53" t="s">
        <v>209</v>
      </c>
      <c r="F5872" s="53" t="s">
        <v>146</v>
      </c>
      <c r="G5872" s="50" t="s">
        <v>138</v>
      </c>
      <c r="H5872" s="50" t="s">
        <v>144</v>
      </c>
      <c r="I5872" s="53">
        <v>47</v>
      </c>
      <c r="J5872" s="61">
        <v>1.34</v>
      </c>
      <c r="K5872" s="64">
        <f t="shared" si="377"/>
        <v>1.2906581393332883</v>
      </c>
      <c r="M5872" s="2"/>
    </row>
    <row r="5873" spans="1:13" x14ac:dyDescent="0.2">
      <c r="A5873" s="47" t="e">
        <f t="shared" si="379"/>
        <v>#VALUE!</v>
      </c>
      <c r="B5873" s="181" t="str">
        <f t="shared" si="380"/>
        <v>17-05-2022</v>
      </c>
      <c r="C5873" s="79" t="e">
        <f t="shared" si="378"/>
        <v>#VALUE!</v>
      </c>
      <c r="D5873" s="195" t="s">
        <v>408</v>
      </c>
      <c r="E5873" s="53" t="s">
        <v>209</v>
      </c>
      <c r="F5873" s="53" t="s">
        <v>146</v>
      </c>
      <c r="G5873" s="50" t="s">
        <v>138</v>
      </c>
      <c r="H5873" s="50" t="s">
        <v>144</v>
      </c>
      <c r="I5873" s="53">
        <v>36</v>
      </c>
      <c r="J5873" s="61">
        <v>0.43</v>
      </c>
      <c r="K5873" s="64">
        <f t="shared" si="377"/>
        <v>0.92163923182441698</v>
      </c>
      <c r="M5873" s="2"/>
    </row>
    <row r="5874" spans="1:13" x14ac:dyDescent="0.2">
      <c r="A5874" s="47" t="e">
        <f t="shared" si="379"/>
        <v>#VALUE!</v>
      </c>
      <c r="B5874" s="181" t="str">
        <f t="shared" si="380"/>
        <v>17-05-2022</v>
      </c>
      <c r="C5874" s="79" t="e">
        <f t="shared" si="378"/>
        <v>#VALUE!</v>
      </c>
      <c r="D5874" s="195" t="s">
        <v>408</v>
      </c>
      <c r="E5874" s="53" t="s">
        <v>209</v>
      </c>
      <c r="F5874" s="53" t="s">
        <v>146</v>
      </c>
      <c r="G5874" s="50" t="s">
        <v>138</v>
      </c>
      <c r="H5874" s="50" t="s">
        <v>144</v>
      </c>
      <c r="I5874" s="53">
        <v>44</v>
      </c>
      <c r="J5874" s="61">
        <v>1.06</v>
      </c>
      <c r="K5874" s="64">
        <f t="shared" si="377"/>
        <v>1.2443651389932382</v>
      </c>
      <c r="M5874" s="2"/>
    </row>
    <row r="5875" spans="1:13" x14ac:dyDescent="0.2">
      <c r="A5875" s="47" t="e">
        <f t="shared" si="379"/>
        <v>#VALUE!</v>
      </c>
      <c r="B5875" s="181" t="str">
        <f t="shared" si="380"/>
        <v>17-05-2022</v>
      </c>
      <c r="C5875" s="79" t="e">
        <f t="shared" si="378"/>
        <v>#VALUE!</v>
      </c>
      <c r="D5875" s="195" t="s">
        <v>408</v>
      </c>
      <c r="E5875" s="53" t="s">
        <v>209</v>
      </c>
      <c r="F5875" s="53" t="s">
        <v>146</v>
      </c>
      <c r="G5875" s="50" t="s">
        <v>138</v>
      </c>
      <c r="H5875" s="50" t="s">
        <v>144</v>
      </c>
      <c r="I5875" s="53">
        <v>40</v>
      </c>
      <c r="J5875" s="61">
        <v>1.07</v>
      </c>
      <c r="K5875" s="64">
        <f t="shared" si="377"/>
        <v>1.671875</v>
      </c>
      <c r="M5875" s="2"/>
    </row>
    <row r="5876" spans="1:13" x14ac:dyDescent="0.2">
      <c r="A5876" s="47" t="e">
        <f t="shared" si="379"/>
        <v>#VALUE!</v>
      </c>
      <c r="B5876" s="181" t="str">
        <f t="shared" si="380"/>
        <v>17-05-2022</v>
      </c>
      <c r="C5876" s="79" t="e">
        <f t="shared" si="378"/>
        <v>#VALUE!</v>
      </c>
      <c r="D5876" s="195" t="s">
        <v>408</v>
      </c>
      <c r="E5876" s="53" t="s">
        <v>209</v>
      </c>
      <c r="F5876" s="53" t="s">
        <v>146</v>
      </c>
      <c r="G5876" s="50" t="s">
        <v>138</v>
      </c>
      <c r="H5876" s="50" t="s">
        <v>144</v>
      </c>
      <c r="I5876" s="53">
        <v>36</v>
      </c>
      <c r="J5876" s="61">
        <v>0.47</v>
      </c>
      <c r="K5876" s="64">
        <f t="shared" si="377"/>
        <v>1.0073731138545954</v>
      </c>
      <c r="M5876" s="2"/>
    </row>
    <row r="5877" spans="1:13" x14ac:dyDescent="0.2">
      <c r="A5877" s="47" t="e">
        <f t="shared" si="379"/>
        <v>#VALUE!</v>
      </c>
      <c r="B5877" s="181" t="str">
        <f t="shared" si="380"/>
        <v>17-05-2022</v>
      </c>
      <c r="C5877" s="79" t="e">
        <f t="shared" si="378"/>
        <v>#VALUE!</v>
      </c>
      <c r="D5877" s="195" t="s">
        <v>408</v>
      </c>
      <c r="E5877" s="53" t="s">
        <v>209</v>
      </c>
      <c r="F5877" s="53" t="s">
        <v>146</v>
      </c>
      <c r="G5877" s="50" t="s">
        <v>138</v>
      </c>
      <c r="H5877" s="50" t="s">
        <v>144</v>
      </c>
      <c r="I5877" s="53">
        <v>46</v>
      </c>
      <c r="J5877" s="61">
        <v>1.1299999999999999</v>
      </c>
      <c r="K5877" s="64">
        <f t="shared" si="377"/>
        <v>1.1609270978877289</v>
      </c>
      <c r="M5877" s="2"/>
    </row>
    <row r="5878" spans="1:13" x14ac:dyDescent="0.2">
      <c r="A5878" s="47" t="e">
        <f t="shared" si="379"/>
        <v>#VALUE!</v>
      </c>
      <c r="B5878" s="181" t="str">
        <f t="shared" si="380"/>
        <v>17-05-2022</v>
      </c>
      <c r="C5878" s="79" t="e">
        <f t="shared" si="378"/>
        <v>#VALUE!</v>
      </c>
      <c r="D5878" s="195" t="s">
        <v>408</v>
      </c>
      <c r="E5878" s="53" t="s">
        <v>209</v>
      </c>
      <c r="F5878" s="53" t="s">
        <v>146</v>
      </c>
      <c r="G5878" s="50" t="s">
        <v>138</v>
      </c>
      <c r="H5878" s="50" t="s">
        <v>144</v>
      </c>
      <c r="I5878" s="53">
        <v>46</v>
      </c>
      <c r="J5878" s="61">
        <v>1.31</v>
      </c>
      <c r="K5878" s="64">
        <f t="shared" si="377"/>
        <v>1.3458535382592258</v>
      </c>
      <c r="M5878" s="2"/>
    </row>
    <row r="5879" spans="1:13" x14ac:dyDescent="0.2">
      <c r="A5879" s="47" t="e">
        <f t="shared" si="379"/>
        <v>#VALUE!</v>
      </c>
      <c r="B5879" s="181" t="str">
        <f t="shared" si="380"/>
        <v>17-05-2022</v>
      </c>
      <c r="C5879" s="79" t="e">
        <f t="shared" si="378"/>
        <v>#VALUE!</v>
      </c>
      <c r="D5879" s="195" t="s">
        <v>408</v>
      </c>
      <c r="E5879" s="53" t="s">
        <v>209</v>
      </c>
      <c r="F5879" s="53" t="s">
        <v>146</v>
      </c>
      <c r="G5879" s="50" t="s">
        <v>138</v>
      </c>
      <c r="H5879" s="50" t="s">
        <v>144</v>
      </c>
      <c r="I5879" s="53">
        <v>50</v>
      </c>
      <c r="J5879" s="61">
        <v>1.36</v>
      </c>
      <c r="K5879" s="64">
        <f t="shared" si="377"/>
        <v>1.0880000000000001</v>
      </c>
      <c r="M5879" s="2"/>
    </row>
    <row r="5880" spans="1:13" x14ac:dyDescent="0.2">
      <c r="A5880" s="47" t="e">
        <f t="shared" si="379"/>
        <v>#VALUE!</v>
      </c>
      <c r="B5880" s="181" t="str">
        <f t="shared" si="380"/>
        <v>17-05-2022</v>
      </c>
      <c r="C5880" s="79" t="e">
        <f t="shared" si="378"/>
        <v>#VALUE!</v>
      </c>
      <c r="D5880" s="195" t="s">
        <v>408</v>
      </c>
      <c r="E5880" s="53" t="s">
        <v>209</v>
      </c>
      <c r="F5880" s="53" t="s">
        <v>146</v>
      </c>
      <c r="G5880" s="50" t="s">
        <v>138</v>
      </c>
      <c r="H5880" s="50" t="s">
        <v>144</v>
      </c>
      <c r="I5880" s="53">
        <v>47</v>
      </c>
      <c r="J5880" s="61">
        <v>1.1000000000000001</v>
      </c>
      <c r="K5880" s="64">
        <f t="shared" si="377"/>
        <v>1.059495487512401</v>
      </c>
      <c r="M5880" s="2"/>
    </row>
    <row r="5881" spans="1:13" x14ac:dyDescent="0.2">
      <c r="A5881" s="47" t="e">
        <f t="shared" si="379"/>
        <v>#VALUE!</v>
      </c>
      <c r="B5881" s="181" t="str">
        <f t="shared" si="380"/>
        <v>17-05-2022</v>
      </c>
      <c r="C5881" s="79" t="e">
        <f t="shared" si="378"/>
        <v>#VALUE!</v>
      </c>
      <c r="D5881" s="195" t="s">
        <v>408</v>
      </c>
      <c r="E5881" s="53" t="s">
        <v>209</v>
      </c>
      <c r="F5881" s="53" t="s">
        <v>146</v>
      </c>
      <c r="G5881" s="50" t="s">
        <v>138</v>
      </c>
      <c r="H5881" s="50" t="s">
        <v>144</v>
      </c>
      <c r="I5881" s="53">
        <v>50</v>
      </c>
      <c r="J5881" s="61">
        <v>1.48</v>
      </c>
      <c r="K5881" s="64">
        <f t="shared" si="377"/>
        <v>1.1839999999999999</v>
      </c>
      <c r="M5881" s="2"/>
    </row>
    <row r="5882" spans="1:13" x14ac:dyDescent="0.2">
      <c r="A5882" s="47" t="e">
        <f t="shared" si="379"/>
        <v>#VALUE!</v>
      </c>
      <c r="B5882" s="181" t="str">
        <f t="shared" si="380"/>
        <v>17-05-2022</v>
      </c>
      <c r="C5882" s="79" t="e">
        <f t="shared" si="378"/>
        <v>#VALUE!</v>
      </c>
      <c r="D5882" s="195" t="s">
        <v>408</v>
      </c>
      <c r="E5882" s="53" t="s">
        <v>209</v>
      </c>
      <c r="F5882" s="53" t="s">
        <v>146</v>
      </c>
      <c r="G5882" s="50" t="s">
        <v>138</v>
      </c>
      <c r="H5882" s="50" t="s">
        <v>144</v>
      </c>
      <c r="I5882" s="53">
        <v>45</v>
      </c>
      <c r="J5882" s="61">
        <v>1.1200000000000001</v>
      </c>
      <c r="K5882" s="64">
        <f t="shared" si="377"/>
        <v>1.2290809327846366</v>
      </c>
      <c r="M5882" s="2"/>
    </row>
    <row r="5883" spans="1:13" x14ac:dyDescent="0.2">
      <c r="A5883" s="47" t="e">
        <f t="shared" si="379"/>
        <v>#VALUE!</v>
      </c>
      <c r="B5883" s="181" t="str">
        <f t="shared" si="380"/>
        <v>17-05-2022</v>
      </c>
      <c r="C5883" s="79" t="e">
        <f t="shared" si="378"/>
        <v>#VALUE!</v>
      </c>
      <c r="D5883" s="195" t="s">
        <v>408</v>
      </c>
      <c r="E5883" s="53" t="s">
        <v>209</v>
      </c>
      <c r="F5883" s="53" t="s">
        <v>146</v>
      </c>
      <c r="G5883" s="50" t="s">
        <v>138</v>
      </c>
      <c r="H5883" s="50" t="s">
        <v>144</v>
      </c>
      <c r="I5883" s="53">
        <v>46</v>
      </c>
      <c r="J5883" s="61">
        <v>1.19</v>
      </c>
      <c r="K5883" s="64">
        <f t="shared" si="377"/>
        <v>1.2225692446782279</v>
      </c>
      <c r="M5883" s="2"/>
    </row>
    <row r="5884" spans="1:13" x14ac:dyDescent="0.2">
      <c r="A5884" s="47" t="e">
        <f t="shared" si="379"/>
        <v>#VALUE!</v>
      </c>
      <c r="B5884" s="181" t="str">
        <f t="shared" si="380"/>
        <v>17-05-2022</v>
      </c>
      <c r="C5884" s="79" t="e">
        <f t="shared" si="378"/>
        <v>#VALUE!</v>
      </c>
      <c r="D5884" s="195" t="s">
        <v>408</v>
      </c>
      <c r="E5884" s="53" t="s">
        <v>209</v>
      </c>
      <c r="F5884" s="53" t="s">
        <v>146</v>
      </c>
      <c r="G5884" s="50" t="s">
        <v>138</v>
      </c>
      <c r="H5884" s="50" t="s">
        <v>144</v>
      </c>
      <c r="I5884" s="53">
        <v>50</v>
      </c>
      <c r="J5884" s="61">
        <v>1.34</v>
      </c>
      <c r="K5884" s="64">
        <f t="shared" si="377"/>
        <v>1.0720000000000001</v>
      </c>
      <c r="M5884" s="2"/>
    </row>
    <row r="5885" spans="1:13" x14ac:dyDescent="0.2">
      <c r="A5885" s="47" t="e">
        <f t="shared" si="379"/>
        <v>#VALUE!</v>
      </c>
      <c r="B5885" s="181" t="str">
        <f t="shared" si="380"/>
        <v>17-05-2022</v>
      </c>
      <c r="C5885" s="79" t="e">
        <f t="shared" si="378"/>
        <v>#VALUE!</v>
      </c>
      <c r="D5885" s="195" t="s">
        <v>408</v>
      </c>
      <c r="E5885" s="53" t="s">
        <v>209</v>
      </c>
      <c r="F5885" s="53" t="s">
        <v>146</v>
      </c>
      <c r="G5885" s="50" t="s">
        <v>138</v>
      </c>
      <c r="H5885" s="50" t="s">
        <v>144</v>
      </c>
      <c r="I5885" s="53">
        <v>47</v>
      </c>
      <c r="J5885" s="61">
        <v>1.32</v>
      </c>
      <c r="K5885" s="64">
        <f t="shared" si="377"/>
        <v>1.2713945850148811</v>
      </c>
      <c r="M5885" s="2"/>
    </row>
    <row r="5886" spans="1:13" x14ac:dyDescent="0.2">
      <c r="A5886" s="47" t="e">
        <f t="shared" si="379"/>
        <v>#VALUE!</v>
      </c>
      <c r="B5886" s="181" t="str">
        <f t="shared" si="380"/>
        <v>17-05-2022</v>
      </c>
      <c r="C5886" s="79" t="e">
        <f t="shared" si="378"/>
        <v>#VALUE!</v>
      </c>
      <c r="D5886" s="195" t="s">
        <v>408</v>
      </c>
      <c r="E5886" s="53" t="s">
        <v>209</v>
      </c>
      <c r="F5886" s="53" t="s">
        <v>146</v>
      </c>
      <c r="G5886" s="50" t="s">
        <v>138</v>
      </c>
      <c r="H5886" s="50" t="s">
        <v>144</v>
      </c>
      <c r="I5886" s="53">
        <v>43</v>
      </c>
      <c r="J5886" s="61">
        <v>1.02</v>
      </c>
      <c r="K5886" s="64">
        <f t="shared" si="377"/>
        <v>1.2829059076559297</v>
      </c>
      <c r="M5886" s="2"/>
    </row>
    <row r="5887" spans="1:13" x14ac:dyDescent="0.2">
      <c r="A5887" s="47" t="e">
        <f t="shared" si="379"/>
        <v>#VALUE!</v>
      </c>
      <c r="B5887" s="181" t="str">
        <f t="shared" si="380"/>
        <v>17-05-2022</v>
      </c>
      <c r="C5887" s="79" t="e">
        <f t="shared" si="378"/>
        <v>#VALUE!</v>
      </c>
      <c r="D5887" s="195" t="s">
        <v>408</v>
      </c>
      <c r="E5887" s="53" t="s">
        <v>209</v>
      </c>
      <c r="F5887" s="53" t="s">
        <v>146</v>
      </c>
      <c r="G5887" s="50" t="s">
        <v>138</v>
      </c>
      <c r="H5887" s="50" t="s">
        <v>144</v>
      </c>
      <c r="I5887" s="53">
        <v>33</v>
      </c>
      <c r="J5887" s="61">
        <v>0.33</v>
      </c>
      <c r="K5887" s="64">
        <f t="shared" si="377"/>
        <v>0.91827364554637281</v>
      </c>
      <c r="M5887" s="2"/>
    </row>
    <row r="5888" spans="1:13" x14ac:dyDescent="0.2">
      <c r="A5888" s="47" t="e">
        <f t="shared" si="379"/>
        <v>#VALUE!</v>
      </c>
      <c r="B5888" s="181" t="str">
        <f t="shared" si="380"/>
        <v>17-05-2022</v>
      </c>
      <c r="C5888" s="79" t="e">
        <f t="shared" si="378"/>
        <v>#VALUE!</v>
      </c>
      <c r="D5888" s="195" t="s">
        <v>408</v>
      </c>
      <c r="E5888" s="53" t="s">
        <v>209</v>
      </c>
      <c r="F5888" s="53" t="s">
        <v>146</v>
      </c>
      <c r="G5888" s="50" t="s">
        <v>138</v>
      </c>
      <c r="H5888" s="50" t="s">
        <v>144</v>
      </c>
      <c r="I5888" s="53">
        <v>36</v>
      </c>
      <c r="J5888" s="61">
        <v>0.43</v>
      </c>
      <c r="K5888" s="64">
        <f t="shared" si="377"/>
        <v>0.92163923182441698</v>
      </c>
      <c r="M5888" s="2"/>
    </row>
    <row r="5889" spans="1:13" x14ac:dyDescent="0.2">
      <c r="A5889" s="47" t="e">
        <f t="shared" si="379"/>
        <v>#VALUE!</v>
      </c>
      <c r="B5889" s="181" t="str">
        <f t="shared" si="380"/>
        <v>17-05-2022</v>
      </c>
      <c r="C5889" s="79" t="e">
        <f t="shared" si="378"/>
        <v>#VALUE!</v>
      </c>
      <c r="D5889" s="195" t="s">
        <v>408</v>
      </c>
      <c r="E5889" s="53" t="s">
        <v>209</v>
      </c>
      <c r="F5889" s="53" t="s">
        <v>146</v>
      </c>
      <c r="G5889" s="50" t="s">
        <v>138</v>
      </c>
      <c r="H5889" s="50" t="s">
        <v>144</v>
      </c>
      <c r="I5889" s="53">
        <v>34</v>
      </c>
      <c r="J5889" s="61">
        <v>0.37</v>
      </c>
      <c r="K5889" s="64">
        <f t="shared" ref="K5889:K5952" si="381">IF(J5889="","",(J5889*100000)/(I5889^3))</f>
        <v>0.94138001221249745</v>
      </c>
      <c r="M5889" s="2"/>
    </row>
    <row r="5890" spans="1:13" x14ac:dyDescent="0.2">
      <c r="A5890" s="47" t="e">
        <f t="shared" si="379"/>
        <v>#VALUE!</v>
      </c>
      <c r="B5890" s="181" t="str">
        <f t="shared" si="380"/>
        <v>17-05-2022</v>
      </c>
      <c r="C5890" s="79" t="e">
        <f t="shared" si="378"/>
        <v>#VALUE!</v>
      </c>
      <c r="D5890" s="195" t="s">
        <v>408</v>
      </c>
      <c r="E5890" s="53" t="s">
        <v>209</v>
      </c>
      <c r="F5890" s="53" t="s">
        <v>146</v>
      </c>
      <c r="G5890" s="50" t="s">
        <v>138</v>
      </c>
      <c r="H5890" s="50" t="s">
        <v>144</v>
      </c>
      <c r="I5890" s="53">
        <v>35</v>
      </c>
      <c r="J5890" s="61">
        <v>0.39</v>
      </c>
      <c r="K5890" s="64">
        <f t="shared" si="381"/>
        <v>0.90962099125364426</v>
      </c>
      <c r="M5890" s="2"/>
    </row>
    <row r="5891" spans="1:13" x14ac:dyDescent="0.2">
      <c r="A5891" s="47" t="e">
        <f t="shared" si="379"/>
        <v>#VALUE!</v>
      </c>
      <c r="B5891" s="181" t="str">
        <f t="shared" si="380"/>
        <v>17-05-2022</v>
      </c>
      <c r="C5891" s="79" t="e">
        <f t="shared" si="378"/>
        <v>#VALUE!</v>
      </c>
      <c r="D5891" s="195" t="s">
        <v>408</v>
      </c>
      <c r="E5891" s="53" t="s">
        <v>209</v>
      </c>
      <c r="F5891" s="53" t="s">
        <v>146</v>
      </c>
      <c r="G5891" s="50" t="s">
        <v>138</v>
      </c>
      <c r="H5891" s="50" t="s">
        <v>144</v>
      </c>
      <c r="I5891" s="53">
        <v>34</v>
      </c>
      <c r="J5891" s="61">
        <v>0.34</v>
      </c>
      <c r="K5891" s="64">
        <f t="shared" si="381"/>
        <v>0.86505190311418689</v>
      </c>
      <c r="M5891" s="2"/>
    </row>
    <row r="5892" spans="1:13" x14ac:dyDescent="0.2">
      <c r="A5892" s="47" t="e">
        <f t="shared" si="379"/>
        <v>#VALUE!</v>
      </c>
      <c r="B5892" s="181" t="str">
        <f t="shared" si="380"/>
        <v>17-05-2022</v>
      </c>
      <c r="C5892" s="79" t="e">
        <f t="shared" si="378"/>
        <v>#VALUE!</v>
      </c>
      <c r="D5892" s="195" t="s">
        <v>408</v>
      </c>
      <c r="E5892" s="53" t="s">
        <v>209</v>
      </c>
      <c r="F5892" s="53" t="s">
        <v>146</v>
      </c>
      <c r="G5892" s="50" t="s">
        <v>138</v>
      </c>
      <c r="H5892" s="50" t="s">
        <v>144</v>
      </c>
      <c r="I5892" s="53">
        <v>35</v>
      </c>
      <c r="J5892" s="61">
        <v>0.41</v>
      </c>
      <c r="K5892" s="64">
        <f t="shared" si="381"/>
        <v>0.95626822157434399</v>
      </c>
      <c r="M5892" s="2"/>
    </row>
    <row r="5893" spans="1:13" x14ac:dyDescent="0.2">
      <c r="A5893" s="47" t="e">
        <f t="shared" si="379"/>
        <v>#VALUE!</v>
      </c>
      <c r="B5893" s="181" t="str">
        <f t="shared" si="380"/>
        <v>17-05-2022</v>
      </c>
      <c r="C5893" s="79" t="e">
        <f t="shared" si="378"/>
        <v>#VALUE!</v>
      </c>
      <c r="D5893" s="195" t="s">
        <v>408</v>
      </c>
      <c r="E5893" s="53" t="s">
        <v>209</v>
      </c>
      <c r="F5893" s="53" t="s">
        <v>146</v>
      </c>
      <c r="G5893" s="50" t="s">
        <v>138</v>
      </c>
      <c r="H5893" s="50" t="s">
        <v>144</v>
      </c>
      <c r="I5893" s="53">
        <v>39</v>
      </c>
      <c r="J5893" s="61">
        <v>0.54</v>
      </c>
      <c r="K5893" s="64">
        <f t="shared" si="381"/>
        <v>0.91033227127901684</v>
      </c>
      <c r="M5893" s="2"/>
    </row>
    <row r="5894" spans="1:13" x14ac:dyDescent="0.2">
      <c r="A5894" s="47" t="e">
        <f t="shared" si="379"/>
        <v>#VALUE!</v>
      </c>
      <c r="B5894" s="181" t="str">
        <f t="shared" si="380"/>
        <v>17-05-2022</v>
      </c>
      <c r="C5894" s="79" t="e">
        <f t="shared" si="378"/>
        <v>#VALUE!</v>
      </c>
      <c r="D5894" s="195" t="s">
        <v>408</v>
      </c>
      <c r="E5894" s="53" t="s">
        <v>209</v>
      </c>
      <c r="F5894" s="53" t="s">
        <v>146</v>
      </c>
      <c r="G5894" s="50" t="s">
        <v>138</v>
      </c>
      <c r="H5894" s="50" t="s">
        <v>144</v>
      </c>
      <c r="I5894" s="53">
        <v>31</v>
      </c>
      <c r="J5894" s="61">
        <v>0.24</v>
      </c>
      <c r="K5894" s="64">
        <f t="shared" si="381"/>
        <v>0.80561243328522036</v>
      </c>
      <c r="M5894" s="2"/>
    </row>
    <row r="5895" spans="1:13" x14ac:dyDescent="0.2">
      <c r="A5895" s="47" t="e">
        <f t="shared" si="379"/>
        <v>#VALUE!</v>
      </c>
      <c r="B5895" s="181" t="str">
        <f t="shared" si="380"/>
        <v>17-05-2022</v>
      </c>
      <c r="C5895" s="79" t="e">
        <f t="shared" si="378"/>
        <v>#VALUE!</v>
      </c>
      <c r="D5895" s="195" t="s">
        <v>408</v>
      </c>
      <c r="E5895" s="53" t="s">
        <v>209</v>
      </c>
      <c r="F5895" s="53" t="s">
        <v>146</v>
      </c>
      <c r="G5895" s="50" t="s">
        <v>138</v>
      </c>
      <c r="H5895" s="50" t="s">
        <v>144</v>
      </c>
      <c r="I5895" s="53">
        <v>38</v>
      </c>
      <c r="J5895" s="61">
        <v>0.41</v>
      </c>
      <c r="K5895" s="64">
        <f t="shared" si="381"/>
        <v>0.74719346843563206</v>
      </c>
      <c r="M5895" s="2"/>
    </row>
    <row r="5896" spans="1:13" x14ac:dyDescent="0.2">
      <c r="A5896" s="47" t="e">
        <f t="shared" si="379"/>
        <v>#VALUE!</v>
      </c>
      <c r="B5896" s="181" t="str">
        <f t="shared" si="380"/>
        <v>17-05-2022</v>
      </c>
      <c r="C5896" s="79" t="e">
        <f t="shared" si="378"/>
        <v>#VALUE!</v>
      </c>
      <c r="D5896" s="195" t="s">
        <v>408</v>
      </c>
      <c r="E5896" s="53" t="s">
        <v>66</v>
      </c>
      <c r="F5896" s="53" t="s">
        <v>146</v>
      </c>
      <c r="G5896" s="50" t="s">
        <v>138</v>
      </c>
      <c r="H5896" s="50" t="s">
        <v>144</v>
      </c>
      <c r="I5896" s="53">
        <v>38</v>
      </c>
      <c r="J5896" s="61">
        <v>0.45</v>
      </c>
      <c r="K5896" s="64">
        <f t="shared" si="381"/>
        <v>0.82009039218544977</v>
      </c>
      <c r="M5896" s="2"/>
    </row>
    <row r="5897" spans="1:13" x14ac:dyDescent="0.2">
      <c r="A5897" s="47" t="e">
        <f t="shared" si="379"/>
        <v>#VALUE!</v>
      </c>
      <c r="B5897" s="181" t="str">
        <f t="shared" si="380"/>
        <v>17-05-2022</v>
      </c>
      <c r="C5897" s="79" t="e">
        <f t="shared" si="378"/>
        <v>#VALUE!</v>
      </c>
      <c r="D5897" s="195" t="s">
        <v>408</v>
      </c>
      <c r="E5897" s="53" t="s">
        <v>225</v>
      </c>
      <c r="F5897" s="53" t="s">
        <v>146</v>
      </c>
      <c r="G5897" s="50" t="s">
        <v>138</v>
      </c>
      <c r="H5897" s="50" t="s">
        <v>144</v>
      </c>
      <c r="I5897" s="53">
        <v>30</v>
      </c>
      <c r="J5897" s="61">
        <v>0.26</v>
      </c>
      <c r="K5897" s="64">
        <f t="shared" si="381"/>
        <v>0.96296296296296291</v>
      </c>
      <c r="M5897" s="2"/>
    </row>
    <row r="5898" spans="1:13" x14ac:dyDescent="0.2">
      <c r="A5898" s="47" t="e">
        <f t="shared" si="379"/>
        <v>#VALUE!</v>
      </c>
      <c r="B5898" s="181" t="str">
        <f t="shared" si="380"/>
        <v>17-05-2022</v>
      </c>
      <c r="C5898" s="79" t="e">
        <f t="shared" si="378"/>
        <v>#VALUE!</v>
      </c>
      <c r="D5898" s="195" t="s">
        <v>408</v>
      </c>
      <c r="E5898" s="53" t="s">
        <v>225</v>
      </c>
      <c r="F5898" s="53" t="s">
        <v>146</v>
      </c>
      <c r="G5898" s="50" t="s">
        <v>138</v>
      </c>
      <c r="H5898" s="50" t="s">
        <v>144</v>
      </c>
      <c r="I5898" s="53">
        <v>40</v>
      </c>
      <c r="J5898" s="61">
        <v>0.64</v>
      </c>
      <c r="K5898" s="64">
        <f t="shared" si="381"/>
        <v>1</v>
      </c>
      <c r="M5898" s="2"/>
    </row>
    <row r="5899" spans="1:13" x14ac:dyDescent="0.2">
      <c r="A5899" s="47" t="e">
        <f t="shared" si="379"/>
        <v>#VALUE!</v>
      </c>
      <c r="B5899" s="181" t="str">
        <f t="shared" si="380"/>
        <v>17-05-2022</v>
      </c>
      <c r="C5899" s="79" t="e">
        <f t="shared" si="378"/>
        <v>#VALUE!</v>
      </c>
      <c r="D5899" s="195" t="s">
        <v>408</v>
      </c>
      <c r="E5899" s="53" t="s">
        <v>225</v>
      </c>
      <c r="F5899" s="53" t="s">
        <v>146</v>
      </c>
      <c r="G5899" s="50" t="s">
        <v>138</v>
      </c>
      <c r="H5899" s="50" t="s">
        <v>144</v>
      </c>
      <c r="I5899" s="53">
        <v>41</v>
      </c>
      <c r="J5899" s="61">
        <v>0.92</v>
      </c>
      <c r="K5899" s="64">
        <f t="shared" si="381"/>
        <v>1.3348616531971387</v>
      </c>
      <c r="M5899" s="2"/>
    </row>
    <row r="5900" spans="1:13" x14ac:dyDescent="0.2">
      <c r="A5900" s="47" t="e">
        <f t="shared" si="379"/>
        <v>#VALUE!</v>
      </c>
      <c r="B5900" s="181" t="str">
        <f t="shared" si="380"/>
        <v>17-05-2022</v>
      </c>
      <c r="C5900" s="79" t="e">
        <f t="shared" si="378"/>
        <v>#VALUE!</v>
      </c>
      <c r="D5900" s="195" t="s">
        <v>408</v>
      </c>
      <c r="E5900" s="53" t="s">
        <v>225</v>
      </c>
      <c r="F5900" s="53" t="s">
        <v>146</v>
      </c>
      <c r="G5900" s="50" t="s">
        <v>138</v>
      </c>
      <c r="H5900" s="50" t="s">
        <v>144</v>
      </c>
      <c r="I5900" s="53">
        <v>35</v>
      </c>
      <c r="J5900" s="61">
        <v>0.35</v>
      </c>
      <c r="K5900" s="64">
        <f t="shared" si="381"/>
        <v>0.81632653061224492</v>
      </c>
      <c r="M5900" s="2"/>
    </row>
    <row r="5901" spans="1:13" x14ac:dyDescent="0.2">
      <c r="A5901" s="47" t="e">
        <f t="shared" si="379"/>
        <v>#VALUE!</v>
      </c>
      <c r="B5901" s="181" t="str">
        <f t="shared" si="380"/>
        <v>17-05-2022</v>
      </c>
      <c r="C5901" s="79" t="e">
        <f t="shared" si="378"/>
        <v>#VALUE!</v>
      </c>
      <c r="D5901" s="195" t="s">
        <v>408</v>
      </c>
      <c r="E5901" s="53" t="s">
        <v>225</v>
      </c>
      <c r="F5901" s="53" t="s">
        <v>146</v>
      </c>
      <c r="G5901" s="50" t="s">
        <v>138</v>
      </c>
      <c r="H5901" s="50" t="s">
        <v>144</v>
      </c>
      <c r="I5901" s="53">
        <v>40</v>
      </c>
      <c r="J5901" s="61">
        <v>0.83</v>
      </c>
      <c r="K5901" s="64">
        <f t="shared" si="381"/>
        <v>1.296875</v>
      </c>
      <c r="M5901" s="2"/>
    </row>
    <row r="5902" spans="1:13" x14ac:dyDescent="0.2">
      <c r="A5902" s="47" t="e">
        <f t="shared" si="379"/>
        <v>#VALUE!</v>
      </c>
      <c r="B5902" s="181" t="str">
        <f t="shared" si="380"/>
        <v>17-05-2022</v>
      </c>
      <c r="C5902" s="79" t="e">
        <f t="shared" si="378"/>
        <v>#VALUE!</v>
      </c>
      <c r="D5902" s="195" t="s">
        <v>408</v>
      </c>
      <c r="E5902" s="53" t="s">
        <v>225</v>
      </c>
      <c r="F5902" s="53" t="s">
        <v>146</v>
      </c>
      <c r="G5902" s="50" t="s">
        <v>138</v>
      </c>
      <c r="H5902" s="50" t="s">
        <v>144</v>
      </c>
      <c r="I5902" s="53">
        <v>40</v>
      </c>
      <c r="J5902" s="61">
        <v>0.76</v>
      </c>
      <c r="K5902" s="64">
        <f t="shared" si="381"/>
        <v>1.1875</v>
      </c>
      <c r="M5902" s="2"/>
    </row>
    <row r="5903" spans="1:13" x14ac:dyDescent="0.2">
      <c r="A5903" s="47" t="e">
        <f t="shared" si="379"/>
        <v>#VALUE!</v>
      </c>
      <c r="B5903" s="181" t="str">
        <f t="shared" si="380"/>
        <v>17-05-2022</v>
      </c>
      <c r="C5903" s="79" t="e">
        <f t="shared" si="378"/>
        <v>#VALUE!</v>
      </c>
      <c r="D5903" s="195" t="s">
        <v>408</v>
      </c>
      <c r="E5903" s="53" t="s">
        <v>225</v>
      </c>
      <c r="F5903" s="53" t="s">
        <v>146</v>
      </c>
      <c r="G5903" s="50" t="s">
        <v>138</v>
      </c>
      <c r="H5903" s="50" t="s">
        <v>144</v>
      </c>
      <c r="I5903" s="53">
        <v>39</v>
      </c>
      <c r="J5903" s="61">
        <v>0.67</v>
      </c>
      <c r="K5903" s="64">
        <f t="shared" si="381"/>
        <v>1.1294863365869283</v>
      </c>
      <c r="M5903" s="2"/>
    </row>
    <row r="5904" spans="1:13" x14ac:dyDescent="0.2">
      <c r="A5904" s="47" t="e">
        <f t="shared" si="379"/>
        <v>#VALUE!</v>
      </c>
      <c r="B5904" s="181" t="str">
        <f t="shared" si="380"/>
        <v>17-05-2022</v>
      </c>
      <c r="C5904" s="79" t="e">
        <f t="shared" si="378"/>
        <v>#VALUE!</v>
      </c>
      <c r="D5904" s="195" t="s">
        <v>408</v>
      </c>
      <c r="E5904" s="53" t="s">
        <v>225</v>
      </c>
      <c r="F5904" s="53" t="s">
        <v>146</v>
      </c>
      <c r="G5904" s="50" t="s">
        <v>138</v>
      </c>
      <c r="H5904" s="50" t="s">
        <v>144</v>
      </c>
      <c r="I5904" s="53">
        <v>36</v>
      </c>
      <c r="J5904" s="61">
        <v>0.46</v>
      </c>
      <c r="K5904" s="64">
        <f t="shared" si="381"/>
        <v>0.98593964334705075</v>
      </c>
      <c r="M5904" s="2"/>
    </row>
    <row r="5905" spans="1:13" x14ac:dyDescent="0.2">
      <c r="A5905" s="47" t="e">
        <f t="shared" si="379"/>
        <v>#VALUE!</v>
      </c>
      <c r="B5905" s="181" t="str">
        <f t="shared" si="380"/>
        <v>17-05-2022</v>
      </c>
      <c r="C5905" s="79" t="e">
        <f t="shared" si="378"/>
        <v>#VALUE!</v>
      </c>
      <c r="D5905" s="195" t="s">
        <v>408</v>
      </c>
      <c r="E5905" s="53" t="s">
        <v>225</v>
      </c>
      <c r="F5905" s="53" t="s">
        <v>146</v>
      </c>
      <c r="G5905" s="50" t="s">
        <v>138</v>
      </c>
      <c r="H5905" s="50" t="s">
        <v>144</v>
      </c>
      <c r="I5905" s="53">
        <v>51</v>
      </c>
      <c r="J5905" s="61">
        <v>1.41</v>
      </c>
      <c r="K5905" s="64">
        <f t="shared" si="381"/>
        <v>1.0629395933690662</v>
      </c>
      <c r="M5905" s="2"/>
    </row>
    <row r="5906" spans="1:13" x14ac:dyDescent="0.2">
      <c r="A5906" s="47" t="e">
        <f t="shared" si="379"/>
        <v>#VALUE!</v>
      </c>
      <c r="B5906" s="181" t="str">
        <f t="shared" si="380"/>
        <v>17-05-2022</v>
      </c>
      <c r="C5906" s="79" t="e">
        <f t="shared" si="378"/>
        <v>#VALUE!</v>
      </c>
      <c r="D5906" s="195" t="s">
        <v>408</v>
      </c>
      <c r="E5906" s="53" t="s">
        <v>225</v>
      </c>
      <c r="F5906" s="53" t="s">
        <v>146</v>
      </c>
      <c r="G5906" s="50" t="s">
        <v>138</v>
      </c>
      <c r="H5906" s="50" t="s">
        <v>144</v>
      </c>
      <c r="I5906" s="53">
        <v>35</v>
      </c>
      <c r="J5906" s="61">
        <v>0.39</v>
      </c>
      <c r="K5906" s="64">
        <f t="shared" si="381"/>
        <v>0.90962099125364426</v>
      </c>
      <c r="M5906" s="2"/>
    </row>
    <row r="5907" spans="1:13" x14ac:dyDescent="0.2">
      <c r="A5907" s="47" t="e">
        <f t="shared" si="379"/>
        <v>#VALUE!</v>
      </c>
      <c r="B5907" s="181" t="str">
        <f t="shared" si="380"/>
        <v>17-05-2022</v>
      </c>
      <c r="C5907" s="79" t="e">
        <f t="shared" si="378"/>
        <v>#VALUE!</v>
      </c>
      <c r="D5907" s="195" t="s">
        <v>408</v>
      </c>
      <c r="E5907" s="53" t="s">
        <v>225</v>
      </c>
      <c r="F5907" s="53" t="s">
        <v>146</v>
      </c>
      <c r="G5907" s="50" t="s">
        <v>138</v>
      </c>
      <c r="H5907" s="50" t="s">
        <v>144</v>
      </c>
      <c r="I5907" s="53">
        <v>39</v>
      </c>
      <c r="J5907" s="61">
        <v>0.52</v>
      </c>
      <c r="K5907" s="64">
        <f t="shared" si="381"/>
        <v>0.87661626123164582</v>
      </c>
      <c r="M5907" s="2"/>
    </row>
    <row r="5908" spans="1:13" x14ac:dyDescent="0.2">
      <c r="A5908" s="47" t="e">
        <f t="shared" si="379"/>
        <v>#VALUE!</v>
      </c>
      <c r="B5908" s="181" t="str">
        <f t="shared" si="380"/>
        <v>17-05-2022</v>
      </c>
      <c r="C5908" s="79" t="e">
        <f t="shared" si="378"/>
        <v>#VALUE!</v>
      </c>
      <c r="D5908" s="195" t="s">
        <v>408</v>
      </c>
      <c r="E5908" s="53" t="s">
        <v>225</v>
      </c>
      <c r="F5908" s="53" t="s">
        <v>146</v>
      </c>
      <c r="G5908" s="50" t="s">
        <v>138</v>
      </c>
      <c r="H5908" s="50" t="s">
        <v>144</v>
      </c>
      <c r="I5908" s="53">
        <v>37</v>
      </c>
      <c r="J5908" s="61">
        <v>0.53</v>
      </c>
      <c r="K5908" s="64">
        <f t="shared" si="381"/>
        <v>1.0463348666416599</v>
      </c>
      <c r="M5908" s="2"/>
    </row>
    <row r="5909" spans="1:13" x14ac:dyDescent="0.2">
      <c r="A5909" s="47" t="e">
        <f t="shared" si="379"/>
        <v>#VALUE!</v>
      </c>
      <c r="B5909" s="181" t="str">
        <f t="shared" si="380"/>
        <v>17-05-2022</v>
      </c>
      <c r="C5909" s="79" t="e">
        <f t="shared" si="378"/>
        <v>#VALUE!</v>
      </c>
      <c r="D5909" s="195" t="s">
        <v>408</v>
      </c>
      <c r="E5909" s="53" t="s">
        <v>225</v>
      </c>
      <c r="F5909" s="53" t="s">
        <v>146</v>
      </c>
      <c r="G5909" s="50" t="s">
        <v>138</v>
      </c>
      <c r="H5909" s="50" t="s">
        <v>144</v>
      </c>
      <c r="I5909" s="53">
        <v>42</v>
      </c>
      <c r="J5909" s="61">
        <v>0.79</v>
      </c>
      <c r="K5909" s="64">
        <f t="shared" si="381"/>
        <v>1.0662995356872909</v>
      </c>
      <c r="M5909" s="2"/>
    </row>
    <row r="5910" spans="1:13" x14ac:dyDescent="0.2">
      <c r="A5910" s="47" t="e">
        <f t="shared" si="379"/>
        <v>#VALUE!</v>
      </c>
      <c r="B5910" s="181" t="str">
        <f t="shared" si="380"/>
        <v>17-05-2022</v>
      </c>
      <c r="C5910" s="79" t="e">
        <f t="shared" si="378"/>
        <v>#VALUE!</v>
      </c>
      <c r="D5910" s="195" t="s">
        <v>408</v>
      </c>
      <c r="E5910" s="53" t="s">
        <v>225</v>
      </c>
      <c r="F5910" s="53" t="s">
        <v>146</v>
      </c>
      <c r="G5910" s="50" t="s">
        <v>138</v>
      </c>
      <c r="H5910" s="50" t="s">
        <v>144</v>
      </c>
      <c r="I5910" s="53">
        <v>39</v>
      </c>
      <c r="J5910" s="61">
        <v>0.64</v>
      </c>
      <c r="K5910" s="64">
        <f t="shared" si="381"/>
        <v>1.0789123215158718</v>
      </c>
      <c r="M5910" s="2"/>
    </row>
    <row r="5911" spans="1:13" x14ac:dyDescent="0.2">
      <c r="A5911" s="47" t="e">
        <f t="shared" si="379"/>
        <v>#VALUE!</v>
      </c>
      <c r="B5911" s="181" t="str">
        <f t="shared" si="380"/>
        <v>17-05-2022</v>
      </c>
      <c r="C5911" s="79" t="e">
        <f t="shared" si="378"/>
        <v>#VALUE!</v>
      </c>
      <c r="D5911" s="195" t="s">
        <v>408</v>
      </c>
      <c r="E5911" s="53" t="s">
        <v>225</v>
      </c>
      <c r="F5911" s="53" t="s">
        <v>146</v>
      </c>
      <c r="G5911" s="50" t="s">
        <v>138</v>
      </c>
      <c r="H5911" s="50" t="s">
        <v>144</v>
      </c>
      <c r="I5911" s="53">
        <v>44</v>
      </c>
      <c r="J5911" s="61">
        <v>1.03</v>
      </c>
      <c r="K5911" s="64">
        <f t="shared" si="381"/>
        <v>1.2091472577009768</v>
      </c>
      <c r="M5911" s="2"/>
    </row>
    <row r="5912" spans="1:13" x14ac:dyDescent="0.2">
      <c r="A5912" s="47" t="e">
        <f t="shared" si="379"/>
        <v>#VALUE!</v>
      </c>
      <c r="B5912" s="181" t="str">
        <f t="shared" si="380"/>
        <v>17-05-2022</v>
      </c>
      <c r="C5912" s="79" t="e">
        <f t="shared" ref="C5912:C5975" si="382">WEEKNUM(D5912)</f>
        <v>#VALUE!</v>
      </c>
      <c r="D5912" s="195" t="s">
        <v>408</v>
      </c>
      <c r="E5912" s="53" t="s">
        <v>225</v>
      </c>
      <c r="F5912" s="53" t="s">
        <v>146</v>
      </c>
      <c r="G5912" s="50" t="s">
        <v>138</v>
      </c>
      <c r="H5912" s="50" t="s">
        <v>144</v>
      </c>
      <c r="I5912" s="53">
        <v>40</v>
      </c>
      <c r="J5912" s="61">
        <v>0.57999999999999996</v>
      </c>
      <c r="K5912" s="64">
        <f t="shared" si="381"/>
        <v>0.90624999999999989</v>
      </c>
      <c r="M5912" s="2"/>
    </row>
    <row r="5913" spans="1:13" x14ac:dyDescent="0.2">
      <c r="A5913" s="47" t="e">
        <f t="shared" si="379"/>
        <v>#VALUE!</v>
      </c>
      <c r="B5913" s="181" t="str">
        <f t="shared" si="380"/>
        <v>17-05-2022</v>
      </c>
      <c r="C5913" s="79" t="e">
        <f t="shared" si="382"/>
        <v>#VALUE!</v>
      </c>
      <c r="D5913" s="195" t="s">
        <v>408</v>
      </c>
      <c r="E5913" s="53" t="s">
        <v>225</v>
      </c>
      <c r="F5913" s="53" t="s">
        <v>146</v>
      </c>
      <c r="G5913" s="50" t="s">
        <v>138</v>
      </c>
      <c r="H5913" s="50" t="s">
        <v>144</v>
      </c>
      <c r="I5913" s="53">
        <v>33</v>
      </c>
      <c r="J5913" s="61">
        <v>0.32</v>
      </c>
      <c r="K5913" s="64">
        <f t="shared" si="381"/>
        <v>0.89044717143890695</v>
      </c>
      <c r="M5913" s="2"/>
    </row>
    <row r="5914" spans="1:13" x14ac:dyDescent="0.2">
      <c r="A5914" s="47" t="e">
        <f t="shared" si="379"/>
        <v>#VALUE!</v>
      </c>
      <c r="B5914" s="181" t="str">
        <f t="shared" si="380"/>
        <v>17-05-2022</v>
      </c>
      <c r="C5914" s="79" t="e">
        <f t="shared" si="382"/>
        <v>#VALUE!</v>
      </c>
      <c r="D5914" s="195" t="s">
        <v>408</v>
      </c>
      <c r="E5914" s="53" t="s">
        <v>225</v>
      </c>
      <c r="F5914" s="53" t="s">
        <v>146</v>
      </c>
      <c r="G5914" s="50" t="s">
        <v>138</v>
      </c>
      <c r="H5914" s="50" t="s">
        <v>144</v>
      </c>
      <c r="I5914" s="53">
        <v>51</v>
      </c>
      <c r="J5914" s="61">
        <v>1.66</v>
      </c>
      <c r="K5914" s="64">
        <f t="shared" si="381"/>
        <v>1.2514040602784751</v>
      </c>
      <c r="M5914" s="2"/>
    </row>
    <row r="5915" spans="1:13" x14ac:dyDescent="0.2">
      <c r="A5915" s="47" t="e">
        <f t="shared" si="379"/>
        <v>#VALUE!</v>
      </c>
      <c r="B5915" s="181" t="str">
        <f t="shared" si="380"/>
        <v>17-05-2022</v>
      </c>
      <c r="C5915" s="79" t="e">
        <f t="shared" si="382"/>
        <v>#VALUE!</v>
      </c>
      <c r="D5915" s="195" t="s">
        <v>408</v>
      </c>
      <c r="E5915" s="53" t="s">
        <v>225</v>
      </c>
      <c r="F5915" s="53" t="s">
        <v>146</v>
      </c>
      <c r="G5915" s="50" t="s">
        <v>138</v>
      </c>
      <c r="H5915" s="50" t="s">
        <v>144</v>
      </c>
      <c r="I5915" s="53">
        <v>45</v>
      </c>
      <c r="J5915" s="61">
        <v>0.93</v>
      </c>
      <c r="K5915" s="64">
        <f t="shared" si="381"/>
        <v>1.0205761316872428</v>
      </c>
      <c r="M5915" s="2"/>
    </row>
    <row r="5916" spans="1:13" x14ac:dyDescent="0.2">
      <c r="A5916" s="47" t="e">
        <f t="shared" si="379"/>
        <v>#VALUE!</v>
      </c>
      <c r="B5916" s="181" t="str">
        <f t="shared" si="380"/>
        <v>17-05-2022</v>
      </c>
      <c r="C5916" s="79" t="e">
        <f t="shared" si="382"/>
        <v>#VALUE!</v>
      </c>
      <c r="D5916" s="195" t="s">
        <v>408</v>
      </c>
      <c r="E5916" s="53" t="s">
        <v>225</v>
      </c>
      <c r="F5916" s="53" t="s">
        <v>146</v>
      </c>
      <c r="G5916" s="50" t="s">
        <v>138</v>
      </c>
      <c r="H5916" s="50" t="s">
        <v>144</v>
      </c>
      <c r="I5916" s="53">
        <v>52</v>
      </c>
      <c r="J5916" s="61">
        <v>1.58</v>
      </c>
      <c r="K5916" s="64">
        <f t="shared" si="381"/>
        <v>1.1236913973600364</v>
      </c>
      <c r="M5916" s="2"/>
    </row>
    <row r="5917" spans="1:13" x14ac:dyDescent="0.2">
      <c r="A5917" s="47" t="e">
        <f t="shared" si="379"/>
        <v>#VALUE!</v>
      </c>
      <c r="B5917" s="181" t="str">
        <f t="shared" si="380"/>
        <v>17-05-2022</v>
      </c>
      <c r="C5917" s="79" t="e">
        <f t="shared" si="382"/>
        <v>#VALUE!</v>
      </c>
      <c r="D5917" s="195" t="s">
        <v>408</v>
      </c>
      <c r="E5917" s="53" t="s">
        <v>225</v>
      </c>
      <c r="F5917" s="53" t="s">
        <v>146</v>
      </c>
      <c r="G5917" s="50" t="s">
        <v>138</v>
      </c>
      <c r="H5917" s="50" t="s">
        <v>144</v>
      </c>
      <c r="I5917" s="53">
        <v>49</v>
      </c>
      <c r="J5917" s="61">
        <v>1.53</v>
      </c>
      <c r="K5917" s="64">
        <f t="shared" si="381"/>
        <v>1.3004785421040552</v>
      </c>
      <c r="M5917" s="2"/>
    </row>
    <row r="5918" spans="1:13" x14ac:dyDescent="0.2">
      <c r="A5918" s="47" t="e">
        <f t="shared" si="379"/>
        <v>#VALUE!</v>
      </c>
      <c r="B5918" s="181" t="str">
        <f t="shared" si="380"/>
        <v>17-05-2022</v>
      </c>
      <c r="C5918" s="79" t="e">
        <f t="shared" si="382"/>
        <v>#VALUE!</v>
      </c>
      <c r="D5918" s="195" t="s">
        <v>408</v>
      </c>
      <c r="E5918" s="53" t="s">
        <v>225</v>
      </c>
      <c r="F5918" s="53" t="s">
        <v>146</v>
      </c>
      <c r="G5918" s="50" t="s">
        <v>138</v>
      </c>
      <c r="H5918" s="50" t="s">
        <v>144</v>
      </c>
      <c r="I5918" s="53">
        <v>50</v>
      </c>
      <c r="J5918" s="61">
        <v>1.3</v>
      </c>
      <c r="K5918" s="64">
        <f t="shared" si="381"/>
        <v>1.04</v>
      </c>
      <c r="M5918" s="2"/>
    </row>
    <row r="5919" spans="1:13" x14ac:dyDescent="0.2">
      <c r="A5919" s="47" t="e">
        <f t="shared" si="379"/>
        <v>#VALUE!</v>
      </c>
      <c r="B5919" s="181" t="str">
        <f t="shared" si="380"/>
        <v>17-05-2022</v>
      </c>
      <c r="C5919" s="79" t="e">
        <f t="shared" si="382"/>
        <v>#VALUE!</v>
      </c>
      <c r="D5919" s="195" t="s">
        <v>408</v>
      </c>
      <c r="E5919" s="53" t="s">
        <v>225</v>
      </c>
      <c r="F5919" s="53" t="s">
        <v>146</v>
      </c>
      <c r="G5919" s="50" t="s">
        <v>138</v>
      </c>
      <c r="H5919" s="50" t="s">
        <v>144</v>
      </c>
      <c r="I5919" s="53">
        <v>36</v>
      </c>
      <c r="J5919" s="61">
        <v>0.38</v>
      </c>
      <c r="K5919" s="64">
        <f t="shared" si="381"/>
        <v>0.81447187928669407</v>
      </c>
      <c r="M5919" s="2"/>
    </row>
    <row r="5920" spans="1:13" x14ac:dyDescent="0.2">
      <c r="A5920" s="47" t="e">
        <f t="shared" si="379"/>
        <v>#VALUE!</v>
      </c>
      <c r="B5920" s="181" t="str">
        <f t="shared" si="380"/>
        <v>17-05-2022</v>
      </c>
      <c r="C5920" s="79" t="e">
        <f t="shared" si="382"/>
        <v>#VALUE!</v>
      </c>
      <c r="D5920" s="195" t="s">
        <v>408</v>
      </c>
      <c r="E5920" s="53" t="s">
        <v>225</v>
      </c>
      <c r="F5920" s="53" t="s">
        <v>146</v>
      </c>
      <c r="G5920" s="50" t="s">
        <v>138</v>
      </c>
      <c r="H5920" s="50" t="s">
        <v>144</v>
      </c>
      <c r="I5920" s="53">
        <v>51</v>
      </c>
      <c r="J5920" s="61">
        <v>1.58</v>
      </c>
      <c r="K5920" s="64">
        <f t="shared" si="381"/>
        <v>1.1910954308674642</v>
      </c>
      <c r="M5920" s="2"/>
    </row>
    <row r="5921" spans="1:13" x14ac:dyDescent="0.2">
      <c r="A5921" s="47" t="e">
        <f t="shared" si="379"/>
        <v>#VALUE!</v>
      </c>
      <c r="B5921" s="181" t="str">
        <f t="shared" si="380"/>
        <v>17-05-2022</v>
      </c>
      <c r="C5921" s="79" t="e">
        <f t="shared" si="382"/>
        <v>#VALUE!</v>
      </c>
      <c r="D5921" s="195" t="s">
        <v>408</v>
      </c>
      <c r="E5921" s="53" t="s">
        <v>231</v>
      </c>
      <c r="F5921" s="53" t="s">
        <v>146</v>
      </c>
      <c r="G5921" s="50" t="s">
        <v>138</v>
      </c>
      <c r="H5921" s="50" t="s">
        <v>144</v>
      </c>
      <c r="I5921" s="53">
        <v>37</v>
      </c>
      <c r="J5921" s="61">
        <v>0.38</v>
      </c>
      <c r="K5921" s="64">
        <f t="shared" si="381"/>
        <v>0.75020235721477502</v>
      </c>
      <c r="M5921" s="2"/>
    </row>
    <row r="5922" spans="1:13" x14ac:dyDescent="0.2">
      <c r="A5922" s="47" t="e">
        <f t="shared" si="379"/>
        <v>#VALUE!</v>
      </c>
      <c r="B5922" s="181" t="str">
        <f t="shared" si="380"/>
        <v>17-05-2022</v>
      </c>
      <c r="C5922" s="79" t="e">
        <f t="shared" si="382"/>
        <v>#VALUE!</v>
      </c>
      <c r="D5922" s="195" t="s">
        <v>408</v>
      </c>
      <c r="E5922" s="53" t="s">
        <v>231</v>
      </c>
      <c r="F5922" s="53" t="s">
        <v>146</v>
      </c>
      <c r="G5922" s="50" t="s">
        <v>138</v>
      </c>
      <c r="H5922" s="50" t="s">
        <v>144</v>
      </c>
      <c r="I5922" s="53">
        <v>35</v>
      </c>
      <c r="J5922" s="61">
        <v>0.76</v>
      </c>
      <c r="K5922" s="64">
        <f t="shared" si="381"/>
        <v>1.772594752186589</v>
      </c>
      <c r="M5922" s="2"/>
    </row>
    <row r="5923" spans="1:13" x14ac:dyDescent="0.2">
      <c r="A5923" s="47" t="e">
        <f t="shared" si="379"/>
        <v>#VALUE!</v>
      </c>
      <c r="B5923" s="181" t="str">
        <f t="shared" si="380"/>
        <v>17-05-2022</v>
      </c>
      <c r="C5923" s="79" t="e">
        <f t="shared" si="382"/>
        <v>#VALUE!</v>
      </c>
      <c r="D5923" s="195" t="s">
        <v>408</v>
      </c>
      <c r="E5923" s="53" t="s">
        <v>231</v>
      </c>
      <c r="F5923" s="53" t="s">
        <v>146</v>
      </c>
      <c r="G5923" s="50" t="s">
        <v>138</v>
      </c>
      <c r="H5923" s="50" t="s">
        <v>144</v>
      </c>
      <c r="I5923" s="53">
        <v>35</v>
      </c>
      <c r="J5923" s="61">
        <v>0.46</v>
      </c>
      <c r="K5923" s="64">
        <f t="shared" si="381"/>
        <v>1.0728862973760933</v>
      </c>
      <c r="M5923" s="2"/>
    </row>
    <row r="5924" spans="1:13" x14ac:dyDescent="0.2">
      <c r="A5924" s="47" t="e">
        <f t="shared" si="379"/>
        <v>#VALUE!</v>
      </c>
      <c r="B5924" s="181" t="str">
        <f t="shared" si="380"/>
        <v>17-05-2022</v>
      </c>
      <c r="C5924" s="79" t="e">
        <f t="shared" si="382"/>
        <v>#VALUE!</v>
      </c>
      <c r="D5924" s="195" t="s">
        <v>408</v>
      </c>
      <c r="E5924" s="53" t="s">
        <v>231</v>
      </c>
      <c r="F5924" s="53" t="s">
        <v>146</v>
      </c>
      <c r="G5924" s="50" t="s">
        <v>138</v>
      </c>
      <c r="H5924" s="50" t="s">
        <v>144</v>
      </c>
      <c r="I5924" s="53">
        <v>38</v>
      </c>
      <c r="J5924" s="61">
        <v>0.56000000000000005</v>
      </c>
      <c r="K5924" s="64">
        <f t="shared" si="381"/>
        <v>1.0205569324974488</v>
      </c>
      <c r="M5924" s="2"/>
    </row>
    <row r="5925" spans="1:13" x14ac:dyDescent="0.2">
      <c r="A5925" s="47" t="e">
        <f t="shared" si="379"/>
        <v>#VALUE!</v>
      </c>
      <c r="B5925" s="181" t="str">
        <f t="shared" si="380"/>
        <v>17-05-2022</v>
      </c>
      <c r="C5925" s="79" t="e">
        <f t="shared" si="382"/>
        <v>#VALUE!</v>
      </c>
      <c r="D5925" s="195" t="s">
        <v>408</v>
      </c>
      <c r="E5925" s="53" t="s">
        <v>231</v>
      </c>
      <c r="F5925" s="53" t="s">
        <v>146</v>
      </c>
      <c r="G5925" s="50" t="s">
        <v>138</v>
      </c>
      <c r="H5925" s="50" t="s">
        <v>144</v>
      </c>
      <c r="I5925" s="53">
        <v>35</v>
      </c>
      <c r="J5925" s="61">
        <v>0.48</v>
      </c>
      <c r="K5925" s="64">
        <f t="shared" si="381"/>
        <v>1.119533527696793</v>
      </c>
      <c r="M5925" s="2"/>
    </row>
    <row r="5926" spans="1:13" x14ac:dyDescent="0.2">
      <c r="A5926" s="47" t="e">
        <f t="shared" ref="A5926:A5989" si="383">YEAR(D5926)</f>
        <v>#VALUE!</v>
      </c>
      <c r="B5926" s="181" t="str">
        <f t="shared" si="380"/>
        <v>17-05-2022</v>
      </c>
      <c r="C5926" s="79" t="e">
        <f t="shared" si="382"/>
        <v>#VALUE!</v>
      </c>
      <c r="D5926" s="195" t="s">
        <v>408</v>
      </c>
      <c r="E5926" s="53" t="s">
        <v>231</v>
      </c>
      <c r="F5926" s="53" t="s">
        <v>146</v>
      </c>
      <c r="G5926" s="50" t="s">
        <v>138</v>
      </c>
      <c r="H5926" s="50" t="s">
        <v>144</v>
      </c>
      <c r="I5926" s="53">
        <v>36</v>
      </c>
      <c r="J5926" s="61">
        <v>0.46</v>
      </c>
      <c r="K5926" s="64">
        <f t="shared" si="381"/>
        <v>0.98593964334705075</v>
      </c>
      <c r="M5926" s="2"/>
    </row>
    <row r="5927" spans="1:13" x14ac:dyDescent="0.2">
      <c r="A5927" s="47" t="e">
        <f t="shared" si="383"/>
        <v>#VALUE!</v>
      </c>
      <c r="B5927" s="181" t="str">
        <f t="shared" si="380"/>
        <v>17-05-2022</v>
      </c>
      <c r="C5927" s="79" t="e">
        <f t="shared" si="382"/>
        <v>#VALUE!</v>
      </c>
      <c r="D5927" s="195" t="s">
        <v>408</v>
      </c>
      <c r="E5927" s="53" t="s">
        <v>231</v>
      </c>
      <c r="F5927" s="53" t="s">
        <v>146</v>
      </c>
      <c r="G5927" s="50" t="s">
        <v>138</v>
      </c>
      <c r="H5927" s="50" t="s">
        <v>144</v>
      </c>
      <c r="I5927" s="53">
        <v>37</v>
      </c>
      <c r="J5927" s="61">
        <v>0.46</v>
      </c>
      <c r="K5927" s="64">
        <f t="shared" si="381"/>
        <v>0.90813969557578034</v>
      </c>
      <c r="M5927" s="2"/>
    </row>
    <row r="5928" spans="1:13" x14ac:dyDescent="0.2">
      <c r="A5928" s="47" t="e">
        <f t="shared" si="383"/>
        <v>#VALUE!</v>
      </c>
      <c r="B5928" s="181" t="str">
        <f t="shared" si="380"/>
        <v>17-05-2022</v>
      </c>
      <c r="C5928" s="79" t="e">
        <f t="shared" si="382"/>
        <v>#VALUE!</v>
      </c>
      <c r="D5928" s="195" t="s">
        <v>408</v>
      </c>
      <c r="E5928" s="53" t="s">
        <v>231</v>
      </c>
      <c r="F5928" s="53" t="s">
        <v>146</v>
      </c>
      <c r="G5928" s="50" t="s">
        <v>138</v>
      </c>
      <c r="H5928" s="50" t="s">
        <v>144</v>
      </c>
      <c r="I5928" s="53">
        <v>36</v>
      </c>
      <c r="J5928" s="61">
        <v>0.4</v>
      </c>
      <c r="K5928" s="64">
        <f t="shared" si="381"/>
        <v>0.85733882030178321</v>
      </c>
      <c r="M5928" s="2"/>
    </row>
    <row r="5929" spans="1:13" x14ac:dyDescent="0.2">
      <c r="A5929" s="47" t="e">
        <f t="shared" si="383"/>
        <v>#VALUE!</v>
      </c>
      <c r="B5929" s="181" t="str">
        <f t="shared" si="380"/>
        <v>17-05-2022</v>
      </c>
      <c r="C5929" s="79" t="e">
        <f t="shared" si="382"/>
        <v>#VALUE!</v>
      </c>
      <c r="D5929" s="195" t="s">
        <v>408</v>
      </c>
      <c r="E5929" s="53" t="s">
        <v>231</v>
      </c>
      <c r="F5929" s="53" t="s">
        <v>146</v>
      </c>
      <c r="G5929" s="50" t="s">
        <v>138</v>
      </c>
      <c r="H5929" s="50" t="s">
        <v>144</v>
      </c>
      <c r="I5929" s="53">
        <v>34</v>
      </c>
      <c r="J5929" s="61">
        <v>0.39</v>
      </c>
      <c r="K5929" s="64">
        <f t="shared" si="381"/>
        <v>0.99226541827803783</v>
      </c>
      <c r="M5929" s="2"/>
    </row>
    <row r="5930" spans="1:13" x14ac:dyDescent="0.2">
      <c r="A5930" s="47" t="e">
        <f t="shared" si="383"/>
        <v>#VALUE!</v>
      </c>
      <c r="B5930" s="181" t="str">
        <f t="shared" si="380"/>
        <v>17-05-2022</v>
      </c>
      <c r="C5930" s="79" t="e">
        <f t="shared" si="382"/>
        <v>#VALUE!</v>
      </c>
      <c r="D5930" s="195" t="s">
        <v>408</v>
      </c>
      <c r="E5930" s="53" t="s">
        <v>231</v>
      </c>
      <c r="F5930" s="53" t="s">
        <v>146</v>
      </c>
      <c r="G5930" s="50" t="s">
        <v>138</v>
      </c>
      <c r="H5930" s="50" t="s">
        <v>144</v>
      </c>
      <c r="I5930" s="53">
        <v>34</v>
      </c>
      <c r="J5930" s="61">
        <v>0.42</v>
      </c>
      <c r="K5930" s="64">
        <f t="shared" si="381"/>
        <v>1.0685935273763485</v>
      </c>
      <c r="M5930" s="2"/>
    </row>
    <row r="5931" spans="1:13" x14ac:dyDescent="0.2">
      <c r="A5931" s="47" t="e">
        <f t="shared" si="383"/>
        <v>#VALUE!</v>
      </c>
      <c r="B5931" s="181" t="str">
        <f t="shared" si="380"/>
        <v>17-05-2022</v>
      </c>
      <c r="C5931" s="79" t="e">
        <f t="shared" si="382"/>
        <v>#VALUE!</v>
      </c>
      <c r="D5931" s="195" t="s">
        <v>408</v>
      </c>
      <c r="E5931" s="53" t="s">
        <v>231</v>
      </c>
      <c r="F5931" s="53" t="s">
        <v>146</v>
      </c>
      <c r="G5931" s="50" t="s">
        <v>138</v>
      </c>
      <c r="H5931" s="50" t="s">
        <v>144</v>
      </c>
      <c r="I5931" s="53">
        <v>35</v>
      </c>
      <c r="J5931" s="61">
        <v>0.43</v>
      </c>
      <c r="K5931" s="64">
        <f t="shared" si="381"/>
        <v>1.0029154518950438</v>
      </c>
      <c r="M5931" s="2"/>
    </row>
    <row r="5932" spans="1:13" x14ac:dyDescent="0.2">
      <c r="A5932" s="47" t="e">
        <f t="shared" si="383"/>
        <v>#VALUE!</v>
      </c>
      <c r="B5932" s="181" t="str">
        <f t="shared" ref="B5932:B5995" si="384">TEXT(D5932,"mmm")</f>
        <v>17-05-2022</v>
      </c>
      <c r="C5932" s="79" t="e">
        <f t="shared" si="382"/>
        <v>#VALUE!</v>
      </c>
      <c r="D5932" s="195" t="s">
        <v>408</v>
      </c>
      <c r="E5932" s="53" t="s">
        <v>231</v>
      </c>
      <c r="F5932" s="53" t="s">
        <v>146</v>
      </c>
      <c r="G5932" s="50" t="s">
        <v>138</v>
      </c>
      <c r="H5932" s="50" t="s">
        <v>144</v>
      </c>
      <c r="I5932" s="53">
        <v>35</v>
      </c>
      <c r="J5932" s="61">
        <v>0.41</v>
      </c>
      <c r="K5932" s="64">
        <f t="shared" si="381"/>
        <v>0.95626822157434399</v>
      </c>
      <c r="M5932" s="2"/>
    </row>
    <row r="5933" spans="1:13" x14ac:dyDescent="0.2">
      <c r="A5933" s="47" t="e">
        <f t="shared" si="383"/>
        <v>#VALUE!</v>
      </c>
      <c r="B5933" s="181" t="str">
        <f t="shared" si="384"/>
        <v>17-05-2022</v>
      </c>
      <c r="C5933" s="79" t="e">
        <f t="shared" si="382"/>
        <v>#VALUE!</v>
      </c>
      <c r="D5933" s="195" t="s">
        <v>408</v>
      </c>
      <c r="E5933" s="53" t="s">
        <v>231</v>
      </c>
      <c r="F5933" s="53" t="s">
        <v>146</v>
      </c>
      <c r="G5933" s="50" t="s">
        <v>138</v>
      </c>
      <c r="H5933" s="50" t="s">
        <v>144</v>
      </c>
      <c r="I5933" s="53">
        <v>36</v>
      </c>
      <c r="J5933" s="61">
        <v>0.48</v>
      </c>
      <c r="K5933" s="64">
        <f t="shared" si="381"/>
        <v>1.0288065843621399</v>
      </c>
      <c r="M5933" s="2"/>
    </row>
    <row r="5934" spans="1:13" x14ac:dyDescent="0.2">
      <c r="A5934" s="47" t="e">
        <f t="shared" si="383"/>
        <v>#VALUE!</v>
      </c>
      <c r="B5934" s="181" t="str">
        <f t="shared" si="384"/>
        <v>17-05-2022</v>
      </c>
      <c r="C5934" s="79" t="e">
        <f t="shared" si="382"/>
        <v>#VALUE!</v>
      </c>
      <c r="D5934" s="195" t="s">
        <v>408</v>
      </c>
      <c r="E5934" s="53" t="s">
        <v>231</v>
      </c>
      <c r="F5934" s="53" t="s">
        <v>146</v>
      </c>
      <c r="G5934" s="50" t="s">
        <v>138</v>
      </c>
      <c r="H5934" s="50" t="s">
        <v>144</v>
      </c>
      <c r="I5934" s="53">
        <v>38</v>
      </c>
      <c r="J5934" s="61">
        <v>0.49</v>
      </c>
      <c r="K5934" s="64">
        <f t="shared" si="381"/>
        <v>0.89298731593526748</v>
      </c>
      <c r="M5934" s="2"/>
    </row>
    <row r="5935" spans="1:13" x14ac:dyDescent="0.2">
      <c r="A5935" s="47" t="e">
        <f t="shared" si="383"/>
        <v>#VALUE!</v>
      </c>
      <c r="B5935" s="181" t="str">
        <f t="shared" si="384"/>
        <v>17-05-2022</v>
      </c>
      <c r="C5935" s="79" t="e">
        <f t="shared" si="382"/>
        <v>#VALUE!</v>
      </c>
      <c r="D5935" s="195" t="s">
        <v>408</v>
      </c>
      <c r="E5935" s="53" t="s">
        <v>231</v>
      </c>
      <c r="F5935" s="53" t="s">
        <v>146</v>
      </c>
      <c r="G5935" s="50" t="s">
        <v>138</v>
      </c>
      <c r="H5935" s="50" t="s">
        <v>144</v>
      </c>
      <c r="I5935" s="53">
        <v>35</v>
      </c>
      <c r="J5935" s="61">
        <v>0.4</v>
      </c>
      <c r="K5935" s="64">
        <f t="shared" si="381"/>
        <v>0.93294460641399413</v>
      </c>
      <c r="M5935" s="2"/>
    </row>
    <row r="5936" spans="1:13" x14ac:dyDescent="0.2">
      <c r="A5936" s="47" t="e">
        <f t="shared" si="383"/>
        <v>#VALUE!</v>
      </c>
      <c r="B5936" s="181" t="str">
        <f t="shared" si="384"/>
        <v>17-05-2022</v>
      </c>
      <c r="C5936" s="79" t="e">
        <f t="shared" si="382"/>
        <v>#VALUE!</v>
      </c>
      <c r="D5936" s="195" t="s">
        <v>408</v>
      </c>
      <c r="E5936" s="53" t="s">
        <v>231</v>
      </c>
      <c r="F5936" s="53" t="s">
        <v>146</v>
      </c>
      <c r="G5936" s="50" t="s">
        <v>138</v>
      </c>
      <c r="H5936" s="50" t="s">
        <v>144</v>
      </c>
      <c r="I5936" s="53">
        <v>36</v>
      </c>
      <c r="J5936" s="61">
        <v>0.53</v>
      </c>
      <c r="K5936" s="64">
        <f t="shared" si="381"/>
        <v>1.1359739368998629</v>
      </c>
      <c r="L5936" s="2" t="s">
        <v>425</v>
      </c>
      <c r="M5936" s="2"/>
    </row>
    <row r="5937" spans="1:13" x14ac:dyDescent="0.2">
      <c r="A5937" s="47" t="e">
        <f t="shared" si="383"/>
        <v>#VALUE!</v>
      </c>
      <c r="B5937" s="181" t="str">
        <f t="shared" si="384"/>
        <v>17-05-2022</v>
      </c>
      <c r="C5937" s="79" t="e">
        <f t="shared" si="382"/>
        <v>#VALUE!</v>
      </c>
      <c r="D5937" s="195" t="s">
        <v>408</v>
      </c>
      <c r="E5937" s="53" t="s">
        <v>231</v>
      </c>
      <c r="F5937" s="53" t="s">
        <v>146</v>
      </c>
      <c r="G5937" s="50" t="s">
        <v>138</v>
      </c>
      <c r="H5937" s="50" t="s">
        <v>144</v>
      </c>
      <c r="I5937" s="53">
        <v>38</v>
      </c>
      <c r="J5937" s="61">
        <v>0.48</v>
      </c>
      <c r="K5937" s="64">
        <f t="shared" si="381"/>
        <v>0.87476308499781308</v>
      </c>
      <c r="M5937" s="2"/>
    </row>
    <row r="5938" spans="1:13" x14ac:dyDescent="0.2">
      <c r="A5938" s="47" t="e">
        <f t="shared" si="383"/>
        <v>#VALUE!</v>
      </c>
      <c r="B5938" s="181" t="str">
        <f t="shared" si="384"/>
        <v>17-05-2022</v>
      </c>
      <c r="C5938" s="79" t="e">
        <f t="shared" si="382"/>
        <v>#VALUE!</v>
      </c>
      <c r="D5938" s="195" t="s">
        <v>408</v>
      </c>
      <c r="E5938" s="53" t="s">
        <v>231</v>
      </c>
      <c r="F5938" s="53" t="s">
        <v>146</v>
      </c>
      <c r="G5938" s="50" t="s">
        <v>138</v>
      </c>
      <c r="H5938" s="50" t="s">
        <v>144</v>
      </c>
      <c r="I5938" s="53">
        <v>41</v>
      </c>
      <c r="J5938" s="61">
        <v>0.73</v>
      </c>
      <c r="K5938" s="64">
        <f t="shared" si="381"/>
        <v>1.0591837030803384</v>
      </c>
      <c r="M5938" s="2"/>
    </row>
    <row r="5939" spans="1:13" x14ac:dyDescent="0.2">
      <c r="A5939" s="47" t="e">
        <f t="shared" si="383"/>
        <v>#VALUE!</v>
      </c>
      <c r="B5939" s="181" t="str">
        <f t="shared" si="384"/>
        <v>17-05-2022</v>
      </c>
      <c r="C5939" s="79" t="e">
        <f t="shared" si="382"/>
        <v>#VALUE!</v>
      </c>
      <c r="D5939" s="195" t="s">
        <v>408</v>
      </c>
      <c r="E5939" s="53" t="s">
        <v>231</v>
      </c>
      <c r="F5939" s="53" t="s">
        <v>146</v>
      </c>
      <c r="G5939" s="50" t="s">
        <v>138</v>
      </c>
      <c r="H5939" s="50" t="s">
        <v>144</v>
      </c>
      <c r="I5939" s="53">
        <v>37</v>
      </c>
      <c r="J5939" s="61">
        <v>0.55000000000000004</v>
      </c>
      <c r="K5939" s="64">
        <f t="shared" si="381"/>
        <v>1.0858192012319114</v>
      </c>
      <c r="M5939" s="2"/>
    </row>
    <row r="5940" spans="1:13" x14ac:dyDescent="0.2">
      <c r="A5940" s="47" t="e">
        <f t="shared" si="383"/>
        <v>#VALUE!</v>
      </c>
      <c r="B5940" s="181" t="str">
        <f t="shared" si="384"/>
        <v>17-05-2022</v>
      </c>
      <c r="C5940" s="79" t="e">
        <f t="shared" si="382"/>
        <v>#VALUE!</v>
      </c>
      <c r="D5940" s="195" t="s">
        <v>408</v>
      </c>
      <c r="E5940" s="53" t="s">
        <v>231</v>
      </c>
      <c r="F5940" s="53" t="s">
        <v>146</v>
      </c>
      <c r="G5940" s="50" t="s">
        <v>138</v>
      </c>
      <c r="H5940" s="50" t="s">
        <v>144</v>
      </c>
      <c r="I5940" s="53">
        <v>40</v>
      </c>
      <c r="J5940" s="61">
        <v>0.76</v>
      </c>
      <c r="K5940" s="64">
        <f t="shared" si="381"/>
        <v>1.1875</v>
      </c>
      <c r="M5940" s="2"/>
    </row>
    <row r="5941" spans="1:13" x14ac:dyDescent="0.2">
      <c r="A5941" s="47" t="e">
        <f t="shared" si="383"/>
        <v>#VALUE!</v>
      </c>
      <c r="B5941" s="181" t="str">
        <f t="shared" si="384"/>
        <v>17-05-2022</v>
      </c>
      <c r="C5941" s="79" t="e">
        <f t="shared" si="382"/>
        <v>#VALUE!</v>
      </c>
      <c r="D5941" s="195" t="s">
        <v>408</v>
      </c>
      <c r="E5941" s="53" t="s">
        <v>231</v>
      </c>
      <c r="F5941" s="53" t="s">
        <v>146</v>
      </c>
      <c r="G5941" s="50" t="s">
        <v>138</v>
      </c>
      <c r="H5941" s="50" t="s">
        <v>144</v>
      </c>
      <c r="I5941" s="53">
        <v>49</v>
      </c>
      <c r="J5941" s="61">
        <v>1.44</v>
      </c>
      <c r="K5941" s="64">
        <f t="shared" si="381"/>
        <v>1.2239798043332284</v>
      </c>
      <c r="M5941" s="2"/>
    </row>
    <row r="5942" spans="1:13" x14ac:dyDescent="0.2">
      <c r="A5942" s="47" t="e">
        <f t="shared" si="383"/>
        <v>#VALUE!</v>
      </c>
      <c r="B5942" s="181" t="str">
        <f t="shared" si="384"/>
        <v>17-05-2022</v>
      </c>
      <c r="C5942" s="79" t="e">
        <f t="shared" si="382"/>
        <v>#VALUE!</v>
      </c>
      <c r="D5942" s="195" t="s">
        <v>408</v>
      </c>
      <c r="E5942" s="53" t="s">
        <v>231</v>
      </c>
      <c r="F5942" s="53" t="s">
        <v>146</v>
      </c>
      <c r="G5942" s="50" t="s">
        <v>138</v>
      </c>
      <c r="H5942" s="50" t="s">
        <v>144</v>
      </c>
      <c r="I5942" s="53">
        <v>43</v>
      </c>
      <c r="J5942" s="61">
        <v>0.5</v>
      </c>
      <c r="K5942" s="64">
        <f t="shared" si="381"/>
        <v>0.6288754449293773</v>
      </c>
      <c r="M5942" s="2"/>
    </row>
    <row r="5943" spans="1:13" x14ac:dyDescent="0.2">
      <c r="A5943" s="47" t="e">
        <f t="shared" si="383"/>
        <v>#VALUE!</v>
      </c>
      <c r="B5943" s="181" t="str">
        <f t="shared" si="384"/>
        <v>17-05-2022</v>
      </c>
      <c r="C5943" s="79" t="e">
        <f t="shared" si="382"/>
        <v>#VALUE!</v>
      </c>
      <c r="D5943" s="195" t="s">
        <v>408</v>
      </c>
      <c r="E5943" s="53" t="s">
        <v>231</v>
      </c>
      <c r="F5943" s="53" t="s">
        <v>146</v>
      </c>
      <c r="G5943" s="50" t="s">
        <v>138</v>
      </c>
      <c r="H5943" s="50" t="s">
        <v>144</v>
      </c>
      <c r="I5943" s="53">
        <v>37</v>
      </c>
      <c r="J5943" s="61">
        <v>0.43</v>
      </c>
      <c r="K5943" s="64">
        <f t="shared" si="381"/>
        <v>0.8489131936904033</v>
      </c>
      <c r="M5943" s="2"/>
    </row>
    <row r="5944" spans="1:13" x14ac:dyDescent="0.2">
      <c r="A5944" s="47" t="e">
        <f t="shared" si="383"/>
        <v>#VALUE!</v>
      </c>
      <c r="B5944" s="181" t="str">
        <f t="shared" si="384"/>
        <v>17-05-2022</v>
      </c>
      <c r="C5944" s="79" t="e">
        <f t="shared" si="382"/>
        <v>#VALUE!</v>
      </c>
      <c r="D5944" s="195" t="s">
        <v>408</v>
      </c>
      <c r="E5944" s="53" t="s">
        <v>231</v>
      </c>
      <c r="F5944" s="53" t="s">
        <v>146</v>
      </c>
      <c r="G5944" s="50" t="s">
        <v>138</v>
      </c>
      <c r="H5944" s="50" t="s">
        <v>144</v>
      </c>
      <c r="I5944" s="53">
        <v>47</v>
      </c>
      <c r="J5944" s="61">
        <v>0.93</v>
      </c>
      <c r="K5944" s="64">
        <f t="shared" si="381"/>
        <v>0.89575527580593894</v>
      </c>
      <c r="M5944" s="2"/>
    </row>
    <row r="5945" spans="1:13" x14ac:dyDescent="0.2">
      <c r="A5945" s="47" t="e">
        <f t="shared" si="383"/>
        <v>#VALUE!</v>
      </c>
      <c r="B5945" s="181" t="str">
        <f t="shared" si="384"/>
        <v>17-05-2022</v>
      </c>
      <c r="C5945" s="79" t="e">
        <f t="shared" si="382"/>
        <v>#VALUE!</v>
      </c>
      <c r="D5945" s="195" t="s">
        <v>408</v>
      </c>
      <c r="E5945" s="53" t="s">
        <v>231</v>
      </c>
      <c r="F5945" s="53" t="s">
        <v>146</v>
      </c>
      <c r="G5945" s="50" t="s">
        <v>138</v>
      </c>
      <c r="H5945" s="50" t="s">
        <v>144</v>
      </c>
      <c r="I5945" s="53">
        <v>37</v>
      </c>
      <c r="J5945" s="61">
        <v>0.33</v>
      </c>
      <c r="K5945" s="64">
        <f t="shared" si="381"/>
        <v>0.65149152073914673</v>
      </c>
      <c r="M5945" s="2"/>
    </row>
    <row r="5946" spans="1:13" x14ac:dyDescent="0.2">
      <c r="A5946" s="47" t="e">
        <f t="shared" si="383"/>
        <v>#VALUE!</v>
      </c>
      <c r="B5946" s="181" t="str">
        <f t="shared" si="384"/>
        <v>17-05-2022</v>
      </c>
      <c r="C5946" s="79" t="e">
        <f t="shared" si="382"/>
        <v>#VALUE!</v>
      </c>
      <c r="D5946" s="195" t="s">
        <v>408</v>
      </c>
      <c r="E5946" s="53" t="s">
        <v>231</v>
      </c>
      <c r="F5946" s="53" t="s">
        <v>146</v>
      </c>
      <c r="G5946" s="50" t="s">
        <v>138</v>
      </c>
      <c r="H5946" s="50" t="s">
        <v>144</v>
      </c>
      <c r="I5946" s="53">
        <v>42</v>
      </c>
      <c r="J5946" s="61">
        <v>0.9</v>
      </c>
      <c r="K5946" s="64">
        <f t="shared" si="381"/>
        <v>1.2147716229348882</v>
      </c>
      <c r="M5946" s="2"/>
    </row>
    <row r="5947" spans="1:13" x14ac:dyDescent="0.2">
      <c r="A5947" s="47" t="e">
        <f t="shared" si="383"/>
        <v>#VALUE!</v>
      </c>
      <c r="B5947" s="181" t="str">
        <f t="shared" si="384"/>
        <v>17-05-2022</v>
      </c>
      <c r="C5947" s="79" t="e">
        <f t="shared" si="382"/>
        <v>#VALUE!</v>
      </c>
      <c r="D5947" s="195" t="s">
        <v>408</v>
      </c>
      <c r="E5947" s="53" t="s">
        <v>231</v>
      </c>
      <c r="F5947" s="53" t="s">
        <v>146</v>
      </c>
      <c r="G5947" s="50" t="s">
        <v>138</v>
      </c>
      <c r="H5947" s="50" t="s">
        <v>144</v>
      </c>
      <c r="I5947" s="53">
        <v>39</v>
      </c>
      <c r="J5947" s="61">
        <v>0.35</v>
      </c>
      <c r="K5947" s="64">
        <f t="shared" si="381"/>
        <v>0.59003017582899242</v>
      </c>
      <c r="M5947" s="2"/>
    </row>
    <row r="5948" spans="1:13" x14ac:dyDescent="0.2">
      <c r="A5948" s="47" t="e">
        <f t="shared" si="383"/>
        <v>#VALUE!</v>
      </c>
      <c r="B5948" s="181" t="str">
        <f t="shared" si="384"/>
        <v>17-05-2022</v>
      </c>
      <c r="C5948" s="79" t="e">
        <f t="shared" si="382"/>
        <v>#VALUE!</v>
      </c>
      <c r="D5948" s="195" t="s">
        <v>408</v>
      </c>
      <c r="E5948" s="53" t="s">
        <v>231</v>
      </c>
      <c r="F5948" s="53" t="s">
        <v>146</v>
      </c>
      <c r="G5948" s="50" t="s">
        <v>138</v>
      </c>
      <c r="H5948" s="50" t="s">
        <v>144</v>
      </c>
      <c r="I5948" s="53">
        <v>37</v>
      </c>
      <c r="J5948" s="61">
        <v>0.49</v>
      </c>
      <c r="K5948" s="64">
        <f t="shared" si="381"/>
        <v>0.96736619746115726</v>
      </c>
      <c r="M5948" s="2"/>
    </row>
    <row r="5949" spans="1:13" x14ac:dyDescent="0.2">
      <c r="A5949" s="47" t="e">
        <f t="shared" si="383"/>
        <v>#VALUE!</v>
      </c>
      <c r="B5949" s="181" t="str">
        <f t="shared" si="384"/>
        <v>17-05-2022</v>
      </c>
      <c r="C5949" s="79" t="e">
        <f t="shared" si="382"/>
        <v>#VALUE!</v>
      </c>
      <c r="D5949" s="195" t="s">
        <v>408</v>
      </c>
      <c r="E5949" s="53" t="s">
        <v>231</v>
      </c>
      <c r="F5949" s="53" t="s">
        <v>146</v>
      </c>
      <c r="G5949" s="50" t="s">
        <v>138</v>
      </c>
      <c r="H5949" s="50" t="s">
        <v>144</v>
      </c>
      <c r="I5949" s="53">
        <v>35</v>
      </c>
      <c r="J5949" s="61">
        <v>0.38</v>
      </c>
      <c r="K5949" s="64">
        <f t="shared" si="381"/>
        <v>0.88629737609329451</v>
      </c>
      <c r="M5949" s="2"/>
    </row>
    <row r="5950" spans="1:13" x14ac:dyDescent="0.2">
      <c r="A5950" s="47" t="e">
        <f t="shared" si="383"/>
        <v>#VALUE!</v>
      </c>
      <c r="B5950" s="181" t="str">
        <f t="shared" si="384"/>
        <v>17-05-2022</v>
      </c>
      <c r="C5950" s="79" t="e">
        <f t="shared" si="382"/>
        <v>#VALUE!</v>
      </c>
      <c r="D5950" s="195" t="s">
        <v>408</v>
      </c>
      <c r="E5950" s="53" t="s">
        <v>231</v>
      </c>
      <c r="F5950" s="53" t="s">
        <v>146</v>
      </c>
      <c r="G5950" s="50" t="s">
        <v>138</v>
      </c>
      <c r="H5950" s="50" t="s">
        <v>144</v>
      </c>
      <c r="I5950" s="53">
        <v>40</v>
      </c>
      <c r="J5950" s="61">
        <v>0.66</v>
      </c>
      <c r="K5950" s="64">
        <f t="shared" si="381"/>
        <v>1.03125</v>
      </c>
      <c r="M5950" s="2"/>
    </row>
    <row r="5951" spans="1:13" x14ac:dyDescent="0.2">
      <c r="A5951" s="47" t="e">
        <f t="shared" si="383"/>
        <v>#VALUE!</v>
      </c>
      <c r="B5951" s="181" t="str">
        <f t="shared" si="384"/>
        <v>17-05-2022</v>
      </c>
      <c r="C5951" s="79" t="e">
        <f t="shared" si="382"/>
        <v>#VALUE!</v>
      </c>
      <c r="D5951" s="195" t="s">
        <v>408</v>
      </c>
      <c r="E5951" s="53" t="s">
        <v>231</v>
      </c>
      <c r="F5951" s="53" t="s">
        <v>146</v>
      </c>
      <c r="G5951" s="50" t="s">
        <v>138</v>
      </c>
      <c r="H5951" s="50" t="s">
        <v>144</v>
      </c>
      <c r="I5951" s="53">
        <v>40</v>
      </c>
      <c r="J5951" s="61">
        <v>0.62</v>
      </c>
      <c r="K5951" s="64">
        <f t="shared" si="381"/>
        <v>0.96875</v>
      </c>
      <c r="M5951" s="2"/>
    </row>
    <row r="5952" spans="1:13" x14ac:dyDescent="0.2">
      <c r="A5952" s="47" t="e">
        <f t="shared" si="383"/>
        <v>#VALUE!</v>
      </c>
      <c r="B5952" s="181" t="str">
        <f t="shared" si="384"/>
        <v>17-05-2022</v>
      </c>
      <c r="C5952" s="79" t="e">
        <f t="shared" si="382"/>
        <v>#VALUE!</v>
      </c>
      <c r="D5952" s="195" t="s">
        <v>408</v>
      </c>
      <c r="E5952" s="53" t="s">
        <v>231</v>
      </c>
      <c r="F5952" s="53" t="s">
        <v>146</v>
      </c>
      <c r="G5952" s="50" t="s">
        <v>138</v>
      </c>
      <c r="H5952" s="50" t="s">
        <v>144</v>
      </c>
      <c r="I5952" s="53">
        <v>38</v>
      </c>
      <c r="J5952" s="61">
        <v>0.53</v>
      </c>
      <c r="K5952" s="64">
        <f t="shared" si="381"/>
        <v>0.9658842396850853</v>
      </c>
      <c r="M5952" s="2"/>
    </row>
    <row r="5953" spans="1:13" x14ac:dyDescent="0.2">
      <c r="A5953" s="47" t="e">
        <f t="shared" si="383"/>
        <v>#VALUE!</v>
      </c>
      <c r="B5953" s="181" t="str">
        <f t="shared" si="384"/>
        <v>17-05-2022</v>
      </c>
      <c r="C5953" s="79" t="e">
        <f t="shared" si="382"/>
        <v>#VALUE!</v>
      </c>
      <c r="D5953" s="195" t="s">
        <v>408</v>
      </c>
      <c r="E5953" s="53" t="s">
        <v>231</v>
      </c>
      <c r="F5953" s="53" t="s">
        <v>146</v>
      </c>
      <c r="G5953" s="50" t="s">
        <v>138</v>
      </c>
      <c r="H5953" s="50" t="s">
        <v>144</v>
      </c>
      <c r="I5953" s="53">
        <v>41</v>
      </c>
      <c r="J5953" s="61">
        <v>0.74</v>
      </c>
      <c r="K5953" s="64">
        <f t="shared" ref="K5953:K6016" si="385">IF(J5953="","",(J5953*100000)/(I5953^3))</f>
        <v>1.0736930688759594</v>
      </c>
      <c r="M5953" s="2"/>
    </row>
    <row r="5954" spans="1:13" x14ac:dyDescent="0.2">
      <c r="A5954" s="47" t="e">
        <f t="shared" si="383"/>
        <v>#VALUE!</v>
      </c>
      <c r="B5954" s="181" t="str">
        <f t="shared" si="384"/>
        <v>17-05-2022</v>
      </c>
      <c r="C5954" s="79" t="e">
        <f t="shared" si="382"/>
        <v>#VALUE!</v>
      </c>
      <c r="D5954" s="195" t="s">
        <v>408</v>
      </c>
      <c r="E5954" s="53" t="s">
        <v>231</v>
      </c>
      <c r="F5954" s="53" t="s">
        <v>146</v>
      </c>
      <c r="G5954" s="50" t="s">
        <v>138</v>
      </c>
      <c r="H5954" s="50" t="s">
        <v>144</v>
      </c>
      <c r="I5954" s="53">
        <v>34</v>
      </c>
      <c r="J5954" s="61">
        <v>0.4</v>
      </c>
      <c r="K5954" s="64">
        <f t="shared" si="385"/>
        <v>1.0177081213108081</v>
      </c>
      <c r="M5954" s="2"/>
    </row>
    <row r="5955" spans="1:13" x14ac:dyDescent="0.2">
      <c r="A5955" s="47" t="e">
        <f t="shared" si="383"/>
        <v>#VALUE!</v>
      </c>
      <c r="B5955" s="181" t="str">
        <f t="shared" si="384"/>
        <v>17-05-2022</v>
      </c>
      <c r="C5955" s="79" t="e">
        <f t="shared" si="382"/>
        <v>#VALUE!</v>
      </c>
      <c r="D5955" s="195" t="s">
        <v>408</v>
      </c>
      <c r="E5955" s="53" t="s">
        <v>231</v>
      </c>
      <c r="F5955" s="53" t="s">
        <v>146</v>
      </c>
      <c r="G5955" s="50" t="s">
        <v>138</v>
      </c>
      <c r="H5955" s="50" t="s">
        <v>144</v>
      </c>
      <c r="I5955" s="53">
        <v>36</v>
      </c>
      <c r="J5955" s="61">
        <v>0.42</v>
      </c>
      <c r="K5955" s="64">
        <f t="shared" si="385"/>
        <v>0.90020576131687247</v>
      </c>
      <c r="M5955" s="2"/>
    </row>
    <row r="5956" spans="1:13" x14ac:dyDescent="0.2">
      <c r="A5956" s="47" t="e">
        <f t="shared" si="383"/>
        <v>#VALUE!</v>
      </c>
      <c r="B5956" s="181" t="str">
        <f t="shared" si="384"/>
        <v>17-05-2022</v>
      </c>
      <c r="C5956" s="79" t="e">
        <f t="shared" si="382"/>
        <v>#VALUE!</v>
      </c>
      <c r="D5956" s="195" t="s">
        <v>408</v>
      </c>
      <c r="E5956" s="53" t="s">
        <v>231</v>
      </c>
      <c r="F5956" s="53" t="s">
        <v>146</v>
      </c>
      <c r="G5956" s="50" t="s">
        <v>138</v>
      </c>
      <c r="H5956" s="50" t="s">
        <v>144</v>
      </c>
      <c r="I5956" s="53">
        <v>35</v>
      </c>
      <c r="J5956" s="61">
        <v>0.44</v>
      </c>
      <c r="K5956" s="64">
        <f t="shared" si="385"/>
        <v>1.0262390670553936</v>
      </c>
      <c r="M5956" s="2"/>
    </row>
    <row r="5957" spans="1:13" x14ac:dyDescent="0.2">
      <c r="A5957" s="47" t="e">
        <f t="shared" si="383"/>
        <v>#VALUE!</v>
      </c>
      <c r="B5957" s="181" t="str">
        <f t="shared" si="384"/>
        <v>17-05-2022</v>
      </c>
      <c r="C5957" s="79" t="e">
        <f t="shared" si="382"/>
        <v>#VALUE!</v>
      </c>
      <c r="D5957" s="195" t="s">
        <v>408</v>
      </c>
      <c r="E5957" s="53" t="s">
        <v>231</v>
      </c>
      <c r="F5957" s="53" t="s">
        <v>146</v>
      </c>
      <c r="G5957" s="50" t="s">
        <v>138</v>
      </c>
      <c r="H5957" s="50" t="s">
        <v>144</v>
      </c>
      <c r="I5957" s="53">
        <v>37</v>
      </c>
      <c r="J5957" s="61">
        <v>0.47</v>
      </c>
      <c r="K5957" s="64">
        <f t="shared" si="385"/>
        <v>0.92788186287090602</v>
      </c>
      <c r="M5957" s="2"/>
    </row>
    <row r="5958" spans="1:13" x14ac:dyDescent="0.2">
      <c r="A5958" s="47" t="e">
        <f t="shared" si="383"/>
        <v>#VALUE!</v>
      </c>
      <c r="B5958" s="181" t="str">
        <f t="shared" si="384"/>
        <v>17-05-2022</v>
      </c>
      <c r="C5958" s="79" t="e">
        <f t="shared" si="382"/>
        <v>#VALUE!</v>
      </c>
      <c r="D5958" s="195" t="s">
        <v>408</v>
      </c>
      <c r="E5958" s="53" t="s">
        <v>231</v>
      </c>
      <c r="F5958" s="53" t="s">
        <v>146</v>
      </c>
      <c r="G5958" s="50" t="s">
        <v>138</v>
      </c>
      <c r="H5958" s="50" t="s">
        <v>144</v>
      </c>
      <c r="I5958" s="53">
        <v>37</v>
      </c>
      <c r="J5958" s="61">
        <v>0.45</v>
      </c>
      <c r="K5958" s="64">
        <f t="shared" si="385"/>
        <v>0.88839752828065466</v>
      </c>
      <c r="M5958" s="2"/>
    </row>
    <row r="5959" spans="1:13" x14ac:dyDescent="0.2">
      <c r="A5959" s="47" t="e">
        <f t="shared" si="383"/>
        <v>#VALUE!</v>
      </c>
      <c r="B5959" s="181" t="str">
        <f t="shared" si="384"/>
        <v>17-05-2022</v>
      </c>
      <c r="C5959" s="79" t="e">
        <f t="shared" si="382"/>
        <v>#VALUE!</v>
      </c>
      <c r="D5959" s="195" t="s">
        <v>408</v>
      </c>
      <c r="E5959" s="53" t="s">
        <v>231</v>
      </c>
      <c r="F5959" s="53" t="s">
        <v>146</v>
      </c>
      <c r="G5959" s="50" t="s">
        <v>138</v>
      </c>
      <c r="H5959" s="50" t="s">
        <v>144</v>
      </c>
      <c r="I5959" s="53">
        <v>37</v>
      </c>
      <c r="J5959" s="61">
        <v>0.47</v>
      </c>
      <c r="K5959" s="64">
        <f t="shared" si="385"/>
        <v>0.92788186287090602</v>
      </c>
      <c r="M5959" s="2"/>
    </row>
    <row r="5960" spans="1:13" x14ac:dyDescent="0.2">
      <c r="A5960" s="47" t="e">
        <f t="shared" si="383"/>
        <v>#VALUE!</v>
      </c>
      <c r="B5960" s="181" t="str">
        <f t="shared" si="384"/>
        <v>17-05-2022</v>
      </c>
      <c r="C5960" s="79" t="e">
        <f t="shared" si="382"/>
        <v>#VALUE!</v>
      </c>
      <c r="D5960" s="195" t="s">
        <v>408</v>
      </c>
      <c r="E5960" s="53" t="s">
        <v>19</v>
      </c>
      <c r="F5960" s="53" t="s">
        <v>146</v>
      </c>
      <c r="G5960" s="50" t="s">
        <v>138</v>
      </c>
      <c r="H5960" s="50" t="s">
        <v>144</v>
      </c>
      <c r="I5960" s="53">
        <v>32</v>
      </c>
      <c r="J5960" s="61">
        <v>0.48</v>
      </c>
      <c r="K5960" s="64">
        <f t="shared" si="385"/>
        <v>1.46484375</v>
      </c>
      <c r="M5960" s="2"/>
    </row>
    <row r="5961" spans="1:13" x14ac:dyDescent="0.2">
      <c r="A5961" s="47" t="e">
        <f t="shared" si="383"/>
        <v>#VALUE!</v>
      </c>
      <c r="B5961" s="181" t="str">
        <f t="shared" si="384"/>
        <v>17-05-2022</v>
      </c>
      <c r="C5961" s="79" t="e">
        <f t="shared" si="382"/>
        <v>#VALUE!</v>
      </c>
      <c r="D5961" s="195" t="s">
        <v>408</v>
      </c>
      <c r="E5961" s="53" t="s">
        <v>19</v>
      </c>
      <c r="F5961" s="53" t="s">
        <v>142</v>
      </c>
      <c r="G5961" s="50" t="s">
        <v>138</v>
      </c>
      <c r="H5961" s="50" t="s">
        <v>144</v>
      </c>
      <c r="I5961" s="53">
        <v>54</v>
      </c>
      <c r="J5961" s="61">
        <v>1.71</v>
      </c>
      <c r="K5961" s="64">
        <f t="shared" si="385"/>
        <v>1.0859625057155922</v>
      </c>
      <c r="M5961" s="2"/>
    </row>
    <row r="5962" spans="1:13" x14ac:dyDescent="0.2">
      <c r="A5962" s="47" t="e">
        <f t="shared" si="383"/>
        <v>#VALUE!</v>
      </c>
      <c r="B5962" s="181" t="str">
        <f t="shared" si="384"/>
        <v>17-05-2022</v>
      </c>
      <c r="C5962" s="79" t="e">
        <f t="shared" si="382"/>
        <v>#VALUE!</v>
      </c>
      <c r="D5962" s="195" t="s">
        <v>408</v>
      </c>
      <c r="E5962" s="53" t="s">
        <v>19</v>
      </c>
      <c r="F5962" s="53" t="s">
        <v>142</v>
      </c>
      <c r="G5962" s="50" t="s">
        <v>138</v>
      </c>
      <c r="H5962" s="50" t="s">
        <v>144</v>
      </c>
      <c r="I5962" s="53">
        <v>55</v>
      </c>
      <c r="J5962" s="61">
        <v>1.92</v>
      </c>
      <c r="K5962" s="64">
        <f t="shared" si="385"/>
        <v>1.1540195341848234</v>
      </c>
      <c r="M5962" s="2"/>
    </row>
    <row r="5963" spans="1:13" x14ac:dyDescent="0.2">
      <c r="A5963" s="47" t="e">
        <f t="shared" si="383"/>
        <v>#VALUE!</v>
      </c>
      <c r="B5963" s="181" t="str">
        <f t="shared" si="384"/>
        <v>22-05-2022</v>
      </c>
      <c r="C5963" s="79" t="e">
        <f t="shared" si="382"/>
        <v>#VALUE!</v>
      </c>
      <c r="D5963" s="195" t="s">
        <v>415</v>
      </c>
      <c r="E5963" s="53" t="s">
        <v>44</v>
      </c>
      <c r="F5963" s="53" t="s">
        <v>146</v>
      </c>
      <c r="G5963" s="50" t="s">
        <v>138</v>
      </c>
      <c r="H5963" s="50" t="s">
        <v>144</v>
      </c>
      <c r="I5963" s="53">
        <v>44</v>
      </c>
      <c r="J5963" s="61">
        <v>0.82</v>
      </c>
      <c r="K5963" s="64">
        <f t="shared" si="385"/>
        <v>0.96262208865514653</v>
      </c>
      <c r="M5963" s="2"/>
    </row>
    <row r="5964" spans="1:13" x14ac:dyDescent="0.2">
      <c r="A5964" s="47" t="e">
        <f t="shared" si="383"/>
        <v>#VALUE!</v>
      </c>
      <c r="B5964" s="181" t="str">
        <f t="shared" si="384"/>
        <v>24-05-2022</v>
      </c>
      <c r="C5964" s="79" t="e">
        <f t="shared" si="382"/>
        <v>#VALUE!</v>
      </c>
      <c r="D5964" s="195" t="s">
        <v>416</v>
      </c>
      <c r="E5964" s="53" t="s">
        <v>38</v>
      </c>
      <c r="F5964" s="53" t="s">
        <v>146</v>
      </c>
      <c r="G5964" s="50" t="s">
        <v>138</v>
      </c>
      <c r="H5964" s="50" t="s">
        <v>144</v>
      </c>
      <c r="I5964" s="53">
        <v>34</v>
      </c>
      <c r="J5964" s="61">
        <v>0.38</v>
      </c>
      <c r="K5964" s="64">
        <f t="shared" si="385"/>
        <v>0.96682271524526764</v>
      </c>
      <c r="M5964" s="2"/>
    </row>
    <row r="5965" spans="1:13" x14ac:dyDescent="0.2">
      <c r="A5965" s="47" t="e">
        <f t="shared" si="383"/>
        <v>#VALUE!</v>
      </c>
      <c r="B5965" s="181" t="str">
        <f t="shared" si="384"/>
        <v>24-05-2022</v>
      </c>
      <c r="C5965" s="79" t="e">
        <f t="shared" si="382"/>
        <v>#VALUE!</v>
      </c>
      <c r="D5965" s="195" t="s">
        <v>416</v>
      </c>
      <c r="E5965" s="53" t="s">
        <v>34</v>
      </c>
      <c r="F5965" s="53" t="s">
        <v>146</v>
      </c>
      <c r="G5965" s="50" t="s">
        <v>138</v>
      </c>
      <c r="H5965" s="50" t="s">
        <v>144</v>
      </c>
      <c r="I5965" s="53">
        <v>38</v>
      </c>
      <c r="J5965" s="61">
        <v>0.55000000000000004</v>
      </c>
      <c r="K5965" s="64">
        <f t="shared" si="385"/>
        <v>1.0023327015599943</v>
      </c>
      <c r="M5965" s="2"/>
    </row>
    <row r="5966" spans="1:13" x14ac:dyDescent="0.2">
      <c r="A5966" s="47" t="e">
        <f t="shared" si="383"/>
        <v>#VALUE!</v>
      </c>
      <c r="B5966" s="181" t="str">
        <f t="shared" si="384"/>
        <v>24-05-2022</v>
      </c>
      <c r="C5966" s="79" t="e">
        <f t="shared" si="382"/>
        <v>#VALUE!</v>
      </c>
      <c r="D5966" s="195" t="s">
        <v>416</v>
      </c>
      <c r="E5966" s="53" t="s">
        <v>34</v>
      </c>
      <c r="F5966" s="53" t="s">
        <v>146</v>
      </c>
      <c r="G5966" s="50" t="s">
        <v>138</v>
      </c>
      <c r="H5966" s="50" t="s">
        <v>144</v>
      </c>
      <c r="I5966" s="53">
        <v>40</v>
      </c>
      <c r="J5966" s="61">
        <v>0.65</v>
      </c>
      <c r="K5966" s="64">
        <f t="shared" si="385"/>
        <v>1.015625</v>
      </c>
      <c r="M5966" s="2"/>
    </row>
    <row r="5967" spans="1:13" x14ac:dyDescent="0.2">
      <c r="A5967" s="47" t="e">
        <f t="shared" si="383"/>
        <v>#VALUE!</v>
      </c>
      <c r="B5967" s="181" t="str">
        <f t="shared" si="384"/>
        <v>24-05-2022</v>
      </c>
      <c r="C5967" s="79" t="e">
        <f t="shared" si="382"/>
        <v>#VALUE!</v>
      </c>
      <c r="D5967" s="195" t="s">
        <v>416</v>
      </c>
      <c r="E5967" s="53" t="s">
        <v>34</v>
      </c>
      <c r="F5967" s="53" t="s">
        <v>146</v>
      </c>
      <c r="G5967" s="50" t="s">
        <v>138</v>
      </c>
      <c r="H5967" s="50" t="s">
        <v>144</v>
      </c>
      <c r="I5967" s="53">
        <v>40</v>
      </c>
      <c r="J5967" s="61">
        <v>0.63</v>
      </c>
      <c r="K5967" s="64">
        <f t="shared" si="385"/>
        <v>0.984375</v>
      </c>
      <c r="M5967" s="2"/>
    </row>
    <row r="5968" spans="1:13" x14ac:dyDescent="0.2">
      <c r="A5968" s="47" t="e">
        <f t="shared" si="383"/>
        <v>#VALUE!</v>
      </c>
      <c r="B5968" s="181" t="str">
        <f t="shared" si="384"/>
        <v>24-05-2022</v>
      </c>
      <c r="C5968" s="79" t="e">
        <f t="shared" si="382"/>
        <v>#VALUE!</v>
      </c>
      <c r="D5968" s="195" t="s">
        <v>416</v>
      </c>
      <c r="E5968" s="53" t="s">
        <v>34</v>
      </c>
      <c r="F5968" s="53" t="s">
        <v>146</v>
      </c>
      <c r="G5968" s="50" t="s">
        <v>138</v>
      </c>
      <c r="H5968" s="50" t="s">
        <v>144</v>
      </c>
      <c r="I5968" s="53">
        <v>44</v>
      </c>
      <c r="J5968" s="61">
        <v>0.92</v>
      </c>
      <c r="K5968" s="64">
        <f t="shared" si="385"/>
        <v>1.080015026296018</v>
      </c>
      <c r="M5968" s="2"/>
    </row>
    <row r="5969" spans="1:13" x14ac:dyDescent="0.2">
      <c r="A5969" s="47" t="e">
        <f t="shared" si="383"/>
        <v>#VALUE!</v>
      </c>
      <c r="B5969" s="181" t="str">
        <f t="shared" si="384"/>
        <v>24-05-2022</v>
      </c>
      <c r="C5969" s="79" t="e">
        <f t="shared" si="382"/>
        <v>#VALUE!</v>
      </c>
      <c r="D5969" s="195" t="s">
        <v>416</v>
      </c>
      <c r="E5969" s="53" t="s">
        <v>34</v>
      </c>
      <c r="F5969" s="53" t="s">
        <v>146</v>
      </c>
      <c r="G5969" s="50" t="s">
        <v>138</v>
      </c>
      <c r="H5969" s="50" t="s">
        <v>144</v>
      </c>
      <c r="I5969" s="53">
        <v>40</v>
      </c>
      <c r="J5969" s="61">
        <v>0.67</v>
      </c>
      <c r="K5969" s="64">
        <f t="shared" si="385"/>
        <v>1.046875</v>
      </c>
      <c r="M5969" s="2"/>
    </row>
    <row r="5970" spans="1:13" x14ac:dyDescent="0.2">
      <c r="A5970" s="47" t="e">
        <f t="shared" si="383"/>
        <v>#VALUE!</v>
      </c>
      <c r="B5970" s="181" t="str">
        <f t="shared" si="384"/>
        <v>24-05-2022</v>
      </c>
      <c r="C5970" s="79" t="e">
        <f t="shared" si="382"/>
        <v>#VALUE!</v>
      </c>
      <c r="D5970" s="195" t="s">
        <v>416</v>
      </c>
      <c r="E5970" s="53" t="s">
        <v>34</v>
      </c>
      <c r="F5970" s="53" t="s">
        <v>146</v>
      </c>
      <c r="G5970" s="50" t="s">
        <v>138</v>
      </c>
      <c r="H5970" s="50" t="s">
        <v>144</v>
      </c>
      <c r="I5970" s="53">
        <v>33</v>
      </c>
      <c r="J5970" s="61">
        <v>0.34</v>
      </c>
      <c r="K5970" s="64">
        <f t="shared" si="385"/>
        <v>0.94610011965383867</v>
      </c>
      <c r="M5970" s="2"/>
    </row>
    <row r="5971" spans="1:13" x14ac:dyDescent="0.2">
      <c r="A5971" s="47" t="e">
        <f t="shared" si="383"/>
        <v>#VALUE!</v>
      </c>
      <c r="B5971" s="181" t="str">
        <f t="shared" si="384"/>
        <v>24-05-2022</v>
      </c>
      <c r="C5971" s="79" t="e">
        <f t="shared" si="382"/>
        <v>#VALUE!</v>
      </c>
      <c r="D5971" s="195" t="s">
        <v>416</v>
      </c>
      <c r="E5971" s="53" t="s">
        <v>34</v>
      </c>
      <c r="F5971" s="53" t="s">
        <v>146</v>
      </c>
      <c r="G5971" s="50" t="s">
        <v>138</v>
      </c>
      <c r="H5971" s="50" t="s">
        <v>144</v>
      </c>
      <c r="I5971" s="53">
        <v>34</v>
      </c>
      <c r="J5971" s="61">
        <v>0.33</v>
      </c>
      <c r="K5971" s="64">
        <f t="shared" si="385"/>
        <v>0.8396092000814166</v>
      </c>
      <c r="M5971" s="2"/>
    </row>
    <row r="5972" spans="1:13" x14ac:dyDescent="0.2">
      <c r="A5972" s="47" t="e">
        <f t="shared" si="383"/>
        <v>#VALUE!</v>
      </c>
      <c r="B5972" s="181" t="str">
        <f t="shared" si="384"/>
        <v>24-05-2022</v>
      </c>
      <c r="C5972" s="79" t="e">
        <f t="shared" si="382"/>
        <v>#VALUE!</v>
      </c>
      <c r="D5972" s="195" t="s">
        <v>416</v>
      </c>
      <c r="E5972" s="53" t="s">
        <v>34</v>
      </c>
      <c r="F5972" s="53" t="s">
        <v>146</v>
      </c>
      <c r="G5972" s="50" t="s">
        <v>138</v>
      </c>
      <c r="H5972" s="50" t="s">
        <v>144</v>
      </c>
      <c r="I5972" s="53">
        <v>40</v>
      </c>
      <c r="J5972" s="61">
        <v>0.63</v>
      </c>
      <c r="K5972" s="64">
        <f t="shared" si="385"/>
        <v>0.984375</v>
      </c>
      <c r="M5972" s="2"/>
    </row>
    <row r="5973" spans="1:13" x14ac:dyDescent="0.2">
      <c r="A5973" s="47" t="e">
        <f t="shared" si="383"/>
        <v>#VALUE!</v>
      </c>
      <c r="B5973" s="181" t="str">
        <f t="shared" si="384"/>
        <v>24-05-2022</v>
      </c>
      <c r="C5973" s="79" t="e">
        <f t="shared" si="382"/>
        <v>#VALUE!</v>
      </c>
      <c r="D5973" s="195" t="s">
        <v>416</v>
      </c>
      <c r="E5973" s="53" t="s">
        <v>34</v>
      </c>
      <c r="F5973" s="53" t="s">
        <v>146</v>
      </c>
      <c r="G5973" s="50" t="s">
        <v>138</v>
      </c>
      <c r="H5973" s="50" t="s">
        <v>144</v>
      </c>
      <c r="I5973" s="53">
        <v>41</v>
      </c>
      <c r="J5973" s="61">
        <v>0.74</v>
      </c>
      <c r="K5973" s="64">
        <f t="shared" si="385"/>
        <v>1.0736930688759594</v>
      </c>
      <c r="M5973" s="2"/>
    </row>
    <row r="5974" spans="1:13" x14ac:dyDescent="0.2">
      <c r="A5974" s="47" t="e">
        <f t="shared" si="383"/>
        <v>#VALUE!</v>
      </c>
      <c r="B5974" s="181" t="str">
        <f t="shared" si="384"/>
        <v>24-05-2022</v>
      </c>
      <c r="C5974" s="79" t="e">
        <f t="shared" si="382"/>
        <v>#VALUE!</v>
      </c>
      <c r="D5974" s="195" t="s">
        <v>416</v>
      </c>
      <c r="E5974" s="53" t="s">
        <v>34</v>
      </c>
      <c r="F5974" s="53" t="s">
        <v>146</v>
      </c>
      <c r="G5974" s="50" t="s">
        <v>138</v>
      </c>
      <c r="H5974" s="50" t="s">
        <v>144</v>
      </c>
      <c r="I5974" s="53">
        <v>38</v>
      </c>
      <c r="J5974" s="61">
        <v>0.51</v>
      </c>
      <c r="K5974" s="64">
        <f t="shared" si="385"/>
        <v>0.92943577781017639</v>
      </c>
      <c r="M5974" s="2"/>
    </row>
    <row r="5975" spans="1:13" x14ac:dyDescent="0.2">
      <c r="A5975" s="47" t="e">
        <f t="shared" si="383"/>
        <v>#VALUE!</v>
      </c>
      <c r="B5975" s="181" t="str">
        <f t="shared" si="384"/>
        <v>24-05-2022</v>
      </c>
      <c r="C5975" s="79" t="e">
        <f t="shared" si="382"/>
        <v>#VALUE!</v>
      </c>
      <c r="D5975" s="195" t="s">
        <v>416</v>
      </c>
      <c r="E5975" s="53" t="s">
        <v>34</v>
      </c>
      <c r="F5975" s="53" t="s">
        <v>146</v>
      </c>
      <c r="G5975" s="50" t="s">
        <v>138</v>
      </c>
      <c r="H5975" s="50" t="s">
        <v>144</v>
      </c>
      <c r="I5975" s="53">
        <v>42</v>
      </c>
      <c r="J5975" s="61">
        <v>0.75</v>
      </c>
      <c r="K5975" s="64">
        <f t="shared" si="385"/>
        <v>1.0123096857790734</v>
      </c>
      <c r="M5975" s="2"/>
    </row>
    <row r="5976" spans="1:13" x14ac:dyDescent="0.2">
      <c r="A5976" s="47" t="e">
        <f t="shared" si="383"/>
        <v>#VALUE!</v>
      </c>
      <c r="B5976" s="181" t="str">
        <f t="shared" si="384"/>
        <v>24-05-2022</v>
      </c>
      <c r="C5976" s="79" t="e">
        <f t="shared" ref="C5976:C6039" si="386">WEEKNUM(D5976)</f>
        <v>#VALUE!</v>
      </c>
      <c r="D5976" s="195" t="s">
        <v>416</v>
      </c>
      <c r="E5976" s="53" t="s">
        <v>34</v>
      </c>
      <c r="F5976" s="53" t="s">
        <v>146</v>
      </c>
      <c r="G5976" s="50" t="s">
        <v>138</v>
      </c>
      <c r="H5976" s="50" t="s">
        <v>144</v>
      </c>
      <c r="I5976" s="53">
        <v>37</v>
      </c>
      <c r="J5976" s="61">
        <v>0.51</v>
      </c>
      <c r="K5976" s="64">
        <f t="shared" si="385"/>
        <v>1.0068505320514085</v>
      </c>
      <c r="M5976" s="2"/>
    </row>
    <row r="5977" spans="1:13" x14ac:dyDescent="0.2">
      <c r="A5977" s="47" t="e">
        <f t="shared" si="383"/>
        <v>#VALUE!</v>
      </c>
      <c r="B5977" s="181" t="str">
        <f t="shared" si="384"/>
        <v>24-05-2022</v>
      </c>
      <c r="C5977" s="79" t="e">
        <f t="shared" si="386"/>
        <v>#VALUE!</v>
      </c>
      <c r="D5977" s="195" t="s">
        <v>416</v>
      </c>
      <c r="E5977" s="53" t="s">
        <v>34</v>
      </c>
      <c r="F5977" s="53" t="s">
        <v>146</v>
      </c>
      <c r="G5977" s="50" t="s">
        <v>138</v>
      </c>
      <c r="H5977" s="50" t="s">
        <v>144</v>
      </c>
      <c r="I5977" s="53">
        <v>38</v>
      </c>
      <c r="J5977" s="61">
        <v>0.54</v>
      </c>
      <c r="K5977" s="64">
        <f t="shared" si="385"/>
        <v>0.9841084706225397</v>
      </c>
      <c r="M5977" s="2"/>
    </row>
    <row r="5978" spans="1:13" x14ac:dyDescent="0.2">
      <c r="A5978" s="47" t="e">
        <f t="shared" si="383"/>
        <v>#VALUE!</v>
      </c>
      <c r="B5978" s="181" t="str">
        <f t="shared" si="384"/>
        <v>24-05-2022</v>
      </c>
      <c r="C5978" s="79" t="e">
        <f t="shared" si="386"/>
        <v>#VALUE!</v>
      </c>
      <c r="D5978" s="195" t="s">
        <v>416</v>
      </c>
      <c r="E5978" s="53" t="s">
        <v>34</v>
      </c>
      <c r="F5978" s="53" t="s">
        <v>146</v>
      </c>
      <c r="G5978" s="50" t="s">
        <v>138</v>
      </c>
      <c r="H5978" s="50" t="s">
        <v>144</v>
      </c>
      <c r="I5978" s="53">
        <v>42</v>
      </c>
      <c r="J5978" s="61">
        <v>0.78</v>
      </c>
      <c r="K5978" s="64">
        <f t="shared" si="385"/>
        <v>1.0528020732102366</v>
      </c>
      <c r="M5978" s="2"/>
    </row>
    <row r="5979" spans="1:13" x14ac:dyDescent="0.2">
      <c r="A5979" s="47" t="e">
        <f t="shared" si="383"/>
        <v>#VALUE!</v>
      </c>
      <c r="B5979" s="181" t="str">
        <f t="shared" si="384"/>
        <v>24-05-2022</v>
      </c>
      <c r="C5979" s="79" t="e">
        <f t="shared" si="386"/>
        <v>#VALUE!</v>
      </c>
      <c r="D5979" s="195" t="s">
        <v>416</v>
      </c>
      <c r="E5979" s="53" t="s">
        <v>34</v>
      </c>
      <c r="F5979" s="53" t="s">
        <v>152</v>
      </c>
      <c r="G5979" s="50" t="s">
        <v>138</v>
      </c>
      <c r="H5979" s="50" t="s">
        <v>144</v>
      </c>
      <c r="I5979" s="53">
        <v>47</v>
      </c>
      <c r="J5979" s="61">
        <v>1.04</v>
      </c>
      <c r="K5979" s="64">
        <f t="shared" si="385"/>
        <v>1.0017048245571791</v>
      </c>
      <c r="M5979" s="2"/>
    </row>
    <row r="5980" spans="1:13" x14ac:dyDescent="0.2">
      <c r="A5980" s="47" t="e">
        <f t="shared" si="383"/>
        <v>#VALUE!</v>
      </c>
      <c r="B5980" s="181" t="str">
        <f t="shared" si="384"/>
        <v>24-05-2022</v>
      </c>
      <c r="C5980" s="79" t="e">
        <f t="shared" si="386"/>
        <v>#VALUE!</v>
      </c>
      <c r="D5980" s="195" t="s">
        <v>416</v>
      </c>
      <c r="E5980" s="53" t="s">
        <v>34</v>
      </c>
      <c r="F5980" s="53" t="s">
        <v>152</v>
      </c>
      <c r="G5980" s="50" t="s">
        <v>138</v>
      </c>
      <c r="H5980" s="50" t="s">
        <v>144</v>
      </c>
      <c r="I5980" s="53">
        <v>53</v>
      </c>
      <c r="J5980" s="61">
        <v>1.69</v>
      </c>
      <c r="K5980" s="64">
        <f t="shared" si="385"/>
        <v>1.135165270659672</v>
      </c>
      <c r="M5980" s="2"/>
    </row>
    <row r="5981" spans="1:13" x14ac:dyDescent="0.2">
      <c r="A5981" s="47" t="e">
        <f t="shared" si="383"/>
        <v>#VALUE!</v>
      </c>
      <c r="B5981" s="181" t="str">
        <f t="shared" si="384"/>
        <v>24-05-2022</v>
      </c>
      <c r="C5981" s="79" t="e">
        <f t="shared" si="386"/>
        <v>#VALUE!</v>
      </c>
      <c r="D5981" s="195" t="s">
        <v>416</v>
      </c>
      <c r="E5981" s="53" t="s">
        <v>34</v>
      </c>
      <c r="F5981" s="53" t="s">
        <v>152</v>
      </c>
      <c r="G5981" s="50" t="s">
        <v>138</v>
      </c>
      <c r="H5981" s="50" t="s">
        <v>144</v>
      </c>
      <c r="I5981" s="53">
        <v>47</v>
      </c>
      <c r="J5981" s="61">
        <v>0.98</v>
      </c>
      <c r="K5981" s="64">
        <f t="shared" si="385"/>
        <v>0.94391416160195718</v>
      </c>
      <c r="M5981" s="2"/>
    </row>
    <row r="5982" spans="1:13" x14ac:dyDescent="0.2">
      <c r="A5982" s="47" t="e">
        <f t="shared" si="383"/>
        <v>#VALUE!</v>
      </c>
      <c r="B5982" s="181" t="str">
        <f t="shared" si="384"/>
        <v>24-05-2022</v>
      </c>
      <c r="C5982" s="79" t="e">
        <f t="shared" si="386"/>
        <v>#VALUE!</v>
      </c>
      <c r="D5982" s="195" t="s">
        <v>416</v>
      </c>
      <c r="E5982" s="53" t="s">
        <v>34</v>
      </c>
      <c r="F5982" s="53" t="s">
        <v>152</v>
      </c>
      <c r="G5982" s="50" t="s">
        <v>138</v>
      </c>
      <c r="H5982" s="50" t="s">
        <v>144</v>
      </c>
      <c r="I5982" s="53">
        <v>50</v>
      </c>
      <c r="J5982" s="61">
        <v>1.39</v>
      </c>
      <c r="K5982" s="64">
        <f t="shared" si="385"/>
        <v>1.1120000000000001</v>
      </c>
      <c r="M5982" s="2"/>
    </row>
    <row r="5983" spans="1:13" x14ac:dyDescent="0.2">
      <c r="A5983" s="47" t="e">
        <f t="shared" si="383"/>
        <v>#VALUE!</v>
      </c>
      <c r="B5983" s="181" t="str">
        <f t="shared" si="384"/>
        <v>24-05-2022</v>
      </c>
      <c r="C5983" s="79" t="e">
        <f t="shared" si="386"/>
        <v>#VALUE!</v>
      </c>
      <c r="D5983" s="195" t="s">
        <v>416</v>
      </c>
      <c r="E5983" s="53" t="s">
        <v>34</v>
      </c>
      <c r="F5983" s="53" t="s">
        <v>152</v>
      </c>
      <c r="G5983" s="50" t="s">
        <v>138</v>
      </c>
      <c r="H5983" s="50" t="s">
        <v>144</v>
      </c>
      <c r="I5983" s="53">
        <v>45</v>
      </c>
      <c r="J5983" s="61">
        <v>0.88</v>
      </c>
      <c r="K5983" s="64">
        <f t="shared" si="385"/>
        <v>0.96570644718792864</v>
      </c>
      <c r="M5983" s="2"/>
    </row>
    <row r="5984" spans="1:13" x14ac:dyDescent="0.2">
      <c r="A5984" s="47" t="e">
        <f t="shared" si="383"/>
        <v>#VALUE!</v>
      </c>
      <c r="B5984" s="181" t="str">
        <f t="shared" si="384"/>
        <v>24-05-2022</v>
      </c>
      <c r="C5984" s="79" t="e">
        <f t="shared" si="386"/>
        <v>#VALUE!</v>
      </c>
      <c r="D5984" s="195" t="s">
        <v>416</v>
      </c>
      <c r="E5984" s="53" t="s">
        <v>60</v>
      </c>
      <c r="F5984" s="53" t="s">
        <v>142</v>
      </c>
      <c r="G5984" s="50" t="s">
        <v>138</v>
      </c>
      <c r="H5984" s="50" t="s">
        <v>144</v>
      </c>
      <c r="I5984" s="53">
        <v>44</v>
      </c>
      <c r="J5984" s="61">
        <v>0.63</v>
      </c>
      <c r="K5984" s="64">
        <f t="shared" si="385"/>
        <v>0.73957550713749065</v>
      </c>
      <c r="M5984" s="2"/>
    </row>
    <row r="5985" spans="1:13" x14ac:dyDescent="0.2">
      <c r="A5985" s="47" t="e">
        <f t="shared" si="383"/>
        <v>#VALUE!</v>
      </c>
      <c r="B5985" s="181" t="str">
        <f t="shared" si="384"/>
        <v>24-05-2022</v>
      </c>
      <c r="C5985" s="79" t="e">
        <f t="shared" si="386"/>
        <v>#VALUE!</v>
      </c>
      <c r="D5985" s="195" t="s">
        <v>416</v>
      </c>
      <c r="E5985" s="53" t="s">
        <v>60</v>
      </c>
      <c r="F5985" s="53" t="s">
        <v>142</v>
      </c>
      <c r="G5985" s="50" t="s">
        <v>138</v>
      </c>
      <c r="H5985" s="50" t="s">
        <v>144</v>
      </c>
      <c r="I5985" s="53">
        <v>45</v>
      </c>
      <c r="J5985" s="61">
        <v>0.74</v>
      </c>
      <c r="K5985" s="64">
        <f t="shared" si="385"/>
        <v>0.81207133058984915</v>
      </c>
      <c r="M5985" s="2"/>
    </row>
    <row r="5986" spans="1:13" x14ac:dyDescent="0.2">
      <c r="A5986" s="47" t="e">
        <f t="shared" si="383"/>
        <v>#VALUE!</v>
      </c>
      <c r="B5986" s="181" t="str">
        <f t="shared" si="384"/>
        <v>24-05-2022</v>
      </c>
      <c r="C5986" s="79" t="e">
        <f t="shared" si="386"/>
        <v>#VALUE!</v>
      </c>
      <c r="D5986" s="195" t="s">
        <v>416</v>
      </c>
      <c r="E5986" s="53" t="s">
        <v>60</v>
      </c>
      <c r="F5986" s="53" t="s">
        <v>142</v>
      </c>
      <c r="G5986" s="50" t="s">
        <v>138</v>
      </c>
      <c r="H5986" s="50" t="s">
        <v>144</v>
      </c>
      <c r="I5986" s="53">
        <v>53</v>
      </c>
      <c r="J5986" s="61">
        <v>1.26</v>
      </c>
      <c r="K5986" s="64">
        <f t="shared" si="385"/>
        <v>0.84633623729656027</v>
      </c>
      <c r="M5986" s="2"/>
    </row>
    <row r="5987" spans="1:13" x14ac:dyDescent="0.2">
      <c r="A5987" s="47" t="e">
        <f t="shared" si="383"/>
        <v>#VALUE!</v>
      </c>
      <c r="B5987" s="181" t="str">
        <f t="shared" si="384"/>
        <v>24-05-2022</v>
      </c>
      <c r="C5987" s="79" t="e">
        <f t="shared" si="386"/>
        <v>#VALUE!</v>
      </c>
      <c r="D5987" s="195" t="s">
        <v>416</v>
      </c>
      <c r="E5987" s="53" t="s">
        <v>60</v>
      </c>
      <c r="F5987" s="53" t="s">
        <v>146</v>
      </c>
      <c r="G5987" s="50" t="s">
        <v>138</v>
      </c>
      <c r="H5987" s="50" t="s">
        <v>144</v>
      </c>
      <c r="I5987" s="53">
        <v>42</v>
      </c>
      <c r="J5987" s="61">
        <v>0.74</v>
      </c>
      <c r="K5987" s="64">
        <f t="shared" si="385"/>
        <v>0.99881222330201924</v>
      </c>
      <c r="M5987" s="2"/>
    </row>
    <row r="5988" spans="1:13" x14ac:dyDescent="0.2">
      <c r="A5988" s="47" t="e">
        <f t="shared" si="383"/>
        <v>#VALUE!</v>
      </c>
      <c r="B5988" s="181" t="str">
        <f t="shared" si="384"/>
        <v>24-05-2022</v>
      </c>
      <c r="C5988" s="79" t="e">
        <f t="shared" si="386"/>
        <v>#VALUE!</v>
      </c>
      <c r="D5988" s="195" t="s">
        <v>416</v>
      </c>
      <c r="E5988" s="53" t="s">
        <v>60</v>
      </c>
      <c r="F5988" s="53" t="s">
        <v>146</v>
      </c>
      <c r="G5988" s="50" t="s">
        <v>138</v>
      </c>
      <c r="H5988" s="50" t="s">
        <v>144</v>
      </c>
      <c r="I5988" s="53">
        <v>45</v>
      </c>
      <c r="J5988" s="61">
        <v>0.94</v>
      </c>
      <c r="K5988" s="64">
        <f t="shared" si="385"/>
        <v>1.0315500685871055</v>
      </c>
      <c r="M5988" s="2"/>
    </row>
    <row r="5989" spans="1:13" x14ac:dyDescent="0.2">
      <c r="A5989" s="47" t="e">
        <f t="shared" si="383"/>
        <v>#VALUE!</v>
      </c>
      <c r="B5989" s="181" t="str">
        <f t="shared" si="384"/>
        <v>24-05-2022</v>
      </c>
      <c r="C5989" s="79" t="e">
        <f t="shared" si="386"/>
        <v>#VALUE!</v>
      </c>
      <c r="D5989" s="195" t="s">
        <v>416</v>
      </c>
      <c r="E5989" s="53" t="s">
        <v>60</v>
      </c>
      <c r="F5989" s="53" t="s">
        <v>146</v>
      </c>
      <c r="G5989" s="50" t="s">
        <v>138</v>
      </c>
      <c r="H5989" s="50" t="s">
        <v>144</v>
      </c>
      <c r="I5989" s="53">
        <v>39</v>
      </c>
      <c r="J5989" s="61">
        <v>0.61</v>
      </c>
      <c r="K5989" s="64">
        <f t="shared" si="385"/>
        <v>1.0283383064448153</v>
      </c>
      <c r="M5989" s="2"/>
    </row>
    <row r="5990" spans="1:13" x14ac:dyDescent="0.2">
      <c r="A5990" s="47" t="e">
        <f t="shared" ref="A5990:A6053" si="387">YEAR(D5990)</f>
        <v>#VALUE!</v>
      </c>
      <c r="B5990" s="181" t="str">
        <f t="shared" si="384"/>
        <v>24-05-2022</v>
      </c>
      <c r="C5990" s="79" t="e">
        <f t="shared" si="386"/>
        <v>#VALUE!</v>
      </c>
      <c r="D5990" s="195" t="s">
        <v>416</v>
      </c>
      <c r="E5990" s="53" t="s">
        <v>60</v>
      </c>
      <c r="F5990" s="53" t="s">
        <v>146</v>
      </c>
      <c r="G5990" s="50" t="s">
        <v>138</v>
      </c>
      <c r="H5990" s="50" t="s">
        <v>144</v>
      </c>
      <c r="I5990" s="53">
        <v>37</v>
      </c>
      <c r="J5990" s="61">
        <v>0.52</v>
      </c>
      <c r="K5990" s="64">
        <f t="shared" si="385"/>
        <v>1.0265926993465342</v>
      </c>
      <c r="M5990" s="2"/>
    </row>
    <row r="5991" spans="1:13" x14ac:dyDescent="0.2">
      <c r="A5991" s="47" t="e">
        <f t="shared" si="387"/>
        <v>#VALUE!</v>
      </c>
      <c r="B5991" s="181" t="str">
        <f t="shared" si="384"/>
        <v>24-05-2022</v>
      </c>
      <c r="C5991" s="79" t="e">
        <f t="shared" si="386"/>
        <v>#VALUE!</v>
      </c>
      <c r="D5991" s="195" t="s">
        <v>416</v>
      </c>
      <c r="E5991" s="53" t="s">
        <v>60</v>
      </c>
      <c r="F5991" s="53" t="s">
        <v>146</v>
      </c>
      <c r="G5991" s="50" t="s">
        <v>138</v>
      </c>
      <c r="H5991" s="50" t="s">
        <v>144</v>
      </c>
      <c r="I5991" s="53">
        <v>40</v>
      </c>
      <c r="J5991" s="61">
        <v>0.7</v>
      </c>
      <c r="K5991" s="64">
        <f t="shared" si="385"/>
        <v>1.09375</v>
      </c>
      <c r="M5991" s="2"/>
    </row>
    <row r="5992" spans="1:13" x14ac:dyDescent="0.2">
      <c r="A5992" s="47" t="e">
        <f t="shared" si="387"/>
        <v>#VALUE!</v>
      </c>
      <c r="B5992" s="181" t="str">
        <f t="shared" si="384"/>
        <v>24-05-2022</v>
      </c>
      <c r="C5992" s="79" t="e">
        <f t="shared" si="386"/>
        <v>#VALUE!</v>
      </c>
      <c r="D5992" s="195" t="s">
        <v>416</v>
      </c>
      <c r="E5992" s="53" t="s">
        <v>60</v>
      </c>
      <c r="F5992" s="53" t="s">
        <v>146</v>
      </c>
      <c r="G5992" s="50" t="s">
        <v>138</v>
      </c>
      <c r="H5992" s="50" t="s">
        <v>144</v>
      </c>
      <c r="I5992" s="53">
        <v>40</v>
      </c>
      <c r="J5992" s="61">
        <v>0.66</v>
      </c>
      <c r="K5992" s="64">
        <f t="shared" si="385"/>
        <v>1.03125</v>
      </c>
      <c r="M5992" s="2"/>
    </row>
    <row r="5993" spans="1:13" x14ac:dyDescent="0.2">
      <c r="A5993" s="47" t="e">
        <f t="shared" si="387"/>
        <v>#VALUE!</v>
      </c>
      <c r="B5993" s="181" t="str">
        <f t="shared" si="384"/>
        <v>24-05-2022</v>
      </c>
      <c r="C5993" s="79" t="e">
        <f t="shared" si="386"/>
        <v>#VALUE!</v>
      </c>
      <c r="D5993" s="195" t="s">
        <v>416</v>
      </c>
      <c r="E5993" s="53" t="s">
        <v>60</v>
      </c>
      <c r="F5993" s="53" t="s">
        <v>146</v>
      </c>
      <c r="G5993" s="50" t="s">
        <v>138</v>
      </c>
      <c r="H5993" s="50" t="s">
        <v>144</v>
      </c>
      <c r="I5993" s="53">
        <v>45</v>
      </c>
      <c r="J5993" s="61">
        <v>1.0900000000000001</v>
      </c>
      <c r="K5993" s="64">
        <f t="shared" si="385"/>
        <v>1.1961591220850483</v>
      </c>
      <c r="M5993" s="2"/>
    </row>
    <row r="5994" spans="1:13" x14ac:dyDescent="0.2">
      <c r="A5994" s="47" t="e">
        <f t="shared" si="387"/>
        <v>#VALUE!</v>
      </c>
      <c r="B5994" s="181" t="str">
        <f t="shared" si="384"/>
        <v>24-05-2022</v>
      </c>
      <c r="C5994" s="79" t="e">
        <f t="shared" si="386"/>
        <v>#VALUE!</v>
      </c>
      <c r="D5994" s="195" t="s">
        <v>416</v>
      </c>
      <c r="E5994" s="53" t="s">
        <v>60</v>
      </c>
      <c r="F5994" s="53" t="s">
        <v>146</v>
      </c>
      <c r="G5994" s="50" t="s">
        <v>138</v>
      </c>
      <c r="H5994" s="50" t="s">
        <v>144</v>
      </c>
      <c r="I5994" s="53">
        <v>35</v>
      </c>
      <c r="J5994" s="61">
        <v>0.45</v>
      </c>
      <c r="K5994" s="64">
        <f t="shared" si="385"/>
        <v>1.0495626822157433</v>
      </c>
      <c r="M5994" s="2"/>
    </row>
    <row r="5995" spans="1:13" x14ac:dyDescent="0.2">
      <c r="A5995" s="47" t="e">
        <f t="shared" si="387"/>
        <v>#VALUE!</v>
      </c>
      <c r="B5995" s="181" t="str">
        <f t="shared" si="384"/>
        <v>24-05-2022</v>
      </c>
      <c r="C5995" s="79" t="e">
        <f t="shared" si="386"/>
        <v>#VALUE!</v>
      </c>
      <c r="D5995" s="195" t="s">
        <v>416</v>
      </c>
      <c r="E5995" s="53" t="s">
        <v>60</v>
      </c>
      <c r="F5995" s="53" t="s">
        <v>146</v>
      </c>
      <c r="G5995" s="50" t="s">
        <v>138</v>
      </c>
      <c r="H5995" s="50" t="s">
        <v>144</v>
      </c>
      <c r="I5995" s="53">
        <v>38</v>
      </c>
      <c r="J5995" s="61">
        <v>0.48</v>
      </c>
      <c r="K5995" s="64">
        <f t="shared" si="385"/>
        <v>0.87476308499781308</v>
      </c>
      <c r="M5995" s="2"/>
    </row>
    <row r="5996" spans="1:13" x14ac:dyDescent="0.2">
      <c r="A5996" s="47" t="e">
        <f t="shared" si="387"/>
        <v>#VALUE!</v>
      </c>
      <c r="B5996" s="181" t="str">
        <f t="shared" ref="B5996:B6059" si="388">TEXT(D5996,"mmm")</f>
        <v>24-05-2022</v>
      </c>
      <c r="C5996" s="79" t="e">
        <f t="shared" si="386"/>
        <v>#VALUE!</v>
      </c>
      <c r="D5996" s="195" t="s">
        <v>416</v>
      </c>
      <c r="E5996" s="53" t="s">
        <v>60</v>
      </c>
      <c r="F5996" s="53" t="s">
        <v>146</v>
      </c>
      <c r="G5996" s="50" t="s">
        <v>138</v>
      </c>
      <c r="H5996" s="50" t="s">
        <v>144</v>
      </c>
      <c r="I5996" s="53">
        <v>39</v>
      </c>
      <c r="J5996" s="61">
        <v>0.33</v>
      </c>
      <c r="K5996" s="64">
        <f t="shared" si="385"/>
        <v>0.55631416578162141</v>
      </c>
      <c r="M5996" s="2"/>
    </row>
    <row r="5997" spans="1:13" x14ac:dyDescent="0.2">
      <c r="A5997" s="47" t="e">
        <f t="shared" si="387"/>
        <v>#VALUE!</v>
      </c>
      <c r="B5997" s="181" t="str">
        <f t="shared" si="388"/>
        <v>24-05-2022</v>
      </c>
      <c r="C5997" s="79" t="e">
        <f t="shared" si="386"/>
        <v>#VALUE!</v>
      </c>
      <c r="D5997" s="195" t="s">
        <v>416</v>
      </c>
      <c r="E5997" s="53" t="s">
        <v>60</v>
      </c>
      <c r="F5997" s="53" t="s">
        <v>146</v>
      </c>
      <c r="G5997" s="50" t="s">
        <v>138</v>
      </c>
      <c r="H5997" s="50" t="s">
        <v>144</v>
      </c>
      <c r="I5997" s="53">
        <v>34</v>
      </c>
      <c r="J5997" s="61">
        <v>0.36</v>
      </c>
      <c r="K5997" s="64">
        <f t="shared" si="385"/>
        <v>0.91593730917972727</v>
      </c>
      <c r="M5997" s="2"/>
    </row>
    <row r="5998" spans="1:13" x14ac:dyDescent="0.2">
      <c r="A5998" s="47" t="e">
        <f t="shared" si="387"/>
        <v>#VALUE!</v>
      </c>
      <c r="B5998" s="181" t="str">
        <f t="shared" si="388"/>
        <v>24-05-2022</v>
      </c>
      <c r="C5998" s="79" t="e">
        <f t="shared" si="386"/>
        <v>#VALUE!</v>
      </c>
      <c r="D5998" s="195" t="s">
        <v>416</v>
      </c>
      <c r="E5998" s="53" t="s">
        <v>60</v>
      </c>
      <c r="F5998" s="53" t="s">
        <v>146</v>
      </c>
      <c r="G5998" s="50" t="s">
        <v>138</v>
      </c>
      <c r="H5998" s="50" t="s">
        <v>144</v>
      </c>
      <c r="I5998" s="53">
        <v>33</v>
      </c>
      <c r="J5998" s="61">
        <v>0.36</v>
      </c>
      <c r="K5998" s="64">
        <f t="shared" si="385"/>
        <v>1.0017530678687703</v>
      </c>
      <c r="M5998" s="2"/>
    </row>
    <row r="5999" spans="1:13" x14ac:dyDescent="0.2">
      <c r="A5999" s="47" t="e">
        <f t="shared" si="387"/>
        <v>#VALUE!</v>
      </c>
      <c r="B5999" s="181" t="str">
        <f t="shared" si="388"/>
        <v>24-05-2022</v>
      </c>
      <c r="C5999" s="79" t="e">
        <f t="shared" si="386"/>
        <v>#VALUE!</v>
      </c>
      <c r="D5999" s="195" t="s">
        <v>416</v>
      </c>
      <c r="E5999" s="53" t="s">
        <v>60</v>
      </c>
      <c r="F5999" s="53" t="s">
        <v>146</v>
      </c>
      <c r="G5999" s="50" t="s">
        <v>138</v>
      </c>
      <c r="H5999" s="50" t="s">
        <v>144</v>
      </c>
      <c r="I5999" s="53">
        <v>37</v>
      </c>
      <c r="J5999" s="61">
        <v>0.49</v>
      </c>
      <c r="K5999" s="64">
        <f t="shared" si="385"/>
        <v>0.96736619746115726</v>
      </c>
      <c r="M5999" s="2"/>
    </row>
    <row r="6000" spans="1:13" x14ac:dyDescent="0.2">
      <c r="A6000" s="47" t="e">
        <f t="shared" si="387"/>
        <v>#VALUE!</v>
      </c>
      <c r="B6000" s="181" t="str">
        <f t="shared" si="388"/>
        <v>24-05-2022</v>
      </c>
      <c r="C6000" s="79" t="e">
        <f t="shared" si="386"/>
        <v>#VALUE!</v>
      </c>
      <c r="D6000" s="195" t="s">
        <v>416</v>
      </c>
      <c r="E6000" s="53" t="s">
        <v>60</v>
      </c>
      <c r="F6000" s="53" t="s">
        <v>146</v>
      </c>
      <c r="G6000" s="50" t="s">
        <v>138</v>
      </c>
      <c r="H6000" s="50" t="s">
        <v>144</v>
      </c>
      <c r="I6000" s="53">
        <v>36</v>
      </c>
      <c r="J6000" s="61">
        <v>0.42</v>
      </c>
      <c r="K6000" s="64">
        <f t="shared" si="385"/>
        <v>0.90020576131687247</v>
      </c>
      <c r="M6000" s="2"/>
    </row>
    <row r="6001" spans="1:13" x14ac:dyDescent="0.2">
      <c r="A6001" s="47" t="e">
        <f t="shared" si="387"/>
        <v>#VALUE!</v>
      </c>
      <c r="B6001" s="181" t="str">
        <f t="shared" si="388"/>
        <v>24-05-2022</v>
      </c>
      <c r="C6001" s="79" t="e">
        <f t="shared" si="386"/>
        <v>#VALUE!</v>
      </c>
      <c r="D6001" s="195" t="s">
        <v>416</v>
      </c>
      <c r="E6001" s="53" t="s">
        <v>60</v>
      </c>
      <c r="F6001" s="53" t="s">
        <v>146</v>
      </c>
      <c r="G6001" s="50" t="s">
        <v>138</v>
      </c>
      <c r="H6001" s="50" t="s">
        <v>144</v>
      </c>
      <c r="I6001" s="53">
        <v>40</v>
      </c>
      <c r="J6001" s="61">
        <v>0.49</v>
      </c>
      <c r="K6001" s="64">
        <f t="shared" si="385"/>
        <v>0.765625</v>
      </c>
      <c r="M6001" s="2"/>
    </row>
    <row r="6002" spans="1:13" x14ac:dyDescent="0.2">
      <c r="A6002" s="47" t="e">
        <f t="shared" si="387"/>
        <v>#VALUE!</v>
      </c>
      <c r="B6002" s="181" t="str">
        <f t="shared" si="388"/>
        <v>24-05-2022</v>
      </c>
      <c r="C6002" s="79" t="e">
        <f t="shared" si="386"/>
        <v>#VALUE!</v>
      </c>
      <c r="D6002" s="195" t="s">
        <v>416</v>
      </c>
      <c r="E6002" s="53" t="s">
        <v>60</v>
      </c>
      <c r="F6002" s="53" t="s">
        <v>146</v>
      </c>
      <c r="G6002" s="50" t="s">
        <v>138</v>
      </c>
      <c r="H6002" s="50" t="s">
        <v>144</v>
      </c>
      <c r="I6002" s="53">
        <v>42</v>
      </c>
      <c r="J6002" s="61">
        <v>0.34</v>
      </c>
      <c r="K6002" s="64">
        <f t="shared" si="385"/>
        <v>0.45891372421984666</v>
      </c>
      <c r="M6002" s="2"/>
    </row>
    <row r="6003" spans="1:13" x14ac:dyDescent="0.2">
      <c r="A6003" s="47" t="e">
        <f t="shared" si="387"/>
        <v>#VALUE!</v>
      </c>
      <c r="B6003" s="181" t="str">
        <f t="shared" si="388"/>
        <v>24-05-2022</v>
      </c>
      <c r="C6003" s="79" t="e">
        <f t="shared" si="386"/>
        <v>#VALUE!</v>
      </c>
      <c r="D6003" s="195" t="s">
        <v>416</v>
      </c>
      <c r="E6003" s="53" t="s">
        <v>60</v>
      </c>
      <c r="F6003" s="53" t="s">
        <v>146</v>
      </c>
      <c r="G6003" s="50" t="s">
        <v>138</v>
      </c>
      <c r="H6003" s="50" t="s">
        <v>144</v>
      </c>
      <c r="I6003" s="53">
        <v>41</v>
      </c>
      <c r="J6003" s="61">
        <v>0.66</v>
      </c>
      <c r="K6003" s="64">
        <f t="shared" si="385"/>
        <v>0.95761814251099087</v>
      </c>
      <c r="M6003" s="2"/>
    </row>
    <row r="6004" spans="1:13" x14ac:dyDescent="0.2">
      <c r="A6004" s="47" t="e">
        <f t="shared" si="387"/>
        <v>#VALUE!</v>
      </c>
      <c r="B6004" s="181" t="str">
        <f t="shared" si="388"/>
        <v>24-05-2022</v>
      </c>
      <c r="C6004" s="79" t="e">
        <f t="shared" si="386"/>
        <v>#VALUE!</v>
      </c>
      <c r="D6004" s="195" t="s">
        <v>416</v>
      </c>
      <c r="E6004" s="53" t="s">
        <v>60</v>
      </c>
      <c r="F6004" s="53" t="s">
        <v>146</v>
      </c>
      <c r="G6004" s="50" t="s">
        <v>138</v>
      </c>
      <c r="H6004" s="50" t="s">
        <v>144</v>
      </c>
      <c r="I6004" s="53">
        <v>39</v>
      </c>
      <c r="J6004" s="61">
        <v>0.66</v>
      </c>
      <c r="K6004" s="64">
        <f t="shared" si="385"/>
        <v>1.1126283315632428</v>
      </c>
      <c r="M6004" s="2"/>
    </row>
    <row r="6005" spans="1:13" x14ac:dyDescent="0.2">
      <c r="A6005" s="47" t="e">
        <f t="shared" si="387"/>
        <v>#VALUE!</v>
      </c>
      <c r="B6005" s="181" t="str">
        <f t="shared" si="388"/>
        <v>24-05-2022</v>
      </c>
      <c r="C6005" s="79" t="e">
        <f t="shared" si="386"/>
        <v>#VALUE!</v>
      </c>
      <c r="D6005" s="195" t="s">
        <v>416</v>
      </c>
      <c r="E6005" s="53" t="s">
        <v>60</v>
      </c>
      <c r="F6005" s="53" t="s">
        <v>146</v>
      </c>
      <c r="G6005" s="50" t="s">
        <v>138</v>
      </c>
      <c r="H6005" s="50" t="s">
        <v>144</v>
      </c>
      <c r="I6005" s="53">
        <v>46</v>
      </c>
      <c r="J6005" s="61">
        <v>0.96</v>
      </c>
      <c r="K6005" s="64">
        <f t="shared" si="385"/>
        <v>0.98627434864798225</v>
      </c>
      <c r="M6005" s="2"/>
    </row>
    <row r="6006" spans="1:13" x14ac:dyDescent="0.2">
      <c r="A6006" s="47" t="e">
        <f t="shared" si="387"/>
        <v>#VALUE!</v>
      </c>
      <c r="B6006" s="181" t="str">
        <f t="shared" si="388"/>
        <v>24-05-2022</v>
      </c>
      <c r="C6006" s="79" t="e">
        <f t="shared" si="386"/>
        <v>#VALUE!</v>
      </c>
      <c r="D6006" s="195" t="s">
        <v>416</v>
      </c>
      <c r="E6006" s="53" t="s">
        <v>60</v>
      </c>
      <c r="F6006" s="53" t="s">
        <v>146</v>
      </c>
      <c r="G6006" s="50" t="s">
        <v>138</v>
      </c>
      <c r="H6006" s="50" t="s">
        <v>144</v>
      </c>
      <c r="I6006" s="53">
        <v>35</v>
      </c>
      <c r="J6006" s="61">
        <v>0.51</v>
      </c>
      <c r="K6006" s="64">
        <f t="shared" si="385"/>
        <v>1.1895043731778425</v>
      </c>
      <c r="M6006" s="2"/>
    </row>
    <row r="6007" spans="1:13" x14ac:dyDescent="0.2">
      <c r="A6007" s="47" t="e">
        <f t="shared" si="387"/>
        <v>#VALUE!</v>
      </c>
      <c r="B6007" s="181" t="str">
        <f t="shared" si="388"/>
        <v>24-05-2022</v>
      </c>
      <c r="C6007" s="79" t="e">
        <f t="shared" si="386"/>
        <v>#VALUE!</v>
      </c>
      <c r="D6007" s="195" t="s">
        <v>416</v>
      </c>
      <c r="E6007" s="53" t="s">
        <v>60</v>
      </c>
      <c r="F6007" s="53" t="s">
        <v>146</v>
      </c>
      <c r="G6007" s="50" t="s">
        <v>138</v>
      </c>
      <c r="H6007" s="50" t="s">
        <v>144</v>
      </c>
      <c r="I6007" s="53">
        <v>38</v>
      </c>
      <c r="J6007" s="61">
        <v>0.56999999999999995</v>
      </c>
      <c r="K6007" s="64">
        <f t="shared" si="385"/>
        <v>1.0387811634349029</v>
      </c>
      <c r="M6007" s="2"/>
    </row>
    <row r="6008" spans="1:13" x14ac:dyDescent="0.2">
      <c r="A6008" s="47" t="e">
        <f t="shared" si="387"/>
        <v>#VALUE!</v>
      </c>
      <c r="B6008" s="181" t="str">
        <f t="shared" si="388"/>
        <v>24-05-2022</v>
      </c>
      <c r="C6008" s="79" t="e">
        <f t="shared" si="386"/>
        <v>#VALUE!</v>
      </c>
      <c r="D6008" s="195" t="s">
        <v>416</v>
      </c>
      <c r="E6008" s="53" t="s">
        <v>60</v>
      </c>
      <c r="F6008" s="53" t="s">
        <v>146</v>
      </c>
      <c r="G6008" s="50" t="s">
        <v>138</v>
      </c>
      <c r="H6008" s="50" t="s">
        <v>144</v>
      </c>
      <c r="I6008" s="53">
        <v>34</v>
      </c>
      <c r="J6008" s="61">
        <v>0.31</v>
      </c>
      <c r="K6008" s="64">
        <f t="shared" si="385"/>
        <v>0.78872379401587622</v>
      </c>
      <c r="M6008" s="2"/>
    </row>
    <row r="6009" spans="1:13" x14ac:dyDescent="0.2">
      <c r="A6009" s="47" t="e">
        <f t="shared" si="387"/>
        <v>#VALUE!</v>
      </c>
      <c r="B6009" s="181" t="str">
        <f t="shared" si="388"/>
        <v>24-05-2022</v>
      </c>
      <c r="C6009" s="79" t="e">
        <f t="shared" si="386"/>
        <v>#VALUE!</v>
      </c>
      <c r="D6009" s="195" t="s">
        <v>416</v>
      </c>
      <c r="E6009" s="53" t="s">
        <v>60</v>
      </c>
      <c r="F6009" s="53" t="s">
        <v>146</v>
      </c>
      <c r="G6009" s="50" t="s">
        <v>138</v>
      </c>
      <c r="H6009" s="50" t="s">
        <v>144</v>
      </c>
      <c r="I6009" s="53">
        <v>37</v>
      </c>
      <c r="J6009" s="61">
        <v>0.46</v>
      </c>
      <c r="K6009" s="64">
        <f t="shared" si="385"/>
        <v>0.90813969557578034</v>
      </c>
      <c r="M6009" s="2"/>
    </row>
    <row r="6010" spans="1:13" x14ac:dyDescent="0.2">
      <c r="A6010" s="47" t="e">
        <f t="shared" si="387"/>
        <v>#VALUE!</v>
      </c>
      <c r="B6010" s="181" t="str">
        <f t="shared" si="388"/>
        <v>24-05-2022</v>
      </c>
      <c r="C6010" s="79" t="e">
        <f t="shared" si="386"/>
        <v>#VALUE!</v>
      </c>
      <c r="D6010" s="195" t="s">
        <v>416</v>
      </c>
      <c r="E6010" s="53" t="s">
        <v>60</v>
      </c>
      <c r="F6010" s="53" t="s">
        <v>146</v>
      </c>
      <c r="G6010" s="50" t="s">
        <v>138</v>
      </c>
      <c r="H6010" s="50" t="s">
        <v>144</v>
      </c>
      <c r="I6010" s="53">
        <v>38</v>
      </c>
      <c r="J6010" s="61">
        <v>0.46</v>
      </c>
      <c r="K6010" s="64">
        <f t="shared" si="385"/>
        <v>0.83831462312290417</v>
      </c>
      <c r="M6010" s="2"/>
    </row>
    <row r="6011" spans="1:13" x14ac:dyDescent="0.2">
      <c r="A6011" s="47" t="e">
        <f t="shared" si="387"/>
        <v>#VALUE!</v>
      </c>
      <c r="B6011" s="181" t="str">
        <f t="shared" si="388"/>
        <v>24-05-2022</v>
      </c>
      <c r="C6011" s="79" t="e">
        <f t="shared" si="386"/>
        <v>#VALUE!</v>
      </c>
      <c r="D6011" s="195" t="s">
        <v>416</v>
      </c>
      <c r="E6011" s="53" t="s">
        <v>60</v>
      </c>
      <c r="F6011" s="53" t="s">
        <v>152</v>
      </c>
      <c r="G6011" s="50" t="s">
        <v>138</v>
      </c>
      <c r="H6011" s="50" t="s">
        <v>144</v>
      </c>
      <c r="I6011" s="53">
        <v>46</v>
      </c>
      <c r="J6011" s="61">
        <v>1.1299999999999999</v>
      </c>
      <c r="K6011" s="64">
        <f t="shared" si="385"/>
        <v>1.1609270978877289</v>
      </c>
      <c r="M6011" s="2"/>
    </row>
    <row r="6012" spans="1:13" x14ac:dyDescent="0.2">
      <c r="A6012" s="47" t="e">
        <f t="shared" si="387"/>
        <v>#VALUE!</v>
      </c>
      <c r="B6012" s="181" t="str">
        <f t="shared" si="388"/>
        <v>24-05-2022</v>
      </c>
      <c r="C6012" s="79" t="e">
        <f t="shared" si="386"/>
        <v>#VALUE!</v>
      </c>
      <c r="D6012" s="195" t="s">
        <v>416</v>
      </c>
      <c r="E6012" s="53" t="s">
        <v>60</v>
      </c>
      <c r="F6012" s="53" t="s">
        <v>152</v>
      </c>
      <c r="G6012" s="50" t="s">
        <v>138</v>
      </c>
      <c r="H6012" s="50" t="s">
        <v>144</v>
      </c>
      <c r="I6012" s="53">
        <v>45</v>
      </c>
      <c r="J6012" s="61">
        <v>1</v>
      </c>
      <c r="K6012" s="64">
        <f t="shared" si="385"/>
        <v>1.0973936899862826</v>
      </c>
      <c r="M6012" s="2"/>
    </row>
    <row r="6013" spans="1:13" x14ac:dyDescent="0.2">
      <c r="A6013" s="47" t="e">
        <f t="shared" si="387"/>
        <v>#VALUE!</v>
      </c>
      <c r="B6013" s="181" t="str">
        <f t="shared" si="388"/>
        <v>24-05-2022</v>
      </c>
      <c r="C6013" s="79" t="e">
        <f t="shared" si="386"/>
        <v>#VALUE!</v>
      </c>
      <c r="D6013" s="195" t="s">
        <v>416</v>
      </c>
      <c r="E6013" s="53" t="s">
        <v>60</v>
      </c>
      <c r="F6013" s="53" t="s">
        <v>152</v>
      </c>
      <c r="G6013" s="50" t="s">
        <v>138</v>
      </c>
      <c r="H6013" s="50" t="s">
        <v>144</v>
      </c>
      <c r="I6013" s="53">
        <v>47</v>
      </c>
      <c r="J6013" s="61">
        <v>1.1499999999999999</v>
      </c>
      <c r="K6013" s="64">
        <f t="shared" si="385"/>
        <v>1.107654373308419</v>
      </c>
      <c r="M6013" s="2"/>
    </row>
    <row r="6014" spans="1:13" x14ac:dyDescent="0.2">
      <c r="A6014" s="47" t="e">
        <f t="shared" si="387"/>
        <v>#VALUE!</v>
      </c>
      <c r="B6014" s="181" t="str">
        <f t="shared" si="388"/>
        <v>24-05-2022</v>
      </c>
      <c r="C6014" s="79" t="e">
        <f t="shared" si="386"/>
        <v>#VALUE!</v>
      </c>
      <c r="D6014" s="195" t="s">
        <v>416</v>
      </c>
      <c r="E6014" s="53" t="s">
        <v>60</v>
      </c>
      <c r="F6014" s="53" t="s">
        <v>152</v>
      </c>
      <c r="G6014" s="50" t="s">
        <v>138</v>
      </c>
      <c r="H6014" s="50" t="s">
        <v>144</v>
      </c>
      <c r="I6014" s="53">
        <v>44</v>
      </c>
      <c r="J6014" s="61">
        <v>0.79</v>
      </c>
      <c r="K6014" s="64">
        <f t="shared" si="385"/>
        <v>0.92740420736288509</v>
      </c>
      <c r="M6014" s="2"/>
    </row>
    <row r="6015" spans="1:13" x14ac:dyDescent="0.2">
      <c r="A6015" s="47" t="e">
        <f t="shared" si="387"/>
        <v>#VALUE!</v>
      </c>
      <c r="B6015" s="181" t="str">
        <f t="shared" si="388"/>
        <v>24-05-2022</v>
      </c>
      <c r="C6015" s="79" t="e">
        <f t="shared" si="386"/>
        <v>#VALUE!</v>
      </c>
      <c r="D6015" s="195" t="s">
        <v>416</v>
      </c>
      <c r="E6015" s="53" t="s">
        <v>217</v>
      </c>
      <c r="F6015" s="53" t="s">
        <v>146</v>
      </c>
      <c r="G6015" s="50" t="s">
        <v>138</v>
      </c>
      <c r="H6015" s="50" t="s">
        <v>144</v>
      </c>
      <c r="I6015" s="53">
        <v>34</v>
      </c>
      <c r="J6015" s="61">
        <v>0.44</v>
      </c>
      <c r="K6015" s="64">
        <f t="shared" si="385"/>
        <v>1.1194789334418889</v>
      </c>
      <c r="L6015" s="2" t="s">
        <v>426</v>
      </c>
      <c r="M6015" s="2"/>
    </row>
    <row r="6016" spans="1:13" x14ac:dyDescent="0.2">
      <c r="A6016" s="47" t="e">
        <f t="shared" si="387"/>
        <v>#VALUE!</v>
      </c>
      <c r="B6016" s="181" t="str">
        <f t="shared" si="388"/>
        <v>24-05-2022</v>
      </c>
      <c r="C6016" s="79" t="e">
        <f t="shared" si="386"/>
        <v>#VALUE!</v>
      </c>
      <c r="D6016" s="195" t="s">
        <v>416</v>
      </c>
      <c r="E6016" s="53" t="s">
        <v>217</v>
      </c>
      <c r="F6016" s="53" t="s">
        <v>146</v>
      </c>
      <c r="G6016" s="50" t="s">
        <v>138</v>
      </c>
      <c r="H6016" s="50" t="s">
        <v>144</v>
      </c>
      <c r="I6016" s="53">
        <v>35</v>
      </c>
      <c r="J6016" s="61">
        <v>0.28000000000000003</v>
      </c>
      <c r="K6016" s="64">
        <f t="shared" si="385"/>
        <v>0.65306122448979598</v>
      </c>
      <c r="M6016" s="2"/>
    </row>
    <row r="6017" spans="1:13" x14ac:dyDescent="0.2">
      <c r="A6017" s="47" t="e">
        <f t="shared" si="387"/>
        <v>#VALUE!</v>
      </c>
      <c r="B6017" s="181" t="str">
        <f t="shared" si="388"/>
        <v>24-05-2022</v>
      </c>
      <c r="C6017" s="79" t="e">
        <f t="shared" si="386"/>
        <v>#VALUE!</v>
      </c>
      <c r="D6017" s="195" t="s">
        <v>416</v>
      </c>
      <c r="E6017" s="53" t="s">
        <v>217</v>
      </c>
      <c r="F6017" s="53" t="s">
        <v>146</v>
      </c>
      <c r="G6017" s="50" t="s">
        <v>138</v>
      </c>
      <c r="H6017" s="50" t="s">
        <v>144</v>
      </c>
      <c r="I6017" s="53">
        <v>39</v>
      </c>
      <c r="J6017" s="61">
        <v>0.6</v>
      </c>
      <c r="K6017" s="64">
        <f t="shared" ref="K6017:K6177" si="389">IF(J6017="","",(J6017*100000)/(I6017^3))</f>
        <v>1.0114803014211298</v>
      </c>
      <c r="M6017" s="2"/>
    </row>
    <row r="6018" spans="1:13" x14ac:dyDescent="0.2">
      <c r="A6018" s="47" t="e">
        <f t="shared" si="387"/>
        <v>#VALUE!</v>
      </c>
      <c r="B6018" s="181" t="str">
        <f t="shared" si="388"/>
        <v>24-05-2022</v>
      </c>
      <c r="C6018" s="79" t="e">
        <f t="shared" si="386"/>
        <v>#VALUE!</v>
      </c>
      <c r="D6018" s="195" t="s">
        <v>416</v>
      </c>
      <c r="E6018" s="53" t="s">
        <v>217</v>
      </c>
      <c r="F6018" s="53" t="s">
        <v>146</v>
      </c>
      <c r="G6018" s="50" t="s">
        <v>138</v>
      </c>
      <c r="H6018" s="50" t="s">
        <v>144</v>
      </c>
      <c r="I6018" s="53">
        <v>45</v>
      </c>
      <c r="J6018" s="61">
        <v>1.01</v>
      </c>
      <c r="K6018" s="64">
        <f t="shared" si="389"/>
        <v>1.1083676268861453</v>
      </c>
      <c r="M6018" s="2"/>
    </row>
    <row r="6019" spans="1:13" x14ac:dyDescent="0.2">
      <c r="A6019" s="47" t="e">
        <f t="shared" si="387"/>
        <v>#VALUE!</v>
      </c>
      <c r="B6019" s="181" t="str">
        <f t="shared" si="388"/>
        <v>24-05-2022</v>
      </c>
      <c r="C6019" s="79" t="e">
        <f t="shared" si="386"/>
        <v>#VALUE!</v>
      </c>
      <c r="D6019" s="195" t="s">
        <v>416</v>
      </c>
      <c r="E6019" s="53" t="s">
        <v>217</v>
      </c>
      <c r="F6019" s="53" t="s">
        <v>146</v>
      </c>
      <c r="G6019" s="50" t="s">
        <v>138</v>
      </c>
      <c r="H6019" s="50" t="s">
        <v>144</v>
      </c>
      <c r="I6019" s="53">
        <v>38</v>
      </c>
      <c r="J6019" s="61">
        <v>0.56999999999999995</v>
      </c>
      <c r="K6019" s="64">
        <f t="shared" si="389"/>
        <v>1.0387811634349029</v>
      </c>
      <c r="M6019" s="2"/>
    </row>
    <row r="6020" spans="1:13" x14ac:dyDescent="0.2">
      <c r="A6020" s="47" t="e">
        <f t="shared" si="387"/>
        <v>#VALUE!</v>
      </c>
      <c r="B6020" s="181" t="str">
        <f t="shared" si="388"/>
        <v>24-05-2022</v>
      </c>
      <c r="C6020" s="79" t="e">
        <f t="shared" si="386"/>
        <v>#VALUE!</v>
      </c>
      <c r="D6020" s="195" t="s">
        <v>416</v>
      </c>
      <c r="E6020" s="53" t="s">
        <v>217</v>
      </c>
      <c r="F6020" s="53" t="s">
        <v>146</v>
      </c>
      <c r="G6020" s="50" t="s">
        <v>138</v>
      </c>
      <c r="H6020" s="50" t="s">
        <v>144</v>
      </c>
      <c r="I6020" s="53">
        <v>37</v>
      </c>
      <c r="J6020" s="61">
        <v>0.51</v>
      </c>
      <c r="K6020" s="64">
        <f t="shared" si="389"/>
        <v>1.0068505320514085</v>
      </c>
      <c r="M6020" s="2"/>
    </row>
    <row r="6021" spans="1:13" x14ac:dyDescent="0.2">
      <c r="A6021" s="47" t="e">
        <f t="shared" si="387"/>
        <v>#VALUE!</v>
      </c>
      <c r="B6021" s="181" t="str">
        <f t="shared" si="388"/>
        <v>24-05-2022</v>
      </c>
      <c r="C6021" s="79" t="e">
        <f t="shared" si="386"/>
        <v>#VALUE!</v>
      </c>
      <c r="D6021" s="195" t="s">
        <v>416</v>
      </c>
      <c r="E6021" s="53" t="s">
        <v>217</v>
      </c>
      <c r="F6021" s="53" t="s">
        <v>146</v>
      </c>
      <c r="G6021" s="50" t="s">
        <v>138</v>
      </c>
      <c r="H6021" s="50" t="s">
        <v>144</v>
      </c>
      <c r="I6021" s="53">
        <v>45</v>
      </c>
      <c r="J6021" s="61">
        <v>1.08</v>
      </c>
      <c r="K6021" s="64">
        <f t="shared" si="389"/>
        <v>1.1851851851851851</v>
      </c>
      <c r="M6021" s="2"/>
    </row>
    <row r="6022" spans="1:13" x14ac:dyDescent="0.2">
      <c r="A6022" s="47" t="e">
        <f t="shared" si="387"/>
        <v>#VALUE!</v>
      </c>
      <c r="B6022" s="181" t="str">
        <f t="shared" si="388"/>
        <v>24-05-2022</v>
      </c>
      <c r="C6022" s="79" t="e">
        <f t="shared" si="386"/>
        <v>#VALUE!</v>
      </c>
      <c r="D6022" s="195" t="s">
        <v>416</v>
      </c>
      <c r="E6022" s="53" t="s">
        <v>217</v>
      </c>
      <c r="F6022" s="53" t="s">
        <v>146</v>
      </c>
      <c r="G6022" s="50" t="s">
        <v>138</v>
      </c>
      <c r="H6022" s="50" t="s">
        <v>144</v>
      </c>
      <c r="I6022" s="53">
        <v>41</v>
      </c>
      <c r="J6022" s="61">
        <v>0.6</v>
      </c>
      <c r="K6022" s="64">
        <f t="shared" si="389"/>
        <v>0.87056194773726436</v>
      </c>
      <c r="M6022" s="2"/>
    </row>
    <row r="6023" spans="1:13" x14ac:dyDescent="0.2">
      <c r="A6023" s="47" t="e">
        <f t="shared" si="387"/>
        <v>#VALUE!</v>
      </c>
      <c r="B6023" s="181" t="str">
        <f t="shared" si="388"/>
        <v>24-05-2022</v>
      </c>
      <c r="C6023" s="79" t="e">
        <f t="shared" si="386"/>
        <v>#VALUE!</v>
      </c>
      <c r="D6023" s="195" t="s">
        <v>416</v>
      </c>
      <c r="E6023" s="53" t="s">
        <v>217</v>
      </c>
      <c r="F6023" s="53" t="s">
        <v>146</v>
      </c>
      <c r="G6023" s="50" t="s">
        <v>138</v>
      </c>
      <c r="H6023" s="50" t="s">
        <v>144</v>
      </c>
      <c r="I6023" s="53">
        <v>40</v>
      </c>
      <c r="J6023" s="61">
        <v>0.62</v>
      </c>
      <c r="K6023" s="64">
        <f t="shared" si="389"/>
        <v>0.96875</v>
      </c>
      <c r="M6023" s="2"/>
    </row>
    <row r="6024" spans="1:13" x14ac:dyDescent="0.2">
      <c r="A6024" s="47" t="e">
        <f t="shared" si="387"/>
        <v>#VALUE!</v>
      </c>
      <c r="B6024" s="181" t="str">
        <f t="shared" si="388"/>
        <v>24-05-2022</v>
      </c>
      <c r="C6024" s="79" t="e">
        <f t="shared" si="386"/>
        <v>#VALUE!</v>
      </c>
      <c r="D6024" s="195" t="s">
        <v>416</v>
      </c>
      <c r="E6024" s="53" t="s">
        <v>217</v>
      </c>
      <c r="F6024" s="53" t="s">
        <v>146</v>
      </c>
      <c r="G6024" s="50" t="s">
        <v>138</v>
      </c>
      <c r="H6024" s="50" t="s">
        <v>144</v>
      </c>
      <c r="I6024" s="53">
        <v>38</v>
      </c>
      <c r="J6024" s="61">
        <v>0.54</v>
      </c>
      <c r="K6024" s="64">
        <f t="shared" si="389"/>
        <v>0.9841084706225397</v>
      </c>
      <c r="M6024" s="2"/>
    </row>
    <row r="6025" spans="1:13" x14ac:dyDescent="0.2">
      <c r="A6025" s="47" t="e">
        <f t="shared" si="387"/>
        <v>#VALUE!</v>
      </c>
      <c r="B6025" s="181" t="str">
        <f t="shared" si="388"/>
        <v>24-05-2022</v>
      </c>
      <c r="C6025" s="79" t="e">
        <f t="shared" si="386"/>
        <v>#VALUE!</v>
      </c>
      <c r="D6025" s="195" t="s">
        <v>416</v>
      </c>
      <c r="E6025" s="53" t="s">
        <v>217</v>
      </c>
      <c r="F6025" s="53" t="s">
        <v>146</v>
      </c>
      <c r="G6025" s="50" t="s">
        <v>138</v>
      </c>
      <c r="H6025" s="50" t="s">
        <v>144</v>
      </c>
      <c r="I6025" s="53">
        <v>37</v>
      </c>
      <c r="J6025" s="61">
        <v>0.49</v>
      </c>
      <c r="K6025" s="64">
        <f t="shared" si="389"/>
        <v>0.96736619746115726</v>
      </c>
      <c r="M6025" s="2"/>
    </row>
    <row r="6026" spans="1:13" x14ac:dyDescent="0.2">
      <c r="A6026" s="47" t="e">
        <f t="shared" si="387"/>
        <v>#VALUE!</v>
      </c>
      <c r="B6026" s="181" t="str">
        <f t="shared" si="388"/>
        <v>24-05-2022</v>
      </c>
      <c r="C6026" s="79" t="e">
        <f t="shared" si="386"/>
        <v>#VALUE!</v>
      </c>
      <c r="D6026" s="195" t="s">
        <v>416</v>
      </c>
      <c r="E6026" s="53" t="s">
        <v>217</v>
      </c>
      <c r="F6026" s="53" t="s">
        <v>146</v>
      </c>
      <c r="G6026" s="50" t="s">
        <v>138</v>
      </c>
      <c r="H6026" s="50" t="s">
        <v>144</v>
      </c>
      <c r="I6026" s="53">
        <v>48</v>
      </c>
      <c r="J6026" s="61">
        <v>1.2</v>
      </c>
      <c r="K6026" s="64">
        <f t="shared" si="389"/>
        <v>1.0850694444444444</v>
      </c>
      <c r="M6026" s="2"/>
    </row>
    <row r="6027" spans="1:13" x14ac:dyDescent="0.2">
      <c r="A6027" s="47" t="e">
        <f t="shared" si="387"/>
        <v>#VALUE!</v>
      </c>
      <c r="B6027" s="181" t="str">
        <f t="shared" si="388"/>
        <v>24-05-2022</v>
      </c>
      <c r="C6027" s="79" t="e">
        <f t="shared" si="386"/>
        <v>#VALUE!</v>
      </c>
      <c r="D6027" s="195" t="s">
        <v>416</v>
      </c>
      <c r="E6027" s="53" t="s">
        <v>217</v>
      </c>
      <c r="F6027" s="53" t="s">
        <v>146</v>
      </c>
      <c r="G6027" s="50" t="s">
        <v>138</v>
      </c>
      <c r="H6027" s="50" t="s">
        <v>144</v>
      </c>
      <c r="I6027" s="53">
        <v>43</v>
      </c>
      <c r="J6027" s="61">
        <v>0.75</v>
      </c>
      <c r="K6027" s="64">
        <f t="shared" si="389"/>
        <v>0.9433131673940659</v>
      </c>
      <c r="M6027" s="2"/>
    </row>
    <row r="6028" spans="1:13" x14ac:dyDescent="0.2">
      <c r="A6028" s="47" t="e">
        <f t="shared" si="387"/>
        <v>#VALUE!</v>
      </c>
      <c r="B6028" s="181" t="str">
        <f t="shared" si="388"/>
        <v>24-05-2022</v>
      </c>
      <c r="C6028" s="79" t="e">
        <f t="shared" si="386"/>
        <v>#VALUE!</v>
      </c>
      <c r="D6028" s="195" t="s">
        <v>416</v>
      </c>
      <c r="E6028" s="53" t="s">
        <v>217</v>
      </c>
      <c r="F6028" s="53" t="s">
        <v>146</v>
      </c>
      <c r="G6028" s="50" t="s">
        <v>138</v>
      </c>
      <c r="H6028" s="50" t="s">
        <v>144</v>
      </c>
      <c r="I6028" s="53">
        <v>39</v>
      </c>
      <c r="J6028" s="61">
        <v>0.32</v>
      </c>
      <c r="K6028" s="64">
        <f t="shared" si="389"/>
        <v>0.5394561607579359</v>
      </c>
      <c r="M6028" s="2"/>
    </row>
    <row r="6029" spans="1:13" x14ac:dyDescent="0.2">
      <c r="A6029" s="47" t="e">
        <f t="shared" si="387"/>
        <v>#VALUE!</v>
      </c>
      <c r="B6029" s="181" t="str">
        <f t="shared" si="388"/>
        <v>24-05-2022</v>
      </c>
      <c r="C6029" s="79" t="e">
        <f t="shared" si="386"/>
        <v>#VALUE!</v>
      </c>
      <c r="D6029" s="195" t="s">
        <v>416</v>
      </c>
      <c r="E6029" s="53" t="s">
        <v>217</v>
      </c>
      <c r="F6029" s="53" t="s">
        <v>146</v>
      </c>
      <c r="G6029" s="50" t="s">
        <v>138</v>
      </c>
      <c r="H6029" s="50" t="s">
        <v>144</v>
      </c>
      <c r="I6029" s="53">
        <v>47</v>
      </c>
      <c r="J6029" s="61">
        <v>1.22</v>
      </c>
      <c r="K6029" s="64">
        <f t="shared" si="389"/>
        <v>1.1750768134228446</v>
      </c>
      <c r="M6029" s="2"/>
    </row>
    <row r="6030" spans="1:13" x14ac:dyDescent="0.2">
      <c r="A6030" s="47" t="e">
        <f t="shared" si="387"/>
        <v>#VALUE!</v>
      </c>
      <c r="B6030" s="181" t="str">
        <f t="shared" si="388"/>
        <v>24-05-2022</v>
      </c>
      <c r="C6030" s="79" t="e">
        <f t="shared" si="386"/>
        <v>#VALUE!</v>
      </c>
      <c r="D6030" s="195" t="s">
        <v>416</v>
      </c>
      <c r="E6030" s="53" t="s">
        <v>217</v>
      </c>
      <c r="F6030" s="53" t="s">
        <v>146</v>
      </c>
      <c r="G6030" s="50" t="s">
        <v>138</v>
      </c>
      <c r="H6030" s="50" t="s">
        <v>144</v>
      </c>
      <c r="I6030" s="53">
        <v>42</v>
      </c>
      <c r="J6030" s="61">
        <v>1.05</v>
      </c>
      <c r="K6030" s="64">
        <f t="shared" si="389"/>
        <v>1.4172335600907029</v>
      </c>
      <c r="M6030" s="2"/>
    </row>
    <row r="6031" spans="1:13" x14ac:dyDescent="0.2">
      <c r="A6031" s="47" t="e">
        <f t="shared" si="387"/>
        <v>#VALUE!</v>
      </c>
      <c r="B6031" s="181" t="str">
        <f t="shared" si="388"/>
        <v>24-05-2022</v>
      </c>
      <c r="C6031" s="79" t="e">
        <f t="shared" si="386"/>
        <v>#VALUE!</v>
      </c>
      <c r="D6031" s="195" t="s">
        <v>416</v>
      </c>
      <c r="E6031" s="53" t="s">
        <v>217</v>
      </c>
      <c r="F6031" s="53" t="s">
        <v>146</v>
      </c>
      <c r="G6031" s="50" t="s">
        <v>138</v>
      </c>
      <c r="H6031" s="50" t="s">
        <v>144</v>
      </c>
      <c r="I6031" s="53">
        <v>40</v>
      </c>
      <c r="J6031" s="61">
        <v>0.61</v>
      </c>
      <c r="K6031" s="64">
        <f t="shared" si="389"/>
        <v>0.953125</v>
      </c>
      <c r="M6031" s="2"/>
    </row>
    <row r="6032" spans="1:13" x14ac:dyDescent="0.2">
      <c r="A6032" s="47" t="e">
        <f t="shared" si="387"/>
        <v>#VALUE!</v>
      </c>
      <c r="B6032" s="181" t="str">
        <f t="shared" si="388"/>
        <v>24-05-2022</v>
      </c>
      <c r="C6032" s="79" t="e">
        <f t="shared" si="386"/>
        <v>#VALUE!</v>
      </c>
      <c r="D6032" s="195" t="s">
        <v>416</v>
      </c>
      <c r="E6032" s="53" t="s">
        <v>217</v>
      </c>
      <c r="F6032" s="53" t="s">
        <v>146</v>
      </c>
      <c r="G6032" s="50" t="s">
        <v>138</v>
      </c>
      <c r="H6032" s="50" t="s">
        <v>144</v>
      </c>
      <c r="I6032" s="53">
        <v>37</v>
      </c>
      <c r="J6032" s="61">
        <v>0.48</v>
      </c>
      <c r="K6032" s="64">
        <f t="shared" si="389"/>
        <v>0.94762403016603158</v>
      </c>
      <c r="M6032" s="2"/>
    </row>
    <row r="6033" spans="1:13" x14ac:dyDescent="0.2">
      <c r="A6033" s="47" t="e">
        <f t="shared" si="387"/>
        <v>#VALUE!</v>
      </c>
      <c r="B6033" s="181" t="str">
        <f t="shared" si="388"/>
        <v>24-05-2022</v>
      </c>
      <c r="C6033" s="79" t="e">
        <f t="shared" si="386"/>
        <v>#VALUE!</v>
      </c>
      <c r="D6033" s="195" t="s">
        <v>416</v>
      </c>
      <c r="E6033" s="53" t="s">
        <v>217</v>
      </c>
      <c r="F6033" s="53" t="s">
        <v>146</v>
      </c>
      <c r="G6033" s="50" t="s">
        <v>138</v>
      </c>
      <c r="H6033" s="50" t="s">
        <v>144</v>
      </c>
      <c r="I6033" s="53">
        <v>52</v>
      </c>
      <c r="J6033" s="61">
        <v>1.53</v>
      </c>
      <c r="K6033" s="64">
        <f t="shared" si="389"/>
        <v>1.0881315430131999</v>
      </c>
      <c r="M6033" s="2"/>
    </row>
    <row r="6034" spans="1:13" x14ac:dyDescent="0.2">
      <c r="A6034" s="47" t="e">
        <f t="shared" si="387"/>
        <v>#VALUE!</v>
      </c>
      <c r="B6034" s="181" t="str">
        <f t="shared" si="388"/>
        <v>24-05-2022</v>
      </c>
      <c r="C6034" s="79" t="e">
        <f t="shared" si="386"/>
        <v>#VALUE!</v>
      </c>
      <c r="D6034" s="195" t="s">
        <v>416</v>
      </c>
      <c r="E6034" s="53" t="s">
        <v>217</v>
      </c>
      <c r="F6034" s="53" t="s">
        <v>146</v>
      </c>
      <c r="G6034" s="50" t="s">
        <v>138</v>
      </c>
      <c r="H6034" s="50" t="s">
        <v>144</v>
      </c>
      <c r="I6034" s="53">
        <v>38</v>
      </c>
      <c r="J6034" s="61">
        <v>0.56000000000000005</v>
      </c>
      <c r="K6034" s="64">
        <f t="shared" si="389"/>
        <v>1.0205569324974488</v>
      </c>
      <c r="M6034" s="2"/>
    </row>
    <row r="6035" spans="1:13" x14ac:dyDescent="0.2">
      <c r="A6035" s="47" t="e">
        <f t="shared" si="387"/>
        <v>#VALUE!</v>
      </c>
      <c r="B6035" s="181" t="str">
        <f t="shared" si="388"/>
        <v>24-05-2022</v>
      </c>
      <c r="C6035" s="79" t="e">
        <f t="shared" si="386"/>
        <v>#VALUE!</v>
      </c>
      <c r="D6035" s="195" t="s">
        <v>416</v>
      </c>
      <c r="E6035" s="53" t="s">
        <v>217</v>
      </c>
      <c r="F6035" s="53" t="s">
        <v>146</v>
      </c>
      <c r="G6035" s="50" t="s">
        <v>138</v>
      </c>
      <c r="H6035" s="50" t="s">
        <v>144</v>
      </c>
      <c r="I6035" s="53">
        <v>42</v>
      </c>
      <c r="J6035" s="61">
        <v>0.81</v>
      </c>
      <c r="K6035" s="64">
        <f t="shared" si="389"/>
        <v>1.0932944606413995</v>
      </c>
      <c r="M6035" s="2"/>
    </row>
    <row r="6036" spans="1:13" x14ac:dyDescent="0.2">
      <c r="A6036" s="47" t="e">
        <f t="shared" si="387"/>
        <v>#VALUE!</v>
      </c>
      <c r="B6036" s="181" t="str">
        <f t="shared" si="388"/>
        <v>24-05-2022</v>
      </c>
      <c r="C6036" s="79" t="e">
        <f t="shared" si="386"/>
        <v>#VALUE!</v>
      </c>
      <c r="D6036" s="195" t="s">
        <v>416</v>
      </c>
      <c r="E6036" s="53" t="s">
        <v>217</v>
      </c>
      <c r="F6036" s="53" t="s">
        <v>146</v>
      </c>
      <c r="G6036" s="50" t="s">
        <v>138</v>
      </c>
      <c r="H6036" s="50" t="s">
        <v>144</v>
      </c>
      <c r="I6036" s="53">
        <v>35</v>
      </c>
      <c r="J6036" s="61">
        <v>0.39</v>
      </c>
      <c r="K6036" s="64">
        <f t="shared" si="389"/>
        <v>0.90962099125364426</v>
      </c>
      <c r="M6036" s="2"/>
    </row>
    <row r="6037" spans="1:13" x14ac:dyDescent="0.2">
      <c r="A6037" s="47" t="e">
        <f t="shared" si="387"/>
        <v>#VALUE!</v>
      </c>
      <c r="B6037" s="181" t="str">
        <f t="shared" si="388"/>
        <v>24-05-2022</v>
      </c>
      <c r="C6037" s="79" t="e">
        <f t="shared" si="386"/>
        <v>#VALUE!</v>
      </c>
      <c r="D6037" s="195" t="s">
        <v>416</v>
      </c>
      <c r="E6037" s="53" t="s">
        <v>217</v>
      </c>
      <c r="F6037" s="53" t="s">
        <v>146</v>
      </c>
      <c r="G6037" s="50" t="s">
        <v>138</v>
      </c>
      <c r="H6037" s="50" t="s">
        <v>144</v>
      </c>
      <c r="I6037" s="53">
        <v>43</v>
      </c>
      <c r="J6037" s="61">
        <v>0.87</v>
      </c>
      <c r="K6037" s="64">
        <f t="shared" si="389"/>
        <v>1.0942432741771164</v>
      </c>
      <c r="M6037" s="2"/>
    </row>
    <row r="6038" spans="1:13" x14ac:dyDescent="0.2">
      <c r="A6038" s="47" t="e">
        <f t="shared" si="387"/>
        <v>#VALUE!</v>
      </c>
      <c r="B6038" s="181" t="str">
        <f t="shared" si="388"/>
        <v>24-05-2022</v>
      </c>
      <c r="C6038" s="79" t="e">
        <f t="shared" si="386"/>
        <v>#VALUE!</v>
      </c>
      <c r="D6038" s="195" t="s">
        <v>416</v>
      </c>
      <c r="E6038" s="53" t="s">
        <v>217</v>
      </c>
      <c r="F6038" s="53" t="s">
        <v>146</v>
      </c>
      <c r="G6038" s="50" t="s">
        <v>138</v>
      </c>
      <c r="H6038" s="50" t="s">
        <v>144</v>
      </c>
      <c r="I6038" s="53">
        <v>48</v>
      </c>
      <c r="J6038" s="61">
        <v>1.19</v>
      </c>
      <c r="K6038" s="64">
        <f t="shared" si="389"/>
        <v>1.0760271990740742</v>
      </c>
      <c r="M6038" s="2"/>
    </row>
    <row r="6039" spans="1:13" x14ac:dyDescent="0.2">
      <c r="A6039" s="47" t="e">
        <f t="shared" si="387"/>
        <v>#VALUE!</v>
      </c>
      <c r="B6039" s="181" t="str">
        <f t="shared" si="388"/>
        <v>24-05-2022</v>
      </c>
      <c r="C6039" s="79" t="e">
        <f t="shared" si="386"/>
        <v>#VALUE!</v>
      </c>
      <c r="D6039" s="195" t="s">
        <v>416</v>
      </c>
      <c r="E6039" s="53" t="s">
        <v>19</v>
      </c>
      <c r="F6039" s="53" t="s">
        <v>146</v>
      </c>
      <c r="G6039" s="50" t="s">
        <v>138</v>
      </c>
      <c r="H6039" s="50" t="s">
        <v>144</v>
      </c>
      <c r="I6039" s="53">
        <v>36</v>
      </c>
      <c r="J6039" s="61">
        <v>0.45</v>
      </c>
      <c r="K6039" s="64">
        <f t="shared" si="389"/>
        <v>0.96450617283950613</v>
      </c>
      <c r="M6039" s="2"/>
    </row>
    <row r="6040" spans="1:13" x14ac:dyDescent="0.2">
      <c r="A6040" s="47" t="e">
        <f t="shared" si="387"/>
        <v>#VALUE!</v>
      </c>
      <c r="B6040" s="181" t="str">
        <f t="shared" si="388"/>
        <v>24-05-2022</v>
      </c>
      <c r="C6040" s="79" t="e">
        <f t="shared" ref="C6040:C6063" si="390">WEEKNUM(D6040)</f>
        <v>#VALUE!</v>
      </c>
      <c r="D6040" s="195" t="s">
        <v>416</v>
      </c>
      <c r="E6040" s="53" t="s">
        <v>219</v>
      </c>
      <c r="F6040" s="53" t="s">
        <v>146</v>
      </c>
      <c r="G6040" s="50" t="s">
        <v>138</v>
      </c>
      <c r="H6040" s="50" t="s">
        <v>144</v>
      </c>
      <c r="I6040" s="53">
        <v>37</v>
      </c>
      <c r="J6040" s="61">
        <v>0.35</v>
      </c>
      <c r="K6040" s="64">
        <f t="shared" si="389"/>
        <v>0.69097585532939809</v>
      </c>
      <c r="M6040" s="2"/>
    </row>
    <row r="6041" spans="1:13" x14ac:dyDescent="0.2">
      <c r="A6041" s="47" t="e">
        <f t="shared" si="387"/>
        <v>#VALUE!</v>
      </c>
      <c r="B6041" s="181" t="str">
        <f t="shared" si="388"/>
        <v>24-05-2022</v>
      </c>
      <c r="C6041" s="79" t="e">
        <f t="shared" si="390"/>
        <v>#VALUE!</v>
      </c>
      <c r="D6041" s="195" t="s">
        <v>416</v>
      </c>
      <c r="E6041" s="53" t="s">
        <v>219</v>
      </c>
      <c r="F6041" s="53" t="s">
        <v>146</v>
      </c>
      <c r="G6041" s="50" t="s">
        <v>138</v>
      </c>
      <c r="H6041" s="50" t="s">
        <v>144</v>
      </c>
      <c r="I6041" s="53">
        <v>40</v>
      </c>
      <c r="J6041" s="61">
        <v>0.66</v>
      </c>
      <c r="K6041" s="64">
        <f t="shared" si="389"/>
        <v>1.03125</v>
      </c>
      <c r="M6041" s="2"/>
    </row>
    <row r="6042" spans="1:13" x14ac:dyDescent="0.2">
      <c r="A6042" s="47" t="e">
        <f t="shared" si="387"/>
        <v>#VALUE!</v>
      </c>
      <c r="B6042" s="181" t="str">
        <f t="shared" si="388"/>
        <v>24-05-2022</v>
      </c>
      <c r="C6042" s="79" t="e">
        <f t="shared" si="390"/>
        <v>#VALUE!</v>
      </c>
      <c r="D6042" s="195" t="s">
        <v>416</v>
      </c>
      <c r="E6042" s="53" t="s">
        <v>219</v>
      </c>
      <c r="F6042" s="53" t="s">
        <v>146</v>
      </c>
      <c r="G6042" s="50" t="s">
        <v>138</v>
      </c>
      <c r="H6042" s="50" t="s">
        <v>144</v>
      </c>
      <c r="I6042" s="53">
        <v>35</v>
      </c>
      <c r="J6042" s="61">
        <v>0.45</v>
      </c>
      <c r="K6042" s="64">
        <f t="shared" si="389"/>
        <v>1.0495626822157433</v>
      </c>
      <c r="M6042" s="2"/>
    </row>
    <row r="6043" spans="1:13" x14ac:dyDescent="0.2">
      <c r="A6043" s="47" t="e">
        <f t="shared" si="387"/>
        <v>#VALUE!</v>
      </c>
      <c r="B6043" s="181" t="str">
        <f t="shared" si="388"/>
        <v>24-05-2022</v>
      </c>
      <c r="C6043" s="79" t="e">
        <f t="shared" si="390"/>
        <v>#VALUE!</v>
      </c>
      <c r="D6043" s="195" t="s">
        <v>416</v>
      </c>
      <c r="E6043" s="53" t="s">
        <v>219</v>
      </c>
      <c r="F6043" s="53" t="s">
        <v>146</v>
      </c>
      <c r="G6043" s="50" t="s">
        <v>138</v>
      </c>
      <c r="H6043" s="50" t="s">
        <v>144</v>
      </c>
      <c r="I6043" s="53">
        <v>38</v>
      </c>
      <c r="J6043" s="61">
        <v>0.51</v>
      </c>
      <c r="K6043" s="64">
        <f t="shared" si="389"/>
        <v>0.92943577781017639</v>
      </c>
      <c r="M6043" s="2"/>
    </row>
    <row r="6044" spans="1:13" x14ac:dyDescent="0.2">
      <c r="A6044" s="47" t="e">
        <f t="shared" si="387"/>
        <v>#VALUE!</v>
      </c>
      <c r="B6044" s="181" t="str">
        <f t="shared" si="388"/>
        <v>24-05-2022</v>
      </c>
      <c r="C6044" s="79" t="e">
        <f t="shared" si="390"/>
        <v>#VALUE!</v>
      </c>
      <c r="D6044" s="195" t="s">
        <v>416</v>
      </c>
      <c r="E6044" s="53" t="s">
        <v>219</v>
      </c>
      <c r="F6044" s="53" t="s">
        <v>146</v>
      </c>
      <c r="G6044" s="50" t="s">
        <v>138</v>
      </c>
      <c r="H6044" s="50" t="s">
        <v>144</v>
      </c>
      <c r="I6044" s="53">
        <v>31</v>
      </c>
      <c r="J6044" s="61">
        <v>0.23</v>
      </c>
      <c r="K6044" s="64">
        <f t="shared" si="389"/>
        <v>0.7720452485650029</v>
      </c>
      <c r="M6044" s="2"/>
    </row>
    <row r="6045" spans="1:13" x14ac:dyDescent="0.2">
      <c r="A6045" s="47" t="e">
        <f t="shared" si="387"/>
        <v>#VALUE!</v>
      </c>
      <c r="B6045" s="181" t="str">
        <f t="shared" si="388"/>
        <v>24-05-2022</v>
      </c>
      <c r="C6045" s="79" t="e">
        <f t="shared" si="390"/>
        <v>#VALUE!</v>
      </c>
      <c r="D6045" s="195" t="s">
        <v>416</v>
      </c>
      <c r="E6045" s="53" t="s">
        <v>219</v>
      </c>
      <c r="F6045" s="53" t="s">
        <v>146</v>
      </c>
      <c r="G6045" s="50" t="s">
        <v>138</v>
      </c>
      <c r="H6045" s="50" t="s">
        <v>144</v>
      </c>
      <c r="I6045" s="53">
        <v>37</v>
      </c>
      <c r="J6045" s="61">
        <v>0.52</v>
      </c>
      <c r="K6045" s="64">
        <f t="shared" si="389"/>
        <v>1.0265926993465342</v>
      </c>
      <c r="M6045" s="2"/>
    </row>
    <row r="6046" spans="1:13" x14ac:dyDescent="0.2">
      <c r="A6046" s="47" t="e">
        <f t="shared" si="387"/>
        <v>#VALUE!</v>
      </c>
      <c r="B6046" s="181" t="str">
        <f t="shared" si="388"/>
        <v>24-05-2022</v>
      </c>
      <c r="C6046" s="79" t="e">
        <f t="shared" si="390"/>
        <v>#VALUE!</v>
      </c>
      <c r="D6046" s="195" t="s">
        <v>416</v>
      </c>
      <c r="E6046" s="53" t="s">
        <v>219</v>
      </c>
      <c r="F6046" s="53" t="s">
        <v>146</v>
      </c>
      <c r="G6046" s="50" t="s">
        <v>138</v>
      </c>
      <c r="H6046" s="50" t="s">
        <v>144</v>
      </c>
      <c r="I6046" s="53">
        <v>34</v>
      </c>
      <c r="J6046" s="61">
        <v>0.36</v>
      </c>
      <c r="K6046" s="64">
        <f t="shared" si="389"/>
        <v>0.91593730917972727</v>
      </c>
      <c r="M6046" s="2"/>
    </row>
    <row r="6047" spans="1:13" x14ac:dyDescent="0.2">
      <c r="A6047" s="47" t="e">
        <f t="shared" si="387"/>
        <v>#VALUE!</v>
      </c>
      <c r="B6047" s="181" t="str">
        <f t="shared" si="388"/>
        <v>24-05-2022</v>
      </c>
      <c r="C6047" s="79" t="e">
        <f t="shared" si="390"/>
        <v>#VALUE!</v>
      </c>
      <c r="D6047" s="195" t="s">
        <v>416</v>
      </c>
      <c r="E6047" s="53" t="s">
        <v>219</v>
      </c>
      <c r="F6047" s="53" t="s">
        <v>146</v>
      </c>
      <c r="G6047" s="50" t="s">
        <v>138</v>
      </c>
      <c r="H6047" s="50" t="s">
        <v>144</v>
      </c>
      <c r="I6047" s="53">
        <v>37</v>
      </c>
      <c r="J6047" s="61">
        <v>0.49</v>
      </c>
      <c r="K6047" s="64">
        <f t="shared" si="389"/>
        <v>0.96736619746115726</v>
      </c>
      <c r="M6047" s="2"/>
    </row>
    <row r="6048" spans="1:13" x14ac:dyDescent="0.2">
      <c r="A6048" s="47" t="e">
        <f t="shared" si="387"/>
        <v>#VALUE!</v>
      </c>
      <c r="B6048" s="181" t="str">
        <f t="shared" si="388"/>
        <v>24-05-2022</v>
      </c>
      <c r="C6048" s="79" t="e">
        <f t="shared" si="390"/>
        <v>#VALUE!</v>
      </c>
      <c r="D6048" s="195" t="s">
        <v>416</v>
      </c>
      <c r="E6048" s="53" t="s">
        <v>219</v>
      </c>
      <c r="F6048" s="53" t="s">
        <v>146</v>
      </c>
      <c r="G6048" s="50" t="s">
        <v>138</v>
      </c>
      <c r="H6048" s="50" t="s">
        <v>144</v>
      </c>
      <c r="I6048" s="53">
        <v>39</v>
      </c>
      <c r="J6048" s="61">
        <v>0.61</v>
      </c>
      <c r="K6048" s="64">
        <f t="shared" si="389"/>
        <v>1.0283383064448153</v>
      </c>
      <c r="M6048" s="2"/>
    </row>
    <row r="6049" spans="1:13" x14ac:dyDescent="0.2">
      <c r="A6049" s="47" t="e">
        <f t="shared" si="387"/>
        <v>#VALUE!</v>
      </c>
      <c r="B6049" s="181" t="str">
        <f t="shared" si="388"/>
        <v>24-05-2022</v>
      </c>
      <c r="C6049" s="79" t="e">
        <f t="shared" si="390"/>
        <v>#VALUE!</v>
      </c>
      <c r="D6049" s="195" t="s">
        <v>416</v>
      </c>
      <c r="E6049" s="53" t="s">
        <v>219</v>
      </c>
      <c r="F6049" s="53" t="s">
        <v>146</v>
      </c>
      <c r="G6049" s="50" t="s">
        <v>138</v>
      </c>
      <c r="H6049" s="50" t="s">
        <v>144</v>
      </c>
      <c r="I6049" s="53">
        <v>35</v>
      </c>
      <c r="J6049" s="61">
        <v>0.36</v>
      </c>
      <c r="K6049" s="64">
        <f t="shared" si="389"/>
        <v>0.83965014577259478</v>
      </c>
      <c r="M6049" s="2"/>
    </row>
    <row r="6050" spans="1:13" x14ac:dyDescent="0.2">
      <c r="A6050" s="47" t="e">
        <f t="shared" si="387"/>
        <v>#VALUE!</v>
      </c>
      <c r="B6050" s="181" t="str">
        <f t="shared" si="388"/>
        <v>24-05-2022</v>
      </c>
      <c r="C6050" s="79" t="e">
        <f t="shared" si="390"/>
        <v>#VALUE!</v>
      </c>
      <c r="D6050" s="195" t="s">
        <v>416</v>
      </c>
      <c r="E6050" s="53" t="s">
        <v>219</v>
      </c>
      <c r="F6050" s="53" t="s">
        <v>146</v>
      </c>
      <c r="G6050" s="50" t="s">
        <v>138</v>
      </c>
      <c r="H6050" s="50" t="s">
        <v>144</v>
      </c>
      <c r="I6050" s="53">
        <v>39</v>
      </c>
      <c r="J6050" s="61">
        <v>0.67</v>
      </c>
      <c r="K6050" s="64">
        <f t="shared" si="389"/>
        <v>1.1294863365869283</v>
      </c>
      <c r="M6050" s="2"/>
    </row>
    <row r="6051" spans="1:13" x14ac:dyDescent="0.2">
      <c r="A6051" s="47" t="e">
        <f t="shared" si="387"/>
        <v>#VALUE!</v>
      </c>
      <c r="B6051" s="181" t="str">
        <f t="shared" si="388"/>
        <v>24-05-2022</v>
      </c>
      <c r="C6051" s="79" t="e">
        <f t="shared" si="390"/>
        <v>#VALUE!</v>
      </c>
      <c r="D6051" s="195" t="s">
        <v>416</v>
      </c>
      <c r="E6051" s="53" t="s">
        <v>219</v>
      </c>
      <c r="F6051" s="53" t="s">
        <v>146</v>
      </c>
      <c r="G6051" s="50" t="s">
        <v>138</v>
      </c>
      <c r="H6051" s="50" t="s">
        <v>144</v>
      </c>
      <c r="I6051" s="53">
        <v>35</v>
      </c>
      <c r="J6051" s="61">
        <v>0.43</v>
      </c>
      <c r="K6051" s="64">
        <f t="shared" si="389"/>
        <v>1.0029154518950438</v>
      </c>
      <c r="M6051" s="2"/>
    </row>
    <row r="6052" spans="1:13" x14ac:dyDescent="0.2">
      <c r="A6052" s="47" t="e">
        <f t="shared" si="387"/>
        <v>#VALUE!</v>
      </c>
      <c r="B6052" s="181" t="str">
        <f t="shared" si="388"/>
        <v>24-05-2022</v>
      </c>
      <c r="C6052" s="79" t="e">
        <f t="shared" si="390"/>
        <v>#VALUE!</v>
      </c>
      <c r="D6052" s="195" t="s">
        <v>416</v>
      </c>
      <c r="E6052" s="53" t="s">
        <v>219</v>
      </c>
      <c r="F6052" s="53" t="s">
        <v>146</v>
      </c>
      <c r="G6052" s="50" t="s">
        <v>138</v>
      </c>
      <c r="H6052" s="50" t="s">
        <v>144</v>
      </c>
      <c r="I6052" s="53">
        <v>47</v>
      </c>
      <c r="J6052" s="61">
        <v>1.35</v>
      </c>
      <c r="K6052" s="64">
        <f t="shared" si="389"/>
        <v>1.3002899164924919</v>
      </c>
      <c r="M6052" s="2"/>
    </row>
    <row r="6053" spans="1:13" x14ac:dyDescent="0.2">
      <c r="A6053" s="47" t="e">
        <f t="shared" si="387"/>
        <v>#VALUE!</v>
      </c>
      <c r="B6053" s="181" t="str">
        <f t="shared" si="388"/>
        <v>24-05-2022</v>
      </c>
      <c r="C6053" s="79" t="e">
        <f t="shared" si="390"/>
        <v>#VALUE!</v>
      </c>
      <c r="D6053" s="195" t="s">
        <v>416</v>
      </c>
      <c r="E6053" s="53" t="s">
        <v>219</v>
      </c>
      <c r="F6053" s="53" t="s">
        <v>146</v>
      </c>
      <c r="G6053" s="50" t="s">
        <v>138</v>
      </c>
      <c r="H6053" s="50" t="s">
        <v>144</v>
      </c>
      <c r="I6053" s="53">
        <v>35</v>
      </c>
      <c r="J6053" s="61">
        <v>0.39</v>
      </c>
      <c r="K6053" s="64">
        <f t="shared" si="389"/>
        <v>0.90962099125364426</v>
      </c>
      <c r="M6053" s="2"/>
    </row>
    <row r="6054" spans="1:13" x14ac:dyDescent="0.2">
      <c r="A6054" s="47" t="e">
        <f t="shared" ref="A6054:A6061" si="391">YEAR(D6054)</f>
        <v>#VALUE!</v>
      </c>
      <c r="B6054" s="181" t="str">
        <f t="shared" si="388"/>
        <v>24-05-2022</v>
      </c>
      <c r="C6054" s="79" t="e">
        <f t="shared" si="390"/>
        <v>#VALUE!</v>
      </c>
      <c r="D6054" s="195" t="s">
        <v>416</v>
      </c>
      <c r="E6054" s="53" t="s">
        <v>219</v>
      </c>
      <c r="F6054" s="53" t="s">
        <v>146</v>
      </c>
      <c r="G6054" s="50" t="s">
        <v>138</v>
      </c>
      <c r="H6054" s="50" t="s">
        <v>144</v>
      </c>
      <c r="I6054" s="53">
        <v>41</v>
      </c>
      <c r="J6054" s="61">
        <v>0.76</v>
      </c>
      <c r="K6054" s="64">
        <f t="shared" si="389"/>
        <v>1.1027118004672016</v>
      </c>
      <c r="M6054" s="2"/>
    </row>
    <row r="6055" spans="1:13" x14ac:dyDescent="0.2">
      <c r="A6055" s="47" t="e">
        <f t="shared" si="391"/>
        <v>#VALUE!</v>
      </c>
      <c r="B6055" s="181" t="str">
        <f t="shared" si="388"/>
        <v>24-05-2022</v>
      </c>
      <c r="C6055" s="79" t="e">
        <f t="shared" si="390"/>
        <v>#VALUE!</v>
      </c>
      <c r="D6055" s="195" t="s">
        <v>416</v>
      </c>
      <c r="E6055" s="53" t="s">
        <v>219</v>
      </c>
      <c r="F6055" s="53" t="s">
        <v>146</v>
      </c>
      <c r="G6055" s="50" t="s">
        <v>138</v>
      </c>
      <c r="H6055" s="50" t="s">
        <v>144</v>
      </c>
      <c r="I6055" s="53">
        <v>36</v>
      </c>
      <c r="J6055" s="61">
        <v>0.47</v>
      </c>
      <c r="K6055" s="64">
        <f t="shared" si="389"/>
        <v>1.0073731138545954</v>
      </c>
      <c r="M6055" s="2"/>
    </row>
    <row r="6056" spans="1:13" x14ac:dyDescent="0.2">
      <c r="A6056" s="47" t="e">
        <f t="shared" si="391"/>
        <v>#VALUE!</v>
      </c>
      <c r="B6056" s="181" t="str">
        <f t="shared" si="388"/>
        <v>24-05-2022</v>
      </c>
      <c r="C6056" s="79" t="e">
        <f t="shared" si="390"/>
        <v>#VALUE!</v>
      </c>
      <c r="D6056" s="195" t="s">
        <v>416</v>
      </c>
      <c r="E6056" s="53" t="s">
        <v>219</v>
      </c>
      <c r="F6056" s="53" t="s">
        <v>146</v>
      </c>
      <c r="G6056" s="50" t="s">
        <v>138</v>
      </c>
      <c r="H6056" s="50" t="s">
        <v>144</v>
      </c>
      <c r="I6056" s="53">
        <v>41</v>
      </c>
      <c r="J6056" s="61">
        <v>0.7</v>
      </c>
      <c r="K6056" s="64">
        <f t="shared" si="389"/>
        <v>1.0156556056934751</v>
      </c>
      <c r="M6056" s="2"/>
    </row>
    <row r="6057" spans="1:13" x14ac:dyDescent="0.2">
      <c r="A6057" s="47" t="e">
        <f t="shared" si="391"/>
        <v>#VALUE!</v>
      </c>
      <c r="B6057" s="181" t="str">
        <f t="shared" si="388"/>
        <v>24-05-2022</v>
      </c>
      <c r="C6057" s="79" t="e">
        <f t="shared" si="390"/>
        <v>#VALUE!</v>
      </c>
      <c r="D6057" s="195" t="s">
        <v>416</v>
      </c>
      <c r="E6057" s="53" t="s">
        <v>219</v>
      </c>
      <c r="F6057" s="53" t="s">
        <v>146</v>
      </c>
      <c r="G6057" s="50" t="s">
        <v>138</v>
      </c>
      <c r="H6057" s="50" t="s">
        <v>144</v>
      </c>
      <c r="I6057" s="53">
        <v>45</v>
      </c>
      <c r="J6057" s="61">
        <v>0.94</v>
      </c>
      <c r="K6057" s="64">
        <f t="shared" si="389"/>
        <v>1.0315500685871055</v>
      </c>
      <c r="M6057" s="2"/>
    </row>
    <row r="6058" spans="1:13" x14ac:dyDescent="0.2">
      <c r="A6058" s="47" t="e">
        <f t="shared" si="391"/>
        <v>#VALUE!</v>
      </c>
      <c r="B6058" s="181" t="str">
        <f t="shared" si="388"/>
        <v>24-05-2022</v>
      </c>
      <c r="C6058" s="79" t="e">
        <f t="shared" si="390"/>
        <v>#VALUE!</v>
      </c>
      <c r="D6058" s="195" t="s">
        <v>416</v>
      </c>
      <c r="E6058" s="53" t="s">
        <v>219</v>
      </c>
      <c r="F6058" s="53" t="s">
        <v>146</v>
      </c>
      <c r="G6058" s="50" t="s">
        <v>138</v>
      </c>
      <c r="H6058" s="50" t="s">
        <v>144</v>
      </c>
      <c r="I6058" s="53">
        <v>39</v>
      </c>
      <c r="J6058" s="61">
        <v>0.6</v>
      </c>
      <c r="K6058" s="64">
        <f t="shared" si="389"/>
        <v>1.0114803014211298</v>
      </c>
      <c r="M6058" s="2"/>
    </row>
    <row r="6059" spans="1:13" x14ac:dyDescent="0.2">
      <c r="A6059" s="47" t="e">
        <f t="shared" si="391"/>
        <v>#VALUE!</v>
      </c>
      <c r="B6059" s="181" t="str">
        <f t="shared" si="388"/>
        <v>24-05-2022</v>
      </c>
      <c r="C6059" s="79" t="e">
        <f t="shared" si="390"/>
        <v>#VALUE!</v>
      </c>
      <c r="D6059" s="195" t="s">
        <v>416</v>
      </c>
      <c r="E6059" s="53" t="s">
        <v>219</v>
      </c>
      <c r="F6059" s="53" t="s">
        <v>146</v>
      </c>
      <c r="G6059" s="50" t="s">
        <v>138</v>
      </c>
      <c r="H6059" s="50" t="s">
        <v>144</v>
      </c>
      <c r="I6059" s="53">
        <v>39</v>
      </c>
      <c r="J6059" s="61">
        <v>0.67</v>
      </c>
      <c r="K6059" s="64">
        <f t="shared" si="389"/>
        <v>1.1294863365869283</v>
      </c>
      <c r="M6059" s="2"/>
    </row>
    <row r="6060" spans="1:13" x14ac:dyDescent="0.2">
      <c r="A6060" s="47" t="e">
        <f t="shared" si="391"/>
        <v>#VALUE!</v>
      </c>
      <c r="B6060" s="181" t="str">
        <f>TEXT(D6060,"mmm")</f>
        <v>24-05-2022</v>
      </c>
      <c r="C6060" s="79" t="e">
        <f t="shared" si="390"/>
        <v>#VALUE!</v>
      </c>
      <c r="D6060" s="195" t="s">
        <v>416</v>
      </c>
      <c r="E6060" s="53" t="s">
        <v>219</v>
      </c>
      <c r="F6060" s="53" t="s">
        <v>146</v>
      </c>
      <c r="G6060" s="50" t="s">
        <v>138</v>
      </c>
      <c r="H6060" s="50" t="s">
        <v>144</v>
      </c>
      <c r="I6060" s="53">
        <v>36</v>
      </c>
      <c r="J6060" s="61">
        <v>0.51</v>
      </c>
      <c r="K6060" s="64">
        <f t="shared" si="389"/>
        <v>1.0931069958847737</v>
      </c>
      <c r="M6060" s="2"/>
    </row>
    <row r="6061" spans="1:13" x14ac:dyDescent="0.2">
      <c r="A6061" s="47" t="e">
        <f t="shared" si="391"/>
        <v>#VALUE!</v>
      </c>
      <c r="B6061" s="181" t="str">
        <f>TEXT(D6061,"mmm")</f>
        <v>24-05-2022</v>
      </c>
      <c r="C6061" s="79" t="e">
        <f t="shared" si="390"/>
        <v>#VALUE!</v>
      </c>
      <c r="D6061" s="195" t="s">
        <v>416</v>
      </c>
      <c r="E6061" s="53" t="s">
        <v>219</v>
      </c>
      <c r="F6061" s="53" t="s">
        <v>146</v>
      </c>
      <c r="G6061" s="50" t="s">
        <v>138</v>
      </c>
      <c r="H6061" s="50" t="s">
        <v>144</v>
      </c>
      <c r="I6061" s="53">
        <v>39</v>
      </c>
      <c r="J6061" s="61">
        <v>0.6</v>
      </c>
      <c r="K6061" s="64">
        <f t="shared" si="389"/>
        <v>1.0114803014211298</v>
      </c>
      <c r="M6061" s="2"/>
    </row>
    <row r="6062" spans="1:13" x14ac:dyDescent="0.2">
      <c r="A6062" s="47" t="e">
        <f>YEAR(D6062)</f>
        <v>#VALUE!</v>
      </c>
      <c r="B6062" s="181" t="str">
        <f>TEXT(D6062,"mmm")</f>
        <v>24-05-2022</v>
      </c>
      <c r="C6062" s="79" t="e">
        <f t="shared" si="390"/>
        <v>#VALUE!</v>
      </c>
      <c r="D6062" s="195" t="s">
        <v>416</v>
      </c>
      <c r="E6062" s="53" t="s">
        <v>219</v>
      </c>
      <c r="F6062" s="53" t="s">
        <v>146</v>
      </c>
      <c r="G6062" s="50" t="s">
        <v>138</v>
      </c>
      <c r="H6062" s="50" t="s">
        <v>144</v>
      </c>
      <c r="I6062" s="53">
        <v>45</v>
      </c>
      <c r="J6062" s="61">
        <v>0.94</v>
      </c>
      <c r="K6062" s="64">
        <f t="shared" si="389"/>
        <v>1.0315500685871055</v>
      </c>
      <c r="M6062" s="2"/>
    </row>
    <row r="6063" spans="1:13" x14ac:dyDescent="0.2">
      <c r="A6063" s="14" t="e">
        <f>YEAR(D6063)</f>
        <v>#VALUE!</v>
      </c>
      <c r="B6063" s="14" t="str">
        <f>TEXT(D6063,"mmm")</f>
        <v>24-05-2022</v>
      </c>
      <c r="C6063" s="10" t="e">
        <f t="shared" si="390"/>
        <v>#VALUE!</v>
      </c>
      <c r="D6063" s="195" t="s">
        <v>416</v>
      </c>
      <c r="E6063" s="53" t="s">
        <v>221</v>
      </c>
      <c r="F6063" s="53" t="s">
        <v>146</v>
      </c>
      <c r="G6063" s="50" t="s">
        <v>138</v>
      </c>
      <c r="H6063" s="50" t="s">
        <v>144</v>
      </c>
      <c r="I6063" s="53">
        <v>41</v>
      </c>
      <c r="J6063" s="61">
        <v>0.66</v>
      </c>
      <c r="K6063" s="239">
        <f t="shared" si="389"/>
        <v>0.95761814251099087</v>
      </c>
    </row>
    <row r="6064" spans="1:13" x14ac:dyDescent="0.2">
      <c r="D6064" s="195" t="s">
        <v>416</v>
      </c>
      <c r="E6064" s="53" t="s">
        <v>221</v>
      </c>
      <c r="F6064" s="53" t="s">
        <v>146</v>
      </c>
      <c r="G6064" s="50" t="s">
        <v>138</v>
      </c>
      <c r="H6064" s="50" t="s">
        <v>144</v>
      </c>
      <c r="I6064" s="53">
        <v>45</v>
      </c>
      <c r="J6064" s="61">
        <v>1</v>
      </c>
      <c r="K6064" s="239">
        <f t="shared" si="389"/>
        <v>1.0973936899862826</v>
      </c>
    </row>
    <row r="6065" spans="4:11" x14ac:dyDescent="0.2">
      <c r="D6065" s="195" t="s">
        <v>416</v>
      </c>
      <c r="E6065" s="53" t="s">
        <v>221</v>
      </c>
      <c r="F6065" s="53" t="s">
        <v>146</v>
      </c>
      <c r="G6065" s="50" t="s">
        <v>138</v>
      </c>
      <c r="H6065" s="50" t="s">
        <v>144</v>
      </c>
      <c r="I6065" s="53">
        <v>46</v>
      </c>
      <c r="J6065" s="61">
        <v>1.1399999999999999</v>
      </c>
      <c r="K6065" s="239">
        <f t="shared" si="389"/>
        <v>1.1712007890194787</v>
      </c>
    </row>
    <row r="6066" spans="4:11" x14ac:dyDescent="0.2">
      <c r="D6066" s="195" t="s">
        <v>416</v>
      </c>
      <c r="E6066" s="53" t="s">
        <v>221</v>
      </c>
      <c r="F6066" s="53" t="s">
        <v>146</v>
      </c>
      <c r="G6066" s="50" t="s">
        <v>138</v>
      </c>
      <c r="H6066" s="50" t="s">
        <v>144</v>
      </c>
      <c r="I6066" s="53">
        <v>46</v>
      </c>
      <c r="J6066" s="61">
        <v>1.0900000000000001</v>
      </c>
      <c r="K6066" s="239">
        <f t="shared" si="389"/>
        <v>1.1198323333607301</v>
      </c>
    </row>
    <row r="6067" spans="4:11" x14ac:dyDescent="0.2">
      <c r="D6067" s="195" t="s">
        <v>416</v>
      </c>
      <c r="E6067" s="53" t="s">
        <v>221</v>
      </c>
      <c r="F6067" s="53" t="s">
        <v>146</v>
      </c>
      <c r="G6067" s="50" t="s">
        <v>138</v>
      </c>
      <c r="H6067" s="50" t="s">
        <v>144</v>
      </c>
      <c r="I6067" s="53">
        <v>38</v>
      </c>
      <c r="J6067" s="61">
        <v>0.53</v>
      </c>
      <c r="K6067" s="239">
        <f t="shared" si="389"/>
        <v>0.9658842396850853</v>
      </c>
    </row>
    <row r="6068" spans="4:11" x14ac:dyDescent="0.2">
      <c r="D6068" s="195" t="s">
        <v>416</v>
      </c>
      <c r="E6068" s="53" t="s">
        <v>221</v>
      </c>
      <c r="F6068" s="53" t="s">
        <v>146</v>
      </c>
      <c r="G6068" s="50" t="s">
        <v>138</v>
      </c>
      <c r="H6068" s="50" t="s">
        <v>144</v>
      </c>
      <c r="I6068" s="53">
        <v>53</v>
      </c>
      <c r="J6068" s="61">
        <v>1.0900000000000001</v>
      </c>
      <c r="K6068" s="239">
        <f t="shared" si="389"/>
        <v>0.73214801480416725</v>
      </c>
    </row>
    <row r="6069" spans="4:11" x14ac:dyDescent="0.2">
      <c r="D6069" s="195" t="s">
        <v>416</v>
      </c>
      <c r="E6069" s="53" t="s">
        <v>221</v>
      </c>
      <c r="F6069" s="53" t="s">
        <v>146</v>
      </c>
      <c r="G6069" s="50" t="s">
        <v>138</v>
      </c>
      <c r="H6069" s="50" t="s">
        <v>144</v>
      </c>
      <c r="I6069" s="53">
        <v>48</v>
      </c>
      <c r="J6069" s="61">
        <v>1.2</v>
      </c>
      <c r="K6069" s="239">
        <f t="shared" si="389"/>
        <v>1.0850694444444444</v>
      </c>
    </row>
    <row r="6070" spans="4:11" x14ac:dyDescent="0.2">
      <c r="D6070" s="195" t="s">
        <v>416</v>
      </c>
      <c r="E6070" s="53" t="s">
        <v>221</v>
      </c>
      <c r="F6070" s="53" t="s">
        <v>146</v>
      </c>
      <c r="G6070" s="50" t="s">
        <v>138</v>
      </c>
      <c r="H6070" s="50" t="s">
        <v>144</v>
      </c>
      <c r="I6070" s="53">
        <v>37</v>
      </c>
      <c r="J6070" s="61">
        <v>0.48</v>
      </c>
      <c r="K6070" s="239">
        <f t="shared" si="389"/>
        <v>0.94762403016603158</v>
      </c>
    </row>
    <row r="6071" spans="4:11" x14ac:dyDescent="0.2">
      <c r="D6071" s="195" t="s">
        <v>416</v>
      </c>
      <c r="E6071" s="53" t="s">
        <v>221</v>
      </c>
      <c r="F6071" s="53" t="s">
        <v>146</v>
      </c>
      <c r="G6071" s="50" t="s">
        <v>138</v>
      </c>
      <c r="H6071" s="50" t="s">
        <v>144</v>
      </c>
      <c r="I6071" s="53">
        <v>50</v>
      </c>
      <c r="J6071" s="61">
        <v>1.51</v>
      </c>
      <c r="K6071" s="239">
        <f t="shared" si="389"/>
        <v>1.208</v>
      </c>
    </row>
    <row r="6072" spans="4:11" x14ac:dyDescent="0.2">
      <c r="D6072" s="195" t="s">
        <v>416</v>
      </c>
      <c r="E6072" s="53" t="s">
        <v>221</v>
      </c>
      <c r="F6072" s="53" t="s">
        <v>146</v>
      </c>
      <c r="G6072" s="50" t="s">
        <v>138</v>
      </c>
      <c r="H6072" s="50" t="s">
        <v>144</v>
      </c>
      <c r="I6072" s="53">
        <v>36</v>
      </c>
      <c r="J6072" s="61">
        <v>0.45</v>
      </c>
      <c r="K6072" s="239">
        <f t="shared" si="389"/>
        <v>0.96450617283950613</v>
      </c>
    </row>
    <row r="6073" spans="4:11" x14ac:dyDescent="0.2">
      <c r="D6073" s="195" t="s">
        <v>416</v>
      </c>
      <c r="E6073" s="53" t="s">
        <v>221</v>
      </c>
      <c r="F6073" s="53" t="s">
        <v>146</v>
      </c>
      <c r="G6073" s="50" t="s">
        <v>138</v>
      </c>
      <c r="H6073" s="50" t="s">
        <v>144</v>
      </c>
      <c r="I6073" s="53">
        <v>41</v>
      </c>
      <c r="J6073" s="61">
        <v>0.71</v>
      </c>
      <c r="K6073" s="239">
        <f t="shared" si="389"/>
        <v>1.0301649714890961</v>
      </c>
    </row>
    <row r="6074" spans="4:11" x14ac:dyDescent="0.2">
      <c r="D6074" s="195" t="s">
        <v>416</v>
      </c>
      <c r="E6074" s="53" t="s">
        <v>221</v>
      </c>
      <c r="F6074" s="53" t="s">
        <v>146</v>
      </c>
      <c r="G6074" s="50" t="s">
        <v>138</v>
      </c>
      <c r="H6074" s="50" t="s">
        <v>144</v>
      </c>
      <c r="I6074" s="53">
        <v>46</v>
      </c>
      <c r="J6074" s="61">
        <v>1.1200000000000001</v>
      </c>
      <c r="K6074" s="239">
        <f t="shared" si="389"/>
        <v>1.1506534067559795</v>
      </c>
    </row>
    <row r="6075" spans="4:11" x14ac:dyDescent="0.2">
      <c r="D6075" s="195" t="s">
        <v>416</v>
      </c>
      <c r="E6075" s="53" t="s">
        <v>221</v>
      </c>
      <c r="F6075" s="53" t="s">
        <v>146</v>
      </c>
      <c r="G6075" s="50" t="s">
        <v>138</v>
      </c>
      <c r="H6075" s="50" t="s">
        <v>144</v>
      </c>
      <c r="I6075" s="53">
        <v>40</v>
      </c>
      <c r="J6075" s="61">
        <v>0.67</v>
      </c>
      <c r="K6075" s="239">
        <f t="shared" si="389"/>
        <v>1.046875</v>
      </c>
    </row>
    <row r="6076" spans="4:11" x14ac:dyDescent="0.2">
      <c r="D6076" s="195" t="s">
        <v>416</v>
      </c>
      <c r="E6076" s="53" t="s">
        <v>221</v>
      </c>
      <c r="F6076" s="53" t="s">
        <v>146</v>
      </c>
      <c r="G6076" s="50" t="s">
        <v>138</v>
      </c>
      <c r="H6076" s="50" t="s">
        <v>144</v>
      </c>
      <c r="I6076" s="53">
        <v>47</v>
      </c>
      <c r="J6076" s="61">
        <v>1</v>
      </c>
      <c r="K6076" s="239">
        <f t="shared" si="389"/>
        <v>0.9631777159203645</v>
      </c>
    </row>
    <row r="6077" spans="4:11" x14ac:dyDescent="0.2">
      <c r="D6077" s="195" t="s">
        <v>416</v>
      </c>
      <c r="E6077" s="53" t="s">
        <v>221</v>
      </c>
      <c r="F6077" s="53" t="s">
        <v>146</v>
      </c>
      <c r="G6077" s="50" t="s">
        <v>138</v>
      </c>
      <c r="H6077" s="50" t="s">
        <v>144</v>
      </c>
      <c r="I6077" s="53">
        <v>39</v>
      </c>
      <c r="J6077" s="61">
        <v>0.61</v>
      </c>
      <c r="K6077" s="239">
        <f t="shared" si="389"/>
        <v>1.0283383064448153</v>
      </c>
    </row>
    <row r="6078" spans="4:11" x14ac:dyDescent="0.2">
      <c r="D6078" s="195" t="s">
        <v>416</v>
      </c>
      <c r="E6078" s="53" t="s">
        <v>221</v>
      </c>
      <c r="F6078" s="53" t="s">
        <v>146</v>
      </c>
      <c r="G6078" s="50" t="s">
        <v>138</v>
      </c>
      <c r="H6078" s="50" t="s">
        <v>144</v>
      </c>
      <c r="I6078" s="53">
        <v>45</v>
      </c>
      <c r="J6078" s="61">
        <v>1.08</v>
      </c>
      <c r="K6078" s="239">
        <f t="shared" si="389"/>
        <v>1.1851851851851851</v>
      </c>
    </row>
    <row r="6079" spans="4:11" x14ac:dyDescent="0.2">
      <c r="D6079" s="195" t="s">
        <v>416</v>
      </c>
      <c r="E6079" s="53" t="s">
        <v>221</v>
      </c>
      <c r="F6079" s="53" t="s">
        <v>146</v>
      </c>
      <c r="G6079" s="50" t="s">
        <v>138</v>
      </c>
      <c r="H6079" s="50" t="s">
        <v>144</v>
      </c>
      <c r="I6079" s="53">
        <v>40</v>
      </c>
      <c r="J6079" s="61">
        <v>0.68</v>
      </c>
      <c r="K6079" s="239">
        <f t="shared" si="389"/>
        <v>1.0625</v>
      </c>
    </row>
    <row r="6080" spans="4:11" x14ac:dyDescent="0.2">
      <c r="D6080" s="195" t="s">
        <v>416</v>
      </c>
      <c r="E6080" s="53" t="s">
        <v>221</v>
      </c>
      <c r="F6080" s="53" t="s">
        <v>146</v>
      </c>
      <c r="G6080" s="50" t="s">
        <v>138</v>
      </c>
      <c r="H6080" s="50" t="s">
        <v>144</v>
      </c>
      <c r="I6080" s="53">
        <v>41</v>
      </c>
      <c r="J6080" s="61">
        <v>0.75</v>
      </c>
      <c r="K6080" s="239">
        <f t="shared" si="389"/>
        <v>1.0882024346715804</v>
      </c>
    </row>
    <row r="6081" spans="4:11" x14ac:dyDescent="0.2">
      <c r="D6081" s="195" t="s">
        <v>416</v>
      </c>
      <c r="E6081" s="53" t="s">
        <v>221</v>
      </c>
      <c r="F6081" s="53" t="s">
        <v>146</v>
      </c>
      <c r="G6081" s="50" t="s">
        <v>138</v>
      </c>
      <c r="H6081" s="50" t="s">
        <v>144</v>
      </c>
      <c r="I6081" s="53">
        <v>39</v>
      </c>
      <c r="J6081" s="61">
        <v>0.59</v>
      </c>
      <c r="K6081" s="239">
        <f t="shared" si="389"/>
        <v>0.99462229639744437</v>
      </c>
    </row>
    <row r="6082" spans="4:11" x14ac:dyDescent="0.2">
      <c r="D6082" s="195" t="s">
        <v>416</v>
      </c>
      <c r="E6082" s="53" t="s">
        <v>221</v>
      </c>
      <c r="F6082" s="53" t="s">
        <v>146</v>
      </c>
      <c r="G6082" s="50" t="s">
        <v>138</v>
      </c>
      <c r="H6082" s="50" t="s">
        <v>144</v>
      </c>
      <c r="I6082" s="53">
        <v>37</v>
      </c>
      <c r="J6082" s="61">
        <v>0.48</v>
      </c>
      <c r="K6082" s="239">
        <f t="shared" si="389"/>
        <v>0.94762403016603158</v>
      </c>
    </row>
    <row r="6083" spans="4:11" x14ac:dyDescent="0.2">
      <c r="D6083" s="195" t="s">
        <v>416</v>
      </c>
      <c r="E6083" s="53" t="s">
        <v>221</v>
      </c>
      <c r="F6083" s="53" t="s">
        <v>146</v>
      </c>
      <c r="G6083" s="50" t="s">
        <v>138</v>
      </c>
      <c r="H6083" s="50" t="s">
        <v>144</v>
      </c>
      <c r="I6083" s="53">
        <v>40</v>
      </c>
      <c r="J6083" s="61">
        <v>0.61</v>
      </c>
      <c r="K6083" s="239">
        <f t="shared" si="389"/>
        <v>0.953125</v>
      </c>
    </row>
    <row r="6084" spans="4:11" x14ac:dyDescent="0.2">
      <c r="D6084" s="195" t="s">
        <v>416</v>
      </c>
      <c r="E6084" s="53" t="s">
        <v>221</v>
      </c>
      <c r="F6084" s="53" t="s">
        <v>146</v>
      </c>
      <c r="G6084" s="50" t="s">
        <v>138</v>
      </c>
      <c r="H6084" s="50" t="s">
        <v>144</v>
      </c>
      <c r="I6084" s="53">
        <v>42</v>
      </c>
      <c r="J6084" s="61">
        <v>0.79</v>
      </c>
      <c r="K6084" s="239">
        <f t="shared" si="389"/>
        <v>1.0662995356872909</v>
      </c>
    </row>
    <row r="6085" spans="4:11" x14ac:dyDescent="0.2">
      <c r="D6085" s="195" t="s">
        <v>416</v>
      </c>
      <c r="E6085" s="53" t="s">
        <v>221</v>
      </c>
      <c r="F6085" s="53" t="s">
        <v>146</v>
      </c>
      <c r="G6085" s="50" t="s">
        <v>138</v>
      </c>
      <c r="H6085" s="50" t="s">
        <v>144</v>
      </c>
      <c r="I6085" s="53">
        <v>48</v>
      </c>
      <c r="J6085" s="61">
        <v>1.22</v>
      </c>
      <c r="K6085" s="239">
        <f t="shared" si="389"/>
        <v>1.1031539351851851</v>
      </c>
    </row>
    <row r="6086" spans="4:11" x14ac:dyDescent="0.2">
      <c r="D6086" s="195" t="s">
        <v>416</v>
      </c>
      <c r="E6086" s="53" t="s">
        <v>221</v>
      </c>
      <c r="F6086" s="53" t="s">
        <v>146</v>
      </c>
      <c r="G6086" s="50" t="s">
        <v>138</v>
      </c>
      <c r="H6086" s="50" t="s">
        <v>144</v>
      </c>
      <c r="I6086" s="53">
        <v>36</v>
      </c>
      <c r="J6086" s="61">
        <v>0.43</v>
      </c>
      <c r="K6086" s="239">
        <f t="shared" si="389"/>
        <v>0.92163923182441698</v>
      </c>
    </row>
    <row r="6087" spans="4:11" x14ac:dyDescent="0.2">
      <c r="D6087" s="195" t="s">
        <v>417</v>
      </c>
      <c r="E6087" s="53" t="s">
        <v>225</v>
      </c>
      <c r="F6087" s="53" t="s">
        <v>146</v>
      </c>
      <c r="G6087" s="50" t="s">
        <v>138</v>
      </c>
      <c r="H6087" s="50" t="s">
        <v>144</v>
      </c>
      <c r="I6087" s="53">
        <v>45</v>
      </c>
      <c r="J6087" s="61">
        <v>1.1200000000000001</v>
      </c>
      <c r="K6087" s="239">
        <f t="shared" si="389"/>
        <v>1.2290809327846366</v>
      </c>
    </row>
    <row r="6088" spans="4:11" x14ac:dyDescent="0.2">
      <c r="D6088" s="195" t="s">
        <v>417</v>
      </c>
      <c r="E6088" s="53" t="s">
        <v>225</v>
      </c>
      <c r="F6088" s="53" t="s">
        <v>146</v>
      </c>
      <c r="G6088" s="50" t="s">
        <v>138</v>
      </c>
      <c r="H6088" s="50" t="s">
        <v>144</v>
      </c>
      <c r="I6088" s="53">
        <v>38</v>
      </c>
      <c r="J6088" s="61">
        <v>0.45</v>
      </c>
      <c r="K6088" s="239">
        <f t="shared" si="389"/>
        <v>0.82009039218544977</v>
      </c>
    </row>
    <row r="6089" spans="4:11" x14ac:dyDescent="0.2">
      <c r="D6089" s="195" t="s">
        <v>417</v>
      </c>
      <c r="E6089" s="53" t="s">
        <v>225</v>
      </c>
      <c r="F6089" s="53" t="s">
        <v>146</v>
      </c>
      <c r="G6089" s="50" t="s">
        <v>138</v>
      </c>
      <c r="H6089" s="50" t="s">
        <v>144</v>
      </c>
      <c r="I6089" s="53">
        <v>43</v>
      </c>
      <c r="J6089" s="61">
        <v>0.84</v>
      </c>
      <c r="K6089" s="239">
        <f t="shared" si="389"/>
        <v>1.0565107474813538</v>
      </c>
    </row>
    <row r="6090" spans="4:11" x14ac:dyDescent="0.2">
      <c r="D6090" s="195" t="s">
        <v>417</v>
      </c>
      <c r="E6090" s="53" t="s">
        <v>225</v>
      </c>
      <c r="F6090" s="53" t="s">
        <v>146</v>
      </c>
      <c r="G6090" s="50" t="s">
        <v>138</v>
      </c>
      <c r="H6090" s="50" t="s">
        <v>144</v>
      </c>
      <c r="I6090" s="53">
        <v>54</v>
      </c>
      <c r="J6090" s="61">
        <v>1.84</v>
      </c>
      <c r="K6090" s="239">
        <f t="shared" si="389"/>
        <v>1.1685210587816899</v>
      </c>
    </row>
    <row r="6091" spans="4:11" x14ac:dyDescent="0.2">
      <c r="D6091" s="195" t="s">
        <v>417</v>
      </c>
      <c r="E6091" s="53" t="s">
        <v>225</v>
      </c>
      <c r="F6091" s="53" t="s">
        <v>146</v>
      </c>
      <c r="G6091" s="50" t="s">
        <v>138</v>
      </c>
      <c r="H6091" s="50" t="s">
        <v>144</v>
      </c>
      <c r="I6091" s="53">
        <v>37</v>
      </c>
      <c r="J6091" s="61">
        <v>0.56000000000000005</v>
      </c>
      <c r="K6091" s="239">
        <f t="shared" si="389"/>
        <v>1.1055613685270371</v>
      </c>
    </row>
    <row r="6092" spans="4:11" x14ac:dyDescent="0.2">
      <c r="D6092" s="195" t="s">
        <v>417</v>
      </c>
      <c r="E6092" s="53" t="s">
        <v>225</v>
      </c>
      <c r="F6092" s="53" t="s">
        <v>146</v>
      </c>
      <c r="G6092" s="50" t="s">
        <v>138</v>
      </c>
      <c r="H6092" s="50" t="s">
        <v>144</v>
      </c>
      <c r="I6092" s="53">
        <v>52</v>
      </c>
      <c r="J6092" s="61">
        <v>1.66</v>
      </c>
      <c r="K6092" s="239">
        <f t="shared" si="389"/>
        <v>1.180587164314975</v>
      </c>
    </row>
    <row r="6093" spans="4:11" x14ac:dyDescent="0.2">
      <c r="D6093" s="195" t="s">
        <v>417</v>
      </c>
      <c r="E6093" s="53" t="s">
        <v>225</v>
      </c>
      <c r="F6093" s="53" t="s">
        <v>146</v>
      </c>
      <c r="G6093" s="50" t="s">
        <v>138</v>
      </c>
      <c r="H6093" s="50" t="s">
        <v>144</v>
      </c>
      <c r="I6093" s="53">
        <v>44</v>
      </c>
      <c r="J6093" s="61">
        <v>0.64</v>
      </c>
      <c r="K6093" s="239">
        <f t="shared" si="389"/>
        <v>0.75131480090157776</v>
      </c>
    </row>
    <row r="6094" spans="4:11" x14ac:dyDescent="0.2">
      <c r="D6094" s="195" t="s">
        <v>417</v>
      </c>
      <c r="E6094" s="53" t="s">
        <v>225</v>
      </c>
      <c r="F6094" s="53" t="s">
        <v>146</v>
      </c>
      <c r="G6094" s="50" t="s">
        <v>138</v>
      </c>
      <c r="H6094" s="50" t="s">
        <v>144</v>
      </c>
      <c r="I6094" s="53">
        <v>42</v>
      </c>
      <c r="J6094" s="61">
        <v>1.1599999999999999</v>
      </c>
      <c r="K6094" s="239">
        <f t="shared" si="389"/>
        <v>1.5657056473383002</v>
      </c>
    </row>
    <row r="6095" spans="4:11" x14ac:dyDescent="0.2">
      <c r="D6095" s="195" t="s">
        <v>417</v>
      </c>
      <c r="E6095" s="53" t="s">
        <v>225</v>
      </c>
      <c r="F6095" s="53" t="s">
        <v>146</v>
      </c>
      <c r="G6095" s="50" t="s">
        <v>138</v>
      </c>
      <c r="H6095" s="50" t="s">
        <v>144</v>
      </c>
      <c r="I6095" s="53">
        <v>39</v>
      </c>
      <c r="J6095" s="61">
        <v>0.61</v>
      </c>
      <c r="K6095" s="239">
        <f t="shared" si="389"/>
        <v>1.0283383064448153</v>
      </c>
    </row>
    <row r="6096" spans="4:11" x14ac:dyDescent="0.2">
      <c r="D6096" s="195" t="s">
        <v>417</v>
      </c>
      <c r="E6096" s="53" t="s">
        <v>225</v>
      </c>
      <c r="F6096" s="53" t="s">
        <v>146</v>
      </c>
      <c r="G6096" s="50" t="s">
        <v>138</v>
      </c>
      <c r="H6096" s="50" t="s">
        <v>144</v>
      </c>
      <c r="I6096" s="53">
        <v>40</v>
      </c>
      <c r="J6096" s="61">
        <v>0.62</v>
      </c>
      <c r="K6096" s="239">
        <f t="shared" si="389"/>
        <v>0.96875</v>
      </c>
    </row>
    <row r="6097" spans="4:11" x14ac:dyDescent="0.2">
      <c r="D6097" s="195" t="s">
        <v>417</v>
      </c>
      <c r="E6097" s="53" t="s">
        <v>225</v>
      </c>
      <c r="F6097" s="53" t="s">
        <v>146</v>
      </c>
      <c r="G6097" s="50" t="s">
        <v>138</v>
      </c>
      <c r="H6097" s="50" t="s">
        <v>144</v>
      </c>
      <c r="I6097" s="53">
        <v>49</v>
      </c>
      <c r="J6097" s="61">
        <v>1.54</v>
      </c>
      <c r="K6097" s="239">
        <f t="shared" si="389"/>
        <v>1.3089784018563693</v>
      </c>
    </row>
    <row r="6098" spans="4:11" x14ac:dyDescent="0.2">
      <c r="D6098" s="195" t="s">
        <v>417</v>
      </c>
      <c r="E6098" s="53" t="s">
        <v>225</v>
      </c>
      <c r="F6098" s="53" t="s">
        <v>146</v>
      </c>
      <c r="G6098" s="50" t="s">
        <v>138</v>
      </c>
      <c r="H6098" s="50" t="s">
        <v>144</v>
      </c>
      <c r="I6098" s="53">
        <v>54</v>
      </c>
      <c r="J6098" s="61">
        <v>1.84</v>
      </c>
      <c r="K6098" s="239">
        <f t="shared" si="389"/>
        <v>1.1685210587816899</v>
      </c>
    </row>
    <row r="6099" spans="4:11" x14ac:dyDescent="0.2">
      <c r="D6099" s="195" t="s">
        <v>417</v>
      </c>
      <c r="E6099" s="53" t="s">
        <v>225</v>
      </c>
      <c r="F6099" s="53" t="s">
        <v>146</v>
      </c>
      <c r="G6099" s="50" t="s">
        <v>138</v>
      </c>
      <c r="H6099" s="50" t="s">
        <v>144</v>
      </c>
      <c r="I6099" s="53">
        <v>48</v>
      </c>
      <c r="J6099" s="61">
        <v>1.27</v>
      </c>
      <c r="K6099" s="239">
        <f t="shared" si="389"/>
        <v>1.148365162037037</v>
      </c>
    </row>
    <row r="6100" spans="4:11" x14ac:dyDescent="0.2">
      <c r="D6100" s="195" t="s">
        <v>417</v>
      </c>
      <c r="E6100" s="53" t="s">
        <v>225</v>
      </c>
      <c r="F6100" s="53" t="s">
        <v>146</v>
      </c>
      <c r="G6100" s="50" t="s">
        <v>138</v>
      </c>
      <c r="H6100" s="50" t="s">
        <v>144</v>
      </c>
      <c r="I6100" s="53">
        <v>45</v>
      </c>
      <c r="J6100" s="61">
        <v>1.03</v>
      </c>
      <c r="K6100" s="239">
        <f t="shared" si="389"/>
        <v>1.1303155006858712</v>
      </c>
    </row>
    <row r="6101" spans="4:11" x14ac:dyDescent="0.2">
      <c r="D6101" s="195" t="s">
        <v>417</v>
      </c>
      <c r="E6101" s="53" t="s">
        <v>225</v>
      </c>
      <c r="F6101" s="53" t="s">
        <v>146</v>
      </c>
      <c r="G6101" s="50" t="s">
        <v>138</v>
      </c>
      <c r="H6101" s="50" t="s">
        <v>144</v>
      </c>
      <c r="I6101" s="53">
        <v>37</v>
      </c>
      <c r="J6101" s="61">
        <v>0.48</v>
      </c>
      <c r="K6101" s="239">
        <f t="shared" si="389"/>
        <v>0.94762403016603158</v>
      </c>
    </row>
    <row r="6102" spans="4:11" x14ac:dyDescent="0.2">
      <c r="D6102" s="195" t="s">
        <v>417</v>
      </c>
      <c r="E6102" s="53" t="s">
        <v>225</v>
      </c>
      <c r="F6102" s="53" t="s">
        <v>146</v>
      </c>
      <c r="G6102" s="50" t="s">
        <v>138</v>
      </c>
      <c r="H6102" s="50" t="s">
        <v>144</v>
      </c>
      <c r="I6102" s="53">
        <v>42</v>
      </c>
      <c r="J6102" s="61">
        <v>0.82</v>
      </c>
      <c r="K6102" s="239">
        <f t="shared" si="389"/>
        <v>1.1067919231184538</v>
      </c>
    </row>
    <row r="6103" spans="4:11" x14ac:dyDescent="0.2">
      <c r="D6103" s="195" t="s">
        <v>417</v>
      </c>
      <c r="E6103" s="53" t="s">
        <v>225</v>
      </c>
      <c r="F6103" s="53" t="s">
        <v>146</v>
      </c>
      <c r="G6103" s="50" t="s">
        <v>138</v>
      </c>
      <c r="H6103" s="50" t="s">
        <v>144</v>
      </c>
      <c r="I6103" s="53">
        <v>46</v>
      </c>
      <c r="J6103" s="61">
        <v>1.1299999999999999</v>
      </c>
      <c r="K6103" s="239">
        <f t="shared" si="389"/>
        <v>1.1609270978877289</v>
      </c>
    </row>
    <row r="6104" spans="4:11" x14ac:dyDescent="0.2">
      <c r="D6104" s="195" t="s">
        <v>417</v>
      </c>
      <c r="E6104" s="53" t="s">
        <v>225</v>
      </c>
      <c r="F6104" s="53" t="s">
        <v>146</v>
      </c>
      <c r="G6104" s="50" t="s">
        <v>138</v>
      </c>
      <c r="H6104" s="50" t="s">
        <v>144</v>
      </c>
      <c r="I6104" s="53">
        <v>39</v>
      </c>
      <c r="J6104" s="61">
        <v>0.6</v>
      </c>
      <c r="K6104" s="239">
        <f t="shared" si="389"/>
        <v>1.0114803014211298</v>
      </c>
    </row>
    <row r="6105" spans="4:11" x14ac:dyDescent="0.2">
      <c r="D6105" s="195" t="s">
        <v>417</v>
      </c>
      <c r="E6105" s="53" t="s">
        <v>225</v>
      </c>
      <c r="F6105" s="53" t="s">
        <v>146</v>
      </c>
      <c r="G6105" s="50" t="s">
        <v>138</v>
      </c>
      <c r="H6105" s="50" t="s">
        <v>144</v>
      </c>
      <c r="I6105" s="53">
        <v>51</v>
      </c>
      <c r="J6105" s="61">
        <v>1.72</v>
      </c>
      <c r="K6105" s="239">
        <f t="shared" si="389"/>
        <v>1.2966355323367333</v>
      </c>
    </row>
    <row r="6106" spans="4:11" x14ac:dyDescent="0.2">
      <c r="D6106" s="195" t="s">
        <v>417</v>
      </c>
      <c r="E6106" s="53" t="s">
        <v>225</v>
      </c>
      <c r="F6106" s="53" t="s">
        <v>146</v>
      </c>
      <c r="G6106" s="50" t="s">
        <v>138</v>
      </c>
      <c r="H6106" s="50" t="s">
        <v>144</v>
      </c>
      <c r="I6106" s="53">
        <v>43</v>
      </c>
      <c r="J6106" s="61">
        <v>0.89</v>
      </c>
      <c r="K6106" s="239">
        <f t="shared" si="389"/>
        <v>1.1193982919742915</v>
      </c>
    </row>
    <row r="6107" spans="4:11" x14ac:dyDescent="0.2">
      <c r="D6107" s="195" t="s">
        <v>417</v>
      </c>
      <c r="E6107" s="53" t="s">
        <v>225</v>
      </c>
      <c r="F6107" s="53" t="s">
        <v>146</v>
      </c>
      <c r="G6107" s="50" t="s">
        <v>138</v>
      </c>
      <c r="H6107" s="50" t="s">
        <v>144</v>
      </c>
      <c r="I6107" s="53">
        <v>46</v>
      </c>
      <c r="J6107" s="61">
        <v>1.03</v>
      </c>
      <c r="K6107" s="239">
        <f t="shared" si="389"/>
        <v>1.058190186570231</v>
      </c>
    </row>
    <row r="6108" spans="4:11" x14ac:dyDescent="0.2">
      <c r="D6108" s="195" t="s">
        <v>417</v>
      </c>
      <c r="E6108" s="53" t="s">
        <v>225</v>
      </c>
      <c r="F6108" s="53" t="s">
        <v>146</v>
      </c>
      <c r="G6108" s="50" t="s">
        <v>138</v>
      </c>
      <c r="H6108" s="50" t="s">
        <v>144</v>
      </c>
      <c r="I6108" s="53">
        <v>39</v>
      </c>
      <c r="J6108" s="61">
        <v>0.57999999999999996</v>
      </c>
      <c r="K6108" s="239">
        <f t="shared" si="389"/>
        <v>0.97776429137375875</v>
      </c>
    </row>
    <row r="6109" spans="4:11" x14ac:dyDescent="0.2">
      <c r="D6109" s="195" t="s">
        <v>417</v>
      </c>
      <c r="E6109" s="53" t="s">
        <v>225</v>
      </c>
      <c r="F6109" s="53" t="s">
        <v>146</v>
      </c>
      <c r="G6109" s="50" t="s">
        <v>138</v>
      </c>
      <c r="H6109" s="50" t="s">
        <v>144</v>
      </c>
      <c r="I6109" s="53">
        <v>49</v>
      </c>
      <c r="J6109" s="61">
        <v>1.3</v>
      </c>
      <c r="K6109" s="239">
        <f t="shared" si="389"/>
        <v>1.1049817678008313</v>
      </c>
    </row>
    <row r="6110" spans="4:11" x14ac:dyDescent="0.2">
      <c r="D6110" s="195" t="s">
        <v>417</v>
      </c>
      <c r="E6110" s="53" t="s">
        <v>225</v>
      </c>
      <c r="F6110" s="53" t="s">
        <v>146</v>
      </c>
      <c r="G6110" s="50" t="s">
        <v>138</v>
      </c>
      <c r="H6110" s="50" t="s">
        <v>144</v>
      </c>
      <c r="I6110" s="53">
        <v>40</v>
      </c>
      <c r="J6110" s="61">
        <v>0.65</v>
      </c>
      <c r="K6110" s="239">
        <f t="shared" si="389"/>
        <v>1.015625</v>
      </c>
    </row>
    <row r="6111" spans="4:11" x14ac:dyDescent="0.2">
      <c r="D6111" s="195" t="s">
        <v>417</v>
      </c>
      <c r="E6111" s="53" t="s">
        <v>227</v>
      </c>
      <c r="F6111" s="53" t="s">
        <v>146</v>
      </c>
      <c r="G6111" s="50" t="s">
        <v>138</v>
      </c>
      <c r="H6111" s="50" t="s">
        <v>144</v>
      </c>
      <c r="I6111" s="53">
        <v>38</v>
      </c>
      <c r="J6111" s="61">
        <v>0.57999999999999996</v>
      </c>
      <c r="K6111" s="239">
        <f t="shared" si="389"/>
        <v>1.0570053943723574</v>
      </c>
    </row>
    <row r="6112" spans="4:11" x14ac:dyDescent="0.2">
      <c r="D6112" s="195" t="s">
        <v>417</v>
      </c>
      <c r="E6112" s="53" t="s">
        <v>227</v>
      </c>
      <c r="F6112" s="53" t="s">
        <v>146</v>
      </c>
      <c r="G6112" s="50" t="s">
        <v>138</v>
      </c>
      <c r="H6112" s="50" t="s">
        <v>144</v>
      </c>
      <c r="I6112" s="53">
        <v>35</v>
      </c>
      <c r="J6112" s="61">
        <v>0.43</v>
      </c>
      <c r="K6112" s="239">
        <f t="shared" si="389"/>
        <v>1.0029154518950438</v>
      </c>
    </row>
    <row r="6113" spans="4:11" x14ac:dyDescent="0.2">
      <c r="D6113" s="195" t="s">
        <v>417</v>
      </c>
      <c r="E6113" s="53" t="s">
        <v>227</v>
      </c>
      <c r="F6113" s="53" t="s">
        <v>146</v>
      </c>
      <c r="G6113" s="50" t="s">
        <v>138</v>
      </c>
      <c r="H6113" s="50" t="s">
        <v>144</v>
      </c>
      <c r="I6113" s="53">
        <v>43</v>
      </c>
      <c r="J6113" s="61">
        <v>0.87</v>
      </c>
      <c r="K6113" s="239">
        <f t="shared" si="389"/>
        <v>1.0942432741771164</v>
      </c>
    </row>
    <row r="6114" spans="4:11" x14ac:dyDescent="0.2">
      <c r="D6114" s="195" t="s">
        <v>417</v>
      </c>
      <c r="E6114" s="53" t="s">
        <v>227</v>
      </c>
      <c r="F6114" s="53" t="s">
        <v>146</v>
      </c>
      <c r="G6114" s="50" t="s">
        <v>138</v>
      </c>
      <c r="H6114" s="50" t="s">
        <v>144</v>
      </c>
      <c r="I6114" s="53">
        <v>37</v>
      </c>
      <c r="J6114" s="61">
        <v>0.53</v>
      </c>
      <c r="K6114" s="239">
        <f t="shared" si="389"/>
        <v>1.0463348666416599</v>
      </c>
    </row>
    <row r="6115" spans="4:11" x14ac:dyDescent="0.2">
      <c r="D6115" s="195" t="s">
        <v>417</v>
      </c>
      <c r="E6115" s="53" t="s">
        <v>231</v>
      </c>
      <c r="F6115" s="53" t="s">
        <v>146</v>
      </c>
      <c r="G6115" s="50" t="s">
        <v>138</v>
      </c>
      <c r="H6115" s="50" t="s">
        <v>144</v>
      </c>
      <c r="I6115" s="53">
        <v>47</v>
      </c>
      <c r="J6115" s="61">
        <v>1.17</v>
      </c>
      <c r="K6115" s="239">
        <f t="shared" si="389"/>
        <v>1.1269179276268264</v>
      </c>
    </row>
    <row r="6116" spans="4:11" x14ac:dyDescent="0.2">
      <c r="D6116" s="195" t="s">
        <v>417</v>
      </c>
      <c r="E6116" s="53" t="s">
        <v>231</v>
      </c>
      <c r="F6116" s="53" t="s">
        <v>146</v>
      </c>
      <c r="G6116" s="50" t="s">
        <v>138</v>
      </c>
      <c r="H6116" s="50" t="s">
        <v>144</v>
      </c>
      <c r="I6116" s="53">
        <v>38</v>
      </c>
      <c r="J6116" s="61">
        <v>0.55000000000000004</v>
      </c>
      <c r="K6116" s="239">
        <f t="shared" si="389"/>
        <v>1.0023327015599943</v>
      </c>
    </row>
    <row r="6117" spans="4:11" x14ac:dyDescent="0.2">
      <c r="D6117" s="195" t="s">
        <v>417</v>
      </c>
      <c r="E6117" s="53" t="s">
        <v>231</v>
      </c>
      <c r="F6117" s="53" t="s">
        <v>146</v>
      </c>
      <c r="G6117" s="50" t="s">
        <v>138</v>
      </c>
      <c r="H6117" s="50" t="s">
        <v>144</v>
      </c>
      <c r="I6117" s="53">
        <v>35</v>
      </c>
      <c r="J6117" s="61">
        <v>0.4</v>
      </c>
      <c r="K6117" s="239">
        <f t="shared" si="389"/>
        <v>0.93294460641399413</v>
      </c>
    </row>
    <row r="6118" spans="4:11" x14ac:dyDescent="0.2">
      <c r="D6118" s="195" t="s">
        <v>417</v>
      </c>
      <c r="E6118" s="53" t="s">
        <v>231</v>
      </c>
      <c r="F6118" s="53" t="s">
        <v>146</v>
      </c>
      <c r="G6118" s="50" t="s">
        <v>138</v>
      </c>
      <c r="H6118" s="50" t="s">
        <v>144</v>
      </c>
      <c r="I6118" s="53">
        <v>35</v>
      </c>
      <c r="J6118" s="61">
        <v>0.44</v>
      </c>
      <c r="K6118" s="239">
        <f t="shared" si="389"/>
        <v>1.0262390670553936</v>
      </c>
    </row>
    <row r="6119" spans="4:11" x14ac:dyDescent="0.2">
      <c r="D6119" s="195" t="s">
        <v>417</v>
      </c>
      <c r="E6119" s="53" t="s">
        <v>231</v>
      </c>
      <c r="F6119" s="53" t="s">
        <v>146</v>
      </c>
      <c r="G6119" s="50" t="s">
        <v>138</v>
      </c>
      <c r="H6119" s="50" t="s">
        <v>144</v>
      </c>
      <c r="I6119" s="53">
        <v>38</v>
      </c>
      <c r="J6119" s="61">
        <v>0.56999999999999995</v>
      </c>
      <c r="K6119" s="239">
        <f t="shared" si="389"/>
        <v>1.0387811634349029</v>
      </c>
    </row>
    <row r="6120" spans="4:11" x14ac:dyDescent="0.2">
      <c r="D6120" s="195" t="s">
        <v>417</v>
      </c>
      <c r="E6120" s="53" t="s">
        <v>231</v>
      </c>
      <c r="F6120" s="53" t="s">
        <v>146</v>
      </c>
      <c r="G6120" s="50" t="s">
        <v>138</v>
      </c>
      <c r="H6120" s="50" t="s">
        <v>144</v>
      </c>
      <c r="I6120" s="53">
        <v>34</v>
      </c>
      <c r="J6120" s="61">
        <v>0.41</v>
      </c>
      <c r="K6120" s="239">
        <f t="shared" si="389"/>
        <v>1.0431508243435783</v>
      </c>
    </row>
    <row r="6121" spans="4:11" x14ac:dyDescent="0.2">
      <c r="D6121" s="195" t="s">
        <v>417</v>
      </c>
      <c r="E6121" s="53" t="s">
        <v>231</v>
      </c>
      <c r="F6121" s="53" t="s">
        <v>146</v>
      </c>
      <c r="G6121" s="50" t="s">
        <v>138</v>
      </c>
      <c r="H6121" s="50" t="s">
        <v>144</v>
      </c>
      <c r="I6121" s="53">
        <v>39</v>
      </c>
      <c r="J6121" s="61">
        <v>0.59</v>
      </c>
      <c r="K6121" s="239">
        <f t="shared" si="389"/>
        <v>0.99462229639744437</v>
      </c>
    </row>
    <row r="6122" spans="4:11" x14ac:dyDescent="0.2">
      <c r="D6122" s="195" t="s">
        <v>417</v>
      </c>
      <c r="E6122" s="53" t="s">
        <v>231</v>
      </c>
      <c r="F6122" s="53" t="s">
        <v>146</v>
      </c>
      <c r="G6122" s="50" t="s">
        <v>138</v>
      </c>
      <c r="H6122" s="50" t="s">
        <v>144</v>
      </c>
      <c r="I6122" s="53">
        <v>42</v>
      </c>
      <c r="J6122" s="61">
        <v>0.81</v>
      </c>
      <c r="K6122" s="239">
        <f t="shared" si="389"/>
        <v>1.0932944606413995</v>
      </c>
    </row>
    <row r="6123" spans="4:11" x14ac:dyDescent="0.2">
      <c r="D6123" s="195" t="s">
        <v>417</v>
      </c>
      <c r="E6123" s="53" t="s">
        <v>231</v>
      </c>
      <c r="F6123" s="53" t="s">
        <v>146</v>
      </c>
      <c r="G6123" s="50" t="s">
        <v>138</v>
      </c>
      <c r="H6123" s="50" t="s">
        <v>144</v>
      </c>
      <c r="I6123" s="53">
        <v>35</v>
      </c>
      <c r="J6123" s="61">
        <v>0.46</v>
      </c>
      <c r="K6123" s="239">
        <f t="shared" si="389"/>
        <v>1.0728862973760933</v>
      </c>
    </row>
    <row r="6124" spans="4:11" x14ac:dyDescent="0.2">
      <c r="D6124" s="195" t="s">
        <v>417</v>
      </c>
      <c r="E6124" s="53" t="s">
        <v>231</v>
      </c>
      <c r="F6124" s="53" t="s">
        <v>146</v>
      </c>
      <c r="G6124" s="50" t="s">
        <v>138</v>
      </c>
      <c r="H6124" s="50" t="s">
        <v>144</v>
      </c>
      <c r="I6124" s="53">
        <v>38</v>
      </c>
      <c r="J6124" s="61">
        <v>0.55000000000000004</v>
      </c>
      <c r="K6124" s="239">
        <f t="shared" si="389"/>
        <v>1.0023327015599943</v>
      </c>
    </row>
    <row r="6125" spans="4:11" x14ac:dyDescent="0.2">
      <c r="D6125" s="195" t="s">
        <v>417</v>
      </c>
      <c r="E6125" s="53" t="s">
        <v>231</v>
      </c>
      <c r="F6125" s="53" t="s">
        <v>146</v>
      </c>
      <c r="G6125" s="50" t="s">
        <v>138</v>
      </c>
      <c r="H6125" s="50" t="s">
        <v>144</v>
      </c>
      <c r="I6125" s="53">
        <v>39</v>
      </c>
      <c r="J6125" s="61">
        <v>0.55000000000000004</v>
      </c>
      <c r="K6125" s="239">
        <f t="shared" si="389"/>
        <v>0.92719027630270245</v>
      </c>
    </row>
    <row r="6126" spans="4:11" x14ac:dyDescent="0.2">
      <c r="D6126" s="195" t="s">
        <v>417</v>
      </c>
      <c r="E6126" s="53" t="s">
        <v>231</v>
      </c>
      <c r="F6126" s="53" t="s">
        <v>146</v>
      </c>
      <c r="G6126" s="50" t="s">
        <v>138</v>
      </c>
      <c r="H6126" s="50" t="s">
        <v>144</v>
      </c>
      <c r="I6126" s="53">
        <v>37</v>
      </c>
      <c r="J6126" s="61">
        <v>0.55000000000000004</v>
      </c>
      <c r="K6126" s="239">
        <f t="shared" si="389"/>
        <v>1.0858192012319114</v>
      </c>
    </row>
    <row r="6127" spans="4:11" x14ac:dyDescent="0.2">
      <c r="D6127" s="195" t="s">
        <v>417</v>
      </c>
      <c r="E6127" s="53" t="s">
        <v>231</v>
      </c>
      <c r="F6127" s="53" t="s">
        <v>146</v>
      </c>
      <c r="G6127" s="50" t="s">
        <v>138</v>
      </c>
      <c r="H6127" s="50" t="s">
        <v>144</v>
      </c>
      <c r="I6127" s="53">
        <v>39</v>
      </c>
      <c r="J6127" s="61">
        <v>0.6</v>
      </c>
      <c r="K6127" s="239">
        <f t="shared" si="389"/>
        <v>1.0114803014211298</v>
      </c>
    </row>
    <row r="6128" spans="4:11" x14ac:dyDescent="0.2">
      <c r="D6128" s="195" t="s">
        <v>417</v>
      </c>
      <c r="E6128" s="53" t="s">
        <v>231</v>
      </c>
      <c r="F6128" s="53" t="s">
        <v>146</v>
      </c>
      <c r="G6128" s="50" t="s">
        <v>138</v>
      </c>
      <c r="H6128" s="50" t="s">
        <v>144</v>
      </c>
      <c r="I6128" s="53">
        <v>38</v>
      </c>
      <c r="J6128" s="61">
        <v>0.55000000000000004</v>
      </c>
      <c r="K6128" s="239">
        <f t="shared" si="389"/>
        <v>1.0023327015599943</v>
      </c>
    </row>
    <row r="6129" spans="4:12" x14ac:dyDescent="0.2">
      <c r="D6129" s="195" t="s">
        <v>417</v>
      </c>
      <c r="E6129" s="53" t="s">
        <v>231</v>
      </c>
      <c r="F6129" s="53" t="s">
        <v>146</v>
      </c>
      <c r="G6129" s="50" t="s">
        <v>138</v>
      </c>
      <c r="H6129" s="50" t="s">
        <v>144</v>
      </c>
      <c r="I6129" s="53">
        <v>36</v>
      </c>
      <c r="J6129" s="61">
        <v>0.56999999999999995</v>
      </c>
      <c r="K6129" s="239">
        <f t="shared" si="389"/>
        <v>1.221707818930041</v>
      </c>
    </row>
    <row r="6130" spans="4:12" x14ac:dyDescent="0.2">
      <c r="D6130" s="195" t="s">
        <v>417</v>
      </c>
      <c r="E6130" s="53" t="s">
        <v>231</v>
      </c>
      <c r="F6130" s="53" t="s">
        <v>146</v>
      </c>
      <c r="G6130" s="50" t="s">
        <v>138</v>
      </c>
      <c r="H6130" s="50" t="s">
        <v>144</v>
      </c>
      <c r="I6130" s="53">
        <v>41</v>
      </c>
      <c r="J6130" s="61">
        <v>0.75</v>
      </c>
      <c r="K6130" s="239">
        <f t="shared" si="389"/>
        <v>1.0882024346715804</v>
      </c>
    </row>
    <row r="6131" spans="4:12" x14ac:dyDescent="0.2">
      <c r="D6131" s="195" t="s">
        <v>417</v>
      </c>
      <c r="E6131" s="53" t="s">
        <v>231</v>
      </c>
      <c r="F6131" s="53" t="s">
        <v>146</v>
      </c>
      <c r="G6131" s="50" t="s">
        <v>138</v>
      </c>
      <c r="H6131" s="50" t="s">
        <v>144</v>
      </c>
      <c r="I6131" s="53">
        <v>38</v>
      </c>
      <c r="J6131" s="61">
        <v>0.56000000000000005</v>
      </c>
      <c r="K6131" s="239">
        <f t="shared" si="389"/>
        <v>1.0205569324974488</v>
      </c>
    </row>
    <row r="6132" spans="4:12" x14ac:dyDescent="0.2">
      <c r="D6132" s="195" t="s">
        <v>417</v>
      </c>
      <c r="E6132" s="53" t="s">
        <v>231</v>
      </c>
      <c r="F6132" s="53" t="s">
        <v>146</v>
      </c>
      <c r="G6132" s="50" t="s">
        <v>138</v>
      </c>
      <c r="H6132" s="50" t="s">
        <v>144</v>
      </c>
      <c r="I6132" s="53">
        <v>35</v>
      </c>
      <c r="J6132" s="61">
        <v>0.42</v>
      </c>
      <c r="K6132" s="239">
        <f t="shared" si="389"/>
        <v>0.97959183673469385</v>
      </c>
    </row>
    <row r="6133" spans="4:12" x14ac:dyDescent="0.2">
      <c r="D6133" s="195" t="s">
        <v>417</v>
      </c>
      <c r="E6133" s="53" t="s">
        <v>231</v>
      </c>
      <c r="F6133" s="53" t="s">
        <v>146</v>
      </c>
      <c r="G6133" s="50" t="s">
        <v>138</v>
      </c>
      <c r="H6133" s="50" t="s">
        <v>144</v>
      </c>
      <c r="I6133" s="53">
        <v>35</v>
      </c>
      <c r="J6133" s="61">
        <v>0.42</v>
      </c>
      <c r="K6133" s="239">
        <f t="shared" si="389"/>
        <v>0.97959183673469385</v>
      </c>
    </row>
    <row r="6134" spans="4:12" x14ac:dyDescent="0.2">
      <c r="D6134" s="195" t="s">
        <v>417</v>
      </c>
      <c r="E6134" s="53" t="s">
        <v>231</v>
      </c>
      <c r="F6134" s="53" t="s">
        <v>146</v>
      </c>
      <c r="G6134" s="50" t="s">
        <v>138</v>
      </c>
      <c r="H6134" s="50" t="s">
        <v>144</v>
      </c>
      <c r="I6134" s="53">
        <v>32</v>
      </c>
      <c r="J6134" s="61">
        <v>0.3</v>
      </c>
      <c r="K6134" s="239">
        <f t="shared" si="389"/>
        <v>0.91552734375</v>
      </c>
    </row>
    <row r="6135" spans="4:12" x14ac:dyDescent="0.2">
      <c r="D6135" s="195" t="s">
        <v>417</v>
      </c>
      <c r="E6135" s="53" t="s">
        <v>231</v>
      </c>
      <c r="F6135" s="53" t="s">
        <v>146</v>
      </c>
      <c r="G6135" s="50" t="s">
        <v>138</v>
      </c>
      <c r="H6135" s="50" t="s">
        <v>144</v>
      </c>
      <c r="I6135" s="53">
        <v>42</v>
      </c>
      <c r="J6135" s="61">
        <v>0.75</v>
      </c>
      <c r="K6135" s="239">
        <f t="shared" si="389"/>
        <v>1.0123096857790734</v>
      </c>
    </row>
    <row r="6136" spans="4:12" x14ac:dyDescent="0.2">
      <c r="D6136" s="195" t="s">
        <v>417</v>
      </c>
      <c r="E6136" s="53" t="s">
        <v>231</v>
      </c>
      <c r="F6136" s="53" t="s">
        <v>146</v>
      </c>
      <c r="G6136" s="50" t="s">
        <v>138</v>
      </c>
      <c r="H6136" s="50" t="s">
        <v>144</v>
      </c>
      <c r="I6136" s="53">
        <v>36</v>
      </c>
      <c r="J6136" s="61">
        <v>0.46</v>
      </c>
      <c r="K6136" s="239">
        <f t="shared" si="389"/>
        <v>0.98593964334705075</v>
      </c>
    </row>
    <row r="6137" spans="4:12" x14ac:dyDescent="0.2">
      <c r="D6137" s="195" t="s">
        <v>417</v>
      </c>
      <c r="E6137" s="53" t="s">
        <v>231</v>
      </c>
      <c r="F6137" s="53" t="s">
        <v>146</v>
      </c>
      <c r="G6137" s="50" t="s">
        <v>138</v>
      </c>
      <c r="H6137" s="50" t="s">
        <v>144</v>
      </c>
      <c r="I6137" s="53">
        <v>38</v>
      </c>
      <c r="J6137" s="61">
        <v>0.59</v>
      </c>
      <c r="K6137" s="239">
        <f t="shared" si="389"/>
        <v>1.0752296253098119</v>
      </c>
    </row>
    <row r="6138" spans="4:12" x14ac:dyDescent="0.2">
      <c r="D6138" s="195" t="s">
        <v>417</v>
      </c>
      <c r="E6138" s="53" t="s">
        <v>231</v>
      </c>
      <c r="F6138" s="53" t="s">
        <v>146</v>
      </c>
      <c r="G6138" s="50" t="s">
        <v>138</v>
      </c>
      <c r="H6138" s="50" t="s">
        <v>144</v>
      </c>
      <c r="I6138" s="53">
        <v>41</v>
      </c>
      <c r="J6138" s="61">
        <v>0.7</v>
      </c>
      <c r="K6138" s="239">
        <f t="shared" si="389"/>
        <v>1.0156556056934751</v>
      </c>
    </row>
    <row r="6139" spans="4:12" x14ac:dyDescent="0.2">
      <c r="D6139" s="195" t="s">
        <v>417</v>
      </c>
      <c r="E6139" s="53" t="s">
        <v>231</v>
      </c>
      <c r="F6139" s="53" t="s">
        <v>142</v>
      </c>
      <c r="G6139" s="50" t="s">
        <v>138</v>
      </c>
      <c r="H6139" s="50" t="s">
        <v>144</v>
      </c>
      <c r="I6139" s="53">
        <v>42</v>
      </c>
      <c r="J6139" s="61">
        <v>0.57999999999999996</v>
      </c>
      <c r="K6139" s="239">
        <f t="shared" si="389"/>
        <v>0.7828528236691501</v>
      </c>
    </row>
    <row r="6140" spans="4:12" x14ac:dyDescent="0.2">
      <c r="D6140" s="195" t="s">
        <v>417</v>
      </c>
      <c r="E6140" s="53" t="s">
        <v>231</v>
      </c>
      <c r="F6140" s="53" t="s">
        <v>146</v>
      </c>
      <c r="G6140" s="50" t="s">
        <v>138</v>
      </c>
      <c r="H6140" s="50" t="s">
        <v>144</v>
      </c>
      <c r="I6140" s="53">
        <v>39</v>
      </c>
      <c r="J6140" s="61">
        <v>0.67</v>
      </c>
      <c r="K6140" s="239">
        <f t="shared" si="389"/>
        <v>1.1294863365869283</v>
      </c>
      <c r="L6140" s="2" t="s">
        <v>427</v>
      </c>
    </row>
    <row r="6141" spans="4:12" x14ac:dyDescent="0.2">
      <c r="D6141" s="195" t="s">
        <v>417</v>
      </c>
      <c r="E6141" s="53" t="s">
        <v>231</v>
      </c>
      <c r="F6141" s="53" t="s">
        <v>146</v>
      </c>
      <c r="G6141" s="50" t="s">
        <v>138</v>
      </c>
      <c r="H6141" s="50" t="s">
        <v>144</v>
      </c>
      <c r="I6141" s="53">
        <v>36</v>
      </c>
      <c r="J6141" s="61">
        <v>0.43</v>
      </c>
      <c r="K6141" s="239">
        <f t="shared" si="389"/>
        <v>0.92163923182441698</v>
      </c>
    </row>
    <row r="6142" spans="4:12" x14ac:dyDescent="0.2">
      <c r="D6142" s="195" t="s">
        <v>417</v>
      </c>
      <c r="E6142" s="53" t="s">
        <v>231</v>
      </c>
      <c r="F6142" s="53" t="s">
        <v>146</v>
      </c>
      <c r="G6142" s="50" t="s">
        <v>138</v>
      </c>
      <c r="H6142" s="50" t="s">
        <v>144</v>
      </c>
      <c r="I6142" s="53">
        <v>37</v>
      </c>
      <c r="J6142" s="61">
        <v>0.49</v>
      </c>
      <c r="K6142" s="239">
        <f t="shared" si="389"/>
        <v>0.96736619746115726</v>
      </c>
    </row>
    <row r="6143" spans="4:12" x14ac:dyDescent="0.2">
      <c r="D6143" s="195" t="s">
        <v>417</v>
      </c>
      <c r="E6143" s="53" t="s">
        <v>231</v>
      </c>
      <c r="F6143" s="53" t="s">
        <v>146</v>
      </c>
      <c r="G6143" s="50" t="s">
        <v>138</v>
      </c>
      <c r="H6143" s="50" t="s">
        <v>144</v>
      </c>
      <c r="I6143" s="53">
        <v>35</v>
      </c>
      <c r="J6143" s="61">
        <v>0.38</v>
      </c>
      <c r="K6143" s="239">
        <f t="shared" si="389"/>
        <v>0.88629737609329451</v>
      </c>
    </row>
    <row r="6144" spans="4:12" x14ac:dyDescent="0.2">
      <c r="D6144" s="195" t="s">
        <v>417</v>
      </c>
      <c r="E6144" s="53" t="s">
        <v>231</v>
      </c>
      <c r="F6144" s="53" t="s">
        <v>146</v>
      </c>
      <c r="G6144" s="50" t="s">
        <v>138</v>
      </c>
      <c r="H6144" s="50" t="s">
        <v>144</v>
      </c>
      <c r="I6144" s="53">
        <v>38</v>
      </c>
      <c r="J6144" s="61">
        <v>0.51</v>
      </c>
      <c r="K6144" s="239">
        <f t="shared" si="389"/>
        <v>0.92943577781017639</v>
      </c>
    </row>
    <row r="6145" spans="4:11" x14ac:dyDescent="0.2">
      <c r="D6145" s="195" t="s">
        <v>417</v>
      </c>
      <c r="E6145" s="53" t="s">
        <v>231</v>
      </c>
      <c r="F6145" s="53" t="s">
        <v>146</v>
      </c>
      <c r="G6145" s="50" t="s">
        <v>138</v>
      </c>
      <c r="H6145" s="50" t="s">
        <v>144</v>
      </c>
      <c r="I6145" s="53">
        <v>38</v>
      </c>
      <c r="J6145" s="61">
        <v>0.66</v>
      </c>
      <c r="K6145" s="239">
        <f t="shared" si="389"/>
        <v>1.2027992418719931</v>
      </c>
    </row>
    <row r="6146" spans="4:11" x14ac:dyDescent="0.2">
      <c r="D6146" s="195" t="s">
        <v>417</v>
      </c>
      <c r="E6146" s="53" t="s">
        <v>231</v>
      </c>
      <c r="F6146" s="53" t="s">
        <v>146</v>
      </c>
      <c r="G6146" s="50" t="s">
        <v>138</v>
      </c>
      <c r="H6146" s="50" t="s">
        <v>144</v>
      </c>
      <c r="I6146" s="53">
        <v>39</v>
      </c>
      <c r="J6146" s="61">
        <v>0.63</v>
      </c>
      <c r="K6146" s="239">
        <f t="shared" si="389"/>
        <v>1.0620543164921863</v>
      </c>
    </row>
    <row r="6147" spans="4:11" x14ac:dyDescent="0.2">
      <c r="D6147" s="195" t="s">
        <v>417</v>
      </c>
      <c r="E6147" s="53" t="s">
        <v>231</v>
      </c>
      <c r="F6147" s="53" t="s">
        <v>146</v>
      </c>
      <c r="G6147" s="50" t="s">
        <v>138</v>
      </c>
      <c r="H6147" s="50" t="s">
        <v>144</v>
      </c>
      <c r="I6147" s="53">
        <v>30</v>
      </c>
      <c r="J6147" s="61">
        <v>0.21</v>
      </c>
      <c r="K6147" s="239">
        <f t="shared" si="389"/>
        <v>0.77777777777777779</v>
      </c>
    </row>
    <row r="6148" spans="4:11" x14ac:dyDescent="0.2">
      <c r="D6148" s="195" t="s">
        <v>417</v>
      </c>
      <c r="E6148" s="53" t="s">
        <v>231</v>
      </c>
      <c r="F6148" s="53" t="s">
        <v>146</v>
      </c>
      <c r="G6148" s="50" t="s">
        <v>138</v>
      </c>
      <c r="H6148" s="50" t="s">
        <v>144</v>
      </c>
      <c r="I6148" s="53">
        <v>39</v>
      </c>
      <c r="J6148" s="61">
        <v>0.32</v>
      </c>
      <c r="K6148" s="239">
        <f t="shared" si="389"/>
        <v>0.5394561607579359</v>
      </c>
    </row>
    <row r="6149" spans="4:11" x14ac:dyDescent="0.2">
      <c r="D6149" s="195" t="s">
        <v>417</v>
      </c>
      <c r="E6149" s="53" t="s">
        <v>231</v>
      </c>
      <c r="F6149" s="53" t="s">
        <v>146</v>
      </c>
      <c r="G6149" s="50" t="s">
        <v>138</v>
      </c>
      <c r="H6149" s="50" t="s">
        <v>144</v>
      </c>
      <c r="I6149" s="53">
        <v>47</v>
      </c>
      <c r="J6149" s="61">
        <v>1.4</v>
      </c>
      <c r="K6149" s="239">
        <f t="shared" si="389"/>
        <v>1.3484488022885102</v>
      </c>
    </row>
    <row r="6150" spans="4:11" x14ac:dyDescent="0.2">
      <c r="D6150" s="195" t="s">
        <v>417</v>
      </c>
      <c r="E6150" s="53" t="s">
        <v>231</v>
      </c>
      <c r="F6150" s="53" t="s">
        <v>146</v>
      </c>
      <c r="G6150" s="50" t="s">
        <v>138</v>
      </c>
      <c r="H6150" s="50" t="s">
        <v>144</v>
      </c>
      <c r="I6150" s="53">
        <v>46</v>
      </c>
      <c r="J6150" s="61">
        <v>0.48</v>
      </c>
      <c r="K6150" s="239">
        <f t="shared" si="389"/>
        <v>0.49313717432399112</v>
      </c>
    </row>
    <row r="6151" spans="4:11" x14ac:dyDescent="0.2">
      <c r="D6151" s="195" t="s">
        <v>417</v>
      </c>
      <c r="E6151" s="53" t="s">
        <v>231</v>
      </c>
      <c r="F6151" s="53" t="s">
        <v>146</v>
      </c>
      <c r="G6151" s="50" t="s">
        <v>138</v>
      </c>
      <c r="H6151" s="50" t="s">
        <v>144</v>
      </c>
      <c r="I6151" s="53">
        <v>42</v>
      </c>
      <c r="J6151" s="61">
        <v>0.86</v>
      </c>
      <c r="K6151" s="239">
        <f t="shared" si="389"/>
        <v>1.160781773026671</v>
      </c>
    </row>
    <row r="6152" spans="4:11" x14ac:dyDescent="0.2">
      <c r="D6152" s="195" t="s">
        <v>417</v>
      </c>
      <c r="E6152" s="53" t="s">
        <v>231</v>
      </c>
      <c r="F6152" s="53" t="s">
        <v>146</v>
      </c>
      <c r="G6152" s="50" t="s">
        <v>138</v>
      </c>
      <c r="H6152" s="50" t="s">
        <v>144</v>
      </c>
      <c r="I6152" s="53">
        <v>42</v>
      </c>
      <c r="J6152" s="61">
        <v>0.96</v>
      </c>
      <c r="K6152" s="239">
        <f t="shared" si="389"/>
        <v>1.2957563977972142</v>
      </c>
    </row>
    <row r="6153" spans="4:11" x14ac:dyDescent="0.2">
      <c r="D6153" s="195" t="s">
        <v>417</v>
      </c>
      <c r="E6153" s="53" t="s">
        <v>231</v>
      </c>
      <c r="F6153" s="53" t="s">
        <v>146</v>
      </c>
      <c r="G6153" s="50" t="s">
        <v>138</v>
      </c>
      <c r="H6153" s="50" t="s">
        <v>144</v>
      </c>
      <c r="I6153" s="53">
        <v>45</v>
      </c>
      <c r="J6153" s="61">
        <v>1.1100000000000001</v>
      </c>
      <c r="K6153" s="239">
        <f t="shared" si="389"/>
        <v>1.2181069958847739</v>
      </c>
    </row>
    <row r="6154" spans="4:11" x14ac:dyDescent="0.2">
      <c r="D6154" s="195" t="s">
        <v>417</v>
      </c>
      <c r="E6154" s="53" t="s">
        <v>231</v>
      </c>
      <c r="F6154" s="53" t="s">
        <v>146</v>
      </c>
      <c r="G6154" s="50" t="s">
        <v>138</v>
      </c>
      <c r="H6154" s="50" t="s">
        <v>144</v>
      </c>
      <c r="I6154" s="53">
        <v>35</v>
      </c>
      <c r="J6154" s="61">
        <v>0.46</v>
      </c>
      <c r="K6154" s="239">
        <f t="shared" si="389"/>
        <v>1.0728862973760933</v>
      </c>
    </row>
    <row r="6155" spans="4:11" x14ac:dyDescent="0.2">
      <c r="D6155" s="195" t="s">
        <v>417</v>
      </c>
      <c r="E6155" s="53" t="s">
        <v>231</v>
      </c>
      <c r="F6155" s="53" t="s">
        <v>146</v>
      </c>
      <c r="G6155" s="50" t="s">
        <v>138</v>
      </c>
      <c r="H6155" s="50" t="s">
        <v>144</v>
      </c>
      <c r="I6155" s="53">
        <v>34</v>
      </c>
      <c r="J6155" s="61">
        <v>1</v>
      </c>
      <c r="K6155" s="239">
        <f t="shared" si="389"/>
        <v>2.54427030327702</v>
      </c>
    </row>
    <row r="6156" spans="4:11" x14ac:dyDescent="0.2">
      <c r="D6156" s="195" t="s">
        <v>417</v>
      </c>
      <c r="E6156" s="53" t="s">
        <v>231</v>
      </c>
      <c r="F6156" s="53" t="s">
        <v>146</v>
      </c>
      <c r="G6156" s="50" t="s">
        <v>138</v>
      </c>
      <c r="H6156" s="50" t="s">
        <v>144</v>
      </c>
      <c r="I6156" s="53">
        <v>31</v>
      </c>
      <c r="J6156" s="61">
        <v>0.63</v>
      </c>
      <c r="K6156" s="239">
        <f t="shared" si="389"/>
        <v>2.1147326373737036</v>
      </c>
    </row>
    <row r="6157" spans="4:11" x14ac:dyDescent="0.2">
      <c r="D6157" s="195" t="s">
        <v>417</v>
      </c>
      <c r="E6157" s="53" t="s">
        <v>231</v>
      </c>
      <c r="F6157" s="53" t="s">
        <v>146</v>
      </c>
      <c r="G6157" s="50" t="s">
        <v>138</v>
      </c>
      <c r="H6157" s="50" t="s">
        <v>144</v>
      </c>
      <c r="I6157" s="53">
        <v>37</v>
      </c>
      <c r="J6157" s="61">
        <v>0.43</v>
      </c>
      <c r="K6157" s="239">
        <f t="shared" si="389"/>
        <v>0.8489131936904033</v>
      </c>
    </row>
    <row r="6158" spans="4:11" x14ac:dyDescent="0.2">
      <c r="D6158" s="195" t="s">
        <v>417</v>
      </c>
      <c r="E6158" s="53" t="s">
        <v>231</v>
      </c>
      <c r="F6158" s="53" t="s">
        <v>146</v>
      </c>
      <c r="G6158" s="50" t="s">
        <v>138</v>
      </c>
      <c r="H6158" s="50" t="s">
        <v>144</v>
      </c>
      <c r="I6158" s="53">
        <v>38</v>
      </c>
      <c r="J6158" s="61">
        <v>0.53</v>
      </c>
      <c r="K6158" s="239">
        <f t="shared" si="389"/>
        <v>0.9658842396850853</v>
      </c>
    </row>
    <row r="6159" spans="4:11" x14ac:dyDescent="0.2">
      <c r="D6159" s="195" t="s">
        <v>417</v>
      </c>
      <c r="E6159" s="53" t="s">
        <v>64</v>
      </c>
      <c r="F6159" s="53" t="s">
        <v>146</v>
      </c>
      <c r="G6159" s="50" t="s">
        <v>138</v>
      </c>
      <c r="H6159" s="50" t="s">
        <v>144</v>
      </c>
      <c r="I6159" s="53">
        <v>38</v>
      </c>
      <c r="J6159" s="61">
        <v>0.5</v>
      </c>
      <c r="K6159" s="239">
        <f t="shared" si="389"/>
        <v>0.91121154687272199</v>
      </c>
    </row>
    <row r="6160" spans="4:11" x14ac:dyDescent="0.2">
      <c r="D6160" s="195" t="s">
        <v>417</v>
      </c>
      <c r="E6160" s="53" t="s">
        <v>64</v>
      </c>
      <c r="F6160" s="53" t="s">
        <v>146</v>
      </c>
      <c r="G6160" s="50" t="s">
        <v>138</v>
      </c>
      <c r="H6160" s="50" t="s">
        <v>144</v>
      </c>
      <c r="I6160" s="53">
        <v>89</v>
      </c>
      <c r="J6160" s="61">
        <v>6.64</v>
      </c>
      <c r="K6160" s="239">
        <f t="shared" si="389"/>
        <v>0.94188538786811904</v>
      </c>
    </row>
    <row r="6161" spans="4:11" x14ac:dyDescent="0.2">
      <c r="D6161" s="195" t="s">
        <v>428</v>
      </c>
      <c r="E6161" s="53" t="s">
        <v>38</v>
      </c>
      <c r="F6161" s="53" t="s">
        <v>146</v>
      </c>
      <c r="G6161" s="50" t="s">
        <v>138</v>
      </c>
      <c r="H6161" s="50" t="s">
        <v>144</v>
      </c>
      <c r="I6161" s="53">
        <v>36</v>
      </c>
      <c r="J6161" s="61">
        <v>0.47</v>
      </c>
      <c r="K6161" s="239">
        <f t="shared" si="389"/>
        <v>1.0073731138545954</v>
      </c>
    </row>
    <row r="6162" spans="4:11" x14ac:dyDescent="0.2">
      <c r="D6162" s="195" t="s">
        <v>428</v>
      </c>
      <c r="E6162" s="53" t="s">
        <v>38</v>
      </c>
      <c r="F6162" s="53" t="s">
        <v>146</v>
      </c>
      <c r="G6162" s="50" t="s">
        <v>138</v>
      </c>
      <c r="H6162" s="50" t="s">
        <v>144</v>
      </c>
      <c r="I6162" s="53">
        <v>53</v>
      </c>
      <c r="J6162" s="61">
        <v>1.69</v>
      </c>
      <c r="K6162" s="239">
        <f t="shared" si="389"/>
        <v>1.135165270659672</v>
      </c>
    </row>
    <row r="6163" spans="4:11" x14ac:dyDescent="0.2">
      <c r="D6163" s="195" t="s">
        <v>428</v>
      </c>
      <c r="E6163" s="53" t="s">
        <v>38</v>
      </c>
      <c r="F6163" s="53" t="s">
        <v>146</v>
      </c>
      <c r="G6163" s="50" t="s">
        <v>138</v>
      </c>
      <c r="H6163" s="50" t="s">
        <v>144</v>
      </c>
      <c r="I6163" s="53">
        <v>51</v>
      </c>
      <c r="J6163" s="61">
        <v>1.52</v>
      </c>
      <c r="K6163" s="239">
        <f t="shared" si="389"/>
        <v>1.1458639588092061</v>
      </c>
    </row>
    <row r="6164" spans="4:11" x14ac:dyDescent="0.2">
      <c r="D6164" s="195" t="s">
        <v>428</v>
      </c>
      <c r="E6164" s="53" t="s">
        <v>38</v>
      </c>
      <c r="F6164" s="53" t="s">
        <v>146</v>
      </c>
      <c r="G6164" s="50" t="s">
        <v>138</v>
      </c>
      <c r="H6164" s="50" t="s">
        <v>144</v>
      </c>
      <c r="I6164" s="53">
        <v>36</v>
      </c>
      <c r="J6164" s="61">
        <v>0.48</v>
      </c>
      <c r="K6164" s="239">
        <f t="shared" si="389"/>
        <v>1.0288065843621399</v>
      </c>
    </row>
    <row r="6165" spans="4:11" x14ac:dyDescent="0.2">
      <c r="D6165" s="195" t="s">
        <v>428</v>
      </c>
      <c r="E6165" s="53" t="s">
        <v>38</v>
      </c>
      <c r="F6165" s="53" t="s">
        <v>146</v>
      </c>
      <c r="G6165" s="50" t="s">
        <v>138</v>
      </c>
      <c r="H6165" s="50" t="s">
        <v>144</v>
      </c>
      <c r="I6165" s="53">
        <v>32</v>
      </c>
      <c r="J6165" s="61">
        <v>0.8</v>
      </c>
      <c r="K6165" s="239">
        <f t="shared" si="389"/>
        <v>2.44140625</v>
      </c>
    </row>
    <row r="6166" spans="4:11" x14ac:dyDescent="0.2">
      <c r="D6166" s="195" t="s">
        <v>428</v>
      </c>
      <c r="E6166" s="53" t="s">
        <v>38</v>
      </c>
      <c r="F6166" s="53" t="s">
        <v>146</v>
      </c>
      <c r="G6166" s="50" t="s">
        <v>138</v>
      </c>
      <c r="H6166" s="50" t="s">
        <v>144</v>
      </c>
      <c r="I6166" s="53">
        <v>32</v>
      </c>
      <c r="J6166" s="61">
        <v>0.48</v>
      </c>
      <c r="K6166" s="239">
        <f t="shared" si="389"/>
        <v>1.46484375</v>
      </c>
    </row>
    <row r="6167" spans="4:11" x14ac:dyDescent="0.2">
      <c r="D6167" s="195" t="s">
        <v>428</v>
      </c>
      <c r="E6167" s="53" t="s">
        <v>38</v>
      </c>
      <c r="F6167" s="53" t="s">
        <v>146</v>
      </c>
      <c r="G6167" s="50" t="s">
        <v>138</v>
      </c>
      <c r="H6167" s="50" t="s">
        <v>144</v>
      </c>
      <c r="I6167" s="53">
        <v>37</v>
      </c>
      <c r="J6167" s="61">
        <v>0.43</v>
      </c>
      <c r="K6167" s="239">
        <f t="shared" si="389"/>
        <v>0.8489131936904033</v>
      </c>
    </row>
    <row r="6168" spans="4:11" x14ac:dyDescent="0.2">
      <c r="D6168" s="195" t="s">
        <v>428</v>
      </c>
      <c r="E6168" s="53" t="s">
        <v>38</v>
      </c>
      <c r="F6168" s="53" t="s">
        <v>146</v>
      </c>
      <c r="G6168" s="50" t="s">
        <v>138</v>
      </c>
      <c r="H6168" s="50" t="s">
        <v>144</v>
      </c>
      <c r="I6168" s="53">
        <v>37</v>
      </c>
      <c r="J6168" s="61">
        <v>0.5</v>
      </c>
      <c r="K6168" s="239">
        <f t="shared" si="389"/>
        <v>0.98710836475628294</v>
      </c>
    </row>
    <row r="6169" spans="4:11" x14ac:dyDescent="0.2">
      <c r="D6169" s="195" t="s">
        <v>428</v>
      </c>
      <c r="E6169" s="53" t="s">
        <v>38</v>
      </c>
      <c r="F6169" s="53" t="s">
        <v>146</v>
      </c>
      <c r="G6169" s="50" t="s">
        <v>138</v>
      </c>
      <c r="H6169" s="50" t="s">
        <v>144</v>
      </c>
      <c r="I6169" s="53">
        <v>38</v>
      </c>
      <c r="J6169" s="61">
        <v>0.56000000000000005</v>
      </c>
      <c r="K6169" s="239">
        <f t="shared" si="389"/>
        <v>1.0205569324974488</v>
      </c>
    </row>
    <row r="6170" spans="4:11" x14ac:dyDescent="0.2">
      <c r="D6170" s="195" t="s">
        <v>428</v>
      </c>
      <c r="E6170" s="53" t="s">
        <v>38</v>
      </c>
      <c r="F6170" s="53" t="s">
        <v>146</v>
      </c>
      <c r="G6170" s="50" t="s">
        <v>138</v>
      </c>
      <c r="H6170" s="50" t="s">
        <v>144</v>
      </c>
      <c r="I6170" s="53">
        <v>43</v>
      </c>
      <c r="J6170" s="61">
        <v>0.85</v>
      </c>
      <c r="K6170" s="239">
        <f t="shared" si="389"/>
        <v>1.0690882563799413</v>
      </c>
    </row>
    <row r="6171" spans="4:11" x14ac:dyDescent="0.2">
      <c r="D6171" s="195" t="s">
        <v>428</v>
      </c>
      <c r="E6171" s="53" t="s">
        <v>38</v>
      </c>
      <c r="F6171" s="53" t="s">
        <v>146</v>
      </c>
      <c r="G6171" s="50" t="s">
        <v>138</v>
      </c>
      <c r="H6171" s="50" t="s">
        <v>144</v>
      </c>
      <c r="I6171" s="53">
        <v>42</v>
      </c>
      <c r="J6171" s="61">
        <v>0.79</v>
      </c>
      <c r="K6171" s="239">
        <f t="shared" si="389"/>
        <v>1.0662995356872909</v>
      </c>
    </row>
    <row r="6172" spans="4:11" x14ac:dyDescent="0.2">
      <c r="D6172" s="195" t="s">
        <v>428</v>
      </c>
      <c r="E6172" s="53" t="s">
        <v>38</v>
      </c>
      <c r="F6172" s="53" t="s">
        <v>146</v>
      </c>
      <c r="G6172" s="50" t="s">
        <v>138</v>
      </c>
      <c r="H6172" s="50" t="s">
        <v>144</v>
      </c>
      <c r="I6172" s="53">
        <v>39</v>
      </c>
      <c r="J6172" s="61">
        <v>0.39</v>
      </c>
      <c r="K6172" s="239">
        <f t="shared" si="389"/>
        <v>0.65746219592373434</v>
      </c>
    </row>
    <row r="6173" spans="4:11" x14ac:dyDescent="0.2">
      <c r="D6173" s="195" t="s">
        <v>428</v>
      </c>
      <c r="E6173" s="53" t="s">
        <v>38</v>
      </c>
      <c r="F6173" s="53" t="s">
        <v>146</v>
      </c>
      <c r="G6173" s="50" t="s">
        <v>138</v>
      </c>
      <c r="H6173" s="50" t="s">
        <v>144</v>
      </c>
      <c r="I6173" s="53">
        <v>36</v>
      </c>
      <c r="J6173" s="61">
        <v>0.48</v>
      </c>
      <c r="K6173" s="239">
        <f t="shared" si="389"/>
        <v>1.0288065843621399</v>
      </c>
    </row>
    <row r="6174" spans="4:11" x14ac:dyDescent="0.2">
      <c r="D6174" s="195" t="s">
        <v>428</v>
      </c>
      <c r="E6174" s="53" t="s">
        <v>38</v>
      </c>
      <c r="F6174" s="53" t="s">
        <v>146</v>
      </c>
      <c r="G6174" s="50" t="s">
        <v>138</v>
      </c>
      <c r="H6174" s="50" t="s">
        <v>144</v>
      </c>
      <c r="I6174" s="53">
        <v>38</v>
      </c>
      <c r="J6174" s="61">
        <v>0.56999999999999995</v>
      </c>
      <c r="K6174" s="239">
        <f t="shared" si="389"/>
        <v>1.0387811634349029</v>
      </c>
    </row>
    <row r="6175" spans="4:11" x14ac:dyDescent="0.2">
      <c r="D6175" s="195" t="s">
        <v>428</v>
      </c>
      <c r="E6175" s="53" t="s">
        <v>38</v>
      </c>
      <c r="F6175" s="53" t="s">
        <v>146</v>
      </c>
      <c r="G6175" s="50" t="s">
        <v>138</v>
      </c>
      <c r="H6175" s="50" t="s">
        <v>144</v>
      </c>
      <c r="I6175" s="53">
        <v>35</v>
      </c>
      <c r="J6175" s="61">
        <v>0.33</v>
      </c>
      <c r="K6175" s="239">
        <f t="shared" si="389"/>
        <v>0.76967930029154519</v>
      </c>
    </row>
    <row r="6176" spans="4:11" x14ac:dyDescent="0.2">
      <c r="D6176" s="195" t="s">
        <v>428</v>
      </c>
      <c r="E6176" s="53" t="s">
        <v>38</v>
      </c>
      <c r="F6176" s="53" t="s">
        <v>146</v>
      </c>
      <c r="G6176" s="50" t="s">
        <v>138</v>
      </c>
      <c r="H6176" s="50" t="s">
        <v>144</v>
      </c>
      <c r="I6176" s="53">
        <v>37</v>
      </c>
      <c r="J6176" s="61">
        <v>0.49</v>
      </c>
      <c r="K6176" s="239">
        <f t="shared" si="389"/>
        <v>0.96736619746115726</v>
      </c>
    </row>
    <row r="6177" spans="4:11" x14ac:dyDescent="0.2">
      <c r="D6177" s="195" t="s">
        <v>428</v>
      </c>
      <c r="E6177" s="53" t="s">
        <v>38</v>
      </c>
      <c r="F6177" s="53" t="s">
        <v>146</v>
      </c>
      <c r="G6177" s="50" t="s">
        <v>138</v>
      </c>
      <c r="H6177" s="50" t="s">
        <v>144</v>
      </c>
      <c r="I6177" s="53">
        <v>31</v>
      </c>
      <c r="J6177" s="61">
        <v>0.26</v>
      </c>
      <c r="K6177" s="239">
        <f t="shared" si="389"/>
        <v>0.87274680272565541</v>
      </c>
    </row>
    <row r="6178" spans="4:11" x14ac:dyDescent="0.2">
      <c r="D6178" s="195" t="s">
        <v>428</v>
      </c>
      <c r="E6178" s="53" t="s">
        <v>38</v>
      </c>
      <c r="F6178" s="53" t="s">
        <v>146</v>
      </c>
      <c r="G6178" s="50" t="s">
        <v>138</v>
      </c>
      <c r="H6178" s="50" t="s">
        <v>144</v>
      </c>
      <c r="I6178" s="53">
        <v>43</v>
      </c>
      <c r="J6178" s="61">
        <v>0.81</v>
      </c>
      <c r="K6178" s="239">
        <f t="shared" ref="K6178:K6241" si="392">IF(J6178="","",(J6178*100000)/(I6178^3))</f>
        <v>1.0187782207855911</v>
      </c>
    </row>
    <row r="6179" spans="4:11" x14ac:dyDescent="0.2">
      <c r="D6179" s="195" t="s">
        <v>428</v>
      </c>
      <c r="E6179" s="53" t="s">
        <v>38</v>
      </c>
      <c r="F6179" s="53" t="s">
        <v>152</v>
      </c>
      <c r="G6179" s="50" t="s">
        <v>138</v>
      </c>
      <c r="H6179" s="50" t="s">
        <v>148</v>
      </c>
      <c r="I6179" s="53">
        <v>97</v>
      </c>
      <c r="J6179" s="61">
        <v>9.0399999999999991</v>
      </c>
      <c r="K6179" s="239">
        <f t="shared" si="392"/>
        <v>0.99049714410309042</v>
      </c>
    </row>
    <row r="6180" spans="4:11" x14ac:dyDescent="0.2">
      <c r="D6180" s="195" t="s">
        <v>428</v>
      </c>
      <c r="E6180" s="53" t="s">
        <v>38</v>
      </c>
      <c r="F6180" s="53" t="s">
        <v>152</v>
      </c>
      <c r="G6180" s="50" t="s">
        <v>138</v>
      </c>
      <c r="H6180" s="50" t="s">
        <v>148</v>
      </c>
      <c r="I6180" s="53">
        <v>86</v>
      </c>
      <c r="J6180" s="61">
        <v>6.83</v>
      </c>
      <c r="K6180" s="239">
        <f t="shared" si="392"/>
        <v>1.0738048222169116</v>
      </c>
    </row>
    <row r="6181" spans="4:11" x14ac:dyDescent="0.2">
      <c r="D6181" s="195" t="s">
        <v>428</v>
      </c>
      <c r="E6181" s="53" t="s">
        <v>38</v>
      </c>
      <c r="F6181" s="53" t="s">
        <v>152</v>
      </c>
      <c r="G6181" s="50" t="s">
        <v>138</v>
      </c>
      <c r="H6181" s="50" t="s">
        <v>148</v>
      </c>
      <c r="I6181" s="53">
        <v>102</v>
      </c>
      <c r="J6181" s="61">
        <v>11.16</v>
      </c>
      <c r="K6181" s="239">
        <f t="shared" si="392"/>
        <v>1.0516317253545016</v>
      </c>
    </row>
    <row r="6182" spans="4:11" x14ac:dyDescent="0.2">
      <c r="D6182" s="195" t="s">
        <v>428</v>
      </c>
      <c r="E6182" s="53" t="s">
        <v>38</v>
      </c>
      <c r="F6182" s="53" t="s">
        <v>152</v>
      </c>
      <c r="G6182" s="50" t="s">
        <v>138</v>
      </c>
      <c r="H6182" s="50" t="s">
        <v>144</v>
      </c>
      <c r="I6182" s="53">
        <v>51</v>
      </c>
      <c r="J6182" s="61">
        <v>1.93</v>
      </c>
      <c r="K6182" s="239">
        <f t="shared" si="392"/>
        <v>1.4549456845406368</v>
      </c>
    </row>
    <row r="6183" spans="4:11" x14ac:dyDescent="0.2">
      <c r="D6183" s="195" t="s">
        <v>428</v>
      </c>
      <c r="E6183" s="53" t="s">
        <v>38</v>
      </c>
      <c r="F6183" s="53" t="s">
        <v>152</v>
      </c>
      <c r="G6183" s="50" t="s">
        <v>138</v>
      </c>
      <c r="H6183" s="50" t="s">
        <v>148</v>
      </c>
      <c r="I6183" s="53">
        <v>95</v>
      </c>
      <c r="J6183" s="61">
        <v>9.18</v>
      </c>
      <c r="K6183" s="239">
        <f t="shared" si="392"/>
        <v>1.0707100160373233</v>
      </c>
    </row>
    <row r="6184" spans="4:11" x14ac:dyDescent="0.2">
      <c r="D6184" s="195" t="s">
        <v>428</v>
      </c>
      <c r="E6184" s="53" t="s">
        <v>38</v>
      </c>
      <c r="F6184" s="53" t="s">
        <v>152</v>
      </c>
      <c r="G6184" s="50" t="s">
        <v>138</v>
      </c>
      <c r="H6184" s="50" t="s">
        <v>144</v>
      </c>
      <c r="I6184" s="53">
        <v>59</v>
      </c>
      <c r="J6184" s="61">
        <v>2.38</v>
      </c>
      <c r="K6184" s="239">
        <f t="shared" si="392"/>
        <v>1.1588331815813691</v>
      </c>
    </row>
    <row r="6185" spans="4:11" x14ac:dyDescent="0.2">
      <c r="D6185" s="195" t="s">
        <v>428</v>
      </c>
      <c r="E6185" s="53" t="s">
        <v>38</v>
      </c>
      <c r="F6185" s="53" t="s">
        <v>152</v>
      </c>
      <c r="G6185" s="50" t="s">
        <v>138</v>
      </c>
      <c r="H6185" s="50" t="s">
        <v>144</v>
      </c>
      <c r="I6185" s="53">
        <v>62</v>
      </c>
      <c r="J6185" s="61">
        <v>1.34</v>
      </c>
      <c r="K6185" s="239">
        <f t="shared" si="392"/>
        <v>0.56225034406364338</v>
      </c>
    </row>
    <row r="6186" spans="4:11" x14ac:dyDescent="0.2">
      <c r="D6186" s="195" t="s">
        <v>428</v>
      </c>
      <c r="E6186" s="53" t="s">
        <v>38</v>
      </c>
      <c r="F6186" s="53" t="s">
        <v>152</v>
      </c>
      <c r="G6186" s="50" t="s">
        <v>138</v>
      </c>
      <c r="H6186" s="50" t="s">
        <v>144</v>
      </c>
      <c r="I6186" s="53">
        <v>50</v>
      </c>
      <c r="J6186" s="61">
        <v>1.43</v>
      </c>
      <c r="K6186" s="239">
        <f t="shared" si="392"/>
        <v>1.1439999999999999</v>
      </c>
    </row>
    <row r="6187" spans="4:11" x14ac:dyDescent="0.2">
      <c r="D6187" s="195" t="s">
        <v>428</v>
      </c>
      <c r="E6187" s="53" t="s">
        <v>38</v>
      </c>
      <c r="F6187" s="53" t="s">
        <v>152</v>
      </c>
      <c r="G6187" s="50" t="s">
        <v>138</v>
      </c>
      <c r="H6187" s="50" t="s">
        <v>144</v>
      </c>
      <c r="I6187" s="53">
        <v>56</v>
      </c>
      <c r="J6187" s="61">
        <v>2.0499999999999998</v>
      </c>
      <c r="K6187" s="239">
        <f t="shared" si="392"/>
        <v>1.1673196064139939</v>
      </c>
    </row>
    <row r="6188" spans="4:11" x14ac:dyDescent="0.2">
      <c r="D6188" s="195" t="s">
        <v>428</v>
      </c>
      <c r="E6188" s="53" t="s">
        <v>38</v>
      </c>
      <c r="F6188" s="53" t="s">
        <v>152</v>
      </c>
      <c r="G6188" s="50" t="s">
        <v>138</v>
      </c>
      <c r="H6188" s="50" t="s">
        <v>144</v>
      </c>
      <c r="I6188" s="53">
        <v>53</v>
      </c>
      <c r="J6188" s="61">
        <v>1.57</v>
      </c>
      <c r="K6188" s="239">
        <f t="shared" si="392"/>
        <v>1.0545618194885711</v>
      </c>
    </row>
    <row r="6189" spans="4:11" x14ac:dyDescent="0.2">
      <c r="D6189" s="195" t="s">
        <v>428</v>
      </c>
      <c r="E6189" s="53" t="s">
        <v>38</v>
      </c>
      <c r="F6189" s="53" t="s">
        <v>152</v>
      </c>
      <c r="G6189" s="50" t="s">
        <v>138</v>
      </c>
      <c r="H6189" s="50" t="s">
        <v>144</v>
      </c>
      <c r="I6189" s="53">
        <v>60</v>
      </c>
      <c r="J6189" s="61">
        <v>1.44</v>
      </c>
      <c r="K6189" s="239">
        <f t="shared" si="392"/>
        <v>0.66666666666666663</v>
      </c>
    </row>
    <row r="6190" spans="4:11" x14ac:dyDescent="0.2">
      <c r="D6190" s="195" t="s">
        <v>428</v>
      </c>
      <c r="E6190" s="53" t="s">
        <v>38</v>
      </c>
      <c r="F6190" s="53" t="s">
        <v>152</v>
      </c>
      <c r="G6190" s="50" t="s">
        <v>138</v>
      </c>
      <c r="H6190" s="50" t="s">
        <v>148</v>
      </c>
      <c r="I6190" s="53">
        <v>92</v>
      </c>
      <c r="J6190" s="61">
        <v>8.0500000000000007</v>
      </c>
      <c r="K6190" s="239">
        <f t="shared" si="392"/>
        <v>1.0337901701323253</v>
      </c>
    </row>
    <row r="6191" spans="4:11" x14ac:dyDescent="0.2">
      <c r="D6191" s="195" t="s">
        <v>428</v>
      </c>
      <c r="E6191" s="53" t="s">
        <v>38</v>
      </c>
      <c r="F6191" s="53" t="s">
        <v>152</v>
      </c>
      <c r="G6191" s="50" t="s">
        <v>138</v>
      </c>
      <c r="H6191" s="50" t="s">
        <v>144</v>
      </c>
      <c r="I6191" s="53">
        <v>55</v>
      </c>
      <c r="J6191" s="61">
        <v>1.83</v>
      </c>
      <c r="K6191" s="239">
        <f t="shared" si="392"/>
        <v>1.0999248685199099</v>
      </c>
    </row>
    <row r="6192" spans="4:11" x14ac:dyDescent="0.2">
      <c r="D6192" s="195" t="s">
        <v>428</v>
      </c>
      <c r="E6192" s="53" t="s">
        <v>38</v>
      </c>
      <c r="F6192" s="53" t="s">
        <v>152</v>
      </c>
      <c r="G6192" s="50" t="s">
        <v>138</v>
      </c>
      <c r="H6192" s="50" t="s">
        <v>144</v>
      </c>
      <c r="I6192" s="53">
        <v>40</v>
      </c>
      <c r="J6192" s="61">
        <v>0.56999999999999995</v>
      </c>
      <c r="K6192" s="239">
        <f t="shared" si="392"/>
        <v>0.89062499999999989</v>
      </c>
    </row>
    <row r="6193" spans="4:11" x14ac:dyDescent="0.2">
      <c r="D6193" s="195" t="s">
        <v>428</v>
      </c>
      <c r="E6193" s="53" t="s">
        <v>38</v>
      </c>
      <c r="F6193" s="53" t="s">
        <v>152</v>
      </c>
      <c r="G6193" s="50" t="s">
        <v>138</v>
      </c>
      <c r="H6193" s="50" t="s">
        <v>144</v>
      </c>
      <c r="I6193" s="53">
        <v>55</v>
      </c>
      <c r="J6193" s="61">
        <v>1.01</v>
      </c>
      <c r="K6193" s="239">
        <f t="shared" si="392"/>
        <v>0.60706235912847484</v>
      </c>
    </row>
    <row r="6194" spans="4:11" x14ac:dyDescent="0.2">
      <c r="D6194" s="195" t="s">
        <v>428</v>
      </c>
      <c r="E6194" s="53" t="s">
        <v>38</v>
      </c>
      <c r="F6194" s="53" t="s">
        <v>152</v>
      </c>
      <c r="G6194" s="50" t="s">
        <v>138</v>
      </c>
      <c r="H6194" s="50" t="s">
        <v>144</v>
      </c>
      <c r="I6194" s="53">
        <v>57</v>
      </c>
      <c r="J6194" s="61">
        <v>1.97</v>
      </c>
      <c r="K6194" s="239">
        <f t="shared" si="392"/>
        <v>1.0637551095343776</v>
      </c>
    </row>
    <row r="6195" spans="4:11" x14ac:dyDescent="0.2">
      <c r="D6195" s="195" t="s">
        <v>428</v>
      </c>
      <c r="E6195" s="53" t="s">
        <v>38</v>
      </c>
      <c r="F6195" s="53" t="s">
        <v>152</v>
      </c>
      <c r="G6195" s="50" t="s">
        <v>138</v>
      </c>
      <c r="H6195" s="50" t="s">
        <v>144</v>
      </c>
      <c r="I6195" s="53">
        <v>57</v>
      </c>
      <c r="J6195" s="61">
        <v>2.04</v>
      </c>
      <c r="K6195" s="239">
        <f t="shared" si="392"/>
        <v>1.1015535144416906</v>
      </c>
    </row>
    <row r="6196" spans="4:11" x14ac:dyDescent="0.2">
      <c r="D6196" s="195" t="s">
        <v>428</v>
      </c>
      <c r="E6196" s="53" t="s">
        <v>38</v>
      </c>
      <c r="F6196" s="53" t="s">
        <v>152</v>
      </c>
      <c r="G6196" s="50" t="s">
        <v>138</v>
      </c>
      <c r="H6196" s="50" t="s">
        <v>148</v>
      </c>
      <c r="I6196" s="53">
        <v>83</v>
      </c>
      <c r="J6196" s="61">
        <v>5.79</v>
      </c>
      <c r="K6196" s="239">
        <f t="shared" si="392"/>
        <v>1.0126148373432764</v>
      </c>
    </row>
    <row r="6197" spans="4:11" x14ac:dyDescent="0.2">
      <c r="D6197" s="195" t="s">
        <v>428</v>
      </c>
      <c r="E6197" s="53" t="s">
        <v>38</v>
      </c>
      <c r="F6197" s="53" t="s">
        <v>152</v>
      </c>
      <c r="G6197" s="50" t="s">
        <v>138</v>
      </c>
      <c r="H6197" s="50" t="s">
        <v>144</v>
      </c>
      <c r="I6197" s="53">
        <v>57</v>
      </c>
      <c r="J6197" s="61">
        <v>1.88</v>
      </c>
      <c r="K6197" s="239">
        <f t="shared" si="392"/>
        <v>1.0151571603678324</v>
      </c>
    </row>
    <row r="6198" spans="4:11" x14ac:dyDescent="0.2">
      <c r="D6198" s="195" t="s">
        <v>428</v>
      </c>
      <c r="E6198" s="53" t="s">
        <v>38</v>
      </c>
      <c r="F6198" s="53" t="s">
        <v>152</v>
      </c>
      <c r="G6198" s="50" t="s">
        <v>138</v>
      </c>
      <c r="H6198" s="50" t="s">
        <v>144</v>
      </c>
      <c r="I6198" s="53">
        <v>64</v>
      </c>
      <c r="J6198" s="61">
        <v>2.88</v>
      </c>
      <c r="K6198" s="239">
        <f t="shared" si="392"/>
        <v>1.0986328125</v>
      </c>
    </row>
    <row r="6199" spans="4:11" x14ac:dyDescent="0.2">
      <c r="D6199" s="195" t="s">
        <v>428</v>
      </c>
      <c r="E6199" s="53" t="s">
        <v>38</v>
      </c>
      <c r="F6199" s="53" t="s">
        <v>152</v>
      </c>
      <c r="G6199" s="50" t="s">
        <v>138</v>
      </c>
      <c r="H6199" s="50" t="s">
        <v>144</v>
      </c>
      <c r="I6199" s="53">
        <v>62</v>
      </c>
      <c r="J6199" s="61">
        <v>2.57</v>
      </c>
      <c r="K6199" s="239">
        <f t="shared" si="392"/>
        <v>1.0783458091369875</v>
      </c>
    </row>
    <row r="6200" spans="4:11" x14ac:dyDescent="0.2">
      <c r="D6200" s="195" t="s">
        <v>428</v>
      </c>
      <c r="E6200" s="53" t="s">
        <v>38</v>
      </c>
      <c r="F6200" s="53" t="s">
        <v>152</v>
      </c>
      <c r="G6200" s="50" t="s">
        <v>138</v>
      </c>
      <c r="H6200" s="50" t="s">
        <v>144</v>
      </c>
      <c r="I6200" s="53">
        <v>60</v>
      </c>
      <c r="J6200" s="61">
        <v>2.2799999999999998</v>
      </c>
      <c r="K6200" s="239">
        <f t="shared" si="392"/>
        <v>1.0555555555555554</v>
      </c>
    </row>
    <row r="6201" spans="4:11" x14ac:dyDescent="0.2">
      <c r="D6201" s="195" t="s">
        <v>428</v>
      </c>
      <c r="E6201" s="53" t="s">
        <v>38</v>
      </c>
      <c r="F6201" s="53" t="s">
        <v>152</v>
      </c>
      <c r="G6201" s="50" t="s">
        <v>138</v>
      </c>
      <c r="H6201" s="50" t="s">
        <v>144</v>
      </c>
      <c r="I6201" s="53">
        <v>53</v>
      </c>
      <c r="J6201" s="61">
        <v>1.76</v>
      </c>
      <c r="K6201" s="239">
        <f t="shared" si="392"/>
        <v>1.1821839505094809</v>
      </c>
    </row>
    <row r="6202" spans="4:11" x14ac:dyDescent="0.2">
      <c r="D6202" s="195" t="s">
        <v>428</v>
      </c>
      <c r="E6202" s="53" t="s">
        <v>38</v>
      </c>
      <c r="F6202" s="53" t="s">
        <v>152</v>
      </c>
      <c r="G6202" s="50" t="s">
        <v>138</v>
      </c>
      <c r="H6202" s="50" t="s">
        <v>144</v>
      </c>
      <c r="I6202" s="53">
        <v>63</v>
      </c>
      <c r="J6202" s="61">
        <v>2.46</v>
      </c>
      <c r="K6202" s="239">
        <f t="shared" si="392"/>
        <v>0.98381504277195886</v>
      </c>
    </row>
    <row r="6203" spans="4:11" x14ac:dyDescent="0.2">
      <c r="D6203" s="195" t="s">
        <v>428</v>
      </c>
      <c r="E6203" s="53" t="s">
        <v>34</v>
      </c>
      <c r="F6203" s="53" t="s">
        <v>146</v>
      </c>
      <c r="G6203" s="50" t="s">
        <v>138</v>
      </c>
      <c r="H6203" s="50" t="s">
        <v>144</v>
      </c>
      <c r="I6203" s="53">
        <v>43</v>
      </c>
      <c r="J6203" s="61">
        <v>0.74</v>
      </c>
      <c r="K6203" s="239">
        <f t="shared" si="392"/>
        <v>0.93073565849547835</v>
      </c>
    </row>
    <row r="6204" spans="4:11" x14ac:dyDescent="0.2">
      <c r="D6204" s="195" t="s">
        <v>428</v>
      </c>
      <c r="E6204" s="53" t="s">
        <v>34</v>
      </c>
      <c r="F6204" s="53" t="s">
        <v>146</v>
      </c>
      <c r="G6204" s="50" t="s">
        <v>138</v>
      </c>
      <c r="H6204" s="50" t="s">
        <v>144</v>
      </c>
      <c r="I6204" s="53">
        <v>34</v>
      </c>
      <c r="J6204" s="61">
        <v>0.36</v>
      </c>
      <c r="K6204" s="239">
        <f t="shared" si="392"/>
        <v>0.91593730917972727</v>
      </c>
    </row>
    <row r="6205" spans="4:11" x14ac:dyDescent="0.2">
      <c r="D6205" s="195" t="s">
        <v>428</v>
      </c>
      <c r="E6205" s="53" t="s">
        <v>34</v>
      </c>
      <c r="F6205" s="53" t="s">
        <v>146</v>
      </c>
      <c r="G6205" s="50" t="s">
        <v>138</v>
      </c>
      <c r="H6205" s="50" t="s">
        <v>144</v>
      </c>
      <c r="I6205" s="53">
        <v>33</v>
      </c>
      <c r="J6205" s="61">
        <v>0.24</v>
      </c>
      <c r="K6205" s="239">
        <f t="shared" si="392"/>
        <v>0.66783537857918018</v>
      </c>
    </row>
    <row r="6206" spans="4:11" x14ac:dyDescent="0.2">
      <c r="D6206" s="195" t="s">
        <v>428</v>
      </c>
      <c r="E6206" s="53" t="s">
        <v>34</v>
      </c>
      <c r="F6206" s="53" t="s">
        <v>146</v>
      </c>
      <c r="G6206" s="50" t="s">
        <v>138</v>
      </c>
      <c r="H6206" s="50" t="s">
        <v>144</v>
      </c>
      <c r="I6206" s="53">
        <v>40</v>
      </c>
      <c r="J6206" s="61">
        <v>0.64</v>
      </c>
      <c r="K6206" s="239">
        <f t="shared" si="392"/>
        <v>1</v>
      </c>
    </row>
    <row r="6207" spans="4:11" x14ac:dyDescent="0.2">
      <c r="D6207" s="195" t="s">
        <v>428</v>
      </c>
      <c r="E6207" s="53" t="s">
        <v>34</v>
      </c>
      <c r="F6207" s="53" t="s">
        <v>146</v>
      </c>
      <c r="G6207" s="50" t="s">
        <v>138</v>
      </c>
      <c r="H6207" s="50" t="s">
        <v>144</v>
      </c>
      <c r="I6207" s="53">
        <v>40</v>
      </c>
      <c r="J6207" s="61">
        <v>0.64</v>
      </c>
      <c r="K6207" s="239">
        <f t="shared" si="392"/>
        <v>1</v>
      </c>
    </row>
    <row r="6208" spans="4:11" x14ac:dyDescent="0.2">
      <c r="D6208" s="195" t="s">
        <v>428</v>
      </c>
      <c r="E6208" s="53" t="s">
        <v>34</v>
      </c>
      <c r="F6208" s="53" t="s">
        <v>146</v>
      </c>
      <c r="G6208" s="50" t="s">
        <v>138</v>
      </c>
      <c r="H6208" s="50" t="s">
        <v>144</v>
      </c>
      <c r="I6208" s="53">
        <v>39</v>
      </c>
      <c r="J6208" s="61">
        <v>0.54</v>
      </c>
      <c r="K6208" s="239">
        <f t="shared" si="392"/>
        <v>0.91033227127901684</v>
      </c>
    </row>
    <row r="6209" spans="4:11" x14ac:dyDescent="0.2">
      <c r="D6209" s="195" t="s">
        <v>428</v>
      </c>
      <c r="E6209" s="53" t="s">
        <v>34</v>
      </c>
      <c r="F6209" s="53" t="s">
        <v>146</v>
      </c>
      <c r="G6209" s="50" t="s">
        <v>138</v>
      </c>
      <c r="H6209" s="50" t="s">
        <v>144</v>
      </c>
      <c r="I6209" s="53">
        <v>38</v>
      </c>
      <c r="J6209" s="61">
        <v>0.61</v>
      </c>
      <c r="K6209" s="239">
        <f t="shared" si="392"/>
        <v>1.1116780871847207</v>
      </c>
    </row>
    <row r="6210" spans="4:11" x14ac:dyDescent="0.2">
      <c r="D6210" s="195" t="s">
        <v>428</v>
      </c>
      <c r="E6210" s="53" t="s">
        <v>34</v>
      </c>
      <c r="F6210" s="53" t="s">
        <v>146</v>
      </c>
      <c r="G6210" s="50" t="s">
        <v>138</v>
      </c>
      <c r="H6210" s="50" t="s">
        <v>144</v>
      </c>
      <c r="I6210" s="53">
        <v>36</v>
      </c>
      <c r="J6210" s="61">
        <v>0.49</v>
      </c>
      <c r="K6210" s="239">
        <f t="shared" si="392"/>
        <v>1.0502400548696844</v>
      </c>
    </row>
    <row r="6211" spans="4:11" x14ac:dyDescent="0.2">
      <c r="D6211" s="195" t="s">
        <v>428</v>
      </c>
      <c r="E6211" s="53" t="s">
        <v>34</v>
      </c>
      <c r="F6211" s="53" t="s">
        <v>146</v>
      </c>
      <c r="G6211" s="50" t="s">
        <v>138</v>
      </c>
      <c r="H6211" s="50" t="s">
        <v>144</v>
      </c>
      <c r="I6211" s="53">
        <v>38</v>
      </c>
      <c r="J6211" s="61">
        <v>0.52</v>
      </c>
      <c r="K6211" s="239">
        <f t="shared" si="392"/>
        <v>0.9476600087476309</v>
      </c>
    </row>
    <row r="6212" spans="4:11" x14ac:dyDescent="0.2">
      <c r="D6212" s="195" t="s">
        <v>428</v>
      </c>
      <c r="E6212" s="53" t="s">
        <v>34</v>
      </c>
      <c r="F6212" s="53" t="s">
        <v>146</v>
      </c>
      <c r="G6212" s="50" t="s">
        <v>138</v>
      </c>
      <c r="H6212" s="50" t="s">
        <v>144</v>
      </c>
      <c r="I6212" s="53">
        <v>36</v>
      </c>
      <c r="J6212" s="61">
        <v>0.43</v>
      </c>
      <c r="K6212" s="239">
        <f t="shared" si="392"/>
        <v>0.92163923182441698</v>
      </c>
    </row>
    <row r="6213" spans="4:11" x14ac:dyDescent="0.2">
      <c r="D6213" s="195" t="s">
        <v>428</v>
      </c>
      <c r="E6213" s="53" t="s">
        <v>34</v>
      </c>
      <c r="F6213" s="53" t="s">
        <v>146</v>
      </c>
      <c r="G6213" s="50" t="s">
        <v>138</v>
      </c>
      <c r="H6213" s="50" t="s">
        <v>144</v>
      </c>
      <c r="I6213" s="53">
        <v>38</v>
      </c>
      <c r="J6213" s="61">
        <v>0.55000000000000004</v>
      </c>
      <c r="K6213" s="239">
        <f t="shared" si="392"/>
        <v>1.0023327015599943</v>
      </c>
    </row>
    <row r="6214" spans="4:11" x14ac:dyDescent="0.2">
      <c r="D6214" s="195" t="s">
        <v>428</v>
      </c>
      <c r="E6214" s="53" t="s">
        <v>34</v>
      </c>
      <c r="F6214" s="53" t="s">
        <v>146</v>
      </c>
      <c r="G6214" s="50" t="s">
        <v>138</v>
      </c>
      <c r="H6214" s="50" t="s">
        <v>144</v>
      </c>
      <c r="I6214" s="53">
        <v>35</v>
      </c>
      <c r="J6214" s="61">
        <v>0.36</v>
      </c>
      <c r="K6214" s="239">
        <f t="shared" si="392"/>
        <v>0.83965014577259478</v>
      </c>
    </row>
    <row r="6215" spans="4:11" x14ac:dyDescent="0.2">
      <c r="D6215" s="195" t="s">
        <v>428</v>
      </c>
      <c r="E6215" s="53" t="s">
        <v>34</v>
      </c>
      <c r="F6215" s="53" t="s">
        <v>146</v>
      </c>
      <c r="G6215" s="50" t="s">
        <v>138</v>
      </c>
      <c r="H6215" s="50" t="s">
        <v>144</v>
      </c>
      <c r="I6215" s="53">
        <v>38</v>
      </c>
      <c r="J6215" s="61">
        <v>0.5</v>
      </c>
      <c r="K6215" s="239">
        <f t="shared" si="392"/>
        <v>0.91121154687272199</v>
      </c>
    </row>
    <row r="6216" spans="4:11" x14ac:dyDescent="0.2">
      <c r="D6216" s="195" t="s">
        <v>428</v>
      </c>
      <c r="E6216" s="53" t="s">
        <v>34</v>
      </c>
      <c r="F6216" s="53" t="s">
        <v>146</v>
      </c>
      <c r="G6216" s="50" t="s">
        <v>138</v>
      </c>
      <c r="H6216" s="50" t="s">
        <v>144</v>
      </c>
      <c r="I6216" s="53">
        <v>42</v>
      </c>
      <c r="J6216" s="61">
        <v>0.77</v>
      </c>
      <c r="K6216" s="239">
        <f t="shared" si="392"/>
        <v>1.0393046107331823</v>
      </c>
    </row>
    <row r="6217" spans="4:11" x14ac:dyDescent="0.2">
      <c r="D6217" s="195" t="s">
        <v>428</v>
      </c>
      <c r="E6217" s="53" t="s">
        <v>34</v>
      </c>
      <c r="F6217" s="53" t="s">
        <v>146</v>
      </c>
      <c r="G6217" s="50" t="s">
        <v>138</v>
      </c>
      <c r="H6217" s="50" t="s">
        <v>144</v>
      </c>
      <c r="I6217" s="53">
        <v>36</v>
      </c>
      <c r="J6217" s="61">
        <v>0.34</v>
      </c>
      <c r="K6217" s="239">
        <f t="shared" si="392"/>
        <v>0.72873799725651578</v>
      </c>
    </row>
    <row r="6218" spans="4:11" x14ac:dyDescent="0.2">
      <c r="D6218" s="195" t="s">
        <v>428</v>
      </c>
      <c r="E6218" s="53" t="s">
        <v>34</v>
      </c>
      <c r="F6218" s="53" t="s">
        <v>146</v>
      </c>
      <c r="G6218" s="50" t="s">
        <v>138</v>
      </c>
      <c r="H6218" s="50" t="s">
        <v>144</v>
      </c>
      <c r="I6218" s="53">
        <v>38</v>
      </c>
      <c r="J6218" s="61">
        <v>0.51</v>
      </c>
      <c r="K6218" s="239">
        <f t="shared" si="392"/>
        <v>0.92943577781017639</v>
      </c>
    </row>
    <row r="6219" spans="4:11" x14ac:dyDescent="0.2">
      <c r="D6219" s="195" t="s">
        <v>428</v>
      </c>
      <c r="E6219" s="53" t="s">
        <v>34</v>
      </c>
      <c r="F6219" s="53" t="s">
        <v>146</v>
      </c>
      <c r="G6219" s="50" t="s">
        <v>138</v>
      </c>
      <c r="H6219" s="50" t="s">
        <v>144</v>
      </c>
      <c r="I6219" s="53">
        <v>36</v>
      </c>
      <c r="J6219" s="61">
        <v>0.43</v>
      </c>
      <c r="K6219" s="239">
        <f t="shared" si="392"/>
        <v>0.92163923182441698</v>
      </c>
    </row>
    <row r="6220" spans="4:11" x14ac:dyDescent="0.2">
      <c r="D6220" s="195" t="s">
        <v>428</v>
      </c>
      <c r="E6220" s="53" t="s">
        <v>34</v>
      </c>
      <c r="F6220" s="53" t="s">
        <v>146</v>
      </c>
      <c r="G6220" s="50" t="s">
        <v>138</v>
      </c>
      <c r="H6220" s="50" t="s">
        <v>144</v>
      </c>
      <c r="I6220" s="53">
        <v>37</v>
      </c>
      <c r="J6220" s="61">
        <v>0.36</v>
      </c>
      <c r="K6220" s="239">
        <f t="shared" si="392"/>
        <v>0.71071802262452377</v>
      </c>
    </row>
    <row r="6221" spans="4:11" x14ac:dyDescent="0.2">
      <c r="D6221" s="195" t="s">
        <v>429</v>
      </c>
      <c r="E6221" s="53" t="s">
        <v>38</v>
      </c>
      <c r="F6221" s="53" t="s">
        <v>146</v>
      </c>
      <c r="G6221" s="50" t="s">
        <v>138</v>
      </c>
      <c r="H6221" s="50" t="s">
        <v>144</v>
      </c>
      <c r="I6221" s="53">
        <v>38</v>
      </c>
      <c r="J6221" s="61">
        <v>0.52</v>
      </c>
      <c r="K6221" s="239">
        <f t="shared" si="392"/>
        <v>0.9476600087476309</v>
      </c>
    </row>
    <row r="6222" spans="4:11" x14ac:dyDescent="0.2">
      <c r="D6222" s="195" t="s">
        <v>429</v>
      </c>
      <c r="E6222" s="53" t="s">
        <v>38</v>
      </c>
      <c r="F6222" s="53" t="s">
        <v>146</v>
      </c>
      <c r="G6222" s="50" t="s">
        <v>138</v>
      </c>
      <c r="H6222" s="50" t="s">
        <v>144</v>
      </c>
      <c r="I6222" s="53">
        <v>34</v>
      </c>
      <c r="J6222" s="61">
        <v>0.41</v>
      </c>
      <c r="K6222" s="239">
        <f t="shared" si="392"/>
        <v>1.0431508243435783</v>
      </c>
    </row>
    <row r="6223" spans="4:11" x14ac:dyDescent="0.2">
      <c r="D6223" s="195" t="s">
        <v>429</v>
      </c>
      <c r="E6223" s="53" t="s">
        <v>38</v>
      </c>
      <c r="F6223" s="53" t="s">
        <v>146</v>
      </c>
      <c r="G6223" s="50" t="s">
        <v>138</v>
      </c>
      <c r="H6223" s="50" t="s">
        <v>144</v>
      </c>
      <c r="I6223" s="53">
        <v>38</v>
      </c>
      <c r="J6223" s="61">
        <v>0.5</v>
      </c>
      <c r="K6223" s="239">
        <f t="shared" si="392"/>
        <v>0.91121154687272199</v>
      </c>
    </row>
    <row r="6224" spans="4:11" x14ac:dyDescent="0.2">
      <c r="D6224" s="195" t="s">
        <v>429</v>
      </c>
      <c r="E6224" s="53" t="s">
        <v>38</v>
      </c>
      <c r="F6224" s="53" t="s">
        <v>146</v>
      </c>
      <c r="G6224" s="50" t="s">
        <v>138</v>
      </c>
      <c r="H6224" s="50" t="s">
        <v>144</v>
      </c>
      <c r="I6224" s="53">
        <v>37</v>
      </c>
      <c r="J6224" s="61">
        <v>0.49</v>
      </c>
      <c r="K6224" s="239">
        <f t="shared" si="392"/>
        <v>0.96736619746115726</v>
      </c>
    </row>
    <row r="6225" spans="4:11" x14ac:dyDescent="0.2">
      <c r="D6225" s="195" t="s">
        <v>429</v>
      </c>
      <c r="E6225" s="53" t="s">
        <v>38</v>
      </c>
      <c r="F6225" s="53" t="s">
        <v>146</v>
      </c>
      <c r="G6225" s="50" t="s">
        <v>138</v>
      </c>
      <c r="H6225" s="50" t="s">
        <v>144</v>
      </c>
      <c r="I6225" s="53">
        <v>36</v>
      </c>
      <c r="J6225" s="61">
        <v>0.45</v>
      </c>
      <c r="K6225" s="239">
        <f t="shared" si="392"/>
        <v>0.96450617283950613</v>
      </c>
    </row>
    <row r="6226" spans="4:11" x14ac:dyDescent="0.2">
      <c r="D6226" s="195" t="s">
        <v>429</v>
      </c>
      <c r="E6226" s="53" t="s">
        <v>38</v>
      </c>
      <c r="F6226" s="53" t="s">
        <v>146</v>
      </c>
      <c r="G6226" s="50" t="s">
        <v>138</v>
      </c>
      <c r="H6226" s="50" t="s">
        <v>144</v>
      </c>
      <c r="I6226" s="53">
        <v>33</v>
      </c>
      <c r="J6226" s="61">
        <v>0.31</v>
      </c>
      <c r="K6226" s="239">
        <f t="shared" si="392"/>
        <v>0.86262069733144109</v>
      </c>
    </row>
    <row r="6227" spans="4:11" x14ac:dyDescent="0.2">
      <c r="D6227" s="195" t="s">
        <v>429</v>
      </c>
      <c r="E6227" s="53" t="s">
        <v>38</v>
      </c>
      <c r="F6227" s="53" t="s">
        <v>146</v>
      </c>
      <c r="G6227" s="50" t="s">
        <v>138</v>
      </c>
      <c r="H6227" s="50" t="s">
        <v>144</v>
      </c>
      <c r="I6227" s="53">
        <v>35</v>
      </c>
      <c r="J6227" s="61">
        <v>0.41</v>
      </c>
      <c r="K6227" s="239">
        <f t="shared" si="392"/>
        <v>0.95626822157434399</v>
      </c>
    </row>
    <row r="6228" spans="4:11" x14ac:dyDescent="0.2">
      <c r="D6228" s="195" t="s">
        <v>429</v>
      </c>
      <c r="E6228" s="53" t="s">
        <v>38</v>
      </c>
      <c r="F6228" s="53" t="s">
        <v>146</v>
      </c>
      <c r="G6228" s="50" t="s">
        <v>138</v>
      </c>
      <c r="H6228" s="50" t="s">
        <v>144</v>
      </c>
      <c r="I6228" s="53">
        <v>40</v>
      </c>
      <c r="J6228" s="61">
        <v>0.72</v>
      </c>
      <c r="K6228" s="239">
        <f t="shared" si="392"/>
        <v>1.125</v>
      </c>
    </row>
    <row r="6229" spans="4:11" x14ac:dyDescent="0.2">
      <c r="D6229" s="195" t="s">
        <v>429</v>
      </c>
      <c r="E6229" s="53" t="s">
        <v>38</v>
      </c>
      <c r="F6229" s="53" t="s">
        <v>146</v>
      </c>
      <c r="G6229" s="50" t="s">
        <v>138</v>
      </c>
      <c r="H6229" s="50" t="s">
        <v>144</v>
      </c>
      <c r="I6229" s="53">
        <v>36</v>
      </c>
      <c r="J6229" s="61">
        <v>0.43</v>
      </c>
      <c r="K6229" s="239">
        <f t="shared" si="392"/>
        <v>0.92163923182441698</v>
      </c>
    </row>
    <row r="6230" spans="4:11" x14ac:dyDescent="0.2">
      <c r="D6230" s="195" t="s">
        <v>429</v>
      </c>
      <c r="E6230" s="53" t="s">
        <v>38</v>
      </c>
      <c r="F6230" s="53" t="s">
        <v>146</v>
      </c>
      <c r="G6230" s="50" t="s">
        <v>138</v>
      </c>
      <c r="H6230" s="50" t="s">
        <v>144</v>
      </c>
      <c r="I6230" s="53">
        <v>33</v>
      </c>
      <c r="J6230" s="61">
        <v>0.38</v>
      </c>
      <c r="K6230" s="239">
        <f t="shared" si="392"/>
        <v>1.057406016083702</v>
      </c>
    </row>
    <row r="6231" spans="4:11" x14ac:dyDescent="0.2">
      <c r="D6231" s="195" t="s">
        <v>429</v>
      </c>
      <c r="E6231" s="53" t="s">
        <v>38</v>
      </c>
      <c r="F6231" s="53" t="s">
        <v>146</v>
      </c>
      <c r="G6231" s="50" t="s">
        <v>138</v>
      </c>
      <c r="H6231" s="50" t="s">
        <v>144</v>
      </c>
      <c r="I6231" s="53">
        <v>92</v>
      </c>
      <c r="J6231" s="61">
        <v>8.0500000000000007</v>
      </c>
      <c r="K6231" s="239">
        <f t="shared" si="392"/>
        <v>1.0337901701323253</v>
      </c>
    </row>
    <row r="6232" spans="4:11" x14ac:dyDescent="0.2">
      <c r="D6232" s="195" t="s">
        <v>429</v>
      </c>
      <c r="E6232" s="53" t="s">
        <v>38</v>
      </c>
      <c r="F6232" s="53" t="s">
        <v>146</v>
      </c>
      <c r="G6232" s="50" t="s">
        <v>138</v>
      </c>
      <c r="H6232" s="50" t="s">
        <v>144</v>
      </c>
      <c r="I6232" s="53">
        <v>42</v>
      </c>
      <c r="J6232" s="61">
        <v>0.81</v>
      </c>
      <c r="K6232" s="239">
        <f t="shared" si="392"/>
        <v>1.0932944606413995</v>
      </c>
    </row>
    <row r="6233" spans="4:11" x14ac:dyDescent="0.2">
      <c r="D6233" s="195" t="s">
        <v>429</v>
      </c>
      <c r="E6233" s="53" t="s">
        <v>38</v>
      </c>
      <c r="F6233" s="53" t="s">
        <v>146</v>
      </c>
      <c r="G6233" s="50" t="s">
        <v>138</v>
      </c>
      <c r="H6233" s="50" t="s">
        <v>144</v>
      </c>
      <c r="I6233" s="53">
        <v>35</v>
      </c>
      <c r="J6233" s="61">
        <v>0.38</v>
      </c>
      <c r="K6233" s="239">
        <f t="shared" si="392"/>
        <v>0.88629737609329451</v>
      </c>
    </row>
    <row r="6234" spans="4:11" x14ac:dyDescent="0.2">
      <c r="D6234" s="195" t="s">
        <v>429</v>
      </c>
      <c r="E6234" s="53" t="s">
        <v>38</v>
      </c>
      <c r="F6234" s="53" t="s">
        <v>146</v>
      </c>
      <c r="G6234" s="50" t="s">
        <v>138</v>
      </c>
      <c r="H6234" s="50" t="s">
        <v>144</v>
      </c>
      <c r="I6234" s="53">
        <v>38</v>
      </c>
      <c r="J6234" s="61">
        <v>0.48</v>
      </c>
      <c r="K6234" s="239">
        <f t="shared" si="392"/>
        <v>0.87476308499781308</v>
      </c>
    </row>
    <row r="6235" spans="4:11" x14ac:dyDescent="0.2">
      <c r="D6235" s="195" t="s">
        <v>429</v>
      </c>
      <c r="E6235" s="53" t="s">
        <v>38</v>
      </c>
      <c r="F6235" s="53" t="s">
        <v>146</v>
      </c>
      <c r="G6235" s="50" t="s">
        <v>138</v>
      </c>
      <c r="H6235" s="50" t="s">
        <v>144</v>
      </c>
      <c r="I6235" s="53">
        <v>36</v>
      </c>
      <c r="J6235" s="61">
        <v>0.49</v>
      </c>
      <c r="K6235" s="239">
        <f t="shared" si="392"/>
        <v>1.0502400548696844</v>
      </c>
    </row>
    <row r="6236" spans="4:11" x14ac:dyDescent="0.2">
      <c r="D6236" s="195" t="s">
        <v>429</v>
      </c>
      <c r="E6236" s="53" t="s">
        <v>38</v>
      </c>
      <c r="F6236" s="53" t="s">
        <v>146</v>
      </c>
      <c r="G6236" s="50" t="s">
        <v>138</v>
      </c>
      <c r="H6236" s="50" t="s">
        <v>144</v>
      </c>
      <c r="I6236" s="53">
        <v>37</v>
      </c>
      <c r="J6236" s="61">
        <v>0.47</v>
      </c>
      <c r="K6236" s="239">
        <f t="shared" si="392"/>
        <v>0.92788186287090602</v>
      </c>
    </row>
    <row r="6237" spans="4:11" x14ac:dyDescent="0.2">
      <c r="D6237" s="195" t="s">
        <v>429</v>
      </c>
      <c r="E6237" s="53" t="s">
        <v>38</v>
      </c>
      <c r="F6237" s="53" t="s">
        <v>146</v>
      </c>
      <c r="G6237" s="50" t="s">
        <v>138</v>
      </c>
      <c r="H6237" s="50" t="s">
        <v>144</v>
      </c>
      <c r="I6237" s="53">
        <v>34</v>
      </c>
      <c r="J6237" s="61">
        <v>0.36</v>
      </c>
      <c r="K6237" s="239">
        <f t="shared" si="392"/>
        <v>0.91593730917972727</v>
      </c>
    </row>
    <row r="6238" spans="4:11" x14ac:dyDescent="0.2">
      <c r="D6238" s="195" t="s">
        <v>429</v>
      </c>
      <c r="E6238" s="53" t="s">
        <v>38</v>
      </c>
      <c r="F6238" s="53" t="s">
        <v>146</v>
      </c>
      <c r="G6238" s="50" t="s">
        <v>138</v>
      </c>
      <c r="H6238" s="50" t="s">
        <v>144</v>
      </c>
      <c r="I6238" s="53">
        <v>36</v>
      </c>
      <c r="J6238" s="61">
        <v>0.47</v>
      </c>
      <c r="K6238" s="239">
        <f t="shared" si="392"/>
        <v>1.0073731138545954</v>
      </c>
    </row>
    <row r="6239" spans="4:11" x14ac:dyDescent="0.2">
      <c r="D6239" s="195" t="s">
        <v>429</v>
      </c>
      <c r="E6239" s="53" t="s">
        <v>38</v>
      </c>
      <c r="F6239" s="53" t="s">
        <v>146</v>
      </c>
      <c r="G6239" s="50" t="s">
        <v>138</v>
      </c>
      <c r="H6239" s="50" t="s">
        <v>144</v>
      </c>
      <c r="I6239" s="53">
        <v>36</v>
      </c>
      <c r="J6239" s="61">
        <v>0.48</v>
      </c>
      <c r="K6239" s="239">
        <f t="shared" si="392"/>
        <v>1.0288065843621399</v>
      </c>
    </row>
    <row r="6240" spans="4:11" x14ac:dyDescent="0.2">
      <c r="D6240" s="195" t="s">
        <v>429</v>
      </c>
      <c r="E6240" s="53" t="s">
        <v>38</v>
      </c>
      <c r="F6240" s="53" t="s">
        <v>146</v>
      </c>
      <c r="G6240" s="50" t="s">
        <v>138</v>
      </c>
      <c r="H6240" s="50" t="s">
        <v>144</v>
      </c>
      <c r="I6240" s="53">
        <v>36</v>
      </c>
      <c r="J6240" s="61">
        <v>0.41</v>
      </c>
      <c r="K6240" s="239">
        <f t="shared" si="392"/>
        <v>0.87877229080932784</v>
      </c>
    </row>
    <row r="6241" spans="4:11" x14ac:dyDescent="0.2">
      <c r="D6241" s="195" t="s">
        <v>429</v>
      </c>
      <c r="E6241" s="53" t="s">
        <v>38</v>
      </c>
      <c r="F6241" s="53" t="s">
        <v>146</v>
      </c>
      <c r="G6241" s="50" t="s">
        <v>138</v>
      </c>
      <c r="H6241" s="50" t="s">
        <v>144</v>
      </c>
      <c r="I6241" s="53">
        <v>37</v>
      </c>
      <c r="J6241" s="61">
        <v>0.51</v>
      </c>
      <c r="K6241" s="239">
        <f t="shared" si="392"/>
        <v>1.0068505320514085</v>
      </c>
    </row>
    <row r="6242" spans="4:11" x14ac:dyDescent="0.2">
      <c r="D6242" s="195" t="s">
        <v>429</v>
      </c>
      <c r="E6242" s="53" t="s">
        <v>38</v>
      </c>
      <c r="F6242" s="53" t="s">
        <v>146</v>
      </c>
      <c r="G6242" s="50" t="s">
        <v>138</v>
      </c>
      <c r="H6242" s="50" t="s">
        <v>144</v>
      </c>
      <c r="I6242" s="53">
        <v>37</v>
      </c>
      <c r="J6242" s="61">
        <v>0.4</v>
      </c>
      <c r="K6242" s="239">
        <f t="shared" ref="K6242:K6305" si="393">IF(J6242="","",(J6242*100000)/(I6242^3))</f>
        <v>0.78968669180502638</v>
      </c>
    </row>
    <row r="6243" spans="4:11" x14ac:dyDescent="0.2">
      <c r="D6243" s="195" t="s">
        <v>429</v>
      </c>
      <c r="E6243" s="53" t="s">
        <v>38</v>
      </c>
      <c r="F6243" s="53" t="s">
        <v>146</v>
      </c>
      <c r="G6243" s="50" t="s">
        <v>138</v>
      </c>
      <c r="H6243" s="50" t="s">
        <v>144</v>
      </c>
      <c r="I6243" s="53">
        <v>37</v>
      </c>
      <c r="J6243" s="61">
        <v>0.49</v>
      </c>
      <c r="K6243" s="239">
        <f t="shared" si="393"/>
        <v>0.96736619746115726</v>
      </c>
    </row>
    <row r="6244" spans="4:11" x14ac:dyDescent="0.2">
      <c r="D6244" s="195" t="s">
        <v>429</v>
      </c>
      <c r="E6244" s="53" t="s">
        <v>38</v>
      </c>
      <c r="F6244" s="53" t="s">
        <v>146</v>
      </c>
      <c r="G6244" s="50" t="s">
        <v>138</v>
      </c>
      <c r="H6244" s="50" t="s">
        <v>144</v>
      </c>
      <c r="I6244" s="53">
        <v>35</v>
      </c>
      <c r="J6244" s="61">
        <v>0.4</v>
      </c>
      <c r="K6244" s="239">
        <f t="shared" si="393"/>
        <v>0.93294460641399413</v>
      </c>
    </row>
    <row r="6245" spans="4:11" x14ac:dyDescent="0.2">
      <c r="D6245" s="195" t="s">
        <v>429</v>
      </c>
      <c r="E6245" s="53" t="s">
        <v>38</v>
      </c>
      <c r="F6245" s="53" t="s">
        <v>152</v>
      </c>
      <c r="G6245" s="50" t="s">
        <v>138</v>
      </c>
      <c r="H6245" s="50" t="s">
        <v>148</v>
      </c>
      <c r="I6245" s="53">
        <v>70</v>
      </c>
      <c r="J6245" s="61">
        <v>3.72</v>
      </c>
      <c r="K6245" s="239">
        <f t="shared" si="393"/>
        <v>1.0845481049562682</v>
      </c>
    </row>
    <row r="6246" spans="4:11" x14ac:dyDescent="0.2">
      <c r="D6246" s="195" t="s">
        <v>429</v>
      </c>
      <c r="E6246" s="53" t="s">
        <v>38</v>
      </c>
      <c r="F6246" s="53" t="s">
        <v>152</v>
      </c>
      <c r="G6246" s="50" t="s">
        <v>138</v>
      </c>
      <c r="H6246" s="50" t="s">
        <v>144</v>
      </c>
      <c r="I6246" s="53">
        <v>54</v>
      </c>
      <c r="J6246" s="61">
        <v>1.65</v>
      </c>
      <c r="K6246" s="239">
        <f t="shared" si="393"/>
        <v>1.047858558146624</v>
      </c>
    </row>
    <row r="6247" spans="4:11" x14ac:dyDescent="0.2">
      <c r="D6247" s="195" t="s">
        <v>429</v>
      </c>
      <c r="E6247" s="53" t="s">
        <v>38</v>
      </c>
      <c r="F6247" s="53" t="s">
        <v>152</v>
      </c>
      <c r="G6247" s="50" t="s">
        <v>138</v>
      </c>
      <c r="H6247" s="50" t="s">
        <v>144</v>
      </c>
      <c r="I6247" s="53">
        <v>51</v>
      </c>
      <c r="J6247" s="61">
        <v>1.4</v>
      </c>
      <c r="K6247" s="239">
        <f t="shared" si="393"/>
        <v>1.0554010146926898</v>
      </c>
    </row>
    <row r="6248" spans="4:11" x14ac:dyDescent="0.2">
      <c r="D6248" s="195" t="s">
        <v>429</v>
      </c>
      <c r="E6248" s="53" t="s">
        <v>38</v>
      </c>
      <c r="F6248" s="53" t="s">
        <v>152</v>
      </c>
      <c r="G6248" s="50" t="s">
        <v>138</v>
      </c>
      <c r="H6248" s="50" t="s">
        <v>144</v>
      </c>
      <c r="I6248" s="53">
        <v>58</v>
      </c>
      <c r="J6248" s="61">
        <v>2.0299999999999998</v>
      </c>
      <c r="K6248" s="239">
        <f t="shared" si="393"/>
        <v>1.0404280618311532</v>
      </c>
    </row>
    <row r="6249" spans="4:11" x14ac:dyDescent="0.2">
      <c r="D6249" s="195" t="s">
        <v>429</v>
      </c>
      <c r="E6249" s="53" t="s">
        <v>38</v>
      </c>
      <c r="F6249" s="53" t="s">
        <v>152</v>
      </c>
      <c r="G6249" s="50" t="s">
        <v>138</v>
      </c>
      <c r="H6249" s="50" t="s">
        <v>144</v>
      </c>
      <c r="I6249" s="53">
        <v>51</v>
      </c>
      <c r="J6249" s="61">
        <v>1.44</v>
      </c>
      <c r="K6249" s="239">
        <f t="shared" si="393"/>
        <v>1.0855553293981952</v>
      </c>
    </row>
    <row r="6250" spans="4:11" x14ac:dyDescent="0.2">
      <c r="D6250" s="195" t="s">
        <v>429</v>
      </c>
      <c r="E6250" s="53" t="s">
        <v>38</v>
      </c>
      <c r="F6250" s="53" t="s">
        <v>152</v>
      </c>
      <c r="G6250" s="50" t="s">
        <v>138</v>
      </c>
      <c r="H6250" s="50" t="s">
        <v>144</v>
      </c>
      <c r="I6250" s="53">
        <v>60</v>
      </c>
      <c r="J6250" s="61">
        <v>2.08</v>
      </c>
      <c r="K6250" s="239">
        <f t="shared" si="393"/>
        <v>0.96296296296296291</v>
      </c>
    </row>
    <row r="6251" spans="4:11" x14ac:dyDescent="0.2">
      <c r="D6251" s="195" t="s">
        <v>429</v>
      </c>
      <c r="E6251" s="53" t="s">
        <v>34</v>
      </c>
      <c r="F6251" s="53" t="s">
        <v>146</v>
      </c>
      <c r="G6251" s="50" t="s">
        <v>138</v>
      </c>
      <c r="H6251" s="50" t="s">
        <v>144</v>
      </c>
      <c r="I6251" s="53">
        <v>35</v>
      </c>
      <c r="J6251" s="61">
        <v>0.3</v>
      </c>
      <c r="K6251" s="239">
        <f t="shared" si="393"/>
        <v>0.69970845481049559</v>
      </c>
    </row>
    <row r="6252" spans="4:11" x14ac:dyDescent="0.2">
      <c r="D6252" s="195" t="s">
        <v>429</v>
      </c>
      <c r="E6252" s="53" t="s">
        <v>34</v>
      </c>
      <c r="F6252" s="53" t="s">
        <v>146</v>
      </c>
      <c r="G6252" s="50" t="s">
        <v>138</v>
      </c>
      <c r="H6252" s="50" t="s">
        <v>144</v>
      </c>
      <c r="I6252" s="53">
        <v>45</v>
      </c>
      <c r="J6252" s="61">
        <v>0.99</v>
      </c>
      <c r="K6252" s="239">
        <f t="shared" si="393"/>
        <v>1.0864197530864197</v>
      </c>
    </row>
    <row r="6253" spans="4:11" x14ac:dyDescent="0.2">
      <c r="D6253" s="195" t="s">
        <v>429</v>
      </c>
      <c r="E6253" s="53" t="s">
        <v>34</v>
      </c>
      <c r="F6253" s="53" t="s">
        <v>146</v>
      </c>
      <c r="G6253" s="50" t="s">
        <v>138</v>
      </c>
      <c r="H6253" s="50" t="s">
        <v>144</v>
      </c>
      <c r="I6253" s="53">
        <v>36</v>
      </c>
      <c r="J6253" s="61">
        <v>0.45</v>
      </c>
      <c r="K6253" s="239">
        <f t="shared" si="393"/>
        <v>0.96450617283950613</v>
      </c>
    </row>
    <row r="6254" spans="4:11" x14ac:dyDescent="0.2">
      <c r="D6254" s="195" t="s">
        <v>429</v>
      </c>
      <c r="E6254" s="53" t="s">
        <v>34</v>
      </c>
      <c r="F6254" s="53" t="s">
        <v>146</v>
      </c>
      <c r="G6254" s="50" t="s">
        <v>138</v>
      </c>
      <c r="H6254" s="50" t="s">
        <v>144</v>
      </c>
      <c r="I6254" s="53">
        <v>39</v>
      </c>
      <c r="J6254" s="61">
        <v>0.66</v>
      </c>
      <c r="K6254" s="239">
        <f t="shared" si="393"/>
        <v>1.1126283315632428</v>
      </c>
    </row>
    <row r="6255" spans="4:11" x14ac:dyDescent="0.2">
      <c r="D6255" s="195" t="s">
        <v>429</v>
      </c>
      <c r="E6255" s="53" t="s">
        <v>34</v>
      </c>
      <c r="F6255" s="53" t="s">
        <v>146</v>
      </c>
      <c r="G6255" s="50" t="s">
        <v>138</v>
      </c>
      <c r="H6255" s="50" t="s">
        <v>144</v>
      </c>
      <c r="I6255" s="53">
        <v>46</v>
      </c>
      <c r="J6255" s="61">
        <v>0.39</v>
      </c>
      <c r="K6255" s="239">
        <f t="shared" si="393"/>
        <v>0.4006739541382428</v>
      </c>
    </row>
    <row r="6256" spans="4:11" x14ac:dyDescent="0.2">
      <c r="D6256" s="195" t="s">
        <v>429</v>
      </c>
      <c r="E6256" s="53" t="s">
        <v>34</v>
      </c>
      <c r="F6256" s="53" t="s">
        <v>146</v>
      </c>
      <c r="G6256" s="50" t="s">
        <v>138</v>
      </c>
      <c r="H6256" s="50" t="s">
        <v>144</v>
      </c>
      <c r="I6256" s="53">
        <v>37</v>
      </c>
      <c r="J6256" s="61">
        <v>0.35</v>
      </c>
      <c r="K6256" s="239">
        <f t="shared" si="393"/>
        <v>0.69097585532939809</v>
      </c>
    </row>
    <row r="6257" spans="4:11" x14ac:dyDescent="0.2">
      <c r="D6257" s="195" t="s">
        <v>429</v>
      </c>
      <c r="E6257" s="53" t="s">
        <v>34</v>
      </c>
      <c r="F6257" s="53" t="s">
        <v>146</v>
      </c>
      <c r="G6257" s="50" t="s">
        <v>138</v>
      </c>
      <c r="H6257" s="50" t="s">
        <v>144</v>
      </c>
      <c r="I6257" s="53">
        <v>32</v>
      </c>
      <c r="J6257" s="61">
        <v>0.82</v>
      </c>
      <c r="K6257" s="239">
        <f t="shared" si="393"/>
        <v>2.50244140625</v>
      </c>
    </row>
    <row r="6258" spans="4:11" x14ac:dyDescent="0.2">
      <c r="D6258" s="195" t="s">
        <v>429</v>
      </c>
      <c r="E6258" s="53" t="s">
        <v>34</v>
      </c>
      <c r="F6258" s="53" t="s">
        <v>146</v>
      </c>
      <c r="G6258" s="50" t="s">
        <v>138</v>
      </c>
      <c r="H6258" s="50" t="s">
        <v>144</v>
      </c>
      <c r="I6258" s="53">
        <v>38</v>
      </c>
      <c r="J6258" s="61">
        <v>0.54</v>
      </c>
      <c r="K6258" s="239">
        <f t="shared" si="393"/>
        <v>0.9841084706225397</v>
      </c>
    </row>
    <row r="6259" spans="4:11" x14ac:dyDescent="0.2">
      <c r="D6259" s="195" t="s">
        <v>429</v>
      </c>
      <c r="E6259" s="53" t="s">
        <v>34</v>
      </c>
      <c r="F6259" s="53" t="s">
        <v>146</v>
      </c>
      <c r="G6259" s="50" t="s">
        <v>138</v>
      </c>
      <c r="H6259" s="50" t="s">
        <v>144</v>
      </c>
      <c r="I6259" s="53">
        <v>36</v>
      </c>
      <c r="J6259" s="61">
        <v>0.5</v>
      </c>
      <c r="K6259" s="239">
        <f t="shared" si="393"/>
        <v>1.0716735253772292</v>
      </c>
    </row>
    <row r="6260" spans="4:11" x14ac:dyDescent="0.2">
      <c r="D6260" s="195" t="s">
        <v>429</v>
      </c>
      <c r="E6260" s="53" t="s">
        <v>34</v>
      </c>
      <c r="F6260" s="53" t="s">
        <v>146</v>
      </c>
      <c r="G6260" s="50" t="s">
        <v>138</v>
      </c>
      <c r="H6260" s="50" t="s">
        <v>144</v>
      </c>
      <c r="I6260" s="53">
        <v>42</v>
      </c>
      <c r="J6260" s="61">
        <v>0.67</v>
      </c>
      <c r="K6260" s="239">
        <f t="shared" si="393"/>
        <v>0.90432998596263903</v>
      </c>
    </row>
    <row r="6261" spans="4:11" x14ac:dyDescent="0.2">
      <c r="D6261" s="195" t="s">
        <v>429</v>
      </c>
      <c r="E6261" s="53" t="s">
        <v>34</v>
      </c>
      <c r="F6261" s="53" t="s">
        <v>146</v>
      </c>
      <c r="G6261" s="50" t="s">
        <v>138</v>
      </c>
      <c r="H6261" s="50" t="s">
        <v>144</v>
      </c>
      <c r="I6261" s="53">
        <v>41</v>
      </c>
      <c r="J6261" s="61">
        <v>0.72</v>
      </c>
      <c r="K6261" s="239">
        <f t="shared" si="393"/>
        <v>1.0446743372847174</v>
      </c>
    </row>
    <row r="6262" spans="4:11" x14ac:dyDescent="0.2">
      <c r="D6262" s="195" t="s">
        <v>429</v>
      </c>
      <c r="E6262" s="53" t="s">
        <v>34</v>
      </c>
      <c r="F6262" s="53" t="s">
        <v>146</v>
      </c>
      <c r="G6262" s="50" t="s">
        <v>138</v>
      </c>
      <c r="H6262" s="50" t="s">
        <v>144</v>
      </c>
      <c r="I6262" s="53">
        <v>35</v>
      </c>
      <c r="J6262" s="61">
        <v>0.45</v>
      </c>
      <c r="K6262" s="239">
        <f t="shared" si="393"/>
        <v>1.0495626822157433</v>
      </c>
    </row>
    <row r="6263" spans="4:11" x14ac:dyDescent="0.2">
      <c r="D6263" s="195" t="s">
        <v>429</v>
      </c>
      <c r="E6263" s="53" t="s">
        <v>34</v>
      </c>
      <c r="F6263" s="53" t="s">
        <v>146</v>
      </c>
      <c r="G6263" s="50" t="s">
        <v>138</v>
      </c>
      <c r="H6263" s="50" t="s">
        <v>144</v>
      </c>
      <c r="I6263" s="53">
        <v>38</v>
      </c>
      <c r="J6263" s="61">
        <v>0.47</v>
      </c>
      <c r="K6263" s="239">
        <f t="shared" si="393"/>
        <v>0.85653885406035868</v>
      </c>
    </row>
    <row r="6264" spans="4:11" x14ac:dyDescent="0.2">
      <c r="D6264" s="195" t="s">
        <v>429</v>
      </c>
      <c r="E6264" s="53" t="s">
        <v>34</v>
      </c>
      <c r="F6264" s="53" t="s">
        <v>146</v>
      </c>
      <c r="G6264" s="50" t="s">
        <v>138</v>
      </c>
      <c r="H6264" s="50" t="s">
        <v>144</v>
      </c>
      <c r="I6264" s="53">
        <v>37</v>
      </c>
      <c r="J6264" s="61">
        <v>0.48</v>
      </c>
      <c r="K6264" s="239">
        <f t="shared" si="393"/>
        <v>0.94762403016603158</v>
      </c>
    </row>
    <row r="6265" spans="4:11" x14ac:dyDescent="0.2">
      <c r="D6265" s="195" t="s">
        <v>429</v>
      </c>
      <c r="E6265" s="53" t="s">
        <v>34</v>
      </c>
      <c r="F6265" s="53" t="s">
        <v>146</v>
      </c>
      <c r="G6265" s="50" t="s">
        <v>138</v>
      </c>
      <c r="H6265" s="50" t="s">
        <v>144</v>
      </c>
      <c r="I6265" s="53">
        <v>35</v>
      </c>
      <c r="J6265" s="61">
        <v>0.39</v>
      </c>
      <c r="K6265" s="239">
        <f t="shared" si="393"/>
        <v>0.90962099125364426</v>
      </c>
    </row>
    <row r="6266" spans="4:11" x14ac:dyDescent="0.2">
      <c r="D6266" s="195" t="s">
        <v>429</v>
      </c>
      <c r="E6266" s="53" t="s">
        <v>34</v>
      </c>
      <c r="F6266" s="53" t="s">
        <v>146</v>
      </c>
      <c r="G6266" s="50" t="s">
        <v>138</v>
      </c>
      <c r="H6266" s="50" t="s">
        <v>144</v>
      </c>
      <c r="I6266" s="53">
        <v>38</v>
      </c>
      <c r="J6266" s="61">
        <v>0.61</v>
      </c>
      <c r="K6266" s="239">
        <f t="shared" si="393"/>
        <v>1.1116780871847207</v>
      </c>
    </row>
    <row r="6267" spans="4:11" x14ac:dyDescent="0.2">
      <c r="D6267" s="195" t="s">
        <v>429</v>
      </c>
      <c r="E6267" s="53" t="s">
        <v>34</v>
      </c>
      <c r="F6267" s="53" t="s">
        <v>146</v>
      </c>
      <c r="G6267" s="50" t="s">
        <v>138</v>
      </c>
      <c r="H6267" s="50" t="s">
        <v>144</v>
      </c>
      <c r="I6267" s="53">
        <v>35</v>
      </c>
      <c r="J6267" s="61">
        <v>0.32</v>
      </c>
      <c r="K6267" s="239">
        <f t="shared" si="393"/>
        <v>0.74635568513119532</v>
      </c>
    </row>
    <row r="6268" spans="4:11" x14ac:dyDescent="0.2">
      <c r="D6268" s="195" t="s">
        <v>429</v>
      </c>
      <c r="E6268" s="53" t="s">
        <v>34</v>
      </c>
      <c r="F6268" s="53" t="s">
        <v>146</v>
      </c>
      <c r="G6268" s="50" t="s">
        <v>138</v>
      </c>
      <c r="H6268" s="50" t="s">
        <v>144</v>
      </c>
      <c r="I6268" s="53">
        <v>40</v>
      </c>
      <c r="J6268" s="61">
        <v>0.55000000000000004</v>
      </c>
      <c r="K6268" s="239">
        <f t="shared" si="393"/>
        <v>0.85937500000000011</v>
      </c>
    </row>
    <row r="6269" spans="4:11" x14ac:dyDescent="0.2">
      <c r="D6269" s="195" t="s">
        <v>429</v>
      </c>
      <c r="E6269" s="53" t="s">
        <v>34</v>
      </c>
      <c r="F6269" s="53" t="s">
        <v>146</v>
      </c>
      <c r="G6269" s="50" t="s">
        <v>138</v>
      </c>
      <c r="H6269" s="50" t="s">
        <v>144</v>
      </c>
      <c r="I6269" s="53">
        <v>42</v>
      </c>
      <c r="J6269" s="61">
        <v>0.82</v>
      </c>
      <c r="K6269" s="239">
        <f t="shared" si="393"/>
        <v>1.1067919231184538</v>
      </c>
    </row>
    <row r="6270" spans="4:11" x14ac:dyDescent="0.2">
      <c r="D6270" s="195" t="s">
        <v>429</v>
      </c>
      <c r="E6270" s="53" t="s">
        <v>34</v>
      </c>
      <c r="F6270" s="53" t="s">
        <v>146</v>
      </c>
      <c r="G6270" s="50" t="s">
        <v>138</v>
      </c>
      <c r="H6270" s="50" t="s">
        <v>144</v>
      </c>
      <c r="I6270" s="53">
        <v>41</v>
      </c>
      <c r="J6270" s="61">
        <v>0.69</v>
      </c>
      <c r="K6270" s="239">
        <f t="shared" si="393"/>
        <v>1.0011462398978541</v>
      </c>
    </row>
    <row r="6271" spans="4:11" x14ac:dyDescent="0.2">
      <c r="D6271" s="195" t="s">
        <v>429</v>
      </c>
      <c r="E6271" s="53" t="s">
        <v>34</v>
      </c>
      <c r="F6271" s="53" t="s">
        <v>146</v>
      </c>
      <c r="G6271" s="50" t="s">
        <v>138</v>
      </c>
      <c r="H6271" s="50" t="s">
        <v>144</v>
      </c>
      <c r="I6271" s="53">
        <v>40</v>
      </c>
      <c r="J6271" s="61">
        <v>0.59</v>
      </c>
      <c r="K6271" s="239">
        <f t="shared" si="393"/>
        <v>0.921875</v>
      </c>
    </row>
    <row r="6272" spans="4:11" x14ac:dyDescent="0.2">
      <c r="D6272" s="195" t="s">
        <v>429</v>
      </c>
      <c r="E6272" s="53" t="s">
        <v>34</v>
      </c>
      <c r="F6272" s="53" t="s">
        <v>146</v>
      </c>
      <c r="G6272" s="50" t="s">
        <v>138</v>
      </c>
      <c r="H6272" s="50" t="s">
        <v>144</v>
      </c>
      <c r="I6272" s="53">
        <v>37</v>
      </c>
      <c r="J6272" s="61">
        <v>0.42</v>
      </c>
      <c r="K6272" s="239">
        <f t="shared" si="393"/>
        <v>0.82917102639527762</v>
      </c>
    </row>
    <row r="6273" spans="4:11" x14ac:dyDescent="0.2">
      <c r="D6273" s="195" t="s">
        <v>429</v>
      </c>
      <c r="E6273" s="53" t="s">
        <v>34</v>
      </c>
      <c r="F6273" s="53" t="s">
        <v>146</v>
      </c>
      <c r="G6273" s="50" t="s">
        <v>138</v>
      </c>
      <c r="H6273" s="50" t="s">
        <v>144</v>
      </c>
      <c r="I6273" s="53">
        <v>40</v>
      </c>
      <c r="J6273" s="61">
        <v>0.61</v>
      </c>
      <c r="K6273" s="239">
        <f t="shared" si="393"/>
        <v>0.953125</v>
      </c>
    </row>
    <row r="6274" spans="4:11" x14ac:dyDescent="0.2">
      <c r="D6274" s="195" t="s">
        <v>429</v>
      </c>
      <c r="E6274" s="53" t="s">
        <v>34</v>
      </c>
      <c r="F6274" s="53" t="s">
        <v>146</v>
      </c>
      <c r="G6274" s="50" t="s">
        <v>138</v>
      </c>
      <c r="H6274" s="50" t="s">
        <v>144</v>
      </c>
      <c r="I6274" s="53">
        <v>41</v>
      </c>
      <c r="J6274" s="61">
        <v>0.71</v>
      </c>
      <c r="K6274" s="239">
        <f t="shared" si="393"/>
        <v>1.0301649714890961</v>
      </c>
    </row>
    <row r="6275" spans="4:11" x14ac:dyDescent="0.2">
      <c r="D6275" s="195" t="s">
        <v>429</v>
      </c>
      <c r="E6275" s="53" t="s">
        <v>34</v>
      </c>
      <c r="F6275" s="53" t="s">
        <v>152</v>
      </c>
      <c r="G6275" s="50" t="s">
        <v>138</v>
      </c>
      <c r="H6275" s="50" t="s">
        <v>144</v>
      </c>
      <c r="I6275" s="53">
        <v>50</v>
      </c>
      <c r="J6275" s="61">
        <v>1.32</v>
      </c>
      <c r="K6275" s="239">
        <f t="shared" si="393"/>
        <v>1.056</v>
      </c>
    </row>
    <row r="6276" spans="4:11" x14ac:dyDescent="0.2">
      <c r="D6276" s="195" t="s">
        <v>429</v>
      </c>
      <c r="E6276" s="53" t="s">
        <v>40</v>
      </c>
      <c r="F6276" s="53" t="s">
        <v>146</v>
      </c>
      <c r="G6276" s="50" t="s">
        <v>138</v>
      </c>
      <c r="H6276" s="50" t="s">
        <v>144</v>
      </c>
      <c r="I6276" s="53">
        <v>41</v>
      </c>
      <c r="J6276" s="61">
        <v>1.02</v>
      </c>
      <c r="K6276" s="239">
        <f t="shared" si="393"/>
        <v>1.4799553111533494</v>
      </c>
    </row>
    <row r="6277" spans="4:11" x14ac:dyDescent="0.2">
      <c r="D6277" s="195" t="s">
        <v>429</v>
      </c>
      <c r="E6277" s="53" t="s">
        <v>40</v>
      </c>
      <c r="F6277" s="53" t="s">
        <v>146</v>
      </c>
      <c r="G6277" s="50" t="s">
        <v>138</v>
      </c>
      <c r="H6277" s="50" t="s">
        <v>144</v>
      </c>
      <c r="I6277" s="53">
        <v>35</v>
      </c>
      <c r="J6277" s="61">
        <v>0.4</v>
      </c>
      <c r="K6277" s="239">
        <f t="shared" si="393"/>
        <v>0.93294460641399413</v>
      </c>
    </row>
    <row r="6278" spans="4:11" x14ac:dyDescent="0.2">
      <c r="D6278" s="195" t="s">
        <v>429</v>
      </c>
      <c r="E6278" s="53" t="s">
        <v>40</v>
      </c>
      <c r="F6278" s="53" t="s">
        <v>146</v>
      </c>
      <c r="G6278" s="50" t="s">
        <v>138</v>
      </c>
      <c r="H6278" s="50" t="s">
        <v>144</v>
      </c>
      <c r="I6278" s="53">
        <v>34</v>
      </c>
      <c r="J6278" s="61">
        <v>0.35</v>
      </c>
      <c r="K6278" s="239">
        <f t="shared" si="393"/>
        <v>0.89049460614695708</v>
      </c>
    </row>
    <row r="6279" spans="4:11" x14ac:dyDescent="0.2">
      <c r="D6279" s="195" t="s">
        <v>429</v>
      </c>
      <c r="E6279" s="53" t="s">
        <v>40</v>
      </c>
      <c r="F6279" s="53" t="s">
        <v>146</v>
      </c>
      <c r="G6279" s="50" t="s">
        <v>138</v>
      </c>
      <c r="H6279" s="50" t="s">
        <v>144</v>
      </c>
      <c r="I6279" s="53">
        <v>35</v>
      </c>
      <c r="J6279" s="61">
        <v>0.34</v>
      </c>
      <c r="K6279" s="239">
        <f t="shared" si="393"/>
        <v>0.79300291545189505</v>
      </c>
    </row>
    <row r="6280" spans="4:11" x14ac:dyDescent="0.2">
      <c r="D6280" s="195" t="s">
        <v>429</v>
      </c>
      <c r="E6280" s="53" t="s">
        <v>40</v>
      </c>
      <c r="F6280" s="53" t="s">
        <v>146</v>
      </c>
      <c r="G6280" s="50" t="s">
        <v>138</v>
      </c>
      <c r="H6280" s="50" t="s">
        <v>144</v>
      </c>
      <c r="I6280" s="53">
        <v>36</v>
      </c>
      <c r="J6280" s="61">
        <v>0.44</v>
      </c>
      <c r="K6280" s="239">
        <f t="shared" si="393"/>
        <v>0.94307270233196161</v>
      </c>
    </row>
    <row r="6281" spans="4:11" x14ac:dyDescent="0.2">
      <c r="D6281" s="195" t="s">
        <v>429</v>
      </c>
      <c r="E6281" s="53" t="s">
        <v>40</v>
      </c>
      <c r="F6281" s="53" t="s">
        <v>146</v>
      </c>
      <c r="G6281" s="50" t="s">
        <v>138</v>
      </c>
      <c r="H6281" s="50" t="s">
        <v>144</v>
      </c>
      <c r="I6281" s="53">
        <v>38</v>
      </c>
      <c r="J6281" s="61">
        <v>0.55000000000000004</v>
      </c>
      <c r="K6281" s="239">
        <f t="shared" si="393"/>
        <v>1.0023327015599943</v>
      </c>
    </row>
    <row r="6282" spans="4:11" x14ac:dyDescent="0.2">
      <c r="D6282" s="195" t="s">
        <v>429</v>
      </c>
      <c r="E6282" s="53" t="s">
        <v>40</v>
      </c>
      <c r="F6282" s="53" t="s">
        <v>146</v>
      </c>
      <c r="G6282" s="50" t="s">
        <v>138</v>
      </c>
      <c r="H6282" s="50" t="s">
        <v>144</v>
      </c>
      <c r="I6282" s="53">
        <v>35</v>
      </c>
      <c r="J6282" s="61">
        <v>0.39</v>
      </c>
      <c r="K6282" s="239">
        <f t="shared" si="393"/>
        <v>0.90962099125364426</v>
      </c>
    </row>
    <row r="6283" spans="4:11" x14ac:dyDescent="0.2">
      <c r="D6283" s="195" t="s">
        <v>429</v>
      </c>
      <c r="E6283" s="53" t="s">
        <v>40</v>
      </c>
      <c r="F6283" s="53" t="s">
        <v>146</v>
      </c>
      <c r="G6283" s="50" t="s">
        <v>138</v>
      </c>
      <c r="H6283" s="50" t="s">
        <v>144</v>
      </c>
      <c r="I6283" s="53">
        <v>33</v>
      </c>
      <c r="J6283" s="61">
        <v>0.28999999999999998</v>
      </c>
      <c r="K6283" s="239">
        <f t="shared" si="393"/>
        <v>0.80696774911650937</v>
      </c>
    </row>
    <row r="6284" spans="4:11" x14ac:dyDescent="0.2">
      <c r="D6284" s="195" t="s">
        <v>429</v>
      </c>
      <c r="E6284" s="53" t="s">
        <v>40</v>
      </c>
      <c r="F6284" s="53" t="s">
        <v>146</v>
      </c>
      <c r="G6284" s="50" t="s">
        <v>138</v>
      </c>
      <c r="H6284" s="50" t="s">
        <v>144</v>
      </c>
      <c r="I6284" s="53">
        <v>36</v>
      </c>
      <c r="J6284" s="61">
        <v>0.39</v>
      </c>
      <c r="K6284" s="239">
        <f t="shared" si="393"/>
        <v>0.83590534979423869</v>
      </c>
    </row>
    <row r="6285" spans="4:11" x14ac:dyDescent="0.2">
      <c r="D6285" s="195" t="s">
        <v>429</v>
      </c>
      <c r="E6285" s="53" t="s">
        <v>40</v>
      </c>
      <c r="F6285" s="53" t="s">
        <v>146</v>
      </c>
      <c r="G6285" s="50" t="s">
        <v>138</v>
      </c>
      <c r="H6285" s="50" t="s">
        <v>144</v>
      </c>
      <c r="I6285" s="53">
        <v>37</v>
      </c>
      <c r="J6285" s="61">
        <v>0.47</v>
      </c>
      <c r="K6285" s="239">
        <f t="shared" si="393"/>
        <v>0.92788186287090602</v>
      </c>
    </row>
    <row r="6286" spans="4:11" x14ac:dyDescent="0.2">
      <c r="D6286" s="195" t="s">
        <v>429</v>
      </c>
      <c r="E6286" s="53" t="s">
        <v>40</v>
      </c>
      <c r="F6286" s="53" t="s">
        <v>146</v>
      </c>
      <c r="G6286" s="50" t="s">
        <v>138</v>
      </c>
      <c r="H6286" s="50" t="s">
        <v>144</v>
      </c>
      <c r="I6286" s="53">
        <v>35</v>
      </c>
      <c r="J6286" s="61">
        <v>0.63</v>
      </c>
      <c r="K6286" s="239">
        <f t="shared" si="393"/>
        <v>1.4693877551020409</v>
      </c>
    </row>
    <row r="6287" spans="4:11" x14ac:dyDescent="0.2">
      <c r="D6287" s="195" t="s">
        <v>429</v>
      </c>
      <c r="E6287" s="53" t="s">
        <v>40</v>
      </c>
      <c r="F6287" s="53" t="s">
        <v>146</v>
      </c>
      <c r="G6287" s="50" t="s">
        <v>138</v>
      </c>
      <c r="H6287" s="50" t="s">
        <v>144</v>
      </c>
      <c r="I6287" s="53">
        <v>31</v>
      </c>
      <c r="J6287" s="61">
        <v>0.44</v>
      </c>
      <c r="K6287" s="239">
        <f t="shared" si="393"/>
        <v>1.4769561276895706</v>
      </c>
    </row>
    <row r="6288" spans="4:11" x14ac:dyDescent="0.2">
      <c r="D6288" s="195" t="s">
        <v>429</v>
      </c>
      <c r="E6288" s="53" t="s">
        <v>40</v>
      </c>
      <c r="F6288" s="53" t="s">
        <v>146</v>
      </c>
      <c r="G6288" s="50" t="s">
        <v>138</v>
      </c>
      <c r="H6288" s="50" t="s">
        <v>144</v>
      </c>
      <c r="I6288" s="53">
        <v>33</v>
      </c>
      <c r="J6288" s="61">
        <v>0.34</v>
      </c>
      <c r="K6288" s="239">
        <f t="shared" si="393"/>
        <v>0.94610011965383867</v>
      </c>
    </row>
    <row r="6289" spans="4:11" x14ac:dyDescent="0.2">
      <c r="D6289" s="195" t="s">
        <v>429</v>
      </c>
      <c r="E6289" s="53" t="s">
        <v>40</v>
      </c>
      <c r="F6289" s="53" t="s">
        <v>146</v>
      </c>
      <c r="G6289" s="50" t="s">
        <v>138</v>
      </c>
      <c r="H6289" s="50" t="s">
        <v>144</v>
      </c>
      <c r="I6289" s="53">
        <v>39</v>
      </c>
      <c r="J6289" s="61">
        <v>0.49</v>
      </c>
      <c r="K6289" s="239">
        <f t="shared" si="393"/>
        <v>0.82604224616058941</v>
      </c>
    </row>
    <row r="6290" spans="4:11" x14ac:dyDescent="0.2">
      <c r="D6290" s="195" t="s">
        <v>429</v>
      </c>
      <c r="E6290" s="53" t="s">
        <v>40</v>
      </c>
      <c r="F6290" s="53" t="s">
        <v>146</v>
      </c>
      <c r="G6290" s="50" t="s">
        <v>138</v>
      </c>
      <c r="H6290" s="50" t="s">
        <v>144</v>
      </c>
      <c r="I6290" s="53">
        <v>36</v>
      </c>
      <c r="J6290" s="61">
        <v>0.42</v>
      </c>
      <c r="K6290" s="239">
        <f t="shared" si="393"/>
        <v>0.90020576131687247</v>
      </c>
    </row>
    <row r="6291" spans="4:11" x14ac:dyDescent="0.2">
      <c r="D6291" s="195" t="s">
        <v>429</v>
      </c>
      <c r="E6291" s="53" t="s">
        <v>40</v>
      </c>
      <c r="F6291" s="53" t="s">
        <v>146</v>
      </c>
      <c r="G6291" s="50" t="s">
        <v>138</v>
      </c>
      <c r="H6291" s="50" t="s">
        <v>144</v>
      </c>
      <c r="I6291" s="53">
        <v>35</v>
      </c>
      <c r="J6291" s="61">
        <v>0.39</v>
      </c>
      <c r="K6291" s="239">
        <f t="shared" si="393"/>
        <v>0.90962099125364426</v>
      </c>
    </row>
    <row r="6292" spans="4:11" x14ac:dyDescent="0.2">
      <c r="D6292" s="195" t="s">
        <v>429</v>
      </c>
      <c r="E6292" s="53" t="s">
        <v>40</v>
      </c>
      <c r="F6292" s="53" t="s">
        <v>146</v>
      </c>
      <c r="G6292" s="50" t="s">
        <v>138</v>
      </c>
      <c r="H6292" s="50" t="s">
        <v>144</v>
      </c>
      <c r="I6292" s="53">
        <v>34</v>
      </c>
      <c r="J6292" s="61">
        <v>0.31</v>
      </c>
      <c r="K6292" s="239">
        <f t="shared" si="393"/>
        <v>0.78872379401587622</v>
      </c>
    </row>
    <row r="6293" spans="4:11" x14ac:dyDescent="0.2">
      <c r="D6293" s="195" t="s">
        <v>429</v>
      </c>
      <c r="E6293" s="53" t="s">
        <v>40</v>
      </c>
      <c r="F6293" s="53" t="s">
        <v>146</v>
      </c>
      <c r="G6293" s="50" t="s">
        <v>138</v>
      </c>
      <c r="H6293" s="50" t="s">
        <v>144</v>
      </c>
      <c r="I6293" s="53">
        <v>36</v>
      </c>
      <c r="J6293" s="61">
        <v>0.4</v>
      </c>
      <c r="K6293" s="239">
        <f t="shared" si="393"/>
        <v>0.85733882030178321</v>
      </c>
    </row>
    <row r="6294" spans="4:11" x14ac:dyDescent="0.2">
      <c r="D6294" s="195" t="s">
        <v>429</v>
      </c>
      <c r="E6294" s="53" t="s">
        <v>40</v>
      </c>
      <c r="F6294" s="53" t="s">
        <v>146</v>
      </c>
      <c r="G6294" s="50" t="s">
        <v>138</v>
      </c>
      <c r="H6294" s="50" t="s">
        <v>144</v>
      </c>
      <c r="I6294" s="53">
        <v>34</v>
      </c>
      <c r="J6294" s="61">
        <v>0.34</v>
      </c>
      <c r="K6294" s="239">
        <f t="shared" si="393"/>
        <v>0.86505190311418689</v>
      </c>
    </row>
    <row r="6295" spans="4:11" x14ac:dyDescent="0.2">
      <c r="D6295" s="195" t="s">
        <v>429</v>
      </c>
      <c r="E6295" s="53" t="s">
        <v>40</v>
      </c>
      <c r="F6295" s="53" t="s">
        <v>146</v>
      </c>
      <c r="G6295" s="50" t="s">
        <v>138</v>
      </c>
      <c r="H6295" s="50" t="s">
        <v>144</v>
      </c>
      <c r="I6295" s="53">
        <v>36</v>
      </c>
      <c r="J6295" s="61">
        <v>0.41</v>
      </c>
      <c r="K6295" s="239">
        <f t="shared" si="393"/>
        <v>0.87877229080932784</v>
      </c>
    </row>
    <row r="6296" spans="4:11" x14ac:dyDescent="0.2">
      <c r="D6296" s="195" t="s">
        <v>429</v>
      </c>
      <c r="E6296" s="53" t="s">
        <v>40</v>
      </c>
      <c r="F6296" s="53" t="s">
        <v>152</v>
      </c>
      <c r="G6296" s="50" t="s">
        <v>138</v>
      </c>
      <c r="H6296" s="50" t="s">
        <v>144</v>
      </c>
      <c r="I6296" s="53">
        <v>46</v>
      </c>
      <c r="J6296" s="61">
        <v>1.07</v>
      </c>
      <c r="K6296" s="239">
        <f t="shared" si="393"/>
        <v>1.0992849510972302</v>
      </c>
    </row>
    <row r="6297" spans="4:11" x14ac:dyDescent="0.2">
      <c r="D6297" s="195" t="s">
        <v>429</v>
      </c>
      <c r="E6297" s="53" t="s">
        <v>46</v>
      </c>
      <c r="F6297" s="53" t="s">
        <v>146</v>
      </c>
      <c r="G6297" s="50" t="s">
        <v>138</v>
      </c>
      <c r="H6297" s="50" t="s">
        <v>144</v>
      </c>
      <c r="I6297" s="53">
        <v>40</v>
      </c>
      <c r="J6297" s="61">
        <v>0.71</v>
      </c>
      <c r="K6297" s="239">
        <f t="shared" si="393"/>
        <v>1.109375</v>
      </c>
    </row>
    <row r="6298" spans="4:11" x14ac:dyDescent="0.2">
      <c r="D6298" s="195" t="s">
        <v>429</v>
      </c>
      <c r="E6298" s="53" t="s">
        <v>46</v>
      </c>
      <c r="F6298" s="53" t="s">
        <v>146</v>
      </c>
      <c r="G6298" s="50" t="s">
        <v>138</v>
      </c>
      <c r="H6298" s="50" t="s">
        <v>144</v>
      </c>
      <c r="I6298" s="53">
        <v>38</v>
      </c>
      <c r="J6298" s="61">
        <v>0.6</v>
      </c>
      <c r="K6298" s="239">
        <f t="shared" si="393"/>
        <v>1.0934538562472664</v>
      </c>
    </row>
    <row r="6299" spans="4:11" x14ac:dyDescent="0.2">
      <c r="D6299" s="195" t="s">
        <v>429</v>
      </c>
      <c r="E6299" s="53" t="s">
        <v>46</v>
      </c>
      <c r="F6299" s="53" t="s">
        <v>146</v>
      </c>
      <c r="G6299" s="50" t="s">
        <v>138</v>
      </c>
      <c r="H6299" s="50" t="s">
        <v>144</v>
      </c>
      <c r="I6299" s="53">
        <v>37</v>
      </c>
      <c r="J6299" s="61">
        <v>0.53</v>
      </c>
      <c r="K6299" s="239">
        <f t="shared" si="393"/>
        <v>1.0463348666416599</v>
      </c>
    </row>
    <row r="6300" spans="4:11" x14ac:dyDescent="0.2">
      <c r="D6300" s="195" t="s">
        <v>429</v>
      </c>
      <c r="E6300" s="53" t="s">
        <v>46</v>
      </c>
      <c r="F6300" s="53" t="s">
        <v>146</v>
      </c>
      <c r="G6300" s="50" t="s">
        <v>138</v>
      </c>
      <c r="H6300" s="50" t="s">
        <v>144</v>
      </c>
      <c r="I6300" s="53">
        <v>36</v>
      </c>
      <c r="J6300" s="61">
        <v>0.48</v>
      </c>
      <c r="K6300" s="239">
        <f t="shared" si="393"/>
        <v>1.0288065843621399</v>
      </c>
    </row>
    <row r="6301" spans="4:11" x14ac:dyDescent="0.2">
      <c r="D6301" s="195" t="s">
        <v>429</v>
      </c>
      <c r="E6301" s="53" t="s">
        <v>46</v>
      </c>
      <c r="F6301" s="53" t="s">
        <v>146</v>
      </c>
      <c r="G6301" s="50" t="s">
        <v>138</v>
      </c>
      <c r="H6301" s="50" t="s">
        <v>144</v>
      </c>
      <c r="I6301" s="53">
        <v>36</v>
      </c>
      <c r="J6301" s="61">
        <v>0.48</v>
      </c>
      <c r="K6301" s="239">
        <f t="shared" si="393"/>
        <v>1.0288065843621399</v>
      </c>
    </row>
    <row r="6302" spans="4:11" x14ac:dyDescent="0.2">
      <c r="D6302" s="195" t="s">
        <v>429</v>
      </c>
      <c r="E6302" s="53" t="s">
        <v>46</v>
      </c>
      <c r="F6302" s="53" t="s">
        <v>146</v>
      </c>
      <c r="G6302" s="50" t="s">
        <v>138</v>
      </c>
      <c r="H6302" s="50" t="s">
        <v>144</v>
      </c>
      <c r="I6302" s="53">
        <v>40</v>
      </c>
      <c r="J6302" s="61">
        <v>0.73</v>
      </c>
      <c r="K6302" s="239">
        <f t="shared" si="393"/>
        <v>1.140625</v>
      </c>
    </row>
    <row r="6303" spans="4:11" x14ac:dyDescent="0.2">
      <c r="D6303" s="195" t="s">
        <v>429</v>
      </c>
      <c r="E6303" s="53" t="s">
        <v>46</v>
      </c>
      <c r="F6303" s="53" t="s">
        <v>146</v>
      </c>
      <c r="G6303" s="50" t="s">
        <v>138</v>
      </c>
      <c r="H6303" s="50" t="s">
        <v>144</v>
      </c>
      <c r="I6303" s="53">
        <v>40</v>
      </c>
      <c r="J6303" s="61">
        <v>0.75</v>
      </c>
      <c r="K6303" s="239">
        <f t="shared" si="393"/>
        <v>1.171875</v>
      </c>
    </row>
    <row r="6304" spans="4:11" x14ac:dyDescent="0.2">
      <c r="D6304" s="195" t="s">
        <v>429</v>
      </c>
      <c r="E6304" s="53" t="s">
        <v>46</v>
      </c>
      <c r="F6304" s="53" t="s">
        <v>146</v>
      </c>
      <c r="G6304" s="50" t="s">
        <v>138</v>
      </c>
      <c r="H6304" s="50" t="s">
        <v>144</v>
      </c>
      <c r="I6304" s="53">
        <v>47</v>
      </c>
      <c r="J6304" s="61">
        <v>1.23</v>
      </c>
      <c r="K6304" s="239">
        <f t="shared" si="393"/>
        <v>1.1847085905820482</v>
      </c>
    </row>
    <row r="6305" spans="4:11" x14ac:dyDescent="0.2">
      <c r="D6305" s="195" t="s">
        <v>429</v>
      </c>
      <c r="E6305" s="53" t="s">
        <v>46</v>
      </c>
      <c r="F6305" s="53" t="s">
        <v>146</v>
      </c>
      <c r="G6305" s="50" t="s">
        <v>138</v>
      </c>
      <c r="H6305" s="50" t="s">
        <v>144</v>
      </c>
      <c r="I6305" s="53">
        <v>34</v>
      </c>
      <c r="J6305" s="61">
        <v>0.36</v>
      </c>
      <c r="K6305" s="239">
        <f t="shared" si="393"/>
        <v>0.91593730917972727</v>
      </c>
    </row>
    <row r="6306" spans="4:11" x14ac:dyDescent="0.2">
      <c r="D6306" s="195" t="s">
        <v>429</v>
      </c>
      <c r="E6306" s="53" t="s">
        <v>46</v>
      </c>
      <c r="F6306" s="53" t="s">
        <v>146</v>
      </c>
      <c r="G6306" s="50" t="s">
        <v>138</v>
      </c>
      <c r="H6306" s="50" t="s">
        <v>144</v>
      </c>
      <c r="I6306" s="53">
        <v>40</v>
      </c>
      <c r="J6306" s="61">
        <v>0.6</v>
      </c>
      <c r="K6306" s="239">
        <f t="shared" ref="K6306:K6369" si="394">IF(J6306="","",(J6306*100000)/(I6306^3))</f>
        <v>0.9375</v>
      </c>
    </row>
    <row r="6307" spans="4:11" x14ac:dyDescent="0.2">
      <c r="D6307" s="195" t="s">
        <v>429</v>
      </c>
      <c r="E6307" s="53" t="s">
        <v>46</v>
      </c>
      <c r="F6307" s="53" t="s">
        <v>146</v>
      </c>
      <c r="G6307" s="50" t="s">
        <v>138</v>
      </c>
      <c r="H6307" s="50" t="s">
        <v>144</v>
      </c>
      <c r="I6307" s="53">
        <v>37</v>
      </c>
      <c r="J6307" s="61">
        <v>0.54</v>
      </c>
      <c r="K6307" s="239">
        <f t="shared" si="394"/>
        <v>1.0660770339367855</v>
      </c>
    </row>
    <row r="6308" spans="4:11" x14ac:dyDescent="0.2">
      <c r="D6308" s="195" t="s">
        <v>429</v>
      </c>
      <c r="E6308" s="53" t="s">
        <v>46</v>
      </c>
      <c r="F6308" s="53" t="s">
        <v>146</v>
      </c>
      <c r="G6308" s="50" t="s">
        <v>138</v>
      </c>
      <c r="H6308" s="50" t="s">
        <v>144</v>
      </c>
      <c r="I6308" s="53">
        <v>38</v>
      </c>
      <c r="J6308" s="61">
        <v>0.62</v>
      </c>
      <c r="K6308" s="239">
        <f t="shared" si="394"/>
        <v>1.1299023181221752</v>
      </c>
    </row>
    <row r="6309" spans="4:11" x14ac:dyDescent="0.2">
      <c r="D6309" s="195" t="s">
        <v>429</v>
      </c>
      <c r="E6309" s="53" t="s">
        <v>46</v>
      </c>
      <c r="F6309" s="53" t="s">
        <v>146</v>
      </c>
      <c r="G6309" s="50" t="s">
        <v>138</v>
      </c>
      <c r="H6309" s="50" t="s">
        <v>144</v>
      </c>
      <c r="I6309" s="53">
        <v>41</v>
      </c>
      <c r="J6309" s="61">
        <v>0.72</v>
      </c>
      <c r="K6309" s="239">
        <f t="shared" si="394"/>
        <v>1.0446743372847174</v>
      </c>
    </row>
    <row r="6310" spans="4:11" x14ac:dyDescent="0.2">
      <c r="D6310" s="195" t="s">
        <v>429</v>
      </c>
      <c r="E6310" s="53" t="s">
        <v>46</v>
      </c>
      <c r="F6310" s="53" t="s">
        <v>146</v>
      </c>
      <c r="G6310" s="50" t="s">
        <v>138</v>
      </c>
      <c r="H6310" s="50" t="s">
        <v>144</v>
      </c>
      <c r="I6310" s="53">
        <v>40</v>
      </c>
      <c r="J6310" s="61">
        <v>0.75</v>
      </c>
      <c r="K6310" s="239">
        <f t="shared" si="394"/>
        <v>1.171875</v>
      </c>
    </row>
    <row r="6311" spans="4:11" x14ac:dyDescent="0.2">
      <c r="D6311" s="195" t="s">
        <v>429</v>
      </c>
      <c r="E6311" s="53" t="s">
        <v>46</v>
      </c>
      <c r="F6311" s="53" t="s">
        <v>146</v>
      </c>
      <c r="G6311" s="50" t="s">
        <v>138</v>
      </c>
      <c r="H6311" s="50" t="s">
        <v>144</v>
      </c>
      <c r="I6311" s="53">
        <v>37</v>
      </c>
      <c r="J6311" s="61">
        <v>0.5</v>
      </c>
      <c r="K6311" s="239">
        <f t="shared" si="394"/>
        <v>0.98710836475628294</v>
      </c>
    </row>
    <row r="6312" spans="4:11" x14ac:dyDescent="0.2">
      <c r="D6312" s="195" t="s">
        <v>429</v>
      </c>
      <c r="E6312" s="53" t="s">
        <v>46</v>
      </c>
      <c r="F6312" s="53" t="s">
        <v>146</v>
      </c>
      <c r="G6312" s="50" t="s">
        <v>138</v>
      </c>
      <c r="H6312" s="50" t="s">
        <v>144</v>
      </c>
      <c r="I6312" s="53">
        <v>34</v>
      </c>
      <c r="J6312" s="61">
        <v>0.35</v>
      </c>
      <c r="K6312" s="239">
        <f t="shared" si="394"/>
        <v>0.89049460614695708</v>
      </c>
    </row>
    <row r="6313" spans="4:11" x14ac:dyDescent="0.2">
      <c r="D6313" s="195" t="s">
        <v>429</v>
      </c>
      <c r="E6313" s="53" t="s">
        <v>46</v>
      </c>
      <c r="F6313" s="53" t="s">
        <v>146</v>
      </c>
      <c r="G6313" s="50" t="s">
        <v>138</v>
      </c>
      <c r="H6313" s="50" t="s">
        <v>144</v>
      </c>
      <c r="I6313" s="53">
        <v>36</v>
      </c>
      <c r="J6313" s="61">
        <v>0.48</v>
      </c>
      <c r="K6313" s="239">
        <f t="shared" si="394"/>
        <v>1.0288065843621399</v>
      </c>
    </row>
    <row r="6314" spans="4:11" x14ac:dyDescent="0.2">
      <c r="D6314" s="195" t="s">
        <v>429</v>
      </c>
      <c r="E6314" s="53" t="s">
        <v>46</v>
      </c>
      <c r="F6314" s="53" t="s">
        <v>146</v>
      </c>
      <c r="G6314" s="50" t="s">
        <v>138</v>
      </c>
      <c r="H6314" s="50" t="s">
        <v>144</v>
      </c>
      <c r="I6314" s="53">
        <v>37</v>
      </c>
      <c r="J6314" s="61">
        <v>0.47</v>
      </c>
      <c r="K6314" s="239">
        <f t="shared" si="394"/>
        <v>0.92788186287090602</v>
      </c>
    </row>
    <row r="6315" spans="4:11" x14ac:dyDescent="0.2">
      <c r="D6315" s="195" t="s">
        <v>429</v>
      </c>
      <c r="E6315" s="53" t="s">
        <v>46</v>
      </c>
      <c r="F6315" s="53" t="s">
        <v>146</v>
      </c>
      <c r="G6315" s="50" t="s">
        <v>138</v>
      </c>
      <c r="H6315" s="50" t="s">
        <v>144</v>
      </c>
      <c r="I6315" s="53">
        <v>36</v>
      </c>
      <c r="J6315" s="61">
        <v>0.39</v>
      </c>
      <c r="K6315" s="239">
        <f t="shared" si="394"/>
        <v>0.83590534979423869</v>
      </c>
    </row>
    <row r="6316" spans="4:11" x14ac:dyDescent="0.2">
      <c r="D6316" s="195" t="s">
        <v>429</v>
      </c>
      <c r="E6316" s="53" t="s">
        <v>46</v>
      </c>
      <c r="F6316" s="53" t="s">
        <v>152</v>
      </c>
      <c r="G6316" s="50" t="s">
        <v>138</v>
      </c>
      <c r="H6316" s="50" t="s">
        <v>144</v>
      </c>
      <c r="I6316" s="53">
        <v>64</v>
      </c>
      <c r="J6316" s="61">
        <v>2.75</v>
      </c>
      <c r="K6316" s="239">
        <f t="shared" si="394"/>
        <v>1.049041748046875</v>
      </c>
    </row>
    <row r="6317" spans="4:11" x14ac:dyDescent="0.2">
      <c r="D6317" s="195" t="s">
        <v>429</v>
      </c>
      <c r="E6317" s="53" t="s">
        <v>54</v>
      </c>
      <c r="F6317" s="53" t="s">
        <v>142</v>
      </c>
      <c r="G6317" s="50" t="s">
        <v>138</v>
      </c>
      <c r="H6317" s="50" t="s">
        <v>144</v>
      </c>
      <c r="I6317" s="53">
        <v>62</v>
      </c>
      <c r="J6317" s="61">
        <v>2.12</v>
      </c>
      <c r="K6317" s="239">
        <f t="shared" si="394"/>
        <v>0.88953039508576415</v>
      </c>
    </row>
    <row r="6318" spans="4:11" x14ac:dyDescent="0.2">
      <c r="D6318" s="195" t="s">
        <v>429</v>
      </c>
      <c r="E6318" s="53" t="s">
        <v>54</v>
      </c>
      <c r="F6318" s="53" t="s">
        <v>142</v>
      </c>
      <c r="G6318" s="50" t="s">
        <v>138</v>
      </c>
      <c r="H6318" s="50" t="s">
        <v>144</v>
      </c>
      <c r="I6318" s="53">
        <v>52</v>
      </c>
      <c r="J6318" s="61">
        <v>1.18</v>
      </c>
      <c r="K6318" s="239">
        <f t="shared" si="394"/>
        <v>0.8392125625853436</v>
      </c>
    </row>
    <row r="6319" spans="4:11" x14ac:dyDescent="0.2">
      <c r="D6319" s="195" t="s">
        <v>429</v>
      </c>
      <c r="E6319" s="53" t="s">
        <v>54</v>
      </c>
      <c r="F6319" s="53" t="s">
        <v>146</v>
      </c>
      <c r="G6319" s="50" t="s">
        <v>138</v>
      </c>
      <c r="H6319" s="50" t="s">
        <v>144</v>
      </c>
      <c r="I6319" s="53">
        <v>35</v>
      </c>
      <c r="J6319" s="61">
        <v>0.37</v>
      </c>
      <c r="K6319" s="239">
        <f t="shared" si="394"/>
        <v>0.86297376093294464</v>
      </c>
    </row>
    <row r="6320" spans="4:11" x14ac:dyDescent="0.2">
      <c r="D6320" s="195" t="s">
        <v>429</v>
      </c>
      <c r="E6320" s="53" t="s">
        <v>54</v>
      </c>
      <c r="F6320" s="53" t="s">
        <v>146</v>
      </c>
      <c r="G6320" s="50" t="s">
        <v>138</v>
      </c>
      <c r="H6320" s="50" t="s">
        <v>144</v>
      </c>
      <c r="I6320" s="53">
        <v>39</v>
      </c>
      <c r="J6320" s="61">
        <v>0.67</v>
      </c>
      <c r="K6320" s="239">
        <f t="shared" si="394"/>
        <v>1.1294863365869283</v>
      </c>
    </row>
    <row r="6321" spans="4:11" x14ac:dyDescent="0.2">
      <c r="D6321" s="195" t="s">
        <v>429</v>
      </c>
      <c r="E6321" s="53" t="s">
        <v>54</v>
      </c>
      <c r="F6321" s="53" t="s">
        <v>146</v>
      </c>
      <c r="G6321" s="50" t="s">
        <v>138</v>
      </c>
      <c r="H6321" s="50" t="s">
        <v>144</v>
      </c>
      <c r="I6321" s="53">
        <v>34</v>
      </c>
      <c r="J6321" s="61">
        <v>0.42</v>
      </c>
      <c r="K6321" s="239">
        <f t="shared" si="394"/>
        <v>1.0685935273763485</v>
      </c>
    </row>
    <row r="6322" spans="4:11" x14ac:dyDescent="0.2">
      <c r="D6322" s="195" t="s">
        <v>429</v>
      </c>
      <c r="E6322" s="53" t="s">
        <v>54</v>
      </c>
      <c r="F6322" s="53" t="s">
        <v>146</v>
      </c>
      <c r="G6322" s="50" t="s">
        <v>138</v>
      </c>
      <c r="H6322" s="50" t="s">
        <v>144</v>
      </c>
      <c r="I6322" s="53">
        <v>39</v>
      </c>
      <c r="J6322" s="61">
        <v>0.63</v>
      </c>
      <c r="K6322" s="239">
        <f t="shared" si="394"/>
        <v>1.0620543164921863</v>
      </c>
    </row>
    <row r="6323" spans="4:11" x14ac:dyDescent="0.2">
      <c r="D6323" s="195" t="s">
        <v>429</v>
      </c>
      <c r="E6323" s="53" t="s">
        <v>54</v>
      </c>
      <c r="F6323" s="53" t="s">
        <v>146</v>
      </c>
      <c r="G6323" s="50" t="s">
        <v>138</v>
      </c>
      <c r="H6323" s="50" t="s">
        <v>144</v>
      </c>
      <c r="I6323" s="53">
        <v>42</v>
      </c>
      <c r="J6323" s="61">
        <v>0.74</v>
      </c>
      <c r="K6323" s="239">
        <f t="shared" si="394"/>
        <v>0.99881222330201924</v>
      </c>
    </row>
    <row r="6324" spans="4:11" x14ac:dyDescent="0.2">
      <c r="D6324" s="195" t="s">
        <v>429</v>
      </c>
      <c r="E6324" s="53" t="s">
        <v>54</v>
      </c>
      <c r="F6324" s="53" t="s">
        <v>146</v>
      </c>
      <c r="G6324" s="50" t="s">
        <v>138</v>
      </c>
      <c r="H6324" s="50" t="s">
        <v>144</v>
      </c>
      <c r="I6324" s="53">
        <v>44</v>
      </c>
      <c r="J6324" s="61">
        <v>0.84</v>
      </c>
      <c r="K6324" s="239">
        <f t="shared" si="394"/>
        <v>0.98610067618332076</v>
      </c>
    </row>
    <row r="6325" spans="4:11" x14ac:dyDescent="0.2">
      <c r="D6325" s="195" t="s">
        <v>429</v>
      </c>
      <c r="E6325" s="53" t="s">
        <v>54</v>
      </c>
      <c r="F6325" s="53" t="s">
        <v>146</v>
      </c>
      <c r="G6325" s="50" t="s">
        <v>138</v>
      </c>
      <c r="H6325" s="50" t="s">
        <v>144</v>
      </c>
      <c r="I6325" s="53">
        <v>41</v>
      </c>
      <c r="J6325" s="61">
        <v>0.74</v>
      </c>
      <c r="K6325" s="239">
        <f t="shared" si="394"/>
        <v>1.0736930688759594</v>
      </c>
    </row>
    <row r="6326" spans="4:11" x14ac:dyDescent="0.2">
      <c r="D6326" s="195" t="s">
        <v>429</v>
      </c>
      <c r="E6326" s="53" t="s">
        <v>54</v>
      </c>
      <c r="F6326" s="53" t="s">
        <v>146</v>
      </c>
      <c r="G6326" s="50" t="s">
        <v>138</v>
      </c>
      <c r="H6326" s="50" t="s">
        <v>144</v>
      </c>
      <c r="I6326" s="53">
        <v>37</v>
      </c>
      <c r="J6326" s="61">
        <v>0.44</v>
      </c>
      <c r="K6326" s="239">
        <f t="shared" si="394"/>
        <v>0.86865536098552898</v>
      </c>
    </row>
    <row r="6327" spans="4:11" x14ac:dyDescent="0.2">
      <c r="D6327" s="195" t="s">
        <v>429</v>
      </c>
      <c r="E6327" s="53" t="s">
        <v>54</v>
      </c>
      <c r="F6327" s="53" t="s">
        <v>146</v>
      </c>
      <c r="G6327" s="50" t="s">
        <v>138</v>
      </c>
      <c r="H6327" s="50" t="s">
        <v>144</v>
      </c>
      <c r="I6327" s="53">
        <v>39</v>
      </c>
      <c r="J6327" s="61">
        <v>0.54</v>
      </c>
      <c r="K6327" s="239">
        <f t="shared" si="394"/>
        <v>0.91033227127901684</v>
      </c>
    </row>
    <row r="6328" spans="4:11" x14ac:dyDescent="0.2">
      <c r="D6328" s="195" t="s">
        <v>429</v>
      </c>
      <c r="E6328" s="53" t="s">
        <v>54</v>
      </c>
      <c r="F6328" s="53" t="s">
        <v>146</v>
      </c>
      <c r="G6328" s="50" t="s">
        <v>138</v>
      </c>
      <c r="H6328" s="50" t="s">
        <v>144</v>
      </c>
      <c r="I6328" s="53">
        <v>36</v>
      </c>
      <c r="J6328" s="61">
        <v>0.43</v>
      </c>
      <c r="K6328" s="239">
        <f t="shared" si="394"/>
        <v>0.92163923182441698</v>
      </c>
    </row>
    <row r="6329" spans="4:11" x14ac:dyDescent="0.2">
      <c r="D6329" s="195" t="s">
        <v>429</v>
      </c>
      <c r="E6329" s="53" t="s">
        <v>54</v>
      </c>
      <c r="F6329" s="53" t="s">
        <v>146</v>
      </c>
      <c r="G6329" s="50" t="s">
        <v>138</v>
      </c>
      <c r="H6329" s="50" t="s">
        <v>144</v>
      </c>
      <c r="I6329" s="53">
        <v>34</v>
      </c>
      <c r="J6329" s="61">
        <v>0.33</v>
      </c>
      <c r="K6329" s="239">
        <f t="shared" si="394"/>
        <v>0.8396092000814166</v>
      </c>
    </row>
    <row r="6330" spans="4:11" x14ac:dyDescent="0.2">
      <c r="D6330" s="195" t="s">
        <v>429</v>
      </c>
      <c r="E6330" s="53" t="s">
        <v>54</v>
      </c>
      <c r="F6330" s="53" t="s">
        <v>146</v>
      </c>
      <c r="G6330" s="50" t="s">
        <v>138</v>
      </c>
      <c r="H6330" s="50" t="s">
        <v>144</v>
      </c>
      <c r="I6330" s="53">
        <v>31</v>
      </c>
      <c r="J6330" s="61">
        <v>0.67</v>
      </c>
      <c r="K6330" s="239">
        <f t="shared" si="394"/>
        <v>2.2490013762545735</v>
      </c>
    </row>
    <row r="6331" spans="4:11" x14ac:dyDescent="0.2">
      <c r="D6331" s="195" t="s">
        <v>429</v>
      </c>
      <c r="E6331" s="53" t="s">
        <v>54</v>
      </c>
      <c r="F6331" s="53" t="s">
        <v>146</v>
      </c>
      <c r="G6331" s="50" t="s">
        <v>138</v>
      </c>
      <c r="H6331" s="50" t="s">
        <v>144</v>
      </c>
      <c r="I6331" s="53">
        <v>35</v>
      </c>
      <c r="J6331" s="61">
        <v>0.39</v>
      </c>
      <c r="K6331" s="239">
        <f t="shared" si="394"/>
        <v>0.90962099125364426</v>
      </c>
    </row>
    <row r="6332" spans="4:11" x14ac:dyDescent="0.2">
      <c r="D6332" s="195" t="s">
        <v>429</v>
      </c>
      <c r="E6332" s="53" t="s">
        <v>54</v>
      </c>
      <c r="F6332" s="53" t="s">
        <v>146</v>
      </c>
      <c r="G6332" s="50" t="s">
        <v>138</v>
      </c>
      <c r="H6332" s="50" t="s">
        <v>144</v>
      </c>
      <c r="I6332" s="53">
        <v>33</v>
      </c>
      <c r="J6332" s="61">
        <v>0.61</v>
      </c>
      <c r="K6332" s="239">
        <f t="shared" si="394"/>
        <v>1.6974149205554163</v>
      </c>
    </row>
    <row r="6333" spans="4:11" x14ac:dyDescent="0.2">
      <c r="D6333" s="195" t="s">
        <v>429</v>
      </c>
      <c r="E6333" s="53" t="s">
        <v>54</v>
      </c>
      <c r="F6333" s="53" t="s">
        <v>146</v>
      </c>
      <c r="G6333" s="50" t="s">
        <v>138</v>
      </c>
      <c r="H6333" s="50" t="s">
        <v>144</v>
      </c>
      <c r="I6333" s="53">
        <v>36</v>
      </c>
      <c r="J6333" s="61">
        <v>0.44</v>
      </c>
      <c r="K6333" s="239">
        <f t="shared" si="394"/>
        <v>0.94307270233196161</v>
      </c>
    </row>
    <row r="6334" spans="4:11" x14ac:dyDescent="0.2">
      <c r="D6334" s="195" t="s">
        <v>429</v>
      </c>
      <c r="E6334" s="53" t="s">
        <v>54</v>
      </c>
      <c r="F6334" s="53" t="s">
        <v>146</v>
      </c>
      <c r="G6334" s="50" t="s">
        <v>138</v>
      </c>
      <c r="H6334" s="50" t="s">
        <v>144</v>
      </c>
      <c r="I6334" s="53">
        <v>35</v>
      </c>
      <c r="J6334" s="61">
        <v>0.48</v>
      </c>
      <c r="K6334" s="239">
        <f t="shared" si="394"/>
        <v>1.119533527696793</v>
      </c>
    </row>
    <row r="6335" spans="4:11" x14ac:dyDescent="0.2">
      <c r="D6335" s="195" t="s">
        <v>429</v>
      </c>
      <c r="E6335" s="53" t="s">
        <v>54</v>
      </c>
      <c r="F6335" s="53" t="s">
        <v>146</v>
      </c>
      <c r="G6335" s="50" t="s">
        <v>138</v>
      </c>
      <c r="H6335" s="50" t="s">
        <v>144</v>
      </c>
      <c r="I6335" s="53">
        <v>34</v>
      </c>
      <c r="J6335" s="61">
        <v>0.3</v>
      </c>
      <c r="K6335" s="239">
        <f t="shared" si="394"/>
        <v>0.76328109098310604</v>
      </c>
    </row>
    <row r="6336" spans="4:11" x14ac:dyDescent="0.2">
      <c r="D6336" s="195" t="s">
        <v>429</v>
      </c>
      <c r="E6336" s="53" t="s">
        <v>54</v>
      </c>
      <c r="F6336" s="53" t="s">
        <v>146</v>
      </c>
      <c r="G6336" s="50" t="s">
        <v>138</v>
      </c>
      <c r="H6336" s="50" t="s">
        <v>144</v>
      </c>
      <c r="I6336" s="53">
        <v>37</v>
      </c>
      <c r="J6336" s="61">
        <v>0.41</v>
      </c>
      <c r="K6336" s="239">
        <f t="shared" si="394"/>
        <v>0.80942885910015205</v>
      </c>
    </row>
    <row r="6337" spans="4:11" x14ac:dyDescent="0.2">
      <c r="D6337" s="195" t="s">
        <v>429</v>
      </c>
      <c r="E6337" s="53" t="s">
        <v>54</v>
      </c>
      <c r="F6337" s="53" t="s">
        <v>146</v>
      </c>
      <c r="G6337" s="50" t="s">
        <v>138</v>
      </c>
      <c r="H6337" s="50" t="s">
        <v>144</v>
      </c>
      <c r="I6337" s="53">
        <v>37</v>
      </c>
      <c r="J6337" s="61">
        <v>0.48</v>
      </c>
      <c r="K6337" s="239">
        <f t="shared" si="394"/>
        <v>0.94762403016603158</v>
      </c>
    </row>
    <row r="6338" spans="4:11" x14ac:dyDescent="0.2">
      <c r="D6338" s="195" t="s">
        <v>429</v>
      </c>
      <c r="E6338" s="53" t="s">
        <v>54</v>
      </c>
      <c r="F6338" s="53" t="s">
        <v>146</v>
      </c>
      <c r="G6338" s="50" t="s">
        <v>138</v>
      </c>
      <c r="H6338" s="50" t="s">
        <v>144</v>
      </c>
      <c r="I6338" s="53">
        <v>34</v>
      </c>
      <c r="J6338" s="61">
        <v>0.3</v>
      </c>
      <c r="K6338" s="239">
        <f t="shared" si="394"/>
        <v>0.76328109098310604</v>
      </c>
    </row>
    <row r="6339" spans="4:11" x14ac:dyDescent="0.2">
      <c r="D6339" s="195" t="s">
        <v>429</v>
      </c>
      <c r="E6339" s="53" t="s">
        <v>54</v>
      </c>
      <c r="F6339" s="53" t="s">
        <v>146</v>
      </c>
      <c r="G6339" s="50" t="s">
        <v>138</v>
      </c>
      <c r="H6339" s="50" t="s">
        <v>144</v>
      </c>
      <c r="I6339" s="53">
        <v>43</v>
      </c>
      <c r="J6339" s="61">
        <v>0.91</v>
      </c>
      <c r="K6339" s="239">
        <f t="shared" si="394"/>
        <v>1.1445533097714666</v>
      </c>
    </row>
    <row r="6340" spans="4:11" x14ac:dyDescent="0.2">
      <c r="D6340" s="195" t="s">
        <v>429</v>
      </c>
      <c r="E6340" s="53" t="s">
        <v>54</v>
      </c>
      <c r="F6340" s="53" t="s">
        <v>146</v>
      </c>
      <c r="G6340" s="50" t="s">
        <v>138</v>
      </c>
      <c r="H6340" s="50" t="s">
        <v>144</v>
      </c>
      <c r="I6340" s="53">
        <v>45</v>
      </c>
      <c r="J6340" s="61">
        <v>1.07</v>
      </c>
      <c r="K6340" s="239">
        <f t="shared" si="394"/>
        <v>1.1742112482853224</v>
      </c>
    </row>
    <row r="6341" spans="4:11" x14ac:dyDescent="0.2">
      <c r="D6341" s="195" t="s">
        <v>429</v>
      </c>
      <c r="E6341" s="53" t="s">
        <v>54</v>
      </c>
      <c r="F6341" s="53" t="s">
        <v>146</v>
      </c>
      <c r="G6341" s="50" t="s">
        <v>138</v>
      </c>
      <c r="H6341" s="50" t="s">
        <v>144</v>
      </c>
      <c r="I6341" s="53">
        <v>46</v>
      </c>
      <c r="J6341" s="61">
        <v>1.21</v>
      </c>
      <c r="K6341" s="239">
        <f t="shared" si="394"/>
        <v>1.2431166269417275</v>
      </c>
    </row>
    <row r="6342" spans="4:11" x14ac:dyDescent="0.2">
      <c r="D6342" s="195" t="s">
        <v>429</v>
      </c>
      <c r="E6342" s="53" t="s">
        <v>54</v>
      </c>
      <c r="F6342" s="53" t="s">
        <v>146</v>
      </c>
      <c r="G6342" s="50" t="s">
        <v>138</v>
      </c>
      <c r="H6342" s="50" t="s">
        <v>148</v>
      </c>
      <c r="I6342" s="53">
        <v>92</v>
      </c>
      <c r="J6342" s="61">
        <v>7.93</v>
      </c>
      <c r="K6342" s="239">
        <f t="shared" si="394"/>
        <v>1.0183796334347004</v>
      </c>
    </row>
    <row r="6343" spans="4:11" x14ac:dyDescent="0.2">
      <c r="D6343" s="195" t="s">
        <v>429</v>
      </c>
      <c r="E6343" s="53" t="s">
        <v>54</v>
      </c>
      <c r="F6343" s="53" t="s">
        <v>152</v>
      </c>
      <c r="G6343" s="50" t="s">
        <v>138</v>
      </c>
      <c r="H6343" s="50" t="s">
        <v>144</v>
      </c>
      <c r="I6343" s="53">
        <v>54</v>
      </c>
      <c r="J6343" s="61">
        <v>1.75</v>
      </c>
      <c r="K6343" s="239">
        <f t="shared" si="394"/>
        <v>1.1113651374282376</v>
      </c>
    </row>
    <row r="6344" spans="4:11" x14ac:dyDescent="0.2">
      <c r="D6344" s="195" t="s">
        <v>429</v>
      </c>
      <c r="E6344" s="53" t="s">
        <v>54</v>
      </c>
      <c r="F6344" s="53" t="s">
        <v>152</v>
      </c>
      <c r="G6344" s="50" t="s">
        <v>138</v>
      </c>
      <c r="H6344" s="50" t="s">
        <v>144</v>
      </c>
      <c r="I6344" s="53">
        <v>50</v>
      </c>
      <c r="J6344" s="61">
        <v>1.34</v>
      </c>
      <c r="K6344" s="239">
        <f t="shared" si="394"/>
        <v>1.0720000000000001</v>
      </c>
    </row>
    <row r="6345" spans="4:11" x14ac:dyDescent="0.2">
      <c r="D6345" s="195" t="s">
        <v>429</v>
      </c>
      <c r="E6345" s="53" t="s">
        <v>54</v>
      </c>
      <c r="F6345" s="53" t="s">
        <v>152</v>
      </c>
      <c r="G6345" s="50" t="s">
        <v>138</v>
      </c>
      <c r="H6345" s="50" t="s">
        <v>144</v>
      </c>
      <c r="I6345" s="53">
        <v>50</v>
      </c>
      <c r="J6345" s="61">
        <v>1.41</v>
      </c>
      <c r="K6345" s="239">
        <f t="shared" si="394"/>
        <v>1.1279999999999999</v>
      </c>
    </row>
    <row r="6346" spans="4:11" x14ac:dyDescent="0.2">
      <c r="D6346" s="195" t="s">
        <v>429</v>
      </c>
      <c r="E6346" s="53" t="s">
        <v>54</v>
      </c>
      <c r="F6346" s="53" t="s">
        <v>152</v>
      </c>
      <c r="G6346" s="50" t="s">
        <v>138</v>
      </c>
      <c r="H6346" s="50" t="s">
        <v>144</v>
      </c>
      <c r="I6346" s="53">
        <v>51</v>
      </c>
      <c r="J6346" s="61">
        <v>1.34</v>
      </c>
      <c r="K6346" s="239">
        <f t="shared" si="394"/>
        <v>1.0101695426344317</v>
      </c>
    </row>
    <row r="6347" spans="4:11" x14ac:dyDescent="0.2">
      <c r="D6347" s="195" t="s">
        <v>430</v>
      </c>
      <c r="E6347" s="53" t="s">
        <v>392</v>
      </c>
      <c r="F6347" s="53" t="s">
        <v>146</v>
      </c>
      <c r="G6347" s="50" t="s">
        <v>138</v>
      </c>
      <c r="H6347" s="50" t="s">
        <v>144</v>
      </c>
      <c r="I6347" s="53">
        <v>34</v>
      </c>
      <c r="J6347" s="61">
        <v>0.34</v>
      </c>
      <c r="K6347" s="239">
        <f t="shared" si="394"/>
        <v>0.86505190311418689</v>
      </c>
    </row>
    <row r="6348" spans="4:11" x14ac:dyDescent="0.2">
      <c r="D6348" s="195" t="s">
        <v>430</v>
      </c>
      <c r="E6348" s="53" t="s">
        <v>392</v>
      </c>
      <c r="F6348" s="53" t="s">
        <v>146</v>
      </c>
      <c r="G6348" s="50" t="s">
        <v>138</v>
      </c>
      <c r="H6348" s="50" t="s">
        <v>144</v>
      </c>
      <c r="I6348" s="53">
        <v>36</v>
      </c>
      <c r="J6348" s="61">
        <v>0.42</v>
      </c>
      <c r="K6348" s="239">
        <f t="shared" si="394"/>
        <v>0.90020576131687247</v>
      </c>
    </row>
    <row r="6349" spans="4:11" x14ac:dyDescent="0.2">
      <c r="D6349" s="195" t="s">
        <v>430</v>
      </c>
      <c r="E6349" s="53" t="s">
        <v>392</v>
      </c>
      <c r="F6349" s="53" t="s">
        <v>146</v>
      </c>
      <c r="G6349" s="50" t="s">
        <v>138</v>
      </c>
      <c r="H6349" s="50" t="s">
        <v>144</v>
      </c>
      <c r="I6349" s="53">
        <v>25</v>
      </c>
      <c r="J6349" s="61">
        <v>0.34</v>
      </c>
      <c r="K6349" s="239">
        <f t="shared" si="394"/>
        <v>2.1760000000000002</v>
      </c>
    </row>
    <row r="6350" spans="4:11" x14ac:dyDescent="0.2">
      <c r="D6350" s="195" t="s">
        <v>430</v>
      </c>
      <c r="E6350" s="53" t="s">
        <v>392</v>
      </c>
      <c r="F6350" s="53" t="s">
        <v>146</v>
      </c>
      <c r="G6350" s="50" t="s">
        <v>138</v>
      </c>
      <c r="H6350" s="50" t="s">
        <v>144</v>
      </c>
      <c r="I6350" s="53">
        <v>38</v>
      </c>
      <c r="J6350" s="61">
        <v>0.53</v>
      </c>
      <c r="K6350" s="239">
        <f t="shared" si="394"/>
        <v>0.9658842396850853</v>
      </c>
    </row>
    <row r="6351" spans="4:11" x14ac:dyDescent="0.2">
      <c r="D6351" s="195" t="s">
        <v>430</v>
      </c>
      <c r="E6351" s="53" t="s">
        <v>392</v>
      </c>
      <c r="F6351" s="53" t="s">
        <v>146</v>
      </c>
      <c r="G6351" s="50" t="s">
        <v>138</v>
      </c>
      <c r="H6351" s="50" t="s">
        <v>144</v>
      </c>
      <c r="I6351" s="53">
        <v>35</v>
      </c>
      <c r="J6351" s="61">
        <v>0.38</v>
      </c>
      <c r="K6351" s="239">
        <f t="shared" si="394"/>
        <v>0.88629737609329451</v>
      </c>
    </row>
    <row r="6352" spans="4:11" x14ac:dyDescent="0.2">
      <c r="D6352" s="195" t="s">
        <v>430</v>
      </c>
      <c r="E6352" s="53" t="s">
        <v>392</v>
      </c>
      <c r="F6352" s="53" t="s">
        <v>146</v>
      </c>
      <c r="G6352" s="50" t="s">
        <v>138</v>
      </c>
      <c r="H6352" s="50" t="s">
        <v>144</v>
      </c>
      <c r="I6352" s="53">
        <v>39</v>
      </c>
      <c r="J6352" s="61">
        <v>0.56999999999999995</v>
      </c>
      <c r="K6352" s="239">
        <f t="shared" si="394"/>
        <v>0.96090628635007325</v>
      </c>
    </row>
    <row r="6353" spans="4:11" x14ac:dyDescent="0.2">
      <c r="D6353" s="195" t="s">
        <v>430</v>
      </c>
      <c r="E6353" s="53" t="s">
        <v>392</v>
      </c>
      <c r="F6353" s="53" t="s">
        <v>146</v>
      </c>
      <c r="G6353" s="50" t="s">
        <v>138</v>
      </c>
      <c r="H6353" s="50" t="s">
        <v>144</v>
      </c>
      <c r="I6353" s="53">
        <v>37</v>
      </c>
      <c r="J6353" s="61">
        <v>0.43</v>
      </c>
      <c r="K6353" s="239">
        <f t="shared" si="394"/>
        <v>0.8489131936904033</v>
      </c>
    </row>
    <row r="6354" spans="4:11" x14ac:dyDescent="0.2">
      <c r="D6354" s="195" t="s">
        <v>430</v>
      </c>
      <c r="E6354" s="53" t="s">
        <v>392</v>
      </c>
      <c r="F6354" s="53" t="s">
        <v>146</v>
      </c>
      <c r="G6354" s="50" t="s">
        <v>138</v>
      </c>
      <c r="H6354" s="50" t="s">
        <v>144</v>
      </c>
      <c r="I6354" s="53">
        <v>40</v>
      </c>
      <c r="J6354" s="61">
        <v>0.68</v>
      </c>
      <c r="K6354" s="239">
        <f t="shared" si="394"/>
        <v>1.0625</v>
      </c>
    </row>
    <row r="6355" spans="4:11" x14ac:dyDescent="0.2">
      <c r="D6355" s="195" t="s">
        <v>430</v>
      </c>
      <c r="E6355" s="53" t="s">
        <v>392</v>
      </c>
      <c r="F6355" s="53" t="s">
        <v>146</v>
      </c>
      <c r="G6355" s="50" t="s">
        <v>138</v>
      </c>
      <c r="H6355" s="50" t="s">
        <v>144</v>
      </c>
      <c r="I6355" s="53">
        <v>39</v>
      </c>
      <c r="J6355" s="61">
        <v>0.56000000000000005</v>
      </c>
      <c r="K6355" s="239">
        <f t="shared" si="394"/>
        <v>0.94404828132638796</v>
      </c>
    </row>
    <row r="6356" spans="4:11" x14ac:dyDescent="0.2">
      <c r="D6356" s="195" t="s">
        <v>430</v>
      </c>
      <c r="E6356" s="53" t="s">
        <v>392</v>
      </c>
      <c r="F6356" s="53" t="s">
        <v>146</v>
      </c>
      <c r="G6356" s="50" t="s">
        <v>138</v>
      </c>
      <c r="H6356" s="50" t="s">
        <v>144</v>
      </c>
      <c r="I6356" s="53">
        <v>37</v>
      </c>
      <c r="J6356" s="61">
        <v>0.52</v>
      </c>
      <c r="K6356" s="239">
        <f t="shared" si="394"/>
        <v>1.0265926993465342</v>
      </c>
    </row>
    <row r="6357" spans="4:11" x14ac:dyDescent="0.2">
      <c r="D6357" s="195" t="s">
        <v>430</v>
      </c>
      <c r="E6357" s="53" t="s">
        <v>392</v>
      </c>
      <c r="F6357" s="53" t="s">
        <v>146</v>
      </c>
      <c r="G6357" s="50" t="s">
        <v>138</v>
      </c>
      <c r="H6357" s="50" t="s">
        <v>144</v>
      </c>
      <c r="I6357" s="53">
        <v>35</v>
      </c>
      <c r="J6357" s="61">
        <v>0.43</v>
      </c>
      <c r="K6357" s="239">
        <f t="shared" si="394"/>
        <v>1.0029154518950438</v>
      </c>
    </row>
    <row r="6358" spans="4:11" x14ac:dyDescent="0.2">
      <c r="D6358" s="195" t="s">
        <v>430</v>
      </c>
      <c r="E6358" s="53" t="s">
        <v>392</v>
      </c>
      <c r="F6358" s="53" t="s">
        <v>146</v>
      </c>
      <c r="G6358" s="50" t="s">
        <v>138</v>
      </c>
      <c r="H6358" s="50" t="s">
        <v>144</v>
      </c>
      <c r="I6358" s="53">
        <v>37</v>
      </c>
      <c r="J6358" s="61">
        <v>0.45</v>
      </c>
      <c r="K6358" s="239">
        <f t="shared" si="394"/>
        <v>0.88839752828065466</v>
      </c>
    </row>
    <row r="6359" spans="4:11" x14ac:dyDescent="0.2">
      <c r="D6359" s="195" t="s">
        <v>430</v>
      </c>
      <c r="E6359" s="53" t="s">
        <v>392</v>
      </c>
      <c r="F6359" s="53" t="s">
        <v>146</v>
      </c>
      <c r="G6359" s="50" t="s">
        <v>138</v>
      </c>
      <c r="H6359" s="50" t="s">
        <v>144</v>
      </c>
      <c r="I6359" s="53">
        <v>33</v>
      </c>
      <c r="J6359" s="61">
        <v>0.33</v>
      </c>
      <c r="K6359" s="239">
        <f t="shared" si="394"/>
        <v>0.91827364554637281</v>
      </c>
    </row>
    <row r="6360" spans="4:11" x14ac:dyDescent="0.2">
      <c r="D6360" s="195" t="s">
        <v>430</v>
      </c>
      <c r="E6360" s="53" t="s">
        <v>392</v>
      </c>
      <c r="F6360" s="53" t="s">
        <v>146</v>
      </c>
      <c r="G6360" s="50" t="s">
        <v>138</v>
      </c>
      <c r="H6360" s="50" t="s">
        <v>144</v>
      </c>
      <c r="I6360" s="53">
        <v>34</v>
      </c>
      <c r="J6360" s="61">
        <v>0.33</v>
      </c>
      <c r="K6360" s="239">
        <f t="shared" si="394"/>
        <v>0.8396092000814166</v>
      </c>
    </row>
    <row r="6361" spans="4:11" x14ac:dyDescent="0.2">
      <c r="D6361" s="195" t="s">
        <v>430</v>
      </c>
      <c r="E6361" s="53" t="s">
        <v>392</v>
      </c>
      <c r="F6361" s="53" t="s">
        <v>146</v>
      </c>
      <c r="G6361" s="50" t="s">
        <v>138</v>
      </c>
      <c r="H6361" s="50" t="s">
        <v>144</v>
      </c>
      <c r="I6361" s="53">
        <v>35</v>
      </c>
      <c r="J6361" s="61">
        <v>0.43</v>
      </c>
      <c r="K6361" s="239">
        <f t="shared" si="394"/>
        <v>1.0029154518950438</v>
      </c>
    </row>
    <row r="6362" spans="4:11" x14ac:dyDescent="0.2">
      <c r="D6362" s="195" t="s">
        <v>430</v>
      </c>
      <c r="E6362" s="53" t="s">
        <v>392</v>
      </c>
      <c r="F6362" s="53" t="s">
        <v>146</v>
      </c>
      <c r="G6362" s="50" t="s">
        <v>138</v>
      </c>
      <c r="H6362" s="50" t="s">
        <v>144</v>
      </c>
      <c r="I6362" s="53">
        <v>40</v>
      </c>
      <c r="J6362" s="61">
        <v>0.45</v>
      </c>
      <c r="K6362" s="239">
        <f t="shared" si="394"/>
        <v>0.703125</v>
      </c>
    </row>
    <row r="6363" spans="4:11" x14ac:dyDescent="0.2">
      <c r="D6363" s="195" t="s">
        <v>430</v>
      </c>
      <c r="E6363" s="53" t="s">
        <v>392</v>
      </c>
      <c r="F6363" s="53" t="s">
        <v>146</v>
      </c>
      <c r="G6363" s="50" t="s">
        <v>138</v>
      </c>
      <c r="H6363" s="50" t="s">
        <v>144</v>
      </c>
      <c r="I6363" s="53">
        <v>38</v>
      </c>
      <c r="J6363" s="61">
        <v>0.55000000000000004</v>
      </c>
      <c r="K6363" s="239">
        <f t="shared" si="394"/>
        <v>1.0023327015599943</v>
      </c>
    </row>
    <row r="6364" spans="4:11" x14ac:dyDescent="0.2">
      <c r="D6364" s="195" t="s">
        <v>430</v>
      </c>
      <c r="E6364" s="53" t="s">
        <v>392</v>
      </c>
      <c r="F6364" s="53" t="s">
        <v>146</v>
      </c>
      <c r="G6364" s="50" t="s">
        <v>138</v>
      </c>
      <c r="H6364" s="50" t="s">
        <v>144</v>
      </c>
      <c r="I6364" s="53">
        <v>38</v>
      </c>
      <c r="J6364" s="61">
        <v>0.55000000000000004</v>
      </c>
      <c r="K6364" s="239">
        <f t="shared" si="394"/>
        <v>1.0023327015599943</v>
      </c>
    </row>
    <row r="6365" spans="4:11" x14ac:dyDescent="0.2">
      <c r="D6365" s="195" t="s">
        <v>430</v>
      </c>
      <c r="E6365" s="53" t="s">
        <v>392</v>
      </c>
      <c r="F6365" s="53" t="s">
        <v>146</v>
      </c>
      <c r="G6365" s="50" t="s">
        <v>138</v>
      </c>
      <c r="H6365" s="50" t="s">
        <v>144</v>
      </c>
      <c r="I6365" s="53">
        <v>36</v>
      </c>
      <c r="J6365" s="61">
        <v>0.44</v>
      </c>
      <c r="K6365" s="239">
        <f t="shared" si="394"/>
        <v>0.94307270233196161</v>
      </c>
    </row>
    <row r="6366" spans="4:11" x14ac:dyDescent="0.2">
      <c r="D6366" s="195" t="s">
        <v>430</v>
      </c>
      <c r="E6366" s="53" t="s">
        <v>392</v>
      </c>
      <c r="F6366" s="53" t="s">
        <v>146</v>
      </c>
      <c r="G6366" s="50" t="s">
        <v>138</v>
      </c>
      <c r="H6366" s="50" t="s">
        <v>144</v>
      </c>
      <c r="I6366" s="53">
        <v>36</v>
      </c>
      <c r="J6366" s="61">
        <v>0.43</v>
      </c>
      <c r="K6366" s="239">
        <f t="shared" si="394"/>
        <v>0.92163923182441698</v>
      </c>
    </row>
    <row r="6367" spans="4:11" x14ac:dyDescent="0.2">
      <c r="D6367" s="195" t="s">
        <v>430</v>
      </c>
      <c r="E6367" s="53" t="s">
        <v>392</v>
      </c>
      <c r="F6367" s="53" t="s">
        <v>146</v>
      </c>
      <c r="G6367" s="50" t="s">
        <v>138</v>
      </c>
      <c r="H6367" s="50" t="s">
        <v>144</v>
      </c>
      <c r="I6367" s="53">
        <v>37</v>
      </c>
      <c r="J6367" s="61">
        <v>0.54</v>
      </c>
      <c r="K6367" s="239">
        <f t="shared" si="394"/>
        <v>1.0660770339367855</v>
      </c>
    </row>
    <row r="6368" spans="4:11" x14ac:dyDescent="0.2">
      <c r="D6368" s="195" t="s">
        <v>430</v>
      </c>
      <c r="E6368" s="53" t="s">
        <v>392</v>
      </c>
      <c r="F6368" s="53" t="s">
        <v>146</v>
      </c>
      <c r="G6368" s="50" t="s">
        <v>138</v>
      </c>
      <c r="H6368" s="50" t="s">
        <v>144</v>
      </c>
      <c r="I6368" s="53">
        <v>43</v>
      </c>
      <c r="J6368" s="61">
        <v>0.78</v>
      </c>
      <c r="K6368" s="239">
        <f t="shared" si="394"/>
        <v>0.98104569408982856</v>
      </c>
    </row>
    <row r="6369" spans="4:11" x14ac:dyDescent="0.2">
      <c r="D6369" s="195" t="s">
        <v>430</v>
      </c>
      <c r="E6369" s="53" t="s">
        <v>392</v>
      </c>
      <c r="F6369" s="53" t="s">
        <v>146</v>
      </c>
      <c r="G6369" s="50" t="s">
        <v>138</v>
      </c>
      <c r="H6369" s="50" t="s">
        <v>144</v>
      </c>
      <c r="I6369" s="53">
        <v>36</v>
      </c>
      <c r="J6369" s="61">
        <v>0.41</v>
      </c>
      <c r="K6369" s="239">
        <f t="shared" si="394"/>
        <v>0.87877229080932784</v>
      </c>
    </row>
    <row r="6370" spans="4:11" x14ac:dyDescent="0.2">
      <c r="D6370" s="195" t="s">
        <v>430</v>
      </c>
      <c r="E6370" s="53" t="s">
        <v>392</v>
      </c>
      <c r="F6370" s="53" t="s">
        <v>146</v>
      </c>
      <c r="G6370" s="50" t="s">
        <v>138</v>
      </c>
      <c r="H6370" s="50" t="s">
        <v>144</v>
      </c>
      <c r="I6370" s="53">
        <v>38</v>
      </c>
      <c r="J6370" s="61">
        <v>0.44</v>
      </c>
      <c r="K6370" s="239">
        <f t="shared" ref="K6370:K6433" si="395">IF(J6370="","",(J6370*100000)/(I6370^3))</f>
        <v>0.80186616124799537</v>
      </c>
    </row>
    <row r="6371" spans="4:11" x14ac:dyDescent="0.2">
      <c r="D6371" s="195" t="s">
        <v>430</v>
      </c>
      <c r="E6371" s="53" t="s">
        <v>396</v>
      </c>
      <c r="F6371" s="53" t="s">
        <v>146</v>
      </c>
      <c r="G6371" s="50" t="s">
        <v>138</v>
      </c>
      <c r="H6371" s="50" t="s">
        <v>144</v>
      </c>
      <c r="I6371" s="53">
        <v>35</v>
      </c>
      <c r="J6371" s="61">
        <v>0.39</v>
      </c>
      <c r="K6371" s="239">
        <f t="shared" si="395"/>
        <v>0.90962099125364426</v>
      </c>
    </row>
    <row r="6372" spans="4:11" x14ac:dyDescent="0.2">
      <c r="D6372" s="195" t="s">
        <v>430</v>
      </c>
      <c r="E6372" s="53" t="s">
        <v>396</v>
      </c>
      <c r="F6372" s="53" t="s">
        <v>146</v>
      </c>
      <c r="G6372" s="50" t="s">
        <v>138</v>
      </c>
      <c r="H6372" s="50" t="s">
        <v>144</v>
      </c>
      <c r="I6372" s="53">
        <v>38</v>
      </c>
      <c r="J6372" s="61">
        <v>0.53</v>
      </c>
      <c r="K6372" s="239">
        <f t="shared" si="395"/>
        <v>0.9658842396850853</v>
      </c>
    </row>
    <row r="6373" spans="4:11" x14ac:dyDescent="0.2">
      <c r="D6373" s="195" t="s">
        <v>430</v>
      </c>
      <c r="E6373" s="53" t="s">
        <v>396</v>
      </c>
      <c r="F6373" s="53" t="s">
        <v>146</v>
      </c>
      <c r="G6373" s="50" t="s">
        <v>138</v>
      </c>
      <c r="H6373" s="50" t="s">
        <v>144</v>
      </c>
      <c r="I6373" s="53">
        <v>35</v>
      </c>
      <c r="J6373" s="61">
        <v>0.37</v>
      </c>
      <c r="K6373" s="239">
        <f t="shared" si="395"/>
        <v>0.86297376093294464</v>
      </c>
    </row>
    <row r="6374" spans="4:11" x14ac:dyDescent="0.2">
      <c r="D6374" s="195" t="s">
        <v>430</v>
      </c>
      <c r="E6374" s="53" t="s">
        <v>396</v>
      </c>
      <c r="F6374" s="53" t="s">
        <v>146</v>
      </c>
      <c r="G6374" s="50" t="s">
        <v>138</v>
      </c>
      <c r="H6374" s="50" t="s">
        <v>144</v>
      </c>
      <c r="I6374" s="53">
        <v>39</v>
      </c>
      <c r="J6374" s="61">
        <v>0.6</v>
      </c>
      <c r="K6374" s="239">
        <f t="shared" si="395"/>
        <v>1.0114803014211298</v>
      </c>
    </row>
    <row r="6375" spans="4:11" x14ac:dyDescent="0.2">
      <c r="D6375" s="195" t="s">
        <v>430</v>
      </c>
      <c r="E6375" s="53" t="s">
        <v>396</v>
      </c>
      <c r="F6375" s="53" t="s">
        <v>146</v>
      </c>
      <c r="G6375" s="50" t="s">
        <v>138</v>
      </c>
      <c r="H6375" s="50" t="s">
        <v>144</v>
      </c>
      <c r="I6375" s="53">
        <v>40</v>
      </c>
      <c r="J6375" s="61">
        <v>0.7</v>
      </c>
      <c r="K6375" s="239">
        <f t="shared" si="395"/>
        <v>1.09375</v>
      </c>
    </row>
    <row r="6376" spans="4:11" x14ac:dyDescent="0.2">
      <c r="D6376" s="195" t="s">
        <v>430</v>
      </c>
      <c r="E6376" s="53" t="s">
        <v>396</v>
      </c>
      <c r="F6376" s="53" t="s">
        <v>146</v>
      </c>
      <c r="G6376" s="50" t="s">
        <v>138</v>
      </c>
      <c r="H6376" s="50" t="s">
        <v>144</v>
      </c>
      <c r="I6376" s="53">
        <v>36</v>
      </c>
      <c r="J6376" s="61">
        <v>0.47</v>
      </c>
      <c r="K6376" s="239">
        <f t="shared" si="395"/>
        <v>1.0073731138545954</v>
      </c>
    </row>
    <row r="6377" spans="4:11" x14ac:dyDescent="0.2">
      <c r="D6377" s="195" t="s">
        <v>430</v>
      </c>
      <c r="E6377" s="53" t="s">
        <v>396</v>
      </c>
      <c r="F6377" s="53" t="s">
        <v>146</v>
      </c>
      <c r="G6377" s="50" t="s">
        <v>138</v>
      </c>
      <c r="H6377" s="50" t="s">
        <v>144</v>
      </c>
      <c r="I6377" s="53">
        <v>38</v>
      </c>
      <c r="J6377" s="61">
        <v>0.38</v>
      </c>
      <c r="K6377" s="239">
        <f t="shared" si="395"/>
        <v>0.69252077562326875</v>
      </c>
    </row>
    <row r="6378" spans="4:11" x14ac:dyDescent="0.2">
      <c r="D6378" s="195" t="s">
        <v>430</v>
      </c>
      <c r="E6378" s="53" t="s">
        <v>396</v>
      </c>
      <c r="F6378" s="53" t="s">
        <v>146</v>
      </c>
      <c r="G6378" s="50" t="s">
        <v>138</v>
      </c>
      <c r="H6378" s="50" t="s">
        <v>144</v>
      </c>
      <c r="I6378" s="53">
        <v>40</v>
      </c>
      <c r="J6378" s="61">
        <v>0.63</v>
      </c>
      <c r="K6378" s="239">
        <f t="shared" si="395"/>
        <v>0.984375</v>
      </c>
    </row>
    <row r="6379" spans="4:11" x14ac:dyDescent="0.2">
      <c r="D6379" s="195" t="s">
        <v>430</v>
      </c>
      <c r="E6379" s="53" t="s">
        <v>396</v>
      </c>
      <c r="F6379" s="53" t="s">
        <v>146</v>
      </c>
      <c r="G6379" s="50" t="s">
        <v>138</v>
      </c>
      <c r="H6379" s="50" t="s">
        <v>144</v>
      </c>
      <c r="I6379" s="53">
        <v>40</v>
      </c>
      <c r="J6379" s="61">
        <v>0.7</v>
      </c>
      <c r="K6379" s="239">
        <f t="shared" si="395"/>
        <v>1.09375</v>
      </c>
    </row>
    <row r="6380" spans="4:11" x14ac:dyDescent="0.2">
      <c r="D6380" s="195" t="s">
        <v>430</v>
      </c>
      <c r="E6380" s="53" t="s">
        <v>396</v>
      </c>
      <c r="F6380" s="53" t="s">
        <v>146</v>
      </c>
      <c r="G6380" s="50" t="s">
        <v>138</v>
      </c>
      <c r="H6380" s="50" t="s">
        <v>144</v>
      </c>
      <c r="I6380" s="53">
        <v>38</v>
      </c>
      <c r="J6380" s="61">
        <v>0.6</v>
      </c>
      <c r="K6380" s="239">
        <f t="shared" si="395"/>
        <v>1.0934538562472664</v>
      </c>
    </row>
    <row r="6381" spans="4:11" x14ac:dyDescent="0.2">
      <c r="D6381" s="195" t="s">
        <v>430</v>
      </c>
      <c r="E6381" s="53" t="s">
        <v>396</v>
      </c>
      <c r="F6381" s="53" t="s">
        <v>146</v>
      </c>
      <c r="G6381" s="50" t="s">
        <v>138</v>
      </c>
      <c r="H6381" s="50" t="s">
        <v>144</v>
      </c>
      <c r="I6381" s="53">
        <v>41</v>
      </c>
      <c r="J6381" s="61">
        <v>0.73</v>
      </c>
      <c r="K6381" s="239">
        <f t="shared" si="395"/>
        <v>1.0591837030803384</v>
      </c>
    </row>
    <row r="6382" spans="4:11" x14ac:dyDescent="0.2">
      <c r="D6382" s="195" t="s">
        <v>430</v>
      </c>
      <c r="E6382" s="53" t="s">
        <v>396</v>
      </c>
      <c r="F6382" s="53" t="s">
        <v>146</v>
      </c>
      <c r="G6382" s="50" t="s">
        <v>138</v>
      </c>
      <c r="H6382" s="50" t="s">
        <v>144</v>
      </c>
      <c r="I6382" s="53">
        <v>36</v>
      </c>
      <c r="J6382" s="61">
        <v>0.45</v>
      </c>
      <c r="K6382" s="239">
        <f t="shared" si="395"/>
        <v>0.96450617283950613</v>
      </c>
    </row>
    <row r="6383" spans="4:11" x14ac:dyDescent="0.2">
      <c r="D6383" s="195" t="s">
        <v>430</v>
      </c>
      <c r="E6383" s="53" t="s">
        <v>396</v>
      </c>
      <c r="F6383" s="53" t="s">
        <v>146</v>
      </c>
      <c r="G6383" s="50" t="s">
        <v>138</v>
      </c>
      <c r="H6383" s="50" t="s">
        <v>144</v>
      </c>
      <c r="I6383" s="53">
        <v>35</v>
      </c>
      <c r="J6383" s="61">
        <v>0.39</v>
      </c>
      <c r="K6383" s="239">
        <f t="shared" si="395"/>
        <v>0.90962099125364426</v>
      </c>
    </row>
    <row r="6384" spans="4:11" x14ac:dyDescent="0.2">
      <c r="D6384" s="195" t="s">
        <v>430</v>
      </c>
      <c r="E6384" s="53" t="s">
        <v>396</v>
      </c>
      <c r="F6384" s="53" t="s">
        <v>146</v>
      </c>
      <c r="G6384" s="50" t="s">
        <v>138</v>
      </c>
      <c r="H6384" s="50" t="s">
        <v>144</v>
      </c>
      <c r="I6384" s="53">
        <v>37</v>
      </c>
      <c r="J6384" s="61">
        <v>0.45</v>
      </c>
      <c r="K6384" s="239">
        <f t="shared" si="395"/>
        <v>0.88839752828065466</v>
      </c>
    </row>
    <row r="6385" spans="4:11" x14ac:dyDescent="0.2">
      <c r="D6385" s="195" t="s">
        <v>430</v>
      </c>
      <c r="E6385" s="53" t="s">
        <v>396</v>
      </c>
      <c r="F6385" s="53" t="s">
        <v>146</v>
      </c>
      <c r="G6385" s="50" t="s">
        <v>138</v>
      </c>
      <c r="H6385" s="50" t="s">
        <v>144</v>
      </c>
      <c r="I6385" s="53">
        <v>38</v>
      </c>
      <c r="J6385" s="61">
        <v>0.65</v>
      </c>
      <c r="K6385" s="239">
        <f t="shared" si="395"/>
        <v>1.1845750109345385</v>
      </c>
    </row>
    <row r="6386" spans="4:11" x14ac:dyDescent="0.2">
      <c r="D6386" s="195" t="s">
        <v>430</v>
      </c>
      <c r="E6386" s="53" t="s">
        <v>396</v>
      </c>
      <c r="F6386" s="53" t="s">
        <v>146</v>
      </c>
      <c r="G6386" s="50" t="s">
        <v>138</v>
      </c>
      <c r="H6386" s="50" t="s">
        <v>144</v>
      </c>
      <c r="I6386" s="53">
        <v>36</v>
      </c>
      <c r="J6386" s="61">
        <v>0.42</v>
      </c>
      <c r="K6386" s="239">
        <f t="shared" si="395"/>
        <v>0.90020576131687247</v>
      </c>
    </row>
    <row r="6387" spans="4:11" x14ac:dyDescent="0.2">
      <c r="D6387" s="195" t="s">
        <v>430</v>
      </c>
      <c r="E6387" s="53" t="s">
        <v>396</v>
      </c>
      <c r="F6387" s="53" t="s">
        <v>146</v>
      </c>
      <c r="G6387" s="50" t="s">
        <v>138</v>
      </c>
      <c r="H6387" s="50" t="s">
        <v>144</v>
      </c>
      <c r="I6387" s="53">
        <v>42</v>
      </c>
      <c r="J6387" s="61">
        <v>0.78</v>
      </c>
      <c r="K6387" s="239">
        <f t="shared" si="395"/>
        <v>1.0528020732102366</v>
      </c>
    </row>
    <row r="6388" spans="4:11" x14ac:dyDescent="0.2">
      <c r="D6388" s="195" t="s">
        <v>430</v>
      </c>
      <c r="E6388" s="53" t="s">
        <v>396</v>
      </c>
      <c r="F6388" s="53" t="s">
        <v>146</v>
      </c>
      <c r="G6388" s="50" t="s">
        <v>138</v>
      </c>
      <c r="H6388" s="50" t="s">
        <v>144</v>
      </c>
      <c r="I6388" s="53">
        <v>37</v>
      </c>
      <c r="J6388" s="61">
        <v>0.51</v>
      </c>
      <c r="K6388" s="239">
        <f t="shared" si="395"/>
        <v>1.0068505320514085</v>
      </c>
    </row>
    <row r="6389" spans="4:11" x14ac:dyDescent="0.2">
      <c r="D6389" s="195" t="s">
        <v>430</v>
      </c>
      <c r="E6389" s="53" t="s">
        <v>396</v>
      </c>
      <c r="F6389" s="53" t="s">
        <v>146</v>
      </c>
      <c r="G6389" s="50" t="s">
        <v>138</v>
      </c>
      <c r="H6389" s="50" t="s">
        <v>144</v>
      </c>
      <c r="I6389" s="53">
        <v>39</v>
      </c>
      <c r="J6389" s="61">
        <v>0.56000000000000005</v>
      </c>
      <c r="K6389" s="239">
        <f t="shared" si="395"/>
        <v>0.94404828132638796</v>
      </c>
    </row>
    <row r="6390" spans="4:11" x14ac:dyDescent="0.2">
      <c r="D6390" s="195" t="s">
        <v>430</v>
      </c>
      <c r="E6390" s="53" t="s">
        <v>396</v>
      </c>
      <c r="F6390" s="53" t="s">
        <v>146</v>
      </c>
      <c r="G6390" s="50" t="s">
        <v>138</v>
      </c>
      <c r="H6390" s="50" t="s">
        <v>144</v>
      </c>
      <c r="I6390" s="53">
        <v>33</v>
      </c>
      <c r="J6390" s="61">
        <v>0.32</v>
      </c>
      <c r="K6390" s="239">
        <f t="shared" si="395"/>
        <v>0.89044717143890695</v>
      </c>
    </row>
    <row r="6391" spans="4:11" x14ac:dyDescent="0.2">
      <c r="D6391" s="195" t="s">
        <v>430</v>
      </c>
      <c r="E6391" s="53" t="s">
        <v>396</v>
      </c>
      <c r="F6391" s="53" t="s">
        <v>146</v>
      </c>
      <c r="G6391" s="50" t="s">
        <v>138</v>
      </c>
      <c r="H6391" s="50" t="s">
        <v>144</v>
      </c>
      <c r="I6391" s="53">
        <v>39</v>
      </c>
      <c r="J6391" s="61">
        <v>0.52</v>
      </c>
      <c r="K6391" s="239">
        <f t="shared" si="395"/>
        <v>0.87661626123164582</v>
      </c>
    </row>
    <row r="6392" spans="4:11" x14ac:dyDescent="0.2">
      <c r="D6392" s="195" t="s">
        <v>430</v>
      </c>
      <c r="E6392" s="53" t="s">
        <v>396</v>
      </c>
      <c r="F6392" s="53" t="s">
        <v>146</v>
      </c>
      <c r="G6392" s="50" t="s">
        <v>138</v>
      </c>
      <c r="H6392" s="50" t="s">
        <v>144</v>
      </c>
      <c r="I6392" s="53">
        <v>39</v>
      </c>
      <c r="J6392" s="61">
        <v>0.57999999999999996</v>
      </c>
      <c r="K6392" s="239">
        <f t="shared" si="395"/>
        <v>0.97776429137375875</v>
      </c>
    </row>
    <row r="6393" spans="4:11" x14ac:dyDescent="0.2">
      <c r="D6393" s="195" t="s">
        <v>430</v>
      </c>
      <c r="E6393" s="53" t="s">
        <v>396</v>
      </c>
      <c r="F6393" s="53" t="s">
        <v>146</v>
      </c>
      <c r="G6393" s="50" t="s">
        <v>138</v>
      </c>
      <c r="H6393" s="50" t="s">
        <v>144</v>
      </c>
      <c r="I6393" s="53">
        <v>37</v>
      </c>
      <c r="J6393" s="61">
        <v>0.55000000000000004</v>
      </c>
      <c r="K6393" s="239">
        <f t="shared" si="395"/>
        <v>1.0858192012319114</v>
      </c>
    </row>
    <row r="6394" spans="4:11" x14ac:dyDescent="0.2">
      <c r="D6394" s="195" t="s">
        <v>430</v>
      </c>
      <c r="E6394" s="53" t="s">
        <v>396</v>
      </c>
      <c r="F6394" s="53" t="s">
        <v>146</v>
      </c>
      <c r="G6394" s="50" t="s">
        <v>138</v>
      </c>
      <c r="H6394" s="50" t="s">
        <v>144</v>
      </c>
      <c r="I6394" s="53">
        <v>36</v>
      </c>
      <c r="J6394" s="61">
        <v>0.44</v>
      </c>
      <c r="K6394" s="239">
        <f t="shared" si="395"/>
        <v>0.94307270233196161</v>
      </c>
    </row>
    <row r="6395" spans="4:11" x14ac:dyDescent="0.2">
      <c r="D6395" s="195" t="s">
        <v>430</v>
      </c>
      <c r="E6395" s="53" t="s">
        <v>397</v>
      </c>
      <c r="F6395" s="53" t="s">
        <v>146</v>
      </c>
      <c r="G6395" s="50" t="s">
        <v>138</v>
      </c>
      <c r="H6395" s="50" t="s">
        <v>144</v>
      </c>
      <c r="I6395" s="53">
        <v>33</v>
      </c>
      <c r="J6395" s="61">
        <v>0.32</v>
      </c>
      <c r="K6395" s="239">
        <f t="shared" si="395"/>
        <v>0.89044717143890695</v>
      </c>
    </row>
    <row r="6396" spans="4:11" x14ac:dyDescent="0.2">
      <c r="D6396" s="195" t="s">
        <v>430</v>
      </c>
      <c r="E6396" s="53" t="s">
        <v>397</v>
      </c>
      <c r="F6396" s="53" t="s">
        <v>146</v>
      </c>
      <c r="G6396" s="50" t="s">
        <v>138</v>
      </c>
      <c r="H6396" s="50" t="s">
        <v>144</v>
      </c>
      <c r="I6396" s="53">
        <v>38</v>
      </c>
      <c r="J6396" s="61">
        <v>0.56999999999999995</v>
      </c>
      <c r="K6396" s="239">
        <f t="shared" si="395"/>
        <v>1.0387811634349029</v>
      </c>
    </row>
    <row r="6397" spans="4:11" x14ac:dyDescent="0.2">
      <c r="D6397" s="195" t="s">
        <v>430</v>
      </c>
      <c r="E6397" s="53" t="s">
        <v>397</v>
      </c>
      <c r="F6397" s="53" t="s">
        <v>146</v>
      </c>
      <c r="G6397" s="50" t="s">
        <v>138</v>
      </c>
      <c r="H6397" s="50" t="s">
        <v>144</v>
      </c>
      <c r="I6397" s="53">
        <v>45</v>
      </c>
      <c r="J6397" s="61">
        <v>0.95</v>
      </c>
      <c r="K6397" s="239">
        <f t="shared" si="395"/>
        <v>1.0425240054869684</v>
      </c>
    </row>
    <row r="6398" spans="4:11" x14ac:dyDescent="0.2">
      <c r="D6398" s="195" t="s">
        <v>430</v>
      </c>
      <c r="E6398" s="53" t="s">
        <v>397</v>
      </c>
      <c r="F6398" s="53" t="s">
        <v>146</v>
      </c>
      <c r="G6398" s="50" t="s">
        <v>138</v>
      </c>
      <c r="H6398" s="50" t="s">
        <v>144</v>
      </c>
      <c r="I6398" s="53">
        <v>36</v>
      </c>
      <c r="J6398" s="61">
        <v>0.44</v>
      </c>
      <c r="K6398" s="239">
        <f t="shared" si="395"/>
        <v>0.94307270233196161</v>
      </c>
    </row>
    <row r="6399" spans="4:11" x14ac:dyDescent="0.2">
      <c r="D6399" s="195" t="s">
        <v>430</v>
      </c>
      <c r="E6399" s="53" t="s">
        <v>397</v>
      </c>
      <c r="F6399" s="53" t="s">
        <v>146</v>
      </c>
      <c r="G6399" s="50" t="s">
        <v>138</v>
      </c>
      <c r="H6399" s="50" t="s">
        <v>144</v>
      </c>
      <c r="I6399" s="53">
        <v>38</v>
      </c>
      <c r="J6399" s="61">
        <v>0.5</v>
      </c>
      <c r="K6399" s="239">
        <f t="shared" si="395"/>
        <v>0.91121154687272199</v>
      </c>
    </row>
    <row r="6400" spans="4:11" x14ac:dyDescent="0.2">
      <c r="D6400" s="195" t="s">
        <v>430</v>
      </c>
      <c r="E6400" s="53" t="s">
        <v>397</v>
      </c>
      <c r="F6400" s="53" t="s">
        <v>146</v>
      </c>
      <c r="G6400" s="50" t="s">
        <v>138</v>
      </c>
      <c r="H6400" s="50" t="s">
        <v>144</v>
      </c>
      <c r="I6400" s="53">
        <v>36</v>
      </c>
      <c r="J6400" s="61">
        <v>0.43</v>
      </c>
      <c r="K6400" s="239">
        <f t="shared" si="395"/>
        <v>0.92163923182441698</v>
      </c>
    </row>
    <row r="6401" spans="4:11" x14ac:dyDescent="0.2">
      <c r="D6401" s="195" t="s">
        <v>430</v>
      </c>
      <c r="E6401" s="53" t="s">
        <v>397</v>
      </c>
      <c r="F6401" s="53" t="s">
        <v>146</v>
      </c>
      <c r="G6401" s="50" t="s">
        <v>138</v>
      </c>
      <c r="H6401" s="50" t="s">
        <v>144</v>
      </c>
      <c r="I6401" s="53">
        <v>37</v>
      </c>
      <c r="J6401" s="61">
        <v>0.48</v>
      </c>
      <c r="K6401" s="239">
        <f t="shared" si="395"/>
        <v>0.94762403016603158</v>
      </c>
    </row>
    <row r="6402" spans="4:11" x14ac:dyDescent="0.2">
      <c r="D6402" s="195" t="s">
        <v>430</v>
      </c>
      <c r="E6402" s="53" t="s">
        <v>397</v>
      </c>
      <c r="F6402" s="53" t="s">
        <v>146</v>
      </c>
      <c r="G6402" s="50" t="s">
        <v>138</v>
      </c>
      <c r="H6402" s="50" t="s">
        <v>144</v>
      </c>
      <c r="I6402" s="53">
        <v>37</v>
      </c>
      <c r="J6402" s="61">
        <v>0.56000000000000005</v>
      </c>
      <c r="K6402" s="239">
        <f t="shared" si="395"/>
        <v>1.1055613685270371</v>
      </c>
    </row>
    <row r="6403" spans="4:11" x14ac:dyDescent="0.2">
      <c r="D6403" s="195" t="s">
        <v>430</v>
      </c>
      <c r="E6403" s="53" t="s">
        <v>397</v>
      </c>
      <c r="F6403" s="53" t="s">
        <v>146</v>
      </c>
      <c r="G6403" s="50" t="s">
        <v>138</v>
      </c>
      <c r="H6403" s="50" t="s">
        <v>144</v>
      </c>
      <c r="I6403" s="53">
        <v>41</v>
      </c>
      <c r="J6403" s="61">
        <v>0.66</v>
      </c>
      <c r="K6403" s="239">
        <f t="shared" si="395"/>
        <v>0.95761814251099087</v>
      </c>
    </row>
    <row r="6404" spans="4:11" x14ac:dyDescent="0.2">
      <c r="D6404" s="195" t="s">
        <v>430</v>
      </c>
      <c r="E6404" s="53" t="s">
        <v>397</v>
      </c>
      <c r="F6404" s="53" t="s">
        <v>146</v>
      </c>
      <c r="G6404" s="50" t="s">
        <v>138</v>
      </c>
      <c r="H6404" s="50" t="s">
        <v>144</v>
      </c>
      <c r="I6404" s="53">
        <v>37</v>
      </c>
      <c r="J6404" s="61">
        <v>0.43</v>
      </c>
      <c r="K6404" s="239">
        <f t="shared" si="395"/>
        <v>0.8489131936904033</v>
      </c>
    </row>
    <row r="6405" spans="4:11" x14ac:dyDescent="0.2">
      <c r="D6405" s="195" t="s">
        <v>430</v>
      </c>
      <c r="E6405" s="53" t="s">
        <v>397</v>
      </c>
      <c r="F6405" s="53" t="s">
        <v>146</v>
      </c>
      <c r="G6405" s="50" t="s">
        <v>138</v>
      </c>
      <c r="H6405" s="50" t="s">
        <v>144</v>
      </c>
      <c r="I6405" s="53">
        <v>38</v>
      </c>
      <c r="J6405" s="61">
        <v>0.53</v>
      </c>
      <c r="K6405" s="239">
        <f t="shared" si="395"/>
        <v>0.9658842396850853</v>
      </c>
    </row>
    <row r="6406" spans="4:11" x14ac:dyDescent="0.2">
      <c r="D6406" s="195" t="s">
        <v>430</v>
      </c>
      <c r="E6406" s="53" t="s">
        <v>397</v>
      </c>
      <c r="F6406" s="53" t="s">
        <v>146</v>
      </c>
      <c r="G6406" s="50" t="s">
        <v>138</v>
      </c>
      <c r="H6406" s="50" t="s">
        <v>144</v>
      </c>
      <c r="I6406" s="53">
        <v>38</v>
      </c>
      <c r="J6406" s="61">
        <v>0.51</v>
      </c>
      <c r="K6406" s="239">
        <f t="shared" si="395"/>
        <v>0.92943577781017639</v>
      </c>
    </row>
    <row r="6407" spans="4:11" x14ac:dyDescent="0.2">
      <c r="D6407" s="195" t="s">
        <v>430</v>
      </c>
      <c r="E6407" s="53" t="s">
        <v>397</v>
      </c>
      <c r="F6407" s="53" t="s">
        <v>146</v>
      </c>
      <c r="G6407" s="50" t="s">
        <v>138</v>
      </c>
      <c r="H6407" s="50" t="s">
        <v>144</v>
      </c>
      <c r="I6407" s="53">
        <v>40</v>
      </c>
      <c r="J6407" s="61">
        <v>0.67</v>
      </c>
      <c r="K6407" s="239">
        <f t="shared" si="395"/>
        <v>1.046875</v>
      </c>
    </row>
    <row r="6408" spans="4:11" x14ac:dyDescent="0.2">
      <c r="D6408" s="195" t="s">
        <v>430</v>
      </c>
      <c r="E6408" s="53" t="s">
        <v>397</v>
      </c>
      <c r="F6408" s="53" t="s">
        <v>146</v>
      </c>
      <c r="G6408" s="50" t="s">
        <v>138</v>
      </c>
      <c r="H6408" s="50" t="s">
        <v>144</v>
      </c>
      <c r="I6408" s="53">
        <v>35</v>
      </c>
      <c r="J6408" s="61">
        <v>0.35</v>
      </c>
      <c r="K6408" s="239">
        <f t="shared" si="395"/>
        <v>0.81632653061224492</v>
      </c>
    </row>
    <row r="6409" spans="4:11" x14ac:dyDescent="0.2">
      <c r="D6409" s="195" t="s">
        <v>430</v>
      </c>
      <c r="E6409" s="53" t="s">
        <v>397</v>
      </c>
      <c r="F6409" s="53" t="s">
        <v>146</v>
      </c>
      <c r="G6409" s="50" t="s">
        <v>138</v>
      </c>
      <c r="H6409" s="50" t="s">
        <v>144</v>
      </c>
      <c r="I6409" s="53">
        <v>40</v>
      </c>
      <c r="J6409" s="61">
        <v>0.61</v>
      </c>
      <c r="K6409" s="239">
        <f t="shared" si="395"/>
        <v>0.953125</v>
      </c>
    </row>
    <row r="6410" spans="4:11" x14ac:dyDescent="0.2">
      <c r="D6410" s="195" t="s">
        <v>430</v>
      </c>
      <c r="E6410" s="53" t="s">
        <v>397</v>
      </c>
      <c r="F6410" s="53" t="s">
        <v>146</v>
      </c>
      <c r="G6410" s="50" t="s">
        <v>138</v>
      </c>
      <c r="H6410" s="50" t="s">
        <v>144</v>
      </c>
      <c r="I6410" s="53">
        <v>39</v>
      </c>
      <c r="J6410" s="61">
        <v>0.57999999999999996</v>
      </c>
      <c r="K6410" s="239">
        <f t="shared" si="395"/>
        <v>0.97776429137375875</v>
      </c>
    </row>
    <row r="6411" spans="4:11" x14ac:dyDescent="0.2">
      <c r="D6411" s="195" t="s">
        <v>430</v>
      </c>
      <c r="E6411" s="53" t="s">
        <v>397</v>
      </c>
      <c r="F6411" s="53" t="s">
        <v>146</v>
      </c>
      <c r="G6411" s="50" t="s">
        <v>138</v>
      </c>
      <c r="H6411" s="50" t="s">
        <v>144</v>
      </c>
      <c r="I6411" s="53">
        <v>35</v>
      </c>
      <c r="J6411" s="61">
        <v>0.39</v>
      </c>
      <c r="K6411" s="239">
        <f t="shared" si="395"/>
        <v>0.90962099125364426</v>
      </c>
    </row>
    <row r="6412" spans="4:11" x14ac:dyDescent="0.2">
      <c r="D6412" s="195" t="s">
        <v>430</v>
      </c>
      <c r="E6412" s="53" t="s">
        <v>397</v>
      </c>
      <c r="F6412" s="53" t="s">
        <v>146</v>
      </c>
      <c r="G6412" s="50" t="s">
        <v>138</v>
      </c>
      <c r="H6412" s="50" t="s">
        <v>144</v>
      </c>
      <c r="I6412" s="53">
        <v>27</v>
      </c>
      <c r="J6412" s="61">
        <v>0.15</v>
      </c>
      <c r="K6412" s="239">
        <f t="shared" si="395"/>
        <v>0.76207895137936288</v>
      </c>
    </row>
    <row r="6413" spans="4:11" x14ac:dyDescent="0.2">
      <c r="D6413" s="195" t="s">
        <v>430</v>
      </c>
      <c r="E6413" s="53" t="s">
        <v>397</v>
      </c>
      <c r="F6413" s="53" t="s">
        <v>146</v>
      </c>
      <c r="G6413" s="50" t="s">
        <v>138</v>
      </c>
      <c r="H6413" s="50" t="s">
        <v>144</v>
      </c>
      <c r="I6413" s="53">
        <v>36</v>
      </c>
      <c r="J6413" s="61">
        <v>0.41</v>
      </c>
      <c r="K6413" s="239">
        <f t="shared" si="395"/>
        <v>0.87877229080932784</v>
      </c>
    </row>
    <row r="6414" spans="4:11" x14ac:dyDescent="0.2">
      <c r="D6414" s="195" t="s">
        <v>430</v>
      </c>
      <c r="E6414" s="53" t="s">
        <v>397</v>
      </c>
      <c r="F6414" s="53" t="s">
        <v>146</v>
      </c>
      <c r="G6414" s="50" t="s">
        <v>138</v>
      </c>
      <c r="H6414" s="50" t="s">
        <v>144</v>
      </c>
      <c r="I6414" s="53">
        <v>39</v>
      </c>
      <c r="J6414" s="61">
        <v>0.56000000000000005</v>
      </c>
      <c r="K6414" s="239">
        <f t="shared" si="395"/>
        <v>0.94404828132638796</v>
      </c>
    </row>
    <row r="6415" spans="4:11" x14ac:dyDescent="0.2">
      <c r="D6415" s="195" t="s">
        <v>430</v>
      </c>
      <c r="E6415" s="53" t="s">
        <v>397</v>
      </c>
      <c r="F6415" s="53" t="s">
        <v>146</v>
      </c>
      <c r="G6415" s="50" t="s">
        <v>138</v>
      </c>
      <c r="H6415" s="50" t="s">
        <v>144</v>
      </c>
      <c r="I6415" s="53">
        <v>36</v>
      </c>
      <c r="J6415" s="61">
        <v>0.41</v>
      </c>
      <c r="K6415" s="239">
        <f t="shared" si="395"/>
        <v>0.87877229080932784</v>
      </c>
    </row>
    <row r="6416" spans="4:11" x14ac:dyDescent="0.2">
      <c r="D6416" s="195" t="s">
        <v>430</v>
      </c>
      <c r="E6416" s="53" t="s">
        <v>397</v>
      </c>
      <c r="F6416" s="53" t="s">
        <v>146</v>
      </c>
      <c r="G6416" s="50" t="s">
        <v>138</v>
      </c>
      <c r="H6416" s="50" t="s">
        <v>144</v>
      </c>
      <c r="I6416" s="53">
        <v>34</v>
      </c>
      <c r="J6416" s="61">
        <v>0.38</v>
      </c>
      <c r="K6416" s="239">
        <f t="shared" si="395"/>
        <v>0.96682271524526764</v>
      </c>
    </row>
    <row r="6417" spans="4:11" x14ac:dyDescent="0.2">
      <c r="D6417" s="195" t="s">
        <v>430</v>
      </c>
      <c r="E6417" s="53" t="s">
        <v>397</v>
      </c>
      <c r="F6417" s="53" t="s">
        <v>146</v>
      </c>
      <c r="G6417" s="50" t="s">
        <v>138</v>
      </c>
      <c r="H6417" s="50" t="s">
        <v>144</v>
      </c>
      <c r="I6417" s="53">
        <v>39</v>
      </c>
      <c r="J6417" s="61">
        <v>0.53</v>
      </c>
      <c r="K6417" s="239">
        <f t="shared" si="395"/>
        <v>0.89347426625533133</v>
      </c>
    </row>
    <row r="6418" spans="4:11" x14ac:dyDescent="0.2">
      <c r="D6418" s="195" t="s">
        <v>430</v>
      </c>
      <c r="E6418" s="53" t="s">
        <v>397</v>
      </c>
      <c r="F6418" s="53" t="s">
        <v>146</v>
      </c>
      <c r="G6418" s="50" t="s">
        <v>138</v>
      </c>
      <c r="H6418" s="50" t="s">
        <v>144</v>
      </c>
      <c r="I6418" s="53">
        <v>37</v>
      </c>
      <c r="J6418" s="61">
        <v>0.47</v>
      </c>
      <c r="K6418" s="239">
        <f t="shared" si="395"/>
        <v>0.92788186287090602</v>
      </c>
    </row>
    <row r="6419" spans="4:11" x14ac:dyDescent="0.2">
      <c r="D6419" s="195" t="s">
        <v>430</v>
      </c>
      <c r="E6419" s="53" t="s">
        <v>398</v>
      </c>
      <c r="F6419" s="53" t="s">
        <v>146</v>
      </c>
      <c r="G6419" s="50" t="s">
        <v>138</v>
      </c>
      <c r="H6419" s="50" t="s">
        <v>144</v>
      </c>
      <c r="I6419" s="53">
        <v>41</v>
      </c>
      <c r="J6419" s="61">
        <v>0.72</v>
      </c>
      <c r="K6419" s="239">
        <f t="shared" si="395"/>
        <v>1.0446743372847174</v>
      </c>
    </row>
    <row r="6420" spans="4:11" x14ac:dyDescent="0.2">
      <c r="D6420" s="195" t="s">
        <v>430</v>
      </c>
      <c r="E6420" s="53" t="s">
        <v>398</v>
      </c>
      <c r="F6420" s="53" t="s">
        <v>146</v>
      </c>
      <c r="G6420" s="50" t="s">
        <v>138</v>
      </c>
      <c r="H6420" s="50" t="s">
        <v>144</v>
      </c>
      <c r="I6420" s="53">
        <v>43</v>
      </c>
      <c r="J6420" s="61">
        <v>0.59</v>
      </c>
      <c r="K6420" s="239">
        <f t="shared" si="395"/>
        <v>0.74207302501666517</v>
      </c>
    </row>
    <row r="6421" spans="4:11" x14ac:dyDescent="0.2">
      <c r="D6421" s="195" t="s">
        <v>430</v>
      </c>
      <c r="E6421" s="53" t="s">
        <v>398</v>
      </c>
      <c r="F6421" s="53" t="s">
        <v>146</v>
      </c>
      <c r="G6421" s="50" t="s">
        <v>138</v>
      </c>
      <c r="H6421" s="50" t="s">
        <v>144</v>
      </c>
      <c r="I6421" s="53">
        <v>45</v>
      </c>
      <c r="J6421" s="61">
        <v>0.81</v>
      </c>
      <c r="K6421" s="239">
        <f t="shared" si="395"/>
        <v>0.88888888888888884</v>
      </c>
    </row>
    <row r="6422" spans="4:11" x14ac:dyDescent="0.2">
      <c r="D6422" s="195" t="s">
        <v>430</v>
      </c>
      <c r="E6422" s="53" t="s">
        <v>398</v>
      </c>
      <c r="F6422" s="53" t="s">
        <v>146</v>
      </c>
      <c r="G6422" s="50" t="s">
        <v>138</v>
      </c>
      <c r="H6422" s="50" t="s">
        <v>144</v>
      </c>
      <c r="I6422" s="53">
        <v>40</v>
      </c>
      <c r="J6422" s="61">
        <v>0.73</v>
      </c>
      <c r="K6422" s="239">
        <f t="shared" si="395"/>
        <v>1.140625</v>
      </c>
    </row>
    <row r="6423" spans="4:11" x14ac:dyDescent="0.2">
      <c r="D6423" s="195" t="s">
        <v>430</v>
      </c>
      <c r="E6423" s="53" t="s">
        <v>398</v>
      </c>
      <c r="F6423" s="53" t="s">
        <v>146</v>
      </c>
      <c r="G6423" s="50" t="s">
        <v>138</v>
      </c>
      <c r="H6423" s="50" t="s">
        <v>144</v>
      </c>
      <c r="I6423" s="53">
        <v>39</v>
      </c>
      <c r="J6423" s="61">
        <v>0.61</v>
      </c>
      <c r="K6423" s="239">
        <f t="shared" si="395"/>
        <v>1.0283383064448153</v>
      </c>
    </row>
    <row r="6424" spans="4:11" x14ac:dyDescent="0.2">
      <c r="D6424" s="195" t="s">
        <v>430</v>
      </c>
      <c r="E6424" s="53" t="s">
        <v>398</v>
      </c>
      <c r="F6424" s="53" t="s">
        <v>146</v>
      </c>
      <c r="G6424" s="50" t="s">
        <v>138</v>
      </c>
      <c r="H6424" s="50" t="s">
        <v>144</v>
      </c>
      <c r="I6424" s="53">
        <v>38</v>
      </c>
      <c r="J6424" s="61">
        <v>0.57999999999999996</v>
      </c>
      <c r="K6424" s="239">
        <f t="shared" si="395"/>
        <v>1.0570053943723574</v>
      </c>
    </row>
    <row r="6425" spans="4:11" x14ac:dyDescent="0.2">
      <c r="D6425" s="195" t="s">
        <v>430</v>
      </c>
      <c r="E6425" s="53" t="s">
        <v>398</v>
      </c>
      <c r="F6425" s="53" t="s">
        <v>146</v>
      </c>
      <c r="G6425" s="50" t="s">
        <v>138</v>
      </c>
      <c r="H6425" s="50" t="s">
        <v>144</v>
      </c>
      <c r="I6425" s="53">
        <v>36</v>
      </c>
      <c r="J6425" s="61">
        <v>0.5</v>
      </c>
      <c r="K6425" s="239">
        <f t="shared" si="395"/>
        <v>1.0716735253772292</v>
      </c>
    </row>
    <row r="6426" spans="4:11" x14ac:dyDescent="0.2">
      <c r="D6426" s="195" t="s">
        <v>430</v>
      </c>
      <c r="E6426" s="53" t="s">
        <v>398</v>
      </c>
      <c r="F6426" s="53" t="s">
        <v>146</v>
      </c>
      <c r="G6426" s="50" t="s">
        <v>138</v>
      </c>
      <c r="H6426" s="50" t="s">
        <v>144</v>
      </c>
      <c r="I6426" s="53">
        <v>40</v>
      </c>
      <c r="J6426" s="61">
        <v>0.64</v>
      </c>
      <c r="K6426" s="239">
        <f t="shared" si="395"/>
        <v>1</v>
      </c>
    </row>
    <row r="6427" spans="4:11" x14ac:dyDescent="0.2">
      <c r="D6427" s="195" t="s">
        <v>430</v>
      </c>
      <c r="E6427" s="53" t="s">
        <v>398</v>
      </c>
      <c r="F6427" s="53" t="s">
        <v>146</v>
      </c>
      <c r="G6427" s="50" t="s">
        <v>138</v>
      </c>
      <c r="H6427" s="50" t="s">
        <v>144</v>
      </c>
      <c r="I6427" s="53">
        <v>38</v>
      </c>
      <c r="J6427" s="61">
        <v>0.56000000000000005</v>
      </c>
      <c r="K6427" s="239">
        <f t="shared" si="395"/>
        <v>1.0205569324974488</v>
      </c>
    </row>
    <row r="6428" spans="4:11" x14ac:dyDescent="0.2">
      <c r="D6428" s="195" t="s">
        <v>430</v>
      </c>
      <c r="E6428" s="53" t="s">
        <v>398</v>
      </c>
      <c r="F6428" s="53" t="s">
        <v>146</v>
      </c>
      <c r="G6428" s="50" t="s">
        <v>138</v>
      </c>
      <c r="H6428" s="50" t="s">
        <v>144</v>
      </c>
      <c r="I6428" s="53">
        <v>39</v>
      </c>
      <c r="J6428" s="61">
        <v>0.57999999999999996</v>
      </c>
      <c r="K6428" s="239">
        <f t="shared" si="395"/>
        <v>0.97776429137375875</v>
      </c>
    </row>
    <row r="6429" spans="4:11" x14ac:dyDescent="0.2">
      <c r="D6429" s="195" t="s">
        <v>430</v>
      </c>
      <c r="E6429" s="53" t="s">
        <v>398</v>
      </c>
      <c r="F6429" s="53" t="s">
        <v>146</v>
      </c>
      <c r="G6429" s="50" t="s">
        <v>138</v>
      </c>
      <c r="H6429" s="50" t="s">
        <v>144</v>
      </c>
      <c r="I6429" s="53">
        <v>37</v>
      </c>
      <c r="J6429" s="61">
        <v>0.76</v>
      </c>
      <c r="K6429" s="239">
        <f t="shared" si="395"/>
        <v>1.50040471442955</v>
      </c>
    </row>
    <row r="6430" spans="4:11" x14ac:dyDescent="0.2">
      <c r="D6430" s="195" t="s">
        <v>430</v>
      </c>
      <c r="E6430" s="53" t="s">
        <v>398</v>
      </c>
      <c r="F6430" s="53" t="s">
        <v>146</v>
      </c>
      <c r="G6430" s="50" t="s">
        <v>138</v>
      </c>
      <c r="H6430" s="50" t="s">
        <v>144</v>
      </c>
      <c r="I6430" s="53">
        <v>40</v>
      </c>
      <c r="J6430" s="61">
        <v>0.44</v>
      </c>
      <c r="K6430" s="239">
        <f t="shared" si="395"/>
        <v>0.6875</v>
      </c>
    </row>
    <row r="6431" spans="4:11" x14ac:dyDescent="0.2">
      <c r="D6431" s="195" t="s">
        <v>430</v>
      </c>
      <c r="E6431" s="53" t="s">
        <v>398</v>
      </c>
      <c r="F6431" s="53" t="s">
        <v>146</v>
      </c>
      <c r="G6431" s="50" t="s">
        <v>138</v>
      </c>
      <c r="H6431" s="50" t="s">
        <v>144</v>
      </c>
      <c r="I6431" s="53">
        <v>36</v>
      </c>
      <c r="J6431" s="61">
        <v>0.51</v>
      </c>
      <c r="K6431" s="239">
        <f t="shared" si="395"/>
        <v>1.0931069958847737</v>
      </c>
    </row>
    <row r="6432" spans="4:11" x14ac:dyDescent="0.2">
      <c r="D6432" s="195" t="s">
        <v>430</v>
      </c>
      <c r="E6432" s="53" t="s">
        <v>398</v>
      </c>
      <c r="F6432" s="53" t="s">
        <v>146</v>
      </c>
      <c r="G6432" s="50" t="s">
        <v>138</v>
      </c>
      <c r="H6432" s="50" t="s">
        <v>144</v>
      </c>
      <c r="I6432" s="53">
        <v>35</v>
      </c>
      <c r="J6432" s="61">
        <v>0.37</v>
      </c>
      <c r="K6432" s="239">
        <f t="shared" si="395"/>
        <v>0.86297376093294464</v>
      </c>
    </row>
    <row r="6433" spans="4:11" x14ac:dyDescent="0.2">
      <c r="D6433" s="195" t="s">
        <v>430</v>
      </c>
      <c r="E6433" s="53" t="s">
        <v>398</v>
      </c>
      <c r="F6433" s="53" t="s">
        <v>146</v>
      </c>
      <c r="G6433" s="50" t="s">
        <v>138</v>
      </c>
      <c r="H6433" s="50" t="s">
        <v>144</v>
      </c>
      <c r="I6433" s="53">
        <v>38</v>
      </c>
      <c r="J6433" s="61">
        <v>0.55000000000000004</v>
      </c>
      <c r="K6433" s="239">
        <f t="shared" si="395"/>
        <v>1.0023327015599943</v>
      </c>
    </row>
    <row r="6434" spans="4:11" x14ac:dyDescent="0.2">
      <c r="D6434" s="195" t="s">
        <v>430</v>
      </c>
      <c r="E6434" s="53" t="s">
        <v>398</v>
      </c>
      <c r="F6434" s="53" t="s">
        <v>146</v>
      </c>
      <c r="G6434" s="50" t="s">
        <v>138</v>
      </c>
      <c r="H6434" s="50" t="s">
        <v>144</v>
      </c>
      <c r="I6434" s="53">
        <v>43</v>
      </c>
      <c r="J6434" s="61">
        <v>0.83</v>
      </c>
      <c r="K6434" s="239">
        <f t="shared" ref="K6434:K6497" si="396">IF(J6434="","",(J6434*100000)/(I6434^3))</f>
        <v>1.0439332385827662</v>
      </c>
    </row>
    <row r="6435" spans="4:11" x14ac:dyDescent="0.2">
      <c r="D6435" s="195" t="s">
        <v>430</v>
      </c>
      <c r="E6435" s="53" t="s">
        <v>398</v>
      </c>
      <c r="F6435" s="53" t="s">
        <v>146</v>
      </c>
      <c r="G6435" s="50" t="s">
        <v>138</v>
      </c>
      <c r="H6435" s="50" t="s">
        <v>144</v>
      </c>
      <c r="I6435" s="53">
        <v>35</v>
      </c>
      <c r="J6435" s="61">
        <v>0.44</v>
      </c>
      <c r="K6435" s="239">
        <f t="shared" si="396"/>
        <v>1.0262390670553936</v>
      </c>
    </row>
    <row r="6436" spans="4:11" x14ac:dyDescent="0.2">
      <c r="D6436" s="195" t="s">
        <v>430</v>
      </c>
      <c r="E6436" s="53" t="s">
        <v>398</v>
      </c>
      <c r="F6436" s="53" t="s">
        <v>146</v>
      </c>
      <c r="G6436" s="50" t="s">
        <v>138</v>
      </c>
      <c r="H6436" s="50" t="s">
        <v>144</v>
      </c>
      <c r="I6436" s="53">
        <v>44</v>
      </c>
      <c r="J6436" s="61">
        <v>0.99</v>
      </c>
      <c r="K6436" s="239">
        <f t="shared" si="396"/>
        <v>1.1621900826446281</v>
      </c>
    </row>
    <row r="6437" spans="4:11" x14ac:dyDescent="0.2">
      <c r="D6437" s="195" t="s">
        <v>430</v>
      </c>
      <c r="E6437" s="53" t="s">
        <v>398</v>
      </c>
      <c r="F6437" s="53" t="s">
        <v>146</v>
      </c>
      <c r="G6437" s="50" t="s">
        <v>138</v>
      </c>
      <c r="H6437" s="50" t="s">
        <v>144</v>
      </c>
      <c r="I6437" s="53">
        <v>42</v>
      </c>
      <c r="J6437" s="61">
        <v>0.74</v>
      </c>
      <c r="K6437" s="239">
        <f t="shared" si="396"/>
        <v>0.99881222330201924</v>
      </c>
    </row>
    <row r="6438" spans="4:11" x14ac:dyDescent="0.2">
      <c r="D6438" s="195" t="s">
        <v>430</v>
      </c>
      <c r="E6438" s="53" t="s">
        <v>398</v>
      </c>
      <c r="F6438" s="53" t="s">
        <v>146</v>
      </c>
      <c r="G6438" s="50" t="s">
        <v>138</v>
      </c>
      <c r="H6438" s="50" t="s">
        <v>144</v>
      </c>
      <c r="I6438" s="53">
        <v>35</v>
      </c>
      <c r="J6438" s="61">
        <v>0.4</v>
      </c>
      <c r="K6438" s="239">
        <f t="shared" si="396"/>
        <v>0.93294460641399413</v>
      </c>
    </row>
    <row r="6439" spans="4:11" x14ac:dyDescent="0.2">
      <c r="D6439" s="195" t="s">
        <v>430</v>
      </c>
      <c r="E6439" s="53" t="s">
        <v>398</v>
      </c>
      <c r="F6439" s="53" t="s">
        <v>146</v>
      </c>
      <c r="G6439" s="50" t="s">
        <v>138</v>
      </c>
      <c r="H6439" s="50" t="s">
        <v>144</v>
      </c>
      <c r="I6439" s="53">
        <v>36</v>
      </c>
      <c r="J6439" s="61">
        <v>0.44</v>
      </c>
      <c r="K6439" s="239">
        <f t="shared" si="396"/>
        <v>0.94307270233196161</v>
      </c>
    </row>
    <row r="6440" spans="4:11" x14ac:dyDescent="0.2">
      <c r="D6440" s="195" t="s">
        <v>430</v>
      </c>
      <c r="E6440" s="53" t="s">
        <v>398</v>
      </c>
      <c r="F6440" s="53" t="s">
        <v>146</v>
      </c>
      <c r="G6440" s="50" t="s">
        <v>138</v>
      </c>
      <c r="H6440" s="50" t="s">
        <v>144</v>
      </c>
      <c r="I6440" s="53">
        <v>38</v>
      </c>
      <c r="J6440" s="61">
        <v>0.53</v>
      </c>
      <c r="K6440" s="239">
        <f t="shared" si="396"/>
        <v>0.9658842396850853</v>
      </c>
    </row>
    <row r="6441" spans="4:11" x14ac:dyDescent="0.2">
      <c r="D6441" s="195" t="s">
        <v>430</v>
      </c>
      <c r="E6441" s="53" t="s">
        <v>398</v>
      </c>
      <c r="F6441" s="53" t="s">
        <v>146</v>
      </c>
      <c r="G6441" s="50" t="s">
        <v>138</v>
      </c>
      <c r="H6441" s="50" t="s">
        <v>144</v>
      </c>
      <c r="I6441" s="53">
        <v>36</v>
      </c>
      <c r="J6441" s="61">
        <v>0.41</v>
      </c>
      <c r="K6441" s="239">
        <f t="shared" si="396"/>
        <v>0.87877229080932784</v>
      </c>
    </row>
    <row r="6442" spans="4:11" x14ac:dyDescent="0.2">
      <c r="D6442" s="195" t="s">
        <v>430</v>
      </c>
      <c r="E6442" s="53" t="s">
        <v>398</v>
      </c>
      <c r="F6442" s="53" t="s">
        <v>146</v>
      </c>
      <c r="G6442" s="50" t="s">
        <v>138</v>
      </c>
      <c r="H6442" s="50" t="s">
        <v>144</v>
      </c>
      <c r="I6442" s="53">
        <v>38</v>
      </c>
      <c r="J6442" s="61">
        <v>0.55000000000000004</v>
      </c>
      <c r="K6442" s="239">
        <f t="shared" si="396"/>
        <v>1.0023327015599943</v>
      </c>
    </row>
    <row r="6443" spans="4:11" x14ac:dyDescent="0.2">
      <c r="D6443" s="195" t="s">
        <v>430</v>
      </c>
      <c r="E6443" s="53" t="s">
        <v>399</v>
      </c>
      <c r="F6443" s="53" t="s">
        <v>146</v>
      </c>
      <c r="G6443" s="50" t="s">
        <v>138</v>
      </c>
      <c r="H6443" s="50" t="s">
        <v>144</v>
      </c>
      <c r="I6443" s="53">
        <v>55</v>
      </c>
      <c r="J6443" s="61">
        <v>1.8</v>
      </c>
      <c r="K6443" s="239">
        <f t="shared" si="396"/>
        <v>1.081893313298272</v>
      </c>
    </row>
    <row r="6444" spans="4:11" x14ac:dyDescent="0.2">
      <c r="D6444" s="195" t="s">
        <v>430</v>
      </c>
      <c r="E6444" s="53" t="s">
        <v>399</v>
      </c>
      <c r="F6444" s="53" t="s">
        <v>146</v>
      </c>
      <c r="G6444" s="50" t="s">
        <v>138</v>
      </c>
      <c r="H6444" s="50" t="s">
        <v>144</v>
      </c>
      <c r="I6444" s="53">
        <v>39</v>
      </c>
      <c r="J6444" s="61">
        <v>0.52</v>
      </c>
      <c r="K6444" s="239">
        <f t="shared" si="396"/>
        <v>0.87661626123164582</v>
      </c>
    </row>
    <row r="6445" spans="4:11" x14ac:dyDescent="0.2">
      <c r="D6445" s="195" t="s">
        <v>430</v>
      </c>
      <c r="E6445" s="53" t="s">
        <v>399</v>
      </c>
      <c r="F6445" s="53" t="s">
        <v>146</v>
      </c>
      <c r="G6445" s="50" t="s">
        <v>138</v>
      </c>
      <c r="H6445" s="50" t="s">
        <v>148</v>
      </c>
      <c r="I6445" s="53">
        <v>102</v>
      </c>
      <c r="J6445" s="61">
        <v>10.74</v>
      </c>
      <c r="K6445" s="239">
        <f t="shared" si="396"/>
        <v>1.0120541873035258</v>
      </c>
    </row>
    <row r="6446" spans="4:11" x14ac:dyDescent="0.2">
      <c r="D6446" s="195" t="s">
        <v>430</v>
      </c>
      <c r="E6446" s="53" t="s">
        <v>399</v>
      </c>
      <c r="F6446" s="53" t="s">
        <v>146</v>
      </c>
      <c r="G6446" s="50" t="s">
        <v>138</v>
      </c>
      <c r="H6446" s="50" t="s">
        <v>148</v>
      </c>
      <c r="I6446" s="53">
        <v>79</v>
      </c>
      <c r="J6446" s="61">
        <v>5.19</v>
      </c>
      <c r="K6446" s="239">
        <f t="shared" si="396"/>
        <v>1.0526550637981986</v>
      </c>
    </row>
    <row r="6447" spans="4:11" x14ac:dyDescent="0.2">
      <c r="D6447" s="195" t="s">
        <v>430</v>
      </c>
      <c r="E6447" s="53" t="s">
        <v>399</v>
      </c>
      <c r="F6447" s="53" t="s">
        <v>146</v>
      </c>
      <c r="G6447" s="50" t="s">
        <v>138</v>
      </c>
      <c r="H6447" s="50" t="s">
        <v>144</v>
      </c>
      <c r="I6447" s="53">
        <v>36</v>
      </c>
      <c r="J6447" s="61">
        <v>0.48</v>
      </c>
      <c r="K6447" s="239">
        <f t="shared" si="396"/>
        <v>1.0288065843621399</v>
      </c>
    </row>
    <row r="6448" spans="4:11" x14ac:dyDescent="0.2">
      <c r="D6448" s="195" t="s">
        <v>430</v>
      </c>
      <c r="E6448" s="53" t="s">
        <v>399</v>
      </c>
      <c r="F6448" s="53" t="s">
        <v>146</v>
      </c>
      <c r="G6448" s="50" t="s">
        <v>138</v>
      </c>
      <c r="H6448" s="50" t="s">
        <v>148</v>
      </c>
      <c r="I6448" s="53">
        <v>72</v>
      </c>
      <c r="J6448" s="61">
        <v>4.1100000000000003</v>
      </c>
      <c r="K6448" s="239">
        <f t="shared" si="396"/>
        <v>1.1011445473251031</v>
      </c>
    </row>
    <row r="6449" spans="4:11" x14ac:dyDescent="0.2">
      <c r="D6449" s="195" t="s">
        <v>430</v>
      </c>
      <c r="E6449" s="53" t="s">
        <v>399</v>
      </c>
      <c r="F6449" s="53" t="s">
        <v>146</v>
      </c>
      <c r="G6449" s="50" t="s">
        <v>138</v>
      </c>
      <c r="H6449" s="50" t="s">
        <v>144</v>
      </c>
      <c r="I6449" s="53">
        <v>53</v>
      </c>
      <c r="J6449" s="61">
        <v>1.58</v>
      </c>
      <c r="K6449" s="239">
        <f t="shared" si="396"/>
        <v>1.0612787737528295</v>
      </c>
    </row>
    <row r="6450" spans="4:11" x14ac:dyDescent="0.2">
      <c r="D6450" s="195" t="s">
        <v>430</v>
      </c>
      <c r="E6450" s="53" t="s">
        <v>399</v>
      </c>
      <c r="F6450" s="53" t="s">
        <v>146</v>
      </c>
      <c r="G6450" s="50" t="s">
        <v>138</v>
      </c>
      <c r="H6450" s="50" t="s">
        <v>144</v>
      </c>
      <c r="I6450" s="53">
        <v>43</v>
      </c>
      <c r="J6450" s="61">
        <v>0.94</v>
      </c>
      <c r="K6450" s="239">
        <f t="shared" si="396"/>
        <v>1.1822858364672293</v>
      </c>
    </row>
    <row r="6451" spans="4:11" x14ac:dyDescent="0.2">
      <c r="D6451" s="195" t="s">
        <v>430</v>
      </c>
      <c r="E6451" s="53" t="s">
        <v>399</v>
      </c>
      <c r="F6451" s="53" t="s">
        <v>146</v>
      </c>
      <c r="G6451" s="50" t="s">
        <v>138</v>
      </c>
      <c r="H6451" s="50" t="s">
        <v>144</v>
      </c>
      <c r="I6451" s="53">
        <v>36</v>
      </c>
      <c r="J6451" s="61">
        <v>0.5</v>
      </c>
      <c r="K6451" s="239">
        <f t="shared" si="396"/>
        <v>1.0716735253772292</v>
      </c>
    </row>
    <row r="6452" spans="4:11" x14ac:dyDescent="0.2">
      <c r="D6452" s="195" t="s">
        <v>430</v>
      </c>
      <c r="E6452" s="53" t="s">
        <v>399</v>
      </c>
      <c r="F6452" s="53" t="s">
        <v>146</v>
      </c>
      <c r="G6452" s="50" t="s">
        <v>138</v>
      </c>
      <c r="H6452" s="50" t="s">
        <v>144</v>
      </c>
      <c r="I6452" s="53">
        <v>65</v>
      </c>
      <c r="J6452" s="61">
        <v>7.8</v>
      </c>
      <c r="K6452" s="239">
        <f t="shared" si="396"/>
        <v>2.8402366863905324</v>
      </c>
    </row>
    <row r="6453" spans="4:11" x14ac:dyDescent="0.2">
      <c r="D6453" s="195" t="s">
        <v>430</v>
      </c>
      <c r="E6453" s="53" t="s">
        <v>399</v>
      </c>
      <c r="F6453" s="53" t="s">
        <v>146</v>
      </c>
      <c r="G6453" s="50" t="s">
        <v>138</v>
      </c>
      <c r="H6453" s="50" t="s">
        <v>144</v>
      </c>
      <c r="I6453" s="53">
        <v>55</v>
      </c>
      <c r="J6453" s="61">
        <v>1.91</v>
      </c>
      <c r="K6453" s="239">
        <f t="shared" si="396"/>
        <v>1.1480090157776108</v>
      </c>
    </row>
    <row r="6454" spans="4:11" x14ac:dyDescent="0.2">
      <c r="D6454" s="195" t="s">
        <v>430</v>
      </c>
      <c r="E6454" s="53" t="s">
        <v>399</v>
      </c>
      <c r="F6454" s="53" t="s">
        <v>146</v>
      </c>
      <c r="G6454" s="50" t="s">
        <v>138</v>
      </c>
      <c r="H6454" s="50" t="s">
        <v>144</v>
      </c>
      <c r="I6454" s="53">
        <v>40</v>
      </c>
      <c r="J6454" s="61">
        <v>0.56999999999999995</v>
      </c>
      <c r="K6454" s="239">
        <f t="shared" si="396"/>
        <v>0.89062499999999989</v>
      </c>
    </row>
    <row r="6455" spans="4:11" x14ac:dyDescent="0.2">
      <c r="D6455" s="195" t="s">
        <v>430</v>
      </c>
      <c r="E6455" s="53" t="s">
        <v>399</v>
      </c>
      <c r="F6455" s="53" t="s">
        <v>146</v>
      </c>
      <c r="G6455" s="50" t="s">
        <v>138</v>
      </c>
      <c r="H6455" s="50" t="s">
        <v>144</v>
      </c>
      <c r="I6455" s="53">
        <v>40</v>
      </c>
      <c r="J6455" s="61">
        <v>0.61</v>
      </c>
      <c r="K6455" s="239">
        <f t="shared" si="396"/>
        <v>0.953125</v>
      </c>
    </row>
    <row r="6456" spans="4:11" x14ac:dyDescent="0.2">
      <c r="D6456" s="195" t="s">
        <v>430</v>
      </c>
      <c r="E6456" s="53" t="s">
        <v>399</v>
      </c>
      <c r="F6456" s="53" t="s">
        <v>146</v>
      </c>
      <c r="G6456" s="50" t="s">
        <v>138</v>
      </c>
      <c r="H6456" s="50" t="s">
        <v>144</v>
      </c>
      <c r="I6456" s="53">
        <v>38</v>
      </c>
      <c r="J6456" s="61">
        <v>0.56000000000000005</v>
      </c>
      <c r="K6456" s="239">
        <f t="shared" si="396"/>
        <v>1.0205569324974488</v>
      </c>
    </row>
    <row r="6457" spans="4:11" x14ac:dyDescent="0.2">
      <c r="D6457" s="195" t="s">
        <v>430</v>
      </c>
      <c r="E6457" s="53" t="s">
        <v>399</v>
      </c>
      <c r="F6457" s="53" t="s">
        <v>146</v>
      </c>
      <c r="G6457" s="50" t="s">
        <v>138</v>
      </c>
      <c r="H6457" s="50" t="s">
        <v>144</v>
      </c>
      <c r="I6457" s="53">
        <v>37</v>
      </c>
      <c r="J6457" s="61">
        <v>0.5</v>
      </c>
      <c r="K6457" s="239">
        <f t="shared" si="396"/>
        <v>0.98710836475628294</v>
      </c>
    </row>
    <row r="6458" spans="4:11" x14ac:dyDescent="0.2">
      <c r="D6458" s="195" t="s">
        <v>430</v>
      </c>
      <c r="E6458" s="53" t="s">
        <v>399</v>
      </c>
      <c r="F6458" s="53" t="s">
        <v>146</v>
      </c>
      <c r="G6458" s="50" t="s">
        <v>138</v>
      </c>
      <c r="H6458" s="50" t="s">
        <v>144</v>
      </c>
      <c r="I6458" s="53">
        <v>36</v>
      </c>
      <c r="J6458" s="61">
        <v>0.39</v>
      </c>
      <c r="K6458" s="239">
        <f t="shared" si="396"/>
        <v>0.83590534979423869</v>
      </c>
    </row>
    <row r="6459" spans="4:11" x14ac:dyDescent="0.2">
      <c r="D6459" s="195" t="s">
        <v>430</v>
      </c>
      <c r="E6459" s="53" t="s">
        <v>399</v>
      </c>
      <c r="F6459" s="53" t="s">
        <v>146</v>
      </c>
      <c r="G6459" s="50" t="s">
        <v>138</v>
      </c>
      <c r="H6459" s="50" t="s">
        <v>144</v>
      </c>
      <c r="I6459" s="53">
        <v>43</v>
      </c>
      <c r="J6459" s="61">
        <v>0.81</v>
      </c>
      <c r="K6459" s="239">
        <f t="shared" si="396"/>
        <v>1.0187782207855911</v>
      </c>
    </row>
    <row r="6460" spans="4:11" x14ac:dyDescent="0.2">
      <c r="D6460" s="195" t="s">
        <v>430</v>
      </c>
      <c r="E6460" s="53" t="s">
        <v>399</v>
      </c>
      <c r="F6460" s="53" t="s">
        <v>146</v>
      </c>
      <c r="G6460" s="50" t="s">
        <v>138</v>
      </c>
      <c r="H6460" s="50" t="s">
        <v>144</v>
      </c>
      <c r="I6460" s="53">
        <v>35</v>
      </c>
      <c r="J6460" s="61">
        <v>0.38</v>
      </c>
      <c r="K6460" s="239">
        <f t="shared" si="396"/>
        <v>0.88629737609329451</v>
      </c>
    </row>
    <row r="6461" spans="4:11" x14ac:dyDescent="0.2">
      <c r="D6461" s="195" t="s">
        <v>430</v>
      </c>
      <c r="E6461" s="53" t="s">
        <v>399</v>
      </c>
      <c r="F6461" s="53" t="s">
        <v>146</v>
      </c>
      <c r="G6461" s="50" t="s">
        <v>138</v>
      </c>
      <c r="H6461" s="50" t="s">
        <v>144</v>
      </c>
      <c r="I6461" s="53">
        <v>44</v>
      </c>
      <c r="J6461" s="61">
        <v>0.95</v>
      </c>
      <c r="K6461" s="239">
        <f t="shared" si="396"/>
        <v>1.1152329075882794</v>
      </c>
    </row>
    <row r="6462" spans="4:11" x14ac:dyDescent="0.2">
      <c r="D6462" s="195" t="s">
        <v>430</v>
      </c>
      <c r="E6462" s="53" t="s">
        <v>399</v>
      </c>
      <c r="F6462" s="53" t="s">
        <v>146</v>
      </c>
      <c r="G6462" s="50" t="s">
        <v>138</v>
      </c>
      <c r="H6462" s="50" t="s">
        <v>144</v>
      </c>
      <c r="I6462" s="53">
        <v>47</v>
      </c>
      <c r="J6462" s="61">
        <v>1.1000000000000001</v>
      </c>
      <c r="K6462" s="239">
        <f t="shared" si="396"/>
        <v>1.059495487512401</v>
      </c>
    </row>
    <row r="6463" spans="4:11" x14ac:dyDescent="0.2">
      <c r="D6463" s="195" t="s">
        <v>430</v>
      </c>
      <c r="E6463" s="53" t="s">
        <v>399</v>
      </c>
      <c r="F6463" s="53" t="s">
        <v>146</v>
      </c>
      <c r="G6463" s="50" t="s">
        <v>138</v>
      </c>
      <c r="H6463" s="50" t="s">
        <v>144</v>
      </c>
      <c r="I6463" s="53">
        <v>40</v>
      </c>
      <c r="J6463" s="61">
        <v>0.71</v>
      </c>
      <c r="K6463" s="239">
        <f t="shared" si="396"/>
        <v>1.109375</v>
      </c>
    </row>
    <row r="6464" spans="4:11" x14ac:dyDescent="0.2">
      <c r="D6464" s="195" t="s">
        <v>430</v>
      </c>
      <c r="E6464" s="53" t="s">
        <v>399</v>
      </c>
      <c r="F6464" s="53" t="s">
        <v>146</v>
      </c>
      <c r="G6464" s="50" t="s">
        <v>138</v>
      </c>
      <c r="H6464" s="50" t="s">
        <v>144</v>
      </c>
      <c r="I6464" s="53">
        <v>38</v>
      </c>
      <c r="J6464" s="61">
        <v>0.56999999999999995</v>
      </c>
      <c r="K6464" s="239">
        <f t="shared" si="396"/>
        <v>1.0387811634349029</v>
      </c>
    </row>
    <row r="6465" spans="4:11" x14ac:dyDescent="0.2">
      <c r="D6465" s="195" t="s">
        <v>430</v>
      </c>
      <c r="E6465" s="53" t="s">
        <v>399</v>
      </c>
      <c r="F6465" s="53" t="s">
        <v>146</v>
      </c>
      <c r="G6465" s="50" t="s">
        <v>138</v>
      </c>
      <c r="H6465" s="50" t="s">
        <v>144</v>
      </c>
      <c r="I6465" s="53">
        <v>40</v>
      </c>
      <c r="J6465" s="61">
        <v>0.67</v>
      </c>
      <c r="K6465" s="239">
        <f t="shared" si="396"/>
        <v>1.046875</v>
      </c>
    </row>
    <row r="6466" spans="4:11" x14ac:dyDescent="0.2">
      <c r="D6466" s="195" t="s">
        <v>430</v>
      </c>
      <c r="E6466" s="53" t="s">
        <v>399</v>
      </c>
      <c r="F6466" s="53" t="s">
        <v>146</v>
      </c>
      <c r="G6466" s="50" t="s">
        <v>138</v>
      </c>
      <c r="H6466" s="50" t="s">
        <v>144</v>
      </c>
      <c r="I6466" s="53">
        <v>40</v>
      </c>
      <c r="J6466" s="61">
        <v>0.59</v>
      </c>
      <c r="K6466" s="239">
        <f t="shared" si="396"/>
        <v>0.921875</v>
      </c>
    </row>
    <row r="6467" spans="4:11" x14ac:dyDescent="0.2">
      <c r="D6467" s="195" t="s">
        <v>430</v>
      </c>
      <c r="E6467" s="53" t="s">
        <v>399</v>
      </c>
      <c r="F6467" s="53" t="s">
        <v>152</v>
      </c>
      <c r="G6467" s="50" t="s">
        <v>138</v>
      </c>
      <c r="H6467" s="50" t="s">
        <v>144</v>
      </c>
      <c r="I6467" s="53">
        <v>57</v>
      </c>
      <c r="J6467" s="61">
        <v>2.16</v>
      </c>
      <c r="K6467" s="239">
        <f t="shared" si="396"/>
        <v>1.166350779997084</v>
      </c>
    </row>
    <row r="6468" spans="4:11" x14ac:dyDescent="0.2">
      <c r="D6468" s="195" t="s">
        <v>430</v>
      </c>
      <c r="E6468" s="53" t="s">
        <v>399</v>
      </c>
      <c r="F6468" s="53" t="s">
        <v>152</v>
      </c>
      <c r="G6468" s="50" t="s">
        <v>138</v>
      </c>
      <c r="H6468" s="50" t="s">
        <v>144</v>
      </c>
      <c r="I6468" s="53">
        <v>57</v>
      </c>
      <c r="J6468" s="61">
        <v>2</v>
      </c>
      <c r="K6468" s="239">
        <f t="shared" si="396"/>
        <v>1.0799544259232261</v>
      </c>
    </row>
    <row r="6469" spans="4:11" x14ac:dyDescent="0.2">
      <c r="D6469" s="195" t="s">
        <v>430</v>
      </c>
      <c r="E6469" s="53" t="s">
        <v>399</v>
      </c>
      <c r="F6469" s="53" t="s">
        <v>152</v>
      </c>
      <c r="G6469" s="50" t="s">
        <v>138</v>
      </c>
      <c r="H6469" s="50" t="s">
        <v>144</v>
      </c>
      <c r="I6469" s="53">
        <v>60</v>
      </c>
      <c r="J6469" s="61">
        <v>2.37</v>
      </c>
      <c r="K6469" s="239">
        <f t="shared" si="396"/>
        <v>1.0972222222222223</v>
      </c>
    </row>
    <row r="6470" spans="4:11" x14ac:dyDescent="0.2">
      <c r="D6470" s="194">
        <v>44713</v>
      </c>
      <c r="E6470" s="53" t="s">
        <v>396</v>
      </c>
      <c r="F6470" s="53" t="s">
        <v>146</v>
      </c>
      <c r="G6470" s="50" t="s">
        <v>138</v>
      </c>
      <c r="H6470" s="50" t="s">
        <v>144</v>
      </c>
      <c r="I6470" s="53">
        <v>35</v>
      </c>
      <c r="J6470" s="61">
        <v>0.39</v>
      </c>
      <c r="K6470" s="239">
        <f t="shared" si="396"/>
        <v>0.90962099125364426</v>
      </c>
    </row>
    <row r="6471" spans="4:11" x14ac:dyDescent="0.2">
      <c r="D6471" s="194">
        <v>44713</v>
      </c>
      <c r="E6471" s="53" t="s">
        <v>396</v>
      </c>
      <c r="F6471" s="53" t="s">
        <v>146</v>
      </c>
      <c r="G6471" s="50" t="s">
        <v>138</v>
      </c>
      <c r="H6471" s="50" t="s">
        <v>144</v>
      </c>
      <c r="I6471" s="53">
        <v>37</v>
      </c>
      <c r="J6471" s="61">
        <v>0.43</v>
      </c>
      <c r="K6471" s="239">
        <f t="shared" si="396"/>
        <v>0.8489131936904033</v>
      </c>
    </row>
    <row r="6472" spans="4:11" x14ac:dyDescent="0.2">
      <c r="D6472" s="194">
        <v>44713</v>
      </c>
      <c r="E6472" s="53" t="s">
        <v>396</v>
      </c>
      <c r="F6472" s="53" t="s">
        <v>146</v>
      </c>
      <c r="G6472" s="50" t="s">
        <v>138</v>
      </c>
      <c r="H6472" s="50" t="s">
        <v>144</v>
      </c>
      <c r="I6472" s="53">
        <v>36</v>
      </c>
      <c r="J6472" s="61">
        <v>0.45</v>
      </c>
      <c r="K6472" s="239">
        <f t="shared" si="396"/>
        <v>0.96450617283950613</v>
      </c>
    </row>
    <row r="6473" spans="4:11" x14ac:dyDescent="0.2">
      <c r="D6473" s="194">
        <v>44713</v>
      </c>
      <c r="E6473" s="53" t="s">
        <v>396</v>
      </c>
      <c r="F6473" s="53" t="s">
        <v>146</v>
      </c>
      <c r="G6473" s="50" t="s">
        <v>138</v>
      </c>
      <c r="H6473" s="50" t="s">
        <v>144</v>
      </c>
      <c r="I6473" s="53">
        <v>38</v>
      </c>
      <c r="J6473" s="61">
        <v>0.47</v>
      </c>
      <c r="K6473" s="239">
        <f t="shared" si="396"/>
        <v>0.85653885406035868</v>
      </c>
    </row>
    <row r="6474" spans="4:11" x14ac:dyDescent="0.2">
      <c r="D6474" s="194">
        <v>44713</v>
      </c>
      <c r="E6474" s="53" t="s">
        <v>396</v>
      </c>
      <c r="F6474" s="53" t="s">
        <v>146</v>
      </c>
      <c r="G6474" s="50" t="s">
        <v>138</v>
      </c>
      <c r="H6474" s="50" t="s">
        <v>144</v>
      </c>
      <c r="I6474" s="53">
        <v>39</v>
      </c>
      <c r="J6474" s="61">
        <v>0.53</v>
      </c>
      <c r="K6474" s="239">
        <f t="shared" si="396"/>
        <v>0.89347426625533133</v>
      </c>
    </row>
    <row r="6475" spans="4:11" x14ac:dyDescent="0.2">
      <c r="D6475" s="194">
        <v>44713</v>
      </c>
      <c r="E6475" s="53" t="s">
        <v>396</v>
      </c>
      <c r="F6475" s="53" t="s">
        <v>146</v>
      </c>
      <c r="G6475" s="50" t="s">
        <v>138</v>
      </c>
      <c r="H6475" s="50" t="s">
        <v>144</v>
      </c>
      <c r="I6475" s="53">
        <v>33</v>
      </c>
      <c r="J6475" s="61">
        <v>0.32</v>
      </c>
      <c r="K6475" s="239">
        <f t="shared" si="396"/>
        <v>0.89044717143890695</v>
      </c>
    </row>
    <row r="6476" spans="4:11" x14ac:dyDescent="0.2">
      <c r="D6476" s="194">
        <v>44713</v>
      </c>
      <c r="E6476" s="53" t="s">
        <v>396</v>
      </c>
      <c r="F6476" s="53" t="s">
        <v>146</v>
      </c>
      <c r="G6476" s="50" t="s">
        <v>138</v>
      </c>
      <c r="H6476" s="50" t="s">
        <v>144</v>
      </c>
      <c r="I6476" s="53">
        <v>34</v>
      </c>
      <c r="J6476" s="61">
        <v>0.32</v>
      </c>
      <c r="K6476" s="239">
        <f t="shared" si="396"/>
        <v>0.81416649704864641</v>
      </c>
    </row>
    <row r="6477" spans="4:11" x14ac:dyDescent="0.2">
      <c r="D6477" s="194">
        <v>44713</v>
      </c>
      <c r="E6477" s="53" t="s">
        <v>396</v>
      </c>
      <c r="F6477" s="53" t="s">
        <v>146</v>
      </c>
      <c r="G6477" s="50" t="s">
        <v>138</v>
      </c>
      <c r="H6477" s="50" t="s">
        <v>144</v>
      </c>
      <c r="I6477" s="53">
        <v>35</v>
      </c>
      <c r="J6477" s="61">
        <v>0.42</v>
      </c>
      <c r="K6477" s="239">
        <f t="shared" si="396"/>
        <v>0.97959183673469385</v>
      </c>
    </row>
    <row r="6478" spans="4:11" x14ac:dyDescent="0.2">
      <c r="D6478" s="194">
        <v>44713</v>
      </c>
      <c r="E6478" s="53" t="s">
        <v>396</v>
      </c>
      <c r="F6478" s="53" t="s">
        <v>146</v>
      </c>
      <c r="G6478" s="50" t="s">
        <v>138</v>
      </c>
      <c r="H6478" s="50" t="s">
        <v>144</v>
      </c>
      <c r="I6478" s="53">
        <v>40</v>
      </c>
      <c r="J6478" s="61">
        <v>0.36</v>
      </c>
      <c r="K6478" s="239">
        <f t="shared" si="396"/>
        <v>0.5625</v>
      </c>
    </row>
    <row r="6479" spans="4:11" x14ac:dyDescent="0.2">
      <c r="D6479" s="194">
        <v>44713</v>
      </c>
      <c r="E6479" s="53" t="s">
        <v>396</v>
      </c>
      <c r="F6479" s="53" t="s">
        <v>146</v>
      </c>
      <c r="G6479" s="50" t="s">
        <v>138</v>
      </c>
      <c r="H6479" s="50" t="s">
        <v>144</v>
      </c>
      <c r="I6479" s="53">
        <v>35</v>
      </c>
      <c r="J6479" s="61">
        <v>0.35</v>
      </c>
      <c r="K6479" s="239">
        <f t="shared" si="396"/>
        <v>0.81632653061224492</v>
      </c>
    </row>
    <row r="6480" spans="4:11" x14ac:dyDescent="0.2">
      <c r="D6480" s="194">
        <v>44713</v>
      </c>
      <c r="E6480" s="53" t="s">
        <v>396</v>
      </c>
      <c r="F6480" s="53" t="s">
        <v>146</v>
      </c>
      <c r="G6480" s="50" t="s">
        <v>138</v>
      </c>
      <c r="H6480" s="50" t="s">
        <v>144</v>
      </c>
      <c r="I6480" s="53">
        <v>41</v>
      </c>
      <c r="J6480" s="61">
        <v>0.68</v>
      </c>
      <c r="K6480" s="239">
        <f t="shared" si="396"/>
        <v>0.986636874102233</v>
      </c>
    </row>
    <row r="6481" spans="4:11" x14ac:dyDescent="0.2">
      <c r="D6481" s="194">
        <v>44713</v>
      </c>
      <c r="E6481" s="53" t="s">
        <v>396</v>
      </c>
      <c r="F6481" s="53" t="s">
        <v>146</v>
      </c>
      <c r="G6481" s="50" t="s">
        <v>138</v>
      </c>
      <c r="H6481" s="50" t="s">
        <v>144</v>
      </c>
      <c r="I6481" s="53">
        <v>45</v>
      </c>
      <c r="J6481" s="61">
        <v>0.95</v>
      </c>
      <c r="K6481" s="239">
        <f t="shared" si="396"/>
        <v>1.0425240054869684</v>
      </c>
    </row>
    <row r="6482" spans="4:11" x14ac:dyDescent="0.2">
      <c r="D6482" s="194">
        <v>44713</v>
      </c>
      <c r="E6482" s="53" t="s">
        <v>396</v>
      </c>
      <c r="F6482" s="53" t="s">
        <v>146</v>
      </c>
      <c r="G6482" s="50" t="s">
        <v>138</v>
      </c>
      <c r="H6482" s="50" t="s">
        <v>144</v>
      </c>
      <c r="I6482" s="53">
        <v>42</v>
      </c>
      <c r="J6482" s="61">
        <v>0.45</v>
      </c>
      <c r="K6482" s="239">
        <f t="shared" si="396"/>
        <v>0.60738581146744408</v>
      </c>
    </row>
    <row r="6483" spans="4:11" x14ac:dyDescent="0.2">
      <c r="D6483" s="194">
        <v>44713</v>
      </c>
      <c r="E6483" s="53" t="s">
        <v>396</v>
      </c>
      <c r="F6483" s="53" t="s">
        <v>146</v>
      </c>
      <c r="G6483" s="50" t="s">
        <v>138</v>
      </c>
      <c r="H6483" s="50" t="s">
        <v>144</v>
      </c>
      <c r="I6483" s="53">
        <v>42</v>
      </c>
      <c r="J6483" s="61">
        <v>0.74</v>
      </c>
      <c r="K6483" s="239">
        <f t="shared" si="396"/>
        <v>0.99881222330201924</v>
      </c>
    </row>
    <row r="6484" spans="4:11" x14ac:dyDescent="0.2">
      <c r="D6484" s="194">
        <v>44713</v>
      </c>
      <c r="E6484" s="53" t="s">
        <v>396</v>
      </c>
      <c r="F6484" s="53" t="s">
        <v>146</v>
      </c>
      <c r="G6484" s="50" t="s">
        <v>138</v>
      </c>
      <c r="H6484" s="50" t="s">
        <v>144</v>
      </c>
      <c r="I6484" s="53">
        <v>37</v>
      </c>
      <c r="J6484" s="61">
        <v>0.5</v>
      </c>
      <c r="K6484" s="239">
        <f t="shared" si="396"/>
        <v>0.98710836475628294</v>
      </c>
    </row>
    <row r="6485" spans="4:11" x14ac:dyDescent="0.2">
      <c r="D6485" s="194">
        <v>44713</v>
      </c>
      <c r="E6485" s="53" t="s">
        <v>396</v>
      </c>
      <c r="F6485" s="53" t="s">
        <v>146</v>
      </c>
      <c r="G6485" s="50" t="s">
        <v>138</v>
      </c>
      <c r="H6485" s="50" t="s">
        <v>144</v>
      </c>
      <c r="I6485" s="53">
        <v>43</v>
      </c>
      <c r="J6485" s="61">
        <v>0.78</v>
      </c>
      <c r="K6485" s="239">
        <f t="shared" si="396"/>
        <v>0.98104569408982856</v>
      </c>
    </row>
    <row r="6486" spans="4:11" x14ac:dyDescent="0.2">
      <c r="D6486" s="194">
        <v>44713</v>
      </c>
      <c r="E6486" s="53" t="s">
        <v>396</v>
      </c>
      <c r="F6486" s="53" t="s">
        <v>146</v>
      </c>
      <c r="G6486" s="50" t="s">
        <v>138</v>
      </c>
      <c r="H6486" s="50" t="s">
        <v>144</v>
      </c>
      <c r="I6486" s="53">
        <v>37</v>
      </c>
      <c r="J6486" s="61">
        <v>0.52</v>
      </c>
      <c r="K6486" s="239">
        <f t="shared" si="396"/>
        <v>1.0265926993465342</v>
      </c>
    </row>
    <row r="6487" spans="4:11" x14ac:dyDescent="0.2">
      <c r="D6487" s="194">
        <v>44713</v>
      </c>
      <c r="E6487" s="53" t="s">
        <v>396</v>
      </c>
      <c r="F6487" s="53" t="s">
        <v>146</v>
      </c>
      <c r="G6487" s="50" t="s">
        <v>138</v>
      </c>
      <c r="H6487" s="50" t="s">
        <v>144</v>
      </c>
      <c r="I6487" s="53">
        <v>30</v>
      </c>
      <c r="J6487" s="61">
        <v>0.24</v>
      </c>
      <c r="K6487" s="239">
        <f t="shared" si="396"/>
        <v>0.88888888888888884</v>
      </c>
    </row>
    <row r="6488" spans="4:11" x14ac:dyDescent="0.2">
      <c r="D6488" s="194">
        <v>44713</v>
      </c>
      <c r="E6488" s="53" t="s">
        <v>396</v>
      </c>
      <c r="F6488" s="53" t="s">
        <v>146</v>
      </c>
      <c r="G6488" s="50" t="s">
        <v>138</v>
      </c>
      <c r="H6488" s="50" t="s">
        <v>144</v>
      </c>
      <c r="I6488" s="53">
        <v>37</v>
      </c>
      <c r="J6488" s="61">
        <v>0.45</v>
      </c>
      <c r="K6488" s="239">
        <f t="shared" si="396"/>
        <v>0.88839752828065466</v>
      </c>
    </row>
    <row r="6489" spans="4:11" x14ac:dyDescent="0.2">
      <c r="D6489" s="194">
        <v>44713</v>
      </c>
      <c r="E6489" s="53" t="s">
        <v>396</v>
      </c>
      <c r="F6489" s="53" t="s">
        <v>146</v>
      </c>
      <c r="G6489" s="50" t="s">
        <v>138</v>
      </c>
      <c r="H6489" s="50" t="s">
        <v>144</v>
      </c>
      <c r="I6489" s="53">
        <v>37</v>
      </c>
      <c r="J6489" s="61">
        <v>0.44</v>
      </c>
      <c r="K6489" s="239">
        <f t="shared" si="396"/>
        <v>0.86865536098552898</v>
      </c>
    </row>
    <row r="6490" spans="4:11" x14ac:dyDescent="0.2">
      <c r="D6490" s="194">
        <v>44713</v>
      </c>
      <c r="E6490" s="53" t="s">
        <v>396</v>
      </c>
      <c r="F6490" s="53" t="s">
        <v>146</v>
      </c>
      <c r="G6490" s="50" t="s">
        <v>138</v>
      </c>
      <c r="H6490" s="50" t="s">
        <v>144</v>
      </c>
      <c r="I6490" s="53">
        <v>35</v>
      </c>
      <c r="J6490" s="61">
        <v>0.47</v>
      </c>
      <c r="K6490" s="239">
        <f t="shared" si="396"/>
        <v>1.0962099125364431</v>
      </c>
    </row>
    <row r="6491" spans="4:11" x14ac:dyDescent="0.2">
      <c r="D6491" s="194">
        <v>44713</v>
      </c>
      <c r="E6491" s="53" t="s">
        <v>396</v>
      </c>
      <c r="F6491" s="53" t="s">
        <v>146</v>
      </c>
      <c r="G6491" s="50" t="s">
        <v>138</v>
      </c>
      <c r="H6491" s="50" t="s">
        <v>144</v>
      </c>
      <c r="I6491" s="53">
        <v>37</v>
      </c>
      <c r="J6491" s="61">
        <v>0.48</v>
      </c>
      <c r="K6491" s="239">
        <f t="shared" si="396"/>
        <v>0.94762403016603158</v>
      </c>
    </row>
    <row r="6492" spans="4:11" x14ac:dyDescent="0.2">
      <c r="D6492" s="194">
        <v>44713</v>
      </c>
      <c r="E6492" s="53" t="s">
        <v>396</v>
      </c>
      <c r="F6492" s="53" t="s">
        <v>146</v>
      </c>
      <c r="G6492" s="50" t="s">
        <v>138</v>
      </c>
      <c r="H6492" s="50" t="s">
        <v>144</v>
      </c>
      <c r="I6492" s="53">
        <v>44</v>
      </c>
      <c r="J6492" s="61">
        <v>0.93</v>
      </c>
      <c r="K6492" s="239">
        <f t="shared" si="396"/>
        <v>1.0917543200601052</v>
      </c>
    </row>
    <row r="6493" spans="4:11" x14ac:dyDescent="0.2">
      <c r="D6493" s="194">
        <v>44713</v>
      </c>
      <c r="E6493" s="53" t="s">
        <v>396</v>
      </c>
      <c r="F6493" s="53" t="s">
        <v>146</v>
      </c>
      <c r="G6493" s="50" t="s">
        <v>138</v>
      </c>
      <c r="H6493" s="50" t="s">
        <v>144</v>
      </c>
      <c r="I6493" s="53">
        <v>43</v>
      </c>
      <c r="J6493" s="61">
        <v>0.79</v>
      </c>
      <c r="K6493" s="239">
        <f t="shared" si="396"/>
        <v>0.99362320298841611</v>
      </c>
    </row>
    <row r="6494" spans="4:11" x14ac:dyDescent="0.2">
      <c r="D6494" s="194">
        <v>44713</v>
      </c>
      <c r="E6494" s="53" t="s">
        <v>396</v>
      </c>
      <c r="F6494" s="53" t="s">
        <v>152</v>
      </c>
      <c r="G6494" s="50" t="s">
        <v>138</v>
      </c>
      <c r="H6494" s="50" t="s">
        <v>144</v>
      </c>
      <c r="I6494" s="53">
        <v>55</v>
      </c>
      <c r="J6494" s="61">
        <v>1.84</v>
      </c>
      <c r="K6494" s="239">
        <f t="shared" si="396"/>
        <v>1.1059353869271225</v>
      </c>
    </row>
    <row r="6495" spans="4:11" x14ac:dyDescent="0.2">
      <c r="D6495" s="194">
        <v>44713</v>
      </c>
      <c r="E6495" s="53" t="s">
        <v>396</v>
      </c>
      <c r="F6495" s="53" t="s">
        <v>152</v>
      </c>
      <c r="G6495" s="50" t="s">
        <v>138</v>
      </c>
      <c r="H6495" s="50" t="s">
        <v>144</v>
      </c>
      <c r="I6495" s="53">
        <v>65</v>
      </c>
      <c r="J6495" s="61">
        <v>2.86</v>
      </c>
      <c r="K6495" s="239">
        <f t="shared" si="396"/>
        <v>1.0414201183431953</v>
      </c>
    </row>
    <row r="6496" spans="4:11" x14ac:dyDescent="0.2">
      <c r="D6496" s="194">
        <v>44713</v>
      </c>
      <c r="E6496" s="53" t="s">
        <v>396</v>
      </c>
      <c r="F6496" s="53" t="s">
        <v>152</v>
      </c>
      <c r="G6496" s="50" t="s">
        <v>138</v>
      </c>
      <c r="H6496" s="50" t="s">
        <v>144</v>
      </c>
      <c r="I6496" s="53">
        <v>64</v>
      </c>
      <c r="J6496" s="61">
        <v>2.89</v>
      </c>
      <c r="K6496" s="239">
        <f t="shared" si="396"/>
        <v>1.102447509765625</v>
      </c>
    </row>
    <row r="6497" spans="4:11" x14ac:dyDescent="0.2">
      <c r="D6497" s="194">
        <v>44713</v>
      </c>
      <c r="E6497" s="53" t="s">
        <v>396</v>
      </c>
      <c r="F6497" s="53" t="s">
        <v>152</v>
      </c>
      <c r="G6497" s="50" t="s">
        <v>138</v>
      </c>
      <c r="H6497" s="50" t="s">
        <v>144</v>
      </c>
      <c r="I6497" s="53">
        <v>60</v>
      </c>
      <c r="J6497" s="61">
        <v>2.04</v>
      </c>
      <c r="K6497" s="239">
        <f t="shared" si="396"/>
        <v>0.94444444444444442</v>
      </c>
    </row>
    <row r="6498" spans="4:11" x14ac:dyDescent="0.2">
      <c r="D6498" s="194">
        <v>44713</v>
      </c>
      <c r="E6498" s="53" t="s">
        <v>396</v>
      </c>
      <c r="F6498" s="53" t="s">
        <v>152</v>
      </c>
      <c r="G6498" s="50" t="s">
        <v>138</v>
      </c>
      <c r="H6498" s="50" t="s">
        <v>144</v>
      </c>
      <c r="I6498" s="53">
        <v>53</v>
      </c>
      <c r="J6498" s="61">
        <v>1.63</v>
      </c>
      <c r="K6498" s="239">
        <f t="shared" ref="K6498:K6561" si="397">IF(J6498="","",(J6498*100000)/(I6498^3))</f>
        <v>1.0948635450741215</v>
      </c>
    </row>
    <row r="6499" spans="4:11" x14ac:dyDescent="0.2">
      <c r="D6499" s="194">
        <v>44713</v>
      </c>
      <c r="E6499" s="53" t="s">
        <v>396</v>
      </c>
      <c r="F6499" s="53" t="s">
        <v>152</v>
      </c>
      <c r="G6499" s="50" t="s">
        <v>138</v>
      </c>
      <c r="H6499" s="50" t="s">
        <v>144</v>
      </c>
      <c r="I6499" s="53">
        <v>47</v>
      </c>
      <c r="J6499" s="61">
        <v>1.03</v>
      </c>
      <c r="K6499" s="239">
        <f t="shared" si="397"/>
        <v>0.99207304739797542</v>
      </c>
    </row>
    <row r="6500" spans="4:11" x14ac:dyDescent="0.2">
      <c r="D6500" s="194">
        <v>44713</v>
      </c>
      <c r="E6500" s="53" t="s">
        <v>25</v>
      </c>
      <c r="F6500" s="53" t="s">
        <v>146</v>
      </c>
      <c r="G6500" s="50" t="s">
        <v>138</v>
      </c>
      <c r="H6500" s="50" t="s">
        <v>144</v>
      </c>
      <c r="I6500" s="53">
        <v>36</v>
      </c>
      <c r="J6500" s="61">
        <v>0.4</v>
      </c>
      <c r="K6500" s="239">
        <f t="shared" si="397"/>
        <v>0.85733882030178321</v>
      </c>
    </row>
    <row r="6501" spans="4:11" x14ac:dyDescent="0.2">
      <c r="D6501" s="194">
        <v>44713</v>
      </c>
      <c r="E6501" s="53" t="s">
        <v>25</v>
      </c>
      <c r="F6501" s="53" t="s">
        <v>146</v>
      </c>
      <c r="G6501" s="50" t="s">
        <v>138</v>
      </c>
      <c r="H6501" s="50" t="s">
        <v>144</v>
      </c>
      <c r="I6501" s="53">
        <v>36</v>
      </c>
      <c r="J6501" s="61">
        <v>0.4</v>
      </c>
      <c r="K6501" s="239">
        <f t="shared" si="397"/>
        <v>0.85733882030178321</v>
      </c>
    </row>
    <row r="6502" spans="4:11" x14ac:dyDescent="0.2">
      <c r="D6502" s="194">
        <v>44713</v>
      </c>
      <c r="E6502" s="53" t="s">
        <v>25</v>
      </c>
      <c r="F6502" s="53" t="s">
        <v>146</v>
      </c>
      <c r="G6502" s="50" t="s">
        <v>138</v>
      </c>
      <c r="H6502" s="50" t="s">
        <v>144</v>
      </c>
      <c r="I6502" s="53">
        <v>37</v>
      </c>
      <c r="J6502" s="61">
        <v>0.41</v>
      </c>
      <c r="K6502" s="239">
        <f t="shared" si="397"/>
        <v>0.80942885910015205</v>
      </c>
    </row>
    <row r="6503" spans="4:11" x14ac:dyDescent="0.2">
      <c r="D6503" s="194">
        <v>44713</v>
      </c>
      <c r="E6503" s="53" t="s">
        <v>25</v>
      </c>
      <c r="F6503" s="53" t="s">
        <v>146</v>
      </c>
      <c r="G6503" s="50" t="s">
        <v>138</v>
      </c>
      <c r="H6503" s="50" t="s">
        <v>144</v>
      </c>
      <c r="I6503" s="53">
        <v>35</v>
      </c>
      <c r="J6503" s="61">
        <v>0.39</v>
      </c>
      <c r="K6503" s="239">
        <f t="shared" si="397"/>
        <v>0.90962099125364426</v>
      </c>
    </row>
    <row r="6504" spans="4:11" x14ac:dyDescent="0.2">
      <c r="D6504" s="194">
        <v>44713</v>
      </c>
      <c r="E6504" s="53" t="s">
        <v>25</v>
      </c>
      <c r="F6504" s="53" t="s">
        <v>146</v>
      </c>
      <c r="G6504" s="50" t="s">
        <v>138</v>
      </c>
      <c r="H6504" s="50" t="s">
        <v>144</v>
      </c>
      <c r="I6504" s="53">
        <v>37</v>
      </c>
      <c r="J6504" s="61">
        <v>0.27</v>
      </c>
      <c r="K6504" s="239">
        <f t="shared" si="397"/>
        <v>0.53303851696839277</v>
      </c>
    </row>
    <row r="6505" spans="4:11" x14ac:dyDescent="0.2">
      <c r="D6505" s="194">
        <v>44713</v>
      </c>
      <c r="E6505" s="53" t="s">
        <v>25</v>
      </c>
      <c r="F6505" s="53" t="s">
        <v>146</v>
      </c>
      <c r="G6505" s="50" t="s">
        <v>138</v>
      </c>
      <c r="H6505" s="50" t="s">
        <v>144</v>
      </c>
      <c r="I6505" s="53">
        <v>35</v>
      </c>
      <c r="J6505" s="61">
        <v>0.39</v>
      </c>
      <c r="K6505" s="239">
        <f t="shared" si="397"/>
        <v>0.90962099125364426</v>
      </c>
    </row>
    <row r="6506" spans="4:11" x14ac:dyDescent="0.2">
      <c r="D6506" s="194">
        <v>44713</v>
      </c>
      <c r="E6506" s="53" t="s">
        <v>25</v>
      </c>
      <c r="F6506" s="53" t="s">
        <v>146</v>
      </c>
      <c r="G6506" s="50" t="s">
        <v>138</v>
      </c>
      <c r="H6506" s="50" t="s">
        <v>144</v>
      </c>
      <c r="I6506" s="53">
        <v>50</v>
      </c>
      <c r="J6506" s="61">
        <v>1.56</v>
      </c>
      <c r="K6506" s="239">
        <f t="shared" si="397"/>
        <v>1.248</v>
      </c>
    </row>
    <row r="6507" spans="4:11" x14ac:dyDescent="0.2">
      <c r="D6507" s="194">
        <v>44713</v>
      </c>
      <c r="E6507" s="53" t="s">
        <v>25</v>
      </c>
      <c r="F6507" s="53" t="s">
        <v>146</v>
      </c>
      <c r="G6507" s="50" t="s">
        <v>138</v>
      </c>
      <c r="H6507" s="50" t="s">
        <v>144</v>
      </c>
      <c r="I6507" s="53">
        <v>47</v>
      </c>
      <c r="J6507" s="61">
        <v>1.1499999999999999</v>
      </c>
      <c r="K6507" s="239">
        <f t="shared" si="397"/>
        <v>1.107654373308419</v>
      </c>
    </row>
    <row r="6508" spans="4:11" x14ac:dyDescent="0.2">
      <c r="D6508" s="194">
        <v>44713</v>
      </c>
      <c r="E6508" s="53" t="s">
        <v>25</v>
      </c>
      <c r="F6508" s="53" t="s">
        <v>146</v>
      </c>
      <c r="G6508" s="50" t="s">
        <v>138</v>
      </c>
      <c r="H6508" s="50" t="s">
        <v>144</v>
      </c>
      <c r="I6508" s="96">
        <v>36</v>
      </c>
      <c r="J6508" s="61">
        <v>0.45</v>
      </c>
      <c r="K6508" s="239">
        <f t="shared" si="397"/>
        <v>0.96450617283950613</v>
      </c>
    </row>
    <row r="6509" spans="4:11" x14ac:dyDescent="0.2">
      <c r="D6509" s="194">
        <v>44713</v>
      </c>
      <c r="E6509" s="53" t="s">
        <v>25</v>
      </c>
      <c r="F6509" s="53" t="s">
        <v>146</v>
      </c>
      <c r="G6509" s="50" t="s">
        <v>138</v>
      </c>
      <c r="H6509" s="50" t="s">
        <v>144</v>
      </c>
      <c r="I6509" s="53">
        <v>48</v>
      </c>
      <c r="J6509" s="61">
        <v>1.24</v>
      </c>
      <c r="K6509" s="239">
        <f t="shared" si="397"/>
        <v>1.1212384259259258</v>
      </c>
    </row>
    <row r="6510" spans="4:11" x14ac:dyDescent="0.2">
      <c r="D6510" s="194">
        <v>44713</v>
      </c>
      <c r="E6510" s="53" t="s">
        <v>25</v>
      </c>
      <c r="F6510" s="53" t="s">
        <v>146</v>
      </c>
      <c r="G6510" s="50" t="s">
        <v>138</v>
      </c>
      <c r="H6510" s="50" t="s">
        <v>144</v>
      </c>
      <c r="I6510" s="53">
        <v>38</v>
      </c>
      <c r="J6510" s="61">
        <v>0.45</v>
      </c>
      <c r="K6510" s="239">
        <f t="shared" si="397"/>
        <v>0.82009039218544977</v>
      </c>
    </row>
    <row r="6511" spans="4:11" x14ac:dyDescent="0.2">
      <c r="D6511" s="194">
        <v>44713</v>
      </c>
      <c r="E6511" s="53" t="s">
        <v>25</v>
      </c>
      <c r="F6511" s="53" t="s">
        <v>146</v>
      </c>
      <c r="G6511" s="50" t="s">
        <v>138</v>
      </c>
      <c r="H6511" s="50" t="s">
        <v>144</v>
      </c>
      <c r="I6511" s="53">
        <v>36</v>
      </c>
      <c r="J6511" s="61">
        <v>0.28000000000000003</v>
      </c>
      <c r="K6511" s="239">
        <f t="shared" si="397"/>
        <v>0.60013717421124835</v>
      </c>
    </row>
    <row r="6512" spans="4:11" x14ac:dyDescent="0.2">
      <c r="D6512" s="194">
        <v>44713</v>
      </c>
      <c r="E6512" s="53" t="s">
        <v>25</v>
      </c>
      <c r="F6512" s="53" t="s">
        <v>146</v>
      </c>
      <c r="G6512" s="50" t="s">
        <v>138</v>
      </c>
      <c r="H6512" s="50" t="s">
        <v>144</v>
      </c>
      <c r="I6512" s="53">
        <v>47</v>
      </c>
      <c r="J6512" s="61">
        <v>1.31</v>
      </c>
      <c r="K6512" s="239">
        <f t="shared" si="397"/>
        <v>1.2617628078556775</v>
      </c>
    </row>
    <row r="6513" spans="4:11" x14ac:dyDescent="0.2">
      <c r="D6513" s="194">
        <v>44713</v>
      </c>
      <c r="E6513" s="53" t="s">
        <v>25</v>
      </c>
      <c r="F6513" s="53" t="s">
        <v>146</v>
      </c>
      <c r="G6513" s="50" t="s">
        <v>138</v>
      </c>
      <c r="H6513" s="50" t="s">
        <v>144</v>
      </c>
      <c r="I6513" s="53">
        <v>55</v>
      </c>
      <c r="J6513" s="61">
        <v>1.21</v>
      </c>
      <c r="K6513" s="239">
        <f t="shared" si="397"/>
        <v>0.72727272727272729</v>
      </c>
    </row>
    <row r="6514" spans="4:11" x14ac:dyDescent="0.2">
      <c r="D6514" s="194">
        <v>44713</v>
      </c>
      <c r="E6514" s="53" t="s">
        <v>25</v>
      </c>
      <c r="F6514" s="53" t="s">
        <v>146</v>
      </c>
      <c r="G6514" s="50" t="s">
        <v>138</v>
      </c>
      <c r="H6514" s="50" t="s">
        <v>144</v>
      </c>
      <c r="I6514" s="53">
        <v>35</v>
      </c>
      <c r="J6514" s="61">
        <v>0.4</v>
      </c>
      <c r="K6514" s="239">
        <f t="shared" si="397"/>
        <v>0.93294460641399413</v>
      </c>
    </row>
    <row r="6515" spans="4:11" x14ac:dyDescent="0.2">
      <c r="D6515" s="194">
        <v>44713</v>
      </c>
      <c r="E6515" s="53" t="s">
        <v>25</v>
      </c>
      <c r="F6515" s="53" t="s">
        <v>146</v>
      </c>
      <c r="G6515" s="50" t="s">
        <v>138</v>
      </c>
      <c r="H6515" s="50" t="s">
        <v>144</v>
      </c>
      <c r="I6515" s="53">
        <v>48</v>
      </c>
      <c r="J6515" s="61">
        <v>1.1200000000000001</v>
      </c>
      <c r="K6515" s="239">
        <f t="shared" si="397"/>
        <v>1.0127314814814816</v>
      </c>
    </row>
    <row r="6516" spans="4:11" x14ac:dyDescent="0.2">
      <c r="D6516" s="194">
        <v>44713</v>
      </c>
      <c r="E6516" s="53" t="s">
        <v>25</v>
      </c>
      <c r="F6516" s="53" t="s">
        <v>146</v>
      </c>
      <c r="G6516" s="50" t="s">
        <v>138</v>
      </c>
      <c r="H6516" s="50" t="s">
        <v>144</v>
      </c>
      <c r="I6516" s="53">
        <v>36</v>
      </c>
      <c r="J6516" s="61">
        <v>0.35</v>
      </c>
      <c r="K6516" s="239">
        <f t="shared" si="397"/>
        <v>0.75017146776406041</v>
      </c>
    </row>
    <row r="6517" spans="4:11" x14ac:dyDescent="0.2">
      <c r="D6517" s="194">
        <v>44713</v>
      </c>
      <c r="E6517" s="53" t="s">
        <v>25</v>
      </c>
      <c r="F6517" s="53" t="s">
        <v>146</v>
      </c>
      <c r="G6517" s="50" t="s">
        <v>138</v>
      </c>
      <c r="H6517" s="50" t="s">
        <v>144</v>
      </c>
      <c r="I6517" s="53">
        <v>44</v>
      </c>
      <c r="J6517" s="61">
        <v>0.94</v>
      </c>
      <c r="K6517" s="239">
        <f t="shared" si="397"/>
        <v>1.1034936138241924</v>
      </c>
    </row>
    <row r="6518" spans="4:11" x14ac:dyDescent="0.2">
      <c r="D6518" s="194">
        <v>44713</v>
      </c>
      <c r="E6518" s="53" t="s">
        <v>25</v>
      </c>
      <c r="F6518" s="53" t="s">
        <v>146</v>
      </c>
      <c r="G6518" s="50" t="s">
        <v>138</v>
      </c>
      <c r="H6518" s="50" t="s">
        <v>144</v>
      </c>
      <c r="I6518" s="53">
        <v>36</v>
      </c>
      <c r="J6518" s="61">
        <v>0.45</v>
      </c>
      <c r="K6518" s="239">
        <f t="shared" si="397"/>
        <v>0.96450617283950613</v>
      </c>
    </row>
    <row r="6519" spans="4:11" x14ac:dyDescent="0.2">
      <c r="D6519" s="194">
        <v>44713</v>
      </c>
      <c r="E6519" s="53" t="s">
        <v>25</v>
      </c>
      <c r="F6519" s="53" t="s">
        <v>146</v>
      </c>
      <c r="G6519" s="50" t="s">
        <v>138</v>
      </c>
      <c r="H6519" s="50" t="s">
        <v>144</v>
      </c>
      <c r="I6519" s="53">
        <v>48</v>
      </c>
      <c r="J6519" s="61">
        <v>1.23</v>
      </c>
      <c r="K6519" s="239">
        <f t="shared" si="397"/>
        <v>1.1121961805555556</v>
      </c>
    </row>
    <row r="6520" spans="4:11" x14ac:dyDescent="0.2">
      <c r="D6520" s="194">
        <v>44713</v>
      </c>
      <c r="E6520" s="53" t="s">
        <v>25</v>
      </c>
      <c r="F6520" s="53" t="s">
        <v>146</v>
      </c>
      <c r="G6520" s="50" t="s">
        <v>138</v>
      </c>
      <c r="H6520" s="50" t="s">
        <v>144</v>
      </c>
      <c r="I6520" s="53">
        <v>35</v>
      </c>
      <c r="J6520" s="61">
        <v>0.35</v>
      </c>
      <c r="K6520" s="239">
        <f t="shared" si="397"/>
        <v>0.81632653061224492</v>
      </c>
    </row>
    <row r="6521" spans="4:11" x14ac:dyDescent="0.2">
      <c r="D6521" s="194">
        <v>44713</v>
      </c>
      <c r="E6521" s="53" t="s">
        <v>25</v>
      </c>
      <c r="F6521" s="53" t="s">
        <v>146</v>
      </c>
      <c r="G6521" s="50" t="s">
        <v>138</v>
      </c>
      <c r="H6521" s="50" t="s">
        <v>144</v>
      </c>
      <c r="I6521" s="53">
        <v>35</v>
      </c>
      <c r="J6521" s="61">
        <v>0.37</v>
      </c>
      <c r="K6521" s="239">
        <f t="shared" si="397"/>
        <v>0.86297376093294464</v>
      </c>
    </row>
    <row r="6522" spans="4:11" x14ac:dyDescent="0.2">
      <c r="D6522" s="194">
        <v>44713</v>
      </c>
      <c r="E6522" s="53" t="s">
        <v>25</v>
      </c>
      <c r="F6522" s="53" t="s">
        <v>146</v>
      </c>
      <c r="G6522" s="50" t="s">
        <v>138</v>
      </c>
      <c r="H6522" s="50" t="s">
        <v>144</v>
      </c>
      <c r="I6522" s="53">
        <v>41</v>
      </c>
      <c r="J6522" s="61">
        <v>0.8</v>
      </c>
      <c r="K6522" s="239">
        <f t="shared" si="397"/>
        <v>1.1607492636496859</v>
      </c>
    </row>
    <row r="6523" spans="4:11" x14ac:dyDescent="0.2">
      <c r="D6523" s="194">
        <v>44713</v>
      </c>
      <c r="E6523" s="53" t="s">
        <v>25</v>
      </c>
      <c r="F6523" s="53" t="s">
        <v>146</v>
      </c>
      <c r="G6523" s="50" t="s">
        <v>138</v>
      </c>
      <c r="H6523" s="50" t="s">
        <v>144</v>
      </c>
      <c r="I6523" s="53">
        <v>40</v>
      </c>
      <c r="J6523" s="61">
        <v>0.56999999999999995</v>
      </c>
      <c r="K6523" s="239">
        <f t="shared" si="397"/>
        <v>0.89062499999999989</v>
      </c>
    </row>
    <row r="6524" spans="4:11" x14ac:dyDescent="0.2">
      <c r="D6524" s="194">
        <v>44713</v>
      </c>
      <c r="E6524" s="53" t="s">
        <v>392</v>
      </c>
      <c r="F6524" s="53" t="s">
        <v>146</v>
      </c>
      <c r="G6524" s="50" t="s">
        <v>138</v>
      </c>
      <c r="H6524" s="50" t="s">
        <v>144</v>
      </c>
      <c r="I6524" s="53">
        <v>39</v>
      </c>
      <c r="J6524" s="61">
        <v>0.53</v>
      </c>
      <c r="K6524" s="239">
        <f t="shared" si="397"/>
        <v>0.89347426625533133</v>
      </c>
    </row>
    <row r="6525" spans="4:11" x14ac:dyDescent="0.2">
      <c r="D6525" s="194">
        <v>44713</v>
      </c>
      <c r="E6525" s="53" t="s">
        <v>392</v>
      </c>
      <c r="F6525" s="53" t="s">
        <v>146</v>
      </c>
      <c r="G6525" s="50" t="s">
        <v>138</v>
      </c>
      <c r="H6525" s="50" t="s">
        <v>144</v>
      </c>
      <c r="I6525" s="53">
        <v>32</v>
      </c>
      <c r="J6525" s="61">
        <v>0.48</v>
      </c>
      <c r="K6525" s="239">
        <f t="shared" si="397"/>
        <v>1.46484375</v>
      </c>
    </row>
    <row r="6526" spans="4:11" x14ac:dyDescent="0.2">
      <c r="D6526" s="194">
        <v>44713</v>
      </c>
      <c r="E6526" s="53" t="s">
        <v>392</v>
      </c>
      <c r="F6526" s="53" t="s">
        <v>146</v>
      </c>
      <c r="G6526" s="50" t="s">
        <v>138</v>
      </c>
      <c r="H6526" s="50" t="s">
        <v>144</v>
      </c>
      <c r="I6526" s="53">
        <v>39</v>
      </c>
      <c r="J6526" s="61">
        <v>0.56000000000000005</v>
      </c>
      <c r="K6526" s="239">
        <f t="shared" si="397"/>
        <v>0.94404828132638796</v>
      </c>
    </row>
    <row r="6527" spans="4:11" x14ac:dyDescent="0.2">
      <c r="D6527" s="194">
        <v>44713</v>
      </c>
      <c r="E6527" s="53" t="s">
        <v>392</v>
      </c>
      <c r="F6527" s="53" t="s">
        <v>146</v>
      </c>
      <c r="G6527" s="50" t="s">
        <v>138</v>
      </c>
      <c r="H6527" s="50" t="s">
        <v>144</v>
      </c>
      <c r="I6527" s="53">
        <v>37</v>
      </c>
      <c r="J6527" s="61">
        <v>0.52</v>
      </c>
      <c r="K6527" s="239">
        <f t="shared" si="397"/>
        <v>1.0265926993465342</v>
      </c>
    </row>
    <row r="6528" spans="4:11" x14ac:dyDescent="0.2">
      <c r="D6528" s="194">
        <v>44713</v>
      </c>
      <c r="E6528" s="53" t="s">
        <v>392</v>
      </c>
      <c r="F6528" s="53" t="s">
        <v>146</v>
      </c>
      <c r="G6528" s="50" t="s">
        <v>138</v>
      </c>
      <c r="H6528" s="50" t="s">
        <v>144</v>
      </c>
      <c r="I6528" s="53">
        <v>39</v>
      </c>
      <c r="J6528" s="61">
        <v>0.62</v>
      </c>
      <c r="K6528" s="239">
        <f t="shared" si="397"/>
        <v>1.0451963114685008</v>
      </c>
    </row>
    <row r="6529" spans="4:11" x14ac:dyDescent="0.2">
      <c r="D6529" s="194">
        <v>44713</v>
      </c>
      <c r="E6529" s="53" t="s">
        <v>392</v>
      </c>
      <c r="F6529" s="53" t="s">
        <v>146</v>
      </c>
      <c r="G6529" s="50" t="s">
        <v>138</v>
      </c>
      <c r="H6529" s="50" t="s">
        <v>144</v>
      </c>
      <c r="I6529" s="53">
        <v>39</v>
      </c>
      <c r="J6529" s="61">
        <v>0.5</v>
      </c>
      <c r="K6529" s="239">
        <f t="shared" si="397"/>
        <v>0.84290025118427481</v>
      </c>
    </row>
    <row r="6530" spans="4:11" x14ac:dyDescent="0.2">
      <c r="D6530" s="194">
        <v>44713</v>
      </c>
      <c r="E6530" s="53" t="s">
        <v>392</v>
      </c>
      <c r="F6530" s="53" t="s">
        <v>146</v>
      </c>
      <c r="G6530" s="50" t="s">
        <v>138</v>
      </c>
      <c r="H6530" s="50" t="s">
        <v>144</v>
      </c>
      <c r="I6530" s="53">
        <v>38</v>
      </c>
      <c r="J6530" s="61">
        <v>0.54</v>
      </c>
      <c r="K6530" s="239">
        <f t="shared" si="397"/>
        <v>0.9841084706225397</v>
      </c>
    </row>
    <row r="6531" spans="4:11" x14ac:dyDescent="0.2">
      <c r="D6531" s="194">
        <v>44713</v>
      </c>
      <c r="E6531" s="53" t="s">
        <v>392</v>
      </c>
      <c r="F6531" s="53" t="s">
        <v>146</v>
      </c>
      <c r="G6531" s="50" t="s">
        <v>138</v>
      </c>
      <c r="H6531" s="50" t="s">
        <v>144</v>
      </c>
      <c r="I6531" s="53">
        <v>35</v>
      </c>
      <c r="J6531" s="61">
        <v>0.37</v>
      </c>
      <c r="K6531" s="239">
        <f t="shared" si="397"/>
        <v>0.86297376093294464</v>
      </c>
    </row>
    <row r="6532" spans="4:11" x14ac:dyDescent="0.2">
      <c r="D6532" s="194">
        <v>44713</v>
      </c>
      <c r="E6532" s="53" t="s">
        <v>392</v>
      </c>
      <c r="F6532" s="53" t="s">
        <v>146</v>
      </c>
      <c r="G6532" s="50" t="s">
        <v>138</v>
      </c>
      <c r="H6532" s="50" t="s">
        <v>144</v>
      </c>
      <c r="I6532" s="53">
        <v>35</v>
      </c>
      <c r="J6532" s="61">
        <v>0.43</v>
      </c>
      <c r="K6532" s="239">
        <f t="shared" si="397"/>
        <v>1.0029154518950438</v>
      </c>
    </row>
    <row r="6533" spans="4:11" x14ac:dyDescent="0.2">
      <c r="D6533" s="194">
        <v>44713</v>
      </c>
      <c r="E6533" s="53" t="s">
        <v>392</v>
      </c>
      <c r="F6533" s="53" t="s">
        <v>146</v>
      </c>
      <c r="G6533" s="50" t="s">
        <v>138</v>
      </c>
      <c r="H6533" s="50" t="s">
        <v>144</v>
      </c>
      <c r="I6533" s="53">
        <v>38</v>
      </c>
      <c r="J6533" s="61">
        <v>0.51</v>
      </c>
      <c r="K6533" s="239">
        <f t="shared" si="397"/>
        <v>0.92943577781017639</v>
      </c>
    </row>
    <row r="6534" spans="4:11" x14ac:dyDescent="0.2">
      <c r="D6534" s="194">
        <v>44713</v>
      </c>
      <c r="E6534" s="53" t="s">
        <v>392</v>
      </c>
      <c r="F6534" s="53" t="s">
        <v>146</v>
      </c>
      <c r="G6534" s="50" t="s">
        <v>138</v>
      </c>
      <c r="H6534" s="50" t="s">
        <v>144</v>
      </c>
      <c r="I6534" s="53">
        <v>37</v>
      </c>
      <c r="J6534" s="61">
        <v>0.44</v>
      </c>
      <c r="K6534" s="239">
        <f t="shared" si="397"/>
        <v>0.86865536098552898</v>
      </c>
    </row>
    <row r="6535" spans="4:11" x14ac:dyDescent="0.2">
      <c r="D6535" s="194">
        <v>44713</v>
      </c>
      <c r="E6535" s="53" t="s">
        <v>392</v>
      </c>
      <c r="F6535" s="53" t="s">
        <v>146</v>
      </c>
      <c r="G6535" s="50" t="s">
        <v>138</v>
      </c>
      <c r="H6535" s="50" t="s">
        <v>144</v>
      </c>
      <c r="I6535" s="53">
        <v>34</v>
      </c>
      <c r="J6535" s="61">
        <v>0.38</v>
      </c>
      <c r="K6535" s="239">
        <f t="shared" si="397"/>
        <v>0.96682271524526764</v>
      </c>
    </row>
    <row r="6536" spans="4:11" x14ac:dyDescent="0.2">
      <c r="D6536" s="194">
        <v>44713</v>
      </c>
      <c r="E6536" s="53" t="s">
        <v>392</v>
      </c>
      <c r="F6536" s="53" t="s">
        <v>146</v>
      </c>
      <c r="G6536" s="50" t="s">
        <v>138</v>
      </c>
      <c r="H6536" s="50" t="s">
        <v>144</v>
      </c>
      <c r="I6536" s="53">
        <v>35</v>
      </c>
      <c r="J6536" s="61">
        <v>0.43</v>
      </c>
      <c r="K6536" s="239">
        <f t="shared" si="397"/>
        <v>1.0029154518950438</v>
      </c>
    </row>
    <row r="6537" spans="4:11" x14ac:dyDescent="0.2">
      <c r="D6537" s="194">
        <v>44713</v>
      </c>
      <c r="E6537" s="53" t="s">
        <v>392</v>
      </c>
      <c r="F6537" s="53" t="s">
        <v>146</v>
      </c>
      <c r="G6537" s="50" t="s">
        <v>138</v>
      </c>
      <c r="H6537" s="50" t="s">
        <v>144</v>
      </c>
      <c r="I6537" s="53">
        <v>40</v>
      </c>
      <c r="J6537" s="61">
        <v>0.56000000000000005</v>
      </c>
      <c r="K6537" s="239">
        <f t="shared" si="397"/>
        <v>0.87500000000000011</v>
      </c>
    </row>
    <row r="6538" spans="4:11" x14ac:dyDescent="0.2">
      <c r="D6538" s="194">
        <v>44713</v>
      </c>
      <c r="E6538" s="53" t="s">
        <v>392</v>
      </c>
      <c r="F6538" s="53" t="s">
        <v>146</v>
      </c>
      <c r="G6538" s="50" t="s">
        <v>138</v>
      </c>
      <c r="H6538" s="50" t="s">
        <v>144</v>
      </c>
      <c r="I6538" s="53">
        <v>46</v>
      </c>
      <c r="J6538" s="61">
        <v>0.38</v>
      </c>
      <c r="K6538" s="239">
        <f t="shared" si="397"/>
        <v>0.390400263006493</v>
      </c>
    </row>
    <row r="6539" spans="4:11" x14ac:dyDescent="0.2">
      <c r="D6539" s="194">
        <v>44713</v>
      </c>
      <c r="E6539" s="53" t="s">
        <v>392</v>
      </c>
      <c r="F6539" s="53" t="s">
        <v>146</v>
      </c>
      <c r="G6539" s="50" t="s">
        <v>138</v>
      </c>
      <c r="H6539" s="50" t="s">
        <v>144</v>
      </c>
      <c r="I6539" s="53">
        <v>47</v>
      </c>
      <c r="J6539" s="61">
        <v>0.48</v>
      </c>
      <c r="K6539" s="239">
        <f t="shared" si="397"/>
        <v>0.46232530364177493</v>
      </c>
    </row>
    <row r="6540" spans="4:11" x14ac:dyDescent="0.2">
      <c r="D6540" s="194">
        <v>44713</v>
      </c>
      <c r="E6540" s="53" t="s">
        <v>392</v>
      </c>
      <c r="F6540" s="53" t="s">
        <v>146</v>
      </c>
      <c r="G6540" s="50" t="s">
        <v>138</v>
      </c>
      <c r="H6540" s="50" t="s">
        <v>144</v>
      </c>
      <c r="I6540" s="53">
        <v>35</v>
      </c>
      <c r="J6540" s="61">
        <v>0.38</v>
      </c>
      <c r="K6540" s="239">
        <f t="shared" si="397"/>
        <v>0.88629737609329451</v>
      </c>
    </row>
    <row r="6541" spans="4:11" x14ac:dyDescent="0.2">
      <c r="D6541" s="194">
        <v>44713</v>
      </c>
      <c r="E6541" s="53" t="s">
        <v>392</v>
      </c>
      <c r="F6541" s="53" t="s">
        <v>146</v>
      </c>
      <c r="G6541" s="50" t="s">
        <v>138</v>
      </c>
      <c r="H6541" s="50" t="s">
        <v>144</v>
      </c>
      <c r="I6541" s="53">
        <v>39</v>
      </c>
      <c r="J6541" s="61">
        <v>0.54</v>
      </c>
      <c r="K6541" s="239">
        <f t="shared" si="397"/>
        <v>0.91033227127901684</v>
      </c>
    </row>
    <row r="6542" spans="4:11" x14ac:dyDescent="0.2">
      <c r="D6542" s="194">
        <v>44713</v>
      </c>
      <c r="E6542" s="53" t="s">
        <v>392</v>
      </c>
      <c r="F6542" s="53" t="s">
        <v>146</v>
      </c>
      <c r="G6542" s="50" t="s">
        <v>138</v>
      </c>
      <c r="H6542" s="50" t="s">
        <v>144</v>
      </c>
      <c r="I6542" s="53">
        <v>38</v>
      </c>
      <c r="J6542" s="61">
        <v>0.45</v>
      </c>
      <c r="K6542" s="239">
        <f t="shared" si="397"/>
        <v>0.82009039218544977</v>
      </c>
    </row>
    <row r="6543" spans="4:11" x14ac:dyDescent="0.2">
      <c r="D6543" s="194">
        <v>44713</v>
      </c>
      <c r="E6543" s="53" t="s">
        <v>392</v>
      </c>
      <c r="F6543" s="53" t="s">
        <v>146</v>
      </c>
      <c r="G6543" s="50" t="s">
        <v>138</v>
      </c>
      <c r="H6543" s="50" t="s">
        <v>144</v>
      </c>
      <c r="I6543" s="53">
        <v>34</v>
      </c>
      <c r="J6543" s="61">
        <v>0.28999999999999998</v>
      </c>
      <c r="K6543" s="239">
        <f t="shared" si="397"/>
        <v>0.73783838795033574</v>
      </c>
    </row>
    <row r="6544" spans="4:11" x14ac:dyDescent="0.2">
      <c r="D6544" s="194">
        <v>44713</v>
      </c>
      <c r="E6544" s="53" t="s">
        <v>392</v>
      </c>
      <c r="F6544" s="53" t="s">
        <v>146</v>
      </c>
      <c r="G6544" s="50" t="s">
        <v>138</v>
      </c>
      <c r="H6544" s="50" t="s">
        <v>144</v>
      </c>
      <c r="I6544" s="53">
        <v>40</v>
      </c>
      <c r="J6544" s="61">
        <v>0.67</v>
      </c>
      <c r="K6544" s="239">
        <f t="shared" si="397"/>
        <v>1.046875</v>
      </c>
    </row>
    <row r="6545" spans="4:11" x14ac:dyDescent="0.2">
      <c r="D6545" s="194">
        <v>44713</v>
      </c>
      <c r="E6545" s="53" t="s">
        <v>392</v>
      </c>
      <c r="F6545" s="53" t="s">
        <v>146</v>
      </c>
      <c r="G6545" s="50" t="s">
        <v>138</v>
      </c>
      <c r="H6545" s="50" t="s">
        <v>144</v>
      </c>
      <c r="I6545" s="53">
        <v>37</v>
      </c>
      <c r="J6545" s="61">
        <v>0.44</v>
      </c>
      <c r="K6545" s="239">
        <f t="shared" si="397"/>
        <v>0.86865536098552898</v>
      </c>
    </row>
    <row r="6546" spans="4:11" x14ac:dyDescent="0.2">
      <c r="D6546" s="194">
        <v>44713</v>
      </c>
      <c r="E6546" s="53" t="s">
        <v>392</v>
      </c>
      <c r="F6546" s="53" t="s">
        <v>146</v>
      </c>
      <c r="G6546" s="50" t="s">
        <v>138</v>
      </c>
      <c r="H6546" s="50" t="s">
        <v>144</v>
      </c>
      <c r="I6546" s="53">
        <v>37</v>
      </c>
      <c r="J6546" s="61">
        <v>0.45</v>
      </c>
      <c r="K6546" s="239">
        <f t="shared" si="397"/>
        <v>0.88839752828065466</v>
      </c>
    </row>
    <row r="6547" spans="4:11" x14ac:dyDescent="0.2">
      <c r="D6547" s="194">
        <v>44713</v>
      </c>
      <c r="E6547" s="53" t="s">
        <v>392</v>
      </c>
      <c r="F6547" s="53" t="s">
        <v>146</v>
      </c>
      <c r="G6547" s="50" t="s">
        <v>138</v>
      </c>
      <c r="H6547" s="50" t="s">
        <v>144</v>
      </c>
      <c r="I6547" s="53">
        <v>36</v>
      </c>
      <c r="J6547" s="61">
        <v>0.5</v>
      </c>
      <c r="K6547" s="239">
        <f t="shared" si="397"/>
        <v>1.0716735253772292</v>
      </c>
    </row>
    <row r="6548" spans="4:11" x14ac:dyDescent="0.2">
      <c r="D6548" s="194">
        <v>44713</v>
      </c>
      <c r="E6548" s="53" t="s">
        <v>392</v>
      </c>
      <c r="F6548" s="53" t="s">
        <v>152</v>
      </c>
      <c r="G6548" s="50" t="s">
        <v>138</v>
      </c>
      <c r="H6548" s="50" t="s">
        <v>144</v>
      </c>
      <c r="I6548" s="53">
        <v>40</v>
      </c>
      <c r="J6548" s="61">
        <v>0.64</v>
      </c>
      <c r="K6548" s="239">
        <f t="shared" si="397"/>
        <v>1</v>
      </c>
    </row>
    <row r="6549" spans="4:11" x14ac:dyDescent="0.2">
      <c r="D6549" s="194">
        <v>44713</v>
      </c>
      <c r="E6549" s="53" t="s">
        <v>38</v>
      </c>
      <c r="F6549" s="53" t="s">
        <v>146</v>
      </c>
      <c r="G6549" s="50" t="s">
        <v>138</v>
      </c>
      <c r="H6549" s="50" t="s">
        <v>144</v>
      </c>
      <c r="I6549" s="53">
        <v>37</v>
      </c>
      <c r="J6549" s="61">
        <v>0.48</v>
      </c>
      <c r="K6549" s="239">
        <f t="shared" si="397"/>
        <v>0.94762403016603158</v>
      </c>
    </row>
    <row r="6550" spans="4:11" x14ac:dyDescent="0.2">
      <c r="D6550" s="194">
        <v>44713</v>
      </c>
      <c r="E6550" s="53" t="s">
        <v>38</v>
      </c>
      <c r="F6550" s="53" t="s">
        <v>146</v>
      </c>
      <c r="G6550" s="50" t="s">
        <v>138</v>
      </c>
      <c r="H6550" s="50" t="s">
        <v>144</v>
      </c>
      <c r="I6550" s="53">
        <v>38</v>
      </c>
      <c r="J6550" s="61">
        <v>0.56000000000000005</v>
      </c>
      <c r="K6550" s="239">
        <f t="shared" si="397"/>
        <v>1.0205569324974488</v>
      </c>
    </row>
    <row r="6551" spans="4:11" x14ac:dyDescent="0.2">
      <c r="D6551" s="194">
        <v>44713</v>
      </c>
      <c r="E6551" s="53" t="s">
        <v>38</v>
      </c>
      <c r="F6551" s="53" t="s">
        <v>146</v>
      </c>
      <c r="G6551" s="50" t="s">
        <v>138</v>
      </c>
      <c r="H6551" s="50" t="s">
        <v>144</v>
      </c>
      <c r="I6551" s="53">
        <v>38</v>
      </c>
      <c r="J6551" s="61">
        <v>0.54</v>
      </c>
      <c r="K6551" s="239">
        <f t="shared" si="397"/>
        <v>0.9841084706225397</v>
      </c>
    </row>
    <row r="6552" spans="4:11" x14ac:dyDescent="0.2">
      <c r="D6552" s="194">
        <v>44713</v>
      </c>
      <c r="E6552" s="53" t="s">
        <v>38</v>
      </c>
      <c r="F6552" s="53" t="s">
        <v>146</v>
      </c>
      <c r="G6552" s="50" t="s">
        <v>138</v>
      </c>
      <c r="H6552" s="50" t="s">
        <v>144</v>
      </c>
      <c r="I6552" s="53">
        <v>36</v>
      </c>
      <c r="J6552" s="61">
        <v>0.39</v>
      </c>
      <c r="K6552" s="239">
        <f t="shared" si="397"/>
        <v>0.83590534979423869</v>
      </c>
    </row>
    <row r="6553" spans="4:11" x14ac:dyDescent="0.2">
      <c r="D6553" s="194">
        <v>44713</v>
      </c>
      <c r="E6553" s="53" t="s">
        <v>38</v>
      </c>
      <c r="F6553" s="53" t="s">
        <v>146</v>
      </c>
      <c r="G6553" s="50" t="s">
        <v>138</v>
      </c>
      <c r="H6553" s="50" t="s">
        <v>144</v>
      </c>
      <c r="I6553" s="53">
        <v>37</v>
      </c>
      <c r="J6553" s="61">
        <v>0.52</v>
      </c>
      <c r="K6553" s="239">
        <f t="shared" si="397"/>
        <v>1.0265926993465342</v>
      </c>
    </row>
    <row r="6554" spans="4:11" x14ac:dyDescent="0.2">
      <c r="D6554" s="194">
        <v>44713</v>
      </c>
      <c r="E6554" s="53" t="s">
        <v>38</v>
      </c>
      <c r="F6554" s="53" t="s">
        <v>146</v>
      </c>
      <c r="G6554" s="50" t="s">
        <v>138</v>
      </c>
      <c r="H6554" s="50" t="s">
        <v>144</v>
      </c>
      <c r="I6554" s="53">
        <v>39</v>
      </c>
      <c r="J6554" s="61">
        <v>0.55000000000000004</v>
      </c>
      <c r="K6554" s="239">
        <f t="shared" si="397"/>
        <v>0.92719027630270245</v>
      </c>
    </row>
    <row r="6555" spans="4:11" x14ac:dyDescent="0.2">
      <c r="D6555" s="194">
        <v>44713</v>
      </c>
      <c r="E6555" s="53" t="s">
        <v>38</v>
      </c>
      <c r="F6555" s="53" t="s">
        <v>146</v>
      </c>
      <c r="G6555" s="50" t="s">
        <v>138</v>
      </c>
      <c r="H6555" s="50" t="s">
        <v>144</v>
      </c>
      <c r="I6555" s="53">
        <v>38</v>
      </c>
      <c r="J6555" s="61">
        <v>0.53</v>
      </c>
      <c r="K6555" s="239">
        <f t="shared" si="397"/>
        <v>0.9658842396850853</v>
      </c>
    </row>
    <row r="6556" spans="4:11" x14ac:dyDescent="0.2">
      <c r="D6556" s="194">
        <v>44713</v>
      </c>
      <c r="E6556" s="53" t="s">
        <v>38</v>
      </c>
      <c r="F6556" s="53" t="s">
        <v>146</v>
      </c>
      <c r="G6556" s="50" t="s">
        <v>138</v>
      </c>
      <c r="H6556" s="50" t="s">
        <v>144</v>
      </c>
      <c r="I6556" s="53">
        <v>37</v>
      </c>
      <c r="J6556" s="61">
        <v>0.51</v>
      </c>
      <c r="K6556" s="239">
        <f t="shared" si="397"/>
        <v>1.0068505320514085</v>
      </c>
    </row>
    <row r="6557" spans="4:11" x14ac:dyDescent="0.2">
      <c r="D6557" s="194">
        <v>44713</v>
      </c>
      <c r="E6557" s="53" t="s">
        <v>38</v>
      </c>
      <c r="F6557" s="53" t="s">
        <v>146</v>
      </c>
      <c r="G6557" s="50" t="s">
        <v>138</v>
      </c>
      <c r="H6557" s="50" t="s">
        <v>144</v>
      </c>
      <c r="I6557" s="53">
        <v>35</v>
      </c>
      <c r="J6557" s="61">
        <v>0.38</v>
      </c>
      <c r="K6557" s="239">
        <f t="shared" si="397"/>
        <v>0.88629737609329451</v>
      </c>
    </row>
    <row r="6558" spans="4:11" x14ac:dyDescent="0.2">
      <c r="D6558" s="194">
        <v>44713</v>
      </c>
      <c r="E6558" s="53" t="s">
        <v>38</v>
      </c>
      <c r="F6558" s="53" t="s">
        <v>146</v>
      </c>
      <c r="G6558" s="50" t="s">
        <v>138</v>
      </c>
      <c r="H6558" s="50" t="s">
        <v>144</v>
      </c>
      <c r="I6558" s="53">
        <v>41</v>
      </c>
      <c r="J6558" s="61">
        <v>0.38</v>
      </c>
      <c r="K6558" s="239">
        <f t="shared" si="397"/>
        <v>0.55135590023360082</v>
      </c>
    </row>
    <row r="6559" spans="4:11" x14ac:dyDescent="0.2">
      <c r="D6559" s="194">
        <v>44713</v>
      </c>
      <c r="E6559" s="53" t="s">
        <v>38</v>
      </c>
      <c r="F6559" s="53" t="s">
        <v>146</v>
      </c>
      <c r="G6559" s="50" t="s">
        <v>138</v>
      </c>
      <c r="H6559" s="50" t="s">
        <v>144</v>
      </c>
      <c r="I6559" s="53">
        <v>34</v>
      </c>
      <c r="J6559" s="61">
        <v>0.35</v>
      </c>
      <c r="K6559" s="239">
        <f t="shared" si="397"/>
        <v>0.89049460614695708</v>
      </c>
    </row>
    <row r="6560" spans="4:11" x14ac:dyDescent="0.2">
      <c r="D6560" s="194">
        <v>44713</v>
      </c>
      <c r="E6560" s="53" t="s">
        <v>38</v>
      </c>
      <c r="F6560" s="53" t="s">
        <v>146</v>
      </c>
      <c r="G6560" s="50" t="s">
        <v>138</v>
      </c>
      <c r="H6560" s="50" t="s">
        <v>144</v>
      </c>
      <c r="I6560" s="53">
        <v>37</v>
      </c>
      <c r="J6560" s="61">
        <v>0.45</v>
      </c>
      <c r="K6560" s="239">
        <f t="shared" si="397"/>
        <v>0.88839752828065466</v>
      </c>
    </row>
    <row r="6561" spans="4:11" x14ac:dyDescent="0.2">
      <c r="D6561" s="194">
        <v>44713</v>
      </c>
      <c r="E6561" s="53" t="s">
        <v>38</v>
      </c>
      <c r="F6561" s="53" t="s">
        <v>146</v>
      </c>
      <c r="G6561" s="50" t="s">
        <v>138</v>
      </c>
      <c r="H6561" s="50" t="s">
        <v>144</v>
      </c>
      <c r="I6561" s="53">
        <v>36</v>
      </c>
      <c r="J6561" s="61">
        <v>0.42</v>
      </c>
      <c r="K6561" s="239">
        <f t="shared" si="397"/>
        <v>0.90020576131687247</v>
      </c>
    </row>
    <row r="6562" spans="4:11" x14ac:dyDescent="0.2">
      <c r="D6562" s="194">
        <v>44713</v>
      </c>
      <c r="E6562" s="53" t="s">
        <v>38</v>
      </c>
      <c r="F6562" s="53" t="s">
        <v>152</v>
      </c>
      <c r="G6562" s="50" t="s">
        <v>138</v>
      </c>
      <c r="H6562" s="50" t="s">
        <v>144</v>
      </c>
      <c r="I6562" s="53">
        <v>49</v>
      </c>
      <c r="J6562" s="61">
        <v>1.31</v>
      </c>
      <c r="K6562" s="239">
        <f t="shared" ref="K6562:K6625" si="398">IF(J6562="","",(J6562*100000)/(I6562^3))</f>
        <v>1.1134816275531454</v>
      </c>
    </row>
    <row r="6563" spans="4:11" x14ac:dyDescent="0.2">
      <c r="D6563" s="194">
        <v>44713</v>
      </c>
      <c r="E6563" s="53" t="s">
        <v>40</v>
      </c>
      <c r="F6563" s="53" t="s">
        <v>146</v>
      </c>
      <c r="G6563" s="50" t="s">
        <v>138</v>
      </c>
      <c r="H6563" s="50" t="s">
        <v>144</v>
      </c>
      <c r="I6563" s="53">
        <v>37</v>
      </c>
      <c r="J6563" s="61">
        <v>0.45</v>
      </c>
      <c r="K6563" s="239">
        <f t="shared" si="398"/>
        <v>0.88839752828065466</v>
      </c>
    </row>
    <row r="6564" spans="4:11" x14ac:dyDescent="0.2">
      <c r="D6564" s="194">
        <v>44713</v>
      </c>
      <c r="E6564" s="53" t="s">
        <v>40</v>
      </c>
      <c r="F6564" s="53" t="s">
        <v>146</v>
      </c>
      <c r="G6564" s="50" t="s">
        <v>138</v>
      </c>
      <c r="H6564" s="50" t="s">
        <v>144</v>
      </c>
      <c r="I6564" s="53">
        <v>35</v>
      </c>
      <c r="J6564" s="61">
        <v>0.39</v>
      </c>
      <c r="K6564" s="239">
        <f t="shared" si="398"/>
        <v>0.90962099125364426</v>
      </c>
    </row>
    <row r="6565" spans="4:11" x14ac:dyDescent="0.2">
      <c r="D6565" s="194">
        <v>44713</v>
      </c>
      <c r="E6565" s="53" t="s">
        <v>40</v>
      </c>
      <c r="F6565" s="53" t="s">
        <v>146</v>
      </c>
      <c r="G6565" s="50" t="s">
        <v>138</v>
      </c>
      <c r="H6565" s="50" t="s">
        <v>144</v>
      </c>
      <c r="I6565" s="53">
        <v>36</v>
      </c>
      <c r="J6565" s="61">
        <v>0.43</v>
      </c>
      <c r="K6565" s="239">
        <f t="shared" si="398"/>
        <v>0.92163923182441698</v>
      </c>
    </row>
    <row r="6566" spans="4:11" x14ac:dyDescent="0.2">
      <c r="D6566" s="194">
        <v>44713</v>
      </c>
      <c r="E6566" s="53" t="s">
        <v>40</v>
      </c>
      <c r="F6566" s="53" t="s">
        <v>146</v>
      </c>
      <c r="G6566" s="50" t="s">
        <v>138</v>
      </c>
      <c r="H6566" s="50" t="s">
        <v>144</v>
      </c>
      <c r="I6566" s="53">
        <v>37</v>
      </c>
      <c r="J6566" s="61">
        <v>0.4</v>
      </c>
      <c r="K6566" s="239">
        <f t="shared" si="398"/>
        <v>0.78968669180502638</v>
      </c>
    </row>
    <row r="6567" spans="4:11" x14ac:dyDescent="0.2">
      <c r="D6567" s="194">
        <v>44713</v>
      </c>
      <c r="E6567" s="53" t="s">
        <v>40</v>
      </c>
      <c r="F6567" s="53" t="s">
        <v>146</v>
      </c>
      <c r="G6567" s="50" t="s">
        <v>138</v>
      </c>
      <c r="H6567" s="50" t="s">
        <v>144</v>
      </c>
      <c r="I6567" s="53">
        <v>35</v>
      </c>
      <c r="J6567" s="61">
        <v>0.31</v>
      </c>
      <c r="K6567" s="239">
        <f t="shared" si="398"/>
        <v>0.72303206997084546</v>
      </c>
    </row>
    <row r="6568" spans="4:11" x14ac:dyDescent="0.2">
      <c r="D6568" s="194">
        <v>44713</v>
      </c>
      <c r="E6568" s="53" t="s">
        <v>40</v>
      </c>
      <c r="F6568" s="53" t="s">
        <v>146</v>
      </c>
      <c r="G6568" s="50" t="s">
        <v>138</v>
      </c>
      <c r="H6568" s="50" t="s">
        <v>144</v>
      </c>
      <c r="I6568" s="53">
        <v>36</v>
      </c>
      <c r="J6568" s="61">
        <v>0.36</v>
      </c>
      <c r="K6568" s="239">
        <f t="shared" si="398"/>
        <v>0.77160493827160492</v>
      </c>
    </row>
    <row r="6569" spans="4:11" x14ac:dyDescent="0.2">
      <c r="D6569" s="194">
        <v>44713</v>
      </c>
      <c r="E6569" s="53" t="s">
        <v>40</v>
      </c>
      <c r="F6569" s="53" t="s">
        <v>146</v>
      </c>
      <c r="G6569" s="50" t="s">
        <v>138</v>
      </c>
      <c r="H6569" s="50" t="s">
        <v>144</v>
      </c>
      <c r="I6569" s="53">
        <v>35</v>
      </c>
      <c r="J6569" s="61">
        <v>0.35</v>
      </c>
      <c r="K6569" s="239">
        <f t="shared" si="398"/>
        <v>0.81632653061224492</v>
      </c>
    </row>
    <row r="6570" spans="4:11" x14ac:dyDescent="0.2">
      <c r="D6570" s="194">
        <v>44713</v>
      </c>
      <c r="E6570" s="53" t="s">
        <v>40</v>
      </c>
      <c r="F6570" s="53" t="s">
        <v>146</v>
      </c>
      <c r="G6570" s="50" t="s">
        <v>138</v>
      </c>
      <c r="H6570" s="50" t="s">
        <v>144</v>
      </c>
      <c r="I6570" s="53">
        <v>34</v>
      </c>
      <c r="J6570" s="61">
        <v>0.32</v>
      </c>
      <c r="K6570" s="239">
        <f t="shared" si="398"/>
        <v>0.81416649704864641</v>
      </c>
    </row>
    <row r="6571" spans="4:11" x14ac:dyDescent="0.2">
      <c r="D6571" s="194">
        <v>44713</v>
      </c>
      <c r="E6571" s="53" t="s">
        <v>40</v>
      </c>
      <c r="F6571" s="53" t="s">
        <v>146</v>
      </c>
      <c r="G6571" s="50" t="s">
        <v>138</v>
      </c>
      <c r="H6571" s="50" t="s">
        <v>144</v>
      </c>
      <c r="I6571" s="53">
        <v>38</v>
      </c>
      <c r="J6571" s="61">
        <v>0.41</v>
      </c>
      <c r="K6571" s="239">
        <f t="shared" si="398"/>
        <v>0.74719346843563206</v>
      </c>
    </row>
    <row r="6572" spans="4:11" x14ac:dyDescent="0.2">
      <c r="D6572" s="194">
        <v>44713</v>
      </c>
      <c r="E6572" s="53" t="s">
        <v>40</v>
      </c>
      <c r="F6572" s="53" t="s">
        <v>146</v>
      </c>
      <c r="G6572" s="50" t="s">
        <v>138</v>
      </c>
      <c r="H6572" s="50" t="s">
        <v>144</v>
      </c>
      <c r="I6572" s="53">
        <v>40</v>
      </c>
      <c r="J6572" s="61">
        <v>0.56000000000000005</v>
      </c>
      <c r="K6572" s="239">
        <f t="shared" si="398"/>
        <v>0.87500000000000011</v>
      </c>
    </row>
    <row r="6573" spans="4:11" x14ac:dyDescent="0.2">
      <c r="D6573" s="194">
        <v>44713</v>
      </c>
      <c r="E6573" s="53" t="s">
        <v>40</v>
      </c>
      <c r="F6573" s="53" t="s">
        <v>146</v>
      </c>
      <c r="G6573" s="50" t="s">
        <v>138</v>
      </c>
      <c r="H6573" s="50" t="s">
        <v>144</v>
      </c>
      <c r="I6573" s="53">
        <v>39</v>
      </c>
      <c r="J6573" s="61">
        <v>0.57999999999999996</v>
      </c>
      <c r="K6573" s="239">
        <f t="shared" si="398"/>
        <v>0.97776429137375875</v>
      </c>
    </row>
    <row r="6574" spans="4:11" x14ac:dyDescent="0.2">
      <c r="D6574" s="194">
        <v>44713</v>
      </c>
      <c r="E6574" s="53" t="s">
        <v>40</v>
      </c>
      <c r="F6574" s="53" t="s">
        <v>146</v>
      </c>
      <c r="G6574" s="50" t="s">
        <v>138</v>
      </c>
      <c r="H6574" s="50" t="s">
        <v>144</v>
      </c>
      <c r="I6574" s="53">
        <v>35</v>
      </c>
      <c r="J6574" s="61">
        <v>0.32</v>
      </c>
      <c r="K6574" s="239">
        <f t="shared" si="398"/>
        <v>0.74635568513119532</v>
      </c>
    </row>
    <row r="6575" spans="4:11" x14ac:dyDescent="0.2">
      <c r="D6575" s="194">
        <v>44713</v>
      </c>
      <c r="E6575" s="53" t="s">
        <v>40</v>
      </c>
      <c r="F6575" s="53" t="s">
        <v>146</v>
      </c>
      <c r="G6575" s="50" t="s">
        <v>138</v>
      </c>
      <c r="H6575" s="50" t="s">
        <v>144</v>
      </c>
      <c r="I6575" s="53">
        <v>34</v>
      </c>
      <c r="J6575" s="61">
        <v>0.2</v>
      </c>
      <c r="K6575" s="239">
        <f t="shared" si="398"/>
        <v>0.50885406065540406</v>
      </c>
    </row>
    <row r="6576" spans="4:11" x14ac:dyDescent="0.2">
      <c r="D6576" s="194">
        <v>44713</v>
      </c>
      <c r="E6576" s="53" t="s">
        <v>40</v>
      </c>
      <c r="F6576" s="53" t="s">
        <v>146</v>
      </c>
      <c r="G6576" s="50" t="s">
        <v>138</v>
      </c>
      <c r="H6576" s="50" t="s">
        <v>144</v>
      </c>
      <c r="I6576" s="53">
        <v>37</v>
      </c>
      <c r="J6576" s="61">
        <v>0.39</v>
      </c>
      <c r="K6576" s="239">
        <f t="shared" si="398"/>
        <v>0.7699445245099007</v>
      </c>
    </row>
    <row r="6577" spans="4:11" x14ac:dyDescent="0.2">
      <c r="D6577" s="194">
        <v>44713</v>
      </c>
      <c r="E6577" s="53" t="s">
        <v>40</v>
      </c>
      <c r="F6577" s="53" t="s">
        <v>146</v>
      </c>
      <c r="G6577" s="50" t="s">
        <v>138</v>
      </c>
      <c r="H6577" s="50" t="s">
        <v>144</v>
      </c>
      <c r="I6577" s="53">
        <v>35</v>
      </c>
      <c r="J6577" s="61">
        <v>0.34</v>
      </c>
      <c r="K6577" s="239">
        <f t="shared" si="398"/>
        <v>0.79300291545189505</v>
      </c>
    </row>
    <row r="6578" spans="4:11" x14ac:dyDescent="0.2">
      <c r="D6578" s="194">
        <v>44713</v>
      </c>
      <c r="E6578" s="53" t="s">
        <v>40</v>
      </c>
      <c r="F6578" s="53" t="s">
        <v>146</v>
      </c>
      <c r="G6578" s="50" t="s">
        <v>138</v>
      </c>
      <c r="H6578" s="50" t="s">
        <v>144</v>
      </c>
      <c r="I6578" s="53">
        <v>37</v>
      </c>
      <c r="J6578" s="61">
        <v>0.46</v>
      </c>
      <c r="K6578" s="239">
        <f t="shared" si="398"/>
        <v>0.90813969557578034</v>
      </c>
    </row>
    <row r="6579" spans="4:11" x14ac:dyDescent="0.2">
      <c r="D6579" s="194">
        <v>44713</v>
      </c>
      <c r="E6579" s="53" t="s">
        <v>40</v>
      </c>
      <c r="F6579" s="53" t="s">
        <v>152</v>
      </c>
      <c r="G6579" s="50" t="s">
        <v>138</v>
      </c>
      <c r="H6579" s="50" t="s">
        <v>144</v>
      </c>
      <c r="I6579" s="53">
        <v>59</v>
      </c>
      <c r="J6579" s="61">
        <v>2.33</v>
      </c>
      <c r="K6579" s="239">
        <f t="shared" si="398"/>
        <v>1.1344879466741975</v>
      </c>
    </row>
    <row r="6580" spans="4:11" x14ac:dyDescent="0.2">
      <c r="D6580" s="194">
        <v>44713</v>
      </c>
      <c r="E6580" s="53" t="s">
        <v>40</v>
      </c>
      <c r="F6580" s="53" t="s">
        <v>152</v>
      </c>
      <c r="G6580" s="50" t="s">
        <v>138</v>
      </c>
      <c r="H6580" s="50" t="s">
        <v>144</v>
      </c>
      <c r="I6580" s="53">
        <v>48</v>
      </c>
      <c r="J6580" s="61">
        <v>1.3</v>
      </c>
      <c r="K6580" s="239">
        <f t="shared" si="398"/>
        <v>1.1754918981481481</v>
      </c>
    </row>
    <row r="6581" spans="4:11" x14ac:dyDescent="0.2">
      <c r="D6581" s="194">
        <v>44714</v>
      </c>
      <c r="E6581" s="53" t="s">
        <v>217</v>
      </c>
      <c r="F6581" s="53" t="s">
        <v>146</v>
      </c>
      <c r="G6581" s="50" t="s">
        <v>138</v>
      </c>
      <c r="H6581" s="50" t="s">
        <v>144</v>
      </c>
      <c r="I6581" s="53">
        <v>36</v>
      </c>
      <c r="J6581" s="61">
        <v>0.56000000000000005</v>
      </c>
      <c r="K6581" s="239">
        <f t="shared" si="398"/>
        <v>1.2002743484224967</v>
      </c>
    </row>
    <row r="6582" spans="4:11" x14ac:dyDescent="0.2">
      <c r="D6582" s="194">
        <v>44714</v>
      </c>
      <c r="E6582" s="53" t="s">
        <v>217</v>
      </c>
      <c r="F6582" s="53" t="s">
        <v>146</v>
      </c>
      <c r="G6582" s="50" t="s">
        <v>138</v>
      </c>
      <c r="H6582" s="50" t="s">
        <v>144</v>
      </c>
      <c r="I6582" s="53">
        <v>36</v>
      </c>
      <c r="J6582" s="61">
        <v>0.42</v>
      </c>
      <c r="K6582" s="239">
        <f t="shared" si="398"/>
        <v>0.90020576131687247</v>
      </c>
    </row>
    <row r="6583" spans="4:11" x14ac:dyDescent="0.2">
      <c r="D6583" s="194">
        <v>44714</v>
      </c>
      <c r="E6583" s="53" t="s">
        <v>217</v>
      </c>
      <c r="F6583" s="53" t="s">
        <v>146</v>
      </c>
      <c r="G6583" s="50" t="s">
        <v>138</v>
      </c>
      <c r="H6583" s="50" t="s">
        <v>144</v>
      </c>
      <c r="I6583" s="53">
        <v>35</v>
      </c>
      <c r="J6583" s="61">
        <v>0.45</v>
      </c>
      <c r="K6583" s="239">
        <f t="shared" si="398"/>
        <v>1.0495626822157433</v>
      </c>
    </row>
    <row r="6584" spans="4:11" x14ac:dyDescent="0.2">
      <c r="D6584" s="194">
        <v>44714</v>
      </c>
      <c r="E6584" s="53" t="s">
        <v>217</v>
      </c>
      <c r="F6584" s="53" t="s">
        <v>146</v>
      </c>
      <c r="G6584" s="50" t="s">
        <v>138</v>
      </c>
      <c r="H6584" s="50" t="s">
        <v>144</v>
      </c>
      <c r="I6584" s="53">
        <v>52</v>
      </c>
      <c r="J6584" s="61">
        <v>1.64</v>
      </c>
      <c r="K6584" s="239">
        <f t="shared" si="398"/>
        <v>1.1663632225762404</v>
      </c>
    </row>
    <row r="6585" spans="4:11" x14ac:dyDescent="0.2">
      <c r="D6585" s="194">
        <v>44714</v>
      </c>
      <c r="E6585" s="53" t="s">
        <v>217</v>
      </c>
      <c r="F6585" s="53" t="s">
        <v>146</v>
      </c>
      <c r="G6585" s="50" t="s">
        <v>138</v>
      </c>
      <c r="H6585" s="50" t="s">
        <v>144</v>
      </c>
      <c r="I6585" s="53">
        <v>38</v>
      </c>
      <c r="J6585" s="61">
        <v>0.61</v>
      </c>
      <c r="K6585" s="239">
        <f t="shared" si="398"/>
        <v>1.1116780871847207</v>
      </c>
    </row>
    <row r="6586" spans="4:11" x14ac:dyDescent="0.2">
      <c r="D6586" s="194">
        <v>44714</v>
      </c>
      <c r="E6586" s="53" t="s">
        <v>217</v>
      </c>
      <c r="F6586" s="53" t="s">
        <v>146</v>
      </c>
      <c r="G6586" s="50" t="s">
        <v>138</v>
      </c>
      <c r="H6586" s="50" t="s">
        <v>144</v>
      </c>
      <c r="I6586" s="53">
        <v>38</v>
      </c>
      <c r="J6586" s="61">
        <v>0.54</v>
      </c>
      <c r="K6586" s="239">
        <f t="shared" si="398"/>
        <v>0.9841084706225397</v>
      </c>
    </row>
    <row r="6587" spans="4:11" x14ac:dyDescent="0.2">
      <c r="D6587" s="194">
        <v>44714</v>
      </c>
      <c r="E6587" s="53" t="s">
        <v>217</v>
      </c>
      <c r="F6587" s="53" t="s">
        <v>146</v>
      </c>
      <c r="G6587" s="50" t="s">
        <v>138</v>
      </c>
      <c r="H6587" s="50" t="s">
        <v>144</v>
      </c>
      <c r="I6587" s="53">
        <v>49</v>
      </c>
      <c r="J6587" s="61">
        <v>1.4</v>
      </c>
      <c r="K6587" s="239">
        <f t="shared" si="398"/>
        <v>1.1899803653239722</v>
      </c>
    </row>
    <row r="6588" spans="4:11" x14ac:dyDescent="0.2">
      <c r="D6588" s="194">
        <v>44714</v>
      </c>
      <c r="E6588" s="53" t="s">
        <v>217</v>
      </c>
      <c r="F6588" s="53" t="s">
        <v>146</v>
      </c>
      <c r="G6588" s="50" t="s">
        <v>138</v>
      </c>
      <c r="H6588" s="50" t="s">
        <v>144</v>
      </c>
      <c r="I6588" s="53">
        <v>38</v>
      </c>
      <c r="J6588" s="61">
        <v>0.62</v>
      </c>
      <c r="K6588" s="239">
        <f t="shared" si="398"/>
        <v>1.1299023181221752</v>
      </c>
    </row>
    <row r="6589" spans="4:11" x14ac:dyDescent="0.2">
      <c r="D6589" s="194">
        <v>44714</v>
      </c>
      <c r="E6589" s="53" t="s">
        <v>217</v>
      </c>
      <c r="F6589" s="53" t="s">
        <v>146</v>
      </c>
      <c r="G6589" s="50" t="s">
        <v>138</v>
      </c>
      <c r="H6589" s="50" t="s">
        <v>144</v>
      </c>
      <c r="I6589" s="53">
        <v>44</v>
      </c>
      <c r="J6589" s="61">
        <v>1.1100000000000001</v>
      </c>
      <c r="K6589" s="239">
        <f t="shared" si="398"/>
        <v>1.3030616078136741</v>
      </c>
    </row>
    <row r="6590" spans="4:11" x14ac:dyDescent="0.2">
      <c r="D6590" s="194">
        <v>44714</v>
      </c>
      <c r="E6590" s="53" t="s">
        <v>217</v>
      </c>
      <c r="F6590" s="53" t="s">
        <v>146</v>
      </c>
      <c r="G6590" s="50" t="s">
        <v>138</v>
      </c>
      <c r="H6590" s="50" t="s">
        <v>144</v>
      </c>
      <c r="I6590" s="53">
        <v>38</v>
      </c>
      <c r="J6590" s="61">
        <v>0.56000000000000005</v>
      </c>
      <c r="K6590" s="239">
        <f t="shared" si="398"/>
        <v>1.0205569324974488</v>
      </c>
    </row>
    <row r="6591" spans="4:11" x14ac:dyDescent="0.2">
      <c r="D6591" s="194">
        <v>44714</v>
      </c>
      <c r="E6591" s="53" t="s">
        <v>217</v>
      </c>
      <c r="F6591" s="53" t="s">
        <v>146</v>
      </c>
      <c r="G6591" s="50" t="s">
        <v>138</v>
      </c>
      <c r="H6591" s="50" t="s">
        <v>144</v>
      </c>
      <c r="I6591" s="53">
        <v>44</v>
      </c>
      <c r="J6591" s="61">
        <v>1.01</v>
      </c>
      <c r="K6591" s="239">
        <f t="shared" si="398"/>
        <v>1.1856686701728023</v>
      </c>
    </row>
    <row r="6592" spans="4:11" x14ac:dyDescent="0.2">
      <c r="D6592" s="194">
        <v>44714</v>
      </c>
      <c r="E6592" s="53" t="s">
        <v>217</v>
      </c>
      <c r="F6592" s="53" t="s">
        <v>146</v>
      </c>
      <c r="G6592" s="50" t="s">
        <v>138</v>
      </c>
      <c r="H6592" s="50" t="s">
        <v>144</v>
      </c>
      <c r="I6592" s="53">
        <v>37</v>
      </c>
      <c r="J6592" s="61">
        <v>0.52</v>
      </c>
      <c r="K6592" s="239">
        <f t="shared" si="398"/>
        <v>1.0265926993465342</v>
      </c>
    </row>
    <row r="6593" spans="4:11" x14ac:dyDescent="0.2">
      <c r="D6593" s="194">
        <v>44714</v>
      </c>
      <c r="E6593" s="53" t="s">
        <v>217</v>
      </c>
      <c r="F6593" s="53" t="s">
        <v>146</v>
      </c>
      <c r="G6593" s="50" t="s">
        <v>138</v>
      </c>
      <c r="H6593" s="50" t="s">
        <v>144</v>
      </c>
      <c r="I6593" s="53">
        <v>43</v>
      </c>
      <c r="J6593" s="61">
        <v>0.87</v>
      </c>
      <c r="K6593" s="239">
        <f t="shared" si="398"/>
        <v>1.0942432741771164</v>
      </c>
    </row>
    <row r="6594" spans="4:11" x14ac:dyDescent="0.2">
      <c r="D6594" s="194">
        <v>44714</v>
      </c>
      <c r="E6594" s="53" t="s">
        <v>217</v>
      </c>
      <c r="F6594" s="53" t="s">
        <v>146</v>
      </c>
      <c r="G6594" s="50" t="s">
        <v>138</v>
      </c>
      <c r="H6594" s="50" t="s">
        <v>144</v>
      </c>
      <c r="I6594" s="53">
        <v>33</v>
      </c>
      <c r="J6594" s="61">
        <v>0.32</v>
      </c>
      <c r="K6594" s="239">
        <f t="shared" si="398"/>
        <v>0.89044717143890695</v>
      </c>
    </row>
    <row r="6595" spans="4:11" x14ac:dyDescent="0.2">
      <c r="D6595" s="194">
        <v>44714</v>
      </c>
      <c r="E6595" s="53" t="s">
        <v>217</v>
      </c>
      <c r="F6595" s="53" t="s">
        <v>146</v>
      </c>
      <c r="G6595" s="50" t="s">
        <v>138</v>
      </c>
      <c r="H6595" s="50" t="s">
        <v>144</v>
      </c>
      <c r="I6595" s="53">
        <v>38</v>
      </c>
      <c r="J6595" s="61">
        <v>0.62</v>
      </c>
      <c r="K6595" s="239">
        <f t="shared" si="398"/>
        <v>1.1299023181221752</v>
      </c>
    </row>
    <row r="6596" spans="4:11" x14ac:dyDescent="0.2">
      <c r="D6596" s="194">
        <v>44714</v>
      </c>
      <c r="E6596" s="53" t="s">
        <v>217</v>
      </c>
      <c r="F6596" s="53" t="s">
        <v>146</v>
      </c>
      <c r="G6596" s="50" t="s">
        <v>138</v>
      </c>
      <c r="H6596" s="50" t="s">
        <v>144</v>
      </c>
      <c r="I6596" s="53">
        <v>36</v>
      </c>
      <c r="J6596" s="61">
        <v>0.46</v>
      </c>
      <c r="K6596" s="239">
        <f t="shared" si="398"/>
        <v>0.98593964334705075</v>
      </c>
    </row>
    <row r="6597" spans="4:11" x14ac:dyDescent="0.2">
      <c r="D6597" s="194">
        <v>44714</v>
      </c>
      <c r="E6597" s="53" t="s">
        <v>217</v>
      </c>
      <c r="F6597" s="53" t="s">
        <v>146</v>
      </c>
      <c r="G6597" s="50" t="s">
        <v>138</v>
      </c>
      <c r="H6597" s="50" t="s">
        <v>144</v>
      </c>
      <c r="I6597" s="53">
        <v>43</v>
      </c>
      <c r="J6597" s="61">
        <v>0.82</v>
      </c>
      <c r="K6597" s="239">
        <f t="shared" si="398"/>
        <v>1.0313557296841787</v>
      </c>
    </row>
    <row r="6598" spans="4:11" x14ac:dyDescent="0.2">
      <c r="D6598" s="194">
        <v>44714</v>
      </c>
      <c r="E6598" s="53" t="s">
        <v>217</v>
      </c>
      <c r="F6598" s="53" t="s">
        <v>146</v>
      </c>
      <c r="G6598" s="50" t="s">
        <v>138</v>
      </c>
      <c r="H6598" s="50" t="s">
        <v>144</v>
      </c>
      <c r="I6598" s="53">
        <v>38</v>
      </c>
      <c r="J6598" s="61">
        <v>0.55000000000000004</v>
      </c>
      <c r="K6598" s="239">
        <f t="shared" si="398"/>
        <v>1.0023327015599943</v>
      </c>
    </row>
    <row r="6599" spans="4:11" x14ac:dyDescent="0.2">
      <c r="D6599" s="194">
        <v>44714</v>
      </c>
      <c r="E6599" s="53" t="s">
        <v>217</v>
      </c>
      <c r="F6599" s="53" t="s">
        <v>146</v>
      </c>
      <c r="G6599" s="50" t="s">
        <v>138</v>
      </c>
      <c r="H6599" s="50" t="s">
        <v>144</v>
      </c>
      <c r="I6599" s="53">
        <v>39</v>
      </c>
      <c r="J6599" s="61">
        <v>0.98</v>
      </c>
      <c r="K6599" s="239">
        <f t="shared" si="398"/>
        <v>1.6520844923211788</v>
      </c>
    </row>
    <row r="6600" spans="4:11" x14ac:dyDescent="0.2">
      <c r="D6600" s="194">
        <v>44714</v>
      </c>
      <c r="E6600" s="53" t="s">
        <v>217</v>
      </c>
      <c r="F6600" s="53" t="s">
        <v>146</v>
      </c>
      <c r="G6600" s="50" t="s">
        <v>138</v>
      </c>
      <c r="H6600" s="50" t="s">
        <v>144</v>
      </c>
      <c r="I6600" s="53">
        <v>45</v>
      </c>
      <c r="J6600" s="61">
        <v>1.07</v>
      </c>
      <c r="K6600" s="239">
        <f t="shared" si="398"/>
        <v>1.1742112482853224</v>
      </c>
    </row>
    <row r="6601" spans="4:11" x14ac:dyDescent="0.2">
      <c r="D6601" s="194">
        <v>44714</v>
      </c>
      <c r="E6601" s="53" t="s">
        <v>217</v>
      </c>
      <c r="F6601" s="53" t="s">
        <v>146</v>
      </c>
      <c r="G6601" s="50" t="s">
        <v>138</v>
      </c>
      <c r="H6601" s="50" t="s">
        <v>144</v>
      </c>
      <c r="I6601" s="53">
        <v>44</v>
      </c>
      <c r="J6601" s="61">
        <v>0.98</v>
      </c>
      <c r="K6601" s="239">
        <f t="shared" si="398"/>
        <v>1.1504507888805409</v>
      </c>
    </row>
    <row r="6602" spans="4:11" x14ac:dyDescent="0.2">
      <c r="D6602" s="194">
        <v>44714</v>
      </c>
      <c r="E6602" s="53" t="s">
        <v>217</v>
      </c>
      <c r="F6602" s="53" t="s">
        <v>146</v>
      </c>
      <c r="G6602" s="50" t="s">
        <v>138</v>
      </c>
      <c r="H6602" s="50" t="s">
        <v>144</v>
      </c>
      <c r="I6602" s="53">
        <v>49</v>
      </c>
      <c r="J6602" s="61">
        <v>1.37</v>
      </c>
      <c r="K6602" s="239">
        <f t="shared" si="398"/>
        <v>1.1644807860670299</v>
      </c>
    </row>
    <row r="6603" spans="4:11" x14ac:dyDescent="0.2">
      <c r="D6603" s="194">
        <v>44714</v>
      </c>
      <c r="E6603" s="53" t="s">
        <v>217</v>
      </c>
      <c r="F6603" s="53" t="s">
        <v>146</v>
      </c>
      <c r="G6603" s="50" t="s">
        <v>138</v>
      </c>
      <c r="H6603" s="50" t="s">
        <v>144</v>
      </c>
      <c r="I6603" s="53">
        <v>35</v>
      </c>
      <c r="J6603" s="61">
        <v>0.37</v>
      </c>
      <c r="K6603" s="239">
        <f t="shared" si="398"/>
        <v>0.86297376093294464</v>
      </c>
    </row>
    <row r="6604" spans="4:11" x14ac:dyDescent="0.2">
      <c r="D6604" s="194">
        <v>44714</v>
      </c>
      <c r="E6604" s="53" t="s">
        <v>217</v>
      </c>
      <c r="F6604" s="53" t="s">
        <v>146</v>
      </c>
      <c r="G6604" s="50" t="s">
        <v>138</v>
      </c>
      <c r="H6604" s="50" t="s">
        <v>144</v>
      </c>
      <c r="I6604" s="53">
        <v>48</v>
      </c>
      <c r="J6604" s="61">
        <v>1.25</v>
      </c>
      <c r="K6604" s="239">
        <f t="shared" si="398"/>
        <v>1.1302806712962963</v>
      </c>
    </row>
    <row r="6605" spans="4:11" x14ac:dyDescent="0.2">
      <c r="D6605" s="194">
        <v>44714</v>
      </c>
      <c r="E6605" s="53" t="s">
        <v>15</v>
      </c>
      <c r="F6605" s="53" t="s">
        <v>146</v>
      </c>
      <c r="G6605" s="50" t="s">
        <v>138</v>
      </c>
      <c r="H6605" s="50" t="s">
        <v>144</v>
      </c>
      <c r="I6605" s="53">
        <v>42</v>
      </c>
      <c r="J6605" s="61">
        <v>0.76</v>
      </c>
      <c r="K6605" s="239">
        <f t="shared" si="398"/>
        <v>1.025807148256128</v>
      </c>
    </row>
    <row r="6606" spans="4:11" x14ac:dyDescent="0.2">
      <c r="D6606" s="194">
        <v>44714</v>
      </c>
      <c r="E6606" s="53" t="s">
        <v>15</v>
      </c>
      <c r="F6606" s="53" t="s">
        <v>146</v>
      </c>
      <c r="G6606" s="50" t="s">
        <v>138</v>
      </c>
      <c r="H6606" s="50" t="s">
        <v>144</v>
      </c>
      <c r="I6606" s="53">
        <v>45</v>
      </c>
      <c r="J6606" s="61">
        <v>0.98</v>
      </c>
      <c r="K6606" s="239">
        <f t="shared" si="398"/>
        <v>1.075445816186557</v>
      </c>
    </row>
    <row r="6607" spans="4:11" x14ac:dyDescent="0.2">
      <c r="D6607" s="194">
        <v>44714</v>
      </c>
      <c r="E6607" s="53" t="s">
        <v>15</v>
      </c>
      <c r="F6607" s="53" t="s">
        <v>146</v>
      </c>
      <c r="G6607" s="50" t="s">
        <v>138</v>
      </c>
      <c r="H6607" s="50" t="s">
        <v>148</v>
      </c>
      <c r="I6607" s="53">
        <v>85</v>
      </c>
      <c r="J6607" s="61">
        <v>2.87</v>
      </c>
      <c r="K6607" s="239">
        <f t="shared" si="398"/>
        <v>0.46733156930592307</v>
      </c>
    </row>
    <row r="6608" spans="4:11" x14ac:dyDescent="0.2">
      <c r="D6608" s="194">
        <v>44714</v>
      </c>
      <c r="E6608" s="53" t="s">
        <v>15</v>
      </c>
      <c r="F6608" s="53" t="s">
        <v>146</v>
      </c>
      <c r="G6608" s="50" t="s">
        <v>138</v>
      </c>
      <c r="H6608" s="50" t="s">
        <v>144</v>
      </c>
      <c r="I6608" s="53">
        <v>55</v>
      </c>
      <c r="J6608" s="61">
        <v>1.87</v>
      </c>
      <c r="K6608" s="239">
        <f t="shared" si="398"/>
        <v>1.1239669421487604</v>
      </c>
    </row>
    <row r="6609" spans="4:11" x14ac:dyDescent="0.2">
      <c r="D6609" s="194">
        <v>44714</v>
      </c>
      <c r="E6609" s="53" t="s">
        <v>15</v>
      </c>
      <c r="F6609" s="53" t="s">
        <v>146</v>
      </c>
      <c r="G6609" s="50" t="s">
        <v>138</v>
      </c>
      <c r="H6609" s="50" t="s">
        <v>144</v>
      </c>
      <c r="I6609" s="53">
        <v>39</v>
      </c>
      <c r="J6609" s="61">
        <v>0.62</v>
      </c>
      <c r="K6609" s="239">
        <f t="shared" si="398"/>
        <v>1.0451963114685008</v>
      </c>
    </row>
    <row r="6610" spans="4:11" x14ac:dyDescent="0.2">
      <c r="D6610" s="194">
        <v>44714</v>
      </c>
      <c r="E6610" s="53" t="s">
        <v>15</v>
      </c>
      <c r="F6610" s="53" t="s">
        <v>146</v>
      </c>
      <c r="G6610" s="50" t="s">
        <v>138</v>
      </c>
      <c r="H6610" s="50" t="s">
        <v>144</v>
      </c>
      <c r="I6610" s="53">
        <v>38</v>
      </c>
      <c r="J6610" s="61">
        <v>0.55000000000000004</v>
      </c>
      <c r="K6610" s="239">
        <f t="shared" si="398"/>
        <v>1.0023327015599943</v>
      </c>
    </row>
    <row r="6611" spans="4:11" x14ac:dyDescent="0.2">
      <c r="D6611" s="194">
        <v>44714</v>
      </c>
      <c r="E6611" s="53" t="s">
        <v>15</v>
      </c>
      <c r="F6611" s="53" t="s">
        <v>146</v>
      </c>
      <c r="G6611" s="50" t="s">
        <v>138</v>
      </c>
      <c r="H6611" s="50" t="s">
        <v>144</v>
      </c>
      <c r="I6611" s="53">
        <v>40</v>
      </c>
      <c r="J6611" s="61">
        <v>0.63</v>
      </c>
      <c r="K6611" s="239">
        <f t="shared" si="398"/>
        <v>0.984375</v>
      </c>
    </row>
    <row r="6612" spans="4:11" x14ac:dyDescent="0.2">
      <c r="D6612" s="194">
        <v>44714</v>
      </c>
      <c r="E6612" s="53" t="s">
        <v>15</v>
      </c>
      <c r="F6612" s="53" t="s">
        <v>146</v>
      </c>
      <c r="G6612" s="50" t="s">
        <v>138</v>
      </c>
      <c r="H6612" s="50" t="s">
        <v>144</v>
      </c>
      <c r="I6612" s="53">
        <v>43</v>
      </c>
      <c r="J6612" s="61">
        <v>0.87</v>
      </c>
      <c r="K6612" s="239">
        <f t="shared" si="398"/>
        <v>1.0942432741771164</v>
      </c>
    </row>
    <row r="6613" spans="4:11" x14ac:dyDescent="0.2">
      <c r="D6613" s="194">
        <v>44714</v>
      </c>
      <c r="E6613" s="53" t="s">
        <v>15</v>
      </c>
      <c r="F6613" s="53" t="s">
        <v>146</v>
      </c>
      <c r="G6613" s="50" t="s">
        <v>138</v>
      </c>
      <c r="H6613" s="50" t="s">
        <v>144</v>
      </c>
      <c r="I6613" s="53">
        <v>45</v>
      </c>
      <c r="J6613" s="61">
        <v>0.87</v>
      </c>
      <c r="K6613" s="239">
        <f t="shared" si="398"/>
        <v>0.95473251028806583</v>
      </c>
    </row>
    <row r="6614" spans="4:11" x14ac:dyDescent="0.2">
      <c r="D6614" s="194">
        <v>44714</v>
      </c>
      <c r="E6614" s="53" t="s">
        <v>15</v>
      </c>
      <c r="F6614" s="53" t="s">
        <v>146</v>
      </c>
      <c r="G6614" s="50" t="s">
        <v>138</v>
      </c>
      <c r="H6614" s="50" t="s">
        <v>144</v>
      </c>
      <c r="I6614" s="53">
        <v>45</v>
      </c>
      <c r="J6614" s="61">
        <v>1.04</v>
      </c>
      <c r="K6614" s="239">
        <f t="shared" si="398"/>
        <v>1.1412894375857339</v>
      </c>
    </row>
    <row r="6615" spans="4:11" x14ac:dyDescent="0.2">
      <c r="D6615" s="194">
        <v>44714</v>
      </c>
      <c r="E6615" s="53" t="s">
        <v>15</v>
      </c>
      <c r="F6615" s="53" t="s">
        <v>146</v>
      </c>
      <c r="G6615" s="50" t="s">
        <v>138</v>
      </c>
      <c r="H6615" s="50" t="s">
        <v>144</v>
      </c>
      <c r="I6615" s="53">
        <v>42</v>
      </c>
      <c r="J6615" s="61">
        <v>0.79</v>
      </c>
      <c r="K6615" s="239">
        <f t="shared" si="398"/>
        <v>1.0662995356872909</v>
      </c>
    </row>
    <row r="6616" spans="4:11" x14ac:dyDescent="0.2">
      <c r="D6616" s="194">
        <v>44714</v>
      </c>
      <c r="E6616" s="53" t="s">
        <v>15</v>
      </c>
      <c r="F6616" s="53" t="s">
        <v>146</v>
      </c>
      <c r="G6616" s="50" t="s">
        <v>138</v>
      </c>
      <c r="H6616" s="50" t="s">
        <v>144</v>
      </c>
      <c r="I6616" s="53">
        <v>47</v>
      </c>
      <c r="J6616" s="61">
        <v>1</v>
      </c>
      <c r="K6616" s="239">
        <f t="shared" si="398"/>
        <v>0.9631777159203645</v>
      </c>
    </row>
    <row r="6617" spans="4:11" x14ac:dyDescent="0.2">
      <c r="D6617" s="194">
        <v>44714</v>
      </c>
      <c r="E6617" s="53" t="s">
        <v>15</v>
      </c>
      <c r="F6617" s="53" t="s">
        <v>146</v>
      </c>
      <c r="G6617" s="50" t="s">
        <v>138</v>
      </c>
      <c r="H6617" s="50" t="s">
        <v>144</v>
      </c>
      <c r="I6617" s="53">
        <v>40</v>
      </c>
      <c r="J6617" s="61">
        <v>0.65</v>
      </c>
      <c r="K6617" s="239">
        <f t="shared" si="398"/>
        <v>1.015625</v>
      </c>
    </row>
    <row r="6618" spans="4:11" x14ac:dyDescent="0.2">
      <c r="D6618" s="194">
        <v>44714</v>
      </c>
      <c r="E6618" s="53" t="s">
        <v>15</v>
      </c>
      <c r="F6618" s="53" t="s">
        <v>146</v>
      </c>
      <c r="G6618" s="50" t="s">
        <v>138</v>
      </c>
      <c r="H6618" s="50" t="s">
        <v>144</v>
      </c>
      <c r="I6618" s="53">
        <v>40</v>
      </c>
      <c r="J6618" s="61">
        <v>0.59</v>
      </c>
      <c r="K6618" s="239">
        <f t="shared" si="398"/>
        <v>0.921875</v>
      </c>
    </row>
    <row r="6619" spans="4:11" x14ac:dyDescent="0.2">
      <c r="D6619" s="194">
        <v>44714</v>
      </c>
      <c r="E6619" s="53" t="s">
        <v>15</v>
      </c>
      <c r="F6619" s="53" t="s">
        <v>146</v>
      </c>
      <c r="G6619" s="50" t="s">
        <v>138</v>
      </c>
      <c r="H6619" s="50" t="s">
        <v>144</v>
      </c>
      <c r="I6619" s="53">
        <v>42</v>
      </c>
      <c r="J6619" s="61">
        <v>0.72</v>
      </c>
      <c r="K6619" s="239">
        <f t="shared" si="398"/>
        <v>0.97181729834791064</v>
      </c>
    </row>
    <row r="6620" spans="4:11" x14ac:dyDescent="0.2">
      <c r="D6620" s="194">
        <v>44714</v>
      </c>
      <c r="E6620" s="53" t="s">
        <v>15</v>
      </c>
      <c r="F6620" s="53" t="s">
        <v>146</v>
      </c>
      <c r="G6620" s="50" t="s">
        <v>138</v>
      </c>
      <c r="H6620" s="50" t="s">
        <v>144</v>
      </c>
      <c r="I6620" s="53">
        <v>40</v>
      </c>
      <c r="J6620" s="61">
        <v>0.61</v>
      </c>
      <c r="K6620" s="239">
        <f t="shared" si="398"/>
        <v>0.953125</v>
      </c>
    </row>
    <row r="6621" spans="4:11" x14ac:dyDescent="0.2">
      <c r="D6621" s="194">
        <v>44714</v>
      </c>
      <c r="E6621" s="53" t="s">
        <v>15</v>
      </c>
      <c r="F6621" s="53" t="s">
        <v>146</v>
      </c>
      <c r="G6621" s="50" t="s">
        <v>138</v>
      </c>
      <c r="H6621" s="50" t="s">
        <v>144</v>
      </c>
      <c r="I6621" s="53">
        <v>39</v>
      </c>
      <c r="J6621" s="61">
        <v>0.56000000000000005</v>
      </c>
      <c r="K6621" s="239">
        <f t="shared" si="398"/>
        <v>0.94404828132638796</v>
      </c>
    </row>
    <row r="6622" spans="4:11" x14ac:dyDescent="0.2">
      <c r="D6622" s="194">
        <v>44714</v>
      </c>
      <c r="E6622" s="53" t="s">
        <v>15</v>
      </c>
      <c r="F6622" s="53" t="s">
        <v>152</v>
      </c>
      <c r="G6622" s="50" t="s">
        <v>138</v>
      </c>
      <c r="H6622" s="50" t="s">
        <v>144</v>
      </c>
      <c r="I6622" s="53">
        <v>51</v>
      </c>
      <c r="J6622" s="61">
        <v>1.38</v>
      </c>
      <c r="K6622" s="239">
        <f t="shared" si="398"/>
        <v>1.0403238573399372</v>
      </c>
    </row>
    <row r="6623" spans="4:11" x14ac:dyDescent="0.2">
      <c r="D6623" s="194">
        <v>44714</v>
      </c>
      <c r="E6623" s="53" t="s">
        <v>19</v>
      </c>
      <c r="F6623" s="53" t="s">
        <v>146</v>
      </c>
      <c r="G6623" s="50" t="s">
        <v>138</v>
      </c>
      <c r="H6623" s="50" t="s">
        <v>144</v>
      </c>
      <c r="I6623" s="53">
        <v>37</v>
      </c>
      <c r="J6623" s="61">
        <v>0.57999999999999996</v>
      </c>
      <c r="K6623" s="239">
        <f t="shared" si="398"/>
        <v>1.145045703117288</v>
      </c>
    </row>
    <row r="6624" spans="4:11" x14ac:dyDescent="0.2">
      <c r="D6624" s="194">
        <v>44714</v>
      </c>
      <c r="E6624" s="53" t="s">
        <v>19</v>
      </c>
      <c r="F6624" s="53" t="s">
        <v>146</v>
      </c>
      <c r="G6624" s="50" t="s">
        <v>138</v>
      </c>
      <c r="H6624" s="50" t="s">
        <v>144</v>
      </c>
      <c r="I6624" s="53">
        <v>37</v>
      </c>
      <c r="J6624" s="61">
        <v>0.47</v>
      </c>
      <c r="K6624" s="239">
        <f t="shared" si="398"/>
        <v>0.92788186287090602</v>
      </c>
    </row>
    <row r="6625" spans="4:11" x14ac:dyDescent="0.2">
      <c r="D6625" s="194">
        <v>44714</v>
      </c>
      <c r="E6625" s="53" t="s">
        <v>19</v>
      </c>
      <c r="F6625" s="53" t="s">
        <v>146</v>
      </c>
      <c r="G6625" s="50" t="s">
        <v>138</v>
      </c>
      <c r="H6625" s="50" t="s">
        <v>148</v>
      </c>
      <c r="I6625" s="53">
        <v>93</v>
      </c>
      <c r="J6625" s="61">
        <v>8.33</v>
      </c>
      <c r="K6625" s="239">
        <f t="shared" si="398"/>
        <v>1.035609810071896</v>
      </c>
    </row>
    <row r="6626" spans="4:11" x14ac:dyDescent="0.2">
      <c r="D6626" s="194">
        <v>44714</v>
      </c>
      <c r="E6626" s="53" t="s">
        <v>19</v>
      </c>
      <c r="F6626" s="53" t="s">
        <v>146</v>
      </c>
      <c r="G6626" s="50" t="s">
        <v>138</v>
      </c>
      <c r="H6626" s="50" t="s">
        <v>144</v>
      </c>
      <c r="I6626" s="53">
        <v>38</v>
      </c>
      <c r="J6626" s="61">
        <v>0.53</v>
      </c>
      <c r="K6626" s="239">
        <f t="shared" ref="K6626:K6689" si="399">IF(J6626="","",(J6626*100000)/(I6626^3))</f>
        <v>0.9658842396850853</v>
      </c>
    </row>
    <row r="6627" spans="4:11" x14ac:dyDescent="0.2">
      <c r="D6627" s="194">
        <v>44714</v>
      </c>
      <c r="E6627" s="53" t="s">
        <v>19</v>
      </c>
      <c r="F6627" s="53" t="s">
        <v>146</v>
      </c>
      <c r="G6627" s="50" t="s">
        <v>138</v>
      </c>
      <c r="H6627" s="50" t="s">
        <v>144</v>
      </c>
      <c r="I6627" s="53">
        <v>37</v>
      </c>
      <c r="J6627" s="61">
        <v>0.51</v>
      </c>
      <c r="K6627" s="239">
        <f t="shared" si="399"/>
        <v>1.0068505320514085</v>
      </c>
    </row>
    <row r="6628" spans="4:11" x14ac:dyDescent="0.2">
      <c r="D6628" s="194">
        <v>44714</v>
      </c>
      <c r="E6628" s="53" t="s">
        <v>19</v>
      </c>
      <c r="F6628" s="53" t="s">
        <v>146</v>
      </c>
      <c r="G6628" s="50" t="s">
        <v>138</v>
      </c>
      <c r="H6628" s="50" t="s">
        <v>148</v>
      </c>
      <c r="I6628" s="53">
        <v>82</v>
      </c>
      <c r="J6628" s="61">
        <v>5.75</v>
      </c>
      <c r="K6628" s="239">
        <f t="shared" si="399"/>
        <v>1.0428606665602647</v>
      </c>
    </row>
    <row r="6629" spans="4:11" x14ac:dyDescent="0.2">
      <c r="D6629" s="194">
        <v>44714</v>
      </c>
      <c r="E6629" s="53" t="s">
        <v>19</v>
      </c>
      <c r="F6629" s="53" t="s">
        <v>146</v>
      </c>
      <c r="G6629" s="50" t="s">
        <v>138</v>
      </c>
      <c r="H6629" s="50" t="s">
        <v>144</v>
      </c>
      <c r="I6629" s="53">
        <v>37</v>
      </c>
      <c r="J6629" s="61">
        <v>0.49</v>
      </c>
      <c r="K6629" s="239">
        <f t="shared" si="399"/>
        <v>0.96736619746115726</v>
      </c>
    </row>
    <row r="6630" spans="4:11" x14ac:dyDescent="0.2">
      <c r="D6630" s="194">
        <v>44714</v>
      </c>
      <c r="E6630" s="53" t="s">
        <v>19</v>
      </c>
      <c r="F6630" s="53" t="s">
        <v>146</v>
      </c>
      <c r="G6630" s="50" t="s">
        <v>138</v>
      </c>
      <c r="H6630" s="50" t="s">
        <v>148</v>
      </c>
      <c r="I6630" s="53">
        <v>98</v>
      </c>
      <c r="J6630" s="61">
        <v>9.67</v>
      </c>
      <c r="K6630" s="239">
        <f t="shared" si="399"/>
        <v>1.0274205475609652</v>
      </c>
    </row>
    <row r="6631" spans="4:11" x14ac:dyDescent="0.2">
      <c r="D6631" s="194">
        <v>44714</v>
      </c>
      <c r="E6631" s="53" t="s">
        <v>19</v>
      </c>
      <c r="F6631" s="53" t="s">
        <v>152</v>
      </c>
      <c r="G6631" s="50" t="s">
        <v>138</v>
      </c>
      <c r="H6631" s="50" t="s">
        <v>144</v>
      </c>
      <c r="I6631" s="53">
        <v>52</v>
      </c>
      <c r="J6631" s="61">
        <v>1.64</v>
      </c>
      <c r="K6631" s="239">
        <f t="shared" si="399"/>
        <v>1.1663632225762404</v>
      </c>
    </row>
    <row r="6632" spans="4:11" x14ac:dyDescent="0.2">
      <c r="D6632" s="194">
        <v>44714</v>
      </c>
      <c r="E6632" s="53" t="s">
        <v>19</v>
      </c>
      <c r="F6632" s="53" t="s">
        <v>152</v>
      </c>
      <c r="G6632" s="50" t="s">
        <v>138</v>
      </c>
      <c r="H6632" s="50" t="s">
        <v>144</v>
      </c>
      <c r="I6632" s="53">
        <v>57</v>
      </c>
      <c r="J6632" s="61">
        <v>1.48</v>
      </c>
      <c r="K6632" s="239">
        <f t="shared" si="399"/>
        <v>0.79916627518318728</v>
      </c>
    </row>
    <row r="6633" spans="4:11" x14ac:dyDescent="0.2">
      <c r="D6633" s="194">
        <v>44714</v>
      </c>
      <c r="E6633" s="53" t="s">
        <v>8</v>
      </c>
      <c r="F6633" s="53" t="s">
        <v>146</v>
      </c>
      <c r="G6633" s="50" t="s">
        <v>138</v>
      </c>
      <c r="H6633" s="50" t="s">
        <v>144</v>
      </c>
      <c r="I6633" s="53">
        <v>41</v>
      </c>
      <c r="J6633" s="61">
        <v>0.35</v>
      </c>
      <c r="K6633" s="239">
        <f t="shared" si="399"/>
        <v>0.50782780284673756</v>
      </c>
    </row>
    <row r="6634" spans="4:11" x14ac:dyDescent="0.2">
      <c r="D6634" s="194">
        <v>44714</v>
      </c>
      <c r="E6634" s="53" t="s">
        <v>8</v>
      </c>
      <c r="F6634" s="53" t="s">
        <v>146</v>
      </c>
      <c r="G6634" s="50" t="s">
        <v>138</v>
      </c>
      <c r="H6634" s="50" t="s">
        <v>144</v>
      </c>
      <c r="I6634" s="53">
        <v>35</v>
      </c>
      <c r="J6634" s="61">
        <v>0.38</v>
      </c>
      <c r="K6634" s="239">
        <f t="shared" si="399"/>
        <v>0.88629737609329451</v>
      </c>
    </row>
    <row r="6635" spans="4:11" x14ac:dyDescent="0.2">
      <c r="D6635" s="194">
        <v>44714</v>
      </c>
      <c r="E6635" s="53" t="s">
        <v>8</v>
      </c>
      <c r="F6635" s="53" t="s">
        <v>146</v>
      </c>
      <c r="G6635" s="50" t="s">
        <v>138</v>
      </c>
      <c r="H6635" s="50" t="s">
        <v>144</v>
      </c>
      <c r="I6635" s="53">
        <v>38</v>
      </c>
      <c r="J6635" s="61">
        <v>0.49</v>
      </c>
      <c r="K6635" s="239">
        <f t="shared" si="399"/>
        <v>0.89298731593526748</v>
      </c>
    </row>
    <row r="6636" spans="4:11" x14ac:dyDescent="0.2">
      <c r="D6636" s="194">
        <v>44714</v>
      </c>
      <c r="E6636" s="53" t="s">
        <v>8</v>
      </c>
      <c r="F6636" s="53" t="s">
        <v>146</v>
      </c>
      <c r="G6636" s="50" t="s">
        <v>138</v>
      </c>
      <c r="H6636" s="50" t="s">
        <v>144</v>
      </c>
      <c r="I6636" s="53">
        <v>41</v>
      </c>
      <c r="J6636" s="61">
        <v>0.57999999999999996</v>
      </c>
      <c r="K6636" s="239">
        <f t="shared" si="399"/>
        <v>0.84154321614602212</v>
      </c>
    </row>
    <row r="6637" spans="4:11" x14ac:dyDescent="0.2">
      <c r="D6637" s="194">
        <v>44714</v>
      </c>
      <c r="E6637" s="53" t="s">
        <v>8</v>
      </c>
      <c r="F6637" s="53" t="s">
        <v>146</v>
      </c>
      <c r="G6637" s="50" t="s">
        <v>138</v>
      </c>
      <c r="H6637" s="50" t="s">
        <v>144</v>
      </c>
      <c r="I6637" s="53">
        <v>41</v>
      </c>
      <c r="J6637" s="61">
        <v>0.6</v>
      </c>
      <c r="K6637" s="239">
        <f t="shared" si="399"/>
        <v>0.87056194773726436</v>
      </c>
    </row>
    <row r="6638" spans="4:11" x14ac:dyDescent="0.2">
      <c r="D6638" s="194">
        <v>44714</v>
      </c>
      <c r="E6638" s="53" t="s">
        <v>8</v>
      </c>
      <c r="F6638" s="53" t="s">
        <v>146</v>
      </c>
      <c r="G6638" s="50" t="s">
        <v>138</v>
      </c>
      <c r="H6638" s="50" t="s">
        <v>144</v>
      </c>
      <c r="I6638" s="53">
        <v>35</v>
      </c>
      <c r="J6638" s="61">
        <v>0.39</v>
      </c>
      <c r="K6638" s="239">
        <f t="shared" si="399"/>
        <v>0.90962099125364426</v>
      </c>
    </row>
    <row r="6639" spans="4:11" x14ac:dyDescent="0.2">
      <c r="D6639" s="194">
        <v>44714</v>
      </c>
      <c r="E6639" s="53" t="s">
        <v>8</v>
      </c>
      <c r="F6639" s="53" t="s">
        <v>146</v>
      </c>
      <c r="G6639" s="50" t="s">
        <v>138</v>
      </c>
      <c r="H6639" s="50" t="s">
        <v>144</v>
      </c>
      <c r="I6639" s="53">
        <v>40</v>
      </c>
      <c r="J6639" s="61">
        <v>0.57999999999999996</v>
      </c>
      <c r="K6639" s="239">
        <f t="shared" si="399"/>
        <v>0.90624999999999989</v>
      </c>
    </row>
    <row r="6640" spans="4:11" x14ac:dyDescent="0.2">
      <c r="D6640" s="194">
        <v>44714</v>
      </c>
      <c r="E6640" s="53" t="s">
        <v>8</v>
      </c>
      <c r="F6640" s="53" t="s">
        <v>146</v>
      </c>
      <c r="G6640" s="50" t="s">
        <v>138</v>
      </c>
      <c r="H6640" s="50" t="s">
        <v>144</v>
      </c>
      <c r="I6640" s="53">
        <v>42</v>
      </c>
      <c r="J6640" s="61">
        <v>0.83</v>
      </c>
      <c r="K6640" s="239">
        <f t="shared" si="399"/>
        <v>1.1202893855955081</v>
      </c>
    </row>
    <row r="6641" spans="4:11" x14ac:dyDescent="0.2">
      <c r="D6641" s="194">
        <v>44714</v>
      </c>
      <c r="E6641" s="53" t="s">
        <v>8</v>
      </c>
      <c r="F6641" s="53" t="s">
        <v>146</v>
      </c>
      <c r="G6641" s="50" t="s">
        <v>138</v>
      </c>
      <c r="H6641" s="50" t="s">
        <v>144</v>
      </c>
      <c r="I6641" s="53">
        <v>33</v>
      </c>
      <c r="J6641" s="61">
        <v>0.39</v>
      </c>
      <c r="K6641" s="239">
        <f t="shared" si="399"/>
        <v>1.0852324901911679</v>
      </c>
    </row>
    <row r="6642" spans="4:11" x14ac:dyDescent="0.2">
      <c r="D6642" s="194">
        <v>44714</v>
      </c>
      <c r="E6642" s="53" t="s">
        <v>8</v>
      </c>
      <c r="F6642" s="53" t="s">
        <v>146</v>
      </c>
      <c r="G6642" s="50" t="s">
        <v>138</v>
      </c>
      <c r="H6642" s="50" t="s">
        <v>144</v>
      </c>
      <c r="I6642" s="53">
        <v>44</v>
      </c>
      <c r="J6642" s="61">
        <v>0.94</v>
      </c>
      <c r="K6642" s="239">
        <f t="shared" si="399"/>
        <v>1.1034936138241924</v>
      </c>
    </row>
    <row r="6643" spans="4:11" x14ac:dyDescent="0.2">
      <c r="D6643" s="194">
        <v>44714</v>
      </c>
      <c r="E6643" s="53" t="s">
        <v>8</v>
      </c>
      <c r="F6643" s="53" t="s">
        <v>146</v>
      </c>
      <c r="G6643" s="50" t="s">
        <v>138</v>
      </c>
      <c r="H6643" s="50" t="s">
        <v>144</v>
      </c>
      <c r="I6643" s="53">
        <v>37</v>
      </c>
      <c r="J6643" s="61">
        <v>0.53</v>
      </c>
      <c r="K6643" s="239">
        <f t="shared" si="399"/>
        <v>1.0463348666416599</v>
      </c>
    </row>
    <row r="6644" spans="4:11" x14ac:dyDescent="0.2">
      <c r="D6644" s="194">
        <v>44714</v>
      </c>
      <c r="E6644" s="53" t="s">
        <v>8</v>
      </c>
      <c r="F6644" s="53" t="s">
        <v>146</v>
      </c>
      <c r="G6644" s="50" t="s">
        <v>138</v>
      </c>
      <c r="H6644" s="50" t="s">
        <v>144</v>
      </c>
      <c r="I6644" s="53">
        <v>42</v>
      </c>
      <c r="J6644" s="61">
        <v>0.86</v>
      </c>
      <c r="K6644" s="239">
        <f t="shared" si="399"/>
        <v>1.160781773026671</v>
      </c>
    </row>
    <row r="6645" spans="4:11" x14ac:dyDescent="0.2">
      <c r="D6645" s="194">
        <v>44714</v>
      </c>
      <c r="E6645" s="53" t="s">
        <v>8</v>
      </c>
      <c r="F6645" s="53" t="s">
        <v>146</v>
      </c>
      <c r="G6645" s="50" t="s">
        <v>138</v>
      </c>
      <c r="H6645" s="50" t="s">
        <v>144</v>
      </c>
      <c r="I6645" s="53">
        <v>35</v>
      </c>
      <c r="J6645" s="61">
        <v>0.42</v>
      </c>
      <c r="K6645" s="239">
        <f t="shared" si="399"/>
        <v>0.97959183673469385</v>
      </c>
    </row>
    <row r="6646" spans="4:11" x14ac:dyDescent="0.2">
      <c r="D6646" s="194">
        <v>44714</v>
      </c>
      <c r="E6646" s="53" t="s">
        <v>8</v>
      </c>
      <c r="F6646" s="53" t="s">
        <v>146</v>
      </c>
      <c r="G6646" s="50" t="s">
        <v>138</v>
      </c>
      <c r="H6646" s="50" t="s">
        <v>144</v>
      </c>
      <c r="I6646" s="53">
        <v>44</v>
      </c>
      <c r="J6646" s="61">
        <v>0.93</v>
      </c>
      <c r="K6646" s="239">
        <f t="shared" si="399"/>
        <v>1.0917543200601052</v>
      </c>
    </row>
    <row r="6647" spans="4:11" x14ac:dyDescent="0.2">
      <c r="D6647" s="194">
        <v>44714</v>
      </c>
      <c r="E6647" s="53" t="s">
        <v>8</v>
      </c>
      <c r="F6647" s="53" t="s">
        <v>146</v>
      </c>
      <c r="G6647" s="50" t="s">
        <v>138</v>
      </c>
      <c r="H6647" s="50" t="s">
        <v>144</v>
      </c>
      <c r="I6647" s="53">
        <v>39</v>
      </c>
      <c r="J6647" s="61">
        <v>0.61</v>
      </c>
      <c r="K6647" s="239">
        <f t="shared" si="399"/>
        <v>1.0283383064448153</v>
      </c>
    </row>
    <row r="6648" spans="4:11" x14ac:dyDescent="0.2">
      <c r="D6648" s="194">
        <v>44714</v>
      </c>
      <c r="E6648" s="53" t="s">
        <v>8</v>
      </c>
      <c r="F6648" s="53" t="s">
        <v>146</v>
      </c>
      <c r="G6648" s="50" t="s">
        <v>138</v>
      </c>
      <c r="H6648" s="50" t="s">
        <v>144</v>
      </c>
      <c r="I6648" s="53">
        <v>44</v>
      </c>
      <c r="J6648" s="61">
        <v>0.88</v>
      </c>
      <c r="K6648" s="239">
        <f t="shared" si="399"/>
        <v>1.0330578512396693</v>
      </c>
    </row>
    <row r="6649" spans="4:11" x14ac:dyDescent="0.2">
      <c r="D6649" s="194">
        <v>44714</v>
      </c>
      <c r="E6649" s="53" t="s">
        <v>8</v>
      </c>
      <c r="F6649" s="53" t="s">
        <v>146</v>
      </c>
      <c r="G6649" s="50" t="s">
        <v>138</v>
      </c>
      <c r="H6649" s="50" t="s">
        <v>144</v>
      </c>
      <c r="I6649" s="53">
        <v>43</v>
      </c>
      <c r="J6649" s="61">
        <v>0.92</v>
      </c>
      <c r="K6649" s="239">
        <f t="shared" si="399"/>
        <v>1.1571308186700542</v>
      </c>
    </row>
    <row r="6650" spans="4:11" x14ac:dyDescent="0.2">
      <c r="D6650" s="194">
        <v>44714</v>
      </c>
      <c r="E6650" s="53" t="s">
        <v>8</v>
      </c>
      <c r="F6650" s="53" t="s">
        <v>146</v>
      </c>
      <c r="G6650" s="50" t="s">
        <v>138</v>
      </c>
      <c r="H6650" s="50" t="s">
        <v>144</v>
      </c>
      <c r="I6650" s="53">
        <v>41</v>
      </c>
      <c r="J6650" s="61">
        <v>0.7</v>
      </c>
      <c r="K6650" s="239">
        <f t="shared" si="399"/>
        <v>1.0156556056934751</v>
      </c>
    </row>
    <row r="6651" spans="4:11" x14ac:dyDescent="0.2">
      <c r="D6651" s="194">
        <v>44714</v>
      </c>
      <c r="E6651" s="53" t="s">
        <v>8</v>
      </c>
      <c r="F6651" s="53" t="s">
        <v>146</v>
      </c>
      <c r="G6651" s="50" t="s">
        <v>138</v>
      </c>
      <c r="H6651" s="50" t="s">
        <v>144</v>
      </c>
      <c r="I6651" s="53">
        <v>41</v>
      </c>
      <c r="J6651" s="61">
        <v>0.77</v>
      </c>
      <c r="K6651" s="239">
        <f t="shared" si="399"/>
        <v>1.1172211662628226</v>
      </c>
    </row>
    <row r="6652" spans="4:11" x14ac:dyDescent="0.2">
      <c r="D6652" s="194">
        <v>44714</v>
      </c>
      <c r="E6652" s="53" t="s">
        <v>8</v>
      </c>
      <c r="F6652" s="53" t="s">
        <v>146</v>
      </c>
      <c r="G6652" s="50" t="s">
        <v>138</v>
      </c>
      <c r="H6652" s="50" t="s">
        <v>144</v>
      </c>
      <c r="I6652" s="53">
        <v>36</v>
      </c>
      <c r="J6652" s="61">
        <v>0.45</v>
      </c>
      <c r="K6652" s="239">
        <f t="shared" si="399"/>
        <v>0.96450617283950613</v>
      </c>
    </row>
    <row r="6653" spans="4:11" x14ac:dyDescent="0.2">
      <c r="D6653" s="194">
        <v>44714</v>
      </c>
      <c r="E6653" s="53" t="s">
        <v>8</v>
      </c>
      <c r="F6653" s="53" t="s">
        <v>146</v>
      </c>
      <c r="G6653" s="50" t="s">
        <v>138</v>
      </c>
      <c r="H6653" s="50" t="s">
        <v>144</v>
      </c>
      <c r="I6653" s="53">
        <v>43</v>
      </c>
      <c r="J6653" s="61">
        <v>0.85</v>
      </c>
      <c r="K6653" s="239">
        <f t="shared" si="399"/>
        <v>1.0690882563799413</v>
      </c>
    </row>
    <row r="6654" spans="4:11" x14ac:dyDescent="0.2">
      <c r="D6654" s="194">
        <v>44714</v>
      </c>
      <c r="E6654" s="53" t="s">
        <v>8</v>
      </c>
      <c r="F6654" s="53" t="s">
        <v>146</v>
      </c>
      <c r="G6654" s="50" t="s">
        <v>138</v>
      </c>
      <c r="H6654" s="50" t="s">
        <v>144</v>
      </c>
      <c r="I6654" s="53">
        <v>39</v>
      </c>
      <c r="J6654" s="61">
        <v>0.61</v>
      </c>
      <c r="K6654" s="239">
        <f t="shared" si="399"/>
        <v>1.0283383064448153</v>
      </c>
    </row>
    <row r="6655" spans="4:11" x14ac:dyDescent="0.2">
      <c r="D6655" s="194">
        <v>44714</v>
      </c>
      <c r="E6655" s="53" t="s">
        <v>8</v>
      </c>
      <c r="F6655" s="53" t="s">
        <v>146</v>
      </c>
      <c r="G6655" s="50" t="s">
        <v>138</v>
      </c>
      <c r="H6655" s="50" t="s">
        <v>144</v>
      </c>
      <c r="I6655" s="53">
        <v>39</v>
      </c>
      <c r="J6655" s="61">
        <v>0.62</v>
      </c>
      <c r="K6655" s="239">
        <f t="shared" si="399"/>
        <v>1.0451963114685008</v>
      </c>
    </row>
    <row r="6656" spans="4:11" x14ac:dyDescent="0.2">
      <c r="D6656" s="194">
        <v>44714</v>
      </c>
      <c r="E6656" s="53" t="s">
        <v>8</v>
      </c>
      <c r="F6656" s="53" t="s">
        <v>146</v>
      </c>
      <c r="G6656" s="50" t="s">
        <v>138</v>
      </c>
      <c r="H6656" s="50" t="s">
        <v>144</v>
      </c>
      <c r="I6656" s="53">
        <v>39</v>
      </c>
      <c r="J6656" s="61">
        <v>0.61</v>
      </c>
      <c r="K6656" s="239">
        <f t="shared" si="399"/>
        <v>1.0283383064448153</v>
      </c>
    </row>
    <row r="6657" spans="4:11" x14ac:dyDescent="0.2">
      <c r="D6657" s="194">
        <v>44714</v>
      </c>
      <c r="E6657" s="53" t="s">
        <v>206</v>
      </c>
      <c r="F6657" s="53" t="s">
        <v>146</v>
      </c>
      <c r="G6657" s="50" t="s">
        <v>138</v>
      </c>
      <c r="H6657" s="50" t="s">
        <v>144</v>
      </c>
      <c r="I6657" s="53">
        <v>30</v>
      </c>
      <c r="J6657" s="61">
        <v>0.23</v>
      </c>
      <c r="K6657" s="239">
        <f t="shared" si="399"/>
        <v>0.85185185185185186</v>
      </c>
    </row>
    <row r="6658" spans="4:11" x14ac:dyDescent="0.2">
      <c r="D6658" s="194">
        <v>44714</v>
      </c>
      <c r="E6658" s="53" t="s">
        <v>206</v>
      </c>
      <c r="F6658" s="53" t="s">
        <v>146</v>
      </c>
      <c r="G6658" s="50" t="s">
        <v>138</v>
      </c>
      <c r="H6658" s="50" t="s">
        <v>144</v>
      </c>
      <c r="I6658" s="53">
        <v>37</v>
      </c>
      <c r="J6658" s="61">
        <v>0.52</v>
      </c>
      <c r="K6658" s="239">
        <f t="shared" si="399"/>
        <v>1.0265926993465342</v>
      </c>
    </row>
    <row r="6659" spans="4:11" x14ac:dyDescent="0.2">
      <c r="D6659" s="194">
        <v>44714</v>
      </c>
      <c r="E6659" s="53" t="s">
        <v>206</v>
      </c>
      <c r="F6659" s="53" t="s">
        <v>146</v>
      </c>
      <c r="G6659" s="50" t="s">
        <v>138</v>
      </c>
      <c r="H6659" s="50" t="s">
        <v>144</v>
      </c>
      <c r="I6659" s="53">
        <v>42</v>
      </c>
      <c r="J6659" s="61">
        <v>0.83</v>
      </c>
      <c r="K6659" s="239">
        <f t="shared" si="399"/>
        <v>1.1202893855955081</v>
      </c>
    </row>
    <row r="6660" spans="4:11" x14ac:dyDescent="0.2">
      <c r="D6660" s="194">
        <v>44714</v>
      </c>
      <c r="E6660" s="53" t="s">
        <v>206</v>
      </c>
      <c r="F6660" s="53" t="s">
        <v>146</v>
      </c>
      <c r="G6660" s="50" t="s">
        <v>138</v>
      </c>
      <c r="H6660" s="50" t="s">
        <v>144</v>
      </c>
      <c r="I6660" s="53">
        <v>38</v>
      </c>
      <c r="J6660" s="61">
        <v>0.56999999999999995</v>
      </c>
      <c r="K6660" s="239">
        <f t="shared" si="399"/>
        <v>1.0387811634349029</v>
      </c>
    </row>
    <row r="6661" spans="4:11" x14ac:dyDescent="0.2">
      <c r="D6661" s="194">
        <v>44714</v>
      </c>
      <c r="E6661" s="53" t="s">
        <v>206</v>
      </c>
      <c r="F6661" s="53" t="s">
        <v>146</v>
      </c>
      <c r="G6661" s="50" t="s">
        <v>138</v>
      </c>
      <c r="H6661" s="50" t="s">
        <v>144</v>
      </c>
      <c r="I6661" s="53">
        <v>36</v>
      </c>
      <c r="J6661" s="61">
        <v>0.52</v>
      </c>
      <c r="K6661" s="239">
        <f t="shared" si="399"/>
        <v>1.1145404663923182</v>
      </c>
    </row>
    <row r="6662" spans="4:11" x14ac:dyDescent="0.2">
      <c r="D6662" s="194">
        <v>44714</v>
      </c>
      <c r="E6662" s="53" t="s">
        <v>206</v>
      </c>
      <c r="F6662" s="53" t="s">
        <v>146</v>
      </c>
      <c r="G6662" s="50" t="s">
        <v>138</v>
      </c>
      <c r="H6662" s="50" t="s">
        <v>144</v>
      </c>
      <c r="I6662" s="53">
        <v>35</v>
      </c>
      <c r="J6662" s="61">
        <v>0.48</v>
      </c>
      <c r="K6662" s="239">
        <f t="shared" si="399"/>
        <v>1.119533527696793</v>
      </c>
    </row>
    <row r="6663" spans="4:11" x14ac:dyDescent="0.2">
      <c r="D6663" s="194">
        <v>44714</v>
      </c>
      <c r="E6663" s="53" t="s">
        <v>206</v>
      </c>
      <c r="F6663" s="53" t="s">
        <v>146</v>
      </c>
      <c r="G6663" s="50" t="s">
        <v>138</v>
      </c>
      <c r="H6663" s="50" t="s">
        <v>144</v>
      </c>
      <c r="I6663" s="53">
        <v>37</v>
      </c>
      <c r="J6663" s="61">
        <v>0.48</v>
      </c>
      <c r="K6663" s="239">
        <f t="shared" si="399"/>
        <v>0.94762403016603158</v>
      </c>
    </row>
    <row r="6664" spans="4:11" x14ac:dyDescent="0.2">
      <c r="D6664" s="194">
        <v>44714</v>
      </c>
      <c r="E6664" s="53" t="s">
        <v>206</v>
      </c>
      <c r="F6664" s="53" t="s">
        <v>146</v>
      </c>
      <c r="G6664" s="50" t="s">
        <v>138</v>
      </c>
      <c r="H6664" s="50" t="s">
        <v>144</v>
      </c>
      <c r="I6664" s="53">
        <v>38</v>
      </c>
      <c r="J6664" s="61">
        <v>0.52</v>
      </c>
      <c r="K6664" s="239">
        <f t="shared" si="399"/>
        <v>0.9476600087476309</v>
      </c>
    </row>
    <row r="6665" spans="4:11" x14ac:dyDescent="0.2">
      <c r="D6665" s="194">
        <v>44714</v>
      </c>
      <c r="E6665" s="53" t="s">
        <v>206</v>
      </c>
      <c r="F6665" s="53" t="s">
        <v>146</v>
      </c>
      <c r="G6665" s="50" t="s">
        <v>138</v>
      </c>
      <c r="H6665" s="50" t="s">
        <v>144</v>
      </c>
      <c r="I6665" s="53">
        <v>37</v>
      </c>
      <c r="J6665" s="61">
        <v>0.5</v>
      </c>
      <c r="K6665" s="239">
        <f t="shared" si="399"/>
        <v>0.98710836475628294</v>
      </c>
    </row>
    <row r="6666" spans="4:11" x14ac:dyDescent="0.2">
      <c r="D6666" s="194">
        <v>44714</v>
      </c>
      <c r="E6666" s="53" t="s">
        <v>206</v>
      </c>
      <c r="F6666" s="53" t="s">
        <v>146</v>
      </c>
      <c r="G6666" s="50" t="s">
        <v>138</v>
      </c>
      <c r="H6666" s="50" t="s">
        <v>144</v>
      </c>
      <c r="I6666" s="53">
        <v>38</v>
      </c>
      <c r="J6666" s="61">
        <v>0.56999999999999995</v>
      </c>
      <c r="K6666" s="239">
        <f t="shared" si="399"/>
        <v>1.0387811634349029</v>
      </c>
    </row>
    <row r="6667" spans="4:11" x14ac:dyDescent="0.2">
      <c r="D6667" s="194">
        <v>44714</v>
      </c>
      <c r="E6667" s="53" t="s">
        <v>206</v>
      </c>
      <c r="F6667" s="53" t="s">
        <v>146</v>
      </c>
      <c r="G6667" s="50" t="s">
        <v>138</v>
      </c>
      <c r="H6667" s="50" t="s">
        <v>144</v>
      </c>
      <c r="I6667" s="53">
        <v>36</v>
      </c>
      <c r="J6667" s="61">
        <v>0.51</v>
      </c>
      <c r="K6667" s="239">
        <f t="shared" si="399"/>
        <v>1.0931069958847737</v>
      </c>
    </row>
    <row r="6668" spans="4:11" x14ac:dyDescent="0.2">
      <c r="D6668" s="194">
        <v>44714</v>
      </c>
      <c r="E6668" s="53" t="s">
        <v>206</v>
      </c>
      <c r="F6668" s="53" t="s">
        <v>146</v>
      </c>
      <c r="G6668" s="50" t="s">
        <v>138</v>
      </c>
      <c r="H6668" s="50" t="s">
        <v>144</v>
      </c>
      <c r="I6668" s="53">
        <v>38</v>
      </c>
      <c r="J6668" s="61">
        <v>0.5</v>
      </c>
      <c r="K6668" s="239">
        <f t="shared" si="399"/>
        <v>0.91121154687272199</v>
      </c>
    </row>
    <row r="6669" spans="4:11" x14ac:dyDescent="0.2">
      <c r="D6669" s="194">
        <v>44714</v>
      </c>
      <c r="E6669" s="53" t="s">
        <v>206</v>
      </c>
      <c r="F6669" s="53" t="s">
        <v>146</v>
      </c>
      <c r="G6669" s="50" t="s">
        <v>138</v>
      </c>
      <c r="H6669" s="50" t="s">
        <v>144</v>
      </c>
      <c r="I6669" s="53">
        <v>36</v>
      </c>
      <c r="J6669" s="61">
        <v>0.45</v>
      </c>
      <c r="K6669" s="239">
        <f t="shared" si="399"/>
        <v>0.96450617283950613</v>
      </c>
    </row>
    <row r="6670" spans="4:11" x14ac:dyDescent="0.2">
      <c r="D6670" s="194">
        <v>44714</v>
      </c>
      <c r="E6670" s="53" t="s">
        <v>206</v>
      </c>
      <c r="F6670" s="53" t="s">
        <v>146</v>
      </c>
      <c r="G6670" s="50" t="s">
        <v>138</v>
      </c>
      <c r="H6670" s="50" t="s">
        <v>144</v>
      </c>
      <c r="I6670" s="53">
        <v>35</v>
      </c>
      <c r="J6670" s="61">
        <v>0.49</v>
      </c>
      <c r="K6670" s="239">
        <f t="shared" si="399"/>
        <v>1.1428571428571428</v>
      </c>
    </row>
    <row r="6671" spans="4:11" x14ac:dyDescent="0.2">
      <c r="D6671" s="194">
        <v>44714</v>
      </c>
      <c r="E6671" s="53" t="s">
        <v>206</v>
      </c>
      <c r="F6671" s="53" t="s">
        <v>146</v>
      </c>
      <c r="G6671" s="50" t="s">
        <v>138</v>
      </c>
      <c r="H6671" s="50" t="s">
        <v>144</v>
      </c>
      <c r="I6671" s="53">
        <v>47</v>
      </c>
      <c r="J6671" s="61">
        <v>1.1499999999999999</v>
      </c>
      <c r="K6671" s="239">
        <f t="shared" si="399"/>
        <v>1.107654373308419</v>
      </c>
    </row>
    <row r="6672" spans="4:11" x14ac:dyDescent="0.2">
      <c r="D6672" s="194">
        <v>44714</v>
      </c>
      <c r="E6672" s="53" t="s">
        <v>206</v>
      </c>
      <c r="F6672" s="53" t="s">
        <v>146</v>
      </c>
      <c r="G6672" s="50" t="s">
        <v>138</v>
      </c>
      <c r="H6672" s="50" t="s">
        <v>144</v>
      </c>
      <c r="I6672" s="53">
        <v>45</v>
      </c>
      <c r="J6672" s="61">
        <v>0.99</v>
      </c>
      <c r="K6672" s="239">
        <f t="shared" si="399"/>
        <v>1.0864197530864197</v>
      </c>
    </row>
    <row r="6673" spans="4:11" x14ac:dyDescent="0.2">
      <c r="D6673" s="194">
        <v>44714</v>
      </c>
      <c r="E6673" s="53" t="s">
        <v>206</v>
      </c>
      <c r="F6673" s="53" t="s">
        <v>146</v>
      </c>
      <c r="G6673" s="50" t="s">
        <v>138</v>
      </c>
      <c r="H6673" s="50" t="s">
        <v>144</v>
      </c>
      <c r="I6673" s="53">
        <v>36</v>
      </c>
      <c r="J6673" s="61">
        <v>0.5</v>
      </c>
      <c r="K6673" s="239">
        <f t="shared" si="399"/>
        <v>1.0716735253772292</v>
      </c>
    </row>
    <row r="6674" spans="4:11" x14ac:dyDescent="0.2">
      <c r="D6674" s="194">
        <v>44714</v>
      </c>
      <c r="E6674" s="53" t="s">
        <v>206</v>
      </c>
      <c r="F6674" s="53" t="s">
        <v>146</v>
      </c>
      <c r="G6674" s="50" t="s">
        <v>138</v>
      </c>
      <c r="H6674" s="50" t="s">
        <v>144</v>
      </c>
      <c r="I6674" s="53">
        <v>37</v>
      </c>
      <c r="J6674" s="61">
        <v>0.55000000000000004</v>
      </c>
      <c r="K6674" s="239">
        <f t="shared" si="399"/>
        <v>1.0858192012319114</v>
      </c>
    </row>
    <row r="6675" spans="4:11" x14ac:dyDescent="0.2">
      <c r="D6675" s="194">
        <v>44714</v>
      </c>
      <c r="E6675" s="53" t="s">
        <v>206</v>
      </c>
      <c r="F6675" s="53" t="s">
        <v>146</v>
      </c>
      <c r="G6675" s="50" t="s">
        <v>138</v>
      </c>
      <c r="H6675" s="50" t="s">
        <v>144</v>
      </c>
      <c r="I6675" s="53">
        <v>35</v>
      </c>
      <c r="J6675" s="61">
        <v>0.48</v>
      </c>
      <c r="K6675" s="239">
        <f t="shared" si="399"/>
        <v>1.119533527696793</v>
      </c>
    </row>
    <row r="6676" spans="4:11" x14ac:dyDescent="0.2">
      <c r="D6676" s="194">
        <v>44714</v>
      </c>
      <c r="E6676" s="53" t="s">
        <v>206</v>
      </c>
      <c r="F6676" s="53" t="s">
        <v>146</v>
      </c>
      <c r="G6676" s="50" t="s">
        <v>138</v>
      </c>
      <c r="H6676" s="50" t="s">
        <v>144</v>
      </c>
      <c r="I6676" s="53">
        <v>41</v>
      </c>
      <c r="J6676" s="61">
        <v>0.7</v>
      </c>
      <c r="K6676" s="239">
        <f t="shared" si="399"/>
        <v>1.0156556056934751</v>
      </c>
    </row>
    <row r="6677" spans="4:11" x14ac:dyDescent="0.2">
      <c r="D6677" s="194">
        <v>44714</v>
      </c>
      <c r="E6677" s="53" t="s">
        <v>206</v>
      </c>
      <c r="F6677" s="53" t="s">
        <v>146</v>
      </c>
      <c r="G6677" s="50" t="s">
        <v>138</v>
      </c>
      <c r="H6677" s="50" t="s">
        <v>144</v>
      </c>
      <c r="I6677" s="53">
        <v>43</v>
      </c>
      <c r="J6677" s="61">
        <v>0.96</v>
      </c>
      <c r="K6677" s="239">
        <f t="shared" si="399"/>
        <v>1.2074408542644044</v>
      </c>
    </row>
    <row r="6678" spans="4:11" x14ac:dyDescent="0.2">
      <c r="D6678" s="194">
        <v>44714</v>
      </c>
      <c r="E6678" s="53" t="s">
        <v>206</v>
      </c>
      <c r="F6678" s="53" t="s">
        <v>146</v>
      </c>
      <c r="G6678" s="50" t="s">
        <v>138</v>
      </c>
      <c r="H6678" s="50" t="s">
        <v>144</v>
      </c>
      <c r="I6678" s="53">
        <v>39</v>
      </c>
      <c r="J6678" s="61">
        <v>0.51</v>
      </c>
      <c r="K6678" s="239">
        <f t="shared" si="399"/>
        <v>0.85975825620796031</v>
      </c>
    </row>
    <row r="6679" spans="4:11" x14ac:dyDescent="0.2">
      <c r="D6679" s="194">
        <v>44714</v>
      </c>
      <c r="E6679" s="53" t="s">
        <v>206</v>
      </c>
      <c r="F6679" s="53" t="s">
        <v>146</v>
      </c>
      <c r="G6679" s="50" t="s">
        <v>138</v>
      </c>
      <c r="H6679" s="50" t="s">
        <v>144</v>
      </c>
      <c r="I6679" s="53">
        <v>57</v>
      </c>
      <c r="J6679" s="61">
        <v>1.1100000000000001</v>
      </c>
      <c r="K6679" s="239">
        <f t="shared" si="399"/>
        <v>0.59937470638739054</v>
      </c>
    </row>
    <row r="6680" spans="4:11" x14ac:dyDescent="0.2">
      <c r="D6680" s="194">
        <v>44714</v>
      </c>
      <c r="E6680" s="53" t="s">
        <v>206</v>
      </c>
      <c r="F6680" s="53" t="s">
        <v>146</v>
      </c>
      <c r="G6680" s="50" t="s">
        <v>138</v>
      </c>
      <c r="H6680" s="50" t="s">
        <v>144</v>
      </c>
      <c r="I6680" s="53">
        <v>51</v>
      </c>
      <c r="J6680" s="61">
        <v>1.5</v>
      </c>
      <c r="K6680" s="239">
        <f t="shared" si="399"/>
        <v>1.1307868014564535</v>
      </c>
    </row>
    <row r="6681" spans="4:11" x14ac:dyDescent="0.2">
      <c r="D6681" s="194">
        <v>44714</v>
      </c>
      <c r="E6681" s="53" t="s">
        <v>209</v>
      </c>
      <c r="F6681" s="53" t="s">
        <v>146</v>
      </c>
      <c r="G6681" s="50" t="s">
        <v>138</v>
      </c>
      <c r="H6681" s="50" t="s">
        <v>144</v>
      </c>
      <c r="I6681" s="53">
        <v>50</v>
      </c>
      <c r="J6681" s="61">
        <v>1.49</v>
      </c>
      <c r="K6681" s="239">
        <f t="shared" si="399"/>
        <v>1.1919999999999999</v>
      </c>
    </row>
    <row r="6682" spans="4:11" x14ac:dyDescent="0.2">
      <c r="D6682" s="194">
        <v>44714</v>
      </c>
      <c r="E6682" s="53" t="s">
        <v>209</v>
      </c>
      <c r="F6682" s="53" t="s">
        <v>146</v>
      </c>
      <c r="G6682" s="50" t="s">
        <v>138</v>
      </c>
      <c r="H6682" s="50" t="s">
        <v>144</v>
      </c>
      <c r="I6682" s="53">
        <v>37</v>
      </c>
      <c r="J6682" s="61">
        <v>0.51</v>
      </c>
      <c r="K6682" s="239">
        <f t="shared" si="399"/>
        <v>1.0068505320514085</v>
      </c>
    </row>
    <row r="6683" spans="4:11" x14ac:dyDescent="0.2">
      <c r="D6683" s="194">
        <v>44714</v>
      </c>
      <c r="E6683" s="53" t="s">
        <v>209</v>
      </c>
      <c r="F6683" s="53" t="s">
        <v>146</v>
      </c>
      <c r="G6683" s="50" t="s">
        <v>138</v>
      </c>
      <c r="H6683" s="50" t="s">
        <v>144</v>
      </c>
      <c r="I6683" s="53">
        <v>49</v>
      </c>
      <c r="J6683" s="61">
        <v>1.38</v>
      </c>
      <c r="K6683" s="239">
        <f t="shared" si="399"/>
        <v>1.1729806458193439</v>
      </c>
    </row>
    <row r="6684" spans="4:11" x14ac:dyDescent="0.2">
      <c r="D6684" s="194">
        <v>44714</v>
      </c>
      <c r="E6684" s="53" t="s">
        <v>209</v>
      </c>
      <c r="F6684" s="53" t="s">
        <v>146</v>
      </c>
      <c r="G6684" s="50" t="s">
        <v>138</v>
      </c>
      <c r="H6684" s="50" t="s">
        <v>144</v>
      </c>
      <c r="I6684" s="53">
        <v>37</v>
      </c>
      <c r="J6684" s="61">
        <v>0.52</v>
      </c>
      <c r="K6684" s="239">
        <f t="shared" si="399"/>
        <v>1.0265926993465342</v>
      </c>
    </row>
    <row r="6685" spans="4:11" x14ac:dyDescent="0.2">
      <c r="D6685" s="194">
        <v>44714</v>
      </c>
      <c r="E6685" s="53" t="s">
        <v>209</v>
      </c>
      <c r="F6685" s="53" t="s">
        <v>146</v>
      </c>
      <c r="G6685" s="50" t="s">
        <v>138</v>
      </c>
      <c r="H6685" s="50" t="s">
        <v>144</v>
      </c>
      <c r="I6685" s="53">
        <v>35</v>
      </c>
      <c r="J6685" s="61">
        <v>0.49</v>
      </c>
      <c r="K6685" s="239">
        <f t="shared" si="399"/>
        <v>1.1428571428571428</v>
      </c>
    </row>
    <row r="6686" spans="4:11" x14ac:dyDescent="0.2">
      <c r="D6686" s="194">
        <v>44714</v>
      </c>
      <c r="E6686" s="53" t="s">
        <v>209</v>
      </c>
      <c r="F6686" s="53" t="s">
        <v>146</v>
      </c>
      <c r="G6686" s="50" t="s">
        <v>138</v>
      </c>
      <c r="H6686" s="50" t="s">
        <v>144</v>
      </c>
      <c r="I6686" s="53">
        <v>33</v>
      </c>
      <c r="J6686" s="61">
        <v>0.31</v>
      </c>
      <c r="K6686" s="239">
        <f t="shared" si="399"/>
        <v>0.86262069733144109</v>
      </c>
    </row>
    <row r="6687" spans="4:11" x14ac:dyDescent="0.2">
      <c r="D6687" s="194">
        <v>44714</v>
      </c>
      <c r="E6687" s="53" t="s">
        <v>209</v>
      </c>
      <c r="F6687" s="53" t="s">
        <v>146</v>
      </c>
      <c r="G6687" s="50" t="s">
        <v>138</v>
      </c>
      <c r="H6687" s="50" t="s">
        <v>144</v>
      </c>
      <c r="I6687" s="53">
        <v>37</v>
      </c>
      <c r="J6687" s="61">
        <v>0.46</v>
      </c>
      <c r="K6687" s="239">
        <f t="shared" si="399"/>
        <v>0.90813969557578034</v>
      </c>
    </row>
    <row r="6688" spans="4:11" x14ac:dyDescent="0.2">
      <c r="D6688" s="194">
        <v>44714</v>
      </c>
      <c r="E6688" s="53" t="s">
        <v>209</v>
      </c>
      <c r="F6688" s="53" t="s">
        <v>146</v>
      </c>
      <c r="G6688" s="50" t="s">
        <v>138</v>
      </c>
      <c r="H6688" s="50" t="s">
        <v>144</v>
      </c>
      <c r="I6688" s="53">
        <v>46</v>
      </c>
      <c r="J6688" s="61">
        <v>1.1000000000000001</v>
      </c>
      <c r="K6688" s="239">
        <f t="shared" si="399"/>
        <v>1.1301060244924799</v>
      </c>
    </row>
    <row r="6689" spans="4:11" x14ac:dyDescent="0.2">
      <c r="D6689" s="194">
        <v>44714</v>
      </c>
      <c r="E6689" s="53" t="s">
        <v>209</v>
      </c>
      <c r="F6689" s="53" t="s">
        <v>146</v>
      </c>
      <c r="G6689" s="50" t="s">
        <v>138</v>
      </c>
      <c r="H6689" s="50" t="s">
        <v>144</v>
      </c>
      <c r="I6689" s="53">
        <v>36</v>
      </c>
      <c r="J6689" s="61">
        <v>0.48</v>
      </c>
      <c r="K6689" s="239">
        <f t="shared" si="399"/>
        <v>1.0288065843621399</v>
      </c>
    </row>
    <row r="6690" spans="4:11" x14ac:dyDescent="0.2">
      <c r="D6690" s="194">
        <v>44714</v>
      </c>
      <c r="E6690" s="53" t="s">
        <v>209</v>
      </c>
      <c r="F6690" s="53" t="s">
        <v>146</v>
      </c>
      <c r="G6690" s="50" t="s">
        <v>138</v>
      </c>
      <c r="H6690" s="50" t="s">
        <v>144</v>
      </c>
      <c r="I6690" s="53">
        <v>36</v>
      </c>
      <c r="J6690" s="61">
        <v>0.42</v>
      </c>
      <c r="K6690" s="239">
        <f t="shared" ref="K6690:K6753" si="400">IF(J6690="","",(J6690*100000)/(I6690^3))</f>
        <v>0.90020576131687247</v>
      </c>
    </row>
    <row r="6691" spans="4:11" x14ac:dyDescent="0.2">
      <c r="D6691" s="194">
        <v>44714</v>
      </c>
      <c r="E6691" s="53" t="s">
        <v>209</v>
      </c>
      <c r="F6691" s="53" t="s">
        <v>146</v>
      </c>
      <c r="G6691" s="50" t="s">
        <v>138</v>
      </c>
      <c r="H6691" s="50" t="s">
        <v>144</v>
      </c>
      <c r="I6691" s="53">
        <v>36</v>
      </c>
      <c r="J6691" s="61">
        <v>0.46</v>
      </c>
      <c r="K6691" s="239">
        <f t="shared" si="400"/>
        <v>0.98593964334705075</v>
      </c>
    </row>
    <row r="6692" spans="4:11" x14ac:dyDescent="0.2">
      <c r="D6692" s="194">
        <v>44714</v>
      </c>
      <c r="E6692" s="53" t="s">
        <v>209</v>
      </c>
      <c r="F6692" s="53" t="s">
        <v>146</v>
      </c>
      <c r="G6692" s="50" t="s">
        <v>138</v>
      </c>
      <c r="H6692" s="50" t="s">
        <v>144</v>
      </c>
      <c r="I6692" s="53">
        <v>36</v>
      </c>
      <c r="J6692" s="61">
        <v>0.47</v>
      </c>
      <c r="K6692" s="239">
        <f t="shared" si="400"/>
        <v>1.0073731138545954</v>
      </c>
    </row>
    <row r="6693" spans="4:11" x14ac:dyDescent="0.2">
      <c r="D6693" s="194">
        <v>44714</v>
      </c>
      <c r="E6693" s="53" t="s">
        <v>209</v>
      </c>
      <c r="F6693" s="53" t="s">
        <v>146</v>
      </c>
      <c r="G6693" s="50" t="s">
        <v>138</v>
      </c>
      <c r="H6693" s="50" t="s">
        <v>144</v>
      </c>
      <c r="I6693" s="53">
        <v>37</v>
      </c>
      <c r="J6693" s="61">
        <v>0.56999999999999995</v>
      </c>
      <c r="K6693" s="239">
        <f t="shared" si="400"/>
        <v>1.1253035358221624</v>
      </c>
    </row>
    <row r="6694" spans="4:11" x14ac:dyDescent="0.2">
      <c r="D6694" s="194">
        <v>44714</v>
      </c>
      <c r="E6694" s="53" t="s">
        <v>209</v>
      </c>
      <c r="F6694" s="53" t="s">
        <v>146</v>
      </c>
      <c r="G6694" s="50" t="s">
        <v>138</v>
      </c>
      <c r="H6694" s="50" t="s">
        <v>144</v>
      </c>
      <c r="I6694" s="53">
        <v>34</v>
      </c>
      <c r="J6694" s="61">
        <v>0.33</v>
      </c>
      <c r="K6694" s="239">
        <f t="shared" si="400"/>
        <v>0.8396092000814166</v>
      </c>
    </row>
    <row r="6695" spans="4:11" x14ac:dyDescent="0.2">
      <c r="D6695" s="194">
        <v>44714</v>
      </c>
      <c r="E6695" s="53" t="s">
        <v>209</v>
      </c>
      <c r="F6695" s="53" t="s">
        <v>146</v>
      </c>
      <c r="G6695" s="50" t="s">
        <v>138</v>
      </c>
      <c r="H6695" s="50" t="s">
        <v>144</v>
      </c>
      <c r="I6695" s="53">
        <v>35</v>
      </c>
      <c r="J6695" s="61">
        <v>0.4</v>
      </c>
      <c r="K6695" s="239">
        <f t="shared" si="400"/>
        <v>0.93294460641399413</v>
      </c>
    </row>
    <row r="6696" spans="4:11" x14ac:dyDescent="0.2">
      <c r="D6696" s="194">
        <v>44714</v>
      </c>
      <c r="E6696" s="53" t="s">
        <v>209</v>
      </c>
      <c r="F6696" s="53" t="s">
        <v>146</v>
      </c>
      <c r="G6696" s="50" t="s">
        <v>138</v>
      </c>
      <c r="H6696" s="50" t="s">
        <v>144</v>
      </c>
      <c r="I6696" s="53">
        <v>36</v>
      </c>
      <c r="J6696" s="61">
        <v>0.48</v>
      </c>
      <c r="K6696" s="239">
        <f t="shared" si="400"/>
        <v>1.0288065843621399</v>
      </c>
    </row>
    <row r="6697" spans="4:11" x14ac:dyDescent="0.2">
      <c r="D6697" s="194">
        <v>44714</v>
      </c>
      <c r="E6697" s="53" t="s">
        <v>209</v>
      </c>
      <c r="F6697" s="53" t="s">
        <v>146</v>
      </c>
      <c r="G6697" s="50" t="s">
        <v>138</v>
      </c>
      <c r="H6697" s="50" t="s">
        <v>144</v>
      </c>
      <c r="I6697" s="53">
        <v>42</v>
      </c>
      <c r="J6697" s="61">
        <v>0.86</v>
      </c>
      <c r="K6697" s="239">
        <f t="shared" si="400"/>
        <v>1.160781773026671</v>
      </c>
    </row>
    <row r="6698" spans="4:11" x14ac:dyDescent="0.2">
      <c r="D6698" s="194">
        <v>44714</v>
      </c>
      <c r="E6698" s="53" t="s">
        <v>209</v>
      </c>
      <c r="F6698" s="53" t="s">
        <v>146</v>
      </c>
      <c r="G6698" s="50" t="s">
        <v>138</v>
      </c>
      <c r="H6698" s="50" t="s">
        <v>144</v>
      </c>
      <c r="I6698" s="53">
        <v>32</v>
      </c>
      <c r="J6698" s="61">
        <v>0.3</v>
      </c>
      <c r="K6698" s="239">
        <f t="shared" si="400"/>
        <v>0.91552734375</v>
      </c>
    </row>
    <row r="6699" spans="4:11" x14ac:dyDescent="0.2">
      <c r="D6699" s="194">
        <v>44714</v>
      </c>
      <c r="E6699" s="53" t="s">
        <v>209</v>
      </c>
      <c r="F6699" s="53" t="s">
        <v>146</v>
      </c>
      <c r="G6699" s="50" t="s">
        <v>138</v>
      </c>
      <c r="H6699" s="50" t="s">
        <v>144</v>
      </c>
      <c r="I6699" s="53">
        <v>41</v>
      </c>
      <c r="J6699" s="61">
        <v>0.72</v>
      </c>
      <c r="K6699" s="239">
        <f t="shared" si="400"/>
        <v>1.0446743372847174</v>
      </c>
    </row>
    <row r="6700" spans="4:11" x14ac:dyDescent="0.2">
      <c r="D6700" s="194">
        <v>44714</v>
      </c>
      <c r="E6700" s="53" t="s">
        <v>209</v>
      </c>
      <c r="F6700" s="53" t="s">
        <v>146</v>
      </c>
      <c r="G6700" s="50" t="s">
        <v>138</v>
      </c>
      <c r="H6700" s="50" t="s">
        <v>144</v>
      </c>
      <c r="I6700" s="53">
        <v>38</v>
      </c>
      <c r="J6700" s="61">
        <v>0.61</v>
      </c>
      <c r="K6700" s="239">
        <f t="shared" si="400"/>
        <v>1.1116780871847207</v>
      </c>
    </row>
    <row r="6701" spans="4:11" x14ac:dyDescent="0.2">
      <c r="D6701" s="194">
        <v>44714</v>
      </c>
      <c r="E6701" s="53" t="s">
        <v>209</v>
      </c>
      <c r="F6701" s="53" t="s">
        <v>146</v>
      </c>
      <c r="G6701" s="50" t="s">
        <v>138</v>
      </c>
      <c r="H6701" s="50" t="s">
        <v>144</v>
      </c>
      <c r="I6701" s="53">
        <v>34</v>
      </c>
      <c r="J6701" s="61">
        <v>0.37</v>
      </c>
      <c r="K6701" s="239">
        <f t="shared" si="400"/>
        <v>0.94138001221249745</v>
      </c>
    </row>
    <row r="6702" spans="4:11" x14ac:dyDescent="0.2">
      <c r="D6702" s="194">
        <v>44714</v>
      </c>
      <c r="E6702" s="53" t="s">
        <v>209</v>
      </c>
      <c r="F6702" s="53" t="s">
        <v>146</v>
      </c>
      <c r="G6702" s="50" t="s">
        <v>138</v>
      </c>
      <c r="H6702" s="50" t="s">
        <v>144</v>
      </c>
      <c r="I6702" s="53">
        <v>43</v>
      </c>
      <c r="J6702" s="61">
        <v>0.9</v>
      </c>
      <c r="K6702" s="239">
        <f t="shared" si="400"/>
        <v>1.1319758008728791</v>
      </c>
    </row>
    <row r="6703" spans="4:11" x14ac:dyDescent="0.2">
      <c r="D6703" s="194">
        <v>44714</v>
      </c>
      <c r="E6703" s="53" t="s">
        <v>209</v>
      </c>
      <c r="F6703" s="53" t="s">
        <v>146</v>
      </c>
      <c r="G6703" s="50" t="s">
        <v>138</v>
      </c>
      <c r="H6703" s="50" t="s">
        <v>144</v>
      </c>
      <c r="I6703" s="53">
        <v>45</v>
      </c>
      <c r="J6703" s="61">
        <v>1.06</v>
      </c>
      <c r="K6703" s="239">
        <f t="shared" si="400"/>
        <v>1.1632373113854595</v>
      </c>
    </row>
    <row r="6704" spans="4:11" x14ac:dyDescent="0.2">
      <c r="D6704" s="194">
        <v>44714</v>
      </c>
      <c r="E6704" s="53" t="s">
        <v>209</v>
      </c>
      <c r="F6704" s="53" t="s">
        <v>146</v>
      </c>
      <c r="G6704" s="50" t="s">
        <v>138</v>
      </c>
      <c r="H6704" s="50" t="s">
        <v>144</v>
      </c>
      <c r="I6704" s="53">
        <v>41</v>
      </c>
      <c r="J6704" s="61">
        <v>0.76</v>
      </c>
      <c r="K6704" s="239">
        <f t="shared" si="400"/>
        <v>1.1027118004672016</v>
      </c>
    </row>
    <row r="6705" spans="4:11" x14ac:dyDescent="0.2">
      <c r="D6705" s="194">
        <v>44714</v>
      </c>
      <c r="E6705" s="53" t="s">
        <v>66</v>
      </c>
      <c r="F6705" s="53" t="s">
        <v>146</v>
      </c>
      <c r="G6705" s="50" t="s">
        <v>138</v>
      </c>
      <c r="H6705" s="50" t="s">
        <v>144</v>
      </c>
      <c r="I6705" s="53">
        <v>36</v>
      </c>
      <c r="J6705" s="61">
        <v>0.41</v>
      </c>
      <c r="K6705" s="239">
        <f t="shared" si="400"/>
        <v>0.87877229080932784</v>
      </c>
    </row>
    <row r="6706" spans="4:11" x14ac:dyDescent="0.2">
      <c r="D6706" s="194">
        <v>44714</v>
      </c>
      <c r="E6706" s="53" t="s">
        <v>66</v>
      </c>
      <c r="F6706" s="53" t="s">
        <v>146</v>
      </c>
      <c r="G6706" s="50" t="s">
        <v>138</v>
      </c>
      <c r="H6706" s="50" t="s">
        <v>144</v>
      </c>
      <c r="I6706" s="53">
        <v>43</v>
      </c>
      <c r="J6706" s="61">
        <v>0.76</v>
      </c>
      <c r="K6706" s="239">
        <f t="shared" si="400"/>
        <v>0.95589067629265345</v>
      </c>
    </row>
    <row r="6707" spans="4:11" x14ac:dyDescent="0.2">
      <c r="D6707" s="194">
        <v>44714</v>
      </c>
      <c r="E6707" s="53" t="s">
        <v>66</v>
      </c>
      <c r="F6707" s="53" t="s">
        <v>146</v>
      </c>
      <c r="G6707" s="50" t="s">
        <v>138</v>
      </c>
      <c r="H6707" s="50" t="s">
        <v>144</v>
      </c>
      <c r="I6707" s="53">
        <v>36</v>
      </c>
      <c r="J6707" s="61">
        <v>0.45</v>
      </c>
      <c r="K6707" s="239">
        <f t="shared" si="400"/>
        <v>0.96450617283950613</v>
      </c>
    </row>
    <row r="6708" spans="4:11" x14ac:dyDescent="0.2">
      <c r="D6708" s="194">
        <v>44714</v>
      </c>
      <c r="E6708" s="53" t="s">
        <v>66</v>
      </c>
      <c r="F6708" s="53" t="s">
        <v>146</v>
      </c>
      <c r="G6708" s="50" t="s">
        <v>138</v>
      </c>
      <c r="H6708" s="50" t="s">
        <v>144</v>
      </c>
      <c r="I6708" s="53">
        <v>36</v>
      </c>
      <c r="J6708" s="61">
        <v>0.49</v>
      </c>
      <c r="K6708" s="239">
        <f t="shared" si="400"/>
        <v>1.0502400548696844</v>
      </c>
    </row>
    <row r="6709" spans="4:11" x14ac:dyDescent="0.2">
      <c r="D6709" s="194">
        <v>44714</v>
      </c>
      <c r="E6709" s="53" t="s">
        <v>66</v>
      </c>
      <c r="F6709" s="53" t="s">
        <v>146</v>
      </c>
      <c r="G6709" s="50" t="s">
        <v>138</v>
      </c>
      <c r="H6709" s="50" t="s">
        <v>144</v>
      </c>
      <c r="I6709" s="53">
        <v>36</v>
      </c>
      <c r="J6709" s="61">
        <v>0.43</v>
      </c>
      <c r="K6709" s="239">
        <f t="shared" si="400"/>
        <v>0.92163923182441698</v>
      </c>
    </row>
    <row r="6710" spans="4:11" x14ac:dyDescent="0.2">
      <c r="D6710" s="194">
        <v>44714</v>
      </c>
      <c r="E6710" s="53" t="s">
        <v>58</v>
      </c>
      <c r="F6710" s="53" t="s">
        <v>146</v>
      </c>
      <c r="G6710" s="50" t="s">
        <v>138</v>
      </c>
      <c r="H6710" s="50" t="s">
        <v>144</v>
      </c>
      <c r="I6710" s="53">
        <v>35</v>
      </c>
      <c r="J6710" s="61">
        <v>0.35</v>
      </c>
      <c r="K6710" s="239">
        <f t="shared" si="400"/>
        <v>0.81632653061224492</v>
      </c>
    </row>
    <row r="6711" spans="4:11" x14ac:dyDescent="0.2">
      <c r="D6711" s="194">
        <v>44714</v>
      </c>
      <c r="E6711" s="53" t="s">
        <v>58</v>
      </c>
      <c r="F6711" s="53" t="s">
        <v>146</v>
      </c>
      <c r="G6711" s="50" t="s">
        <v>138</v>
      </c>
      <c r="H6711" s="50" t="s">
        <v>144</v>
      </c>
      <c r="I6711" s="53">
        <v>58</v>
      </c>
      <c r="J6711" s="61">
        <v>0.56000000000000005</v>
      </c>
      <c r="K6711" s="239">
        <f t="shared" si="400"/>
        <v>0.28701463774652514</v>
      </c>
    </row>
    <row r="6712" spans="4:11" x14ac:dyDescent="0.2">
      <c r="D6712" s="194">
        <v>44714</v>
      </c>
      <c r="E6712" s="53" t="s">
        <v>58</v>
      </c>
      <c r="F6712" s="53" t="s">
        <v>146</v>
      </c>
      <c r="G6712" s="50" t="s">
        <v>138</v>
      </c>
      <c r="H6712" s="50" t="s">
        <v>144</v>
      </c>
      <c r="I6712" s="53">
        <v>44</v>
      </c>
      <c r="J6712" s="61">
        <v>0.86</v>
      </c>
      <c r="K6712" s="239">
        <f t="shared" si="400"/>
        <v>1.0095792637114951</v>
      </c>
    </row>
    <row r="6713" spans="4:11" x14ac:dyDescent="0.2">
      <c r="D6713" s="194">
        <v>44714</v>
      </c>
      <c r="E6713" s="53" t="s">
        <v>58</v>
      </c>
      <c r="F6713" s="53" t="s">
        <v>146</v>
      </c>
      <c r="G6713" s="50" t="s">
        <v>138</v>
      </c>
      <c r="H6713" s="50" t="s">
        <v>144</v>
      </c>
      <c r="I6713" s="53">
        <v>50</v>
      </c>
      <c r="J6713" s="61">
        <v>1.32</v>
      </c>
      <c r="K6713" s="239">
        <f t="shared" si="400"/>
        <v>1.056</v>
      </c>
    </row>
    <row r="6714" spans="4:11" x14ac:dyDescent="0.2">
      <c r="D6714" s="195" t="s">
        <v>432</v>
      </c>
      <c r="E6714" s="53" t="s">
        <v>58</v>
      </c>
      <c r="F6714" s="53" t="s">
        <v>146</v>
      </c>
      <c r="G6714" s="50" t="s">
        <v>138</v>
      </c>
      <c r="H6714" s="50" t="s">
        <v>144</v>
      </c>
      <c r="I6714" s="53">
        <v>44</v>
      </c>
      <c r="J6714" s="61">
        <v>1.02</v>
      </c>
      <c r="K6714" s="239">
        <f t="shared" si="400"/>
        <v>1.1974079639368895</v>
      </c>
    </row>
    <row r="6715" spans="4:11" x14ac:dyDescent="0.2">
      <c r="D6715" s="195" t="s">
        <v>432</v>
      </c>
      <c r="E6715" s="53" t="s">
        <v>58</v>
      </c>
      <c r="F6715" s="53" t="s">
        <v>146</v>
      </c>
      <c r="G6715" s="50" t="s">
        <v>138</v>
      </c>
      <c r="H6715" s="50" t="s">
        <v>144</v>
      </c>
      <c r="I6715" s="53">
        <v>44</v>
      </c>
      <c r="J6715" s="61">
        <v>0.94</v>
      </c>
      <c r="K6715" s="239">
        <f t="shared" si="400"/>
        <v>1.1034936138241924</v>
      </c>
    </row>
    <row r="6716" spans="4:11" x14ac:dyDescent="0.2">
      <c r="D6716" s="195" t="s">
        <v>432</v>
      </c>
      <c r="E6716" s="53" t="s">
        <v>58</v>
      </c>
      <c r="F6716" s="53" t="s">
        <v>146</v>
      </c>
      <c r="G6716" s="50" t="s">
        <v>138</v>
      </c>
      <c r="H6716" s="50" t="s">
        <v>144</v>
      </c>
      <c r="I6716" s="53">
        <v>42</v>
      </c>
      <c r="J6716" s="61">
        <v>0.77</v>
      </c>
      <c r="K6716" s="239">
        <f t="shared" si="400"/>
        <v>1.0393046107331823</v>
      </c>
    </row>
    <row r="6717" spans="4:11" x14ac:dyDescent="0.2">
      <c r="D6717" s="195" t="s">
        <v>432</v>
      </c>
      <c r="E6717" s="53" t="s">
        <v>58</v>
      </c>
      <c r="F6717" s="53" t="s">
        <v>146</v>
      </c>
      <c r="G6717" s="50" t="s">
        <v>138</v>
      </c>
      <c r="H6717" s="50" t="s">
        <v>144</v>
      </c>
      <c r="I6717" s="53">
        <v>46</v>
      </c>
      <c r="J6717" s="61">
        <v>1.0900000000000001</v>
      </c>
      <c r="K6717" s="239">
        <f t="shared" si="400"/>
        <v>1.1198323333607301</v>
      </c>
    </row>
    <row r="6718" spans="4:11" x14ac:dyDescent="0.2">
      <c r="D6718" s="195" t="s">
        <v>432</v>
      </c>
      <c r="E6718" s="53" t="s">
        <v>58</v>
      </c>
      <c r="F6718" s="53" t="s">
        <v>146</v>
      </c>
      <c r="G6718" s="50" t="s">
        <v>138</v>
      </c>
      <c r="H6718" s="50" t="s">
        <v>144</v>
      </c>
      <c r="I6718" s="53">
        <v>37</v>
      </c>
      <c r="J6718" s="61">
        <v>0.55000000000000004</v>
      </c>
      <c r="K6718" s="239">
        <f t="shared" si="400"/>
        <v>1.0858192012319114</v>
      </c>
    </row>
    <row r="6719" spans="4:11" x14ac:dyDescent="0.2">
      <c r="D6719" s="195" t="s">
        <v>432</v>
      </c>
      <c r="E6719" s="53" t="s">
        <v>58</v>
      </c>
      <c r="F6719" s="53" t="s">
        <v>146</v>
      </c>
      <c r="G6719" s="50" t="s">
        <v>138</v>
      </c>
      <c r="H6719" s="50" t="s">
        <v>144</v>
      </c>
      <c r="I6719" s="53">
        <v>52</v>
      </c>
      <c r="J6719" s="61">
        <v>1.46</v>
      </c>
      <c r="K6719" s="239">
        <f t="shared" si="400"/>
        <v>1.0383477469276285</v>
      </c>
    </row>
    <row r="6720" spans="4:11" x14ac:dyDescent="0.2">
      <c r="D6720" s="195" t="s">
        <v>432</v>
      </c>
      <c r="E6720" s="53" t="s">
        <v>58</v>
      </c>
      <c r="F6720" s="53" t="s">
        <v>146</v>
      </c>
      <c r="G6720" s="50" t="s">
        <v>138</v>
      </c>
      <c r="H6720" s="50" t="s">
        <v>144</v>
      </c>
      <c r="I6720" s="53">
        <v>56</v>
      </c>
      <c r="J6720" s="61">
        <v>1.91</v>
      </c>
      <c r="K6720" s="239">
        <f t="shared" si="400"/>
        <v>1.0876002186588922</v>
      </c>
    </row>
    <row r="6721" spans="4:11" x14ac:dyDescent="0.2">
      <c r="D6721" s="195" t="s">
        <v>432</v>
      </c>
      <c r="E6721" s="53" t="s">
        <v>58</v>
      </c>
      <c r="F6721" s="53" t="s">
        <v>152</v>
      </c>
      <c r="G6721" s="50" t="s">
        <v>138</v>
      </c>
      <c r="H6721" s="50" t="s">
        <v>144</v>
      </c>
      <c r="I6721" s="53">
        <v>47</v>
      </c>
      <c r="J6721" s="61">
        <v>1.91</v>
      </c>
      <c r="K6721" s="239">
        <f t="shared" si="400"/>
        <v>1.8396694374078961</v>
      </c>
    </row>
    <row r="6722" spans="4:11" x14ac:dyDescent="0.2">
      <c r="D6722" s="195" t="s">
        <v>433</v>
      </c>
      <c r="E6722" s="53" t="s">
        <v>392</v>
      </c>
      <c r="F6722" s="53" t="s">
        <v>146</v>
      </c>
      <c r="G6722" s="50" t="s">
        <v>138</v>
      </c>
      <c r="H6722" s="50" t="s">
        <v>144</v>
      </c>
      <c r="I6722" s="53">
        <v>33</v>
      </c>
      <c r="J6722" s="61">
        <v>0.28000000000000003</v>
      </c>
      <c r="K6722" s="239">
        <f t="shared" si="400"/>
        <v>0.77914127500904373</v>
      </c>
    </row>
    <row r="6723" spans="4:11" x14ac:dyDescent="0.2">
      <c r="D6723" s="195" t="s">
        <v>433</v>
      </c>
      <c r="E6723" s="53" t="s">
        <v>392</v>
      </c>
      <c r="F6723" s="53" t="s">
        <v>146</v>
      </c>
      <c r="G6723" s="50" t="s">
        <v>138</v>
      </c>
      <c r="H6723" s="50" t="s">
        <v>144</v>
      </c>
      <c r="I6723" s="53">
        <v>37</v>
      </c>
      <c r="J6723" s="61">
        <v>0.49</v>
      </c>
      <c r="K6723" s="239">
        <f t="shared" si="400"/>
        <v>0.96736619746115726</v>
      </c>
    </row>
    <row r="6724" spans="4:11" x14ac:dyDescent="0.2">
      <c r="D6724" s="195" t="s">
        <v>433</v>
      </c>
      <c r="E6724" s="53" t="s">
        <v>392</v>
      </c>
      <c r="F6724" s="53" t="s">
        <v>146</v>
      </c>
      <c r="G6724" s="50" t="s">
        <v>138</v>
      </c>
      <c r="H6724" s="50" t="s">
        <v>144</v>
      </c>
      <c r="I6724" s="53">
        <v>38</v>
      </c>
      <c r="J6724" s="61">
        <v>0.48</v>
      </c>
      <c r="K6724" s="239">
        <f t="shared" si="400"/>
        <v>0.87476308499781308</v>
      </c>
    </row>
    <row r="6725" spans="4:11" x14ac:dyDescent="0.2">
      <c r="D6725" s="195" t="s">
        <v>433</v>
      </c>
      <c r="E6725" s="53" t="s">
        <v>392</v>
      </c>
      <c r="F6725" s="53" t="s">
        <v>146</v>
      </c>
      <c r="G6725" s="50" t="s">
        <v>138</v>
      </c>
      <c r="H6725" s="50" t="s">
        <v>144</v>
      </c>
      <c r="I6725" s="53">
        <v>49</v>
      </c>
      <c r="J6725" s="61">
        <v>0.93</v>
      </c>
      <c r="K6725" s="239">
        <f t="shared" si="400"/>
        <v>0.7904869569652101</v>
      </c>
    </row>
    <row r="6726" spans="4:11" x14ac:dyDescent="0.2">
      <c r="D6726" s="195" t="s">
        <v>433</v>
      </c>
      <c r="E6726" s="53" t="s">
        <v>392</v>
      </c>
      <c r="F6726" s="53" t="s">
        <v>146</v>
      </c>
      <c r="G6726" s="50" t="s">
        <v>138</v>
      </c>
      <c r="H6726" s="50" t="s">
        <v>144</v>
      </c>
      <c r="I6726" s="53">
        <v>37</v>
      </c>
      <c r="J6726" s="61">
        <v>0.47</v>
      </c>
      <c r="K6726" s="239">
        <f t="shared" si="400"/>
        <v>0.92788186287090602</v>
      </c>
    </row>
    <row r="6727" spans="4:11" x14ac:dyDescent="0.2">
      <c r="D6727" s="195" t="s">
        <v>433</v>
      </c>
      <c r="E6727" s="53" t="s">
        <v>392</v>
      </c>
      <c r="F6727" s="53" t="s">
        <v>146</v>
      </c>
      <c r="G6727" s="50" t="s">
        <v>138</v>
      </c>
      <c r="H6727" s="50" t="s">
        <v>144</v>
      </c>
      <c r="I6727" s="53">
        <v>42</v>
      </c>
      <c r="J6727" s="61">
        <v>0.79</v>
      </c>
      <c r="K6727" s="239">
        <f t="shared" si="400"/>
        <v>1.0662995356872909</v>
      </c>
    </row>
    <row r="6728" spans="4:11" x14ac:dyDescent="0.2">
      <c r="D6728" s="195" t="s">
        <v>433</v>
      </c>
      <c r="E6728" s="53" t="s">
        <v>392</v>
      </c>
      <c r="F6728" s="53" t="s">
        <v>146</v>
      </c>
      <c r="G6728" s="50" t="s">
        <v>138</v>
      </c>
      <c r="H6728" s="50" t="s">
        <v>144</v>
      </c>
      <c r="I6728" s="53">
        <v>42</v>
      </c>
      <c r="J6728" s="61">
        <v>0.67</v>
      </c>
      <c r="K6728" s="239">
        <f t="shared" si="400"/>
        <v>0.90432998596263903</v>
      </c>
    </row>
    <row r="6729" spans="4:11" x14ac:dyDescent="0.2">
      <c r="D6729" s="195" t="s">
        <v>433</v>
      </c>
      <c r="E6729" s="53" t="s">
        <v>392</v>
      </c>
      <c r="F6729" s="53" t="s">
        <v>146</v>
      </c>
      <c r="G6729" s="50" t="s">
        <v>138</v>
      </c>
      <c r="H6729" s="50" t="s">
        <v>144</v>
      </c>
      <c r="I6729" s="53">
        <v>41</v>
      </c>
      <c r="J6729" s="61">
        <v>0.67</v>
      </c>
      <c r="K6729" s="239">
        <f t="shared" si="400"/>
        <v>0.97212750830661188</v>
      </c>
    </row>
    <row r="6730" spans="4:11" x14ac:dyDescent="0.2">
      <c r="D6730" s="195" t="s">
        <v>433</v>
      </c>
      <c r="E6730" s="53" t="s">
        <v>392</v>
      </c>
      <c r="F6730" s="53" t="s">
        <v>146</v>
      </c>
      <c r="G6730" s="50" t="s">
        <v>138</v>
      </c>
      <c r="H6730" s="50" t="s">
        <v>144</v>
      </c>
      <c r="I6730" s="53">
        <v>42</v>
      </c>
      <c r="J6730" s="61">
        <v>0.8</v>
      </c>
      <c r="K6730" s="239">
        <f t="shared" si="400"/>
        <v>1.0797969981643452</v>
      </c>
    </row>
    <row r="6731" spans="4:11" x14ac:dyDescent="0.2">
      <c r="D6731" s="195" t="s">
        <v>433</v>
      </c>
      <c r="E6731" s="53" t="s">
        <v>392</v>
      </c>
      <c r="F6731" s="53" t="s">
        <v>146</v>
      </c>
      <c r="G6731" s="50" t="s">
        <v>138</v>
      </c>
      <c r="H6731" s="50" t="s">
        <v>144</v>
      </c>
      <c r="I6731" s="53">
        <v>54</v>
      </c>
      <c r="J6731" s="61">
        <v>1.76</v>
      </c>
      <c r="K6731" s="239">
        <f t="shared" si="400"/>
        <v>1.117715795356399</v>
      </c>
    </row>
    <row r="6732" spans="4:11" x14ac:dyDescent="0.2">
      <c r="D6732" s="195" t="s">
        <v>433</v>
      </c>
      <c r="E6732" s="53" t="s">
        <v>392</v>
      </c>
      <c r="F6732" s="53" t="s">
        <v>146</v>
      </c>
      <c r="G6732" s="50" t="s">
        <v>138</v>
      </c>
      <c r="H6732" s="50" t="s">
        <v>144</v>
      </c>
      <c r="I6732" s="53">
        <v>34</v>
      </c>
      <c r="J6732" s="61">
        <v>0.31</v>
      </c>
      <c r="K6732" s="239">
        <f t="shared" si="400"/>
        <v>0.78872379401587622</v>
      </c>
    </row>
    <row r="6733" spans="4:11" x14ac:dyDescent="0.2">
      <c r="D6733" s="195" t="s">
        <v>433</v>
      </c>
      <c r="E6733" s="53" t="s">
        <v>392</v>
      </c>
      <c r="F6733" s="53" t="s">
        <v>146</v>
      </c>
      <c r="G6733" s="50" t="s">
        <v>138</v>
      </c>
      <c r="H6733" s="50" t="s">
        <v>144</v>
      </c>
      <c r="I6733" s="53">
        <v>38</v>
      </c>
      <c r="J6733" s="61">
        <v>0.55000000000000004</v>
      </c>
      <c r="K6733" s="239">
        <f t="shared" si="400"/>
        <v>1.0023327015599943</v>
      </c>
    </row>
    <row r="6734" spans="4:11" x14ac:dyDescent="0.2">
      <c r="D6734" s="195" t="s">
        <v>433</v>
      </c>
      <c r="E6734" s="53" t="s">
        <v>392</v>
      </c>
      <c r="F6734" s="53" t="s">
        <v>146</v>
      </c>
      <c r="G6734" s="50" t="s">
        <v>138</v>
      </c>
      <c r="H6734" s="50" t="s">
        <v>144</v>
      </c>
      <c r="I6734" s="53">
        <v>35</v>
      </c>
      <c r="J6734" s="61">
        <v>0.35</v>
      </c>
      <c r="K6734" s="239">
        <f t="shared" si="400"/>
        <v>0.81632653061224492</v>
      </c>
    </row>
    <row r="6735" spans="4:11" x14ac:dyDescent="0.2">
      <c r="D6735" s="195" t="s">
        <v>433</v>
      </c>
      <c r="E6735" s="53" t="s">
        <v>392</v>
      </c>
      <c r="F6735" s="53" t="s">
        <v>146</v>
      </c>
      <c r="G6735" s="50" t="s">
        <v>138</v>
      </c>
      <c r="H6735" s="50" t="s">
        <v>144</v>
      </c>
      <c r="I6735" s="53">
        <v>36</v>
      </c>
      <c r="J6735" s="61">
        <v>0.39</v>
      </c>
      <c r="K6735" s="239">
        <f t="shared" si="400"/>
        <v>0.83590534979423869</v>
      </c>
    </row>
    <row r="6736" spans="4:11" x14ac:dyDescent="0.2">
      <c r="D6736" s="195" t="s">
        <v>433</v>
      </c>
      <c r="E6736" s="53" t="s">
        <v>392</v>
      </c>
      <c r="F6736" s="53" t="s">
        <v>146</v>
      </c>
      <c r="G6736" s="50" t="s">
        <v>138</v>
      </c>
      <c r="H6736" s="50" t="s">
        <v>144</v>
      </c>
      <c r="I6736" s="53">
        <v>35</v>
      </c>
      <c r="J6736" s="61">
        <v>0.37</v>
      </c>
      <c r="K6736" s="239">
        <f t="shared" si="400"/>
        <v>0.86297376093294464</v>
      </c>
    </row>
    <row r="6737" spans="4:11" x14ac:dyDescent="0.2">
      <c r="D6737" s="195" t="s">
        <v>433</v>
      </c>
      <c r="E6737" s="53" t="s">
        <v>392</v>
      </c>
      <c r="F6737" s="53" t="s">
        <v>146</v>
      </c>
      <c r="G6737" s="50" t="s">
        <v>138</v>
      </c>
      <c r="H6737" s="50" t="s">
        <v>144</v>
      </c>
      <c r="I6737" s="53">
        <v>38</v>
      </c>
      <c r="J6737" s="61">
        <v>0.48</v>
      </c>
      <c r="K6737" s="239">
        <f t="shared" si="400"/>
        <v>0.87476308499781308</v>
      </c>
    </row>
    <row r="6738" spans="4:11" x14ac:dyDescent="0.2">
      <c r="D6738" s="195" t="s">
        <v>433</v>
      </c>
      <c r="E6738" s="53" t="s">
        <v>392</v>
      </c>
      <c r="F6738" s="53" t="s">
        <v>146</v>
      </c>
      <c r="G6738" s="50" t="s">
        <v>138</v>
      </c>
      <c r="H6738" s="50" t="s">
        <v>144</v>
      </c>
      <c r="I6738" s="53">
        <v>37</v>
      </c>
      <c r="J6738" s="61">
        <v>0.45</v>
      </c>
      <c r="K6738" s="239">
        <f t="shared" si="400"/>
        <v>0.88839752828065466</v>
      </c>
    </row>
    <row r="6739" spans="4:11" x14ac:dyDescent="0.2">
      <c r="D6739" s="195" t="s">
        <v>433</v>
      </c>
      <c r="E6739" s="53" t="s">
        <v>392</v>
      </c>
      <c r="F6739" s="53" t="s">
        <v>146</v>
      </c>
      <c r="G6739" s="50" t="s">
        <v>138</v>
      </c>
      <c r="H6739" s="50" t="s">
        <v>144</v>
      </c>
      <c r="I6739" s="53">
        <v>36</v>
      </c>
      <c r="J6739" s="61">
        <v>0.4</v>
      </c>
      <c r="K6739" s="239">
        <f t="shared" si="400"/>
        <v>0.85733882030178321</v>
      </c>
    </row>
    <row r="6740" spans="4:11" x14ac:dyDescent="0.2">
      <c r="D6740" s="195" t="s">
        <v>433</v>
      </c>
      <c r="E6740" s="53" t="s">
        <v>392</v>
      </c>
      <c r="F6740" s="53" t="s">
        <v>146</v>
      </c>
      <c r="G6740" s="50" t="s">
        <v>138</v>
      </c>
      <c r="H6740" s="50" t="s">
        <v>144</v>
      </c>
      <c r="I6740" s="53">
        <v>36</v>
      </c>
      <c r="J6740" s="61">
        <v>0.37</v>
      </c>
      <c r="K6740" s="239">
        <f t="shared" si="400"/>
        <v>0.79303840877914955</v>
      </c>
    </row>
    <row r="6741" spans="4:11" x14ac:dyDescent="0.2">
      <c r="D6741" s="195" t="s">
        <v>433</v>
      </c>
      <c r="E6741" s="53" t="s">
        <v>392</v>
      </c>
      <c r="F6741" s="53" t="s">
        <v>146</v>
      </c>
      <c r="G6741" s="50" t="s">
        <v>138</v>
      </c>
      <c r="H6741" s="50" t="s">
        <v>144</v>
      </c>
      <c r="I6741" s="53">
        <v>43</v>
      </c>
      <c r="J6741" s="61">
        <v>0.71</v>
      </c>
      <c r="K6741" s="239">
        <f t="shared" si="400"/>
        <v>0.8930031317997158</v>
      </c>
    </row>
    <row r="6742" spans="4:11" x14ac:dyDescent="0.2">
      <c r="D6742" s="195" t="s">
        <v>433</v>
      </c>
      <c r="E6742" s="53" t="s">
        <v>392</v>
      </c>
      <c r="F6742" s="53" t="s">
        <v>146</v>
      </c>
      <c r="G6742" s="50" t="s">
        <v>138</v>
      </c>
      <c r="H6742" s="50" t="s">
        <v>144</v>
      </c>
      <c r="I6742" s="53">
        <v>36</v>
      </c>
      <c r="J6742" s="61">
        <v>0.46</v>
      </c>
      <c r="K6742" s="239">
        <f t="shared" si="400"/>
        <v>0.98593964334705075</v>
      </c>
    </row>
    <row r="6743" spans="4:11" x14ac:dyDescent="0.2">
      <c r="D6743" s="195" t="s">
        <v>433</v>
      </c>
      <c r="E6743" s="53" t="s">
        <v>392</v>
      </c>
      <c r="F6743" s="53" t="s">
        <v>146</v>
      </c>
      <c r="G6743" s="50" t="s">
        <v>138</v>
      </c>
      <c r="H6743" s="50" t="s">
        <v>144</v>
      </c>
      <c r="I6743" s="53">
        <v>41</v>
      </c>
      <c r="J6743" s="61">
        <v>0.68</v>
      </c>
      <c r="K6743" s="239">
        <f t="shared" si="400"/>
        <v>0.986636874102233</v>
      </c>
    </row>
    <row r="6744" spans="4:11" x14ac:dyDescent="0.2">
      <c r="D6744" s="195" t="s">
        <v>433</v>
      </c>
      <c r="E6744" s="53" t="s">
        <v>392</v>
      </c>
      <c r="F6744" s="53" t="s">
        <v>146</v>
      </c>
      <c r="G6744" s="50" t="s">
        <v>138</v>
      </c>
      <c r="H6744" s="50" t="s">
        <v>144</v>
      </c>
      <c r="I6744" s="53">
        <v>39</v>
      </c>
      <c r="J6744" s="61">
        <v>0.61</v>
      </c>
      <c r="K6744" s="239">
        <f t="shared" si="400"/>
        <v>1.0283383064448153</v>
      </c>
    </row>
    <row r="6745" spans="4:11" x14ac:dyDescent="0.2">
      <c r="D6745" s="195" t="s">
        <v>433</v>
      </c>
      <c r="E6745" s="53" t="s">
        <v>392</v>
      </c>
      <c r="F6745" s="53" t="s">
        <v>146</v>
      </c>
      <c r="G6745" s="50" t="s">
        <v>138</v>
      </c>
      <c r="H6745" s="50" t="s">
        <v>144</v>
      </c>
      <c r="I6745" s="53">
        <v>40</v>
      </c>
      <c r="J6745" s="61">
        <v>0.63</v>
      </c>
      <c r="K6745" s="239">
        <f t="shared" si="400"/>
        <v>0.984375</v>
      </c>
    </row>
    <row r="6746" spans="4:11" x14ac:dyDescent="0.2">
      <c r="D6746" s="195" t="s">
        <v>433</v>
      </c>
      <c r="E6746" s="53" t="s">
        <v>399</v>
      </c>
      <c r="F6746" s="53" t="s">
        <v>146</v>
      </c>
      <c r="G6746" s="50" t="s">
        <v>138</v>
      </c>
      <c r="H6746" s="50" t="s">
        <v>144</v>
      </c>
      <c r="I6746" s="53">
        <v>72</v>
      </c>
      <c r="J6746" s="61">
        <v>3.67</v>
      </c>
      <c r="K6746" s="239">
        <f t="shared" si="400"/>
        <v>0.98326045953360763</v>
      </c>
    </row>
    <row r="6747" spans="4:11" x14ac:dyDescent="0.2">
      <c r="D6747" s="195" t="s">
        <v>433</v>
      </c>
      <c r="E6747" s="53" t="s">
        <v>399</v>
      </c>
      <c r="F6747" s="53" t="s">
        <v>146</v>
      </c>
      <c r="G6747" s="50" t="s">
        <v>138</v>
      </c>
      <c r="H6747" s="50" t="s">
        <v>144</v>
      </c>
      <c r="I6747" s="53">
        <v>49</v>
      </c>
      <c r="J6747" s="61">
        <v>1.32</v>
      </c>
      <c r="K6747" s="239">
        <f t="shared" si="400"/>
        <v>1.1219814873054594</v>
      </c>
    </row>
    <row r="6748" spans="4:11" x14ac:dyDescent="0.2">
      <c r="D6748" s="195" t="s">
        <v>433</v>
      </c>
      <c r="E6748" s="53" t="s">
        <v>399</v>
      </c>
      <c r="F6748" s="53" t="s">
        <v>146</v>
      </c>
      <c r="G6748" s="50" t="s">
        <v>138</v>
      </c>
      <c r="H6748" s="50" t="s">
        <v>144</v>
      </c>
      <c r="I6748" s="53">
        <v>54</v>
      </c>
      <c r="J6748" s="61">
        <v>1.65</v>
      </c>
      <c r="K6748" s="239">
        <f t="shared" si="400"/>
        <v>1.047858558146624</v>
      </c>
    </row>
    <row r="6749" spans="4:11" x14ac:dyDescent="0.2">
      <c r="D6749" s="195" t="s">
        <v>433</v>
      </c>
      <c r="E6749" s="53" t="s">
        <v>399</v>
      </c>
      <c r="F6749" s="53" t="s">
        <v>146</v>
      </c>
      <c r="G6749" s="50" t="s">
        <v>138</v>
      </c>
      <c r="H6749" s="50" t="s">
        <v>144</v>
      </c>
      <c r="I6749" s="53">
        <v>53</v>
      </c>
      <c r="J6749" s="61">
        <v>1.57</v>
      </c>
      <c r="K6749" s="239">
        <f t="shared" si="400"/>
        <v>1.0545618194885711</v>
      </c>
    </row>
    <row r="6750" spans="4:11" x14ac:dyDescent="0.2">
      <c r="D6750" s="195" t="s">
        <v>433</v>
      </c>
      <c r="E6750" s="53" t="s">
        <v>399</v>
      </c>
      <c r="F6750" s="53" t="s">
        <v>146</v>
      </c>
      <c r="G6750" s="50" t="s">
        <v>138</v>
      </c>
      <c r="H6750" s="50" t="s">
        <v>144</v>
      </c>
      <c r="I6750" s="53">
        <v>45</v>
      </c>
      <c r="J6750" s="61">
        <v>0.94</v>
      </c>
      <c r="K6750" s="239">
        <f t="shared" si="400"/>
        <v>1.0315500685871055</v>
      </c>
    </row>
    <row r="6751" spans="4:11" x14ac:dyDescent="0.2">
      <c r="D6751" s="195" t="s">
        <v>433</v>
      </c>
      <c r="E6751" s="53" t="s">
        <v>399</v>
      </c>
      <c r="F6751" s="53" t="s">
        <v>146</v>
      </c>
      <c r="G6751" s="50" t="s">
        <v>138</v>
      </c>
      <c r="H6751" s="50" t="s">
        <v>144</v>
      </c>
      <c r="I6751" s="53">
        <v>35</v>
      </c>
      <c r="J6751" s="61">
        <v>0.36</v>
      </c>
      <c r="K6751" s="239">
        <f t="shared" si="400"/>
        <v>0.83965014577259478</v>
      </c>
    </row>
    <row r="6752" spans="4:11" x14ac:dyDescent="0.2">
      <c r="D6752" s="195" t="s">
        <v>433</v>
      </c>
      <c r="E6752" s="53" t="s">
        <v>399</v>
      </c>
      <c r="F6752" s="53" t="s">
        <v>146</v>
      </c>
      <c r="G6752" s="50" t="s">
        <v>138</v>
      </c>
      <c r="H6752" s="50" t="s">
        <v>144</v>
      </c>
      <c r="I6752" s="53">
        <v>40</v>
      </c>
      <c r="J6752" s="61">
        <v>0.62</v>
      </c>
      <c r="K6752" s="239">
        <f t="shared" si="400"/>
        <v>0.96875</v>
      </c>
    </row>
    <row r="6753" spans="4:11" x14ac:dyDescent="0.2">
      <c r="D6753" s="195" t="s">
        <v>433</v>
      </c>
      <c r="E6753" s="53" t="s">
        <v>399</v>
      </c>
      <c r="F6753" s="53" t="s">
        <v>146</v>
      </c>
      <c r="G6753" s="50" t="s">
        <v>138</v>
      </c>
      <c r="H6753" s="50" t="s">
        <v>144</v>
      </c>
      <c r="I6753" s="53">
        <v>37</v>
      </c>
      <c r="J6753" s="61">
        <v>0.44</v>
      </c>
      <c r="K6753" s="239">
        <f t="shared" si="400"/>
        <v>0.86865536098552898</v>
      </c>
    </row>
    <row r="6754" spans="4:11" x14ac:dyDescent="0.2">
      <c r="D6754" s="195" t="s">
        <v>433</v>
      </c>
      <c r="E6754" s="53" t="s">
        <v>399</v>
      </c>
      <c r="F6754" s="53" t="s">
        <v>146</v>
      </c>
      <c r="G6754" s="50" t="s">
        <v>138</v>
      </c>
      <c r="H6754" s="50" t="s">
        <v>144</v>
      </c>
      <c r="I6754" s="53">
        <v>45</v>
      </c>
      <c r="J6754" s="61">
        <v>1.01</v>
      </c>
      <c r="K6754" s="239">
        <f t="shared" ref="K6754:K6817" si="401">IF(J6754="","",(J6754*100000)/(I6754^3))</f>
        <v>1.1083676268861453</v>
      </c>
    </row>
    <row r="6755" spans="4:11" x14ac:dyDescent="0.2">
      <c r="D6755" s="195" t="s">
        <v>433</v>
      </c>
      <c r="E6755" s="53" t="s">
        <v>399</v>
      </c>
      <c r="F6755" s="53" t="s">
        <v>146</v>
      </c>
      <c r="G6755" s="50" t="s">
        <v>138</v>
      </c>
      <c r="H6755" s="50" t="s">
        <v>144</v>
      </c>
      <c r="I6755" s="53">
        <v>39</v>
      </c>
      <c r="J6755" s="61">
        <v>0.6</v>
      </c>
      <c r="K6755" s="239">
        <f t="shared" si="401"/>
        <v>1.0114803014211298</v>
      </c>
    </row>
    <row r="6756" spans="4:11" x14ac:dyDescent="0.2">
      <c r="D6756" s="195" t="s">
        <v>433</v>
      </c>
      <c r="E6756" s="53" t="s">
        <v>399</v>
      </c>
      <c r="F6756" s="53" t="s">
        <v>146</v>
      </c>
      <c r="G6756" s="50" t="s">
        <v>138</v>
      </c>
      <c r="H6756" s="50" t="s">
        <v>144</v>
      </c>
      <c r="I6756" s="53">
        <v>43</v>
      </c>
      <c r="J6756" s="61">
        <v>0.9</v>
      </c>
      <c r="K6756" s="239">
        <f t="shared" si="401"/>
        <v>1.1319758008728791</v>
      </c>
    </row>
    <row r="6757" spans="4:11" x14ac:dyDescent="0.2">
      <c r="D6757" s="195" t="s">
        <v>433</v>
      </c>
      <c r="E6757" s="53" t="s">
        <v>399</v>
      </c>
      <c r="F6757" s="53" t="s">
        <v>146</v>
      </c>
      <c r="G6757" s="50" t="s">
        <v>138</v>
      </c>
      <c r="H6757" s="50" t="s">
        <v>144</v>
      </c>
      <c r="I6757" s="53">
        <v>42</v>
      </c>
      <c r="J6757" s="61">
        <v>0.78</v>
      </c>
      <c r="K6757" s="239">
        <f t="shared" si="401"/>
        <v>1.0528020732102366</v>
      </c>
    </row>
    <row r="6758" spans="4:11" x14ac:dyDescent="0.2">
      <c r="D6758" s="195" t="s">
        <v>433</v>
      </c>
      <c r="E6758" s="53" t="s">
        <v>399</v>
      </c>
      <c r="F6758" s="53" t="s">
        <v>146</v>
      </c>
      <c r="G6758" s="50" t="s">
        <v>138</v>
      </c>
      <c r="H6758" s="50" t="s">
        <v>144</v>
      </c>
      <c r="I6758" s="53">
        <v>39</v>
      </c>
      <c r="J6758" s="61">
        <v>0.57999999999999996</v>
      </c>
      <c r="K6758" s="239">
        <f t="shared" si="401"/>
        <v>0.97776429137375875</v>
      </c>
    </row>
    <row r="6759" spans="4:11" x14ac:dyDescent="0.2">
      <c r="D6759" s="195" t="s">
        <v>433</v>
      </c>
      <c r="E6759" s="53" t="s">
        <v>399</v>
      </c>
      <c r="F6759" s="53" t="s">
        <v>146</v>
      </c>
      <c r="G6759" s="50" t="s">
        <v>138</v>
      </c>
      <c r="H6759" s="50" t="s">
        <v>144</v>
      </c>
      <c r="I6759" s="53">
        <v>47</v>
      </c>
      <c r="J6759" s="61">
        <v>0.7</v>
      </c>
      <c r="K6759" s="239">
        <f t="shared" si="401"/>
        <v>0.67422440114425508</v>
      </c>
    </row>
    <row r="6760" spans="4:11" x14ac:dyDescent="0.2">
      <c r="D6760" s="195" t="s">
        <v>433</v>
      </c>
      <c r="E6760" s="53" t="s">
        <v>399</v>
      </c>
      <c r="F6760" s="53" t="s">
        <v>146</v>
      </c>
      <c r="G6760" s="50" t="s">
        <v>138</v>
      </c>
      <c r="H6760" s="50" t="s">
        <v>144</v>
      </c>
      <c r="I6760" s="53">
        <v>43</v>
      </c>
      <c r="J6760" s="61">
        <v>0.91</v>
      </c>
      <c r="K6760" s="239">
        <f t="shared" si="401"/>
        <v>1.1445533097714666</v>
      </c>
    </row>
    <row r="6761" spans="4:11" x14ac:dyDescent="0.2">
      <c r="D6761" s="195" t="s">
        <v>433</v>
      </c>
      <c r="E6761" s="53" t="s">
        <v>399</v>
      </c>
      <c r="F6761" s="53" t="s">
        <v>146</v>
      </c>
      <c r="G6761" s="50" t="s">
        <v>138</v>
      </c>
      <c r="H6761" s="50" t="s">
        <v>144</v>
      </c>
      <c r="I6761" s="53">
        <v>40</v>
      </c>
      <c r="J6761" s="61">
        <v>0.67</v>
      </c>
      <c r="K6761" s="239">
        <f t="shared" si="401"/>
        <v>1.046875</v>
      </c>
    </row>
    <row r="6762" spans="4:11" x14ac:dyDescent="0.2">
      <c r="D6762" s="195" t="s">
        <v>433</v>
      </c>
      <c r="E6762" s="53" t="s">
        <v>399</v>
      </c>
      <c r="F6762" s="53" t="s">
        <v>146</v>
      </c>
      <c r="G6762" s="50" t="s">
        <v>138</v>
      </c>
      <c r="H6762" s="50" t="s">
        <v>144</v>
      </c>
      <c r="I6762" s="53">
        <v>42</v>
      </c>
      <c r="J6762" s="61">
        <v>0.46</v>
      </c>
      <c r="K6762" s="239">
        <f t="shared" si="401"/>
        <v>0.62088327394449838</v>
      </c>
    </row>
    <row r="6763" spans="4:11" x14ac:dyDescent="0.2">
      <c r="D6763" s="195" t="s">
        <v>433</v>
      </c>
      <c r="E6763" s="53" t="s">
        <v>399</v>
      </c>
      <c r="F6763" s="53" t="s">
        <v>146</v>
      </c>
      <c r="G6763" s="50" t="s">
        <v>138</v>
      </c>
      <c r="H6763" s="50" t="s">
        <v>144</v>
      </c>
      <c r="I6763" s="53">
        <v>35</v>
      </c>
      <c r="J6763" s="61">
        <v>0.4</v>
      </c>
      <c r="K6763" s="239">
        <f t="shared" si="401"/>
        <v>0.93294460641399413</v>
      </c>
    </row>
    <row r="6764" spans="4:11" x14ac:dyDescent="0.2">
      <c r="D6764" s="195" t="s">
        <v>433</v>
      </c>
      <c r="E6764" s="53" t="s">
        <v>399</v>
      </c>
      <c r="F6764" s="53" t="s">
        <v>146</v>
      </c>
      <c r="G6764" s="50" t="s">
        <v>138</v>
      </c>
      <c r="H6764" s="50" t="s">
        <v>144</v>
      </c>
      <c r="I6764" s="53">
        <v>38</v>
      </c>
      <c r="J6764" s="61">
        <v>0.5</v>
      </c>
      <c r="K6764" s="239">
        <f t="shared" si="401"/>
        <v>0.91121154687272199</v>
      </c>
    </row>
    <row r="6765" spans="4:11" x14ac:dyDescent="0.2">
      <c r="D6765" s="195" t="s">
        <v>433</v>
      </c>
      <c r="E6765" s="53" t="s">
        <v>399</v>
      </c>
      <c r="F6765" s="53" t="s">
        <v>146</v>
      </c>
      <c r="G6765" s="50" t="s">
        <v>138</v>
      </c>
      <c r="H6765" s="50" t="s">
        <v>144</v>
      </c>
      <c r="I6765" s="53">
        <v>42</v>
      </c>
      <c r="J6765" s="61">
        <v>0.76</v>
      </c>
      <c r="K6765" s="239">
        <f t="shared" si="401"/>
        <v>1.025807148256128</v>
      </c>
    </row>
    <row r="6766" spans="4:11" x14ac:dyDescent="0.2">
      <c r="D6766" s="195" t="s">
        <v>433</v>
      </c>
      <c r="E6766" s="53" t="s">
        <v>399</v>
      </c>
      <c r="F6766" s="53" t="s">
        <v>146</v>
      </c>
      <c r="G6766" s="50" t="s">
        <v>138</v>
      </c>
      <c r="H6766" s="50" t="s">
        <v>144</v>
      </c>
      <c r="I6766" s="53">
        <v>40</v>
      </c>
      <c r="J6766" s="61">
        <v>0.62</v>
      </c>
      <c r="K6766" s="239">
        <f t="shared" si="401"/>
        <v>0.96875</v>
      </c>
    </row>
    <row r="6767" spans="4:11" x14ac:dyDescent="0.2">
      <c r="D6767" s="195" t="s">
        <v>433</v>
      </c>
      <c r="E6767" s="53" t="s">
        <v>399</v>
      </c>
      <c r="F6767" s="53" t="s">
        <v>146</v>
      </c>
      <c r="G6767" s="50" t="s">
        <v>138</v>
      </c>
      <c r="H6767" s="50" t="s">
        <v>144</v>
      </c>
      <c r="I6767" s="53">
        <v>38</v>
      </c>
      <c r="J6767" s="61">
        <v>0.52</v>
      </c>
      <c r="K6767" s="239">
        <f t="shared" si="401"/>
        <v>0.9476600087476309</v>
      </c>
    </row>
    <row r="6768" spans="4:11" x14ac:dyDescent="0.2">
      <c r="D6768" s="195" t="s">
        <v>433</v>
      </c>
      <c r="E6768" s="53" t="s">
        <v>399</v>
      </c>
      <c r="F6768" s="53" t="s">
        <v>146</v>
      </c>
      <c r="G6768" s="50" t="s">
        <v>138</v>
      </c>
      <c r="H6768" s="50" t="s">
        <v>144</v>
      </c>
      <c r="I6768" s="53">
        <v>38</v>
      </c>
      <c r="J6768" s="61">
        <v>0.56000000000000005</v>
      </c>
      <c r="K6768" s="239">
        <f t="shared" si="401"/>
        <v>1.0205569324974488</v>
      </c>
    </row>
    <row r="6769" spans="4:11" x14ac:dyDescent="0.2">
      <c r="D6769" s="195" t="s">
        <v>433</v>
      </c>
      <c r="E6769" s="53" t="s">
        <v>399</v>
      </c>
      <c r="F6769" s="53" t="s">
        <v>146</v>
      </c>
      <c r="G6769" s="50" t="s">
        <v>138</v>
      </c>
      <c r="H6769" s="50" t="s">
        <v>144</v>
      </c>
      <c r="I6769" s="53">
        <v>42</v>
      </c>
      <c r="J6769" s="61">
        <v>0.76</v>
      </c>
      <c r="K6769" s="239">
        <f t="shared" si="401"/>
        <v>1.025807148256128</v>
      </c>
    </row>
    <row r="6770" spans="4:11" x14ac:dyDescent="0.2">
      <c r="D6770" s="195" t="s">
        <v>433</v>
      </c>
      <c r="E6770" s="53" t="s">
        <v>396</v>
      </c>
      <c r="F6770" s="53" t="s">
        <v>146</v>
      </c>
      <c r="G6770" s="50" t="s">
        <v>138</v>
      </c>
      <c r="H6770" s="50" t="s">
        <v>144</v>
      </c>
      <c r="I6770" s="53">
        <v>34</v>
      </c>
      <c r="J6770" s="61">
        <v>0.37</v>
      </c>
      <c r="K6770" s="239">
        <f t="shared" si="401"/>
        <v>0.94138001221249745</v>
      </c>
    </row>
    <row r="6771" spans="4:11" x14ac:dyDescent="0.2">
      <c r="D6771" s="195" t="s">
        <v>433</v>
      </c>
      <c r="E6771" s="53" t="s">
        <v>396</v>
      </c>
      <c r="F6771" s="53" t="s">
        <v>146</v>
      </c>
      <c r="G6771" s="50" t="s">
        <v>138</v>
      </c>
      <c r="H6771" s="50" t="s">
        <v>144</v>
      </c>
      <c r="I6771" s="53">
        <v>36</v>
      </c>
      <c r="J6771" s="61">
        <v>0.48</v>
      </c>
      <c r="K6771" s="239">
        <f t="shared" si="401"/>
        <v>1.0288065843621399</v>
      </c>
    </row>
    <row r="6772" spans="4:11" x14ac:dyDescent="0.2">
      <c r="D6772" s="195" t="s">
        <v>433</v>
      </c>
      <c r="E6772" s="53" t="s">
        <v>396</v>
      </c>
      <c r="F6772" s="53" t="s">
        <v>146</v>
      </c>
      <c r="G6772" s="50" t="s">
        <v>138</v>
      </c>
      <c r="H6772" s="50" t="s">
        <v>144</v>
      </c>
      <c r="I6772" s="53">
        <v>42</v>
      </c>
      <c r="J6772" s="61">
        <v>0.85</v>
      </c>
      <c r="K6772" s="239">
        <f t="shared" si="401"/>
        <v>1.1472843105496167</v>
      </c>
    </row>
    <row r="6773" spans="4:11" x14ac:dyDescent="0.2">
      <c r="D6773" s="195" t="s">
        <v>433</v>
      </c>
      <c r="E6773" s="53" t="s">
        <v>396</v>
      </c>
      <c r="F6773" s="53" t="s">
        <v>146</v>
      </c>
      <c r="G6773" s="50" t="s">
        <v>138</v>
      </c>
      <c r="H6773" s="50" t="s">
        <v>144</v>
      </c>
      <c r="I6773" s="53">
        <v>36</v>
      </c>
      <c r="J6773" s="61">
        <v>0.45</v>
      </c>
      <c r="K6773" s="239">
        <f t="shared" si="401"/>
        <v>0.96450617283950613</v>
      </c>
    </row>
    <row r="6774" spans="4:11" x14ac:dyDescent="0.2">
      <c r="D6774" s="195" t="s">
        <v>433</v>
      </c>
      <c r="E6774" s="53" t="s">
        <v>396</v>
      </c>
      <c r="F6774" s="53" t="s">
        <v>146</v>
      </c>
      <c r="G6774" s="50" t="s">
        <v>138</v>
      </c>
      <c r="H6774" s="50" t="s">
        <v>144</v>
      </c>
      <c r="I6774" s="53">
        <v>42</v>
      </c>
      <c r="J6774" s="61">
        <v>0.82</v>
      </c>
      <c r="K6774" s="239">
        <f t="shared" si="401"/>
        <v>1.1067919231184538</v>
      </c>
    </row>
    <row r="6775" spans="4:11" x14ac:dyDescent="0.2">
      <c r="D6775" s="195" t="s">
        <v>433</v>
      </c>
      <c r="E6775" s="53" t="s">
        <v>396</v>
      </c>
      <c r="F6775" s="53" t="s">
        <v>146</v>
      </c>
      <c r="G6775" s="50" t="s">
        <v>138</v>
      </c>
      <c r="H6775" s="50" t="s">
        <v>144</v>
      </c>
      <c r="I6775" s="53">
        <v>38</v>
      </c>
      <c r="J6775" s="61">
        <v>0.52</v>
      </c>
      <c r="K6775" s="239">
        <f t="shared" si="401"/>
        <v>0.9476600087476309</v>
      </c>
    </row>
    <row r="6776" spans="4:11" x14ac:dyDescent="0.2">
      <c r="D6776" s="195" t="s">
        <v>433</v>
      </c>
      <c r="E6776" s="53" t="s">
        <v>396</v>
      </c>
      <c r="F6776" s="53" t="s">
        <v>146</v>
      </c>
      <c r="G6776" s="50" t="s">
        <v>138</v>
      </c>
      <c r="H6776" s="50" t="s">
        <v>144</v>
      </c>
      <c r="I6776" s="53">
        <v>37</v>
      </c>
      <c r="J6776" s="61">
        <v>0.51</v>
      </c>
      <c r="K6776" s="239">
        <f t="shared" si="401"/>
        <v>1.0068505320514085</v>
      </c>
    </row>
    <row r="6777" spans="4:11" x14ac:dyDescent="0.2">
      <c r="D6777" s="195" t="s">
        <v>433</v>
      </c>
      <c r="E6777" s="53" t="s">
        <v>396</v>
      </c>
      <c r="F6777" s="53" t="s">
        <v>146</v>
      </c>
      <c r="G6777" s="50" t="s">
        <v>138</v>
      </c>
      <c r="H6777" s="50" t="s">
        <v>144</v>
      </c>
      <c r="I6777" s="53">
        <v>36</v>
      </c>
      <c r="J6777" s="61">
        <v>0.35</v>
      </c>
      <c r="K6777" s="239">
        <f t="shared" si="401"/>
        <v>0.75017146776406041</v>
      </c>
    </row>
    <row r="6778" spans="4:11" x14ac:dyDescent="0.2">
      <c r="D6778" s="195" t="s">
        <v>433</v>
      </c>
      <c r="E6778" s="53" t="s">
        <v>396</v>
      </c>
      <c r="F6778" s="53" t="s">
        <v>146</v>
      </c>
      <c r="G6778" s="50" t="s">
        <v>138</v>
      </c>
      <c r="H6778" s="50" t="s">
        <v>144</v>
      </c>
      <c r="I6778" s="53">
        <v>35</v>
      </c>
      <c r="J6778" s="61">
        <v>0.35</v>
      </c>
      <c r="K6778" s="239">
        <f t="shared" si="401"/>
        <v>0.81632653061224492</v>
      </c>
    </row>
    <row r="6779" spans="4:11" x14ac:dyDescent="0.2">
      <c r="D6779" s="195" t="s">
        <v>433</v>
      </c>
      <c r="E6779" s="53" t="s">
        <v>396</v>
      </c>
      <c r="F6779" s="53" t="s">
        <v>146</v>
      </c>
      <c r="G6779" s="50" t="s">
        <v>138</v>
      </c>
      <c r="H6779" s="50" t="s">
        <v>144</v>
      </c>
      <c r="I6779" s="53">
        <v>40</v>
      </c>
      <c r="J6779" s="61">
        <v>0.5</v>
      </c>
      <c r="K6779" s="239">
        <f t="shared" si="401"/>
        <v>0.78125</v>
      </c>
    </row>
    <row r="6780" spans="4:11" x14ac:dyDescent="0.2">
      <c r="D6780" s="195" t="s">
        <v>433</v>
      </c>
      <c r="E6780" s="53" t="s">
        <v>396</v>
      </c>
      <c r="F6780" s="53" t="s">
        <v>146</v>
      </c>
      <c r="G6780" s="50" t="s">
        <v>138</v>
      </c>
      <c r="H6780" s="50" t="s">
        <v>144</v>
      </c>
      <c r="I6780" s="53">
        <v>38</v>
      </c>
      <c r="J6780" s="61">
        <v>0.5</v>
      </c>
      <c r="K6780" s="239">
        <f t="shared" si="401"/>
        <v>0.91121154687272199</v>
      </c>
    </row>
    <row r="6781" spans="4:11" x14ac:dyDescent="0.2">
      <c r="D6781" s="195" t="s">
        <v>433</v>
      </c>
      <c r="E6781" s="53" t="s">
        <v>396</v>
      </c>
      <c r="F6781" s="53" t="s">
        <v>146</v>
      </c>
      <c r="G6781" s="50" t="s">
        <v>138</v>
      </c>
      <c r="H6781" s="50" t="s">
        <v>144</v>
      </c>
      <c r="I6781" s="53">
        <v>36</v>
      </c>
      <c r="J6781" s="61">
        <v>0.44</v>
      </c>
      <c r="K6781" s="239">
        <f t="shared" si="401"/>
        <v>0.94307270233196161</v>
      </c>
    </row>
    <row r="6782" spans="4:11" x14ac:dyDescent="0.2">
      <c r="D6782" s="195" t="s">
        <v>433</v>
      </c>
      <c r="E6782" s="53" t="s">
        <v>396</v>
      </c>
      <c r="F6782" s="53" t="s">
        <v>146</v>
      </c>
      <c r="G6782" s="50" t="s">
        <v>138</v>
      </c>
      <c r="H6782" s="50" t="s">
        <v>144</v>
      </c>
      <c r="I6782" s="53">
        <v>41</v>
      </c>
      <c r="J6782" s="61">
        <v>0.57999999999999996</v>
      </c>
      <c r="K6782" s="239">
        <f t="shared" si="401"/>
        <v>0.84154321614602212</v>
      </c>
    </row>
    <row r="6783" spans="4:11" x14ac:dyDescent="0.2">
      <c r="D6783" s="195" t="s">
        <v>433</v>
      </c>
      <c r="E6783" s="53" t="s">
        <v>396</v>
      </c>
      <c r="F6783" s="53" t="s">
        <v>146</v>
      </c>
      <c r="G6783" s="50" t="s">
        <v>138</v>
      </c>
      <c r="H6783" s="50" t="s">
        <v>144</v>
      </c>
      <c r="I6783" s="53">
        <v>59</v>
      </c>
      <c r="J6783" s="61">
        <v>2.0699999999999998</v>
      </c>
      <c r="K6783" s="239">
        <f t="shared" si="401"/>
        <v>1.007892725156905</v>
      </c>
    </row>
    <row r="6784" spans="4:11" x14ac:dyDescent="0.2">
      <c r="D6784" s="195" t="s">
        <v>433</v>
      </c>
      <c r="E6784" s="53" t="s">
        <v>396</v>
      </c>
      <c r="F6784" s="53" t="s">
        <v>146</v>
      </c>
      <c r="G6784" s="50" t="s">
        <v>138</v>
      </c>
      <c r="H6784" s="50" t="s">
        <v>144</v>
      </c>
      <c r="I6784" s="53">
        <v>38</v>
      </c>
      <c r="J6784" s="61">
        <v>0.48</v>
      </c>
      <c r="K6784" s="239">
        <f t="shared" si="401"/>
        <v>0.87476308499781308</v>
      </c>
    </row>
    <row r="6785" spans="4:11" x14ac:dyDescent="0.2">
      <c r="D6785" s="195" t="s">
        <v>433</v>
      </c>
      <c r="E6785" s="53" t="s">
        <v>396</v>
      </c>
      <c r="F6785" s="53" t="s">
        <v>146</v>
      </c>
      <c r="G6785" s="50" t="s">
        <v>138</v>
      </c>
      <c r="H6785" s="50" t="s">
        <v>144</v>
      </c>
      <c r="I6785" s="53">
        <v>38</v>
      </c>
      <c r="J6785" s="61">
        <v>0.49</v>
      </c>
      <c r="K6785" s="239">
        <f t="shared" si="401"/>
        <v>0.89298731593526748</v>
      </c>
    </row>
    <row r="6786" spans="4:11" x14ac:dyDescent="0.2">
      <c r="D6786" s="195" t="s">
        <v>433</v>
      </c>
      <c r="E6786" s="53" t="s">
        <v>396</v>
      </c>
      <c r="F6786" s="53" t="s">
        <v>146</v>
      </c>
      <c r="G6786" s="50" t="s">
        <v>138</v>
      </c>
      <c r="H6786" s="50" t="s">
        <v>144</v>
      </c>
      <c r="I6786" s="53">
        <v>35</v>
      </c>
      <c r="J6786" s="61">
        <v>0.44</v>
      </c>
      <c r="K6786" s="239">
        <f t="shared" si="401"/>
        <v>1.0262390670553936</v>
      </c>
    </row>
    <row r="6787" spans="4:11" x14ac:dyDescent="0.2">
      <c r="D6787" s="195" t="s">
        <v>433</v>
      </c>
      <c r="E6787" s="53" t="s">
        <v>396</v>
      </c>
      <c r="F6787" s="53" t="s">
        <v>146</v>
      </c>
      <c r="G6787" s="50" t="s">
        <v>138</v>
      </c>
      <c r="H6787" s="50" t="s">
        <v>144</v>
      </c>
      <c r="I6787" s="53">
        <v>35</v>
      </c>
      <c r="J6787" s="61">
        <v>0.45</v>
      </c>
      <c r="K6787" s="239">
        <f t="shared" si="401"/>
        <v>1.0495626822157433</v>
      </c>
    </row>
    <row r="6788" spans="4:11" x14ac:dyDescent="0.2">
      <c r="D6788" s="195" t="s">
        <v>433</v>
      </c>
      <c r="E6788" s="53" t="s">
        <v>396</v>
      </c>
      <c r="F6788" s="53" t="s">
        <v>146</v>
      </c>
      <c r="G6788" s="50" t="s">
        <v>138</v>
      </c>
      <c r="H6788" s="50" t="s">
        <v>144</v>
      </c>
      <c r="I6788" s="53">
        <v>31</v>
      </c>
      <c r="J6788" s="61">
        <v>0.26</v>
      </c>
      <c r="K6788" s="239">
        <f t="shared" si="401"/>
        <v>0.87274680272565541</v>
      </c>
    </row>
    <row r="6789" spans="4:11" x14ac:dyDescent="0.2">
      <c r="D6789" s="195" t="s">
        <v>433</v>
      </c>
      <c r="E6789" s="53" t="s">
        <v>396</v>
      </c>
      <c r="F6789" s="53" t="s">
        <v>146</v>
      </c>
      <c r="G6789" s="50" t="s">
        <v>138</v>
      </c>
      <c r="H6789" s="50" t="s">
        <v>144</v>
      </c>
      <c r="I6789" s="53">
        <v>43</v>
      </c>
      <c r="J6789" s="61">
        <v>0.76</v>
      </c>
      <c r="K6789" s="239">
        <f t="shared" si="401"/>
        <v>0.95589067629265345</v>
      </c>
    </row>
    <row r="6790" spans="4:11" x14ac:dyDescent="0.2">
      <c r="D6790" s="195" t="s">
        <v>433</v>
      </c>
      <c r="E6790" s="53" t="s">
        <v>396</v>
      </c>
      <c r="F6790" s="53" t="s">
        <v>146</v>
      </c>
      <c r="G6790" s="50" t="s">
        <v>138</v>
      </c>
      <c r="H6790" s="50" t="s">
        <v>144</v>
      </c>
      <c r="I6790" s="53">
        <v>41</v>
      </c>
      <c r="J6790" s="61">
        <v>0.7</v>
      </c>
      <c r="K6790" s="239">
        <f t="shared" si="401"/>
        <v>1.0156556056934751</v>
      </c>
    </row>
    <row r="6791" spans="4:11" x14ac:dyDescent="0.2">
      <c r="D6791" s="195" t="s">
        <v>433</v>
      </c>
      <c r="E6791" s="53" t="s">
        <v>396</v>
      </c>
      <c r="F6791" s="53" t="s">
        <v>146</v>
      </c>
      <c r="G6791" s="50" t="s">
        <v>138</v>
      </c>
      <c r="H6791" s="50" t="s">
        <v>144</v>
      </c>
      <c r="I6791" s="53">
        <v>32</v>
      </c>
      <c r="J6791" s="61">
        <v>0.3</v>
      </c>
      <c r="K6791" s="239">
        <f t="shared" si="401"/>
        <v>0.91552734375</v>
      </c>
    </row>
    <row r="6792" spans="4:11" x14ac:dyDescent="0.2">
      <c r="D6792" s="195" t="s">
        <v>433</v>
      </c>
      <c r="E6792" s="53" t="s">
        <v>396</v>
      </c>
      <c r="F6792" s="53" t="s">
        <v>146</v>
      </c>
      <c r="G6792" s="50" t="s">
        <v>138</v>
      </c>
      <c r="H6792" s="50" t="s">
        <v>144</v>
      </c>
      <c r="I6792" s="53">
        <v>38</v>
      </c>
      <c r="J6792" s="61">
        <v>0.51</v>
      </c>
      <c r="K6792" s="239">
        <f t="shared" si="401"/>
        <v>0.92943577781017639</v>
      </c>
    </row>
    <row r="6793" spans="4:11" x14ac:dyDescent="0.2">
      <c r="D6793" s="195" t="s">
        <v>433</v>
      </c>
      <c r="E6793" s="53" t="s">
        <v>396</v>
      </c>
      <c r="F6793" s="53" t="s">
        <v>146</v>
      </c>
      <c r="G6793" s="50" t="s">
        <v>138</v>
      </c>
      <c r="H6793" s="50" t="s">
        <v>144</v>
      </c>
      <c r="I6793" s="53">
        <v>43</v>
      </c>
      <c r="J6793" s="61">
        <v>0.75</v>
      </c>
      <c r="K6793" s="239">
        <f t="shared" si="401"/>
        <v>0.9433131673940659</v>
      </c>
    </row>
    <row r="6794" spans="4:11" x14ac:dyDescent="0.2">
      <c r="D6794" s="195" t="s">
        <v>433</v>
      </c>
      <c r="E6794" s="53" t="s">
        <v>396</v>
      </c>
      <c r="F6794" s="53" t="s">
        <v>152</v>
      </c>
      <c r="G6794" s="50" t="s">
        <v>138</v>
      </c>
      <c r="H6794" s="50" t="s">
        <v>148</v>
      </c>
      <c r="I6794" s="53">
        <v>70</v>
      </c>
      <c r="J6794" s="61">
        <v>3.68</v>
      </c>
      <c r="K6794" s="239">
        <f t="shared" si="401"/>
        <v>1.0728862973760933</v>
      </c>
    </row>
    <row r="6795" spans="4:11" x14ac:dyDescent="0.2">
      <c r="D6795" s="195" t="s">
        <v>434</v>
      </c>
      <c r="E6795" s="53" t="s">
        <v>217</v>
      </c>
      <c r="F6795" s="53" t="s">
        <v>146</v>
      </c>
      <c r="G6795" s="50" t="s">
        <v>138</v>
      </c>
      <c r="H6795" s="50" t="s">
        <v>144</v>
      </c>
      <c r="I6795" s="53">
        <v>49</v>
      </c>
      <c r="J6795" s="61">
        <v>1.31</v>
      </c>
      <c r="K6795" s="239">
        <f t="shared" si="401"/>
        <v>1.1134816275531454</v>
      </c>
    </row>
    <row r="6796" spans="4:11" x14ac:dyDescent="0.2">
      <c r="D6796" s="195" t="s">
        <v>434</v>
      </c>
      <c r="E6796" s="53" t="s">
        <v>217</v>
      </c>
      <c r="F6796" s="53" t="s">
        <v>146</v>
      </c>
      <c r="G6796" s="50" t="s">
        <v>138</v>
      </c>
      <c r="H6796" s="50" t="s">
        <v>144</v>
      </c>
      <c r="I6796" s="53">
        <v>42</v>
      </c>
      <c r="J6796" s="61">
        <v>0.75</v>
      </c>
      <c r="K6796" s="239">
        <f t="shared" si="401"/>
        <v>1.0123096857790734</v>
      </c>
    </row>
    <row r="6797" spans="4:11" x14ac:dyDescent="0.2">
      <c r="D6797" s="195" t="s">
        <v>434</v>
      </c>
      <c r="E6797" s="53" t="s">
        <v>217</v>
      </c>
      <c r="F6797" s="53" t="s">
        <v>146</v>
      </c>
      <c r="G6797" s="50" t="s">
        <v>138</v>
      </c>
      <c r="H6797" s="50" t="s">
        <v>144</v>
      </c>
      <c r="I6797" s="53">
        <v>41</v>
      </c>
      <c r="J6797" s="61">
        <v>0.72</v>
      </c>
      <c r="K6797" s="239">
        <f t="shared" si="401"/>
        <v>1.0446743372847174</v>
      </c>
    </row>
    <row r="6798" spans="4:11" x14ac:dyDescent="0.2">
      <c r="D6798" s="195" t="s">
        <v>434</v>
      </c>
      <c r="E6798" s="53" t="s">
        <v>217</v>
      </c>
      <c r="F6798" s="53" t="s">
        <v>146</v>
      </c>
      <c r="G6798" s="50" t="s">
        <v>138</v>
      </c>
      <c r="H6798" s="50" t="s">
        <v>144</v>
      </c>
      <c r="I6798" s="53">
        <v>39</v>
      </c>
      <c r="J6798" s="61">
        <v>0.57999999999999996</v>
      </c>
      <c r="K6798" s="239">
        <f t="shared" si="401"/>
        <v>0.97776429137375875</v>
      </c>
    </row>
    <row r="6799" spans="4:11" x14ac:dyDescent="0.2">
      <c r="D6799" s="195" t="s">
        <v>434</v>
      </c>
      <c r="E6799" s="53" t="s">
        <v>217</v>
      </c>
      <c r="F6799" s="53" t="s">
        <v>146</v>
      </c>
      <c r="G6799" s="50" t="s">
        <v>138</v>
      </c>
      <c r="H6799" s="50" t="s">
        <v>144</v>
      </c>
      <c r="I6799" s="53">
        <v>38</v>
      </c>
      <c r="J6799" s="61">
        <v>0.57999999999999996</v>
      </c>
      <c r="K6799" s="239">
        <f t="shared" si="401"/>
        <v>1.0570053943723574</v>
      </c>
    </row>
    <row r="6800" spans="4:11" x14ac:dyDescent="0.2">
      <c r="D6800" s="195" t="s">
        <v>434</v>
      </c>
      <c r="E6800" s="53" t="s">
        <v>217</v>
      </c>
      <c r="F6800" s="53" t="s">
        <v>146</v>
      </c>
      <c r="G6800" s="50" t="s">
        <v>138</v>
      </c>
      <c r="H6800" s="50" t="s">
        <v>144</v>
      </c>
      <c r="I6800" s="53">
        <v>38</v>
      </c>
      <c r="J6800" s="61">
        <v>0.65</v>
      </c>
      <c r="K6800" s="239">
        <f t="shared" si="401"/>
        <v>1.1845750109345385</v>
      </c>
    </row>
    <row r="6801" spans="4:11" x14ac:dyDescent="0.2">
      <c r="D6801" s="195" t="s">
        <v>434</v>
      </c>
      <c r="E6801" s="53" t="s">
        <v>217</v>
      </c>
      <c r="F6801" s="53" t="s">
        <v>146</v>
      </c>
      <c r="G6801" s="50" t="s">
        <v>138</v>
      </c>
      <c r="H6801" s="50" t="s">
        <v>144</v>
      </c>
      <c r="I6801" s="53">
        <v>49</v>
      </c>
      <c r="J6801" s="61">
        <v>1.41</v>
      </c>
      <c r="K6801" s="239">
        <f t="shared" si="401"/>
        <v>1.1984802250762863</v>
      </c>
    </row>
    <row r="6802" spans="4:11" x14ac:dyDescent="0.2">
      <c r="D6802" s="195" t="s">
        <v>434</v>
      </c>
      <c r="E6802" s="53" t="s">
        <v>217</v>
      </c>
      <c r="F6802" s="53" t="s">
        <v>146</v>
      </c>
      <c r="G6802" s="50" t="s">
        <v>138</v>
      </c>
      <c r="H6802" s="50" t="s">
        <v>144</v>
      </c>
      <c r="I6802" s="53">
        <v>42</v>
      </c>
      <c r="J6802" s="61">
        <v>0.78</v>
      </c>
      <c r="K6802" s="239">
        <f t="shared" si="401"/>
        <v>1.0528020732102366</v>
      </c>
    </row>
    <row r="6803" spans="4:11" x14ac:dyDescent="0.2">
      <c r="D6803" s="195" t="s">
        <v>434</v>
      </c>
      <c r="E6803" s="53" t="s">
        <v>217</v>
      </c>
      <c r="F6803" s="53" t="s">
        <v>146</v>
      </c>
      <c r="G6803" s="50" t="s">
        <v>138</v>
      </c>
      <c r="H6803" s="50" t="s">
        <v>144</v>
      </c>
      <c r="I6803" s="53">
        <v>58</v>
      </c>
      <c r="J6803" s="61">
        <v>2.38</v>
      </c>
      <c r="K6803" s="239">
        <f t="shared" si="401"/>
        <v>1.2198122104227316</v>
      </c>
    </row>
    <row r="6804" spans="4:11" x14ac:dyDescent="0.2">
      <c r="D6804" s="195" t="s">
        <v>434</v>
      </c>
      <c r="E6804" s="53" t="s">
        <v>217</v>
      </c>
      <c r="F6804" s="53" t="s">
        <v>146</v>
      </c>
      <c r="G6804" s="50" t="s">
        <v>138</v>
      </c>
      <c r="H6804" s="50" t="s">
        <v>144</v>
      </c>
      <c r="I6804" s="53">
        <v>54</v>
      </c>
      <c r="J6804" s="61">
        <v>1.88</v>
      </c>
      <c r="K6804" s="239">
        <f t="shared" si="401"/>
        <v>1.1939236904943351</v>
      </c>
    </row>
    <row r="6805" spans="4:11" x14ac:dyDescent="0.2">
      <c r="D6805" s="195" t="s">
        <v>434</v>
      </c>
      <c r="E6805" s="53" t="s">
        <v>217</v>
      </c>
      <c r="F6805" s="53" t="s">
        <v>146</v>
      </c>
      <c r="G6805" s="50" t="s">
        <v>138</v>
      </c>
      <c r="H6805" s="50" t="s">
        <v>144</v>
      </c>
      <c r="I6805" s="53">
        <v>44</v>
      </c>
      <c r="J6805" s="61">
        <v>0.91</v>
      </c>
      <c r="K6805" s="239">
        <f t="shared" si="401"/>
        <v>1.068275732531931</v>
      </c>
    </row>
    <row r="6806" spans="4:11" x14ac:dyDescent="0.2">
      <c r="D6806" s="195" t="s">
        <v>434</v>
      </c>
      <c r="E6806" s="53" t="s">
        <v>217</v>
      </c>
      <c r="F6806" s="53" t="s">
        <v>146</v>
      </c>
      <c r="G6806" s="50" t="s">
        <v>138</v>
      </c>
      <c r="H6806" s="50" t="s">
        <v>144</v>
      </c>
      <c r="I6806" s="53">
        <v>52</v>
      </c>
      <c r="J6806" s="61">
        <v>2.12</v>
      </c>
      <c r="K6806" s="239">
        <f t="shared" si="401"/>
        <v>1.5077378243058717</v>
      </c>
    </row>
    <row r="6807" spans="4:11" x14ac:dyDescent="0.2">
      <c r="D6807" s="195" t="s">
        <v>434</v>
      </c>
      <c r="E6807" s="53" t="s">
        <v>217</v>
      </c>
      <c r="F6807" s="53" t="s">
        <v>146</v>
      </c>
      <c r="G6807" s="50" t="s">
        <v>138</v>
      </c>
      <c r="H6807" s="50" t="s">
        <v>144</v>
      </c>
      <c r="I6807" s="53">
        <v>42</v>
      </c>
      <c r="J6807" s="61">
        <v>1.25</v>
      </c>
      <c r="K6807" s="239">
        <f t="shared" si="401"/>
        <v>1.6871828096317891</v>
      </c>
    </row>
    <row r="6808" spans="4:11" x14ac:dyDescent="0.2">
      <c r="D6808" s="195" t="s">
        <v>434</v>
      </c>
      <c r="E6808" s="53" t="s">
        <v>217</v>
      </c>
      <c r="F6808" s="53" t="s">
        <v>146</v>
      </c>
      <c r="G6808" s="50" t="s">
        <v>138</v>
      </c>
      <c r="H6808" s="50" t="s">
        <v>144</v>
      </c>
      <c r="I6808" s="53">
        <v>53</v>
      </c>
      <c r="J6808" s="61">
        <v>1.72</v>
      </c>
      <c r="K6808" s="239">
        <f t="shared" si="401"/>
        <v>1.1553161334524473</v>
      </c>
    </row>
    <row r="6809" spans="4:11" x14ac:dyDescent="0.2">
      <c r="D6809" s="195" t="s">
        <v>434</v>
      </c>
      <c r="E6809" s="53" t="s">
        <v>217</v>
      </c>
      <c r="F6809" s="53" t="s">
        <v>146</v>
      </c>
      <c r="G6809" s="50" t="s">
        <v>138</v>
      </c>
      <c r="H6809" s="50" t="s">
        <v>144</v>
      </c>
      <c r="I6809" s="53">
        <v>52</v>
      </c>
      <c r="J6809" s="61">
        <v>1.73</v>
      </c>
      <c r="K6809" s="239">
        <f t="shared" si="401"/>
        <v>1.2303709604005462</v>
      </c>
    </row>
    <row r="6810" spans="4:11" x14ac:dyDescent="0.2">
      <c r="D6810" s="195" t="s">
        <v>434</v>
      </c>
      <c r="E6810" s="53" t="s">
        <v>217</v>
      </c>
      <c r="F6810" s="53" t="s">
        <v>146</v>
      </c>
      <c r="G6810" s="50" t="s">
        <v>138</v>
      </c>
      <c r="H6810" s="50" t="s">
        <v>144</v>
      </c>
      <c r="I6810" s="53">
        <v>48</v>
      </c>
      <c r="J6810" s="61">
        <v>0.54</v>
      </c>
      <c r="K6810" s="239">
        <f t="shared" si="401"/>
        <v>0.48828125</v>
      </c>
    </row>
    <row r="6811" spans="4:11" x14ac:dyDescent="0.2">
      <c r="D6811" s="195" t="s">
        <v>434</v>
      </c>
      <c r="E6811" s="53" t="s">
        <v>217</v>
      </c>
      <c r="F6811" s="53" t="s">
        <v>146</v>
      </c>
      <c r="G6811" s="50" t="s">
        <v>138</v>
      </c>
      <c r="H6811" s="50" t="s">
        <v>144</v>
      </c>
      <c r="I6811" s="53">
        <v>49</v>
      </c>
      <c r="J6811" s="61">
        <v>1.43</v>
      </c>
      <c r="K6811" s="239">
        <f t="shared" si="401"/>
        <v>1.2154799445809144</v>
      </c>
    </row>
    <row r="6812" spans="4:11" x14ac:dyDescent="0.2">
      <c r="D6812" s="195" t="s">
        <v>434</v>
      </c>
      <c r="E6812" s="53" t="s">
        <v>217</v>
      </c>
      <c r="F6812" s="53" t="s">
        <v>146</v>
      </c>
      <c r="G6812" s="50" t="s">
        <v>138</v>
      </c>
      <c r="H6812" s="50" t="s">
        <v>144</v>
      </c>
      <c r="I6812" s="53">
        <v>44</v>
      </c>
      <c r="J6812" s="61">
        <v>0.96</v>
      </c>
      <c r="K6812" s="239">
        <f t="shared" si="401"/>
        <v>1.1269722013523666</v>
      </c>
    </row>
    <row r="6813" spans="4:11" x14ac:dyDescent="0.2">
      <c r="D6813" s="195" t="s">
        <v>434</v>
      </c>
      <c r="E6813" s="53" t="s">
        <v>217</v>
      </c>
      <c r="F6813" s="53" t="s">
        <v>146</v>
      </c>
      <c r="G6813" s="50" t="s">
        <v>138</v>
      </c>
      <c r="H6813" s="50" t="s">
        <v>144</v>
      </c>
      <c r="I6813" s="53">
        <v>40</v>
      </c>
      <c r="J6813" s="61">
        <v>0.74</v>
      </c>
      <c r="K6813" s="239">
        <f t="shared" si="401"/>
        <v>1.15625</v>
      </c>
    </row>
    <row r="6814" spans="4:11" x14ac:dyDescent="0.2">
      <c r="D6814" s="195" t="s">
        <v>434</v>
      </c>
      <c r="E6814" s="53" t="s">
        <v>217</v>
      </c>
      <c r="F6814" s="53" t="s">
        <v>146</v>
      </c>
      <c r="G6814" s="50" t="s">
        <v>138</v>
      </c>
      <c r="H6814" s="50" t="s">
        <v>144</v>
      </c>
      <c r="I6814" s="53">
        <v>39</v>
      </c>
      <c r="J6814" s="61">
        <v>0.64</v>
      </c>
      <c r="K6814" s="239">
        <f t="shared" si="401"/>
        <v>1.0789123215158718</v>
      </c>
    </row>
    <row r="6815" spans="4:11" x14ac:dyDescent="0.2">
      <c r="D6815" s="195" t="s">
        <v>434</v>
      </c>
      <c r="E6815" s="53" t="s">
        <v>217</v>
      </c>
      <c r="F6815" s="53" t="s">
        <v>146</v>
      </c>
      <c r="G6815" s="50" t="s">
        <v>138</v>
      </c>
      <c r="H6815" s="50" t="s">
        <v>144</v>
      </c>
      <c r="I6815" s="53">
        <v>37</v>
      </c>
      <c r="J6815" s="61">
        <v>0.46</v>
      </c>
      <c r="K6815" s="239">
        <f t="shared" si="401"/>
        <v>0.90813969557578034</v>
      </c>
    </row>
    <row r="6816" spans="4:11" x14ac:dyDescent="0.2">
      <c r="D6816" s="195" t="s">
        <v>434</v>
      </c>
      <c r="E6816" s="53" t="s">
        <v>217</v>
      </c>
      <c r="F6816" s="53" t="s">
        <v>146</v>
      </c>
      <c r="G6816" s="50" t="s">
        <v>138</v>
      </c>
      <c r="H6816" s="50" t="s">
        <v>144</v>
      </c>
      <c r="I6816" s="53">
        <v>52</v>
      </c>
      <c r="J6816" s="61">
        <v>1.63</v>
      </c>
      <c r="K6816" s="239">
        <f t="shared" si="401"/>
        <v>1.1592512517068729</v>
      </c>
    </row>
    <row r="6817" spans="4:11" x14ac:dyDescent="0.2">
      <c r="D6817" s="195" t="s">
        <v>434</v>
      </c>
      <c r="E6817" s="53" t="s">
        <v>217</v>
      </c>
      <c r="F6817" s="53" t="s">
        <v>146</v>
      </c>
      <c r="G6817" s="50" t="s">
        <v>138</v>
      </c>
      <c r="H6817" s="50" t="s">
        <v>144</v>
      </c>
      <c r="I6817" s="53">
        <v>55</v>
      </c>
      <c r="J6817" s="61">
        <v>1.95</v>
      </c>
      <c r="K6817" s="239">
        <f t="shared" si="401"/>
        <v>1.1720510894064613</v>
      </c>
    </row>
    <row r="6818" spans="4:11" x14ac:dyDescent="0.2">
      <c r="D6818" s="195" t="s">
        <v>434</v>
      </c>
      <c r="E6818" s="53" t="s">
        <v>217</v>
      </c>
      <c r="F6818" s="53" t="s">
        <v>146</v>
      </c>
      <c r="G6818" s="50" t="s">
        <v>138</v>
      </c>
      <c r="H6818" s="50" t="s">
        <v>144</v>
      </c>
      <c r="I6818" s="53">
        <v>60</v>
      </c>
      <c r="J6818" s="61">
        <v>2.31</v>
      </c>
      <c r="K6818" s="239">
        <f t="shared" ref="K6818:K6881" si="402">IF(J6818="","",(J6818*100000)/(I6818^3))</f>
        <v>1.0694444444444444</v>
      </c>
    </row>
    <row r="6819" spans="4:11" x14ac:dyDescent="0.2">
      <c r="D6819" s="195" t="s">
        <v>434</v>
      </c>
      <c r="E6819" s="53" t="s">
        <v>219</v>
      </c>
      <c r="F6819" s="53" t="s">
        <v>146</v>
      </c>
      <c r="G6819" s="50" t="s">
        <v>138</v>
      </c>
      <c r="H6819" s="50" t="s">
        <v>144</v>
      </c>
      <c r="I6819" s="53">
        <v>45</v>
      </c>
      <c r="J6819" s="61">
        <v>0.97</v>
      </c>
      <c r="K6819" s="239">
        <f t="shared" si="402"/>
        <v>1.0644718792866941</v>
      </c>
    </row>
    <row r="6820" spans="4:11" x14ac:dyDescent="0.2">
      <c r="D6820" s="195" t="s">
        <v>434</v>
      </c>
      <c r="E6820" s="53" t="s">
        <v>219</v>
      </c>
      <c r="F6820" s="53" t="s">
        <v>146</v>
      </c>
      <c r="G6820" s="50" t="s">
        <v>138</v>
      </c>
      <c r="H6820" s="50" t="s">
        <v>144</v>
      </c>
      <c r="I6820" s="53">
        <v>38</v>
      </c>
      <c r="J6820" s="61">
        <v>0.73</v>
      </c>
      <c r="K6820" s="239">
        <f t="shared" si="402"/>
        <v>1.3303688584341742</v>
      </c>
    </row>
    <row r="6821" spans="4:11" x14ac:dyDescent="0.2">
      <c r="D6821" s="195" t="s">
        <v>434</v>
      </c>
      <c r="E6821" s="53" t="s">
        <v>219</v>
      </c>
      <c r="F6821" s="53" t="s">
        <v>146</v>
      </c>
      <c r="G6821" s="50" t="s">
        <v>138</v>
      </c>
      <c r="H6821" s="50" t="s">
        <v>144</v>
      </c>
      <c r="I6821" s="53">
        <v>36</v>
      </c>
      <c r="J6821" s="61">
        <v>0.48</v>
      </c>
      <c r="K6821" s="239">
        <f t="shared" si="402"/>
        <v>1.0288065843621399</v>
      </c>
    </row>
    <row r="6822" spans="4:11" x14ac:dyDescent="0.2">
      <c r="D6822" s="195" t="s">
        <v>434</v>
      </c>
      <c r="E6822" s="53" t="s">
        <v>219</v>
      </c>
      <c r="F6822" s="53" t="s">
        <v>146</v>
      </c>
      <c r="G6822" s="50" t="s">
        <v>138</v>
      </c>
      <c r="H6822" s="50" t="s">
        <v>144</v>
      </c>
      <c r="I6822" s="53">
        <v>43</v>
      </c>
      <c r="J6822" s="61">
        <v>0.93</v>
      </c>
      <c r="K6822" s="239">
        <f t="shared" si="402"/>
        <v>1.1697083275686417</v>
      </c>
    </row>
    <row r="6823" spans="4:11" x14ac:dyDescent="0.2">
      <c r="D6823" s="195" t="s">
        <v>434</v>
      </c>
      <c r="E6823" s="53" t="s">
        <v>219</v>
      </c>
      <c r="F6823" s="53" t="s">
        <v>146</v>
      </c>
      <c r="G6823" s="50" t="s">
        <v>138</v>
      </c>
      <c r="H6823" s="50" t="s">
        <v>144</v>
      </c>
      <c r="I6823" s="53">
        <v>43</v>
      </c>
      <c r="J6823" s="61">
        <v>1.43</v>
      </c>
      <c r="K6823" s="239">
        <f t="shared" si="402"/>
        <v>1.7985837724980192</v>
      </c>
    </row>
    <row r="6824" spans="4:11" x14ac:dyDescent="0.2">
      <c r="D6824" s="195" t="s">
        <v>434</v>
      </c>
      <c r="E6824" s="53" t="s">
        <v>219</v>
      </c>
      <c r="F6824" s="53" t="s">
        <v>146</v>
      </c>
      <c r="G6824" s="50" t="s">
        <v>138</v>
      </c>
      <c r="H6824" s="50" t="s">
        <v>144</v>
      </c>
      <c r="I6824" s="53">
        <v>37</v>
      </c>
      <c r="J6824" s="61">
        <v>0.54</v>
      </c>
      <c r="K6824" s="239">
        <f t="shared" si="402"/>
        <v>1.0660770339367855</v>
      </c>
    </row>
    <row r="6825" spans="4:11" x14ac:dyDescent="0.2">
      <c r="D6825" s="195" t="s">
        <v>434</v>
      </c>
      <c r="E6825" s="53" t="s">
        <v>219</v>
      </c>
      <c r="F6825" s="53" t="s">
        <v>146</v>
      </c>
      <c r="G6825" s="50" t="s">
        <v>138</v>
      </c>
      <c r="H6825" s="50" t="s">
        <v>144</v>
      </c>
      <c r="I6825" s="53">
        <v>38</v>
      </c>
      <c r="J6825" s="61">
        <v>0.62</v>
      </c>
      <c r="K6825" s="239">
        <f t="shared" si="402"/>
        <v>1.1299023181221752</v>
      </c>
    </row>
    <row r="6826" spans="4:11" x14ac:dyDescent="0.2">
      <c r="D6826" s="195" t="s">
        <v>434</v>
      </c>
      <c r="E6826" s="53" t="s">
        <v>221</v>
      </c>
      <c r="F6826" s="53" t="s">
        <v>146</v>
      </c>
      <c r="G6826" s="50" t="s">
        <v>138</v>
      </c>
      <c r="H6826" s="50" t="s">
        <v>144</v>
      </c>
      <c r="I6826" s="53">
        <v>60</v>
      </c>
      <c r="J6826" s="61">
        <v>2.5099999999999998</v>
      </c>
      <c r="K6826" s="239">
        <f t="shared" si="402"/>
        <v>1.162037037037037</v>
      </c>
    </row>
    <row r="6827" spans="4:11" x14ac:dyDescent="0.2">
      <c r="D6827" s="195" t="s">
        <v>434</v>
      </c>
      <c r="E6827" s="53" t="s">
        <v>221</v>
      </c>
      <c r="F6827" s="53" t="s">
        <v>146</v>
      </c>
      <c r="G6827" s="50" t="s">
        <v>138</v>
      </c>
      <c r="H6827" s="50" t="s">
        <v>144</v>
      </c>
      <c r="I6827" s="53">
        <v>40</v>
      </c>
      <c r="J6827" s="61">
        <v>0.68</v>
      </c>
      <c r="K6827" s="239">
        <f t="shared" si="402"/>
        <v>1.0625</v>
      </c>
    </row>
    <row r="6828" spans="4:11" x14ac:dyDescent="0.2">
      <c r="D6828" s="195" t="s">
        <v>434</v>
      </c>
      <c r="E6828" s="53" t="s">
        <v>221</v>
      </c>
      <c r="F6828" s="53" t="s">
        <v>146</v>
      </c>
      <c r="G6828" s="50" t="s">
        <v>138</v>
      </c>
      <c r="H6828" s="50" t="s">
        <v>144</v>
      </c>
      <c r="I6828" s="53">
        <v>40</v>
      </c>
      <c r="J6828" s="61">
        <v>0.71</v>
      </c>
      <c r="K6828" s="239">
        <f t="shared" si="402"/>
        <v>1.109375</v>
      </c>
    </row>
    <row r="6829" spans="4:11" x14ac:dyDescent="0.2">
      <c r="D6829" s="195" t="s">
        <v>434</v>
      </c>
      <c r="E6829" s="53" t="s">
        <v>221</v>
      </c>
      <c r="F6829" s="53" t="s">
        <v>146</v>
      </c>
      <c r="G6829" s="50" t="s">
        <v>138</v>
      </c>
      <c r="H6829" s="50" t="s">
        <v>144</v>
      </c>
      <c r="I6829" s="53">
        <v>40</v>
      </c>
      <c r="J6829" s="61">
        <v>0.73</v>
      </c>
      <c r="K6829" s="239">
        <f t="shared" si="402"/>
        <v>1.140625</v>
      </c>
    </row>
    <row r="6830" spans="4:11" x14ac:dyDescent="0.2">
      <c r="D6830" s="195" t="s">
        <v>434</v>
      </c>
      <c r="E6830" s="53" t="s">
        <v>221</v>
      </c>
      <c r="F6830" s="53" t="s">
        <v>146</v>
      </c>
      <c r="G6830" s="50" t="s">
        <v>138</v>
      </c>
      <c r="H6830" s="50" t="s">
        <v>144</v>
      </c>
      <c r="I6830" s="53">
        <v>49</v>
      </c>
      <c r="J6830" s="61">
        <v>0.65</v>
      </c>
      <c r="K6830" s="239">
        <f t="shared" si="402"/>
        <v>0.55249088390041567</v>
      </c>
    </row>
    <row r="6831" spans="4:11" x14ac:dyDescent="0.2">
      <c r="D6831" s="195" t="s">
        <v>434</v>
      </c>
      <c r="E6831" s="53" t="s">
        <v>221</v>
      </c>
      <c r="F6831" s="53" t="s">
        <v>146</v>
      </c>
      <c r="G6831" s="50" t="s">
        <v>138</v>
      </c>
      <c r="H6831" s="50" t="s">
        <v>144</v>
      </c>
      <c r="I6831" s="53">
        <v>53</v>
      </c>
      <c r="J6831" s="61">
        <v>0.94</v>
      </c>
      <c r="K6831" s="239">
        <f t="shared" si="402"/>
        <v>0.63139370084029101</v>
      </c>
    </row>
    <row r="6832" spans="4:11" x14ac:dyDescent="0.2">
      <c r="D6832" s="195" t="s">
        <v>434</v>
      </c>
      <c r="E6832" s="53" t="s">
        <v>221</v>
      </c>
      <c r="F6832" s="53" t="s">
        <v>146</v>
      </c>
      <c r="G6832" s="50" t="s">
        <v>138</v>
      </c>
      <c r="H6832" s="50" t="s">
        <v>144</v>
      </c>
      <c r="I6832" s="53">
        <v>49</v>
      </c>
      <c r="J6832" s="61">
        <v>1.31</v>
      </c>
      <c r="K6832" s="239">
        <f t="shared" si="402"/>
        <v>1.1134816275531454</v>
      </c>
    </row>
    <row r="6833" spans="4:11" x14ac:dyDescent="0.2">
      <c r="D6833" s="195" t="s">
        <v>434</v>
      </c>
      <c r="E6833" s="53" t="s">
        <v>221</v>
      </c>
      <c r="F6833" s="53" t="s">
        <v>146</v>
      </c>
      <c r="G6833" s="50" t="s">
        <v>138</v>
      </c>
      <c r="H6833" s="50" t="s">
        <v>144</v>
      </c>
      <c r="I6833" s="53">
        <v>50</v>
      </c>
      <c r="J6833" s="61">
        <v>1.47</v>
      </c>
      <c r="K6833" s="239">
        <f t="shared" si="402"/>
        <v>1.1759999999999999</v>
      </c>
    </row>
    <row r="6834" spans="4:11" x14ac:dyDescent="0.2">
      <c r="D6834" s="195" t="s">
        <v>434</v>
      </c>
      <c r="E6834" s="53" t="s">
        <v>221</v>
      </c>
      <c r="F6834" s="53" t="s">
        <v>146</v>
      </c>
      <c r="G6834" s="50" t="s">
        <v>138</v>
      </c>
      <c r="H6834" s="50" t="s">
        <v>144</v>
      </c>
      <c r="I6834" s="53">
        <v>41</v>
      </c>
      <c r="J6834" s="61">
        <v>0.83</v>
      </c>
      <c r="K6834" s="239">
        <f t="shared" si="402"/>
        <v>1.2042773610365491</v>
      </c>
    </row>
    <row r="6835" spans="4:11" x14ac:dyDescent="0.2">
      <c r="D6835" s="195" t="s">
        <v>434</v>
      </c>
      <c r="E6835" s="53" t="s">
        <v>221</v>
      </c>
      <c r="F6835" s="53" t="s">
        <v>146</v>
      </c>
      <c r="G6835" s="50" t="s">
        <v>138</v>
      </c>
      <c r="H6835" s="50" t="s">
        <v>144</v>
      </c>
      <c r="I6835" s="53">
        <v>50</v>
      </c>
      <c r="J6835" s="61">
        <v>1.54</v>
      </c>
      <c r="K6835" s="239">
        <f t="shared" si="402"/>
        <v>1.232</v>
      </c>
    </row>
    <row r="6836" spans="4:11" x14ac:dyDescent="0.2">
      <c r="D6836" s="195" t="s">
        <v>434</v>
      </c>
      <c r="E6836" s="53" t="s">
        <v>221</v>
      </c>
      <c r="F6836" s="53" t="s">
        <v>146</v>
      </c>
      <c r="G6836" s="50" t="s">
        <v>138</v>
      </c>
      <c r="H6836" s="50" t="s">
        <v>144</v>
      </c>
      <c r="I6836" s="53">
        <v>49</v>
      </c>
      <c r="J6836" s="61">
        <v>1.51</v>
      </c>
      <c r="K6836" s="239">
        <f t="shared" si="402"/>
        <v>1.2834788225994271</v>
      </c>
    </row>
    <row r="6837" spans="4:11" x14ac:dyDescent="0.2">
      <c r="D6837" s="195" t="s">
        <v>434</v>
      </c>
      <c r="E6837" s="53" t="s">
        <v>221</v>
      </c>
      <c r="F6837" s="53" t="s">
        <v>146</v>
      </c>
      <c r="G6837" s="50" t="s">
        <v>138</v>
      </c>
      <c r="H6837" s="50" t="s">
        <v>144</v>
      </c>
      <c r="I6837" s="53">
        <v>52</v>
      </c>
      <c r="J6837" s="61">
        <v>1.66</v>
      </c>
      <c r="K6837" s="239">
        <f t="shared" si="402"/>
        <v>1.180587164314975</v>
      </c>
    </row>
    <row r="6838" spans="4:11" x14ac:dyDescent="0.2">
      <c r="D6838" s="195" t="s">
        <v>434</v>
      </c>
      <c r="E6838" s="53" t="s">
        <v>221</v>
      </c>
      <c r="F6838" s="53" t="s">
        <v>146</v>
      </c>
      <c r="G6838" s="50" t="s">
        <v>138</v>
      </c>
      <c r="H6838" s="50" t="s">
        <v>144</v>
      </c>
      <c r="I6838" s="53">
        <v>53</v>
      </c>
      <c r="J6838" s="61">
        <v>1.75</v>
      </c>
      <c r="K6838" s="239">
        <f t="shared" si="402"/>
        <v>1.1754669962452227</v>
      </c>
    </row>
    <row r="6839" spans="4:11" x14ac:dyDescent="0.2">
      <c r="D6839" s="195" t="s">
        <v>434</v>
      </c>
      <c r="E6839" s="53" t="s">
        <v>221</v>
      </c>
      <c r="F6839" s="53" t="s">
        <v>146</v>
      </c>
      <c r="G6839" s="50" t="s">
        <v>138</v>
      </c>
      <c r="H6839" s="50" t="s">
        <v>144</v>
      </c>
      <c r="I6839" s="53">
        <v>49</v>
      </c>
      <c r="J6839" s="61">
        <v>1.43</v>
      </c>
      <c r="K6839" s="239">
        <f t="shared" si="402"/>
        <v>1.2154799445809144</v>
      </c>
    </row>
    <row r="6840" spans="4:11" x14ac:dyDescent="0.2">
      <c r="D6840" s="195" t="s">
        <v>434</v>
      </c>
      <c r="E6840" s="53" t="s">
        <v>221</v>
      </c>
      <c r="F6840" s="53" t="s">
        <v>146</v>
      </c>
      <c r="G6840" s="50" t="s">
        <v>138</v>
      </c>
      <c r="H6840" s="50" t="s">
        <v>144</v>
      </c>
      <c r="I6840" s="53">
        <v>54</v>
      </c>
      <c r="J6840" s="61">
        <v>1.76</v>
      </c>
      <c r="K6840" s="239">
        <f t="shared" si="402"/>
        <v>1.117715795356399</v>
      </c>
    </row>
    <row r="6841" spans="4:11" x14ac:dyDescent="0.2">
      <c r="D6841" s="195" t="s">
        <v>434</v>
      </c>
      <c r="E6841" s="53" t="s">
        <v>221</v>
      </c>
      <c r="F6841" s="53" t="s">
        <v>146</v>
      </c>
      <c r="G6841" s="50" t="s">
        <v>138</v>
      </c>
      <c r="H6841" s="50" t="s">
        <v>144</v>
      </c>
      <c r="I6841" s="53">
        <v>44</v>
      </c>
      <c r="J6841" s="61">
        <v>1.1299999999999999</v>
      </c>
      <c r="K6841" s="239">
        <f t="shared" si="402"/>
        <v>1.3265401953418481</v>
      </c>
    </row>
    <row r="6842" spans="4:11" x14ac:dyDescent="0.2">
      <c r="D6842" s="195" t="s">
        <v>434</v>
      </c>
      <c r="E6842" s="53" t="s">
        <v>221</v>
      </c>
      <c r="F6842" s="53" t="s">
        <v>146</v>
      </c>
      <c r="G6842" s="50" t="s">
        <v>138</v>
      </c>
      <c r="H6842" s="50" t="s">
        <v>144</v>
      </c>
      <c r="I6842" s="53">
        <v>46</v>
      </c>
      <c r="J6842" s="61">
        <v>1.1100000000000001</v>
      </c>
      <c r="K6842" s="239">
        <f t="shared" si="402"/>
        <v>1.1403797156242297</v>
      </c>
    </row>
    <row r="6843" spans="4:11" x14ac:dyDescent="0.2">
      <c r="D6843" s="195" t="s">
        <v>434</v>
      </c>
      <c r="E6843" s="53" t="s">
        <v>221</v>
      </c>
      <c r="F6843" s="53" t="s">
        <v>146</v>
      </c>
      <c r="G6843" s="50" t="s">
        <v>138</v>
      </c>
      <c r="H6843" s="50" t="s">
        <v>144</v>
      </c>
      <c r="I6843" s="53">
        <v>41</v>
      </c>
      <c r="J6843" s="61">
        <v>0.84</v>
      </c>
      <c r="K6843" s="239">
        <f t="shared" si="402"/>
        <v>1.2187867268321702</v>
      </c>
    </row>
    <row r="6844" spans="4:11" x14ac:dyDescent="0.2">
      <c r="D6844" s="195" t="s">
        <v>434</v>
      </c>
      <c r="E6844" s="53" t="s">
        <v>221</v>
      </c>
      <c r="F6844" s="53" t="s">
        <v>146</v>
      </c>
      <c r="G6844" s="50" t="s">
        <v>138</v>
      </c>
      <c r="H6844" s="50" t="s">
        <v>144</v>
      </c>
      <c r="I6844" s="53">
        <v>45</v>
      </c>
      <c r="J6844" s="61">
        <v>1.1100000000000001</v>
      </c>
      <c r="K6844" s="239">
        <f t="shared" si="402"/>
        <v>1.2181069958847739</v>
      </c>
    </row>
    <row r="6845" spans="4:11" x14ac:dyDescent="0.2">
      <c r="D6845" s="195" t="s">
        <v>434</v>
      </c>
      <c r="E6845" s="53" t="s">
        <v>221</v>
      </c>
      <c r="F6845" s="53" t="s">
        <v>146</v>
      </c>
      <c r="G6845" s="50" t="s">
        <v>138</v>
      </c>
      <c r="H6845" s="50" t="s">
        <v>144</v>
      </c>
      <c r="I6845" s="53">
        <v>47</v>
      </c>
      <c r="J6845" s="61">
        <v>1.1299999999999999</v>
      </c>
      <c r="K6845" s="239">
        <f t="shared" si="402"/>
        <v>1.0883908189900118</v>
      </c>
    </row>
    <row r="6846" spans="4:11" x14ac:dyDescent="0.2">
      <c r="D6846" s="195" t="s">
        <v>434</v>
      </c>
      <c r="E6846" s="53" t="s">
        <v>221</v>
      </c>
      <c r="F6846" s="53" t="s">
        <v>146</v>
      </c>
      <c r="G6846" s="50" t="s">
        <v>138</v>
      </c>
      <c r="H6846" s="50" t="s">
        <v>144</v>
      </c>
      <c r="I6846" s="53">
        <v>46</v>
      </c>
      <c r="J6846" s="61">
        <v>1.07</v>
      </c>
      <c r="K6846" s="239">
        <f t="shared" si="402"/>
        <v>1.0992849510972302</v>
      </c>
    </row>
    <row r="6847" spans="4:11" x14ac:dyDescent="0.2">
      <c r="D6847" s="195" t="s">
        <v>434</v>
      </c>
      <c r="E6847" s="53" t="s">
        <v>221</v>
      </c>
      <c r="F6847" s="53" t="s">
        <v>146</v>
      </c>
      <c r="G6847" s="50" t="s">
        <v>138</v>
      </c>
      <c r="H6847" s="50" t="s">
        <v>144</v>
      </c>
      <c r="I6847" s="53">
        <v>49</v>
      </c>
      <c r="J6847" s="61">
        <v>1.5</v>
      </c>
      <c r="K6847" s="239">
        <f t="shared" si="402"/>
        <v>1.2749789628471131</v>
      </c>
    </row>
    <row r="6848" spans="4:11" x14ac:dyDescent="0.2">
      <c r="D6848" s="195" t="s">
        <v>434</v>
      </c>
      <c r="E6848" s="53" t="s">
        <v>221</v>
      </c>
      <c r="F6848" s="53" t="s">
        <v>146</v>
      </c>
      <c r="G6848" s="50" t="s">
        <v>138</v>
      </c>
      <c r="H6848" s="50" t="s">
        <v>144</v>
      </c>
      <c r="I6848" s="53">
        <v>52</v>
      </c>
      <c r="J6848" s="61">
        <v>1.68</v>
      </c>
      <c r="K6848" s="239">
        <f t="shared" si="402"/>
        <v>1.1948111060537097</v>
      </c>
    </row>
    <row r="6849" spans="4:11" x14ac:dyDescent="0.2">
      <c r="D6849" s="195" t="s">
        <v>434</v>
      </c>
      <c r="E6849" s="53" t="s">
        <v>221</v>
      </c>
      <c r="F6849" s="53" t="s">
        <v>146</v>
      </c>
      <c r="G6849" s="50" t="s">
        <v>138</v>
      </c>
      <c r="H6849" s="50" t="s">
        <v>144</v>
      </c>
      <c r="I6849" s="53">
        <v>43</v>
      </c>
      <c r="J6849" s="61">
        <v>0.94</v>
      </c>
      <c r="K6849" s="239">
        <f t="shared" si="402"/>
        <v>1.1822858364672293</v>
      </c>
    </row>
    <row r="6850" spans="4:11" x14ac:dyDescent="0.2">
      <c r="D6850" s="195" t="s">
        <v>434</v>
      </c>
      <c r="E6850" s="53" t="s">
        <v>223</v>
      </c>
      <c r="F6850" s="53" t="s">
        <v>146</v>
      </c>
      <c r="G6850" s="50" t="s">
        <v>138</v>
      </c>
      <c r="H6850" s="50" t="s">
        <v>144</v>
      </c>
      <c r="I6850" s="53">
        <v>39</v>
      </c>
      <c r="J6850" s="61">
        <v>0.47</v>
      </c>
      <c r="K6850" s="239">
        <f t="shared" si="402"/>
        <v>0.7923262361132184</v>
      </c>
    </row>
    <row r="6851" spans="4:11" x14ac:dyDescent="0.2">
      <c r="D6851" s="195" t="s">
        <v>434</v>
      </c>
      <c r="E6851" s="53" t="s">
        <v>223</v>
      </c>
      <c r="F6851" s="53" t="s">
        <v>146</v>
      </c>
      <c r="G6851" s="50" t="s">
        <v>138</v>
      </c>
      <c r="H6851" s="50" t="s">
        <v>144</v>
      </c>
      <c r="I6851" s="53">
        <v>44</v>
      </c>
      <c r="J6851" s="61">
        <v>1.02</v>
      </c>
      <c r="K6851" s="239">
        <f t="shared" si="402"/>
        <v>1.1974079639368895</v>
      </c>
    </row>
    <row r="6852" spans="4:11" x14ac:dyDescent="0.2">
      <c r="D6852" s="195" t="s">
        <v>434</v>
      </c>
      <c r="E6852" s="53" t="s">
        <v>223</v>
      </c>
      <c r="F6852" s="53" t="s">
        <v>146</v>
      </c>
      <c r="G6852" s="50" t="s">
        <v>138</v>
      </c>
      <c r="H6852" s="50" t="s">
        <v>144</v>
      </c>
      <c r="I6852" s="53">
        <v>39</v>
      </c>
      <c r="J6852" s="61">
        <v>1.1499999999999999</v>
      </c>
      <c r="K6852" s="239">
        <f t="shared" si="402"/>
        <v>1.938670577723832</v>
      </c>
    </row>
    <row r="6853" spans="4:11" x14ac:dyDescent="0.2">
      <c r="D6853" s="195" t="s">
        <v>434</v>
      </c>
      <c r="E6853" s="53" t="s">
        <v>186</v>
      </c>
      <c r="F6853" s="53" t="s">
        <v>146</v>
      </c>
      <c r="G6853" s="50" t="s">
        <v>138</v>
      </c>
      <c r="H6853" s="50" t="s">
        <v>144</v>
      </c>
      <c r="I6853" s="53">
        <v>48</v>
      </c>
      <c r="J6853" s="61">
        <v>1.29</v>
      </c>
      <c r="K6853" s="239">
        <f t="shared" si="402"/>
        <v>1.1664496527777777</v>
      </c>
    </row>
    <row r="6854" spans="4:11" x14ac:dyDescent="0.2">
      <c r="D6854" s="195" t="s">
        <v>434</v>
      </c>
      <c r="E6854" s="53" t="s">
        <v>186</v>
      </c>
      <c r="F6854" s="53" t="s">
        <v>146</v>
      </c>
      <c r="G6854" s="50" t="s">
        <v>138</v>
      </c>
      <c r="H6854" s="50" t="s">
        <v>144</v>
      </c>
      <c r="I6854" s="53">
        <v>46</v>
      </c>
      <c r="J6854" s="61">
        <v>1.1299999999999999</v>
      </c>
      <c r="K6854" s="239">
        <f t="shared" si="402"/>
        <v>1.1609270978877289</v>
      </c>
    </row>
    <row r="6855" spans="4:11" x14ac:dyDescent="0.2">
      <c r="D6855" s="195" t="s">
        <v>434</v>
      </c>
      <c r="E6855" s="53" t="s">
        <v>186</v>
      </c>
      <c r="F6855" s="53" t="s">
        <v>146</v>
      </c>
      <c r="G6855" s="50" t="s">
        <v>138</v>
      </c>
      <c r="H6855" s="50" t="s">
        <v>144</v>
      </c>
      <c r="I6855" s="53">
        <v>44</v>
      </c>
      <c r="J6855" s="61">
        <v>1.1100000000000001</v>
      </c>
      <c r="K6855" s="239">
        <f t="shared" si="402"/>
        <v>1.3030616078136741</v>
      </c>
    </row>
    <row r="6856" spans="4:11" x14ac:dyDescent="0.2">
      <c r="D6856" s="195" t="s">
        <v>434</v>
      </c>
      <c r="E6856" s="53" t="s">
        <v>186</v>
      </c>
      <c r="F6856" s="53" t="s">
        <v>146</v>
      </c>
      <c r="G6856" s="50" t="s">
        <v>138</v>
      </c>
      <c r="H6856" s="50" t="s">
        <v>144</v>
      </c>
      <c r="I6856" s="53">
        <v>45</v>
      </c>
      <c r="J6856" s="61">
        <v>1.05</v>
      </c>
      <c r="K6856" s="239">
        <f t="shared" si="402"/>
        <v>1.1522633744855968</v>
      </c>
    </row>
    <row r="6857" spans="4:11" x14ac:dyDescent="0.2">
      <c r="D6857" s="195" t="s">
        <v>434</v>
      </c>
      <c r="E6857" s="53" t="s">
        <v>186</v>
      </c>
      <c r="F6857" s="53" t="s">
        <v>146</v>
      </c>
      <c r="G6857" s="50" t="s">
        <v>138</v>
      </c>
      <c r="H6857" s="50" t="s">
        <v>144</v>
      </c>
      <c r="I6857" s="53">
        <v>56</v>
      </c>
      <c r="J6857" s="61">
        <v>2.73</v>
      </c>
      <c r="K6857" s="239">
        <f t="shared" si="402"/>
        <v>1.5545280612244898</v>
      </c>
    </row>
    <row r="6858" spans="4:11" x14ac:dyDescent="0.2">
      <c r="D6858" s="195" t="s">
        <v>434</v>
      </c>
      <c r="E6858" s="53" t="s">
        <v>186</v>
      </c>
      <c r="F6858" s="53" t="s">
        <v>146</v>
      </c>
      <c r="G6858" s="50" t="s">
        <v>138</v>
      </c>
      <c r="H6858" s="50" t="s">
        <v>144</v>
      </c>
      <c r="I6858" s="53">
        <v>48</v>
      </c>
      <c r="J6858" s="61">
        <v>1.45</v>
      </c>
      <c r="K6858" s="239">
        <f t="shared" si="402"/>
        <v>1.3111255787037037</v>
      </c>
    </row>
    <row r="6859" spans="4:11" x14ac:dyDescent="0.2">
      <c r="D6859" s="195" t="s">
        <v>434</v>
      </c>
      <c r="E6859" s="53" t="s">
        <v>186</v>
      </c>
      <c r="F6859" s="53" t="s">
        <v>146</v>
      </c>
      <c r="G6859" s="50" t="s">
        <v>138</v>
      </c>
      <c r="H6859" s="50" t="s">
        <v>144</v>
      </c>
      <c r="I6859" s="53">
        <v>42</v>
      </c>
      <c r="J6859" s="61">
        <v>0.79</v>
      </c>
      <c r="K6859" s="239">
        <f t="shared" si="402"/>
        <v>1.0662995356872909</v>
      </c>
    </row>
    <row r="6860" spans="4:11" x14ac:dyDescent="0.2">
      <c r="D6860" s="195" t="s">
        <v>434</v>
      </c>
      <c r="E6860" s="53" t="s">
        <v>186</v>
      </c>
      <c r="F6860" s="53" t="s">
        <v>146</v>
      </c>
      <c r="G6860" s="50" t="s">
        <v>138</v>
      </c>
      <c r="H6860" s="50" t="s">
        <v>144</v>
      </c>
      <c r="I6860" s="53">
        <v>45</v>
      </c>
      <c r="J6860" s="61">
        <v>1.2</v>
      </c>
      <c r="K6860" s="239">
        <f t="shared" si="402"/>
        <v>1.3168724279835391</v>
      </c>
    </row>
    <row r="6861" spans="4:11" x14ac:dyDescent="0.2">
      <c r="D6861" s="195" t="s">
        <v>434</v>
      </c>
      <c r="E6861" s="53" t="s">
        <v>186</v>
      </c>
      <c r="F6861" s="53" t="s">
        <v>146</v>
      </c>
      <c r="G6861" s="50" t="s">
        <v>138</v>
      </c>
      <c r="H6861" s="50" t="s">
        <v>144</v>
      </c>
      <c r="I6861" s="53">
        <v>52</v>
      </c>
      <c r="J6861" s="61">
        <v>1.67</v>
      </c>
      <c r="K6861" s="239">
        <f t="shared" si="402"/>
        <v>1.1876991351843422</v>
      </c>
    </row>
    <row r="6862" spans="4:11" x14ac:dyDescent="0.2">
      <c r="D6862" s="195" t="s">
        <v>434</v>
      </c>
      <c r="E6862" s="53" t="s">
        <v>186</v>
      </c>
      <c r="F6862" s="53" t="s">
        <v>146</v>
      </c>
      <c r="G6862" s="50" t="s">
        <v>138</v>
      </c>
      <c r="H6862" s="50" t="s">
        <v>144</v>
      </c>
      <c r="I6862" s="53">
        <v>53</v>
      </c>
      <c r="J6862" s="61">
        <v>1.92</v>
      </c>
      <c r="K6862" s="239">
        <f t="shared" si="402"/>
        <v>1.2896552187376156</v>
      </c>
    </row>
    <row r="6863" spans="4:11" x14ac:dyDescent="0.2">
      <c r="D6863" s="195" t="s">
        <v>434</v>
      </c>
      <c r="E6863" s="53" t="s">
        <v>186</v>
      </c>
      <c r="F6863" s="53" t="s">
        <v>146</v>
      </c>
      <c r="G6863" s="50" t="s">
        <v>138</v>
      </c>
      <c r="H6863" s="50" t="s">
        <v>144</v>
      </c>
      <c r="I6863" s="53">
        <v>41</v>
      </c>
      <c r="J6863" s="61">
        <v>1.18</v>
      </c>
      <c r="K6863" s="239">
        <f t="shared" si="402"/>
        <v>1.7121051638832867</v>
      </c>
    </row>
    <row r="6864" spans="4:11" x14ac:dyDescent="0.2">
      <c r="D6864" s="195" t="s">
        <v>434</v>
      </c>
      <c r="E6864" s="53" t="s">
        <v>186</v>
      </c>
      <c r="F6864" s="53" t="s">
        <v>146</v>
      </c>
      <c r="G6864" s="50" t="s">
        <v>138</v>
      </c>
      <c r="H6864" s="50" t="s">
        <v>144</v>
      </c>
      <c r="I6864" s="53">
        <v>61</v>
      </c>
      <c r="J6864" s="61">
        <v>2.87</v>
      </c>
      <c r="K6864" s="239">
        <f t="shared" si="402"/>
        <v>1.2644230133799745</v>
      </c>
    </row>
    <row r="6865" spans="4:11" x14ac:dyDescent="0.2">
      <c r="D6865" s="195" t="s">
        <v>434</v>
      </c>
      <c r="E6865" s="53" t="s">
        <v>186</v>
      </c>
      <c r="F6865" s="53" t="s">
        <v>146</v>
      </c>
      <c r="G6865" s="50" t="s">
        <v>138</v>
      </c>
      <c r="H6865" s="50" t="s">
        <v>144</v>
      </c>
      <c r="I6865" s="53">
        <v>39</v>
      </c>
      <c r="J6865" s="61">
        <v>0.65</v>
      </c>
      <c r="K6865" s="239">
        <f t="shared" si="402"/>
        <v>1.0957703265395573</v>
      </c>
    </row>
    <row r="6866" spans="4:11" x14ac:dyDescent="0.2">
      <c r="D6866" s="195" t="s">
        <v>434</v>
      </c>
      <c r="E6866" s="53" t="s">
        <v>186</v>
      </c>
      <c r="F6866" s="53" t="s">
        <v>146</v>
      </c>
      <c r="G6866" s="50" t="s">
        <v>138</v>
      </c>
      <c r="H6866" s="50" t="s">
        <v>144</v>
      </c>
      <c r="I6866" s="53">
        <v>58</v>
      </c>
      <c r="J6866" s="61">
        <v>2.35</v>
      </c>
      <c r="K6866" s="239">
        <f t="shared" si="402"/>
        <v>1.2044364262577392</v>
      </c>
    </row>
    <row r="6867" spans="4:11" x14ac:dyDescent="0.2">
      <c r="D6867" s="195" t="s">
        <v>434</v>
      </c>
      <c r="E6867" s="53" t="s">
        <v>186</v>
      </c>
      <c r="F6867" s="53" t="s">
        <v>146</v>
      </c>
      <c r="G6867" s="50" t="s">
        <v>138</v>
      </c>
      <c r="H6867" s="50" t="s">
        <v>144</v>
      </c>
      <c r="I6867" s="53">
        <v>31</v>
      </c>
      <c r="J6867" s="61">
        <v>0.8</v>
      </c>
      <c r="K6867" s="239">
        <f t="shared" si="402"/>
        <v>2.6853747776174011</v>
      </c>
    </row>
    <row r="6868" spans="4:11" x14ac:dyDescent="0.2">
      <c r="D6868" s="195" t="s">
        <v>434</v>
      </c>
      <c r="E6868" s="53" t="s">
        <v>186</v>
      </c>
      <c r="F6868" s="53" t="s">
        <v>146</v>
      </c>
      <c r="G6868" s="50" t="s">
        <v>138</v>
      </c>
      <c r="H6868" s="50" t="s">
        <v>144</v>
      </c>
      <c r="I6868" s="53">
        <v>53</v>
      </c>
      <c r="J6868" s="61">
        <v>1.97</v>
      </c>
      <c r="K6868" s="239">
        <f t="shared" si="402"/>
        <v>1.3232399900589076</v>
      </c>
    </row>
    <row r="6869" spans="4:11" x14ac:dyDescent="0.2">
      <c r="D6869" s="195" t="s">
        <v>434</v>
      </c>
      <c r="E6869" s="53" t="s">
        <v>186</v>
      </c>
      <c r="F6869" s="53" t="s">
        <v>146</v>
      </c>
      <c r="G6869" s="50" t="s">
        <v>138</v>
      </c>
      <c r="H6869" s="50" t="s">
        <v>144</v>
      </c>
      <c r="I6869" s="53">
        <v>48</v>
      </c>
      <c r="J6869" s="61">
        <v>1.4</v>
      </c>
      <c r="K6869" s="239">
        <f t="shared" si="402"/>
        <v>1.2659143518518519</v>
      </c>
    </row>
    <row r="6870" spans="4:11" x14ac:dyDescent="0.2">
      <c r="D6870" s="195" t="s">
        <v>434</v>
      </c>
      <c r="E6870" s="53" t="s">
        <v>186</v>
      </c>
      <c r="F6870" s="53" t="s">
        <v>146</v>
      </c>
      <c r="G6870" s="50" t="s">
        <v>138</v>
      </c>
      <c r="H6870" s="50" t="s">
        <v>144</v>
      </c>
      <c r="I6870" s="53">
        <v>45</v>
      </c>
      <c r="J6870" s="61">
        <v>1.17</v>
      </c>
      <c r="K6870" s="239">
        <f t="shared" si="402"/>
        <v>1.2839506172839505</v>
      </c>
    </row>
    <row r="6871" spans="4:11" x14ac:dyDescent="0.2">
      <c r="D6871" s="195" t="s">
        <v>434</v>
      </c>
      <c r="E6871" s="53" t="s">
        <v>186</v>
      </c>
      <c r="F6871" s="53" t="s">
        <v>146</v>
      </c>
      <c r="G6871" s="50" t="s">
        <v>138</v>
      </c>
      <c r="H6871" s="50" t="s">
        <v>144</v>
      </c>
      <c r="I6871" s="53">
        <v>51</v>
      </c>
      <c r="J6871" s="61">
        <v>1.75</v>
      </c>
      <c r="K6871" s="239">
        <f t="shared" si="402"/>
        <v>1.3192512683658624</v>
      </c>
    </row>
    <row r="6872" spans="4:11" x14ac:dyDescent="0.2">
      <c r="D6872" s="195" t="s">
        <v>434</v>
      </c>
      <c r="E6872" s="53" t="s">
        <v>186</v>
      </c>
      <c r="F6872" s="53" t="s">
        <v>146</v>
      </c>
      <c r="G6872" s="50" t="s">
        <v>138</v>
      </c>
      <c r="H6872" s="50" t="s">
        <v>144</v>
      </c>
      <c r="I6872" s="53">
        <v>57</v>
      </c>
      <c r="J6872" s="61">
        <v>2.44</v>
      </c>
      <c r="K6872" s="239">
        <f t="shared" si="402"/>
        <v>1.3175443996263358</v>
      </c>
    </row>
    <row r="6873" spans="4:11" x14ac:dyDescent="0.2">
      <c r="D6873" s="195" t="s">
        <v>434</v>
      </c>
      <c r="E6873" s="53" t="s">
        <v>186</v>
      </c>
      <c r="F6873" s="53" t="s">
        <v>146</v>
      </c>
      <c r="G6873" s="50" t="s">
        <v>138</v>
      </c>
      <c r="H6873" s="50" t="s">
        <v>144</v>
      </c>
      <c r="I6873" s="53">
        <v>39</v>
      </c>
      <c r="J6873" s="61">
        <v>0.76</v>
      </c>
      <c r="K6873" s="239">
        <f t="shared" si="402"/>
        <v>1.2812083818000979</v>
      </c>
    </row>
    <row r="6874" spans="4:11" x14ac:dyDescent="0.2">
      <c r="D6874" s="195" t="s">
        <v>434</v>
      </c>
      <c r="E6874" s="53" t="s">
        <v>186</v>
      </c>
      <c r="F6874" s="53" t="s">
        <v>146</v>
      </c>
      <c r="G6874" s="50" t="s">
        <v>138</v>
      </c>
      <c r="H6874" s="50" t="s">
        <v>144</v>
      </c>
      <c r="I6874" s="53">
        <v>46</v>
      </c>
      <c r="J6874" s="61">
        <v>1.28</v>
      </c>
      <c r="K6874" s="239">
        <f t="shared" si="402"/>
        <v>1.3150324648639764</v>
      </c>
    </row>
    <row r="6875" spans="4:11" x14ac:dyDescent="0.2">
      <c r="D6875" s="195" t="s">
        <v>434</v>
      </c>
      <c r="E6875" s="53" t="s">
        <v>186</v>
      </c>
      <c r="F6875" s="53" t="s">
        <v>146</v>
      </c>
      <c r="G6875" s="50" t="s">
        <v>138</v>
      </c>
      <c r="H6875" s="50" t="s">
        <v>144</v>
      </c>
      <c r="I6875" s="53">
        <v>45</v>
      </c>
      <c r="J6875" s="61">
        <v>1.02</v>
      </c>
      <c r="K6875" s="239">
        <f t="shared" si="402"/>
        <v>1.1193415637860082</v>
      </c>
    </row>
    <row r="6876" spans="4:11" x14ac:dyDescent="0.2">
      <c r="D6876" s="195" t="s">
        <v>434</v>
      </c>
      <c r="E6876" s="53" t="s">
        <v>66</v>
      </c>
      <c r="F6876" s="53" t="s">
        <v>146</v>
      </c>
      <c r="G6876" s="50" t="s">
        <v>138</v>
      </c>
      <c r="H6876" s="50" t="s">
        <v>144</v>
      </c>
      <c r="I6876" s="53">
        <v>36</v>
      </c>
      <c r="J6876" s="61">
        <v>0.43</v>
      </c>
      <c r="K6876" s="239">
        <f t="shared" si="402"/>
        <v>0.92163923182441698</v>
      </c>
    </row>
    <row r="6877" spans="4:11" x14ac:dyDescent="0.2">
      <c r="D6877" s="195" t="s">
        <v>434</v>
      </c>
      <c r="E6877" s="53" t="s">
        <v>66</v>
      </c>
      <c r="F6877" s="53" t="s">
        <v>146</v>
      </c>
      <c r="G6877" s="50" t="s">
        <v>138</v>
      </c>
      <c r="H6877" s="50" t="s">
        <v>144</v>
      </c>
      <c r="I6877" s="53">
        <v>42</v>
      </c>
      <c r="J6877" s="61">
        <v>1.45</v>
      </c>
      <c r="K6877" s="239">
        <f t="shared" si="402"/>
        <v>1.9571320591728756</v>
      </c>
    </row>
    <row r="6878" spans="4:11" x14ac:dyDescent="0.2">
      <c r="D6878" s="195" t="s">
        <v>434</v>
      </c>
      <c r="E6878" s="53" t="s">
        <v>66</v>
      </c>
      <c r="F6878" s="53" t="s">
        <v>146</v>
      </c>
      <c r="G6878" s="50" t="s">
        <v>138</v>
      </c>
      <c r="H6878" s="50" t="s">
        <v>144</v>
      </c>
      <c r="I6878" s="53">
        <v>44</v>
      </c>
      <c r="J6878" s="61">
        <v>0.93</v>
      </c>
      <c r="K6878" s="239">
        <f t="shared" si="402"/>
        <v>1.0917543200601052</v>
      </c>
    </row>
    <row r="6879" spans="4:11" x14ac:dyDescent="0.2">
      <c r="D6879" s="195" t="s">
        <v>434</v>
      </c>
      <c r="E6879" s="53" t="s">
        <v>66</v>
      </c>
      <c r="F6879" s="53" t="s">
        <v>146</v>
      </c>
      <c r="G6879" s="50" t="s">
        <v>138</v>
      </c>
      <c r="H6879" s="50" t="s">
        <v>144</v>
      </c>
      <c r="I6879" s="53">
        <v>44</v>
      </c>
      <c r="J6879" s="61">
        <v>0.94</v>
      </c>
      <c r="K6879" s="239">
        <f t="shared" si="402"/>
        <v>1.1034936138241924</v>
      </c>
    </row>
    <row r="6880" spans="4:11" x14ac:dyDescent="0.2">
      <c r="D6880" s="195" t="s">
        <v>434</v>
      </c>
      <c r="E6880" s="53" t="s">
        <v>66</v>
      </c>
      <c r="F6880" s="53" t="s">
        <v>146</v>
      </c>
      <c r="G6880" s="50" t="s">
        <v>138</v>
      </c>
      <c r="H6880" s="50" t="s">
        <v>144</v>
      </c>
      <c r="I6880" s="53">
        <v>41</v>
      </c>
      <c r="J6880" s="61">
        <v>0.71</v>
      </c>
      <c r="K6880" s="239">
        <f t="shared" si="402"/>
        <v>1.0301649714890961</v>
      </c>
    </row>
    <row r="6881" spans="4:11" x14ac:dyDescent="0.2">
      <c r="D6881" s="195" t="s">
        <v>434</v>
      </c>
      <c r="E6881" s="53" t="s">
        <v>66</v>
      </c>
      <c r="F6881" s="53" t="s">
        <v>146</v>
      </c>
      <c r="G6881" s="50" t="s">
        <v>138</v>
      </c>
      <c r="H6881" s="50" t="s">
        <v>144</v>
      </c>
      <c r="I6881" s="53">
        <v>39</v>
      </c>
      <c r="J6881" s="61">
        <v>0.69</v>
      </c>
      <c r="K6881" s="239">
        <f t="shared" si="402"/>
        <v>1.1632023466342993</v>
      </c>
    </row>
    <row r="6882" spans="4:11" x14ac:dyDescent="0.2">
      <c r="D6882" s="195" t="s">
        <v>434</v>
      </c>
      <c r="E6882" s="53" t="s">
        <v>66</v>
      </c>
      <c r="F6882" s="53" t="s">
        <v>146</v>
      </c>
      <c r="G6882" s="50" t="s">
        <v>138</v>
      </c>
      <c r="H6882" s="50" t="s">
        <v>144</v>
      </c>
      <c r="I6882" s="53">
        <v>36</v>
      </c>
      <c r="J6882" s="61">
        <v>0.63</v>
      </c>
      <c r="K6882" s="239">
        <f t="shared" ref="K6882:K6945" si="403">IF(J6882="","",(J6882*100000)/(I6882^3))</f>
        <v>1.3503086419753085</v>
      </c>
    </row>
    <row r="6883" spans="4:11" x14ac:dyDescent="0.2">
      <c r="D6883" s="195" t="s">
        <v>434</v>
      </c>
      <c r="E6883" s="53" t="s">
        <v>66</v>
      </c>
      <c r="F6883" s="53" t="s">
        <v>146</v>
      </c>
      <c r="G6883" s="50" t="s">
        <v>138</v>
      </c>
      <c r="H6883" s="50" t="s">
        <v>144</v>
      </c>
      <c r="I6883" s="53">
        <v>38</v>
      </c>
      <c r="J6883" s="61">
        <v>0.55000000000000004</v>
      </c>
      <c r="K6883" s="239">
        <f t="shared" si="403"/>
        <v>1.0023327015599943</v>
      </c>
    </row>
    <row r="6884" spans="4:11" x14ac:dyDescent="0.2">
      <c r="D6884" s="195" t="s">
        <v>434</v>
      </c>
      <c r="E6884" s="53" t="s">
        <v>66</v>
      </c>
      <c r="F6884" s="53" t="s">
        <v>146</v>
      </c>
      <c r="G6884" s="50" t="s">
        <v>138</v>
      </c>
      <c r="H6884" s="50" t="s">
        <v>144</v>
      </c>
      <c r="I6884" s="53">
        <v>38</v>
      </c>
      <c r="J6884" s="61">
        <v>0.52</v>
      </c>
      <c r="K6884" s="239">
        <f t="shared" si="403"/>
        <v>0.9476600087476309</v>
      </c>
    </row>
    <row r="6885" spans="4:11" x14ac:dyDescent="0.2">
      <c r="D6885" s="195" t="s">
        <v>434</v>
      </c>
      <c r="E6885" s="53" t="s">
        <v>66</v>
      </c>
      <c r="F6885" s="53" t="s">
        <v>146</v>
      </c>
      <c r="G6885" s="50" t="s">
        <v>138</v>
      </c>
      <c r="H6885" s="50" t="s">
        <v>144</v>
      </c>
      <c r="I6885" s="53">
        <v>38</v>
      </c>
      <c r="J6885" s="61">
        <v>0.57999999999999996</v>
      </c>
      <c r="K6885" s="239">
        <f t="shared" si="403"/>
        <v>1.0570053943723574</v>
      </c>
    </row>
    <row r="6886" spans="4:11" x14ac:dyDescent="0.2">
      <c r="D6886" s="195" t="s">
        <v>434</v>
      </c>
      <c r="E6886" s="53" t="s">
        <v>66</v>
      </c>
      <c r="F6886" s="53" t="s">
        <v>146</v>
      </c>
      <c r="G6886" s="50" t="s">
        <v>138</v>
      </c>
      <c r="H6886" s="50" t="s">
        <v>144</v>
      </c>
      <c r="I6886" s="53">
        <v>46</v>
      </c>
      <c r="J6886" s="61">
        <v>1.1000000000000001</v>
      </c>
      <c r="K6886" s="239">
        <f t="shared" si="403"/>
        <v>1.1301060244924799</v>
      </c>
    </row>
    <row r="6887" spans="4:11" x14ac:dyDescent="0.2">
      <c r="D6887" s="195" t="s">
        <v>434</v>
      </c>
      <c r="E6887" s="53" t="s">
        <v>66</v>
      </c>
      <c r="F6887" s="53" t="s">
        <v>146</v>
      </c>
      <c r="G6887" s="50" t="s">
        <v>138</v>
      </c>
      <c r="H6887" s="50" t="s">
        <v>144</v>
      </c>
      <c r="I6887" s="53">
        <v>44</v>
      </c>
      <c r="J6887" s="61">
        <v>1.03</v>
      </c>
      <c r="K6887" s="239">
        <f t="shared" si="403"/>
        <v>1.2091472577009768</v>
      </c>
    </row>
    <row r="6888" spans="4:11" x14ac:dyDescent="0.2">
      <c r="D6888" s="195" t="s">
        <v>434</v>
      </c>
      <c r="E6888" s="53" t="s">
        <v>66</v>
      </c>
      <c r="F6888" s="53" t="s">
        <v>146</v>
      </c>
      <c r="G6888" s="50" t="s">
        <v>138</v>
      </c>
      <c r="H6888" s="50" t="s">
        <v>144</v>
      </c>
      <c r="I6888" s="53">
        <v>46</v>
      </c>
      <c r="J6888" s="61">
        <v>1.0900000000000001</v>
      </c>
      <c r="K6888" s="239">
        <f t="shared" si="403"/>
        <v>1.1198323333607301</v>
      </c>
    </row>
    <row r="6889" spans="4:11" x14ac:dyDescent="0.2">
      <c r="D6889" s="195" t="s">
        <v>434</v>
      </c>
      <c r="E6889" s="53" t="s">
        <v>66</v>
      </c>
      <c r="F6889" s="53" t="s">
        <v>146</v>
      </c>
      <c r="G6889" s="50" t="s">
        <v>138</v>
      </c>
      <c r="H6889" s="50" t="s">
        <v>144</v>
      </c>
      <c r="I6889" s="53">
        <v>39</v>
      </c>
      <c r="J6889" s="61">
        <v>0.62</v>
      </c>
      <c r="K6889" s="239">
        <f t="shared" si="403"/>
        <v>1.0451963114685008</v>
      </c>
    </row>
    <row r="6890" spans="4:11" x14ac:dyDescent="0.2">
      <c r="D6890" s="195" t="s">
        <v>434</v>
      </c>
      <c r="E6890" s="53" t="s">
        <v>66</v>
      </c>
      <c r="F6890" s="53" t="s">
        <v>146</v>
      </c>
      <c r="G6890" s="50" t="s">
        <v>138</v>
      </c>
      <c r="H6890" s="50" t="s">
        <v>144</v>
      </c>
      <c r="I6890" s="53">
        <v>42</v>
      </c>
      <c r="J6890" s="61">
        <v>0.77</v>
      </c>
      <c r="K6890" s="239">
        <f t="shared" si="403"/>
        <v>1.0393046107331823</v>
      </c>
    </row>
    <row r="6891" spans="4:11" x14ac:dyDescent="0.2">
      <c r="D6891" s="195" t="s">
        <v>434</v>
      </c>
      <c r="E6891" s="53" t="s">
        <v>66</v>
      </c>
      <c r="F6891" s="53" t="s">
        <v>146</v>
      </c>
      <c r="G6891" s="50" t="s">
        <v>138</v>
      </c>
      <c r="H6891" s="50" t="s">
        <v>144</v>
      </c>
      <c r="I6891" s="53">
        <v>37</v>
      </c>
      <c r="J6891" s="61">
        <v>0.52</v>
      </c>
      <c r="K6891" s="239">
        <f t="shared" si="403"/>
        <v>1.0265926993465342</v>
      </c>
    </row>
    <row r="6892" spans="4:11" x14ac:dyDescent="0.2">
      <c r="D6892" s="195" t="s">
        <v>434</v>
      </c>
      <c r="E6892" s="53" t="s">
        <v>66</v>
      </c>
      <c r="F6892" s="53" t="s">
        <v>146</v>
      </c>
      <c r="G6892" s="50" t="s">
        <v>138</v>
      </c>
      <c r="H6892" s="50" t="s">
        <v>144</v>
      </c>
      <c r="I6892" s="53">
        <v>42</v>
      </c>
      <c r="J6892" s="61">
        <v>0.75</v>
      </c>
      <c r="K6892" s="239">
        <f t="shared" si="403"/>
        <v>1.0123096857790734</v>
      </c>
    </row>
    <row r="6893" spans="4:11" x14ac:dyDescent="0.2">
      <c r="D6893" s="195" t="s">
        <v>434</v>
      </c>
      <c r="E6893" s="53" t="s">
        <v>66</v>
      </c>
      <c r="F6893" s="53" t="s">
        <v>146</v>
      </c>
      <c r="G6893" s="50" t="s">
        <v>138</v>
      </c>
      <c r="H6893" s="50" t="s">
        <v>144</v>
      </c>
      <c r="I6893" s="53">
        <v>47</v>
      </c>
      <c r="J6893" s="61">
        <v>1.05</v>
      </c>
      <c r="K6893" s="239">
        <f t="shared" si="403"/>
        <v>1.0113366017163827</v>
      </c>
    </row>
    <row r="6894" spans="4:11" x14ac:dyDescent="0.2">
      <c r="D6894" s="195" t="s">
        <v>434</v>
      </c>
      <c r="E6894" s="53" t="s">
        <v>66</v>
      </c>
      <c r="F6894" s="53" t="s">
        <v>146</v>
      </c>
      <c r="G6894" s="50" t="s">
        <v>138</v>
      </c>
      <c r="H6894" s="50" t="s">
        <v>144</v>
      </c>
      <c r="I6894" s="53">
        <v>53</v>
      </c>
      <c r="J6894" s="61">
        <v>1.58</v>
      </c>
      <c r="K6894" s="239">
        <f t="shared" si="403"/>
        <v>1.0612787737528295</v>
      </c>
    </row>
    <row r="6895" spans="4:11" x14ac:dyDescent="0.2">
      <c r="D6895" s="195" t="s">
        <v>434</v>
      </c>
      <c r="E6895" s="53" t="s">
        <v>66</v>
      </c>
      <c r="F6895" s="53" t="s">
        <v>146</v>
      </c>
      <c r="G6895" s="50" t="s">
        <v>138</v>
      </c>
      <c r="H6895" s="50" t="s">
        <v>144</v>
      </c>
      <c r="I6895" s="53">
        <v>39</v>
      </c>
      <c r="J6895" s="61">
        <v>0.66</v>
      </c>
      <c r="K6895" s="239">
        <f t="shared" si="403"/>
        <v>1.1126283315632428</v>
      </c>
    </row>
    <row r="6896" spans="4:11" x14ac:dyDescent="0.2">
      <c r="D6896" s="195" t="s">
        <v>434</v>
      </c>
      <c r="E6896" s="53" t="s">
        <v>66</v>
      </c>
      <c r="F6896" s="53" t="s">
        <v>146</v>
      </c>
      <c r="G6896" s="50" t="s">
        <v>138</v>
      </c>
      <c r="H6896" s="50" t="s">
        <v>144</v>
      </c>
      <c r="I6896" s="53">
        <v>41</v>
      </c>
      <c r="J6896" s="61">
        <v>0.71</v>
      </c>
      <c r="K6896" s="239">
        <f t="shared" si="403"/>
        <v>1.0301649714890961</v>
      </c>
    </row>
    <row r="6897" spans="4:11" x14ac:dyDescent="0.2">
      <c r="D6897" s="195" t="s">
        <v>434</v>
      </c>
      <c r="E6897" s="53" t="s">
        <v>66</v>
      </c>
      <c r="F6897" s="53" t="s">
        <v>146</v>
      </c>
      <c r="G6897" s="50" t="s">
        <v>138</v>
      </c>
      <c r="H6897" s="50" t="s">
        <v>144</v>
      </c>
      <c r="I6897" s="53">
        <v>36</v>
      </c>
      <c r="J6897" s="61">
        <v>0.45</v>
      </c>
      <c r="K6897" s="239">
        <f t="shared" si="403"/>
        <v>0.96450617283950613</v>
      </c>
    </row>
    <row r="6898" spans="4:11" x14ac:dyDescent="0.2">
      <c r="D6898" s="195" t="s">
        <v>434</v>
      </c>
      <c r="E6898" s="53" t="s">
        <v>66</v>
      </c>
      <c r="F6898" s="53" t="s">
        <v>146</v>
      </c>
      <c r="G6898" s="50" t="s">
        <v>138</v>
      </c>
      <c r="H6898" s="50" t="s">
        <v>144</v>
      </c>
      <c r="I6898" s="53">
        <v>37</v>
      </c>
      <c r="J6898" s="61">
        <v>0.52</v>
      </c>
      <c r="K6898" s="239">
        <f t="shared" si="403"/>
        <v>1.0265926993465342</v>
      </c>
    </row>
    <row r="6899" spans="4:11" x14ac:dyDescent="0.2">
      <c r="D6899" s="195" t="s">
        <v>434</v>
      </c>
      <c r="E6899" s="53" t="s">
        <v>66</v>
      </c>
      <c r="F6899" s="53" t="s">
        <v>146</v>
      </c>
      <c r="G6899" s="50" t="s">
        <v>138</v>
      </c>
      <c r="H6899" s="50" t="s">
        <v>144</v>
      </c>
      <c r="I6899" s="53">
        <v>38</v>
      </c>
      <c r="J6899" s="61">
        <v>0.53</v>
      </c>
      <c r="K6899" s="239">
        <f t="shared" si="403"/>
        <v>0.9658842396850853</v>
      </c>
    </row>
    <row r="6900" spans="4:11" x14ac:dyDescent="0.2">
      <c r="D6900" s="195" t="s">
        <v>434</v>
      </c>
      <c r="E6900" s="53" t="s">
        <v>19</v>
      </c>
      <c r="F6900" s="53" t="s">
        <v>146</v>
      </c>
      <c r="G6900" s="50" t="s">
        <v>138</v>
      </c>
      <c r="H6900" s="50" t="s">
        <v>144</v>
      </c>
      <c r="I6900" s="53">
        <v>48</v>
      </c>
      <c r="J6900" s="61">
        <v>1.26</v>
      </c>
      <c r="K6900" s="239">
        <f t="shared" si="403"/>
        <v>1.1393229166666667</v>
      </c>
    </row>
    <row r="6901" spans="4:11" x14ac:dyDescent="0.2">
      <c r="D6901" s="195" t="s">
        <v>434</v>
      </c>
      <c r="E6901" s="53" t="s">
        <v>19</v>
      </c>
      <c r="F6901" s="53" t="s">
        <v>146</v>
      </c>
      <c r="G6901" s="50" t="s">
        <v>138</v>
      </c>
      <c r="H6901" s="50" t="s">
        <v>144</v>
      </c>
      <c r="I6901" s="53">
        <v>42</v>
      </c>
      <c r="J6901" s="61">
        <v>0.82</v>
      </c>
      <c r="K6901" s="239">
        <f t="shared" si="403"/>
        <v>1.1067919231184538</v>
      </c>
    </row>
    <row r="6902" spans="4:11" x14ac:dyDescent="0.2">
      <c r="D6902" s="195" t="s">
        <v>434</v>
      </c>
      <c r="E6902" s="53" t="s">
        <v>19</v>
      </c>
      <c r="F6902" s="53" t="s">
        <v>152</v>
      </c>
      <c r="G6902" s="50" t="s">
        <v>138</v>
      </c>
      <c r="H6902" s="50" t="s">
        <v>144</v>
      </c>
      <c r="I6902" s="53">
        <v>63</v>
      </c>
      <c r="J6902" s="61">
        <v>3.43</v>
      </c>
      <c r="K6902" s="239">
        <f t="shared" si="403"/>
        <v>1.3717421124828533</v>
      </c>
    </row>
    <row r="6903" spans="4:11" x14ac:dyDescent="0.2">
      <c r="D6903" s="195" t="s">
        <v>434</v>
      </c>
      <c r="E6903" s="53" t="s">
        <v>19</v>
      </c>
      <c r="F6903" s="53" t="s">
        <v>152</v>
      </c>
      <c r="G6903" s="50" t="s">
        <v>138</v>
      </c>
      <c r="H6903" s="50" t="s">
        <v>144</v>
      </c>
      <c r="I6903" s="53">
        <v>60</v>
      </c>
      <c r="J6903" s="61">
        <v>2.41</v>
      </c>
      <c r="K6903" s="239">
        <f t="shared" si="403"/>
        <v>1.1157407407407407</v>
      </c>
    </row>
    <row r="6904" spans="4:11" x14ac:dyDescent="0.2">
      <c r="D6904" s="195" t="s">
        <v>434</v>
      </c>
      <c r="E6904" s="53" t="s">
        <v>19</v>
      </c>
      <c r="F6904" s="53" t="s">
        <v>152</v>
      </c>
      <c r="G6904" s="50" t="s">
        <v>138</v>
      </c>
      <c r="H6904" s="50" t="s">
        <v>148</v>
      </c>
      <c r="I6904" s="53">
        <v>72</v>
      </c>
      <c r="J6904" s="61">
        <v>4.88</v>
      </c>
      <c r="K6904" s="239">
        <f t="shared" si="403"/>
        <v>1.3074417009602195</v>
      </c>
    </row>
    <row r="6905" spans="4:11" x14ac:dyDescent="0.2">
      <c r="D6905" s="195" t="s">
        <v>434</v>
      </c>
      <c r="E6905" s="53" t="s">
        <v>19</v>
      </c>
      <c r="F6905" s="53" t="s">
        <v>152</v>
      </c>
      <c r="G6905" s="50" t="s">
        <v>138</v>
      </c>
      <c r="H6905" s="50" t="s">
        <v>144</v>
      </c>
      <c r="I6905" s="53">
        <v>68</v>
      </c>
      <c r="J6905" s="61">
        <v>3.62</v>
      </c>
      <c r="K6905" s="239">
        <f t="shared" si="403"/>
        <v>1.1512823122328517</v>
      </c>
    </row>
    <row r="6906" spans="4:11" x14ac:dyDescent="0.2">
      <c r="D6906" s="195" t="s">
        <v>434</v>
      </c>
      <c r="E6906" s="53" t="s">
        <v>19</v>
      </c>
      <c r="F6906" s="53" t="s">
        <v>152</v>
      </c>
      <c r="G6906" s="50" t="s">
        <v>138</v>
      </c>
      <c r="H6906" s="50" t="s">
        <v>144</v>
      </c>
      <c r="I6906" s="53">
        <v>55</v>
      </c>
      <c r="J6906" s="61">
        <v>1.96</v>
      </c>
      <c r="K6906" s="239">
        <f t="shared" si="403"/>
        <v>1.1780616078136739</v>
      </c>
    </row>
    <row r="6907" spans="4:11" x14ac:dyDescent="0.2">
      <c r="D6907" s="195" t="s">
        <v>434</v>
      </c>
      <c r="E6907" s="53" t="s">
        <v>19</v>
      </c>
      <c r="F6907" s="53" t="s">
        <v>152</v>
      </c>
      <c r="G6907" s="50" t="s">
        <v>138</v>
      </c>
      <c r="H6907" s="50" t="s">
        <v>144</v>
      </c>
      <c r="I6907" s="53">
        <v>62</v>
      </c>
      <c r="J6907" s="61">
        <v>2.48</v>
      </c>
      <c r="K6907" s="239">
        <f t="shared" si="403"/>
        <v>1.0405827263267429</v>
      </c>
    </row>
    <row r="6908" spans="4:11" x14ac:dyDescent="0.2">
      <c r="D6908" s="195" t="s">
        <v>434</v>
      </c>
      <c r="E6908" s="53" t="s">
        <v>19</v>
      </c>
      <c r="F6908" s="53" t="s">
        <v>152</v>
      </c>
      <c r="G6908" s="50" t="s">
        <v>138</v>
      </c>
      <c r="H6908" s="50" t="s">
        <v>148</v>
      </c>
      <c r="I6908" s="53">
        <v>82</v>
      </c>
      <c r="J6908" s="61">
        <v>5.37</v>
      </c>
      <c r="K6908" s="239">
        <f t="shared" si="403"/>
        <v>0.97394117903106459</v>
      </c>
    </row>
    <row r="6909" spans="4:11" x14ac:dyDescent="0.2">
      <c r="D6909" s="195" t="s">
        <v>434</v>
      </c>
      <c r="E6909" s="53" t="s">
        <v>19</v>
      </c>
      <c r="F6909" s="53" t="s">
        <v>152</v>
      </c>
      <c r="G6909" s="50" t="s">
        <v>138</v>
      </c>
      <c r="H6909" s="50" t="s">
        <v>148</v>
      </c>
      <c r="I6909" s="53">
        <v>73</v>
      </c>
      <c r="J6909" s="61">
        <v>4.46</v>
      </c>
      <c r="K6909" s="239">
        <f t="shared" si="403"/>
        <v>1.1464794597665398</v>
      </c>
    </row>
    <row r="6910" spans="4:11" x14ac:dyDescent="0.2">
      <c r="D6910" s="195" t="s">
        <v>434</v>
      </c>
      <c r="E6910" s="53" t="s">
        <v>19</v>
      </c>
      <c r="F6910" s="53" t="s">
        <v>152</v>
      </c>
      <c r="G6910" s="50" t="s">
        <v>138</v>
      </c>
      <c r="H6910" s="50" t="s">
        <v>144</v>
      </c>
      <c r="I6910" s="53">
        <v>60</v>
      </c>
      <c r="J6910" s="61">
        <v>2.36</v>
      </c>
      <c r="K6910" s="239">
        <f t="shared" si="403"/>
        <v>1.0925925925925926</v>
      </c>
    </row>
    <row r="6911" spans="4:11" x14ac:dyDescent="0.2">
      <c r="D6911" s="195" t="s">
        <v>434</v>
      </c>
      <c r="E6911" s="53" t="s">
        <v>19</v>
      </c>
      <c r="F6911" s="53" t="s">
        <v>152</v>
      </c>
      <c r="G6911" s="50" t="s">
        <v>138</v>
      </c>
      <c r="H6911" s="50" t="s">
        <v>148</v>
      </c>
      <c r="I6911" s="53">
        <v>78</v>
      </c>
      <c r="J6911" s="61">
        <v>4.92</v>
      </c>
      <c r="K6911" s="239">
        <f t="shared" si="403"/>
        <v>1.036767308956658</v>
      </c>
    </row>
    <row r="6912" spans="4:11" x14ac:dyDescent="0.2">
      <c r="D6912" s="195" t="s">
        <v>434</v>
      </c>
      <c r="E6912" s="53" t="s">
        <v>19</v>
      </c>
      <c r="F6912" s="53" t="s">
        <v>152</v>
      </c>
      <c r="G6912" s="50" t="s">
        <v>138</v>
      </c>
      <c r="H6912" s="50" t="s">
        <v>144</v>
      </c>
      <c r="I6912" s="53">
        <v>65</v>
      </c>
      <c r="J6912" s="61">
        <v>3.03</v>
      </c>
      <c r="K6912" s="239">
        <f t="shared" si="403"/>
        <v>1.1033227127901684</v>
      </c>
    </row>
    <row r="6913" spans="4:11" x14ac:dyDescent="0.2">
      <c r="D6913" s="195" t="s">
        <v>434</v>
      </c>
      <c r="E6913" s="53" t="s">
        <v>19</v>
      </c>
      <c r="F6913" s="53" t="s">
        <v>152</v>
      </c>
      <c r="G6913" s="50" t="s">
        <v>138</v>
      </c>
      <c r="H6913" s="50" t="s">
        <v>148</v>
      </c>
      <c r="I6913" s="53">
        <v>81</v>
      </c>
      <c r="J6913" s="61">
        <v>2.81</v>
      </c>
      <c r="K6913" s="239">
        <f t="shared" si="403"/>
        <v>0.52875107490765672</v>
      </c>
    </row>
    <row r="6914" spans="4:11" x14ac:dyDescent="0.2">
      <c r="D6914" s="195" t="s">
        <v>434</v>
      </c>
      <c r="E6914" s="53" t="s">
        <v>19</v>
      </c>
      <c r="F6914" s="53" t="s">
        <v>152</v>
      </c>
      <c r="G6914" s="50" t="s">
        <v>138</v>
      </c>
      <c r="H6914" s="50" t="s">
        <v>148</v>
      </c>
      <c r="I6914" s="53">
        <v>72</v>
      </c>
      <c r="J6914" s="61">
        <v>3.87</v>
      </c>
      <c r="K6914" s="239">
        <f t="shared" si="403"/>
        <v>1.0368441358024691</v>
      </c>
    </row>
    <row r="6915" spans="4:11" x14ac:dyDescent="0.2">
      <c r="D6915" s="195" t="s">
        <v>434</v>
      </c>
      <c r="E6915" s="53" t="s">
        <v>19</v>
      </c>
      <c r="F6915" s="53" t="s">
        <v>152</v>
      </c>
      <c r="G6915" s="50" t="s">
        <v>138</v>
      </c>
      <c r="H6915" s="50" t="s">
        <v>144</v>
      </c>
      <c r="I6915" s="53">
        <v>65</v>
      </c>
      <c r="J6915" s="61">
        <v>2.4700000000000002</v>
      </c>
      <c r="K6915" s="239">
        <f t="shared" si="403"/>
        <v>0.89940828402366879</v>
      </c>
    </row>
    <row r="6916" spans="4:11" x14ac:dyDescent="0.2">
      <c r="D6916" s="195" t="s">
        <v>434</v>
      </c>
      <c r="E6916" s="53" t="s">
        <v>19</v>
      </c>
      <c r="F6916" s="53" t="s">
        <v>152</v>
      </c>
      <c r="G6916" s="50" t="s">
        <v>138</v>
      </c>
      <c r="H6916" s="50" t="s">
        <v>144</v>
      </c>
      <c r="I6916" s="53">
        <v>81</v>
      </c>
      <c r="J6916" s="61">
        <v>5.67</v>
      </c>
      <c r="K6916" s="239">
        <f t="shared" si="403"/>
        <v>1.0669105319311081</v>
      </c>
    </row>
    <row r="6917" spans="4:11" x14ac:dyDescent="0.2">
      <c r="D6917" s="195" t="s">
        <v>434</v>
      </c>
      <c r="E6917" s="53" t="s">
        <v>19</v>
      </c>
      <c r="F6917" s="53" t="s">
        <v>152</v>
      </c>
      <c r="G6917" s="50" t="s">
        <v>138</v>
      </c>
      <c r="H6917" s="50" t="s">
        <v>144</v>
      </c>
      <c r="I6917" s="53">
        <v>51</v>
      </c>
      <c r="J6917" s="61">
        <v>1.53</v>
      </c>
      <c r="K6917" s="239">
        <f t="shared" si="403"/>
        <v>1.1534025374855825</v>
      </c>
    </row>
    <row r="6918" spans="4:11" x14ac:dyDescent="0.2">
      <c r="D6918" s="195" t="s">
        <v>434</v>
      </c>
      <c r="E6918" s="53" t="s">
        <v>19</v>
      </c>
      <c r="F6918" s="53" t="s">
        <v>152</v>
      </c>
      <c r="G6918" s="50" t="s">
        <v>138</v>
      </c>
      <c r="H6918" s="50" t="s">
        <v>144</v>
      </c>
      <c r="I6918" s="53">
        <v>47</v>
      </c>
      <c r="J6918" s="61">
        <v>1.18</v>
      </c>
      <c r="K6918" s="239">
        <f t="shared" si="403"/>
        <v>1.13654970478603</v>
      </c>
    </row>
    <row r="6919" spans="4:11" x14ac:dyDescent="0.2">
      <c r="D6919" s="195" t="s">
        <v>434</v>
      </c>
      <c r="E6919" s="53" t="s">
        <v>19</v>
      </c>
      <c r="F6919" s="53" t="s">
        <v>152</v>
      </c>
      <c r="G6919" s="50" t="s">
        <v>138</v>
      </c>
      <c r="H6919" s="50" t="s">
        <v>144</v>
      </c>
      <c r="I6919" s="53">
        <v>53</v>
      </c>
      <c r="J6919" s="61">
        <v>1.8</v>
      </c>
      <c r="K6919" s="239">
        <f t="shared" si="403"/>
        <v>1.2090517675665147</v>
      </c>
    </row>
    <row r="6920" spans="4:11" x14ac:dyDescent="0.2">
      <c r="D6920" s="195" t="s">
        <v>434</v>
      </c>
      <c r="E6920" s="53" t="s">
        <v>19</v>
      </c>
      <c r="F6920" s="53" t="s">
        <v>152</v>
      </c>
      <c r="G6920" s="50" t="s">
        <v>138</v>
      </c>
      <c r="H6920" s="50" t="s">
        <v>148</v>
      </c>
      <c r="I6920" s="53">
        <v>80</v>
      </c>
      <c r="J6920" s="61">
        <v>2.78</v>
      </c>
      <c r="K6920" s="239">
        <f t="shared" si="403"/>
        <v>0.54296875</v>
      </c>
    </row>
    <row r="6921" spans="4:11" x14ac:dyDescent="0.2">
      <c r="D6921" s="195" t="s">
        <v>434</v>
      </c>
      <c r="E6921" s="53" t="s">
        <v>19</v>
      </c>
      <c r="F6921" s="53" t="s">
        <v>152</v>
      </c>
      <c r="G6921" s="50" t="s">
        <v>138</v>
      </c>
      <c r="H6921" s="50" t="s">
        <v>148</v>
      </c>
      <c r="I6921" s="53">
        <v>81</v>
      </c>
      <c r="J6921" s="61">
        <v>4.95</v>
      </c>
      <c r="K6921" s="239">
        <f t="shared" si="403"/>
        <v>0.93142982946366581</v>
      </c>
    </row>
    <row r="6922" spans="4:11" x14ac:dyDescent="0.2">
      <c r="D6922" s="195" t="s">
        <v>434</v>
      </c>
      <c r="E6922" s="53" t="s">
        <v>19</v>
      </c>
      <c r="F6922" s="53" t="s">
        <v>152</v>
      </c>
      <c r="G6922" s="50" t="s">
        <v>138</v>
      </c>
      <c r="H6922" s="50" t="s">
        <v>148</v>
      </c>
      <c r="I6922" s="53">
        <v>76</v>
      </c>
      <c r="J6922" s="61">
        <v>4.6399999999999997</v>
      </c>
      <c r="K6922" s="239">
        <f t="shared" si="403"/>
        <v>1.0570053943723574</v>
      </c>
    </row>
    <row r="6923" spans="4:11" x14ac:dyDescent="0.2">
      <c r="D6923" s="195" t="s">
        <v>434</v>
      </c>
      <c r="E6923" s="53" t="s">
        <v>19</v>
      </c>
      <c r="F6923" s="53" t="s">
        <v>152</v>
      </c>
      <c r="G6923" s="50" t="s">
        <v>138</v>
      </c>
      <c r="H6923" s="50" t="s">
        <v>144</v>
      </c>
      <c r="I6923" s="53">
        <v>58</v>
      </c>
      <c r="J6923" s="61">
        <v>1.92</v>
      </c>
      <c r="K6923" s="239">
        <f t="shared" si="403"/>
        <v>0.98405018655951448</v>
      </c>
    </row>
    <row r="6924" spans="4:11" x14ac:dyDescent="0.2">
      <c r="D6924" s="195" t="s">
        <v>434</v>
      </c>
      <c r="E6924" s="53" t="s">
        <v>19</v>
      </c>
      <c r="F6924" s="53" t="s">
        <v>152</v>
      </c>
      <c r="G6924" s="50" t="s">
        <v>138</v>
      </c>
      <c r="H6924" s="50" t="s">
        <v>148</v>
      </c>
      <c r="I6924" s="53">
        <v>76</v>
      </c>
      <c r="J6924" s="61">
        <v>4.63</v>
      </c>
      <c r="K6924" s="239">
        <f t="shared" si="403"/>
        <v>1.0547273655051757</v>
      </c>
    </row>
    <row r="6925" spans="4:11" x14ac:dyDescent="0.2">
      <c r="D6925" s="195" t="s">
        <v>434</v>
      </c>
      <c r="E6925" s="53" t="s">
        <v>19</v>
      </c>
      <c r="F6925" s="53" t="s">
        <v>152</v>
      </c>
      <c r="G6925" s="50" t="s">
        <v>138</v>
      </c>
      <c r="H6925" s="50" t="s">
        <v>144</v>
      </c>
      <c r="I6925" s="53">
        <v>57</v>
      </c>
      <c r="J6925" s="61">
        <v>2.06</v>
      </c>
      <c r="K6925" s="239">
        <f t="shared" si="403"/>
        <v>1.1123530587009227</v>
      </c>
    </row>
    <row r="6926" spans="4:11" x14ac:dyDescent="0.2">
      <c r="D6926" s="195" t="s">
        <v>434</v>
      </c>
      <c r="E6926" s="53" t="s">
        <v>64</v>
      </c>
      <c r="F6926" s="53" t="s">
        <v>152</v>
      </c>
      <c r="G6926" s="50" t="s">
        <v>138</v>
      </c>
      <c r="H6926" s="50" t="s">
        <v>144</v>
      </c>
      <c r="I6926" s="53">
        <v>54</v>
      </c>
      <c r="J6926" s="61">
        <v>1.81</v>
      </c>
      <c r="K6926" s="239">
        <f t="shared" si="403"/>
        <v>1.1494690849972058</v>
      </c>
    </row>
    <row r="6927" spans="4:11" x14ac:dyDescent="0.2">
      <c r="D6927" s="195" t="s">
        <v>434</v>
      </c>
      <c r="E6927" s="53" t="s">
        <v>64</v>
      </c>
      <c r="F6927" s="53" t="s">
        <v>152</v>
      </c>
      <c r="G6927" s="50" t="s">
        <v>138</v>
      </c>
      <c r="H6927" s="50" t="s">
        <v>144</v>
      </c>
      <c r="I6927" s="53">
        <v>62</v>
      </c>
      <c r="J6927" s="61">
        <v>1.59</v>
      </c>
      <c r="K6927" s="239">
        <f t="shared" si="403"/>
        <v>0.66714779631432308</v>
      </c>
    </row>
    <row r="6928" spans="4:11" x14ac:dyDescent="0.2">
      <c r="D6928" s="195" t="s">
        <v>434</v>
      </c>
      <c r="E6928" s="53" t="s">
        <v>64</v>
      </c>
      <c r="F6928" s="53" t="s">
        <v>152</v>
      </c>
      <c r="G6928" s="50" t="s">
        <v>138</v>
      </c>
      <c r="H6928" s="50" t="s">
        <v>144</v>
      </c>
      <c r="I6928" s="53">
        <v>76</v>
      </c>
      <c r="J6928" s="61">
        <v>4.3899999999999997</v>
      </c>
      <c r="K6928" s="239">
        <f t="shared" si="403"/>
        <v>1.0000546726928123</v>
      </c>
    </row>
    <row r="6929" spans="4:11" x14ac:dyDescent="0.2">
      <c r="D6929" s="195" t="s">
        <v>434</v>
      </c>
      <c r="E6929" s="53" t="s">
        <v>64</v>
      </c>
      <c r="F6929" s="53" t="s">
        <v>152</v>
      </c>
      <c r="G6929" s="50" t="s">
        <v>138</v>
      </c>
      <c r="H6929" s="50" t="s">
        <v>144</v>
      </c>
      <c r="I6929" s="53">
        <v>53</v>
      </c>
      <c r="J6929" s="61">
        <v>1.6</v>
      </c>
      <c r="K6929" s="239">
        <f t="shared" si="403"/>
        <v>1.0747126822813464</v>
      </c>
    </row>
    <row r="6930" spans="4:11" x14ac:dyDescent="0.2">
      <c r="D6930" s="195" t="s">
        <v>434</v>
      </c>
      <c r="E6930" s="53" t="s">
        <v>64</v>
      </c>
      <c r="F6930" s="53" t="s">
        <v>152</v>
      </c>
      <c r="G6930" s="50" t="s">
        <v>138</v>
      </c>
      <c r="H6930" s="50" t="s">
        <v>144</v>
      </c>
      <c r="I6930" s="53">
        <v>69</v>
      </c>
      <c r="J6930" s="61">
        <v>3.65</v>
      </c>
      <c r="K6930" s="239">
        <f t="shared" si="403"/>
        <v>1.1110806705447949</v>
      </c>
    </row>
    <row r="6931" spans="4:11" x14ac:dyDescent="0.2">
      <c r="D6931" s="195" t="s">
        <v>434</v>
      </c>
      <c r="E6931" s="53" t="s">
        <v>64</v>
      </c>
      <c r="F6931" s="53" t="s">
        <v>152</v>
      </c>
      <c r="G6931" s="50" t="s">
        <v>138</v>
      </c>
      <c r="H6931" s="50" t="s">
        <v>144</v>
      </c>
      <c r="I6931" s="53">
        <v>63</v>
      </c>
      <c r="J6931" s="61">
        <v>2.73</v>
      </c>
      <c r="K6931" s="239">
        <f t="shared" si="403"/>
        <v>1.0917947425883934</v>
      </c>
    </row>
    <row r="6932" spans="4:11" x14ac:dyDescent="0.2">
      <c r="D6932" s="195" t="s">
        <v>434</v>
      </c>
      <c r="E6932" s="53" t="s">
        <v>64</v>
      </c>
      <c r="F6932" s="53" t="s">
        <v>152</v>
      </c>
      <c r="G6932" s="50" t="s">
        <v>138</v>
      </c>
      <c r="H6932" s="50" t="s">
        <v>144</v>
      </c>
      <c r="I6932" s="53">
        <v>73</v>
      </c>
      <c r="J6932" s="61">
        <v>4.0199999999999996</v>
      </c>
      <c r="K6932" s="239">
        <f t="shared" si="403"/>
        <v>1.0333738628388989</v>
      </c>
    </row>
    <row r="6933" spans="4:11" x14ac:dyDescent="0.2">
      <c r="D6933" s="195" t="s">
        <v>434</v>
      </c>
      <c r="E6933" s="53" t="s">
        <v>64</v>
      </c>
      <c r="F6933" s="53" t="s">
        <v>152</v>
      </c>
      <c r="G6933" s="50" t="s">
        <v>138</v>
      </c>
      <c r="H6933" s="50" t="s">
        <v>144</v>
      </c>
      <c r="I6933" s="53">
        <v>65</v>
      </c>
      <c r="J6933" s="61">
        <v>3.44</v>
      </c>
      <c r="K6933" s="239">
        <f t="shared" si="403"/>
        <v>1.2526172052799271</v>
      </c>
    </row>
    <row r="6934" spans="4:11" x14ac:dyDescent="0.2">
      <c r="D6934" s="195" t="s">
        <v>434</v>
      </c>
      <c r="E6934" s="53" t="s">
        <v>64</v>
      </c>
      <c r="F6934" s="53" t="s">
        <v>152</v>
      </c>
      <c r="G6934" s="50" t="s">
        <v>138</v>
      </c>
      <c r="H6934" s="50" t="s">
        <v>144</v>
      </c>
      <c r="I6934" s="53">
        <v>61</v>
      </c>
      <c r="J6934" s="61">
        <v>2.59</v>
      </c>
      <c r="K6934" s="239">
        <f t="shared" si="403"/>
        <v>1.1410646706111964</v>
      </c>
    </row>
    <row r="6935" spans="4:11" x14ac:dyDescent="0.2">
      <c r="D6935" s="195" t="s">
        <v>434</v>
      </c>
      <c r="E6935" s="53" t="s">
        <v>64</v>
      </c>
      <c r="F6935" s="53" t="s">
        <v>152</v>
      </c>
      <c r="G6935" s="50" t="s">
        <v>138</v>
      </c>
      <c r="H6935" s="50" t="s">
        <v>144</v>
      </c>
      <c r="I6935" s="53">
        <v>75</v>
      </c>
      <c r="J6935" s="61">
        <v>4.42</v>
      </c>
      <c r="K6935" s="239">
        <f t="shared" si="403"/>
        <v>1.0477037037037038</v>
      </c>
    </row>
    <row r="6936" spans="4:11" x14ac:dyDescent="0.2">
      <c r="D6936" s="195" t="s">
        <v>434</v>
      </c>
      <c r="E6936" s="53" t="s">
        <v>64</v>
      </c>
      <c r="F6936" s="53" t="s">
        <v>152</v>
      </c>
      <c r="G6936" s="50" t="s">
        <v>138</v>
      </c>
      <c r="H6936" s="50" t="s">
        <v>144</v>
      </c>
      <c r="I6936" s="53">
        <v>69</v>
      </c>
      <c r="J6936" s="61">
        <v>3.82</v>
      </c>
      <c r="K6936" s="239">
        <f t="shared" si="403"/>
        <v>1.1628296332824977</v>
      </c>
    </row>
    <row r="6937" spans="4:11" x14ac:dyDescent="0.2">
      <c r="D6937" s="195" t="s">
        <v>434</v>
      </c>
      <c r="E6937" s="53" t="s">
        <v>58</v>
      </c>
      <c r="F6937" s="53" t="s">
        <v>146</v>
      </c>
      <c r="G6937" s="50" t="s">
        <v>138</v>
      </c>
      <c r="H6937" s="50" t="s">
        <v>144</v>
      </c>
      <c r="I6937" s="53">
        <v>41</v>
      </c>
      <c r="J6937" s="61">
        <v>1.68</v>
      </c>
      <c r="K6937" s="239">
        <f t="shared" si="403"/>
        <v>2.4375734536643403</v>
      </c>
    </row>
    <row r="6938" spans="4:11" x14ac:dyDescent="0.2">
      <c r="D6938" s="195" t="s">
        <v>434</v>
      </c>
      <c r="E6938" s="53" t="s">
        <v>58</v>
      </c>
      <c r="F6938" s="53" t="s">
        <v>152</v>
      </c>
      <c r="G6938" s="50" t="s">
        <v>138</v>
      </c>
      <c r="H6938" s="50" t="s">
        <v>144</v>
      </c>
      <c r="I6938" s="53">
        <v>52</v>
      </c>
      <c r="J6938" s="61">
        <v>2.02</v>
      </c>
      <c r="K6938" s="239">
        <f t="shared" si="403"/>
        <v>1.4366181156121984</v>
      </c>
    </row>
    <row r="6939" spans="4:11" x14ac:dyDescent="0.2">
      <c r="D6939" s="195" t="s">
        <v>434</v>
      </c>
      <c r="E6939" s="53" t="s">
        <v>58</v>
      </c>
      <c r="F6939" s="53" t="s">
        <v>152</v>
      </c>
      <c r="G6939" s="50" t="s">
        <v>138</v>
      </c>
      <c r="H6939" s="50" t="s">
        <v>144</v>
      </c>
      <c r="I6939" s="53">
        <v>63</v>
      </c>
      <c r="J6939" s="61">
        <v>2.68</v>
      </c>
      <c r="K6939" s="239">
        <f t="shared" si="403"/>
        <v>1.0717985018816463</v>
      </c>
    </row>
    <row r="6940" spans="4:11" x14ac:dyDescent="0.2">
      <c r="D6940" s="195" t="s">
        <v>434</v>
      </c>
      <c r="E6940" s="53" t="s">
        <v>15</v>
      </c>
      <c r="F6940" s="53" t="s">
        <v>142</v>
      </c>
      <c r="G6940" s="50" t="s">
        <v>138</v>
      </c>
      <c r="H6940" s="50" t="s">
        <v>148</v>
      </c>
      <c r="I6940" s="53">
        <v>75</v>
      </c>
      <c r="J6940" s="61">
        <v>4.1900000000000004</v>
      </c>
      <c r="K6940" s="239">
        <f t="shared" si="403"/>
        <v>0.99318518518518528</v>
      </c>
    </row>
    <row r="6941" spans="4:11" x14ac:dyDescent="0.2">
      <c r="D6941" s="195" t="s">
        <v>434</v>
      </c>
      <c r="E6941" s="53" t="s">
        <v>15</v>
      </c>
      <c r="F6941" s="53" t="s">
        <v>142</v>
      </c>
      <c r="G6941" s="50" t="s">
        <v>138</v>
      </c>
      <c r="H6941" s="50" t="s">
        <v>144</v>
      </c>
      <c r="I6941" s="53">
        <v>69</v>
      </c>
      <c r="J6941" s="61">
        <v>3.26</v>
      </c>
      <c r="K6941" s="239">
        <f t="shared" si="403"/>
        <v>0.99236246191124144</v>
      </c>
    </row>
    <row r="6942" spans="4:11" x14ac:dyDescent="0.2">
      <c r="D6942" s="195" t="s">
        <v>434</v>
      </c>
      <c r="E6942" s="53" t="s">
        <v>15</v>
      </c>
      <c r="F6942" s="53" t="s">
        <v>142</v>
      </c>
      <c r="G6942" s="50" t="s">
        <v>138</v>
      </c>
      <c r="H6942" s="50" t="s">
        <v>144</v>
      </c>
      <c r="I6942" s="53">
        <v>60</v>
      </c>
      <c r="J6942" s="61">
        <v>2.27</v>
      </c>
      <c r="K6942" s="239">
        <f t="shared" si="403"/>
        <v>1.0509259259259258</v>
      </c>
    </row>
    <row r="6943" spans="4:11" x14ac:dyDescent="0.2">
      <c r="D6943" s="195" t="s">
        <v>434</v>
      </c>
      <c r="E6943" s="53" t="s">
        <v>15</v>
      </c>
      <c r="F6943" s="53" t="s">
        <v>142</v>
      </c>
      <c r="G6943" s="50" t="s">
        <v>138</v>
      </c>
      <c r="H6943" s="50" t="s">
        <v>148</v>
      </c>
      <c r="I6943" s="53">
        <v>73</v>
      </c>
      <c r="J6943" s="61">
        <v>3.96</v>
      </c>
      <c r="K6943" s="239">
        <f t="shared" si="403"/>
        <v>1.0179503723487662</v>
      </c>
    </row>
    <row r="6944" spans="4:11" x14ac:dyDescent="0.2">
      <c r="D6944" s="195" t="s">
        <v>434</v>
      </c>
      <c r="E6944" s="53" t="s">
        <v>15</v>
      </c>
      <c r="F6944" s="53" t="s">
        <v>142</v>
      </c>
      <c r="G6944" s="50" t="s">
        <v>138</v>
      </c>
      <c r="H6944" s="50" t="s">
        <v>148</v>
      </c>
      <c r="I6944" s="53">
        <v>74</v>
      </c>
      <c r="J6944" s="61">
        <v>4.03</v>
      </c>
      <c r="K6944" s="239">
        <f t="shared" si="403"/>
        <v>0.99451167749195502</v>
      </c>
    </row>
    <row r="6945" spans="4:11" x14ac:dyDescent="0.2">
      <c r="D6945" s="195" t="s">
        <v>434</v>
      </c>
      <c r="E6945" s="53" t="s">
        <v>15</v>
      </c>
      <c r="F6945" s="53" t="s">
        <v>142</v>
      </c>
      <c r="G6945" s="50" t="s">
        <v>138</v>
      </c>
      <c r="H6945" s="50" t="s">
        <v>148</v>
      </c>
      <c r="I6945" s="53">
        <v>80</v>
      </c>
      <c r="J6945" s="61">
        <v>5.17</v>
      </c>
      <c r="K6945" s="239">
        <f t="shared" si="403"/>
        <v>1.009765625</v>
      </c>
    </row>
    <row r="6946" spans="4:11" x14ac:dyDescent="0.2">
      <c r="D6946" s="195" t="s">
        <v>434</v>
      </c>
      <c r="E6946" s="53" t="s">
        <v>15</v>
      </c>
      <c r="F6946" s="53" t="s">
        <v>142</v>
      </c>
      <c r="G6946" s="50" t="s">
        <v>138</v>
      </c>
      <c r="H6946" s="50" t="s">
        <v>148</v>
      </c>
      <c r="I6946" s="53">
        <v>75</v>
      </c>
      <c r="J6946" s="61">
        <v>4.47</v>
      </c>
      <c r="K6946" s="239">
        <f t="shared" ref="K6946:K7009" si="404">IF(J6946="","",(J6946*100000)/(I6946^3))</f>
        <v>1.0595555555555556</v>
      </c>
    </row>
    <row r="6947" spans="4:11" x14ac:dyDescent="0.2">
      <c r="D6947" s="195" t="s">
        <v>435</v>
      </c>
      <c r="E6947" s="53" t="s">
        <v>38</v>
      </c>
      <c r="F6947" s="53" t="s">
        <v>146</v>
      </c>
      <c r="G6947" s="50" t="s">
        <v>138</v>
      </c>
      <c r="H6947" s="50" t="s">
        <v>144</v>
      </c>
      <c r="I6947" s="53">
        <v>43</v>
      </c>
      <c r="J6947" s="61">
        <v>0.38</v>
      </c>
      <c r="K6947" s="239">
        <f t="shared" si="404"/>
        <v>0.47794533814632673</v>
      </c>
    </row>
    <row r="6948" spans="4:11" x14ac:dyDescent="0.2">
      <c r="D6948" s="195" t="s">
        <v>435</v>
      </c>
      <c r="E6948" s="53" t="s">
        <v>38</v>
      </c>
      <c r="F6948" s="53" t="s">
        <v>146</v>
      </c>
      <c r="G6948" s="50" t="s">
        <v>138</v>
      </c>
      <c r="H6948" s="50" t="s">
        <v>144</v>
      </c>
      <c r="I6948" s="53">
        <v>41</v>
      </c>
      <c r="J6948" s="61">
        <v>0.46</v>
      </c>
      <c r="K6948" s="239">
        <f t="shared" si="404"/>
        <v>0.66743082659856934</v>
      </c>
    </row>
    <row r="6949" spans="4:11" x14ac:dyDescent="0.2">
      <c r="D6949" s="195" t="s">
        <v>435</v>
      </c>
      <c r="E6949" s="53" t="s">
        <v>38</v>
      </c>
      <c r="F6949" s="53" t="s">
        <v>146</v>
      </c>
      <c r="G6949" s="50" t="s">
        <v>138</v>
      </c>
      <c r="H6949" s="50" t="s">
        <v>144</v>
      </c>
      <c r="I6949" s="53">
        <v>38</v>
      </c>
      <c r="J6949" s="61">
        <v>0.31</v>
      </c>
      <c r="K6949" s="239">
        <f t="shared" si="404"/>
        <v>0.56495115906108762</v>
      </c>
    </row>
    <row r="6950" spans="4:11" x14ac:dyDescent="0.2">
      <c r="D6950" s="195" t="s">
        <v>435</v>
      </c>
      <c r="E6950" s="53" t="s">
        <v>38</v>
      </c>
      <c r="F6950" s="53" t="s">
        <v>146</v>
      </c>
      <c r="G6950" s="50" t="s">
        <v>138</v>
      </c>
      <c r="H6950" s="50" t="s">
        <v>144</v>
      </c>
      <c r="I6950" s="53">
        <v>38</v>
      </c>
      <c r="J6950" s="61">
        <v>0.63</v>
      </c>
      <c r="K6950" s="239">
        <f t="shared" si="404"/>
        <v>1.1481265490596297</v>
      </c>
    </row>
    <row r="6951" spans="4:11" x14ac:dyDescent="0.2">
      <c r="D6951" s="195" t="s">
        <v>435</v>
      </c>
      <c r="E6951" s="53" t="s">
        <v>38</v>
      </c>
      <c r="F6951" s="53" t="s">
        <v>146</v>
      </c>
      <c r="G6951" s="50" t="s">
        <v>138</v>
      </c>
      <c r="H6951" s="50" t="s">
        <v>144</v>
      </c>
      <c r="I6951" s="53">
        <v>41</v>
      </c>
      <c r="J6951" s="61">
        <v>0.65</v>
      </c>
      <c r="K6951" s="239">
        <f t="shared" si="404"/>
        <v>0.94310877671536975</v>
      </c>
    </row>
    <row r="6952" spans="4:11" x14ac:dyDescent="0.2">
      <c r="D6952" s="195" t="s">
        <v>435</v>
      </c>
      <c r="E6952" s="53" t="s">
        <v>38</v>
      </c>
      <c r="F6952" s="53" t="s">
        <v>146</v>
      </c>
      <c r="G6952" s="50" t="s">
        <v>138</v>
      </c>
      <c r="H6952" s="50" t="s">
        <v>144</v>
      </c>
      <c r="I6952" s="53">
        <v>34</v>
      </c>
      <c r="J6952" s="61">
        <v>0.35</v>
      </c>
      <c r="K6952" s="239">
        <f t="shared" si="404"/>
        <v>0.89049460614695708</v>
      </c>
    </row>
    <row r="6953" spans="4:11" x14ac:dyDescent="0.2">
      <c r="D6953" s="195" t="s">
        <v>435</v>
      </c>
      <c r="E6953" s="53" t="s">
        <v>38</v>
      </c>
      <c r="F6953" s="53" t="s">
        <v>146</v>
      </c>
      <c r="G6953" s="50" t="s">
        <v>138</v>
      </c>
      <c r="H6953" s="50" t="s">
        <v>144</v>
      </c>
      <c r="I6953" s="53">
        <v>43</v>
      </c>
      <c r="J6953" s="61">
        <v>0.49</v>
      </c>
      <c r="K6953" s="239">
        <f t="shared" si="404"/>
        <v>0.61629793603078975</v>
      </c>
    </row>
    <row r="6954" spans="4:11" x14ac:dyDescent="0.2">
      <c r="D6954" s="195" t="s">
        <v>435</v>
      </c>
      <c r="E6954" s="53" t="s">
        <v>38</v>
      </c>
      <c r="F6954" s="53" t="s">
        <v>146</v>
      </c>
      <c r="G6954" s="50" t="s">
        <v>138</v>
      </c>
      <c r="H6954" s="50" t="s">
        <v>144</v>
      </c>
      <c r="I6954" s="53">
        <v>37</v>
      </c>
      <c r="J6954" s="61">
        <v>0.26</v>
      </c>
      <c r="K6954" s="239">
        <f t="shared" si="404"/>
        <v>0.51329634967326709</v>
      </c>
    </row>
    <row r="6955" spans="4:11" x14ac:dyDescent="0.2">
      <c r="D6955" s="195" t="s">
        <v>435</v>
      </c>
      <c r="E6955" s="53" t="s">
        <v>38</v>
      </c>
      <c r="F6955" s="53" t="s">
        <v>146</v>
      </c>
      <c r="G6955" s="50" t="s">
        <v>138</v>
      </c>
      <c r="H6955" s="50" t="s">
        <v>144</v>
      </c>
      <c r="I6955" s="53">
        <v>41</v>
      </c>
      <c r="J6955" s="61">
        <v>0.78</v>
      </c>
      <c r="K6955" s="239">
        <f t="shared" si="404"/>
        <v>1.1317305320584437</v>
      </c>
    </row>
    <row r="6956" spans="4:11" x14ac:dyDescent="0.2">
      <c r="D6956" s="195" t="s">
        <v>435</v>
      </c>
      <c r="E6956" s="53" t="s">
        <v>38</v>
      </c>
      <c r="F6956" s="53" t="s">
        <v>146</v>
      </c>
      <c r="G6956" s="50" t="s">
        <v>138</v>
      </c>
      <c r="H6956" s="50" t="s">
        <v>144</v>
      </c>
      <c r="I6956" s="53">
        <v>44</v>
      </c>
      <c r="J6956" s="61">
        <v>0.9</v>
      </c>
      <c r="K6956" s="239">
        <f t="shared" si="404"/>
        <v>1.0565364387678438</v>
      </c>
    </row>
    <row r="6957" spans="4:11" x14ac:dyDescent="0.2">
      <c r="D6957" s="195" t="s">
        <v>435</v>
      </c>
      <c r="E6957" s="53" t="s">
        <v>38</v>
      </c>
      <c r="F6957" s="53" t="s">
        <v>146</v>
      </c>
      <c r="G6957" s="50" t="s">
        <v>138</v>
      </c>
      <c r="H6957" s="50" t="s">
        <v>144</v>
      </c>
      <c r="I6957" s="53">
        <v>35</v>
      </c>
      <c r="J6957" s="61">
        <v>0.38</v>
      </c>
      <c r="K6957" s="239">
        <f t="shared" si="404"/>
        <v>0.88629737609329451</v>
      </c>
    </row>
    <row r="6958" spans="4:11" x14ac:dyDescent="0.2">
      <c r="D6958" s="195" t="s">
        <v>435</v>
      </c>
      <c r="E6958" s="53" t="s">
        <v>38</v>
      </c>
      <c r="F6958" s="53" t="s">
        <v>146</v>
      </c>
      <c r="G6958" s="50" t="s">
        <v>138</v>
      </c>
      <c r="H6958" s="50" t="s">
        <v>144</v>
      </c>
      <c r="I6958" s="53">
        <v>40</v>
      </c>
      <c r="J6958" s="61">
        <v>0.89</v>
      </c>
      <c r="K6958" s="239">
        <f t="shared" si="404"/>
        <v>1.390625</v>
      </c>
    </row>
    <row r="6959" spans="4:11" x14ac:dyDescent="0.2">
      <c r="D6959" s="195" t="s">
        <v>435</v>
      </c>
      <c r="E6959" s="53" t="s">
        <v>38</v>
      </c>
      <c r="F6959" s="53" t="s">
        <v>146</v>
      </c>
      <c r="G6959" s="50" t="s">
        <v>138</v>
      </c>
      <c r="H6959" s="50" t="s">
        <v>144</v>
      </c>
      <c r="I6959" s="53">
        <v>40</v>
      </c>
      <c r="J6959" s="61">
        <v>0.69</v>
      </c>
      <c r="K6959" s="239">
        <f t="shared" si="404"/>
        <v>1.078125</v>
      </c>
    </row>
    <row r="6960" spans="4:11" x14ac:dyDescent="0.2">
      <c r="D6960" s="195" t="s">
        <v>435</v>
      </c>
      <c r="E6960" s="53" t="s">
        <v>38</v>
      </c>
      <c r="F6960" s="53" t="s">
        <v>146</v>
      </c>
      <c r="G6960" s="50" t="s">
        <v>138</v>
      </c>
      <c r="H6960" s="50" t="s">
        <v>144</v>
      </c>
      <c r="I6960" s="53">
        <v>41</v>
      </c>
      <c r="J6960" s="61">
        <v>0.8</v>
      </c>
      <c r="K6960" s="239">
        <f t="shared" si="404"/>
        <v>1.1607492636496859</v>
      </c>
    </row>
    <row r="6961" spans="4:11" x14ac:dyDescent="0.2">
      <c r="D6961" s="195" t="s">
        <v>435</v>
      </c>
      <c r="E6961" s="53" t="s">
        <v>38</v>
      </c>
      <c r="F6961" s="53" t="s">
        <v>146</v>
      </c>
      <c r="G6961" s="50" t="s">
        <v>138</v>
      </c>
      <c r="H6961" s="50" t="s">
        <v>144</v>
      </c>
      <c r="I6961" s="53">
        <v>37</v>
      </c>
      <c r="J6961" s="61">
        <v>0.4</v>
      </c>
      <c r="K6961" s="239">
        <f t="shared" si="404"/>
        <v>0.78968669180502638</v>
      </c>
    </row>
    <row r="6962" spans="4:11" x14ac:dyDescent="0.2">
      <c r="D6962" s="195" t="s">
        <v>435</v>
      </c>
      <c r="E6962" s="53" t="s">
        <v>38</v>
      </c>
      <c r="F6962" s="53" t="s">
        <v>146</v>
      </c>
      <c r="G6962" s="50" t="s">
        <v>138</v>
      </c>
      <c r="H6962" s="50" t="s">
        <v>144</v>
      </c>
      <c r="I6962" s="53">
        <v>46</v>
      </c>
      <c r="J6962" s="61">
        <v>1.1000000000000001</v>
      </c>
      <c r="K6962" s="239">
        <f t="shared" si="404"/>
        <v>1.1301060244924799</v>
      </c>
    </row>
    <row r="6963" spans="4:11" x14ac:dyDescent="0.2">
      <c r="D6963" s="195" t="s">
        <v>435</v>
      </c>
      <c r="E6963" s="53" t="s">
        <v>38</v>
      </c>
      <c r="F6963" s="53" t="s">
        <v>146</v>
      </c>
      <c r="G6963" s="50" t="s">
        <v>138</v>
      </c>
      <c r="H6963" s="50" t="s">
        <v>144</v>
      </c>
      <c r="I6963" s="53">
        <v>45</v>
      </c>
      <c r="J6963" s="61">
        <v>1.1599999999999999</v>
      </c>
      <c r="K6963" s="239">
        <f t="shared" si="404"/>
        <v>1.2729766803840876</v>
      </c>
    </row>
    <row r="6964" spans="4:11" x14ac:dyDescent="0.2">
      <c r="D6964" s="195" t="s">
        <v>435</v>
      </c>
      <c r="E6964" s="53" t="s">
        <v>38</v>
      </c>
      <c r="F6964" s="53" t="s">
        <v>146</v>
      </c>
      <c r="G6964" s="50" t="s">
        <v>138</v>
      </c>
      <c r="H6964" s="50" t="s">
        <v>144</v>
      </c>
      <c r="I6964" s="53">
        <v>35</v>
      </c>
      <c r="J6964" s="61">
        <v>0.62</v>
      </c>
      <c r="K6964" s="239">
        <f t="shared" si="404"/>
        <v>1.4460641399416909</v>
      </c>
    </row>
    <row r="6965" spans="4:11" x14ac:dyDescent="0.2">
      <c r="D6965" s="195" t="s">
        <v>435</v>
      </c>
      <c r="E6965" s="53" t="s">
        <v>38</v>
      </c>
      <c r="F6965" s="53" t="s">
        <v>146</v>
      </c>
      <c r="G6965" s="50" t="s">
        <v>138</v>
      </c>
      <c r="H6965" s="50" t="s">
        <v>144</v>
      </c>
      <c r="I6965" s="53">
        <v>40</v>
      </c>
      <c r="J6965" s="61">
        <v>0.68</v>
      </c>
      <c r="K6965" s="239">
        <f t="shared" si="404"/>
        <v>1.0625</v>
      </c>
    </row>
    <row r="6966" spans="4:11" x14ac:dyDescent="0.2">
      <c r="D6966" s="195" t="s">
        <v>435</v>
      </c>
      <c r="E6966" s="53" t="s">
        <v>38</v>
      </c>
      <c r="F6966" s="53" t="s">
        <v>146</v>
      </c>
      <c r="G6966" s="50" t="s">
        <v>138</v>
      </c>
      <c r="H6966" s="50" t="s">
        <v>144</v>
      </c>
      <c r="I6966" s="53">
        <v>41</v>
      </c>
      <c r="J6966" s="61">
        <v>0.37</v>
      </c>
      <c r="K6966" s="239">
        <f t="shared" si="404"/>
        <v>0.53684653443797969</v>
      </c>
    </row>
    <row r="6967" spans="4:11" x14ac:dyDescent="0.2">
      <c r="D6967" s="195" t="s">
        <v>435</v>
      </c>
      <c r="E6967" s="53" t="s">
        <v>38</v>
      </c>
      <c r="F6967" s="53" t="s">
        <v>146</v>
      </c>
      <c r="G6967" s="50" t="s">
        <v>138</v>
      </c>
      <c r="H6967" s="50" t="s">
        <v>144</v>
      </c>
      <c r="I6967" s="53">
        <v>35</v>
      </c>
      <c r="J6967" s="61">
        <v>0.21</v>
      </c>
      <c r="K6967" s="239">
        <f t="shared" si="404"/>
        <v>0.48979591836734693</v>
      </c>
    </row>
    <row r="6968" spans="4:11" x14ac:dyDescent="0.2">
      <c r="D6968" s="195" t="s">
        <v>435</v>
      </c>
      <c r="E6968" s="53" t="s">
        <v>38</v>
      </c>
      <c r="F6968" s="53" t="s">
        <v>146</v>
      </c>
      <c r="G6968" s="50" t="s">
        <v>138</v>
      </c>
      <c r="H6968" s="50" t="s">
        <v>144</v>
      </c>
      <c r="I6968" s="53">
        <v>38</v>
      </c>
      <c r="J6968" s="61">
        <v>0.59</v>
      </c>
      <c r="K6968" s="239">
        <f t="shared" si="404"/>
        <v>1.0752296253098119</v>
      </c>
    </row>
    <row r="6969" spans="4:11" x14ac:dyDescent="0.2">
      <c r="D6969" s="195" t="s">
        <v>435</v>
      </c>
      <c r="E6969" s="53" t="s">
        <v>38</v>
      </c>
      <c r="F6969" s="53" t="s">
        <v>146</v>
      </c>
      <c r="G6969" s="50" t="s">
        <v>138</v>
      </c>
      <c r="H6969" s="50" t="s">
        <v>144</v>
      </c>
      <c r="I6969" s="53">
        <v>39</v>
      </c>
      <c r="J6969" s="61">
        <v>0.56999999999999995</v>
      </c>
      <c r="K6969" s="239">
        <f t="shared" si="404"/>
        <v>0.96090628635007325</v>
      </c>
    </row>
    <row r="6970" spans="4:11" x14ac:dyDescent="0.2">
      <c r="D6970" s="195" t="s">
        <v>435</v>
      </c>
      <c r="E6970" s="53" t="s">
        <v>38</v>
      </c>
      <c r="F6970" s="53" t="s">
        <v>146</v>
      </c>
      <c r="G6970" s="50" t="s">
        <v>138</v>
      </c>
      <c r="H6970" s="50" t="s">
        <v>144</v>
      </c>
      <c r="I6970" s="53">
        <v>44</v>
      </c>
      <c r="J6970" s="61">
        <v>1.51</v>
      </c>
      <c r="K6970" s="239">
        <f t="shared" si="404"/>
        <v>1.7726333583771601</v>
      </c>
    </row>
    <row r="6971" spans="4:11" x14ac:dyDescent="0.2">
      <c r="D6971" s="195" t="s">
        <v>435</v>
      </c>
      <c r="E6971" s="53" t="s">
        <v>38</v>
      </c>
      <c r="F6971" s="53" t="s">
        <v>152</v>
      </c>
      <c r="G6971" s="50" t="s">
        <v>138</v>
      </c>
      <c r="H6971" s="50" t="s">
        <v>148</v>
      </c>
      <c r="I6971" s="53">
        <v>79</v>
      </c>
      <c r="J6971" s="61">
        <v>3.29</v>
      </c>
      <c r="K6971" s="239">
        <f t="shared" si="404"/>
        <v>0.66729001154066925</v>
      </c>
    </row>
    <row r="6972" spans="4:11" x14ac:dyDescent="0.2">
      <c r="D6972" s="195" t="s">
        <v>435</v>
      </c>
      <c r="E6972" s="53" t="s">
        <v>38</v>
      </c>
      <c r="F6972" s="53" t="s">
        <v>152</v>
      </c>
      <c r="G6972" s="50" t="s">
        <v>138</v>
      </c>
      <c r="H6972" s="50" t="s">
        <v>148</v>
      </c>
      <c r="I6972" s="53">
        <v>76</v>
      </c>
      <c r="J6972" s="61">
        <v>4.3899999999999997</v>
      </c>
      <c r="K6972" s="239">
        <f t="shared" si="404"/>
        <v>1.0000546726928123</v>
      </c>
    </row>
    <row r="6973" spans="4:11" x14ac:dyDescent="0.2">
      <c r="D6973" s="195" t="s">
        <v>435</v>
      </c>
      <c r="E6973" s="53" t="s">
        <v>38</v>
      </c>
      <c r="F6973" s="53" t="s">
        <v>152</v>
      </c>
      <c r="G6973" s="50" t="s">
        <v>138</v>
      </c>
      <c r="H6973" s="50" t="s">
        <v>148</v>
      </c>
      <c r="I6973" s="53">
        <v>77</v>
      </c>
      <c r="J6973" s="61">
        <v>4.38</v>
      </c>
      <c r="K6973" s="239">
        <f t="shared" si="404"/>
        <v>0.95940490610755413</v>
      </c>
    </row>
    <row r="6974" spans="4:11" x14ac:dyDescent="0.2">
      <c r="D6974" s="195" t="s">
        <v>435</v>
      </c>
      <c r="E6974" s="53" t="s">
        <v>38</v>
      </c>
      <c r="F6974" s="53" t="s">
        <v>152</v>
      </c>
      <c r="G6974" s="50" t="s">
        <v>138</v>
      </c>
      <c r="H6974" s="50" t="s">
        <v>148</v>
      </c>
      <c r="I6974" s="53">
        <v>73</v>
      </c>
      <c r="J6974" s="61">
        <v>3.86</v>
      </c>
      <c r="K6974" s="239">
        <f t="shared" si="404"/>
        <v>0.99224455486521157</v>
      </c>
    </row>
    <row r="6975" spans="4:11" x14ac:dyDescent="0.2">
      <c r="D6975" s="195" t="s">
        <v>435</v>
      </c>
      <c r="E6975" s="53" t="s">
        <v>38</v>
      </c>
      <c r="F6975" s="53" t="s">
        <v>152</v>
      </c>
      <c r="G6975" s="50" t="s">
        <v>138</v>
      </c>
      <c r="H6975" s="50" t="s">
        <v>148</v>
      </c>
      <c r="I6975" s="53">
        <v>79</v>
      </c>
      <c r="J6975" s="61">
        <v>3.7</v>
      </c>
      <c r="K6975" s="239">
        <f t="shared" si="404"/>
        <v>0.7504477333436097</v>
      </c>
    </row>
    <row r="6976" spans="4:11" x14ac:dyDescent="0.2">
      <c r="D6976" s="195" t="s">
        <v>435</v>
      </c>
      <c r="E6976" s="53" t="s">
        <v>38</v>
      </c>
      <c r="F6976" s="53" t="s">
        <v>152</v>
      </c>
      <c r="G6976" s="50" t="s">
        <v>138</v>
      </c>
      <c r="H6976" s="50" t="s">
        <v>148</v>
      </c>
      <c r="I6976" s="53">
        <v>78</v>
      </c>
      <c r="J6976" s="61">
        <v>4.5199999999999996</v>
      </c>
      <c r="K6976" s="239">
        <f t="shared" si="404"/>
        <v>0.95247728383823049</v>
      </c>
    </row>
    <row r="6977" spans="4:11" x14ac:dyDescent="0.2">
      <c r="D6977" s="195" t="s">
        <v>435</v>
      </c>
      <c r="E6977" s="53" t="s">
        <v>38</v>
      </c>
      <c r="F6977" s="53" t="s">
        <v>152</v>
      </c>
      <c r="G6977" s="50" t="s">
        <v>138</v>
      </c>
      <c r="H6977" s="50" t="s">
        <v>148</v>
      </c>
      <c r="I6977" s="53">
        <v>80</v>
      </c>
      <c r="J6977" s="61">
        <v>4.72</v>
      </c>
      <c r="K6977" s="239">
        <f t="shared" si="404"/>
        <v>0.921875</v>
      </c>
    </row>
    <row r="6978" spans="4:11" x14ac:dyDescent="0.2">
      <c r="D6978" s="195" t="s">
        <v>435</v>
      </c>
      <c r="E6978" s="53" t="s">
        <v>38</v>
      </c>
      <c r="F6978" s="53" t="s">
        <v>152</v>
      </c>
      <c r="G6978" s="50" t="s">
        <v>138</v>
      </c>
      <c r="H6978" s="50" t="s">
        <v>148</v>
      </c>
      <c r="I6978" s="53">
        <v>78</v>
      </c>
      <c r="J6978" s="61">
        <v>4.12</v>
      </c>
      <c r="K6978" s="239">
        <f t="shared" si="404"/>
        <v>0.86818725871980307</v>
      </c>
    </row>
    <row r="6979" spans="4:11" x14ac:dyDescent="0.2">
      <c r="D6979" s="195" t="s">
        <v>435</v>
      </c>
      <c r="E6979" s="53" t="s">
        <v>38</v>
      </c>
      <c r="F6979" s="53" t="s">
        <v>152</v>
      </c>
      <c r="G6979" s="50" t="s">
        <v>138</v>
      </c>
      <c r="H6979" s="50" t="s">
        <v>148</v>
      </c>
      <c r="I6979" s="53">
        <v>82</v>
      </c>
      <c r="J6979" s="61">
        <v>3</v>
      </c>
      <c r="K6979" s="239">
        <f t="shared" si="404"/>
        <v>0.5441012173357902</v>
      </c>
    </row>
    <row r="6980" spans="4:11" x14ac:dyDescent="0.2">
      <c r="D6980" s="195" t="s">
        <v>435</v>
      </c>
      <c r="E6980" s="53" t="s">
        <v>38</v>
      </c>
      <c r="F6980" s="53" t="s">
        <v>152</v>
      </c>
      <c r="G6980" s="50" t="s">
        <v>138</v>
      </c>
      <c r="H6980" s="50" t="s">
        <v>148</v>
      </c>
      <c r="I6980" s="53">
        <v>80</v>
      </c>
      <c r="J6980" s="61">
        <v>5.13</v>
      </c>
      <c r="K6980" s="239">
        <f t="shared" si="404"/>
        <v>1.001953125</v>
      </c>
    </row>
    <row r="6981" spans="4:11" x14ac:dyDescent="0.2">
      <c r="D6981" s="195" t="s">
        <v>435</v>
      </c>
      <c r="E6981" s="53" t="s">
        <v>38</v>
      </c>
      <c r="F6981" s="53" t="s">
        <v>152</v>
      </c>
      <c r="G6981" s="50" t="s">
        <v>138</v>
      </c>
      <c r="H6981" s="50" t="s">
        <v>148</v>
      </c>
      <c r="I6981" s="53">
        <v>82</v>
      </c>
      <c r="J6981" s="61">
        <v>5.3</v>
      </c>
      <c r="K6981" s="239">
        <f t="shared" si="404"/>
        <v>0.96124548395989606</v>
      </c>
    </row>
    <row r="6982" spans="4:11" x14ac:dyDescent="0.2">
      <c r="D6982" s="195" t="s">
        <v>435</v>
      </c>
      <c r="E6982" s="53" t="s">
        <v>38</v>
      </c>
      <c r="F6982" s="53" t="s">
        <v>152</v>
      </c>
      <c r="G6982" s="50" t="s">
        <v>138</v>
      </c>
      <c r="H6982" s="50" t="s">
        <v>148</v>
      </c>
      <c r="I6982" s="53">
        <v>71</v>
      </c>
      <c r="J6982" s="61">
        <v>4.1100000000000003</v>
      </c>
      <c r="K6982" s="239">
        <f t="shared" si="404"/>
        <v>1.1483301714672085</v>
      </c>
    </row>
    <row r="6983" spans="4:11" x14ac:dyDescent="0.2">
      <c r="D6983" s="195" t="s">
        <v>435</v>
      </c>
      <c r="E6983" s="53" t="s">
        <v>38</v>
      </c>
      <c r="F6983" s="53" t="s">
        <v>152</v>
      </c>
      <c r="G6983" s="50" t="s">
        <v>138</v>
      </c>
      <c r="H6983" s="50" t="s">
        <v>148</v>
      </c>
      <c r="I6983" s="53">
        <v>74</v>
      </c>
      <c r="J6983" s="61">
        <v>3.45</v>
      </c>
      <c r="K6983" s="239">
        <f t="shared" si="404"/>
        <v>0.85138096460229407</v>
      </c>
    </row>
    <row r="6984" spans="4:11" x14ac:dyDescent="0.2">
      <c r="D6984" s="195" t="s">
        <v>435</v>
      </c>
      <c r="E6984" s="53" t="s">
        <v>38</v>
      </c>
      <c r="F6984" s="53" t="s">
        <v>152</v>
      </c>
      <c r="G6984" s="50" t="s">
        <v>138</v>
      </c>
      <c r="H6984" s="50" t="s">
        <v>148</v>
      </c>
      <c r="I6984" s="53">
        <v>79</v>
      </c>
      <c r="J6984" s="61">
        <v>4.9800000000000004</v>
      </c>
      <c r="K6984" s="239">
        <f t="shared" si="404"/>
        <v>1.010062084338156</v>
      </c>
    </row>
    <row r="6985" spans="4:11" x14ac:dyDescent="0.2">
      <c r="D6985" s="195" t="s">
        <v>435</v>
      </c>
      <c r="E6985" s="53" t="s">
        <v>38</v>
      </c>
      <c r="F6985" s="53" t="s">
        <v>152</v>
      </c>
      <c r="G6985" s="50" t="s">
        <v>138</v>
      </c>
      <c r="H6985" s="50" t="s">
        <v>148</v>
      </c>
      <c r="I6985" s="53">
        <v>81</v>
      </c>
      <c r="J6985" s="61">
        <v>5.64</v>
      </c>
      <c r="K6985" s="239">
        <f t="shared" si="404"/>
        <v>1.0612655026616313</v>
      </c>
    </row>
    <row r="6986" spans="4:11" x14ac:dyDescent="0.2">
      <c r="D6986" s="195" t="s">
        <v>435</v>
      </c>
      <c r="E6986" s="53" t="s">
        <v>38</v>
      </c>
      <c r="F6986" s="53" t="s">
        <v>152</v>
      </c>
      <c r="G6986" s="50" t="s">
        <v>138</v>
      </c>
      <c r="H6986" s="50" t="s">
        <v>148</v>
      </c>
      <c r="I6986" s="53">
        <v>80</v>
      </c>
      <c r="J6986" s="61">
        <v>4.5199999999999996</v>
      </c>
      <c r="K6986" s="239">
        <f t="shared" si="404"/>
        <v>0.88281249999999989</v>
      </c>
    </row>
    <row r="6987" spans="4:11" x14ac:dyDescent="0.2">
      <c r="D6987" s="195" t="s">
        <v>435</v>
      </c>
      <c r="E6987" s="53" t="s">
        <v>38</v>
      </c>
      <c r="F6987" s="53" t="s">
        <v>152</v>
      </c>
      <c r="G6987" s="50" t="s">
        <v>138</v>
      </c>
      <c r="H6987" s="50" t="s">
        <v>148</v>
      </c>
      <c r="I6987" s="53">
        <v>79</v>
      </c>
      <c r="J6987" s="61">
        <v>5.8</v>
      </c>
      <c r="K6987" s="239">
        <f t="shared" si="404"/>
        <v>1.1763775279440369</v>
      </c>
    </row>
    <row r="6988" spans="4:11" x14ac:dyDescent="0.2">
      <c r="D6988" s="195" t="s">
        <v>435</v>
      </c>
      <c r="E6988" s="53" t="s">
        <v>38</v>
      </c>
      <c r="F6988" s="53" t="s">
        <v>152</v>
      </c>
      <c r="G6988" s="50" t="s">
        <v>138</v>
      </c>
      <c r="H6988" s="50" t="s">
        <v>148</v>
      </c>
      <c r="I6988" s="53">
        <v>80</v>
      </c>
      <c r="J6988" s="61">
        <v>5.17</v>
      </c>
      <c r="K6988" s="239">
        <f t="shared" si="404"/>
        <v>1.009765625</v>
      </c>
    </row>
    <row r="6989" spans="4:11" x14ac:dyDescent="0.2">
      <c r="D6989" s="195" t="s">
        <v>435</v>
      </c>
      <c r="E6989" s="53" t="s">
        <v>34</v>
      </c>
      <c r="F6989" s="53" t="s">
        <v>146</v>
      </c>
      <c r="G6989" s="50" t="s">
        <v>138</v>
      </c>
      <c r="H6989" s="50" t="s">
        <v>144</v>
      </c>
      <c r="I6989" s="53">
        <v>42</v>
      </c>
      <c r="J6989" s="61">
        <v>0.77</v>
      </c>
      <c r="K6989" s="239">
        <f t="shared" si="404"/>
        <v>1.0393046107331823</v>
      </c>
    </row>
    <row r="6990" spans="4:11" x14ac:dyDescent="0.2">
      <c r="D6990" s="195" t="s">
        <v>435</v>
      </c>
      <c r="E6990" s="53" t="s">
        <v>40</v>
      </c>
      <c r="F6990" s="53" t="s">
        <v>146</v>
      </c>
      <c r="G6990" s="50" t="s">
        <v>138</v>
      </c>
      <c r="H6990" s="50" t="s">
        <v>144</v>
      </c>
      <c r="I6990" s="53">
        <v>39</v>
      </c>
      <c r="J6990" s="61">
        <v>0.56999999999999995</v>
      </c>
      <c r="K6990" s="239">
        <f t="shared" si="404"/>
        <v>0.96090628635007325</v>
      </c>
    </row>
    <row r="6991" spans="4:11" x14ac:dyDescent="0.2">
      <c r="D6991" s="195" t="s">
        <v>435</v>
      </c>
      <c r="E6991" s="53" t="s">
        <v>54</v>
      </c>
      <c r="F6991" s="53" t="s">
        <v>146</v>
      </c>
      <c r="G6991" s="50" t="s">
        <v>138</v>
      </c>
      <c r="H6991" s="50" t="s">
        <v>144</v>
      </c>
      <c r="I6991" s="53">
        <v>40</v>
      </c>
      <c r="J6991" s="61">
        <v>0.73</v>
      </c>
      <c r="K6991" s="239">
        <f t="shared" si="404"/>
        <v>1.140625</v>
      </c>
    </row>
    <row r="6992" spans="4:11" x14ac:dyDescent="0.2">
      <c r="D6992" s="195" t="s">
        <v>435</v>
      </c>
      <c r="E6992" s="53" t="s">
        <v>54</v>
      </c>
      <c r="F6992" s="53" t="s">
        <v>146</v>
      </c>
      <c r="G6992" s="50" t="s">
        <v>138</v>
      </c>
      <c r="H6992" s="50" t="s">
        <v>144</v>
      </c>
      <c r="I6992" s="53">
        <v>45</v>
      </c>
      <c r="J6992" s="61">
        <v>1.02</v>
      </c>
      <c r="K6992" s="239">
        <f t="shared" si="404"/>
        <v>1.1193415637860082</v>
      </c>
    </row>
    <row r="6993" spans="4:11" x14ac:dyDescent="0.2">
      <c r="D6993" s="195" t="s">
        <v>435</v>
      </c>
      <c r="E6993" s="53" t="s">
        <v>54</v>
      </c>
      <c r="F6993" s="53" t="s">
        <v>146</v>
      </c>
      <c r="G6993" s="50" t="s">
        <v>138</v>
      </c>
      <c r="H6993" s="50" t="s">
        <v>144</v>
      </c>
      <c r="I6993" s="53">
        <v>42</v>
      </c>
      <c r="J6993" s="61">
        <v>0.79</v>
      </c>
      <c r="K6993" s="239">
        <f t="shared" si="404"/>
        <v>1.0662995356872909</v>
      </c>
    </row>
    <row r="6994" spans="4:11" x14ac:dyDescent="0.2">
      <c r="D6994" s="195" t="s">
        <v>435</v>
      </c>
      <c r="E6994" s="53" t="s">
        <v>54</v>
      </c>
      <c r="F6994" s="53" t="s">
        <v>146</v>
      </c>
      <c r="G6994" s="50" t="s">
        <v>138</v>
      </c>
      <c r="H6994" s="50" t="s">
        <v>144</v>
      </c>
      <c r="I6994" s="53">
        <v>45</v>
      </c>
      <c r="J6994" s="61">
        <v>0.91</v>
      </c>
      <c r="K6994" s="239">
        <f t="shared" si="404"/>
        <v>0.99862825788751719</v>
      </c>
    </row>
    <row r="6995" spans="4:11" x14ac:dyDescent="0.2">
      <c r="D6995" s="195" t="s">
        <v>435</v>
      </c>
      <c r="E6995" s="53" t="s">
        <v>54</v>
      </c>
      <c r="F6995" s="53" t="s">
        <v>146</v>
      </c>
      <c r="G6995" s="50" t="s">
        <v>138</v>
      </c>
      <c r="H6995" s="50" t="s">
        <v>144</v>
      </c>
      <c r="I6995" s="53">
        <v>47</v>
      </c>
      <c r="J6995" s="61">
        <v>1.18</v>
      </c>
      <c r="K6995" s="239">
        <f t="shared" si="404"/>
        <v>1.13654970478603</v>
      </c>
    </row>
    <row r="6996" spans="4:11" x14ac:dyDescent="0.2">
      <c r="D6996" s="195" t="s">
        <v>435</v>
      </c>
      <c r="E6996" s="53" t="s">
        <v>54</v>
      </c>
      <c r="F6996" s="53" t="s">
        <v>146</v>
      </c>
      <c r="G6996" s="50" t="s">
        <v>138</v>
      </c>
      <c r="H6996" s="50" t="s">
        <v>144</v>
      </c>
      <c r="I6996" s="53">
        <v>50</v>
      </c>
      <c r="J6996" s="61">
        <v>1.41</v>
      </c>
      <c r="K6996" s="239">
        <f t="shared" si="404"/>
        <v>1.1279999999999999</v>
      </c>
    </row>
    <row r="6997" spans="4:11" x14ac:dyDescent="0.2">
      <c r="D6997" s="195" t="s">
        <v>435</v>
      </c>
      <c r="E6997" s="53" t="s">
        <v>54</v>
      </c>
      <c r="F6997" s="53" t="s">
        <v>146</v>
      </c>
      <c r="G6997" s="50" t="s">
        <v>138</v>
      </c>
      <c r="H6997" s="50" t="s">
        <v>144</v>
      </c>
      <c r="I6997" s="53">
        <v>46</v>
      </c>
      <c r="J6997" s="61">
        <v>1.06</v>
      </c>
      <c r="K6997" s="239">
        <f t="shared" si="404"/>
        <v>1.0890112599654804</v>
      </c>
    </row>
    <row r="6998" spans="4:11" x14ac:dyDescent="0.2">
      <c r="D6998" s="195" t="s">
        <v>435</v>
      </c>
      <c r="E6998" s="53" t="s">
        <v>54</v>
      </c>
      <c r="F6998" s="53" t="s">
        <v>146</v>
      </c>
      <c r="G6998" s="50" t="s">
        <v>138</v>
      </c>
      <c r="H6998" s="50" t="s">
        <v>144</v>
      </c>
      <c r="I6998" s="53">
        <v>42</v>
      </c>
      <c r="J6998" s="61">
        <v>0.79</v>
      </c>
      <c r="K6998" s="239">
        <f t="shared" si="404"/>
        <v>1.0662995356872909</v>
      </c>
    </row>
    <row r="6999" spans="4:11" x14ac:dyDescent="0.2">
      <c r="D6999" s="195" t="s">
        <v>435</v>
      </c>
      <c r="E6999" s="53" t="s">
        <v>54</v>
      </c>
      <c r="F6999" s="53" t="s">
        <v>146</v>
      </c>
      <c r="G6999" s="50" t="s">
        <v>138</v>
      </c>
      <c r="H6999" s="50" t="s">
        <v>144</v>
      </c>
      <c r="I6999" s="53">
        <v>57</v>
      </c>
      <c r="J6999" s="61">
        <v>2.0099999999999998</v>
      </c>
      <c r="K6999" s="239">
        <f t="shared" si="404"/>
        <v>1.0853541980528421</v>
      </c>
    </row>
    <row r="7000" spans="4:11" x14ac:dyDescent="0.2">
      <c r="D7000" s="195" t="s">
        <v>435</v>
      </c>
      <c r="E7000" s="53" t="s">
        <v>54</v>
      </c>
      <c r="F7000" s="53" t="s">
        <v>146</v>
      </c>
      <c r="G7000" s="50" t="s">
        <v>138</v>
      </c>
      <c r="H7000" s="50" t="s">
        <v>144</v>
      </c>
      <c r="I7000" s="53">
        <v>44</v>
      </c>
      <c r="J7000" s="61">
        <v>0.99</v>
      </c>
      <c r="K7000" s="239">
        <f t="shared" si="404"/>
        <v>1.1621900826446281</v>
      </c>
    </row>
    <row r="7001" spans="4:11" x14ac:dyDescent="0.2">
      <c r="D7001" s="195" t="s">
        <v>435</v>
      </c>
      <c r="E7001" s="53" t="s">
        <v>54</v>
      </c>
      <c r="F7001" s="53" t="s">
        <v>146</v>
      </c>
      <c r="G7001" s="50" t="s">
        <v>138</v>
      </c>
      <c r="H7001" s="50" t="s">
        <v>144</v>
      </c>
      <c r="I7001" s="53">
        <v>49</v>
      </c>
      <c r="J7001" s="61">
        <v>1.35</v>
      </c>
      <c r="K7001" s="239">
        <f t="shared" si="404"/>
        <v>1.1474810665624018</v>
      </c>
    </row>
    <row r="7002" spans="4:11" x14ac:dyDescent="0.2">
      <c r="D7002" s="195" t="s">
        <v>435</v>
      </c>
      <c r="E7002" s="53" t="s">
        <v>54</v>
      </c>
      <c r="F7002" s="53" t="s">
        <v>146</v>
      </c>
      <c r="G7002" s="50" t="s">
        <v>138</v>
      </c>
      <c r="H7002" s="50" t="s">
        <v>144</v>
      </c>
      <c r="I7002" s="53">
        <v>78</v>
      </c>
      <c r="J7002" s="61">
        <v>4.8600000000000003</v>
      </c>
      <c r="K7002" s="239">
        <f t="shared" si="404"/>
        <v>1.0241238051888941</v>
      </c>
    </row>
    <row r="7003" spans="4:11" x14ac:dyDescent="0.2">
      <c r="D7003" s="195" t="s">
        <v>435</v>
      </c>
      <c r="E7003" s="53" t="s">
        <v>54</v>
      </c>
      <c r="F7003" s="53" t="s">
        <v>146</v>
      </c>
      <c r="G7003" s="50" t="s">
        <v>138</v>
      </c>
      <c r="H7003" s="50" t="s">
        <v>144</v>
      </c>
      <c r="I7003" s="53">
        <v>92</v>
      </c>
      <c r="J7003" s="61">
        <v>7.87</v>
      </c>
      <c r="K7003" s="239">
        <f t="shared" si="404"/>
        <v>1.010674365085888</v>
      </c>
    </row>
    <row r="7004" spans="4:11" x14ac:dyDescent="0.2">
      <c r="D7004" s="195" t="s">
        <v>435</v>
      </c>
      <c r="E7004" s="53" t="s">
        <v>54</v>
      </c>
      <c r="F7004" s="53" t="s">
        <v>152</v>
      </c>
      <c r="G7004" s="50" t="s">
        <v>138</v>
      </c>
      <c r="H7004" s="50" t="s">
        <v>148</v>
      </c>
      <c r="I7004" s="53">
        <v>73</v>
      </c>
      <c r="J7004" s="61">
        <v>4.1500000000000004</v>
      </c>
      <c r="K7004" s="239">
        <f t="shared" si="404"/>
        <v>1.0667914255675204</v>
      </c>
    </row>
    <row r="7005" spans="4:11" x14ac:dyDescent="0.2">
      <c r="D7005" s="195" t="s">
        <v>435</v>
      </c>
      <c r="E7005" s="53" t="s">
        <v>54</v>
      </c>
      <c r="F7005" s="53" t="s">
        <v>152</v>
      </c>
      <c r="G7005" s="50" t="s">
        <v>138</v>
      </c>
      <c r="H7005" s="50" t="s">
        <v>148</v>
      </c>
      <c r="I7005" s="53">
        <v>72</v>
      </c>
      <c r="J7005" s="61">
        <v>4.1399999999999997</v>
      </c>
      <c r="K7005" s="239">
        <f t="shared" si="404"/>
        <v>1.1091820987654319</v>
      </c>
    </row>
    <row r="7006" spans="4:11" x14ac:dyDescent="0.2">
      <c r="D7006" s="195" t="s">
        <v>435</v>
      </c>
      <c r="E7006" s="53" t="s">
        <v>54</v>
      </c>
      <c r="F7006" s="53" t="s">
        <v>152</v>
      </c>
      <c r="G7006" s="50" t="s">
        <v>138</v>
      </c>
      <c r="H7006" s="50" t="s">
        <v>144</v>
      </c>
      <c r="I7006" s="53">
        <v>62</v>
      </c>
      <c r="J7006" s="61">
        <v>1.57</v>
      </c>
      <c r="K7006" s="239">
        <f t="shared" si="404"/>
        <v>0.65875600013426872</v>
      </c>
    </row>
    <row r="7007" spans="4:11" x14ac:dyDescent="0.2">
      <c r="D7007" s="195" t="s">
        <v>435</v>
      </c>
      <c r="E7007" s="53" t="s">
        <v>54</v>
      </c>
      <c r="F7007" s="53" t="s">
        <v>152</v>
      </c>
      <c r="G7007" s="50" t="s">
        <v>138</v>
      </c>
      <c r="H7007" s="50" t="s">
        <v>148</v>
      </c>
      <c r="I7007" s="53">
        <v>80</v>
      </c>
      <c r="J7007" s="61">
        <v>5.07</v>
      </c>
      <c r="K7007" s="239">
        <f t="shared" si="404"/>
        <v>0.990234375</v>
      </c>
    </row>
    <row r="7008" spans="4:11" x14ac:dyDescent="0.2">
      <c r="D7008" s="195" t="s">
        <v>435</v>
      </c>
      <c r="E7008" s="53" t="s">
        <v>54</v>
      </c>
      <c r="F7008" s="53" t="s">
        <v>152</v>
      </c>
      <c r="G7008" s="50" t="s">
        <v>138</v>
      </c>
      <c r="H7008" s="50" t="s">
        <v>148</v>
      </c>
      <c r="I7008" s="53">
        <v>83</v>
      </c>
      <c r="J7008" s="61">
        <v>5.58</v>
      </c>
      <c r="K7008" s="239">
        <f t="shared" si="404"/>
        <v>0.97588787433082602</v>
      </c>
    </row>
    <row r="7009" spans="4:11" x14ac:dyDescent="0.2">
      <c r="D7009" s="195" t="s">
        <v>435</v>
      </c>
      <c r="E7009" s="53" t="s">
        <v>54</v>
      </c>
      <c r="F7009" s="53" t="s">
        <v>152</v>
      </c>
      <c r="G7009" s="50" t="s">
        <v>138</v>
      </c>
      <c r="H7009" s="50" t="s">
        <v>148</v>
      </c>
      <c r="I7009" s="53">
        <v>87</v>
      </c>
      <c r="J7009" s="61">
        <v>5.71</v>
      </c>
      <c r="K7009" s="239">
        <f t="shared" si="404"/>
        <v>0.86711829710722654</v>
      </c>
    </row>
    <row r="7010" spans="4:11" x14ac:dyDescent="0.2">
      <c r="D7010" s="195" t="s">
        <v>435</v>
      </c>
      <c r="E7010" s="53" t="s">
        <v>54</v>
      </c>
      <c r="F7010" s="53" t="s">
        <v>152</v>
      </c>
      <c r="G7010" s="50" t="s">
        <v>138</v>
      </c>
      <c r="H7010" s="50" t="s">
        <v>148</v>
      </c>
      <c r="I7010" s="53">
        <v>82</v>
      </c>
      <c r="J7010" s="61">
        <v>3.74</v>
      </c>
      <c r="K7010" s="239">
        <f t="shared" ref="K7010:K7073" si="405">IF(J7010="","",(J7010*100000)/(I7010^3))</f>
        <v>0.67831285094528515</v>
      </c>
    </row>
    <row r="7011" spans="4:11" x14ac:dyDescent="0.2">
      <c r="D7011" s="195" t="s">
        <v>435</v>
      </c>
      <c r="E7011" s="53" t="s">
        <v>54</v>
      </c>
      <c r="F7011" s="53" t="s">
        <v>152</v>
      </c>
      <c r="G7011" s="50" t="s">
        <v>138</v>
      </c>
      <c r="H7011" s="50" t="s">
        <v>148</v>
      </c>
      <c r="I7011" s="53">
        <v>85</v>
      </c>
      <c r="J7011" s="61">
        <v>7.77</v>
      </c>
      <c r="K7011" s="239">
        <f t="shared" si="405"/>
        <v>1.2652147364135966</v>
      </c>
    </row>
    <row r="7012" spans="4:11" x14ac:dyDescent="0.2">
      <c r="D7012" s="195" t="s">
        <v>435</v>
      </c>
      <c r="E7012" s="53" t="s">
        <v>54</v>
      </c>
      <c r="F7012" s="53" t="s">
        <v>152</v>
      </c>
      <c r="G7012" s="50" t="s">
        <v>138</v>
      </c>
      <c r="H7012" s="50" t="s">
        <v>148</v>
      </c>
      <c r="I7012" s="53">
        <v>82</v>
      </c>
      <c r="J7012" s="61">
        <v>5.74</v>
      </c>
      <c r="K7012" s="239">
        <f t="shared" si="405"/>
        <v>1.041046995835812</v>
      </c>
    </row>
    <row r="7013" spans="4:11" x14ac:dyDescent="0.2">
      <c r="D7013" s="195" t="s">
        <v>435</v>
      </c>
      <c r="E7013" s="53" t="s">
        <v>54</v>
      </c>
      <c r="F7013" s="53" t="s">
        <v>152</v>
      </c>
      <c r="G7013" s="50" t="s">
        <v>138</v>
      </c>
      <c r="H7013" s="50" t="s">
        <v>148</v>
      </c>
      <c r="I7013" s="53">
        <v>80</v>
      </c>
      <c r="J7013" s="61">
        <v>5.22</v>
      </c>
      <c r="K7013" s="239">
        <f t="shared" si="405"/>
        <v>1.01953125</v>
      </c>
    </row>
    <row r="7014" spans="4:11" x14ac:dyDescent="0.2">
      <c r="D7014" s="195" t="s">
        <v>435</v>
      </c>
      <c r="E7014" s="53" t="s">
        <v>54</v>
      </c>
      <c r="F7014" s="53" t="s">
        <v>152</v>
      </c>
      <c r="G7014" s="50" t="s">
        <v>138</v>
      </c>
      <c r="H7014" s="50" t="s">
        <v>148</v>
      </c>
      <c r="I7014" s="53">
        <v>80</v>
      </c>
      <c r="J7014" s="61">
        <v>5.44</v>
      </c>
      <c r="K7014" s="239">
        <f t="shared" si="405"/>
        <v>1.0625</v>
      </c>
    </row>
    <row r="7015" spans="4:11" x14ac:dyDescent="0.2">
      <c r="D7015" s="195" t="s">
        <v>435</v>
      </c>
      <c r="E7015" s="53" t="s">
        <v>54</v>
      </c>
      <c r="F7015" s="53" t="s">
        <v>152</v>
      </c>
      <c r="G7015" s="50" t="s">
        <v>138</v>
      </c>
      <c r="H7015" s="50" t="s">
        <v>148</v>
      </c>
      <c r="I7015" s="53">
        <v>82</v>
      </c>
      <c r="J7015" s="61">
        <v>5.72</v>
      </c>
      <c r="K7015" s="239">
        <f t="shared" si="405"/>
        <v>1.0374196543869068</v>
      </c>
    </row>
    <row r="7016" spans="4:11" x14ac:dyDescent="0.2">
      <c r="D7016" s="195" t="s">
        <v>435</v>
      </c>
      <c r="E7016" s="53" t="s">
        <v>54</v>
      </c>
      <c r="F7016" s="53" t="s">
        <v>152</v>
      </c>
      <c r="G7016" s="50" t="s">
        <v>138</v>
      </c>
      <c r="H7016" s="50" t="s">
        <v>148</v>
      </c>
      <c r="I7016" s="53">
        <v>72</v>
      </c>
      <c r="J7016" s="61">
        <v>3.88</v>
      </c>
      <c r="K7016" s="239">
        <f t="shared" si="405"/>
        <v>1.0395233196159122</v>
      </c>
    </row>
    <row r="7017" spans="4:11" x14ac:dyDescent="0.2">
      <c r="D7017" s="195" t="s">
        <v>435</v>
      </c>
      <c r="E7017" s="53" t="s">
        <v>54</v>
      </c>
      <c r="F7017" s="53" t="s">
        <v>152</v>
      </c>
      <c r="G7017" s="50" t="s">
        <v>138</v>
      </c>
      <c r="H7017" s="50" t="s">
        <v>148</v>
      </c>
      <c r="I7017" s="53">
        <v>73</v>
      </c>
      <c r="J7017" s="61">
        <v>4.3600000000000003</v>
      </c>
      <c r="K7017" s="239">
        <f t="shared" si="405"/>
        <v>1.1207736422829853</v>
      </c>
    </row>
    <row r="7018" spans="4:11" x14ac:dyDescent="0.2">
      <c r="D7018" s="195" t="s">
        <v>435</v>
      </c>
      <c r="E7018" s="53" t="s">
        <v>54</v>
      </c>
      <c r="F7018" s="53" t="s">
        <v>152</v>
      </c>
      <c r="G7018" s="50" t="s">
        <v>138</v>
      </c>
      <c r="H7018" s="50" t="s">
        <v>148</v>
      </c>
      <c r="I7018" s="53">
        <v>86</v>
      </c>
      <c r="J7018" s="61">
        <v>6.29</v>
      </c>
      <c r="K7018" s="239">
        <f t="shared" si="405"/>
        <v>0.98890663715144578</v>
      </c>
    </row>
    <row r="7019" spans="4:11" x14ac:dyDescent="0.2">
      <c r="D7019" s="195" t="s">
        <v>435</v>
      </c>
      <c r="E7019" s="53" t="s">
        <v>54</v>
      </c>
      <c r="F7019" s="53" t="s">
        <v>152</v>
      </c>
      <c r="G7019" s="50" t="s">
        <v>138</v>
      </c>
      <c r="H7019" s="50" t="s">
        <v>148</v>
      </c>
      <c r="I7019" s="53">
        <v>71</v>
      </c>
      <c r="J7019" s="61">
        <v>3.68</v>
      </c>
      <c r="K7019" s="239">
        <f t="shared" si="405"/>
        <v>1.0281885720193009</v>
      </c>
    </row>
    <row r="7020" spans="4:11" x14ac:dyDescent="0.2">
      <c r="D7020" s="195" t="s">
        <v>435</v>
      </c>
      <c r="E7020" s="53" t="s">
        <v>54</v>
      </c>
      <c r="F7020" s="53" t="s">
        <v>152</v>
      </c>
      <c r="G7020" s="50" t="s">
        <v>138</v>
      </c>
      <c r="H7020" s="50" t="s">
        <v>148</v>
      </c>
      <c r="I7020" s="53">
        <v>77</v>
      </c>
      <c r="J7020" s="61">
        <v>4.75</v>
      </c>
      <c r="K7020" s="239">
        <f t="shared" si="405"/>
        <v>1.0404505260298818</v>
      </c>
    </row>
    <row r="7021" spans="4:11" x14ac:dyDescent="0.2">
      <c r="D7021" s="195" t="s">
        <v>435</v>
      </c>
      <c r="E7021" s="53" t="s">
        <v>54</v>
      </c>
      <c r="F7021" s="53" t="s">
        <v>152</v>
      </c>
      <c r="G7021" s="50" t="s">
        <v>138</v>
      </c>
      <c r="H7021" s="50" t="s">
        <v>148</v>
      </c>
      <c r="I7021" s="53">
        <v>78</v>
      </c>
      <c r="J7021" s="61">
        <v>4.79</v>
      </c>
      <c r="K7021" s="239">
        <f t="shared" si="405"/>
        <v>1.0093730507931691</v>
      </c>
    </row>
    <row r="7022" spans="4:11" x14ac:dyDescent="0.2">
      <c r="D7022" s="195" t="s">
        <v>435</v>
      </c>
      <c r="E7022" s="53" t="s">
        <v>54</v>
      </c>
      <c r="F7022" s="53" t="s">
        <v>152</v>
      </c>
      <c r="G7022" s="50" t="s">
        <v>138</v>
      </c>
      <c r="H7022" s="50" t="s">
        <v>144</v>
      </c>
      <c r="I7022" s="53">
        <v>59</v>
      </c>
      <c r="J7022" s="61">
        <v>2.2400000000000002</v>
      </c>
      <c r="K7022" s="239">
        <f t="shared" si="405"/>
        <v>1.0906665238412887</v>
      </c>
    </row>
    <row r="7023" spans="4:11" x14ac:dyDescent="0.2">
      <c r="D7023" s="195" t="s">
        <v>435</v>
      </c>
      <c r="E7023" s="53" t="s">
        <v>54</v>
      </c>
      <c r="F7023" s="53" t="s">
        <v>152</v>
      </c>
      <c r="G7023" s="50" t="s">
        <v>138</v>
      </c>
      <c r="H7023" s="50" t="s">
        <v>148</v>
      </c>
      <c r="I7023" s="53">
        <v>74</v>
      </c>
      <c r="J7023" s="61">
        <v>5.58</v>
      </c>
      <c r="K7023" s="239">
        <f t="shared" si="405"/>
        <v>1.3770161688350147</v>
      </c>
    </row>
    <row r="7024" spans="4:11" x14ac:dyDescent="0.2">
      <c r="D7024" s="195" t="s">
        <v>435</v>
      </c>
      <c r="E7024" s="53" t="s">
        <v>54</v>
      </c>
      <c r="F7024" s="53" t="s">
        <v>152</v>
      </c>
      <c r="G7024" s="50" t="s">
        <v>138</v>
      </c>
      <c r="H7024" s="50" t="s">
        <v>148</v>
      </c>
      <c r="I7024" s="53">
        <v>76</v>
      </c>
      <c r="J7024" s="61">
        <v>4.5999999999999996</v>
      </c>
      <c r="K7024" s="239">
        <f t="shared" si="405"/>
        <v>1.0478932789036302</v>
      </c>
    </row>
    <row r="7025" spans="4:11" x14ac:dyDescent="0.2">
      <c r="D7025" s="195" t="s">
        <v>435</v>
      </c>
      <c r="E7025" s="53" t="s">
        <v>54</v>
      </c>
      <c r="F7025" s="53" t="s">
        <v>152</v>
      </c>
      <c r="G7025" s="50" t="s">
        <v>138</v>
      </c>
      <c r="H7025" s="50" t="s">
        <v>148</v>
      </c>
      <c r="I7025" s="53">
        <v>75</v>
      </c>
      <c r="J7025" s="61">
        <v>4.87</v>
      </c>
      <c r="K7025" s="239">
        <f t="shared" si="405"/>
        <v>1.1543703703703703</v>
      </c>
    </row>
    <row r="7026" spans="4:11" x14ac:dyDescent="0.2">
      <c r="D7026" s="195" t="s">
        <v>435</v>
      </c>
      <c r="E7026" s="53" t="s">
        <v>54</v>
      </c>
      <c r="F7026" s="53" t="s">
        <v>152</v>
      </c>
      <c r="G7026" s="50" t="s">
        <v>138</v>
      </c>
      <c r="H7026" s="50" t="s">
        <v>148</v>
      </c>
      <c r="I7026" s="53">
        <v>74</v>
      </c>
      <c r="J7026" s="61">
        <v>3.73</v>
      </c>
      <c r="K7026" s="239">
        <f t="shared" si="405"/>
        <v>0.92047855013523383</v>
      </c>
    </row>
    <row r="7027" spans="4:11" x14ac:dyDescent="0.2">
      <c r="D7027" s="195" t="s">
        <v>435</v>
      </c>
      <c r="E7027" s="53" t="s">
        <v>54</v>
      </c>
      <c r="F7027" s="53" t="s">
        <v>152</v>
      </c>
      <c r="G7027" s="50" t="s">
        <v>138</v>
      </c>
      <c r="H7027" s="50" t="s">
        <v>148</v>
      </c>
      <c r="I7027" s="53">
        <v>79</v>
      </c>
      <c r="J7027" s="61">
        <v>5.58</v>
      </c>
      <c r="K7027" s="239">
        <f t="shared" si="405"/>
        <v>1.1317563113668492</v>
      </c>
    </row>
    <row r="7028" spans="4:11" x14ac:dyDescent="0.2">
      <c r="D7028" s="195" t="s">
        <v>436</v>
      </c>
      <c r="E7028" s="53" t="s">
        <v>66</v>
      </c>
      <c r="F7028" s="53" t="s">
        <v>146</v>
      </c>
      <c r="G7028" s="50" t="s">
        <v>138</v>
      </c>
      <c r="H7028" s="50" t="s">
        <v>144</v>
      </c>
      <c r="I7028" s="53">
        <v>44</v>
      </c>
      <c r="J7028" s="61">
        <v>0.81</v>
      </c>
      <c r="K7028" s="239">
        <f t="shared" si="405"/>
        <v>0.95088279489105931</v>
      </c>
    </row>
    <row r="7029" spans="4:11" x14ac:dyDescent="0.2">
      <c r="D7029" s="195" t="s">
        <v>436</v>
      </c>
      <c r="E7029" s="53" t="s">
        <v>66</v>
      </c>
      <c r="F7029" s="53" t="s">
        <v>146</v>
      </c>
      <c r="G7029" s="50" t="s">
        <v>138</v>
      </c>
      <c r="H7029" s="50" t="s">
        <v>144</v>
      </c>
      <c r="I7029" s="53">
        <v>41</v>
      </c>
      <c r="J7029" s="61">
        <v>0.66</v>
      </c>
      <c r="K7029" s="239">
        <f t="shared" si="405"/>
        <v>0.95761814251099087</v>
      </c>
    </row>
    <row r="7030" spans="4:11" x14ac:dyDescent="0.2">
      <c r="D7030" s="195" t="s">
        <v>436</v>
      </c>
      <c r="E7030" s="53" t="s">
        <v>66</v>
      </c>
      <c r="F7030" s="53" t="s">
        <v>146</v>
      </c>
      <c r="G7030" s="50" t="s">
        <v>138</v>
      </c>
      <c r="H7030" s="50" t="s">
        <v>144</v>
      </c>
      <c r="I7030" s="53">
        <v>37</v>
      </c>
      <c r="J7030" s="61">
        <v>0.48</v>
      </c>
      <c r="K7030" s="239">
        <f t="shared" si="405"/>
        <v>0.94762403016603158</v>
      </c>
    </row>
    <row r="7031" spans="4:11" x14ac:dyDescent="0.2">
      <c r="D7031" s="195" t="s">
        <v>436</v>
      </c>
      <c r="E7031" s="53" t="s">
        <v>66</v>
      </c>
      <c r="F7031" s="53" t="s">
        <v>152</v>
      </c>
      <c r="G7031" s="50" t="s">
        <v>138</v>
      </c>
      <c r="H7031" s="50" t="s">
        <v>144</v>
      </c>
      <c r="I7031" s="53">
        <v>85</v>
      </c>
      <c r="J7031" s="61">
        <v>5.83</v>
      </c>
      <c r="K7031" s="239">
        <f t="shared" si="405"/>
        <v>0.9493181355587218</v>
      </c>
    </row>
    <row r="7032" spans="4:11" x14ac:dyDescent="0.2">
      <c r="D7032" s="195" t="s">
        <v>436</v>
      </c>
      <c r="E7032" s="53" t="s">
        <v>66</v>
      </c>
      <c r="F7032" s="53" t="s">
        <v>152</v>
      </c>
      <c r="G7032" s="50" t="s">
        <v>138</v>
      </c>
      <c r="H7032" s="50" t="s">
        <v>144</v>
      </c>
      <c r="I7032" s="53">
        <v>79</v>
      </c>
      <c r="J7032" s="61">
        <v>5.68</v>
      </c>
      <c r="K7032" s="239">
        <f t="shared" si="405"/>
        <v>1.1520386825382982</v>
      </c>
    </row>
    <row r="7033" spans="4:11" x14ac:dyDescent="0.2">
      <c r="D7033" s="195" t="s">
        <v>436</v>
      </c>
      <c r="E7033" s="53" t="s">
        <v>30</v>
      </c>
      <c r="F7033" s="53" t="s">
        <v>152</v>
      </c>
      <c r="G7033" s="50" t="s">
        <v>138</v>
      </c>
      <c r="H7033" s="50" t="s">
        <v>148</v>
      </c>
      <c r="I7033" s="53">
        <v>81</v>
      </c>
      <c r="J7033" s="61">
        <v>5.27</v>
      </c>
      <c r="K7033" s="239">
        <f t="shared" si="405"/>
        <v>0.99164347500475125</v>
      </c>
    </row>
    <row r="7034" spans="4:11" x14ac:dyDescent="0.2">
      <c r="D7034" s="195" t="s">
        <v>436</v>
      </c>
      <c r="E7034" s="53" t="s">
        <v>30</v>
      </c>
      <c r="F7034" s="53" t="s">
        <v>152</v>
      </c>
      <c r="G7034" s="50" t="s">
        <v>138</v>
      </c>
      <c r="H7034" s="50" t="s">
        <v>148</v>
      </c>
      <c r="I7034" s="53">
        <v>80</v>
      </c>
      <c r="J7034" s="61">
        <v>5.23</v>
      </c>
      <c r="K7034" s="239">
        <f t="shared" si="405"/>
        <v>1.0214843750000002</v>
      </c>
    </row>
    <row r="7035" spans="4:11" x14ac:dyDescent="0.2">
      <c r="D7035" s="195" t="s">
        <v>436</v>
      </c>
      <c r="E7035" s="53" t="s">
        <v>30</v>
      </c>
      <c r="F7035" s="53" t="s">
        <v>152</v>
      </c>
      <c r="G7035" s="50" t="s">
        <v>138</v>
      </c>
      <c r="H7035" s="50" t="s">
        <v>148</v>
      </c>
      <c r="I7035" s="53">
        <v>74</v>
      </c>
      <c r="J7035" s="61">
        <v>4.4400000000000004</v>
      </c>
      <c r="K7035" s="239">
        <f t="shared" si="405"/>
        <v>1.0956902848794743</v>
      </c>
    </row>
    <row r="7036" spans="4:11" x14ac:dyDescent="0.2">
      <c r="D7036" s="195" t="s">
        <v>436</v>
      </c>
      <c r="E7036" s="53" t="s">
        <v>30</v>
      </c>
      <c r="F7036" s="53" t="s">
        <v>152</v>
      </c>
      <c r="G7036" s="50" t="s">
        <v>138</v>
      </c>
      <c r="H7036" s="50" t="s">
        <v>148</v>
      </c>
      <c r="I7036" s="53">
        <v>79</v>
      </c>
      <c r="J7036" s="61">
        <v>5.09</v>
      </c>
      <c r="K7036" s="239">
        <f t="shared" si="405"/>
        <v>1.0323726926267496</v>
      </c>
    </row>
    <row r="7037" spans="4:11" x14ac:dyDescent="0.2">
      <c r="D7037" s="195" t="s">
        <v>436</v>
      </c>
      <c r="E7037" s="53" t="s">
        <v>30</v>
      </c>
      <c r="F7037" s="53" t="s">
        <v>152</v>
      </c>
      <c r="G7037" s="50" t="s">
        <v>138</v>
      </c>
      <c r="H7037" s="50" t="s">
        <v>148</v>
      </c>
      <c r="I7037" s="53">
        <v>84</v>
      </c>
      <c r="J7037" s="61">
        <v>3.34</v>
      </c>
      <c r="K7037" s="239">
        <f t="shared" si="405"/>
        <v>0.56351905841701755</v>
      </c>
    </row>
    <row r="7038" spans="4:11" x14ac:dyDescent="0.2">
      <c r="D7038" s="195" t="s">
        <v>436</v>
      </c>
      <c r="E7038" s="53" t="s">
        <v>30</v>
      </c>
      <c r="F7038" s="53" t="s">
        <v>152</v>
      </c>
      <c r="G7038" s="50" t="s">
        <v>138</v>
      </c>
      <c r="H7038" s="50" t="s">
        <v>148</v>
      </c>
      <c r="I7038" s="53">
        <v>78</v>
      </c>
      <c r="J7038" s="61">
        <v>4.5199999999999996</v>
      </c>
      <c r="K7038" s="239">
        <f t="shared" si="405"/>
        <v>0.95247728383823049</v>
      </c>
    </row>
    <row r="7039" spans="4:11" x14ac:dyDescent="0.2">
      <c r="D7039" s="195" t="s">
        <v>436</v>
      </c>
      <c r="E7039" s="53" t="s">
        <v>30</v>
      </c>
      <c r="F7039" s="53" t="s">
        <v>152</v>
      </c>
      <c r="G7039" s="50" t="s">
        <v>138</v>
      </c>
      <c r="H7039" s="50" t="s">
        <v>148</v>
      </c>
      <c r="I7039" s="53">
        <v>79</v>
      </c>
      <c r="J7039" s="61">
        <v>5.57</v>
      </c>
      <c r="K7039" s="239">
        <f t="shared" si="405"/>
        <v>1.1297280742497045</v>
      </c>
    </row>
    <row r="7040" spans="4:11" x14ac:dyDescent="0.2">
      <c r="D7040" s="195" t="s">
        <v>436</v>
      </c>
      <c r="E7040" s="53" t="s">
        <v>30</v>
      </c>
      <c r="F7040" s="53" t="s">
        <v>152</v>
      </c>
      <c r="G7040" s="50" t="s">
        <v>138</v>
      </c>
      <c r="H7040" s="50" t="s">
        <v>148</v>
      </c>
      <c r="I7040" s="53">
        <v>84</v>
      </c>
      <c r="J7040" s="61">
        <v>6.31</v>
      </c>
      <c r="K7040" s="239">
        <f t="shared" si="405"/>
        <v>1.064612352877659</v>
      </c>
    </row>
    <row r="7041" spans="4:11" x14ac:dyDescent="0.2">
      <c r="D7041" s="195" t="s">
        <v>436</v>
      </c>
      <c r="E7041" s="53" t="s">
        <v>30</v>
      </c>
      <c r="F7041" s="53" t="s">
        <v>152</v>
      </c>
      <c r="G7041" s="50" t="s">
        <v>138</v>
      </c>
      <c r="H7041" s="50" t="s">
        <v>148</v>
      </c>
      <c r="I7041" s="53">
        <v>78</v>
      </c>
      <c r="J7041" s="61">
        <v>4.4400000000000004</v>
      </c>
      <c r="K7041" s="239">
        <f t="shared" si="405"/>
        <v>0.93561927881454521</v>
      </c>
    </row>
    <row r="7042" spans="4:11" x14ac:dyDescent="0.2">
      <c r="D7042" s="195" t="s">
        <v>436</v>
      </c>
      <c r="E7042" s="53" t="s">
        <v>30</v>
      </c>
      <c r="F7042" s="53" t="s">
        <v>152</v>
      </c>
      <c r="G7042" s="50" t="s">
        <v>138</v>
      </c>
      <c r="H7042" s="50" t="s">
        <v>148</v>
      </c>
      <c r="I7042" s="53">
        <v>82</v>
      </c>
      <c r="J7042" s="61">
        <v>6.16</v>
      </c>
      <c r="K7042" s="239">
        <f t="shared" si="405"/>
        <v>1.1172211662628226</v>
      </c>
    </row>
    <row r="7043" spans="4:11" x14ac:dyDescent="0.2">
      <c r="D7043" s="195" t="s">
        <v>436</v>
      </c>
      <c r="E7043" s="53" t="s">
        <v>30</v>
      </c>
      <c r="F7043" s="53" t="s">
        <v>152</v>
      </c>
      <c r="G7043" s="50" t="s">
        <v>138</v>
      </c>
      <c r="H7043" s="50" t="s">
        <v>148</v>
      </c>
      <c r="I7043" s="53">
        <v>77</v>
      </c>
      <c r="J7043" s="61">
        <v>4.6900000000000004</v>
      </c>
      <c r="K7043" s="239">
        <f t="shared" si="405"/>
        <v>1.0273079930695044</v>
      </c>
    </row>
    <row r="7044" spans="4:11" x14ac:dyDescent="0.2">
      <c r="D7044" s="195" t="s">
        <v>436</v>
      </c>
      <c r="E7044" s="53" t="s">
        <v>30</v>
      </c>
      <c r="F7044" s="53" t="s">
        <v>152</v>
      </c>
      <c r="G7044" s="50" t="s">
        <v>138</v>
      </c>
      <c r="H7044" s="50" t="s">
        <v>144</v>
      </c>
      <c r="I7044" s="53">
        <v>65</v>
      </c>
      <c r="J7044" s="61">
        <v>2.64</v>
      </c>
      <c r="K7044" s="239">
        <f t="shared" si="405"/>
        <v>0.96131087847064178</v>
      </c>
    </row>
    <row r="7045" spans="4:11" x14ac:dyDescent="0.2">
      <c r="D7045" s="195" t="s">
        <v>436</v>
      </c>
      <c r="E7045" s="53" t="s">
        <v>30</v>
      </c>
      <c r="F7045" s="53" t="s">
        <v>152</v>
      </c>
      <c r="G7045" s="50" t="s">
        <v>138</v>
      </c>
      <c r="H7045" s="50" t="s">
        <v>148</v>
      </c>
      <c r="I7045" s="53">
        <v>81</v>
      </c>
      <c r="J7045" s="61">
        <v>5.28</v>
      </c>
      <c r="K7045" s="239">
        <f t="shared" si="405"/>
        <v>0.9935251514279102</v>
      </c>
    </row>
    <row r="7046" spans="4:11" x14ac:dyDescent="0.2">
      <c r="D7046" s="195" t="s">
        <v>436</v>
      </c>
      <c r="E7046" s="53" t="s">
        <v>64</v>
      </c>
      <c r="F7046" s="53" t="s">
        <v>142</v>
      </c>
      <c r="G7046" s="50" t="s">
        <v>138</v>
      </c>
      <c r="H7046" s="50" t="s">
        <v>144</v>
      </c>
      <c r="I7046" s="53">
        <v>59</v>
      </c>
      <c r="J7046" s="61">
        <v>1.89</v>
      </c>
      <c r="K7046" s="239">
        <f t="shared" si="405"/>
        <v>0.92024987949108716</v>
      </c>
    </row>
    <row r="7047" spans="4:11" x14ac:dyDescent="0.2">
      <c r="D7047" s="195" t="s">
        <v>436</v>
      </c>
      <c r="E7047" s="53" t="s">
        <v>64</v>
      </c>
      <c r="F7047" s="53" t="s">
        <v>146</v>
      </c>
      <c r="G7047" s="50" t="s">
        <v>138</v>
      </c>
      <c r="H7047" s="50" t="s">
        <v>144</v>
      </c>
      <c r="I7047" s="53">
        <v>46</v>
      </c>
      <c r="J7047" s="61">
        <v>1.06</v>
      </c>
      <c r="K7047" s="239">
        <f t="shared" si="405"/>
        <v>1.0890112599654804</v>
      </c>
    </row>
    <row r="7048" spans="4:11" x14ac:dyDescent="0.2">
      <c r="D7048" s="195" t="s">
        <v>436</v>
      </c>
      <c r="E7048" s="53" t="s">
        <v>64</v>
      </c>
      <c r="F7048" s="53" t="s">
        <v>146</v>
      </c>
      <c r="G7048" s="50" t="s">
        <v>138</v>
      </c>
      <c r="H7048" s="50" t="s">
        <v>144</v>
      </c>
      <c r="I7048" s="53">
        <v>52</v>
      </c>
      <c r="J7048" s="61">
        <v>1.4</v>
      </c>
      <c r="K7048" s="239">
        <f t="shared" si="405"/>
        <v>0.99567592171142472</v>
      </c>
    </row>
    <row r="7049" spans="4:11" x14ac:dyDescent="0.2">
      <c r="D7049" s="195" t="s">
        <v>436</v>
      </c>
      <c r="E7049" s="53" t="s">
        <v>64</v>
      </c>
      <c r="F7049" s="53" t="s">
        <v>146</v>
      </c>
      <c r="G7049" s="50" t="s">
        <v>138</v>
      </c>
      <c r="H7049" s="50" t="s">
        <v>144</v>
      </c>
      <c r="I7049" s="53">
        <v>50</v>
      </c>
      <c r="J7049" s="61">
        <v>1.51</v>
      </c>
      <c r="K7049" s="239">
        <f t="shared" si="405"/>
        <v>1.208</v>
      </c>
    </row>
    <row r="7050" spans="4:11" x14ac:dyDescent="0.2">
      <c r="D7050" s="195" t="s">
        <v>436</v>
      </c>
      <c r="E7050" s="53" t="s">
        <v>64</v>
      </c>
      <c r="F7050" s="53" t="s">
        <v>146</v>
      </c>
      <c r="G7050" s="50" t="s">
        <v>138</v>
      </c>
      <c r="H7050" s="50" t="s">
        <v>144</v>
      </c>
      <c r="I7050" s="53">
        <v>47</v>
      </c>
      <c r="J7050" s="61">
        <v>1.1499999999999999</v>
      </c>
      <c r="K7050" s="239">
        <f t="shared" si="405"/>
        <v>1.107654373308419</v>
      </c>
    </row>
    <row r="7051" spans="4:11" x14ac:dyDescent="0.2">
      <c r="D7051" s="195" t="s">
        <v>436</v>
      </c>
      <c r="E7051" s="53" t="s">
        <v>64</v>
      </c>
      <c r="F7051" s="53" t="s">
        <v>146</v>
      </c>
      <c r="G7051" s="50" t="s">
        <v>138</v>
      </c>
      <c r="H7051" s="50" t="s">
        <v>144</v>
      </c>
      <c r="I7051" s="53">
        <v>40</v>
      </c>
      <c r="J7051" s="61">
        <v>0.74</v>
      </c>
      <c r="K7051" s="239">
        <f t="shared" si="405"/>
        <v>1.15625</v>
      </c>
    </row>
    <row r="7052" spans="4:11" x14ac:dyDescent="0.2">
      <c r="D7052" s="195" t="s">
        <v>436</v>
      </c>
      <c r="E7052" s="53" t="s">
        <v>64</v>
      </c>
      <c r="F7052" s="53" t="s">
        <v>146</v>
      </c>
      <c r="G7052" s="50" t="s">
        <v>138</v>
      </c>
      <c r="H7052" s="50" t="s">
        <v>144</v>
      </c>
      <c r="I7052" s="53">
        <v>43</v>
      </c>
      <c r="J7052" s="61">
        <v>1</v>
      </c>
      <c r="K7052" s="239">
        <f t="shared" si="405"/>
        <v>1.2577508898587546</v>
      </c>
    </row>
    <row r="7053" spans="4:11" x14ac:dyDescent="0.2">
      <c r="D7053" s="195" t="s">
        <v>436</v>
      </c>
      <c r="E7053" s="53" t="s">
        <v>64</v>
      </c>
      <c r="F7053" s="53" t="s">
        <v>146</v>
      </c>
      <c r="G7053" s="50" t="s">
        <v>138</v>
      </c>
      <c r="H7053" s="50" t="s">
        <v>144</v>
      </c>
      <c r="I7053" s="53">
        <v>36</v>
      </c>
      <c r="J7053" s="61">
        <v>0.51</v>
      </c>
      <c r="K7053" s="239">
        <f t="shared" si="405"/>
        <v>1.0931069958847737</v>
      </c>
    </row>
    <row r="7054" spans="4:11" x14ac:dyDescent="0.2">
      <c r="D7054" s="195" t="s">
        <v>436</v>
      </c>
      <c r="E7054" s="53" t="s">
        <v>64</v>
      </c>
      <c r="F7054" s="53" t="s">
        <v>146</v>
      </c>
      <c r="G7054" s="50" t="s">
        <v>138</v>
      </c>
      <c r="H7054" s="50" t="s">
        <v>144</v>
      </c>
      <c r="I7054" s="53">
        <v>55</v>
      </c>
      <c r="J7054" s="61">
        <v>1.69</v>
      </c>
      <c r="K7054" s="239">
        <f t="shared" si="405"/>
        <v>1.0157776108189331</v>
      </c>
    </row>
    <row r="7055" spans="4:11" x14ac:dyDescent="0.2">
      <c r="D7055" s="195" t="s">
        <v>436</v>
      </c>
      <c r="E7055" s="53" t="s">
        <v>64</v>
      </c>
      <c r="F7055" s="53" t="s">
        <v>146</v>
      </c>
      <c r="G7055" s="50" t="s">
        <v>138</v>
      </c>
      <c r="H7055" s="50" t="s">
        <v>144</v>
      </c>
      <c r="I7055" s="53">
        <v>42</v>
      </c>
      <c r="J7055" s="61">
        <v>0.85</v>
      </c>
      <c r="K7055" s="239">
        <f t="shared" si="405"/>
        <v>1.1472843105496167</v>
      </c>
    </row>
    <row r="7056" spans="4:11" x14ac:dyDescent="0.2">
      <c r="D7056" s="195" t="s">
        <v>436</v>
      </c>
      <c r="E7056" s="53" t="s">
        <v>64</v>
      </c>
      <c r="F7056" s="53" t="s">
        <v>146</v>
      </c>
      <c r="G7056" s="50" t="s">
        <v>138</v>
      </c>
      <c r="H7056" s="50" t="s">
        <v>144</v>
      </c>
      <c r="I7056" s="53">
        <v>47</v>
      </c>
      <c r="J7056" s="61">
        <v>1.1399999999999999</v>
      </c>
      <c r="K7056" s="239">
        <f t="shared" si="405"/>
        <v>1.0980225961492154</v>
      </c>
    </row>
    <row r="7057" spans="4:11" x14ac:dyDescent="0.2">
      <c r="D7057" s="195" t="s">
        <v>436</v>
      </c>
      <c r="E7057" s="53" t="s">
        <v>64</v>
      </c>
      <c r="F7057" s="53" t="s">
        <v>146</v>
      </c>
      <c r="G7057" s="50" t="s">
        <v>138</v>
      </c>
      <c r="H7057" s="50" t="s">
        <v>144</v>
      </c>
      <c r="I7057" s="53">
        <v>55</v>
      </c>
      <c r="J7057" s="61">
        <v>1.83</v>
      </c>
      <c r="K7057" s="239">
        <f t="shared" si="405"/>
        <v>1.0999248685199099</v>
      </c>
    </row>
    <row r="7058" spans="4:11" x14ac:dyDescent="0.2">
      <c r="D7058" s="195" t="s">
        <v>436</v>
      </c>
      <c r="E7058" s="53" t="s">
        <v>64</v>
      </c>
      <c r="F7058" s="53" t="s">
        <v>146</v>
      </c>
      <c r="G7058" s="50" t="s">
        <v>138</v>
      </c>
      <c r="H7058" s="50" t="s">
        <v>144</v>
      </c>
      <c r="I7058" s="53">
        <v>43</v>
      </c>
      <c r="J7058" s="61">
        <v>0.95</v>
      </c>
      <c r="K7058" s="239">
        <f t="shared" si="405"/>
        <v>1.1948633453658168</v>
      </c>
    </row>
    <row r="7059" spans="4:11" x14ac:dyDescent="0.2">
      <c r="D7059" s="195" t="s">
        <v>436</v>
      </c>
      <c r="E7059" s="53" t="s">
        <v>64</v>
      </c>
      <c r="F7059" s="53" t="s">
        <v>146</v>
      </c>
      <c r="G7059" s="50" t="s">
        <v>138</v>
      </c>
      <c r="H7059" s="50" t="s">
        <v>144</v>
      </c>
      <c r="I7059" s="53">
        <v>49</v>
      </c>
      <c r="J7059" s="61">
        <v>1.41</v>
      </c>
      <c r="K7059" s="239">
        <f t="shared" si="405"/>
        <v>1.1984802250762863</v>
      </c>
    </row>
    <row r="7060" spans="4:11" x14ac:dyDescent="0.2">
      <c r="D7060" s="195" t="s">
        <v>436</v>
      </c>
      <c r="E7060" s="53" t="s">
        <v>64</v>
      </c>
      <c r="F7060" s="53" t="s">
        <v>146</v>
      </c>
      <c r="G7060" s="50" t="s">
        <v>138</v>
      </c>
      <c r="H7060" s="50" t="s">
        <v>144</v>
      </c>
      <c r="I7060" s="53">
        <v>48</v>
      </c>
      <c r="J7060" s="61">
        <v>1.2</v>
      </c>
      <c r="K7060" s="239">
        <f t="shared" si="405"/>
        <v>1.0850694444444444</v>
      </c>
    </row>
    <row r="7061" spans="4:11" x14ac:dyDescent="0.2">
      <c r="D7061" s="195" t="s">
        <v>436</v>
      </c>
      <c r="E7061" s="53" t="s">
        <v>64</v>
      </c>
      <c r="F7061" s="53" t="s">
        <v>146</v>
      </c>
      <c r="G7061" s="50" t="s">
        <v>138</v>
      </c>
      <c r="H7061" s="50" t="s">
        <v>144</v>
      </c>
      <c r="I7061" s="53">
        <v>52</v>
      </c>
      <c r="J7061" s="61">
        <v>1.45</v>
      </c>
      <c r="K7061" s="239">
        <f t="shared" si="405"/>
        <v>1.0312357760582613</v>
      </c>
    </row>
    <row r="7062" spans="4:11" x14ac:dyDescent="0.2">
      <c r="D7062" s="195" t="s">
        <v>436</v>
      </c>
      <c r="E7062" s="53" t="s">
        <v>64</v>
      </c>
      <c r="F7062" s="53" t="s">
        <v>146</v>
      </c>
      <c r="G7062" s="50" t="s">
        <v>138</v>
      </c>
      <c r="H7062" s="50" t="s">
        <v>144</v>
      </c>
      <c r="I7062" s="53">
        <v>42</v>
      </c>
      <c r="J7062" s="61">
        <v>0.91</v>
      </c>
      <c r="K7062" s="239">
        <f t="shared" si="405"/>
        <v>1.2282690854119425</v>
      </c>
    </row>
    <row r="7063" spans="4:11" x14ac:dyDescent="0.2">
      <c r="D7063" s="195" t="s">
        <v>436</v>
      </c>
      <c r="E7063" s="53" t="s">
        <v>64</v>
      </c>
      <c r="F7063" s="53" t="s">
        <v>146</v>
      </c>
      <c r="G7063" s="50" t="s">
        <v>138</v>
      </c>
      <c r="H7063" s="50" t="s">
        <v>144</v>
      </c>
      <c r="I7063" s="53">
        <v>45</v>
      </c>
      <c r="J7063" s="61">
        <v>1.1200000000000001</v>
      </c>
      <c r="K7063" s="239">
        <f t="shared" si="405"/>
        <v>1.2290809327846366</v>
      </c>
    </row>
    <row r="7064" spans="4:11" x14ac:dyDescent="0.2">
      <c r="D7064" s="195" t="s">
        <v>436</v>
      </c>
      <c r="E7064" s="53" t="s">
        <v>64</v>
      </c>
      <c r="F7064" s="53" t="s">
        <v>146</v>
      </c>
      <c r="G7064" s="50" t="s">
        <v>138</v>
      </c>
      <c r="H7064" s="50" t="s">
        <v>144</v>
      </c>
      <c r="I7064" s="53">
        <v>45</v>
      </c>
      <c r="J7064" s="61">
        <v>1.1299999999999999</v>
      </c>
      <c r="K7064" s="239">
        <f t="shared" si="405"/>
        <v>1.2400548696844991</v>
      </c>
    </row>
    <row r="7065" spans="4:11" x14ac:dyDescent="0.2">
      <c r="D7065" s="195" t="s">
        <v>436</v>
      </c>
      <c r="E7065" s="53" t="s">
        <v>64</v>
      </c>
      <c r="F7065" s="53" t="s">
        <v>146</v>
      </c>
      <c r="G7065" s="50" t="s">
        <v>138</v>
      </c>
      <c r="H7065" s="50" t="s">
        <v>144</v>
      </c>
      <c r="I7065" s="53">
        <v>40</v>
      </c>
      <c r="J7065" s="61">
        <v>0.68</v>
      </c>
      <c r="K7065" s="239">
        <f t="shared" si="405"/>
        <v>1.0625</v>
      </c>
    </row>
    <row r="7066" spans="4:11" x14ac:dyDescent="0.2">
      <c r="D7066" s="195" t="s">
        <v>436</v>
      </c>
      <c r="E7066" s="53" t="s">
        <v>64</v>
      </c>
      <c r="F7066" s="53" t="s">
        <v>146</v>
      </c>
      <c r="G7066" s="50" t="s">
        <v>138</v>
      </c>
      <c r="H7066" s="50" t="s">
        <v>144</v>
      </c>
      <c r="I7066" s="53">
        <v>57</v>
      </c>
      <c r="J7066" s="61">
        <v>1.91</v>
      </c>
      <c r="K7066" s="239">
        <f t="shared" si="405"/>
        <v>1.031356476756681</v>
      </c>
    </row>
    <row r="7067" spans="4:11" x14ac:dyDescent="0.2">
      <c r="D7067" s="195" t="s">
        <v>436</v>
      </c>
      <c r="E7067" s="53" t="s">
        <v>64</v>
      </c>
      <c r="F7067" s="53" t="s">
        <v>146</v>
      </c>
      <c r="G7067" s="50" t="s">
        <v>138</v>
      </c>
      <c r="H7067" s="50" t="s">
        <v>144</v>
      </c>
      <c r="I7067" s="53">
        <v>53</v>
      </c>
      <c r="J7067" s="61">
        <v>1.63</v>
      </c>
      <c r="K7067" s="239">
        <f t="shared" si="405"/>
        <v>1.0948635450741215</v>
      </c>
    </row>
    <row r="7068" spans="4:11" x14ac:dyDescent="0.2">
      <c r="D7068" s="195" t="s">
        <v>436</v>
      </c>
      <c r="E7068" s="53" t="s">
        <v>64</v>
      </c>
      <c r="F7068" s="53" t="s">
        <v>146</v>
      </c>
      <c r="G7068" s="50" t="s">
        <v>138</v>
      </c>
      <c r="H7068" s="50" t="s">
        <v>144</v>
      </c>
      <c r="I7068" s="53">
        <v>53</v>
      </c>
      <c r="J7068" s="61">
        <v>1.61</v>
      </c>
      <c r="K7068" s="239">
        <f t="shared" si="405"/>
        <v>1.0814296365456049</v>
      </c>
    </row>
    <row r="7069" spans="4:11" x14ac:dyDescent="0.2">
      <c r="D7069" s="195" t="s">
        <v>436</v>
      </c>
      <c r="E7069" s="53" t="s">
        <v>64</v>
      </c>
      <c r="F7069" s="53" t="s">
        <v>146</v>
      </c>
      <c r="G7069" s="50" t="s">
        <v>138</v>
      </c>
      <c r="H7069" s="50" t="s">
        <v>144</v>
      </c>
      <c r="I7069" s="53">
        <v>46</v>
      </c>
      <c r="J7069" s="61">
        <v>1.22</v>
      </c>
      <c r="K7069" s="239">
        <f t="shared" si="405"/>
        <v>1.2533903180734773</v>
      </c>
    </row>
    <row r="7070" spans="4:11" x14ac:dyDescent="0.2">
      <c r="D7070" s="195" t="s">
        <v>436</v>
      </c>
      <c r="E7070" s="53" t="s">
        <v>64</v>
      </c>
      <c r="F7070" s="53" t="s">
        <v>146</v>
      </c>
      <c r="G7070" s="50" t="s">
        <v>138</v>
      </c>
      <c r="H7070" s="50" t="s">
        <v>144</v>
      </c>
      <c r="I7070" s="53">
        <v>36</v>
      </c>
      <c r="J7070" s="61">
        <v>0.44</v>
      </c>
      <c r="K7070" s="239">
        <f t="shared" si="405"/>
        <v>0.94307270233196161</v>
      </c>
    </row>
    <row r="7071" spans="4:11" x14ac:dyDescent="0.2">
      <c r="D7071" s="195" t="s">
        <v>436</v>
      </c>
      <c r="E7071" s="53" t="s">
        <v>64</v>
      </c>
      <c r="F7071" s="53" t="s">
        <v>152</v>
      </c>
      <c r="G7071" s="50" t="s">
        <v>143</v>
      </c>
      <c r="H7071" s="50" t="s">
        <v>148</v>
      </c>
      <c r="I7071" s="53">
        <v>80</v>
      </c>
      <c r="J7071" s="61">
        <v>5.88</v>
      </c>
      <c r="K7071" s="239">
        <f t="shared" si="405"/>
        <v>1.1484375</v>
      </c>
    </row>
    <row r="7072" spans="4:11" x14ac:dyDescent="0.2">
      <c r="D7072" s="195" t="s">
        <v>436</v>
      </c>
      <c r="E7072" s="53" t="s">
        <v>64</v>
      </c>
      <c r="F7072" s="53" t="s">
        <v>152</v>
      </c>
      <c r="G7072" s="50" t="s">
        <v>143</v>
      </c>
      <c r="H7072" s="50" t="s">
        <v>148</v>
      </c>
      <c r="I7072" s="53">
        <v>80</v>
      </c>
      <c r="J7072" s="61">
        <v>5.14</v>
      </c>
      <c r="K7072" s="239">
        <f t="shared" si="405"/>
        <v>1.0039062499999998</v>
      </c>
    </row>
    <row r="7073" spans="4:11" x14ac:dyDescent="0.2">
      <c r="D7073" s="195" t="s">
        <v>436</v>
      </c>
      <c r="E7073" s="53" t="s">
        <v>64</v>
      </c>
      <c r="F7073" s="53" t="s">
        <v>152</v>
      </c>
      <c r="G7073" s="50" t="s">
        <v>143</v>
      </c>
      <c r="H7073" s="50" t="s">
        <v>148</v>
      </c>
      <c r="I7073" s="53">
        <v>81</v>
      </c>
      <c r="J7073" s="61">
        <v>4.8600000000000003</v>
      </c>
      <c r="K7073" s="239">
        <f t="shared" si="405"/>
        <v>0.91449474165523559</v>
      </c>
    </row>
    <row r="7074" spans="4:11" x14ac:dyDescent="0.2">
      <c r="D7074" s="195" t="s">
        <v>436</v>
      </c>
      <c r="E7074" s="53" t="s">
        <v>64</v>
      </c>
      <c r="F7074" s="53" t="s">
        <v>152</v>
      </c>
      <c r="G7074" s="50" t="s">
        <v>143</v>
      </c>
      <c r="H7074" s="50" t="s">
        <v>144</v>
      </c>
      <c r="I7074" s="53">
        <v>64</v>
      </c>
      <c r="J7074" s="61">
        <v>2.73</v>
      </c>
      <c r="K7074" s="239">
        <f t="shared" ref="K7074:K7137" si="406">IF(J7074="","",(J7074*100000)/(I7074^3))</f>
        <v>1.041412353515625</v>
      </c>
    </row>
    <row r="7075" spans="4:11" x14ac:dyDescent="0.2">
      <c r="D7075" s="195" t="s">
        <v>436</v>
      </c>
      <c r="E7075" s="53" t="s">
        <v>64</v>
      </c>
      <c r="F7075" s="53" t="s">
        <v>152</v>
      </c>
      <c r="G7075" s="50" t="s">
        <v>143</v>
      </c>
      <c r="H7075" s="50" t="s">
        <v>148</v>
      </c>
      <c r="I7075" s="53">
        <v>76</v>
      </c>
      <c r="J7075" s="61">
        <v>4.68</v>
      </c>
      <c r="K7075" s="239">
        <f t="shared" si="406"/>
        <v>1.0661175098410847</v>
      </c>
    </row>
    <row r="7076" spans="4:11" x14ac:dyDescent="0.2">
      <c r="D7076" s="195" t="s">
        <v>436</v>
      </c>
      <c r="E7076" s="53" t="s">
        <v>64</v>
      </c>
      <c r="F7076" s="53" t="s">
        <v>152</v>
      </c>
      <c r="G7076" s="50" t="s">
        <v>143</v>
      </c>
      <c r="H7076" s="50" t="s">
        <v>148</v>
      </c>
      <c r="I7076" s="53">
        <v>73</v>
      </c>
      <c r="J7076" s="61">
        <v>4.78</v>
      </c>
      <c r="K7076" s="239">
        <f t="shared" si="406"/>
        <v>1.2287380757139148</v>
      </c>
    </row>
    <row r="7077" spans="4:11" x14ac:dyDescent="0.2">
      <c r="D7077" s="195" t="s">
        <v>436</v>
      </c>
      <c r="E7077" s="53" t="s">
        <v>64</v>
      </c>
      <c r="F7077" s="53" t="s">
        <v>152</v>
      </c>
      <c r="G7077" s="50" t="s">
        <v>143</v>
      </c>
      <c r="H7077" s="50" t="s">
        <v>148</v>
      </c>
      <c r="I7077" s="53">
        <v>75</v>
      </c>
      <c r="J7077" s="61">
        <v>4.45</v>
      </c>
      <c r="K7077" s="239">
        <f t="shared" si="406"/>
        <v>1.0548148148148149</v>
      </c>
    </row>
    <row r="7078" spans="4:11" x14ac:dyDescent="0.2">
      <c r="D7078" s="195" t="s">
        <v>436</v>
      </c>
      <c r="E7078" s="53" t="s">
        <v>19</v>
      </c>
      <c r="F7078" s="53" t="s">
        <v>146</v>
      </c>
      <c r="G7078" s="50" t="s">
        <v>138</v>
      </c>
      <c r="H7078" s="50" t="s">
        <v>144</v>
      </c>
      <c r="I7078" s="53">
        <v>46</v>
      </c>
      <c r="J7078" s="61">
        <v>1.07</v>
      </c>
      <c r="K7078" s="239">
        <f t="shared" si="406"/>
        <v>1.0992849510972302</v>
      </c>
    </row>
    <row r="7079" spans="4:11" x14ac:dyDescent="0.2">
      <c r="D7079" s="195" t="s">
        <v>436</v>
      </c>
      <c r="E7079" s="53" t="s">
        <v>19</v>
      </c>
      <c r="F7079" s="53" t="s">
        <v>146</v>
      </c>
      <c r="G7079" s="50" t="s">
        <v>138</v>
      </c>
      <c r="H7079" s="50" t="s">
        <v>144</v>
      </c>
      <c r="I7079" s="53">
        <v>48</v>
      </c>
      <c r="J7079" s="61">
        <v>1.21</v>
      </c>
      <c r="K7079" s="239">
        <f t="shared" si="406"/>
        <v>1.0941116898148149</v>
      </c>
    </row>
    <row r="7080" spans="4:11" x14ac:dyDescent="0.2">
      <c r="D7080" s="195" t="s">
        <v>436</v>
      </c>
      <c r="E7080" s="53" t="s">
        <v>19</v>
      </c>
      <c r="F7080" s="53" t="s">
        <v>146</v>
      </c>
      <c r="G7080" s="50" t="s">
        <v>138</v>
      </c>
      <c r="H7080" s="50" t="s">
        <v>144</v>
      </c>
      <c r="I7080" s="53">
        <v>57</v>
      </c>
      <c r="J7080" s="61">
        <v>2.19</v>
      </c>
      <c r="K7080" s="239">
        <f t="shared" si="406"/>
        <v>1.1825500963859326</v>
      </c>
    </row>
    <row r="7081" spans="4:11" x14ac:dyDescent="0.2">
      <c r="D7081" s="195" t="s">
        <v>436</v>
      </c>
      <c r="E7081" s="53" t="s">
        <v>19</v>
      </c>
      <c r="F7081" s="53" t="s">
        <v>146</v>
      </c>
      <c r="G7081" s="50" t="s">
        <v>138</v>
      </c>
      <c r="H7081" s="50" t="s">
        <v>144</v>
      </c>
      <c r="I7081" s="53">
        <v>46</v>
      </c>
      <c r="J7081" s="61">
        <v>1.07</v>
      </c>
      <c r="K7081" s="239">
        <f t="shared" si="406"/>
        <v>1.0992849510972302</v>
      </c>
    </row>
    <row r="7082" spans="4:11" x14ac:dyDescent="0.2">
      <c r="D7082" s="195" t="s">
        <v>436</v>
      </c>
      <c r="E7082" s="53" t="s">
        <v>19</v>
      </c>
      <c r="F7082" s="53" t="s">
        <v>146</v>
      </c>
      <c r="G7082" s="50" t="s">
        <v>138</v>
      </c>
      <c r="H7082" s="50" t="s">
        <v>144</v>
      </c>
      <c r="I7082" s="53">
        <v>40</v>
      </c>
      <c r="J7082" s="61">
        <v>0.68</v>
      </c>
      <c r="K7082" s="239">
        <f t="shared" si="406"/>
        <v>1.0625</v>
      </c>
    </row>
    <row r="7083" spans="4:11" x14ac:dyDescent="0.2">
      <c r="D7083" s="195" t="s">
        <v>436</v>
      </c>
      <c r="E7083" s="53" t="s">
        <v>19</v>
      </c>
      <c r="F7083" s="53" t="s">
        <v>146</v>
      </c>
      <c r="G7083" s="50" t="s">
        <v>138</v>
      </c>
      <c r="H7083" s="50" t="s">
        <v>144</v>
      </c>
      <c r="I7083" s="53">
        <v>45</v>
      </c>
      <c r="J7083" s="61">
        <v>1</v>
      </c>
      <c r="K7083" s="239">
        <f t="shared" si="406"/>
        <v>1.0973936899862826</v>
      </c>
    </row>
    <row r="7084" spans="4:11" x14ac:dyDescent="0.2">
      <c r="D7084" s="195" t="s">
        <v>436</v>
      </c>
      <c r="E7084" s="53" t="s">
        <v>19</v>
      </c>
      <c r="F7084" s="53" t="s">
        <v>146</v>
      </c>
      <c r="G7084" s="50" t="s">
        <v>138</v>
      </c>
      <c r="H7084" s="50" t="s">
        <v>144</v>
      </c>
      <c r="I7084" s="53">
        <v>40</v>
      </c>
      <c r="J7084" s="61">
        <v>0.65</v>
      </c>
      <c r="K7084" s="239">
        <f t="shared" si="406"/>
        <v>1.015625</v>
      </c>
    </row>
    <row r="7085" spans="4:11" x14ac:dyDescent="0.2">
      <c r="D7085" s="195" t="s">
        <v>436</v>
      </c>
      <c r="E7085" s="53" t="s">
        <v>19</v>
      </c>
      <c r="F7085" s="53" t="s">
        <v>146</v>
      </c>
      <c r="G7085" s="50" t="s">
        <v>138</v>
      </c>
      <c r="H7085" s="50" t="s">
        <v>144</v>
      </c>
      <c r="I7085" s="53">
        <v>50</v>
      </c>
      <c r="J7085" s="61">
        <v>1.38</v>
      </c>
      <c r="K7085" s="239">
        <f t="shared" si="406"/>
        <v>1.1040000000000001</v>
      </c>
    </row>
    <row r="7086" spans="4:11" x14ac:dyDescent="0.2">
      <c r="D7086" s="195" t="s">
        <v>436</v>
      </c>
      <c r="E7086" s="53" t="s">
        <v>19</v>
      </c>
      <c r="F7086" s="53" t="s">
        <v>146</v>
      </c>
      <c r="G7086" s="50" t="s">
        <v>138</v>
      </c>
      <c r="H7086" s="50" t="s">
        <v>144</v>
      </c>
      <c r="I7086" s="53">
        <v>41</v>
      </c>
      <c r="J7086" s="61">
        <v>0.79</v>
      </c>
      <c r="K7086" s="239">
        <f t="shared" si="406"/>
        <v>1.1462398978540649</v>
      </c>
    </row>
    <row r="7087" spans="4:11" x14ac:dyDescent="0.2">
      <c r="D7087" s="195" t="s">
        <v>436</v>
      </c>
      <c r="E7087" s="53" t="s">
        <v>19</v>
      </c>
      <c r="F7087" s="53" t="s">
        <v>146</v>
      </c>
      <c r="G7087" s="50" t="s">
        <v>138</v>
      </c>
      <c r="H7087" s="50" t="s">
        <v>144</v>
      </c>
      <c r="I7087" s="53">
        <v>42</v>
      </c>
      <c r="J7087" s="61">
        <v>1.85</v>
      </c>
      <c r="K7087" s="239">
        <f t="shared" si="406"/>
        <v>2.497030558255048</v>
      </c>
    </row>
    <row r="7088" spans="4:11" x14ac:dyDescent="0.2">
      <c r="D7088" s="195" t="s">
        <v>436</v>
      </c>
      <c r="E7088" s="53" t="s">
        <v>19</v>
      </c>
      <c r="F7088" s="53" t="s">
        <v>146</v>
      </c>
      <c r="G7088" s="50" t="s">
        <v>138</v>
      </c>
      <c r="H7088" s="50" t="s">
        <v>144</v>
      </c>
      <c r="I7088" s="53">
        <v>46</v>
      </c>
      <c r="J7088" s="61">
        <v>1.1499999999999999</v>
      </c>
      <c r="K7088" s="239">
        <f t="shared" si="406"/>
        <v>1.1814744801512287</v>
      </c>
    </row>
    <row r="7089" spans="4:11" x14ac:dyDescent="0.2">
      <c r="D7089" s="195" t="s">
        <v>436</v>
      </c>
      <c r="E7089" s="53" t="s">
        <v>19</v>
      </c>
      <c r="F7089" s="53" t="s">
        <v>146</v>
      </c>
      <c r="G7089" s="50" t="s">
        <v>138</v>
      </c>
      <c r="H7089" s="50" t="s">
        <v>144</v>
      </c>
      <c r="I7089" s="53">
        <v>54</v>
      </c>
      <c r="J7089" s="61">
        <v>1.89</v>
      </c>
      <c r="K7089" s="239">
        <f t="shared" si="406"/>
        <v>1.2002743484224965</v>
      </c>
    </row>
    <row r="7090" spans="4:11" x14ac:dyDescent="0.2">
      <c r="D7090" s="195" t="s">
        <v>436</v>
      </c>
      <c r="E7090" s="53" t="s">
        <v>19</v>
      </c>
      <c r="F7090" s="53" t="s">
        <v>146</v>
      </c>
      <c r="G7090" s="50" t="s">
        <v>138</v>
      </c>
      <c r="H7090" s="50" t="s">
        <v>144</v>
      </c>
      <c r="I7090" s="53">
        <v>53</v>
      </c>
      <c r="J7090" s="61">
        <v>1.67</v>
      </c>
      <c r="K7090" s="239">
        <f t="shared" si="406"/>
        <v>1.1217313621311553</v>
      </c>
    </row>
    <row r="7091" spans="4:11" x14ac:dyDescent="0.2">
      <c r="D7091" s="195" t="s">
        <v>436</v>
      </c>
      <c r="E7091" s="53" t="s">
        <v>19</v>
      </c>
      <c r="F7091" s="53" t="s">
        <v>146</v>
      </c>
      <c r="G7091" s="50" t="s">
        <v>138</v>
      </c>
      <c r="H7091" s="50" t="s">
        <v>144</v>
      </c>
      <c r="I7091" s="53">
        <v>46</v>
      </c>
      <c r="J7091" s="61">
        <v>0.48</v>
      </c>
      <c r="K7091" s="239">
        <f t="shared" si="406"/>
        <v>0.49313717432399112</v>
      </c>
    </row>
    <row r="7092" spans="4:11" x14ac:dyDescent="0.2">
      <c r="D7092" s="195" t="s">
        <v>436</v>
      </c>
      <c r="E7092" s="53" t="s">
        <v>19</v>
      </c>
      <c r="F7092" s="53" t="s">
        <v>146</v>
      </c>
      <c r="G7092" s="50" t="s">
        <v>138</v>
      </c>
      <c r="H7092" s="50" t="s">
        <v>144</v>
      </c>
      <c r="I7092" s="53">
        <v>58</v>
      </c>
      <c r="J7092" s="61">
        <v>1.78</v>
      </c>
      <c r="K7092" s="239">
        <f t="shared" si="406"/>
        <v>0.91229652712288323</v>
      </c>
    </row>
    <row r="7093" spans="4:11" x14ac:dyDescent="0.2">
      <c r="D7093" s="195" t="s">
        <v>436</v>
      </c>
      <c r="E7093" s="53" t="s">
        <v>19</v>
      </c>
      <c r="F7093" s="53" t="s">
        <v>146</v>
      </c>
      <c r="G7093" s="50" t="s">
        <v>138</v>
      </c>
      <c r="H7093" s="50" t="s">
        <v>144</v>
      </c>
      <c r="I7093" s="53">
        <v>47</v>
      </c>
      <c r="J7093" s="61">
        <v>1.32</v>
      </c>
      <c r="K7093" s="239">
        <f t="shared" si="406"/>
        <v>1.2713945850148811</v>
      </c>
    </row>
    <row r="7094" spans="4:11" x14ac:dyDescent="0.2">
      <c r="D7094" s="195" t="s">
        <v>436</v>
      </c>
      <c r="E7094" s="53" t="s">
        <v>19</v>
      </c>
      <c r="F7094" s="53" t="s">
        <v>146</v>
      </c>
      <c r="G7094" s="50" t="s">
        <v>138</v>
      </c>
      <c r="H7094" s="50" t="s">
        <v>144</v>
      </c>
      <c r="I7094" s="53">
        <v>50</v>
      </c>
      <c r="J7094" s="61">
        <v>1.29</v>
      </c>
      <c r="K7094" s="239">
        <f t="shared" si="406"/>
        <v>1.032</v>
      </c>
    </row>
    <row r="7095" spans="4:11" x14ac:dyDescent="0.2">
      <c r="D7095" s="195" t="s">
        <v>436</v>
      </c>
      <c r="E7095" s="53" t="s">
        <v>19</v>
      </c>
      <c r="F7095" s="53" t="s">
        <v>146</v>
      </c>
      <c r="G7095" s="50" t="s">
        <v>138</v>
      </c>
      <c r="H7095" s="50" t="s">
        <v>144</v>
      </c>
      <c r="I7095" s="53">
        <v>55</v>
      </c>
      <c r="J7095" s="61">
        <v>1.89</v>
      </c>
      <c r="K7095" s="239">
        <f t="shared" si="406"/>
        <v>1.1359879789631855</v>
      </c>
    </row>
    <row r="7096" spans="4:11" x14ac:dyDescent="0.2">
      <c r="D7096" s="195" t="s">
        <v>436</v>
      </c>
      <c r="E7096" s="53" t="s">
        <v>19</v>
      </c>
      <c r="F7096" s="53" t="s">
        <v>146</v>
      </c>
      <c r="G7096" s="50" t="s">
        <v>138</v>
      </c>
      <c r="H7096" s="50" t="s">
        <v>144</v>
      </c>
      <c r="I7096" s="53">
        <v>47</v>
      </c>
      <c r="J7096" s="61">
        <v>1.1499999999999999</v>
      </c>
      <c r="K7096" s="239">
        <f t="shared" si="406"/>
        <v>1.107654373308419</v>
      </c>
    </row>
    <row r="7097" spans="4:11" x14ac:dyDescent="0.2">
      <c r="D7097" s="195" t="s">
        <v>436</v>
      </c>
      <c r="E7097" s="53" t="s">
        <v>19</v>
      </c>
      <c r="F7097" s="53" t="s">
        <v>146</v>
      </c>
      <c r="G7097" s="50" t="s">
        <v>138</v>
      </c>
      <c r="H7097" s="50" t="s">
        <v>144</v>
      </c>
      <c r="I7097" s="53">
        <v>44</v>
      </c>
      <c r="J7097" s="61">
        <v>0.97</v>
      </c>
      <c r="K7097" s="239">
        <f t="shared" si="406"/>
        <v>1.1387114951164539</v>
      </c>
    </row>
    <row r="7098" spans="4:11" x14ac:dyDescent="0.2">
      <c r="D7098" s="195" t="s">
        <v>436</v>
      </c>
      <c r="E7098" s="53" t="s">
        <v>19</v>
      </c>
      <c r="F7098" s="53" t="s">
        <v>152</v>
      </c>
      <c r="G7098" s="50" t="s">
        <v>143</v>
      </c>
      <c r="H7098" s="50" t="s">
        <v>148</v>
      </c>
      <c r="I7098" s="53">
        <v>76</v>
      </c>
      <c r="J7098" s="61">
        <v>4.9400000000000004</v>
      </c>
      <c r="K7098" s="239">
        <f t="shared" si="406"/>
        <v>1.1253462603878117</v>
      </c>
    </row>
    <row r="7099" spans="4:11" x14ac:dyDescent="0.2">
      <c r="D7099" s="195" t="s">
        <v>436</v>
      </c>
      <c r="E7099" s="53" t="s">
        <v>15</v>
      </c>
      <c r="F7099" s="53" t="s">
        <v>146</v>
      </c>
      <c r="G7099" s="50" t="s">
        <v>138</v>
      </c>
      <c r="H7099" s="50" t="s">
        <v>144</v>
      </c>
      <c r="I7099" s="53">
        <v>52</v>
      </c>
      <c r="J7099" s="61">
        <v>1.56</v>
      </c>
      <c r="K7099" s="239">
        <f t="shared" si="406"/>
        <v>1.1094674556213018</v>
      </c>
    </row>
    <row r="7100" spans="4:11" x14ac:dyDescent="0.2">
      <c r="D7100" s="195" t="s">
        <v>436</v>
      </c>
      <c r="E7100" s="53" t="s">
        <v>15</v>
      </c>
      <c r="F7100" s="53" t="s">
        <v>146</v>
      </c>
      <c r="G7100" s="50" t="s">
        <v>138</v>
      </c>
      <c r="H7100" s="50" t="s">
        <v>144</v>
      </c>
      <c r="I7100" s="53">
        <v>40</v>
      </c>
      <c r="J7100" s="61">
        <v>0.7</v>
      </c>
      <c r="K7100" s="239">
        <f t="shared" si="406"/>
        <v>1.09375</v>
      </c>
    </row>
    <row r="7101" spans="4:11" x14ac:dyDescent="0.2">
      <c r="D7101" s="195" t="s">
        <v>436</v>
      </c>
      <c r="E7101" s="53" t="s">
        <v>15</v>
      </c>
      <c r="F7101" s="53" t="s">
        <v>146</v>
      </c>
      <c r="G7101" s="50" t="s">
        <v>138</v>
      </c>
      <c r="H7101" s="50" t="s">
        <v>144</v>
      </c>
      <c r="I7101" s="53">
        <v>42</v>
      </c>
      <c r="J7101" s="61">
        <v>0.82</v>
      </c>
      <c r="K7101" s="239">
        <f t="shared" si="406"/>
        <v>1.1067919231184538</v>
      </c>
    </row>
    <row r="7102" spans="4:11" x14ac:dyDescent="0.2">
      <c r="D7102" s="195" t="s">
        <v>436</v>
      </c>
      <c r="E7102" s="53" t="s">
        <v>15</v>
      </c>
      <c r="F7102" s="53" t="s">
        <v>146</v>
      </c>
      <c r="G7102" s="50" t="s">
        <v>138</v>
      </c>
      <c r="H7102" s="50" t="s">
        <v>144</v>
      </c>
      <c r="I7102" s="53">
        <v>52</v>
      </c>
      <c r="J7102" s="61">
        <v>0.6</v>
      </c>
      <c r="K7102" s="239">
        <f t="shared" si="406"/>
        <v>0.42671825216203912</v>
      </c>
    </row>
    <row r="7103" spans="4:11" x14ac:dyDescent="0.2">
      <c r="D7103" s="195" t="s">
        <v>436</v>
      </c>
      <c r="E7103" s="53" t="s">
        <v>15</v>
      </c>
      <c r="F7103" s="53" t="s">
        <v>146</v>
      </c>
      <c r="G7103" s="50" t="s">
        <v>138</v>
      </c>
      <c r="H7103" s="50" t="s">
        <v>144</v>
      </c>
      <c r="I7103" s="53">
        <v>41</v>
      </c>
      <c r="J7103" s="61">
        <v>0.75</v>
      </c>
      <c r="K7103" s="239">
        <f t="shared" si="406"/>
        <v>1.0882024346715804</v>
      </c>
    </row>
    <row r="7104" spans="4:11" x14ac:dyDescent="0.2">
      <c r="D7104" s="195" t="s">
        <v>436</v>
      </c>
      <c r="E7104" s="53" t="s">
        <v>15</v>
      </c>
      <c r="F7104" s="53" t="s">
        <v>146</v>
      </c>
      <c r="G7104" s="50" t="s">
        <v>138</v>
      </c>
      <c r="H7104" s="50" t="s">
        <v>144</v>
      </c>
      <c r="I7104" s="53">
        <v>48</v>
      </c>
      <c r="J7104" s="61">
        <v>0.19</v>
      </c>
      <c r="K7104" s="239">
        <f t="shared" si="406"/>
        <v>0.17180266203703703</v>
      </c>
    </row>
    <row r="7105" spans="4:11" x14ac:dyDescent="0.2">
      <c r="D7105" s="195" t="s">
        <v>436</v>
      </c>
      <c r="E7105" s="53" t="s">
        <v>15</v>
      </c>
      <c r="F7105" s="53" t="s">
        <v>146</v>
      </c>
      <c r="G7105" s="50" t="s">
        <v>138</v>
      </c>
      <c r="H7105" s="50" t="s">
        <v>144</v>
      </c>
      <c r="I7105" s="53">
        <v>46</v>
      </c>
      <c r="J7105" s="61">
        <v>0.73</v>
      </c>
      <c r="K7105" s="239">
        <f t="shared" si="406"/>
        <v>0.74997945261773646</v>
      </c>
    </row>
    <row r="7106" spans="4:11" x14ac:dyDescent="0.2">
      <c r="D7106" s="195" t="s">
        <v>436</v>
      </c>
      <c r="E7106" s="53" t="s">
        <v>15</v>
      </c>
      <c r="F7106" s="53" t="s">
        <v>152</v>
      </c>
      <c r="G7106" s="50" t="s">
        <v>138</v>
      </c>
      <c r="H7106" s="50" t="s">
        <v>144</v>
      </c>
      <c r="I7106" s="53">
        <v>56</v>
      </c>
      <c r="J7106" s="61">
        <v>1.2</v>
      </c>
      <c r="K7106" s="239">
        <f t="shared" si="406"/>
        <v>0.68330903790087461</v>
      </c>
    </row>
    <row r="7107" spans="4:11" x14ac:dyDescent="0.2">
      <c r="D7107" s="195" t="s">
        <v>436</v>
      </c>
      <c r="E7107" s="53" t="s">
        <v>15</v>
      </c>
      <c r="F7107" s="53" t="s">
        <v>152</v>
      </c>
      <c r="G7107" s="50" t="s">
        <v>138</v>
      </c>
      <c r="H7107" s="50" t="s">
        <v>144</v>
      </c>
      <c r="I7107" s="53">
        <v>62</v>
      </c>
      <c r="J7107" s="61">
        <v>2.16</v>
      </c>
      <c r="K7107" s="239">
        <f t="shared" si="406"/>
        <v>0.90631398744587288</v>
      </c>
    </row>
    <row r="7108" spans="4:11" x14ac:dyDescent="0.2">
      <c r="D7108" s="195" t="s">
        <v>436</v>
      </c>
      <c r="E7108" s="53" t="s">
        <v>15</v>
      </c>
      <c r="F7108" s="53" t="s">
        <v>152</v>
      </c>
      <c r="G7108" s="50" t="s">
        <v>138</v>
      </c>
      <c r="H7108" s="50" t="s">
        <v>148</v>
      </c>
      <c r="I7108" s="53">
        <v>80</v>
      </c>
      <c r="J7108" s="61">
        <v>5.05</v>
      </c>
      <c r="K7108" s="239">
        <f t="shared" si="406"/>
        <v>0.986328125</v>
      </c>
    </row>
    <row r="7109" spans="4:11" x14ac:dyDescent="0.2">
      <c r="D7109" s="195" t="s">
        <v>436</v>
      </c>
      <c r="E7109" s="53" t="s">
        <v>15</v>
      </c>
      <c r="F7109" s="53" t="s">
        <v>152</v>
      </c>
      <c r="G7109" s="50" t="s">
        <v>138</v>
      </c>
      <c r="H7109" s="50" t="s">
        <v>144</v>
      </c>
      <c r="I7109" s="53">
        <v>62</v>
      </c>
      <c r="J7109" s="61">
        <v>2.35</v>
      </c>
      <c r="K7109" s="239">
        <f t="shared" si="406"/>
        <v>0.98603605115638948</v>
      </c>
    </row>
    <row r="7110" spans="4:11" x14ac:dyDescent="0.2">
      <c r="D7110" s="195" t="s">
        <v>436</v>
      </c>
      <c r="E7110" s="53" t="s">
        <v>15</v>
      </c>
      <c r="F7110" s="53" t="s">
        <v>152</v>
      </c>
      <c r="G7110" s="50" t="s">
        <v>138</v>
      </c>
      <c r="H7110" s="50" t="s">
        <v>144</v>
      </c>
      <c r="I7110" s="53">
        <v>63</v>
      </c>
      <c r="J7110" s="61">
        <v>2.57</v>
      </c>
      <c r="K7110" s="239">
        <f t="shared" si="406"/>
        <v>1.0278067723268025</v>
      </c>
    </row>
    <row r="7111" spans="4:11" x14ac:dyDescent="0.2">
      <c r="D7111" s="195" t="s">
        <v>436</v>
      </c>
      <c r="E7111" s="53" t="s">
        <v>15</v>
      </c>
      <c r="F7111" s="53" t="s">
        <v>152</v>
      </c>
      <c r="G7111" s="50" t="s">
        <v>138</v>
      </c>
      <c r="H7111" s="50" t="s">
        <v>148</v>
      </c>
      <c r="I7111" s="53">
        <v>73</v>
      </c>
      <c r="J7111" s="61">
        <v>4.0599999999999996</v>
      </c>
      <c r="K7111" s="239">
        <f t="shared" si="406"/>
        <v>1.0436561898323209</v>
      </c>
    </row>
    <row r="7112" spans="4:11" x14ac:dyDescent="0.2">
      <c r="D7112" s="195" t="s">
        <v>436</v>
      </c>
      <c r="E7112" s="53" t="s">
        <v>231</v>
      </c>
      <c r="F7112" s="53" t="s">
        <v>146</v>
      </c>
      <c r="G7112" s="50" t="s">
        <v>138</v>
      </c>
      <c r="H7112" s="50" t="s">
        <v>144</v>
      </c>
      <c r="I7112" s="53">
        <v>56</v>
      </c>
      <c r="J7112" s="61">
        <v>1.48</v>
      </c>
      <c r="K7112" s="239">
        <f t="shared" si="406"/>
        <v>0.84274781341107874</v>
      </c>
    </row>
    <row r="7113" spans="4:11" x14ac:dyDescent="0.2">
      <c r="D7113" s="195" t="s">
        <v>436</v>
      </c>
      <c r="E7113" s="53" t="s">
        <v>231</v>
      </c>
      <c r="F7113" s="53" t="s">
        <v>146</v>
      </c>
      <c r="G7113" s="50" t="s">
        <v>138</v>
      </c>
      <c r="H7113" s="50" t="s">
        <v>144</v>
      </c>
      <c r="I7113" s="53">
        <v>52</v>
      </c>
      <c r="J7113" s="61">
        <v>1.67</v>
      </c>
      <c r="K7113" s="239">
        <f t="shared" si="406"/>
        <v>1.1876991351843422</v>
      </c>
    </row>
    <row r="7114" spans="4:11" x14ac:dyDescent="0.2">
      <c r="D7114" s="195" t="s">
        <v>436</v>
      </c>
      <c r="E7114" s="53" t="s">
        <v>231</v>
      </c>
      <c r="F7114" s="53" t="s">
        <v>146</v>
      </c>
      <c r="G7114" s="50" t="s">
        <v>138</v>
      </c>
      <c r="H7114" s="50" t="s">
        <v>144</v>
      </c>
      <c r="I7114" s="53">
        <v>48</v>
      </c>
      <c r="J7114" s="61">
        <v>1.28</v>
      </c>
      <c r="K7114" s="239">
        <f t="shared" si="406"/>
        <v>1.1574074074074074</v>
      </c>
    </row>
    <row r="7115" spans="4:11" x14ac:dyDescent="0.2">
      <c r="D7115" s="195" t="s">
        <v>436</v>
      </c>
      <c r="E7115" s="53" t="s">
        <v>231</v>
      </c>
      <c r="F7115" s="53" t="s">
        <v>146</v>
      </c>
      <c r="G7115" s="50" t="s">
        <v>138</v>
      </c>
      <c r="H7115" s="50" t="s">
        <v>144</v>
      </c>
      <c r="I7115" s="53">
        <v>40</v>
      </c>
      <c r="J7115" s="61">
        <v>0.74</v>
      </c>
      <c r="K7115" s="239">
        <f t="shared" si="406"/>
        <v>1.15625</v>
      </c>
    </row>
    <row r="7116" spans="4:11" x14ac:dyDescent="0.2">
      <c r="D7116" s="195" t="s">
        <v>436</v>
      </c>
      <c r="E7116" s="53" t="s">
        <v>231</v>
      </c>
      <c r="F7116" s="53" t="s">
        <v>146</v>
      </c>
      <c r="G7116" s="50" t="s">
        <v>138</v>
      </c>
      <c r="H7116" s="50" t="s">
        <v>144</v>
      </c>
      <c r="I7116" s="53">
        <v>42</v>
      </c>
      <c r="J7116" s="61">
        <v>0.85</v>
      </c>
      <c r="K7116" s="239">
        <f t="shared" si="406"/>
        <v>1.1472843105496167</v>
      </c>
    </row>
    <row r="7117" spans="4:11" x14ac:dyDescent="0.2">
      <c r="D7117" s="195" t="s">
        <v>436</v>
      </c>
      <c r="E7117" s="53" t="s">
        <v>231</v>
      </c>
      <c r="F7117" s="53" t="s">
        <v>146</v>
      </c>
      <c r="G7117" s="50" t="s">
        <v>138</v>
      </c>
      <c r="H7117" s="50" t="s">
        <v>144</v>
      </c>
      <c r="I7117" s="53">
        <v>46</v>
      </c>
      <c r="J7117" s="61">
        <v>1.17</v>
      </c>
      <c r="K7117" s="239">
        <f t="shared" si="406"/>
        <v>1.2020218624147283</v>
      </c>
    </row>
    <row r="7118" spans="4:11" x14ac:dyDescent="0.2">
      <c r="D7118" s="195" t="s">
        <v>436</v>
      </c>
      <c r="E7118" s="53" t="s">
        <v>231</v>
      </c>
      <c r="F7118" s="53" t="s">
        <v>146</v>
      </c>
      <c r="G7118" s="50" t="s">
        <v>138</v>
      </c>
      <c r="H7118" s="50" t="s">
        <v>144</v>
      </c>
      <c r="I7118" s="53">
        <v>58</v>
      </c>
      <c r="J7118" s="61">
        <v>1.39</v>
      </c>
      <c r="K7118" s="239">
        <f t="shared" si="406"/>
        <v>0.71241133297798187</v>
      </c>
    </row>
    <row r="7119" spans="4:11" x14ac:dyDescent="0.2">
      <c r="D7119" s="195" t="s">
        <v>436</v>
      </c>
      <c r="E7119" s="53" t="s">
        <v>231</v>
      </c>
      <c r="F7119" s="53" t="s">
        <v>146</v>
      </c>
      <c r="G7119" s="50" t="s">
        <v>138</v>
      </c>
      <c r="H7119" s="50" t="s">
        <v>144</v>
      </c>
      <c r="I7119" s="53">
        <v>45</v>
      </c>
      <c r="J7119" s="61">
        <v>1.08</v>
      </c>
      <c r="K7119" s="239">
        <f t="shared" si="406"/>
        <v>1.1851851851851851</v>
      </c>
    </row>
    <row r="7120" spans="4:11" x14ac:dyDescent="0.2">
      <c r="D7120" s="195" t="s">
        <v>436</v>
      </c>
      <c r="E7120" s="53" t="s">
        <v>231</v>
      </c>
      <c r="F7120" s="53" t="s">
        <v>146</v>
      </c>
      <c r="G7120" s="50" t="s">
        <v>138</v>
      </c>
      <c r="H7120" s="50" t="s">
        <v>144</v>
      </c>
      <c r="I7120" s="53">
        <v>48</v>
      </c>
      <c r="J7120" s="61">
        <v>1.25</v>
      </c>
      <c r="K7120" s="239">
        <f t="shared" si="406"/>
        <v>1.1302806712962963</v>
      </c>
    </row>
    <row r="7121" spans="4:11" x14ac:dyDescent="0.2">
      <c r="D7121" s="195" t="s">
        <v>436</v>
      </c>
      <c r="E7121" s="53" t="s">
        <v>231</v>
      </c>
      <c r="F7121" s="53" t="s">
        <v>146</v>
      </c>
      <c r="G7121" s="50" t="s">
        <v>138</v>
      </c>
      <c r="H7121" s="50" t="s">
        <v>144</v>
      </c>
      <c r="I7121" s="53">
        <v>47</v>
      </c>
      <c r="J7121" s="61">
        <v>1.1599999999999999</v>
      </c>
      <c r="K7121" s="239">
        <f t="shared" si="406"/>
        <v>1.1172861504676226</v>
      </c>
    </row>
    <row r="7122" spans="4:11" x14ac:dyDescent="0.2">
      <c r="D7122" s="195" t="s">
        <v>436</v>
      </c>
      <c r="E7122" s="53" t="s">
        <v>231</v>
      </c>
      <c r="F7122" s="53" t="s">
        <v>146</v>
      </c>
      <c r="G7122" s="50" t="s">
        <v>138</v>
      </c>
      <c r="H7122" s="50" t="s">
        <v>144</v>
      </c>
      <c r="I7122" s="53">
        <v>46</v>
      </c>
      <c r="J7122" s="61">
        <v>1.1200000000000001</v>
      </c>
      <c r="K7122" s="239">
        <f t="shared" si="406"/>
        <v>1.1506534067559795</v>
      </c>
    </row>
    <row r="7123" spans="4:11" x14ac:dyDescent="0.2">
      <c r="D7123" s="195" t="s">
        <v>436</v>
      </c>
      <c r="E7123" s="53" t="s">
        <v>231</v>
      </c>
      <c r="F7123" s="53" t="s">
        <v>146</v>
      </c>
      <c r="G7123" s="50" t="s">
        <v>138</v>
      </c>
      <c r="H7123" s="50" t="s">
        <v>144</v>
      </c>
      <c r="I7123" s="53">
        <v>41</v>
      </c>
      <c r="J7123" s="61">
        <v>0.48</v>
      </c>
      <c r="K7123" s="239">
        <f t="shared" si="406"/>
        <v>0.69644955818981147</v>
      </c>
    </row>
    <row r="7124" spans="4:11" x14ac:dyDescent="0.2">
      <c r="D7124" s="195" t="s">
        <v>436</v>
      </c>
      <c r="E7124" s="53" t="s">
        <v>231</v>
      </c>
      <c r="F7124" s="53" t="s">
        <v>146</v>
      </c>
      <c r="G7124" s="50" t="s">
        <v>138</v>
      </c>
      <c r="H7124" s="50" t="s">
        <v>144</v>
      </c>
      <c r="I7124" s="53">
        <v>40</v>
      </c>
      <c r="J7124" s="61">
        <v>0.71</v>
      </c>
      <c r="K7124" s="239">
        <f t="shared" si="406"/>
        <v>1.109375</v>
      </c>
    </row>
    <row r="7125" spans="4:11" x14ac:dyDescent="0.2">
      <c r="D7125" s="195" t="s">
        <v>436</v>
      </c>
      <c r="E7125" s="53" t="s">
        <v>231</v>
      </c>
      <c r="F7125" s="53" t="s">
        <v>146</v>
      </c>
      <c r="G7125" s="50" t="s">
        <v>138</v>
      </c>
      <c r="H7125" s="50" t="s">
        <v>144</v>
      </c>
      <c r="I7125" s="53">
        <v>40</v>
      </c>
      <c r="J7125" s="61">
        <v>0.77</v>
      </c>
      <c r="K7125" s="239">
        <f t="shared" si="406"/>
        <v>1.203125</v>
      </c>
    </row>
    <row r="7126" spans="4:11" x14ac:dyDescent="0.2">
      <c r="D7126" s="195" t="s">
        <v>436</v>
      </c>
      <c r="E7126" s="53" t="s">
        <v>231</v>
      </c>
      <c r="F7126" s="53" t="s">
        <v>146</v>
      </c>
      <c r="G7126" s="50" t="s">
        <v>138</v>
      </c>
      <c r="H7126" s="50" t="s">
        <v>144</v>
      </c>
      <c r="I7126" s="53">
        <v>47</v>
      </c>
      <c r="J7126" s="61">
        <v>1.25</v>
      </c>
      <c r="K7126" s="239">
        <f t="shared" si="406"/>
        <v>1.2039721449004557</v>
      </c>
    </row>
    <row r="7127" spans="4:11" x14ac:dyDescent="0.2">
      <c r="D7127" s="195" t="s">
        <v>436</v>
      </c>
      <c r="E7127" s="53" t="s">
        <v>231</v>
      </c>
      <c r="F7127" s="53" t="s">
        <v>146</v>
      </c>
      <c r="G7127" s="50" t="s">
        <v>138</v>
      </c>
      <c r="H7127" s="50" t="s">
        <v>144</v>
      </c>
      <c r="I7127" s="53">
        <v>52</v>
      </c>
      <c r="J7127" s="61">
        <v>1.62</v>
      </c>
      <c r="K7127" s="239">
        <f t="shared" si="406"/>
        <v>1.1521392808375057</v>
      </c>
    </row>
    <row r="7128" spans="4:11" x14ac:dyDescent="0.2">
      <c r="D7128" s="195" t="s">
        <v>436</v>
      </c>
      <c r="E7128" s="53" t="s">
        <v>231</v>
      </c>
      <c r="F7128" s="53" t="s">
        <v>146</v>
      </c>
      <c r="G7128" s="50" t="s">
        <v>138</v>
      </c>
      <c r="H7128" s="50" t="s">
        <v>144</v>
      </c>
      <c r="I7128" s="53">
        <v>42</v>
      </c>
      <c r="J7128" s="61">
        <v>0.42</v>
      </c>
      <c r="K7128" s="239">
        <f t="shared" si="406"/>
        <v>0.56689342403628118</v>
      </c>
    </row>
    <row r="7129" spans="4:11" x14ac:dyDescent="0.2">
      <c r="D7129" s="195" t="s">
        <v>436</v>
      </c>
      <c r="E7129" s="53" t="s">
        <v>231</v>
      </c>
      <c r="F7129" s="53" t="s">
        <v>146</v>
      </c>
      <c r="G7129" s="50" t="s">
        <v>138</v>
      </c>
      <c r="H7129" s="50" t="s">
        <v>144</v>
      </c>
      <c r="I7129" s="53">
        <v>43</v>
      </c>
      <c r="J7129" s="61">
        <v>0.9</v>
      </c>
      <c r="K7129" s="239">
        <f t="shared" si="406"/>
        <v>1.1319758008728791</v>
      </c>
    </row>
    <row r="7130" spans="4:11" x14ac:dyDescent="0.2">
      <c r="D7130" s="195" t="s">
        <v>436</v>
      </c>
      <c r="E7130" s="53" t="s">
        <v>231</v>
      </c>
      <c r="F7130" s="53" t="s">
        <v>146</v>
      </c>
      <c r="G7130" s="50" t="s">
        <v>138</v>
      </c>
      <c r="H7130" s="50" t="s">
        <v>144</v>
      </c>
      <c r="I7130" s="53">
        <v>43</v>
      </c>
      <c r="J7130" s="61">
        <v>0.91</v>
      </c>
      <c r="K7130" s="239">
        <f t="shared" si="406"/>
        <v>1.1445533097714666</v>
      </c>
    </row>
    <row r="7131" spans="4:11" x14ac:dyDescent="0.2">
      <c r="D7131" s="195" t="s">
        <v>436</v>
      </c>
      <c r="E7131" s="53" t="s">
        <v>231</v>
      </c>
      <c r="F7131" s="53" t="s">
        <v>146</v>
      </c>
      <c r="G7131" s="50" t="s">
        <v>138</v>
      </c>
      <c r="H7131" s="50" t="s">
        <v>144</v>
      </c>
      <c r="I7131" s="53">
        <v>52</v>
      </c>
      <c r="J7131" s="61">
        <v>1.62</v>
      </c>
      <c r="K7131" s="239">
        <f t="shared" si="406"/>
        <v>1.1521392808375057</v>
      </c>
    </row>
    <row r="7132" spans="4:11" x14ac:dyDescent="0.2">
      <c r="D7132" s="195" t="s">
        <v>436</v>
      </c>
      <c r="E7132" s="53" t="s">
        <v>231</v>
      </c>
      <c r="F7132" s="53" t="s">
        <v>146</v>
      </c>
      <c r="G7132" s="50" t="s">
        <v>138</v>
      </c>
      <c r="H7132" s="50" t="s">
        <v>144</v>
      </c>
      <c r="I7132" s="53">
        <v>45</v>
      </c>
      <c r="J7132" s="61">
        <v>1.1399999999999999</v>
      </c>
      <c r="K7132" s="239">
        <f t="shared" si="406"/>
        <v>1.251028806584362</v>
      </c>
    </row>
    <row r="7133" spans="4:11" x14ac:dyDescent="0.2">
      <c r="D7133" s="195" t="s">
        <v>436</v>
      </c>
      <c r="E7133" s="53" t="s">
        <v>231</v>
      </c>
      <c r="F7133" s="53" t="s">
        <v>146</v>
      </c>
      <c r="G7133" s="50" t="s">
        <v>138</v>
      </c>
      <c r="H7133" s="50" t="s">
        <v>144</v>
      </c>
      <c r="I7133" s="53">
        <v>42</v>
      </c>
      <c r="J7133" s="61">
        <v>0.83</v>
      </c>
      <c r="K7133" s="239">
        <f t="shared" si="406"/>
        <v>1.1202893855955081</v>
      </c>
    </row>
    <row r="7134" spans="4:11" x14ac:dyDescent="0.2">
      <c r="D7134" s="195" t="s">
        <v>436</v>
      </c>
      <c r="E7134" s="53" t="s">
        <v>231</v>
      </c>
      <c r="F7134" s="53" t="s">
        <v>146</v>
      </c>
      <c r="G7134" s="50" t="s">
        <v>138</v>
      </c>
      <c r="H7134" s="50" t="s">
        <v>144</v>
      </c>
      <c r="I7134" s="53">
        <v>40</v>
      </c>
      <c r="J7134" s="61">
        <v>0.73</v>
      </c>
      <c r="K7134" s="239">
        <f t="shared" si="406"/>
        <v>1.140625</v>
      </c>
    </row>
    <row r="7135" spans="4:11" x14ac:dyDescent="0.2">
      <c r="D7135" s="195" t="s">
        <v>436</v>
      </c>
      <c r="E7135" s="53" t="s">
        <v>231</v>
      </c>
      <c r="F7135" s="53" t="s">
        <v>146</v>
      </c>
      <c r="G7135" s="50" t="s">
        <v>138</v>
      </c>
      <c r="H7135" s="50" t="s">
        <v>144</v>
      </c>
      <c r="I7135" s="53">
        <v>51</v>
      </c>
      <c r="J7135" s="61">
        <v>1.45</v>
      </c>
      <c r="K7135" s="239">
        <f t="shared" si="406"/>
        <v>1.0930939080745716</v>
      </c>
    </row>
    <row r="7136" spans="4:11" x14ac:dyDescent="0.2">
      <c r="D7136" s="195" t="s">
        <v>436</v>
      </c>
      <c r="E7136" s="53" t="s">
        <v>19</v>
      </c>
      <c r="F7136" s="53" t="s">
        <v>146</v>
      </c>
      <c r="G7136" s="50" t="s">
        <v>138</v>
      </c>
      <c r="H7136" s="50" t="s">
        <v>144</v>
      </c>
      <c r="I7136" s="53">
        <v>44</v>
      </c>
      <c r="J7136" s="61">
        <v>0.86</v>
      </c>
      <c r="K7136" s="239">
        <f t="shared" si="406"/>
        <v>1.0095792637114951</v>
      </c>
    </row>
    <row r="7137" spans="4:11" x14ac:dyDescent="0.2">
      <c r="D7137" s="195" t="s">
        <v>436</v>
      </c>
      <c r="E7137" s="53" t="s">
        <v>19</v>
      </c>
      <c r="F7137" s="53" t="s">
        <v>146</v>
      </c>
      <c r="G7137" s="50" t="s">
        <v>138</v>
      </c>
      <c r="H7137" s="50" t="s">
        <v>144</v>
      </c>
      <c r="I7137" s="53">
        <v>44</v>
      </c>
      <c r="J7137" s="61">
        <v>0.94</v>
      </c>
      <c r="K7137" s="239">
        <f t="shared" si="406"/>
        <v>1.1034936138241924</v>
      </c>
    </row>
    <row r="7138" spans="4:11" x14ac:dyDescent="0.2">
      <c r="D7138" s="195" t="s">
        <v>436</v>
      </c>
      <c r="E7138" s="53" t="s">
        <v>19</v>
      </c>
      <c r="F7138" s="53" t="s">
        <v>146</v>
      </c>
      <c r="G7138" s="50" t="s">
        <v>138</v>
      </c>
      <c r="H7138" s="50" t="s">
        <v>144</v>
      </c>
      <c r="I7138" s="53">
        <v>43</v>
      </c>
      <c r="J7138" s="61">
        <v>0.9</v>
      </c>
      <c r="K7138" s="239">
        <f t="shared" ref="K7138:K7201" si="407">IF(J7138="","",(J7138*100000)/(I7138^3))</f>
        <v>1.1319758008728791</v>
      </c>
    </row>
    <row r="7139" spans="4:11" x14ac:dyDescent="0.2">
      <c r="D7139" s="195" t="s">
        <v>436</v>
      </c>
      <c r="E7139" s="53" t="s">
        <v>19</v>
      </c>
      <c r="F7139" s="53" t="s">
        <v>146</v>
      </c>
      <c r="G7139" s="50" t="s">
        <v>138</v>
      </c>
      <c r="H7139" s="50" t="s">
        <v>144</v>
      </c>
      <c r="I7139" s="53">
        <v>45</v>
      </c>
      <c r="J7139" s="61">
        <v>0.95</v>
      </c>
      <c r="K7139" s="239">
        <f t="shared" si="407"/>
        <v>1.0425240054869684</v>
      </c>
    </row>
    <row r="7140" spans="4:11" x14ac:dyDescent="0.2">
      <c r="D7140" s="195" t="s">
        <v>436</v>
      </c>
      <c r="E7140" s="53" t="s">
        <v>19</v>
      </c>
      <c r="F7140" s="53" t="s">
        <v>146</v>
      </c>
      <c r="G7140" s="50" t="s">
        <v>138</v>
      </c>
      <c r="H7140" s="50" t="s">
        <v>144</v>
      </c>
      <c r="I7140" s="53">
        <v>47</v>
      </c>
      <c r="J7140" s="61">
        <v>1.19</v>
      </c>
      <c r="K7140" s="239">
        <f t="shared" si="407"/>
        <v>1.1461814819452336</v>
      </c>
    </row>
    <row r="7141" spans="4:11" x14ac:dyDescent="0.2">
      <c r="D7141" s="195" t="s">
        <v>436</v>
      </c>
      <c r="E7141" s="53" t="s">
        <v>231</v>
      </c>
      <c r="F7141" s="53" t="s">
        <v>146</v>
      </c>
      <c r="G7141" s="50" t="s">
        <v>138</v>
      </c>
      <c r="H7141" s="50" t="s">
        <v>144</v>
      </c>
      <c r="I7141" s="53">
        <v>41</v>
      </c>
      <c r="J7141" s="61">
        <v>0.76</v>
      </c>
      <c r="K7141" s="239">
        <f t="shared" si="407"/>
        <v>1.1027118004672016</v>
      </c>
    </row>
    <row r="7142" spans="4:11" x14ac:dyDescent="0.2">
      <c r="D7142" s="195" t="s">
        <v>436</v>
      </c>
      <c r="E7142" s="53" t="s">
        <v>231</v>
      </c>
      <c r="F7142" s="53" t="s">
        <v>146</v>
      </c>
      <c r="G7142" s="50" t="s">
        <v>138</v>
      </c>
      <c r="H7142" s="50" t="s">
        <v>144</v>
      </c>
      <c r="I7142" s="53">
        <v>40</v>
      </c>
      <c r="J7142" s="61">
        <v>0.76</v>
      </c>
      <c r="K7142" s="239">
        <f t="shared" si="407"/>
        <v>1.1875</v>
      </c>
    </row>
    <row r="7143" spans="4:11" x14ac:dyDescent="0.2">
      <c r="D7143" s="195" t="s">
        <v>436</v>
      </c>
      <c r="E7143" s="53" t="s">
        <v>231</v>
      </c>
      <c r="F7143" s="53" t="s">
        <v>146</v>
      </c>
      <c r="G7143" s="50" t="s">
        <v>138</v>
      </c>
      <c r="H7143" s="50" t="s">
        <v>144</v>
      </c>
      <c r="I7143" s="53">
        <v>42</v>
      </c>
      <c r="J7143" s="61">
        <v>0.84</v>
      </c>
      <c r="K7143" s="239">
        <f t="shared" si="407"/>
        <v>1.1337868480725624</v>
      </c>
    </row>
    <row r="7144" spans="4:11" x14ac:dyDescent="0.2">
      <c r="D7144" s="195" t="s">
        <v>436</v>
      </c>
      <c r="E7144" s="53" t="s">
        <v>231</v>
      </c>
      <c r="F7144" s="53" t="s">
        <v>146</v>
      </c>
      <c r="G7144" s="50" t="s">
        <v>138</v>
      </c>
      <c r="H7144" s="50" t="s">
        <v>144</v>
      </c>
      <c r="I7144" s="53">
        <v>41</v>
      </c>
      <c r="J7144" s="61">
        <v>0.75</v>
      </c>
      <c r="K7144" s="239">
        <f t="shared" si="407"/>
        <v>1.0882024346715804</v>
      </c>
    </row>
    <row r="7145" spans="4:11" x14ac:dyDescent="0.2">
      <c r="D7145" s="195" t="s">
        <v>436</v>
      </c>
      <c r="E7145" s="53" t="s">
        <v>231</v>
      </c>
      <c r="F7145" s="53" t="s">
        <v>146</v>
      </c>
      <c r="G7145" s="50" t="s">
        <v>138</v>
      </c>
      <c r="H7145" s="50" t="s">
        <v>144</v>
      </c>
      <c r="I7145" s="53">
        <v>44</v>
      </c>
      <c r="J7145" s="61">
        <v>0.98</v>
      </c>
      <c r="K7145" s="239">
        <f t="shared" si="407"/>
        <v>1.1504507888805409</v>
      </c>
    </row>
    <row r="7146" spans="4:11" x14ac:dyDescent="0.2">
      <c r="D7146" s="195" t="s">
        <v>436</v>
      </c>
      <c r="E7146" s="53" t="s">
        <v>231</v>
      </c>
      <c r="F7146" s="53" t="s">
        <v>146</v>
      </c>
      <c r="G7146" s="50" t="s">
        <v>138</v>
      </c>
      <c r="H7146" s="50" t="s">
        <v>144</v>
      </c>
      <c r="I7146" s="53">
        <v>41</v>
      </c>
      <c r="J7146" s="61">
        <v>0.77</v>
      </c>
      <c r="K7146" s="239">
        <f t="shared" si="407"/>
        <v>1.1172211662628226</v>
      </c>
    </row>
    <row r="7147" spans="4:11" x14ac:dyDescent="0.2">
      <c r="D7147" s="195" t="s">
        <v>436</v>
      </c>
      <c r="E7147" s="53" t="s">
        <v>231</v>
      </c>
      <c r="F7147" s="53" t="s">
        <v>146</v>
      </c>
      <c r="G7147" s="50" t="s">
        <v>138</v>
      </c>
      <c r="H7147" s="50" t="s">
        <v>144</v>
      </c>
      <c r="I7147" s="53">
        <v>43</v>
      </c>
      <c r="J7147" s="61">
        <v>0.9</v>
      </c>
      <c r="K7147" s="239">
        <f t="shared" si="407"/>
        <v>1.1319758008728791</v>
      </c>
    </row>
    <row r="7148" spans="4:11" x14ac:dyDescent="0.2">
      <c r="D7148" s="195" t="s">
        <v>436</v>
      </c>
      <c r="E7148" s="53" t="s">
        <v>231</v>
      </c>
      <c r="F7148" s="53" t="s">
        <v>146</v>
      </c>
      <c r="G7148" s="50" t="s">
        <v>138</v>
      </c>
      <c r="H7148" s="50" t="s">
        <v>144</v>
      </c>
      <c r="I7148" s="53">
        <v>41</v>
      </c>
      <c r="J7148" s="61">
        <v>0.72</v>
      </c>
      <c r="K7148" s="239">
        <f t="shared" si="407"/>
        <v>1.0446743372847174</v>
      </c>
    </row>
    <row r="7149" spans="4:11" x14ac:dyDescent="0.2">
      <c r="D7149" s="195" t="s">
        <v>436</v>
      </c>
      <c r="E7149" s="53" t="s">
        <v>231</v>
      </c>
      <c r="F7149" s="53" t="s">
        <v>146</v>
      </c>
      <c r="G7149" s="50" t="s">
        <v>138</v>
      </c>
      <c r="H7149" s="50" t="s">
        <v>144</v>
      </c>
      <c r="I7149" s="53">
        <v>37</v>
      </c>
      <c r="J7149" s="61">
        <v>0.59</v>
      </c>
      <c r="K7149" s="239">
        <f t="shared" si="407"/>
        <v>1.1647878704124139</v>
      </c>
    </row>
    <row r="7150" spans="4:11" x14ac:dyDescent="0.2">
      <c r="D7150" s="195" t="s">
        <v>436</v>
      </c>
      <c r="E7150" s="53" t="s">
        <v>231</v>
      </c>
      <c r="F7150" s="53" t="s">
        <v>146</v>
      </c>
      <c r="G7150" s="50" t="s">
        <v>138</v>
      </c>
      <c r="H7150" s="50" t="s">
        <v>144</v>
      </c>
      <c r="I7150" s="53">
        <v>51</v>
      </c>
      <c r="J7150" s="61">
        <v>1.65</v>
      </c>
      <c r="K7150" s="239">
        <f t="shared" si="407"/>
        <v>1.2438654816020986</v>
      </c>
    </row>
    <row r="7151" spans="4:11" x14ac:dyDescent="0.2">
      <c r="D7151" s="195" t="s">
        <v>436</v>
      </c>
      <c r="E7151" s="53" t="s">
        <v>231</v>
      </c>
      <c r="F7151" s="53" t="s">
        <v>146</v>
      </c>
      <c r="G7151" s="50" t="s">
        <v>138</v>
      </c>
      <c r="H7151" s="50" t="s">
        <v>144</v>
      </c>
      <c r="I7151" s="53">
        <v>40</v>
      </c>
      <c r="J7151" s="61">
        <v>0.75</v>
      </c>
      <c r="K7151" s="239">
        <f t="shared" si="407"/>
        <v>1.171875</v>
      </c>
    </row>
    <row r="7152" spans="4:11" x14ac:dyDescent="0.2">
      <c r="D7152" s="195" t="s">
        <v>436</v>
      </c>
      <c r="E7152" s="53" t="s">
        <v>231</v>
      </c>
      <c r="F7152" s="53" t="s">
        <v>146</v>
      </c>
      <c r="G7152" s="50" t="s">
        <v>138</v>
      </c>
      <c r="H7152" s="50" t="s">
        <v>144</v>
      </c>
      <c r="I7152" s="53">
        <v>41</v>
      </c>
      <c r="J7152" s="61">
        <v>0.81</v>
      </c>
      <c r="K7152" s="239">
        <f t="shared" si="407"/>
        <v>1.1752586294453069</v>
      </c>
    </row>
    <row r="7153" spans="4:11" x14ac:dyDescent="0.2">
      <c r="D7153" s="195" t="s">
        <v>436</v>
      </c>
      <c r="E7153" s="53" t="s">
        <v>231</v>
      </c>
      <c r="F7153" s="53" t="s">
        <v>146</v>
      </c>
      <c r="G7153" s="50" t="s">
        <v>138</v>
      </c>
      <c r="H7153" s="50" t="s">
        <v>144</v>
      </c>
      <c r="I7153" s="53">
        <v>46</v>
      </c>
      <c r="J7153" s="61">
        <v>1.05</v>
      </c>
      <c r="K7153" s="239">
        <f t="shared" si="407"/>
        <v>1.0787375688337306</v>
      </c>
    </row>
    <row r="7154" spans="4:11" x14ac:dyDescent="0.2">
      <c r="D7154" s="195" t="s">
        <v>436</v>
      </c>
      <c r="E7154" s="53" t="s">
        <v>231</v>
      </c>
      <c r="F7154" s="53" t="s">
        <v>146</v>
      </c>
      <c r="G7154" s="50" t="s">
        <v>138</v>
      </c>
      <c r="H7154" s="50" t="s">
        <v>144</v>
      </c>
      <c r="I7154" s="53">
        <v>46</v>
      </c>
      <c r="J7154" s="61">
        <v>1.1100000000000001</v>
      </c>
      <c r="K7154" s="239">
        <f t="shared" si="407"/>
        <v>1.1403797156242297</v>
      </c>
    </row>
    <row r="7155" spans="4:11" x14ac:dyDescent="0.2">
      <c r="D7155" s="195" t="s">
        <v>436</v>
      </c>
      <c r="E7155" s="53" t="s">
        <v>231</v>
      </c>
      <c r="F7155" s="53" t="s">
        <v>146</v>
      </c>
      <c r="G7155" s="50" t="s">
        <v>138</v>
      </c>
      <c r="H7155" s="50" t="s">
        <v>144</v>
      </c>
      <c r="I7155" s="53">
        <v>49</v>
      </c>
      <c r="J7155" s="61">
        <v>1.34</v>
      </c>
      <c r="K7155" s="239">
        <f t="shared" si="407"/>
        <v>1.1389812068100877</v>
      </c>
    </row>
    <row r="7156" spans="4:11" x14ac:dyDescent="0.2">
      <c r="D7156" s="195" t="s">
        <v>436</v>
      </c>
      <c r="E7156" s="53" t="s">
        <v>231</v>
      </c>
      <c r="F7156" s="53" t="s">
        <v>146</v>
      </c>
      <c r="G7156" s="50" t="s">
        <v>138</v>
      </c>
      <c r="H7156" s="50" t="s">
        <v>144</v>
      </c>
      <c r="I7156" s="53">
        <v>44</v>
      </c>
      <c r="J7156" s="61">
        <v>0.85</v>
      </c>
      <c r="K7156" s="239">
        <f t="shared" si="407"/>
        <v>0.99783996994740798</v>
      </c>
    </row>
    <row r="7157" spans="4:11" x14ac:dyDescent="0.2">
      <c r="D7157" s="195" t="s">
        <v>436</v>
      </c>
      <c r="E7157" s="53" t="s">
        <v>231</v>
      </c>
      <c r="F7157" s="53" t="s">
        <v>146</v>
      </c>
      <c r="G7157" s="50" t="s">
        <v>138</v>
      </c>
      <c r="H7157" s="50" t="s">
        <v>144</v>
      </c>
      <c r="I7157" s="53">
        <v>38</v>
      </c>
      <c r="J7157" s="61">
        <v>0.62</v>
      </c>
      <c r="K7157" s="239">
        <f t="shared" si="407"/>
        <v>1.1299023181221752</v>
      </c>
    </row>
    <row r="7158" spans="4:11" x14ac:dyDescent="0.2">
      <c r="D7158" s="195" t="s">
        <v>436</v>
      </c>
      <c r="E7158" s="53" t="s">
        <v>231</v>
      </c>
      <c r="F7158" s="53" t="s">
        <v>146</v>
      </c>
      <c r="G7158" s="50" t="s">
        <v>138</v>
      </c>
      <c r="H7158" s="50" t="s">
        <v>144</v>
      </c>
      <c r="I7158" s="53">
        <v>44</v>
      </c>
      <c r="J7158" s="61">
        <v>0.97</v>
      </c>
      <c r="K7158" s="239">
        <f t="shared" si="407"/>
        <v>1.1387114951164539</v>
      </c>
    </row>
    <row r="7159" spans="4:11" x14ac:dyDescent="0.2">
      <c r="D7159" s="195" t="s">
        <v>436</v>
      </c>
      <c r="E7159" s="53" t="s">
        <v>231</v>
      </c>
      <c r="F7159" s="53" t="s">
        <v>146</v>
      </c>
      <c r="G7159" s="50" t="s">
        <v>138</v>
      </c>
      <c r="H7159" s="50" t="s">
        <v>144</v>
      </c>
      <c r="I7159" s="53">
        <v>46</v>
      </c>
      <c r="J7159" s="61">
        <v>1.19</v>
      </c>
      <c r="K7159" s="239">
        <f t="shared" si="407"/>
        <v>1.2225692446782279</v>
      </c>
    </row>
    <row r="7160" spans="4:11" x14ac:dyDescent="0.2">
      <c r="D7160" s="195" t="s">
        <v>436</v>
      </c>
      <c r="E7160" s="53" t="s">
        <v>231</v>
      </c>
      <c r="F7160" s="53" t="s">
        <v>146</v>
      </c>
      <c r="G7160" s="50" t="s">
        <v>138</v>
      </c>
      <c r="H7160" s="50" t="s">
        <v>144</v>
      </c>
      <c r="I7160" s="53">
        <v>41</v>
      </c>
      <c r="J7160" s="61">
        <v>0.79</v>
      </c>
      <c r="K7160" s="239">
        <f t="shared" si="407"/>
        <v>1.1462398978540649</v>
      </c>
    </row>
    <row r="7161" spans="4:11" x14ac:dyDescent="0.2">
      <c r="D7161" s="195" t="s">
        <v>436</v>
      </c>
      <c r="E7161" s="53" t="s">
        <v>231</v>
      </c>
      <c r="F7161" s="53" t="s">
        <v>146</v>
      </c>
      <c r="G7161" s="50" t="s">
        <v>138</v>
      </c>
      <c r="H7161" s="50" t="s">
        <v>144</v>
      </c>
      <c r="I7161" s="53">
        <v>42</v>
      </c>
      <c r="J7161" s="61">
        <v>0.9</v>
      </c>
      <c r="K7161" s="239">
        <f t="shared" si="407"/>
        <v>1.2147716229348882</v>
      </c>
    </row>
    <row r="7162" spans="4:11" x14ac:dyDescent="0.2">
      <c r="D7162" s="195" t="s">
        <v>436</v>
      </c>
      <c r="E7162" s="53" t="s">
        <v>231</v>
      </c>
      <c r="F7162" s="53" t="s">
        <v>146</v>
      </c>
      <c r="G7162" s="50" t="s">
        <v>138</v>
      </c>
      <c r="H7162" s="50" t="s">
        <v>144</v>
      </c>
      <c r="I7162" s="53">
        <v>39</v>
      </c>
      <c r="J7162" s="61">
        <v>0.65</v>
      </c>
      <c r="K7162" s="239">
        <f t="shared" si="407"/>
        <v>1.0957703265395573</v>
      </c>
    </row>
    <row r="7163" spans="4:11" x14ac:dyDescent="0.2">
      <c r="D7163" s="195" t="s">
        <v>436</v>
      </c>
      <c r="E7163" s="53" t="s">
        <v>227</v>
      </c>
      <c r="F7163" s="53" t="s">
        <v>146</v>
      </c>
      <c r="G7163" s="50" t="s">
        <v>138</v>
      </c>
      <c r="H7163" s="50" t="s">
        <v>144</v>
      </c>
      <c r="I7163" s="53">
        <v>58</v>
      </c>
      <c r="J7163" s="61">
        <v>2.37</v>
      </c>
      <c r="K7163" s="239">
        <f t="shared" si="407"/>
        <v>1.2146869490344008</v>
      </c>
    </row>
    <row r="7164" spans="4:11" x14ac:dyDescent="0.2">
      <c r="D7164" s="195" t="s">
        <v>436</v>
      </c>
      <c r="E7164" s="53" t="s">
        <v>227</v>
      </c>
      <c r="F7164" s="53" t="s">
        <v>146</v>
      </c>
      <c r="G7164" s="50" t="s">
        <v>138</v>
      </c>
      <c r="H7164" s="50" t="s">
        <v>144</v>
      </c>
      <c r="I7164" s="53">
        <v>40</v>
      </c>
      <c r="J7164" s="61">
        <v>0.74</v>
      </c>
      <c r="K7164" s="239">
        <f t="shared" si="407"/>
        <v>1.15625</v>
      </c>
    </row>
    <row r="7165" spans="4:11" x14ac:dyDescent="0.2">
      <c r="D7165" s="195" t="s">
        <v>436</v>
      </c>
      <c r="E7165" s="53" t="s">
        <v>227</v>
      </c>
      <c r="F7165" s="53" t="s">
        <v>146</v>
      </c>
      <c r="G7165" s="50" t="s">
        <v>138</v>
      </c>
      <c r="H7165" s="50" t="s">
        <v>144</v>
      </c>
      <c r="I7165" s="53">
        <v>40</v>
      </c>
      <c r="J7165" s="61">
        <v>0.68</v>
      </c>
      <c r="K7165" s="239">
        <f t="shared" si="407"/>
        <v>1.0625</v>
      </c>
    </row>
    <row r="7166" spans="4:11" x14ac:dyDescent="0.2">
      <c r="D7166" s="195" t="s">
        <v>436</v>
      </c>
      <c r="E7166" s="53" t="s">
        <v>227</v>
      </c>
      <c r="F7166" s="53" t="s">
        <v>146</v>
      </c>
      <c r="G7166" s="50" t="s">
        <v>138</v>
      </c>
      <c r="H7166" s="50" t="s">
        <v>144</v>
      </c>
      <c r="I7166" s="53">
        <v>40</v>
      </c>
      <c r="J7166" s="61">
        <v>0.77</v>
      </c>
      <c r="K7166" s="239">
        <f t="shared" si="407"/>
        <v>1.203125</v>
      </c>
    </row>
    <row r="7167" spans="4:11" x14ac:dyDescent="0.2">
      <c r="D7167" s="195" t="s">
        <v>436</v>
      </c>
      <c r="E7167" s="53" t="s">
        <v>227</v>
      </c>
      <c r="F7167" s="53" t="s">
        <v>146</v>
      </c>
      <c r="G7167" s="50" t="s">
        <v>138</v>
      </c>
      <c r="H7167" s="50" t="s">
        <v>144</v>
      </c>
      <c r="I7167" s="53">
        <v>41</v>
      </c>
      <c r="J7167" s="61">
        <v>0.92</v>
      </c>
      <c r="K7167" s="239">
        <f t="shared" si="407"/>
        <v>1.3348616531971387</v>
      </c>
    </row>
    <row r="7168" spans="4:11" x14ac:dyDescent="0.2">
      <c r="D7168" s="195" t="s">
        <v>436</v>
      </c>
      <c r="E7168" s="53" t="s">
        <v>227</v>
      </c>
      <c r="F7168" s="53" t="s">
        <v>146</v>
      </c>
      <c r="G7168" s="50" t="s">
        <v>138</v>
      </c>
      <c r="H7168" s="50" t="s">
        <v>144</v>
      </c>
      <c r="I7168" s="53">
        <v>43</v>
      </c>
      <c r="J7168" s="61">
        <v>0.87</v>
      </c>
      <c r="K7168" s="239">
        <f t="shared" si="407"/>
        <v>1.0942432741771164</v>
      </c>
    </row>
    <row r="7169" spans="4:11" x14ac:dyDescent="0.2">
      <c r="D7169" s="195" t="s">
        <v>436</v>
      </c>
      <c r="E7169" s="53" t="s">
        <v>227</v>
      </c>
      <c r="F7169" s="53" t="s">
        <v>146</v>
      </c>
      <c r="G7169" s="50" t="s">
        <v>138</v>
      </c>
      <c r="H7169" s="50" t="s">
        <v>144</v>
      </c>
      <c r="I7169" s="53">
        <v>35</v>
      </c>
      <c r="J7169" s="61">
        <v>0.51</v>
      </c>
      <c r="K7169" s="239">
        <f t="shared" si="407"/>
        <v>1.1895043731778425</v>
      </c>
    </row>
    <row r="7170" spans="4:11" x14ac:dyDescent="0.2">
      <c r="D7170" s="195" t="s">
        <v>436</v>
      </c>
      <c r="E7170" s="53" t="s">
        <v>227</v>
      </c>
      <c r="F7170" s="53" t="s">
        <v>146</v>
      </c>
      <c r="G7170" s="50" t="s">
        <v>138</v>
      </c>
      <c r="H7170" s="50" t="s">
        <v>144</v>
      </c>
      <c r="I7170" s="53">
        <v>41</v>
      </c>
      <c r="J7170" s="61">
        <v>0.85</v>
      </c>
      <c r="K7170" s="239">
        <f t="shared" si="407"/>
        <v>1.2332960926277912</v>
      </c>
    </row>
    <row r="7171" spans="4:11" x14ac:dyDescent="0.2">
      <c r="D7171" s="195" t="s">
        <v>436</v>
      </c>
      <c r="E7171" s="53" t="s">
        <v>227</v>
      </c>
      <c r="F7171" s="53" t="s">
        <v>146</v>
      </c>
      <c r="G7171" s="50" t="s">
        <v>138</v>
      </c>
      <c r="H7171" s="50" t="s">
        <v>144</v>
      </c>
      <c r="I7171" s="53">
        <v>47</v>
      </c>
      <c r="J7171" s="61">
        <v>1.86</v>
      </c>
      <c r="K7171" s="239">
        <f t="shared" si="407"/>
        <v>1.7915105516118779</v>
      </c>
    </row>
    <row r="7172" spans="4:11" x14ac:dyDescent="0.2">
      <c r="D7172" s="195" t="s">
        <v>436</v>
      </c>
      <c r="E7172" s="53" t="s">
        <v>227</v>
      </c>
      <c r="F7172" s="53" t="s">
        <v>146</v>
      </c>
      <c r="G7172" s="50" t="s">
        <v>138</v>
      </c>
      <c r="H7172" s="50" t="s">
        <v>144</v>
      </c>
      <c r="I7172" s="53">
        <v>41</v>
      </c>
      <c r="J7172" s="61">
        <v>0.81</v>
      </c>
      <c r="K7172" s="239">
        <f t="shared" si="407"/>
        <v>1.1752586294453069</v>
      </c>
    </row>
    <row r="7173" spans="4:11" x14ac:dyDescent="0.2">
      <c r="D7173" s="195" t="s">
        <v>436</v>
      </c>
      <c r="E7173" s="53" t="s">
        <v>227</v>
      </c>
      <c r="F7173" s="53" t="s">
        <v>146</v>
      </c>
      <c r="G7173" s="50" t="s">
        <v>138</v>
      </c>
      <c r="H7173" s="50" t="s">
        <v>144</v>
      </c>
      <c r="I7173" s="53">
        <v>42</v>
      </c>
      <c r="J7173" s="61">
        <v>0.83</v>
      </c>
      <c r="K7173" s="239">
        <f t="shared" si="407"/>
        <v>1.1202893855955081</v>
      </c>
    </row>
    <row r="7174" spans="4:11" x14ac:dyDescent="0.2">
      <c r="D7174" s="195" t="s">
        <v>436</v>
      </c>
      <c r="E7174" s="53" t="s">
        <v>227</v>
      </c>
      <c r="F7174" s="53" t="s">
        <v>146</v>
      </c>
      <c r="G7174" s="50" t="s">
        <v>138</v>
      </c>
      <c r="H7174" s="50" t="s">
        <v>144</v>
      </c>
      <c r="I7174" s="53">
        <v>43</v>
      </c>
      <c r="J7174" s="61">
        <v>0.95</v>
      </c>
      <c r="K7174" s="239">
        <f t="shared" si="407"/>
        <v>1.1948633453658168</v>
      </c>
    </row>
    <row r="7175" spans="4:11" x14ac:dyDescent="0.2">
      <c r="D7175" s="195" t="s">
        <v>436</v>
      </c>
      <c r="E7175" s="53" t="s">
        <v>227</v>
      </c>
      <c r="F7175" s="53" t="s">
        <v>146</v>
      </c>
      <c r="G7175" s="50" t="s">
        <v>138</v>
      </c>
      <c r="H7175" s="50" t="s">
        <v>144</v>
      </c>
      <c r="I7175" s="53">
        <v>46</v>
      </c>
      <c r="J7175" s="61">
        <v>1.07</v>
      </c>
      <c r="K7175" s="239">
        <f t="shared" si="407"/>
        <v>1.0992849510972302</v>
      </c>
    </row>
    <row r="7176" spans="4:11" x14ac:dyDescent="0.2">
      <c r="D7176" s="195" t="s">
        <v>436</v>
      </c>
      <c r="E7176" s="53" t="s">
        <v>227</v>
      </c>
      <c r="F7176" s="53" t="s">
        <v>146</v>
      </c>
      <c r="G7176" s="50" t="s">
        <v>138</v>
      </c>
      <c r="H7176" s="50" t="s">
        <v>144</v>
      </c>
      <c r="I7176" s="53">
        <v>49</v>
      </c>
      <c r="J7176" s="61">
        <v>1.49</v>
      </c>
      <c r="K7176" s="239">
        <f t="shared" si="407"/>
        <v>1.2664791030947988</v>
      </c>
    </row>
    <row r="7177" spans="4:11" x14ac:dyDescent="0.2">
      <c r="D7177" s="195" t="s">
        <v>436</v>
      </c>
      <c r="E7177" s="53" t="s">
        <v>227</v>
      </c>
      <c r="F7177" s="53" t="s">
        <v>146</v>
      </c>
      <c r="G7177" s="50" t="s">
        <v>138</v>
      </c>
      <c r="H7177" s="50" t="s">
        <v>144</v>
      </c>
      <c r="I7177" s="53">
        <v>43</v>
      </c>
      <c r="J7177" s="61">
        <v>1.06</v>
      </c>
      <c r="K7177" s="239">
        <f t="shared" si="407"/>
        <v>1.3332159432502799</v>
      </c>
    </row>
    <row r="7178" spans="4:11" x14ac:dyDescent="0.2">
      <c r="D7178" s="195" t="s">
        <v>436</v>
      </c>
      <c r="E7178" s="53" t="s">
        <v>227</v>
      </c>
      <c r="F7178" s="53" t="s">
        <v>146</v>
      </c>
      <c r="G7178" s="50" t="s">
        <v>138</v>
      </c>
      <c r="H7178" s="50" t="s">
        <v>144</v>
      </c>
      <c r="I7178" s="53">
        <v>37</v>
      </c>
      <c r="J7178" s="61">
        <v>0.64</v>
      </c>
      <c r="K7178" s="239">
        <f t="shared" si="407"/>
        <v>1.2634987068880421</v>
      </c>
    </row>
    <row r="7179" spans="4:11" x14ac:dyDescent="0.2">
      <c r="D7179" s="195" t="s">
        <v>436</v>
      </c>
      <c r="E7179" s="53" t="s">
        <v>227</v>
      </c>
      <c r="F7179" s="53" t="s">
        <v>146</v>
      </c>
      <c r="G7179" s="50" t="s">
        <v>138</v>
      </c>
      <c r="H7179" s="50" t="s">
        <v>144</v>
      </c>
      <c r="I7179" s="53">
        <v>39</v>
      </c>
      <c r="J7179" s="61">
        <v>0.74</v>
      </c>
      <c r="K7179" s="239">
        <f t="shared" si="407"/>
        <v>1.2474923717527269</v>
      </c>
    </row>
    <row r="7180" spans="4:11" x14ac:dyDescent="0.2">
      <c r="D7180" s="195" t="s">
        <v>436</v>
      </c>
      <c r="E7180" s="53" t="s">
        <v>227</v>
      </c>
      <c r="F7180" s="53" t="s">
        <v>146</v>
      </c>
      <c r="G7180" s="50" t="s">
        <v>138</v>
      </c>
      <c r="H7180" s="50" t="s">
        <v>144</v>
      </c>
      <c r="I7180" s="53">
        <v>43</v>
      </c>
      <c r="J7180" s="61">
        <v>1.03</v>
      </c>
      <c r="K7180" s="239">
        <f t="shared" si="407"/>
        <v>1.2954834165545173</v>
      </c>
    </row>
    <row r="7181" spans="4:11" x14ac:dyDescent="0.2">
      <c r="D7181" s="195" t="s">
        <v>436</v>
      </c>
      <c r="E7181" s="53" t="s">
        <v>227</v>
      </c>
      <c r="F7181" s="53" t="s">
        <v>146</v>
      </c>
      <c r="G7181" s="50" t="s">
        <v>138</v>
      </c>
      <c r="H7181" s="50" t="s">
        <v>144</v>
      </c>
      <c r="I7181" s="53">
        <v>43</v>
      </c>
      <c r="J7181" s="61">
        <v>0.96</v>
      </c>
      <c r="K7181" s="239">
        <f t="shared" si="407"/>
        <v>1.2074408542644044</v>
      </c>
    </row>
    <row r="7182" spans="4:11" x14ac:dyDescent="0.2">
      <c r="D7182" s="195" t="s">
        <v>436</v>
      </c>
      <c r="E7182" s="53" t="s">
        <v>227</v>
      </c>
      <c r="F7182" s="53" t="s">
        <v>146</v>
      </c>
      <c r="G7182" s="50" t="s">
        <v>138</v>
      </c>
      <c r="H7182" s="50" t="s">
        <v>144</v>
      </c>
      <c r="I7182" s="53">
        <v>43</v>
      </c>
      <c r="J7182" s="61">
        <v>0.85</v>
      </c>
      <c r="K7182" s="239">
        <f t="shared" si="407"/>
        <v>1.0690882563799413</v>
      </c>
    </row>
    <row r="7183" spans="4:11" x14ac:dyDescent="0.2">
      <c r="D7183" s="195" t="s">
        <v>436</v>
      </c>
      <c r="E7183" s="53" t="s">
        <v>227</v>
      </c>
      <c r="F7183" s="53" t="s">
        <v>146</v>
      </c>
      <c r="G7183" s="50" t="s">
        <v>138</v>
      </c>
      <c r="H7183" s="50" t="s">
        <v>144</v>
      </c>
      <c r="I7183" s="53">
        <v>45</v>
      </c>
      <c r="J7183" s="61">
        <v>1.1399999999999999</v>
      </c>
      <c r="K7183" s="239">
        <f t="shared" si="407"/>
        <v>1.251028806584362</v>
      </c>
    </row>
    <row r="7184" spans="4:11" x14ac:dyDescent="0.2">
      <c r="D7184" s="195" t="s">
        <v>436</v>
      </c>
      <c r="E7184" s="53" t="s">
        <v>227</v>
      </c>
      <c r="F7184" s="53" t="s">
        <v>146</v>
      </c>
      <c r="G7184" s="50" t="s">
        <v>138</v>
      </c>
      <c r="H7184" s="50" t="s">
        <v>144</v>
      </c>
      <c r="I7184" s="53">
        <v>39</v>
      </c>
      <c r="J7184" s="61">
        <v>0.74</v>
      </c>
      <c r="K7184" s="239">
        <f t="shared" si="407"/>
        <v>1.2474923717527269</v>
      </c>
    </row>
    <row r="7185" spans="4:11" x14ac:dyDescent="0.2">
      <c r="D7185" s="195" t="s">
        <v>436</v>
      </c>
      <c r="E7185" s="53" t="s">
        <v>227</v>
      </c>
      <c r="F7185" s="53" t="s">
        <v>146</v>
      </c>
      <c r="G7185" s="50" t="s">
        <v>138</v>
      </c>
      <c r="H7185" s="50" t="s">
        <v>144</v>
      </c>
      <c r="I7185" s="53">
        <v>41</v>
      </c>
      <c r="J7185" s="61">
        <v>0.87</v>
      </c>
      <c r="K7185" s="239">
        <f t="shared" si="407"/>
        <v>1.2623148242190334</v>
      </c>
    </row>
    <row r="7186" spans="4:11" x14ac:dyDescent="0.2">
      <c r="D7186" s="195" t="s">
        <v>436</v>
      </c>
      <c r="E7186" s="53" t="s">
        <v>227</v>
      </c>
      <c r="F7186" s="53" t="s">
        <v>146</v>
      </c>
      <c r="G7186" s="50" t="s">
        <v>138</v>
      </c>
      <c r="H7186" s="50" t="s">
        <v>144</v>
      </c>
      <c r="I7186" s="53">
        <v>39</v>
      </c>
      <c r="J7186" s="61">
        <v>0.64</v>
      </c>
      <c r="K7186" s="239">
        <f t="shared" si="407"/>
        <v>1.0789123215158718</v>
      </c>
    </row>
    <row r="7187" spans="4:11" x14ac:dyDescent="0.2">
      <c r="D7187" s="195" t="s">
        <v>436</v>
      </c>
      <c r="E7187" s="53" t="s">
        <v>217</v>
      </c>
      <c r="F7187" s="53" t="s">
        <v>146</v>
      </c>
      <c r="G7187" s="50" t="s">
        <v>138</v>
      </c>
      <c r="H7187" s="50" t="s">
        <v>144</v>
      </c>
      <c r="I7187" s="53">
        <v>37</v>
      </c>
      <c r="J7187" s="61">
        <v>0.52</v>
      </c>
      <c r="K7187" s="239">
        <f t="shared" si="407"/>
        <v>1.0265926993465342</v>
      </c>
    </row>
    <row r="7188" spans="4:11" x14ac:dyDescent="0.2">
      <c r="D7188" s="195" t="s">
        <v>436</v>
      </c>
      <c r="E7188" s="53" t="s">
        <v>217</v>
      </c>
      <c r="F7188" s="53" t="s">
        <v>146</v>
      </c>
      <c r="G7188" s="50" t="s">
        <v>138</v>
      </c>
      <c r="H7188" s="50" t="s">
        <v>144</v>
      </c>
      <c r="I7188" s="53">
        <v>42</v>
      </c>
      <c r="J7188" s="61">
        <v>1.27</v>
      </c>
      <c r="K7188" s="239">
        <f t="shared" si="407"/>
        <v>1.7141777345858979</v>
      </c>
    </row>
    <row r="7189" spans="4:11" x14ac:dyDescent="0.2">
      <c r="D7189" s="195" t="s">
        <v>436</v>
      </c>
      <c r="E7189" s="53" t="s">
        <v>217</v>
      </c>
      <c r="F7189" s="53" t="s">
        <v>146</v>
      </c>
      <c r="G7189" s="50" t="s">
        <v>138</v>
      </c>
      <c r="H7189" s="50" t="s">
        <v>144</v>
      </c>
      <c r="I7189" s="53">
        <v>46</v>
      </c>
      <c r="J7189" s="61">
        <v>1.43</v>
      </c>
      <c r="K7189" s="239">
        <f t="shared" si="407"/>
        <v>1.4691378318402235</v>
      </c>
    </row>
    <row r="7190" spans="4:11" x14ac:dyDescent="0.2">
      <c r="D7190" s="195" t="s">
        <v>436</v>
      </c>
      <c r="E7190" s="53" t="s">
        <v>217</v>
      </c>
      <c r="F7190" s="53" t="s">
        <v>146</v>
      </c>
      <c r="G7190" s="50" t="s">
        <v>138</v>
      </c>
      <c r="H7190" s="50" t="s">
        <v>144</v>
      </c>
      <c r="I7190" s="53">
        <v>51</v>
      </c>
      <c r="J7190" s="61">
        <v>1.57</v>
      </c>
      <c r="K7190" s="239">
        <f t="shared" si="407"/>
        <v>1.183556852191088</v>
      </c>
    </row>
    <row r="7191" spans="4:11" x14ac:dyDescent="0.2">
      <c r="D7191" s="195" t="s">
        <v>436</v>
      </c>
      <c r="E7191" s="53" t="s">
        <v>217</v>
      </c>
      <c r="F7191" s="53" t="s">
        <v>146</v>
      </c>
      <c r="G7191" s="50" t="s">
        <v>138</v>
      </c>
      <c r="H7191" s="50" t="s">
        <v>144</v>
      </c>
      <c r="I7191" s="53">
        <v>43</v>
      </c>
      <c r="J7191" s="61">
        <v>0.84</v>
      </c>
      <c r="K7191" s="239">
        <f t="shared" si="407"/>
        <v>1.0565107474813538</v>
      </c>
    </row>
    <row r="7192" spans="4:11" x14ac:dyDescent="0.2">
      <c r="D7192" s="195" t="s">
        <v>436</v>
      </c>
      <c r="E7192" s="53" t="s">
        <v>217</v>
      </c>
      <c r="F7192" s="53" t="s">
        <v>146</v>
      </c>
      <c r="G7192" s="50" t="s">
        <v>138</v>
      </c>
      <c r="H7192" s="50" t="s">
        <v>144</v>
      </c>
      <c r="I7192" s="53">
        <v>44</v>
      </c>
      <c r="J7192" s="61">
        <v>1.0900000000000001</v>
      </c>
      <c r="K7192" s="239">
        <f t="shared" si="407"/>
        <v>1.2795830202854999</v>
      </c>
    </row>
    <row r="7193" spans="4:11" x14ac:dyDescent="0.2">
      <c r="D7193" s="195" t="s">
        <v>436</v>
      </c>
      <c r="E7193" s="53" t="s">
        <v>217</v>
      </c>
      <c r="F7193" s="53" t="s">
        <v>146</v>
      </c>
      <c r="G7193" s="50" t="s">
        <v>138</v>
      </c>
      <c r="H7193" s="50" t="s">
        <v>144</v>
      </c>
      <c r="I7193" s="53">
        <v>46</v>
      </c>
      <c r="J7193" s="61">
        <v>1.1299999999999999</v>
      </c>
      <c r="K7193" s="239">
        <f t="shared" si="407"/>
        <v>1.1609270978877289</v>
      </c>
    </row>
    <row r="7194" spans="4:11" x14ac:dyDescent="0.2">
      <c r="D7194" s="195" t="s">
        <v>436</v>
      </c>
      <c r="E7194" s="53" t="s">
        <v>217</v>
      </c>
      <c r="F7194" s="53" t="s">
        <v>146</v>
      </c>
      <c r="G7194" s="50" t="s">
        <v>138</v>
      </c>
      <c r="H7194" s="50" t="s">
        <v>144</v>
      </c>
      <c r="I7194" s="53">
        <v>46</v>
      </c>
      <c r="J7194" s="61">
        <v>1.27</v>
      </c>
      <c r="K7194" s="239">
        <f t="shared" si="407"/>
        <v>1.3047587737322266</v>
      </c>
    </row>
    <row r="7195" spans="4:11" x14ac:dyDescent="0.2">
      <c r="D7195" s="195" t="s">
        <v>436</v>
      </c>
      <c r="E7195" s="53" t="s">
        <v>217</v>
      </c>
      <c r="F7195" s="53" t="s">
        <v>146</v>
      </c>
      <c r="G7195" s="50" t="s">
        <v>138</v>
      </c>
      <c r="H7195" s="50" t="s">
        <v>144</v>
      </c>
      <c r="I7195" s="53">
        <v>46</v>
      </c>
      <c r="J7195" s="61">
        <v>1.1499999999999999</v>
      </c>
      <c r="K7195" s="239">
        <f t="shared" si="407"/>
        <v>1.1814744801512287</v>
      </c>
    </row>
    <row r="7196" spans="4:11" x14ac:dyDescent="0.2">
      <c r="D7196" s="195" t="s">
        <v>436</v>
      </c>
      <c r="E7196" s="53" t="s">
        <v>217</v>
      </c>
      <c r="F7196" s="53" t="s">
        <v>146</v>
      </c>
      <c r="G7196" s="50" t="s">
        <v>138</v>
      </c>
      <c r="H7196" s="50" t="s">
        <v>144</v>
      </c>
      <c r="I7196" s="53">
        <v>40</v>
      </c>
      <c r="J7196" s="61">
        <v>0.76</v>
      </c>
      <c r="K7196" s="239">
        <f t="shared" si="407"/>
        <v>1.1875</v>
      </c>
    </row>
    <row r="7197" spans="4:11" x14ac:dyDescent="0.2">
      <c r="D7197" s="195" t="s">
        <v>436</v>
      </c>
      <c r="E7197" s="53" t="s">
        <v>217</v>
      </c>
      <c r="F7197" s="53" t="s">
        <v>146</v>
      </c>
      <c r="G7197" s="50" t="s">
        <v>138</v>
      </c>
      <c r="H7197" s="50" t="s">
        <v>144</v>
      </c>
      <c r="I7197" s="53">
        <v>41</v>
      </c>
      <c r="J7197" s="61">
        <v>0.91</v>
      </c>
      <c r="K7197" s="239">
        <f t="shared" si="407"/>
        <v>1.3203522874015177</v>
      </c>
    </row>
    <row r="7198" spans="4:11" x14ac:dyDescent="0.2">
      <c r="D7198" s="195" t="s">
        <v>436</v>
      </c>
      <c r="E7198" s="53" t="s">
        <v>217</v>
      </c>
      <c r="F7198" s="53" t="s">
        <v>146</v>
      </c>
      <c r="G7198" s="50" t="s">
        <v>138</v>
      </c>
      <c r="H7198" s="50" t="s">
        <v>144</v>
      </c>
      <c r="I7198" s="53">
        <v>45</v>
      </c>
      <c r="J7198" s="61">
        <v>1.1599999999999999</v>
      </c>
      <c r="K7198" s="239">
        <f t="shared" si="407"/>
        <v>1.2729766803840876</v>
      </c>
    </row>
    <row r="7199" spans="4:11" x14ac:dyDescent="0.2">
      <c r="D7199" s="195" t="s">
        <v>436</v>
      </c>
      <c r="E7199" s="53" t="s">
        <v>217</v>
      </c>
      <c r="F7199" s="53" t="s">
        <v>146</v>
      </c>
      <c r="G7199" s="50" t="s">
        <v>138</v>
      </c>
      <c r="H7199" s="50" t="s">
        <v>144</v>
      </c>
      <c r="I7199" s="53">
        <v>46</v>
      </c>
      <c r="J7199" s="61">
        <v>1.22</v>
      </c>
      <c r="K7199" s="239">
        <f t="shared" si="407"/>
        <v>1.2533903180734773</v>
      </c>
    </row>
    <row r="7200" spans="4:11" x14ac:dyDescent="0.2">
      <c r="D7200" s="195" t="s">
        <v>436</v>
      </c>
      <c r="E7200" s="53" t="s">
        <v>217</v>
      </c>
      <c r="F7200" s="53" t="s">
        <v>146</v>
      </c>
      <c r="G7200" s="50" t="s">
        <v>138</v>
      </c>
      <c r="H7200" s="50" t="s">
        <v>144</v>
      </c>
      <c r="I7200" s="53">
        <v>47</v>
      </c>
      <c r="J7200" s="61">
        <v>1.77</v>
      </c>
      <c r="K7200" s="239">
        <f t="shared" si="407"/>
        <v>1.704824557179045</v>
      </c>
    </row>
    <row r="7201" spans="4:11" x14ac:dyDescent="0.2">
      <c r="D7201" s="195" t="s">
        <v>436</v>
      </c>
      <c r="E7201" s="53" t="s">
        <v>217</v>
      </c>
      <c r="F7201" s="53" t="s">
        <v>146</v>
      </c>
      <c r="G7201" s="50" t="s">
        <v>138</v>
      </c>
      <c r="H7201" s="50" t="s">
        <v>144</v>
      </c>
      <c r="I7201" s="53">
        <v>43</v>
      </c>
      <c r="J7201" s="61">
        <v>0.97</v>
      </c>
      <c r="K7201" s="239">
        <f t="shared" si="407"/>
        <v>1.2200183631629919</v>
      </c>
    </row>
    <row r="7202" spans="4:11" x14ac:dyDescent="0.2">
      <c r="D7202" s="195" t="s">
        <v>436</v>
      </c>
      <c r="E7202" s="53" t="s">
        <v>217</v>
      </c>
      <c r="F7202" s="53" t="s">
        <v>146</v>
      </c>
      <c r="G7202" s="50" t="s">
        <v>138</v>
      </c>
      <c r="H7202" s="50" t="s">
        <v>144</v>
      </c>
      <c r="I7202" s="53">
        <v>38</v>
      </c>
      <c r="J7202" s="61">
        <v>0.65</v>
      </c>
      <c r="K7202" s="239">
        <f t="shared" ref="K7202:K7265" si="408">IF(J7202="","",(J7202*100000)/(I7202^3))</f>
        <v>1.1845750109345385</v>
      </c>
    </row>
    <row r="7203" spans="4:11" x14ac:dyDescent="0.2">
      <c r="D7203" s="195" t="s">
        <v>436</v>
      </c>
      <c r="E7203" s="53" t="s">
        <v>217</v>
      </c>
      <c r="F7203" s="53" t="s">
        <v>146</v>
      </c>
      <c r="G7203" s="50" t="s">
        <v>138</v>
      </c>
      <c r="H7203" s="50" t="s">
        <v>144</v>
      </c>
      <c r="I7203" s="53">
        <v>45</v>
      </c>
      <c r="J7203" s="61">
        <v>1.05</v>
      </c>
      <c r="K7203" s="239">
        <f t="shared" si="408"/>
        <v>1.1522633744855968</v>
      </c>
    </row>
    <row r="7204" spans="4:11" x14ac:dyDescent="0.2">
      <c r="D7204" s="195" t="s">
        <v>436</v>
      </c>
      <c r="E7204" s="53" t="s">
        <v>217</v>
      </c>
      <c r="F7204" s="53" t="s">
        <v>146</v>
      </c>
      <c r="G7204" s="50" t="s">
        <v>138</v>
      </c>
      <c r="H7204" s="50" t="s">
        <v>144</v>
      </c>
      <c r="I7204" s="53">
        <v>42</v>
      </c>
      <c r="J7204" s="61">
        <v>0.91</v>
      </c>
      <c r="K7204" s="239">
        <f t="shared" si="408"/>
        <v>1.2282690854119425</v>
      </c>
    </row>
    <row r="7205" spans="4:11" x14ac:dyDescent="0.2">
      <c r="D7205" s="195" t="s">
        <v>436</v>
      </c>
      <c r="E7205" s="53" t="s">
        <v>217</v>
      </c>
      <c r="F7205" s="53" t="s">
        <v>146</v>
      </c>
      <c r="G7205" s="50" t="s">
        <v>138</v>
      </c>
      <c r="H7205" s="50" t="s">
        <v>144</v>
      </c>
      <c r="I7205" s="53">
        <v>55</v>
      </c>
      <c r="J7205" s="61">
        <v>2.0099999999999998</v>
      </c>
      <c r="K7205" s="239">
        <f t="shared" si="408"/>
        <v>1.2081141998497369</v>
      </c>
    </row>
    <row r="7206" spans="4:11" x14ac:dyDescent="0.2">
      <c r="D7206" s="195" t="s">
        <v>436</v>
      </c>
      <c r="E7206" s="53" t="s">
        <v>217</v>
      </c>
      <c r="F7206" s="53" t="s">
        <v>146</v>
      </c>
      <c r="G7206" s="50" t="s">
        <v>138</v>
      </c>
      <c r="H7206" s="50" t="s">
        <v>144</v>
      </c>
      <c r="I7206" s="53">
        <v>56</v>
      </c>
      <c r="J7206" s="61">
        <v>1.56</v>
      </c>
      <c r="K7206" s="239">
        <f t="shared" si="408"/>
        <v>0.88830174927113703</v>
      </c>
    </row>
    <row r="7207" spans="4:11" x14ac:dyDescent="0.2">
      <c r="D7207" s="195" t="s">
        <v>436</v>
      </c>
      <c r="E7207" s="53" t="s">
        <v>217</v>
      </c>
      <c r="F7207" s="53" t="s">
        <v>146</v>
      </c>
      <c r="G7207" s="50" t="s">
        <v>138</v>
      </c>
      <c r="H7207" s="50" t="s">
        <v>144</v>
      </c>
      <c r="I7207" s="53">
        <v>52</v>
      </c>
      <c r="J7207" s="61">
        <v>1.72</v>
      </c>
      <c r="K7207" s="239">
        <f t="shared" si="408"/>
        <v>1.223258989531179</v>
      </c>
    </row>
    <row r="7208" spans="4:11" x14ac:dyDescent="0.2">
      <c r="D7208" s="195" t="s">
        <v>436</v>
      </c>
      <c r="E7208" s="53" t="s">
        <v>217</v>
      </c>
      <c r="F7208" s="53" t="s">
        <v>146</v>
      </c>
      <c r="G7208" s="50" t="s">
        <v>138</v>
      </c>
      <c r="H7208" s="50" t="s">
        <v>144</v>
      </c>
      <c r="I7208" s="53">
        <v>41</v>
      </c>
      <c r="J7208" s="61">
        <v>0.79</v>
      </c>
      <c r="K7208" s="239">
        <f t="shared" si="408"/>
        <v>1.1462398978540649</v>
      </c>
    </row>
    <row r="7209" spans="4:11" x14ac:dyDescent="0.2">
      <c r="D7209" s="195" t="s">
        <v>436</v>
      </c>
      <c r="E7209" s="53" t="s">
        <v>217</v>
      </c>
      <c r="F7209" s="53" t="s">
        <v>146</v>
      </c>
      <c r="G7209" s="50" t="s">
        <v>138</v>
      </c>
      <c r="H7209" s="50" t="s">
        <v>144</v>
      </c>
      <c r="I7209" s="53">
        <v>48</v>
      </c>
      <c r="J7209" s="61">
        <v>1.34</v>
      </c>
      <c r="K7209" s="239">
        <f t="shared" si="408"/>
        <v>1.2116608796296295</v>
      </c>
    </row>
    <row r="7210" spans="4:11" x14ac:dyDescent="0.2">
      <c r="D7210" s="195" t="s">
        <v>436</v>
      </c>
      <c r="E7210" s="53" t="s">
        <v>217</v>
      </c>
      <c r="F7210" s="53" t="s">
        <v>146</v>
      </c>
      <c r="G7210" s="50" t="s">
        <v>138</v>
      </c>
      <c r="H7210" s="50" t="s">
        <v>144</v>
      </c>
      <c r="I7210" s="53">
        <v>42</v>
      </c>
      <c r="J7210" s="61">
        <v>0.81</v>
      </c>
      <c r="K7210" s="239">
        <f t="shared" si="408"/>
        <v>1.0932944606413995</v>
      </c>
    </row>
    <row r="7211" spans="4:11" x14ac:dyDescent="0.2">
      <c r="D7211" s="195" t="s">
        <v>436</v>
      </c>
      <c r="E7211" s="53" t="s">
        <v>8</v>
      </c>
      <c r="F7211" s="53" t="s">
        <v>146</v>
      </c>
      <c r="G7211" s="50" t="s">
        <v>138</v>
      </c>
      <c r="H7211" s="50" t="s">
        <v>144</v>
      </c>
      <c r="I7211" s="53">
        <v>50</v>
      </c>
      <c r="J7211" s="61">
        <v>1.3</v>
      </c>
      <c r="K7211" s="239">
        <f t="shared" si="408"/>
        <v>1.04</v>
      </c>
    </row>
    <row r="7212" spans="4:11" x14ac:dyDescent="0.2">
      <c r="D7212" s="195" t="s">
        <v>436</v>
      </c>
      <c r="E7212" s="53" t="s">
        <v>8</v>
      </c>
      <c r="F7212" s="53" t="s">
        <v>146</v>
      </c>
      <c r="G7212" s="50" t="s">
        <v>138</v>
      </c>
      <c r="H7212" s="50" t="s">
        <v>144</v>
      </c>
      <c r="I7212" s="53">
        <v>40</v>
      </c>
      <c r="J7212" s="61">
        <v>0.73</v>
      </c>
      <c r="K7212" s="239">
        <f t="shared" si="408"/>
        <v>1.140625</v>
      </c>
    </row>
    <row r="7213" spans="4:11" x14ac:dyDescent="0.2">
      <c r="D7213" s="195" t="s">
        <v>436</v>
      </c>
      <c r="E7213" s="53" t="s">
        <v>8</v>
      </c>
      <c r="F7213" s="53" t="s">
        <v>146</v>
      </c>
      <c r="G7213" s="50" t="s">
        <v>138</v>
      </c>
      <c r="H7213" s="50" t="s">
        <v>144</v>
      </c>
      <c r="I7213" s="53">
        <v>45</v>
      </c>
      <c r="J7213" s="61">
        <v>1.03</v>
      </c>
      <c r="K7213" s="239">
        <f t="shared" si="408"/>
        <v>1.1303155006858712</v>
      </c>
    </row>
    <row r="7214" spans="4:11" x14ac:dyDescent="0.2">
      <c r="D7214" s="195" t="s">
        <v>436</v>
      </c>
      <c r="E7214" s="53" t="s">
        <v>8</v>
      </c>
      <c r="F7214" s="53" t="s">
        <v>146</v>
      </c>
      <c r="G7214" s="50" t="s">
        <v>138</v>
      </c>
      <c r="H7214" s="50" t="s">
        <v>144</v>
      </c>
      <c r="I7214" s="53">
        <v>39</v>
      </c>
      <c r="J7214" s="61">
        <v>0.63</v>
      </c>
      <c r="K7214" s="239">
        <f t="shared" si="408"/>
        <v>1.0620543164921863</v>
      </c>
    </row>
    <row r="7215" spans="4:11" x14ac:dyDescent="0.2">
      <c r="D7215" s="195" t="s">
        <v>436</v>
      </c>
      <c r="E7215" s="53" t="s">
        <v>8</v>
      </c>
      <c r="F7215" s="53" t="s">
        <v>152</v>
      </c>
      <c r="G7215" s="50" t="s">
        <v>138</v>
      </c>
      <c r="H7215" s="50" t="s">
        <v>144</v>
      </c>
      <c r="I7215" s="53">
        <v>65</v>
      </c>
      <c r="J7215" s="61">
        <v>3.08</v>
      </c>
      <c r="K7215" s="239">
        <f t="shared" si="408"/>
        <v>1.1215293582157488</v>
      </c>
    </row>
    <row r="7216" spans="4:11" x14ac:dyDescent="0.2">
      <c r="D7216" s="195" t="s">
        <v>436</v>
      </c>
      <c r="E7216" s="53" t="s">
        <v>8</v>
      </c>
      <c r="F7216" s="53" t="s">
        <v>152</v>
      </c>
      <c r="G7216" s="50" t="s">
        <v>138</v>
      </c>
      <c r="H7216" s="50" t="s">
        <v>148</v>
      </c>
      <c r="I7216" s="53">
        <v>77</v>
      </c>
      <c r="J7216" s="61">
        <v>4.7</v>
      </c>
      <c r="K7216" s="239">
        <f t="shared" si="408"/>
        <v>1.0294984152295672</v>
      </c>
    </row>
    <row r="7217" spans="4:11" x14ac:dyDescent="0.2">
      <c r="D7217" s="195" t="s">
        <v>436</v>
      </c>
      <c r="E7217" s="53" t="s">
        <v>8</v>
      </c>
      <c r="F7217" s="53" t="s">
        <v>152</v>
      </c>
      <c r="G7217" s="50" t="s">
        <v>138</v>
      </c>
      <c r="H7217" s="50" t="s">
        <v>148</v>
      </c>
      <c r="I7217" s="53">
        <v>81</v>
      </c>
      <c r="J7217" s="61">
        <v>6.2</v>
      </c>
      <c r="K7217" s="239">
        <f t="shared" si="408"/>
        <v>1.1666393823585308</v>
      </c>
    </row>
    <row r="7218" spans="4:11" x14ac:dyDescent="0.2">
      <c r="D7218" s="195" t="s">
        <v>439</v>
      </c>
      <c r="E7218" s="53" t="s">
        <v>38</v>
      </c>
      <c r="F7218" s="53" t="s">
        <v>152</v>
      </c>
      <c r="G7218" s="50" t="s">
        <v>138</v>
      </c>
      <c r="H7218" s="50" t="s">
        <v>148</v>
      </c>
      <c r="I7218" s="53">
        <v>71</v>
      </c>
      <c r="J7218" s="61">
        <v>4.12</v>
      </c>
      <c r="K7218" s="239">
        <f t="shared" si="408"/>
        <v>1.1511241621520434</v>
      </c>
    </row>
    <row r="7219" spans="4:11" x14ac:dyDescent="0.2">
      <c r="D7219" s="195" t="s">
        <v>439</v>
      </c>
      <c r="E7219" s="53" t="s">
        <v>38</v>
      </c>
      <c r="F7219" s="53" t="s">
        <v>152</v>
      </c>
      <c r="G7219" s="50" t="s">
        <v>138</v>
      </c>
      <c r="H7219" s="50" t="s">
        <v>144</v>
      </c>
      <c r="I7219" s="53">
        <v>64</v>
      </c>
      <c r="J7219" s="61">
        <v>2.5499999999999998</v>
      </c>
      <c r="K7219" s="239">
        <f t="shared" si="408"/>
        <v>0.97274780273437489</v>
      </c>
    </row>
    <row r="7220" spans="4:11" x14ac:dyDescent="0.2">
      <c r="D7220" s="195" t="s">
        <v>439</v>
      </c>
      <c r="E7220" s="53" t="s">
        <v>34</v>
      </c>
      <c r="F7220" s="53" t="s">
        <v>146</v>
      </c>
      <c r="G7220" s="50" t="s">
        <v>138</v>
      </c>
      <c r="H7220" s="50" t="s">
        <v>144</v>
      </c>
      <c r="I7220" s="53">
        <v>52</v>
      </c>
      <c r="J7220" s="61">
        <v>1.64</v>
      </c>
      <c r="K7220" s="239">
        <f t="shared" si="408"/>
        <v>1.1663632225762404</v>
      </c>
    </row>
    <row r="7221" spans="4:11" x14ac:dyDescent="0.2">
      <c r="D7221" s="195" t="s">
        <v>439</v>
      </c>
      <c r="E7221" s="53" t="s">
        <v>34</v>
      </c>
      <c r="F7221" s="53" t="s">
        <v>146</v>
      </c>
      <c r="G7221" s="50" t="s">
        <v>138</v>
      </c>
      <c r="H7221" s="50" t="s">
        <v>144</v>
      </c>
      <c r="I7221" s="53">
        <v>45</v>
      </c>
      <c r="J7221" s="61">
        <v>1.38</v>
      </c>
      <c r="K7221" s="239">
        <f t="shared" si="408"/>
        <v>1.5144032921810699</v>
      </c>
    </row>
    <row r="7222" spans="4:11" x14ac:dyDescent="0.2">
      <c r="D7222" s="195" t="s">
        <v>439</v>
      </c>
      <c r="E7222" s="53" t="s">
        <v>34</v>
      </c>
      <c r="F7222" s="53" t="s">
        <v>146</v>
      </c>
      <c r="G7222" s="50" t="s">
        <v>138</v>
      </c>
      <c r="H7222" s="50" t="s">
        <v>144</v>
      </c>
      <c r="I7222" s="53">
        <v>48</v>
      </c>
      <c r="J7222" s="61">
        <v>1.1499999999999999</v>
      </c>
      <c r="K7222" s="239">
        <f t="shared" si="408"/>
        <v>1.0398582175925926</v>
      </c>
    </row>
    <row r="7223" spans="4:11" x14ac:dyDescent="0.2">
      <c r="D7223" s="195" t="s">
        <v>439</v>
      </c>
      <c r="E7223" s="53" t="s">
        <v>34</v>
      </c>
      <c r="F7223" s="53" t="s">
        <v>146</v>
      </c>
      <c r="G7223" s="50" t="s">
        <v>138</v>
      </c>
      <c r="H7223" s="50" t="s">
        <v>144</v>
      </c>
      <c r="I7223" s="53">
        <v>55</v>
      </c>
      <c r="J7223" s="61">
        <v>2.17</v>
      </c>
      <c r="K7223" s="239">
        <f t="shared" si="408"/>
        <v>1.304282494365139</v>
      </c>
    </row>
    <row r="7224" spans="4:11" x14ac:dyDescent="0.2">
      <c r="D7224" s="195" t="s">
        <v>439</v>
      </c>
      <c r="E7224" s="53" t="s">
        <v>46</v>
      </c>
      <c r="F7224" s="53" t="s">
        <v>146</v>
      </c>
      <c r="G7224" s="50" t="s">
        <v>138</v>
      </c>
      <c r="H7224" s="50" t="s">
        <v>144</v>
      </c>
      <c r="I7224" s="53">
        <v>37</v>
      </c>
      <c r="J7224" s="61">
        <v>0.52</v>
      </c>
      <c r="K7224" s="239">
        <f t="shared" si="408"/>
        <v>1.0265926993465342</v>
      </c>
    </row>
    <row r="7225" spans="4:11" x14ac:dyDescent="0.2">
      <c r="D7225" s="195" t="s">
        <v>439</v>
      </c>
      <c r="E7225" s="53" t="s">
        <v>46</v>
      </c>
      <c r="F7225" s="53" t="s">
        <v>146</v>
      </c>
      <c r="G7225" s="50" t="s">
        <v>138</v>
      </c>
      <c r="H7225" s="50" t="s">
        <v>144</v>
      </c>
      <c r="I7225" s="53">
        <v>34</v>
      </c>
      <c r="J7225" s="61">
        <v>0.35</v>
      </c>
      <c r="K7225" s="239">
        <f t="shared" si="408"/>
        <v>0.89049460614695708</v>
      </c>
    </row>
    <row r="7226" spans="4:11" x14ac:dyDescent="0.2">
      <c r="D7226" s="195" t="s">
        <v>439</v>
      </c>
      <c r="E7226" s="53" t="s">
        <v>46</v>
      </c>
      <c r="F7226" s="53" t="s">
        <v>146</v>
      </c>
      <c r="G7226" s="50" t="s">
        <v>138</v>
      </c>
      <c r="H7226" s="50" t="s">
        <v>144</v>
      </c>
      <c r="I7226" s="53">
        <v>36</v>
      </c>
      <c r="J7226" s="61">
        <v>0.57999999999999996</v>
      </c>
      <c r="K7226" s="239">
        <f t="shared" si="408"/>
        <v>1.2431412894375855</v>
      </c>
    </row>
    <row r="7227" spans="4:11" x14ac:dyDescent="0.2">
      <c r="D7227" s="195" t="s">
        <v>439</v>
      </c>
      <c r="E7227" s="53" t="s">
        <v>46</v>
      </c>
      <c r="F7227" s="53" t="s">
        <v>146</v>
      </c>
      <c r="G7227" s="50" t="s">
        <v>138</v>
      </c>
      <c r="H7227" s="50" t="s">
        <v>144</v>
      </c>
      <c r="I7227" s="53">
        <v>58</v>
      </c>
      <c r="J7227" s="61">
        <v>2</v>
      </c>
      <c r="K7227" s="239">
        <f t="shared" si="408"/>
        <v>1.025052277666161</v>
      </c>
    </row>
    <row r="7228" spans="4:11" x14ac:dyDescent="0.2">
      <c r="D7228" s="195" t="s">
        <v>439</v>
      </c>
      <c r="E7228" s="53" t="s">
        <v>46</v>
      </c>
      <c r="F7228" s="53" t="s">
        <v>146</v>
      </c>
      <c r="G7228" s="50" t="s">
        <v>138</v>
      </c>
      <c r="H7228" s="50" t="s">
        <v>144</v>
      </c>
      <c r="I7228" s="53">
        <v>47</v>
      </c>
      <c r="J7228" s="61">
        <v>1.1499999999999999</v>
      </c>
      <c r="K7228" s="239">
        <f t="shared" si="408"/>
        <v>1.107654373308419</v>
      </c>
    </row>
    <row r="7229" spans="4:11" x14ac:dyDescent="0.2">
      <c r="D7229" s="195" t="s">
        <v>439</v>
      </c>
      <c r="E7229" s="53" t="s">
        <v>46</v>
      </c>
      <c r="F7229" s="53" t="s">
        <v>146</v>
      </c>
      <c r="G7229" s="50" t="s">
        <v>138</v>
      </c>
      <c r="H7229" s="50" t="s">
        <v>144</v>
      </c>
      <c r="I7229" s="53">
        <v>39</v>
      </c>
      <c r="J7229" s="61">
        <v>0.59</v>
      </c>
      <c r="K7229" s="239">
        <f t="shared" si="408"/>
        <v>0.99462229639744437</v>
      </c>
    </row>
    <row r="7230" spans="4:11" x14ac:dyDescent="0.2">
      <c r="D7230" s="195" t="s">
        <v>439</v>
      </c>
      <c r="E7230" s="53" t="s">
        <v>46</v>
      </c>
      <c r="F7230" s="53" t="s">
        <v>146</v>
      </c>
      <c r="G7230" s="50" t="s">
        <v>138</v>
      </c>
      <c r="H7230" s="50" t="s">
        <v>144</v>
      </c>
      <c r="I7230" s="53">
        <v>44</v>
      </c>
      <c r="J7230" s="61">
        <v>0.83</v>
      </c>
      <c r="K7230" s="239">
        <f t="shared" si="408"/>
        <v>0.97436138241923365</v>
      </c>
    </row>
    <row r="7231" spans="4:11" x14ac:dyDescent="0.2">
      <c r="D7231" s="195" t="s">
        <v>439</v>
      </c>
      <c r="E7231" s="53" t="s">
        <v>46</v>
      </c>
      <c r="F7231" s="53" t="s">
        <v>146</v>
      </c>
      <c r="G7231" s="50" t="s">
        <v>138</v>
      </c>
      <c r="H7231" s="50" t="s">
        <v>144</v>
      </c>
      <c r="I7231" s="53">
        <v>40</v>
      </c>
      <c r="J7231" s="61">
        <v>0.57999999999999996</v>
      </c>
      <c r="K7231" s="239">
        <f t="shared" si="408"/>
        <v>0.90624999999999989</v>
      </c>
    </row>
    <row r="7232" spans="4:11" x14ac:dyDescent="0.2">
      <c r="D7232" s="195" t="s">
        <v>439</v>
      </c>
      <c r="E7232" s="53" t="s">
        <v>46</v>
      </c>
      <c r="F7232" s="53" t="s">
        <v>146</v>
      </c>
      <c r="G7232" s="50" t="s">
        <v>138</v>
      </c>
      <c r="H7232" s="50" t="s">
        <v>144</v>
      </c>
      <c r="I7232" s="53">
        <v>42</v>
      </c>
      <c r="J7232" s="61">
        <v>0.86</v>
      </c>
      <c r="K7232" s="239">
        <f t="shared" si="408"/>
        <v>1.160781773026671</v>
      </c>
    </row>
    <row r="7233" spans="4:11" x14ac:dyDescent="0.2">
      <c r="D7233" s="195" t="s">
        <v>439</v>
      </c>
      <c r="E7233" s="53" t="s">
        <v>46</v>
      </c>
      <c r="F7233" s="53" t="s">
        <v>146</v>
      </c>
      <c r="G7233" s="50" t="s">
        <v>138</v>
      </c>
      <c r="H7233" s="50" t="s">
        <v>144</v>
      </c>
      <c r="I7233" s="53">
        <v>40</v>
      </c>
      <c r="J7233" s="61">
        <v>0.7</v>
      </c>
      <c r="K7233" s="239">
        <f t="shared" si="408"/>
        <v>1.09375</v>
      </c>
    </row>
    <row r="7234" spans="4:11" x14ac:dyDescent="0.2">
      <c r="D7234" s="195" t="s">
        <v>439</v>
      </c>
      <c r="E7234" s="53" t="s">
        <v>46</v>
      </c>
      <c r="F7234" s="53" t="s">
        <v>146</v>
      </c>
      <c r="G7234" s="50" t="s">
        <v>138</v>
      </c>
      <c r="H7234" s="50" t="s">
        <v>144</v>
      </c>
      <c r="I7234" s="53">
        <v>37</v>
      </c>
      <c r="J7234" s="61">
        <v>0.52</v>
      </c>
      <c r="K7234" s="239">
        <f t="shared" si="408"/>
        <v>1.0265926993465342</v>
      </c>
    </row>
    <row r="7235" spans="4:11" x14ac:dyDescent="0.2">
      <c r="D7235" s="195" t="s">
        <v>439</v>
      </c>
      <c r="E7235" s="53" t="s">
        <v>46</v>
      </c>
      <c r="F7235" s="53" t="s">
        <v>146</v>
      </c>
      <c r="G7235" s="50" t="s">
        <v>138</v>
      </c>
      <c r="H7235" s="50" t="s">
        <v>144</v>
      </c>
      <c r="I7235" s="53">
        <v>38</v>
      </c>
      <c r="J7235" s="61">
        <v>0.57999999999999996</v>
      </c>
      <c r="K7235" s="239">
        <f t="shared" si="408"/>
        <v>1.0570053943723574</v>
      </c>
    </row>
    <row r="7236" spans="4:11" x14ac:dyDescent="0.2">
      <c r="D7236" s="195" t="s">
        <v>439</v>
      </c>
      <c r="E7236" s="53" t="s">
        <v>46</v>
      </c>
      <c r="F7236" s="53" t="s">
        <v>146</v>
      </c>
      <c r="G7236" s="50" t="s">
        <v>138</v>
      </c>
      <c r="H7236" s="50" t="s">
        <v>144</v>
      </c>
      <c r="I7236" s="53">
        <v>37</v>
      </c>
      <c r="J7236" s="61">
        <v>0.51</v>
      </c>
      <c r="K7236" s="239">
        <f t="shared" si="408"/>
        <v>1.0068505320514085</v>
      </c>
    </row>
    <row r="7237" spans="4:11" x14ac:dyDescent="0.2">
      <c r="D7237" s="195" t="s">
        <v>439</v>
      </c>
      <c r="E7237" s="53" t="s">
        <v>46</v>
      </c>
      <c r="F7237" s="53" t="s">
        <v>146</v>
      </c>
      <c r="G7237" s="50" t="s">
        <v>138</v>
      </c>
      <c r="H7237" s="50" t="s">
        <v>144</v>
      </c>
      <c r="I7237" s="53">
        <v>39</v>
      </c>
      <c r="J7237" s="61">
        <v>0.62</v>
      </c>
      <c r="K7237" s="239">
        <f t="shared" si="408"/>
        <v>1.0451963114685008</v>
      </c>
    </row>
    <row r="7238" spans="4:11" x14ac:dyDescent="0.2">
      <c r="D7238" s="195" t="s">
        <v>439</v>
      </c>
      <c r="E7238" s="53" t="s">
        <v>46</v>
      </c>
      <c r="F7238" s="53" t="s">
        <v>146</v>
      </c>
      <c r="G7238" s="50" t="s">
        <v>138</v>
      </c>
      <c r="H7238" s="50" t="s">
        <v>144</v>
      </c>
      <c r="I7238" s="53">
        <v>42</v>
      </c>
      <c r="J7238" s="61">
        <v>0.75</v>
      </c>
      <c r="K7238" s="239">
        <f t="shared" si="408"/>
        <v>1.0123096857790734</v>
      </c>
    </row>
    <row r="7239" spans="4:11" x14ac:dyDescent="0.2">
      <c r="D7239" s="195" t="s">
        <v>439</v>
      </c>
      <c r="E7239" s="53" t="s">
        <v>46</v>
      </c>
      <c r="F7239" s="53" t="s">
        <v>146</v>
      </c>
      <c r="G7239" s="50" t="s">
        <v>138</v>
      </c>
      <c r="H7239" s="50" t="s">
        <v>144</v>
      </c>
      <c r="I7239" s="53">
        <v>44</v>
      </c>
      <c r="J7239" s="61">
        <v>0.93</v>
      </c>
      <c r="K7239" s="239">
        <f t="shared" si="408"/>
        <v>1.0917543200601052</v>
      </c>
    </row>
    <row r="7240" spans="4:11" x14ac:dyDescent="0.2">
      <c r="D7240" s="195" t="s">
        <v>439</v>
      </c>
      <c r="E7240" s="53" t="s">
        <v>46</v>
      </c>
      <c r="F7240" s="53" t="s">
        <v>152</v>
      </c>
      <c r="G7240" s="50" t="s">
        <v>138</v>
      </c>
      <c r="H7240" s="50" t="s">
        <v>148</v>
      </c>
      <c r="I7240" s="53">
        <v>77</v>
      </c>
      <c r="J7240" s="61">
        <v>4.1900000000000004</v>
      </c>
      <c r="K7240" s="239">
        <f t="shared" si="408"/>
        <v>0.91778688506635897</v>
      </c>
    </row>
    <row r="7241" spans="4:11" x14ac:dyDescent="0.2">
      <c r="D7241" s="195" t="s">
        <v>439</v>
      </c>
      <c r="E7241" s="53" t="s">
        <v>46</v>
      </c>
      <c r="F7241" s="53" t="s">
        <v>152</v>
      </c>
      <c r="G7241" s="50" t="s">
        <v>138</v>
      </c>
      <c r="H7241" s="50" t="s">
        <v>148</v>
      </c>
      <c r="I7241" s="53">
        <v>75</v>
      </c>
      <c r="J7241" s="61">
        <v>4.28</v>
      </c>
      <c r="K7241" s="239">
        <f t="shared" si="408"/>
        <v>1.0145185185185186</v>
      </c>
    </row>
    <row r="7242" spans="4:11" x14ac:dyDescent="0.2">
      <c r="D7242" s="195" t="s">
        <v>439</v>
      </c>
      <c r="E7242" s="53" t="s">
        <v>46</v>
      </c>
      <c r="F7242" s="53" t="s">
        <v>152</v>
      </c>
      <c r="G7242" s="50" t="s">
        <v>138</v>
      </c>
      <c r="H7242" s="50" t="s">
        <v>148</v>
      </c>
      <c r="I7242" s="53">
        <v>76</v>
      </c>
      <c r="J7242" s="61">
        <v>4.3</v>
      </c>
      <c r="K7242" s="239">
        <f t="shared" si="408"/>
        <v>0.97955241288817607</v>
      </c>
    </row>
    <row r="7243" spans="4:11" x14ac:dyDescent="0.2">
      <c r="D7243" s="195" t="s">
        <v>439</v>
      </c>
      <c r="E7243" s="53" t="s">
        <v>46</v>
      </c>
      <c r="F7243" s="53" t="s">
        <v>152</v>
      </c>
      <c r="G7243" s="50" t="s">
        <v>138</v>
      </c>
      <c r="H7243" s="50" t="s">
        <v>144</v>
      </c>
      <c r="I7243" s="53">
        <v>58</v>
      </c>
      <c r="J7243" s="61">
        <v>1.87</v>
      </c>
      <c r="K7243" s="239">
        <f t="shared" si="408"/>
        <v>0.95842387961786046</v>
      </c>
    </row>
    <row r="7244" spans="4:11" x14ac:dyDescent="0.2">
      <c r="D7244" s="195" t="s">
        <v>439</v>
      </c>
      <c r="E7244" s="53" t="s">
        <v>54</v>
      </c>
      <c r="F7244" s="53" t="s">
        <v>146</v>
      </c>
      <c r="G7244" s="50" t="s">
        <v>138</v>
      </c>
      <c r="H7244" s="50" t="s">
        <v>144</v>
      </c>
      <c r="I7244" s="53">
        <v>40</v>
      </c>
      <c r="J7244" s="61">
        <v>0.66</v>
      </c>
      <c r="K7244" s="239">
        <f t="shared" si="408"/>
        <v>1.03125</v>
      </c>
    </row>
    <row r="7245" spans="4:11" x14ac:dyDescent="0.2">
      <c r="D7245" s="195" t="s">
        <v>439</v>
      </c>
      <c r="E7245" s="53" t="s">
        <v>54</v>
      </c>
      <c r="F7245" s="53" t="s">
        <v>146</v>
      </c>
      <c r="G7245" s="50" t="s">
        <v>138</v>
      </c>
      <c r="H7245" s="50" t="s">
        <v>144</v>
      </c>
      <c r="I7245" s="53">
        <v>42</v>
      </c>
      <c r="J7245" s="61">
        <v>0.7</v>
      </c>
      <c r="K7245" s="239">
        <f t="shared" si="408"/>
        <v>0.94482237339380193</v>
      </c>
    </row>
    <row r="7246" spans="4:11" x14ac:dyDescent="0.2">
      <c r="D7246" s="195" t="s">
        <v>439</v>
      </c>
      <c r="E7246" s="53" t="s">
        <v>54</v>
      </c>
      <c r="F7246" s="53" t="s">
        <v>146</v>
      </c>
      <c r="G7246" s="50" t="s">
        <v>138</v>
      </c>
      <c r="H7246" s="50" t="s">
        <v>144</v>
      </c>
      <c r="I7246" s="53">
        <v>49</v>
      </c>
      <c r="J7246" s="61">
        <v>1.21</v>
      </c>
      <c r="K7246" s="239">
        <f t="shared" si="408"/>
        <v>1.0284830300300045</v>
      </c>
    </row>
    <row r="7247" spans="4:11" x14ac:dyDescent="0.2">
      <c r="D7247" s="195" t="s">
        <v>439</v>
      </c>
      <c r="E7247" s="53" t="s">
        <v>54</v>
      </c>
      <c r="F7247" s="53" t="s">
        <v>146</v>
      </c>
      <c r="G7247" s="50" t="s">
        <v>138</v>
      </c>
      <c r="H7247" s="50" t="s">
        <v>144</v>
      </c>
      <c r="I7247" s="53">
        <v>36</v>
      </c>
      <c r="J7247" s="61">
        <v>0.44</v>
      </c>
      <c r="K7247" s="239">
        <f t="shared" si="408"/>
        <v>0.94307270233196161</v>
      </c>
    </row>
    <row r="7248" spans="4:11" x14ac:dyDescent="0.2">
      <c r="D7248" s="195" t="s">
        <v>439</v>
      </c>
      <c r="E7248" s="53" t="s">
        <v>54</v>
      </c>
      <c r="F7248" s="53" t="s">
        <v>146</v>
      </c>
      <c r="G7248" s="50" t="s">
        <v>138</v>
      </c>
      <c r="H7248" s="50" t="s">
        <v>144</v>
      </c>
      <c r="I7248" s="53">
        <v>44</v>
      </c>
      <c r="J7248" s="61">
        <v>0.86</v>
      </c>
      <c r="K7248" s="239">
        <f t="shared" si="408"/>
        <v>1.0095792637114951</v>
      </c>
    </row>
    <row r="7249" spans="4:11" x14ac:dyDescent="0.2">
      <c r="D7249" s="195" t="s">
        <v>439</v>
      </c>
      <c r="E7249" s="53" t="s">
        <v>54</v>
      </c>
      <c r="F7249" s="53" t="s">
        <v>146</v>
      </c>
      <c r="G7249" s="50" t="s">
        <v>138</v>
      </c>
      <c r="H7249" s="50" t="s">
        <v>144</v>
      </c>
      <c r="I7249" s="53">
        <v>46</v>
      </c>
      <c r="J7249" s="61">
        <v>0.56999999999999995</v>
      </c>
      <c r="K7249" s="239">
        <f t="shared" si="408"/>
        <v>0.58560039450973933</v>
      </c>
    </row>
    <row r="7250" spans="4:11" x14ac:dyDescent="0.2">
      <c r="D7250" s="195" t="s">
        <v>439</v>
      </c>
      <c r="E7250" s="53" t="s">
        <v>54</v>
      </c>
      <c r="F7250" s="53" t="s">
        <v>146</v>
      </c>
      <c r="G7250" s="50" t="s">
        <v>138</v>
      </c>
      <c r="H7250" s="50" t="s">
        <v>144</v>
      </c>
      <c r="I7250" s="53">
        <v>39</v>
      </c>
      <c r="J7250" s="61">
        <v>0.56999999999999995</v>
      </c>
      <c r="K7250" s="239">
        <f t="shared" si="408"/>
        <v>0.96090628635007325</v>
      </c>
    </row>
    <row r="7251" spans="4:11" x14ac:dyDescent="0.2">
      <c r="D7251" s="195" t="s">
        <v>439</v>
      </c>
      <c r="E7251" s="53" t="s">
        <v>54</v>
      </c>
      <c r="F7251" s="53" t="s">
        <v>146</v>
      </c>
      <c r="G7251" s="50" t="s">
        <v>138</v>
      </c>
      <c r="H7251" s="50" t="s">
        <v>144</v>
      </c>
      <c r="I7251" s="53">
        <v>45</v>
      </c>
      <c r="J7251" s="61">
        <v>0.95</v>
      </c>
      <c r="K7251" s="239">
        <f t="shared" si="408"/>
        <v>1.0425240054869684</v>
      </c>
    </row>
    <row r="7252" spans="4:11" x14ac:dyDescent="0.2">
      <c r="D7252" s="195" t="s">
        <v>439</v>
      </c>
      <c r="E7252" s="53" t="s">
        <v>54</v>
      </c>
      <c r="F7252" s="53" t="s">
        <v>146</v>
      </c>
      <c r="G7252" s="50" t="s">
        <v>138</v>
      </c>
      <c r="H7252" s="50" t="s">
        <v>144</v>
      </c>
      <c r="I7252" s="53">
        <v>46</v>
      </c>
      <c r="J7252" s="61">
        <v>1.07</v>
      </c>
      <c r="K7252" s="239">
        <f t="shared" si="408"/>
        <v>1.0992849510972302</v>
      </c>
    </row>
    <row r="7253" spans="4:11" x14ac:dyDescent="0.2">
      <c r="D7253" s="195" t="s">
        <v>439</v>
      </c>
      <c r="E7253" s="53" t="s">
        <v>54</v>
      </c>
      <c r="F7253" s="53" t="s">
        <v>146</v>
      </c>
      <c r="G7253" s="50" t="s">
        <v>138</v>
      </c>
      <c r="H7253" s="50" t="s">
        <v>144</v>
      </c>
      <c r="I7253" s="53">
        <v>43</v>
      </c>
      <c r="J7253" s="61">
        <v>0.82</v>
      </c>
      <c r="K7253" s="239">
        <f t="shared" si="408"/>
        <v>1.0313557296841787</v>
      </c>
    </row>
    <row r="7254" spans="4:11" x14ac:dyDescent="0.2">
      <c r="D7254" s="195" t="s">
        <v>439</v>
      </c>
      <c r="E7254" s="53" t="s">
        <v>54</v>
      </c>
      <c r="F7254" s="53" t="s">
        <v>146</v>
      </c>
      <c r="G7254" s="50" t="s">
        <v>138</v>
      </c>
      <c r="H7254" s="50" t="s">
        <v>144</v>
      </c>
      <c r="I7254" s="53">
        <v>49</v>
      </c>
      <c r="J7254" s="61">
        <v>1.32</v>
      </c>
      <c r="K7254" s="239">
        <f t="shared" si="408"/>
        <v>1.1219814873054594</v>
      </c>
    </row>
    <row r="7255" spans="4:11" x14ac:dyDescent="0.2">
      <c r="D7255" s="195" t="s">
        <v>439</v>
      </c>
      <c r="E7255" s="53" t="s">
        <v>54</v>
      </c>
      <c r="F7255" s="53" t="s">
        <v>146</v>
      </c>
      <c r="G7255" s="50" t="s">
        <v>138</v>
      </c>
      <c r="H7255" s="50" t="s">
        <v>144</v>
      </c>
      <c r="I7255" s="53">
        <v>40</v>
      </c>
      <c r="J7255" s="61">
        <v>0.61</v>
      </c>
      <c r="K7255" s="239">
        <f t="shared" si="408"/>
        <v>0.953125</v>
      </c>
    </row>
    <row r="7256" spans="4:11" x14ac:dyDescent="0.2">
      <c r="D7256" s="195" t="s">
        <v>439</v>
      </c>
      <c r="E7256" s="53" t="s">
        <v>54</v>
      </c>
      <c r="F7256" s="53" t="s">
        <v>146</v>
      </c>
      <c r="G7256" s="50" t="s">
        <v>138</v>
      </c>
      <c r="H7256" s="50" t="s">
        <v>144</v>
      </c>
      <c r="I7256" s="53">
        <v>35</v>
      </c>
      <c r="J7256" s="61">
        <v>0.36</v>
      </c>
      <c r="K7256" s="239">
        <f t="shared" si="408"/>
        <v>0.83965014577259478</v>
      </c>
    </row>
    <row r="7257" spans="4:11" x14ac:dyDescent="0.2">
      <c r="D7257" s="195" t="s">
        <v>439</v>
      </c>
      <c r="E7257" s="53" t="s">
        <v>54</v>
      </c>
      <c r="F7257" s="53" t="s">
        <v>146</v>
      </c>
      <c r="G7257" s="50" t="s">
        <v>138</v>
      </c>
      <c r="H7257" s="50" t="s">
        <v>144</v>
      </c>
      <c r="I7257" s="53">
        <v>42</v>
      </c>
      <c r="J7257" s="61">
        <v>0.8</v>
      </c>
      <c r="K7257" s="239">
        <f t="shared" si="408"/>
        <v>1.0797969981643452</v>
      </c>
    </row>
    <row r="7258" spans="4:11" x14ac:dyDescent="0.2">
      <c r="D7258" s="195" t="s">
        <v>439</v>
      </c>
      <c r="E7258" s="53" t="s">
        <v>392</v>
      </c>
      <c r="F7258" s="53" t="s">
        <v>146</v>
      </c>
      <c r="G7258" s="50" t="s">
        <v>138</v>
      </c>
      <c r="H7258" s="50" t="s">
        <v>144</v>
      </c>
      <c r="I7258" s="53">
        <v>34</v>
      </c>
      <c r="J7258" s="61">
        <v>0.4</v>
      </c>
      <c r="K7258" s="239">
        <f t="shared" si="408"/>
        <v>1.0177081213108081</v>
      </c>
    </row>
    <row r="7259" spans="4:11" x14ac:dyDescent="0.2">
      <c r="D7259" s="195" t="s">
        <v>439</v>
      </c>
      <c r="E7259" s="53" t="s">
        <v>392</v>
      </c>
      <c r="F7259" s="53" t="s">
        <v>146</v>
      </c>
      <c r="G7259" s="50" t="s">
        <v>138</v>
      </c>
      <c r="H7259" s="50" t="s">
        <v>144</v>
      </c>
      <c r="I7259" s="53">
        <v>37</v>
      </c>
      <c r="J7259" s="61">
        <v>0.46</v>
      </c>
      <c r="K7259" s="239">
        <f t="shared" si="408"/>
        <v>0.90813969557578034</v>
      </c>
    </row>
    <row r="7260" spans="4:11" x14ac:dyDescent="0.2">
      <c r="D7260" s="195" t="s">
        <v>439</v>
      </c>
      <c r="E7260" s="53" t="s">
        <v>392</v>
      </c>
      <c r="F7260" s="53" t="s">
        <v>146</v>
      </c>
      <c r="G7260" s="50" t="s">
        <v>138</v>
      </c>
      <c r="H7260" s="50" t="s">
        <v>144</v>
      </c>
      <c r="I7260" s="53">
        <v>35</v>
      </c>
      <c r="J7260" s="61">
        <v>0.38</v>
      </c>
      <c r="K7260" s="239">
        <f t="shared" si="408"/>
        <v>0.88629737609329451</v>
      </c>
    </row>
    <row r="7261" spans="4:11" x14ac:dyDescent="0.2">
      <c r="D7261" s="195" t="s">
        <v>439</v>
      </c>
      <c r="E7261" s="53" t="s">
        <v>392</v>
      </c>
      <c r="F7261" s="53" t="s">
        <v>146</v>
      </c>
      <c r="G7261" s="50" t="s">
        <v>138</v>
      </c>
      <c r="H7261" s="50" t="s">
        <v>144</v>
      </c>
      <c r="I7261" s="53">
        <v>44</v>
      </c>
      <c r="J7261" s="61">
        <v>0.83</v>
      </c>
      <c r="K7261" s="239">
        <f t="shared" si="408"/>
        <v>0.97436138241923365</v>
      </c>
    </row>
    <row r="7262" spans="4:11" x14ac:dyDescent="0.2">
      <c r="D7262" s="195" t="s">
        <v>439</v>
      </c>
      <c r="E7262" s="53" t="s">
        <v>392</v>
      </c>
      <c r="F7262" s="53" t="s">
        <v>146</v>
      </c>
      <c r="G7262" s="50" t="s">
        <v>138</v>
      </c>
      <c r="H7262" s="50" t="s">
        <v>144</v>
      </c>
      <c r="I7262" s="53">
        <v>37</v>
      </c>
      <c r="J7262" s="61">
        <v>0.44</v>
      </c>
      <c r="K7262" s="239">
        <f t="shared" si="408"/>
        <v>0.86865536098552898</v>
      </c>
    </row>
    <row r="7263" spans="4:11" x14ac:dyDescent="0.2">
      <c r="D7263" s="195" t="s">
        <v>439</v>
      </c>
      <c r="E7263" s="53" t="s">
        <v>392</v>
      </c>
      <c r="F7263" s="53" t="s">
        <v>146</v>
      </c>
      <c r="G7263" s="50" t="s">
        <v>138</v>
      </c>
      <c r="H7263" s="50" t="s">
        <v>144</v>
      </c>
      <c r="I7263" s="53">
        <v>35</v>
      </c>
      <c r="J7263" s="61">
        <v>0.42</v>
      </c>
      <c r="K7263" s="239">
        <f t="shared" si="408"/>
        <v>0.97959183673469385</v>
      </c>
    </row>
    <row r="7264" spans="4:11" x14ac:dyDescent="0.2">
      <c r="D7264" s="195" t="s">
        <v>439</v>
      </c>
      <c r="E7264" s="53" t="s">
        <v>392</v>
      </c>
      <c r="F7264" s="53" t="s">
        <v>146</v>
      </c>
      <c r="G7264" s="50" t="s">
        <v>138</v>
      </c>
      <c r="H7264" s="50" t="s">
        <v>144</v>
      </c>
      <c r="I7264" s="53">
        <v>33</v>
      </c>
      <c r="J7264" s="61">
        <v>0.31</v>
      </c>
      <c r="K7264" s="239">
        <f t="shared" si="408"/>
        <v>0.86262069733144109</v>
      </c>
    </row>
    <row r="7265" spans="4:11" x14ac:dyDescent="0.2">
      <c r="D7265" s="195" t="s">
        <v>439</v>
      </c>
      <c r="E7265" s="53" t="s">
        <v>392</v>
      </c>
      <c r="F7265" s="53" t="s">
        <v>146</v>
      </c>
      <c r="G7265" s="50" t="s">
        <v>138</v>
      </c>
      <c r="H7265" s="50" t="s">
        <v>144</v>
      </c>
      <c r="I7265" s="53">
        <v>37</v>
      </c>
      <c r="J7265" s="61">
        <v>0.52</v>
      </c>
      <c r="K7265" s="239">
        <f t="shared" si="408"/>
        <v>1.0265926993465342</v>
      </c>
    </row>
    <row r="7266" spans="4:11" x14ac:dyDescent="0.2">
      <c r="D7266" s="195" t="s">
        <v>439</v>
      </c>
      <c r="E7266" s="53" t="s">
        <v>392</v>
      </c>
      <c r="F7266" s="53" t="s">
        <v>146</v>
      </c>
      <c r="G7266" s="50" t="s">
        <v>138</v>
      </c>
      <c r="H7266" s="50" t="s">
        <v>144</v>
      </c>
      <c r="I7266" s="53">
        <v>38</v>
      </c>
      <c r="J7266" s="61">
        <v>0.49</v>
      </c>
      <c r="K7266" s="239">
        <f t="shared" ref="K7266:K7329" si="409">IF(J7266="","",(J7266*100000)/(I7266^3))</f>
        <v>0.89298731593526748</v>
      </c>
    </row>
    <row r="7267" spans="4:11" x14ac:dyDescent="0.2">
      <c r="D7267" s="195" t="s">
        <v>439</v>
      </c>
      <c r="E7267" s="53" t="s">
        <v>396</v>
      </c>
      <c r="F7267" s="53" t="s">
        <v>146</v>
      </c>
      <c r="G7267" s="50" t="s">
        <v>138</v>
      </c>
      <c r="H7267" s="50" t="s">
        <v>144</v>
      </c>
      <c r="I7267" s="53">
        <v>42</v>
      </c>
      <c r="J7267" s="61">
        <v>0.64</v>
      </c>
      <c r="K7267" s="239">
        <f t="shared" si="409"/>
        <v>0.86383759853147613</v>
      </c>
    </row>
    <row r="7268" spans="4:11" x14ac:dyDescent="0.2">
      <c r="D7268" s="195" t="s">
        <v>439</v>
      </c>
      <c r="E7268" s="53" t="s">
        <v>396</v>
      </c>
      <c r="F7268" s="53" t="s">
        <v>146</v>
      </c>
      <c r="G7268" s="50" t="s">
        <v>138</v>
      </c>
      <c r="H7268" s="50" t="s">
        <v>144</v>
      </c>
      <c r="I7268" s="53">
        <v>42</v>
      </c>
      <c r="J7268" s="61">
        <v>0.57999999999999996</v>
      </c>
      <c r="K7268" s="239">
        <f t="shared" si="409"/>
        <v>0.7828528236691501</v>
      </c>
    </row>
    <row r="7269" spans="4:11" x14ac:dyDescent="0.2">
      <c r="D7269" s="195" t="s">
        <v>439</v>
      </c>
      <c r="E7269" s="53" t="s">
        <v>396</v>
      </c>
      <c r="F7269" s="53" t="s">
        <v>146</v>
      </c>
      <c r="G7269" s="50" t="s">
        <v>138</v>
      </c>
      <c r="H7269" s="50" t="s">
        <v>144</v>
      </c>
      <c r="I7269" s="53">
        <v>41</v>
      </c>
      <c r="J7269" s="61">
        <v>0.59</v>
      </c>
      <c r="K7269" s="239">
        <f t="shared" si="409"/>
        <v>0.85605258194164335</v>
      </c>
    </row>
    <row r="7270" spans="4:11" x14ac:dyDescent="0.2">
      <c r="D7270" s="195" t="s">
        <v>439</v>
      </c>
      <c r="E7270" s="53" t="s">
        <v>396</v>
      </c>
      <c r="F7270" s="53" t="s">
        <v>146</v>
      </c>
      <c r="G7270" s="50" t="s">
        <v>138</v>
      </c>
      <c r="H7270" s="50" t="s">
        <v>144</v>
      </c>
      <c r="I7270" s="53">
        <v>39</v>
      </c>
      <c r="J7270" s="61">
        <v>0.45</v>
      </c>
      <c r="K7270" s="239">
        <f t="shared" si="409"/>
        <v>0.75861022606584738</v>
      </c>
    </row>
    <row r="7271" spans="4:11" x14ac:dyDescent="0.2">
      <c r="D7271" s="195" t="s">
        <v>439</v>
      </c>
      <c r="E7271" s="53" t="s">
        <v>396</v>
      </c>
      <c r="F7271" s="53" t="s">
        <v>146</v>
      </c>
      <c r="G7271" s="50" t="s">
        <v>138</v>
      </c>
      <c r="H7271" s="50" t="s">
        <v>144</v>
      </c>
      <c r="I7271" s="53">
        <v>40</v>
      </c>
      <c r="J7271" s="61">
        <v>0.49</v>
      </c>
      <c r="K7271" s="239">
        <f t="shared" si="409"/>
        <v>0.765625</v>
      </c>
    </row>
    <row r="7272" spans="4:11" x14ac:dyDescent="0.2">
      <c r="D7272" s="195" t="s">
        <v>439</v>
      </c>
      <c r="E7272" s="53" t="s">
        <v>396</v>
      </c>
      <c r="F7272" s="53" t="s">
        <v>146</v>
      </c>
      <c r="G7272" s="50" t="s">
        <v>138</v>
      </c>
      <c r="H7272" s="50" t="s">
        <v>144</v>
      </c>
      <c r="I7272" s="53">
        <v>42</v>
      </c>
      <c r="J7272" s="61">
        <v>0.56000000000000005</v>
      </c>
      <c r="K7272" s="239">
        <f t="shared" si="409"/>
        <v>0.75585789871504172</v>
      </c>
    </row>
    <row r="7273" spans="4:11" x14ac:dyDescent="0.2">
      <c r="D7273" s="195" t="s">
        <v>439</v>
      </c>
      <c r="E7273" s="53" t="s">
        <v>396</v>
      </c>
      <c r="F7273" s="53" t="s">
        <v>146</v>
      </c>
      <c r="G7273" s="50" t="s">
        <v>138</v>
      </c>
      <c r="H7273" s="50" t="s">
        <v>144</v>
      </c>
      <c r="I7273" s="53">
        <v>38</v>
      </c>
      <c r="J7273" s="61">
        <v>0.41</v>
      </c>
      <c r="K7273" s="239">
        <f t="shared" si="409"/>
        <v>0.74719346843563206</v>
      </c>
    </row>
    <row r="7274" spans="4:11" x14ac:dyDescent="0.2">
      <c r="D7274" s="195" t="s">
        <v>439</v>
      </c>
      <c r="E7274" s="53" t="s">
        <v>396</v>
      </c>
      <c r="F7274" s="53" t="s">
        <v>146</v>
      </c>
      <c r="G7274" s="50" t="s">
        <v>138</v>
      </c>
      <c r="H7274" s="50" t="s">
        <v>144</v>
      </c>
      <c r="I7274" s="53">
        <v>41</v>
      </c>
      <c r="J7274" s="61">
        <v>0.53</v>
      </c>
      <c r="K7274" s="239">
        <f t="shared" si="409"/>
        <v>0.76899638716791685</v>
      </c>
    </row>
    <row r="7275" spans="4:11" x14ac:dyDescent="0.2">
      <c r="D7275" s="195" t="s">
        <v>439</v>
      </c>
      <c r="E7275" s="53" t="s">
        <v>396</v>
      </c>
      <c r="F7275" s="53" t="s">
        <v>146</v>
      </c>
      <c r="G7275" s="50" t="s">
        <v>138</v>
      </c>
      <c r="H7275" s="50" t="s">
        <v>144</v>
      </c>
      <c r="I7275" s="53">
        <v>39</v>
      </c>
      <c r="J7275" s="61">
        <v>0.39</v>
      </c>
      <c r="K7275" s="239">
        <f t="shared" si="409"/>
        <v>0.65746219592373434</v>
      </c>
    </row>
    <row r="7276" spans="4:11" x14ac:dyDescent="0.2">
      <c r="D7276" s="195" t="s">
        <v>439</v>
      </c>
      <c r="E7276" s="53" t="s">
        <v>396</v>
      </c>
      <c r="F7276" s="53" t="s">
        <v>146</v>
      </c>
      <c r="G7276" s="50" t="s">
        <v>138</v>
      </c>
      <c r="H7276" s="50" t="s">
        <v>144</v>
      </c>
      <c r="I7276" s="53">
        <v>48</v>
      </c>
      <c r="J7276" s="61">
        <v>0.96</v>
      </c>
      <c r="K7276" s="239">
        <f t="shared" si="409"/>
        <v>0.86805555555555558</v>
      </c>
    </row>
    <row r="7277" spans="4:11" x14ac:dyDescent="0.2">
      <c r="D7277" s="195" t="s">
        <v>439</v>
      </c>
      <c r="E7277" s="53" t="s">
        <v>396</v>
      </c>
      <c r="F7277" s="53" t="s">
        <v>146</v>
      </c>
      <c r="G7277" s="50" t="s">
        <v>138</v>
      </c>
      <c r="H7277" s="50" t="s">
        <v>144</v>
      </c>
      <c r="I7277" s="53">
        <v>39</v>
      </c>
      <c r="J7277" s="61">
        <v>0.47</v>
      </c>
      <c r="K7277" s="239">
        <f t="shared" si="409"/>
        <v>0.7923262361132184</v>
      </c>
    </row>
    <row r="7278" spans="4:11" x14ac:dyDescent="0.2">
      <c r="D7278" s="195" t="s">
        <v>439</v>
      </c>
      <c r="E7278" s="53" t="s">
        <v>396</v>
      </c>
      <c r="F7278" s="53" t="s">
        <v>146</v>
      </c>
      <c r="G7278" s="50" t="s">
        <v>138</v>
      </c>
      <c r="H7278" s="50" t="s">
        <v>144</v>
      </c>
      <c r="I7278" s="53">
        <v>37</v>
      </c>
      <c r="J7278" s="61">
        <v>0.38</v>
      </c>
      <c r="K7278" s="239">
        <f t="shared" si="409"/>
        <v>0.75020235721477502</v>
      </c>
    </row>
    <row r="7279" spans="4:11" x14ac:dyDescent="0.2">
      <c r="D7279" s="195" t="s">
        <v>439</v>
      </c>
      <c r="E7279" s="53" t="s">
        <v>396</v>
      </c>
      <c r="F7279" s="53" t="s">
        <v>146</v>
      </c>
      <c r="G7279" s="50" t="s">
        <v>138</v>
      </c>
      <c r="H7279" s="50" t="s">
        <v>144</v>
      </c>
      <c r="I7279" s="53">
        <v>38</v>
      </c>
      <c r="J7279" s="61">
        <v>0.38</v>
      </c>
      <c r="K7279" s="239">
        <f t="shared" si="409"/>
        <v>0.69252077562326875</v>
      </c>
    </row>
    <row r="7280" spans="4:11" x14ac:dyDescent="0.2">
      <c r="D7280" s="195" t="s">
        <v>439</v>
      </c>
      <c r="E7280" s="53" t="s">
        <v>396</v>
      </c>
      <c r="F7280" s="53" t="s">
        <v>146</v>
      </c>
      <c r="G7280" s="50" t="s">
        <v>138</v>
      </c>
      <c r="H7280" s="50" t="s">
        <v>144</v>
      </c>
      <c r="I7280" s="53">
        <v>40</v>
      </c>
      <c r="J7280" s="61">
        <v>0.53</v>
      </c>
      <c r="K7280" s="239">
        <f t="shared" si="409"/>
        <v>0.828125</v>
      </c>
    </row>
    <row r="7281" spans="4:11" x14ac:dyDescent="0.2">
      <c r="D7281" s="195" t="s">
        <v>439</v>
      </c>
      <c r="E7281" s="53" t="s">
        <v>396</v>
      </c>
      <c r="F7281" s="53" t="s">
        <v>146</v>
      </c>
      <c r="G7281" s="50" t="s">
        <v>138</v>
      </c>
      <c r="H7281" s="50" t="s">
        <v>144</v>
      </c>
      <c r="I7281" s="53">
        <v>41</v>
      </c>
      <c r="J7281" s="61">
        <v>0.5</v>
      </c>
      <c r="K7281" s="239">
        <f t="shared" si="409"/>
        <v>0.72546828978105371</v>
      </c>
    </row>
    <row r="7282" spans="4:11" x14ac:dyDescent="0.2">
      <c r="D7282" s="195" t="s">
        <v>439</v>
      </c>
      <c r="E7282" s="53" t="s">
        <v>396</v>
      </c>
      <c r="F7282" s="53" t="s">
        <v>146</v>
      </c>
      <c r="G7282" s="50" t="s">
        <v>138</v>
      </c>
      <c r="H7282" s="50" t="s">
        <v>144</v>
      </c>
      <c r="I7282" s="53">
        <v>38</v>
      </c>
      <c r="J7282" s="61">
        <v>0.42</v>
      </c>
      <c r="K7282" s="239">
        <f t="shared" si="409"/>
        <v>0.76541769937308646</v>
      </c>
    </row>
    <row r="7283" spans="4:11" x14ac:dyDescent="0.2">
      <c r="D7283" s="195" t="s">
        <v>439</v>
      </c>
      <c r="E7283" s="53" t="s">
        <v>396</v>
      </c>
      <c r="F7283" s="53" t="s">
        <v>146</v>
      </c>
      <c r="G7283" s="50" t="s">
        <v>138</v>
      </c>
      <c r="H7283" s="50" t="s">
        <v>144</v>
      </c>
      <c r="I7283" s="53">
        <v>38</v>
      </c>
      <c r="J7283" s="61">
        <v>0.39</v>
      </c>
      <c r="K7283" s="239">
        <f t="shared" si="409"/>
        <v>0.71074500656072315</v>
      </c>
    </row>
    <row r="7284" spans="4:11" x14ac:dyDescent="0.2">
      <c r="D7284" s="195" t="s">
        <v>439</v>
      </c>
      <c r="E7284" s="53" t="s">
        <v>396</v>
      </c>
      <c r="F7284" s="53" t="s">
        <v>146</v>
      </c>
      <c r="G7284" s="50" t="s">
        <v>138</v>
      </c>
      <c r="H7284" s="50" t="s">
        <v>144</v>
      </c>
      <c r="I7284" s="53">
        <v>40</v>
      </c>
      <c r="J7284" s="61">
        <v>0.52</v>
      </c>
      <c r="K7284" s="239">
        <f t="shared" si="409"/>
        <v>0.8125</v>
      </c>
    </row>
    <row r="7285" spans="4:11" x14ac:dyDescent="0.2">
      <c r="D7285" s="195" t="s">
        <v>439</v>
      </c>
      <c r="E7285" s="53" t="s">
        <v>396</v>
      </c>
      <c r="F7285" s="53" t="s">
        <v>146</v>
      </c>
      <c r="G7285" s="50" t="s">
        <v>138</v>
      </c>
      <c r="H7285" s="50" t="s">
        <v>144</v>
      </c>
      <c r="I7285" s="53">
        <v>46</v>
      </c>
      <c r="J7285" s="61">
        <v>0.85</v>
      </c>
      <c r="K7285" s="239">
        <f t="shared" si="409"/>
        <v>0.87326374619873426</v>
      </c>
    </row>
    <row r="7286" spans="4:11" x14ac:dyDescent="0.2">
      <c r="D7286" s="195" t="s">
        <v>439</v>
      </c>
      <c r="E7286" s="53" t="s">
        <v>396</v>
      </c>
      <c r="F7286" s="53" t="s">
        <v>146</v>
      </c>
      <c r="G7286" s="50" t="s">
        <v>138</v>
      </c>
      <c r="H7286" s="50" t="s">
        <v>144</v>
      </c>
      <c r="I7286" s="53">
        <v>47</v>
      </c>
      <c r="J7286" s="61">
        <v>0.8</v>
      </c>
      <c r="K7286" s="239">
        <f t="shared" si="409"/>
        <v>0.77054217273629155</v>
      </c>
    </row>
    <row r="7287" spans="4:11" x14ac:dyDescent="0.2">
      <c r="D7287" s="195" t="s">
        <v>439</v>
      </c>
      <c r="E7287" s="53" t="s">
        <v>396</v>
      </c>
      <c r="F7287" s="53" t="s">
        <v>146</v>
      </c>
      <c r="G7287" s="50" t="s">
        <v>138</v>
      </c>
      <c r="H7287" s="50" t="s">
        <v>144</v>
      </c>
      <c r="I7287" s="53">
        <v>55</v>
      </c>
      <c r="J7287" s="61">
        <v>1.48</v>
      </c>
      <c r="K7287" s="239">
        <f t="shared" si="409"/>
        <v>0.88955672426746812</v>
      </c>
    </row>
    <row r="7288" spans="4:11" x14ac:dyDescent="0.2">
      <c r="D7288" s="195" t="s">
        <v>439</v>
      </c>
      <c r="E7288" s="53" t="s">
        <v>396</v>
      </c>
      <c r="F7288" s="53" t="s">
        <v>146</v>
      </c>
      <c r="G7288" s="50" t="s">
        <v>138</v>
      </c>
      <c r="H7288" s="50" t="s">
        <v>144</v>
      </c>
      <c r="I7288" s="53">
        <v>45</v>
      </c>
      <c r="J7288" s="61">
        <v>0.8</v>
      </c>
      <c r="K7288" s="239">
        <f t="shared" si="409"/>
        <v>0.87791495198902603</v>
      </c>
    </row>
    <row r="7289" spans="4:11" x14ac:dyDescent="0.2">
      <c r="D7289" s="195" t="s">
        <v>439</v>
      </c>
      <c r="E7289" s="53" t="s">
        <v>396</v>
      </c>
      <c r="F7289" s="53" t="s">
        <v>146</v>
      </c>
      <c r="G7289" s="50" t="s">
        <v>138</v>
      </c>
      <c r="H7289" s="50" t="s">
        <v>144</v>
      </c>
      <c r="I7289" s="53">
        <v>41</v>
      </c>
      <c r="J7289" s="61">
        <v>0.48</v>
      </c>
      <c r="K7289" s="239">
        <f t="shared" si="409"/>
        <v>0.69644955818981147</v>
      </c>
    </row>
    <row r="7290" spans="4:11" x14ac:dyDescent="0.2">
      <c r="D7290" s="195" t="s">
        <v>439</v>
      </c>
      <c r="E7290" s="53" t="s">
        <v>396</v>
      </c>
      <c r="F7290" s="53" t="s">
        <v>146</v>
      </c>
      <c r="G7290" s="50" t="s">
        <v>138</v>
      </c>
      <c r="H7290" s="50" t="s">
        <v>144</v>
      </c>
      <c r="I7290" s="53">
        <v>43</v>
      </c>
      <c r="J7290" s="61">
        <v>0.59</v>
      </c>
      <c r="K7290" s="239">
        <f t="shared" si="409"/>
        <v>0.74207302501666517</v>
      </c>
    </row>
    <row r="7291" spans="4:11" x14ac:dyDescent="0.2">
      <c r="D7291" s="195" t="s">
        <v>440</v>
      </c>
      <c r="E7291" s="53" t="s">
        <v>217</v>
      </c>
      <c r="F7291" s="53" t="s">
        <v>146</v>
      </c>
      <c r="G7291" s="50" t="s">
        <v>138</v>
      </c>
      <c r="H7291" s="50" t="s">
        <v>144</v>
      </c>
      <c r="I7291" s="53">
        <v>43</v>
      </c>
      <c r="J7291" s="61">
        <v>0.96</v>
      </c>
      <c r="K7291" s="239">
        <f t="shared" si="409"/>
        <v>1.2074408542644044</v>
      </c>
    </row>
    <row r="7292" spans="4:11" x14ac:dyDescent="0.2">
      <c r="D7292" s="195" t="s">
        <v>440</v>
      </c>
      <c r="E7292" s="53" t="s">
        <v>217</v>
      </c>
      <c r="F7292" s="53" t="s">
        <v>146</v>
      </c>
      <c r="G7292" s="50" t="s">
        <v>138</v>
      </c>
      <c r="H7292" s="50" t="s">
        <v>144</v>
      </c>
      <c r="I7292" s="53">
        <v>51</v>
      </c>
      <c r="J7292" s="61">
        <v>1.61</v>
      </c>
      <c r="K7292" s="239">
        <f t="shared" si="409"/>
        <v>1.2137111668965934</v>
      </c>
    </row>
    <row r="7293" spans="4:11" x14ac:dyDescent="0.2">
      <c r="D7293" s="195" t="s">
        <v>440</v>
      </c>
      <c r="E7293" s="53" t="s">
        <v>217</v>
      </c>
      <c r="F7293" s="53" t="s">
        <v>146</v>
      </c>
      <c r="G7293" s="50" t="s">
        <v>138</v>
      </c>
      <c r="H7293" s="50" t="s">
        <v>144</v>
      </c>
      <c r="I7293" s="53">
        <v>46</v>
      </c>
      <c r="J7293" s="61">
        <v>1.1000000000000001</v>
      </c>
      <c r="K7293" s="239">
        <f t="shared" si="409"/>
        <v>1.1301060244924799</v>
      </c>
    </row>
    <row r="7294" spans="4:11" x14ac:dyDescent="0.2">
      <c r="D7294" s="195" t="s">
        <v>440</v>
      </c>
      <c r="E7294" s="53" t="s">
        <v>217</v>
      </c>
      <c r="F7294" s="53" t="s">
        <v>146</v>
      </c>
      <c r="G7294" s="50" t="s">
        <v>138</v>
      </c>
      <c r="H7294" s="50" t="s">
        <v>144</v>
      </c>
      <c r="I7294" s="53">
        <v>47</v>
      </c>
      <c r="J7294" s="61">
        <v>1.17</v>
      </c>
      <c r="K7294" s="239">
        <f t="shared" si="409"/>
        <v>1.1269179276268264</v>
      </c>
    </row>
    <row r="7295" spans="4:11" x14ac:dyDescent="0.2">
      <c r="D7295" s="195" t="s">
        <v>440</v>
      </c>
      <c r="E7295" s="53" t="s">
        <v>217</v>
      </c>
      <c r="F7295" s="53" t="s">
        <v>146</v>
      </c>
      <c r="G7295" s="50" t="s">
        <v>138</v>
      </c>
      <c r="H7295" s="50" t="s">
        <v>144</v>
      </c>
      <c r="I7295" s="53">
        <v>38</v>
      </c>
      <c r="J7295" s="61">
        <v>0.66</v>
      </c>
      <c r="K7295" s="239">
        <f t="shared" si="409"/>
        <v>1.2027992418719931</v>
      </c>
    </row>
    <row r="7296" spans="4:11" x14ac:dyDescent="0.2">
      <c r="D7296" s="195" t="s">
        <v>440</v>
      </c>
      <c r="E7296" s="53" t="s">
        <v>217</v>
      </c>
      <c r="F7296" s="53" t="s">
        <v>146</v>
      </c>
      <c r="G7296" s="50" t="s">
        <v>138</v>
      </c>
      <c r="H7296" s="50" t="s">
        <v>144</v>
      </c>
      <c r="I7296" s="53">
        <v>55</v>
      </c>
      <c r="J7296" s="61">
        <v>2.11</v>
      </c>
      <c r="K7296" s="239">
        <f t="shared" si="409"/>
        <v>1.2682193839218632</v>
      </c>
    </row>
    <row r="7297" spans="4:11" x14ac:dyDescent="0.2">
      <c r="D7297" s="195" t="s">
        <v>440</v>
      </c>
      <c r="E7297" s="53" t="s">
        <v>217</v>
      </c>
      <c r="F7297" s="53" t="s">
        <v>146</v>
      </c>
      <c r="G7297" s="50" t="s">
        <v>138</v>
      </c>
      <c r="H7297" s="50" t="s">
        <v>144</v>
      </c>
      <c r="I7297" s="53">
        <v>50</v>
      </c>
      <c r="J7297" s="61">
        <v>1.4</v>
      </c>
      <c r="K7297" s="239">
        <f t="shared" si="409"/>
        <v>1.1200000000000001</v>
      </c>
    </row>
    <row r="7298" spans="4:11" x14ac:dyDescent="0.2">
      <c r="D7298" s="195" t="s">
        <v>440</v>
      </c>
      <c r="E7298" s="53" t="s">
        <v>217</v>
      </c>
      <c r="F7298" s="53" t="s">
        <v>146</v>
      </c>
      <c r="G7298" s="50" t="s">
        <v>138</v>
      </c>
      <c r="H7298" s="50" t="s">
        <v>144</v>
      </c>
      <c r="I7298" s="53">
        <v>43</v>
      </c>
      <c r="J7298" s="61">
        <v>0.91</v>
      </c>
      <c r="K7298" s="239">
        <f t="shared" si="409"/>
        <v>1.1445533097714666</v>
      </c>
    </row>
    <row r="7299" spans="4:11" x14ac:dyDescent="0.2">
      <c r="D7299" s="195" t="s">
        <v>440</v>
      </c>
      <c r="E7299" s="53" t="s">
        <v>217</v>
      </c>
      <c r="F7299" s="53" t="s">
        <v>146</v>
      </c>
      <c r="G7299" s="50" t="s">
        <v>138</v>
      </c>
      <c r="H7299" s="50" t="s">
        <v>144</v>
      </c>
      <c r="I7299" s="53">
        <v>45</v>
      </c>
      <c r="J7299" s="61">
        <v>1.18</v>
      </c>
      <c r="K7299" s="239">
        <f t="shared" si="409"/>
        <v>1.2949245541838135</v>
      </c>
    </row>
    <row r="7300" spans="4:11" x14ac:dyDescent="0.2">
      <c r="D7300" s="195" t="s">
        <v>440</v>
      </c>
      <c r="E7300" s="53" t="s">
        <v>217</v>
      </c>
      <c r="F7300" s="53" t="s">
        <v>146</v>
      </c>
      <c r="G7300" s="50" t="s">
        <v>138</v>
      </c>
      <c r="H7300" s="50" t="s">
        <v>144</v>
      </c>
      <c r="I7300" s="53">
        <v>64</v>
      </c>
      <c r="J7300" s="61">
        <v>3.45</v>
      </c>
      <c r="K7300" s="239">
        <f t="shared" si="409"/>
        <v>1.316070556640625</v>
      </c>
    </row>
    <row r="7301" spans="4:11" x14ac:dyDescent="0.2">
      <c r="D7301" s="195" t="s">
        <v>440</v>
      </c>
      <c r="E7301" s="53" t="s">
        <v>217</v>
      </c>
      <c r="F7301" s="53" t="s">
        <v>146</v>
      </c>
      <c r="G7301" s="50" t="s">
        <v>138</v>
      </c>
      <c r="H7301" s="50" t="s">
        <v>144</v>
      </c>
      <c r="I7301" s="53">
        <v>45</v>
      </c>
      <c r="J7301" s="61">
        <v>1.1000000000000001</v>
      </c>
      <c r="K7301" s="239">
        <f t="shared" si="409"/>
        <v>1.207133058984911</v>
      </c>
    </row>
    <row r="7302" spans="4:11" x14ac:dyDescent="0.2">
      <c r="D7302" s="195" t="s">
        <v>440</v>
      </c>
      <c r="E7302" s="53" t="s">
        <v>217</v>
      </c>
      <c r="F7302" s="53" t="s">
        <v>146</v>
      </c>
      <c r="G7302" s="50" t="s">
        <v>138</v>
      </c>
      <c r="H7302" s="50" t="s">
        <v>144</v>
      </c>
      <c r="I7302" s="53">
        <v>48</v>
      </c>
      <c r="J7302" s="61">
        <v>1.32</v>
      </c>
      <c r="K7302" s="239">
        <f t="shared" si="409"/>
        <v>1.1935763888888888</v>
      </c>
    </row>
    <row r="7303" spans="4:11" x14ac:dyDescent="0.2">
      <c r="D7303" s="195" t="s">
        <v>440</v>
      </c>
      <c r="E7303" s="53" t="s">
        <v>217</v>
      </c>
      <c r="F7303" s="53" t="s">
        <v>146</v>
      </c>
      <c r="G7303" s="50" t="s">
        <v>138</v>
      </c>
      <c r="H7303" s="50" t="s">
        <v>144</v>
      </c>
      <c r="I7303" s="53">
        <v>41</v>
      </c>
      <c r="J7303" s="61">
        <v>0.8</v>
      </c>
      <c r="K7303" s="239">
        <f t="shared" si="409"/>
        <v>1.1607492636496859</v>
      </c>
    </row>
    <row r="7304" spans="4:11" x14ac:dyDescent="0.2">
      <c r="D7304" s="195" t="s">
        <v>440</v>
      </c>
      <c r="E7304" s="53" t="s">
        <v>217</v>
      </c>
      <c r="F7304" s="53" t="s">
        <v>146</v>
      </c>
      <c r="G7304" s="50" t="s">
        <v>138</v>
      </c>
      <c r="H7304" s="50" t="s">
        <v>144</v>
      </c>
      <c r="I7304" s="53">
        <v>51</v>
      </c>
      <c r="J7304" s="61">
        <v>1.56</v>
      </c>
      <c r="K7304" s="239">
        <f t="shared" si="409"/>
        <v>1.1760182735147116</v>
      </c>
    </row>
    <row r="7305" spans="4:11" x14ac:dyDescent="0.2">
      <c r="D7305" s="195" t="s">
        <v>440</v>
      </c>
      <c r="E7305" s="53" t="s">
        <v>221</v>
      </c>
      <c r="F7305" s="53" t="s">
        <v>146</v>
      </c>
      <c r="G7305" s="50" t="s">
        <v>138</v>
      </c>
      <c r="H7305" s="50" t="s">
        <v>144</v>
      </c>
      <c r="I7305" s="53">
        <v>42</v>
      </c>
      <c r="J7305" s="61">
        <v>0.86</v>
      </c>
      <c r="K7305" s="239">
        <f t="shared" si="409"/>
        <v>1.160781773026671</v>
      </c>
    </row>
    <row r="7306" spans="4:11" x14ac:dyDescent="0.2">
      <c r="D7306" s="195" t="s">
        <v>440</v>
      </c>
      <c r="E7306" s="53" t="s">
        <v>221</v>
      </c>
      <c r="F7306" s="53" t="s">
        <v>146</v>
      </c>
      <c r="G7306" s="50" t="s">
        <v>138</v>
      </c>
      <c r="H7306" s="50" t="s">
        <v>144</v>
      </c>
      <c r="I7306" s="53">
        <v>38</v>
      </c>
      <c r="J7306" s="61">
        <v>0.63</v>
      </c>
      <c r="K7306" s="239">
        <f t="shared" si="409"/>
        <v>1.1481265490596297</v>
      </c>
    </row>
    <row r="7307" spans="4:11" x14ac:dyDescent="0.2">
      <c r="D7307" s="195" t="s">
        <v>440</v>
      </c>
      <c r="E7307" s="53" t="s">
        <v>223</v>
      </c>
      <c r="F7307" s="53" t="s">
        <v>146</v>
      </c>
      <c r="G7307" s="50" t="s">
        <v>138</v>
      </c>
      <c r="H7307" s="50" t="s">
        <v>144</v>
      </c>
      <c r="I7307" s="53">
        <v>47</v>
      </c>
      <c r="J7307" s="61">
        <v>1.1299999999999999</v>
      </c>
      <c r="K7307" s="239">
        <f t="shared" si="409"/>
        <v>1.0883908189900118</v>
      </c>
    </row>
    <row r="7308" spans="4:11" x14ac:dyDescent="0.2">
      <c r="D7308" s="195" t="s">
        <v>440</v>
      </c>
      <c r="E7308" s="53" t="s">
        <v>223</v>
      </c>
      <c r="F7308" s="53" t="s">
        <v>146</v>
      </c>
      <c r="G7308" s="50" t="s">
        <v>138</v>
      </c>
      <c r="H7308" s="50" t="s">
        <v>144</v>
      </c>
      <c r="I7308" s="53">
        <v>40</v>
      </c>
      <c r="J7308" s="61">
        <v>0.71</v>
      </c>
      <c r="K7308" s="239">
        <f t="shared" si="409"/>
        <v>1.109375</v>
      </c>
    </row>
    <row r="7309" spans="4:11" x14ac:dyDescent="0.2">
      <c r="D7309" s="195" t="s">
        <v>440</v>
      </c>
      <c r="E7309" s="53" t="s">
        <v>223</v>
      </c>
      <c r="F7309" s="53" t="s">
        <v>146</v>
      </c>
      <c r="G7309" s="50" t="s">
        <v>138</v>
      </c>
      <c r="H7309" s="50" t="s">
        <v>144</v>
      </c>
      <c r="I7309" s="53">
        <v>41</v>
      </c>
      <c r="J7309" s="61">
        <v>0.67</v>
      </c>
      <c r="K7309" s="239">
        <f t="shared" si="409"/>
        <v>0.97212750830661188</v>
      </c>
    </row>
    <row r="7310" spans="4:11" x14ac:dyDescent="0.2">
      <c r="D7310" s="195" t="s">
        <v>440</v>
      </c>
      <c r="E7310" s="53" t="s">
        <v>223</v>
      </c>
      <c r="F7310" s="53" t="s">
        <v>146</v>
      </c>
      <c r="G7310" s="50" t="s">
        <v>138</v>
      </c>
      <c r="H7310" s="50" t="s">
        <v>144</v>
      </c>
      <c r="I7310" s="53">
        <v>39</v>
      </c>
      <c r="J7310" s="61">
        <v>0.64</v>
      </c>
      <c r="K7310" s="239">
        <f t="shared" si="409"/>
        <v>1.0789123215158718</v>
      </c>
    </row>
    <row r="7311" spans="4:11" x14ac:dyDescent="0.2">
      <c r="D7311" s="195" t="s">
        <v>440</v>
      </c>
      <c r="E7311" s="53" t="s">
        <v>223</v>
      </c>
      <c r="F7311" s="53" t="s">
        <v>146</v>
      </c>
      <c r="G7311" s="50" t="s">
        <v>138</v>
      </c>
      <c r="H7311" s="50" t="s">
        <v>144</v>
      </c>
      <c r="I7311" s="53">
        <v>44</v>
      </c>
      <c r="J7311" s="61">
        <v>0.94</v>
      </c>
      <c r="K7311" s="239">
        <f t="shared" si="409"/>
        <v>1.1034936138241924</v>
      </c>
    </row>
    <row r="7312" spans="4:11" x14ac:dyDescent="0.2">
      <c r="D7312" s="195" t="s">
        <v>440</v>
      </c>
      <c r="E7312" s="53" t="s">
        <v>223</v>
      </c>
      <c r="F7312" s="53" t="s">
        <v>146</v>
      </c>
      <c r="G7312" s="50" t="s">
        <v>138</v>
      </c>
      <c r="H7312" s="50" t="s">
        <v>144</v>
      </c>
      <c r="I7312" s="53">
        <v>37</v>
      </c>
      <c r="J7312" s="61">
        <v>0.53</v>
      </c>
      <c r="K7312" s="239">
        <f t="shared" si="409"/>
        <v>1.0463348666416599</v>
      </c>
    </row>
    <row r="7313" spans="4:11" x14ac:dyDescent="0.2">
      <c r="D7313" s="195" t="s">
        <v>440</v>
      </c>
      <c r="E7313" s="53" t="s">
        <v>223</v>
      </c>
      <c r="F7313" s="53" t="s">
        <v>146</v>
      </c>
      <c r="G7313" s="50" t="s">
        <v>138</v>
      </c>
      <c r="H7313" s="50" t="s">
        <v>144</v>
      </c>
      <c r="I7313" s="53">
        <v>41</v>
      </c>
      <c r="J7313" s="61">
        <v>0.79</v>
      </c>
      <c r="K7313" s="239">
        <f t="shared" si="409"/>
        <v>1.1462398978540649</v>
      </c>
    </row>
    <row r="7314" spans="4:11" x14ac:dyDescent="0.2">
      <c r="D7314" s="195" t="s">
        <v>440</v>
      </c>
      <c r="E7314" s="53" t="s">
        <v>223</v>
      </c>
      <c r="F7314" s="53" t="s">
        <v>146</v>
      </c>
      <c r="G7314" s="50" t="s">
        <v>138</v>
      </c>
      <c r="H7314" s="50" t="s">
        <v>144</v>
      </c>
      <c r="I7314" s="53">
        <v>47</v>
      </c>
      <c r="J7314" s="61">
        <v>1.17</v>
      </c>
      <c r="K7314" s="239">
        <f t="shared" si="409"/>
        <v>1.1269179276268264</v>
      </c>
    </row>
    <row r="7315" spans="4:11" x14ac:dyDescent="0.2">
      <c r="D7315" s="195" t="s">
        <v>440</v>
      </c>
      <c r="E7315" s="53" t="s">
        <v>223</v>
      </c>
      <c r="F7315" s="53" t="s">
        <v>146</v>
      </c>
      <c r="G7315" s="50" t="s">
        <v>138</v>
      </c>
      <c r="H7315" s="50" t="s">
        <v>144</v>
      </c>
      <c r="I7315" s="53">
        <v>45</v>
      </c>
      <c r="J7315" s="61">
        <v>1.01</v>
      </c>
      <c r="K7315" s="239">
        <f t="shared" si="409"/>
        <v>1.1083676268861453</v>
      </c>
    </row>
    <row r="7316" spans="4:11" x14ac:dyDescent="0.2">
      <c r="D7316" s="195" t="s">
        <v>440</v>
      </c>
      <c r="E7316" s="53" t="s">
        <v>223</v>
      </c>
      <c r="F7316" s="53" t="s">
        <v>146</v>
      </c>
      <c r="G7316" s="50" t="s">
        <v>138</v>
      </c>
      <c r="H7316" s="50" t="s">
        <v>144</v>
      </c>
      <c r="I7316" s="53">
        <v>46</v>
      </c>
      <c r="J7316" s="61">
        <v>1.07</v>
      </c>
      <c r="K7316" s="239">
        <f t="shared" si="409"/>
        <v>1.0992849510972302</v>
      </c>
    </row>
    <row r="7317" spans="4:11" x14ac:dyDescent="0.2">
      <c r="D7317" s="195" t="s">
        <v>440</v>
      </c>
      <c r="E7317" s="53" t="s">
        <v>223</v>
      </c>
      <c r="F7317" s="53" t="s">
        <v>146</v>
      </c>
      <c r="G7317" s="50" t="s">
        <v>138</v>
      </c>
      <c r="H7317" s="50" t="s">
        <v>144</v>
      </c>
      <c r="I7317" s="53">
        <v>40</v>
      </c>
      <c r="J7317" s="61">
        <v>0.66</v>
      </c>
      <c r="K7317" s="239">
        <f t="shared" si="409"/>
        <v>1.03125</v>
      </c>
    </row>
    <row r="7318" spans="4:11" x14ac:dyDescent="0.2">
      <c r="D7318" s="195" t="s">
        <v>440</v>
      </c>
      <c r="E7318" s="53" t="s">
        <v>223</v>
      </c>
      <c r="F7318" s="53" t="s">
        <v>146</v>
      </c>
      <c r="G7318" s="50" t="s">
        <v>138</v>
      </c>
      <c r="H7318" s="50" t="s">
        <v>144</v>
      </c>
      <c r="I7318" s="53">
        <v>39</v>
      </c>
      <c r="J7318" s="61">
        <v>0.64</v>
      </c>
      <c r="K7318" s="239">
        <f t="shared" si="409"/>
        <v>1.0789123215158718</v>
      </c>
    </row>
    <row r="7319" spans="4:11" x14ac:dyDescent="0.2">
      <c r="D7319" s="195" t="s">
        <v>440</v>
      </c>
      <c r="E7319" s="53" t="s">
        <v>186</v>
      </c>
      <c r="F7319" s="53" t="s">
        <v>146</v>
      </c>
      <c r="G7319" s="50" t="s">
        <v>138</v>
      </c>
      <c r="H7319" s="50" t="s">
        <v>144</v>
      </c>
      <c r="I7319" s="53">
        <v>51</v>
      </c>
      <c r="J7319" s="61">
        <v>1.59</v>
      </c>
      <c r="K7319" s="239">
        <f t="shared" si="409"/>
        <v>1.1986340095438406</v>
      </c>
    </row>
    <row r="7320" spans="4:11" x14ac:dyDescent="0.2">
      <c r="D7320" s="195" t="s">
        <v>440</v>
      </c>
      <c r="E7320" s="53" t="s">
        <v>186</v>
      </c>
      <c r="F7320" s="53" t="s">
        <v>146</v>
      </c>
      <c r="G7320" s="50" t="s">
        <v>138</v>
      </c>
      <c r="H7320" s="50" t="s">
        <v>144</v>
      </c>
      <c r="I7320" s="53">
        <v>47</v>
      </c>
      <c r="J7320" s="61">
        <v>1.51</v>
      </c>
      <c r="K7320" s="239">
        <f t="shared" si="409"/>
        <v>1.4543983510397502</v>
      </c>
    </row>
    <row r="7321" spans="4:11" x14ac:dyDescent="0.2">
      <c r="D7321" s="195" t="s">
        <v>440</v>
      </c>
      <c r="E7321" s="53" t="s">
        <v>186</v>
      </c>
      <c r="F7321" s="53" t="s">
        <v>146</v>
      </c>
      <c r="G7321" s="50" t="s">
        <v>138</v>
      </c>
      <c r="H7321" s="50" t="s">
        <v>144</v>
      </c>
      <c r="I7321" s="53">
        <v>44</v>
      </c>
      <c r="J7321" s="61">
        <v>1.0900000000000001</v>
      </c>
      <c r="K7321" s="239">
        <f t="shared" si="409"/>
        <v>1.2795830202854999</v>
      </c>
    </row>
    <row r="7322" spans="4:11" x14ac:dyDescent="0.2">
      <c r="D7322" s="195" t="s">
        <v>440</v>
      </c>
      <c r="E7322" s="53" t="s">
        <v>186</v>
      </c>
      <c r="F7322" s="53" t="s">
        <v>146</v>
      </c>
      <c r="G7322" s="50" t="s">
        <v>138</v>
      </c>
      <c r="H7322" s="50" t="s">
        <v>144</v>
      </c>
      <c r="I7322" s="53">
        <v>49</v>
      </c>
      <c r="J7322" s="61">
        <v>1.53</v>
      </c>
      <c r="K7322" s="239">
        <f t="shared" si="409"/>
        <v>1.3004785421040552</v>
      </c>
    </row>
    <row r="7323" spans="4:11" x14ac:dyDescent="0.2">
      <c r="D7323" s="195" t="s">
        <v>440</v>
      </c>
      <c r="E7323" s="53" t="s">
        <v>186</v>
      </c>
      <c r="F7323" s="53" t="s">
        <v>146</v>
      </c>
      <c r="G7323" s="50" t="s">
        <v>138</v>
      </c>
      <c r="H7323" s="50" t="s">
        <v>144</v>
      </c>
      <c r="I7323" s="53">
        <v>32</v>
      </c>
      <c r="J7323" s="61">
        <v>0.41</v>
      </c>
      <c r="K7323" s="239">
        <f t="shared" si="409"/>
        <v>1.251220703125</v>
      </c>
    </row>
    <row r="7324" spans="4:11" x14ac:dyDescent="0.2">
      <c r="D7324" s="195" t="s">
        <v>440</v>
      </c>
      <c r="E7324" s="53" t="s">
        <v>186</v>
      </c>
      <c r="F7324" s="53" t="s">
        <v>146</v>
      </c>
      <c r="G7324" s="50" t="s">
        <v>138</v>
      </c>
      <c r="H7324" s="50" t="s">
        <v>144</v>
      </c>
      <c r="I7324" s="53">
        <v>48</v>
      </c>
      <c r="J7324" s="61">
        <v>1.4</v>
      </c>
      <c r="K7324" s="239">
        <f t="shared" si="409"/>
        <v>1.2659143518518519</v>
      </c>
    </row>
    <row r="7325" spans="4:11" x14ac:dyDescent="0.2">
      <c r="D7325" s="195" t="s">
        <v>440</v>
      </c>
      <c r="E7325" s="53" t="s">
        <v>30</v>
      </c>
      <c r="F7325" s="53" t="s">
        <v>152</v>
      </c>
      <c r="G7325" s="50" t="s">
        <v>138</v>
      </c>
      <c r="H7325" s="50" t="s">
        <v>148</v>
      </c>
      <c r="I7325" s="53">
        <v>98</v>
      </c>
      <c r="J7325" s="61">
        <v>5.41</v>
      </c>
      <c r="K7325" s="239">
        <f t="shared" si="409"/>
        <v>0.57480301575024018</v>
      </c>
    </row>
    <row r="7326" spans="4:11" x14ac:dyDescent="0.2">
      <c r="D7326" s="195" t="s">
        <v>440</v>
      </c>
      <c r="E7326" s="53" t="s">
        <v>30</v>
      </c>
      <c r="F7326" s="53" t="s">
        <v>152</v>
      </c>
      <c r="G7326" s="50" t="s">
        <v>138</v>
      </c>
      <c r="H7326" s="50" t="s">
        <v>148</v>
      </c>
      <c r="I7326" s="53">
        <v>85</v>
      </c>
      <c r="J7326" s="61">
        <v>4.99</v>
      </c>
      <c r="K7326" s="239">
        <f t="shared" si="409"/>
        <v>0.81253816405454915</v>
      </c>
    </row>
    <row r="7327" spans="4:11" x14ac:dyDescent="0.2">
      <c r="D7327" s="195" t="s">
        <v>440</v>
      </c>
      <c r="E7327" s="53" t="s">
        <v>30</v>
      </c>
      <c r="F7327" s="53" t="s">
        <v>152</v>
      </c>
      <c r="G7327" s="50" t="s">
        <v>138</v>
      </c>
      <c r="H7327" s="50" t="s">
        <v>148</v>
      </c>
      <c r="I7327" s="53">
        <v>84</v>
      </c>
      <c r="J7327" s="61">
        <v>4.75</v>
      </c>
      <c r="K7327" s="239">
        <f t="shared" si="409"/>
        <v>0.8014118345750999</v>
      </c>
    </row>
    <row r="7328" spans="4:11" x14ac:dyDescent="0.2">
      <c r="D7328" s="195" t="s">
        <v>440</v>
      </c>
      <c r="E7328" s="53" t="s">
        <v>30</v>
      </c>
      <c r="F7328" s="53" t="s">
        <v>137</v>
      </c>
      <c r="G7328" s="50" t="s">
        <v>138</v>
      </c>
      <c r="H7328" s="50" t="s">
        <v>148</v>
      </c>
      <c r="I7328" s="53">
        <v>101</v>
      </c>
      <c r="J7328" s="61">
        <v>7.8</v>
      </c>
      <c r="K7328" s="239">
        <f t="shared" si="409"/>
        <v>0.75706031538356267</v>
      </c>
    </row>
    <row r="7329" spans="4:11" x14ac:dyDescent="0.2">
      <c r="D7329" s="195" t="s">
        <v>440</v>
      </c>
      <c r="E7329" s="53" t="s">
        <v>206</v>
      </c>
      <c r="F7329" s="53" t="s">
        <v>146</v>
      </c>
      <c r="G7329" s="50" t="s">
        <v>138</v>
      </c>
      <c r="H7329" s="50" t="s">
        <v>144</v>
      </c>
      <c r="I7329" s="53">
        <v>46</v>
      </c>
      <c r="J7329" s="61">
        <v>0.95</v>
      </c>
      <c r="K7329" s="239">
        <f t="shared" si="409"/>
        <v>0.97600065751623244</v>
      </c>
    </row>
    <row r="7330" spans="4:11" x14ac:dyDescent="0.2">
      <c r="D7330" s="195" t="s">
        <v>440</v>
      </c>
      <c r="E7330" s="53" t="s">
        <v>206</v>
      </c>
      <c r="F7330" s="53" t="s">
        <v>146</v>
      </c>
      <c r="G7330" s="50" t="s">
        <v>138</v>
      </c>
      <c r="H7330" s="50" t="s">
        <v>144</v>
      </c>
      <c r="I7330" s="53">
        <v>40</v>
      </c>
      <c r="J7330" s="61">
        <v>0.56000000000000005</v>
      </c>
      <c r="K7330" s="239">
        <f t="shared" ref="K7330:K7393" si="410">IF(J7330="","",(J7330*100000)/(I7330^3))</f>
        <v>0.87500000000000011</v>
      </c>
    </row>
    <row r="7331" spans="4:11" x14ac:dyDescent="0.2">
      <c r="D7331" s="195" t="s">
        <v>440</v>
      </c>
      <c r="E7331" s="53" t="s">
        <v>206</v>
      </c>
      <c r="F7331" s="53" t="s">
        <v>146</v>
      </c>
      <c r="G7331" s="50" t="s">
        <v>138</v>
      </c>
      <c r="H7331" s="50" t="s">
        <v>144</v>
      </c>
      <c r="I7331" s="53">
        <v>43</v>
      </c>
      <c r="J7331" s="61">
        <v>0.72</v>
      </c>
      <c r="K7331" s="239">
        <f t="shared" si="410"/>
        <v>0.90558064069830324</v>
      </c>
    </row>
    <row r="7332" spans="4:11" x14ac:dyDescent="0.2">
      <c r="D7332" s="195" t="s">
        <v>440</v>
      </c>
      <c r="E7332" s="53" t="s">
        <v>206</v>
      </c>
      <c r="F7332" s="53" t="s">
        <v>146</v>
      </c>
      <c r="G7332" s="50" t="s">
        <v>138</v>
      </c>
      <c r="H7332" s="50" t="s">
        <v>144</v>
      </c>
      <c r="I7332" s="53">
        <v>47</v>
      </c>
      <c r="J7332" s="61">
        <v>0.93</v>
      </c>
      <c r="K7332" s="239">
        <f t="shared" si="410"/>
        <v>0.89575527580593894</v>
      </c>
    </row>
    <row r="7333" spans="4:11" x14ac:dyDescent="0.2">
      <c r="D7333" s="195" t="s">
        <v>440</v>
      </c>
      <c r="E7333" s="53" t="s">
        <v>206</v>
      </c>
      <c r="F7333" s="53" t="s">
        <v>146</v>
      </c>
      <c r="G7333" s="50" t="s">
        <v>138</v>
      </c>
      <c r="H7333" s="50" t="s">
        <v>144</v>
      </c>
      <c r="I7333" s="53">
        <v>52</v>
      </c>
      <c r="J7333" s="61">
        <v>1.22</v>
      </c>
      <c r="K7333" s="239">
        <f t="shared" si="410"/>
        <v>0.8676604460628129</v>
      </c>
    </row>
    <row r="7334" spans="4:11" x14ac:dyDescent="0.2">
      <c r="D7334" s="195" t="s">
        <v>440</v>
      </c>
      <c r="E7334" s="53" t="s">
        <v>206</v>
      </c>
      <c r="F7334" s="53" t="s">
        <v>146</v>
      </c>
      <c r="G7334" s="50" t="s">
        <v>138</v>
      </c>
      <c r="H7334" s="50" t="s">
        <v>144</v>
      </c>
      <c r="I7334" s="53">
        <v>43</v>
      </c>
      <c r="J7334" s="61">
        <v>0.75</v>
      </c>
      <c r="K7334" s="239">
        <f t="shared" si="410"/>
        <v>0.9433131673940659</v>
      </c>
    </row>
    <row r="7335" spans="4:11" x14ac:dyDescent="0.2">
      <c r="D7335" s="195" t="s">
        <v>440</v>
      </c>
      <c r="E7335" s="53" t="s">
        <v>206</v>
      </c>
      <c r="F7335" s="53" t="s">
        <v>146</v>
      </c>
      <c r="G7335" s="50" t="s">
        <v>138</v>
      </c>
      <c r="H7335" s="50" t="s">
        <v>144</v>
      </c>
      <c r="I7335" s="53">
        <v>55</v>
      </c>
      <c r="J7335" s="61">
        <v>1.42</v>
      </c>
      <c r="K7335" s="239">
        <f t="shared" si="410"/>
        <v>0.85349361382419231</v>
      </c>
    </row>
    <row r="7336" spans="4:11" x14ac:dyDescent="0.2">
      <c r="D7336" s="195" t="s">
        <v>440</v>
      </c>
      <c r="E7336" s="53" t="s">
        <v>206</v>
      </c>
      <c r="F7336" s="53" t="s">
        <v>146</v>
      </c>
      <c r="G7336" s="50" t="s">
        <v>138</v>
      </c>
      <c r="H7336" s="50" t="s">
        <v>144</v>
      </c>
      <c r="I7336" s="53">
        <v>52</v>
      </c>
      <c r="J7336" s="61">
        <v>1.62</v>
      </c>
      <c r="K7336" s="239">
        <f t="shared" si="410"/>
        <v>1.1521392808375057</v>
      </c>
    </row>
    <row r="7337" spans="4:11" x14ac:dyDescent="0.2">
      <c r="D7337" s="195" t="s">
        <v>440</v>
      </c>
      <c r="E7337" s="53" t="s">
        <v>206</v>
      </c>
      <c r="F7337" s="53" t="s">
        <v>146</v>
      </c>
      <c r="G7337" s="50" t="s">
        <v>138</v>
      </c>
      <c r="H7337" s="50" t="s">
        <v>144</v>
      </c>
      <c r="I7337" s="53">
        <v>41</v>
      </c>
      <c r="J7337" s="61">
        <v>0.61</v>
      </c>
      <c r="K7337" s="239">
        <f t="shared" si="410"/>
        <v>0.88507131353288548</v>
      </c>
    </row>
    <row r="7338" spans="4:11" x14ac:dyDescent="0.2">
      <c r="D7338" s="195" t="s">
        <v>440</v>
      </c>
      <c r="E7338" s="53" t="s">
        <v>206</v>
      </c>
      <c r="F7338" s="53" t="s">
        <v>146</v>
      </c>
      <c r="G7338" s="50" t="s">
        <v>138</v>
      </c>
      <c r="H7338" s="50" t="s">
        <v>144</v>
      </c>
      <c r="I7338" s="53">
        <v>57</v>
      </c>
      <c r="J7338" s="61">
        <v>1.84</v>
      </c>
      <c r="K7338" s="239">
        <f t="shared" si="410"/>
        <v>0.99355807184936795</v>
      </c>
    </row>
    <row r="7339" spans="4:11" x14ac:dyDescent="0.2">
      <c r="D7339" s="195" t="s">
        <v>440</v>
      </c>
      <c r="E7339" s="53" t="s">
        <v>206</v>
      </c>
      <c r="F7339" s="53" t="s">
        <v>146</v>
      </c>
      <c r="G7339" s="50" t="s">
        <v>138</v>
      </c>
      <c r="H7339" s="50" t="s">
        <v>144</v>
      </c>
      <c r="I7339" s="53">
        <v>50</v>
      </c>
      <c r="J7339" s="61">
        <v>1.23</v>
      </c>
      <c r="K7339" s="239">
        <f t="shared" si="410"/>
        <v>0.98399999999999999</v>
      </c>
    </row>
    <row r="7340" spans="4:11" x14ac:dyDescent="0.2">
      <c r="D7340" s="195" t="s">
        <v>440</v>
      </c>
      <c r="E7340" s="53" t="s">
        <v>206</v>
      </c>
      <c r="F7340" s="53" t="s">
        <v>146</v>
      </c>
      <c r="G7340" s="50" t="s">
        <v>138</v>
      </c>
      <c r="H7340" s="50" t="s">
        <v>144</v>
      </c>
      <c r="I7340" s="53">
        <v>42</v>
      </c>
      <c r="J7340" s="61">
        <v>0.49</v>
      </c>
      <c r="K7340" s="239">
        <f t="shared" si="410"/>
        <v>0.66137566137566139</v>
      </c>
    </row>
    <row r="7341" spans="4:11" x14ac:dyDescent="0.2">
      <c r="D7341" s="195" t="s">
        <v>440</v>
      </c>
      <c r="E7341" s="53" t="s">
        <v>206</v>
      </c>
      <c r="F7341" s="53" t="s">
        <v>146</v>
      </c>
      <c r="G7341" s="50" t="s">
        <v>138</v>
      </c>
      <c r="H7341" s="50" t="s">
        <v>144</v>
      </c>
      <c r="I7341" s="53">
        <v>49</v>
      </c>
      <c r="J7341" s="61">
        <v>1.04</v>
      </c>
      <c r="K7341" s="239">
        <f t="shared" si="410"/>
        <v>0.88398541424066501</v>
      </c>
    </row>
    <row r="7342" spans="4:11" x14ac:dyDescent="0.2">
      <c r="D7342" s="195" t="s">
        <v>440</v>
      </c>
      <c r="E7342" s="53" t="s">
        <v>206</v>
      </c>
      <c r="F7342" s="53" t="s">
        <v>146</v>
      </c>
      <c r="G7342" s="50" t="s">
        <v>138</v>
      </c>
      <c r="H7342" s="50" t="s">
        <v>144</v>
      </c>
      <c r="I7342" s="53">
        <v>58</v>
      </c>
      <c r="J7342" s="61">
        <v>2.04</v>
      </c>
      <c r="K7342" s="239">
        <f t="shared" si="410"/>
        <v>1.0455533232194842</v>
      </c>
    </row>
    <row r="7343" spans="4:11" x14ac:dyDescent="0.2">
      <c r="D7343" s="195" t="s">
        <v>440</v>
      </c>
      <c r="E7343" s="53" t="s">
        <v>206</v>
      </c>
      <c r="F7343" s="53" t="s">
        <v>146</v>
      </c>
      <c r="G7343" s="50" t="s">
        <v>138</v>
      </c>
      <c r="H7343" s="50" t="s">
        <v>144</v>
      </c>
      <c r="I7343" s="53">
        <v>52</v>
      </c>
      <c r="J7343" s="61">
        <v>1.25</v>
      </c>
      <c r="K7343" s="239">
        <f t="shared" si="410"/>
        <v>0.88899635867091487</v>
      </c>
    </row>
    <row r="7344" spans="4:11" x14ac:dyDescent="0.2">
      <c r="D7344" s="195" t="s">
        <v>440</v>
      </c>
      <c r="E7344" s="53" t="s">
        <v>206</v>
      </c>
      <c r="F7344" s="53" t="s">
        <v>146</v>
      </c>
      <c r="G7344" s="50" t="s">
        <v>138</v>
      </c>
      <c r="H7344" s="50" t="s">
        <v>144</v>
      </c>
      <c r="I7344" s="53">
        <v>45</v>
      </c>
      <c r="J7344" s="61">
        <v>0.91</v>
      </c>
      <c r="K7344" s="239">
        <f t="shared" si="410"/>
        <v>0.99862825788751719</v>
      </c>
    </row>
    <row r="7345" spans="4:11" x14ac:dyDescent="0.2">
      <c r="D7345" s="195" t="s">
        <v>440</v>
      </c>
      <c r="E7345" s="53" t="s">
        <v>206</v>
      </c>
      <c r="F7345" s="53" t="s">
        <v>146</v>
      </c>
      <c r="G7345" s="50" t="s">
        <v>138</v>
      </c>
      <c r="H7345" s="50" t="s">
        <v>144</v>
      </c>
      <c r="I7345" s="53">
        <v>49</v>
      </c>
      <c r="J7345" s="61">
        <v>1.06</v>
      </c>
      <c r="K7345" s="239">
        <f t="shared" si="410"/>
        <v>0.90098513374529321</v>
      </c>
    </row>
    <row r="7346" spans="4:11" x14ac:dyDescent="0.2">
      <c r="D7346" s="195" t="s">
        <v>440</v>
      </c>
      <c r="E7346" s="53" t="s">
        <v>206</v>
      </c>
      <c r="F7346" s="53" t="s">
        <v>146</v>
      </c>
      <c r="G7346" s="50" t="s">
        <v>138</v>
      </c>
      <c r="H7346" s="50" t="s">
        <v>144</v>
      </c>
      <c r="I7346" s="53">
        <v>54</v>
      </c>
      <c r="J7346" s="61">
        <v>1.4</v>
      </c>
      <c r="K7346" s="239">
        <f t="shared" si="410"/>
        <v>0.88909210994259003</v>
      </c>
    </row>
    <row r="7347" spans="4:11" x14ac:dyDescent="0.2">
      <c r="D7347" s="195" t="s">
        <v>440</v>
      </c>
      <c r="E7347" s="53" t="s">
        <v>206</v>
      </c>
      <c r="F7347" s="53" t="s">
        <v>146</v>
      </c>
      <c r="G7347" s="50" t="s">
        <v>138</v>
      </c>
      <c r="H7347" s="50" t="s">
        <v>144</v>
      </c>
      <c r="I7347" s="53">
        <v>54</v>
      </c>
      <c r="J7347" s="61">
        <v>1.53</v>
      </c>
      <c r="K7347" s="239">
        <f t="shared" si="410"/>
        <v>0.97165066300868774</v>
      </c>
    </row>
    <row r="7348" spans="4:11" x14ac:dyDescent="0.2">
      <c r="D7348" s="195" t="s">
        <v>440</v>
      </c>
      <c r="E7348" s="53" t="s">
        <v>206</v>
      </c>
      <c r="F7348" s="53" t="s">
        <v>146</v>
      </c>
      <c r="G7348" s="50" t="s">
        <v>138</v>
      </c>
      <c r="H7348" s="50" t="s">
        <v>144</v>
      </c>
      <c r="I7348" s="53">
        <v>62</v>
      </c>
      <c r="J7348" s="61">
        <v>2.9</v>
      </c>
      <c r="K7348" s="239">
        <f t="shared" si="410"/>
        <v>1.216810446107885</v>
      </c>
    </row>
    <row r="7349" spans="4:11" x14ac:dyDescent="0.2">
      <c r="D7349" s="195" t="s">
        <v>440</v>
      </c>
      <c r="E7349" s="53" t="s">
        <v>206</v>
      </c>
      <c r="F7349" s="53" t="s">
        <v>146</v>
      </c>
      <c r="G7349" s="50" t="s">
        <v>138</v>
      </c>
      <c r="H7349" s="50" t="s">
        <v>144</v>
      </c>
      <c r="I7349" s="53">
        <v>44</v>
      </c>
      <c r="J7349" s="61">
        <v>0.76</v>
      </c>
      <c r="K7349" s="239">
        <f t="shared" si="410"/>
        <v>0.89218632607062354</v>
      </c>
    </row>
    <row r="7350" spans="4:11" x14ac:dyDescent="0.2">
      <c r="D7350" s="195" t="s">
        <v>440</v>
      </c>
      <c r="E7350" s="53" t="s">
        <v>206</v>
      </c>
      <c r="F7350" s="53" t="s">
        <v>146</v>
      </c>
      <c r="G7350" s="50" t="s">
        <v>138</v>
      </c>
      <c r="H7350" s="50" t="s">
        <v>144</v>
      </c>
      <c r="I7350" s="53">
        <v>57</v>
      </c>
      <c r="J7350" s="61">
        <v>1.65</v>
      </c>
      <c r="K7350" s="239">
        <f t="shared" si="410"/>
        <v>0.8909624013866615</v>
      </c>
    </row>
    <row r="7351" spans="4:11" x14ac:dyDescent="0.2">
      <c r="D7351" s="195" t="s">
        <v>440</v>
      </c>
      <c r="E7351" s="53" t="s">
        <v>206</v>
      </c>
      <c r="F7351" s="53" t="s">
        <v>146</v>
      </c>
      <c r="G7351" s="50" t="s">
        <v>138</v>
      </c>
      <c r="H7351" s="50" t="s">
        <v>144</v>
      </c>
      <c r="I7351" s="53">
        <v>54</v>
      </c>
      <c r="J7351" s="61">
        <v>1.63</v>
      </c>
      <c r="K7351" s="239">
        <f t="shared" si="410"/>
        <v>1.0351572422903013</v>
      </c>
    </row>
    <row r="7352" spans="4:11" x14ac:dyDescent="0.2">
      <c r="D7352" s="195" t="s">
        <v>440</v>
      </c>
      <c r="E7352" s="53" t="s">
        <v>206</v>
      </c>
      <c r="F7352" s="53" t="s">
        <v>146</v>
      </c>
      <c r="G7352" s="50" t="s">
        <v>138</v>
      </c>
      <c r="H7352" s="50" t="s">
        <v>144</v>
      </c>
      <c r="I7352" s="53">
        <v>63</v>
      </c>
      <c r="J7352" s="61">
        <v>2.33</v>
      </c>
      <c r="K7352" s="239">
        <f t="shared" si="410"/>
        <v>0.93182481693441632</v>
      </c>
    </row>
    <row r="7353" spans="4:11" x14ac:dyDescent="0.2">
      <c r="D7353" s="195" t="s">
        <v>440</v>
      </c>
      <c r="E7353" s="53" t="s">
        <v>66</v>
      </c>
      <c r="F7353" s="53" t="s">
        <v>146</v>
      </c>
      <c r="G7353" s="50" t="s">
        <v>138</v>
      </c>
      <c r="H7353" s="50" t="s">
        <v>144</v>
      </c>
      <c r="I7353" s="53">
        <v>44</v>
      </c>
      <c r="J7353" s="61">
        <v>0.89</v>
      </c>
      <c r="K7353" s="239">
        <f t="shared" si="410"/>
        <v>1.0447971450037565</v>
      </c>
    </row>
    <row r="7354" spans="4:11" x14ac:dyDescent="0.2">
      <c r="D7354" s="195" t="s">
        <v>440</v>
      </c>
      <c r="E7354" s="53" t="s">
        <v>66</v>
      </c>
      <c r="F7354" s="53" t="s">
        <v>146</v>
      </c>
      <c r="G7354" s="50" t="s">
        <v>138</v>
      </c>
      <c r="H7354" s="50" t="s">
        <v>144</v>
      </c>
      <c r="I7354" s="53">
        <v>41</v>
      </c>
      <c r="J7354" s="61">
        <v>0.57999999999999996</v>
      </c>
      <c r="K7354" s="239">
        <f t="shared" si="410"/>
        <v>0.84154321614602212</v>
      </c>
    </row>
    <row r="7355" spans="4:11" x14ac:dyDescent="0.2">
      <c r="D7355" s="195" t="s">
        <v>440</v>
      </c>
      <c r="E7355" s="53" t="s">
        <v>66</v>
      </c>
      <c r="F7355" s="53" t="s">
        <v>146</v>
      </c>
      <c r="G7355" s="50" t="s">
        <v>138</v>
      </c>
      <c r="H7355" s="50" t="s">
        <v>144</v>
      </c>
      <c r="I7355" s="53">
        <v>45</v>
      </c>
      <c r="J7355" s="61">
        <v>0.9</v>
      </c>
      <c r="K7355" s="239">
        <f t="shared" si="410"/>
        <v>0.98765432098765427</v>
      </c>
    </row>
    <row r="7356" spans="4:11" x14ac:dyDescent="0.2">
      <c r="D7356" s="195" t="s">
        <v>440</v>
      </c>
      <c r="E7356" s="53" t="s">
        <v>66</v>
      </c>
      <c r="F7356" s="53" t="s">
        <v>146</v>
      </c>
      <c r="G7356" s="50" t="s">
        <v>138</v>
      </c>
      <c r="H7356" s="50" t="s">
        <v>144</v>
      </c>
      <c r="I7356" s="53">
        <v>48</v>
      </c>
      <c r="J7356" s="61">
        <v>0.67</v>
      </c>
      <c r="K7356" s="239">
        <f t="shared" si="410"/>
        <v>0.60583043981481477</v>
      </c>
    </row>
    <row r="7357" spans="4:11" x14ac:dyDescent="0.2">
      <c r="D7357" s="195" t="s">
        <v>440</v>
      </c>
      <c r="E7357" s="53" t="s">
        <v>66</v>
      </c>
      <c r="F7357" s="53" t="s">
        <v>146</v>
      </c>
      <c r="G7357" s="50" t="s">
        <v>138</v>
      </c>
      <c r="H7357" s="50" t="s">
        <v>144</v>
      </c>
      <c r="I7357" s="53">
        <v>49</v>
      </c>
      <c r="J7357" s="61">
        <v>1.17</v>
      </c>
      <c r="K7357" s="239">
        <f t="shared" si="410"/>
        <v>0.99448359102074813</v>
      </c>
    </row>
    <row r="7358" spans="4:11" x14ac:dyDescent="0.2">
      <c r="D7358" s="195" t="s">
        <v>440</v>
      </c>
      <c r="E7358" s="53" t="s">
        <v>66</v>
      </c>
      <c r="F7358" s="53" t="s">
        <v>146</v>
      </c>
      <c r="G7358" s="50" t="s">
        <v>138</v>
      </c>
      <c r="H7358" s="50" t="s">
        <v>144</v>
      </c>
      <c r="I7358" s="53">
        <v>42</v>
      </c>
      <c r="J7358" s="61">
        <v>0.85</v>
      </c>
      <c r="K7358" s="239">
        <f t="shared" si="410"/>
        <v>1.1472843105496167</v>
      </c>
    </row>
    <row r="7359" spans="4:11" x14ac:dyDescent="0.2">
      <c r="D7359" s="195" t="s">
        <v>440</v>
      </c>
      <c r="E7359" s="53" t="s">
        <v>66</v>
      </c>
      <c r="F7359" s="53" t="s">
        <v>146</v>
      </c>
      <c r="G7359" s="50" t="s">
        <v>138</v>
      </c>
      <c r="H7359" s="50" t="s">
        <v>144</v>
      </c>
      <c r="I7359" s="53">
        <v>43</v>
      </c>
      <c r="J7359" s="61">
        <v>0.87</v>
      </c>
      <c r="K7359" s="239">
        <f t="shared" si="410"/>
        <v>1.0942432741771164</v>
      </c>
    </row>
    <row r="7360" spans="4:11" x14ac:dyDescent="0.2">
      <c r="D7360" s="195" t="s">
        <v>440</v>
      </c>
      <c r="E7360" s="53" t="s">
        <v>66</v>
      </c>
      <c r="F7360" s="53" t="s">
        <v>146</v>
      </c>
      <c r="G7360" s="50" t="s">
        <v>138</v>
      </c>
      <c r="H7360" s="50" t="s">
        <v>144</v>
      </c>
      <c r="I7360" s="53">
        <v>45</v>
      </c>
      <c r="J7360" s="61">
        <v>0.99</v>
      </c>
      <c r="K7360" s="239">
        <f t="shared" si="410"/>
        <v>1.0864197530864197</v>
      </c>
    </row>
    <row r="7361" spans="4:11" x14ac:dyDescent="0.2">
      <c r="D7361" s="195" t="s">
        <v>440</v>
      </c>
      <c r="E7361" s="53" t="s">
        <v>66</v>
      </c>
      <c r="F7361" s="53" t="s">
        <v>146</v>
      </c>
      <c r="G7361" s="50" t="s">
        <v>138</v>
      </c>
      <c r="H7361" s="50" t="s">
        <v>144</v>
      </c>
      <c r="I7361" s="53">
        <v>41</v>
      </c>
      <c r="J7361" s="61">
        <v>0.73</v>
      </c>
      <c r="K7361" s="239">
        <f t="shared" si="410"/>
        <v>1.0591837030803384</v>
      </c>
    </row>
    <row r="7362" spans="4:11" x14ac:dyDescent="0.2">
      <c r="D7362" s="195" t="s">
        <v>440</v>
      </c>
      <c r="E7362" s="53" t="s">
        <v>66</v>
      </c>
      <c r="F7362" s="53" t="s">
        <v>146</v>
      </c>
      <c r="G7362" s="50" t="s">
        <v>138</v>
      </c>
      <c r="H7362" s="50" t="s">
        <v>144</v>
      </c>
      <c r="I7362" s="53">
        <v>43</v>
      </c>
      <c r="J7362" s="61">
        <v>0.83</v>
      </c>
      <c r="K7362" s="239">
        <f t="shared" si="410"/>
        <v>1.0439332385827662</v>
      </c>
    </row>
    <row r="7363" spans="4:11" x14ac:dyDescent="0.2">
      <c r="D7363" s="195" t="s">
        <v>440</v>
      </c>
      <c r="E7363" s="53" t="s">
        <v>66</v>
      </c>
      <c r="F7363" s="53" t="s">
        <v>146</v>
      </c>
      <c r="G7363" s="50" t="s">
        <v>138</v>
      </c>
      <c r="H7363" s="50" t="s">
        <v>144</v>
      </c>
      <c r="I7363" s="53">
        <v>45</v>
      </c>
      <c r="J7363" s="61">
        <v>1</v>
      </c>
      <c r="K7363" s="239">
        <f t="shared" si="410"/>
        <v>1.0973936899862826</v>
      </c>
    </row>
    <row r="7364" spans="4:11" x14ac:dyDescent="0.2">
      <c r="D7364" s="195" t="s">
        <v>440</v>
      </c>
      <c r="E7364" s="53" t="s">
        <v>66</v>
      </c>
      <c r="F7364" s="53" t="s">
        <v>146</v>
      </c>
      <c r="G7364" s="50" t="s">
        <v>138</v>
      </c>
      <c r="H7364" s="50" t="s">
        <v>144</v>
      </c>
      <c r="I7364" s="53">
        <v>47</v>
      </c>
      <c r="J7364" s="61">
        <v>1.1499999999999999</v>
      </c>
      <c r="K7364" s="239">
        <f t="shared" si="410"/>
        <v>1.107654373308419</v>
      </c>
    </row>
    <row r="7365" spans="4:11" x14ac:dyDescent="0.2">
      <c r="D7365" s="195" t="s">
        <v>440</v>
      </c>
      <c r="E7365" s="53" t="s">
        <v>66</v>
      </c>
      <c r="F7365" s="53" t="s">
        <v>146</v>
      </c>
      <c r="G7365" s="50" t="s">
        <v>138</v>
      </c>
      <c r="H7365" s="50" t="s">
        <v>144</v>
      </c>
      <c r="I7365" s="53">
        <v>50</v>
      </c>
      <c r="J7365" s="61">
        <v>1.48</v>
      </c>
      <c r="K7365" s="239">
        <f t="shared" si="410"/>
        <v>1.1839999999999999</v>
      </c>
    </row>
    <row r="7366" spans="4:11" x14ac:dyDescent="0.2">
      <c r="D7366" s="195" t="s">
        <v>440</v>
      </c>
      <c r="E7366" s="53" t="s">
        <v>66</v>
      </c>
      <c r="F7366" s="53" t="s">
        <v>146</v>
      </c>
      <c r="G7366" s="50" t="s">
        <v>138</v>
      </c>
      <c r="H7366" s="50" t="s">
        <v>144</v>
      </c>
      <c r="I7366" s="53">
        <v>39</v>
      </c>
      <c r="J7366" s="61">
        <v>0.64</v>
      </c>
      <c r="K7366" s="239">
        <f t="shared" si="410"/>
        <v>1.0789123215158718</v>
      </c>
    </row>
    <row r="7367" spans="4:11" x14ac:dyDescent="0.2">
      <c r="D7367" s="195" t="s">
        <v>440</v>
      </c>
      <c r="E7367" s="53" t="s">
        <v>66</v>
      </c>
      <c r="F7367" s="53" t="s">
        <v>146</v>
      </c>
      <c r="G7367" s="50" t="s">
        <v>138</v>
      </c>
      <c r="H7367" s="50" t="s">
        <v>144</v>
      </c>
      <c r="I7367" s="53">
        <v>50</v>
      </c>
      <c r="J7367" s="61">
        <v>1.47</v>
      </c>
      <c r="K7367" s="239">
        <f t="shared" si="410"/>
        <v>1.1759999999999999</v>
      </c>
    </row>
    <row r="7368" spans="4:11" x14ac:dyDescent="0.2">
      <c r="D7368" s="195" t="s">
        <v>440</v>
      </c>
      <c r="E7368" s="53" t="s">
        <v>66</v>
      </c>
      <c r="F7368" s="53" t="s">
        <v>146</v>
      </c>
      <c r="G7368" s="50" t="s">
        <v>138</v>
      </c>
      <c r="H7368" s="50" t="s">
        <v>144</v>
      </c>
      <c r="I7368" s="53">
        <v>45</v>
      </c>
      <c r="J7368" s="61">
        <v>0.95</v>
      </c>
      <c r="K7368" s="239">
        <f t="shared" si="410"/>
        <v>1.0425240054869684</v>
      </c>
    </row>
    <row r="7369" spans="4:11" x14ac:dyDescent="0.2">
      <c r="D7369" s="195" t="s">
        <v>440</v>
      </c>
      <c r="E7369" s="53" t="s">
        <v>66</v>
      </c>
      <c r="F7369" s="53" t="s">
        <v>146</v>
      </c>
      <c r="G7369" s="50" t="s">
        <v>138</v>
      </c>
      <c r="H7369" s="50" t="s">
        <v>144</v>
      </c>
      <c r="I7369" s="53">
        <v>47</v>
      </c>
      <c r="J7369" s="61">
        <v>1.1399999999999999</v>
      </c>
      <c r="K7369" s="239">
        <f t="shared" si="410"/>
        <v>1.0980225961492154</v>
      </c>
    </row>
    <row r="7370" spans="4:11" x14ac:dyDescent="0.2">
      <c r="D7370" s="195" t="s">
        <v>440</v>
      </c>
      <c r="E7370" s="53" t="s">
        <v>66</v>
      </c>
      <c r="F7370" s="53" t="s">
        <v>146</v>
      </c>
      <c r="G7370" s="50" t="s">
        <v>138</v>
      </c>
      <c r="H7370" s="50" t="s">
        <v>144</v>
      </c>
      <c r="I7370" s="53">
        <v>50</v>
      </c>
      <c r="J7370" s="61">
        <v>1.47</v>
      </c>
      <c r="K7370" s="239">
        <f t="shared" si="410"/>
        <v>1.1759999999999999</v>
      </c>
    </row>
    <row r="7371" spans="4:11" x14ac:dyDescent="0.2">
      <c r="D7371" s="195" t="s">
        <v>440</v>
      </c>
      <c r="E7371" s="53" t="s">
        <v>66</v>
      </c>
      <c r="F7371" s="53" t="s">
        <v>146</v>
      </c>
      <c r="G7371" s="50" t="s">
        <v>138</v>
      </c>
      <c r="H7371" s="50" t="s">
        <v>144</v>
      </c>
      <c r="I7371" s="53">
        <v>51</v>
      </c>
      <c r="J7371" s="61">
        <v>1.42</v>
      </c>
      <c r="K7371" s="239">
        <f t="shared" si="410"/>
        <v>1.0704781720454426</v>
      </c>
    </row>
    <row r="7372" spans="4:11" x14ac:dyDescent="0.2">
      <c r="D7372" s="195" t="s">
        <v>440</v>
      </c>
      <c r="E7372" s="53" t="s">
        <v>66</v>
      </c>
      <c r="F7372" s="53" t="s">
        <v>146</v>
      </c>
      <c r="G7372" s="50" t="s">
        <v>138</v>
      </c>
      <c r="H7372" s="50" t="s">
        <v>144</v>
      </c>
      <c r="I7372" s="53">
        <v>41</v>
      </c>
      <c r="J7372" s="61">
        <v>0.75</v>
      </c>
      <c r="K7372" s="239">
        <f t="shared" si="410"/>
        <v>1.0882024346715804</v>
      </c>
    </row>
    <row r="7373" spans="4:11" x14ac:dyDescent="0.2">
      <c r="D7373" s="195" t="s">
        <v>440</v>
      </c>
      <c r="E7373" s="53" t="s">
        <v>66</v>
      </c>
      <c r="F7373" s="53" t="s">
        <v>146</v>
      </c>
      <c r="G7373" s="50" t="s">
        <v>138</v>
      </c>
      <c r="H7373" s="50" t="s">
        <v>144</v>
      </c>
      <c r="I7373" s="53">
        <v>43</v>
      </c>
      <c r="J7373" s="61">
        <v>0.94</v>
      </c>
      <c r="K7373" s="239">
        <f t="shared" si="410"/>
        <v>1.1822858364672293</v>
      </c>
    </row>
    <row r="7374" spans="4:11" x14ac:dyDescent="0.2">
      <c r="D7374" s="195" t="s">
        <v>440</v>
      </c>
      <c r="E7374" s="53" t="s">
        <v>66</v>
      </c>
      <c r="F7374" s="53" t="s">
        <v>146</v>
      </c>
      <c r="G7374" s="50" t="s">
        <v>138</v>
      </c>
      <c r="H7374" s="50" t="s">
        <v>144</v>
      </c>
      <c r="I7374" s="53">
        <v>46</v>
      </c>
      <c r="J7374" s="61">
        <v>1.04</v>
      </c>
      <c r="K7374" s="239">
        <f t="shared" si="410"/>
        <v>1.0684638777019808</v>
      </c>
    </row>
    <row r="7375" spans="4:11" x14ac:dyDescent="0.2">
      <c r="D7375" s="195" t="s">
        <v>440</v>
      </c>
      <c r="E7375" s="53" t="s">
        <v>66</v>
      </c>
      <c r="F7375" s="53" t="s">
        <v>146</v>
      </c>
      <c r="G7375" s="50" t="s">
        <v>138</v>
      </c>
      <c r="H7375" s="50" t="s">
        <v>144</v>
      </c>
      <c r="I7375" s="53">
        <v>47</v>
      </c>
      <c r="J7375" s="61">
        <v>1.2</v>
      </c>
      <c r="K7375" s="239">
        <f t="shared" si="410"/>
        <v>1.1558132591044374</v>
      </c>
    </row>
    <row r="7376" spans="4:11" x14ac:dyDescent="0.2">
      <c r="D7376" s="195" t="s">
        <v>440</v>
      </c>
      <c r="E7376" s="53" t="s">
        <v>66</v>
      </c>
      <c r="F7376" s="53" t="s">
        <v>146</v>
      </c>
      <c r="G7376" s="50" t="s">
        <v>138</v>
      </c>
      <c r="H7376" s="50" t="s">
        <v>144</v>
      </c>
      <c r="I7376" s="53">
        <v>44</v>
      </c>
      <c r="J7376" s="61">
        <v>0.93</v>
      </c>
      <c r="K7376" s="239">
        <f t="shared" si="410"/>
        <v>1.0917543200601052</v>
      </c>
    </row>
    <row r="7377" spans="4:11" x14ac:dyDescent="0.2">
      <c r="D7377" s="195" t="s">
        <v>440</v>
      </c>
      <c r="E7377" s="53" t="s">
        <v>66</v>
      </c>
      <c r="F7377" s="53" t="s">
        <v>152</v>
      </c>
      <c r="G7377" s="50" t="s">
        <v>138</v>
      </c>
      <c r="H7377" s="50" t="s">
        <v>148</v>
      </c>
      <c r="I7377" s="53">
        <v>81</v>
      </c>
      <c r="J7377" s="61">
        <v>5.64</v>
      </c>
      <c r="K7377" s="239">
        <f t="shared" si="410"/>
        <v>1.0612655026616313</v>
      </c>
    </row>
    <row r="7378" spans="4:11" x14ac:dyDescent="0.2">
      <c r="D7378" s="195" t="s">
        <v>440</v>
      </c>
      <c r="E7378" s="53" t="s">
        <v>225</v>
      </c>
      <c r="F7378" s="53" t="s">
        <v>146</v>
      </c>
      <c r="G7378" s="50" t="s">
        <v>138</v>
      </c>
      <c r="H7378" s="50" t="s">
        <v>144</v>
      </c>
      <c r="I7378" s="53">
        <v>57</v>
      </c>
      <c r="J7378" s="61">
        <v>1.76</v>
      </c>
      <c r="K7378" s="239">
        <f t="shared" si="410"/>
        <v>0.95035989481243888</v>
      </c>
    </row>
    <row r="7379" spans="4:11" x14ac:dyDescent="0.2">
      <c r="D7379" s="195" t="s">
        <v>440</v>
      </c>
      <c r="E7379" s="53" t="s">
        <v>225</v>
      </c>
      <c r="F7379" s="53" t="s">
        <v>146</v>
      </c>
      <c r="G7379" s="50" t="s">
        <v>138</v>
      </c>
      <c r="H7379" s="50" t="s">
        <v>144</v>
      </c>
      <c r="I7379" s="53">
        <v>55</v>
      </c>
      <c r="J7379" s="61">
        <v>1.65</v>
      </c>
      <c r="K7379" s="239">
        <f t="shared" si="410"/>
        <v>0.99173553719008267</v>
      </c>
    </row>
    <row r="7380" spans="4:11" x14ac:dyDescent="0.2">
      <c r="D7380" s="195" t="s">
        <v>440</v>
      </c>
      <c r="E7380" s="53" t="s">
        <v>225</v>
      </c>
      <c r="F7380" s="53" t="s">
        <v>146</v>
      </c>
      <c r="G7380" s="50" t="s">
        <v>138</v>
      </c>
      <c r="H7380" s="50" t="s">
        <v>144</v>
      </c>
      <c r="I7380" s="53">
        <v>53</v>
      </c>
      <c r="J7380" s="61">
        <v>1.51</v>
      </c>
      <c r="K7380" s="239">
        <f t="shared" si="410"/>
        <v>1.0142600939030206</v>
      </c>
    </row>
    <row r="7381" spans="4:11" x14ac:dyDescent="0.2">
      <c r="D7381" s="195" t="s">
        <v>440</v>
      </c>
      <c r="E7381" s="53" t="s">
        <v>225</v>
      </c>
      <c r="F7381" s="53" t="s">
        <v>146</v>
      </c>
      <c r="G7381" s="50" t="s">
        <v>138</v>
      </c>
      <c r="H7381" s="50" t="s">
        <v>144</v>
      </c>
      <c r="I7381" s="53">
        <v>63</v>
      </c>
      <c r="J7381" s="61">
        <v>2.77</v>
      </c>
      <c r="K7381" s="239">
        <f t="shared" si="410"/>
        <v>1.1077917351537911</v>
      </c>
    </row>
    <row r="7382" spans="4:11" x14ac:dyDescent="0.2">
      <c r="D7382" s="195" t="s">
        <v>440</v>
      </c>
      <c r="E7382" s="53" t="s">
        <v>225</v>
      </c>
      <c r="F7382" s="53" t="s">
        <v>146</v>
      </c>
      <c r="G7382" s="50" t="s">
        <v>138</v>
      </c>
      <c r="H7382" s="50" t="s">
        <v>144</v>
      </c>
      <c r="I7382" s="53">
        <v>61</v>
      </c>
      <c r="J7382" s="61">
        <v>2.31</v>
      </c>
      <c r="K7382" s="239">
        <f t="shared" si="410"/>
        <v>1.0177063278424185</v>
      </c>
    </row>
    <row r="7383" spans="4:11" x14ac:dyDescent="0.2">
      <c r="D7383" s="195" t="s">
        <v>440</v>
      </c>
      <c r="E7383" s="53" t="s">
        <v>225</v>
      </c>
      <c r="F7383" s="53" t="s">
        <v>146</v>
      </c>
      <c r="G7383" s="50" t="s">
        <v>138</v>
      </c>
      <c r="H7383" s="50" t="s">
        <v>144</v>
      </c>
      <c r="I7383" s="53">
        <v>49</v>
      </c>
      <c r="J7383" s="61">
        <v>1.21</v>
      </c>
      <c r="K7383" s="239">
        <f t="shared" si="410"/>
        <v>1.0284830300300045</v>
      </c>
    </row>
    <row r="7384" spans="4:11" x14ac:dyDescent="0.2">
      <c r="D7384" s="195" t="s">
        <v>440</v>
      </c>
      <c r="E7384" s="53" t="s">
        <v>225</v>
      </c>
      <c r="F7384" s="53" t="s">
        <v>146</v>
      </c>
      <c r="G7384" s="50" t="s">
        <v>138</v>
      </c>
      <c r="H7384" s="50" t="s">
        <v>144</v>
      </c>
      <c r="I7384" s="53">
        <v>46</v>
      </c>
      <c r="J7384" s="61">
        <v>1.08</v>
      </c>
      <c r="K7384" s="239">
        <f t="shared" si="410"/>
        <v>1.10955864222898</v>
      </c>
    </row>
    <row r="7385" spans="4:11" x14ac:dyDescent="0.2">
      <c r="D7385" s="195" t="s">
        <v>440</v>
      </c>
      <c r="E7385" s="53" t="s">
        <v>225</v>
      </c>
      <c r="F7385" s="53" t="s">
        <v>146</v>
      </c>
      <c r="G7385" s="50" t="s">
        <v>138</v>
      </c>
      <c r="H7385" s="50" t="s">
        <v>144</v>
      </c>
      <c r="I7385" s="53">
        <v>53</v>
      </c>
      <c r="J7385" s="61">
        <v>1.47</v>
      </c>
      <c r="K7385" s="239">
        <f t="shared" si="410"/>
        <v>0.98739227684598696</v>
      </c>
    </row>
    <row r="7386" spans="4:11" x14ac:dyDescent="0.2">
      <c r="D7386" s="195" t="s">
        <v>440</v>
      </c>
      <c r="E7386" s="53" t="s">
        <v>225</v>
      </c>
      <c r="F7386" s="53" t="s">
        <v>146</v>
      </c>
      <c r="G7386" s="50" t="s">
        <v>138</v>
      </c>
      <c r="H7386" s="50" t="s">
        <v>144</v>
      </c>
      <c r="I7386" s="53">
        <v>54</v>
      </c>
      <c r="J7386" s="61">
        <v>1.67</v>
      </c>
      <c r="K7386" s="239">
        <f t="shared" si="410"/>
        <v>1.0605598740029467</v>
      </c>
    </row>
    <row r="7387" spans="4:11" x14ac:dyDescent="0.2">
      <c r="D7387" s="195" t="s">
        <v>440</v>
      </c>
      <c r="E7387" s="53" t="s">
        <v>225</v>
      </c>
      <c r="F7387" s="53" t="s">
        <v>146</v>
      </c>
      <c r="G7387" s="50" t="s">
        <v>138</v>
      </c>
      <c r="H7387" s="50" t="s">
        <v>144</v>
      </c>
      <c r="I7387" s="53">
        <v>46</v>
      </c>
      <c r="J7387" s="61">
        <v>0.96</v>
      </c>
      <c r="K7387" s="239">
        <f t="shared" si="410"/>
        <v>0.98627434864798225</v>
      </c>
    </row>
    <row r="7388" spans="4:11" x14ac:dyDescent="0.2">
      <c r="D7388" s="195" t="s">
        <v>440</v>
      </c>
      <c r="E7388" s="53" t="s">
        <v>225</v>
      </c>
      <c r="F7388" s="53" t="s">
        <v>146</v>
      </c>
      <c r="G7388" s="50" t="s">
        <v>138</v>
      </c>
      <c r="H7388" s="50" t="s">
        <v>144</v>
      </c>
      <c r="I7388" s="53">
        <v>52</v>
      </c>
      <c r="J7388" s="61">
        <v>1.56</v>
      </c>
      <c r="K7388" s="239">
        <f t="shared" si="410"/>
        <v>1.1094674556213018</v>
      </c>
    </row>
    <row r="7389" spans="4:11" x14ac:dyDescent="0.2">
      <c r="D7389" s="195" t="s">
        <v>440</v>
      </c>
      <c r="E7389" s="53" t="s">
        <v>225</v>
      </c>
      <c r="F7389" s="53" t="s">
        <v>146</v>
      </c>
      <c r="G7389" s="50" t="s">
        <v>138</v>
      </c>
      <c r="H7389" s="50" t="s">
        <v>144</v>
      </c>
      <c r="I7389" s="53">
        <v>52</v>
      </c>
      <c r="J7389" s="61">
        <v>1.56</v>
      </c>
      <c r="K7389" s="239">
        <f t="shared" si="410"/>
        <v>1.1094674556213018</v>
      </c>
    </row>
    <row r="7390" spans="4:11" x14ac:dyDescent="0.2">
      <c r="D7390" s="195" t="s">
        <v>440</v>
      </c>
      <c r="E7390" s="53" t="s">
        <v>225</v>
      </c>
      <c r="F7390" s="53" t="s">
        <v>146</v>
      </c>
      <c r="G7390" s="50" t="s">
        <v>138</v>
      </c>
      <c r="H7390" s="50" t="s">
        <v>144</v>
      </c>
      <c r="I7390" s="53">
        <v>50</v>
      </c>
      <c r="J7390" s="61">
        <v>1.22</v>
      </c>
      <c r="K7390" s="239">
        <f t="shared" si="410"/>
        <v>0.97599999999999998</v>
      </c>
    </row>
    <row r="7391" spans="4:11" x14ac:dyDescent="0.2">
      <c r="D7391" s="195" t="s">
        <v>440</v>
      </c>
      <c r="E7391" s="53" t="s">
        <v>225</v>
      </c>
      <c r="F7391" s="53" t="s">
        <v>146</v>
      </c>
      <c r="G7391" s="50" t="s">
        <v>138</v>
      </c>
      <c r="H7391" s="50" t="s">
        <v>144</v>
      </c>
      <c r="I7391" s="53">
        <v>59</v>
      </c>
      <c r="J7391" s="61">
        <v>2.15</v>
      </c>
      <c r="K7391" s="239">
        <f t="shared" si="410"/>
        <v>1.0468451010083797</v>
      </c>
    </row>
    <row r="7392" spans="4:11" x14ac:dyDescent="0.2">
      <c r="D7392" s="195" t="s">
        <v>440</v>
      </c>
      <c r="E7392" s="53" t="s">
        <v>225</v>
      </c>
      <c r="F7392" s="53" t="s">
        <v>146</v>
      </c>
      <c r="G7392" s="50" t="s">
        <v>138</v>
      </c>
      <c r="H7392" s="50" t="s">
        <v>144</v>
      </c>
      <c r="I7392" s="53">
        <v>41</v>
      </c>
      <c r="J7392" s="61">
        <v>0.67</v>
      </c>
      <c r="K7392" s="239">
        <f t="shared" si="410"/>
        <v>0.97212750830661188</v>
      </c>
    </row>
    <row r="7393" spans="4:11" x14ac:dyDescent="0.2">
      <c r="D7393" s="195" t="s">
        <v>440</v>
      </c>
      <c r="E7393" s="53" t="s">
        <v>225</v>
      </c>
      <c r="F7393" s="53" t="s">
        <v>146</v>
      </c>
      <c r="G7393" s="50" t="s">
        <v>138</v>
      </c>
      <c r="H7393" s="50" t="s">
        <v>144</v>
      </c>
      <c r="I7393" s="53">
        <v>45</v>
      </c>
      <c r="J7393" s="61">
        <v>0.95</v>
      </c>
      <c r="K7393" s="239">
        <f t="shared" si="410"/>
        <v>1.0425240054869684</v>
      </c>
    </row>
    <row r="7394" spans="4:11" x14ac:dyDescent="0.2">
      <c r="D7394" s="195" t="s">
        <v>440</v>
      </c>
      <c r="E7394" s="53" t="s">
        <v>225</v>
      </c>
      <c r="F7394" s="53" t="s">
        <v>146</v>
      </c>
      <c r="G7394" s="50" t="s">
        <v>138</v>
      </c>
      <c r="H7394" s="50" t="s">
        <v>144</v>
      </c>
      <c r="I7394" s="53">
        <v>46</v>
      </c>
      <c r="J7394" s="61">
        <v>1.01</v>
      </c>
      <c r="K7394" s="239">
        <f t="shared" ref="K7394:K7457" si="411">IF(J7394="","",(J7394*100000)/(I7394^3))</f>
        <v>1.0376428043067314</v>
      </c>
    </row>
    <row r="7395" spans="4:11" x14ac:dyDescent="0.2">
      <c r="D7395" s="195" t="s">
        <v>440</v>
      </c>
      <c r="E7395" s="53" t="s">
        <v>225</v>
      </c>
      <c r="F7395" s="53" t="s">
        <v>146</v>
      </c>
      <c r="G7395" s="50" t="s">
        <v>138</v>
      </c>
      <c r="H7395" s="50" t="s">
        <v>144</v>
      </c>
      <c r="I7395" s="53">
        <v>53</v>
      </c>
      <c r="J7395" s="61">
        <v>1.54</v>
      </c>
      <c r="K7395" s="239">
        <f t="shared" si="411"/>
        <v>1.034410956695796</v>
      </c>
    </row>
    <row r="7396" spans="4:11" x14ac:dyDescent="0.2">
      <c r="D7396" s="195" t="s">
        <v>440</v>
      </c>
      <c r="E7396" s="53" t="s">
        <v>225</v>
      </c>
      <c r="F7396" s="53" t="s">
        <v>146</v>
      </c>
      <c r="G7396" s="50" t="s">
        <v>138</v>
      </c>
      <c r="H7396" s="50" t="s">
        <v>144</v>
      </c>
      <c r="I7396" s="53">
        <v>53</v>
      </c>
      <c r="J7396" s="61">
        <v>1.48</v>
      </c>
      <c r="K7396" s="239">
        <f t="shared" si="411"/>
        <v>0.99410923111024541</v>
      </c>
    </row>
    <row r="7397" spans="4:11" x14ac:dyDescent="0.2">
      <c r="D7397" s="195" t="s">
        <v>440</v>
      </c>
      <c r="E7397" s="53" t="s">
        <v>225</v>
      </c>
      <c r="F7397" s="53" t="s">
        <v>146</v>
      </c>
      <c r="G7397" s="50" t="s">
        <v>138</v>
      </c>
      <c r="H7397" s="50" t="s">
        <v>144</v>
      </c>
      <c r="I7397" s="53">
        <v>45</v>
      </c>
      <c r="J7397" s="61">
        <v>0.97</v>
      </c>
      <c r="K7397" s="239">
        <f t="shared" si="411"/>
        <v>1.0644718792866941</v>
      </c>
    </row>
    <row r="7398" spans="4:11" x14ac:dyDescent="0.2">
      <c r="D7398" s="195" t="s">
        <v>440</v>
      </c>
      <c r="E7398" s="53" t="s">
        <v>225</v>
      </c>
      <c r="F7398" s="53" t="s">
        <v>146</v>
      </c>
      <c r="G7398" s="50" t="s">
        <v>138</v>
      </c>
      <c r="H7398" s="50" t="s">
        <v>144</v>
      </c>
      <c r="I7398" s="53">
        <v>47</v>
      </c>
      <c r="J7398" s="61">
        <v>1.1200000000000001</v>
      </c>
      <c r="K7398" s="239">
        <f t="shared" si="411"/>
        <v>1.0787590418308084</v>
      </c>
    </row>
    <row r="7399" spans="4:11" x14ac:dyDescent="0.2">
      <c r="D7399" s="195" t="s">
        <v>440</v>
      </c>
      <c r="E7399" s="53" t="s">
        <v>225</v>
      </c>
      <c r="F7399" s="53" t="s">
        <v>146</v>
      </c>
      <c r="G7399" s="50" t="s">
        <v>138</v>
      </c>
      <c r="H7399" s="50" t="s">
        <v>144</v>
      </c>
      <c r="I7399" s="53">
        <v>47</v>
      </c>
      <c r="J7399" s="61">
        <v>1</v>
      </c>
      <c r="K7399" s="239">
        <f t="shared" si="411"/>
        <v>0.9631777159203645</v>
      </c>
    </row>
    <row r="7400" spans="4:11" x14ac:dyDescent="0.2">
      <c r="D7400" s="195" t="s">
        <v>440</v>
      </c>
      <c r="E7400" s="53" t="s">
        <v>225</v>
      </c>
      <c r="F7400" s="53" t="s">
        <v>146</v>
      </c>
      <c r="G7400" s="50" t="s">
        <v>138</v>
      </c>
      <c r="H7400" s="50" t="s">
        <v>144</v>
      </c>
      <c r="I7400" s="53">
        <v>51</v>
      </c>
      <c r="J7400" s="61">
        <v>1.33</v>
      </c>
      <c r="K7400" s="239">
        <f t="shared" si="411"/>
        <v>1.0026309639580553</v>
      </c>
    </row>
    <row r="7401" spans="4:11" x14ac:dyDescent="0.2">
      <c r="D7401" s="195" t="s">
        <v>440</v>
      </c>
      <c r="E7401" s="53" t="s">
        <v>225</v>
      </c>
      <c r="F7401" s="53" t="s">
        <v>146</v>
      </c>
      <c r="G7401" s="50" t="s">
        <v>138</v>
      </c>
      <c r="H7401" s="50" t="s">
        <v>144</v>
      </c>
      <c r="I7401" s="53">
        <v>48</v>
      </c>
      <c r="J7401" s="61">
        <v>1.1100000000000001</v>
      </c>
      <c r="K7401" s="239">
        <f t="shared" si="411"/>
        <v>1.0036892361111112</v>
      </c>
    </row>
    <row r="7402" spans="4:11" x14ac:dyDescent="0.2">
      <c r="D7402" s="195" t="s">
        <v>440</v>
      </c>
      <c r="E7402" s="53" t="s">
        <v>227</v>
      </c>
      <c r="F7402" s="53" t="s">
        <v>146</v>
      </c>
      <c r="G7402" s="50" t="s">
        <v>138</v>
      </c>
      <c r="H7402" s="50" t="s">
        <v>144</v>
      </c>
      <c r="I7402" s="53">
        <v>58</v>
      </c>
      <c r="J7402" s="61">
        <v>2.4300000000000002</v>
      </c>
      <c r="K7402" s="239">
        <f t="shared" si="411"/>
        <v>1.2454385173643858</v>
      </c>
    </row>
    <row r="7403" spans="4:11" x14ac:dyDescent="0.2">
      <c r="D7403" s="195" t="s">
        <v>440</v>
      </c>
      <c r="E7403" s="53" t="s">
        <v>227</v>
      </c>
      <c r="F7403" s="53" t="s">
        <v>146</v>
      </c>
      <c r="G7403" s="50" t="s">
        <v>138</v>
      </c>
      <c r="H7403" s="50" t="s">
        <v>144</v>
      </c>
      <c r="I7403" s="53">
        <v>47</v>
      </c>
      <c r="J7403" s="61">
        <v>1.28</v>
      </c>
      <c r="K7403" s="239">
        <f t="shared" si="411"/>
        <v>1.2328674763780665</v>
      </c>
    </row>
    <row r="7404" spans="4:11" x14ac:dyDescent="0.2">
      <c r="D7404" s="195" t="s">
        <v>440</v>
      </c>
      <c r="E7404" s="53" t="s">
        <v>227</v>
      </c>
      <c r="F7404" s="53" t="s">
        <v>146</v>
      </c>
      <c r="G7404" s="50" t="s">
        <v>138</v>
      </c>
      <c r="H7404" s="50" t="s">
        <v>144</v>
      </c>
      <c r="I7404" s="53">
        <v>39</v>
      </c>
      <c r="J7404" s="61">
        <v>0.75</v>
      </c>
      <c r="K7404" s="239">
        <f t="shared" si="411"/>
        <v>1.2643503767764124</v>
      </c>
    </row>
    <row r="7405" spans="4:11" x14ac:dyDescent="0.2">
      <c r="D7405" s="195" t="s">
        <v>440</v>
      </c>
      <c r="E7405" s="53" t="s">
        <v>227</v>
      </c>
      <c r="F7405" s="53" t="s">
        <v>146</v>
      </c>
      <c r="G7405" s="50" t="s">
        <v>138</v>
      </c>
      <c r="H7405" s="50" t="s">
        <v>144</v>
      </c>
      <c r="I7405" s="53">
        <v>46</v>
      </c>
      <c r="J7405" s="61">
        <v>0.78</v>
      </c>
      <c r="K7405" s="239">
        <f t="shared" si="411"/>
        <v>0.80134790827648561</v>
      </c>
    </row>
    <row r="7406" spans="4:11" x14ac:dyDescent="0.2">
      <c r="D7406" s="195" t="s">
        <v>440</v>
      </c>
      <c r="E7406" s="53" t="s">
        <v>227</v>
      </c>
      <c r="F7406" s="53" t="s">
        <v>146</v>
      </c>
      <c r="G7406" s="50" t="s">
        <v>138</v>
      </c>
      <c r="H7406" s="50" t="s">
        <v>144</v>
      </c>
      <c r="I7406" s="53">
        <v>41</v>
      </c>
      <c r="J7406" s="61">
        <v>0.85</v>
      </c>
      <c r="K7406" s="239">
        <f t="shared" si="411"/>
        <v>1.2332960926277912</v>
      </c>
    </row>
    <row r="7407" spans="4:11" x14ac:dyDescent="0.2">
      <c r="D7407" s="195" t="s">
        <v>440</v>
      </c>
      <c r="E7407" s="53" t="s">
        <v>227</v>
      </c>
      <c r="F7407" s="53" t="s">
        <v>146</v>
      </c>
      <c r="G7407" s="50" t="s">
        <v>138</v>
      </c>
      <c r="H7407" s="50" t="s">
        <v>144</v>
      </c>
      <c r="I7407" s="53">
        <v>46</v>
      </c>
      <c r="J7407" s="61">
        <v>1.25</v>
      </c>
      <c r="K7407" s="239">
        <f t="shared" si="411"/>
        <v>1.284211391468727</v>
      </c>
    </row>
    <row r="7408" spans="4:11" x14ac:dyDescent="0.2">
      <c r="D7408" s="195" t="s">
        <v>440</v>
      </c>
      <c r="E7408" s="53" t="s">
        <v>227</v>
      </c>
      <c r="F7408" s="53" t="s">
        <v>146</v>
      </c>
      <c r="G7408" s="50" t="s">
        <v>138</v>
      </c>
      <c r="H7408" s="50" t="s">
        <v>144</v>
      </c>
      <c r="I7408" s="53">
        <v>46</v>
      </c>
      <c r="J7408" s="61">
        <v>1.2</v>
      </c>
      <c r="K7408" s="239">
        <f t="shared" si="411"/>
        <v>1.2328429358099777</v>
      </c>
    </row>
    <row r="7409" spans="4:11" x14ac:dyDescent="0.2">
      <c r="D7409" s="195" t="s">
        <v>440</v>
      </c>
      <c r="E7409" s="53" t="s">
        <v>227</v>
      </c>
      <c r="F7409" s="53" t="s">
        <v>146</v>
      </c>
      <c r="G7409" s="50" t="s">
        <v>138</v>
      </c>
      <c r="H7409" s="50" t="s">
        <v>144</v>
      </c>
      <c r="I7409" s="53">
        <v>47</v>
      </c>
      <c r="J7409" s="61">
        <v>1.27</v>
      </c>
      <c r="K7409" s="239">
        <f t="shared" si="411"/>
        <v>1.2232356992188629</v>
      </c>
    </row>
    <row r="7410" spans="4:11" x14ac:dyDescent="0.2">
      <c r="D7410" s="195" t="s">
        <v>440</v>
      </c>
      <c r="E7410" s="53" t="s">
        <v>227</v>
      </c>
      <c r="F7410" s="53" t="s">
        <v>146</v>
      </c>
      <c r="G7410" s="50" t="s">
        <v>138</v>
      </c>
      <c r="H7410" s="50" t="s">
        <v>144</v>
      </c>
      <c r="I7410" s="53">
        <v>50</v>
      </c>
      <c r="J7410" s="61">
        <v>1.76</v>
      </c>
      <c r="K7410" s="239">
        <f t="shared" si="411"/>
        <v>1.4079999999999999</v>
      </c>
    </row>
    <row r="7411" spans="4:11" x14ac:dyDescent="0.2">
      <c r="D7411" s="195" t="s">
        <v>440</v>
      </c>
      <c r="E7411" s="53" t="s">
        <v>227</v>
      </c>
      <c r="F7411" s="53" t="s">
        <v>146</v>
      </c>
      <c r="G7411" s="50" t="s">
        <v>138</v>
      </c>
      <c r="H7411" s="50" t="s">
        <v>144</v>
      </c>
      <c r="I7411" s="53">
        <v>43</v>
      </c>
      <c r="J7411" s="61">
        <v>0.82</v>
      </c>
      <c r="K7411" s="239">
        <f t="shared" si="411"/>
        <v>1.0313557296841787</v>
      </c>
    </row>
    <row r="7412" spans="4:11" x14ac:dyDescent="0.2">
      <c r="D7412" s="195" t="s">
        <v>440</v>
      </c>
      <c r="E7412" s="53" t="s">
        <v>227</v>
      </c>
      <c r="F7412" s="53" t="s">
        <v>146</v>
      </c>
      <c r="G7412" s="50" t="s">
        <v>138</v>
      </c>
      <c r="H7412" s="50" t="s">
        <v>144</v>
      </c>
      <c r="I7412" s="53">
        <v>41</v>
      </c>
      <c r="J7412" s="61">
        <v>0.87</v>
      </c>
      <c r="K7412" s="239">
        <f t="shared" si="411"/>
        <v>1.2623148242190334</v>
      </c>
    </row>
    <row r="7413" spans="4:11" x14ac:dyDescent="0.2">
      <c r="D7413" s="195" t="s">
        <v>440</v>
      </c>
      <c r="E7413" s="53" t="s">
        <v>227</v>
      </c>
      <c r="F7413" s="53" t="s">
        <v>146</v>
      </c>
      <c r="G7413" s="50" t="s">
        <v>138</v>
      </c>
      <c r="H7413" s="50" t="s">
        <v>144</v>
      </c>
      <c r="I7413" s="53">
        <v>46</v>
      </c>
      <c r="J7413" s="61">
        <v>2.2200000000000002</v>
      </c>
      <c r="K7413" s="239">
        <f t="shared" si="411"/>
        <v>2.2807594312484594</v>
      </c>
    </row>
    <row r="7414" spans="4:11" x14ac:dyDescent="0.2">
      <c r="D7414" s="195" t="s">
        <v>440</v>
      </c>
      <c r="E7414" s="53" t="s">
        <v>227</v>
      </c>
      <c r="F7414" s="53" t="s">
        <v>146</v>
      </c>
      <c r="G7414" s="50" t="s">
        <v>138</v>
      </c>
      <c r="H7414" s="50" t="s">
        <v>144</v>
      </c>
      <c r="I7414" s="53">
        <v>44</v>
      </c>
      <c r="J7414" s="61">
        <v>1.03</v>
      </c>
      <c r="K7414" s="239">
        <f t="shared" si="411"/>
        <v>1.2091472577009768</v>
      </c>
    </row>
    <row r="7415" spans="4:11" x14ac:dyDescent="0.2">
      <c r="D7415" s="195" t="s">
        <v>440</v>
      </c>
      <c r="E7415" s="53" t="s">
        <v>227</v>
      </c>
      <c r="F7415" s="53" t="s">
        <v>146</v>
      </c>
      <c r="G7415" s="50" t="s">
        <v>138</v>
      </c>
      <c r="H7415" s="50" t="s">
        <v>144</v>
      </c>
      <c r="I7415" s="53">
        <v>43</v>
      </c>
      <c r="J7415" s="61">
        <v>0.99</v>
      </c>
      <c r="K7415" s="239">
        <f t="shared" si="411"/>
        <v>1.2451733809601671</v>
      </c>
    </row>
    <row r="7416" spans="4:11" x14ac:dyDescent="0.2">
      <c r="D7416" s="195" t="s">
        <v>440</v>
      </c>
      <c r="E7416" s="53" t="s">
        <v>227</v>
      </c>
      <c r="F7416" s="53" t="s">
        <v>146</v>
      </c>
      <c r="G7416" s="50" t="s">
        <v>138</v>
      </c>
      <c r="H7416" s="50" t="s">
        <v>144</v>
      </c>
      <c r="I7416" s="53">
        <v>49</v>
      </c>
      <c r="J7416" s="61">
        <v>1.24</v>
      </c>
      <c r="K7416" s="239">
        <f t="shared" si="411"/>
        <v>1.0539826092869469</v>
      </c>
    </row>
    <row r="7417" spans="4:11" x14ac:dyDescent="0.2">
      <c r="D7417" s="195" t="s">
        <v>440</v>
      </c>
      <c r="E7417" s="53" t="s">
        <v>227</v>
      </c>
      <c r="F7417" s="53" t="s">
        <v>146</v>
      </c>
      <c r="G7417" s="50" t="s">
        <v>138</v>
      </c>
      <c r="H7417" s="50" t="s">
        <v>144</v>
      </c>
      <c r="I7417" s="53">
        <v>51</v>
      </c>
      <c r="J7417" s="61">
        <v>1.52</v>
      </c>
      <c r="K7417" s="239">
        <f t="shared" si="411"/>
        <v>1.1458639588092061</v>
      </c>
    </row>
    <row r="7418" spans="4:11" x14ac:dyDescent="0.2">
      <c r="D7418" s="195" t="s">
        <v>440</v>
      </c>
      <c r="E7418" s="53" t="s">
        <v>227</v>
      </c>
      <c r="F7418" s="53" t="s">
        <v>146</v>
      </c>
      <c r="G7418" s="50" t="s">
        <v>138</v>
      </c>
      <c r="H7418" s="50" t="s">
        <v>144</v>
      </c>
      <c r="I7418" s="53">
        <v>40</v>
      </c>
      <c r="J7418" s="61">
        <v>0.82</v>
      </c>
      <c r="K7418" s="239">
        <f t="shared" si="411"/>
        <v>1.28125</v>
      </c>
    </row>
    <row r="7419" spans="4:11" x14ac:dyDescent="0.2">
      <c r="D7419" s="195" t="s">
        <v>440</v>
      </c>
      <c r="E7419" s="53" t="s">
        <v>227</v>
      </c>
      <c r="F7419" s="53" t="s">
        <v>146</v>
      </c>
      <c r="G7419" s="50" t="s">
        <v>138</v>
      </c>
      <c r="H7419" s="50" t="s">
        <v>144</v>
      </c>
      <c r="I7419" s="53">
        <v>50</v>
      </c>
      <c r="J7419" s="61">
        <v>1.53</v>
      </c>
      <c r="K7419" s="239">
        <f t="shared" si="411"/>
        <v>1.224</v>
      </c>
    </row>
    <row r="7420" spans="4:11" x14ac:dyDescent="0.2">
      <c r="D7420" s="195" t="s">
        <v>440</v>
      </c>
      <c r="E7420" s="53" t="s">
        <v>227</v>
      </c>
      <c r="F7420" s="53" t="s">
        <v>146</v>
      </c>
      <c r="G7420" s="50" t="s">
        <v>138</v>
      </c>
      <c r="H7420" s="50" t="s">
        <v>144</v>
      </c>
      <c r="I7420" s="53">
        <v>46</v>
      </c>
      <c r="J7420" s="61">
        <v>1.07</v>
      </c>
      <c r="K7420" s="239">
        <f t="shared" si="411"/>
        <v>1.0992849510972302</v>
      </c>
    </row>
    <row r="7421" spans="4:11" x14ac:dyDescent="0.2">
      <c r="D7421" s="195" t="s">
        <v>440</v>
      </c>
      <c r="E7421" s="53" t="s">
        <v>227</v>
      </c>
      <c r="F7421" s="53" t="s">
        <v>146</v>
      </c>
      <c r="G7421" s="50" t="s">
        <v>138</v>
      </c>
      <c r="H7421" s="50" t="s">
        <v>144</v>
      </c>
      <c r="I7421" s="53">
        <v>55</v>
      </c>
      <c r="J7421" s="61">
        <v>2.15</v>
      </c>
      <c r="K7421" s="239">
        <f t="shared" si="411"/>
        <v>1.2922614575507136</v>
      </c>
    </row>
    <row r="7422" spans="4:11" x14ac:dyDescent="0.2">
      <c r="D7422" s="195" t="s">
        <v>440</v>
      </c>
      <c r="E7422" s="53" t="s">
        <v>227</v>
      </c>
      <c r="F7422" s="53" t="s">
        <v>146</v>
      </c>
      <c r="G7422" s="50" t="s">
        <v>138</v>
      </c>
      <c r="H7422" s="50" t="s">
        <v>144</v>
      </c>
      <c r="I7422" s="53">
        <v>49</v>
      </c>
      <c r="J7422" s="61">
        <v>1.36</v>
      </c>
      <c r="K7422" s="239">
        <f t="shared" si="411"/>
        <v>1.1559809263147158</v>
      </c>
    </row>
    <row r="7423" spans="4:11" x14ac:dyDescent="0.2">
      <c r="D7423" s="195" t="s">
        <v>440</v>
      </c>
      <c r="E7423" s="53" t="s">
        <v>231</v>
      </c>
      <c r="F7423" s="53" t="s">
        <v>146</v>
      </c>
      <c r="G7423" s="50" t="s">
        <v>138</v>
      </c>
      <c r="H7423" s="50" t="s">
        <v>144</v>
      </c>
      <c r="I7423" s="53">
        <v>49</v>
      </c>
      <c r="J7423" s="61">
        <v>1.08</v>
      </c>
      <c r="K7423" s="239">
        <f t="shared" si="411"/>
        <v>0.91798485324992141</v>
      </c>
    </row>
    <row r="7424" spans="4:11" x14ac:dyDescent="0.2">
      <c r="D7424" s="195" t="s">
        <v>440</v>
      </c>
      <c r="E7424" s="53" t="s">
        <v>231</v>
      </c>
      <c r="F7424" s="53" t="s">
        <v>146</v>
      </c>
      <c r="G7424" s="50" t="s">
        <v>138</v>
      </c>
      <c r="H7424" s="50" t="s">
        <v>144</v>
      </c>
      <c r="I7424" s="53">
        <v>40</v>
      </c>
      <c r="J7424" s="61">
        <v>0.55000000000000004</v>
      </c>
      <c r="K7424" s="239">
        <f t="shared" si="411"/>
        <v>0.85937500000000011</v>
      </c>
    </row>
    <row r="7425" spans="4:11" x14ac:dyDescent="0.2">
      <c r="D7425" s="195" t="s">
        <v>440</v>
      </c>
      <c r="E7425" s="53" t="s">
        <v>231</v>
      </c>
      <c r="F7425" s="53" t="s">
        <v>146</v>
      </c>
      <c r="G7425" s="50" t="s">
        <v>138</v>
      </c>
      <c r="H7425" s="50" t="s">
        <v>144</v>
      </c>
      <c r="I7425" s="53">
        <v>42</v>
      </c>
      <c r="J7425" s="61">
        <v>0.71</v>
      </c>
      <c r="K7425" s="239">
        <f t="shared" si="411"/>
        <v>0.95831983587085623</v>
      </c>
    </row>
    <row r="7426" spans="4:11" x14ac:dyDescent="0.2">
      <c r="D7426" s="195" t="s">
        <v>440</v>
      </c>
      <c r="E7426" s="53" t="s">
        <v>231</v>
      </c>
      <c r="F7426" s="53" t="s">
        <v>146</v>
      </c>
      <c r="G7426" s="50" t="s">
        <v>138</v>
      </c>
      <c r="H7426" s="50" t="s">
        <v>144</v>
      </c>
      <c r="I7426" s="53">
        <v>44</v>
      </c>
      <c r="J7426" s="61">
        <v>0.8</v>
      </c>
      <c r="K7426" s="239">
        <f t="shared" si="411"/>
        <v>0.9391435011269722</v>
      </c>
    </row>
    <row r="7427" spans="4:11" x14ac:dyDescent="0.2">
      <c r="D7427" s="195" t="s">
        <v>440</v>
      </c>
      <c r="E7427" s="53" t="s">
        <v>231</v>
      </c>
      <c r="F7427" s="53" t="s">
        <v>146</v>
      </c>
      <c r="G7427" s="50" t="s">
        <v>138</v>
      </c>
      <c r="H7427" s="50" t="s">
        <v>144</v>
      </c>
      <c r="I7427" s="53">
        <v>57</v>
      </c>
      <c r="J7427" s="61">
        <v>1.78</v>
      </c>
      <c r="K7427" s="239">
        <f t="shared" si="411"/>
        <v>0.96115943907167123</v>
      </c>
    </row>
    <row r="7428" spans="4:11" x14ac:dyDescent="0.2">
      <c r="D7428" s="195" t="s">
        <v>440</v>
      </c>
      <c r="E7428" s="53" t="s">
        <v>231</v>
      </c>
      <c r="F7428" s="53" t="s">
        <v>146</v>
      </c>
      <c r="G7428" s="50" t="s">
        <v>138</v>
      </c>
      <c r="H7428" s="50" t="s">
        <v>144</v>
      </c>
      <c r="I7428" s="53">
        <v>50</v>
      </c>
      <c r="J7428" s="61">
        <v>1.22</v>
      </c>
      <c r="K7428" s="239">
        <f t="shared" si="411"/>
        <v>0.97599999999999998</v>
      </c>
    </row>
    <row r="7429" spans="4:11" x14ac:dyDescent="0.2">
      <c r="D7429" s="195" t="s">
        <v>440</v>
      </c>
      <c r="E7429" s="53" t="s">
        <v>231</v>
      </c>
      <c r="F7429" s="53" t="s">
        <v>146</v>
      </c>
      <c r="G7429" s="50" t="s">
        <v>138</v>
      </c>
      <c r="H7429" s="50" t="s">
        <v>144</v>
      </c>
      <c r="I7429" s="53">
        <v>52</v>
      </c>
      <c r="J7429" s="61">
        <v>1.38</v>
      </c>
      <c r="K7429" s="239">
        <f t="shared" si="411"/>
        <v>0.98145197997269007</v>
      </c>
    </row>
    <row r="7430" spans="4:11" x14ac:dyDescent="0.2">
      <c r="D7430" s="195" t="s">
        <v>440</v>
      </c>
      <c r="E7430" s="53" t="s">
        <v>231</v>
      </c>
      <c r="F7430" s="53" t="s">
        <v>146</v>
      </c>
      <c r="G7430" s="50" t="s">
        <v>138</v>
      </c>
      <c r="H7430" s="50" t="s">
        <v>144</v>
      </c>
      <c r="I7430" s="53">
        <v>60</v>
      </c>
      <c r="J7430" s="61">
        <v>2.0699999999999998</v>
      </c>
      <c r="K7430" s="239">
        <f t="shared" si="411"/>
        <v>0.95833333333333315</v>
      </c>
    </row>
    <row r="7431" spans="4:11" x14ac:dyDescent="0.2">
      <c r="D7431" s="195" t="s">
        <v>440</v>
      </c>
      <c r="E7431" s="53" t="s">
        <v>231</v>
      </c>
      <c r="F7431" s="53" t="s">
        <v>146</v>
      </c>
      <c r="G7431" s="50" t="s">
        <v>138</v>
      </c>
      <c r="H7431" s="50" t="s">
        <v>144</v>
      </c>
      <c r="I7431" s="53">
        <v>46</v>
      </c>
      <c r="J7431" s="61">
        <v>0.97</v>
      </c>
      <c r="K7431" s="239">
        <f t="shared" si="411"/>
        <v>0.99654803977973205</v>
      </c>
    </row>
    <row r="7432" spans="4:11" x14ac:dyDescent="0.2">
      <c r="D7432" s="195" t="s">
        <v>440</v>
      </c>
      <c r="E7432" s="53" t="s">
        <v>231</v>
      </c>
      <c r="F7432" s="53" t="s">
        <v>146</v>
      </c>
      <c r="G7432" s="50" t="s">
        <v>138</v>
      </c>
      <c r="H7432" s="50" t="s">
        <v>144</v>
      </c>
      <c r="I7432" s="53">
        <v>46</v>
      </c>
      <c r="J7432" s="61">
        <v>0.94</v>
      </c>
      <c r="K7432" s="239">
        <f t="shared" si="411"/>
        <v>0.96572696638448263</v>
      </c>
    </row>
    <row r="7433" spans="4:11" x14ac:dyDescent="0.2">
      <c r="D7433" s="195" t="s">
        <v>440</v>
      </c>
      <c r="E7433" s="53" t="s">
        <v>231</v>
      </c>
      <c r="F7433" s="53" t="s">
        <v>146</v>
      </c>
      <c r="G7433" s="50" t="s">
        <v>138</v>
      </c>
      <c r="H7433" s="50" t="s">
        <v>144</v>
      </c>
      <c r="I7433" s="53">
        <v>46</v>
      </c>
      <c r="J7433" s="61">
        <v>0.84</v>
      </c>
      <c r="K7433" s="239">
        <f t="shared" si="411"/>
        <v>0.86299005506698445</v>
      </c>
    </row>
    <row r="7434" spans="4:11" x14ac:dyDescent="0.2">
      <c r="D7434" s="195" t="s">
        <v>440</v>
      </c>
      <c r="E7434" s="53" t="s">
        <v>231</v>
      </c>
      <c r="F7434" s="53" t="s">
        <v>146</v>
      </c>
      <c r="G7434" s="50" t="s">
        <v>138</v>
      </c>
      <c r="H7434" s="50" t="s">
        <v>144</v>
      </c>
      <c r="I7434" s="53">
        <v>53</v>
      </c>
      <c r="J7434" s="61">
        <v>1.55</v>
      </c>
      <c r="K7434" s="239">
        <f t="shared" si="411"/>
        <v>1.0411279109600542</v>
      </c>
    </row>
    <row r="7435" spans="4:11" x14ac:dyDescent="0.2">
      <c r="D7435" s="195" t="s">
        <v>440</v>
      </c>
      <c r="E7435" s="53" t="s">
        <v>231</v>
      </c>
      <c r="F7435" s="53" t="s">
        <v>146</v>
      </c>
      <c r="G7435" s="50" t="s">
        <v>138</v>
      </c>
      <c r="H7435" s="50" t="s">
        <v>144</v>
      </c>
      <c r="I7435" s="53">
        <v>46</v>
      </c>
      <c r="J7435" s="61">
        <v>0.9</v>
      </c>
      <c r="K7435" s="239">
        <f t="shared" si="411"/>
        <v>0.9246322018574834</v>
      </c>
    </row>
    <row r="7436" spans="4:11" x14ac:dyDescent="0.2">
      <c r="D7436" s="195" t="s">
        <v>440</v>
      </c>
      <c r="E7436" s="53" t="s">
        <v>231</v>
      </c>
      <c r="F7436" s="53" t="s">
        <v>146</v>
      </c>
      <c r="G7436" s="50" t="s">
        <v>138</v>
      </c>
      <c r="H7436" s="50" t="s">
        <v>144</v>
      </c>
      <c r="I7436" s="53">
        <v>48</v>
      </c>
      <c r="J7436" s="61">
        <v>0.5</v>
      </c>
      <c r="K7436" s="239">
        <f t="shared" si="411"/>
        <v>0.45211226851851855</v>
      </c>
    </row>
    <row r="7437" spans="4:11" x14ac:dyDescent="0.2">
      <c r="D7437" s="195" t="s">
        <v>440</v>
      </c>
      <c r="E7437" s="53" t="s">
        <v>231</v>
      </c>
      <c r="F7437" s="53" t="s">
        <v>146</v>
      </c>
      <c r="G7437" s="50" t="s">
        <v>138</v>
      </c>
      <c r="H7437" s="50" t="s">
        <v>144</v>
      </c>
      <c r="I7437" s="53">
        <v>50</v>
      </c>
      <c r="J7437" s="61">
        <v>0.83</v>
      </c>
      <c r="K7437" s="239">
        <f t="shared" si="411"/>
        <v>0.66400000000000003</v>
      </c>
    </row>
    <row r="7438" spans="4:11" x14ac:dyDescent="0.2">
      <c r="D7438" s="195" t="s">
        <v>440</v>
      </c>
      <c r="E7438" s="53" t="s">
        <v>231</v>
      </c>
      <c r="F7438" s="53" t="s">
        <v>146</v>
      </c>
      <c r="G7438" s="50" t="s">
        <v>138</v>
      </c>
      <c r="H7438" s="50" t="s">
        <v>144</v>
      </c>
      <c r="I7438" s="53">
        <v>52</v>
      </c>
      <c r="J7438" s="61">
        <v>1.32</v>
      </c>
      <c r="K7438" s="239">
        <f t="shared" si="411"/>
        <v>0.93878015475648613</v>
      </c>
    </row>
    <row r="7439" spans="4:11" x14ac:dyDescent="0.2">
      <c r="D7439" s="195" t="s">
        <v>440</v>
      </c>
      <c r="E7439" s="53" t="s">
        <v>231</v>
      </c>
      <c r="F7439" s="53" t="s">
        <v>146</v>
      </c>
      <c r="G7439" s="50" t="s">
        <v>138</v>
      </c>
      <c r="H7439" s="50" t="s">
        <v>144</v>
      </c>
      <c r="I7439" s="53">
        <v>56</v>
      </c>
      <c r="J7439" s="61">
        <v>1.65</v>
      </c>
      <c r="K7439" s="239">
        <f t="shared" si="411"/>
        <v>0.93954992711370267</v>
      </c>
    </row>
    <row r="7440" spans="4:11" x14ac:dyDescent="0.2">
      <c r="D7440" s="195" t="s">
        <v>440</v>
      </c>
      <c r="E7440" s="53" t="s">
        <v>231</v>
      </c>
      <c r="F7440" s="53" t="s">
        <v>146</v>
      </c>
      <c r="G7440" s="50" t="s">
        <v>138</v>
      </c>
      <c r="H7440" s="50" t="s">
        <v>144</v>
      </c>
      <c r="I7440" s="53">
        <v>49</v>
      </c>
      <c r="J7440" s="61">
        <v>1.1499999999999999</v>
      </c>
      <c r="K7440" s="239">
        <f t="shared" si="411"/>
        <v>0.97748387151611982</v>
      </c>
    </row>
    <row r="7441" spans="4:11" x14ac:dyDescent="0.2">
      <c r="D7441" s="195" t="s">
        <v>440</v>
      </c>
      <c r="E7441" s="53" t="s">
        <v>231</v>
      </c>
      <c r="F7441" s="53" t="s">
        <v>146</v>
      </c>
      <c r="G7441" s="50" t="s">
        <v>138</v>
      </c>
      <c r="H7441" s="50" t="s">
        <v>144</v>
      </c>
      <c r="I7441" s="53">
        <v>60</v>
      </c>
      <c r="J7441" s="61">
        <v>2.08</v>
      </c>
      <c r="K7441" s="239">
        <f t="shared" si="411"/>
        <v>0.96296296296296291</v>
      </c>
    </row>
    <row r="7442" spans="4:11" x14ac:dyDescent="0.2">
      <c r="D7442" s="195" t="s">
        <v>440</v>
      </c>
      <c r="E7442" s="53" t="s">
        <v>231</v>
      </c>
      <c r="F7442" s="53" t="s">
        <v>146</v>
      </c>
      <c r="G7442" s="50" t="s">
        <v>138</v>
      </c>
      <c r="H7442" s="50" t="s">
        <v>144</v>
      </c>
      <c r="I7442" s="53">
        <v>43</v>
      </c>
      <c r="J7442" s="61">
        <v>0.69</v>
      </c>
      <c r="K7442" s="239">
        <f t="shared" si="411"/>
        <v>0.86784811400254069</v>
      </c>
    </row>
    <row r="7443" spans="4:11" x14ac:dyDescent="0.2">
      <c r="D7443" s="195" t="s">
        <v>440</v>
      </c>
      <c r="E7443" s="53" t="s">
        <v>231</v>
      </c>
      <c r="F7443" s="53" t="s">
        <v>146</v>
      </c>
      <c r="G7443" s="50" t="s">
        <v>138</v>
      </c>
      <c r="H7443" s="50" t="s">
        <v>144</v>
      </c>
      <c r="I7443" s="53">
        <v>46</v>
      </c>
      <c r="J7443" s="61">
        <v>0.92</v>
      </c>
      <c r="K7443" s="239">
        <f t="shared" si="411"/>
        <v>0.94517958412098302</v>
      </c>
    </row>
    <row r="7444" spans="4:11" x14ac:dyDescent="0.2">
      <c r="D7444" s="195" t="s">
        <v>440</v>
      </c>
      <c r="E7444" s="53" t="s">
        <v>231</v>
      </c>
      <c r="F7444" s="53" t="s">
        <v>146</v>
      </c>
      <c r="G7444" s="50" t="s">
        <v>138</v>
      </c>
      <c r="H7444" s="50" t="s">
        <v>144</v>
      </c>
      <c r="I7444" s="53">
        <v>49</v>
      </c>
      <c r="J7444" s="61">
        <v>1.1100000000000001</v>
      </c>
      <c r="K7444" s="239">
        <f t="shared" si="411"/>
        <v>0.94348443250686376</v>
      </c>
    </row>
    <row r="7445" spans="4:11" x14ac:dyDescent="0.2">
      <c r="D7445" s="195" t="s">
        <v>440</v>
      </c>
      <c r="E7445" s="53" t="s">
        <v>231</v>
      </c>
      <c r="F7445" s="53" t="s">
        <v>146</v>
      </c>
      <c r="G7445" s="50" t="s">
        <v>138</v>
      </c>
      <c r="H7445" s="50" t="s">
        <v>144</v>
      </c>
      <c r="I7445" s="53">
        <v>46</v>
      </c>
      <c r="J7445" s="61">
        <v>0.89</v>
      </c>
      <c r="K7445" s="239">
        <f t="shared" si="411"/>
        <v>0.91435851072573349</v>
      </c>
    </row>
    <row r="7446" spans="4:11" x14ac:dyDescent="0.2">
      <c r="D7446" s="195" t="s">
        <v>440</v>
      </c>
      <c r="E7446" s="53" t="s">
        <v>231</v>
      </c>
      <c r="F7446" s="53" t="s">
        <v>146</v>
      </c>
      <c r="G7446" s="50" t="s">
        <v>138</v>
      </c>
      <c r="H7446" s="50" t="s">
        <v>144</v>
      </c>
      <c r="I7446" s="53">
        <v>40</v>
      </c>
      <c r="J7446" s="61">
        <v>1.87</v>
      </c>
      <c r="K7446" s="239">
        <f t="shared" si="411"/>
        <v>2.921875</v>
      </c>
    </row>
    <row r="7447" spans="4:11" x14ac:dyDescent="0.2">
      <c r="D7447" s="195" t="s">
        <v>440</v>
      </c>
      <c r="E7447" s="53" t="s">
        <v>15</v>
      </c>
      <c r="F7447" s="53" t="s">
        <v>146</v>
      </c>
      <c r="G7447" s="50" t="s">
        <v>138</v>
      </c>
      <c r="H7447" s="50" t="s">
        <v>144</v>
      </c>
      <c r="I7447" s="53">
        <v>52</v>
      </c>
      <c r="J7447" s="61">
        <v>0.93</v>
      </c>
      <c r="K7447" s="239">
        <f t="shared" si="411"/>
        <v>0.66141329085116063</v>
      </c>
    </row>
    <row r="7448" spans="4:11" x14ac:dyDescent="0.2">
      <c r="D7448" s="195" t="s">
        <v>440</v>
      </c>
      <c r="E7448" s="53" t="s">
        <v>15</v>
      </c>
      <c r="F7448" s="53" t="s">
        <v>146</v>
      </c>
      <c r="G7448" s="50" t="s">
        <v>138</v>
      </c>
      <c r="H7448" s="50" t="s">
        <v>144</v>
      </c>
      <c r="I7448" s="53">
        <v>53</v>
      </c>
      <c r="J7448" s="61">
        <v>1.02</v>
      </c>
      <c r="K7448" s="239">
        <f t="shared" si="411"/>
        <v>0.68512933495435835</v>
      </c>
    </row>
    <row r="7449" spans="4:11" x14ac:dyDescent="0.2">
      <c r="D7449" s="195" t="s">
        <v>440</v>
      </c>
      <c r="E7449" s="53" t="s">
        <v>15</v>
      </c>
      <c r="F7449" s="53" t="s">
        <v>146</v>
      </c>
      <c r="G7449" s="50" t="s">
        <v>138</v>
      </c>
      <c r="H7449" s="50" t="s">
        <v>144</v>
      </c>
      <c r="I7449" s="53">
        <v>46</v>
      </c>
      <c r="J7449" s="61">
        <v>1.1499999999999999</v>
      </c>
      <c r="K7449" s="239">
        <f t="shared" si="411"/>
        <v>1.1814744801512287</v>
      </c>
    </row>
    <row r="7450" spans="4:11" x14ac:dyDescent="0.2">
      <c r="D7450" s="195" t="s">
        <v>440</v>
      </c>
      <c r="E7450" s="53" t="s">
        <v>15</v>
      </c>
      <c r="F7450" s="53" t="s">
        <v>146</v>
      </c>
      <c r="G7450" s="50" t="s">
        <v>138</v>
      </c>
      <c r="H7450" s="50" t="s">
        <v>144</v>
      </c>
      <c r="I7450" s="53">
        <v>46</v>
      </c>
      <c r="J7450" s="61">
        <v>1.18</v>
      </c>
      <c r="K7450" s="239">
        <f t="shared" si="411"/>
        <v>1.2122955535464781</v>
      </c>
    </row>
    <row r="7451" spans="4:11" x14ac:dyDescent="0.2">
      <c r="D7451" s="195" t="s">
        <v>440</v>
      </c>
      <c r="E7451" s="53" t="s">
        <v>15</v>
      </c>
      <c r="F7451" s="53" t="s">
        <v>146</v>
      </c>
      <c r="G7451" s="50" t="s">
        <v>138</v>
      </c>
      <c r="H7451" s="50" t="s">
        <v>144</v>
      </c>
      <c r="I7451" s="53">
        <v>39</v>
      </c>
      <c r="J7451" s="61">
        <v>0.56000000000000005</v>
      </c>
      <c r="K7451" s="239">
        <f t="shared" si="411"/>
        <v>0.94404828132638796</v>
      </c>
    </row>
    <row r="7452" spans="4:11" x14ac:dyDescent="0.2">
      <c r="D7452" s="195" t="s">
        <v>440</v>
      </c>
      <c r="E7452" s="53" t="s">
        <v>15</v>
      </c>
      <c r="F7452" s="53" t="s">
        <v>152</v>
      </c>
      <c r="G7452" s="50" t="s">
        <v>138</v>
      </c>
      <c r="H7452" s="50" t="s">
        <v>144</v>
      </c>
      <c r="I7452" s="53">
        <v>59</v>
      </c>
      <c r="J7452" s="61">
        <v>2.41</v>
      </c>
      <c r="K7452" s="239">
        <f t="shared" si="411"/>
        <v>1.173440322525672</v>
      </c>
    </row>
    <row r="7453" spans="4:11" x14ac:dyDescent="0.2">
      <c r="D7453" s="195" t="s">
        <v>440</v>
      </c>
      <c r="E7453" s="53" t="s">
        <v>15</v>
      </c>
      <c r="F7453" s="53" t="s">
        <v>152</v>
      </c>
      <c r="G7453" s="50" t="s">
        <v>138</v>
      </c>
      <c r="H7453" s="50" t="s">
        <v>144</v>
      </c>
      <c r="I7453" s="53">
        <v>43</v>
      </c>
      <c r="J7453" s="61">
        <v>1.1399999999999999</v>
      </c>
      <c r="K7453" s="239">
        <f t="shared" si="411"/>
        <v>1.4338360144389801</v>
      </c>
    </row>
    <row r="7454" spans="4:11" x14ac:dyDescent="0.2">
      <c r="D7454" s="195" t="s">
        <v>440</v>
      </c>
      <c r="E7454" s="53" t="s">
        <v>15</v>
      </c>
      <c r="F7454" s="53" t="s">
        <v>152</v>
      </c>
      <c r="G7454" s="50" t="s">
        <v>138</v>
      </c>
      <c r="H7454" s="50" t="s">
        <v>144</v>
      </c>
      <c r="I7454" s="53">
        <v>69</v>
      </c>
      <c r="J7454" s="61">
        <v>2.35</v>
      </c>
      <c r="K7454" s="239">
        <f t="shared" si="411"/>
        <v>0.71535330843295009</v>
      </c>
    </row>
    <row r="7455" spans="4:11" x14ac:dyDescent="0.2">
      <c r="D7455" s="195" t="s">
        <v>440</v>
      </c>
      <c r="E7455" s="53" t="s">
        <v>15</v>
      </c>
      <c r="F7455" s="53" t="s">
        <v>152</v>
      </c>
      <c r="G7455" s="50" t="s">
        <v>138</v>
      </c>
      <c r="H7455" s="50" t="s">
        <v>148</v>
      </c>
      <c r="I7455" s="53">
        <v>81</v>
      </c>
      <c r="J7455" s="61">
        <v>5.9</v>
      </c>
      <c r="K7455" s="239">
        <f t="shared" si="411"/>
        <v>1.1101890896637632</v>
      </c>
    </row>
    <row r="7456" spans="4:11" x14ac:dyDescent="0.2">
      <c r="D7456" s="195" t="s">
        <v>440</v>
      </c>
      <c r="E7456" s="53" t="s">
        <v>15</v>
      </c>
      <c r="F7456" s="53" t="s">
        <v>152</v>
      </c>
      <c r="G7456" s="50" t="s">
        <v>138</v>
      </c>
      <c r="H7456" s="50" t="s">
        <v>148</v>
      </c>
      <c r="I7456" s="53">
        <v>82</v>
      </c>
      <c r="J7456" s="61">
        <v>3.3</v>
      </c>
      <c r="K7456" s="239">
        <f t="shared" si="411"/>
        <v>0.59851133906936926</v>
      </c>
    </row>
    <row r="7457" spans="4:11" x14ac:dyDescent="0.2">
      <c r="D7457" s="195" t="s">
        <v>440</v>
      </c>
      <c r="E7457" s="53" t="s">
        <v>15</v>
      </c>
      <c r="F7457" s="53" t="s">
        <v>152</v>
      </c>
      <c r="G7457" s="50" t="s">
        <v>138</v>
      </c>
      <c r="H7457" s="50" t="s">
        <v>148</v>
      </c>
      <c r="I7457" s="53">
        <v>70</v>
      </c>
      <c r="J7457" s="61">
        <v>2.95</v>
      </c>
      <c r="K7457" s="239">
        <f t="shared" si="411"/>
        <v>0.86005830903790093</v>
      </c>
    </row>
    <row r="7458" spans="4:11" x14ac:dyDescent="0.2">
      <c r="D7458" s="195" t="s">
        <v>440</v>
      </c>
      <c r="E7458" s="53" t="s">
        <v>15</v>
      </c>
      <c r="F7458" s="53" t="s">
        <v>152</v>
      </c>
      <c r="G7458" s="50" t="s">
        <v>138</v>
      </c>
      <c r="H7458" s="50" t="s">
        <v>148</v>
      </c>
      <c r="I7458" s="53">
        <v>76</v>
      </c>
      <c r="J7458" s="61">
        <v>5.33</v>
      </c>
      <c r="K7458" s="239">
        <f t="shared" ref="K7458:K7521" si="412">IF(J7458="","",(J7458*100000)/(I7458^3))</f>
        <v>1.2141893862079021</v>
      </c>
    </row>
    <row r="7459" spans="4:11" x14ac:dyDescent="0.2">
      <c r="D7459" s="195" t="s">
        <v>440</v>
      </c>
      <c r="E7459" s="53" t="s">
        <v>15</v>
      </c>
      <c r="F7459" s="53" t="s">
        <v>152</v>
      </c>
      <c r="G7459" s="50" t="s">
        <v>138</v>
      </c>
      <c r="H7459" s="50" t="s">
        <v>148</v>
      </c>
      <c r="I7459" s="53">
        <v>79</v>
      </c>
      <c r="J7459" s="61">
        <v>5.52</v>
      </c>
      <c r="K7459" s="239">
        <f t="shared" si="412"/>
        <v>1.1195868886639799</v>
      </c>
    </row>
    <row r="7460" spans="4:11" x14ac:dyDescent="0.2">
      <c r="D7460" s="195" t="s">
        <v>440</v>
      </c>
      <c r="E7460" s="53" t="s">
        <v>15</v>
      </c>
      <c r="F7460" s="53" t="s">
        <v>152</v>
      </c>
      <c r="G7460" s="50" t="s">
        <v>138</v>
      </c>
      <c r="H7460" s="50" t="s">
        <v>144</v>
      </c>
      <c r="I7460" s="53">
        <v>61</v>
      </c>
      <c r="J7460" s="61">
        <v>2.5299999999999998</v>
      </c>
      <c r="K7460" s="239">
        <f t="shared" si="412"/>
        <v>1.1146307400178868</v>
      </c>
    </row>
    <row r="7461" spans="4:11" x14ac:dyDescent="0.2">
      <c r="D7461" s="195" t="s">
        <v>440</v>
      </c>
      <c r="E7461" s="53" t="s">
        <v>15</v>
      </c>
      <c r="F7461" s="53" t="s">
        <v>152</v>
      </c>
      <c r="G7461" s="50" t="s">
        <v>138</v>
      </c>
      <c r="H7461" s="50" t="s">
        <v>144</v>
      </c>
      <c r="I7461" s="53">
        <v>68</v>
      </c>
      <c r="J7461" s="61">
        <v>3.45</v>
      </c>
      <c r="K7461" s="239">
        <f t="shared" si="412"/>
        <v>1.0972165682882149</v>
      </c>
    </row>
    <row r="7462" spans="4:11" x14ac:dyDescent="0.2">
      <c r="D7462" s="195" t="s">
        <v>440</v>
      </c>
      <c r="E7462" s="53" t="s">
        <v>15</v>
      </c>
      <c r="F7462" s="53" t="s">
        <v>152</v>
      </c>
      <c r="G7462" s="50" t="s">
        <v>138</v>
      </c>
      <c r="H7462" s="50" t="s">
        <v>144</v>
      </c>
      <c r="I7462" s="53">
        <v>61</v>
      </c>
      <c r="J7462" s="61">
        <v>2.2599999999999998</v>
      </c>
      <c r="K7462" s="239">
        <f t="shared" si="412"/>
        <v>0.99567805234799378</v>
      </c>
    </row>
    <row r="7463" spans="4:11" x14ac:dyDescent="0.2">
      <c r="D7463" s="195" t="s">
        <v>440</v>
      </c>
      <c r="E7463" s="53" t="s">
        <v>15</v>
      </c>
      <c r="F7463" s="53" t="s">
        <v>152</v>
      </c>
      <c r="G7463" s="50" t="s">
        <v>138</v>
      </c>
      <c r="H7463" s="50" t="s">
        <v>148</v>
      </c>
      <c r="I7463" s="53">
        <v>76</v>
      </c>
      <c r="J7463" s="61">
        <v>4.25</v>
      </c>
      <c r="K7463" s="239">
        <f t="shared" si="412"/>
        <v>0.96816226855226706</v>
      </c>
    </row>
    <row r="7464" spans="4:11" x14ac:dyDescent="0.2">
      <c r="D7464" s="195" t="s">
        <v>440</v>
      </c>
      <c r="E7464" s="53" t="s">
        <v>15</v>
      </c>
      <c r="F7464" s="53" t="s">
        <v>152</v>
      </c>
      <c r="G7464" s="50" t="s">
        <v>138</v>
      </c>
      <c r="H7464" s="50" t="s">
        <v>148</v>
      </c>
      <c r="I7464" s="53">
        <v>79</v>
      </c>
      <c r="J7464" s="61">
        <v>5.73</v>
      </c>
      <c r="K7464" s="239">
        <f t="shared" si="412"/>
        <v>1.1621798681240227</v>
      </c>
    </row>
    <row r="7465" spans="4:11" x14ac:dyDescent="0.2">
      <c r="D7465" s="195" t="s">
        <v>440</v>
      </c>
      <c r="E7465" s="53" t="s">
        <v>15</v>
      </c>
      <c r="F7465" s="53" t="s">
        <v>152</v>
      </c>
      <c r="G7465" s="50" t="s">
        <v>138</v>
      </c>
      <c r="H7465" s="50" t="s">
        <v>148</v>
      </c>
      <c r="I7465" s="53">
        <v>75</v>
      </c>
      <c r="J7465" s="61">
        <v>4.45</v>
      </c>
      <c r="K7465" s="239">
        <f t="shared" si="412"/>
        <v>1.0548148148148149</v>
      </c>
    </row>
    <row r="7466" spans="4:11" x14ac:dyDescent="0.2">
      <c r="D7466" s="195" t="s">
        <v>440</v>
      </c>
      <c r="E7466" s="53" t="s">
        <v>15</v>
      </c>
      <c r="F7466" s="53" t="s">
        <v>152</v>
      </c>
      <c r="G7466" s="50" t="s">
        <v>138</v>
      </c>
      <c r="H7466" s="50" t="s">
        <v>148</v>
      </c>
      <c r="I7466" s="53">
        <v>73</v>
      </c>
      <c r="J7466" s="61">
        <v>4.99</v>
      </c>
      <c r="K7466" s="239">
        <f t="shared" si="412"/>
        <v>1.2827202924293797</v>
      </c>
    </row>
    <row r="7467" spans="4:11" x14ac:dyDescent="0.2">
      <c r="D7467" s="195" t="s">
        <v>440</v>
      </c>
      <c r="E7467" s="53" t="s">
        <v>15</v>
      </c>
      <c r="F7467" s="53" t="s">
        <v>152</v>
      </c>
      <c r="G7467" s="50" t="s">
        <v>138</v>
      </c>
      <c r="H7467" s="50" t="s">
        <v>144</v>
      </c>
      <c r="I7467" s="53">
        <v>61</v>
      </c>
      <c r="J7467" s="61">
        <v>2.5</v>
      </c>
      <c r="K7467" s="239">
        <f t="shared" si="412"/>
        <v>1.1014137747212323</v>
      </c>
    </row>
    <row r="7468" spans="4:11" x14ac:dyDescent="0.2">
      <c r="D7468" s="195" t="s">
        <v>440</v>
      </c>
      <c r="E7468" s="53" t="s">
        <v>15</v>
      </c>
      <c r="F7468" s="53" t="s">
        <v>152</v>
      </c>
      <c r="G7468" s="50" t="s">
        <v>138</v>
      </c>
      <c r="H7468" s="50" t="s">
        <v>148</v>
      </c>
      <c r="I7468" s="53">
        <v>81</v>
      </c>
      <c r="J7468" s="61">
        <v>5.82</v>
      </c>
      <c r="K7468" s="239">
        <f t="shared" si="412"/>
        <v>1.0951356782784918</v>
      </c>
    </row>
    <row r="7469" spans="4:11" x14ac:dyDescent="0.2">
      <c r="D7469" s="195" t="s">
        <v>440</v>
      </c>
      <c r="E7469" s="53" t="s">
        <v>15</v>
      </c>
      <c r="F7469" s="53" t="s">
        <v>152</v>
      </c>
      <c r="G7469" s="50" t="s">
        <v>138</v>
      </c>
      <c r="H7469" s="50" t="s">
        <v>148</v>
      </c>
      <c r="I7469" s="53">
        <v>71</v>
      </c>
      <c r="J7469" s="61">
        <v>3.42</v>
      </c>
      <c r="K7469" s="239">
        <f t="shared" si="412"/>
        <v>0.95554481421358939</v>
      </c>
    </row>
    <row r="7470" spans="4:11" x14ac:dyDescent="0.2">
      <c r="D7470" s="195" t="s">
        <v>440</v>
      </c>
      <c r="E7470" s="53" t="s">
        <v>15</v>
      </c>
      <c r="F7470" s="53" t="s">
        <v>152</v>
      </c>
      <c r="G7470" s="50" t="s">
        <v>138</v>
      </c>
      <c r="H7470" s="50" t="s">
        <v>144</v>
      </c>
      <c r="I7470" s="53">
        <v>59</v>
      </c>
      <c r="J7470" s="61">
        <v>2.27</v>
      </c>
      <c r="K7470" s="239">
        <f t="shared" si="412"/>
        <v>1.1052736647855914</v>
      </c>
    </row>
    <row r="7471" spans="4:11" x14ac:dyDescent="0.2">
      <c r="D7471" s="195" t="s">
        <v>440</v>
      </c>
      <c r="E7471" s="53" t="s">
        <v>15</v>
      </c>
      <c r="F7471" s="53" t="s">
        <v>152</v>
      </c>
      <c r="G7471" s="50" t="s">
        <v>138</v>
      </c>
      <c r="H7471" s="50" t="s">
        <v>148</v>
      </c>
      <c r="I7471" s="53">
        <v>79</v>
      </c>
      <c r="J7471" s="61">
        <v>4.96</v>
      </c>
      <c r="K7471" s="239">
        <f t="shared" si="412"/>
        <v>1.0060056101038661</v>
      </c>
    </row>
    <row r="7472" spans="4:11" x14ac:dyDescent="0.2">
      <c r="D7472" s="195" t="s">
        <v>440</v>
      </c>
      <c r="E7472" s="53" t="s">
        <v>15</v>
      </c>
      <c r="F7472" s="53" t="s">
        <v>152</v>
      </c>
      <c r="G7472" s="50" t="s">
        <v>138</v>
      </c>
      <c r="H7472" s="50" t="s">
        <v>144</v>
      </c>
      <c r="I7472" s="53">
        <v>69</v>
      </c>
      <c r="J7472" s="61">
        <v>3.65</v>
      </c>
      <c r="K7472" s="239">
        <f t="shared" si="412"/>
        <v>1.1110806705447949</v>
      </c>
    </row>
    <row r="7473" spans="4:11" x14ac:dyDescent="0.2">
      <c r="D7473" s="195" t="s">
        <v>440</v>
      </c>
      <c r="E7473" s="53" t="s">
        <v>15</v>
      </c>
      <c r="F7473" s="53" t="s">
        <v>152</v>
      </c>
      <c r="G7473" s="50" t="s">
        <v>138</v>
      </c>
      <c r="H7473" s="50" t="s">
        <v>144</v>
      </c>
      <c r="I7473" s="53">
        <v>68</v>
      </c>
      <c r="J7473" s="61">
        <v>3.4</v>
      </c>
      <c r="K7473" s="239">
        <f t="shared" si="412"/>
        <v>1.0813148788927336</v>
      </c>
    </row>
    <row r="7474" spans="4:11" x14ac:dyDescent="0.2">
      <c r="D7474" s="195" t="s">
        <v>440</v>
      </c>
      <c r="E7474" s="53" t="s">
        <v>15</v>
      </c>
      <c r="F7474" s="53" t="s">
        <v>152</v>
      </c>
      <c r="G7474" s="50" t="s">
        <v>138</v>
      </c>
      <c r="H7474" s="50" t="s">
        <v>148</v>
      </c>
      <c r="I7474" s="53">
        <v>75</v>
      </c>
      <c r="J7474" s="61">
        <v>4.4800000000000004</v>
      </c>
      <c r="K7474" s="239">
        <f t="shared" si="412"/>
        <v>1.0619259259259262</v>
      </c>
    </row>
    <row r="7475" spans="4:11" x14ac:dyDescent="0.2">
      <c r="D7475" s="195" t="s">
        <v>440</v>
      </c>
      <c r="E7475" s="53" t="s">
        <v>15</v>
      </c>
      <c r="F7475" s="53" t="s">
        <v>152</v>
      </c>
      <c r="G7475" s="50" t="s">
        <v>138</v>
      </c>
      <c r="H7475" s="50" t="s">
        <v>148</v>
      </c>
      <c r="I7475" s="53">
        <v>76</v>
      </c>
      <c r="J7475" s="61">
        <v>4.6100000000000003</v>
      </c>
      <c r="K7475" s="239">
        <f t="shared" si="412"/>
        <v>1.0501713077708121</v>
      </c>
    </row>
    <row r="7476" spans="4:11" x14ac:dyDescent="0.2">
      <c r="D7476" s="195" t="s">
        <v>440</v>
      </c>
      <c r="E7476" s="53" t="s">
        <v>8</v>
      </c>
      <c r="F7476" s="53" t="s">
        <v>146</v>
      </c>
      <c r="G7476" s="50" t="s">
        <v>138</v>
      </c>
      <c r="H7476" s="50" t="s">
        <v>144</v>
      </c>
      <c r="I7476" s="53">
        <v>49</v>
      </c>
      <c r="J7476" s="61">
        <v>0.56000000000000005</v>
      </c>
      <c r="K7476" s="239">
        <f t="shared" si="412"/>
        <v>0.4759921461295889</v>
      </c>
    </row>
    <row r="7477" spans="4:11" x14ac:dyDescent="0.2">
      <c r="D7477" s="195" t="s">
        <v>440</v>
      </c>
      <c r="E7477" s="53" t="s">
        <v>8</v>
      </c>
      <c r="F7477" s="53" t="s">
        <v>146</v>
      </c>
      <c r="G7477" s="50" t="s">
        <v>138</v>
      </c>
      <c r="H7477" s="50" t="s">
        <v>144</v>
      </c>
      <c r="I7477" s="53">
        <v>51</v>
      </c>
      <c r="J7477" s="61">
        <v>1.6</v>
      </c>
      <c r="K7477" s="239">
        <f t="shared" si="412"/>
        <v>1.206172588220217</v>
      </c>
    </row>
    <row r="7478" spans="4:11" x14ac:dyDescent="0.2">
      <c r="D7478" s="195" t="s">
        <v>440</v>
      </c>
      <c r="E7478" s="53" t="s">
        <v>8</v>
      </c>
      <c r="F7478" s="53" t="s">
        <v>146</v>
      </c>
      <c r="G7478" s="50" t="s">
        <v>138</v>
      </c>
      <c r="H7478" s="50" t="s">
        <v>144</v>
      </c>
      <c r="I7478" s="53">
        <v>55</v>
      </c>
      <c r="J7478" s="61">
        <v>1.38</v>
      </c>
      <c r="K7478" s="239">
        <f t="shared" si="412"/>
        <v>0.82945154019534184</v>
      </c>
    </row>
    <row r="7479" spans="4:11" x14ac:dyDescent="0.2">
      <c r="D7479" s="195" t="s">
        <v>440</v>
      </c>
      <c r="E7479" s="53" t="s">
        <v>8</v>
      </c>
      <c r="F7479" s="53" t="s">
        <v>146</v>
      </c>
      <c r="G7479" s="50" t="s">
        <v>138</v>
      </c>
      <c r="H7479" s="50" t="s">
        <v>144</v>
      </c>
      <c r="I7479" s="53">
        <v>59</v>
      </c>
      <c r="J7479" s="61">
        <v>1</v>
      </c>
      <c r="K7479" s="239">
        <f t="shared" si="412"/>
        <v>0.4869046981434324</v>
      </c>
    </row>
    <row r="7480" spans="4:11" x14ac:dyDescent="0.2">
      <c r="D7480" s="195" t="s">
        <v>440</v>
      </c>
      <c r="E7480" s="53" t="s">
        <v>8</v>
      </c>
      <c r="F7480" s="53" t="s">
        <v>146</v>
      </c>
      <c r="G7480" s="50" t="s">
        <v>138</v>
      </c>
      <c r="H7480" s="50" t="s">
        <v>144</v>
      </c>
      <c r="I7480" s="53">
        <v>67</v>
      </c>
      <c r="J7480" s="61">
        <v>1.68</v>
      </c>
      <c r="K7480" s="239">
        <f t="shared" si="412"/>
        <v>0.55857934652866215</v>
      </c>
    </row>
    <row r="7481" spans="4:11" x14ac:dyDescent="0.2">
      <c r="D7481" s="195" t="s">
        <v>440</v>
      </c>
      <c r="E7481" s="53" t="s">
        <v>8</v>
      </c>
      <c r="F7481" s="53" t="s">
        <v>146</v>
      </c>
      <c r="G7481" s="50" t="s">
        <v>138</v>
      </c>
      <c r="H7481" s="50" t="s">
        <v>144</v>
      </c>
      <c r="I7481" s="53">
        <v>58</v>
      </c>
      <c r="J7481" s="61">
        <v>0.86</v>
      </c>
      <c r="K7481" s="239">
        <f t="shared" si="412"/>
        <v>0.4407724793964492</v>
      </c>
    </row>
    <row r="7482" spans="4:11" x14ac:dyDescent="0.2">
      <c r="D7482" s="195" t="s">
        <v>440</v>
      </c>
      <c r="E7482" s="53" t="s">
        <v>8</v>
      </c>
      <c r="F7482" s="53" t="s">
        <v>146</v>
      </c>
      <c r="G7482" s="50" t="s">
        <v>138</v>
      </c>
      <c r="H7482" s="50" t="s">
        <v>144</v>
      </c>
      <c r="I7482" s="53">
        <v>44</v>
      </c>
      <c r="J7482" s="61">
        <v>0.82</v>
      </c>
      <c r="K7482" s="239">
        <f t="shared" si="412"/>
        <v>0.96262208865514653</v>
      </c>
    </row>
    <row r="7483" spans="4:11" x14ac:dyDescent="0.2">
      <c r="D7483" s="195" t="s">
        <v>440</v>
      </c>
      <c r="E7483" s="53" t="s">
        <v>8</v>
      </c>
      <c r="F7483" s="53" t="s">
        <v>146</v>
      </c>
      <c r="G7483" s="50" t="s">
        <v>138</v>
      </c>
      <c r="H7483" s="50" t="s">
        <v>144</v>
      </c>
      <c r="I7483" s="53">
        <v>47</v>
      </c>
      <c r="J7483" s="61">
        <v>0.94</v>
      </c>
      <c r="K7483" s="239">
        <f t="shared" si="412"/>
        <v>0.90538705296514255</v>
      </c>
    </row>
    <row r="7484" spans="4:11" x14ac:dyDescent="0.2">
      <c r="D7484" s="195" t="s">
        <v>440</v>
      </c>
      <c r="E7484" s="53" t="s">
        <v>8</v>
      </c>
      <c r="F7484" s="53" t="s">
        <v>146</v>
      </c>
      <c r="G7484" s="50" t="s">
        <v>138</v>
      </c>
      <c r="H7484" s="50" t="s">
        <v>144</v>
      </c>
      <c r="I7484" s="53">
        <v>49</v>
      </c>
      <c r="J7484" s="61">
        <v>0.86</v>
      </c>
      <c r="K7484" s="239">
        <f t="shared" si="412"/>
        <v>0.73098793869901146</v>
      </c>
    </row>
    <row r="7485" spans="4:11" x14ac:dyDescent="0.2">
      <c r="D7485" s="195" t="s">
        <v>440</v>
      </c>
      <c r="E7485" s="53" t="s">
        <v>8</v>
      </c>
      <c r="F7485" s="53" t="s">
        <v>152</v>
      </c>
      <c r="G7485" s="50" t="s">
        <v>138</v>
      </c>
      <c r="H7485" s="50" t="s">
        <v>148</v>
      </c>
      <c r="I7485" s="53">
        <v>85</v>
      </c>
      <c r="J7485" s="61">
        <v>6</v>
      </c>
      <c r="K7485" s="239">
        <f t="shared" si="412"/>
        <v>0.97699979645837576</v>
      </c>
    </row>
    <row r="7486" spans="4:11" x14ac:dyDescent="0.2">
      <c r="D7486" s="195" t="s">
        <v>440</v>
      </c>
      <c r="E7486" s="53" t="s">
        <v>58</v>
      </c>
      <c r="F7486" s="53" t="s">
        <v>146</v>
      </c>
      <c r="G7486" s="50" t="s">
        <v>138</v>
      </c>
      <c r="H7486" s="50" t="s">
        <v>144</v>
      </c>
      <c r="I7486" s="53">
        <v>60</v>
      </c>
      <c r="J7486" s="61">
        <v>2.33</v>
      </c>
      <c r="K7486" s="239">
        <f t="shared" si="412"/>
        <v>1.0787037037037037</v>
      </c>
    </row>
    <row r="7487" spans="4:11" x14ac:dyDescent="0.2">
      <c r="D7487" s="195" t="s">
        <v>440</v>
      </c>
      <c r="E7487" s="53" t="s">
        <v>58</v>
      </c>
      <c r="F7487" s="53" t="s">
        <v>146</v>
      </c>
      <c r="G7487" s="50" t="s">
        <v>138</v>
      </c>
      <c r="H7487" s="50" t="s">
        <v>144</v>
      </c>
      <c r="I7487" s="53">
        <v>54</v>
      </c>
      <c r="J7487" s="61">
        <v>1.43</v>
      </c>
      <c r="K7487" s="239">
        <f t="shared" si="412"/>
        <v>0.90814408372707411</v>
      </c>
    </row>
    <row r="7488" spans="4:11" x14ac:dyDescent="0.2">
      <c r="D7488" s="195" t="s">
        <v>440</v>
      </c>
      <c r="E7488" s="53" t="s">
        <v>58</v>
      </c>
      <c r="F7488" s="53" t="s">
        <v>146</v>
      </c>
      <c r="G7488" s="50" t="s">
        <v>138</v>
      </c>
      <c r="H7488" s="50" t="s">
        <v>144</v>
      </c>
      <c r="I7488" s="53">
        <v>55</v>
      </c>
      <c r="J7488" s="61">
        <v>1.9</v>
      </c>
      <c r="K7488" s="239">
        <f t="shared" si="412"/>
        <v>1.1419984973703983</v>
      </c>
    </row>
    <row r="7489" spans="4:11" x14ac:dyDescent="0.2">
      <c r="D7489" s="195" t="s">
        <v>440</v>
      </c>
      <c r="E7489" s="53" t="s">
        <v>58</v>
      </c>
      <c r="F7489" s="53" t="s">
        <v>146</v>
      </c>
      <c r="G7489" s="50" t="s">
        <v>138</v>
      </c>
      <c r="H7489" s="50" t="s">
        <v>144</v>
      </c>
      <c r="I7489" s="53">
        <v>60</v>
      </c>
      <c r="J7489" s="61">
        <v>1.62</v>
      </c>
      <c r="K7489" s="239">
        <f t="shared" si="412"/>
        <v>0.75</v>
      </c>
    </row>
    <row r="7490" spans="4:11" x14ac:dyDescent="0.2">
      <c r="D7490" s="195" t="s">
        <v>440</v>
      </c>
      <c r="E7490" s="53" t="s">
        <v>58</v>
      </c>
      <c r="F7490" s="53" t="s">
        <v>146</v>
      </c>
      <c r="G7490" s="50" t="s">
        <v>138</v>
      </c>
      <c r="H7490" s="50" t="s">
        <v>144</v>
      </c>
      <c r="I7490" s="53">
        <v>68</v>
      </c>
      <c r="J7490" s="61">
        <v>3.64</v>
      </c>
      <c r="K7490" s="239">
        <f t="shared" si="412"/>
        <v>1.1576429879910441</v>
      </c>
    </row>
    <row r="7491" spans="4:11" x14ac:dyDescent="0.2">
      <c r="D7491" s="195" t="s">
        <v>440</v>
      </c>
      <c r="E7491" s="53" t="s">
        <v>58</v>
      </c>
      <c r="F7491" s="53" t="s">
        <v>146</v>
      </c>
      <c r="G7491" s="50" t="s">
        <v>138</v>
      </c>
      <c r="H7491" s="50" t="s">
        <v>144</v>
      </c>
      <c r="I7491" s="53">
        <v>49</v>
      </c>
      <c r="J7491" s="61">
        <v>1.44</v>
      </c>
      <c r="K7491" s="239">
        <f t="shared" si="412"/>
        <v>1.2239798043332284</v>
      </c>
    </row>
    <row r="7492" spans="4:11" x14ac:dyDescent="0.2">
      <c r="D7492" s="195" t="s">
        <v>440</v>
      </c>
      <c r="E7492" s="53" t="s">
        <v>58</v>
      </c>
      <c r="F7492" s="53" t="s">
        <v>146</v>
      </c>
      <c r="G7492" s="50" t="s">
        <v>138</v>
      </c>
      <c r="H7492" s="50" t="s">
        <v>148</v>
      </c>
      <c r="I7492" s="53">
        <v>74</v>
      </c>
      <c r="J7492" s="61">
        <v>4.37</v>
      </c>
      <c r="K7492" s="239">
        <f t="shared" si="412"/>
        <v>1.0784158884962392</v>
      </c>
    </row>
    <row r="7493" spans="4:11" x14ac:dyDescent="0.2">
      <c r="D7493" s="195" t="s">
        <v>440</v>
      </c>
      <c r="E7493" s="53" t="s">
        <v>58</v>
      </c>
      <c r="F7493" s="53" t="s">
        <v>146</v>
      </c>
      <c r="G7493" s="50" t="s">
        <v>138</v>
      </c>
      <c r="H7493" s="50" t="s">
        <v>144</v>
      </c>
      <c r="I7493" s="53">
        <v>57</v>
      </c>
      <c r="J7493" s="61">
        <v>1.36</v>
      </c>
      <c r="K7493" s="239">
        <f t="shared" si="412"/>
        <v>0.73436900962779372</v>
      </c>
    </row>
    <row r="7494" spans="4:11" x14ac:dyDescent="0.2">
      <c r="D7494" s="195" t="s">
        <v>440</v>
      </c>
      <c r="E7494" s="53" t="s">
        <v>58</v>
      </c>
      <c r="F7494" s="53" t="s">
        <v>146</v>
      </c>
      <c r="G7494" s="50" t="s">
        <v>138</v>
      </c>
      <c r="H7494" s="50" t="s">
        <v>144</v>
      </c>
      <c r="I7494" s="53">
        <v>67</v>
      </c>
      <c r="J7494" s="61">
        <v>2.93</v>
      </c>
      <c r="K7494" s="239">
        <f t="shared" si="412"/>
        <v>0.97418897936248805</v>
      </c>
    </row>
    <row r="7495" spans="4:11" x14ac:dyDescent="0.2">
      <c r="D7495" s="195" t="s">
        <v>440</v>
      </c>
      <c r="E7495" s="53" t="s">
        <v>58</v>
      </c>
      <c r="F7495" s="53" t="s">
        <v>146</v>
      </c>
      <c r="G7495" s="50" t="s">
        <v>138</v>
      </c>
      <c r="H7495" s="50" t="s">
        <v>144</v>
      </c>
      <c r="I7495" s="53">
        <v>57</v>
      </c>
      <c r="J7495" s="61">
        <v>1.99</v>
      </c>
      <c r="K7495" s="239">
        <f t="shared" si="412"/>
        <v>1.0745546537936099</v>
      </c>
    </row>
    <row r="7496" spans="4:11" x14ac:dyDescent="0.2">
      <c r="D7496" s="195" t="s">
        <v>440</v>
      </c>
      <c r="E7496" s="53" t="s">
        <v>58</v>
      </c>
      <c r="F7496" s="53" t="s">
        <v>146</v>
      </c>
      <c r="G7496" s="50" t="s">
        <v>138</v>
      </c>
      <c r="H7496" s="50" t="s">
        <v>144</v>
      </c>
      <c r="I7496" s="53">
        <v>60</v>
      </c>
      <c r="J7496" s="61">
        <v>2.34</v>
      </c>
      <c r="K7496" s="239">
        <f t="shared" si="412"/>
        <v>1.0833333333333333</v>
      </c>
    </row>
    <row r="7497" spans="4:11" x14ac:dyDescent="0.2">
      <c r="D7497" s="195" t="s">
        <v>440</v>
      </c>
      <c r="E7497" s="53" t="s">
        <v>58</v>
      </c>
      <c r="F7497" s="53" t="s">
        <v>146</v>
      </c>
      <c r="G7497" s="50" t="s">
        <v>138</v>
      </c>
      <c r="H7497" s="50" t="s">
        <v>144</v>
      </c>
      <c r="I7497" s="53">
        <v>55</v>
      </c>
      <c r="J7497" s="61">
        <v>1.32</v>
      </c>
      <c r="K7497" s="239">
        <f t="shared" si="412"/>
        <v>0.79338842975206614</v>
      </c>
    </row>
    <row r="7498" spans="4:11" x14ac:dyDescent="0.2">
      <c r="D7498" s="195" t="s">
        <v>440</v>
      </c>
      <c r="E7498" s="53" t="s">
        <v>58</v>
      </c>
      <c r="F7498" s="53" t="s">
        <v>146</v>
      </c>
      <c r="G7498" s="50" t="s">
        <v>138</v>
      </c>
      <c r="H7498" s="50" t="s">
        <v>144</v>
      </c>
      <c r="I7498" s="53">
        <v>75</v>
      </c>
      <c r="J7498" s="61">
        <v>4.5</v>
      </c>
      <c r="K7498" s="239">
        <f t="shared" si="412"/>
        <v>1.0666666666666667</v>
      </c>
    </row>
    <row r="7499" spans="4:11" x14ac:dyDescent="0.2">
      <c r="D7499" s="195" t="s">
        <v>440</v>
      </c>
      <c r="E7499" s="53" t="s">
        <v>58</v>
      </c>
      <c r="F7499" s="53" t="s">
        <v>146</v>
      </c>
      <c r="G7499" s="50" t="s">
        <v>138</v>
      </c>
      <c r="H7499" s="50" t="s">
        <v>144</v>
      </c>
      <c r="I7499" s="53">
        <v>44</v>
      </c>
      <c r="J7499" s="61">
        <v>1</v>
      </c>
      <c r="K7499" s="239">
        <f t="shared" si="412"/>
        <v>1.1739293764087153</v>
      </c>
    </row>
    <row r="7500" spans="4:11" x14ac:dyDescent="0.2">
      <c r="D7500" s="195" t="s">
        <v>440</v>
      </c>
      <c r="E7500" s="53" t="s">
        <v>58</v>
      </c>
      <c r="F7500" s="53" t="s">
        <v>146</v>
      </c>
      <c r="G7500" s="50" t="s">
        <v>138</v>
      </c>
      <c r="H7500" s="50" t="s">
        <v>144</v>
      </c>
      <c r="I7500" s="53">
        <v>56</v>
      </c>
      <c r="J7500" s="61">
        <v>2.04</v>
      </c>
      <c r="K7500" s="239">
        <f t="shared" si="412"/>
        <v>1.1616253644314869</v>
      </c>
    </row>
    <row r="7501" spans="4:11" x14ac:dyDescent="0.2">
      <c r="D7501" s="195" t="s">
        <v>440</v>
      </c>
      <c r="E7501" s="53" t="s">
        <v>58</v>
      </c>
      <c r="F7501" s="53" t="s">
        <v>146</v>
      </c>
      <c r="G7501" s="50" t="s">
        <v>138</v>
      </c>
      <c r="H7501" s="50" t="s">
        <v>144</v>
      </c>
      <c r="I7501" s="53">
        <v>45</v>
      </c>
      <c r="J7501" s="61">
        <v>1.1100000000000001</v>
      </c>
      <c r="K7501" s="239">
        <f t="shared" si="412"/>
        <v>1.2181069958847739</v>
      </c>
    </row>
    <row r="7502" spans="4:11" x14ac:dyDescent="0.2">
      <c r="D7502" s="195" t="s">
        <v>440</v>
      </c>
      <c r="E7502" s="53" t="s">
        <v>58</v>
      </c>
      <c r="F7502" s="53" t="s">
        <v>152</v>
      </c>
      <c r="G7502" s="50" t="s">
        <v>138</v>
      </c>
      <c r="H7502" s="50" t="s">
        <v>144</v>
      </c>
      <c r="I7502" s="53">
        <v>69</v>
      </c>
      <c r="J7502" s="61">
        <v>2.98</v>
      </c>
      <c r="K7502" s="239">
        <f t="shared" si="412"/>
        <v>0.90712887622561333</v>
      </c>
    </row>
    <row r="7503" spans="4:11" x14ac:dyDescent="0.2">
      <c r="D7503" s="195" t="s">
        <v>438</v>
      </c>
      <c r="E7503" s="53" t="s">
        <v>30</v>
      </c>
      <c r="F7503" s="53" t="s">
        <v>146</v>
      </c>
      <c r="G7503" s="50" t="s">
        <v>138</v>
      </c>
      <c r="H7503" s="50" t="s">
        <v>148</v>
      </c>
      <c r="I7503" s="53">
        <v>74</v>
      </c>
      <c r="J7503" s="61">
        <v>2.85</v>
      </c>
      <c r="K7503" s="239">
        <f t="shared" si="412"/>
        <v>0.70331470988885159</v>
      </c>
    </row>
    <row r="7504" spans="4:11" x14ac:dyDescent="0.2">
      <c r="D7504" s="195" t="s">
        <v>438</v>
      </c>
      <c r="E7504" s="53" t="s">
        <v>30</v>
      </c>
      <c r="F7504" s="53" t="s">
        <v>152</v>
      </c>
      <c r="G7504" s="50" t="s">
        <v>138</v>
      </c>
      <c r="H7504" s="50" t="s">
        <v>148</v>
      </c>
      <c r="I7504" s="53">
        <v>71</v>
      </c>
      <c r="J7504" s="61">
        <v>3.76</v>
      </c>
      <c r="K7504" s="239">
        <f t="shared" si="412"/>
        <v>1.0505404974979813</v>
      </c>
    </row>
    <row r="7505" spans="4:11" x14ac:dyDescent="0.2">
      <c r="D7505" s="195" t="s">
        <v>438</v>
      </c>
      <c r="E7505" s="53" t="s">
        <v>30</v>
      </c>
      <c r="F7505" s="53" t="s">
        <v>152</v>
      </c>
      <c r="G7505" s="50" t="s">
        <v>138</v>
      </c>
      <c r="H7505" s="50" t="s">
        <v>148</v>
      </c>
      <c r="I7505" s="53">
        <v>75</v>
      </c>
      <c r="J7505" s="61">
        <v>4.16</v>
      </c>
      <c r="K7505" s="239">
        <f t="shared" si="412"/>
        <v>0.9860740740740741</v>
      </c>
    </row>
    <row r="7506" spans="4:11" x14ac:dyDescent="0.2">
      <c r="D7506" s="195" t="s">
        <v>438</v>
      </c>
      <c r="E7506" s="53" t="s">
        <v>30</v>
      </c>
      <c r="F7506" s="53" t="s">
        <v>152</v>
      </c>
      <c r="G7506" s="50" t="s">
        <v>138</v>
      </c>
      <c r="H7506" s="50" t="s">
        <v>148</v>
      </c>
      <c r="I7506" s="53">
        <v>70</v>
      </c>
      <c r="J7506" s="61">
        <v>3.5</v>
      </c>
      <c r="K7506" s="239">
        <f t="shared" si="412"/>
        <v>1.0204081632653061</v>
      </c>
    </row>
    <row r="7507" spans="4:11" x14ac:dyDescent="0.2">
      <c r="D7507" s="195" t="s">
        <v>438</v>
      </c>
      <c r="E7507" s="53" t="s">
        <v>30</v>
      </c>
      <c r="F7507" s="53" t="s">
        <v>152</v>
      </c>
      <c r="G7507" s="50" t="s">
        <v>138</v>
      </c>
      <c r="H7507" s="50" t="s">
        <v>148</v>
      </c>
      <c r="I7507" s="53">
        <v>83</v>
      </c>
      <c r="J7507" s="61">
        <v>5.62</v>
      </c>
      <c r="K7507" s="239">
        <f t="shared" si="412"/>
        <v>0.98288348633319755</v>
      </c>
    </row>
    <row r="7508" spans="4:11" x14ac:dyDescent="0.2">
      <c r="D7508" s="195" t="s">
        <v>438</v>
      </c>
      <c r="E7508" s="53" t="s">
        <v>30</v>
      </c>
      <c r="F7508" s="53" t="s">
        <v>152</v>
      </c>
      <c r="G7508" s="50" t="s">
        <v>138</v>
      </c>
      <c r="H7508" s="50" t="s">
        <v>148</v>
      </c>
      <c r="I7508" s="53">
        <v>84</v>
      </c>
      <c r="J7508" s="61">
        <v>6.14</v>
      </c>
      <c r="K7508" s="239">
        <f t="shared" si="412"/>
        <v>1.0359302451139185</v>
      </c>
    </row>
    <row r="7509" spans="4:11" x14ac:dyDescent="0.2">
      <c r="D7509" s="195" t="s">
        <v>438</v>
      </c>
      <c r="E7509" s="53" t="s">
        <v>30</v>
      </c>
      <c r="F7509" s="53" t="s">
        <v>152</v>
      </c>
      <c r="G7509" s="50" t="s">
        <v>138</v>
      </c>
      <c r="H7509" s="50" t="s">
        <v>144</v>
      </c>
      <c r="I7509" s="53">
        <v>64</v>
      </c>
      <c r="J7509" s="61">
        <v>2.67</v>
      </c>
      <c r="K7509" s="239">
        <f t="shared" si="412"/>
        <v>1.018524169921875</v>
      </c>
    </row>
    <row r="7510" spans="4:11" x14ac:dyDescent="0.2">
      <c r="D7510" s="195" t="s">
        <v>438</v>
      </c>
      <c r="E7510" s="53" t="s">
        <v>30</v>
      </c>
      <c r="F7510" s="53" t="s">
        <v>152</v>
      </c>
      <c r="G7510" s="50" t="s">
        <v>138</v>
      </c>
      <c r="H7510" s="50" t="s">
        <v>148</v>
      </c>
      <c r="I7510" s="53">
        <v>70</v>
      </c>
      <c r="J7510" s="61">
        <v>3.63</v>
      </c>
      <c r="K7510" s="239">
        <f t="shared" si="412"/>
        <v>1.0583090379008746</v>
      </c>
    </row>
    <row r="7511" spans="4:11" x14ac:dyDescent="0.2">
      <c r="D7511" s="195" t="s">
        <v>438</v>
      </c>
      <c r="E7511" s="53" t="s">
        <v>30</v>
      </c>
      <c r="F7511" s="53" t="s">
        <v>152</v>
      </c>
      <c r="G7511" s="50" t="s">
        <v>138</v>
      </c>
      <c r="H7511" s="50" t="s">
        <v>148</v>
      </c>
      <c r="I7511" s="53">
        <v>84</v>
      </c>
      <c r="J7511" s="61">
        <v>5.91</v>
      </c>
      <c r="K7511" s="239">
        <f t="shared" si="412"/>
        <v>0.99712504049238748</v>
      </c>
    </row>
    <row r="7512" spans="4:11" x14ac:dyDescent="0.2">
      <c r="D7512" s="195" t="s">
        <v>438</v>
      </c>
      <c r="E7512" s="53" t="s">
        <v>30</v>
      </c>
      <c r="F7512" s="53" t="s">
        <v>152</v>
      </c>
      <c r="G7512" s="50" t="s">
        <v>138</v>
      </c>
      <c r="H7512" s="50" t="s">
        <v>148</v>
      </c>
      <c r="I7512" s="53">
        <v>83</v>
      </c>
      <c r="J7512" s="61">
        <v>5.9</v>
      </c>
      <c r="K7512" s="239">
        <f t="shared" si="412"/>
        <v>1.0318527703497982</v>
      </c>
    </row>
    <row r="7513" spans="4:11" x14ac:dyDescent="0.2">
      <c r="D7513" s="195" t="s">
        <v>438</v>
      </c>
      <c r="E7513" s="53" t="s">
        <v>30</v>
      </c>
      <c r="F7513" s="53" t="s">
        <v>152</v>
      </c>
      <c r="G7513" s="50" t="s">
        <v>138</v>
      </c>
      <c r="H7513" s="50" t="s">
        <v>148</v>
      </c>
      <c r="I7513" s="53">
        <v>81</v>
      </c>
      <c r="J7513" s="61">
        <v>5.74</v>
      </c>
      <c r="K7513" s="239">
        <f t="shared" si="412"/>
        <v>1.0800822668932204</v>
      </c>
    </row>
    <row r="7514" spans="4:11" x14ac:dyDescent="0.2">
      <c r="D7514" s="195" t="s">
        <v>438</v>
      </c>
      <c r="E7514" s="53" t="s">
        <v>30</v>
      </c>
      <c r="F7514" s="53" t="s">
        <v>152</v>
      </c>
      <c r="G7514" s="50" t="s">
        <v>138</v>
      </c>
      <c r="H7514" s="50" t="s">
        <v>148</v>
      </c>
      <c r="I7514" s="53">
        <v>80</v>
      </c>
      <c r="J7514" s="61">
        <v>5</v>
      </c>
      <c r="K7514" s="239">
        <f t="shared" si="412"/>
        <v>0.9765625</v>
      </c>
    </row>
    <row r="7515" spans="4:11" x14ac:dyDescent="0.2">
      <c r="D7515" s="195" t="s">
        <v>438</v>
      </c>
      <c r="E7515" s="53" t="s">
        <v>30</v>
      </c>
      <c r="F7515" s="53" t="s">
        <v>152</v>
      </c>
      <c r="G7515" s="50" t="s">
        <v>138</v>
      </c>
      <c r="H7515" s="50" t="s">
        <v>148</v>
      </c>
      <c r="I7515" s="53">
        <v>76</v>
      </c>
      <c r="J7515" s="61">
        <v>4.54</v>
      </c>
      <c r="K7515" s="239">
        <f t="shared" si="412"/>
        <v>1.0342251057005394</v>
      </c>
    </row>
    <row r="7516" spans="4:11" x14ac:dyDescent="0.2">
      <c r="D7516" s="195" t="s">
        <v>438</v>
      </c>
      <c r="E7516" s="53" t="s">
        <v>30</v>
      </c>
      <c r="F7516" s="53" t="s">
        <v>152</v>
      </c>
      <c r="G7516" s="50" t="s">
        <v>138</v>
      </c>
      <c r="H7516" s="50" t="s">
        <v>148</v>
      </c>
      <c r="I7516" s="53">
        <v>76</v>
      </c>
      <c r="J7516" s="61">
        <v>4.75</v>
      </c>
      <c r="K7516" s="239">
        <f t="shared" si="412"/>
        <v>1.0820637119113574</v>
      </c>
    </row>
    <row r="7517" spans="4:11" x14ac:dyDescent="0.2">
      <c r="D7517" s="195" t="s">
        <v>438</v>
      </c>
      <c r="E7517" s="53" t="s">
        <v>30</v>
      </c>
      <c r="F7517" s="53" t="s">
        <v>152</v>
      </c>
      <c r="G7517" s="50" t="s">
        <v>138</v>
      </c>
      <c r="H7517" s="50" t="s">
        <v>148</v>
      </c>
      <c r="I7517" s="53">
        <v>74</v>
      </c>
      <c r="J7517" s="61">
        <v>2.99</v>
      </c>
      <c r="K7517" s="239">
        <f t="shared" si="412"/>
        <v>0.73786350265532152</v>
      </c>
    </row>
    <row r="7518" spans="4:11" x14ac:dyDescent="0.2">
      <c r="D7518" s="195" t="s">
        <v>438</v>
      </c>
      <c r="E7518" s="53" t="s">
        <v>30</v>
      </c>
      <c r="F7518" s="53" t="s">
        <v>152</v>
      </c>
      <c r="G7518" s="50" t="s">
        <v>138</v>
      </c>
      <c r="H7518" s="50" t="s">
        <v>148</v>
      </c>
      <c r="I7518" s="53">
        <v>74</v>
      </c>
      <c r="J7518" s="61">
        <v>4.3</v>
      </c>
      <c r="K7518" s="239">
        <f t="shared" si="412"/>
        <v>1.0611414921130042</v>
      </c>
    </row>
    <row r="7519" spans="4:11" x14ac:dyDescent="0.2">
      <c r="D7519" s="195" t="s">
        <v>438</v>
      </c>
      <c r="E7519" s="53" t="s">
        <v>30</v>
      </c>
      <c r="F7519" s="53" t="s">
        <v>152</v>
      </c>
      <c r="G7519" s="50" t="s">
        <v>138</v>
      </c>
      <c r="H7519" s="50" t="s">
        <v>148</v>
      </c>
      <c r="I7519" s="53">
        <v>78</v>
      </c>
      <c r="J7519" s="61">
        <v>4.49</v>
      </c>
      <c r="K7519" s="239">
        <f t="shared" si="412"/>
        <v>0.94615553195434854</v>
      </c>
    </row>
    <row r="7520" spans="4:11" x14ac:dyDescent="0.2">
      <c r="D7520" s="195" t="s">
        <v>438</v>
      </c>
      <c r="E7520" s="53" t="s">
        <v>30</v>
      </c>
      <c r="F7520" s="53" t="s">
        <v>152</v>
      </c>
      <c r="G7520" s="50" t="s">
        <v>138</v>
      </c>
      <c r="H7520" s="50" t="s">
        <v>148</v>
      </c>
      <c r="I7520" s="53">
        <v>71</v>
      </c>
      <c r="J7520" s="61">
        <v>3.69</v>
      </c>
      <c r="K7520" s="239">
        <f t="shared" si="412"/>
        <v>1.030982562704136</v>
      </c>
    </row>
    <row r="7521" spans="4:11" x14ac:dyDescent="0.2">
      <c r="D7521" s="195" t="s">
        <v>438</v>
      </c>
      <c r="E7521" s="53" t="s">
        <v>30</v>
      </c>
      <c r="F7521" s="53" t="s">
        <v>152</v>
      </c>
      <c r="G7521" s="50" t="s">
        <v>138</v>
      </c>
      <c r="H7521" s="50" t="s">
        <v>148</v>
      </c>
      <c r="I7521" s="53">
        <v>80</v>
      </c>
      <c r="J7521" s="61">
        <v>5.86</v>
      </c>
      <c r="K7521" s="239">
        <f t="shared" si="412"/>
        <v>1.14453125</v>
      </c>
    </row>
    <row r="7522" spans="4:11" x14ac:dyDescent="0.2">
      <c r="D7522" s="195" t="s">
        <v>438</v>
      </c>
      <c r="E7522" s="53" t="s">
        <v>392</v>
      </c>
      <c r="F7522" s="53" t="s">
        <v>146</v>
      </c>
      <c r="G7522" s="50" t="s">
        <v>138</v>
      </c>
      <c r="H7522" s="50" t="s">
        <v>144</v>
      </c>
      <c r="I7522" s="53">
        <v>39</v>
      </c>
      <c r="J7522" s="61">
        <v>0.26</v>
      </c>
      <c r="K7522" s="239">
        <f t="shared" ref="K7522:K7585" si="413">IF(J7522="","",(J7522*100000)/(I7522^3))</f>
        <v>0.43830813061582291</v>
      </c>
    </row>
    <row r="7523" spans="4:11" x14ac:dyDescent="0.2">
      <c r="D7523" s="195" t="s">
        <v>438</v>
      </c>
      <c r="E7523" s="53" t="s">
        <v>392</v>
      </c>
      <c r="F7523" s="53" t="s">
        <v>146</v>
      </c>
      <c r="G7523" s="50" t="s">
        <v>138</v>
      </c>
      <c r="H7523" s="50" t="s">
        <v>144</v>
      </c>
      <c r="I7523" s="53">
        <v>40</v>
      </c>
      <c r="J7523" s="61">
        <v>0.62</v>
      </c>
      <c r="K7523" s="239">
        <f t="shared" si="413"/>
        <v>0.96875</v>
      </c>
    </row>
    <row r="7524" spans="4:11" x14ac:dyDescent="0.2">
      <c r="D7524" s="195" t="s">
        <v>438</v>
      </c>
      <c r="E7524" s="53" t="s">
        <v>392</v>
      </c>
      <c r="F7524" s="53" t="s">
        <v>146</v>
      </c>
      <c r="G7524" s="50" t="s">
        <v>138</v>
      </c>
      <c r="H7524" s="50" t="s">
        <v>144</v>
      </c>
      <c r="I7524" s="53">
        <v>41</v>
      </c>
      <c r="J7524" s="61">
        <v>0.69</v>
      </c>
      <c r="K7524" s="239">
        <f t="shared" si="413"/>
        <v>1.0011462398978541</v>
      </c>
    </row>
    <row r="7525" spans="4:11" x14ac:dyDescent="0.2">
      <c r="D7525" s="195" t="s">
        <v>438</v>
      </c>
      <c r="E7525" s="53" t="s">
        <v>396</v>
      </c>
      <c r="F7525" s="53" t="s">
        <v>146</v>
      </c>
      <c r="G7525" s="50" t="s">
        <v>138</v>
      </c>
      <c r="H7525" s="50" t="s">
        <v>144</v>
      </c>
      <c r="I7525" s="53">
        <v>37</v>
      </c>
      <c r="J7525" s="61">
        <v>0.41</v>
      </c>
      <c r="K7525" s="239">
        <f t="shared" si="413"/>
        <v>0.80942885910015205</v>
      </c>
    </row>
    <row r="7526" spans="4:11" x14ac:dyDescent="0.2">
      <c r="D7526" s="195" t="s">
        <v>438</v>
      </c>
      <c r="E7526" s="53" t="s">
        <v>396</v>
      </c>
      <c r="F7526" s="53" t="s">
        <v>146</v>
      </c>
      <c r="G7526" s="50" t="s">
        <v>138</v>
      </c>
      <c r="H7526" s="50" t="s">
        <v>144</v>
      </c>
      <c r="I7526" s="53">
        <v>34</v>
      </c>
      <c r="J7526" s="61">
        <v>0.35</v>
      </c>
      <c r="K7526" s="239">
        <f t="shared" si="413"/>
        <v>0.89049460614695708</v>
      </c>
    </row>
    <row r="7527" spans="4:11" x14ac:dyDescent="0.2">
      <c r="D7527" s="195" t="s">
        <v>438</v>
      </c>
      <c r="E7527" s="53" t="s">
        <v>396</v>
      </c>
      <c r="F7527" s="53" t="s">
        <v>146</v>
      </c>
      <c r="G7527" s="50" t="s">
        <v>138</v>
      </c>
      <c r="H7527" s="50" t="s">
        <v>144</v>
      </c>
      <c r="I7527" s="53">
        <v>36</v>
      </c>
      <c r="J7527" s="61">
        <v>0.4</v>
      </c>
      <c r="K7527" s="239">
        <f t="shared" si="413"/>
        <v>0.85733882030178321</v>
      </c>
    </row>
    <row r="7528" spans="4:11" x14ac:dyDescent="0.2">
      <c r="D7528" s="195" t="s">
        <v>438</v>
      </c>
      <c r="E7528" s="53" t="s">
        <v>396</v>
      </c>
      <c r="F7528" s="53" t="s">
        <v>146</v>
      </c>
      <c r="G7528" s="50" t="s">
        <v>138</v>
      </c>
      <c r="H7528" s="50" t="s">
        <v>144</v>
      </c>
      <c r="I7528" s="53">
        <v>40</v>
      </c>
      <c r="J7528" s="61">
        <v>0.32</v>
      </c>
      <c r="K7528" s="239">
        <f t="shared" si="413"/>
        <v>0.5</v>
      </c>
    </row>
    <row r="7529" spans="4:11" x14ac:dyDescent="0.2">
      <c r="D7529" s="195" t="s">
        <v>438</v>
      </c>
      <c r="E7529" s="53" t="s">
        <v>396</v>
      </c>
      <c r="F7529" s="53" t="s">
        <v>146</v>
      </c>
      <c r="G7529" s="50" t="s">
        <v>138</v>
      </c>
      <c r="H7529" s="50" t="s">
        <v>144</v>
      </c>
      <c r="I7529" s="53">
        <v>38</v>
      </c>
      <c r="J7529" s="61">
        <v>0.51</v>
      </c>
      <c r="K7529" s="239">
        <f t="shared" si="413"/>
        <v>0.92943577781017639</v>
      </c>
    </row>
    <row r="7530" spans="4:11" x14ac:dyDescent="0.2">
      <c r="D7530" s="195" t="s">
        <v>438</v>
      </c>
      <c r="E7530" s="53" t="s">
        <v>396</v>
      </c>
      <c r="F7530" s="53" t="s">
        <v>146</v>
      </c>
      <c r="G7530" s="50" t="s">
        <v>138</v>
      </c>
      <c r="H7530" s="50" t="s">
        <v>144</v>
      </c>
      <c r="I7530" s="53">
        <v>36</v>
      </c>
      <c r="J7530" s="61">
        <v>0.44</v>
      </c>
      <c r="K7530" s="239">
        <f t="shared" si="413"/>
        <v>0.94307270233196161</v>
      </c>
    </row>
    <row r="7531" spans="4:11" x14ac:dyDescent="0.2">
      <c r="D7531" s="195" t="s">
        <v>438</v>
      </c>
      <c r="E7531" s="53" t="s">
        <v>396</v>
      </c>
      <c r="F7531" s="53" t="s">
        <v>146</v>
      </c>
      <c r="G7531" s="50" t="s">
        <v>138</v>
      </c>
      <c r="H7531" s="50" t="s">
        <v>144</v>
      </c>
      <c r="I7531" s="53">
        <v>35</v>
      </c>
      <c r="J7531" s="61">
        <v>0.38</v>
      </c>
      <c r="K7531" s="239">
        <f t="shared" si="413"/>
        <v>0.88629737609329451</v>
      </c>
    </row>
    <row r="7532" spans="4:11" x14ac:dyDescent="0.2">
      <c r="D7532" s="195" t="s">
        <v>438</v>
      </c>
      <c r="E7532" s="53" t="s">
        <v>396</v>
      </c>
      <c r="F7532" s="53" t="s">
        <v>146</v>
      </c>
      <c r="G7532" s="50" t="s">
        <v>138</v>
      </c>
      <c r="H7532" s="50" t="s">
        <v>144</v>
      </c>
      <c r="I7532" s="53">
        <v>36</v>
      </c>
      <c r="J7532" s="61">
        <v>0.43</v>
      </c>
      <c r="K7532" s="239">
        <f t="shared" si="413"/>
        <v>0.92163923182441698</v>
      </c>
    </row>
    <row r="7533" spans="4:11" x14ac:dyDescent="0.2">
      <c r="D7533" s="195" t="s">
        <v>438</v>
      </c>
      <c r="E7533" s="53" t="s">
        <v>396</v>
      </c>
      <c r="F7533" s="53" t="s">
        <v>146</v>
      </c>
      <c r="G7533" s="50" t="s">
        <v>138</v>
      </c>
      <c r="H7533" s="50" t="s">
        <v>144</v>
      </c>
      <c r="I7533" s="53">
        <v>39</v>
      </c>
      <c r="J7533" s="61">
        <v>0.53</v>
      </c>
      <c r="K7533" s="239">
        <f t="shared" si="413"/>
        <v>0.89347426625533133</v>
      </c>
    </row>
    <row r="7534" spans="4:11" x14ac:dyDescent="0.2">
      <c r="D7534" s="195" t="s">
        <v>438</v>
      </c>
      <c r="E7534" s="53" t="s">
        <v>396</v>
      </c>
      <c r="F7534" s="53" t="s">
        <v>146</v>
      </c>
      <c r="G7534" s="50" t="s">
        <v>138</v>
      </c>
      <c r="H7534" s="50" t="s">
        <v>144</v>
      </c>
      <c r="I7534" s="53">
        <v>32</v>
      </c>
      <c r="J7534" s="61">
        <v>0.3</v>
      </c>
      <c r="K7534" s="239">
        <f t="shared" si="413"/>
        <v>0.91552734375</v>
      </c>
    </row>
    <row r="7535" spans="4:11" x14ac:dyDescent="0.2">
      <c r="D7535" s="195" t="s">
        <v>438</v>
      </c>
      <c r="E7535" s="53" t="s">
        <v>396</v>
      </c>
      <c r="F7535" s="53" t="s">
        <v>146</v>
      </c>
      <c r="G7535" s="50" t="s">
        <v>138</v>
      </c>
      <c r="H7535" s="50" t="s">
        <v>144</v>
      </c>
      <c r="I7535" s="53">
        <v>34</v>
      </c>
      <c r="J7535" s="61">
        <v>0.39</v>
      </c>
      <c r="K7535" s="239">
        <f t="shared" si="413"/>
        <v>0.99226541827803783</v>
      </c>
    </row>
    <row r="7536" spans="4:11" x14ac:dyDescent="0.2">
      <c r="D7536" s="195" t="s">
        <v>438</v>
      </c>
      <c r="E7536" s="53" t="s">
        <v>396</v>
      </c>
      <c r="F7536" s="53" t="s">
        <v>146</v>
      </c>
      <c r="G7536" s="50" t="s">
        <v>138</v>
      </c>
      <c r="H7536" s="50" t="s">
        <v>144</v>
      </c>
      <c r="I7536" s="53">
        <v>38</v>
      </c>
      <c r="J7536" s="61">
        <v>0.53</v>
      </c>
      <c r="K7536" s="239">
        <f t="shared" si="413"/>
        <v>0.9658842396850853</v>
      </c>
    </row>
    <row r="7537" spans="4:11" x14ac:dyDescent="0.2">
      <c r="D7537" s="195" t="s">
        <v>438</v>
      </c>
      <c r="E7537" s="53" t="s">
        <v>396</v>
      </c>
      <c r="F7537" s="53" t="s">
        <v>146</v>
      </c>
      <c r="G7537" s="50" t="s">
        <v>138</v>
      </c>
      <c r="H7537" s="50" t="s">
        <v>144</v>
      </c>
      <c r="I7537" s="53">
        <v>35</v>
      </c>
      <c r="J7537" s="61">
        <v>0.42</v>
      </c>
      <c r="K7537" s="239">
        <f t="shared" si="413"/>
        <v>0.97959183673469385</v>
      </c>
    </row>
    <row r="7538" spans="4:11" x14ac:dyDescent="0.2">
      <c r="D7538" s="195" t="s">
        <v>438</v>
      </c>
      <c r="E7538" s="53" t="s">
        <v>396</v>
      </c>
      <c r="F7538" s="53" t="s">
        <v>146</v>
      </c>
      <c r="G7538" s="50" t="s">
        <v>138</v>
      </c>
      <c r="H7538" s="50" t="s">
        <v>144</v>
      </c>
      <c r="I7538" s="53">
        <v>36</v>
      </c>
      <c r="J7538" s="61">
        <v>0.37</v>
      </c>
      <c r="K7538" s="239">
        <f t="shared" si="413"/>
        <v>0.79303840877914955</v>
      </c>
    </row>
    <row r="7539" spans="4:11" x14ac:dyDescent="0.2">
      <c r="D7539" s="195" t="s">
        <v>438</v>
      </c>
      <c r="E7539" s="53" t="s">
        <v>396</v>
      </c>
      <c r="F7539" s="53" t="s">
        <v>146</v>
      </c>
      <c r="G7539" s="50" t="s">
        <v>138</v>
      </c>
      <c r="H7539" s="50" t="s">
        <v>144</v>
      </c>
      <c r="I7539" s="53">
        <v>34</v>
      </c>
      <c r="J7539" s="61">
        <v>0.39</v>
      </c>
      <c r="K7539" s="239">
        <f t="shared" si="413"/>
        <v>0.99226541827803783</v>
      </c>
    </row>
    <row r="7540" spans="4:11" x14ac:dyDescent="0.2">
      <c r="D7540" s="195" t="s">
        <v>438</v>
      </c>
      <c r="E7540" s="53" t="s">
        <v>396</v>
      </c>
      <c r="F7540" s="53" t="s">
        <v>146</v>
      </c>
      <c r="G7540" s="50" t="s">
        <v>138</v>
      </c>
      <c r="H7540" s="50" t="s">
        <v>144</v>
      </c>
      <c r="I7540" s="53">
        <v>35</v>
      </c>
      <c r="J7540" s="61">
        <v>0.37</v>
      </c>
      <c r="K7540" s="239">
        <f t="shared" si="413"/>
        <v>0.86297376093294464</v>
      </c>
    </row>
    <row r="7541" spans="4:11" x14ac:dyDescent="0.2">
      <c r="D7541" s="195" t="s">
        <v>438</v>
      </c>
      <c r="E7541" s="53" t="s">
        <v>396</v>
      </c>
      <c r="F7541" s="53" t="s">
        <v>146</v>
      </c>
      <c r="G7541" s="50" t="s">
        <v>138</v>
      </c>
      <c r="H7541" s="50" t="s">
        <v>144</v>
      </c>
      <c r="I7541" s="53">
        <v>37</v>
      </c>
      <c r="J7541" s="61">
        <v>0.27</v>
      </c>
      <c r="K7541" s="239">
        <f t="shared" si="413"/>
        <v>0.53303851696839277</v>
      </c>
    </row>
    <row r="7542" spans="4:11" x14ac:dyDescent="0.2">
      <c r="D7542" s="195" t="s">
        <v>438</v>
      </c>
      <c r="E7542" s="53" t="s">
        <v>396</v>
      </c>
      <c r="F7542" s="53" t="s">
        <v>146</v>
      </c>
      <c r="G7542" s="50" t="s">
        <v>138</v>
      </c>
      <c r="H7542" s="50" t="s">
        <v>144</v>
      </c>
      <c r="I7542" s="53">
        <v>37</v>
      </c>
      <c r="J7542" s="61">
        <v>0.47</v>
      </c>
      <c r="K7542" s="239">
        <f t="shared" si="413"/>
        <v>0.92788186287090602</v>
      </c>
    </row>
    <row r="7543" spans="4:11" x14ac:dyDescent="0.2">
      <c r="D7543" s="195" t="s">
        <v>438</v>
      </c>
      <c r="E7543" s="53" t="s">
        <v>396</v>
      </c>
      <c r="F7543" s="53" t="s">
        <v>146</v>
      </c>
      <c r="G7543" s="50" t="s">
        <v>138</v>
      </c>
      <c r="H7543" s="50" t="s">
        <v>144</v>
      </c>
      <c r="I7543" s="53">
        <v>35</v>
      </c>
      <c r="J7543" s="61">
        <v>0.42</v>
      </c>
      <c r="K7543" s="239">
        <f t="shared" si="413"/>
        <v>0.97959183673469385</v>
      </c>
    </row>
    <row r="7544" spans="4:11" x14ac:dyDescent="0.2">
      <c r="D7544" s="195" t="s">
        <v>438</v>
      </c>
      <c r="E7544" s="53" t="s">
        <v>396</v>
      </c>
      <c r="F7544" s="53" t="s">
        <v>146</v>
      </c>
      <c r="G7544" s="50" t="s">
        <v>138</v>
      </c>
      <c r="H7544" s="50" t="s">
        <v>144</v>
      </c>
      <c r="I7544" s="53">
        <v>35</v>
      </c>
      <c r="J7544" s="61">
        <v>0.35</v>
      </c>
      <c r="K7544" s="239">
        <f t="shared" si="413"/>
        <v>0.81632653061224492</v>
      </c>
    </row>
    <row r="7545" spans="4:11" x14ac:dyDescent="0.2">
      <c r="D7545" s="195" t="s">
        <v>438</v>
      </c>
      <c r="E7545" s="53" t="s">
        <v>396</v>
      </c>
      <c r="F7545" s="53" t="s">
        <v>146</v>
      </c>
      <c r="G7545" s="50" t="s">
        <v>138</v>
      </c>
      <c r="H7545" s="50" t="s">
        <v>144</v>
      </c>
      <c r="I7545" s="53">
        <v>37</v>
      </c>
      <c r="J7545" s="61">
        <v>0.46</v>
      </c>
      <c r="K7545" s="239">
        <f t="shared" si="413"/>
        <v>0.90813969557578034</v>
      </c>
    </row>
    <row r="7546" spans="4:11" x14ac:dyDescent="0.2">
      <c r="D7546" s="195" t="s">
        <v>438</v>
      </c>
      <c r="E7546" s="53" t="s">
        <v>399</v>
      </c>
      <c r="F7546" s="53" t="s">
        <v>146</v>
      </c>
      <c r="G7546" s="50" t="s">
        <v>138</v>
      </c>
      <c r="H7546" s="50" t="s">
        <v>144</v>
      </c>
      <c r="I7546" s="53">
        <v>39</v>
      </c>
      <c r="J7546" s="61">
        <v>0.44</v>
      </c>
      <c r="K7546" s="239">
        <f t="shared" si="413"/>
        <v>0.74175222104216187</v>
      </c>
    </row>
    <row r="7547" spans="4:11" x14ac:dyDescent="0.2">
      <c r="D7547" s="195" t="s">
        <v>438</v>
      </c>
      <c r="E7547" s="53" t="s">
        <v>399</v>
      </c>
      <c r="F7547" s="53" t="s">
        <v>146</v>
      </c>
      <c r="G7547" s="50" t="s">
        <v>138</v>
      </c>
      <c r="H7547" s="50" t="s">
        <v>144</v>
      </c>
      <c r="I7547" s="53">
        <v>40</v>
      </c>
      <c r="J7547" s="61">
        <v>0.55000000000000004</v>
      </c>
      <c r="K7547" s="239">
        <f t="shared" si="413"/>
        <v>0.85937500000000011</v>
      </c>
    </row>
    <row r="7548" spans="4:11" x14ac:dyDescent="0.2">
      <c r="D7548" s="195" t="s">
        <v>438</v>
      </c>
      <c r="E7548" s="53" t="s">
        <v>399</v>
      </c>
      <c r="F7548" s="53" t="s">
        <v>146</v>
      </c>
      <c r="G7548" s="50" t="s">
        <v>138</v>
      </c>
      <c r="H7548" s="50" t="s">
        <v>144</v>
      </c>
      <c r="I7548" s="53">
        <v>41</v>
      </c>
      <c r="J7548" s="61">
        <v>0.65</v>
      </c>
      <c r="K7548" s="239">
        <f t="shared" si="413"/>
        <v>0.94310877671536975</v>
      </c>
    </row>
    <row r="7549" spans="4:11" x14ac:dyDescent="0.2">
      <c r="D7549" s="195" t="s">
        <v>438</v>
      </c>
      <c r="E7549" s="53" t="s">
        <v>399</v>
      </c>
      <c r="F7549" s="53" t="s">
        <v>146</v>
      </c>
      <c r="G7549" s="50" t="s">
        <v>138</v>
      </c>
      <c r="H7549" s="50" t="s">
        <v>144</v>
      </c>
      <c r="I7549" s="53">
        <v>43</v>
      </c>
      <c r="J7549" s="61">
        <v>0.65</v>
      </c>
      <c r="K7549" s="239">
        <f t="shared" si="413"/>
        <v>0.81753807840819048</v>
      </c>
    </row>
    <row r="7550" spans="4:11" x14ac:dyDescent="0.2">
      <c r="D7550" s="195" t="s">
        <v>438</v>
      </c>
      <c r="E7550" s="53" t="s">
        <v>399</v>
      </c>
      <c r="F7550" s="53" t="s">
        <v>146</v>
      </c>
      <c r="G7550" s="50" t="s">
        <v>138</v>
      </c>
      <c r="H7550" s="50" t="s">
        <v>144</v>
      </c>
      <c r="I7550" s="53">
        <v>38</v>
      </c>
      <c r="J7550" s="61">
        <v>0.47</v>
      </c>
      <c r="K7550" s="239">
        <f t="shared" si="413"/>
        <v>0.85653885406035868</v>
      </c>
    </row>
    <row r="7551" spans="4:11" x14ac:dyDescent="0.2">
      <c r="D7551" s="195" t="s">
        <v>438</v>
      </c>
      <c r="E7551" s="53" t="s">
        <v>399</v>
      </c>
      <c r="F7551" s="53" t="s">
        <v>146</v>
      </c>
      <c r="G7551" s="50" t="s">
        <v>138</v>
      </c>
      <c r="H7551" s="50" t="s">
        <v>144</v>
      </c>
      <c r="I7551" s="53">
        <v>40</v>
      </c>
      <c r="J7551" s="61">
        <v>0.59</v>
      </c>
      <c r="K7551" s="239">
        <f t="shared" si="413"/>
        <v>0.921875</v>
      </c>
    </row>
    <row r="7552" spans="4:11" x14ac:dyDescent="0.2">
      <c r="D7552" s="195" t="s">
        <v>438</v>
      </c>
      <c r="E7552" s="53" t="s">
        <v>399</v>
      </c>
      <c r="F7552" s="53" t="s">
        <v>146</v>
      </c>
      <c r="G7552" s="50" t="s">
        <v>138</v>
      </c>
      <c r="H7552" s="50" t="s">
        <v>144</v>
      </c>
      <c r="I7552" s="53">
        <v>45</v>
      </c>
      <c r="J7552" s="61">
        <v>0.79</v>
      </c>
      <c r="K7552" s="239">
        <f t="shared" si="413"/>
        <v>0.86694101508916321</v>
      </c>
    </row>
    <row r="7553" spans="4:11" x14ac:dyDescent="0.2">
      <c r="D7553" s="195" t="s">
        <v>438</v>
      </c>
      <c r="E7553" s="53" t="s">
        <v>399</v>
      </c>
      <c r="F7553" s="53" t="s">
        <v>146</v>
      </c>
      <c r="G7553" s="50" t="s">
        <v>138</v>
      </c>
      <c r="H7553" s="50" t="s">
        <v>144</v>
      </c>
      <c r="I7553" s="53">
        <v>41</v>
      </c>
      <c r="J7553" s="61">
        <v>0.56999999999999995</v>
      </c>
      <c r="K7553" s="239">
        <f t="shared" si="413"/>
        <v>0.82703385035040111</v>
      </c>
    </row>
    <row r="7554" spans="4:11" x14ac:dyDescent="0.2">
      <c r="D7554" s="195" t="s">
        <v>438</v>
      </c>
      <c r="E7554" s="53" t="s">
        <v>399</v>
      </c>
      <c r="F7554" s="53" t="s">
        <v>146</v>
      </c>
      <c r="G7554" s="50" t="s">
        <v>138</v>
      </c>
      <c r="H7554" s="50" t="s">
        <v>144</v>
      </c>
      <c r="I7554" s="53">
        <v>40</v>
      </c>
      <c r="J7554" s="61">
        <v>0.49</v>
      </c>
      <c r="K7554" s="239">
        <f t="shared" si="413"/>
        <v>0.765625</v>
      </c>
    </row>
    <row r="7555" spans="4:11" x14ac:dyDescent="0.2">
      <c r="D7555" s="195" t="s">
        <v>438</v>
      </c>
      <c r="E7555" s="53" t="s">
        <v>399</v>
      </c>
      <c r="F7555" s="53" t="s">
        <v>146</v>
      </c>
      <c r="G7555" s="50" t="s">
        <v>138</v>
      </c>
      <c r="H7555" s="50" t="s">
        <v>144</v>
      </c>
      <c r="I7555" s="53">
        <v>40</v>
      </c>
      <c r="J7555" s="61">
        <v>0.57999999999999996</v>
      </c>
      <c r="K7555" s="239">
        <f t="shared" si="413"/>
        <v>0.90624999999999989</v>
      </c>
    </row>
    <row r="7556" spans="4:11" x14ac:dyDescent="0.2">
      <c r="D7556" s="195" t="s">
        <v>438</v>
      </c>
      <c r="E7556" s="53" t="s">
        <v>399</v>
      </c>
      <c r="F7556" s="53" t="s">
        <v>146</v>
      </c>
      <c r="G7556" s="50" t="s">
        <v>138</v>
      </c>
      <c r="H7556" s="50" t="s">
        <v>144</v>
      </c>
      <c r="I7556" s="53">
        <v>39</v>
      </c>
      <c r="J7556" s="61">
        <v>0.47</v>
      </c>
      <c r="K7556" s="239">
        <f t="shared" si="413"/>
        <v>0.7923262361132184</v>
      </c>
    </row>
    <row r="7557" spans="4:11" x14ac:dyDescent="0.2">
      <c r="D7557" s="195" t="s">
        <v>438</v>
      </c>
      <c r="E7557" s="53" t="s">
        <v>399</v>
      </c>
      <c r="F7557" s="53" t="s">
        <v>146</v>
      </c>
      <c r="G7557" s="50" t="s">
        <v>138</v>
      </c>
      <c r="H7557" s="50" t="s">
        <v>144</v>
      </c>
      <c r="I7557" s="53">
        <v>38</v>
      </c>
      <c r="J7557" s="61">
        <v>0.53</v>
      </c>
      <c r="K7557" s="239">
        <f t="shared" si="413"/>
        <v>0.9658842396850853</v>
      </c>
    </row>
    <row r="7558" spans="4:11" x14ac:dyDescent="0.2">
      <c r="D7558" s="195" t="s">
        <v>438</v>
      </c>
      <c r="E7558" s="53" t="s">
        <v>399</v>
      </c>
      <c r="F7558" s="53" t="s">
        <v>146</v>
      </c>
      <c r="G7558" s="50" t="s">
        <v>138</v>
      </c>
      <c r="H7558" s="50" t="s">
        <v>144</v>
      </c>
      <c r="I7558" s="53">
        <v>39</v>
      </c>
      <c r="J7558" s="61">
        <v>0.41</v>
      </c>
      <c r="K7558" s="239">
        <f t="shared" si="413"/>
        <v>0.69117820597110535</v>
      </c>
    </row>
    <row r="7559" spans="4:11" x14ac:dyDescent="0.2">
      <c r="D7559" s="195" t="s">
        <v>438</v>
      </c>
      <c r="E7559" s="53" t="s">
        <v>399</v>
      </c>
      <c r="F7559" s="53" t="s">
        <v>146</v>
      </c>
      <c r="G7559" s="50" t="s">
        <v>138</v>
      </c>
      <c r="H7559" s="50" t="s">
        <v>144</v>
      </c>
      <c r="I7559" s="53">
        <v>39</v>
      </c>
      <c r="J7559" s="61">
        <v>0.49</v>
      </c>
      <c r="K7559" s="239">
        <f t="shared" si="413"/>
        <v>0.82604224616058941</v>
      </c>
    </row>
    <row r="7560" spans="4:11" x14ac:dyDescent="0.2">
      <c r="D7560" s="195" t="s">
        <v>438</v>
      </c>
      <c r="E7560" s="53" t="s">
        <v>399</v>
      </c>
      <c r="F7560" s="53" t="s">
        <v>146</v>
      </c>
      <c r="G7560" s="50" t="s">
        <v>138</v>
      </c>
      <c r="H7560" s="50" t="s">
        <v>144</v>
      </c>
      <c r="I7560" s="53">
        <v>40</v>
      </c>
      <c r="J7560" s="61">
        <v>0.56000000000000005</v>
      </c>
      <c r="K7560" s="239">
        <f t="shared" si="413"/>
        <v>0.87500000000000011</v>
      </c>
    </row>
    <row r="7561" spans="4:11" x14ac:dyDescent="0.2">
      <c r="D7561" s="195" t="s">
        <v>438</v>
      </c>
      <c r="E7561" s="53" t="s">
        <v>399</v>
      </c>
      <c r="F7561" s="53" t="s">
        <v>146</v>
      </c>
      <c r="G7561" s="50" t="s">
        <v>138</v>
      </c>
      <c r="H7561" s="50" t="s">
        <v>144</v>
      </c>
      <c r="I7561" s="53">
        <v>44</v>
      </c>
      <c r="J7561" s="61">
        <v>0.72</v>
      </c>
      <c r="K7561" s="239">
        <f t="shared" si="413"/>
        <v>0.84522915101427498</v>
      </c>
    </row>
    <row r="7562" spans="4:11" x14ac:dyDescent="0.2">
      <c r="D7562" s="195" t="s">
        <v>438</v>
      </c>
      <c r="E7562" s="53" t="s">
        <v>399</v>
      </c>
      <c r="F7562" s="53" t="s">
        <v>146</v>
      </c>
      <c r="G7562" s="50" t="s">
        <v>138</v>
      </c>
      <c r="H7562" s="50" t="s">
        <v>144</v>
      </c>
      <c r="I7562" s="53">
        <v>38</v>
      </c>
      <c r="J7562" s="61">
        <v>0.4</v>
      </c>
      <c r="K7562" s="239">
        <f t="shared" si="413"/>
        <v>0.72896923749817755</v>
      </c>
    </row>
    <row r="7563" spans="4:11" x14ac:dyDescent="0.2">
      <c r="D7563" s="195" t="s">
        <v>438</v>
      </c>
      <c r="E7563" s="53" t="s">
        <v>38</v>
      </c>
      <c r="F7563" s="53" t="s">
        <v>146</v>
      </c>
      <c r="G7563" s="50" t="s">
        <v>138</v>
      </c>
      <c r="H7563" s="50" t="s">
        <v>144</v>
      </c>
      <c r="I7563" s="53">
        <v>61</v>
      </c>
      <c r="J7563" s="61">
        <v>2.23</v>
      </c>
      <c r="K7563" s="239">
        <f t="shared" si="413"/>
        <v>0.98246108705133905</v>
      </c>
    </row>
    <row r="7564" spans="4:11" x14ac:dyDescent="0.2">
      <c r="D7564" s="195" t="s">
        <v>438</v>
      </c>
      <c r="E7564" s="53" t="s">
        <v>38</v>
      </c>
      <c r="F7564" s="53" t="s">
        <v>146</v>
      </c>
      <c r="G7564" s="50" t="s">
        <v>138</v>
      </c>
      <c r="H7564" s="50" t="s">
        <v>148</v>
      </c>
      <c r="I7564" s="53">
        <v>90</v>
      </c>
      <c r="J7564" s="61">
        <v>5</v>
      </c>
      <c r="K7564" s="239">
        <f t="shared" si="413"/>
        <v>0.68587105624142664</v>
      </c>
    </row>
    <row r="7565" spans="4:11" x14ac:dyDescent="0.2">
      <c r="D7565" s="195" t="s">
        <v>438</v>
      </c>
      <c r="E7565" s="53" t="s">
        <v>38</v>
      </c>
      <c r="F7565" s="53" t="s">
        <v>146</v>
      </c>
      <c r="G7565" s="50" t="s">
        <v>138</v>
      </c>
      <c r="H7565" s="50" t="s">
        <v>144</v>
      </c>
      <c r="I7565" s="53">
        <v>47</v>
      </c>
      <c r="J7565" s="61">
        <v>1.1599999999999999</v>
      </c>
      <c r="K7565" s="239">
        <f t="shared" si="413"/>
        <v>1.1172861504676226</v>
      </c>
    </row>
    <row r="7566" spans="4:11" x14ac:dyDescent="0.2">
      <c r="D7566" s="195" t="s">
        <v>438</v>
      </c>
      <c r="E7566" s="53" t="s">
        <v>38</v>
      </c>
      <c r="F7566" s="53" t="s">
        <v>146</v>
      </c>
      <c r="G7566" s="50" t="s">
        <v>138</v>
      </c>
      <c r="H7566" s="50" t="s">
        <v>148</v>
      </c>
      <c r="I7566" s="53">
        <v>97</v>
      </c>
      <c r="J7566" s="61">
        <v>6.38</v>
      </c>
      <c r="K7566" s="239">
        <f t="shared" si="413"/>
        <v>0.6990455508161193</v>
      </c>
    </row>
    <row r="7567" spans="4:11" x14ac:dyDescent="0.2">
      <c r="D7567" s="195" t="s">
        <v>438</v>
      </c>
      <c r="E7567" s="53" t="s">
        <v>38</v>
      </c>
      <c r="F7567" s="53" t="s">
        <v>146</v>
      </c>
      <c r="G7567" s="50" t="s">
        <v>138</v>
      </c>
      <c r="H7567" s="50" t="s">
        <v>148</v>
      </c>
      <c r="I7567" s="53">
        <v>97</v>
      </c>
      <c r="J7567" s="61">
        <v>11.28</v>
      </c>
      <c r="K7567" s="239">
        <f t="shared" si="413"/>
        <v>1.2359300647658034</v>
      </c>
    </row>
    <row r="7568" spans="4:11" x14ac:dyDescent="0.2">
      <c r="D7568" s="195" t="s">
        <v>438</v>
      </c>
      <c r="E7568" s="53" t="s">
        <v>38</v>
      </c>
      <c r="F7568" s="53" t="s">
        <v>146</v>
      </c>
      <c r="G7568" s="50" t="s">
        <v>138</v>
      </c>
      <c r="H7568" s="50" t="s">
        <v>148</v>
      </c>
      <c r="I7568" s="53">
        <v>79</v>
      </c>
      <c r="J7568" s="61">
        <v>5.42</v>
      </c>
      <c r="K7568" s="239">
        <f t="shared" si="413"/>
        <v>1.0993045174925311</v>
      </c>
    </row>
    <row r="7569" spans="4:11" x14ac:dyDescent="0.2">
      <c r="D7569" s="195" t="s">
        <v>438</v>
      </c>
      <c r="E7569" s="53" t="s">
        <v>38</v>
      </c>
      <c r="F7569" s="53" t="s">
        <v>146</v>
      </c>
      <c r="G7569" s="50" t="s">
        <v>138</v>
      </c>
      <c r="H7569" s="50" t="s">
        <v>144</v>
      </c>
      <c r="I7569" s="53">
        <v>43</v>
      </c>
      <c r="J7569" s="61">
        <v>0.91</v>
      </c>
      <c r="K7569" s="239">
        <f t="shared" si="413"/>
        <v>1.1445533097714666</v>
      </c>
    </row>
    <row r="7570" spans="4:11" x14ac:dyDescent="0.2">
      <c r="D7570" s="195" t="s">
        <v>438</v>
      </c>
      <c r="E7570" s="53" t="s">
        <v>38</v>
      </c>
      <c r="F7570" s="53" t="s">
        <v>146</v>
      </c>
      <c r="G7570" s="50" t="s">
        <v>138</v>
      </c>
      <c r="H7570" s="50" t="s">
        <v>144</v>
      </c>
      <c r="I7570" s="53">
        <v>39</v>
      </c>
      <c r="J7570" s="61">
        <v>0.6</v>
      </c>
      <c r="K7570" s="239">
        <f t="shared" si="413"/>
        <v>1.0114803014211298</v>
      </c>
    </row>
    <row r="7571" spans="4:11" x14ac:dyDescent="0.2">
      <c r="D7571" s="195" t="s">
        <v>438</v>
      </c>
      <c r="E7571" s="53" t="s">
        <v>38</v>
      </c>
      <c r="F7571" s="53" t="s">
        <v>146</v>
      </c>
      <c r="G7571" s="50" t="s">
        <v>138</v>
      </c>
      <c r="H7571" s="50" t="s">
        <v>144</v>
      </c>
      <c r="I7571" s="53">
        <v>42</v>
      </c>
      <c r="J7571" s="61">
        <v>0.83</v>
      </c>
      <c r="K7571" s="239">
        <f t="shared" si="413"/>
        <v>1.1202893855955081</v>
      </c>
    </row>
    <row r="7572" spans="4:11" x14ac:dyDescent="0.2">
      <c r="D7572" s="195" t="s">
        <v>438</v>
      </c>
      <c r="E7572" s="53" t="s">
        <v>38</v>
      </c>
      <c r="F7572" s="53" t="s">
        <v>146</v>
      </c>
      <c r="G7572" s="50" t="s">
        <v>138</v>
      </c>
      <c r="H7572" s="50" t="s">
        <v>144</v>
      </c>
      <c r="I7572" s="53">
        <v>55</v>
      </c>
      <c r="J7572" s="61">
        <v>1.56</v>
      </c>
      <c r="K7572" s="239">
        <f t="shared" si="413"/>
        <v>0.93764087152516906</v>
      </c>
    </row>
    <row r="7573" spans="4:11" x14ac:dyDescent="0.2">
      <c r="D7573" s="195" t="s">
        <v>438</v>
      </c>
      <c r="E7573" s="53" t="s">
        <v>38</v>
      </c>
      <c r="F7573" s="53" t="s">
        <v>146</v>
      </c>
      <c r="G7573" s="50" t="s">
        <v>138</v>
      </c>
      <c r="H7573" s="50" t="s">
        <v>144</v>
      </c>
      <c r="I7573" s="53">
        <v>60</v>
      </c>
      <c r="J7573" s="61">
        <v>2.34</v>
      </c>
      <c r="K7573" s="239">
        <f t="shared" si="413"/>
        <v>1.0833333333333333</v>
      </c>
    </row>
    <row r="7574" spans="4:11" x14ac:dyDescent="0.2">
      <c r="D7574" s="195" t="s">
        <v>438</v>
      </c>
      <c r="E7574" s="53" t="s">
        <v>38</v>
      </c>
      <c r="F7574" s="53" t="s">
        <v>146</v>
      </c>
      <c r="G7574" s="50" t="s">
        <v>138</v>
      </c>
      <c r="H7574" s="50" t="s">
        <v>144</v>
      </c>
      <c r="I7574" s="53">
        <v>51</v>
      </c>
      <c r="J7574" s="61">
        <v>1.36</v>
      </c>
      <c r="K7574" s="239">
        <f t="shared" si="413"/>
        <v>1.0252466999871843</v>
      </c>
    </row>
    <row r="7575" spans="4:11" x14ac:dyDescent="0.2">
      <c r="D7575" s="195" t="s">
        <v>438</v>
      </c>
      <c r="E7575" s="53" t="s">
        <v>38</v>
      </c>
      <c r="F7575" s="53" t="s">
        <v>146</v>
      </c>
      <c r="G7575" s="50" t="s">
        <v>138</v>
      </c>
      <c r="H7575" s="50" t="s">
        <v>144</v>
      </c>
      <c r="I7575" s="53">
        <v>55</v>
      </c>
      <c r="J7575" s="61">
        <v>1.9</v>
      </c>
      <c r="K7575" s="239">
        <f t="shared" si="413"/>
        <v>1.1419984973703983</v>
      </c>
    </row>
    <row r="7576" spans="4:11" x14ac:dyDescent="0.2">
      <c r="D7576" s="195" t="s">
        <v>438</v>
      </c>
      <c r="E7576" s="53" t="s">
        <v>38</v>
      </c>
      <c r="F7576" s="53" t="s">
        <v>146</v>
      </c>
      <c r="G7576" s="50" t="s">
        <v>138</v>
      </c>
      <c r="H7576" s="50" t="s">
        <v>144</v>
      </c>
      <c r="I7576" s="53">
        <v>55</v>
      </c>
      <c r="J7576" s="61">
        <v>1.37</v>
      </c>
      <c r="K7576" s="239">
        <f t="shared" si="413"/>
        <v>0.82344102178812928</v>
      </c>
    </row>
    <row r="7577" spans="4:11" x14ac:dyDescent="0.2">
      <c r="D7577" s="195" t="s">
        <v>438</v>
      </c>
      <c r="E7577" s="53" t="s">
        <v>38</v>
      </c>
      <c r="F7577" s="53" t="s">
        <v>146</v>
      </c>
      <c r="G7577" s="50" t="s">
        <v>138</v>
      </c>
      <c r="H7577" s="50" t="s">
        <v>144</v>
      </c>
      <c r="I7577" s="53">
        <v>64</v>
      </c>
      <c r="J7577" s="61">
        <v>2.33</v>
      </c>
      <c r="K7577" s="239">
        <f t="shared" si="413"/>
        <v>0.888824462890625</v>
      </c>
    </row>
    <row r="7578" spans="4:11" x14ac:dyDescent="0.2">
      <c r="D7578" s="195" t="s">
        <v>438</v>
      </c>
      <c r="E7578" s="53" t="s">
        <v>38</v>
      </c>
      <c r="F7578" s="53" t="s">
        <v>146</v>
      </c>
      <c r="G7578" s="50" t="s">
        <v>138</v>
      </c>
      <c r="H7578" s="50" t="s">
        <v>144</v>
      </c>
      <c r="I7578" s="53">
        <v>51</v>
      </c>
      <c r="J7578" s="61">
        <v>1.45</v>
      </c>
      <c r="K7578" s="239">
        <f t="shared" si="413"/>
        <v>1.0930939080745716</v>
      </c>
    </row>
    <row r="7579" spans="4:11" x14ac:dyDescent="0.2">
      <c r="D7579" s="195" t="s">
        <v>438</v>
      </c>
      <c r="E7579" s="53" t="s">
        <v>38</v>
      </c>
      <c r="F7579" s="53" t="s">
        <v>146</v>
      </c>
      <c r="G7579" s="50" t="s">
        <v>138</v>
      </c>
      <c r="H7579" s="50" t="s">
        <v>144</v>
      </c>
      <c r="I7579" s="53">
        <v>45</v>
      </c>
      <c r="J7579" s="61">
        <v>1.06</v>
      </c>
      <c r="K7579" s="239">
        <f t="shared" si="413"/>
        <v>1.1632373113854595</v>
      </c>
    </row>
    <row r="7580" spans="4:11" x14ac:dyDescent="0.2">
      <c r="D7580" s="195" t="s">
        <v>438</v>
      </c>
      <c r="E7580" s="53" t="s">
        <v>38</v>
      </c>
      <c r="F7580" s="53" t="s">
        <v>146</v>
      </c>
      <c r="G7580" s="50" t="s">
        <v>138</v>
      </c>
      <c r="H7580" s="50" t="s">
        <v>144</v>
      </c>
      <c r="I7580" s="53">
        <v>52</v>
      </c>
      <c r="J7580" s="61">
        <v>1.81</v>
      </c>
      <c r="K7580" s="239">
        <f t="shared" si="413"/>
        <v>1.2872667273554848</v>
      </c>
    </row>
    <row r="7581" spans="4:11" x14ac:dyDescent="0.2">
      <c r="D7581" s="195" t="s">
        <v>438</v>
      </c>
      <c r="E7581" s="53" t="s">
        <v>38</v>
      </c>
      <c r="F7581" s="53" t="s">
        <v>146</v>
      </c>
      <c r="G7581" s="50" t="s">
        <v>138</v>
      </c>
      <c r="H7581" s="50" t="s">
        <v>144</v>
      </c>
      <c r="I7581" s="53">
        <v>48</v>
      </c>
      <c r="J7581" s="61">
        <v>1.42</v>
      </c>
      <c r="K7581" s="239">
        <f t="shared" si="413"/>
        <v>1.2839988425925926</v>
      </c>
    </row>
    <row r="7582" spans="4:11" x14ac:dyDescent="0.2">
      <c r="D7582" s="195" t="s">
        <v>438</v>
      </c>
      <c r="E7582" s="53" t="s">
        <v>38</v>
      </c>
      <c r="F7582" s="53" t="s">
        <v>146</v>
      </c>
      <c r="G7582" s="50" t="s">
        <v>138</v>
      </c>
      <c r="H7582" s="50" t="s">
        <v>144</v>
      </c>
      <c r="I7582" s="53">
        <v>55</v>
      </c>
      <c r="J7582" s="61">
        <v>1.81</v>
      </c>
      <c r="K7582" s="239">
        <f t="shared" si="413"/>
        <v>1.0879038317054845</v>
      </c>
    </row>
    <row r="7583" spans="4:11" x14ac:dyDescent="0.2">
      <c r="D7583" s="195" t="s">
        <v>438</v>
      </c>
      <c r="E7583" s="53" t="s">
        <v>38</v>
      </c>
      <c r="F7583" s="53" t="s">
        <v>146</v>
      </c>
      <c r="G7583" s="50" t="s">
        <v>138</v>
      </c>
      <c r="H7583" s="50" t="s">
        <v>144</v>
      </c>
      <c r="I7583" s="53">
        <v>47</v>
      </c>
      <c r="J7583" s="61">
        <v>1.1499999999999999</v>
      </c>
      <c r="K7583" s="239">
        <f t="shared" si="413"/>
        <v>1.107654373308419</v>
      </c>
    </row>
    <row r="7584" spans="4:11" x14ac:dyDescent="0.2">
      <c r="D7584" s="195" t="s">
        <v>438</v>
      </c>
      <c r="E7584" s="53" t="s">
        <v>38</v>
      </c>
      <c r="F7584" s="53" t="s">
        <v>146</v>
      </c>
      <c r="G7584" s="50" t="s">
        <v>138</v>
      </c>
      <c r="H7584" s="50" t="s">
        <v>144</v>
      </c>
      <c r="I7584" s="53">
        <v>38</v>
      </c>
      <c r="J7584" s="61">
        <v>1.5</v>
      </c>
      <c r="K7584" s="239">
        <f t="shared" si="413"/>
        <v>2.733634640618166</v>
      </c>
    </row>
    <row r="7585" spans="4:11" x14ac:dyDescent="0.2">
      <c r="D7585" s="195" t="s">
        <v>438</v>
      </c>
      <c r="E7585" s="53" t="s">
        <v>38</v>
      </c>
      <c r="F7585" s="53" t="s">
        <v>146</v>
      </c>
      <c r="G7585" s="50" t="s">
        <v>138</v>
      </c>
      <c r="H7585" s="50" t="s">
        <v>144</v>
      </c>
      <c r="I7585" s="53">
        <v>44</v>
      </c>
      <c r="J7585" s="61">
        <v>0.96</v>
      </c>
      <c r="K7585" s="239">
        <f t="shared" si="413"/>
        <v>1.1269722013523666</v>
      </c>
    </row>
    <row r="7586" spans="4:11" x14ac:dyDescent="0.2">
      <c r="D7586" s="195" t="s">
        <v>438</v>
      </c>
      <c r="E7586" s="53" t="s">
        <v>38</v>
      </c>
      <c r="F7586" s="53" t="s">
        <v>146</v>
      </c>
      <c r="G7586" s="50" t="s">
        <v>138</v>
      </c>
      <c r="H7586" s="50" t="s">
        <v>144</v>
      </c>
      <c r="I7586" s="53">
        <v>45</v>
      </c>
      <c r="J7586" s="61">
        <v>1.1200000000000001</v>
      </c>
      <c r="K7586" s="239">
        <f t="shared" ref="K7586:K7649" si="414">IF(J7586="","",(J7586*100000)/(I7586^3))</f>
        <v>1.2290809327846366</v>
      </c>
    </row>
    <row r="7587" spans="4:11" x14ac:dyDescent="0.2">
      <c r="D7587" s="195" t="s">
        <v>438</v>
      </c>
      <c r="E7587" s="53" t="s">
        <v>38</v>
      </c>
      <c r="F7587" s="53" t="s">
        <v>152</v>
      </c>
      <c r="G7587" s="50" t="s">
        <v>138</v>
      </c>
      <c r="H7587" s="50" t="s">
        <v>144</v>
      </c>
      <c r="I7587" s="53">
        <v>54</v>
      </c>
      <c r="J7587" s="61">
        <v>1.64</v>
      </c>
      <c r="K7587" s="239">
        <f t="shared" si="414"/>
        <v>1.0415079002184626</v>
      </c>
    </row>
    <row r="7588" spans="4:11" x14ac:dyDescent="0.2">
      <c r="D7588" s="195" t="s">
        <v>438</v>
      </c>
      <c r="E7588" s="53" t="s">
        <v>38</v>
      </c>
      <c r="F7588" s="53" t="s">
        <v>152</v>
      </c>
      <c r="G7588" s="50" t="s">
        <v>138</v>
      </c>
      <c r="H7588" s="50" t="s">
        <v>144</v>
      </c>
      <c r="I7588" s="53">
        <v>63</v>
      </c>
      <c r="J7588" s="61">
        <v>3.73</v>
      </c>
      <c r="K7588" s="239">
        <f t="shared" si="414"/>
        <v>1.4917195567233361</v>
      </c>
    </row>
    <row r="7589" spans="4:11" x14ac:dyDescent="0.2">
      <c r="D7589" s="195" t="s">
        <v>438</v>
      </c>
      <c r="E7589" s="53" t="s">
        <v>38</v>
      </c>
      <c r="F7589" s="53" t="s">
        <v>152</v>
      </c>
      <c r="G7589" s="50" t="s">
        <v>138</v>
      </c>
      <c r="H7589" s="50" t="s">
        <v>148</v>
      </c>
      <c r="I7589" s="53">
        <v>71</v>
      </c>
      <c r="J7589" s="61">
        <v>4.8600000000000003</v>
      </c>
      <c r="K7589" s="239">
        <f t="shared" si="414"/>
        <v>1.3578794728298378</v>
      </c>
    </row>
    <row r="7590" spans="4:11" x14ac:dyDescent="0.2">
      <c r="D7590" s="195" t="s">
        <v>438</v>
      </c>
      <c r="E7590" s="53" t="s">
        <v>38</v>
      </c>
      <c r="F7590" s="53" t="s">
        <v>152</v>
      </c>
      <c r="G7590" s="50" t="s">
        <v>138</v>
      </c>
      <c r="H7590" s="50" t="s">
        <v>144</v>
      </c>
      <c r="I7590" s="53">
        <v>69</v>
      </c>
      <c r="J7590" s="61">
        <v>4.2300000000000004</v>
      </c>
      <c r="K7590" s="239">
        <f t="shared" si="414"/>
        <v>1.2876359551793104</v>
      </c>
    </row>
    <row r="7591" spans="4:11" x14ac:dyDescent="0.2">
      <c r="D7591" s="195" t="s">
        <v>438</v>
      </c>
      <c r="E7591" s="53" t="s">
        <v>38</v>
      </c>
      <c r="F7591" s="53" t="s">
        <v>152</v>
      </c>
      <c r="G7591" s="50" t="s">
        <v>138</v>
      </c>
      <c r="H7591" s="50" t="s">
        <v>148</v>
      </c>
      <c r="I7591" s="53">
        <v>72</v>
      </c>
      <c r="J7591" s="61">
        <v>3.5</v>
      </c>
      <c r="K7591" s="239">
        <f t="shared" si="414"/>
        <v>0.93771433470507548</v>
      </c>
    </row>
    <row r="7592" spans="4:11" x14ac:dyDescent="0.2">
      <c r="D7592" s="195" t="s">
        <v>438</v>
      </c>
      <c r="E7592" s="53" t="s">
        <v>38</v>
      </c>
      <c r="F7592" s="53" t="s">
        <v>152</v>
      </c>
      <c r="G7592" s="50" t="s">
        <v>138</v>
      </c>
      <c r="H7592" s="50" t="s">
        <v>148</v>
      </c>
      <c r="I7592" s="53">
        <v>71</v>
      </c>
      <c r="J7592" s="61">
        <v>4.72</v>
      </c>
      <c r="K7592" s="239">
        <f t="shared" si="414"/>
        <v>1.3187636032421468</v>
      </c>
    </row>
    <row r="7593" spans="4:11" x14ac:dyDescent="0.2">
      <c r="D7593" s="195" t="s">
        <v>438</v>
      </c>
      <c r="E7593" s="53" t="s">
        <v>38</v>
      </c>
      <c r="F7593" s="53" t="s">
        <v>152</v>
      </c>
      <c r="G7593" s="50" t="s">
        <v>138</v>
      </c>
      <c r="H7593" s="50" t="s">
        <v>144</v>
      </c>
      <c r="I7593" s="53">
        <v>62</v>
      </c>
      <c r="J7593" s="61">
        <v>2.48</v>
      </c>
      <c r="K7593" s="239">
        <f t="shared" si="414"/>
        <v>1.0405827263267429</v>
      </c>
    </row>
    <row r="7594" spans="4:11" x14ac:dyDescent="0.2">
      <c r="D7594" s="195" t="s">
        <v>438</v>
      </c>
      <c r="E7594" s="53" t="s">
        <v>38</v>
      </c>
      <c r="F7594" s="53" t="s">
        <v>152</v>
      </c>
      <c r="G7594" s="50" t="s">
        <v>138</v>
      </c>
      <c r="H7594" s="50" t="s">
        <v>148</v>
      </c>
      <c r="I7594" s="53">
        <v>70</v>
      </c>
      <c r="J7594" s="61">
        <v>3.6</v>
      </c>
      <c r="K7594" s="239">
        <f t="shared" si="414"/>
        <v>1.0495626822157433</v>
      </c>
    </row>
    <row r="7595" spans="4:11" x14ac:dyDescent="0.2">
      <c r="D7595" s="195" t="s">
        <v>438</v>
      </c>
      <c r="E7595" s="53" t="s">
        <v>38</v>
      </c>
      <c r="F7595" s="53" t="s">
        <v>152</v>
      </c>
      <c r="G7595" s="50" t="s">
        <v>138</v>
      </c>
      <c r="H7595" s="50" t="s">
        <v>148</v>
      </c>
      <c r="I7595" s="53">
        <v>90</v>
      </c>
      <c r="J7595" s="61">
        <v>7.62</v>
      </c>
      <c r="K7595" s="239">
        <f t="shared" si="414"/>
        <v>1.0452674897119341</v>
      </c>
    </row>
    <row r="7596" spans="4:11" x14ac:dyDescent="0.2">
      <c r="D7596" s="195" t="s">
        <v>438</v>
      </c>
      <c r="E7596" s="53" t="s">
        <v>38</v>
      </c>
      <c r="F7596" s="53" t="s">
        <v>152</v>
      </c>
      <c r="G7596" s="50" t="s">
        <v>138</v>
      </c>
      <c r="H7596" s="50" t="s">
        <v>148</v>
      </c>
      <c r="I7596" s="53">
        <v>85</v>
      </c>
      <c r="J7596" s="61">
        <v>6.2</v>
      </c>
      <c r="K7596" s="239">
        <f t="shared" si="414"/>
        <v>1.0095664563403215</v>
      </c>
    </row>
    <row r="7597" spans="4:11" x14ac:dyDescent="0.2">
      <c r="D7597" s="195" t="s">
        <v>438</v>
      </c>
      <c r="E7597" s="53" t="s">
        <v>38</v>
      </c>
      <c r="F7597" s="53" t="s">
        <v>152</v>
      </c>
      <c r="G7597" s="50" t="s">
        <v>138</v>
      </c>
      <c r="H7597" s="50" t="s">
        <v>148</v>
      </c>
      <c r="I7597" s="53">
        <v>79</v>
      </c>
      <c r="J7597" s="61">
        <v>5.12</v>
      </c>
      <c r="K7597" s="239">
        <f t="shared" si="414"/>
        <v>1.0384574039781842</v>
      </c>
    </row>
    <row r="7598" spans="4:11" x14ac:dyDescent="0.2">
      <c r="D7598" s="195" t="s">
        <v>438</v>
      </c>
      <c r="E7598" s="53" t="s">
        <v>38</v>
      </c>
      <c r="F7598" s="53" t="s">
        <v>152</v>
      </c>
      <c r="G7598" s="50" t="s">
        <v>138</v>
      </c>
      <c r="H7598" s="50" t="s">
        <v>148</v>
      </c>
      <c r="I7598" s="53">
        <v>75</v>
      </c>
      <c r="J7598" s="61">
        <v>4.1500000000000004</v>
      </c>
      <c r="K7598" s="239">
        <f t="shared" si="414"/>
        <v>0.98370370370370386</v>
      </c>
    </row>
    <row r="7599" spans="4:11" x14ac:dyDescent="0.2">
      <c r="D7599" s="195" t="s">
        <v>438</v>
      </c>
      <c r="E7599" s="53" t="s">
        <v>38</v>
      </c>
      <c r="F7599" s="53" t="s">
        <v>152</v>
      </c>
      <c r="G7599" s="50" t="s">
        <v>138</v>
      </c>
      <c r="H7599" s="50" t="s">
        <v>148</v>
      </c>
      <c r="I7599" s="53">
        <v>80</v>
      </c>
      <c r="J7599" s="61">
        <v>5.0599999999999996</v>
      </c>
      <c r="K7599" s="239">
        <f t="shared" si="414"/>
        <v>0.98828124999999989</v>
      </c>
    </row>
    <row r="7600" spans="4:11" x14ac:dyDescent="0.2">
      <c r="D7600" s="195" t="s">
        <v>438</v>
      </c>
      <c r="E7600" s="53" t="s">
        <v>38</v>
      </c>
      <c r="F7600" s="53" t="s">
        <v>152</v>
      </c>
      <c r="G7600" s="50" t="s">
        <v>138</v>
      </c>
      <c r="H7600" s="50" t="s">
        <v>148</v>
      </c>
      <c r="I7600" s="53">
        <v>76</v>
      </c>
      <c r="J7600" s="61">
        <v>4.59</v>
      </c>
      <c r="K7600" s="239">
        <f t="shared" si="414"/>
        <v>1.0456152500364484</v>
      </c>
    </row>
    <row r="7601" spans="4:11" x14ac:dyDescent="0.2">
      <c r="D7601" s="195" t="s">
        <v>438</v>
      </c>
      <c r="E7601" s="53" t="s">
        <v>38</v>
      </c>
      <c r="F7601" s="53" t="s">
        <v>152</v>
      </c>
      <c r="G7601" s="50" t="s">
        <v>138</v>
      </c>
      <c r="H7601" s="50" t="s">
        <v>148</v>
      </c>
      <c r="I7601" s="53">
        <v>80</v>
      </c>
      <c r="J7601" s="61">
        <v>2.6</v>
      </c>
      <c r="K7601" s="239">
        <f t="shared" si="414"/>
        <v>0.5078125</v>
      </c>
    </row>
    <row r="7602" spans="4:11" x14ac:dyDescent="0.2">
      <c r="D7602" s="195" t="s">
        <v>438</v>
      </c>
      <c r="E7602" s="53" t="s">
        <v>38</v>
      </c>
      <c r="F7602" s="53" t="s">
        <v>152</v>
      </c>
      <c r="G7602" s="50" t="s">
        <v>138</v>
      </c>
      <c r="H7602" s="50" t="s">
        <v>148</v>
      </c>
      <c r="I7602" s="53">
        <v>80</v>
      </c>
      <c r="J7602" s="61">
        <v>5.46</v>
      </c>
      <c r="K7602" s="239">
        <f t="shared" si="414"/>
        <v>1.06640625</v>
      </c>
    </row>
    <row r="7603" spans="4:11" x14ac:dyDescent="0.2">
      <c r="D7603" s="195" t="s">
        <v>438</v>
      </c>
      <c r="E7603" s="53" t="s">
        <v>38</v>
      </c>
      <c r="F7603" s="53" t="s">
        <v>152</v>
      </c>
      <c r="G7603" s="50" t="s">
        <v>138</v>
      </c>
      <c r="H7603" s="50" t="s">
        <v>148</v>
      </c>
      <c r="I7603" s="53">
        <v>75</v>
      </c>
      <c r="J7603" s="61">
        <v>2.67</v>
      </c>
      <c r="K7603" s="239">
        <f t="shared" si="414"/>
        <v>0.63288888888888883</v>
      </c>
    </row>
    <row r="7604" spans="4:11" x14ac:dyDescent="0.2">
      <c r="D7604" s="195" t="s">
        <v>438</v>
      </c>
      <c r="E7604" s="53" t="s">
        <v>38</v>
      </c>
      <c r="F7604" s="53" t="s">
        <v>152</v>
      </c>
      <c r="G7604" s="50" t="s">
        <v>138</v>
      </c>
      <c r="H7604" s="50" t="s">
        <v>148</v>
      </c>
      <c r="I7604" s="53">
        <v>85</v>
      </c>
      <c r="J7604" s="61">
        <v>4.3600000000000003</v>
      </c>
      <c r="K7604" s="239">
        <f t="shared" si="414"/>
        <v>0.70995318542641983</v>
      </c>
    </row>
    <row r="7605" spans="4:11" x14ac:dyDescent="0.2">
      <c r="D7605" s="195" t="s">
        <v>438</v>
      </c>
      <c r="E7605" s="53" t="s">
        <v>38</v>
      </c>
      <c r="F7605" s="53" t="s">
        <v>152</v>
      </c>
      <c r="G7605" s="50" t="s">
        <v>138</v>
      </c>
      <c r="H7605" s="50" t="s">
        <v>148</v>
      </c>
      <c r="I7605" s="53">
        <v>83</v>
      </c>
      <c r="J7605" s="61">
        <v>5.41</v>
      </c>
      <c r="K7605" s="239">
        <f t="shared" si="414"/>
        <v>0.94615652332074707</v>
      </c>
    </row>
    <row r="7606" spans="4:11" x14ac:dyDescent="0.2">
      <c r="D7606" s="195" t="s">
        <v>438</v>
      </c>
      <c r="E7606" s="53" t="s">
        <v>38</v>
      </c>
      <c r="F7606" s="53" t="s">
        <v>152</v>
      </c>
      <c r="G7606" s="50" t="s">
        <v>138</v>
      </c>
      <c r="H7606" s="50" t="s">
        <v>144</v>
      </c>
      <c r="I7606" s="53">
        <v>64</v>
      </c>
      <c r="J7606" s="61">
        <v>2.76</v>
      </c>
      <c r="K7606" s="239">
        <f t="shared" si="414"/>
        <v>1.0528564453125</v>
      </c>
    </row>
    <row r="7607" spans="4:11" x14ac:dyDescent="0.2">
      <c r="D7607" s="195" t="s">
        <v>438</v>
      </c>
      <c r="E7607" s="53" t="s">
        <v>38</v>
      </c>
      <c r="F7607" s="53" t="s">
        <v>152</v>
      </c>
      <c r="G7607" s="50" t="s">
        <v>138</v>
      </c>
      <c r="H7607" s="50" t="s">
        <v>144</v>
      </c>
      <c r="I7607" s="53">
        <v>63</v>
      </c>
      <c r="J7607" s="61">
        <v>2.71</v>
      </c>
      <c r="K7607" s="239">
        <f t="shared" si="414"/>
        <v>1.0837962463056945</v>
      </c>
    </row>
    <row r="7608" spans="4:11" x14ac:dyDescent="0.2">
      <c r="D7608" s="195" t="s">
        <v>438</v>
      </c>
      <c r="E7608" s="53" t="s">
        <v>38</v>
      </c>
      <c r="F7608" s="53" t="s">
        <v>152</v>
      </c>
      <c r="G7608" s="50" t="s">
        <v>138</v>
      </c>
      <c r="H7608" s="50" t="s">
        <v>148</v>
      </c>
      <c r="I7608" s="53">
        <v>78</v>
      </c>
      <c r="J7608" s="61">
        <v>4.72</v>
      </c>
      <c r="K7608" s="239">
        <f t="shared" si="414"/>
        <v>0.99462229639744437</v>
      </c>
    </row>
    <row r="7609" spans="4:11" x14ac:dyDescent="0.2">
      <c r="D7609" s="195" t="s">
        <v>438</v>
      </c>
      <c r="E7609" s="53" t="s">
        <v>38</v>
      </c>
      <c r="F7609" s="53" t="s">
        <v>152</v>
      </c>
      <c r="G7609" s="50" t="s">
        <v>138</v>
      </c>
      <c r="H7609" s="50" t="s">
        <v>148</v>
      </c>
      <c r="I7609" s="53">
        <v>79</v>
      </c>
      <c r="J7609" s="61">
        <v>2.87</v>
      </c>
      <c r="K7609" s="239">
        <f t="shared" si="414"/>
        <v>0.58210405262058373</v>
      </c>
    </row>
    <row r="7610" spans="4:11" x14ac:dyDescent="0.2">
      <c r="D7610" s="195" t="s">
        <v>438</v>
      </c>
      <c r="E7610" s="53" t="s">
        <v>38</v>
      </c>
      <c r="F7610" s="53" t="s">
        <v>152</v>
      </c>
      <c r="G7610" s="50" t="s">
        <v>138</v>
      </c>
      <c r="H7610" s="50" t="s">
        <v>148</v>
      </c>
      <c r="I7610" s="53">
        <v>71</v>
      </c>
      <c r="J7610" s="61">
        <v>3.56</v>
      </c>
      <c r="K7610" s="239">
        <f t="shared" si="414"/>
        <v>0.99466068380128025</v>
      </c>
    </row>
    <row r="7611" spans="4:11" x14ac:dyDescent="0.2">
      <c r="D7611" s="195" t="s">
        <v>438</v>
      </c>
      <c r="E7611" s="53" t="s">
        <v>46</v>
      </c>
      <c r="F7611" s="53" t="s">
        <v>146</v>
      </c>
      <c r="G7611" s="50" t="s">
        <v>138</v>
      </c>
      <c r="H7611" s="50" t="s">
        <v>144</v>
      </c>
      <c r="I7611" s="53">
        <v>41</v>
      </c>
      <c r="J7611" s="61">
        <v>0.78</v>
      </c>
      <c r="K7611" s="239">
        <f t="shared" si="414"/>
        <v>1.1317305320584437</v>
      </c>
    </row>
    <row r="7612" spans="4:11" x14ac:dyDescent="0.2">
      <c r="D7612" s="195" t="s">
        <v>438</v>
      </c>
      <c r="E7612" s="53" t="s">
        <v>46</v>
      </c>
      <c r="F7612" s="53" t="s">
        <v>146</v>
      </c>
      <c r="G7612" s="50" t="s">
        <v>138</v>
      </c>
      <c r="H7612" s="50" t="s">
        <v>144</v>
      </c>
      <c r="I7612" s="53">
        <v>59</v>
      </c>
      <c r="J7612" s="61">
        <v>1.68</v>
      </c>
      <c r="K7612" s="239">
        <f t="shared" si="414"/>
        <v>0.81799989288096642</v>
      </c>
    </row>
    <row r="7613" spans="4:11" x14ac:dyDescent="0.2">
      <c r="D7613" s="195" t="s">
        <v>438</v>
      </c>
      <c r="E7613" s="53" t="s">
        <v>46</v>
      </c>
      <c r="F7613" s="53" t="s">
        <v>146</v>
      </c>
      <c r="G7613" s="50" t="s">
        <v>138</v>
      </c>
      <c r="H7613" s="50" t="s">
        <v>144</v>
      </c>
      <c r="I7613" s="53">
        <v>67</v>
      </c>
      <c r="J7613" s="61">
        <v>3.34</v>
      </c>
      <c r="K7613" s="239">
        <f t="shared" si="414"/>
        <v>1.1105089389319829</v>
      </c>
    </row>
    <row r="7614" spans="4:11" x14ac:dyDescent="0.2">
      <c r="D7614" s="195" t="s">
        <v>438</v>
      </c>
      <c r="E7614" s="53" t="s">
        <v>46</v>
      </c>
      <c r="F7614" s="53" t="s">
        <v>146</v>
      </c>
      <c r="G7614" s="50" t="s">
        <v>138</v>
      </c>
      <c r="H7614" s="50" t="s">
        <v>144</v>
      </c>
      <c r="I7614" s="53">
        <v>50</v>
      </c>
      <c r="J7614" s="61">
        <v>1.38</v>
      </c>
      <c r="K7614" s="239">
        <f t="shared" si="414"/>
        <v>1.1040000000000001</v>
      </c>
    </row>
    <row r="7615" spans="4:11" x14ac:dyDescent="0.2">
      <c r="D7615" s="195" t="s">
        <v>438</v>
      </c>
      <c r="E7615" s="53" t="s">
        <v>46</v>
      </c>
      <c r="F7615" s="53" t="s">
        <v>146</v>
      </c>
      <c r="G7615" s="50" t="s">
        <v>138</v>
      </c>
      <c r="H7615" s="50" t="s">
        <v>144</v>
      </c>
      <c r="I7615" s="53">
        <v>40</v>
      </c>
      <c r="J7615" s="61">
        <v>0.66</v>
      </c>
      <c r="K7615" s="239">
        <f t="shared" si="414"/>
        <v>1.03125</v>
      </c>
    </row>
    <row r="7616" spans="4:11" x14ac:dyDescent="0.2">
      <c r="D7616" s="195" t="s">
        <v>438</v>
      </c>
      <c r="E7616" s="53" t="s">
        <v>46</v>
      </c>
      <c r="F7616" s="53" t="s">
        <v>146</v>
      </c>
      <c r="G7616" s="50" t="s">
        <v>138</v>
      </c>
      <c r="H7616" s="50" t="s">
        <v>144</v>
      </c>
      <c r="I7616" s="53">
        <v>30</v>
      </c>
      <c r="J7616" s="61">
        <v>0.96</v>
      </c>
      <c r="K7616" s="239">
        <f t="shared" si="414"/>
        <v>3.5555555555555554</v>
      </c>
    </row>
    <row r="7617" spans="4:11" x14ac:dyDescent="0.2">
      <c r="D7617" s="195" t="s">
        <v>438</v>
      </c>
      <c r="E7617" s="53" t="s">
        <v>46</v>
      </c>
      <c r="F7617" s="53" t="s">
        <v>146</v>
      </c>
      <c r="G7617" s="50" t="s">
        <v>138</v>
      </c>
      <c r="H7617" s="50" t="s">
        <v>144</v>
      </c>
      <c r="I7617" s="53">
        <v>45</v>
      </c>
      <c r="J7617" s="61">
        <v>1.18</v>
      </c>
      <c r="K7617" s="239">
        <f t="shared" si="414"/>
        <v>1.2949245541838135</v>
      </c>
    </row>
    <row r="7618" spans="4:11" x14ac:dyDescent="0.2">
      <c r="D7618" s="195" t="s">
        <v>438</v>
      </c>
      <c r="E7618" s="53" t="s">
        <v>46</v>
      </c>
      <c r="F7618" s="53" t="s">
        <v>146</v>
      </c>
      <c r="G7618" s="50" t="s">
        <v>138</v>
      </c>
      <c r="H7618" s="50" t="s">
        <v>144</v>
      </c>
      <c r="I7618" s="53">
        <v>47</v>
      </c>
      <c r="J7618" s="61">
        <v>1.21</v>
      </c>
      <c r="K7618" s="239">
        <f t="shared" si="414"/>
        <v>1.165445036263641</v>
      </c>
    </row>
    <row r="7619" spans="4:11" x14ac:dyDescent="0.2">
      <c r="D7619" s="195" t="s">
        <v>438</v>
      </c>
      <c r="E7619" s="53" t="s">
        <v>46</v>
      </c>
      <c r="F7619" s="53" t="s">
        <v>146</v>
      </c>
      <c r="G7619" s="50" t="s">
        <v>138</v>
      </c>
      <c r="H7619" s="50" t="s">
        <v>148</v>
      </c>
      <c r="I7619" s="53">
        <v>81</v>
      </c>
      <c r="J7619" s="61">
        <v>5.97</v>
      </c>
      <c r="K7619" s="239">
        <f t="shared" si="414"/>
        <v>1.1233608246258757</v>
      </c>
    </row>
    <row r="7620" spans="4:11" x14ac:dyDescent="0.2">
      <c r="D7620" s="195" t="s">
        <v>438</v>
      </c>
      <c r="E7620" s="53" t="s">
        <v>46</v>
      </c>
      <c r="F7620" s="53" t="s">
        <v>146</v>
      </c>
      <c r="G7620" s="50" t="s">
        <v>138</v>
      </c>
      <c r="H7620" s="50" t="s">
        <v>144</v>
      </c>
      <c r="I7620" s="53">
        <v>55</v>
      </c>
      <c r="J7620" s="61">
        <v>1.78</v>
      </c>
      <c r="K7620" s="239">
        <f t="shared" si="414"/>
        <v>1.0698722764838466</v>
      </c>
    </row>
    <row r="7621" spans="4:11" x14ac:dyDescent="0.2">
      <c r="D7621" s="195" t="s">
        <v>438</v>
      </c>
      <c r="E7621" s="53" t="s">
        <v>46</v>
      </c>
      <c r="F7621" s="53" t="s">
        <v>146</v>
      </c>
      <c r="G7621" s="50" t="s">
        <v>138</v>
      </c>
      <c r="H7621" s="50" t="s">
        <v>144</v>
      </c>
      <c r="I7621" s="53">
        <v>47</v>
      </c>
      <c r="J7621" s="61">
        <v>1.18</v>
      </c>
      <c r="K7621" s="239">
        <f t="shared" si="414"/>
        <v>1.13654970478603</v>
      </c>
    </row>
    <row r="7622" spans="4:11" x14ac:dyDescent="0.2">
      <c r="D7622" s="195" t="s">
        <v>438</v>
      </c>
      <c r="E7622" s="53" t="s">
        <v>46</v>
      </c>
      <c r="F7622" s="53" t="s">
        <v>146</v>
      </c>
      <c r="G7622" s="50" t="s">
        <v>138</v>
      </c>
      <c r="H7622" s="50" t="s">
        <v>148</v>
      </c>
      <c r="I7622" s="53">
        <v>70</v>
      </c>
      <c r="J7622" s="61">
        <v>4.0999999999999996</v>
      </c>
      <c r="K7622" s="239">
        <f t="shared" si="414"/>
        <v>1.19533527696793</v>
      </c>
    </row>
    <row r="7623" spans="4:11" x14ac:dyDescent="0.2">
      <c r="D7623" s="195" t="s">
        <v>438</v>
      </c>
      <c r="E7623" s="53" t="s">
        <v>46</v>
      </c>
      <c r="F7623" s="53" t="s">
        <v>146</v>
      </c>
      <c r="G7623" s="50" t="s">
        <v>138</v>
      </c>
      <c r="H7623" s="50" t="s">
        <v>144</v>
      </c>
      <c r="I7623" s="53">
        <v>57</v>
      </c>
      <c r="J7623" s="61">
        <v>2.0699999999999998</v>
      </c>
      <c r="K7623" s="239">
        <f t="shared" si="414"/>
        <v>1.1177528308305389</v>
      </c>
    </row>
    <row r="7624" spans="4:11" x14ac:dyDescent="0.2">
      <c r="D7624" s="195" t="s">
        <v>438</v>
      </c>
      <c r="E7624" s="53" t="s">
        <v>46</v>
      </c>
      <c r="F7624" s="53" t="s">
        <v>146</v>
      </c>
      <c r="G7624" s="50" t="s">
        <v>138</v>
      </c>
      <c r="H7624" s="50" t="s">
        <v>144</v>
      </c>
      <c r="I7624" s="53">
        <v>47</v>
      </c>
      <c r="J7624" s="61">
        <v>1.19</v>
      </c>
      <c r="K7624" s="239">
        <f t="shared" si="414"/>
        <v>1.1461814819452336</v>
      </c>
    </row>
    <row r="7625" spans="4:11" x14ac:dyDescent="0.2">
      <c r="D7625" s="195" t="s">
        <v>438</v>
      </c>
      <c r="E7625" s="53" t="s">
        <v>46</v>
      </c>
      <c r="F7625" s="53" t="s">
        <v>146</v>
      </c>
      <c r="G7625" s="50" t="s">
        <v>138</v>
      </c>
      <c r="H7625" s="50" t="s">
        <v>144</v>
      </c>
      <c r="I7625" s="53">
        <v>39</v>
      </c>
      <c r="J7625" s="61">
        <v>0.57999999999999996</v>
      </c>
      <c r="K7625" s="239">
        <f t="shared" si="414"/>
        <v>0.97776429137375875</v>
      </c>
    </row>
    <row r="7626" spans="4:11" x14ac:dyDescent="0.2">
      <c r="D7626" s="195" t="s">
        <v>438</v>
      </c>
      <c r="E7626" s="53" t="s">
        <v>46</v>
      </c>
      <c r="F7626" s="53" t="s">
        <v>146</v>
      </c>
      <c r="G7626" s="50" t="s">
        <v>138</v>
      </c>
      <c r="H7626" s="50" t="s">
        <v>144</v>
      </c>
      <c r="I7626" s="53">
        <v>47</v>
      </c>
      <c r="J7626" s="61">
        <v>1.1499999999999999</v>
      </c>
      <c r="K7626" s="239">
        <f t="shared" si="414"/>
        <v>1.107654373308419</v>
      </c>
    </row>
    <row r="7627" spans="4:11" x14ac:dyDescent="0.2">
      <c r="D7627" s="195" t="s">
        <v>438</v>
      </c>
      <c r="E7627" s="53" t="s">
        <v>46</v>
      </c>
      <c r="F7627" s="53" t="s">
        <v>146</v>
      </c>
      <c r="G7627" s="50" t="s">
        <v>138</v>
      </c>
      <c r="H7627" s="50" t="s">
        <v>144</v>
      </c>
      <c r="I7627" s="53">
        <v>58</v>
      </c>
      <c r="J7627" s="61">
        <v>2.14</v>
      </c>
      <c r="K7627" s="239">
        <f t="shared" si="414"/>
        <v>1.0968059371027923</v>
      </c>
    </row>
    <row r="7628" spans="4:11" x14ac:dyDescent="0.2">
      <c r="D7628" s="195" t="s">
        <v>438</v>
      </c>
      <c r="E7628" s="53" t="s">
        <v>46</v>
      </c>
      <c r="F7628" s="53" t="s">
        <v>146</v>
      </c>
      <c r="G7628" s="50" t="s">
        <v>138</v>
      </c>
      <c r="H7628" s="50" t="s">
        <v>144</v>
      </c>
      <c r="I7628" s="53">
        <v>45</v>
      </c>
      <c r="J7628" s="61">
        <v>1</v>
      </c>
      <c r="K7628" s="239">
        <f t="shared" si="414"/>
        <v>1.0973936899862826</v>
      </c>
    </row>
    <row r="7629" spans="4:11" x14ac:dyDescent="0.2">
      <c r="D7629" s="195" t="s">
        <v>438</v>
      </c>
      <c r="E7629" s="53" t="s">
        <v>46</v>
      </c>
      <c r="F7629" s="53" t="s">
        <v>146</v>
      </c>
      <c r="G7629" s="50" t="s">
        <v>138</v>
      </c>
      <c r="H7629" s="50" t="s">
        <v>144</v>
      </c>
      <c r="I7629" s="53">
        <v>54</v>
      </c>
      <c r="J7629" s="61">
        <v>1.85</v>
      </c>
      <c r="K7629" s="239">
        <f t="shared" si="414"/>
        <v>1.1748717167098512</v>
      </c>
    </row>
    <row r="7630" spans="4:11" x14ac:dyDescent="0.2">
      <c r="D7630" s="195" t="s">
        <v>438</v>
      </c>
      <c r="E7630" s="53" t="s">
        <v>46</v>
      </c>
      <c r="F7630" s="53" t="s">
        <v>146</v>
      </c>
      <c r="G7630" s="50" t="s">
        <v>138</v>
      </c>
      <c r="H7630" s="50" t="s">
        <v>144</v>
      </c>
      <c r="I7630" s="53">
        <v>62</v>
      </c>
      <c r="J7630" s="61">
        <v>2.57</v>
      </c>
      <c r="K7630" s="239">
        <f t="shared" si="414"/>
        <v>1.0783458091369875</v>
      </c>
    </row>
    <row r="7631" spans="4:11" x14ac:dyDescent="0.2">
      <c r="D7631" s="195" t="s">
        <v>438</v>
      </c>
      <c r="E7631" s="53" t="s">
        <v>46</v>
      </c>
      <c r="F7631" s="53" t="s">
        <v>146</v>
      </c>
      <c r="G7631" s="50" t="s">
        <v>138</v>
      </c>
      <c r="H7631" s="50" t="s">
        <v>144</v>
      </c>
      <c r="I7631" s="53">
        <v>48</v>
      </c>
      <c r="J7631" s="61">
        <v>1.23</v>
      </c>
      <c r="K7631" s="239">
        <f t="shared" si="414"/>
        <v>1.1121961805555556</v>
      </c>
    </row>
    <row r="7632" spans="4:11" x14ac:dyDescent="0.2">
      <c r="D7632" s="195" t="s">
        <v>438</v>
      </c>
      <c r="E7632" s="53" t="s">
        <v>46</v>
      </c>
      <c r="F7632" s="53" t="s">
        <v>146</v>
      </c>
      <c r="G7632" s="50" t="s">
        <v>138</v>
      </c>
      <c r="H7632" s="50" t="s">
        <v>144</v>
      </c>
      <c r="I7632" s="53">
        <v>41</v>
      </c>
      <c r="J7632" s="61">
        <v>0.75</v>
      </c>
      <c r="K7632" s="239">
        <f t="shared" si="414"/>
        <v>1.0882024346715804</v>
      </c>
    </row>
    <row r="7633" spans="4:11" x14ac:dyDescent="0.2">
      <c r="D7633" s="195" t="s">
        <v>438</v>
      </c>
      <c r="E7633" s="53" t="s">
        <v>46</v>
      </c>
      <c r="F7633" s="53" t="s">
        <v>146</v>
      </c>
      <c r="G7633" s="50" t="s">
        <v>138</v>
      </c>
      <c r="H7633" s="50" t="s">
        <v>144</v>
      </c>
      <c r="I7633" s="53">
        <v>50</v>
      </c>
      <c r="J7633" s="61">
        <v>1.45</v>
      </c>
      <c r="K7633" s="239">
        <f t="shared" si="414"/>
        <v>1.1599999999999999</v>
      </c>
    </row>
    <row r="7634" spans="4:11" x14ac:dyDescent="0.2">
      <c r="D7634" s="195" t="s">
        <v>438</v>
      </c>
      <c r="E7634" s="53" t="s">
        <v>46</v>
      </c>
      <c r="F7634" s="53" t="s">
        <v>146</v>
      </c>
      <c r="G7634" s="50" t="s">
        <v>138</v>
      </c>
      <c r="H7634" s="50" t="s">
        <v>144</v>
      </c>
      <c r="I7634" s="53">
        <v>51</v>
      </c>
      <c r="J7634" s="61">
        <v>1.39</v>
      </c>
      <c r="K7634" s="239">
        <f t="shared" si="414"/>
        <v>1.0478624360163136</v>
      </c>
    </row>
    <row r="7635" spans="4:11" x14ac:dyDescent="0.2">
      <c r="D7635" s="195" t="s">
        <v>438</v>
      </c>
      <c r="E7635" s="53" t="s">
        <v>46</v>
      </c>
      <c r="F7635" s="53" t="s">
        <v>152</v>
      </c>
      <c r="G7635" s="50" t="s">
        <v>138</v>
      </c>
      <c r="H7635" s="50" t="s">
        <v>144</v>
      </c>
      <c r="I7635" s="53">
        <v>60</v>
      </c>
      <c r="J7635" s="61">
        <v>2.2599999999999998</v>
      </c>
      <c r="K7635" s="239">
        <f t="shared" si="414"/>
        <v>1.0462962962962961</v>
      </c>
    </row>
    <row r="7636" spans="4:11" x14ac:dyDescent="0.2">
      <c r="D7636" s="195" t="s">
        <v>438</v>
      </c>
      <c r="E7636" s="53" t="s">
        <v>46</v>
      </c>
      <c r="F7636" s="53" t="s">
        <v>152</v>
      </c>
      <c r="G7636" s="50" t="s">
        <v>138</v>
      </c>
      <c r="H7636" s="50" t="s">
        <v>148</v>
      </c>
      <c r="I7636" s="53">
        <v>79</v>
      </c>
      <c r="J7636" s="61">
        <v>4.8099999999999996</v>
      </c>
      <c r="K7636" s="239">
        <f t="shared" si="414"/>
        <v>0.97558205334669257</v>
      </c>
    </row>
    <row r="7637" spans="4:11" x14ac:dyDescent="0.2">
      <c r="D7637" s="195" t="s">
        <v>438</v>
      </c>
      <c r="E7637" s="53" t="s">
        <v>46</v>
      </c>
      <c r="F7637" s="53" t="s">
        <v>152</v>
      </c>
      <c r="G7637" s="50" t="s">
        <v>138</v>
      </c>
      <c r="H7637" s="50" t="s">
        <v>144</v>
      </c>
      <c r="I7637" s="53">
        <v>58</v>
      </c>
      <c r="J7637" s="61">
        <v>2.0299999999999998</v>
      </c>
      <c r="K7637" s="239">
        <f t="shared" si="414"/>
        <v>1.0404280618311532</v>
      </c>
    </row>
    <row r="7638" spans="4:11" x14ac:dyDescent="0.2">
      <c r="D7638" s="195" t="s">
        <v>438</v>
      </c>
      <c r="E7638" s="53" t="s">
        <v>54</v>
      </c>
      <c r="F7638" s="53" t="s">
        <v>146</v>
      </c>
      <c r="G7638" s="50" t="s">
        <v>138</v>
      </c>
      <c r="H7638" s="50" t="s">
        <v>144</v>
      </c>
      <c r="I7638" s="53">
        <v>45</v>
      </c>
      <c r="J7638" s="61">
        <v>1.2</v>
      </c>
      <c r="K7638" s="239">
        <f t="shared" si="414"/>
        <v>1.3168724279835391</v>
      </c>
    </row>
    <row r="7639" spans="4:11" x14ac:dyDescent="0.2">
      <c r="D7639" s="195" t="s">
        <v>438</v>
      </c>
      <c r="E7639" s="53" t="s">
        <v>54</v>
      </c>
      <c r="F7639" s="53" t="s">
        <v>146</v>
      </c>
      <c r="G7639" s="50" t="s">
        <v>138</v>
      </c>
      <c r="H7639" s="50" t="s">
        <v>144</v>
      </c>
      <c r="I7639" s="53">
        <v>42</v>
      </c>
      <c r="J7639" s="61">
        <v>1.23</v>
      </c>
      <c r="K7639" s="239">
        <f t="shared" si="414"/>
        <v>1.6601878846776805</v>
      </c>
    </row>
    <row r="7640" spans="4:11" x14ac:dyDescent="0.2">
      <c r="D7640" s="195" t="s">
        <v>438</v>
      </c>
      <c r="E7640" s="53" t="s">
        <v>54</v>
      </c>
      <c r="F7640" s="53" t="s">
        <v>146</v>
      </c>
      <c r="G7640" s="50" t="s">
        <v>138</v>
      </c>
      <c r="H7640" s="50" t="s">
        <v>144</v>
      </c>
      <c r="I7640" s="53">
        <v>47</v>
      </c>
      <c r="J7640" s="61">
        <v>1.29</v>
      </c>
      <c r="K7640" s="239">
        <f t="shared" si="414"/>
        <v>1.2424992535372701</v>
      </c>
    </row>
    <row r="7641" spans="4:11" x14ac:dyDescent="0.2">
      <c r="D7641" s="195" t="s">
        <v>438</v>
      </c>
      <c r="E7641" s="53" t="s">
        <v>54</v>
      </c>
      <c r="F7641" s="53" t="s">
        <v>146</v>
      </c>
      <c r="G7641" s="50" t="s">
        <v>138</v>
      </c>
      <c r="H7641" s="50" t="s">
        <v>144</v>
      </c>
      <c r="I7641" s="53">
        <v>57</v>
      </c>
      <c r="J7641" s="61">
        <v>2.0699999999999998</v>
      </c>
      <c r="K7641" s="239">
        <f t="shared" si="414"/>
        <v>1.1177528308305389</v>
      </c>
    </row>
    <row r="7642" spans="4:11" x14ac:dyDescent="0.2">
      <c r="D7642" s="195" t="s">
        <v>438</v>
      </c>
      <c r="E7642" s="53" t="s">
        <v>54</v>
      </c>
      <c r="F7642" s="53" t="s">
        <v>146</v>
      </c>
      <c r="G7642" s="50" t="s">
        <v>138</v>
      </c>
      <c r="H7642" s="50" t="s">
        <v>144</v>
      </c>
      <c r="I7642" s="53">
        <v>50</v>
      </c>
      <c r="J7642" s="61">
        <v>1.45</v>
      </c>
      <c r="K7642" s="239">
        <f t="shared" si="414"/>
        <v>1.1599999999999999</v>
      </c>
    </row>
    <row r="7643" spans="4:11" x14ac:dyDescent="0.2">
      <c r="D7643" s="195" t="s">
        <v>438</v>
      </c>
      <c r="E7643" s="53" t="s">
        <v>54</v>
      </c>
      <c r="F7643" s="53" t="s">
        <v>146</v>
      </c>
      <c r="G7643" s="50" t="s">
        <v>138</v>
      </c>
      <c r="H7643" s="50" t="s">
        <v>144</v>
      </c>
      <c r="I7643" s="53">
        <v>48</v>
      </c>
      <c r="J7643" s="61">
        <v>1.22</v>
      </c>
      <c r="K7643" s="239">
        <f t="shared" si="414"/>
        <v>1.1031539351851851</v>
      </c>
    </row>
    <row r="7644" spans="4:11" x14ac:dyDescent="0.2">
      <c r="D7644" s="195" t="s">
        <v>438</v>
      </c>
      <c r="E7644" s="53" t="s">
        <v>54</v>
      </c>
      <c r="F7644" s="53" t="s">
        <v>146</v>
      </c>
      <c r="G7644" s="50" t="s">
        <v>138</v>
      </c>
      <c r="H7644" s="50" t="s">
        <v>144</v>
      </c>
      <c r="I7644" s="53">
        <v>45</v>
      </c>
      <c r="J7644" s="61">
        <v>1.1299999999999999</v>
      </c>
      <c r="K7644" s="239">
        <f t="shared" si="414"/>
        <v>1.2400548696844991</v>
      </c>
    </row>
    <row r="7645" spans="4:11" x14ac:dyDescent="0.2">
      <c r="D7645" s="195" t="s">
        <v>438</v>
      </c>
      <c r="E7645" s="53" t="s">
        <v>54</v>
      </c>
      <c r="F7645" s="53" t="s">
        <v>146</v>
      </c>
      <c r="G7645" s="50" t="s">
        <v>138</v>
      </c>
      <c r="H7645" s="50" t="s">
        <v>144</v>
      </c>
      <c r="I7645" s="53">
        <v>45</v>
      </c>
      <c r="J7645" s="61">
        <v>1.0900000000000001</v>
      </c>
      <c r="K7645" s="239">
        <f t="shared" si="414"/>
        <v>1.1961591220850483</v>
      </c>
    </row>
    <row r="7646" spans="4:11" x14ac:dyDescent="0.2">
      <c r="D7646" s="195" t="s">
        <v>438</v>
      </c>
      <c r="E7646" s="53" t="s">
        <v>54</v>
      </c>
      <c r="F7646" s="53" t="s">
        <v>146</v>
      </c>
      <c r="G7646" s="50" t="s">
        <v>138</v>
      </c>
      <c r="H7646" s="50" t="s">
        <v>144</v>
      </c>
      <c r="I7646" s="53">
        <v>47</v>
      </c>
      <c r="J7646" s="61">
        <v>1.2</v>
      </c>
      <c r="K7646" s="239">
        <f t="shared" si="414"/>
        <v>1.1558132591044374</v>
      </c>
    </row>
    <row r="7647" spans="4:11" x14ac:dyDescent="0.2">
      <c r="D7647" s="195" t="s">
        <v>438</v>
      </c>
      <c r="E7647" s="53" t="s">
        <v>54</v>
      </c>
      <c r="F7647" s="53" t="s">
        <v>146</v>
      </c>
      <c r="G7647" s="50" t="s">
        <v>138</v>
      </c>
      <c r="H7647" s="50" t="s">
        <v>144</v>
      </c>
      <c r="I7647" s="53">
        <v>49</v>
      </c>
      <c r="J7647" s="61">
        <v>1.32</v>
      </c>
      <c r="K7647" s="239">
        <f t="shared" si="414"/>
        <v>1.1219814873054594</v>
      </c>
    </row>
    <row r="7648" spans="4:11" x14ac:dyDescent="0.2">
      <c r="D7648" s="195" t="s">
        <v>438</v>
      </c>
      <c r="E7648" s="53" t="s">
        <v>54</v>
      </c>
      <c r="F7648" s="53" t="s">
        <v>146</v>
      </c>
      <c r="G7648" s="50" t="s">
        <v>138</v>
      </c>
      <c r="H7648" s="50" t="s">
        <v>148</v>
      </c>
      <c r="I7648" s="53">
        <v>74</v>
      </c>
      <c r="J7648" s="61">
        <v>4.3</v>
      </c>
      <c r="K7648" s="239">
        <f t="shared" si="414"/>
        <v>1.0611414921130042</v>
      </c>
    </row>
    <row r="7649" spans="4:11" x14ac:dyDescent="0.2">
      <c r="D7649" s="195" t="s">
        <v>438</v>
      </c>
      <c r="E7649" s="53" t="s">
        <v>54</v>
      </c>
      <c r="F7649" s="53" t="s">
        <v>146</v>
      </c>
      <c r="G7649" s="50" t="s">
        <v>138</v>
      </c>
      <c r="H7649" s="50" t="s">
        <v>144</v>
      </c>
      <c r="I7649" s="53">
        <v>48</v>
      </c>
      <c r="J7649" s="61">
        <v>1.18</v>
      </c>
      <c r="K7649" s="239">
        <f t="shared" si="414"/>
        <v>1.0669849537037037</v>
      </c>
    </row>
    <row r="7650" spans="4:11" x14ac:dyDescent="0.2">
      <c r="D7650" s="195" t="s">
        <v>438</v>
      </c>
      <c r="E7650" s="53" t="s">
        <v>54</v>
      </c>
      <c r="F7650" s="53" t="s">
        <v>146</v>
      </c>
      <c r="G7650" s="50" t="s">
        <v>138</v>
      </c>
      <c r="H7650" s="50" t="s">
        <v>144</v>
      </c>
      <c r="I7650" s="53">
        <v>50</v>
      </c>
      <c r="J7650" s="61">
        <v>1.33</v>
      </c>
      <c r="K7650" s="239">
        <f t="shared" ref="K7650:K7713" si="415">IF(J7650="","",(J7650*100000)/(I7650^3))</f>
        <v>1.0640000000000001</v>
      </c>
    </row>
    <row r="7651" spans="4:11" x14ac:dyDescent="0.2">
      <c r="D7651" s="195" t="s">
        <v>438</v>
      </c>
      <c r="E7651" s="53" t="s">
        <v>54</v>
      </c>
      <c r="F7651" s="53" t="s">
        <v>146</v>
      </c>
      <c r="G7651" s="50" t="s">
        <v>138</v>
      </c>
      <c r="H7651" s="50" t="s">
        <v>144</v>
      </c>
      <c r="I7651" s="53">
        <v>51</v>
      </c>
      <c r="J7651" s="61">
        <v>1.62</v>
      </c>
      <c r="K7651" s="239">
        <f t="shared" si="415"/>
        <v>1.2212497455729696</v>
      </c>
    </row>
    <row r="7652" spans="4:11" x14ac:dyDescent="0.2">
      <c r="D7652" s="195" t="s">
        <v>438</v>
      </c>
      <c r="E7652" s="53" t="s">
        <v>54</v>
      </c>
      <c r="F7652" s="53" t="s">
        <v>146</v>
      </c>
      <c r="G7652" s="50" t="s">
        <v>138</v>
      </c>
      <c r="H7652" s="50" t="s">
        <v>144</v>
      </c>
      <c r="I7652" s="53">
        <v>51</v>
      </c>
      <c r="J7652" s="61">
        <v>1.48</v>
      </c>
      <c r="K7652" s="239">
        <f t="shared" si="415"/>
        <v>1.1157096441037007</v>
      </c>
    </row>
    <row r="7653" spans="4:11" x14ac:dyDescent="0.2">
      <c r="D7653" s="195" t="s">
        <v>438</v>
      </c>
      <c r="E7653" s="53" t="s">
        <v>54</v>
      </c>
      <c r="F7653" s="53" t="s">
        <v>146</v>
      </c>
      <c r="G7653" s="50" t="s">
        <v>138</v>
      </c>
      <c r="H7653" s="50" t="s">
        <v>148</v>
      </c>
      <c r="I7653" s="53">
        <v>75</v>
      </c>
      <c r="J7653" s="61">
        <v>4.3600000000000003</v>
      </c>
      <c r="K7653" s="239">
        <f t="shared" si="415"/>
        <v>1.0334814814814817</v>
      </c>
    </row>
    <row r="7654" spans="4:11" x14ac:dyDescent="0.2">
      <c r="D7654" s="195" t="s">
        <v>438</v>
      </c>
      <c r="E7654" s="53" t="s">
        <v>54</v>
      </c>
      <c r="F7654" s="53" t="s">
        <v>146</v>
      </c>
      <c r="G7654" s="50" t="s">
        <v>138</v>
      </c>
      <c r="H7654" s="50" t="s">
        <v>144</v>
      </c>
      <c r="I7654" s="53">
        <v>42</v>
      </c>
      <c r="J7654" s="61">
        <v>0.93</v>
      </c>
      <c r="K7654" s="239">
        <f t="shared" si="415"/>
        <v>1.2552640103660513</v>
      </c>
    </row>
    <row r="7655" spans="4:11" x14ac:dyDescent="0.2">
      <c r="D7655" s="195" t="s">
        <v>438</v>
      </c>
      <c r="E7655" s="53" t="s">
        <v>54</v>
      </c>
      <c r="F7655" s="53" t="s">
        <v>146</v>
      </c>
      <c r="G7655" s="50" t="s">
        <v>138</v>
      </c>
      <c r="H7655" s="50" t="s">
        <v>148</v>
      </c>
      <c r="I7655" s="53">
        <v>75</v>
      </c>
      <c r="J7655" s="61">
        <v>4.46</v>
      </c>
      <c r="K7655" s="239">
        <f t="shared" si="415"/>
        <v>1.0571851851851852</v>
      </c>
    </row>
    <row r="7656" spans="4:11" x14ac:dyDescent="0.2">
      <c r="D7656" s="195" t="s">
        <v>438</v>
      </c>
      <c r="E7656" s="53" t="s">
        <v>54</v>
      </c>
      <c r="F7656" s="53" t="s">
        <v>146</v>
      </c>
      <c r="G7656" s="50" t="s">
        <v>138</v>
      </c>
      <c r="H7656" s="50" t="s">
        <v>148</v>
      </c>
      <c r="I7656" s="53">
        <v>82</v>
      </c>
      <c r="J7656" s="61">
        <v>5.3</v>
      </c>
      <c r="K7656" s="239">
        <f t="shared" si="415"/>
        <v>0.96124548395989606</v>
      </c>
    </row>
    <row r="7657" spans="4:11" x14ac:dyDescent="0.2">
      <c r="D7657" s="195" t="s">
        <v>438</v>
      </c>
      <c r="E7657" s="53" t="s">
        <v>54</v>
      </c>
      <c r="F7657" s="53" t="s">
        <v>146</v>
      </c>
      <c r="G7657" s="50" t="s">
        <v>138</v>
      </c>
      <c r="H7657" s="50" t="s">
        <v>148</v>
      </c>
      <c r="I7657" s="53">
        <v>83</v>
      </c>
      <c r="J7657" s="61">
        <v>6.13</v>
      </c>
      <c r="K7657" s="239">
        <f t="shared" si="415"/>
        <v>1.0720775393634343</v>
      </c>
    </row>
    <row r="7658" spans="4:11" x14ac:dyDescent="0.2">
      <c r="D7658" s="195" t="s">
        <v>438</v>
      </c>
      <c r="E7658" s="53" t="s">
        <v>54</v>
      </c>
      <c r="F7658" s="53" t="s">
        <v>146</v>
      </c>
      <c r="G7658" s="50" t="s">
        <v>138</v>
      </c>
      <c r="H7658" s="50" t="s">
        <v>144</v>
      </c>
      <c r="I7658" s="53">
        <v>59</v>
      </c>
      <c r="J7658" s="61">
        <v>2.2000000000000002</v>
      </c>
      <c r="K7658" s="239">
        <f t="shared" si="415"/>
        <v>1.0711903359155515</v>
      </c>
    </row>
    <row r="7659" spans="4:11" x14ac:dyDescent="0.2">
      <c r="D7659" s="195" t="s">
        <v>438</v>
      </c>
      <c r="E7659" s="53" t="s">
        <v>54</v>
      </c>
      <c r="F7659" s="53" t="s">
        <v>146</v>
      </c>
      <c r="G7659" s="50" t="s">
        <v>138</v>
      </c>
      <c r="H7659" s="50" t="s">
        <v>148</v>
      </c>
      <c r="I7659" s="53">
        <v>77</v>
      </c>
      <c r="J7659" s="61">
        <v>4.9800000000000004</v>
      </c>
      <c r="K7659" s="239">
        <f t="shared" si="415"/>
        <v>1.0908302357113289</v>
      </c>
    </row>
    <row r="7660" spans="4:11" x14ac:dyDescent="0.2">
      <c r="D7660" s="195" t="s">
        <v>438</v>
      </c>
      <c r="E7660" s="53" t="s">
        <v>54</v>
      </c>
      <c r="F7660" s="53" t="s">
        <v>146</v>
      </c>
      <c r="G7660" s="50" t="s">
        <v>138</v>
      </c>
      <c r="H7660" s="50" t="s">
        <v>148</v>
      </c>
      <c r="I7660" s="53">
        <v>78</v>
      </c>
      <c r="J7660" s="61">
        <v>4.46</v>
      </c>
      <c r="K7660" s="239">
        <f t="shared" si="415"/>
        <v>0.93983378007046647</v>
      </c>
    </row>
    <row r="7661" spans="4:11" x14ac:dyDescent="0.2">
      <c r="D7661" s="195" t="s">
        <v>438</v>
      </c>
      <c r="E7661" s="53" t="s">
        <v>54</v>
      </c>
      <c r="F7661" s="53" t="s">
        <v>146</v>
      </c>
      <c r="G7661" s="50" t="s">
        <v>138</v>
      </c>
      <c r="H7661" s="50" t="s">
        <v>144</v>
      </c>
      <c r="I7661" s="53">
        <v>67</v>
      </c>
      <c r="J7661" s="61">
        <v>3.39</v>
      </c>
      <c r="K7661" s="239">
        <f t="shared" si="415"/>
        <v>1.1271333242453361</v>
      </c>
    </row>
    <row r="7662" spans="4:11" x14ac:dyDescent="0.2">
      <c r="D7662" s="195" t="s">
        <v>438</v>
      </c>
      <c r="E7662" s="53" t="s">
        <v>54</v>
      </c>
      <c r="F7662" s="53" t="s">
        <v>152</v>
      </c>
      <c r="G7662" s="50" t="s">
        <v>138</v>
      </c>
      <c r="H7662" s="50" t="s">
        <v>148</v>
      </c>
      <c r="I7662" s="53">
        <v>85</v>
      </c>
      <c r="J7662" s="61">
        <v>6.45</v>
      </c>
      <c r="K7662" s="239">
        <f t="shared" si="415"/>
        <v>1.050274781192754</v>
      </c>
    </row>
    <row r="7663" spans="4:11" x14ac:dyDescent="0.2">
      <c r="D7663" s="195" t="s">
        <v>438</v>
      </c>
      <c r="E7663" s="53" t="s">
        <v>54</v>
      </c>
      <c r="F7663" s="53" t="s">
        <v>152</v>
      </c>
      <c r="G7663" s="50" t="s">
        <v>138</v>
      </c>
      <c r="H7663" s="50" t="s">
        <v>148</v>
      </c>
      <c r="I7663" s="53">
        <v>78</v>
      </c>
      <c r="J7663" s="61">
        <v>5.09</v>
      </c>
      <c r="K7663" s="239">
        <f t="shared" si="415"/>
        <v>1.0725905696319897</v>
      </c>
    </row>
    <row r="7664" spans="4:11" x14ac:dyDescent="0.2">
      <c r="D7664" s="195" t="s">
        <v>438</v>
      </c>
      <c r="E7664" s="53" t="s">
        <v>54</v>
      </c>
      <c r="F7664" s="53" t="s">
        <v>152</v>
      </c>
      <c r="G7664" s="50" t="s">
        <v>138</v>
      </c>
      <c r="H7664" s="50" t="s">
        <v>148</v>
      </c>
      <c r="I7664" s="53">
        <v>78</v>
      </c>
      <c r="J7664" s="61">
        <v>4.97</v>
      </c>
      <c r="K7664" s="239">
        <f t="shared" si="415"/>
        <v>1.0473035620964615</v>
      </c>
    </row>
    <row r="7665" spans="4:11" x14ac:dyDescent="0.2">
      <c r="D7665" s="195" t="s">
        <v>438</v>
      </c>
      <c r="E7665" s="53" t="s">
        <v>54</v>
      </c>
      <c r="F7665" s="53" t="s">
        <v>152</v>
      </c>
      <c r="G7665" s="50" t="s">
        <v>138</v>
      </c>
      <c r="H7665" s="50" t="s">
        <v>148</v>
      </c>
      <c r="I7665" s="53">
        <v>74</v>
      </c>
      <c r="J7665" s="61">
        <v>4.45</v>
      </c>
      <c r="K7665" s="239">
        <f t="shared" si="415"/>
        <v>1.0981580557913648</v>
      </c>
    </row>
    <row r="7666" spans="4:11" x14ac:dyDescent="0.2">
      <c r="D7666" s="195" t="s">
        <v>438</v>
      </c>
      <c r="E7666" s="53" t="s">
        <v>54</v>
      </c>
      <c r="F7666" s="53" t="s">
        <v>152</v>
      </c>
      <c r="G7666" s="50" t="s">
        <v>138</v>
      </c>
      <c r="H7666" s="50" t="s">
        <v>148</v>
      </c>
      <c r="I7666" s="53">
        <v>75</v>
      </c>
      <c r="J7666" s="61">
        <v>4.37</v>
      </c>
      <c r="K7666" s="239">
        <f t="shared" si="415"/>
        <v>1.0358518518518518</v>
      </c>
    </row>
    <row r="7667" spans="4:11" x14ac:dyDescent="0.2">
      <c r="D7667" s="195" t="s">
        <v>438</v>
      </c>
      <c r="E7667" s="53" t="s">
        <v>54</v>
      </c>
      <c r="F7667" s="53" t="s">
        <v>152</v>
      </c>
      <c r="G7667" s="50" t="s">
        <v>138</v>
      </c>
      <c r="H7667" s="50" t="s">
        <v>148</v>
      </c>
      <c r="I7667" s="53">
        <v>83</v>
      </c>
      <c r="J7667" s="61">
        <v>5.19</v>
      </c>
      <c r="K7667" s="239">
        <f t="shared" si="415"/>
        <v>0.90768065730770386</v>
      </c>
    </row>
    <row r="7668" spans="4:11" x14ac:dyDescent="0.2">
      <c r="D7668" s="195"/>
      <c r="E7668" s="53" t="s">
        <v>135</v>
      </c>
      <c r="F7668" s="53" t="s">
        <v>132</v>
      </c>
      <c r="G7668" s="50" t="s">
        <v>133</v>
      </c>
      <c r="H7668" s="50" t="s">
        <v>134</v>
      </c>
      <c r="I7668" s="53"/>
      <c r="K7668" s="239" t="str">
        <f t="shared" si="415"/>
        <v/>
      </c>
    </row>
    <row r="7669" spans="4:11" x14ac:dyDescent="0.2">
      <c r="D7669" s="195"/>
      <c r="E7669" s="53" t="s">
        <v>135</v>
      </c>
      <c r="F7669" s="53" t="s">
        <v>132</v>
      </c>
      <c r="G7669" s="50" t="s">
        <v>133</v>
      </c>
      <c r="H7669" s="50" t="s">
        <v>134</v>
      </c>
      <c r="I7669" s="53"/>
      <c r="K7669" s="239" t="str">
        <f t="shared" si="415"/>
        <v/>
      </c>
    </row>
    <row r="7670" spans="4:11" x14ac:dyDescent="0.2">
      <c r="D7670" s="195"/>
      <c r="E7670" s="53" t="s">
        <v>135</v>
      </c>
      <c r="F7670" s="53" t="s">
        <v>132</v>
      </c>
      <c r="G7670" s="50" t="s">
        <v>133</v>
      </c>
      <c r="H7670" s="50" t="s">
        <v>134</v>
      </c>
      <c r="I7670" s="53"/>
      <c r="K7670" s="239" t="str">
        <f t="shared" si="415"/>
        <v/>
      </c>
    </row>
    <row r="7671" spans="4:11" x14ac:dyDescent="0.2">
      <c r="D7671" s="195"/>
      <c r="E7671" s="53" t="s">
        <v>135</v>
      </c>
      <c r="F7671" s="53" t="s">
        <v>132</v>
      </c>
      <c r="G7671" s="50" t="s">
        <v>133</v>
      </c>
      <c r="H7671" s="50" t="s">
        <v>134</v>
      </c>
      <c r="I7671" s="53"/>
      <c r="K7671" s="239" t="str">
        <f t="shared" si="415"/>
        <v/>
      </c>
    </row>
    <row r="7672" spans="4:11" x14ac:dyDescent="0.2">
      <c r="D7672" s="195"/>
      <c r="E7672" s="53" t="s">
        <v>135</v>
      </c>
      <c r="F7672" s="53" t="s">
        <v>132</v>
      </c>
      <c r="G7672" s="50" t="s">
        <v>133</v>
      </c>
      <c r="H7672" s="50" t="s">
        <v>134</v>
      </c>
      <c r="I7672" s="53"/>
      <c r="K7672" s="239" t="str">
        <f t="shared" si="415"/>
        <v/>
      </c>
    </row>
    <row r="7673" spans="4:11" x14ac:dyDescent="0.2">
      <c r="D7673" s="195"/>
      <c r="E7673" s="53" t="s">
        <v>135</v>
      </c>
      <c r="F7673" s="53" t="s">
        <v>132</v>
      </c>
      <c r="G7673" s="50" t="s">
        <v>133</v>
      </c>
      <c r="H7673" s="50" t="s">
        <v>134</v>
      </c>
      <c r="I7673" s="53"/>
      <c r="K7673" s="239" t="str">
        <f t="shared" si="415"/>
        <v/>
      </c>
    </row>
    <row r="7674" spans="4:11" x14ac:dyDescent="0.2">
      <c r="D7674" s="195"/>
      <c r="E7674" s="53" t="s">
        <v>135</v>
      </c>
      <c r="F7674" s="53" t="s">
        <v>132</v>
      </c>
      <c r="G7674" s="50" t="s">
        <v>133</v>
      </c>
      <c r="H7674" s="50" t="s">
        <v>134</v>
      </c>
      <c r="I7674" s="53"/>
      <c r="K7674" s="239" t="str">
        <f t="shared" si="415"/>
        <v/>
      </c>
    </row>
    <row r="7675" spans="4:11" x14ac:dyDescent="0.2">
      <c r="D7675" s="195"/>
      <c r="E7675" s="53" t="s">
        <v>135</v>
      </c>
      <c r="F7675" s="53" t="s">
        <v>132</v>
      </c>
      <c r="G7675" s="50" t="s">
        <v>133</v>
      </c>
      <c r="H7675" s="50" t="s">
        <v>134</v>
      </c>
      <c r="I7675" s="53"/>
      <c r="K7675" s="239" t="str">
        <f t="shared" si="415"/>
        <v/>
      </c>
    </row>
    <row r="7676" spans="4:11" x14ac:dyDescent="0.2">
      <c r="D7676" s="195"/>
      <c r="E7676" s="53" t="s">
        <v>135</v>
      </c>
      <c r="F7676" s="53" t="s">
        <v>132</v>
      </c>
      <c r="G7676" s="50" t="s">
        <v>133</v>
      </c>
      <c r="H7676" s="50" t="s">
        <v>134</v>
      </c>
      <c r="I7676" s="53"/>
      <c r="K7676" s="239" t="str">
        <f t="shared" si="415"/>
        <v/>
      </c>
    </row>
    <row r="7677" spans="4:11" x14ac:dyDescent="0.2">
      <c r="D7677" s="195"/>
      <c r="E7677" s="53" t="s">
        <v>135</v>
      </c>
      <c r="F7677" s="53" t="s">
        <v>132</v>
      </c>
      <c r="G7677" s="50" t="s">
        <v>133</v>
      </c>
      <c r="H7677" s="50" t="s">
        <v>134</v>
      </c>
      <c r="I7677" s="53"/>
      <c r="K7677" s="239" t="str">
        <f t="shared" si="415"/>
        <v/>
      </c>
    </row>
    <row r="7678" spans="4:11" x14ac:dyDescent="0.2">
      <c r="D7678" s="195"/>
      <c r="E7678" s="53" t="s">
        <v>135</v>
      </c>
      <c r="F7678" s="53" t="s">
        <v>132</v>
      </c>
      <c r="G7678" s="50" t="s">
        <v>133</v>
      </c>
      <c r="H7678" s="50" t="s">
        <v>134</v>
      </c>
      <c r="I7678" s="53"/>
      <c r="K7678" s="239" t="str">
        <f t="shared" si="415"/>
        <v/>
      </c>
    </row>
    <row r="7679" spans="4:11" x14ac:dyDescent="0.2">
      <c r="D7679" s="195"/>
      <c r="E7679" s="53" t="s">
        <v>135</v>
      </c>
      <c r="F7679" s="53" t="s">
        <v>132</v>
      </c>
      <c r="G7679" s="50" t="s">
        <v>133</v>
      </c>
      <c r="H7679" s="50" t="s">
        <v>134</v>
      </c>
      <c r="I7679" s="53"/>
      <c r="K7679" s="239" t="str">
        <f t="shared" si="415"/>
        <v/>
      </c>
    </row>
    <row r="7680" spans="4:11" x14ac:dyDescent="0.2">
      <c r="D7680" s="195"/>
      <c r="E7680" s="53" t="s">
        <v>135</v>
      </c>
      <c r="F7680" s="53" t="s">
        <v>132</v>
      </c>
      <c r="G7680" s="50" t="s">
        <v>133</v>
      </c>
      <c r="H7680" s="50" t="s">
        <v>134</v>
      </c>
      <c r="I7680" s="53"/>
      <c r="K7680" s="239" t="str">
        <f t="shared" si="415"/>
        <v/>
      </c>
    </row>
    <row r="7681" spans="4:11" x14ac:dyDescent="0.2">
      <c r="D7681" s="195"/>
      <c r="E7681" s="53" t="s">
        <v>135</v>
      </c>
      <c r="F7681" s="53" t="s">
        <v>132</v>
      </c>
      <c r="G7681" s="50" t="s">
        <v>133</v>
      </c>
      <c r="H7681" s="50" t="s">
        <v>134</v>
      </c>
      <c r="I7681" s="53"/>
      <c r="K7681" s="239" t="str">
        <f t="shared" si="415"/>
        <v/>
      </c>
    </row>
    <row r="7682" spans="4:11" x14ac:dyDescent="0.2">
      <c r="D7682" s="195" t="s">
        <v>441</v>
      </c>
      <c r="E7682" s="53" t="s">
        <v>217</v>
      </c>
      <c r="F7682" s="53" t="s">
        <v>146</v>
      </c>
      <c r="G7682" s="50" t="s">
        <v>138</v>
      </c>
      <c r="H7682" s="50" t="s">
        <v>144</v>
      </c>
      <c r="I7682" s="53">
        <v>49</v>
      </c>
      <c r="J7682" s="61">
        <v>1.27</v>
      </c>
      <c r="K7682" s="239">
        <f t="shared" si="415"/>
        <v>1.079482188543889</v>
      </c>
    </row>
    <row r="7683" spans="4:11" x14ac:dyDescent="0.2">
      <c r="D7683" s="195" t="s">
        <v>441</v>
      </c>
      <c r="E7683" s="53" t="s">
        <v>217</v>
      </c>
      <c r="F7683" s="53" t="s">
        <v>146</v>
      </c>
      <c r="G7683" s="50" t="s">
        <v>138</v>
      </c>
      <c r="H7683" s="50" t="s">
        <v>144</v>
      </c>
      <c r="I7683" s="53">
        <v>57</v>
      </c>
      <c r="J7683" s="61">
        <v>1.52</v>
      </c>
      <c r="K7683" s="239">
        <f t="shared" si="415"/>
        <v>0.82076536370165176</v>
      </c>
    </row>
    <row r="7684" spans="4:11" x14ac:dyDescent="0.2">
      <c r="D7684" s="195" t="s">
        <v>441</v>
      </c>
      <c r="E7684" s="53" t="s">
        <v>217</v>
      </c>
      <c r="F7684" s="53" t="s">
        <v>146</v>
      </c>
      <c r="G7684" s="50" t="s">
        <v>138</v>
      </c>
      <c r="H7684" s="50" t="s">
        <v>144</v>
      </c>
      <c r="I7684" s="53">
        <v>51</v>
      </c>
      <c r="J7684" s="61">
        <v>1.24</v>
      </c>
      <c r="K7684" s="239">
        <f t="shared" si="415"/>
        <v>0.9347837558706682</v>
      </c>
    </row>
    <row r="7685" spans="4:11" x14ac:dyDescent="0.2">
      <c r="D7685" s="195" t="s">
        <v>441</v>
      </c>
      <c r="E7685" s="53" t="s">
        <v>217</v>
      </c>
      <c r="F7685" s="53" t="s">
        <v>146</v>
      </c>
      <c r="G7685" s="50" t="s">
        <v>138</v>
      </c>
      <c r="H7685" s="50" t="s">
        <v>144</v>
      </c>
      <c r="I7685" s="53">
        <v>61</v>
      </c>
      <c r="J7685" s="61">
        <v>2.13</v>
      </c>
      <c r="K7685" s="239">
        <f t="shared" si="415"/>
        <v>0.93840453606248986</v>
      </c>
    </row>
    <row r="7686" spans="4:11" x14ac:dyDescent="0.2">
      <c r="D7686" s="195" t="s">
        <v>441</v>
      </c>
      <c r="E7686" s="53" t="s">
        <v>217</v>
      </c>
      <c r="F7686" s="53" t="s">
        <v>146</v>
      </c>
      <c r="G7686" s="50" t="s">
        <v>138</v>
      </c>
      <c r="H7686" s="50" t="s">
        <v>144</v>
      </c>
      <c r="I7686" s="53">
        <v>65</v>
      </c>
      <c r="J7686" s="61">
        <v>2.69</v>
      </c>
      <c r="K7686" s="239">
        <f t="shared" si="415"/>
        <v>0.97951752389622215</v>
      </c>
    </row>
    <row r="7687" spans="4:11" x14ac:dyDescent="0.2">
      <c r="D7687" s="195" t="s">
        <v>441</v>
      </c>
      <c r="E7687" s="53" t="s">
        <v>217</v>
      </c>
      <c r="F7687" s="53" t="s">
        <v>146</v>
      </c>
      <c r="G7687" s="50" t="s">
        <v>138</v>
      </c>
      <c r="H7687" s="50" t="s">
        <v>144</v>
      </c>
      <c r="I7687" s="53">
        <v>51</v>
      </c>
      <c r="J7687" s="61">
        <v>1.31</v>
      </c>
      <c r="K7687" s="239">
        <f t="shared" si="415"/>
        <v>0.98755380660530268</v>
      </c>
    </row>
    <row r="7688" spans="4:11" x14ac:dyDescent="0.2">
      <c r="D7688" s="195" t="s">
        <v>441</v>
      </c>
      <c r="E7688" s="53" t="s">
        <v>217</v>
      </c>
      <c r="F7688" s="53" t="s">
        <v>146</v>
      </c>
      <c r="G7688" s="50" t="s">
        <v>138</v>
      </c>
      <c r="H7688" s="50" t="s">
        <v>144</v>
      </c>
      <c r="I7688" s="53">
        <v>52</v>
      </c>
      <c r="J7688" s="61">
        <v>1.3</v>
      </c>
      <c r="K7688" s="239">
        <f t="shared" si="415"/>
        <v>0.92455621301775148</v>
      </c>
    </row>
    <row r="7689" spans="4:11" x14ac:dyDescent="0.2">
      <c r="D7689" s="195" t="s">
        <v>441</v>
      </c>
      <c r="E7689" s="53" t="s">
        <v>217</v>
      </c>
      <c r="F7689" s="53" t="s">
        <v>146</v>
      </c>
      <c r="G7689" s="50" t="s">
        <v>138</v>
      </c>
      <c r="H7689" s="50" t="s">
        <v>144</v>
      </c>
      <c r="I7689" s="53">
        <v>68</v>
      </c>
      <c r="J7689" s="61">
        <v>2.67</v>
      </c>
      <c r="K7689" s="239">
        <f t="shared" si="415"/>
        <v>0.84915021371870547</v>
      </c>
    </row>
    <row r="7690" spans="4:11" x14ac:dyDescent="0.2">
      <c r="D7690" s="195" t="s">
        <v>441</v>
      </c>
      <c r="E7690" s="53" t="s">
        <v>217</v>
      </c>
      <c r="F7690" s="53" t="s">
        <v>146</v>
      </c>
      <c r="G7690" s="50" t="s">
        <v>138</v>
      </c>
      <c r="H7690" s="50" t="s">
        <v>144</v>
      </c>
      <c r="I7690" s="53">
        <v>54</v>
      </c>
      <c r="J7690" s="61">
        <v>1.42</v>
      </c>
      <c r="K7690" s="239">
        <f t="shared" si="415"/>
        <v>0.90179342579891275</v>
      </c>
    </row>
    <row r="7691" spans="4:11" x14ac:dyDescent="0.2">
      <c r="D7691" s="195" t="s">
        <v>441</v>
      </c>
      <c r="E7691" s="53" t="s">
        <v>217</v>
      </c>
      <c r="F7691" s="53" t="s">
        <v>146</v>
      </c>
      <c r="G7691" s="50" t="s">
        <v>138</v>
      </c>
      <c r="H7691" s="50" t="s">
        <v>144</v>
      </c>
      <c r="I7691" s="53">
        <v>53</v>
      </c>
      <c r="J7691" s="61">
        <v>1.51</v>
      </c>
      <c r="K7691" s="239">
        <f t="shared" si="415"/>
        <v>1.0142600939030206</v>
      </c>
    </row>
    <row r="7692" spans="4:11" x14ac:dyDescent="0.2">
      <c r="D7692" s="195" t="s">
        <v>441</v>
      </c>
      <c r="E7692" s="53" t="s">
        <v>217</v>
      </c>
      <c r="F7692" s="53" t="s">
        <v>146</v>
      </c>
      <c r="G7692" s="50" t="s">
        <v>138</v>
      </c>
      <c r="H7692" s="50" t="s">
        <v>144</v>
      </c>
      <c r="I7692" s="53">
        <v>65</v>
      </c>
      <c r="J7692" s="61">
        <v>2.8</v>
      </c>
      <c r="K7692" s="239">
        <f t="shared" si="415"/>
        <v>1.0195721438324989</v>
      </c>
    </row>
    <row r="7693" spans="4:11" x14ac:dyDescent="0.2">
      <c r="D7693" s="195" t="s">
        <v>441</v>
      </c>
      <c r="E7693" s="53" t="s">
        <v>217</v>
      </c>
      <c r="F7693" s="53" t="s">
        <v>146</v>
      </c>
      <c r="G7693" s="50" t="s">
        <v>138</v>
      </c>
      <c r="H7693" s="50" t="s">
        <v>144</v>
      </c>
      <c r="I7693" s="53">
        <v>48</v>
      </c>
      <c r="J7693" s="61">
        <v>1.01</v>
      </c>
      <c r="K7693" s="239">
        <f t="shared" si="415"/>
        <v>0.91326678240740744</v>
      </c>
    </row>
    <row r="7694" spans="4:11" x14ac:dyDescent="0.2">
      <c r="D7694" s="195" t="s">
        <v>441</v>
      </c>
      <c r="E7694" s="53" t="s">
        <v>217</v>
      </c>
      <c r="F7694" s="53" t="s">
        <v>146</v>
      </c>
      <c r="G7694" s="50" t="s">
        <v>138</v>
      </c>
      <c r="H7694" s="50" t="s">
        <v>144</v>
      </c>
      <c r="I7694" s="53">
        <v>60</v>
      </c>
      <c r="J7694" s="61">
        <v>1.29</v>
      </c>
      <c r="K7694" s="239">
        <f t="shared" si="415"/>
        <v>0.59722222222222221</v>
      </c>
    </row>
    <row r="7695" spans="4:11" x14ac:dyDescent="0.2">
      <c r="D7695" s="195" t="s">
        <v>441</v>
      </c>
      <c r="E7695" s="53" t="s">
        <v>217</v>
      </c>
      <c r="F7695" s="53" t="s">
        <v>146</v>
      </c>
      <c r="G7695" s="50" t="s">
        <v>138</v>
      </c>
      <c r="H7695" s="50" t="s">
        <v>144</v>
      </c>
      <c r="I7695" s="53">
        <v>45</v>
      </c>
      <c r="J7695" s="61">
        <v>0.92</v>
      </c>
      <c r="K7695" s="239">
        <f t="shared" si="415"/>
        <v>1.0096021947873799</v>
      </c>
    </row>
    <row r="7696" spans="4:11" x14ac:dyDescent="0.2">
      <c r="D7696" s="195" t="s">
        <v>441</v>
      </c>
      <c r="E7696" s="53" t="s">
        <v>217</v>
      </c>
      <c r="F7696" s="53" t="s">
        <v>146</v>
      </c>
      <c r="G7696" s="50" t="s">
        <v>138</v>
      </c>
      <c r="H7696" s="50" t="s">
        <v>148</v>
      </c>
      <c r="I7696" s="53">
        <v>71</v>
      </c>
      <c r="J7696" s="61">
        <v>3.44</v>
      </c>
      <c r="K7696" s="239">
        <f t="shared" si="415"/>
        <v>0.96113279558325948</v>
      </c>
    </row>
    <row r="7697" spans="4:11" x14ac:dyDescent="0.2">
      <c r="D7697" s="195" t="s">
        <v>441</v>
      </c>
      <c r="E7697" s="53" t="s">
        <v>217</v>
      </c>
      <c r="F7697" s="53" t="s">
        <v>146</v>
      </c>
      <c r="G7697" s="50" t="s">
        <v>138</v>
      </c>
      <c r="H7697" s="50" t="s">
        <v>144</v>
      </c>
      <c r="I7697" s="53">
        <v>53</v>
      </c>
      <c r="J7697" s="61">
        <v>1.4</v>
      </c>
      <c r="K7697" s="239">
        <f t="shared" si="415"/>
        <v>0.94037359699617806</v>
      </c>
    </row>
    <row r="7698" spans="4:11" x14ac:dyDescent="0.2">
      <c r="D7698" s="195" t="s">
        <v>441</v>
      </c>
      <c r="E7698" s="53" t="s">
        <v>217</v>
      </c>
      <c r="F7698" s="53" t="s">
        <v>146</v>
      </c>
      <c r="G7698" s="50" t="s">
        <v>138</v>
      </c>
      <c r="H7698" s="50" t="s">
        <v>144</v>
      </c>
      <c r="I7698" s="53">
        <v>51</v>
      </c>
      <c r="J7698" s="61">
        <v>1.39</v>
      </c>
      <c r="K7698" s="239">
        <f t="shared" si="415"/>
        <v>1.0478624360163136</v>
      </c>
    </row>
    <row r="7699" spans="4:11" x14ac:dyDescent="0.2">
      <c r="D7699" s="195" t="s">
        <v>441</v>
      </c>
      <c r="E7699" s="53" t="s">
        <v>217</v>
      </c>
      <c r="F7699" s="53" t="s">
        <v>146</v>
      </c>
      <c r="G7699" s="50" t="s">
        <v>138</v>
      </c>
      <c r="H7699" s="50" t="s">
        <v>144</v>
      </c>
      <c r="I7699" s="53">
        <v>55</v>
      </c>
      <c r="J7699" s="61">
        <v>1.57</v>
      </c>
      <c r="K7699" s="239">
        <f t="shared" si="415"/>
        <v>0.94365138993238162</v>
      </c>
    </row>
    <row r="7700" spans="4:11" x14ac:dyDescent="0.2">
      <c r="D7700" s="195" t="s">
        <v>441</v>
      </c>
      <c r="E7700" s="53" t="s">
        <v>217</v>
      </c>
      <c r="F7700" s="53" t="s">
        <v>146</v>
      </c>
      <c r="G7700" s="50" t="s">
        <v>138</v>
      </c>
      <c r="H7700" s="50" t="s">
        <v>144</v>
      </c>
      <c r="I7700" s="53">
        <v>52</v>
      </c>
      <c r="J7700" s="61">
        <v>1.54</v>
      </c>
      <c r="K7700" s="239">
        <f t="shared" si="415"/>
        <v>1.0952435138825671</v>
      </c>
    </row>
    <row r="7701" spans="4:11" x14ac:dyDescent="0.2">
      <c r="D7701" s="195" t="s">
        <v>441</v>
      </c>
      <c r="E7701" s="53" t="s">
        <v>217</v>
      </c>
      <c r="F7701" s="53" t="s">
        <v>146</v>
      </c>
      <c r="G7701" s="50" t="s">
        <v>138</v>
      </c>
      <c r="H7701" s="50" t="s">
        <v>148</v>
      </c>
      <c r="I7701" s="53">
        <v>70</v>
      </c>
      <c r="J7701" s="61">
        <v>3.36</v>
      </c>
      <c r="K7701" s="239">
        <f t="shared" si="415"/>
        <v>0.97959183673469385</v>
      </c>
    </row>
    <row r="7702" spans="4:11" x14ac:dyDescent="0.2">
      <c r="D7702" s="195" t="s">
        <v>441</v>
      </c>
      <c r="E7702" s="53" t="s">
        <v>217</v>
      </c>
      <c r="F7702" s="53" t="s">
        <v>146</v>
      </c>
      <c r="G7702" s="50" t="s">
        <v>138</v>
      </c>
      <c r="H7702" s="50" t="s">
        <v>144</v>
      </c>
      <c r="I7702" s="53">
        <v>54</v>
      </c>
      <c r="J7702" s="61">
        <v>1.61</v>
      </c>
      <c r="K7702" s="239">
        <f t="shared" si="415"/>
        <v>1.0224559264339785</v>
      </c>
    </row>
    <row r="7703" spans="4:11" x14ac:dyDescent="0.2">
      <c r="D7703" s="195" t="s">
        <v>441</v>
      </c>
      <c r="E7703" s="53" t="s">
        <v>217</v>
      </c>
      <c r="F7703" s="53" t="s">
        <v>146</v>
      </c>
      <c r="G7703" s="50" t="s">
        <v>138</v>
      </c>
      <c r="H7703" s="50" t="s">
        <v>144</v>
      </c>
      <c r="I7703" s="53">
        <v>52</v>
      </c>
      <c r="J7703" s="61">
        <v>1.42</v>
      </c>
      <c r="K7703" s="239">
        <f t="shared" si="415"/>
        <v>1.0098998634501593</v>
      </c>
    </row>
    <row r="7704" spans="4:11" x14ac:dyDescent="0.2">
      <c r="D7704" s="195" t="s">
        <v>441</v>
      </c>
      <c r="E7704" s="53" t="s">
        <v>217</v>
      </c>
      <c r="F7704" s="53" t="s">
        <v>146</v>
      </c>
      <c r="G7704" s="50" t="s">
        <v>138</v>
      </c>
      <c r="H7704" s="50" t="s">
        <v>144</v>
      </c>
      <c r="I7704" s="53">
        <v>58</v>
      </c>
      <c r="J7704" s="61">
        <v>1.9</v>
      </c>
      <c r="K7704" s="239">
        <f t="shared" si="415"/>
        <v>0.97379966378285288</v>
      </c>
    </row>
    <row r="7705" spans="4:11" x14ac:dyDescent="0.2">
      <c r="D7705" s="195" t="s">
        <v>441</v>
      </c>
      <c r="E7705" s="53" t="s">
        <v>217</v>
      </c>
      <c r="F7705" s="53" t="s">
        <v>146</v>
      </c>
      <c r="G7705" s="50" t="s">
        <v>138</v>
      </c>
      <c r="H7705" s="50" t="s">
        <v>144</v>
      </c>
      <c r="I7705" s="53">
        <v>58</v>
      </c>
      <c r="J7705" s="61">
        <v>1.96</v>
      </c>
      <c r="K7705" s="239">
        <f t="shared" si="415"/>
        <v>1.0045512321128378</v>
      </c>
    </row>
    <row r="7706" spans="4:11" x14ac:dyDescent="0.2">
      <c r="D7706" s="195" t="s">
        <v>441</v>
      </c>
      <c r="E7706" s="53" t="s">
        <v>221</v>
      </c>
      <c r="F7706" s="53" t="s">
        <v>146</v>
      </c>
      <c r="G7706" s="50" t="s">
        <v>138</v>
      </c>
      <c r="H7706" s="50" t="s">
        <v>144</v>
      </c>
      <c r="I7706" s="53">
        <v>50</v>
      </c>
      <c r="J7706" s="61">
        <v>1.1599999999999999</v>
      </c>
      <c r="K7706" s="239">
        <f t="shared" si="415"/>
        <v>0.92799999999999994</v>
      </c>
    </row>
    <row r="7707" spans="4:11" x14ac:dyDescent="0.2">
      <c r="D7707" s="195" t="s">
        <v>441</v>
      </c>
      <c r="E7707" s="53" t="s">
        <v>221</v>
      </c>
      <c r="F7707" s="53" t="s">
        <v>146</v>
      </c>
      <c r="G7707" s="50" t="s">
        <v>138</v>
      </c>
      <c r="H7707" s="50" t="s">
        <v>144</v>
      </c>
      <c r="I7707" s="53">
        <v>52</v>
      </c>
      <c r="J7707" s="61">
        <v>1.47</v>
      </c>
      <c r="K7707" s="239">
        <f t="shared" si="415"/>
        <v>1.045459717796996</v>
      </c>
    </row>
    <row r="7708" spans="4:11" x14ac:dyDescent="0.2">
      <c r="D7708" s="195" t="s">
        <v>442</v>
      </c>
      <c r="E7708" s="53" t="s">
        <v>186</v>
      </c>
      <c r="F7708" s="53" t="s">
        <v>146</v>
      </c>
      <c r="G7708" s="50" t="s">
        <v>138</v>
      </c>
      <c r="H7708" s="50" t="s">
        <v>144</v>
      </c>
      <c r="I7708" s="53">
        <v>60</v>
      </c>
      <c r="J7708" s="61">
        <v>2.2400000000000002</v>
      </c>
      <c r="K7708" s="239">
        <f t="shared" si="415"/>
        <v>1.0370370370370372</v>
      </c>
    </row>
    <row r="7709" spans="4:11" x14ac:dyDescent="0.2">
      <c r="D7709" s="195" t="s">
        <v>442</v>
      </c>
      <c r="E7709" s="53" t="s">
        <v>186</v>
      </c>
      <c r="F7709" s="53" t="s">
        <v>146</v>
      </c>
      <c r="G7709" s="50" t="s">
        <v>138</v>
      </c>
      <c r="H7709" s="50" t="s">
        <v>144</v>
      </c>
      <c r="I7709" s="53">
        <v>64</v>
      </c>
      <c r="J7709" s="61">
        <v>2.69</v>
      </c>
      <c r="K7709" s="239">
        <f t="shared" si="415"/>
        <v>1.026153564453125</v>
      </c>
    </row>
    <row r="7710" spans="4:11" x14ac:dyDescent="0.2">
      <c r="D7710" s="195" t="s">
        <v>442</v>
      </c>
      <c r="E7710" s="53" t="s">
        <v>186</v>
      </c>
      <c r="F7710" s="53" t="s">
        <v>146</v>
      </c>
      <c r="G7710" s="50" t="s">
        <v>138</v>
      </c>
      <c r="H7710" s="50" t="s">
        <v>144</v>
      </c>
      <c r="I7710" s="53">
        <v>63</v>
      </c>
      <c r="J7710" s="61">
        <v>2.4300000000000002</v>
      </c>
      <c r="K7710" s="239">
        <f t="shared" si="415"/>
        <v>0.97181729834791075</v>
      </c>
    </row>
    <row r="7711" spans="4:11" x14ac:dyDescent="0.2">
      <c r="D7711" s="195" t="s">
        <v>442</v>
      </c>
      <c r="E7711" s="53" t="s">
        <v>186</v>
      </c>
      <c r="F7711" s="53" t="s">
        <v>146</v>
      </c>
      <c r="G7711" s="50" t="s">
        <v>138</v>
      </c>
      <c r="H7711" s="50" t="s">
        <v>148</v>
      </c>
      <c r="I7711" s="53">
        <v>72</v>
      </c>
      <c r="J7711" s="61">
        <v>4.2</v>
      </c>
      <c r="K7711" s="239">
        <f t="shared" si="415"/>
        <v>1.1252572016460904</v>
      </c>
    </row>
    <row r="7712" spans="4:11" x14ac:dyDescent="0.2">
      <c r="D7712" s="195" t="s">
        <v>442</v>
      </c>
      <c r="E7712" s="53" t="s">
        <v>186</v>
      </c>
      <c r="F7712" s="53" t="s">
        <v>146</v>
      </c>
      <c r="G7712" s="50" t="s">
        <v>138</v>
      </c>
      <c r="H7712" s="50" t="s">
        <v>144</v>
      </c>
      <c r="I7712" s="53">
        <v>60</v>
      </c>
      <c r="J7712" s="61">
        <v>1.32</v>
      </c>
      <c r="K7712" s="239">
        <f t="shared" si="415"/>
        <v>0.61111111111111116</v>
      </c>
    </row>
    <row r="7713" spans="4:11" x14ac:dyDescent="0.2">
      <c r="D7713" s="195" t="s">
        <v>442</v>
      </c>
      <c r="E7713" s="53" t="s">
        <v>186</v>
      </c>
      <c r="F7713" s="53" t="s">
        <v>146</v>
      </c>
      <c r="G7713" s="50" t="s">
        <v>138</v>
      </c>
      <c r="H7713" s="50" t="s">
        <v>144</v>
      </c>
      <c r="I7713" s="53">
        <v>61</v>
      </c>
      <c r="J7713" s="61">
        <v>2.0699999999999998</v>
      </c>
      <c r="K7713" s="239">
        <f t="shared" si="415"/>
        <v>0.91197060546918007</v>
      </c>
    </row>
    <row r="7714" spans="4:11" x14ac:dyDescent="0.2">
      <c r="D7714" s="195" t="s">
        <v>442</v>
      </c>
      <c r="E7714" s="53" t="s">
        <v>186</v>
      </c>
      <c r="F7714" s="53" t="s">
        <v>146</v>
      </c>
      <c r="G7714" s="50" t="s">
        <v>138</v>
      </c>
      <c r="H7714" s="50" t="s">
        <v>144</v>
      </c>
      <c r="I7714" s="53">
        <v>63</v>
      </c>
      <c r="J7714" s="61">
        <v>2.59</v>
      </c>
      <c r="K7714" s="239">
        <f t="shared" ref="K7714:K7777" si="416">IF(J7714="","",(J7714*100000)/(I7714^3))</f>
        <v>1.0358052686095014</v>
      </c>
    </row>
    <row r="7715" spans="4:11" x14ac:dyDescent="0.2">
      <c r="D7715" s="195" t="s">
        <v>442</v>
      </c>
      <c r="E7715" s="53" t="s">
        <v>231</v>
      </c>
      <c r="F7715" s="53" t="s">
        <v>146</v>
      </c>
      <c r="G7715" s="50" t="s">
        <v>138</v>
      </c>
      <c r="H7715" s="50" t="s">
        <v>144</v>
      </c>
      <c r="I7715" s="53">
        <v>59</v>
      </c>
      <c r="J7715" s="61">
        <v>2.56</v>
      </c>
      <c r="K7715" s="239">
        <f t="shared" si="416"/>
        <v>1.2464760272471869</v>
      </c>
    </row>
    <row r="7716" spans="4:11" x14ac:dyDescent="0.2">
      <c r="D7716" s="195" t="s">
        <v>442</v>
      </c>
      <c r="E7716" s="53" t="s">
        <v>231</v>
      </c>
      <c r="F7716" s="53" t="s">
        <v>146</v>
      </c>
      <c r="G7716" s="50" t="s">
        <v>138</v>
      </c>
      <c r="H7716" s="50" t="s">
        <v>148</v>
      </c>
      <c r="I7716" s="53">
        <v>75</v>
      </c>
      <c r="J7716" s="61">
        <v>5</v>
      </c>
      <c r="K7716" s="239">
        <f t="shared" si="416"/>
        <v>1.1851851851851851</v>
      </c>
    </row>
    <row r="7717" spans="4:11" x14ac:dyDescent="0.2">
      <c r="D7717" s="195" t="s">
        <v>442</v>
      </c>
      <c r="E7717" s="53" t="s">
        <v>231</v>
      </c>
      <c r="F7717" s="53" t="s">
        <v>146</v>
      </c>
      <c r="G7717" s="50" t="s">
        <v>138</v>
      </c>
      <c r="H7717" s="50" t="s">
        <v>144</v>
      </c>
      <c r="I7717" s="53">
        <v>51</v>
      </c>
      <c r="J7717" s="61">
        <v>1.58</v>
      </c>
      <c r="K7717" s="239">
        <f t="shared" si="416"/>
        <v>1.1910954308674642</v>
      </c>
    </row>
    <row r="7718" spans="4:11" x14ac:dyDescent="0.2">
      <c r="D7718" s="195" t="s">
        <v>442</v>
      </c>
      <c r="E7718" s="53" t="s">
        <v>231</v>
      </c>
      <c r="F7718" s="53" t="s">
        <v>146</v>
      </c>
      <c r="G7718" s="50" t="s">
        <v>138</v>
      </c>
      <c r="H7718" s="50" t="s">
        <v>144</v>
      </c>
      <c r="I7718" s="53">
        <v>52</v>
      </c>
      <c r="J7718" s="61">
        <v>1.7</v>
      </c>
      <c r="K7718" s="239">
        <f t="shared" si="416"/>
        <v>1.2090350477924443</v>
      </c>
    </row>
    <row r="7719" spans="4:11" x14ac:dyDescent="0.2">
      <c r="D7719" s="195" t="s">
        <v>442</v>
      </c>
      <c r="E7719" s="53" t="s">
        <v>231</v>
      </c>
      <c r="F7719" s="53" t="s">
        <v>146</v>
      </c>
      <c r="G7719" s="50" t="s">
        <v>138</v>
      </c>
      <c r="H7719" s="50" t="s">
        <v>144</v>
      </c>
      <c r="I7719" s="53">
        <v>47</v>
      </c>
      <c r="J7719" s="61">
        <v>1.32</v>
      </c>
      <c r="K7719" s="239">
        <f t="shared" si="416"/>
        <v>1.2713945850148811</v>
      </c>
    </row>
    <row r="7720" spans="4:11" x14ac:dyDescent="0.2">
      <c r="D7720" s="195" t="s">
        <v>442</v>
      </c>
      <c r="E7720" s="53" t="s">
        <v>231</v>
      </c>
      <c r="F7720" s="53" t="s">
        <v>146</v>
      </c>
      <c r="G7720" s="50" t="s">
        <v>138</v>
      </c>
      <c r="H7720" s="50" t="s">
        <v>144</v>
      </c>
      <c r="I7720" s="53">
        <v>54</v>
      </c>
      <c r="J7720" s="61">
        <v>0.87</v>
      </c>
      <c r="K7720" s="239">
        <f t="shared" si="416"/>
        <v>0.55250723975003813</v>
      </c>
    </row>
    <row r="7721" spans="4:11" x14ac:dyDescent="0.2">
      <c r="D7721" s="195" t="s">
        <v>442</v>
      </c>
      <c r="E7721" s="53" t="s">
        <v>231</v>
      </c>
      <c r="F7721" s="53" t="s">
        <v>146</v>
      </c>
      <c r="G7721" s="50" t="s">
        <v>138</v>
      </c>
      <c r="H7721" s="50" t="s">
        <v>144</v>
      </c>
      <c r="I7721" s="53">
        <v>49</v>
      </c>
      <c r="J7721" s="61">
        <v>0.98</v>
      </c>
      <c r="K7721" s="239">
        <f t="shared" si="416"/>
        <v>0.83298625572678053</v>
      </c>
    </row>
    <row r="7722" spans="4:11" x14ac:dyDescent="0.2">
      <c r="D7722" s="195" t="s">
        <v>442</v>
      </c>
      <c r="E7722" s="53" t="s">
        <v>231</v>
      </c>
      <c r="F7722" s="53" t="s">
        <v>146</v>
      </c>
      <c r="G7722" s="50" t="s">
        <v>138</v>
      </c>
      <c r="H7722" s="50" t="s">
        <v>144</v>
      </c>
      <c r="I7722" s="53">
        <v>40</v>
      </c>
      <c r="J7722" s="61">
        <v>0.73</v>
      </c>
      <c r="K7722" s="239">
        <f t="shared" si="416"/>
        <v>1.140625</v>
      </c>
    </row>
    <row r="7723" spans="4:11" x14ac:dyDescent="0.2">
      <c r="D7723" s="195" t="s">
        <v>442</v>
      </c>
      <c r="E7723" s="53" t="s">
        <v>231</v>
      </c>
      <c r="F7723" s="53" t="s">
        <v>146</v>
      </c>
      <c r="G7723" s="50" t="s">
        <v>138</v>
      </c>
      <c r="H7723" s="50" t="s">
        <v>144</v>
      </c>
      <c r="I7723" s="53">
        <v>49</v>
      </c>
      <c r="J7723" s="61">
        <v>1.77</v>
      </c>
      <c r="K7723" s="239">
        <f t="shared" si="416"/>
        <v>1.5044751761595934</v>
      </c>
    </row>
    <row r="7724" spans="4:11" x14ac:dyDescent="0.2">
      <c r="D7724" s="195" t="s">
        <v>442</v>
      </c>
      <c r="E7724" s="53" t="s">
        <v>231</v>
      </c>
      <c r="F7724" s="53" t="s">
        <v>146</v>
      </c>
      <c r="G7724" s="50" t="s">
        <v>138</v>
      </c>
      <c r="H7724" s="50" t="s">
        <v>144</v>
      </c>
      <c r="I7724" s="53">
        <v>51</v>
      </c>
      <c r="J7724" s="61">
        <v>2.52</v>
      </c>
      <c r="K7724" s="239">
        <f t="shared" si="416"/>
        <v>1.8997218264468416</v>
      </c>
    </row>
    <row r="7725" spans="4:11" x14ac:dyDescent="0.2">
      <c r="D7725" s="195" t="s">
        <v>442</v>
      </c>
      <c r="E7725" s="53" t="s">
        <v>231</v>
      </c>
      <c r="F7725" s="53" t="s">
        <v>146</v>
      </c>
      <c r="G7725" s="50" t="s">
        <v>138</v>
      </c>
      <c r="H7725" s="50" t="s">
        <v>144</v>
      </c>
      <c r="I7725" s="53">
        <v>63</v>
      </c>
      <c r="J7725" s="61">
        <v>3.6</v>
      </c>
      <c r="K7725" s="239">
        <f t="shared" si="416"/>
        <v>1.4397293308857935</v>
      </c>
    </row>
    <row r="7726" spans="4:11" x14ac:dyDescent="0.2">
      <c r="D7726" s="195" t="s">
        <v>442</v>
      </c>
      <c r="E7726" s="53" t="s">
        <v>231</v>
      </c>
      <c r="F7726" s="53" t="s">
        <v>146</v>
      </c>
      <c r="G7726" s="50" t="s">
        <v>138</v>
      </c>
      <c r="H7726" s="50" t="s">
        <v>144</v>
      </c>
      <c r="I7726" s="53">
        <v>48</v>
      </c>
      <c r="J7726" s="61">
        <v>2.67</v>
      </c>
      <c r="K7726" s="239">
        <f t="shared" si="416"/>
        <v>2.4142795138888888</v>
      </c>
    </row>
    <row r="7727" spans="4:11" x14ac:dyDescent="0.2">
      <c r="D7727" s="195" t="s">
        <v>442</v>
      </c>
      <c r="E7727" s="53" t="s">
        <v>231</v>
      </c>
      <c r="F7727" s="53" t="s">
        <v>146</v>
      </c>
      <c r="G7727" s="50" t="s">
        <v>138</v>
      </c>
      <c r="H7727" s="50" t="s">
        <v>144</v>
      </c>
      <c r="I7727" s="53">
        <v>53</v>
      </c>
      <c r="J7727" s="61">
        <v>1.46</v>
      </c>
      <c r="K7727" s="239">
        <f t="shared" si="416"/>
        <v>0.98067532258172851</v>
      </c>
    </row>
    <row r="7728" spans="4:11" x14ac:dyDescent="0.2">
      <c r="D7728" s="195" t="s">
        <v>442</v>
      </c>
      <c r="E7728" s="53" t="s">
        <v>231</v>
      </c>
      <c r="F7728" s="53" t="s">
        <v>146</v>
      </c>
      <c r="G7728" s="50" t="s">
        <v>138</v>
      </c>
      <c r="H7728" s="50" t="s">
        <v>144</v>
      </c>
      <c r="I7728" s="53">
        <v>57</v>
      </c>
      <c r="J7728" s="61">
        <v>2.6</v>
      </c>
      <c r="K7728" s="239">
        <f t="shared" si="416"/>
        <v>1.4039407537001938</v>
      </c>
    </row>
    <row r="7729" spans="4:11" x14ac:dyDescent="0.2">
      <c r="D7729" s="195" t="s">
        <v>442</v>
      </c>
      <c r="E7729" s="53" t="s">
        <v>231</v>
      </c>
      <c r="F7729" s="53" t="s">
        <v>146</v>
      </c>
      <c r="G7729" s="50" t="s">
        <v>138</v>
      </c>
      <c r="H7729" s="50" t="s">
        <v>144</v>
      </c>
      <c r="I7729" s="53">
        <v>66</v>
      </c>
      <c r="J7729" s="61">
        <v>3.5</v>
      </c>
      <c r="K7729" s="239">
        <f t="shared" si="416"/>
        <v>1.2174082422016306</v>
      </c>
    </row>
    <row r="7730" spans="4:11" x14ac:dyDescent="0.2">
      <c r="D7730" s="195" t="s">
        <v>442</v>
      </c>
      <c r="E7730" s="53" t="s">
        <v>231</v>
      </c>
      <c r="F7730" s="53" t="s">
        <v>146</v>
      </c>
      <c r="G7730" s="50" t="s">
        <v>138</v>
      </c>
      <c r="H7730" s="50" t="s">
        <v>144</v>
      </c>
      <c r="I7730" s="53">
        <v>42</v>
      </c>
      <c r="J7730" s="61">
        <v>0.8</v>
      </c>
      <c r="K7730" s="239">
        <f t="shared" si="416"/>
        <v>1.0797969981643452</v>
      </c>
    </row>
    <row r="7731" spans="4:11" x14ac:dyDescent="0.2">
      <c r="D7731" s="195" t="s">
        <v>442</v>
      </c>
      <c r="E7731" s="53" t="s">
        <v>231</v>
      </c>
      <c r="F7731" s="53" t="s">
        <v>146</v>
      </c>
      <c r="G7731" s="50" t="s">
        <v>138</v>
      </c>
      <c r="H7731" s="50" t="s">
        <v>144</v>
      </c>
      <c r="I7731" s="53">
        <v>59</v>
      </c>
      <c r="J7731" s="61">
        <v>2.75</v>
      </c>
      <c r="K7731" s="239">
        <f t="shared" si="416"/>
        <v>1.338987919894439</v>
      </c>
    </row>
    <row r="7732" spans="4:11" x14ac:dyDescent="0.2">
      <c r="D7732" s="195" t="s">
        <v>442</v>
      </c>
      <c r="E7732" s="53" t="s">
        <v>231</v>
      </c>
      <c r="F7732" s="53" t="s">
        <v>146</v>
      </c>
      <c r="G7732" s="50" t="s">
        <v>138</v>
      </c>
      <c r="H7732" s="50" t="s">
        <v>144</v>
      </c>
      <c r="I7732" s="53">
        <v>50</v>
      </c>
      <c r="J7732" s="61">
        <v>1.51</v>
      </c>
      <c r="K7732" s="239">
        <f t="shared" si="416"/>
        <v>1.208</v>
      </c>
    </row>
    <row r="7733" spans="4:11" x14ac:dyDescent="0.2">
      <c r="D7733" s="195" t="s">
        <v>442</v>
      </c>
      <c r="E7733" s="53" t="s">
        <v>231</v>
      </c>
      <c r="F7733" s="53" t="s">
        <v>146</v>
      </c>
      <c r="G7733" s="50" t="s">
        <v>138</v>
      </c>
      <c r="H7733" s="50" t="s">
        <v>144</v>
      </c>
      <c r="I7733" s="53">
        <v>48</v>
      </c>
      <c r="J7733" s="61">
        <v>1.22</v>
      </c>
      <c r="K7733" s="239">
        <f t="shared" si="416"/>
        <v>1.1031539351851851</v>
      </c>
    </row>
    <row r="7734" spans="4:11" x14ac:dyDescent="0.2">
      <c r="D7734" s="195" t="s">
        <v>442</v>
      </c>
      <c r="E7734" s="53" t="s">
        <v>231</v>
      </c>
      <c r="F7734" s="53" t="s">
        <v>146</v>
      </c>
      <c r="G7734" s="50" t="s">
        <v>138</v>
      </c>
      <c r="H7734" s="50" t="s">
        <v>144</v>
      </c>
      <c r="I7734" s="53">
        <v>53</v>
      </c>
      <c r="J7734" s="61">
        <v>0.9</v>
      </c>
      <c r="K7734" s="239">
        <f t="shared" si="416"/>
        <v>0.60452588378325733</v>
      </c>
    </row>
    <row r="7735" spans="4:11" x14ac:dyDescent="0.2">
      <c r="D7735" s="195" t="s">
        <v>442</v>
      </c>
      <c r="E7735" s="53" t="s">
        <v>231</v>
      </c>
      <c r="F7735" s="53" t="s">
        <v>146</v>
      </c>
      <c r="G7735" s="50" t="s">
        <v>138</v>
      </c>
      <c r="H7735" s="50" t="s">
        <v>144</v>
      </c>
      <c r="I7735" s="53">
        <v>49</v>
      </c>
      <c r="J7735" s="61">
        <v>0.57999999999999996</v>
      </c>
      <c r="K7735" s="239">
        <f t="shared" si="416"/>
        <v>0.49299186563421699</v>
      </c>
    </row>
    <row r="7736" spans="4:11" x14ac:dyDescent="0.2">
      <c r="D7736" s="195" t="s">
        <v>442</v>
      </c>
      <c r="E7736" s="53" t="s">
        <v>231</v>
      </c>
      <c r="F7736" s="53" t="s">
        <v>146</v>
      </c>
      <c r="G7736" s="50" t="s">
        <v>138</v>
      </c>
      <c r="H7736" s="50" t="s">
        <v>144</v>
      </c>
      <c r="I7736" s="53">
        <v>50</v>
      </c>
      <c r="J7736" s="61">
        <v>1.52</v>
      </c>
      <c r="K7736" s="239">
        <f t="shared" si="416"/>
        <v>1.216</v>
      </c>
    </row>
    <row r="7737" spans="4:11" x14ac:dyDescent="0.2">
      <c r="D7737" s="195" t="s">
        <v>442</v>
      </c>
      <c r="E7737" s="53" t="s">
        <v>231</v>
      </c>
      <c r="F7737" s="53" t="s">
        <v>146</v>
      </c>
      <c r="G7737" s="50" t="s">
        <v>138</v>
      </c>
      <c r="H7737" s="50" t="s">
        <v>144</v>
      </c>
      <c r="I7737" s="53">
        <v>62</v>
      </c>
      <c r="J7737" s="61">
        <v>3.06</v>
      </c>
      <c r="K7737" s="239">
        <f t="shared" si="416"/>
        <v>1.28394481554832</v>
      </c>
    </row>
    <row r="7738" spans="4:11" x14ac:dyDescent="0.2">
      <c r="D7738" s="195" t="s">
        <v>442</v>
      </c>
      <c r="E7738" s="53" t="s">
        <v>231</v>
      </c>
      <c r="F7738" s="53" t="s">
        <v>146</v>
      </c>
      <c r="G7738" s="50" t="s">
        <v>138</v>
      </c>
      <c r="H7738" s="50" t="s">
        <v>144</v>
      </c>
      <c r="I7738" s="53">
        <v>50</v>
      </c>
      <c r="J7738" s="61">
        <v>1.45</v>
      </c>
      <c r="K7738" s="239">
        <f t="shared" si="416"/>
        <v>1.1599999999999999</v>
      </c>
    </row>
    <row r="7739" spans="4:11" x14ac:dyDescent="0.2">
      <c r="D7739" s="195" t="s">
        <v>442</v>
      </c>
      <c r="E7739" s="53" t="s">
        <v>229</v>
      </c>
      <c r="F7739" s="53" t="s">
        <v>146</v>
      </c>
      <c r="G7739" s="50" t="s">
        <v>138</v>
      </c>
      <c r="H7739" s="50" t="s">
        <v>144</v>
      </c>
      <c r="I7739" s="53">
        <v>54</v>
      </c>
      <c r="J7739" s="61">
        <v>1.86</v>
      </c>
      <c r="K7739" s="239">
        <f t="shared" si="416"/>
        <v>1.1812223746380126</v>
      </c>
    </row>
    <row r="7740" spans="4:11" x14ac:dyDescent="0.2">
      <c r="D7740" s="195" t="s">
        <v>442</v>
      </c>
      <c r="E7740" s="53" t="s">
        <v>229</v>
      </c>
      <c r="F7740" s="53" t="s">
        <v>146</v>
      </c>
      <c r="G7740" s="50" t="s">
        <v>138</v>
      </c>
      <c r="H7740" s="50" t="s">
        <v>144</v>
      </c>
      <c r="I7740" s="53">
        <v>45</v>
      </c>
      <c r="J7740" s="61">
        <v>0.89</v>
      </c>
      <c r="K7740" s="239">
        <f t="shared" si="416"/>
        <v>0.97668038408779145</v>
      </c>
    </row>
    <row r="7741" spans="4:11" x14ac:dyDescent="0.2">
      <c r="D7741" s="195" t="s">
        <v>442</v>
      </c>
      <c r="E7741" s="53" t="s">
        <v>229</v>
      </c>
      <c r="F7741" s="53" t="s">
        <v>146</v>
      </c>
      <c r="G7741" s="50" t="s">
        <v>138</v>
      </c>
      <c r="H7741" s="50" t="s">
        <v>144</v>
      </c>
      <c r="I7741" s="53">
        <v>52</v>
      </c>
      <c r="J7741" s="61">
        <v>0.96</v>
      </c>
      <c r="K7741" s="239">
        <f t="shared" si="416"/>
        <v>0.6827492034592626</v>
      </c>
    </row>
    <row r="7742" spans="4:11" x14ac:dyDescent="0.2">
      <c r="D7742" s="195" t="s">
        <v>442</v>
      </c>
      <c r="E7742" s="53" t="s">
        <v>229</v>
      </c>
      <c r="F7742" s="53" t="s">
        <v>146</v>
      </c>
      <c r="G7742" s="50" t="s">
        <v>138</v>
      </c>
      <c r="H7742" s="50" t="s">
        <v>144</v>
      </c>
      <c r="I7742" s="53">
        <v>51</v>
      </c>
      <c r="J7742" s="61">
        <v>1.35</v>
      </c>
      <c r="K7742" s="239">
        <f t="shared" si="416"/>
        <v>1.0177081213108081</v>
      </c>
    </row>
    <row r="7743" spans="4:11" x14ac:dyDescent="0.2">
      <c r="D7743" s="195" t="s">
        <v>442</v>
      </c>
      <c r="E7743" s="53" t="s">
        <v>229</v>
      </c>
      <c r="F7743" s="53" t="s">
        <v>146</v>
      </c>
      <c r="G7743" s="50" t="s">
        <v>138</v>
      </c>
      <c r="H7743" s="50" t="s">
        <v>144</v>
      </c>
      <c r="I7743" s="53">
        <v>59</v>
      </c>
      <c r="J7743" s="61">
        <v>1.97</v>
      </c>
      <c r="K7743" s="239">
        <f t="shared" si="416"/>
        <v>0.95920225534256176</v>
      </c>
    </row>
    <row r="7744" spans="4:11" x14ac:dyDescent="0.2">
      <c r="D7744" s="195" t="s">
        <v>442</v>
      </c>
      <c r="E7744" s="53" t="s">
        <v>229</v>
      </c>
      <c r="F7744" s="53" t="s">
        <v>146</v>
      </c>
      <c r="G7744" s="50" t="s">
        <v>138</v>
      </c>
      <c r="H7744" s="50" t="s">
        <v>144</v>
      </c>
      <c r="I7744" s="53">
        <v>64</v>
      </c>
      <c r="J7744" s="61">
        <v>2.44</v>
      </c>
      <c r="K7744" s="239">
        <f t="shared" si="416"/>
        <v>0.9307861328125</v>
      </c>
    </row>
    <row r="7745" spans="4:11" x14ac:dyDescent="0.2">
      <c r="D7745" s="195" t="s">
        <v>442</v>
      </c>
      <c r="E7745" s="53" t="s">
        <v>229</v>
      </c>
      <c r="F7745" s="53" t="s">
        <v>146</v>
      </c>
      <c r="G7745" s="50" t="s">
        <v>138</v>
      </c>
      <c r="H7745" s="50" t="s">
        <v>144</v>
      </c>
      <c r="I7745" s="53">
        <v>50</v>
      </c>
      <c r="J7745" s="61">
        <v>1.0900000000000001</v>
      </c>
      <c r="K7745" s="239">
        <f t="shared" si="416"/>
        <v>0.87200000000000011</v>
      </c>
    </row>
    <row r="7746" spans="4:11" x14ac:dyDescent="0.2">
      <c r="D7746" s="195" t="s">
        <v>442</v>
      </c>
      <c r="E7746" s="53" t="s">
        <v>229</v>
      </c>
      <c r="F7746" s="53" t="s">
        <v>146</v>
      </c>
      <c r="G7746" s="50" t="s">
        <v>138</v>
      </c>
      <c r="H7746" s="50" t="s">
        <v>144</v>
      </c>
      <c r="I7746" s="53">
        <v>54</v>
      </c>
      <c r="J7746" s="61">
        <v>1.45</v>
      </c>
      <c r="K7746" s="239">
        <f t="shared" si="416"/>
        <v>0.92084539958339684</v>
      </c>
    </row>
    <row r="7747" spans="4:11" x14ac:dyDescent="0.2">
      <c r="D7747" s="195" t="s">
        <v>442</v>
      </c>
      <c r="E7747" s="53" t="s">
        <v>229</v>
      </c>
      <c r="F7747" s="53" t="s">
        <v>146</v>
      </c>
      <c r="G7747" s="50" t="s">
        <v>138</v>
      </c>
      <c r="H7747" s="50" t="s">
        <v>144</v>
      </c>
      <c r="I7747" s="53">
        <v>49</v>
      </c>
      <c r="J7747" s="61">
        <v>1.03</v>
      </c>
      <c r="K7747" s="239">
        <f t="shared" si="416"/>
        <v>0.87548555448835097</v>
      </c>
    </row>
    <row r="7748" spans="4:11" x14ac:dyDescent="0.2">
      <c r="D7748" s="195" t="s">
        <v>442</v>
      </c>
      <c r="E7748" s="53" t="s">
        <v>229</v>
      </c>
      <c r="F7748" s="53" t="s">
        <v>146</v>
      </c>
      <c r="G7748" s="50" t="s">
        <v>138</v>
      </c>
      <c r="H7748" s="50" t="s">
        <v>144</v>
      </c>
      <c r="I7748" s="53">
        <v>55</v>
      </c>
      <c r="J7748" s="61">
        <v>0.98</v>
      </c>
      <c r="K7748" s="239">
        <f t="shared" si="416"/>
        <v>0.58903080390683693</v>
      </c>
    </row>
    <row r="7749" spans="4:11" x14ac:dyDescent="0.2">
      <c r="D7749" s="195" t="s">
        <v>442</v>
      </c>
      <c r="E7749" s="53" t="s">
        <v>229</v>
      </c>
      <c r="F7749" s="53" t="s">
        <v>146</v>
      </c>
      <c r="G7749" s="50" t="s">
        <v>138</v>
      </c>
      <c r="H7749" s="50" t="s">
        <v>144</v>
      </c>
      <c r="I7749" s="53">
        <v>68</v>
      </c>
      <c r="J7749" s="61">
        <v>2.94</v>
      </c>
      <c r="K7749" s="239">
        <f t="shared" si="416"/>
        <v>0.93501933645430491</v>
      </c>
    </row>
    <row r="7750" spans="4:11" x14ac:dyDescent="0.2">
      <c r="D7750" s="195" t="s">
        <v>442</v>
      </c>
      <c r="E7750" s="53" t="s">
        <v>229</v>
      </c>
      <c r="F7750" s="53" t="s">
        <v>146</v>
      </c>
      <c r="G7750" s="50" t="s">
        <v>138</v>
      </c>
      <c r="H7750" s="50" t="s">
        <v>144</v>
      </c>
      <c r="I7750" s="53">
        <v>59</v>
      </c>
      <c r="J7750" s="61">
        <v>2.12</v>
      </c>
      <c r="K7750" s="239">
        <f t="shared" si="416"/>
        <v>1.0322379600640768</v>
      </c>
    </row>
    <row r="7751" spans="4:11" x14ac:dyDescent="0.2">
      <c r="D7751" s="195" t="s">
        <v>442</v>
      </c>
      <c r="E7751" s="53" t="s">
        <v>229</v>
      </c>
      <c r="F7751" s="53" t="s">
        <v>146</v>
      </c>
      <c r="G7751" s="50" t="s">
        <v>138</v>
      </c>
      <c r="H7751" s="50" t="s">
        <v>144</v>
      </c>
      <c r="I7751" s="53">
        <v>47</v>
      </c>
      <c r="J7751" s="61">
        <v>1.1100000000000001</v>
      </c>
      <c r="K7751" s="239">
        <f t="shared" si="416"/>
        <v>1.0691272646716048</v>
      </c>
    </row>
    <row r="7752" spans="4:11" x14ac:dyDescent="0.2">
      <c r="D7752" s="195" t="s">
        <v>442</v>
      </c>
      <c r="E7752" s="53" t="s">
        <v>229</v>
      </c>
      <c r="F7752" s="53" t="s">
        <v>146</v>
      </c>
      <c r="G7752" s="50" t="s">
        <v>138</v>
      </c>
      <c r="H7752" s="50" t="s">
        <v>144</v>
      </c>
      <c r="I7752" s="53">
        <v>63</v>
      </c>
      <c r="J7752" s="61">
        <v>2.21</v>
      </c>
      <c r="K7752" s="239">
        <f t="shared" si="416"/>
        <v>0.88383383923822323</v>
      </c>
    </row>
    <row r="7753" spans="4:11" x14ac:dyDescent="0.2">
      <c r="D7753" s="195" t="s">
        <v>442</v>
      </c>
      <c r="E7753" s="53" t="s">
        <v>229</v>
      </c>
      <c r="F7753" s="53" t="s">
        <v>146</v>
      </c>
      <c r="G7753" s="50" t="s">
        <v>138</v>
      </c>
      <c r="H7753" s="50" t="s">
        <v>144</v>
      </c>
      <c r="I7753" s="53">
        <v>63</v>
      </c>
      <c r="J7753" s="61">
        <v>2.5299999999999998</v>
      </c>
      <c r="K7753" s="239">
        <f t="shared" si="416"/>
        <v>1.0118097797614047</v>
      </c>
    </row>
    <row r="7754" spans="4:11" x14ac:dyDescent="0.2">
      <c r="D7754" s="195" t="s">
        <v>442</v>
      </c>
      <c r="E7754" s="53" t="s">
        <v>229</v>
      </c>
      <c r="F7754" s="53" t="s">
        <v>146</v>
      </c>
      <c r="G7754" s="50" t="s">
        <v>138</v>
      </c>
      <c r="H7754" s="50" t="s">
        <v>144</v>
      </c>
      <c r="I7754" s="53">
        <v>46</v>
      </c>
      <c r="J7754" s="61">
        <v>0.83</v>
      </c>
      <c r="K7754" s="239">
        <f t="shared" si="416"/>
        <v>0.85271636393523464</v>
      </c>
    </row>
    <row r="7755" spans="4:11" x14ac:dyDescent="0.2">
      <c r="D7755" s="195" t="s">
        <v>442</v>
      </c>
      <c r="E7755" s="53" t="s">
        <v>229</v>
      </c>
      <c r="F7755" s="53" t="s">
        <v>146</v>
      </c>
      <c r="G7755" s="50" t="s">
        <v>138</v>
      </c>
      <c r="H7755" s="50" t="s">
        <v>144</v>
      </c>
      <c r="I7755" s="53">
        <v>53</v>
      </c>
      <c r="J7755" s="61">
        <v>1.88</v>
      </c>
      <c r="K7755" s="239">
        <f t="shared" si="416"/>
        <v>1.262787401680582</v>
      </c>
    </row>
    <row r="7756" spans="4:11" x14ac:dyDescent="0.2">
      <c r="D7756" s="195" t="s">
        <v>442</v>
      </c>
      <c r="E7756" s="53" t="s">
        <v>229</v>
      </c>
      <c r="F7756" s="53" t="s">
        <v>146</v>
      </c>
      <c r="G7756" s="50" t="s">
        <v>138</v>
      </c>
      <c r="H7756" s="50" t="s">
        <v>144</v>
      </c>
      <c r="I7756" s="53">
        <v>48</v>
      </c>
      <c r="J7756" s="61">
        <v>1.48</v>
      </c>
      <c r="K7756" s="239">
        <f t="shared" si="416"/>
        <v>1.3382523148148149</v>
      </c>
    </row>
    <row r="7757" spans="4:11" x14ac:dyDescent="0.2">
      <c r="D7757" s="195" t="s">
        <v>442</v>
      </c>
      <c r="E7757" s="53" t="s">
        <v>229</v>
      </c>
      <c r="F7757" s="53" t="s">
        <v>146</v>
      </c>
      <c r="G7757" s="50" t="s">
        <v>138</v>
      </c>
      <c r="H7757" s="50" t="s">
        <v>144</v>
      </c>
      <c r="I7757" s="53">
        <v>52</v>
      </c>
      <c r="J7757" s="61">
        <v>1.72</v>
      </c>
      <c r="K7757" s="239">
        <f t="shared" si="416"/>
        <v>1.223258989531179</v>
      </c>
    </row>
    <row r="7758" spans="4:11" x14ac:dyDescent="0.2">
      <c r="D7758" s="195" t="s">
        <v>442</v>
      </c>
      <c r="E7758" s="53" t="s">
        <v>229</v>
      </c>
      <c r="F7758" s="53" t="s">
        <v>146</v>
      </c>
      <c r="G7758" s="50" t="s">
        <v>138</v>
      </c>
      <c r="H7758" s="50" t="s">
        <v>144</v>
      </c>
      <c r="I7758" s="53">
        <v>46</v>
      </c>
      <c r="J7758" s="61">
        <v>1.21</v>
      </c>
      <c r="K7758" s="239">
        <f t="shared" si="416"/>
        <v>1.2431166269417275</v>
      </c>
    </row>
    <row r="7759" spans="4:11" x14ac:dyDescent="0.2">
      <c r="D7759" s="195" t="s">
        <v>442</v>
      </c>
      <c r="E7759" s="53" t="s">
        <v>229</v>
      </c>
      <c r="F7759" s="53" t="s">
        <v>146</v>
      </c>
      <c r="G7759" s="50" t="s">
        <v>138</v>
      </c>
      <c r="H7759" s="50" t="s">
        <v>148</v>
      </c>
      <c r="I7759" s="53">
        <v>71</v>
      </c>
      <c r="J7759" s="61">
        <v>4.6399999999999997</v>
      </c>
      <c r="K7759" s="239">
        <f t="shared" si="416"/>
        <v>1.2964116777634662</v>
      </c>
    </row>
    <row r="7760" spans="4:11" x14ac:dyDescent="0.2">
      <c r="D7760" s="195" t="s">
        <v>442</v>
      </c>
      <c r="E7760" s="53" t="s">
        <v>229</v>
      </c>
      <c r="F7760" s="53" t="s">
        <v>146</v>
      </c>
      <c r="G7760" s="50" t="s">
        <v>138</v>
      </c>
      <c r="H7760" s="50" t="s">
        <v>144</v>
      </c>
      <c r="I7760" s="53">
        <v>61</v>
      </c>
      <c r="J7760" s="61">
        <v>3.07</v>
      </c>
      <c r="K7760" s="239">
        <f t="shared" si="416"/>
        <v>1.3525361153576732</v>
      </c>
    </row>
    <row r="7761" spans="4:11" x14ac:dyDescent="0.2">
      <c r="D7761" s="195" t="s">
        <v>442</v>
      </c>
      <c r="E7761" s="53" t="s">
        <v>229</v>
      </c>
      <c r="F7761" s="53" t="s">
        <v>146</v>
      </c>
      <c r="G7761" s="50" t="s">
        <v>138</v>
      </c>
      <c r="H7761" s="50" t="s">
        <v>144</v>
      </c>
      <c r="I7761" s="53">
        <v>56</v>
      </c>
      <c r="J7761" s="61">
        <v>2.58</v>
      </c>
      <c r="K7761" s="239">
        <f t="shared" si="416"/>
        <v>1.4691144314868805</v>
      </c>
    </row>
    <row r="7762" spans="4:11" x14ac:dyDescent="0.2">
      <c r="D7762" s="195" t="s">
        <v>442</v>
      </c>
      <c r="E7762" s="53" t="s">
        <v>229</v>
      </c>
      <c r="F7762" s="53" t="s">
        <v>146</v>
      </c>
      <c r="G7762" s="50" t="s">
        <v>138</v>
      </c>
      <c r="H7762" s="50" t="s">
        <v>144</v>
      </c>
      <c r="I7762" s="53">
        <v>65</v>
      </c>
      <c r="J7762" s="61">
        <v>3.14</v>
      </c>
      <c r="K7762" s="239">
        <f t="shared" si="416"/>
        <v>1.1433773327264452</v>
      </c>
    </row>
    <row r="7763" spans="4:11" x14ac:dyDescent="0.2">
      <c r="D7763" s="195" t="s">
        <v>442</v>
      </c>
      <c r="E7763" s="53" t="s">
        <v>227</v>
      </c>
      <c r="F7763" s="53" t="s">
        <v>146</v>
      </c>
      <c r="G7763" s="50" t="s">
        <v>138</v>
      </c>
      <c r="H7763" s="50" t="s">
        <v>144</v>
      </c>
      <c r="I7763" s="53">
        <v>67</v>
      </c>
      <c r="J7763" s="61">
        <v>2.86</v>
      </c>
      <c r="K7763" s="239">
        <f t="shared" si="416"/>
        <v>0.95091483992379378</v>
      </c>
    </row>
    <row r="7764" spans="4:11" x14ac:dyDescent="0.2">
      <c r="D7764" s="195" t="s">
        <v>442</v>
      </c>
      <c r="E7764" s="53" t="s">
        <v>227</v>
      </c>
      <c r="F7764" s="53" t="s">
        <v>146</v>
      </c>
      <c r="G7764" s="50" t="s">
        <v>138</v>
      </c>
      <c r="H7764" s="50" t="s">
        <v>144</v>
      </c>
      <c r="I7764" s="53">
        <v>50</v>
      </c>
      <c r="J7764" s="61">
        <v>1.1299999999999999</v>
      </c>
      <c r="K7764" s="239">
        <f t="shared" si="416"/>
        <v>0.90399999999999991</v>
      </c>
    </row>
    <row r="7765" spans="4:11" x14ac:dyDescent="0.2">
      <c r="D7765" s="195" t="s">
        <v>442</v>
      </c>
      <c r="E7765" s="53" t="s">
        <v>227</v>
      </c>
      <c r="F7765" s="53" t="s">
        <v>146</v>
      </c>
      <c r="G7765" s="50" t="s">
        <v>138</v>
      </c>
      <c r="H7765" s="50" t="s">
        <v>144</v>
      </c>
      <c r="I7765" s="53">
        <v>60</v>
      </c>
      <c r="J7765" s="61">
        <v>2.0299999999999998</v>
      </c>
      <c r="K7765" s="239">
        <f t="shared" si="416"/>
        <v>0.93981481481481466</v>
      </c>
    </row>
    <row r="7766" spans="4:11" x14ac:dyDescent="0.2">
      <c r="D7766" s="195" t="s">
        <v>442</v>
      </c>
      <c r="E7766" s="53" t="s">
        <v>227</v>
      </c>
      <c r="F7766" s="53" t="s">
        <v>146</v>
      </c>
      <c r="G7766" s="50" t="s">
        <v>138</v>
      </c>
      <c r="H7766" s="50" t="s">
        <v>148</v>
      </c>
      <c r="I7766" s="53">
        <v>71</v>
      </c>
      <c r="J7766" s="61">
        <v>3.38</v>
      </c>
      <c r="K7766" s="239">
        <f t="shared" si="416"/>
        <v>0.9443688514742492</v>
      </c>
    </row>
    <row r="7767" spans="4:11" x14ac:dyDescent="0.2">
      <c r="D7767" s="195" t="s">
        <v>442</v>
      </c>
      <c r="E7767" s="53" t="s">
        <v>227</v>
      </c>
      <c r="F7767" s="53" t="s">
        <v>146</v>
      </c>
      <c r="G7767" s="50" t="s">
        <v>138</v>
      </c>
      <c r="H7767" s="50" t="s">
        <v>144</v>
      </c>
      <c r="I7767" s="53">
        <v>52</v>
      </c>
      <c r="J7767" s="61">
        <v>1.37</v>
      </c>
      <c r="K7767" s="239">
        <f t="shared" si="416"/>
        <v>0.97434000910332275</v>
      </c>
    </row>
    <row r="7768" spans="4:11" x14ac:dyDescent="0.2">
      <c r="D7768" s="195" t="s">
        <v>442</v>
      </c>
      <c r="E7768" s="53" t="s">
        <v>227</v>
      </c>
      <c r="F7768" s="53" t="s">
        <v>146</v>
      </c>
      <c r="G7768" s="50" t="s">
        <v>138</v>
      </c>
      <c r="H7768" s="50" t="s">
        <v>144</v>
      </c>
      <c r="I7768" s="53">
        <v>49</v>
      </c>
      <c r="J7768" s="61">
        <v>1.29</v>
      </c>
      <c r="K7768" s="239">
        <f t="shared" si="416"/>
        <v>1.0964819080485173</v>
      </c>
    </row>
    <row r="7769" spans="4:11" x14ac:dyDescent="0.2">
      <c r="D7769" s="195" t="s">
        <v>442</v>
      </c>
      <c r="E7769" s="53" t="s">
        <v>227</v>
      </c>
      <c r="F7769" s="53" t="s">
        <v>146</v>
      </c>
      <c r="G7769" s="50" t="s">
        <v>138</v>
      </c>
      <c r="H7769" s="50" t="s">
        <v>144</v>
      </c>
      <c r="I7769" s="53">
        <v>50</v>
      </c>
      <c r="J7769" s="61">
        <v>1.36</v>
      </c>
      <c r="K7769" s="239">
        <f t="shared" si="416"/>
        <v>1.0880000000000001</v>
      </c>
    </row>
    <row r="7770" spans="4:11" x14ac:dyDescent="0.2">
      <c r="D7770" s="195" t="s">
        <v>442</v>
      </c>
      <c r="E7770" s="53" t="s">
        <v>227</v>
      </c>
      <c r="F7770" s="53" t="s">
        <v>146</v>
      </c>
      <c r="G7770" s="50" t="s">
        <v>138</v>
      </c>
      <c r="H7770" s="50" t="s">
        <v>144</v>
      </c>
      <c r="I7770" s="53">
        <v>65</v>
      </c>
      <c r="J7770" s="61">
        <v>2.3199999999999998</v>
      </c>
      <c r="K7770" s="239">
        <f t="shared" si="416"/>
        <v>0.84478834774692757</v>
      </c>
    </row>
    <row r="7771" spans="4:11" x14ac:dyDescent="0.2">
      <c r="D7771" s="195" t="s">
        <v>442</v>
      </c>
      <c r="E7771" s="53" t="s">
        <v>227</v>
      </c>
      <c r="F7771" s="53" t="s">
        <v>146</v>
      </c>
      <c r="G7771" s="50" t="s">
        <v>138</v>
      </c>
      <c r="H7771" s="50" t="s">
        <v>144</v>
      </c>
      <c r="I7771" s="53">
        <v>52</v>
      </c>
      <c r="J7771" s="61">
        <v>1.31</v>
      </c>
      <c r="K7771" s="239">
        <f t="shared" si="416"/>
        <v>0.93166818388711881</v>
      </c>
    </row>
    <row r="7772" spans="4:11" x14ac:dyDescent="0.2">
      <c r="D7772" s="195" t="s">
        <v>442</v>
      </c>
      <c r="E7772" s="53" t="s">
        <v>227</v>
      </c>
      <c r="F7772" s="53" t="s">
        <v>146</v>
      </c>
      <c r="G7772" s="50" t="s">
        <v>138</v>
      </c>
      <c r="H7772" s="50" t="s">
        <v>144</v>
      </c>
      <c r="I7772" s="53">
        <v>54</v>
      </c>
      <c r="J7772" s="61">
        <v>1.42</v>
      </c>
      <c r="K7772" s="239">
        <f t="shared" si="416"/>
        <v>0.90179342579891275</v>
      </c>
    </row>
    <row r="7773" spans="4:11" x14ac:dyDescent="0.2">
      <c r="D7773" s="195" t="s">
        <v>442</v>
      </c>
      <c r="E7773" s="53" t="s">
        <v>227</v>
      </c>
      <c r="F7773" s="53" t="s">
        <v>146</v>
      </c>
      <c r="G7773" s="50" t="s">
        <v>138</v>
      </c>
      <c r="H7773" s="50" t="s">
        <v>144</v>
      </c>
      <c r="I7773" s="53">
        <v>57</v>
      </c>
      <c r="J7773" s="61">
        <v>1.69</v>
      </c>
      <c r="K7773" s="239">
        <f t="shared" si="416"/>
        <v>0.91256148990512598</v>
      </c>
    </row>
    <row r="7774" spans="4:11" x14ac:dyDescent="0.2">
      <c r="D7774" s="195" t="s">
        <v>442</v>
      </c>
      <c r="E7774" s="53" t="s">
        <v>227</v>
      </c>
      <c r="F7774" s="53" t="s">
        <v>146</v>
      </c>
      <c r="G7774" s="50" t="s">
        <v>138</v>
      </c>
      <c r="H7774" s="50" t="s">
        <v>144</v>
      </c>
      <c r="I7774" s="53">
        <v>56</v>
      </c>
      <c r="J7774" s="61">
        <v>1.73</v>
      </c>
      <c r="K7774" s="239">
        <f t="shared" si="416"/>
        <v>0.98510386297376096</v>
      </c>
    </row>
    <row r="7775" spans="4:11" x14ac:dyDescent="0.2">
      <c r="D7775" s="195" t="s">
        <v>442</v>
      </c>
      <c r="E7775" s="53" t="s">
        <v>227</v>
      </c>
      <c r="F7775" s="53" t="s">
        <v>146</v>
      </c>
      <c r="G7775" s="50" t="s">
        <v>138</v>
      </c>
      <c r="H7775" s="50" t="s">
        <v>144</v>
      </c>
      <c r="I7775" s="53">
        <v>48</v>
      </c>
      <c r="J7775" s="61">
        <v>1.06</v>
      </c>
      <c r="K7775" s="239">
        <f t="shared" si="416"/>
        <v>0.9584780092592593</v>
      </c>
    </row>
    <row r="7776" spans="4:11" x14ac:dyDescent="0.2">
      <c r="D7776" s="195" t="s">
        <v>442</v>
      </c>
      <c r="E7776" s="53" t="s">
        <v>227</v>
      </c>
      <c r="F7776" s="53" t="s">
        <v>146</v>
      </c>
      <c r="G7776" s="50" t="s">
        <v>138</v>
      </c>
      <c r="H7776" s="50" t="s">
        <v>144</v>
      </c>
      <c r="I7776" s="53">
        <v>52</v>
      </c>
      <c r="J7776" s="61">
        <v>1.4</v>
      </c>
      <c r="K7776" s="239">
        <f t="shared" si="416"/>
        <v>0.99567592171142472</v>
      </c>
    </row>
    <row r="7777" spans="4:11" x14ac:dyDescent="0.2">
      <c r="D7777" s="195" t="s">
        <v>442</v>
      </c>
      <c r="E7777" s="53" t="s">
        <v>227</v>
      </c>
      <c r="F7777" s="53" t="s">
        <v>146</v>
      </c>
      <c r="G7777" s="50" t="s">
        <v>138</v>
      </c>
      <c r="H7777" s="50" t="s">
        <v>144</v>
      </c>
      <c r="I7777" s="53">
        <v>54</v>
      </c>
      <c r="J7777" s="61">
        <v>1.53</v>
      </c>
      <c r="K7777" s="239">
        <f t="shared" si="416"/>
        <v>0.97165066300868774</v>
      </c>
    </row>
    <row r="7778" spans="4:11" x14ac:dyDescent="0.2">
      <c r="D7778" s="195" t="s">
        <v>442</v>
      </c>
      <c r="E7778" s="53" t="s">
        <v>227</v>
      </c>
      <c r="F7778" s="53" t="s">
        <v>146</v>
      </c>
      <c r="G7778" s="50" t="s">
        <v>138</v>
      </c>
      <c r="H7778" s="50" t="s">
        <v>144</v>
      </c>
      <c r="I7778" s="53">
        <v>64</v>
      </c>
      <c r="J7778" s="61">
        <v>2.84</v>
      </c>
      <c r="K7778" s="239">
        <f t="shared" ref="K7778:K7841" si="417">IF(J7778="","",(J7778*100000)/(I7778^3))</f>
        <v>1.0833740234375</v>
      </c>
    </row>
    <row r="7779" spans="4:11" x14ac:dyDescent="0.2">
      <c r="D7779" s="195" t="s">
        <v>442</v>
      </c>
      <c r="E7779" s="53" t="s">
        <v>227</v>
      </c>
      <c r="F7779" s="53" t="s">
        <v>146</v>
      </c>
      <c r="G7779" s="50" t="s">
        <v>138</v>
      </c>
      <c r="H7779" s="50" t="s">
        <v>144</v>
      </c>
      <c r="I7779" s="53">
        <v>56</v>
      </c>
      <c r="J7779" s="61">
        <v>1.69</v>
      </c>
      <c r="K7779" s="239">
        <f t="shared" si="417"/>
        <v>0.96232689504373181</v>
      </c>
    </row>
    <row r="7780" spans="4:11" x14ac:dyDescent="0.2">
      <c r="D7780" s="195" t="s">
        <v>442</v>
      </c>
      <c r="E7780" s="53" t="s">
        <v>227</v>
      </c>
      <c r="F7780" s="53" t="s">
        <v>146</v>
      </c>
      <c r="G7780" s="50" t="s">
        <v>138</v>
      </c>
      <c r="H7780" s="50" t="s">
        <v>144</v>
      </c>
      <c r="I7780" s="53">
        <v>59</v>
      </c>
      <c r="J7780" s="61">
        <v>2.16</v>
      </c>
      <c r="K7780" s="239">
        <f t="shared" si="417"/>
        <v>1.051714147989814</v>
      </c>
    </row>
    <row r="7781" spans="4:11" x14ac:dyDescent="0.2">
      <c r="D7781" s="195" t="s">
        <v>442</v>
      </c>
      <c r="E7781" s="53" t="s">
        <v>186</v>
      </c>
      <c r="F7781" s="53" t="s">
        <v>146</v>
      </c>
      <c r="G7781" s="50" t="s">
        <v>138</v>
      </c>
      <c r="H7781" s="50" t="s">
        <v>144</v>
      </c>
      <c r="I7781" s="53">
        <v>60</v>
      </c>
      <c r="J7781" s="61">
        <v>2.89</v>
      </c>
      <c r="K7781" s="239">
        <f t="shared" si="417"/>
        <v>1.337962962962963</v>
      </c>
    </row>
    <row r="7782" spans="4:11" x14ac:dyDescent="0.2">
      <c r="D7782" s="195" t="s">
        <v>442</v>
      </c>
      <c r="E7782" s="53" t="s">
        <v>186</v>
      </c>
      <c r="F7782" s="53" t="s">
        <v>146</v>
      </c>
      <c r="G7782" s="50" t="s">
        <v>138</v>
      </c>
      <c r="H7782" s="50" t="s">
        <v>144</v>
      </c>
      <c r="I7782" s="53">
        <v>59</v>
      </c>
      <c r="J7782" s="61">
        <v>2.4700000000000002</v>
      </c>
      <c r="K7782" s="239">
        <f t="shared" si="417"/>
        <v>1.2026546044142781</v>
      </c>
    </row>
    <row r="7783" spans="4:11" x14ac:dyDescent="0.2">
      <c r="D7783" s="195" t="s">
        <v>442</v>
      </c>
      <c r="E7783" s="53" t="s">
        <v>186</v>
      </c>
      <c r="F7783" s="53" t="s">
        <v>146</v>
      </c>
      <c r="G7783" s="50" t="s">
        <v>138</v>
      </c>
      <c r="H7783" s="50" t="s">
        <v>144</v>
      </c>
      <c r="I7783" s="53">
        <v>61</v>
      </c>
      <c r="J7783" s="61">
        <v>2.0099999999999998</v>
      </c>
      <c r="K7783" s="239">
        <f t="shared" si="417"/>
        <v>0.88553667487587051</v>
      </c>
    </row>
    <row r="7784" spans="4:11" x14ac:dyDescent="0.2">
      <c r="D7784" s="195" t="s">
        <v>442</v>
      </c>
      <c r="E7784" s="53" t="s">
        <v>186</v>
      </c>
      <c r="F7784" s="53" t="s">
        <v>146</v>
      </c>
      <c r="G7784" s="50" t="s">
        <v>138</v>
      </c>
      <c r="H7784" s="50" t="s">
        <v>144</v>
      </c>
      <c r="I7784" s="53">
        <v>62</v>
      </c>
      <c r="J7784" s="61">
        <v>2.96</v>
      </c>
      <c r="K7784" s="239">
        <f t="shared" si="417"/>
        <v>1.2419858346480481</v>
      </c>
    </row>
    <row r="7785" spans="4:11" x14ac:dyDescent="0.2">
      <c r="D7785" s="195" t="s">
        <v>442</v>
      </c>
      <c r="E7785" s="53" t="s">
        <v>186</v>
      </c>
      <c r="F7785" s="53" t="s">
        <v>146</v>
      </c>
      <c r="G7785" s="50" t="s">
        <v>138</v>
      </c>
      <c r="H7785" s="50" t="s">
        <v>144</v>
      </c>
      <c r="I7785" s="53">
        <v>57</v>
      </c>
      <c r="J7785" s="61">
        <v>2.48</v>
      </c>
      <c r="K7785" s="239">
        <f t="shared" si="417"/>
        <v>1.3391434881448003</v>
      </c>
    </row>
    <row r="7786" spans="4:11" x14ac:dyDescent="0.2">
      <c r="D7786" s="195" t="s">
        <v>442</v>
      </c>
      <c r="E7786" s="53" t="s">
        <v>186</v>
      </c>
      <c r="F7786" s="53" t="s">
        <v>146</v>
      </c>
      <c r="G7786" s="50" t="s">
        <v>138</v>
      </c>
      <c r="H7786" s="50" t="s">
        <v>144</v>
      </c>
      <c r="I7786" s="53">
        <v>60</v>
      </c>
      <c r="J7786" s="61">
        <v>2.4500000000000002</v>
      </c>
      <c r="K7786" s="239">
        <f t="shared" si="417"/>
        <v>1.1342592592592593</v>
      </c>
    </row>
    <row r="7787" spans="4:11" x14ac:dyDescent="0.2">
      <c r="D7787" s="195" t="s">
        <v>443</v>
      </c>
      <c r="E7787" s="53" t="s">
        <v>66</v>
      </c>
      <c r="F7787" s="53" t="s">
        <v>146</v>
      </c>
      <c r="G7787" s="50" t="s">
        <v>138</v>
      </c>
      <c r="H7787" s="50" t="s">
        <v>144</v>
      </c>
      <c r="I7787" s="53">
        <v>49</v>
      </c>
      <c r="J7787" s="61">
        <v>1.47</v>
      </c>
      <c r="K7787" s="239">
        <f t="shared" si="417"/>
        <v>1.2494793835901707</v>
      </c>
    </row>
    <row r="7788" spans="4:11" x14ac:dyDescent="0.2">
      <c r="D7788" s="195" t="s">
        <v>443</v>
      </c>
      <c r="E7788" s="53" t="s">
        <v>15</v>
      </c>
      <c r="F7788" s="53" t="s">
        <v>146</v>
      </c>
      <c r="G7788" s="50" t="s">
        <v>138</v>
      </c>
      <c r="H7788" s="50" t="s">
        <v>144</v>
      </c>
      <c r="I7788" s="53">
        <v>61</v>
      </c>
      <c r="J7788" s="61">
        <v>2.72</v>
      </c>
      <c r="K7788" s="239">
        <f t="shared" si="417"/>
        <v>1.1983381868967007</v>
      </c>
    </row>
    <row r="7789" spans="4:11" x14ac:dyDescent="0.2">
      <c r="D7789" s="195" t="s">
        <v>443</v>
      </c>
      <c r="E7789" s="53" t="s">
        <v>15</v>
      </c>
      <c r="F7789" s="53" t="s">
        <v>146</v>
      </c>
      <c r="G7789" s="50" t="s">
        <v>138</v>
      </c>
      <c r="H7789" s="50" t="s">
        <v>144</v>
      </c>
      <c r="I7789" s="53">
        <v>58</v>
      </c>
      <c r="J7789" s="61">
        <v>2.1800000000000002</v>
      </c>
      <c r="K7789" s="239">
        <f t="shared" si="417"/>
        <v>1.1173069826561157</v>
      </c>
    </row>
    <row r="7790" spans="4:11" x14ac:dyDescent="0.2">
      <c r="D7790" s="195" t="s">
        <v>443</v>
      </c>
      <c r="E7790" s="53" t="s">
        <v>15</v>
      </c>
      <c r="F7790" s="53" t="s">
        <v>146</v>
      </c>
      <c r="G7790" s="50" t="s">
        <v>138</v>
      </c>
      <c r="H7790" s="50" t="s">
        <v>144</v>
      </c>
      <c r="I7790" s="53">
        <v>51</v>
      </c>
      <c r="J7790" s="61">
        <v>1.66</v>
      </c>
      <c r="K7790" s="239">
        <f t="shared" si="417"/>
        <v>1.2514040602784751</v>
      </c>
    </row>
    <row r="7791" spans="4:11" x14ac:dyDescent="0.2">
      <c r="D7791" s="195" t="s">
        <v>443</v>
      </c>
      <c r="E7791" s="53" t="s">
        <v>15</v>
      </c>
      <c r="F7791" s="53" t="s">
        <v>146</v>
      </c>
      <c r="G7791" s="50" t="s">
        <v>138</v>
      </c>
      <c r="H7791" s="50" t="s">
        <v>144</v>
      </c>
      <c r="I7791" s="53">
        <v>59</v>
      </c>
      <c r="J7791" s="61">
        <v>2.34</v>
      </c>
      <c r="K7791" s="239">
        <f t="shared" si="417"/>
        <v>1.1393569936556318</v>
      </c>
    </row>
    <row r="7792" spans="4:11" x14ac:dyDescent="0.2">
      <c r="D7792" s="195" t="s">
        <v>443</v>
      </c>
      <c r="E7792" s="53" t="s">
        <v>15</v>
      </c>
      <c r="F7792" s="53" t="s">
        <v>146</v>
      </c>
      <c r="G7792" s="50" t="s">
        <v>138</v>
      </c>
      <c r="H7792" s="50" t="s">
        <v>144</v>
      </c>
      <c r="I7792" s="53">
        <v>56</v>
      </c>
      <c r="J7792" s="61">
        <v>2.1</v>
      </c>
      <c r="K7792" s="239">
        <f t="shared" si="417"/>
        <v>1.1957908163265305</v>
      </c>
    </row>
    <row r="7793" spans="4:11" x14ac:dyDescent="0.2">
      <c r="D7793" s="195" t="s">
        <v>443</v>
      </c>
      <c r="E7793" s="53" t="s">
        <v>15</v>
      </c>
      <c r="F7793" s="53" t="s">
        <v>146</v>
      </c>
      <c r="G7793" s="50" t="s">
        <v>138</v>
      </c>
      <c r="H7793" s="50" t="s">
        <v>144</v>
      </c>
      <c r="I7793" s="53">
        <v>57</v>
      </c>
      <c r="J7793" s="61">
        <v>2.23</v>
      </c>
      <c r="K7793" s="239">
        <f t="shared" si="417"/>
        <v>1.204149184904397</v>
      </c>
    </row>
    <row r="7794" spans="4:11" x14ac:dyDescent="0.2">
      <c r="D7794" s="195" t="s">
        <v>443</v>
      </c>
      <c r="E7794" s="53" t="s">
        <v>15</v>
      </c>
      <c r="F7794" s="53" t="s">
        <v>146</v>
      </c>
      <c r="G7794" s="50" t="s">
        <v>138</v>
      </c>
      <c r="H7794" s="50" t="s">
        <v>144</v>
      </c>
      <c r="I7794" s="53">
        <v>49</v>
      </c>
      <c r="J7794" s="61">
        <v>1.44</v>
      </c>
      <c r="K7794" s="239">
        <f t="shared" si="417"/>
        <v>1.2239798043332284</v>
      </c>
    </row>
    <row r="7795" spans="4:11" x14ac:dyDescent="0.2">
      <c r="D7795" s="195" t="s">
        <v>443</v>
      </c>
      <c r="E7795" s="53" t="s">
        <v>15</v>
      </c>
      <c r="F7795" s="53" t="s">
        <v>146</v>
      </c>
      <c r="G7795" s="50" t="s">
        <v>138</v>
      </c>
      <c r="H7795" s="50" t="s">
        <v>144</v>
      </c>
      <c r="I7795" s="53">
        <v>48</v>
      </c>
      <c r="J7795" s="61">
        <v>1.26</v>
      </c>
      <c r="K7795" s="239">
        <f t="shared" si="417"/>
        <v>1.1393229166666667</v>
      </c>
    </row>
    <row r="7796" spans="4:11" x14ac:dyDescent="0.2">
      <c r="D7796" s="195" t="s">
        <v>443</v>
      </c>
      <c r="E7796" s="53" t="s">
        <v>15</v>
      </c>
      <c r="F7796" s="53" t="s">
        <v>146</v>
      </c>
      <c r="G7796" s="50" t="s">
        <v>138</v>
      </c>
      <c r="H7796" s="50" t="s">
        <v>144</v>
      </c>
      <c r="I7796" s="53">
        <v>58</v>
      </c>
      <c r="J7796" s="61">
        <v>2.2799999999999998</v>
      </c>
      <c r="K7796" s="239">
        <f t="shared" si="417"/>
        <v>1.1685595965394233</v>
      </c>
    </row>
    <row r="7797" spans="4:11" x14ac:dyDescent="0.2">
      <c r="D7797" s="195" t="s">
        <v>443</v>
      </c>
      <c r="E7797" s="53" t="s">
        <v>15</v>
      </c>
      <c r="F7797" s="53" t="s">
        <v>146</v>
      </c>
      <c r="G7797" s="50" t="s">
        <v>138</v>
      </c>
      <c r="H7797" s="50" t="s">
        <v>144</v>
      </c>
      <c r="I7797" s="53">
        <v>54</v>
      </c>
      <c r="J7797" s="61">
        <v>2.02</v>
      </c>
      <c r="K7797" s="239">
        <f t="shared" si="417"/>
        <v>1.2828329014885942</v>
      </c>
    </row>
    <row r="7798" spans="4:11" x14ac:dyDescent="0.2">
      <c r="D7798" s="195" t="s">
        <v>443</v>
      </c>
      <c r="E7798" s="53" t="s">
        <v>15</v>
      </c>
      <c r="F7798" s="53" t="s">
        <v>146</v>
      </c>
      <c r="G7798" s="50" t="s">
        <v>138</v>
      </c>
      <c r="H7798" s="50" t="s">
        <v>144</v>
      </c>
      <c r="I7798" s="53">
        <v>56</v>
      </c>
      <c r="J7798" s="61">
        <v>1.95</v>
      </c>
      <c r="K7798" s="239">
        <f t="shared" si="417"/>
        <v>1.1103771865889214</v>
      </c>
    </row>
    <row r="7799" spans="4:11" x14ac:dyDescent="0.2">
      <c r="D7799" s="195" t="s">
        <v>443</v>
      </c>
      <c r="E7799" s="53" t="s">
        <v>15</v>
      </c>
      <c r="F7799" s="53" t="s">
        <v>146</v>
      </c>
      <c r="G7799" s="50" t="s">
        <v>138</v>
      </c>
      <c r="H7799" s="50" t="s">
        <v>144</v>
      </c>
      <c r="I7799" s="53">
        <v>51</v>
      </c>
      <c r="J7799" s="61">
        <v>1.52</v>
      </c>
      <c r="K7799" s="239">
        <f t="shared" si="417"/>
        <v>1.1458639588092061</v>
      </c>
    </row>
    <row r="7800" spans="4:11" x14ac:dyDescent="0.2">
      <c r="D7800" s="195" t="s">
        <v>443</v>
      </c>
      <c r="E7800" s="53" t="s">
        <v>15</v>
      </c>
      <c r="F7800" s="53" t="s">
        <v>146</v>
      </c>
      <c r="G7800" s="50" t="s">
        <v>138</v>
      </c>
      <c r="H7800" s="50" t="s">
        <v>144</v>
      </c>
      <c r="I7800" s="53">
        <v>55</v>
      </c>
      <c r="J7800" s="61">
        <v>1.89</v>
      </c>
      <c r="K7800" s="239">
        <f t="shared" si="417"/>
        <v>1.1359879789631855</v>
      </c>
    </row>
    <row r="7801" spans="4:11" x14ac:dyDescent="0.2">
      <c r="D7801" s="195" t="s">
        <v>443</v>
      </c>
      <c r="E7801" s="53" t="s">
        <v>15</v>
      </c>
      <c r="F7801" s="53" t="s">
        <v>146</v>
      </c>
      <c r="G7801" s="50" t="s">
        <v>138</v>
      </c>
      <c r="H7801" s="50" t="s">
        <v>144</v>
      </c>
      <c r="I7801" s="53">
        <v>55</v>
      </c>
      <c r="J7801" s="61">
        <v>1.94</v>
      </c>
      <c r="K7801" s="239">
        <f t="shared" si="417"/>
        <v>1.1660405709992487</v>
      </c>
    </row>
    <row r="7802" spans="4:11" x14ac:dyDescent="0.2">
      <c r="D7802" s="195" t="s">
        <v>443</v>
      </c>
      <c r="E7802" s="53" t="s">
        <v>15</v>
      </c>
      <c r="F7802" s="53" t="s">
        <v>146</v>
      </c>
      <c r="G7802" s="50" t="s">
        <v>138</v>
      </c>
      <c r="H7802" s="50" t="s">
        <v>144</v>
      </c>
      <c r="I7802" s="53">
        <v>58</v>
      </c>
      <c r="J7802" s="61">
        <v>2.38</v>
      </c>
      <c r="K7802" s="239">
        <f t="shared" si="417"/>
        <v>1.2198122104227316</v>
      </c>
    </row>
    <row r="7803" spans="4:11" x14ac:dyDescent="0.2">
      <c r="D7803" s="195" t="s">
        <v>443</v>
      </c>
      <c r="E7803" s="53" t="s">
        <v>15</v>
      </c>
      <c r="F7803" s="53" t="s">
        <v>146</v>
      </c>
      <c r="G7803" s="50" t="s">
        <v>138</v>
      </c>
      <c r="H7803" s="50" t="s">
        <v>144</v>
      </c>
      <c r="I7803" s="53">
        <v>59</v>
      </c>
      <c r="J7803" s="61">
        <v>2.23</v>
      </c>
      <c r="K7803" s="239">
        <f t="shared" si="417"/>
        <v>1.0857974768598542</v>
      </c>
    </row>
    <row r="7804" spans="4:11" x14ac:dyDescent="0.2">
      <c r="D7804" s="195" t="s">
        <v>443</v>
      </c>
      <c r="E7804" s="53" t="s">
        <v>58</v>
      </c>
      <c r="F7804" s="53" t="s">
        <v>146</v>
      </c>
      <c r="G7804" s="50" t="s">
        <v>138</v>
      </c>
      <c r="H7804" s="50" t="s">
        <v>144</v>
      </c>
      <c r="I7804" s="53">
        <v>50</v>
      </c>
      <c r="J7804" s="61">
        <v>1.52</v>
      </c>
      <c r="K7804" s="239">
        <f t="shared" si="417"/>
        <v>1.216</v>
      </c>
    </row>
    <row r="7805" spans="4:11" x14ac:dyDescent="0.2">
      <c r="D7805" s="195" t="s">
        <v>443</v>
      </c>
      <c r="E7805" s="53" t="s">
        <v>58</v>
      </c>
      <c r="F7805" s="53" t="s">
        <v>146</v>
      </c>
      <c r="G7805" s="50" t="s">
        <v>138</v>
      </c>
      <c r="H7805" s="50" t="s">
        <v>144</v>
      </c>
      <c r="I7805" s="53">
        <v>56</v>
      </c>
      <c r="J7805" s="61">
        <v>2.0499999999999998</v>
      </c>
      <c r="K7805" s="239">
        <f t="shared" si="417"/>
        <v>1.1673196064139939</v>
      </c>
    </row>
    <row r="7806" spans="4:11" x14ac:dyDescent="0.2">
      <c r="D7806" s="195" t="s">
        <v>443</v>
      </c>
      <c r="E7806" s="53" t="s">
        <v>58</v>
      </c>
      <c r="F7806" s="53" t="s">
        <v>146</v>
      </c>
      <c r="G7806" s="50" t="s">
        <v>138</v>
      </c>
      <c r="H7806" s="50" t="s">
        <v>144</v>
      </c>
      <c r="I7806" s="53">
        <v>54</v>
      </c>
      <c r="J7806" s="61">
        <v>1.99</v>
      </c>
      <c r="K7806" s="239">
        <f t="shared" si="417"/>
        <v>1.2637809277041101</v>
      </c>
    </row>
    <row r="7807" spans="4:11" x14ac:dyDescent="0.2">
      <c r="D7807" s="195" t="s">
        <v>443</v>
      </c>
      <c r="E7807" s="53" t="s">
        <v>58</v>
      </c>
      <c r="F7807" s="53" t="s">
        <v>146</v>
      </c>
      <c r="G7807" s="50" t="s">
        <v>138</v>
      </c>
      <c r="H7807" s="50" t="s">
        <v>144</v>
      </c>
      <c r="I7807" s="53">
        <v>54</v>
      </c>
      <c r="J7807" s="61">
        <v>1.64</v>
      </c>
      <c r="K7807" s="239">
        <f t="shared" si="417"/>
        <v>1.0415079002184626</v>
      </c>
    </row>
    <row r="7808" spans="4:11" x14ac:dyDescent="0.2">
      <c r="D7808" s="195" t="s">
        <v>443</v>
      </c>
      <c r="E7808" s="53" t="s">
        <v>58</v>
      </c>
      <c r="F7808" s="53" t="s">
        <v>146</v>
      </c>
      <c r="G7808" s="50" t="s">
        <v>138</v>
      </c>
      <c r="H7808" s="50" t="s">
        <v>144</v>
      </c>
      <c r="I7808" s="53">
        <v>58</v>
      </c>
      <c r="J7808" s="61">
        <v>2.27</v>
      </c>
      <c r="K7808" s="239">
        <f t="shared" si="417"/>
        <v>1.1634343351510927</v>
      </c>
    </row>
    <row r="7809" spans="4:11" x14ac:dyDescent="0.2">
      <c r="D7809" s="195" t="s">
        <v>443</v>
      </c>
      <c r="E7809" s="53" t="s">
        <v>58</v>
      </c>
      <c r="F7809" s="53" t="s">
        <v>146</v>
      </c>
      <c r="G7809" s="50" t="s">
        <v>138</v>
      </c>
      <c r="H7809" s="50" t="s">
        <v>144</v>
      </c>
      <c r="I7809" s="53">
        <v>50</v>
      </c>
      <c r="J7809" s="61">
        <v>1.5</v>
      </c>
      <c r="K7809" s="239">
        <f t="shared" si="417"/>
        <v>1.2</v>
      </c>
    </row>
    <row r="7810" spans="4:11" x14ac:dyDescent="0.2">
      <c r="D7810" s="195" t="s">
        <v>443</v>
      </c>
      <c r="E7810" s="53" t="s">
        <v>64</v>
      </c>
      <c r="F7810" s="53" t="s">
        <v>146</v>
      </c>
      <c r="G7810" s="50" t="s">
        <v>138</v>
      </c>
      <c r="H7810" s="50" t="s">
        <v>144</v>
      </c>
      <c r="I7810" s="53">
        <v>68</v>
      </c>
      <c r="J7810" s="61">
        <v>2.93</v>
      </c>
      <c r="K7810" s="239">
        <f t="shared" si="417"/>
        <v>0.93183899857520858</v>
      </c>
    </row>
    <row r="7811" spans="4:11" x14ac:dyDescent="0.2">
      <c r="D7811" s="195" t="s">
        <v>443</v>
      </c>
      <c r="E7811" s="53" t="s">
        <v>64</v>
      </c>
      <c r="F7811" s="53" t="s">
        <v>146</v>
      </c>
      <c r="G7811" s="50" t="s">
        <v>138</v>
      </c>
      <c r="H7811" s="50" t="s">
        <v>144</v>
      </c>
      <c r="I7811" s="53">
        <v>65</v>
      </c>
      <c r="J7811" s="61">
        <v>2.4700000000000002</v>
      </c>
      <c r="K7811" s="239">
        <f t="shared" si="417"/>
        <v>0.89940828402366879</v>
      </c>
    </row>
    <row r="7812" spans="4:11" x14ac:dyDescent="0.2">
      <c r="D7812" s="195" t="s">
        <v>443</v>
      </c>
      <c r="E7812" s="53" t="s">
        <v>64</v>
      </c>
      <c r="F7812" s="53" t="s">
        <v>146</v>
      </c>
      <c r="G7812" s="50" t="s">
        <v>138</v>
      </c>
      <c r="H7812" s="50" t="s">
        <v>144</v>
      </c>
      <c r="I7812" s="53">
        <v>62</v>
      </c>
      <c r="J7812" s="61">
        <v>1.92</v>
      </c>
      <c r="K7812" s="239">
        <f t="shared" si="417"/>
        <v>0.80561243328522036</v>
      </c>
    </row>
    <row r="7813" spans="4:11" x14ac:dyDescent="0.2">
      <c r="D7813" s="195" t="s">
        <v>443</v>
      </c>
      <c r="E7813" s="53" t="s">
        <v>64</v>
      </c>
      <c r="F7813" s="53" t="s">
        <v>146</v>
      </c>
      <c r="G7813" s="50" t="s">
        <v>138</v>
      </c>
      <c r="H7813" s="50" t="s">
        <v>144</v>
      </c>
      <c r="I7813" s="53">
        <v>53</v>
      </c>
      <c r="J7813" s="61">
        <v>1.44</v>
      </c>
      <c r="K7813" s="239">
        <f t="shared" si="417"/>
        <v>0.96724141405321173</v>
      </c>
    </row>
    <row r="7814" spans="4:11" x14ac:dyDescent="0.2">
      <c r="D7814" s="195" t="s">
        <v>443</v>
      </c>
      <c r="E7814" s="53" t="s">
        <v>64</v>
      </c>
      <c r="F7814" s="53" t="s">
        <v>146</v>
      </c>
      <c r="G7814" s="50" t="s">
        <v>138</v>
      </c>
      <c r="H7814" s="50" t="s">
        <v>144</v>
      </c>
      <c r="I7814" s="53">
        <v>68</v>
      </c>
      <c r="J7814" s="61">
        <v>2.96</v>
      </c>
      <c r="K7814" s="239">
        <f t="shared" si="417"/>
        <v>0.94138001221249745</v>
      </c>
    </row>
    <row r="7815" spans="4:11" x14ac:dyDescent="0.2">
      <c r="D7815" s="195" t="s">
        <v>443</v>
      </c>
      <c r="E7815" s="53" t="s">
        <v>64</v>
      </c>
      <c r="F7815" s="53" t="s">
        <v>146</v>
      </c>
      <c r="G7815" s="50" t="s">
        <v>138</v>
      </c>
      <c r="H7815" s="50" t="s">
        <v>144</v>
      </c>
      <c r="I7815" s="53">
        <v>64</v>
      </c>
      <c r="J7815" s="61">
        <v>2.4700000000000002</v>
      </c>
      <c r="K7815" s="239">
        <f t="shared" si="417"/>
        <v>0.94223022460937511</v>
      </c>
    </row>
    <row r="7816" spans="4:11" x14ac:dyDescent="0.2">
      <c r="D7816" s="195" t="s">
        <v>443</v>
      </c>
      <c r="E7816" s="53" t="s">
        <v>64</v>
      </c>
      <c r="F7816" s="53" t="s">
        <v>146</v>
      </c>
      <c r="G7816" s="50" t="s">
        <v>138</v>
      </c>
      <c r="H7816" s="50" t="s">
        <v>144</v>
      </c>
      <c r="I7816" s="53">
        <v>64</v>
      </c>
      <c r="J7816" s="61">
        <v>2.33</v>
      </c>
      <c r="K7816" s="239">
        <f t="shared" si="417"/>
        <v>0.888824462890625</v>
      </c>
    </row>
    <row r="7817" spans="4:11" x14ac:dyDescent="0.2">
      <c r="D7817" s="195" t="s">
        <v>443</v>
      </c>
      <c r="E7817" s="53" t="s">
        <v>64</v>
      </c>
      <c r="F7817" s="53" t="s">
        <v>146</v>
      </c>
      <c r="G7817" s="50" t="s">
        <v>138</v>
      </c>
      <c r="H7817" s="50" t="s">
        <v>144</v>
      </c>
      <c r="I7817" s="53">
        <v>66</v>
      </c>
      <c r="J7817" s="61">
        <v>2.41</v>
      </c>
      <c r="K7817" s="239">
        <f t="shared" si="417"/>
        <v>0.83827253248740852</v>
      </c>
    </row>
    <row r="7818" spans="4:11" x14ac:dyDescent="0.2">
      <c r="D7818" s="195" t="s">
        <v>443</v>
      </c>
      <c r="E7818" s="53" t="s">
        <v>64</v>
      </c>
      <c r="F7818" s="53" t="s">
        <v>146</v>
      </c>
      <c r="G7818" s="50" t="s">
        <v>138</v>
      </c>
      <c r="H7818" s="50" t="s">
        <v>148</v>
      </c>
      <c r="I7818" s="53">
        <v>72</v>
      </c>
      <c r="J7818" s="61">
        <v>3.53</v>
      </c>
      <c r="K7818" s="239">
        <f t="shared" si="417"/>
        <v>0.94575188614540462</v>
      </c>
    </row>
    <row r="7819" spans="4:11" x14ac:dyDescent="0.2">
      <c r="D7819" s="195" t="s">
        <v>443</v>
      </c>
      <c r="E7819" s="53" t="s">
        <v>64</v>
      </c>
      <c r="F7819" s="53" t="s">
        <v>146</v>
      </c>
      <c r="G7819" s="50" t="s">
        <v>138</v>
      </c>
      <c r="H7819" s="50" t="s">
        <v>144</v>
      </c>
      <c r="I7819" s="53">
        <v>59</v>
      </c>
      <c r="J7819" s="61">
        <v>1.98</v>
      </c>
      <c r="K7819" s="239">
        <f t="shared" si="417"/>
        <v>0.96407130232399607</v>
      </c>
    </row>
    <row r="7820" spans="4:11" x14ac:dyDescent="0.2">
      <c r="D7820" s="195" t="s">
        <v>443</v>
      </c>
      <c r="E7820" s="53" t="s">
        <v>64</v>
      </c>
      <c r="F7820" s="53" t="s">
        <v>146</v>
      </c>
      <c r="G7820" s="50" t="s">
        <v>138</v>
      </c>
      <c r="H7820" s="50" t="s">
        <v>144</v>
      </c>
      <c r="I7820" s="53">
        <v>60</v>
      </c>
      <c r="J7820" s="61">
        <v>2.1</v>
      </c>
      <c r="K7820" s="239">
        <f t="shared" si="417"/>
        <v>0.97222222222222221</v>
      </c>
    </row>
    <row r="7821" spans="4:11" x14ac:dyDescent="0.2">
      <c r="D7821" s="195" t="s">
        <v>443</v>
      </c>
      <c r="E7821" s="53" t="s">
        <v>64</v>
      </c>
      <c r="F7821" s="53" t="s">
        <v>146</v>
      </c>
      <c r="G7821" s="50" t="s">
        <v>138</v>
      </c>
      <c r="H7821" s="50" t="s">
        <v>144</v>
      </c>
      <c r="I7821" s="53">
        <v>65</v>
      </c>
      <c r="J7821" s="61">
        <v>2.63</v>
      </c>
      <c r="K7821" s="239">
        <f t="shared" si="417"/>
        <v>0.95766954938552573</v>
      </c>
    </row>
    <row r="7822" spans="4:11" x14ac:dyDescent="0.2">
      <c r="D7822" s="195" t="s">
        <v>443</v>
      </c>
      <c r="E7822" s="53" t="s">
        <v>64</v>
      </c>
      <c r="F7822" s="53" t="s">
        <v>146</v>
      </c>
      <c r="G7822" s="50" t="s">
        <v>138</v>
      </c>
      <c r="H7822" s="50" t="s">
        <v>144</v>
      </c>
      <c r="I7822" s="53">
        <v>65</v>
      </c>
      <c r="J7822" s="61">
        <v>2.25</v>
      </c>
      <c r="K7822" s="239">
        <f t="shared" si="417"/>
        <v>0.81929904415111521</v>
      </c>
    </row>
    <row r="7823" spans="4:11" x14ac:dyDescent="0.2">
      <c r="D7823" s="195" t="s">
        <v>443</v>
      </c>
      <c r="E7823" s="53" t="s">
        <v>64</v>
      </c>
      <c r="F7823" s="53" t="s">
        <v>146</v>
      </c>
      <c r="G7823" s="50" t="s">
        <v>138</v>
      </c>
      <c r="H7823" s="50" t="s">
        <v>148</v>
      </c>
      <c r="I7823" s="53">
        <v>79</v>
      </c>
      <c r="J7823" s="61">
        <v>4.3</v>
      </c>
      <c r="K7823" s="239">
        <f t="shared" si="417"/>
        <v>0.87214196037230318</v>
      </c>
    </row>
    <row r="7824" spans="4:11" x14ac:dyDescent="0.2">
      <c r="D7824" s="195" t="s">
        <v>443</v>
      </c>
      <c r="E7824" s="53" t="s">
        <v>64</v>
      </c>
      <c r="F7824" s="53" t="s">
        <v>146</v>
      </c>
      <c r="G7824" s="50" t="s">
        <v>138</v>
      </c>
      <c r="H7824" s="50" t="s">
        <v>144</v>
      </c>
      <c r="I7824" s="53">
        <v>56</v>
      </c>
      <c r="J7824" s="61">
        <v>1.59</v>
      </c>
      <c r="K7824" s="239">
        <f t="shared" si="417"/>
        <v>0.90538447521865895</v>
      </c>
    </row>
    <row r="7825" spans="4:11" x14ac:dyDescent="0.2">
      <c r="D7825" s="195" t="s">
        <v>443</v>
      </c>
      <c r="E7825" s="53" t="s">
        <v>64</v>
      </c>
      <c r="F7825" s="53" t="s">
        <v>146</v>
      </c>
      <c r="G7825" s="50" t="s">
        <v>138</v>
      </c>
      <c r="H7825" s="50" t="s">
        <v>144</v>
      </c>
      <c r="I7825" s="53">
        <v>56</v>
      </c>
      <c r="J7825" s="61">
        <v>1.87</v>
      </c>
      <c r="K7825" s="239">
        <f t="shared" si="417"/>
        <v>1.0648232507288631</v>
      </c>
    </row>
    <row r="7826" spans="4:11" x14ac:dyDescent="0.2">
      <c r="D7826" s="195" t="s">
        <v>443</v>
      </c>
      <c r="E7826" s="53" t="s">
        <v>64</v>
      </c>
      <c r="F7826" s="53" t="s">
        <v>146</v>
      </c>
      <c r="G7826" s="50" t="s">
        <v>138</v>
      </c>
      <c r="H7826" s="50" t="s">
        <v>144</v>
      </c>
      <c r="I7826" s="53">
        <v>66</v>
      </c>
      <c r="J7826" s="61">
        <v>2.79</v>
      </c>
      <c r="K7826" s="239">
        <f t="shared" si="417"/>
        <v>0.97044828449787124</v>
      </c>
    </row>
    <row r="7827" spans="4:11" x14ac:dyDescent="0.2">
      <c r="D7827" s="195" t="s">
        <v>443</v>
      </c>
      <c r="E7827" s="53" t="s">
        <v>64</v>
      </c>
      <c r="F7827" s="53" t="s">
        <v>146</v>
      </c>
      <c r="G7827" s="50" t="s">
        <v>138</v>
      </c>
      <c r="H7827" s="50" t="s">
        <v>144</v>
      </c>
      <c r="I7827" s="53">
        <v>59</v>
      </c>
      <c r="J7827" s="61">
        <v>2.08</v>
      </c>
      <c r="K7827" s="239">
        <f t="shared" si="417"/>
        <v>1.0127617721383393</v>
      </c>
    </row>
    <row r="7828" spans="4:11" x14ac:dyDescent="0.2">
      <c r="D7828" s="195" t="s">
        <v>443</v>
      </c>
      <c r="E7828" s="53" t="s">
        <v>64</v>
      </c>
      <c r="F7828" s="53" t="s">
        <v>146</v>
      </c>
      <c r="G7828" s="50" t="s">
        <v>138</v>
      </c>
      <c r="H7828" s="50" t="s">
        <v>144</v>
      </c>
      <c r="I7828" s="53">
        <v>64</v>
      </c>
      <c r="J7828" s="61">
        <v>2.67</v>
      </c>
      <c r="K7828" s="239">
        <f t="shared" si="417"/>
        <v>1.018524169921875</v>
      </c>
    </row>
    <row r="7829" spans="4:11" x14ac:dyDescent="0.2">
      <c r="D7829" s="195" t="s">
        <v>443</v>
      </c>
      <c r="E7829" s="53" t="s">
        <v>64</v>
      </c>
      <c r="F7829" s="53" t="s">
        <v>146</v>
      </c>
      <c r="G7829" s="50" t="s">
        <v>138</v>
      </c>
      <c r="H7829" s="50" t="s">
        <v>144</v>
      </c>
      <c r="I7829" s="53">
        <v>68</v>
      </c>
      <c r="J7829" s="61">
        <v>2.89</v>
      </c>
      <c r="K7829" s="239">
        <f t="shared" si="417"/>
        <v>0.91911764705882348</v>
      </c>
    </row>
    <row r="7830" spans="4:11" x14ac:dyDescent="0.2">
      <c r="D7830" s="195" t="s">
        <v>443</v>
      </c>
      <c r="E7830" s="53" t="s">
        <v>64</v>
      </c>
      <c r="F7830" s="53" t="s">
        <v>146</v>
      </c>
      <c r="G7830" s="50" t="s">
        <v>138</v>
      </c>
      <c r="H7830" s="50" t="s">
        <v>144</v>
      </c>
      <c r="I7830" s="53">
        <v>68</v>
      </c>
      <c r="J7830" s="61">
        <v>2.88</v>
      </c>
      <c r="K7830" s="239">
        <f t="shared" si="417"/>
        <v>0.91593730917972727</v>
      </c>
    </row>
    <row r="7831" spans="4:11" x14ac:dyDescent="0.2">
      <c r="D7831" s="195" t="s">
        <v>443</v>
      </c>
      <c r="E7831" s="53" t="s">
        <v>64</v>
      </c>
      <c r="F7831" s="53" t="s">
        <v>146</v>
      </c>
      <c r="G7831" s="50" t="s">
        <v>138</v>
      </c>
      <c r="H7831" s="50" t="s">
        <v>144</v>
      </c>
      <c r="I7831" s="53">
        <v>64</v>
      </c>
      <c r="J7831" s="61">
        <v>2.44</v>
      </c>
      <c r="K7831" s="239">
        <f t="shared" si="417"/>
        <v>0.9307861328125</v>
      </c>
    </row>
    <row r="7832" spans="4:11" x14ac:dyDescent="0.2">
      <c r="D7832" s="195" t="s">
        <v>443</v>
      </c>
      <c r="E7832" s="53" t="s">
        <v>64</v>
      </c>
      <c r="F7832" s="53" t="s">
        <v>146</v>
      </c>
      <c r="G7832" s="50" t="s">
        <v>138</v>
      </c>
      <c r="H7832" s="50" t="s">
        <v>144</v>
      </c>
      <c r="I7832" s="53">
        <v>68</v>
      </c>
      <c r="J7832" s="61">
        <v>3.06</v>
      </c>
      <c r="K7832" s="239">
        <f t="shared" si="417"/>
        <v>0.97318339100346019</v>
      </c>
    </row>
    <row r="7833" spans="4:11" x14ac:dyDescent="0.2">
      <c r="D7833" s="195" t="s">
        <v>443</v>
      </c>
      <c r="E7833" s="53" t="s">
        <v>64</v>
      </c>
      <c r="F7833" s="53" t="s">
        <v>146</v>
      </c>
      <c r="G7833" s="50" t="s">
        <v>138</v>
      </c>
      <c r="H7833" s="50" t="s">
        <v>144</v>
      </c>
      <c r="I7833" s="53">
        <v>64</v>
      </c>
      <c r="J7833" s="61">
        <v>2.48</v>
      </c>
      <c r="K7833" s="239">
        <f t="shared" si="417"/>
        <v>0.946044921875</v>
      </c>
    </row>
    <row r="7834" spans="4:11" x14ac:dyDescent="0.2">
      <c r="D7834" s="195" t="s">
        <v>443</v>
      </c>
      <c r="E7834" s="53" t="s">
        <v>64</v>
      </c>
      <c r="F7834" s="53" t="s">
        <v>152</v>
      </c>
      <c r="G7834" s="50" t="s">
        <v>138</v>
      </c>
      <c r="H7834" s="50" t="s">
        <v>148</v>
      </c>
      <c r="I7834" s="53">
        <v>86</v>
      </c>
      <c r="J7834" s="61">
        <v>5.32</v>
      </c>
      <c r="K7834" s="239">
        <f t="shared" si="417"/>
        <v>0.83640434175607181</v>
      </c>
    </row>
    <row r="7835" spans="4:11" x14ac:dyDescent="0.2">
      <c r="D7835" s="195" t="s">
        <v>443</v>
      </c>
      <c r="E7835" s="53" t="s">
        <v>64</v>
      </c>
      <c r="F7835" s="53" t="s">
        <v>152</v>
      </c>
      <c r="G7835" s="50" t="s">
        <v>138</v>
      </c>
      <c r="H7835" s="50" t="s">
        <v>148</v>
      </c>
      <c r="I7835" s="53">
        <v>117</v>
      </c>
      <c r="J7835" s="61">
        <v>15.01</v>
      </c>
      <c r="K7835" s="239">
        <f t="shared" si="417"/>
        <v>0.93718020520562706</v>
      </c>
    </row>
    <row r="7836" spans="4:11" x14ac:dyDescent="0.2">
      <c r="D7836" s="195" t="s">
        <v>443</v>
      </c>
      <c r="E7836" s="53" t="s">
        <v>19</v>
      </c>
      <c r="F7836" s="53" t="s">
        <v>146</v>
      </c>
      <c r="G7836" s="50" t="s">
        <v>138</v>
      </c>
      <c r="H7836" s="50" t="s">
        <v>144</v>
      </c>
      <c r="I7836" s="53">
        <v>53</v>
      </c>
      <c r="J7836" s="61">
        <v>1.74</v>
      </c>
      <c r="K7836" s="239">
        <f t="shared" si="417"/>
        <v>1.1687500419809642</v>
      </c>
    </row>
    <row r="7837" spans="4:11" x14ac:dyDescent="0.2">
      <c r="D7837" s="195" t="s">
        <v>443</v>
      </c>
      <c r="E7837" s="53" t="s">
        <v>19</v>
      </c>
      <c r="F7837" s="53" t="s">
        <v>146</v>
      </c>
      <c r="G7837" s="50" t="s">
        <v>138</v>
      </c>
      <c r="H7837" s="50" t="s">
        <v>144</v>
      </c>
      <c r="I7837" s="53">
        <v>55</v>
      </c>
      <c r="J7837" s="61">
        <v>1.95</v>
      </c>
      <c r="K7837" s="239">
        <f t="shared" si="417"/>
        <v>1.1720510894064613</v>
      </c>
    </row>
    <row r="7838" spans="4:11" x14ac:dyDescent="0.2">
      <c r="D7838" s="195" t="s">
        <v>443</v>
      </c>
      <c r="E7838" s="53" t="s">
        <v>19</v>
      </c>
      <c r="F7838" s="53" t="s">
        <v>146</v>
      </c>
      <c r="G7838" s="50" t="s">
        <v>138</v>
      </c>
      <c r="H7838" s="50" t="s">
        <v>144</v>
      </c>
      <c r="I7838" s="53">
        <v>49</v>
      </c>
      <c r="J7838" s="61">
        <v>1.35</v>
      </c>
      <c r="K7838" s="239">
        <f t="shared" si="417"/>
        <v>1.1474810665624018</v>
      </c>
    </row>
    <row r="7839" spans="4:11" x14ac:dyDescent="0.2">
      <c r="D7839" s="195" t="s">
        <v>443</v>
      </c>
      <c r="E7839" s="53" t="s">
        <v>19</v>
      </c>
      <c r="F7839" s="53" t="s">
        <v>146</v>
      </c>
      <c r="G7839" s="50" t="s">
        <v>138</v>
      </c>
      <c r="H7839" s="50" t="s">
        <v>144</v>
      </c>
      <c r="I7839" s="53">
        <v>55</v>
      </c>
      <c r="J7839" s="61">
        <v>1.96</v>
      </c>
      <c r="K7839" s="239">
        <f t="shared" si="417"/>
        <v>1.1780616078136739</v>
      </c>
    </row>
    <row r="7840" spans="4:11" x14ac:dyDescent="0.2">
      <c r="D7840" s="195" t="s">
        <v>443</v>
      </c>
      <c r="E7840" s="53" t="s">
        <v>19</v>
      </c>
      <c r="F7840" s="53" t="s">
        <v>146</v>
      </c>
      <c r="G7840" s="50" t="s">
        <v>138</v>
      </c>
      <c r="H7840" s="50" t="s">
        <v>144</v>
      </c>
      <c r="I7840" s="53">
        <v>57</v>
      </c>
      <c r="J7840" s="61">
        <v>2.1800000000000002</v>
      </c>
      <c r="K7840" s="239">
        <f t="shared" si="417"/>
        <v>1.1771503242563166</v>
      </c>
    </row>
    <row r="7841" spans="4:11" x14ac:dyDescent="0.2">
      <c r="D7841" s="195" t="s">
        <v>443</v>
      </c>
      <c r="E7841" s="53" t="s">
        <v>19</v>
      </c>
      <c r="F7841" s="53" t="s">
        <v>152</v>
      </c>
      <c r="G7841" s="50" t="s">
        <v>138</v>
      </c>
      <c r="H7841" s="50" t="s">
        <v>148</v>
      </c>
      <c r="I7841" s="53">
        <v>89</v>
      </c>
      <c r="J7841" s="61">
        <v>8.02</v>
      </c>
      <c r="K7841" s="239">
        <f t="shared" si="417"/>
        <v>1.1376386763105895</v>
      </c>
    </row>
    <row r="7842" spans="4:11" x14ac:dyDescent="0.2">
      <c r="D7842" s="195" t="s">
        <v>443</v>
      </c>
      <c r="E7842" s="53" t="s">
        <v>206</v>
      </c>
      <c r="F7842" s="53" t="s">
        <v>146</v>
      </c>
      <c r="G7842" s="50" t="s">
        <v>138</v>
      </c>
      <c r="H7842" s="50" t="s">
        <v>144</v>
      </c>
      <c r="I7842" s="53">
        <v>56</v>
      </c>
      <c r="J7842" s="61">
        <v>1.59</v>
      </c>
      <c r="K7842" s="239">
        <f t="shared" ref="K7842:K7905" si="418">IF(J7842="","",(J7842*100000)/(I7842^3))</f>
        <v>0.90538447521865895</v>
      </c>
    </row>
    <row r="7843" spans="4:11" x14ac:dyDescent="0.2">
      <c r="D7843" s="195" t="s">
        <v>443</v>
      </c>
      <c r="E7843" s="53" t="s">
        <v>206</v>
      </c>
      <c r="F7843" s="53" t="s">
        <v>146</v>
      </c>
      <c r="G7843" s="50" t="s">
        <v>138</v>
      </c>
      <c r="H7843" s="50" t="s">
        <v>144</v>
      </c>
      <c r="I7843" s="53">
        <v>56</v>
      </c>
      <c r="J7843" s="61">
        <v>1.69</v>
      </c>
      <c r="K7843" s="239">
        <f t="shared" si="418"/>
        <v>0.96232689504373181</v>
      </c>
    </row>
    <row r="7844" spans="4:11" x14ac:dyDescent="0.2">
      <c r="D7844" s="195" t="s">
        <v>443</v>
      </c>
      <c r="E7844" s="53" t="s">
        <v>206</v>
      </c>
      <c r="F7844" s="53" t="s">
        <v>146</v>
      </c>
      <c r="G7844" s="50" t="s">
        <v>138</v>
      </c>
      <c r="H7844" s="50" t="s">
        <v>144</v>
      </c>
      <c r="I7844" s="53">
        <v>65</v>
      </c>
      <c r="J7844" s="61">
        <v>2.58</v>
      </c>
      <c r="K7844" s="239">
        <f t="shared" si="418"/>
        <v>0.93946290395994536</v>
      </c>
    </row>
    <row r="7845" spans="4:11" x14ac:dyDescent="0.2">
      <c r="D7845" s="195" t="s">
        <v>443</v>
      </c>
      <c r="E7845" s="53" t="s">
        <v>206</v>
      </c>
      <c r="F7845" s="53" t="s">
        <v>146</v>
      </c>
      <c r="G7845" s="50" t="s">
        <v>138</v>
      </c>
      <c r="H7845" s="50" t="s">
        <v>144</v>
      </c>
      <c r="I7845" s="53">
        <v>48</v>
      </c>
      <c r="J7845" s="61">
        <v>1.08</v>
      </c>
      <c r="K7845" s="239">
        <f t="shared" si="418"/>
        <v>0.9765625</v>
      </c>
    </row>
    <row r="7846" spans="4:11" x14ac:dyDescent="0.2">
      <c r="D7846" s="195" t="s">
        <v>443</v>
      </c>
      <c r="E7846" s="53" t="s">
        <v>206</v>
      </c>
      <c r="F7846" s="53" t="s">
        <v>146</v>
      </c>
      <c r="G7846" s="50" t="s">
        <v>138</v>
      </c>
      <c r="H7846" s="50" t="s">
        <v>144</v>
      </c>
      <c r="I7846" s="53">
        <v>58</v>
      </c>
      <c r="J7846" s="61">
        <v>1.68</v>
      </c>
      <c r="K7846" s="239">
        <f t="shared" si="418"/>
        <v>0.86104391323957519</v>
      </c>
    </row>
    <row r="7847" spans="4:11" x14ac:dyDescent="0.2">
      <c r="D7847" s="195" t="s">
        <v>443</v>
      </c>
      <c r="E7847" s="53" t="s">
        <v>206</v>
      </c>
      <c r="F7847" s="53" t="s">
        <v>146</v>
      </c>
      <c r="G7847" s="50" t="s">
        <v>138</v>
      </c>
      <c r="H7847" s="50" t="s">
        <v>144</v>
      </c>
      <c r="I7847" s="53">
        <v>62</v>
      </c>
      <c r="J7847" s="61">
        <v>1.89</v>
      </c>
      <c r="K7847" s="239">
        <f t="shared" si="418"/>
        <v>0.79302473901513881</v>
      </c>
    </row>
    <row r="7848" spans="4:11" x14ac:dyDescent="0.2">
      <c r="D7848" s="195" t="s">
        <v>443</v>
      </c>
      <c r="E7848" s="53" t="s">
        <v>206</v>
      </c>
      <c r="F7848" s="53" t="s">
        <v>146</v>
      </c>
      <c r="G7848" s="50" t="s">
        <v>138</v>
      </c>
      <c r="H7848" s="50" t="s">
        <v>148</v>
      </c>
      <c r="I7848" s="53">
        <v>76</v>
      </c>
      <c r="J7848" s="61">
        <v>4.07</v>
      </c>
      <c r="K7848" s="239">
        <f t="shared" si="418"/>
        <v>0.92715774894299463</v>
      </c>
    </row>
    <row r="7849" spans="4:11" x14ac:dyDescent="0.2">
      <c r="D7849" s="195" t="s">
        <v>443</v>
      </c>
      <c r="E7849" s="53" t="s">
        <v>206</v>
      </c>
      <c r="F7849" s="53" t="s">
        <v>146</v>
      </c>
      <c r="G7849" s="50" t="s">
        <v>138</v>
      </c>
      <c r="H7849" s="50" t="s">
        <v>144</v>
      </c>
      <c r="I7849" s="53">
        <v>62</v>
      </c>
      <c r="J7849" s="61">
        <v>2.3199999999999998</v>
      </c>
      <c r="K7849" s="239">
        <f t="shared" si="418"/>
        <v>0.97344835688630782</v>
      </c>
    </row>
    <row r="7850" spans="4:11" x14ac:dyDescent="0.2">
      <c r="D7850" s="195" t="s">
        <v>443</v>
      </c>
      <c r="E7850" s="53" t="s">
        <v>206</v>
      </c>
      <c r="F7850" s="53" t="s">
        <v>146</v>
      </c>
      <c r="G7850" s="50" t="s">
        <v>138</v>
      </c>
      <c r="H7850" s="50" t="s">
        <v>144</v>
      </c>
      <c r="I7850" s="53">
        <v>60</v>
      </c>
      <c r="J7850" s="61">
        <v>2.06</v>
      </c>
      <c r="K7850" s="239">
        <f t="shared" si="418"/>
        <v>0.95370370370370372</v>
      </c>
    </row>
    <row r="7851" spans="4:11" x14ac:dyDescent="0.2">
      <c r="D7851" s="195" t="s">
        <v>443</v>
      </c>
      <c r="E7851" s="53" t="s">
        <v>206</v>
      </c>
      <c r="F7851" s="53" t="s">
        <v>146</v>
      </c>
      <c r="G7851" s="50" t="s">
        <v>138</v>
      </c>
      <c r="H7851" s="50" t="s">
        <v>144</v>
      </c>
      <c r="I7851" s="53">
        <v>69</v>
      </c>
      <c r="J7851" s="61">
        <v>2.99</v>
      </c>
      <c r="K7851" s="239">
        <f t="shared" si="418"/>
        <v>0.91017293285724288</v>
      </c>
    </row>
    <row r="7852" spans="4:11" x14ac:dyDescent="0.2">
      <c r="D7852" s="195" t="s">
        <v>443</v>
      </c>
      <c r="E7852" s="53" t="s">
        <v>206</v>
      </c>
      <c r="F7852" s="53" t="s">
        <v>146</v>
      </c>
      <c r="G7852" s="50" t="s">
        <v>138</v>
      </c>
      <c r="H7852" s="50" t="s">
        <v>144</v>
      </c>
      <c r="I7852" s="53">
        <v>54</v>
      </c>
      <c r="J7852" s="61">
        <v>1.47</v>
      </c>
      <c r="K7852" s="239">
        <f t="shared" si="418"/>
        <v>0.93354671543971957</v>
      </c>
    </row>
    <row r="7853" spans="4:11" x14ac:dyDescent="0.2">
      <c r="D7853" s="195" t="s">
        <v>443</v>
      </c>
      <c r="E7853" s="53" t="s">
        <v>206</v>
      </c>
      <c r="F7853" s="53" t="s">
        <v>146</v>
      </c>
      <c r="G7853" s="50" t="s">
        <v>138</v>
      </c>
      <c r="H7853" s="50" t="s">
        <v>144</v>
      </c>
      <c r="I7853" s="53">
        <v>67</v>
      </c>
      <c r="J7853" s="61">
        <v>2.5499999999999998</v>
      </c>
      <c r="K7853" s="239">
        <f t="shared" si="418"/>
        <v>0.84784365098100489</v>
      </c>
    </row>
    <row r="7854" spans="4:11" x14ac:dyDescent="0.2">
      <c r="D7854" s="195" t="s">
        <v>443</v>
      </c>
      <c r="E7854" s="53" t="s">
        <v>206</v>
      </c>
      <c r="F7854" s="53" t="s">
        <v>146</v>
      </c>
      <c r="G7854" s="50" t="s">
        <v>138</v>
      </c>
      <c r="H7854" s="50" t="s">
        <v>144</v>
      </c>
      <c r="I7854" s="53">
        <v>63</v>
      </c>
      <c r="J7854" s="61">
        <v>2.39</v>
      </c>
      <c r="K7854" s="239">
        <f t="shared" si="418"/>
        <v>0.95582030578251287</v>
      </c>
    </row>
    <row r="7855" spans="4:11" x14ac:dyDescent="0.2">
      <c r="D7855" s="195" t="s">
        <v>443</v>
      </c>
      <c r="E7855" s="53" t="s">
        <v>206</v>
      </c>
      <c r="F7855" s="53" t="s">
        <v>146</v>
      </c>
      <c r="G7855" s="50" t="s">
        <v>138</v>
      </c>
      <c r="H7855" s="50" t="s">
        <v>144</v>
      </c>
      <c r="I7855" s="53">
        <v>59</v>
      </c>
      <c r="J7855" s="61">
        <v>2.0099999999999998</v>
      </c>
      <c r="K7855" s="239">
        <f t="shared" si="418"/>
        <v>0.978678443268299</v>
      </c>
    </row>
    <row r="7856" spans="4:11" x14ac:dyDescent="0.2">
      <c r="D7856" s="195" t="s">
        <v>443</v>
      </c>
      <c r="E7856" s="53" t="s">
        <v>206</v>
      </c>
      <c r="F7856" s="53" t="s">
        <v>146</v>
      </c>
      <c r="G7856" s="50" t="s">
        <v>138</v>
      </c>
      <c r="H7856" s="50" t="s">
        <v>148</v>
      </c>
      <c r="I7856" s="53">
        <v>70</v>
      </c>
      <c r="J7856" s="61">
        <v>3.14</v>
      </c>
      <c r="K7856" s="239">
        <f t="shared" si="418"/>
        <v>0.91545189504373181</v>
      </c>
    </row>
    <row r="7857" spans="4:11" x14ac:dyDescent="0.2">
      <c r="D7857" s="195" t="s">
        <v>443</v>
      </c>
      <c r="E7857" s="53" t="s">
        <v>206</v>
      </c>
      <c r="F7857" s="53" t="s">
        <v>146</v>
      </c>
      <c r="G7857" s="50" t="s">
        <v>138</v>
      </c>
      <c r="H7857" s="50" t="s">
        <v>144</v>
      </c>
      <c r="I7857" s="53">
        <v>63</v>
      </c>
      <c r="J7857" s="61">
        <v>2.52</v>
      </c>
      <c r="K7857" s="239">
        <f t="shared" si="418"/>
        <v>1.0078105316200554</v>
      </c>
    </row>
    <row r="7858" spans="4:11" x14ac:dyDescent="0.2">
      <c r="D7858" s="195" t="s">
        <v>443</v>
      </c>
      <c r="E7858" s="53" t="s">
        <v>206</v>
      </c>
      <c r="F7858" s="53" t="s">
        <v>146</v>
      </c>
      <c r="G7858" s="50" t="s">
        <v>138</v>
      </c>
      <c r="H7858" s="50" t="s">
        <v>144</v>
      </c>
      <c r="I7858" s="53">
        <v>59</v>
      </c>
      <c r="J7858" s="61">
        <v>1.83</v>
      </c>
      <c r="K7858" s="239">
        <f t="shared" si="418"/>
        <v>0.8910355976024813</v>
      </c>
    </row>
    <row r="7859" spans="4:11" x14ac:dyDescent="0.2">
      <c r="D7859" s="195" t="s">
        <v>443</v>
      </c>
      <c r="E7859" s="53" t="s">
        <v>206</v>
      </c>
      <c r="F7859" s="53" t="s">
        <v>146</v>
      </c>
      <c r="G7859" s="50" t="s">
        <v>138</v>
      </c>
      <c r="H7859" s="50" t="s">
        <v>144</v>
      </c>
      <c r="I7859" s="53">
        <v>57</v>
      </c>
      <c r="J7859" s="61">
        <v>1.89</v>
      </c>
      <c r="K7859" s="239">
        <f t="shared" si="418"/>
        <v>1.0205569324974486</v>
      </c>
    </row>
    <row r="7860" spans="4:11" x14ac:dyDescent="0.2">
      <c r="D7860" s="195" t="s">
        <v>443</v>
      </c>
      <c r="E7860" s="53" t="s">
        <v>206</v>
      </c>
      <c r="F7860" s="53" t="s">
        <v>146</v>
      </c>
      <c r="G7860" s="50" t="s">
        <v>138</v>
      </c>
      <c r="H7860" s="50" t="s">
        <v>144</v>
      </c>
      <c r="I7860" s="53">
        <v>63</v>
      </c>
      <c r="J7860" s="61">
        <v>2.35</v>
      </c>
      <c r="K7860" s="239">
        <f t="shared" si="418"/>
        <v>0.93982331321711521</v>
      </c>
    </row>
    <row r="7861" spans="4:11" x14ac:dyDescent="0.2">
      <c r="D7861" s="195" t="s">
        <v>443</v>
      </c>
      <c r="E7861" s="53" t="s">
        <v>206</v>
      </c>
      <c r="F7861" s="53" t="s">
        <v>146</v>
      </c>
      <c r="G7861" s="50" t="s">
        <v>138</v>
      </c>
      <c r="H7861" s="50" t="s">
        <v>144</v>
      </c>
      <c r="I7861" s="53">
        <v>59</v>
      </c>
      <c r="J7861" s="61">
        <v>1.79</v>
      </c>
      <c r="K7861" s="239">
        <f t="shared" si="418"/>
        <v>0.87155940967674395</v>
      </c>
    </row>
    <row r="7862" spans="4:11" x14ac:dyDescent="0.2">
      <c r="D7862" s="195" t="s">
        <v>443</v>
      </c>
      <c r="E7862" s="53" t="s">
        <v>206</v>
      </c>
      <c r="F7862" s="53" t="s">
        <v>146</v>
      </c>
      <c r="G7862" s="50" t="s">
        <v>138</v>
      </c>
      <c r="H7862" s="50" t="s">
        <v>144</v>
      </c>
      <c r="I7862" s="53">
        <v>57</v>
      </c>
      <c r="J7862" s="61">
        <v>1.95</v>
      </c>
      <c r="K7862" s="239">
        <f t="shared" si="418"/>
        <v>1.0529555652751454</v>
      </c>
    </row>
    <row r="7863" spans="4:11" x14ac:dyDescent="0.2">
      <c r="D7863" s="195" t="s">
        <v>443</v>
      </c>
      <c r="E7863" s="53" t="s">
        <v>206</v>
      </c>
      <c r="F7863" s="53" t="s">
        <v>146</v>
      </c>
      <c r="G7863" s="50" t="s">
        <v>138</v>
      </c>
      <c r="H7863" s="50" t="s">
        <v>144</v>
      </c>
      <c r="I7863" s="53">
        <v>56</v>
      </c>
      <c r="J7863" s="61">
        <v>1.7</v>
      </c>
      <c r="K7863" s="239">
        <f t="shared" si="418"/>
        <v>0.96802113702623904</v>
      </c>
    </row>
    <row r="7864" spans="4:11" x14ac:dyDescent="0.2">
      <c r="D7864" s="195" t="s">
        <v>443</v>
      </c>
      <c r="E7864" s="53" t="s">
        <v>206</v>
      </c>
      <c r="F7864" s="53" t="s">
        <v>146</v>
      </c>
      <c r="G7864" s="50" t="s">
        <v>138</v>
      </c>
      <c r="H7864" s="50" t="s">
        <v>144</v>
      </c>
      <c r="I7864" s="53">
        <v>61</v>
      </c>
      <c r="J7864" s="61">
        <v>2.16</v>
      </c>
      <c r="K7864" s="239">
        <f t="shared" si="418"/>
        <v>0.95162150135914458</v>
      </c>
    </row>
    <row r="7865" spans="4:11" x14ac:dyDescent="0.2">
      <c r="D7865" s="195" t="s">
        <v>443</v>
      </c>
      <c r="E7865" s="53" t="s">
        <v>206</v>
      </c>
      <c r="F7865" s="53" t="s">
        <v>146</v>
      </c>
      <c r="G7865" s="50" t="s">
        <v>138</v>
      </c>
      <c r="H7865" s="50" t="s">
        <v>144</v>
      </c>
      <c r="I7865" s="53">
        <v>63</v>
      </c>
      <c r="J7865" s="61">
        <v>2.44</v>
      </c>
      <c r="K7865" s="239">
        <f t="shared" si="418"/>
        <v>0.97581654648925997</v>
      </c>
    </row>
    <row r="7866" spans="4:11" x14ac:dyDescent="0.2">
      <c r="D7866" s="195" t="s">
        <v>443</v>
      </c>
      <c r="E7866" s="53" t="s">
        <v>209</v>
      </c>
      <c r="F7866" s="53" t="s">
        <v>146</v>
      </c>
      <c r="G7866" s="50" t="s">
        <v>138</v>
      </c>
      <c r="H7866" s="50" t="s">
        <v>144</v>
      </c>
      <c r="I7866" s="53">
        <v>50</v>
      </c>
      <c r="J7866" s="61">
        <v>1.21</v>
      </c>
      <c r="K7866" s="239">
        <f t="shared" si="418"/>
        <v>0.96799999999999997</v>
      </c>
    </row>
    <row r="7867" spans="4:11" x14ac:dyDescent="0.2">
      <c r="D7867" s="195" t="s">
        <v>443</v>
      </c>
      <c r="E7867" s="53" t="s">
        <v>209</v>
      </c>
      <c r="F7867" s="53" t="s">
        <v>146</v>
      </c>
      <c r="G7867" s="50" t="s">
        <v>138</v>
      </c>
      <c r="H7867" s="50" t="s">
        <v>144</v>
      </c>
      <c r="I7867" s="53">
        <v>53</v>
      </c>
      <c r="J7867" s="61">
        <v>1.58</v>
      </c>
      <c r="K7867" s="239">
        <f t="shared" si="418"/>
        <v>1.0612787737528295</v>
      </c>
    </row>
    <row r="7868" spans="4:11" x14ac:dyDescent="0.2">
      <c r="D7868" s="195" t="s">
        <v>443</v>
      </c>
      <c r="E7868" s="53" t="s">
        <v>209</v>
      </c>
      <c r="F7868" s="53" t="s">
        <v>146</v>
      </c>
      <c r="G7868" s="50" t="s">
        <v>138</v>
      </c>
      <c r="H7868" s="50" t="s">
        <v>144</v>
      </c>
      <c r="I7868" s="53">
        <v>52</v>
      </c>
      <c r="J7868" s="61">
        <v>1.31</v>
      </c>
      <c r="K7868" s="239">
        <f t="shared" si="418"/>
        <v>0.93166818388711881</v>
      </c>
    </row>
    <row r="7869" spans="4:11" x14ac:dyDescent="0.2">
      <c r="D7869" s="195" t="s">
        <v>443</v>
      </c>
      <c r="E7869" s="53" t="s">
        <v>209</v>
      </c>
      <c r="F7869" s="53" t="s">
        <v>146</v>
      </c>
      <c r="G7869" s="50" t="s">
        <v>138</v>
      </c>
      <c r="H7869" s="50" t="s">
        <v>144</v>
      </c>
      <c r="I7869" s="53">
        <v>52</v>
      </c>
      <c r="J7869" s="61">
        <v>1.75</v>
      </c>
      <c r="K7869" s="239">
        <f t="shared" si="418"/>
        <v>1.2445949021392808</v>
      </c>
    </row>
    <row r="7870" spans="4:11" x14ac:dyDescent="0.2">
      <c r="D7870" s="195" t="s">
        <v>443</v>
      </c>
      <c r="E7870" s="53" t="s">
        <v>209</v>
      </c>
      <c r="F7870" s="53" t="s">
        <v>146</v>
      </c>
      <c r="G7870" s="50" t="s">
        <v>138</v>
      </c>
      <c r="H7870" s="50" t="s">
        <v>144</v>
      </c>
      <c r="I7870" s="53">
        <v>52</v>
      </c>
      <c r="J7870" s="61">
        <v>1.29</v>
      </c>
      <c r="K7870" s="239">
        <f t="shared" si="418"/>
        <v>0.91744424214838416</v>
      </c>
    </row>
    <row r="7871" spans="4:11" x14ac:dyDescent="0.2">
      <c r="D7871" s="195" t="s">
        <v>443</v>
      </c>
      <c r="E7871" s="53" t="s">
        <v>209</v>
      </c>
      <c r="F7871" s="53" t="s">
        <v>146</v>
      </c>
      <c r="G7871" s="50" t="s">
        <v>138</v>
      </c>
      <c r="H7871" s="50" t="s">
        <v>144</v>
      </c>
      <c r="I7871" s="53">
        <v>48</v>
      </c>
      <c r="J7871" s="61">
        <v>1.01</v>
      </c>
      <c r="K7871" s="239">
        <f t="shared" si="418"/>
        <v>0.91326678240740744</v>
      </c>
    </row>
    <row r="7872" spans="4:11" x14ac:dyDescent="0.2">
      <c r="D7872" s="195" t="s">
        <v>443</v>
      </c>
      <c r="E7872" s="53" t="s">
        <v>209</v>
      </c>
      <c r="F7872" s="53" t="s">
        <v>146</v>
      </c>
      <c r="G7872" s="50" t="s">
        <v>138</v>
      </c>
      <c r="H7872" s="50" t="s">
        <v>144</v>
      </c>
      <c r="I7872" s="53">
        <v>55</v>
      </c>
      <c r="J7872" s="61">
        <v>1.65</v>
      </c>
      <c r="K7872" s="239">
        <f t="shared" si="418"/>
        <v>0.99173553719008267</v>
      </c>
    </row>
    <row r="7873" spans="4:11" x14ac:dyDescent="0.2">
      <c r="D7873" s="195" t="s">
        <v>443</v>
      </c>
      <c r="E7873" s="53" t="s">
        <v>209</v>
      </c>
      <c r="F7873" s="53" t="s">
        <v>146</v>
      </c>
      <c r="G7873" s="50" t="s">
        <v>138</v>
      </c>
      <c r="H7873" s="50" t="s">
        <v>144</v>
      </c>
      <c r="I7873" s="53">
        <v>60</v>
      </c>
      <c r="J7873" s="61">
        <v>2.14</v>
      </c>
      <c r="K7873" s="239">
        <f t="shared" si="418"/>
        <v>0.9907407407407407</v>
      </c>
    </row>
    <row r="7874" spans="4:11" x14ac:dyDescent="0.2">
      <c r="D7874" s="195" t="s">
        <v>443</v>
      </c>
      <c r="E7874" s="53" t="s">
        <v>209</v>
      </c>
      <c r="F7874" s="53" t="s">
        <v>146</v>
      </c>
      <c r="G7874" s="50" t="s">
        <v>138</v>
      </c>
      <c r="H7874" s="50" t="s">
        <v>144</v>
      </c>
      <c r="I7874" s="53">
        <v>52</v>
      </c>
      <c r="J7874" s="61">
        <v>1.85</v>
      </c>
      <c r="K7874" s="239">
        <f t="shared" si="418"/>
        <v>1.315714610832954</v>
      </c>
    </row>
    <row r="7875" spans="4:11" x14ac:dyDescent="0.2">
      <c r="D7875" s="195" t="s">
        <v>443</v>
      </c>
      <c r="E7875" s="53" t="s">
        <v>209</v>
      </c>
      <c r="F7875" s="53" t="s">
        <v>146</v>
      </c>
      <c r="G7875" s="50" t="s">
        <v>138</v>
      </c>
      <c r="H7875" s="50" t="s">
        <v>144</v>
      </c>
      <c r="I7875" s="53">
        <v>55</v>
      </c>
      <c r="J7875" s="61">
        <v>1.65</v>
      </c>
      <c r="K7875" s="239">
        <f t="shared" si="418"/>
        <v>0.99173553719008267</v>
      </c>
    </row>
    <row r="7876" spans="4:11" x14ac:dyDescent="0.2">
      <c r="D7876" s="195" t="s">
        <v>443</v>
      </c>
      <c r="E7876" s="53" t="s">
        <v>209</v>
      </c>
      <c r="F7876" s="53" t="s">
        <v>146</v>
      </c>
      <c r="G7876" s="50" t="s">
        <v>138</v>
      </c>
      <c r="H7876" s="50" t="s">
        <v>144</v>
      </c>
      <c r="I7876" s="53">
        <v>59</v>
      </c>
      <c r="J7876" s="61">
        <v>1.9</v>
      </c>
      <c r="K7876" s="239">
        <f t="shared" si="418"/>
        <v>0.92511892647252159</v>
      </c>
    </row>
    <row r="7877" spans="4:11" x14ac:dyDescent="0.2">
      <c r="D7877" s="195" t="s">
        <v>443</v>
      </c>
      <c r="E7877" s="53" t="s">
        <v>209</v>
      </c>
      <c r="F7877" s="53" t="s">
        <v>146</v>
      </c>
      <c r="G7877" s="50" t="s">
        <v>138</v>
      </c>
      <c r="H7877" s="50" t="s">
        <v>144</v>
      </c>
      <c r="I7877" s="53">
        <v>62</v>
      </c>
      <c r="J7877" s="61">
        <v>2.21</v>
      </c>
      <c r="K7877" s="239">
        <f t="shared" si="418"/>
        <v>0.92729347789600891</v>
      </c>
    </row>
    <row r="7878" spans="4:11" x14ac:dyDescent="0.2">
      <c r="D7878" s="195" t="s">
        <v>443</v>
      </c>
      <c r="E7878" s="53" t="s">
        <v>209</v>
      </c>
      <c r="F7878" s="53" t="s">
        <v>146</v>
      </c>
      <c r="G7878" s="50" t="s">
        <v>138</v>
      </c>
      <c r="H7878" s="50" t="s">
        <v>144</v>
      </c>
      <c r="I7878" s="53">
        <v>55</v>
      </c>
      <c r="J7878" s="61">
        <v>1.56</v>
      </c>
      <c r="K7878" s="239">
        <f t="shared" si="418"/>
        <v>0.93764087152516906</v>
      </c>
    </row>
    <row r="7879" spans="4:11" x14ac:dyDescent="0.2">
      <c r="D7879" s="195" t="s">
        <v>443</v>
      </c>
      <c r="E7879" s="53" t="s">
        <v>209</v>
      </c>
      <c r="F7879" s="53" t="s">
        <v>146</v>
      </c>
      <c r="G7879" s="50" t="s">
        <v>138</v>
      </c>
      <c r="H7879" s="50" t="s">
        <v>144</v>
      </c>
      <c r="I7879" s="53">
        <v>57</v>
      </c>
      <c r="J7879" s="61">
        <v>1.74</v>
      </c>
      <c r="K7879" s="239">
        <f t="shared" si="418"/>
        <v>0.93956035055320664</v>
      </c>
    </row>
    <row r="7880" spans="4:11" x14ac:dyDescent="0.2">
      <c r="D7880" s="195" t="s">
        <v>443</v>
      </c>
      <c r="E7880" s="53" t="s">
        <v>209</v>
      </c>
      <c r="F7880" s="53" t="s">
        <v>146</v>
      </c>
      <c r="G7880" s="50" t="s">
        <v>138</v>
      </c>
      <c r="H7880" s="50" t="s">
        <v>144</v>
      </c>
      <c r="I7880" s="53">
        <v>59</v>
      </c>
      <c r="J7880" s="61">
        <v>1.98</v>
      </c>
      <c r="K7880" s="239">
        <f t="shared" si="418"/>
        <v>0.96407130232399607</v>
      </c>
    </row>
    <row r="7881" spans="4:11" x14ac:dyDescent="0.2">
      <c r="D7881" s="195" t="s">
        <v>443</v>
      </c>
      <c r="E7881" s="53" t="s">
        <v>209</v>
      </c>
      <c r="F7881" s="53" t="s">
        <v>146</v>
      </c>
      <c r="G7881" s="50" t="s">
        <v>138</v>
      </c>
      <c r="H7881" s="50" t="s">
        <v>144</v>
      </c>
      <c r="I7881" s="53">
        <v>64</v>
      </c>
      <c r="J7881" s="61">
        <v>2.23</v>
      </c>
      <c r="K7881" s="239">
        <f t="shared" si="418"/>
        <v>0.850677490234375</v>
      </c>
    </row>
    <row r="7882" spans="4:11" x14ac:dyDescent="0.2">
      <c r="D7882" s="195" t="s">
        <v>443</v>
      </c>
      <c r="E7882" s="53" t="s">
        <v>209</v>
      </c>
      <c r="F7882" s="53" t="s">
        <v>146</v>
      </c>
      <c r="G7882" s="50" t="s">
        <v>138</v>
      </c>
      <c r="H7882" s="50" t="s">
        <v>144</v>
      </c>
      <c r="I7882" s="53">
        <v>69</v>
      </c>
      <c r="J7882" s="61">
        <v>2.9</v>
      </c>
      <c r="K7882" s="239">
        <f t="shared" si="418"/>
        <v>0.88277642317257665</v>
      </c>
    </row>
    <row r="7883" spans="4:11" x14ac:dyDescent="0.2">
      <c r="D7883" s="195" t="s">
        <v>443</v>
      </c>
      <c r="E7883" s="53" t="s">
        <v>209</v>
      </c>
      <c r="F7883" s="53" t="s">
        <v>146</v>
      </c>
      <c r="G7883" s="50" t="s">
        <v>138</v>
      </c>
      <c r="H7883" s="50" t="s">
        <v>144</v>
      </c>
      <c r="I7883" s="53">
        <v>66</v>
      </c>
      <c r="J7883" s="61">
        <v>2.31</v>
      </c>
      <c r="K7883" s="239">
        <f t="shared" si="418"/>
        <v>0.80348943985307619</v>
      </c>
    </row>
    <row r="7884" spans="4:11" x14ac:dyDescent="0.2">
      <c r="D7884" s="195" t="s">
        <v>443</v>
      </c>
      <c r="E7884" s="53" t="s">
        <v>209</v>
      </c>
      <c r="F7884" s="53" t="s">
        <v>146</v>
      </c>
      <c r="G7884" s="50" t="s">
        <v>138</v>
      </c>
      <c r="H7884" s="50" t="s">
        <v>144</v>
      </c>
      <c r="I7884" s="53">
        <v>63</v>
      </c>
      <c r="J7884" s="61">
        <v>2.44</v>
      </c>
      <c r="K7884" s="239">
        <f t="shared" si="418"/>
        <v>0.97581654648925997</v>
      </c>
    </row>
    <row r="7885" spans="4:11" x14ac:dyDescent="0.2">
      <c r="D7885" s="195" t="s">
        <v>443</v>
      </c>
      <c r="E7885" s="53" t="s">
        <v>209</v>
      </c>
      <c r="F7885" s="53" t="s">
        <v>146</v>
      </c>
      <c r="G7885" s="50" t="s">
        <v>138</v>
      </c>
      <c r="H7885" s="50" t="s">
        <v>144</v>
      </c>
      <c r="I7885" s="53">
        <v>46</v>
      </c>
      <c r="J7885" s="61">
        <v>0.88</v>
      </c>
      <c r="K7885" s="239">
        <f t="shared" si="418"/>
        <v>0.90408481959398368</v>
      </c>
    </row>
    <row r="7886" spans="4:11" x14ac:dyDescent="0.2">
      <c r="D7886" s="195" t="s">
        <v>443</v>
      </c>
      <c r="E7886" s="53" t="s">
        <v>209</v>
      </c>
      <c r="F7886" s="53" t="s">
        <v>146</v>
      </c>
      <c r="G7886" s="50" t="s">
        <v>138</v>
      </c>
      <c r="H7886" s="50" t="s">
        <v>144</v>
      </c>
      <c r="I7886" s="53">
        <v>52</v>
      </c>
      <c r="J7886" s="61">
        <v>1.25</v>
      </c>
      <c r="K7886" s="239">
        <f t="shared" si="418"/>
        <v>0.88899635867091487</v>
      </c>
    </row>
    <row r="7887" spans="4:11" x14ac:dyDescent="0.2">
      <c r="D7887" s="195" t="s">
        <v>443</v>
      </c>
      <c r="E7887" s="53" t="s">
        <v>209</v>
      </c>
      <c r="F7887" s="53" t="s">
        <v>146</v>
      </c>
      <c r="G7887" s="50" t="s">
        <v>138</v>
      </c>
      <c r="H7887" s="50" t="s">
        <v>144</v>
      </c>
      <c r="I7887" s="53">
        <v>51</v>
      </c>
      <c r="J7887" s="61">
        <v>1.24</v>
      </c>
      <c r="K7887" s="239">
        <f t="shared" si="418"/>
        <v>0.9347837558706682</v>
      </c>
    </row>
    <row r="7888" spans="4:11" x14ac:dyDescent="0.2">
      <c r="D7888" s="195" t="s">
        <v>443</v>
      </c>
      <c r="E7888" s="53" t="s">
        <v>209</v>
      </c>
      <c r="F7888" s="53" t="s">
        <v>146</v>
      </c>
      <c r="G7888" s="50" t="s">
        <v>138</v>
      </c>
      <c r="H7888" s="50" t="s">
        <v>144</v>
      </c>
      <c r="I7888" s="53">
        <v>50</v>
      </c>
      <c r="J7888" s="61">
        <v>1.3</v>
      </c>
      <c r="K7888" s="239">
        <f t="shared" si="418"/>
        <v>1.04</v>
      </c>
    </row>
    <row r="7889" spans="4:11" x14ac:dyDescent="0.2">
      <c r="D7889" s="195" t="s">
        <v>443</v>
      </c>
      <c r="E7889" s="53" t="s">
        <v>209</v>
      </c>
      <c r="F7889" s="53" t="s">
        <v>146</v>
      </c>
      <c r="G7889" s="50" t="s">
        <v>138</v>
      </c>
      <c r="H7889" s="50" t="s">
        <v>148</v>
      </c>
      <c r="I7889" s="53">
        <v>74</v>
      </c>
      <c r="J7889" s="61">
        <v>3.75</v>
      </c>
      <c r="K7889" s="239">
        <f t="shared" si="418"/>
        <v>0.92541409195901525</v>
      </c>
    </row>
    <row r="7890" spans="4:11" x14ac:dyDescent="0.2">
      <c r="D7890" s="195" t="s">
        <v>444</v>
      </c>
      <c r="E7890" s="53" t="s">
        <v>38</v>
      </c>
      <c r="F7890" s="53" t="s">
        <v>146</v>
      </c>
      <c r="G7890" s="50" t="s">
        <v>138</v>
      </c>
      <c r="H7890" s="50" t="s">
        <v>144</v>
      </c>
      <c r="I7890" s="53">
        <v>42</v>
      </c>
      <c r="J7890" s="61">
        <v>1.04</v>
      </c>
      <c r="K7890" s="239">
        <f t="shared" si="418"/>
        <v>1.4037360976136486</v>
      </c>
    </row>
    <row r="7891" spans="4:11" x14ac:dyDescent="0.2">
      <c r="D7891" s="195" t="s">
        <v>444</v>
      </c>
      <c r="E7891" s="53" t="s">
        <v>38</v>
      </c>
      <c r="F7891" s="53" t="s">
        <v>146</v>
      </c>
      <c r="G7891" s="50" t="s">
        <v>138</v>
      </c>
      <c r="H7891" s="50" t="s">
        <v>144</v>
      </c>
      <c r="I7891" s="53">
        <v>44</v>
      </c>
      <c r="J7891" s="61">
        <v>0.82</v>
      </c>
      <c r="K7891" s="239">
        <f t="shared" si="418"/>
        <v>0.96262208865514653</v>
      </c>
    </row>
    <row r="7892" spans="4:11" x14ac:dyDescent="0.2">
      <c r="D7892" s="195" t="s">
        <v>444</v>
      </c>
      <c r="E7892" s="53" t="s">
        <v>38</v>
      </c>
      <c r="F7892" s="53" t="s">
        <v>146</v>
      </c>
      <c r="G7892" s="50" t="s">
        <v>138</v>
      </c>
      <c r="H7892" s="50" t="s">
        <v>144</v>
      </c>
      <c r="I7892" s="53">
        <v>47</v>
      </c>
      <c r="J7892" s="61">
        <v>1.1299999999999999</v>
      </c>
      <c r="K7892" s="239">
        <f t="shared" si="418"/>
        <v>1.0883908189900118</v>
      </c>
    </row>
    <row r="7893" spans="4:11" x14ac:dyDescent="0.2">
      <c r="D7893" s="195" t="s">
        <v>444</v>
      </c>
      <c r="E7893" s="53" t="s">
        <v>38</v>
      </c>
      <c r="F7893" s="53" t="s">
        <v>146</v>
      </c>
      <c r="G7893" s="50" t="s">
        <v>138</v>
      </c>
      <c r="H7893" s="50" t="s">
        <v>144</v>
      </c>
      <c r="I7893" s="53">
        <v>40</v>
      </c>
      <c r="J7893" s="61">
        <v>0.83</v>
      </c>
      <c r="K7893" s="239">
        <f t="shared" si="418"/>
        <v>1.296875</v>
      </c>
    </row>
    <row r="7894" spans="4:11" x14ac:dyDescent="0.2">
      <c r="D7894" s="195" t="s">
        <v>444</v>
      </c>
      <c r="E7894" s="53" t="s">
        <v>38</v>
      </c>
      <c r="F7894" s="53" t="s">
        <v>146</v>
      </c>
      <c r="G7894" s="50" t="s">
        <v>138</v>
      </c>
      <c r="H7894" s="50" t="s">
        <v>144</v>
      </c>
      <c r="I7894" s="53">
        <v>57</v>
      </c>
      <c r="J7894" s="61">
        <v>2.15</v>
      </c>
      <c r="K7894" s="239">
        <f t="shared" si="418"/>
        <v>1.1609510078674681</v>
      </c>
    </row>
    <row r="7895" spans="4:11" x14ac:dyDescent="0.2">
      <c r="D7895" s="195" t="s">
        <v>444</v>
      </c>
      <c r="E7895" s="53" t="s">
        <v>38</v>
      </c>
      <c r="F7895" s="53" t="s">
        <v>146</v>
      </c>
      <c r="G7895" s="50" t="s">
        <v>138</v>
      </c>
      <c r="H7895" s="50" t="s">
        <v>144</v>
      </c>
      <c r="I7895" s="53">
        <v>47</v>
      </c>
      <c r="J7895" s="61">
        <v>1.24</v>
      </c>
      <c r="K7895" s="239">
        <f t="shared" si="418"/>
        <v>1.1943403677412519</v>
      </c>
    </row>
    <row r="7896" spans="4:11" x14ac:dyDescent="0.2">
      <c r="D7896" s="195" t="s">
        <v>444</v>
      </c>
      <c r="E7896" s="53" t="s">
        <v>38</v>
      </c>
      <c r="F7896" s="53" t="s">
        <v>146</v>
      </c>
      <c r="G7896" s="50" t="s">
        <v>138</v>
      </c>
      <c r="H7896" s="50" t="s">
        <v>144</v>
      </c>
      <c r="I7896" s="53">
        <v>47</v>
      </c>
      <c r="J7896" s="61">
        <v>1.34</v>
      </c>
      <c r="K7896" s="239">
        <f t="shared" si="418"/>
        <v>1.2906581393332883</v>
      </c>
    </row>
    <row r="7897" spans="4:11" x14ac:dyDescent="0.2">
      <c r="D7897" s="195" t="s">
        <v>444</v>
      </c>
      <c r="E7897" s="53" t="s">
        <v>38</v>
      </c>
      <c r="F7897" s="53" t="s">
        <v>146</v>
      </c>
      <c r="G7897" s="50" t="s">
        <v>138</v>
      </c>
      <c r="H7897" s="50" t="s">
        <v>144</v>
      </c>
      <c r="I7897" s="53">
        <v>56</v>
      </c>
      <c r="J7897" s="61">
        <v>2.1</v>
      </c>
      <c r="K7897" s="239">
        <f t="shared" si="418"/>
        <v>1.1957908163265305</v>
      </c>
    </row>
    <row r="7898" spans="4:11" x14ac:dyDescent="0.2">
      <c r="D7898" s="195" t="s">
        <v>444</v>
      </c>
      <c r="E7898" s="53" t="s">
        <v>38</v>
      </c>
      <c r="F7898" s="53" t="s">
        <v>146</v>
      </c>
      <c r="G7898" s="50" t="s">
        <v>138</v>
      </c>
      <c r="H7898" s="50" t="s">
        <v>144</v>
      </c>
      <c r="I7898" s="53">
        <v>47</v>
      </c>
      <c r="J7898" s="61">
        <v>1.04</v>
      </c>
      <c r="K7898" s="239">
        <f t="shared" si="418"/>
        <v>1.0017048245571791</v>
      </c>
    </row>
    <row r="7899" spans="4:11" x14ac:dyDescent="0.2">
      <c r="D7899" s="195" t="s">
        <v>444</v>
      </c>
      <c r="E7899" s="53" t="s">
        <v>38</v>
      </c>
      <c r="F7899" s="53" t="s">
        <v>146</v>
      </c>
      <c r="G7899" s="50" t="s">
        <v>138</v>
      </c>
      <c r="H7899" s="50" t="s">
        <v>144</v>
      </c>
      <c r="I7899" s="53">
        <v>50</v>
      </c>
      <c r="J7899" s="61">
        <v>1.42</v>
      </c>
      <c r="K7899" s="239">
        <f t="shared" si="418"/>
        <v>1.1359999999999999</v>
      </c>
    </row>
    <row r="7900" spans="4:11" x14ac:dyDescent="0.2">
      <c r="D7900" s="195" t="s">
        <v>444</v>
      </c>
      <c r="E7900" s="53" t="s">
        <v>38</v>
      </c>
      <c r="F7900" s="53" t="s">
        <v>146</v>
      </c>
      <c r="G7900" s="50" t="s">
        <v>138</v>
      </c>
      <c r="H7900" s="50" t="s">
        <v>144</v>
      </c>
      <c r="I7900" s="53">
        <v>47</v>
      </c>
      <c r="J7900" s="61">
        <v>1.2</v>
      </c>
      <c r="K7900" s="239">
        <f t="shared" si="418"/>
        <v>1.1558132591044374</v>
      </c>
    </row>
    <row r="7901" spans="4:11" x14ac:dyDescent="0.2">
      <c r="D7901" s="195" t="s">
        <v>444</v>
      </c>
      <c r="E7901" s="53" t="s">
        <v>38</v>
      </c>
      <c r="F7901" s="53" t="s">
        <v>146</v>
      </c>
      <c r="G7901" s="50" t="s">
        <v>138</v>
      </c>
      <c r="H7901" s="50" t="s">
        <v>144</v>
      </c>
      <c r="I7901" s="53">
        <v>64</v>
      </c>
      <c r="J7901" s="61">
        <v>3.04</v>
      </c>
      <c r="K7901" s="239">
        <f t="shared" si="418"/>
        <v>1.15966796875</v>
      </c>
    </row>
    <row r="7902" spans="4:11" x14ac:dyDescent="0.2">
      <c r="D7902" s="195" t="s">
        <v>444</v>
      </c>
      <c r="E7902" s="53" t="s">
        <v>38</v>
      </c>
      <c r="F7902" s="53" t="s">
        <v>146</v>
      </c>
      <c r="G7902" s="50" t="s">
        <v>138</v>
      </c>
      <c r="H7902" s="50" t="s">
        <v>144</v>
      </c>
      <c r="I7902" s="53">
        <v>52</v>
      </c>
      <c r="J7902" s="61">
        <v>1.71</v>
      </c>
      <c r="K7902" s="239">
        <f t="shared" si="418"/>
        <v>1.2161470186618115</v>
      </c>
    </row>
    <row r="7903" spans="4:11" x14ac:dyDescent="0.2">
      <c r="D7903" s="195" t="s">
        <v>444</v>
      </c>
      <c r="E7903" s="53" t="s">
        <v>38</v>
      </c>
      <c r="F7903" s="53" t="s">
        <v>146</v>
      </c>
      <c r="G7903" s="50" t="s">
        <v>138</v>
      </c>
      <c r="H7903" s="50" t="s">
        <v>144</v>
      </c>
      <c r="I7903" s="53">
        <v>49</v>
      </c>
      <c r="J7903" s="61">
        <v>1.4</v>
      </c>
      <c r="K7903" s="239">
        <f t="shared" si="418"/>
        <v>1.1899803653239722</v>
      </c>
    </row>
    <row r="7904" spans="4:11" x14ac:dyDescent="0.2">
      <c r="D7904" s="195" t="s">
        <v>444</v>
      </c>
      <c r="E7904" s="53" t="s">
        <v>38</v>
      </c>
      <c r="F7904" s="53" t="s">
        <v>146</v>
      </c>
      <c r="G7904" s="50" t="s">
        <v>138</v>
      </c>
      <c r="H7904" s="50" t="s">
        <v>144</v>
      </c>
      <c r="I7904" s="53">
        <v>49</v>
      </c>
      <c r="J7904" s="61">
        <v>1.33</v>
      </c>
      <c r="K7904" s="239">
        <f t="shared" si="418"/>
        <v>1.1304813470577735</v>
      </c>
    </row>
    <row r="7905" spans="4:11" x14ac:dyDescent="0.2">
      <c r="D7905" s="195" t="s">
        <v>444</v>
      </c>
      <c r="E7905" s="53" t="s">
        <v>38</v>
      </c>
      <c r="F7905" s="53" t="s">
        <v>146</v>
      </c>
      <c r="G7905" s="50" t="s">
        <v>138</v>
      </c>
      <c r="H7905" s="50" t="s">
        <v>144</v>
      </c>
      <c r="I7905" s="53">
        <v>50</v>
      </c>
      <c r="J7905" s="61">
        <v>1.31</v>
      </c>
      <c r="K7905" s="239">
        <f t="shared" si="418"/>
        <v>1.048</v>
      </c>
    </row>
    <row r="7906" spans="4:11" x14ac:dyDescent="0.2">
      <c r="D7906" s="195" t="s">
        <v>444</v>
      </c>
      <c r="E7906" s="53" t="s">
        <v>38</v>
      </c>
      <c r="F7906" s="53" t="s">
        <v>146</v>
      </c>
      <c r="G7906" s="50" t="s">
        <v>138</v>
      </c>
      <c r="H7906" s="50" t="s">
        <v>144</v>
      </c>
      <c r="I7906" s="53">
        <v>51</v>
      </c>
      <c r="J7906" s="61">
        <v>1.5</v>
      </c>
      <c r="K7906" s="239">
        <f t="shared" ref="K7906:K7969" si="419">IF(J7906="","",(J7906*100000)/(I7906^3))</f>
        <v>1.1307868014564535</v>
      </c>
    </row>
    <row r="7907" spans="4:11" x14ac:dyDescent="0.2">
      <c r="D7907" s="195" t="s">
        <v>444</v>
      </c>
      <c r="E7907" s="53" t="s">
        <v>38</v>
      </c>
      <c r="F7907" s="53" t="s">
        <v>146</v>
      </c>
      <c r="G7907" s="50" t="s">
        <v>138</v>
      </c>
      <c r="H7907" s="50" t="s">
        <v>144</v>
      </c>
      <c r="I7907" s="53">
        <v>48</v>
      </c>
      <c r="J7907" s="61">
        <v>1.39</v>
      </c>
      <c r="K7907" s="239">
        <f t="shared" si="419"/>
        <v>1.2568721064814814</v>
      </c>
    </row>
    <row r="7908" spans="4:11" x14ac:dyDescent="0.2">
      <c r="D7908" s="195" t="s">
        <v>444</v>
      </c>
      <c r="E7908" s="53" t="s">
        <v>38</v>
      </c>
      <c r="F7908" s="53" t="s">
        <v>146</v>
      </c>
      <c r="G7908" s="50" t="s">
        <v>138</v>
      </c>
      <c r="H7908" s="50" t="s">
        <v>144</v>
      </c>
      <c r="I7908" s="53">
        <v>46</v>
      </c>
      <c r="J7908" s="61">
        <v>1.52</v>
      </c>
      <c r="K7908" s="239">
        <f t="shared" si="419"/>
        <v>1.561601052025972</v>
      </c>
    </row>
    <row r="7909" spans="4:11" x14ac:dyDescent="0.2">
      <c r="D7909" s="195" t="s">
        <v>444</v>
      </c>
      <c r="E7909" s="53" t="s">
        <v>38</v>
      </c>
      <c r="F7909" s="53" t="s">
        <v>146</v>
      </c>
      <c r="G7909" s="50" t="s">
        <v>138</v>
      </c>
      <c r="H7909" s="50" t="s">
        <v>144</v>
      </c>
      <c r="I7909" s="53">
        <v>51</v>
      </c>
      <c r="J7909" s="61">
        <v>1.74</v>
      </c>
      <c r="K7909" s="239">
        <f t="shared" si="419"/>
        <v>1.311712689689486</v>
      </c>
    </row>
    <row r="7910" spans="4:11" x14ac:dyDescent="0.2">
      <c r="D7910" s="195" t="s">
        <v>444</v>
      </c>
      <c r="E7910" s="53" t="s">
        <v>38</v>
      </c>
      <c r="F7910" s="53" t="s">
        <v>146</v>
      </c>
      <c r="G7910" s="50" t="s">
        <v>138</v>
      </c>
      <c r="H7910" s="50" t="s">
        <v>144</v>
      </c>
      <c r="I7910" s="53">
        <v>47</v>
      </c>
      <c r="J7910" s="61">
        <v>1.1599999999999999</v>
      </c>
      <c r="K7910" s="239">
        <f t="shared" si="419"/>
        <v>1.1172861504676226</v>
      </c>
    </row>
    <row r="7911" spans="4:11" x14ac:dyDescent="0.2">
      <c r="D7911" s="195" t="s">
        <v>444</v>
      </c>
      <c r="E7911" s="53" t="s">
        <v>38</v>
      </c>
      <c r="F7911" s="53" t="s">
        <v>146</v>
      </c>
      <c r="G7911" s="50" t="s">
        <v>138</v>
      </c>
      <c r="H7911" s="50" t="s">
        <v>144</v>
      </c>
      <c r="I7911" s="53">
        <v>51</v>
      </c>
      <c r="J7911" s="61">
        <v>1.53</v>
      </c>
      <c r="K7911" s="239">
        <f t="shared" si="419"/>
        <v>1.1534025374855825</v>
      </c>
    </row>
    <row r="7912" spans="4:11" x14ac:dyDescent="0.2">
      <c r="D7912" s="195" t="s">
        <v>444</v>
      </c>
      <c r="E7912" s="53" t="s">
        <v>38</v>
      </c>
      <c r="F7912" s="53" t="s">
        <v>146</v>
      </c>
      <c r="G7912" s="50" t="s">
        <v>138</v>
      </c>
      <c r="H7912" s="50" t="s">
        <v>144</v>
      </c>
      <c r="I7912" s="53">
        <v>57</v>
      </c>
      <c r="J7912" s="61">
        <v>2.15</v>
      </c>
      <c r="K7912" s="239">
        <f t="shared" si="419"/>
        <v>1.1609510078674681</v>
      </c>
    </row>
    <row r="7913" spans="4:11" x14ac:dyDescent="0.2">
      <c r="D7913" s="195" t="s">
        <v>444</v>
      </c>
      <c r="E7913" s="53" t="s">
        <v>38</v>
      </c>
      <c r="F7913" s="53" t="s">
        <v>146</v>
      </c>
      <c r="G7913" s="50" t="s">
        <v>138</v>
      </c>
      <c r="H7913" s="50" t="s">
        <v>144</v>
      </c>
      <c r="I7913" s="53">
        <v>53</v>
      </c>
      <c r="J7913" s="61">
        <v>1.77</v>
      </c>
      <c r="K7913" s="239">
        <f t="shared" si="419"/>
        <v>1.1889009047737393</v>
      </c>
    </row>
    <row r="7914" spans="4:11" x14ac:dyDescent="0.2">
      <c r="D7914" s="195" t="s">
        <v>444</v>
      </c>
      <c r="E7914" s="53" t="s">
        <v>38</v>
      </c>
      <c r="F7914" s="53" t="s">
        <v>152</v>
      </c>
      <c r="G7914" s="50" t="s">
        <v>138</v>
      </c>
      <c r="H7914" s="50" t="s">
        <v>144</v>
      </c>
      <c r="I7914" s="53">
        <v>59</v>
      </c>
      <c r="J7914" s="61">
        <v>2.14</v>
      </c>
      <c r="K7914" s="239">
        <f t="shared" si="419"/>
        <v>1.0419760540269454</v>
      </c>
    </row>
    <row r="7915" spans="4:11" x14ac:dyDescent="0.2">
      <c r="D7915" s="195" t="s">
        <v>444</v>
      </c>
      <c r="E7915" s="53" t="s">
        <v>46</v>
      </c>
      <c r="F7915" s="53" t="s">
        <v>146</v>
      </c>
      <c r="G7915" s="50" t="s">
        <v>138</v>
      </c>
      <c r="H7915" s="50" t="s">
        <v>144</v>
      </c>
      <c r="I7915" s="53">
        <v>47</v>
      </c>
      <c r="J7915" s="61">
        <v>1.22</v>
      </c>
      <c r="K7915" s="239">
        <f t="shared" si="419"/>
        <v>1.1750768134228446</v>
      </c>
    </row>
    <row r="7916" spans="4:11" x14ac:dyDescent="0.2">
      <c r="D7916" s="195" t="s">
        <v>444</v>
      </c>
      <c r="E7916" s="53" t="s">
        <v>46</v>
      </c>
      <c r="F7916" s="53" t="s">
        <v>146</v>
      </c>
      <c r="G7916" s="50" t="s">
        <v>138</v>
      </c>
      <c r="H7916" s="50" t="s">
        <v>144</v>
      </c>
      <c r="I7916" s="53">
        <v>60</v>
      </c>
      <c r="J7916" s="61">
        <v>2.36</v>
      </c>
      <c r="K7916" s="239">
        <f t="shared" si="419"/>
        <v>1.0925925925925926</v>
      </c>
    </row>
    <row r="7917" spans="4:11" x14ac:dyDescent="0.2">
      <c r="D7917" s="195" t="s">
        <v>444</v>
      </c>
      <c r="E7917" s="53" t="s">
        <v>46</v>
      </c>
      <c r="F7917" s="53" t="s">
        <v>146</v>
      </c>
      <c r="G7917" s="50" t="s">
        <v>138</v>
      </c>
      <c r="H7917" s="50" t="s">
        <v>144</v>
      </c>
      <c r="I7917" s="53">
        <v>48</v>
      </c>
      <c r="J7917" s="61">
        <v>1.18</v>
      </c>
      <c r="K7917" s="239">
        <f t="shared" si="419"/>
        <v>1.0669849537037037</v>
      </c>
    </row>
    <row r="7918" spans="4:11" x14ac:dyDescent="0.2">
      <c r="D7918" s="195" t="s">
        <v>444</v>
      </c>
      <c r="E7918" s="53" t="s">
        <v>46</v>
      </c>
      <c r="F7918" s="53" t="s">
        <v>146</v>
      </c>
      <c r="G7918" s="50" t="s">
        <v>138</v>
      </c>
      <c r="H7918" s="50" t="s">
        <v>144</v>
      </c>
      <c r="I7918" s="53">
        <v>49</v>
      </c>
      <c r="J7918" s="61">
        <v>1.32</v>
      </c>
      <c r="K7918" s="239">
        <f t="shared" si="419"/>
        <v>1.1219814873054594</v>
      </c>
    </row>
    <row r="7919" spans="4:11" x14ac:dyDescent="0.2">
      <c r="D7919" s="195" t="s">
        <v>444</v>
      </c>
      <c r="E7919" s="53" t="s">
        <v>46</v>
      </c>
      <c r="F7919" s="53" t="s">
        <v>146</v>
      </c>
      <c r="G7919" s="50" t="s">
        <v>138</v>
      </c>
      <c r="H7919" s="50" t="s">
        <v>144</v>
      </c>
      <c r="I7919" s="53">
        <v>52</v>
      </c>
      <c r="J7919" s="61">
        <v>1.59</v>
      </c>
      <c r="K7919" s="239">
        <f t="shared" si="419"/>
        <v>1.1308033682294036</v>
      </c>
    </row>
    <row r="7920" spans="4:11" x14ac:dyDescent="0.2">
      <c r="D7920" s="195" t="s">
        <v>444</v>
      </c>
      <c r="E7920" s="53" t="s">
        <v>46</v>
      </c>
      <c r="F7920" s="53" t="s">
        <v>146</v>
      </c>
      <c r="G7920" s="50" t="s">
        <v>138</v>
      </c>
      <c r="H7920" s="50" t="s">
        <v>144</v>
      </c>
      <c r="I7920" s="53">
        <v>47</v>
      </c>
      <c r="J7920" s="61">
        <v>1.1299999999999999</v>
      </c>
      <c r="K7920" s="239">
        <f t="shared" si="419"/>
        <v>1.0883908189900118</v>
      </c>
    </row>
    <row r="7921" spans="4:11" x14ac:dyDescent="0.2">
      <c r="D7921" s="195" t="s">
        <v>444</v>
      </c>
      <c r="E7921" s="53" t="s">
        <v>46</v>
      </c>
      <c r="F7921" s="53" t="s">
        <v>146</v>
      </c>
      <c r="G7921" s="50" t="s">
        <v>138</v>
      </c>
      <c r="H7921" s="50" t="s">
        <v>144</v>
      </c>
      <c r="I7921" s="53">
        <v>53</v>
      </c>
      <c r="J7921" s="61">
        <v>1.71</v>
      </c>
      <c r="K7921" s="239">
        <f t="shared" si="419"/>
        <v>1.1485991791881889</v>
      </c>
    </row>
    <row r="7922" spans="4:11" x14ac:dyDescent="0.2">
      <c r="D7922" s="195" t="s">
        <v>444</v>
      </c>
      <c r="E7922" s="53" t="s">
        <v>34</v>
      </c>
      <c r="F7922" s="53" t="s">
        <v>146</v>
      </c>
      <c r="G7922" s="50" t="s">
        <v>138</v>
      </c>
      <c r="H7922" s="50" t="s">
        <v>144</v>
      </c>
      <c r="I7922" s="53">
        <v>62</v>
      </c>
      <c r="J7922" s="61">
        <v>2.87</v>
      </c>
      <c r="K7922" s="239">
        <f t="shared" si="419"/>
        <v>1.2042227518378035</v>
      </c>
    </row>
    <row r="7923" spans="4:11" x14ac:dyDescent="0.2">
      <c r="D7923" s="195" t="s">
        <v>444</v>
      </c>
      <c r="E7923" s="53" t="s">
        <v>54</v>
      </c>
      <c r="F7923" s="53" t="s">
        <v>146</v>
      </c>
      <c r="G7923" s="50" t="s">
        <v>138</v>
      </c>
      <c r="H7923" s="50" t="s">
        <v>144</v>
      </c>
      <c r="I7923" s="53">
        <v>44</v>
      </c>
      <c r="J7923" s="61">
        <v>0.96</v>
      </c>
      <c r="K7923" s="239">
        <f t="shared" si="419"/>
        <v>1.1269722013523666</v>
      </c>
    </row>
    <row r="7924" spans="4:11" x14ac:dyDescent="0.2">
      <c r="D7924" s="195" t="s">
        <v>444</v>
      </c>
      <c r="E7924" s="53" t="s">
        <v>54</v>
      </c>
      <c r="F7924" s="53" t="s">
        <v>146</v>
      </c>
      <c r="G7924" s="50" t="s">
        <v>138</v>
      </c>
      <c r="H7924" s="50" t="s">
        <v>144</v>
      </c>
      <c r="I7924" s="53">
        <v>48</v>
      </c>
      <c r="J7924" s="61">
        <v>1.38</v>
      </c>
      <c r="K7924" s="239">
        <f t="shared" si="419"/>
        <v>1.2478298611111112</v>
      </c>
    </row>
    <row r="7925" spans="4:11" x14ac:dyDescent="0.2">
      <c r="D7925" s="195" t="s">
        <v>444</v>
      </c>
      <c r="E7925" s="53" t="s">
        <v>54</v>
      </c>
      <c r="F7925" s="53" t="s">
        <v>146</v>
      </c>
      <c r="G7925" s="50" t="s">
        <v>138</v>
      </c>
      <c r="H7925" s="50" t="s">
        <v>144</v>
      </c>
      <c r="I7925" s="53">
        <v>53</v>
      </c>
      <c r="J7925" s="61">
        <v>1.72</v>
      </c>
      <c r="K7925" s="239">
        <f t="shared" si="419"/>
        <v>1.1553161334524473</v>
      </c>
    </row>
    <row r="7926" spans="4:11" x14ac:dyDescent="0.2">
      <c r="D7926" s="195" t="s">
        <v>444</v>
      </c>
      <c r="E7926" s="53" t="s">
        <v>54</v>
      </c>
      <c r="F7926" s="53" t="s">
        <v>146</v>
      </c>
      <c r="G7926" s="50" t="s">
        <v>138</v>
      </c>
      <c r="H7926" s="50" t="s">
        <v>144</v>
      </c>
      <c r="I7926" s="53">
        <v>53</v>
      </c>
      <c r="J7926" s="61">
        <v>1.65</v>
      </c>
      <c r="K7926" s="239">
        <f t="shared" si="419"/>
        <v>1.1082974536026384</v>
      </c>
    </row>
    <row r="7927" spans="4:11" x14ac:dyDescent="0.2">
      <c r="D7927" s="195" t="s">
        <v>444</v>
      </c>
      <c r="E7927" s="53" t="s">
        <v>54</v>
      </c>
      <c r="F7927" s="53" t="s">
        <v>146</v>
      </c>
      <c r="G7927" s="50" t="s">
        <v>138</v>
      </c>
      <c r="H7927" s="50" t="s">
        <v>144</v>
      </c>
      <c r="I7927" s="53">
        <v>50</v>
      </c>
      <c r="J7927" s="61">
        <v>1.41</v>
      </c>
      <c r="K7927" s="239">
        <f t="shared" si="419"/>
        <v>1.1279999999999999</v>
      </c>
    </row>
    <row r="7928" spans="4:11" x14ac:dyDescent="0.2">
      <c r="D7928" s="195" t="s">
        <v>444</v>
      </c>
      <c r="E7928" s="53" t="s">
        <v>54</v>
      </c>
      <c r="F7928" s="53" t="s">
        <v>146</v>
      </c>
      <c r="G7928" s="50" t="s">
        <v>138</v>
      </c>
      <c r="H7928" s="50" t="s">
        <v>144</v>
      </c>
      <c r="I7928" s="53">
        <v>44</v>
      </c>
      <c r="J7928" s="61">
        <v>0.7</v>
      </c>
      <c r="K7928" s="239">
        <f t="shared" si="419"/>
        <v>0.82175056348610065</v>
      </c>
    </row>
    <row r="7929" spans="4:11" x14ac:dyDescent="0.2">
      <c r="D7929" s="195" t="s">
        <v>444</v>
      </c>
      <c r="E7929" s="53" t="s">
        <v>54</v>
      </c>
      <c r="F7929" s="53" t="s">
        <v>146</v>
      </c>
      <c r="G7929" s="50" t="s">
        <v>138</v>
      </c>
      <c r="H7929" s="50" t="s">
        <v>144</v>
      </c>
      <c r="I7929" s="53">
        <v>53</v>
      </c>
      <c r="J7929" s="61">
        <v>1.7</v>
      </c>
      <c r="K7929" s="239">
        <f t="shared" si="419"/>
        <v>1.1418822249239304</v>
      </c>
    </row>
    <row r="7930" spans="4:11" x14ac:dyDescent="0.2">
      <c r="D7930" s="195" t="s">
        <v>444</v>
      </c>
      <c r="E7930" s="53" t="s">
        <v>54</v>
      </c>
      <c r="F7930" s="53" t="s">
        <v>146</v>
      </c>
      <c r="G7930" s="50" t="s">
        <v>138</v>
      </c>
      <c r="H7930" s="50" t="s">
        <v>144</v>
      </c>
      <c r="I7930" s="53">
        <v>48</v>
      </c>
      <c r="J7930" s="61">
        <v>1.48</v>
      </c>
      <c r="K7930" s="239">
        <f t="shared" si="419"/>
        <v>1.3382523148148149</v>
      </c>
    </row>
    <row r="7931" spans="4:11" x14ac:dyDescent="0.2">
      <c r="D7931" s="195" t="s">
        <v>445</v>
      </c>
      <c r="E7931" s="53" t="s">
        <v>15</v>
      </c>
      <c r="F7931" s="53" t="s">
        <v>146</v>
      </c>
      <c r="G7931" s="50" t="s">
        <v>138</v>
      </c>
      <c r="H7931" s="50" t="s">
        <v>144</v>
      </c>
      <c r="I7931" s="53">
        <v>68</v>
      </c>
      <c r="J7931" s="61">
        <v>2.94</v>
      </c>
      <c r="K7931" s="239">
        <f t="shared" si="419"/>
        <v>0.93501933645430491</v>
      </c>
    </row>
    <row r="7932" spans="4:11" x14ac:dyDescent="0.2">
      <c r="D7932" s="195" t="s">
        <v>445</v>
      </c>
      <c r="E7932" s="53" t="s">
        <v>15</v>
      </c>
      <c r="F7932" s="53" t="s">
        <v>146</v>
      </c>
      <c r="G7932" s="50" t="s">
        <v>138</v>
      </c>
      <c r="H7932" s="50" t="s">
        <v>144</v>
      </c>
      <c r="I7932" s="53">
        <v>67</v>
      </c>
      <c r="J7932" s="61">
        <v>2.97</v>
      </c>
      <c r="K7932" s="239">
        <f t="shared" si="419"/>
        <v>0.98748848761317054</v>
      </c>
    </row>
    <row r="7933" spans="4:11" x14ac:dyDescent="0.2">
      <c r="D7933" s="195" t="s">
        <v>445</v>
      </c>
      <c r="E7933" s="53" t="s">
        <v>15</v>
      </c>
      <c r="F7933" s="53" t="s">
        <v>146</v>
      </c>
      <c r="G7933" s="50" t="s">
        <v>138</v>
      </c>
      <c r="H7933" s="50" t="s">
        <v>144</v>
      </c>
      <c r="I7933" s="53">
        <v>67</v>
      </c>
      <c r="J7933" s="61">
        <v>2.96</v>
      </c>
      <c r="K7933" s="239">
        <f t="shared" si="419"/>
        <v>0.98416361055049995</v>
      </c>
    </row>
    <row r="7934" spans="4:11" x14ac:dyDescent="0.2">
      <c r="D7934" s="195" t="s">
        <v>445</v>
      </c>
      <c r="E7934" s="53" t="s">
        <v>15</v>
      </c>
      <c r="F7934" s="53" t="s">
        <v>146</v>
      </c>
      <c r="G7934" s="50" t="s">
        <v>138</v>
      </c>
      <c r="H7934" s="50" t="s">
        <v>144</v>
      </c>
      <c r="I7934" s="53">
        <v>56</v>
      </c>
      <c r="J7934" s="61">
        <v>1.69</v>
      </c>
      <c r="K7934" s="239">
        <f t="shared" si="419"/>
        <v>0.96232689504373181</v>
      </c>
    </row>
    <row r="7935" spans="4:11" x14ac:dyDescent="0.2">
      <c r="D7935" s="195" t="s">
        <v>445</v>
      </c>
      <c r="E7935" s="53" t="s">
        <v>15</v>
      </c>
      <c r="F7935" s="53" t="s">
        <v>146</v>
      </c>
      <c r="G7935" s="50" t="s">
        <v>138</v>
      </c>
      <c r="H7935" s="50" t="s">
        <v>144</v>
      </c>
      <c r="I7935" s="53">
        <v>69</v>
      </c>
      <c r="J7935" s="61">
        <v>2.99</v>
      </c>
      <c r="K7935" s="239">
        <f t="shared" si="419"/>
        <v>0.91017293285724288</v>
      </c>
    </row>
    <row r="7936" spans="4:11" x14ac:dyDescent="0.2">
      <c r="D7936" s="195" t="s">
        <v>445</v>
      </c>
      <c r="E7936" s="53" t="s">
        <v>15</v>
      </c>
      <c r="F7936" s="53" t="s">
        <v>146</v>
      </c>
      <c r="G7936" s="50" t="s">
        <v>138</v>
      </c>
      <c r="H7936" s="50" t="s">
        <v>144</v>
      </c>
      <c r="I7936" s="53">
        <v>65</v>
      </c>
      <c r="J7936" s="61">
        <v>2.93</v>
      </c>
      <c r="K7936" s="239">
        <f t="shared" si="419"/>
        <v>1.0669094219390078</v>
      </c>
    </row>
    <row r="7937" spans="4:11" x14ac:dyDescent="0.2">
      <c r="D7937" s="195" t="s">
        <v>445</v>
      </c>
      <c r="E7937" s="53" t="s">
        <v>15</v>
      </c>
      <c r="F7937" s="53" t="s">
        <v>152</v>
      </c>
      <c r="G7937" s="50" t="s">
        <v>138</v>
      </c>
      <c r="H7937" s="50" t="s">
        <v>148</v>
      </c>
      <c r="I7937" s="53">
        <v>95</v>
      </c>
      <c r="J7937" s="61">
        <v>7.18</v>
      </c>
      <c r="K7937" s="239">
        <f t="shared" si="419"/>
        <v>0.83743986003790638</v>
      </c>
    </row>
    <row r="7938" spans="4:11" x14ac:dyDescent="0.2">
      <c r="D7938" s="195" t="s">
        <v>445</v>
      </c>
      <c r="E7938" s="53" t="s">
        <v>15</v>
      </c>
      <c r="F7938" s="53" t="s">
        <v>152</v>
      </c>
      <c r="G7938" s="50" t="s">
        <v>138</v>
      </c>
      <c r="H7938" s="50" t="s">
        <v>148</v>
      </c>
      <c r="I7938" s="53">
        <v>74</v>
      </c>
      <c r="J7938" s="61">
        <v>3.12</v>
      </c>
      <c r="K7938" s="239">
        <f t="shared" si="419"/>
        <v>0.7699445245099007</v>
      </c>
    </row>
    <row r="7939" spans="4:11" x14ac:dyDescent="0.2">
      <c r="D7939" s="195" t="s">
        <v>445</v>
      </c>
      <c r="E7939" s="53" t="s">
        <v>58</v>
      </c>
      <c r="F7939" s="53" t="s">
        <v>146</v>
      </c>
      <c r="G7939" s="50" t="s">
        <v>138</v>
      </c>
      <c r="H7939" s="50" t="s">
        <v>144</v>
      </c>
      <c r="I7939" s="53">
        <v>66</v>
      </c>
      <c r="J7939" s="61">
        <v>3.49</v>
      </c>
      <c r="K7939" s="239">
        <f t="shared" si="419"/>
        <v>1.2139299329381974</v>
      </c>
    </row>
    <row r="7940" spans="4:11" x14ac:dyDescent="0.2">
      <c r="D7940" s="195" t="s">
        <v>445</v>
      </c>
      <c r="E7940" s="53" t="s">
        <v>58</v>
      </c>
      <c r="F7940" s="53" t="s">
        <v>146</v>
      </c>
      <c r="G7940" s="50" t="s">
        <v>138</v>
      </c>
      <c r="H7940" s="50" t="s">
        <v>144</v>
      </c>
      <c r="I7940" s="53">
        <v>55</v>
      </c>
      <c r="J7940" s="61">
        <v>2.0299999999999998</v>
      </c>
      <c r="K7940" s="239">
        <f t="shared" si="419"/>
        <v>1.220135236664162</v>
      </c>
    </row>
    <row r="7941" spans="4:11" x14ac:dyDescent="0.2">
      <c r="D7941" s="195" t="s">
        <v>445</v>
      </c>
      <c r="E7941" s="53" t="s">
        <v>58</v>
      </c>
      <c r="F7941" s="53" t="s">
        <v>146</v>
      </c>
      <c r="G7941" s="50" t="s">
        <v>138</v>
      </c>
      <c r="H7941" s="50" t="s">
        <v>144</v>
      </c>
      <c r="I7941" s="53">
        <v>61</v>
      </c>
      <c r="J7941" s="61">
        <v>2.65</v>
      </c>
      <c r="K7941" s="239">
        <f t="shared" si="419"/>
        <v>1.1674986012045061</v>
      </c>
    </row>
    <row r="7942" spans="4:11" x14ac:dyDescent="0.2">
      <c r="D7942" s="195" t="s">
        <v>445</v>
      </c>
      <c r="E7942" s="53" t="s">
        <v>58</v>
      </c>
      <c r="F7942" s="53" t="s">
        <v>146</v>
      </c>
      <c r="G7942" s="50" t="s">
        <v>138</v>
      </c>
      <c r="H7942" s="50" t="s">
        <v>148</v>
      </c>
      <c r="I7942" s="53">
        <v>72</v>
      </c>
      <c r="J7942" s="61">
        <v>3.61</v>
      </c>
      <c r="K7942" s="239">
        <f t="shared" si="419"/>
        <v>0.96718535665294925</v>
      </c>
    </row>
    <row r="7943" spans="4:11" x14ac:dyDescent="0.2">
      <c r="D7943" s="195" t="s">
        <v>445</v>
      </c>
      <c r="E7943" s="53" t="s">
        <v>8</v>
      </c>
      <c r="F7943" s="53" t="s">
        <v>146</v>
      </c>
      <c r="G7943" s="50" t="s">
        <v>138</v>
      </c>
      <c r="H7943" s="50" t="s">
        <v>144</v>
      </c>
      <c r="I7943" s="53">
        <v>55</v>
      </c>
      <c r="J7943" s="61">
        <v>2.0299999999999998</v>
      </c>
      <c r="K7943" s="239">
        <f t="shared" si="419"/>
        <v>1.220135236664162</v>
      </c>
    </row>
    <row r="7944" spans="4:11" x14ac:dyDescent="0.2">
      <c r="D7944" s="195" t="s">
        <v>445</v>
      </c>
      <c r="E7944" s="53" t="s">
        <v>8</v>
      </c>
      <c r="F7944" s="53" t="s">
        <v>146</v>
      </c>
      <c r="G7944" s="50" t="s">
        <v>138</v>
      </c>
      <c r="H7944" s="50" t="s">
        <v>144</v>
      </c>
      <c r="I7944" s="53">
        <v>53</v>
      </c>
      <c r="J7944" s="61">
        <v>1.7</v>
      </c>
      <c r="K7944" s="239">
        <f t="shared" si="419"/>
        <v>1.1418822249239304</v>
      </c>
    </row>
    <row r="7945" spans="4:11" x14ac:dyDescent="0.2">
      <c r="D7945" s="195" t="s">
        <v>445</v>
      </c>
      <c r="E7945" s="53" t="s">
        <v>8</v>
      </c>
      <c r="F7945" s="53" t="s">
        <v>146</v>
      </c>
      <c r="G7945" s="50" t="s">
        <v>138</v>
      </c>
      <c r="H7945" s="50" t="s">
        <v>144</v>
      </c>
      <c r="I7945" s="53">
        <v>55</v>
      </c>
      <c r="J7945" s="61">
        <v>2.0299999999999998</v>
      </c>
      <c r="K7945" s="239">
        <f t="shared" si="419"/>
        <v>1.220135236664162</v>
      </c>
    </row>
    <row r="7946" spans="4:11" x14ac:dyDescent="0.2">
      <c r="D7946" s="195" t="s">
        <v>445</v>
      </c>
      <c r="E7946" s="53" t="s">
        <v>8</v>
      </c>
      <c r="F7946" s="53" t="s">
        <v>146</v>
      </c>
      <c r="G7946" s="50" t="s">
        <v>138</v>
      </c>
      <c r="H7946" s="50" t="s">
        <v>144</v>
      </c>
      <c r="I7946" s="53">
        <v>62</v>
      </c>
      <c r="J7946" s="61">
        <v>2.81</v>
      </c>
      <c r="K7946" s="239">
        <f t="shared" si="419"/>
        <v>1.1790473632976401</v>
      </c>
    </row>
    <row r="7947" spans="4:11" x14ac:dyDescent="0.2">
      <c r="D7947" s="195" t="s">
        <v>445</v>
      </c>
      <c r="E7947" s="53" t="s">
        <v>8</v>
      </c>
      <c r="F7947" s="53" t="s">
        <v>146</v>
      </c>
      <c r="G7947" s="50" t="s">
        <v>138</v>
      </c>
      <c r="H7947" s="50" t="s">
        <v>144</v>
      </c>
      <c r="I7947" s="53">
        <v>61</v>
      </c>
      <c r="J7947" s="61">
        <v>2.61</v>
      </c>
      <c r="K7947" s="239">
        <f t="shared" si="419"/>
        <v>1.1498759808089665</v>
      </c>
    </row>
    <row r="7948" spans="4:11" x14ac:dyDescent="0.2">
      <c r="D7948" s="195" t="s">
        <v>445</v>
      </c>
      <c r="E7948" s="53" t="s">
        <v>8</v>
      </c>
      <c r="F7948" s="53" t="s">
        <v>146</v>
      </c>
      <c r="G7948" s="50" t="s">
        <v>138</v>
      </c>
      <c r="H7948" s="50" t="s">
        <v>144</v>
      </c>
      <c r="I7948" s="53">
        <v>52</v>
      </c>
      <c r="J7948" s="61">
        <v>1.75</v>
      </c>
      <c r="K7948" s="239">
        <f t="shared" si="419"/>
        <v>1.2445949021392808</v>
      </c>
    </row>
    <row r="7949" spans="4:11" x14ac:dyDescent="0.2">
      <c r="D7949" s="195" t="s">
        <v>445</v>
      </c>
      <c r="E7949" s="53" t="s">
        <v>8</v>
      </c>
      <c r="F7949" s="53" t="s">
        <v>146</v>
      </c>
      <c r="G7949" s="50" t="s">
        <v>138</v>
      </c>
      <c r="H7949" s="50" t="s">
        <v>144</v>
      </c>
      <c r="I7949" s="53">
        <v>57</v>
      </c>
      <c r="J7949" s="61">
        <v>2.2999999999999998</v>
      </c>
      <c r="K7949" s="239">
        <f t="shared" si="419"/>
        <v>1.2419475898117098</v>
      </c>
    </row>
    <row r="7950" spans="4:11" x14ac:dyDescent="0.2">
      <c r="D7950" s="195" t="s">
        <v>445</v>
      </c>
      <c r="E7950" s="53" t="s">
        <v>8</v>
      </c>
      <c r="F7950" s="53" t="s">
        <v>146</v>
      </c>
      <c r="G7950" s="50" t="s">
        <v>138</v>
      </c>
      <c r="H7950" s="50" t="s">
        <v>144</v>
      </c>
      <c r="I7950" s="53">
        <v>52</v>
      </c>
      <c r="J7950" s="61">
        <v>1.92</v>
      </c>
      <c r="K7950" s="239">
        <f t="shared" si="419"/>
        <v>1.3654984069185252</v>
      </c>
    </row>
    <row r="7951" spans="4:11" x14ac:dyDescent="0.2">
      <c r="D7951" s="195" t="s">
        <v>445</v>
      </c>
      <c r="E7951" s="53" t="s">
        <v>8</v>
      </c>
      <c r="F7951" s="53" t="s">
        <v>146</v>
      </c>
      <c r="G7951" s="50" t="s">
        <v>138</v>
      </c>
      <c r="H7951" s="50" t="s">
        <v>144</v>
      </c>
      <c r="I7951" s="53">
        <v>45</v>
      </c>
      <c r="J7951" s="61">
        <v>1.1599999999999999</v>
      </c>
      <c r="K7951" s="239">
        <f t="shared" si="419"/>
        <v>1.2729766803840876</v>
      </c>
    </row>
    <row r="7952" spans="4:11" x14ac:dyDescent="0.2">
      <c r="D7952" s="195" t="s">
        <v>445</v>
      </c>
      <c r="E7952" s="53" t="s">
        <v>8</v>
      </c>
      <c r="F7952" s="53" t="s">
        <v>146</v>
      </c>
      <c r="G7952" s="50" t="s">
        <v>138</v>
      </c>
      <c r="H7952" s="50" t="s">
        <v>144</v>
      </c>
      <c r="I7952" s="53">
        <v>50</v>
      </c>
      <c r="J7952" s="61">
        <v>1.56</v>
      </c>
      <c r="K7952" s="239">
        <f t="shared" si="419"/>
        <v>1.248</v>
      </c>
    </row>
    <row r="7953" spans="4:11" x14ac:dyDescent="0.2">
      <c r="D7953" s="195" t="s">
        <v>445</v>
      </c>
      <c r="E7953" s="53" t="s">
        <v>8</v>
      </c>
      <c r="F7953" s="53" t="s">
        <v>146</v>
      </c>
      <c r="G7953" s="50" t="s">
        <v>138</v>
      </c>
      <c r="H7953" s="50" t="s">
        <v>144</v>
      </c>
      <c r="I7953" s="53">
        <v>51</v>
      </c>
      <c r="J7953" s="61">
        <v>1.57</v>
      </c>
      <c r="K7953" s="239">
        <f t="shared" si="419"/>
        <v>1.183556852191088</v>
      </c>
    </row>
    <row r="7954" spans="4:11" x14ac:dyDescent="0.2">
      <c r="D7954" s="195" t="s">
        <v>445</v>
      </c>
      <c r="E7954" s="53" t="s">
        <v>8</v>
      </c>
      <c r="F7954" s="53" t="s">
        <v>146</v>
      </c>
      <c r="G7954" s="50" t="s">
        <v>138</v>
      </c>
      <c r="H7954" s="50" t="s">
        <v>144</v>
      </c>
      <c r="I7954" s="53">
        <v>49</v>
      </c>
      <c r="J7954" s="61">
        <v>1.47</v>
      </c>
      <c r="K7954" s="239">
        <f t="shared" si="419"/>
        <v>1.2494793835901707</v>
      </c>
    </row>
    <row r="7955" spans="4:11" x14ac:dyDescent="0.2">
      <c r="D7955" s="195" t="s">
        <v>445</v>
      </c>
      <c r="E7955" s="53" t="s">
        <v>8</v>
      </c>
      <c r="F7955" s="53" t="s">
        <v>146</v>
      </c>
      <c r="G7955" s="50" t="s">
        <v>138</v>
      </c>
      <c r="H7955" s="50" t="s">
        <v>144</v>
      </c>
      <c r="I7955" s="53">
        <v>53</v>
      </c>
      <c r="J7955" s="61">
        <v>1.91</v>
      </c>
      <c r="K7955" s="239">
        <f t="shared" si="419"/>
        <v>1.2829382644733571</v>
      </c>
    </row>
    <row r="7956" spans="4:11" x14ac:dyDescent="0.2">
      <c r="D7956" s="195" t="s">
        <v>445</v>
      </c>
      <c r="E7956" s="53" t="s">
        <v>8</v>
      </c>
      <c r="F7956" s="53" t="s">
        <v>146</v>
      </c>
      <c r="G7956" s="50" t="s">
        <v>138</v>
      </c>
      <c r="H7956" s="50" t="s">
        <v>144</v>
      </c>
      <c r="I7956" s="53">
        <v>48</v>
      </c>
      <c r="J7956" s="61">
        <v>1.37</v>
      </c>
      <c r="K7956" s="239">
        <f t="shared" si="419"/>
        <v>1.2387876157407407</v>
      </c>
    </row>
    <row r="7957" spans="4:11" x14ac:dyDescent="0.2">
      <c r="D7957" s="195" t="s">
        <v>445</v>
      </c>
      <c r="E7957" s="53" t="s">
        <v>8</v>
      </c>
      <c r="F7957" s="53" t="s">
        <v>152</v>
      </c>
      <c r="G7957" s="50" t="s">
        <v>138</v>
      </c>
      <c r="H7957" s="50" t="s">
        <v>148</v>
      </c>
      <c r="I7957" s="53">
        <v>93</v>
      </c>
      <c r="J7957" s="61">
        <v>8.4499999999999993</v>
      </c>
      <c r="K7957" s="239">
        <f t="shared" si="419"/>
        <v>1.0505285588364368</v>
      </c>
    </row>
    <row r="7958" spans="4:11" x14ac:dyDescent="0.2">
      <c r="D7958" s="195" t="s">
        <v>445</v>
      </c>
      <c r="E7958" s="53" t="s">
        <v>19</v>
      </c>
      <c r="F7958" s="53" t="s">
        <v>146</v>
      </c>
      <c r="G7958" s="50" t="s">
        <v>138</v>
      </c>
      <c r="H7958" s="50" t="s">
        <v>148</v>
      </c>
      <c r="I7958" s="53">
        <v>72</v>
      </c>
      <c r="J7958" s="61">
        <v>3.46</v>
      </c>
      <c r="K7958" s="239">
        <f t="shared" si="419"/>
        <v>0.92699759945130311</v>
      </c>
    </row>
    <row r="7959" spans="4:11" x14ac:dyDescent="0.2">
      <c r="D7959" s="195" t="s">
        <v>445</v>
      </c>
      <c r="E7959" s="53" t="s">
        <v>19</v>
      </c>
      <c r="F7959" s="53" t="s">
        <v>146</v>
      </c>
      <c r="G7959" s="50" t="s">
        <v>138</v>
      </c>
      <c r="H7959" s="50" t="s">
        <v>144</v>
      </c>
      <c r="I7959" s="53">
        <v>53</v>
      </c>
      <c r="J7959" s="61">
        <v>1.21</v>
      </c>
      <c r="K7959" s="239">
        <f t="shared" si="419"/>
        <v>0.81275146597526815</v>
      </c>
    </row>
    <row r="7960" spans="4:11" x14ac:dyDescent="0.2">
      <c r="D7960" s="195" t="s">
        <v>445</v>
      </c>
      <c r="E7960" s="53" t="s">
        <v>19</v>
      </c>
      <c r="F7960" s="53" t="s">
        <v>146</v>
      </c>
      <c r="G7960" s="50" t="s">
        <v>138</v>
      </c>
      <c r="H7960" s="50" t="s">
        <v>148</v>
      </c>
      <c r="I7960" s="53">
        <v>75</v>
      </c>
      <c r="J7960" s="61">
        <v>3.77</v>
      </c>
      <c r="K7960" s="239">
        <f t="shared" si="419"/>
        <v>0.89362962962962966</v>
      </c>
    </row>
    <row r="7961" spans="4:11" x14ac:dyDescent="0.2">
      <c r="D7961" s="195" t="s">
        <v>445</v>
      </c>
      <c r="E7961" s="53" t="s">
        <v>19</v>
      </c>
      <c r="F7961" s="53" t="s">
        <v>146</v>
      </c>
      <c r="G7961" s="50" t="s">
        <v>138</v>
      </c>
      <c r="H7961" s="50" t="s">
        <v>148</v>
      </c>
      <c r="I7961" s="53">
        <v>70</v>
      </c>
      <c r="J7961" s="61">
        <v>2.66</v>
      </c>
      <c r="K7961" s="239">
        <f t="shared" si="419"/>
        <v>0.77551020408163263</v>
      </c>
    </row>
    <row r="7962" spans="4:11" x14ac:dyDescent="0.2">
      <c r="D7962" s="195" t="s">
        <v>445</v>
      </c>
      <c r="E7962" s="53" t="s">
        <v>19</v>
      </c>
      <c r="F7962" s="53" t="s">
        <v>146</v>
      </c>
      <c r="G7962" s="50" t="s">
        <v>138</v>
      </c>
      <c r="H7962" s="50" t="s">
        <v>144</v>
      </c>
      <c r="I7962" s="53">
        <v>61</v>
      </c>
      <c r="J7962" s="61">
        <v>1.97</v>
      </c>
      <c r="K7962" s="239">
        <f t="shared" si="419"/>
        <v>0.86791405448033099</v>
      </c>
    </row>
    <row r="7963" spans="4:11" x14ac:dyDescent="0.2">
      <c r="D7963" s="195" t="s">
        <v>445</v>
      </c>
      <c r="E7963" s="53" t="s">
        <v>19</v>
      </c>
      <c r="F7963" s="53" t="s">
        <v>146</v>
      </c>
      <c r="G7963" s="50" t="s">
        <v>138</v>
      </c>
      <c r="H7963" s="50" t="s">
        <v>144</v>
      </c>
      <c r="I7963" s="53">
        <v>61</v>
      </c>
      <c r="J7963" s="61">
        <v>2.02</v>
      </c>
      <c r="K7963" s="239">
        <f t="shared" si="419"/>
        <v>0.88994232997475564</v>
      </c>
    </row>
    <row r="7964" spans="4:11" x14ac:dyDescent="0.2">
      <c r="D7964" s="195" t="s">
        <v>445</v>
      </c>
      <c r="E7964" s="53" t="s">
        <v>19</v>
      </c>
      <c r="F7964" s="53" t="s">
        <v>146</v>
      </c>
      <c r="G7964" s="50" t="s">
        <v>138</v>
      </c>
      <c r="H7964" s="50" t="s">
        <v>144</v>
      </c>
      <c r="I7964" s="53">
        <v>65</v>
      </c>
      <c r="J7964" s="61">
        <v>1.46</v>
      </c>
      <c r="K7964" s="239">
        <f t="shared" si="419"/>
        <v>0.53163404642694578</v>
      </c>
    </row>
    <row r="7965" spans="4:11" x14ac:dyDescent="0.2">
      <c r="D7965" s="195" t="s">
        <v>445</v>
      </c>
      <c r="E7965" s="53" t="s">
        <v>19</v>
      </c>
      <c r="F7965" s="53" t="s">
        <v>146</v>
      </c>
      <c r="G7965" s="50" t="s">
        <v>138</v>
      </c>
      <c r="H7965" s="50" t="s">
        <v>144</v>
      </c>
      <c r="I7965" s="53">
        <v>64</v>
      </c>
      <c r="J7965" s="61">
        <v>2.59</v>
      </c>
      <c r="K7965" s="239">
        <f t="shared" si="419"/>
        <v>0.988006591796875</v>
      </c>
    </row>
    <row r="7966" spans="4:11" x14ac:dyDescent="0.2">
      <c r="D7966" s="195" t="s">
        <v>445</v>
      </c>
      <c r="E7966" s="53" t="s">
        <v>19</v>
      </c>
      <c r="F7966" s="53" t="s">
        <v>146</v>
      </c>
      <c r="G7966" s="50" t="s">
        <v>138</v>
      </c>
      <c r="H7966" s="50" t="s">
        <v>144</v>
      </c>
      <c r="I7966" s="53">
        <v>54</v>
      </c>
      <c r="J7966" s="61">
        <v>1.58</v>
      </c>
      <c r="K7966" s="239">
        <f t="shared" si="419"/>
        <v>1.0034039526494944</v>
      </c>
    </row>
    <row r="7967" spans="4:11" x14ac:dyDescent="0.2">
      <c r="D7967" s="195" t="s">
        <v>445</v>
      </c>
      <c r="E7967" s="53" t="s">
        <v>19</v>
      </c>
      <c r="F7967" s="53" t="s">
        <v>146</v>
      </c>
      <c r="G7967" s="50" t="s">
        <v>138</v>
      </c>
      <c r="H7967" s="50" t="s">
        <v>144</v>
      </c>
      <c r="I7967" s="53">
        <v>66</v>
      </c>
      <c r="J7967" s="61">
        <v>2.99</v>
      </c>
      <c r="K7967" s="239">
        <f t="shared" si="419"/>
        <v>1.0400144697665359</v>
      </c>
    </row>
    <row r="7968" spans="4:11" x14ac:dyDescent="0.2">
      <c r="D7968" s="195" t="s">
        <v>445</v>
      </c>
      <c r="E7968" s="53" t="s">
        <v>19</v>
      </c>
      <c r="F7968" s="53" t="s">
        <v>146</v>
      </c>
      <c r="G7968" s="50" t="s">
        <v>138</v>
      </c>
      <c r="H7968" s="50" t="s">
        <v>144</v>
      </c>
      <c r="I7968" s="53">
        <v>65</v>
      </c>
      <c r="J7968" s="61">
        <v>3.15</v>
      </c>
      <c r="K7968" s="239">
        <f t="shared" si="419"/>
        <v>1.1470186618115612</v>
      </c>
    </row>
    <row r="7969" spans="4:11" x14ac:dyDescent="0.2">
      <c r="D7969" s="195" t="s">
        <v>445</v>
      </c>
      <c r="E7969" s="53" t="s">
        <v>19</v>
      </c>
      <c r="F7969" s="53" t="s">
        <v>146</v>
      </c>
      <c r="G7969" s="50" t="s">
        <v>138</v>
      </c>
      <c r="H7969" s="50" t="s">
        <v>144</v>
      </c>
      <c r="I7969" s="53">
        <v>56</v>
      </c>
      <c r="J7969" s="61">
        <v>1.44</v>
      </c>
      <c r="K7969" s="239">
        <f t="shared" si="419"/>
        <v>0.81997084548104959</v>
      </c>
    </row>
    <row r="7970" spans="4:11" x14ac:dyDescent="0.2">
      <c r="D7970" s="195" t="s">
        <v>445</v>
      </c>
      <c r="E7970" s="53" t="s">
        <v>19</v>
      </c>
      <c r="F7970" s="53" t="s">
        <v>146</v>
      </c>
      <c r="G7970" s="50" t="s">
        <v>138</v>
      </c>
      <c r="H7970" s="50" t="s">
        <v>144</v>
      </c>
      <c r="I7970" s="53">
        <v>59</v>
      </c>
      <c r="J7970" s="61">
        <v>2.4700000000000002</v>
      </c>
      <c r="K7970" s="239">
        <f t="shared" ref="K7970:K8025" si="420">IF(J7970="","",(J7970*100000)/(I7970^3))</f>
        <v>1.2026546044142781</v>
      </c>
    </row>
    <row r="7971" spans="4:11" x14ac:dyDescent="0.2">
      <c r="D7971" s="195" t="s">
        <v>445</v>
      </c>
      <c r="E7971" s="53" t="s">
        <v>19</v>
      </c>
      <c r="F7971" s="53" t="s">
        <v>146</v>
      </c>
      <c r="G7971" s="50" t="s">
        <v>138</v>
      </c>
      <c r="H7971" s="50" t="s">
        <v>144</v>
      </c>
      <c r="I7971" s="53">
        <v>58</v>
      </c>
      <c r="J7971" s="61">
        <v>2.1</v>
      </c>
      <c r="K7971" s="239">
        <f t="shared" si="420"/>
        <v>1.0763048915494691</v>
      </c>
    </row>
    <row r="7972" spans="4:11" x14ac:dyDescent="0.2">
      <c r="D7972" s="195" t="s">
        <v>445</v>
      </c>
      <c r="E7972" s="53" t="s">
        <v>19</v>
      </c>
      <c r="F7972" s="53" t="s">
        <v>146</v>
      </c>
      <c r="G7972" s="50" t="s">
        <v>138</v>
      </c>
      <c r="H7972" s="50" t="s">
        <v>144</v>
      </c>
      <c r="I7972" s="53">
        <v>69</v>
      </c>
      <c r="J7972" s="61">
        <v>3.66</v>
      </c>
      <c r="K7972" s="239">
        <f t="shared" si="420"/>
        <v>1.1141247271764243</v>
      </c>
    </row>
    <row r="7973" spans="4:11" x14ac:dyDescent="0.2">
      <c r="D7973" s="195" t="s">
        <v>445</v>
      </c>
      <c r="E7973" s="53" t="s">
        <v>19</v>
      </c>
      <c r="F7973" s="53" t="s">
        <v>146</v>
      </c>
      <c r="G7973" s="50" t="s">
        <v>138</v>
      </c>
      <c r="H7973" s="50" t="s">
        <v>144</v>
      </c>
      <c r="I7973" s="53">
        <v>64</v>
      </c>
      <c r="J7973" s="61">
        <v>3.05</v>
      </c>
      <c r="K7973" s="239">
        <f t="shared" si="420"/>
        <v>1.163482666015625</v>
      </c>
    </row>
    <row r="7974" spans="4:11" x14ac:dyDescent="0.2">
      <c r="D7974" s="195" t="s">
        <v>445</v>
      </c>
      <c r="E7974" s="53" t="s">
        <v>19</v>
      </c>
      <c r="F7974" s="53" t="s">
        <v>146</v>
      </c>
      <c r="G7974" s="50" t="s">
        <v>138</v>
      </c>
      <c r="H7974" s="50" t="s">
        <v>144</v>
      </c>
      <c r="I7974" s="53">
        <v>60</v>
      </c>
      <c r="J7974" s="61">
        <v>2.46</v>
      </c>
      <c r="K7974" s="239">
        <f t="shared" si="420"/>
        <v>1.1388888888888888</v>
      </c>
    </row>
    <row r="7975" spans="4:11" x14ac:dyDescent="0.2">
      <c r="D7975" s="195" t="s">
        <v>445</v>
      </c>
      <c r="E7975" s="53" t="s">
        <v>19</v>
      </c>
      <c r="F7975" s="53" t="s">
        <v>146</v>
      </c>
      <c r="G7975" s="50" t="s">
        <v>138</v>
      </c>
      <c r="H7975" s="50" t="s">
        <v>144</v>
      </c>
      <c r="I7975" s="53">
        <v>61</v>
      </c>
      <c r="J7975" s="61">
        <v>1.7</v>
      </c>
      <c r="K7975" s="239">
        <f t="shared" si="420"/>
        <v>0.7489613668104379</v>
      </c>
    </row>
    <row r="7976" spans="4:11" x14ac:dyDescent="0.2">
      <c r="D7976" s="195" t="s">
        <v>445</v>
      </c>
      <c r="E7976" s="53" t="s">
        <v>19</v>
      </c>
      <c r="F7976" s="53" t="s">
        <v>146</v>
      </c>
      <c r="G7976" s="50" t="s">
        <v>138</v>
      </c>
      <c r="H7976" s="50" t="s">
        <v>144</v>
      </c>
      <c r="I7976" s="53">
        <v>54</v>
      </c>
      <c r="J7976" s="61">
        <v>1.73</v>
      </c>
      <c r="K7976" s="239">
        <f t="shared" si="420"/>
        <v>1.0986638215719149</v>
      </c>
    </row>
    <row r="7977" spans="4:11" x14ac:dyDescent="0.2">
      <c r="D7977" s="195" t="s">
        <v>445</v>
      </c>
      <c r="E7977" s="53" t="s">
        <v>19</v>
      </c>
      <c r="F7977" s="53" t="s">
        <v>146</v>
      </c>
      <c r="G7977" s="50" t="s">
        <v>138</v>
      </c>
      <c r="H7977" s="50" t="s">
        <v>144</v>
      </c>
      <c r="I7977" s="53">
        <v>64</v>
      </c>
      <c r="J7977" s="61">
        <v>2.92</v>
      </c>
      <c r="K7977" s="239">
        <f t="shared" si="420"/>
        <v>1.1138916015625</v>
      </c>
    </row>
    <row r="7978" spans="4:11" x14ac:dyDescent="0.2">
      <c r="D7978" s="195" t="s">
        <v>445</v>
      </c>
      <c r="E7978" s="53" t="s">
        <v>19</v>
      </c>
      <c r="F7978" s="53" t="s">
        <v>146</v>
      </c>
      <c r="G7978" s="50" t="s">
        <v>138</v>
      </c>
      <c r="H7978" s="50" t="s">
        <v>144</v>
      </c>
      <c r="I7978" s="53">
        <v>56</v>
      </c>
      <c r="J7978" s="61">
        <v>1.86</v>
      </c>
      <c r="K7978" s="239">
        <f t="shared" si="420"/>
        <v>1.0591290087463556</v>
      </c>
    </row>
    <row r="7979" spans="4:11" x14ac:dyDescent="0.2">
      <c r="D7979" s="195" t="s">
        <v>445</v>
      </c>
      <c r="E7979" s="53" t="s">
        <v>19</v>
      </c>
      <c r="F7979" s="53" t="s">
        <v>146</v>
      </c>
      <c r="G7979" s="50" t="s">
        <v>138</v>
      </c>
      <c r="H7979" s="50" t="s">
        <v>144</v>
      </c>
      <c r="I7979" s="53">
        <v>54</v>
      </c>
      <c r="J7979" s="61">
        <v>1.84</v>
      </c>
      <c r="K7979" s="239">
        <f t="shared" si="420"/>
        <v>1.1685210587816899</v>
      </c>
    </row>
    <row r="7980" spans="4:11" x14ac:dyDescent="0.2">
      <c r="D7980" s="195" t="s">
        <v>445</v>
      </c>
      <c r="E7980" s="53" t="s">
        <v>19</v>
      </c>
      <c r="F7980" s="53" t="s">
        <v>146</v>
      </c>
      <c r="G7980" s="50" t="s">
        <v>138</v>
      </c>
      <c r="H7980" s="50" t="s">
        <v>144</v>
      </c>
      <c r="I7980" s="53">
        <v>61</v>
      </c>
      <c r="J7980" s="61">
        <v>2.71</v>
      </c>
      <c r="K7980" s="239">
        <f t="shared" si="420"/>
        <v>1.1939325317978158</v>
      </c>
    </row>
    <row r="7981" spans="4:11" x14ac:dyDescent="0.2">
      <c r="D7981" s="195" t="s">
        <v>445</v>
      </c>
      <c r="E7981" s="53" t="s">
        <v>19</v>
      </c>
      <c r="F7981" s="53" t="s">
        <v>146</v>
      </c>
      <c r="G7981" s="50" t="s">
        <v>138</v>
      </c>
      <c r="H7981" s="50" t="s">
        <v>144</v>
      </c>
      <c r="I7981" s="53">
        <v>53</v>
      </c>
      <c r="J7981" s="61">
        <v>1.73</v>
      </c>
      <c r="K7981" s="239">
        <f t="shared" si="420"/>
        <v>1.1620330877167058</v>
      </c>
    </row>
    <row r="7982" spans="4:11" x14ac:dyDescent="0.2">
      <c r="D7982" s="195" t="s">
        <v>445</v>
      </c>
      <c r="E7982" s="53" t="s">
        <v>19</v>
      </c>
      <c r="F7982" s="53" t="s">
        <v>152</v>
      </c>
      <c r="G7982" s="50" t="s">
        <v>138</v>
      </c>
      <c r="H7982" s="50" t="s">
        <v>148</v>
      </c>
      <c r="I7982" s="53">
        <v>95</v>
      </c>
      <c r="J7982" s="61">
        <v>7.31</v>
      </c>
      <c r="K7982" s="239">
        <f t="shared" si="420"/>
        <v>0.85260242017786847</v>
      </c>
    </row>
    <row r="7983" spans="4:11" x14ac:dyDescent="0.2">
      <c r="D7983" s="195" t="s">
        <v>445</v>
      </c>
      <c r="E7983" s="53" t="s">
        <v>19</v>
      </c>
      <c r="F7983" s="53" t="s">
        <v>152</v>
      </c>
      <c r="G7983" s="50" t="s">
        <v>138</v>
      </c>
      <c r="H7983" s="50" t="s">
        <v>148</v>
      </c>
      <c r="I7983" s="53">
        <v>86</v>
      </c>
      <c r="J7983" s="61">
        <v>6.44</v>
      </c>
      <c r="K7983" s="239">
        <f t="shared" si="420"/>
        <v>1.0124894663362973</v>
      </c>
    </row>
    <row r="7984" spans="4:11" x14ac:dyDescent="0.2">
      <c r="D7984" s="195" t="s">
        <v>445</v>
      </c>
      <c r="E7984" s="53" t="s">
        <v>19</v>
      </c>
      <c r="F7984" s="53" t="s">
        <v>152</v>
      </c>
      <c r="G7984" s="50" t="s">
        <v>138</v>
      </c>
      <c r="H7984" s="50" t="s">
        <v>148</v>
      </c>
      <c r="I7984" s="53">
        <v>90</v>
      </c>
      <c r="J7984" s="61">
        <v>8.6300000000000008</v>
      </c>
      <c r="K7984" s="239">
        <f t="shared" si="420"/>
        <v>1.1838134430727025</v>
      </c>
    </row>
    <row r="7985" spans="4:11" x14ac:dyDescent="0.2">
      <c r="D7985" s="195" t="s">
        <v>445</v>
      </c>
      <c r="E7985" s="53" t="s">
        <v>19</v>
      </c>
      <c r="F7985" s="53" t="s">
        <v>152</v>
      </c>
      <c r="G7985" s="50" t="s">
        <v>138</v>
      </c>
      <c r="H7985" s="50" t="s">
        <v>148</v>
      </c>
      <c r="I7985" s="53">
        <v>89</v>
      </c>
      <c r="J7985" s="61">
        <v>7.8</v>
      </c>
      <c r="K7985" s="239">
        <f t="shared" si="420"/>
        <v>1.1064316303270072</v>
      </c>
    </row>
    <row r="7986" spans="4:11" x14ac:dyDescent="0.2">
      <c r="D7986" s="195" t="s">
        <v>445</v>
      </c>
      <c r="E7986" s="53" t="s">
        <v>64</v>
      </c>
      <c r="F7986" s="53" t="s">
        <v>146</v>
      </c>
      <c r="G7986" s="50" t="s">
        <v>138</v>
      </c>
      <c r="H7986" s="50" t="s">
        <v>144</v>
      </c>
      <c r="I7986" s="53">
        <v>49</v>
      </c>
      <c r="J7986" s="61">
        <v>0.96</v>
      </c>
      <c r="K7986" s="239">
        <f t="shared" si="420"/>
        <v>0.81598653622215234</v>
      </c>
    </row>
    <row r="7987" spans="4:11" x14ac:dyDescent="0.2">
      <c r="D7987" s="195" t="s">
        <v>445</v>
      </c>
      <c r="E7987" s="53" t="s">
        <v>64</v>
      </c>
      <c r="F7987" s="53" t="s">
        <v>146</v>
      </c>
      <c r="G7987" s="50" t="s">
        <v>138</v>
      </c>
      <c r="H7987" s="50" t="s">
        <v>144</v>
      </c>
      <c r="I7987" s="53">
        <v>53</v>
      </c>
      <c r="J7987" s="61">
        <v>0.97</v>
      </c>
      <c r="K7987" s="239">
        <f t="shared" si="420"/>
        <v>0.65154456363306623</v>
      </c>
    </row>
    <row r="7988" spans="4:11" x14ac:dyDescent="0.2">
      <c r="D7988" s="195" t="s">
        <v>445</v>
      </c>
      <c r="E7988" s="53" t="s">
        <v>64</v>
      </c>
      <c r="F7988" s="53" t="s">
        <v>146</v>
      </c>
      <c r="G7988" s="50" t="s">
        <v>138</v>
      </c>
      <c r="H7988" s="50" t="s">
        <v>144</v>
      </c>
      <c r="I7988" s="53">
        <v>61</v>
      </c>
      <c r="J7988" s="61">
        <v>2.63</v>
      </c>
      <c r="K7988" s="239">
        <f t="shared" si="420"/>
        <v>1.1586872910067363</v>
      </c>
    </row>
    <row r="7989" spans="4:11" x14ac:dyDescent="0.2">
      <c r="D7989" s="195" t="s">
        <v>445</v>
      </c>
      <c r="E7989" s="53" t="s">
        <v>64</v>
      </c>
      <c r="F7989" s="53" t="s">
        <v>146</v>
      </c>
      <c r="G7989" s="50" t="s">
        <v>138</v>
      </c>
      <c r="H7989" s="50" t="s">
        <v>144</v>
      </c>
      <c r="I7989" s="53">
        <v>66</v>
      </c>
      <c r="J7989" s="61">
        <v>1.97</v>
      </c>
      <c r="K7989" s="239">
        <f t="shared" si="420"/>
        <v>0.6852269248963464</v>
      </c>
    </row>
    <row r="7990" spans="4:11" x14ac:dyDescent="0.2">
      <c r="D7990" s="195" t="s">
        <v>445</v>
      </c>
      <c r="E7990" s="53" t="s">
        <v>64</v>
      </c>
      <c r="F7990" s="53" t="s">
        <v>146</v>
      </c>
      <c r="G7990" s="50" t="s">
        <v>138</v>
      </c>
      <c r="H7990" s="50" t="s">
        <v>144</v>
      </c>
      <c r="I7990" s="53">
        <v>59</v>
      </c>
      <c r="J7990" s="61">
        <v>1.26</v>
      </c>
      <c r="K7990" s="239">
        <f t="shared" si="420"/>
        <v>0.61349991966072481</v>
      </c>
    </row>
    <row r="7991" spans="4:11" x14ac:dyDescent="0.2">
      <c r="D7991" s="195" t="s">
        <v>445</v>
      </c>
      <c r="E7991" s="53" t="s">
        <v>64</v>
      </c>
      <c r="F7991" s="53" t="s">
        <v>146</v>
      </c>
      <c r="G7991" s="50" t="s">
        <v>138</v>
      </c>
      <c r="H7991" s="50" t="s">
        <v>144</v>
      </c>
      <c r="I7991" s="53">
        <v>62</v>
      </c>
      <c r="J7991" s="61">
        <v>2.42</v>
      </c>
      <c r="K7991" s="239">
        <f t="shared" si="420"/>
        <v>1.0154073377865798</v>
      </c>
    </row>
    <row r="7992" spans="4:11" x14ac:dyDescent="0.2">
      <c r="D7992" s="195" t="s">
        <v>445</v>
      </c>
      <c r="E7992" s="53" t="s">
        <v>64</v>
      </c>
      <c r="F7992" s="53" t="s">
        <v>146</v>
      </c>
      <c r="G7992" s="50" t="s">
        <v>138</v>
      </c>
      <c r="H7992" s="50" t="s">
        <v>144</v>
      </c>
      <c r="I7992" s="53">
        <v>58</v>
      </c>
      <c r="J7992" s="61">
        <v>1.62</v>
      </c>
      <c r="K7992" s="239">
        <f t="shared" si="420"/>
        <v>0.83029234490959036</v>
      </c>
    </row>
    <row r="7993" spans="4:11" x14ac:dyDescent="0.2">
      <c r="D7993" s="195" t="s">
        <v>445</v>
      </c>
      <c r="E7993" s="53" t="s">
        <v>64</v>
      </c>
      <c r="F7993" s="53" t="s">
        <v>146</v>
      </c>
      <c r="G7993" s="50" t="s">
        <v>138</v>
      </c>
      <c r="H7993" s="50" t="s">
        <v>144</v>
      </c>
      <c r="I7993" s="53">
        <v>62</v>
      </c>
      <c r="J7993" s="61">
        <v>3.41</v>
      </c>
      <c r="K7993" s="239">
        <f t="shared" si="420"/>
        <v>1.4308012486992716</v>
      </c>
    </row>
    <row r="7994" spans="4:11" x14ac:dyDescent="0.2">
      <c r="D7994" s="195" t="s">
        <v>445</v>
      </c>
      <c r="E7994" s="53" t="s">
        <v>64</v>
      </c>
      <c r="F7994" s="53" t="s">
        <v>146</v>
      </c>
      <c r="G7994" s="50" t="s">
        <v>138</v>
      </c>
      <c r="H7994" s="50" t="s">
        <v>144</v>
      </c>
      <c r="I7994" s="53">
        <v>50</v>
      </c>
      <c r="J7994" s="61">
        <v>1.6</v>
      </c>
      <c r="K7994" s="239">
        <f t="shared" si="420"/>
        <v>1.28</v>
      </c>
    </row>
    <row r="7995" spans="4:11" x14ac:dyDescent="0.2">
      <c r="D7995" s="195" t="s">
        <v>445</v>
      </c>
      <c r="E7995" s="53" t="s">
        <v>64</v>
      </c>
      <c r="F7995" s="53" t="s">
        <v>152</v>
      </c>
      <c r="G7995" s="50" t="s">
        <v>138</v>
      </c>
      <c r="H7995" s="50" t="s">
        <v>148</v>
      </c>
      <c r="I7995" s="53">
        <v>77</v>
      </c>
      <c r="J7995" s="61">
        <v>2.82</v>
      </c>
      <c r="K7995" s="239">
        <f t="shared" si="420"/>
        <v>0.61769904913774032</v>
      </c>
    </row>
    <row r="7996" spans="4:11" x14ac:dyDescent="0.2">
      <c r="D7996" s="195" t="s">
        <v>445</v>
      </c>
      <c r="E7996" s="53" t="s">
        <v>64</v>
      </c>
      <c r="F7996" s="53" t="s">
        <v>152</v>
      </c>
      <c r="G7996" s="50" t="s">
        <v>138</v>
      </c>
      <c r="H7996" s="50" t="s">
        <v>148</v>
      </c>
      <c r="I7996" s="53">
        <v>69</v>
      </c>
      <c r="J7996" s="61">
        <v>3.86</v>
      </c>
      <c r="K7996" s="239">
        <f t="shared" si="420"/>
        <v>1.1750058598090158</v>
      </c>
    </row>
    <row r="7997" spans="4:11" x14ac:dyDescent="0.2">
      <c r="D7997" s="195"/>
      <c r="E7997" s="53" t="s">
        <v>135</v>
      </c>
      <c r="F7997" s="53" t="s">
        <v>132</v>
      </c>
      <c r="G7997" s="50" t="s">
        <v>133</v>
      </c>
      <c r="H7997" s="50" t="s">
        <v>134</v>
      </c>
      <c r="I7997" s="53"/>
      <c r="K7997" s="239" t="str">
        <f t="shared" si="420"/>
        <v/>
      </c>
    </row>
    <row r="7998" spans="4:11" x14ac:dyDescent="0.2">
      <c r="D7998" s="195"/>
      <c r="E7998" s="53" t="s">
        <v>135</v>
      </c>
      <c r="F7998" s="53" t="s">
        <v>132</v>
      </c>
      <c r="G7998" s="50" t="s">
        <v>133</v>
      </c>
      <c r="H7998" s="50" t="s">
        <v>134</v>
      </c>
      <c r="I7998" s="53"/>
      <c r="K7998" s="239" t="str">
        <f t="shared" si="420"/>
        <v/>
      </c>
    </row>
    <row r="7999" spans="4:11" x14ac:dyDescent="0.2">
      <c r="D7999" s="195"/>
      <c r="E7999" s="53" t="s">
        <v>135</v>
      </c>
      <c r="F7999" s="53" t="s">
        <v>132</v>
      </c>
      <c r="G7999" s="50" t="s">
        <v>133</v>
      </c>
      <c r="H7999" s="50" t="s">
        <v>134</v>
      </c>
      <c r="I7999" s="53"/>
      <c r="K7999" s="239" t="str">
        <f t="shared" si="420"/>
        <v/>
      </c>
    </row>
    <row r="8000" spans="4:11" x14ac:dyDescent="0.2">
      <c r="D8000" s="195"/>
      <c r="E8000" s="53" t="s">
        <v>135</v>
      </c>
      <c r="F8000" s="53" t="s">
        <v>132</v>
      </c>
      <c r="G8000" s="50" t="s">
        <v>133</v>
      </c>
      <c r="H8000" s="50" t="s">
        <v>134</v>
      </c>
      <c r="I8000" s="53"/>
      <c r="K8000" s="239" t="str">
        <f t="shared" si="420"/>
        <v/>
      </c>
    </row>
    <row r="8001" spans="4:11" x14ac:dyDescent="0.2">
      <c r="D8001" s="195"/>
      <c r="E8001" s="53" t="s">
        <v>135</v>
      </c>
      <c r="F8001" s="53" t="s">
        <v>132</v>
      </c>
      <c r="G8001" s="50" t="s">
        <v>133</v>
      </c>
      <c r="H8001" s="50" t="s">
        <v>134</v>
      </c>
      <c r="I8001" s="53"/>
      <c r="K8001" s="239" t="str">
        <f t="shared" si="420"/>
        <v/>
      </c>
    </row>
    <row r="8002" spans="4:11" x14ac:dyDescent="0.2">
      <c r="D8002" s="195"/>
      <c r="E8002" s="53" t="s">
        <v>135</v>
      </c>
      <c r="F8002" s="53" t="s">
        <v>132</v>
      </c>
      <c r="G8002" s="50" t="s">
        <v>133</v>
      </c>
      <c r="H8002" s="50" t="s">
        <v>134</v>
      </c>
      <c r="I8002" s="53"/>
      <c r="K8002" s="239" t="str">
        <f t="shared" si="420"/>
        <v/>
      </c>
    </row>
    <row r="8003" spans="4:11" x14ac:dyDescent="0.2">
      <c r="D8003" s="195"/>
      <c r="E8003" s="53" t="s">
        <v>135</v>
      </c>
      <c r="F8003" s="53" t="s">
        <v>132</v>
      </c>
      <c r="G8003" s="50" t="s">
        <v>133</v>
      </c>
      <c r="H8003" s="50" t="s">
        <v>134</v>
      </c>
      <c r="I8003" s="53"/>
      <c r="K8003" s="239" t="str">
        <f t="shared" si="420"/>
        <v/>
      </c>
    </row>
    <row r="8004" spans="4:11" x14ac:dyDescent="0.2">
      <c r="D8004" s="195"/>
      <c r="E8004" s="53" t="s">
        <v>135</v>
      </c>
      <c r="F8004" s="53" t="s">
        <v>132</v>
      </c>
      <c r="G8004" s="50" t="s">
        <v>133</v>
      </c>
      <c r="H8004" s="50" t="s">
        <v>134</v>
      </c>
      <c r="I8004" s="53"/>
      <c r="K8004" s="239" t="str">
        <f t="shared" si="420"/>
        <v/>
      </c>
    </row>
    <row r="8005" spans="4:11" x14ac:dyDescent="0.2">
      <c r="D8005" s="195"/>
      <c r="E8005" s="53" t="s">
        <v>135</v>
      </c>
      <c r="F8005" s="53" t="s">
        <v>132</v>
      </c>
      <c r="G8005" s="50" t="s">
        <v>133</v>
      </c>
      <c r="H8005" s="50" t="s">
        <v>134</v>
      </c>
      <c r="I8005" s="53"/>
      <c r="K8005" s="239" t="str">
        <f t="shared" si="420"/>
        <v/>
      </c>
    </row>
    <row r="8006" spans="4:11" x14ac:dyDescent="0.2">
      <c r="D8006" s="195"/>
      <c r="E8006" s="53" t="s">
        <v>135</v>
      </c>
      <c r="F8006" s="53" t="s">
        <v>132</v>
      </c>
      <c r="G8006" s="50" t="s">
        <v>133</v>
      </c>
      <c r="H8006" s="50" t="s">
        <v>134</v>
      </c>
      <c r="I8006" s="53"/>
      <c r="K8006" s="239" t="str">
        <f t="shared" si="420"/>
        <v/>
      </c>
    </row>
    <row r="8007" spans="4:11" x14ac:dyDescent="0.2">
      <c r="D8007" s="195"/>
      <c r="E8007" s="53" t="s">
        <v>135</v>
      </c>
      <c r="F8007" s="53" t="s">
        <v>132</v>
      </c>
      <c r="G8007" s="50" t="s">
        <v>133</v>
      </c>
      <c r="H8007" s="50" t="s">
        <v>134</v>
      </c>
      <c r="I8007" s="53"/>
      <c r="K8007" s="239" t="str">
        <f t="shared" si="420"/>
        <v/>
      </c>
    </row>
    <row r="8008" spans="4:11" x14ac:dyDescent="0.2">
      <c r="D8008" s="195"/>
      <c r="E8008" s="53" t="s">
        <v>135</v>
      </c>
      <c r="F8008" s="53" t="s">
        <v>132</v>
      </c>
      <c r="G8008" s="50" t="s">
        <v>133</v>
      </c>
      <c r="H8008" s="50" t="s">
        <v>134</v>
      </c>
      <c r="I8008" s="53"/>
      <c r="K8008" s="239" t="str">
        <f t="shared" si="420"/>
        <v/>
      </c>
    </row>
    <row r="8009" spans="4:11" x14ac:dyDescent="0.2">
      <c r="D8009" s="195"/>
      <c r="E8009" s="53" t="s">
        <v>135</v>
      </c>
      <c r="F8009" s="53" t="s">
        <v>132</v>
      </c>
      <c r="G8009" s="50" t="s">
        <v>133</v>
      </c>
      <c r="H8009" s="50" t="s">
        <v>134</v>
      </c>
      <c r="I8009" s="53"/>
      <c r="K8009" s="239" t="str">
        <f t="shared" si="420"/>
        <v/>
      </c>
    </row>
    <row r="8010" spans="4:11" x14ac:dyDescent="0.2">
      <c r="D8010" s="195"/>
      <c r="E8010" s="53" t="s">
        <v>135</v>
      </c>
      <c r="F8010" s="53" t="s">
        <v>132</v>
      </c>
      <c r="G8010" s="50" t="s">
        <v>133</v>
      </c>
      <c r="H8010" s="50" t="s">
        <v>134</v>
      </c>
      <c r="I8010" s="53"/>
      <c r="K8010" s="239" t="str">
        <f t="shared" si="420"/>
        <v/>
      </c>
    </row>
    <row r="8011" spans="4:11" x14ac:dyDescent="0.2">
      <c r="D8011" s="195"/>
      <c r="E8011" s="53" t="s">
        <v>135</v>
      </c>
      <c r="F8011" s="53" t="s">
        <v>132</v>
      </c>
      <c r="G8011" s="50" t="s">
        <v>133</v>
      </c>
      <c r="H8011" s="50" t="s">
        <v>134</v>
      </c>
      <c r="I8011" s="53"/>
      <c r="K8011" s="239" t="str">
        <f t="shared" si="420"/>
        <v/>
      </c>
    </row>
    <row r="8012" spans="4:11" x14ac:dyDescent="0.2">
      <c r="D8012" s="195"/>
      <c r="E8012" s="53" t="s">
        <v>135</v>
      </c>
      <c r="F8012" s="53" t="s">
        <v>132</v>
      </c>
      <c r="G8012" s="50" t="s">
        <v>133</v>
      </c>
      <c r="H8012" s="50" t="s">
        <v>134</v>
      </c>
      <c r="I8012" s="53"/>
      <c r="K8012" s="239" t="str">
        <f t="shared" si="420"/>
        <v/>
      </c>
    </row>
    <row r="8013" spans="4:11" x14ac:dyDescent="0.2">
      <c r="D8013" s="195"/>
      <c r="E8013" s="53" t="s">
        <v>135</v>
      </c>
      <c r="F8013" s="53" t="s">
        <v>132</v>
      </c>
      <c r="G8013" s="50" t="s">
        <v>133</v>
      </c>
      <c r="H8013" s="50" t="s">
        <v>134</v>
      </c>
      <c r="I8013" s="53"/>
      <c r="K8013" s="239" t="str">
        <f t="shared" si="420"/>
        <v/>
      </c>
    </row>
    <row r="8014" spans="4:11" x14ac:dyDescent="0.2">
      <c r="D8014" s="195"/>
      <c r="E8014" s="53" t="s">
        <v>135</v>
      </c>
      <c r="F8014" s="53" t="s">
        <v>132</v>
      </c>
      <c r="G8014" s="50" t="s">
        <v>133</v>
      </c>
      <c r="H8014" s="50" t="s">
        <v>134</v>
      </c>
      <c r="I8014" s="53"/>
      <c r="K8014" s="239" t="str">
        <f t="shared" si="420"/>
        <v/>
      </c>
    </row>
    <row r="8015" spans="4:11" x14ac:dyDescent="0.2">
      <c r="D8015" s="195"/>
      <c r="E8015" s="53" t="s">
        <v>135</v>
      </c>
      <c r="F8015" s="53" t="s">
        <v>132</v>
      </c>
      <c r="G8015" s="50" t="s">
        <v>133</v>
      </c>
      <c r="H8015" s="50" t="s">
        <v>134</v>
      </c>
      <c r="I8015" s="53"/>
      <c r="K8015" s="239" t="str">
        <f t="shared" si="420"/>
        <v/>
      </c>
    </row>
    <row r="8016" spans="4:11" x14ac:dyDescent="0.2">
      <c r="D8016" s="195"/>
      <c r="E8016" s="53" t="s">
        <v>135</v>
      </c>
      <c r="F8016" s="53" t="s">
        <v>132</v>
      </c>
      <c r="G8016" s="50" t="s">
        <v>133</v>
      </c>
      <c r="H8016" s="50" t="s">
        <v>134</v>
      </c>
      <c r="I8016" s="53"/>
      <c r="K8016" s="239" t="str">
        <f t="shared" si="420"/>
        <v/>
      </c>
    </row>
    <row r="8017" spans="4:11" x14ac:dyDescent="0.2">
      <c r="D8017" s="195"/>
      <c r="E8017" s="53" t="s">
        <v>135</v>
      </c>
      <c r="F8017" s="53" t="s">
        <v>132</v>
      </c>
      <c r="G8017" s="50" t="s">
        <v>133</v>
      </c>
      <c r="H8017" s="50" t="s">
        <v>134</v>
      </c>
      <c r="I8017" s="53"/>
      <c r="K8017" s="239" t="str">
        <f t="shared" si="420"/>
        <v/>
      </c>
    </row>
    <row r="8018" spans="4:11" x14ac:dyDescent="0.2">
      <c r="D8018" s="195"/>
      <c r="E8018" s="53" t="s">
        <v>135</v>
      </c>
      <c r="F8018" s="53" t="s">
        <v>132</v>
      </c>
      <c r="G8018" s="50" t="s">
        <v>133</v>
      </c>
      <c r="H8018" s="50" t="s">
        <v>134</v>
      </c>
      <c r="I8018" s="53"/>
      <c r="K8018" s="239" t="str">
        <f t="shared" si="420"/>
        <v/>
      </c>
    </row>
    <row r="8019" spans="4:11" x14ac:dyDescent="0.2">
      <c r="D8019" s="195"/>
      <c r="E8019" s="53" t="s">
        <v>135</v>
      </c>
      <c r="F8019" s="53" t="s">
        <v>132</v>
      </c>
      <c r="G8019" s="50" t="s">
        <v>133</v>
      </c>
      <c r="H8019" s="50" t="s">
        <v>134</v>
      </c>
      <c r="I8019" s="53"/>
      <c r="K8019" s="239" t="str">
        <f t="shared" si="420"/>
        <v/>
      </c>
    </row>
    <row r="8020" spans="4:11" x14ac:dyDescent="0.2">
      <c r="D8020" s="195"/>
      <c r="E8020" s="53" t="s">
        <v>135</v>
      </c>
      <c r="F8020" s="53" t="s">
        <v>132</v>
      </c>
      <c r="G8020" s="50" t="s">
        <v>133</v>
      </c>
      <c r="H8020" s="50" t="s">
        <v>134</v>
      </c>
      <c r="I8020" s="53"/>
      <c r="K8020" s="239" t="str">
        <f t="shared" si="420"/>
        <v/>
      </c>
    </row>
    <row r="8021" spans="4:11" x14ac:dyDescent="0.2">
      <c r="D8021" s="195"/>
      <c r="E8021" s="53" t="s">
        <v>135</v>
      </c>
      <c r="F8021" s="53" t="s">
        <v>132</v>
      </c>
      <c r="G8021" s="50" t="s">
        <v>133</v>
      </c>
      <c r="H8021" s="50" t="s">
        <v>134</v>
      </c>
      <c r="I8021" s="53"/>
      <c r="K8021" s="239" t="str">
        <f t="shared" si="420"/>
        <v/>
      </c>
    </row>
    <row r="8022" spans="4:11" x14ac:dyDescent="0.2">
      <c r="D8022" s="195"/>
      <c r="E8022" s="53" t="s">
        <v>135</v>
      </c>
      <c r="F8022" s="53" t="s">
        <v>132</v>
      </c>
      <c r="G8022" s="50" t="s">
        <v>133</v>
      </c>
      <c r="H8022" s="50" t="s">
        <v>134</v>
      </c>
      <c r="I8022" s="53"/>
      <c r="K8022" s="239" t="str">
        <f t="shared" si="420"/>
        <v/>
      </c>
    </row>
    <row r="8023" spans="4:11" x14ac:dyDescent="0.2">
      <c r="D8023" s="195"/>
      <c r="E8023" s="53" t="s">
        <v>135</v>
      </c>
      <c r="F8023" s="53" t="s">
        <v>132</v>
      </c>
      <c r="G8023" s="50" t="s">
        <v>133</v>
      </c>
      <c r="H8023" s="50" t="s">
        <v>134</v>
      </c>
      <c r="I8023" s="53"/>
      <c r="K8023" s="239" t="str">
        <f t="shared" si="420"/>
        <v/>
      </c>
    </row>
    <row r="8024" spans="4:11" x14ac:dyDescent="0.2">
      <c r="D8024" s="195"/>
      <c r="E8024" s="53" t="s">
        <v>135</v>
      </c>
      <c r="F8024" s="53" t="s">
        <v>132</v>
      </c>
      <c r="G8024" s="50" t="s">
        <v>133</v>
      </c>
      <c r="H8024" s="50" t="s">
        <v>134</v>
      </c>
      <c r="I8024" s="53"/>
      <c r="K8024" s="239" t="str">
        <f t="shared" si="420"/>
        <v/>
      </c>
    </row>
    <row r="8025" spans="4:11" x14ac:dyDescent="0.2">
      <c r="D8025" s="195"/>
      <c r="E8025" s="53" t="s">
        <v>135</v>
      </c>
      <c r="F8025" s="53" t="s">
        <v>132</v>
      </c>
      <c r="G8025" s="50" t="s">
        <v>133</v>
      </c>
      <c r="H8025" s="50" t="s">
        <v>134</v>
      </c>
      <c r="I8025" s="53"/>
      <c r="K8025" s="239" t="str">
        <f t="shared" si="420"/>
        <v/>
      </c>
    </row>
    <row r="8026" spans="4:11" x14ac:dyDescent="0.2">
      <c r="D8026" s="195"/>
      <c r="E8026" s="53" t="s">
        <v>135</v>
      </c>
      <c r="F8026" s="53" t="s">
        <v>132</v>
      </c>
      <c r="G8026" s="50" t="s">
        <v>133</v>
      </c>
      <c r="H8026" s="50" t="s">
        <v>134</v>
      </c>
      <c r="I8026" s="53"/>
    </row>
    <row r="8027" spans="4:11" x14ac:dyDescent="0.2">
      <c r="D8027" s="195"/>
      <c r="E8027" s="53" t="s">
        <v>135</v>
      </c>
      <c r="F8027" s="53" t="s">
        <v>132</v>
      </c>
      <c r="G8027" s="50" t="s">
        <v>133</v>
      </c>
      <c r="H8027" s="50" t="s">
        <v>134</v>
      </c>
      <c r="I8027" s="53"/>
    </row>
    <row r="8028" spans="4:11" x14ac:dyDescent="0.2">
      <c r="D8028" s="195"/>
      <c r="E8028" s="53" t="s">
        <v>135</v>
      </c>
      <c r="F8028" s="53" t="s">
        <v>132</v>
      </c>
      <c r="G8028" s="50" t="s">
        <v>133</v>
      </c>
      <c r="H8028" s="50" t="s">
        <v>134</v>
      </c>
      <c r="I8028" s="53"/>
    </row>
    <row r="8029" spans="4:11" x14ac:dyDescent="0.2">
      <c r="D8029" s="195"/>
      <c r="E8029" s="53" t="s">
        <v>135</v>
      </c>
      <c r="F8029" s="53" t="s">
        <v>132</v>
      </c>
      <c r="G8029" s="50" t="s">
        <v>133</v>
      </c>
      <c r="H8029" s="50" t="s">
        <v>134</v>
      </c>
      <c r="I8029" s="53"/>
    </row>
    <row r="8030" spans="4:11" x14ac:dyDescent="0.2">
      <c r="D8030" s="195"/>
      <c r="E8030" s="53" t="s">
        <v>135</v>
      </c>
      <c r="F8030" s="53" t="s">
        <v>132</v>
      </c>
      <c r="G8030" s="50" t="s">
        <v>133</v>
      </c>
      <c r="H8030" s="50" t="s">
        <v>134</v>
      </c>
      <c r="I8030" s="53"/>
    </row>
    <row r="8031" spans="4:11" x14ac:dyDescent="0.2">
      <c r="D8031" s="195"/>
      <c r="E8031" s="53" t="s">
        <v>135</v>
      </c>
      <c r="F8031" s="53" t="s">
        <v>132</v>
      </c>
      <c r="G8031" s="50" t="s">
        <v>133</v>
      </c>
      <c r="H8031" s="50" t="s">
        <v>134</v>
      </c>
      <c r="I8031" s="53"/>
    </row>
    <row r="8032" spans="4:11" x14ac:dyDescent="0.2">
      <c r="D8032" s="195"/>
      <c r="E8032" s="53" t="s">
        <v>135</v>
      </c>
      <c r="F8032" s="53" t="s">
        <v>132</v>
      </c>
      <c r="G8032" s="50" t="s">
        <v>133</v>
      </c>
      <c r="H8032" s="50" t="s">
        <v>134</v>
      </c>
      <c r="I8032" s="53"/>
    </row>
    <row r="8033" spans="4:9" x14ac:dyDescent="0.2">
      <c r="D8033" s="195"/>
      <c r="E8033" s="53" t="s">
        <v>135</v>
      </c>
      <c r="F8033" s="53" t="s">
        <v>132</v>
      </c>
      <c r="G8033" s="50" t="s">
        <v>133</v>
      </c>
      <c r="H8033" s="50" t="s">
        <v>134</v>
      </c>
      <c r="I8033" s="53"/>
    </row>
    <row r="8034" spans="4:9" x14ac:dyDescent="0.2">
      <c r="D8034" s="195"/>
      <c r="E8034" s="53" t="s">
        <v>135</v>
      </c>
      <c r="F8034" s="53" t="s">
        <v>132</v>
      </c>
      <c r="G8034" s="50" t="s">
        <v>133</v>
      </c>
      <c r="H8034" s="50" t="s">
        <v>134</v>
      </c>
      <c r="I8034" s="53"/>
    </row>
    <row r="8035" spans="4:9" x14ac:dyDescent="0.2">
      <c r="D8035" s="195"/>
      <c r="E8035" s="53" t="s">
        <v>135</v>
      </c>
      <c r="F8035" s="53" t="s">
        <v>132</v>
      </c>
      <c r="G8035" s="50" t="s">
        <v>133</v>
      </c>
      <c r="H8035" s="50" t="s">
        <v>134</v>
      </c>
      <c r="I8035" s="53"/>
    </row>
    <row r="8036" spans="4:9" x14ac:dyDescent="0.2">
      <c r="D8036" s="195"/>
      <c r="E8036" s="53" t="s">
        <v>135</v>
      </c>
      <c r="F8036" s="53" t="s">
        <v>132</v>
      </c>
      <c r="G8036" s="50" t="s">
        <v>133</v>
      </c>
      <c r="H8036" s="50" t="s">
        <v>134</v>
      </c>
      <c r="I8036" s="53"/>
    </row>
    <row r="8037" spans="4:9" x14ac:dyDescent="0.2">
      <c r="D8037" s="195"/>
      <c r="E8037" s="53" t="s">
        <v>135</v>
      </c>
      <c r="F8037" s="53" t="s">
        <v>132</v>
      </c>
      <c r="G8037" s="50" t="s">
        <v>133</v>
      </c>
      <c r="H8037" s="50" t="s">
        <v>134</v>
      </c>
      <c r="I8037" s="53"/>
    </row>
    <row r="8038" spans="4:9" x14ac:dyDescent="0.2">
      <c r="D8038" s="195"/>
      <c r="E8038" s="53" t="s">
        <v>135</v>
      </c>
      <c r="F8038" s="53" t="s">
        <v>132</v>
      </c>
      <c r="G8038" s="50" t="s">
        <v>133</v>
      </c>
      <c r="H8038" s="50" t="s">
        <v>134</v>
      </c>
      <c r="I8038" s="53"/>
    </row>
    <row r="8039" spans="4:9" x14ac:dyDescent="0.2">
      <c r="D8039" s="195"/>
      <c r="E8039" s="53" t="s">
        <v>135</v>
      </c>
      <c r="F8039" s="53" t="s">
        <v>132</v>
      </c>
      <c r="G8039" s="50" t="s">
        <v>133</v>
      </c>
      <c r="H8039" s="50" t="s">
        <v>134</v>
      </c>
      <c r="I8039" s="53"/>
    </row>
    <row r="8040" spans="4:9" x14ac:dyDescent="0.2">
      <c r="D8040" s="195"/>
      <c r="E8040" s="53" t="s">
        <v>135</v>
      </c>
      <c r="F8040" s="53" t="s">
        <v>132</v>
      </c>
      <c r="G8040" s="50" t="s">
        <v>133</v>
      </c>
      <c r="H8040" s="50" t="s">
        <v>134</v>
      </c>
      <c r="I8040" s="53"/>
    </row>
    <row r="8041" spans="4:9" x14ac:dyDescent="0.2">
      <c r="D8041" s="195"/>
      <c r="E8041" s="53" t="s">
        <v>135</v>
      </c>
      <c r="F8041" s="53" t="s">
        <v>132</v>
      </c>
      <c r="G8041" s="50" t="s">
        <v>133</v>
      </c>
      <c r="H8041" s="50" t="s">
        <v>134</v>
      </c>
      <c r="I8041" s="53"/>
    </row>
    <row r="8042" spans="4:9" x14ac:dyDescent="0.2">
      <c r="D8042" s="195"/>
      <c r="E8042" s="53" t="s">
        <v>135</v>
      </c>
      <c r="F8042" s="53" t="s">
        <v>132</v>
      </c>
      <c r="G8042" s="50" t="s">
        <v>133</v>
      </c>
      <c r="H8042" s="50" t="s">
        <v>134</v>
      </c>
      <c r="I8042" s="53"/>
    </row>
    <row r="8043" spans="4:9" x14ac:dyDescent="0.2">
      <c r="D8043" s="195"/>
      <c r="E8043" s="53" t="s">
        <v>135</v>
      </c>
      <c r="F8043" s="53" t="s">
        <v>132</v>
      </c>
      <c r="G8043" s="50" t="s">
        <v>133</v>
      </c>
      <c r="H8043" s="50" t="s">
        <v>134</v>
      </c>
      <c r="I8043" s="53"/>
    </row>
    <row r="8044" spans="4:9" x14ac:dyDescent="0.2">
      <c r="D8044" s="195"/>
      <c r="E8044" s="53" t="s">
        <v>135</v>
      </c>
      <c r="F8044" s="53" t="s">
        <v>132</v>
      </c>
      <c r="G8044" s="50" t="s">
        <v>133</v>
      </c>
      <c r="H8044" s="50" t="s">
        <v>134</v>
      </c>
      <c r="I8044" s="53"/>
    </row>
    <row r="8045" spans="4:9" x14ac:dyDescent="0.2">
      <c r="D8045" s="195"/>
      <c r="E8045" s="53" t="s">
        <v>135</v>
      </c>
      <c r="F8045" s="53" t="s">
        <v>132</v>
      </c>
      <c r="G8045" s="50" t="s">
        <v>133</v>
      </c>
      <c r="H8045" s="50" t="s">
        <v>134</v>
      </c>
      <c r="I8045" s="53"/>
    </row>
    <row r="8046" spans="4:9" x14ac:dyDescent="0.2">
      <c r="D8046" s="195"/>
      <c r="E8046" s="53" t="s">
        <v>135</v>
      </c>
      <c r="F8046" s="53" t="s">
        <v>132</v>
      </c>
      <c r="G8046" s="50" t="s">
        <v>133</v>
      </c>
      <c r="H8046" s="50" t="s">
        <v>134</v>
      </c>
      <c r="I8046" s="53"/>
    </row>
    <row r="8047" spans="4:9" x14ac:dyDescent="0.2">
      <c r="D8047" s="195"/>
      <c r="E8047" s="53" t="s">
        <v>135</v>
      </c>
      <c r="F8047" s="53" t="s">
        <v>132</v>
      </c>
      <c r="G8047" s="50" t="s">
        <v>133</v>
      </c>
      <c r="H8047" s="50" t="s">
        <v>134</v>
      </c>
      <c r="I8047" s="53"/>
    </row>
    <row r="8048" spans="4:9" x14ac:dyDescent="0.2">
      <c r="D8048" s="195"/>
      <c r="E8048" s="53" t="s">
        <v>135</v>
      </c>
      <c r="F8048" s="53" t="s">
        <v>132</v>
      </c>
      <c r="G8048" s="50" t="s">
        <v>133</v>
      </c>
      <c r="H8048" s="50" t="s">
        <v>134</v>
      </c>
      <c r="I8048" s="53"/>
    </row>
    <row r="8049" spans="4:9" x14ac:dyDescent="0.2">
      <c r="D8049" s="195"/>
      <c r="E8049" s="53" t="s">
        <v>135</v>
      </c>
      <c r="F8049" s="53" t="s">
        <v>132</v>
      </c>
      <c r="G8049" s="50" t="s">
        <v>133</v>
      </c>
      <c r="H8049" s="50" t="s">
        <v>134</v>
      </c>
      <c r="I8049" s="53"/>
    </row>
    <row r="8050" spans="4:9" x14ac:dyDescent="0.2">
      <c r="D8050" s="195"/>
      <c r="E8050" s="53" t="s">
        <v>135</v>
      </c>
      <c r="F8050" s="53" t="s">
        <v>132</v>
      </c>
      <c r="G8050" s="50" t="s">
        <v>133</v>
      </c>
      <c r="H8050" s="50" t="s">
        <v>134</v>
      </c>
      <c r="I8050" s="53"/>
    </row>
    <row r="8051" spans="4:9" x14ac:dyDescent="0.2">
      <c r="D8051" s="195"/>
      <c r="E8051" s="53" t="s">
        <v>135</v>
      </c>
      <c r="F8051" s="53" t="s">
        <v>132</v>
      </c>
      <c r="G8051" s="50" t="s">
        <v>133</v>
      </c>
      <c r="H8051" s="50" t="s">
        <v>134</v>
      </c>
      <c r="I8051" s="53"/>
    </row>
    <row r="8052" spans="4:9" x14ac:dyDescent="0.2">
      <c r="D8052" s="195"/>
      <c r="E8052" s="53" t="s">
        <v>135</v>
      </c>
      <c r="F8052" s="53" t="s">
        <v>132</v>
      </c>
      <c r="G8052" s="50" t="s">
        <v>133</v>
      </c>
      <c r="H8052" s="50" t="s">
        <v>134</v>
      </c>
      <c r="I8052" s="53"/>
    </row>
    <row r="8053" spans="4:9" x14ac:dyDescent="0.2">
      <c r="D8053" s="195"/>
      <c r="E8053" s="53" t="s">
        <v>135</v>
      </c>
      <c r="F8053" s="53" t="s">
        <v>132</v>
      </c>
      <c r="G8053" s="50" t="s">
        <v>133</v>
      </c>
      <c r="H8053" s="50" t="s">
        <v>134</v>
      </c>
      <c r="I8053" s="53"/>
    </row>
    <row r="8054" spans="4:9" x14ac:dyDescent="0.2">
      <c r="D8054" s="195"/>
      <c r="E8054" s="53" t="s">
        <v>135</v>
      </c>
      <c r="F8054" s="53" t="s">
        <v>132</v>
      </c>
      <c r="G8054" s="50" t="s">
        <v>133</v>
      </c>
      <c r="H8054" s="50" t="s">
        <v>134</v>
      </c>
      <c r="I8054" s="53"/>
    </row>
    <row r="8055" spans="4:9" x14ac:dyDescent="0.2">
      <c r="D8055" s="195"/>
      <c r="E8055" s="53" t="s">
        <v>135</v>
      </c>
      <c r="F8055" s="53" t="s">
        <v>132</v>
      </c>
      <c r="G8055" s="50" t="s">
        <v>133</v>
      </c>
      <c r="H8055" s="50" t="s">
        <v>134</v>
      </c>
      <c r="I8055" s="53"/>
    </row>
    <row r="8056" spans="4:9" x14ac:dyDescent="0.2">
      <c r="D8056" s="195"/>
      <c r="E8056" s="53" t="s">
        <v>135</v>
      </c>
      <c r="F8056" s="53" t="s">
        <v>132</v>
      </c>
      <c r="G8056" s="50" t="s">
        <v>133</v>
      </c>
      <c r="H8056" s="50" t="s">
        <v>134</v>
      </c>
      <c r="I8056" s="53"/>
    </row>
    <row r="8057" spans="4:9" x14ac:dyDescent="0.2">
      <c r="D8057" s="195"/>
      <c r="E8057" s="53" t="s">
        <v>135</v>
      </c>
      <c r="F8057" s="53" t="s">
        <v>132</v>
      </c>
      <c r="G8057" s="50" t="s">
        <v>133</v>
      </c>
      <c r="H8057" s="50" t="s">
        <v>134</v>
      </c>
      <c r="I8057" s="53"/>
    </row>
    <row r="8058" spans="4:9" x14ac:dyDescent="0.2">
      <c r="D8058" s="195"/>
      <c r="E8058" s="53" t="s">
        <v>135</v>
      </c>
      <c r="F8058" s="53" t="s">
        <v>132</v>
      </c>
      <c r="G8058" s="50" t="s">
        <v>133</v>
      </c>
      <c r="H8058" s="50" t="s">
        <v>134</v>
      </c>
      <c r="I8058" s="53"/>
    </row>
    <row r="8059" spans="4:9" x14ac:dyDescent="0.2">
      <c r="D8059" s="195"/>
      <c r="E8059" s="53" t="s">
        <v>135</v>
      </c>
      <c r="F8059" s="53" t="s">
        <v>132</v>
      </c>
      <c r="G8059" s="50" t="s">
        <v>133</v>
      </c>
      <c r="H8059" s="50" t="s">
        <v>134</v>
      </c>
      <c r="I8059" s="53"/>
    </row>
    <row r="8060" spans="4:9" x14ac:dyDescent="0.2">
      <c r="D8060" s="195"/>
      <c r="E8060" s="53" t="s">
        <v>135</v>
      </c>
      <c r="F8060" s="53" t="s">
        <v>132</v>
      </c>
      <c r="G8060" s="50" t="s">
        <v>133</v>
      </c>
      <c r="H8060" s="50" t="s">
        <v>134</v>
      </c>
      <c r="I8060" s="53"/>
    </row>
    <row r="8061" spans="4:9" x14ac:dyDescent="0.2">
      <c r="D8061" s="195"/>
      <c r="E8061" s="53" t="s">
        <v>135</v>
      </c>
      <c r="F8061" s="53" t="s">
        <v>132</v>
      </c>
      <c r="G8061" s="50" t="s">
        <v>133</v>
      </c>
      <c r="H8061" s="50" t="s">
        <v>134</v>
      </c>
      <c r="I8061" s="53"/>
    </row>
    <row r="8062" spans="4:9" x14ac:dyDescent="0.2">
      <c r="D8062" s="195"/>
      <c r="E8062" s="53" t="s">
        <v>135</v>
      </c>
      <c r="F8062" s="53" t="s">
        <v>132</v>
      </c>
      <c r="G8062" s="50" t="s">
        <v>133</v>
      </c>
      <c r="H8062" s="50" t="s">
        <v>134</v>
      </c>
      <c r="I8062" s="53"/>
    </row>
    <row r="8063" spans="4:9" x14ac:dyDescent="0.2">
      <c r="D8063" s="195"/>
      <c r="E8063" s="53" t="s">
        <v>135</v>
      </c>
      <c r="F8063" s="53" t="s">
        <v>132</v>
      </c>
      <c r="G8063" s="50" t="s">
        <v>133</v>
      </c>
      <c r="H8063" s="50" t="s">
        <v>134</v>
      </c>
      <c r="I8063" s="53"/>
    </row>
    <row r="8064" spans="4:9" x14ac:dyDescent="0.2">
      <c r="D8064" s="195"/>
      <c r="E8064" s="53" t="s">
        <v>135</v>
      </c>
      <c r="F8064" s="53" t="s">
        <v>132</v>
      </c>
      <c r="G8064" s="50" t="s">
        <v>133</v>
      </c>
      <c r="H8064" s="50" t="s">
        <v>134</v>
      </c>
      <c r="I8064" s="53"/>
    </row>
    <row r="8065" spans="4:9" x14ac:dyDescent="0.2">
      <c r="D8065" s="195"/>
      <c r="E8065" s="53" t="s">
        <v>135</v>
      </c>
      <c r="F8065" s="53" t="s">
        <v>132</v>
      </c>
      <c r="G8065" s="50" t="s">
        <v>133</v>
      </c>
      <c r="H8065" s="50" t="s">
        <v>134</v>
      </c>
      <c r="I8065" s="53"/>
    </row>
    <row r="8066" spans="4:9" x14ac:dyDescent="0.2">
      <c r="D8066" s="195"/>
      <c r="E8066" s="53" t="s">
        <v>135</v>
      </c>
      <c r="F8066" s="53" t="s">
        <v>132</v>
      </c>
      <c r="G8066" s="50" t="s">
        <v>133</v>
      </c>
      <c r="H8066" s="50" t="s">
        <v>134</v>
      </c>
      <c r="I8066" s="53"/>
    </row>
    <row r="8067" spans="4:9" x14ac:dyDescent="0.2">
      <c r="D8067" s="195"/>
      <c r="E8067" s="53" t="s">
        <v>135</v>
      </c>
      <c r="F8067" s="53" t="s">
        <v>132</v>
      </c>
      <c r="G8067" s="50" t="s">
        <v>133</v>
      </c>
      <c r="H8067" s="50" t="s">
        <v>134</v>
      </c>
      <c r="I8067" s="53"/>
    </row>
    <row r="8068" spans="4:9" x14ac:dyDescent="0.2">
      <c r="D8068" s="195"/>
      <c r="E8068" s="53" t="s">
        <v>135</v>
      </c>
      <c r="F8068" s="53" t="s">
        <v>132</v>
      </c>
      <c r="G8068" s="50" t="s">
        <v>133</v>
      </c>
      <c r="H8068" s="50" t="s">
        <v>134</v>
      </c>
      <c r="I8068" s="53"/>
    </row>
    <row r="8069" spans="4:9" x14ac:dyDescent="0.2">
      <c r="D8069" s="195"/>
      <c r="E8069" s="53" t="s">
        <v>135</v>
      </c>
      <c r="F8069" s="53" t="s">
        <v>132</v>
      </c>
      <c r="G8069" s="50" t="s">
        <v>133</v>
      </c>
      <c r="H8069" s="50" t="s">
        <v>134</v>
      </c>
      <c r="I8069" s="53"/>
    </row>
    <row r="8070" spans="4:9" x14ac:dyDescent="0.2">
      <c r="D8070" s="195"/>
      <c r="E8070" s="53" t="s">
        <v>135</v>
      </c>
      <c r="F8070" s="53" t="s">
        <v>132</v>
      </c>
      <c r="G8070" s="50" t="s">
        <v>133</v>
      </c>
      <c r="H8070" s="50" t="s">
        <v>134</v>
      </c>
      <c r="I8070" s="53"/>
    </row>
    <row r="8071" spans="4:9" x14ac:dyDescent="0.2">
      <c r="D8071" s="195"/>
      <c r="E8071" s="53" t="s">
        <v>135</v>
      </c>
      <c r="F8071" s="53" t="s">
        <v>132</v>
      </c>
      <c r="G8071" s="50" t="s">
        <v>133</v>
      </c>
      <c r="H8071" s="50" t="s">
        <v>134</v>
      </c>
      <c r="I8071" s="53"/>
    </row>
    <row r="8072" spans="4:9" x14ac:dyDescent="0.2">
      <c r="D8072" s="195"/>
      <c r="E8072" s="53" t="s">
        <v>135</v>
      </c>
      <c r="F8072" s="53" t="s">
        <v>132</v>
      </c>
      <c r="G8072" s="50" t="s">
        <v>133</v>
      </c>
      <c r="H8072" s="50" t="s">
        <v>134</v>
      </c>
      <c r="I8072" s="53"/>
    </row>
    <row r="8073" spans="4:9" x14ac:dyDescent="0.2">
      <c r="D8073" s="195"/>
      <c r="E8073" s="53" t="s">
        <v>135</v>
      </c>
      <c r="F8073" s="53" t="s">
        <v>132</v>
      </c>
      <c r="G8073" s="50" t="s">
        <v>133</v>
      </c>
      <c r="H8073" s="50" t="s">
        <v>134</v>
      </c>
      <c r="I8073" s="53"/>
    </row>
    <row r="8074" spans="4:9" x14ac:dyDescent="0.2">
      <c r="D8074" s="195"/>
      <c r="E8074" s="53" t="s">
        <v>135</v>
      </c>
      <c r="F8074" s="53" t="s">
        <v>132</v>
      </c>
      <c r="G8074" s="50" t="s">
        <v>133</v>
      </c>
      <c r="H8074" s="50" t="s">
        <v>134</v>
      </c>
      <c r="I8074" s="53"/>
    </row>
    <row r="8075" spans="4:9" x14ac:dyDescent="0.2">
      <c r="D8075" s="195"/>
      <c r="E8075" s="53" t="s">
        <v>135</v>
      </c>
      <c r="F8075" s="53" t="s">
        <v>132</v>
      </c>
      <c r="G8075" s="50" t="s">
        <v>133</v>
      </c>
      <c r="H8075" s="50" t="s">
        <v>134</v>
      </c>
      <c r="I8075" s="53"/>
    </row>
    <row r="8076" spans="4:9" x14ac:dyDescent="0.2">
      <c r="D8076" s="195"/>
      <c r="E8076" s="53" t="s">
        <v>135</v>
      </c>
      <c r="F8076" s="53" t="s">
        <v>132</v>
      </c>
      <c r="G8076" s="50" t="s">
        <v>133</v>
      </c>
      <c r="H8076" s="50" t="s">
        <v>134</v>
      </c>
      <c r="I8076" s="53"/>
    </row>
    <row r="8077" spans="4:9" x14ac:dyDescent="0.2">
      <c r="D8077" s="195"/>
      <c r="E8077" s="53" t="s">
        <v>135</v>
      </c>
      <c r="F8077" s="53" t="s">
        <v>132</v>
      </c>
      <c r="G8077" s="50" t="s">
        <v>133</v>
      </c>
      <c r="H8077" s="50" t="s">
        <v>134</v>
      </c>
      <c r="I8077" s="53"/>
    </row>
    <row r="8078" spans="4:9" x14ac:dyDescent="0.2">
      <c r="D8078" s="195"/>
      <c r="E8078" s="53" t="s">
        <v>135</v>
      </c>
      <c r="F8078" s="53" t="s">
        <v>132</v>
      </c>
      <c r="G8078" s="50" t="s">
        <v>133</v>
      </c>
      <c r="H8078" s="50" t="s">
        <v>134</v>
      </c>
      <c r="I8078" s="53"/>
    </row>
    <row r="8079" spans="4:9" x14ac:dyDescent="0.2">
      <c r="D8079" s="195"/>
      <c r="E8079" s="53" t="s">
        <v>135</v>
      </c>
      <c r="F8079" s="53" t="s">
        <v>132</v>
      </c>
      <c r="G8079" s="50" t="s">
        <v>133</v>
      </c>
      <c r="H8079" s="50" t="s">
        <v>134</v>
      </c>
      <c r="I8079" s="53"/>
    </row>
    <row r="8080" spans="4:9" x14ac:dyDescent="0.2">
      <c r="D8080" s="195"/>
      <c r="E8080" s="53" t="s">
        <v>135</v>
      </c>
      <c r="F8080" s="53" t="s">
        <v>132</v>
      </c>
      <c r="G8080" s="50" t="s">
        <v>133</v>
      </c>
      <c r="H8080" s="50" t="s">
        <v>134</v>
      </c>
      <c r="I8080" s="53"/>
    </row>
    <row r="8081" spans="4:9" x14ac:dyDescent="0.2">
      <c r="D8081" s="195"/>
      <c r="E8081" s="53" t="s">
        <v>135</v>
      </c>
      <c r="F8081" s="53" t="s">
        <v>132</v>
      </c>
      <c r="G8081" s="50" t="s">
        <v>133</v>
      </c>
      <c r="H8081" s="50" t="s">
        <v>134</v>
      </c>
      <c r="I8081" s="53"/>
    </row>
    <row r="8082" spans="4:9" x14ac:dyDescent="0.2">
      <c r="D8082" s="195"/>
      <c r="E8082" s="53" t="s">
        <v>135</v>
      </c>
      <c r="F8082" s="53" t="s">
        <v>132</v>
      </c>
      <c r="G8082" s="50" t="s">
        <v>133</v>
      </c>
      <c r="H8082" s="50" t="s">
        <v>134</v>
      </c>
      <c r="I8082" s="53"/>
    </row>
    <row r="8083" spans="4:9" x14ac:dyDescent="0.2">
      <c r="D8083" s="195"/>
      <c r="E8083" s="53" t="s">
        <v>135</v>
      </c>
      <c r="F8083" s="53" t="s">
        <v>132</v>
      </c>
      <c r="G8083" s="50" t="s">
        <v>133</v>
      </c>
      <c r="H8083" s="50" t="s">
        <v>134</v>
      </c>
      <c r="I8083" s="53"/>
    </row>
    <row r="8084" spans="4:9" x14ac:dyDescent="0.2">
      <c r="D8084" s="195"/>
      <c r="E8084" s="53" t="s">
        <v>135</v>
      </c>
      <c r="F8084" s="53" t="s">
        <v>132</v>
      </c>
      <c r="G8084" s="50" t="s">
        <v>133</v>
      </c>
      <c r="H8084" s="50" t="s">
        <v>134</v>
      </c>
      <c r="I8084" s="53"/>
    </row>
    <row r="8085" spans="4:9" x14ac:dyDescent="0.2">
      <c r="D8085" s="195"/>
      <c r="E8085" s="53" t="s">
        <v>135</v>
      </c>
      <c r="F8085" s="53" t="s">
        <v>132</v>
      </c>
      <c r="G8085" s="50" t="s">
        <v>133</v>
      </c>
      <c r="H8085" s="50" t="s">
        <v>134</v>
      </c>
      <c r="I8085" s="53"/>
    </row>
    <row r="8086" spans="4:9" x14ac:dyDescent="0.2">
      <c r="D8086" s="195"/>
      <c r="E8086" s="53" t="s">
        <v>135</v>
      </c>
      <c r="F8086" s="53" t="s">
        <v>132</v>
      </c>
      <c r="G8086" s="50" t="s">
        <v>133</v>
      </c>
      <c r="H8086" s="50" t="s">
        <v>134</v>
      </c>
      <c r="I8086" s="53"/>
    </row>
    <row r="8087" spans="4:9" x14ac:dyDescent="0.2">
      <c r="D8087" s="195"/>
      <c r="E8087" s="53" t="s">
        <v>135</v>
      </c>
      <c r="F8087" s="53" t="s">
        <v>132</v>
      </c>
      <c r="G8087" s="50" t="s">
        <v>133</v>
      </c>
      <c r="H8087" s="50" t="s">
        <v>134</v>
      </c>
      <c r="I8087" s="53"/>
    </row>
    <row r="8088" spans="4:9" x14ac:dyDescent="0.2">
      <c r="D8088" s="195"/>
      <c r="E8088" s="53" t="s">
        <v>135</v>
      </c>
      <c r="F8088" s="53" t="s">
        <v>132</v>
      </c>
      <c r="G8088" s="50" t="s">
        <v>133</v>
      </c>
      <c r="H8088" s="50" t="s">
        <v>134</v>
      </c>
      <c r="I8088" s="53"/>
    </row>
    <row r="8089" spans="4:9" x14ac:dyDescent="0.2">
      <c r="D8089" s="195"/>
      <c r="E8089" s="53" t="s">
        <v>135</v>
      </c>
      <c r="F8089" s="53" t="s">
        <v>132</v>
      </c>
      <c r="G8089" s="50" t="s">
        <v>133</v>
      </c>
      <c r="H8089" s="50" t="s">
        <v>134</v>
      </c>
      <c r="I8089" s="53"/>
    </row>
    <row r="8090" spans="4:9" x14ac:dyDescent="0.2">
      <c r="D8090" s="195"/>
      <c r="E8090" s="53" t="s">
        <v>135</v>
      </c>
      <c r="F8090" s="53" t="s">
        <v>132</v>
      </c>
      <c r="G8090" s="50" t="s">
        <v>133</v>
      </c>
      <c r="H8090" s="50" t="s">
        <v>134</v>
      </c>
      <c r="I8090" s="53"/>
    </row>
    <row r="8091" spans="4:9" x14ac:dyDescent="0.2">
      <c r="D8091" s="195"/>
      <c r="E8091" s="53" t="s">
        <v>135</v>
      </c>
      <c r="F8091" s="53" t="s">
        <v>132</v>
      </c>
      <c r="G8091" s="50" t="s">
        <v>133</v>
      </c>
      <c r="H8091" s="50" t="s">
        <v>134</v>
      </c>
      <c r="I8091" s="53"/>
    </row>
    <row r="8092" spans="4:9" x14ac:dyDescent="0.2">
      <c r="D8092" s="195"/>
      <c r="E8092" s="53" t="s">
        <v>135</v>
      </c>
      <c r="F8092" s="53" t="s">
        <v>132</v>
      </c>
      <c r="G8092" s="50" t="s">
        <v>133</v>
      </c>
      <c r="H8092" s="50" t="s">
        <v>134</v>
      </c>
      <c r="I8092" s="53"/>
    </row>
    <row r="8093" spans="4:9" x14ac:dyDescent="0.2">
      <c r="D8093" s="195"/>
      <c r="E8093" s="53" t="s">
        <v>135</v>
      </c>
      <c r="F8093" s="53" t="s">
        <v>132</v>
      </c>
      <c r="G8093" s="50" t="s">
        <v>133</v>
      </c>
      <c r="H8093" s="50" t="s">
        <v>134</v>
      </c>
      <c r="I8093" s="53"/>
    </row>
    <row r="8094" spans="4:9" x14ac:dyDescent="0.2">
      <c r="D8094" s="195"/>
      <c r="E8094" s="53" t="s">
        <v>135</v>
      </c>
      <c r="F8094" s="53" t="s">
        <v>132</v>
      </c>
      <c r="G8094" s="50" t="s">
        <v>133</v>
      </c>
      <c r="H8094" s="50" t="s">
        <v>134</v>
      </c>
      <c r="I8094" s="53"/>
    </row>
    <row r="8095" spans="4:9" x14ac:dyDescent="0.2">
      <c r="D8095" s="195"/>
      <c r="E8095" s="53" t="s">
        <v>135</v>
      </c>
      <c r="F8095" s="53" t="s">
        <v>132</v>
      </c>
      <c r="G8095" s="50" t="s">
        <v>133</v>
      </c>
      <c r="H8095" s="50" t="s">
        <v>134</v>
      </c>
      <c r="I8095" s="53"/>
    </row>
    <row r="8096" spans="4:9" x14ac:dyDescent="0.2">
      <c r="D8096" s="195"/>
      <c r="E8096" s="53" t="s">
        <v>135</v>
      </c>
      <c r="F8096" s="53" t="s">
        <v>132</v>
      </c>
      <c r="G8096" s="50" t="s">
        <v>133</v>
      </c>
      <c r="H8096" s="50" t="s">
        <v>134</v>
      </c>
      <c r="I8096" s="53"/>
    </row>
    <row r="8097" spans="4:9" x14ac:dyDescent="0.2">
      <c r="D8097" s="195"/>
      <c r="E8097" s="53" t="s">
        <v>135</v>
      </c>
      <c r="F8097" s="53" t="s">
        <v>132</v>
      </c>
      <c r="G8097" s="50" t="s">
        <v>133</v>
      </c>
      <c r="H8097" s="50" t="s">
        <v>134</v>
      </c>
      <c r="I8097" s="53"/>
    </row>
    <row r="8098" spans="4:9" x14ac:dyDescent="0.2">
      <c r="D8098" s="195"/>
      <c r="E8098" s="53" t="s">
        <v>135</v>
      </c>
      <c r="F8098" s="53" t="s">
        <v>132</v>
      </c>
      <c r="G8098" s="50" t="s">
        <v>133</v>
      </c>
      <c r="H8098" s="50" t="s">
        <v>134</v>
      </c>
      <c r="I8098" s="53"/>
    </row>
    <row r="8099" spans="4:9" x14ac:dyDescent="0.2">
      <c r="D8099" s="195"/>
      <c r="E8099" s="53" t="s">
        <v>135</v>
      </c>
      <c r="F8099" s="53" t="s">
        <v>132</v>
      </c>
      <c r="G8099" s="50" t="s">
        <v>133</v>
      </c>
      <c r="H8099" s="50" t="s">
        <v>134</v>
      </c>
      <c r="I8099" s="53"/>
    </row>
    <row r="8100" spans="4:9" x14ac:dyDescent="0.2">
      <c r="D8100" s="195"/>
      <c r="E8100" s="53" t="s">
        <v>135</v>
      </c>
      <c r="F8100" s="53" t="s">
        <v>132</v>
      </c>
      <c r="G8100" s="50" t="s">
        <v>133</v>
      </c>
      <c r="H8100" s="50" t="s">
        <v>134</v>
      </c>
      <c r="I8100" s="53"/>
    </row>
    <row r="8101" spans="4:9" x14ac:dyDescent="0.2">
      <c r="D8101" s="195"/>
      <c r="E8101" s="53" t="s">
        <v>135</v>
      </c>
      <c r="F8101" s="53" t="s">
        <v>132</v>
      </c>
      <c r="G8101" s="50" t="s">
        <v>133</v>
      </c>
      <c r="H8101" s="50" t="s">
        <v>134</v>
      </c>
      <c r="I8101" s="53"/>
    </row>
    <row r="8102" spans="4:9" x14ac:dyDescent="0.2">
      <c r="D8102" s="195"/>
      <c r="E8102" s="53" t="s">
        <v>135</v>
      </c>
      <c r="F8102" s="53" t="s">
        <v>132</v>
      </c>
      <c r="G8102" s="50" t="s">
        <v>133</v>
      </c>
      <c r="H8102" s="50" t="s">
        <v>134</v>
      </c>
      <c r="I8102" s="53"/>
    </row>
    <row r="8103" spans="4:9" x14ac:dyDescent="0.2">
      <c r="D8103" s="195"/>
      <c r="E8103" s="53" t="s">
        <v>135</v>
      </c>
      <c r="F8103" s="53" t="s">
        <v>132</v>
      </c>
      <c r="G8103" s="50" t="s">
        <v>133</v>
      </c>
      <c r="H8103" s="50" t="s">
        <v>134</v>
      </c>
      <c r="I8103" s="53"/>
    </row>
    <row r="8104" spans="4:9" x14ac:dyDescent="0.2">
      <c r="D8104" s="195"/>
      <c r="E8104" s="53" t="s">
        <v>135</v>
      </c>
      <c r="F8104" s="53" t="s">
        <v>132</v>
      </c>
      <c r="G8104" s="50" t="s">
        <v>133</v>
      </c>
      <c r="H8104" s="50" t="s">
        <v>134</v>
      </c>
      <c r="I8104" s="53"/>
    </row>
    <row r="8105" spans="4:9" x14ac:dyDescent="0.2">
      <c r="D8105" s="195"/>
      <c r="E8105" s="53" t="s">
        <v>135</v>
      </c>
      <c r="F8105" s="53" t="s">
        <v>132</v>
      </c>
      <c r="G8105" s="50" t="s">
        <v>133</v>
      </c>
      <c r="H8105" s="50" t="s">
        <v>134</v>
      </c>
      <c r="I8105" s="53"/>
    </row>
    <row r="8106" spans="4:9" x14ac:dyDescent="0.2">
      <c r="D8106" s="195"/>
      <c r="E8106" s="53" t="s">
        <v>135</v>
      </c>
      <c r="F8106" s="53" t="s">
        <v>132</v>
      </c>
      <c r="G8106" s="50" t="s">
        <v>133</v>
      </c>
      <c r="H8106" s="50" t="s">
        <v>134</v>
      </c>
      <c r="I8106" s="53"/>
    </row>
    <row r="8107" spans="4:9" x14ac:dyDescent="0.2">
      <c r="D8107" s="195"/>
      <c r="E8107" s="53" t="s">
        <v>135</v>
      </c>
      <c r="F8107" s="53" t="s">
        <v>132</v>
      </c>
      <c r="G8107" s="50" t="s">
        <v>133</v>
      </c>
      <c r="H8107" s="50" t="s">
        <v>134</v>
      </c>
      <c r="I8107" s="53"/>
    </row>
    <row r="8108" spans="4:9" x14ac:dyDescent="0.2">
      <c r="D8108" s="195"/>
      <c r="E8108" s="53" t="s">
        <v>135</v>
      </c>
      <c r="F8108" s="53" t="s">
        <v>132</v>
      </c>
      <c r="G8108" s="50" t="s">
        <v>133</v>
      </c>
      <c r="H8108" s="50" t="s">
        <v>134</v>
      </c>
      <c r="I8108" s="53"/>
    </row>
    <row r="8109" spans="4:9" x14ac:dyDescent="0.2">
      <c r="D8109" s="195"/>
      <c r="E8109" s="53" t="s">
        <v>135</v>
      </c>
      <c r="F8109" s="53" t="s">
        <v>132</v>
      </c>
      <c r="G8109" s="50" t="s">
        <v>133</v>
      </c>
      <c r="H8109" s="50" t="s">
        <v>134</v>
      </c>
      <c r="I8109" s="53"/>
    </row>
    <row r="8110" spans="4:9" x14ac:dyDescent="0.2">
      <c r="D8110" s="195"/>
      <c r="E8110" s="53" t="s">
        <v>135</v>
      </c>
      <c r="F8110" s="53" t="s">
        <v>132</v>
      </c>
      <c r="G8110" s="50" t="s">
        <v>133</v>
      </c>
      <c r="H8110" s="50" t="s">
        <v>134</v>
      </c>
      <c r="I8110" s="53"/>
    </row>
    <row r="8111" spans="4:9" x14ac:dyDescent="0.2">
      <c r="D8111" s="195"/>
      <c r="E8111" s="53" t="s">
        <v>135</v>
      </c>
      <c r="F8111" s="53" t="s">
        <v>132</v>
      </c>
      <c r="G8111" s="50" t="s">
        <v>133</v>
      </c>
      <c r="H8111" s="50" t="s">
        <v>134</v>
      </c>
      <c r="I8111" s="53"/>
    </row>
    <row r="8112" spans="4:9" x14ac:dyDescent="0.2">
      <c r="D8112" s="195"/>
      <c r="E8112" s="53" t="s">
        <v>135</v>
      </c>
      <c r="F8112" s="53" t="s">
        <v>132</v>
      </c>
      <c r="G8112" s="50" t="s">
        <v>133</v>
      </c>
      <c r="H8112" s="50" t="s">
        <v>134</v>
      </c>
      <c r="I8112" s="53"/>
    </row>
    <row r="8113" spans="4:9" x14ac:dyDescent="0.2">
      <c r="D8113" s="195"/>
      <c r="E8113" s="53" t="s">
        <v>135</v>
      </c>
      <c r="F8113" s="53" t="s">
        <v>132</v>
      </c>
      <c r="G8113" s="50" t="s">
        <v>133</v>
      </c>
      <c r="H8113" s="50" t="s">
        <v>134</v>
      </c>
      <c r="I8113" s="53"/>
    </row>
    <row r="8114" spans="4:9" x14ac:dyDescent="0.2">
      <c r="D8114" s="195"/>
      <c r="E8114" s="53" t="s">
        <v>135</v>
      </c>
      <c r="F8114" s="53" t="s">
        <v>132</v>
      </c>
      <c r="G8114" s="50" t="s">
        <v>133</v>
      </c>
      <c r="H8114" s="50" t="s">
        <v>134</v>
      </c>
      <c r="I8114" s="53"/>
    </row>
    <row r="8115" spans="4:9" x14ac:dyDescent="0.2">
      <c r="D8115" s="195"/>
      <c r="E8115" s="53" t="s">
        <v>135</v>
      </c>
      <c r="F8115" s="53" t="s">
        <v>132</v>
      </c>
      <c r="G8115" s="50" t="s">
        <v>133</v>
      </c>
      <c r="H8115" s="50" t="s">
        <v>134</v>
      </c>
      <c r="I8115" s="53"/>
    </row>
    <row r="8116" spans="4:9" x14ac:dyDescent="0.2">
      <c r="D8116" s="195"/>
      <c r="E8116" s="53" t="s">
        <v>135</v>
      </c>
      <c r="F8116" s="53" t="s">
        <v>132</v>
      </c>
      <c r="G8116" s="50" t="s">
        <v>133</v>
      </c>
      <c r="H8116" s="50" t="s">
        <v>134</v>
      </c>
      <c r="I8116" s="53"/>
    </row>
    <row r="8117" spans="4:9" x14ac:dyDescent="0.2">
      <c r="D8117" s="195"/>
      <c r="E8117" s="53" t="s">
        <v>135</v>
      </c>
      <c r="F8117" s="53" t="s">
        <v>132</v>
      </c>
      <c r="G8117" s="50" t="s">
        <v>133</v>
      </c>
      <c r="H8117" s="50" t="s">
        <v>134</v>
      </c>
      <c r="I8117" s="53"/>
    </row>
    <row r="8118" spans="4:9" x14ac:dyDescent="0.2">
      <c r="D8118" s="195"/>
      <c r="E8118" s="53" t="s">
        <v>135</v>
      </c>
      <c r="F8118" s="53" t="s">
        <v>132</v>
      </c>
      <c r="G8118" s="50" t="s">
        <v>133</v>
      </c>
      <c r="H8118" s="50" t="s">
        <v>134</v>
      </c>
      <c r="I8118" s="53"/>
    </row>
    <row r="8119" spans="4:9" x14ac:dyDescent="0.2">
      <c r="D8119" s="195"/>
      <c r="E8119" s="53" t="s">
        <v>135</v>
      </c>
      <c r="F8119" s="53" t="s">
        <v>132</v>
      </c>
      <c r="G8119" s="50" t="s">
        <v>133</v>
      </c>
      <c r="H8119" s="50" t="s">
        <v>134</v>
      </c>
      <c r="I8119" s="53"/>
    </row>
    <row r="8120" spans="4:9" x14ac:dyDescent="0.2">
      <c r="D8120" s="195"/>
      <c r="E8120" s="53" t="s">
        <v>135</v>
      </c>
      <c r="F8120" s="53" t="s">
        <v>132</v>
      </c>
      <c r="G8120" s="50" t="s">
        <v>133</v>
      </c>
      <c r="H8120" s="50" t="s">
        <v>134</v>
      </c>
      <c r="I8120" s="53"/>
    </row>
    <row r="8121" spans="4:9" x14ac:dyDescent="0.2">
      <c r="D8121" s="195"/>
      <c r="E8121" s="53" t="s">
        <v>135</v>
      </c>
      <c r="F8121" s="53" t="s">
        <v>132</v>
      </c>
      <c r="G8121" s="50" t="s">
        <v>133</v>
      </c>
      <c r="H8121" s="50" t="s">
        <v>134</v>
      </c>
      <c r="I8121" s="53"/>
    </row>
    <row r="8122" spans="4:9" x14ac:dyDescent="0.2">
      <c r="D8122" s="195"/>
      <c r="E8122" s="53" t="s">
        <v>135</v>
      </c>
      <c r="F8122" s="53" t="s">
        <v>132</v>
      </c>
      <c r="G8122" s="50" t="s">
        <v>133</v>
      </c>
      <c r="H8122" s="50" t="s">
        <v>134</v>
      </c>
      <c r="I8122" s="53"/>
    </row>
    <row r="8123" spans="4:9" x14ac:dyDescent="0.2">
      <c r="D8123" s="195"/>
      <c r="E8123" s="53" t="s">
        <v>135</v>
      </c>
      <c r="F8123" s="53" t="s">
        <v>132</v>
      </c>
      <c r="G8123" s="50" t="s">
        <v>133</v>
      </c>
      <c r="H8123" s="50" t="s">
        <v>134</v>
      </c>
      <c r="I8123" s="53"/>
    </row>
    <row r="8124" spans="4:9" x14ac:dyDescent="0.2">
      <c r="D8124" s="195"/>
      <c r="E8124" s="53" t="s">
        <v>135</v>
      </c>
      <c r="F8124" s="53" t="s">
        <v>132</v>
      </c>
      <c r="G8124" s="50" t="s">
        <v>133</v>
      </c>
      <c r="H8124" s="50" t="s">
        <v>134</v>
      </c>
      <c r="I8124" s="53"/>
    </row>
    <row r="8125" spans="4:9" x14ac:dyDescent="0.2">
      <c r="D8125" s="195"/>
      <c r="E8125" s="53" t="s">
        <v>135</v>
      </c>
      <c r="F8125" s="53" t="s">
        <v>132</v>
      </c>
      <c r="G8125" s="50" t="s">
        <v>133</v>
      </c>
      <c r="H8125" s="50" t="s">
        <v>134</v>
      </c>
      <c r="I8125" s="53"/>
    </row>
    <row r="8126" spans="4:9" x14ac:dyDescent="0.2">
      <c r="D8126" s="195"/>
      <c r="E8126" s="53" t="s">
        <v>135</v>
      </c>
      <c r="F8126" s="53" t="s">
        <v>132</v>
      </c>
      <c r="G8126" s="50" t="s">
        <v>133</v>
      </c>
      <c r="H8126" s="50" t="s">
        <v>134</v>
      </c>
      <c r="I8126" s="53"/>
    </row>
    <row r="8127" spans="4:9" x14ac:dyDescent="0.2">
      <c r="D8127" s="195"/>
      <c r="E8127" s="53" t="s">
        <v>135</v>
      </c>
      <c r="F8127" s="53" t="s">
        <v>132</v>
      </c>
      <c r="G8127" s="50" t="s">
        <v>133</v>
      </c>
      <c r="H8127" s="50" t="s">
        <v>134</v>
      </c>
      <c r="I8127" s="53"/>
    </row>
    <row r="8128" spans="4:9" x14ac:dyDescent="0.2">
      <c r="D8128" s="195"/>
      <c r="E8128" s="53" t="s">
        <v>135</v>
      </c>
      <c r="F8128" s="53" t="s">
        <v>132</v>
      </c>
      <c r="G8128" s="50" t="s">
        <v>133</v>
      </c>
      <c r="H8128" s="50" t="s">
        <v>134</v>
      </c>
      <c r="I8128" s="53"/>
    </row>
    <row r="8129" spans="4:9" x14ac:dyDescent="0.2">
      <c r="D8129" s="195"/>
      <c r="E8129" s="53" t="s">
        <v>135</v>
      </c>
      <c r="F8129" s="53" t="s">
        <v>132</v>
      </c>
      <c r="G8129" s="50" t="s">
        <v>133</v>
      </c>
      <c r="H8129" s="50" t="s">
        <v>134</v>
      </c>
      <c r="I8129" s="53"/>
    </row>
    <row r="8130" spans="4:9" x14ac:dyDescent="0.2">
      <c r="D8130" s="195"/>
      <c r="E8130" s="53" t="s">
        <v>135</v>
      </c>
      <c r="F8130" s="53" t="s">
        <v>132</v>
      </c>
      <c r="G8130" s="50" t="s">
        <v>133</v>
      </c>
      <c r="H8130" s="50" t="s">
        <v>134</v>
      </c>
      <c r="I8130" s="53"/>
    </row>
    <row r="8131" spans="4:9" x14ac:dyDescent="0.2">
      <c r="D8131" s="195"/>
      <c r="E8131" s="53" t="s">
        <v>135</v>
      </c>
      <c r="F8131" s="53" t="s">
        <v>132</v>
      </c>
      <c r="G8131" s="50" t="s">
        <v>133</v>
      </c>
      <c r="H8131" s="50" t="s">
        <v>134</v>
      </c>
      <c r="I8131" s="53"/>
    </row>
    <row r="8132" spans="4:9" x14ac:dyDescent="0.2">
      <c r="D8132" s="195"/>
      <c r="E8132" s="53" t="s">
        <v>135</v>
      </c>
      <c r="F8132" s="53" t="s">
        <v>132</v>
      </c>
      <c r="G8132" s="50" t="s">
        <v>133</v>
      </c>
      <c r="H8132" s="50" t="s">
        <v>134</v>
      </c>
      <c r="I8132" s="53"/>
    </row>
    <row r="8133" spans="4:9" x14ac:dyDescent="0.2">
      <c r="D8133" s="195"/>
      <c r="E8133" s="53" t="s">
        <v>135</v>
      </c>
      <c r="F8133" s="53" t="s">
        <v>132</v>
      </c>
      <c r="G8133" s="50" t="s">
        <v>133</v>
      </c>
      <c r="H8133" s="50" t="s">
        <v>134</v>
      </c>
      <c r="I8133" s="53"/>
    </row>
    <row r="8134" spans="4:9" x14ac:dyDescent="0.2">
      <c r="D8134" s="195"/>
      <c r="E8134" s="53" t="s">
        <v>135</v>
      </c>
      <c r="F8134" s="53" t="s">
        <v>132</v>
      </c>
      <c r="G8134" s="50" t="s">
        <v>133</v>
      </c>
      <c r="H8134" s="50" t="s">
        <v>134</v>
      </c>
      <c r="I8134" s="53"/>
    </row>
    <row r="8135" spans="4:9" x14ac:dyDescent="0.2">
      <c r="D8135" s="195"/>
      <c r="E8135" s="53" t="s">
        <v>135</v>
      </c>
      <c r="F8135" s="53" t="s">
        <v>132</v>
      </c>
      <c r="G8135" s="50" t="s">
        <v>133</v>
      </c>
      <c r="H8135" s="50" t="s">
        <v>134</v>
      </c>
      <c r="I8135" s="53"/>
    </row>
    <row r="8136" spans="4:9" x14ac:dyDescent="0.2">
      <c r="D8136" s="195"/>
      <c r="E8136" s="53" t="s">
        <v>135</v>
      </c>
      <c r="F8136" s="53" t="s">
        <v>132</v>
      </c>
      <c r="G8136" s="50" t="s">
        <v>133</v>
      </c>
      <c r="H8136" s="50" t="s">
        <v>134</v>
      </c>
      <c r="I8136" s="53"/>
    </row>
    <row r="8137" spans="4:9" x14ac:dyDescent="0.2">
      <c r="D8137" s="195"/>
      <c r="E8137" s="53" t="s">
        <v>135</v>
      </c>
      <c r="F8137" s="53" t="s">
        <v>132</v>
      </c>
      <c r="G8137" s="50" t="s">
        <v>133</v>
      </c>
      <c r="H8137" s="50" t="s">
        <v>134</v>
      </c>
      <c r="I8137" s="53"/>
    </row>
    <row r="8138" spans="4:9" x14ac:dyDescent="0.2">
      <c r="D8138" s="195"/>
      <c r="E8138" s="53" t="s">
        <v>135</v>
      </c>
      <c r="F8138" s="53" t="s">
        <v>132</v>
      </c>
      <c r="G8138" s="50" t="s">
        <v>133</v>
      </c>
      <c r="H8138" s="50" t="s">
        <v>134</v>
      </c>
      <c r="I8138" s="53"/>
    </row>
    <row r="8139" spans="4:9" x14ac:dyDescent="0.2">
      <c r="D8139" s="195"/>
      <c r="E8139" s="53" t="s">
        <v>135</v>
      </c>
      <c r="F8139" s="53" t="s">
        <v>132</v>
      </c>
      <c r="G8139" s="50" t="s">
        <v>133</v>
      </c>
      <c r="H8139" s="50" t="s">
        <v>134</v>
      </c>
      <c r="I8139" s="53"/>
    </row>
    <row r="8140" spans="4:9" x14ac:dyDescent="0.2">
      <c r="D8140" s="195"/>
      <c r="E8140" s="53" t="s">
        <v>135</v>
      </c>
      <c r="F8140" s="53" t="s">
        <v>132</v>
      </c>
      <c r="G8140" s="50" t="s">
        <v>133</v>
      </c>
      <c r="H8140" s="50" t="s">
        <v>134</v>
      </c>
      <c r="I8140" s="53"/>
    </row>
    <row r="8141" spans="4:9" x14ac:dyDescent="0.2">
      <c r="D8141" s="195"/>
      <c r="E8141" s="53" t="s">
        <v>135</v>
      </c>
      <c r="F8141" s="53" t="s">
        <v>132</v>
      </c>
      <c r="G8141" s="50" t="s">
        <v>133</v>
      </c>
      <c r="H8141" s="50" t="s">
        <v>134</v>
      </c>
      <c r="I8141" s="53"/>
    </row>
    <row r="8142" spans="4:9" x14ac:dyDescent="0.2">
      <c r="D8142" s="195"/>
      <c r="E8142" s="53" t="s">
        <v>135</v>
      </c>
      <c r="F8142" s="53" t="s">
        <v>132</v>
      </c>
      <c r="G8142" s="50" t="s">
        <v>133</v>
      </c>
      <c r="H8142" s="50" t="s">
        <v>134</v>
      </c>
      <c r="I8142" s="53"/>
    </row>
    <row r="8143" spans="4:9" x14ac:dyDescent="0.2">
      <c r="D8143" s="195"/>
      <c r="E8143" s="53" t="s">
        <v>135</v>
      </c>
      <c r="F8143" s="53" t="s">
        <v>132</v>
      </c>
      <c r="G8143" s="50" t="s">
        <v>133</v>
      </c>
      <c r="H8143" s="50" t="s">
        <v>134</v>
      </c>
      <c r="I8143" s="53"/>
    </row>
    <row r="8144" spans="4:9" x14ac:dyDescent="0.2">
      <c r="D8144" s="195"/>
      <c r="E8144" s="53" t="s">
        <v>135</v>
      </c>
      <c r="F8144" s="53" t="s">
        <v>132</v>
      </c>
      <c r="G8144" s="50" t="s">
        <v>133</v>
      </c>
      <c r="H8144" s="50" t="s">
        <v>134</v>
      </c>
      <c r="I8144" s="53"/>
    </row>
    <row r="8145" spans="4:9" x14ac:dyDescent="0.2">
      <c r="D8145" s="195"/>
      <c r="E8145" s="53" t="s">
        <v>135</v>
      </c>
      <c r="F8145" s="53" t="s">
        <v>132</v>
      </c>
      <c r="G8145" s="50" t="s">
        <v>133</v>
      </c>
      <c r="H8145" s="50" t="s">
        <v>134</v>
      </c>
      <c r="I8145" s="53"/>
    </row>
    <row r="8146" spans="4:9" x14ac:dyDescent="0.2">
      <c r="D8146" s="195"/>
      <c r="E8146" s="53" t="s">
        <v>135</v>
      </c>
      <c r="F8146" s="53" t="s">
        <v>132</v>
      </c>
      <c r="G8146" s="50" t="s">
        <v>133</v>
      </c>
      <c r="H8146" s="50" t="s">
        <v>134</v>
      </c>
      <c r="I8146" s="53"/>
    </row>
    <row r="8147" spans="4:9" x14ac:dyDescent="0.2">
      <c r="D8147" s="195"/>
      <c r="E8147" s="53" t="s">
        <v>135</v>
      </c>
      <c r="F8147" s="53" t="s">
        <v>132</v>
      </c>
      <c r="G8147" s="50" t="s">
        <v>133</v>
      </c>
      <c r="H8147" s="50" t="s">
        <v>134</v>
      </c>
      <c r="I8147" s="53"/>
    </row>
    <row r="8148" spans="4:9" x14ac:dyDescent="0.2">
      <c r="D8148" s="195"/>
      <c r="E8148" s="53" t="s">
        <v>135</v>
      </c>
      <c r="F8148" s="53" t="s">
        <v>132</v>
      </c>
      <c r="G8148" s="50" t="s">
        <v>133</v>
      </c>
      <c r="H8148" s="50" t="s">
        <v>134</v>
      </c>
      <c r="I8148" s="53"/>
    </row>
    <row r="8149" spans="4:9" x14ac:dyDescent="0.2">
      <c r="D8149" s="195"/>
      <c r="E8149" s="53" t="s">
        <v>135</v>
      </c>
      <c r="F8149" s="53" t="s">
        <v>132</v>
      </c>
      <c r="G8149" s="50" t="s">
        <v>133</v>
      </c>
      <c r="H8149" s="50" t="s">
        <v>134</v>
      </c>
      <c r="I8149" s="53"/>
    </row>
    <row r="8150" spans="4:9" x14ac:dyDescent="0.2">
      <c r="D8150" s="195"/>
      <c r="E8150" s="53" t="s">
        <v>135</v>
      </c>
      <c r="F8150" s="53" t="s">
        <v>132</v>
      </c>
      <c r="G8150" s="50" t="s">
        <v>133</v>
      </c>
      <c r="H8150" s="50" t="s">
        <v>134</v>
      </c>
      <c r="I8150" s="53"/>
    </row>
    <row r="8151" spans="4:9" x14ac:dyDescent="0.2">
      <c r="D8151" s="195"/>
      <c r="E8151" s="53" t="s">
        <v>135</v>
      </c>
      <c r="F8151" s="53" t="s">
        <v>132</v>
      </c>
      <c r="G8151" s="50" t="s">
        <v>133</v>
      </c>
      <c r="H8151" s="50" t="s">
        <v>134</v>
      </c>
      <c r="I8151" s="53"/>
    </row>
    <row r="8152" spans="4:9" x14ac:dyDescent="0.2">
      <c r="D8152" s="195"/>
      <c r="E8152" s="53" t="s">
        <v>135</v>
      </c>
      <c r="F8152" s="53" t="s">
        <v>132</v>
      </c>
      <c r="G8152" s="50" t="s">
        <v>133</v>
      </c>
      <c r="H8152" s="50" t="s">
        <v>134</v>
      </c>
      <c r="I8152" s="53"/>
    </row>
    <row r="8153" spans="4:9" x14ac:dyDescent="0.2">
      <c r="D8153" s="195"/>
      <c r="E8153" s="53" t="s">
        <v>135</v>
      </c>
      <c r="F8153" s="53" t="s">
        <v>132</v>
      </c>
      <c r="G8153" s="50" t="s">
        <v>133</v>
      </c>
      <c r="H8153" s="50" t="s">
        <v>134</v>
      </c>
      <c r="I8153" s="53"/>
    </row>
    <row r="8154" spans="4:9" x14ac:dyDescent="0.2">
      <c r="D8154" s="195"/>
      <c r="E8154" s="53" t="s">
        <v>135</v>
      </c>
      <c r="F8154" s="53" t="s">
        <v>132</v>
      </c>
      <c r="G8154" s="50" t="s">
        <v>133</v>
      </c>
      <c r="H8154" s="50" t="s">
        <v>134</v>
      </c>
      <c r="I8154" s="53"/>
    </row>
    <row r="8155" spans="4:9" x14ac:dyDescent="0.2">
      <c r="D8155" s="195"/>
      <c r="E8155" s="53" t="s">
        <v>135</v>
      </c>
      <c r="F8155" s="53" t="s">
        <v>132</v>
      </c>
      <c r="G8155" s="50" t="s">
        <v>133</v>
      </c>
      <c r="H8155" s="50" t="s">
        <v>134</v>
      </c>
      <c r="I8155" s="53"/>
    </row>
    <row r="8156" spans="4:9" x14ac:dyDescent="0.2">
      <c r="D8156" s="195"/>
      <c r="E8156" s="53" t="s">
        <v>135</v>
      </c>
      <c r="F8156" s="53" t="s">
        <v>132</v>
      </c>
      <c r="G8156" s="50" t="s">
        <v>133</v>
      </c>
      <c r="H8156" s="50" t="s">
        <v>134</v>
      </c>
      <c r="I8156" s="53"/>
    </row>
    <row r="8157" spans="4:9" x14ac:dyDescent="0.2">
      <c r="D8157" s="195"/>
      <c r="E8157" s="53" t="s">
        <v>135</v>
      </c>
      <c r="F8157" s="53" t="s">
        <v>132</v>
      </c>
      <c r="G8157" s="50" t="s">
        <v>133</v>
      </c>
      <c r="H8157" s="50" t="s">
        <v>134</v>
      </c>
      <c r="I8157" s="53"/>
    </row>
    <row r="8158" spans="4:9" x14ac:dyDescent="0.2">
      <c r="D8158" s="195"/>
      <c r="E8158" s="53" t="s">
        <v>135</v>
      </c>
      <c r="F8158" s="53" t="s">
        <v>132</v>
      </c>
      <c r="G8158" s="50" t="s">
        <v>133</v>
      </c>
      <c r="H8158" s="50" t="s">
        <v>134</v>
      </c>
      <c r="I8158" s="53"/>
    </row>
    <row r="8159" spans="4:9" x14ac:dyDescent="0.2">
      <c r="D8159" s="195"/>
      <c r="E8159" s="53" t="s">
        <v>135</v>
      </c>
      <c r="F8159" s="53" t="s">
        <v>132</v>
      </c>
      <c r="G8159" s="50" t="s">
        <v>133</v>
      </c>
      <c r="H8159" s="50" t="s">
        <v>134</v>
      </c>
      <c r="I8159" s="53"/>
    </row>
    <row r="8160" spans="4:9" x14ac:dyDescent="0.2">
      <c r="D8160" s="195"/>
      <c r="E8160" s="53" t="s">
        <v>135</v>
      </c>
      <c r="F8160" s="53" t="s">
        <v>132</v>
      </c>
      <c r="G8160" s="50" t="s">
        <v>133</v>
      </c>
      <c r="H8160" s="50" t="s">
        <v>134</v>
      </c>
      <c r="I8160" s="53"/>
    </row>
    <row r="8161" spans="4:9" x14ac:dyDescent="0.2">
      <c r="D8161" s="195"/>
      <c r="E8161" s="53" t="s">
        <v>135</v>
      </c>
      <c r="F8161" s="53" t="s">
        <v>132</v>
      </c>
      <c r="G8161" s="50" t="s">
        <v>133</v>
      </c>
      <c r="H8161" s="50" t="s">
        <v>134</v>
      </c>
      <c r="I8161" s="53"/>
    </row>
    <row r="8162" spans="4:9" x14ac:dyDescent="0.2">
      <c r="D8162" s="195"/>
      <c r="E8162" s="53" t="s">
        <v>135</v>
      </c>
      <c r="F8162" s="53" t="s">
        <v>132</v>
      </c>
      <c r="G8162" s="50" t="s">
        <v>133</v>
      </c>
      <c r="H8162" s="50" t="s">
        <v>134</v>
      </c>
      <c r="I8162" s="53"/>
    </row>
    <row r="8163" spans="4:9" x14ac:dyDescent="0.2">
      <c r="D8163" s="195"/>
      <c r="E8163" s="53" t="s">
        <v>135</v>
      </c>
      <c r="F8163" s="53" t="s">
        <v>132</v>
      </c>
      <c r="G8163" s="50" t="s">
        <v>133</v>
      </c>
      <c r="H8163" s="50" t="s">
        <v>134</v>
      </c>
      <c r="I8163" s="53"/>
    </row>
    <row r="8164" spans="4:9" x14ac:dyDescent="0.2">
      <c r="D8164" s="195"/>
      <c r="E8164" s="53" t="s">
        <v>135</v>
      </c>
      <c r="F8164" s="53" t="s">
        <v>132</v>
      </c>
      <c r="G8164" s="50" t="s">
        <v>133</v>
      </c>
      <c r="H8164" s="50" t="s">
        <v>134</v>
      </c>
      <c r="I8164" s="53"/>
    </row>
    <row r="8165" spans="4:9" x14ac:dyDescent="0.2">
      <c r="D8165" s="195"/>
      <c r="E8165" s="53" t="s">
        <v>135</v>
      </c>
      <c r="F8165" s="53" t="s">
        <v>132</v>
      </c>
      <c r="G8165" s="50" t="s">
        <v>133</v>
      </c>
      <c r="H8165" s="50" t="s">
        <v>134</v>
      </c>
      <c r="I8165" s="53"/>
    </row>
    <row r="8166" spans="4:9" x14ac:dyDescent="0.2">
      <c r="D8166" s="195"/>
      <c r="E8166" s="53" t="s">
        <v>135</v>
      </c>
      <c r="F8166" s="53" t="s">
        <v>132</v>
      </c>
      <c r="G8166" s="50" t="s">
        <v>133</v>
      </c>
      <c r="H8166" s="50" t="s">
        <v>134</v>
      </c>
      <c r="I8166" s="53"/>
    </row>
    <row r="8167" spans="4:9" x14ac:dyDescent="0.2">
      <c r="D8167" s="195"/>
      <c r="E8167" s="53" t="s">
        <v>135</v>
      </c>
      <c r="F8167" s="53" t="s">
        <v>132</v>
      </c>
      <c r="G8167" s="50" t="s">
        <v>133</v>
      </c>
      <c r="H8167" s="50" t="s">
        <v>134</v>
      </c>
      <c r="I8167" s="53"/>
    </row>
    <row r="8168" spans="4:9" x14ac:dyDescent="0.2">
      <c r="D8168" s="195"/>
      <c r="E8168" s="53" t="s">
        <v>135</v>
      </c>
      <c r="F8168" s="53" t="s">
        <v>132</v>
      </c>
      <c r="G8168" s="50" t="s">
        <v>133</v>
      </c>
      <c r="H8168" s="50" t="s">
        <v>134</v>
      </c>
      <c r="I8168" s="53"/>
    </row>
    <row r="8169" spans="4:9" x14ac:dyDescent="0.2">
      <c r="D8169" s="195"/>
      <c r="E8169" s="53" t="s">
        <v>135</v>
      </c>
      <c r="F8169" s="53" t="s">
        <v>132</v>
      </c>
      <c r="G8169" s="50" t="s">
        <v>133</v>
      </c>
      <c r="H8169" s="50" t="s">
        <v>134</v>
      </c>
      <c r="I8169" s="53"/>
    </row>
    <row r="8170" spans="4:9" x14ac:dyDescent="0.2">
      <c r="D8170" s="195"/>
      <c r="E8170" s="53" t="s">
        <v>135</v>
      </c>
      <c r="F8170" s="53" t="s">
        <v>132</v>
      </c>
      <c r="G8170" s="50" t="s">
        <v>133</v>
      </c>
      <c r="H8170" s="50" t="s">
        <v>134</v>
      </c>
      <c r="I8170" s="53"/>
    </row>
    <row r="8171" spans="4:9" x14ac:dyDescent="0.2">
      <c r="D8171" s="195"/>
      <c r="E8171" s="53" t="s">
        <v>135</v>
      </c>
      <c r="F8171" s="53" t="s">
        <v>132</v>
      </c>
      <c r="G8171" s="50" t="s">
        <v>133</v>
      </c>
      <c r="H8171" s="50" t="s">
        <v>134</v>
      </c>
      <c r="I8171" s="53"/>
    </row>
    <row r="8172" spans="4:9" x14ac:dyDescent="0.2">
      <c r="D8172" s="195"/>
      <c r="E8172" s="53" t="s">
        <v>135</v>
      </c>
      <c r="F8172" s="53" t="s">
        <v>132</v>
      </c>
      <c r="G8172" s="50" t="s">
        <v>133</v>
      </c>
      <c r="H8172" s="50" t="s">
        <v>134</v>
      </c>
      <c r="I8172" s="53"/>
    </row>
    <row r="8173" spans="4:9" x14ac:dyDescent="0.2">
      <c r="D8173" s="195"/>
      <c r="E8173" s="53" t="s">
        <v>135</v>
      </c>
      <c r="F8173" s="53" t="s">
        <v>132</v>
      </c>
      <c r="G8173" s="50" t="s">
        <v>133</v>
      </c>
      <c r="H8173" s="50" t="s">
        <v>134</v>
      </c>
      <c r="I8173" s="53"/>
    </row>
    <row r="8174" spans="4:9" x14ac:dyDescent="0.2">
      <c r="D8174" s="195"/>
      <c r="E8174" s="53" t="s">
        <v>135</v>
      </c>
      <c r="F8174" s="53" t="s">
        <v>132</v>
      </c>
      <c r="G8174" s="50" t="s">
        <v>133</v>
      </c>
      <c r="H8174" s="50" t="s">
        <v>134</v>
      </c>
      <c r="I8174" s="53"/>
    </row>
    <row r="8175" spans="4:9" x14ac:dyDescent="0.2">
      <c r="D8175" s="195"/>
      <c r="E8175" s="53" t="s">
        <v>135</v>
      </c>
      <c r="F8175" s="53" t="s">
        <v>132</v>
      </c>
      <c r="G8175" s="50" t="s">
        <v>133</v>
      </c>
      <c r="H8175" s="50" t="s">
        <v>134</v>
      </c>
      <c r="I8175" s="53"/>
    </row>
    <row r="8176" spans="4:9" x14ac:dyDescent="0.2">
      <c r="D8176" s="195"/>
      <c r="E8176" s="53" t="s">
        <v>135</v>
      </c>
      <c r="F8176" s="53" t="s">
        <v>132</v>
      </c>
      <c r="G8176" s="50" t="s">
        <v>133</v>
      </c>
      <c r="H8176" s="50" t="s">
        <v>134</v>
      </c>
      <c r="I8176" s="53"/>
    </row>
    <row r="8177" spans="4:9" x14ac:dyDescent="0.2">
      <c r="D8177" s="195"/>
      <c r="E8177" s="53" t="s">
        <v>135</v>
      </c>
      <c r="F8177" s="53" t="s">
        <v>132</v>
      </c>
      <c r="G8177" s="50" t="s">
        <v>133</v>
      </c>
      <c r="H8177" s="50" t="s">
        <v>134</v>
      </c>
      <c r="I8177" s="53"/>
    </row>
    <row r="8178" spans="4:9" x14ac:dyDescent="0.2">
      <c r="D8178" s="195"/>
      <c r="E8178" s="53" t="s">
        <v>135</v>
      </c>
      <c r="F8178" s="53" t="s">
        <v>132</v>
      </c>
      <c r="G8178" s="50" t="s">
        <v>133</v>
      </c>
      <c r="H8178" s="50" t="s">
        <v>134</v>
      </c>
      <c r="I8178" s="53"/>
    </row>
    <row r="8179" spans="4:9" x14ac:dyDescent="0.2">
      <c r="D8179" s="195"/>
      <c r="E8179" s="53" t="s">
        <v>135</v>
      </c>
      <c r="F8179" s="53" t="s">
        <v>132</v>
      </c>
      <c r="G8179" s="50" t="s">
        <v>133</v>
      </c>
      <c r="H8179" s="50" t="s">
        <v>134</v>
      </c>
      <c r="I8179" s="53"/>
    </row>
    <row r="8180" spans="4:9" x14ac:dyDescent="0.2">
      <c r="D8180" s="195"/>
      <c r="E8180" s="53" t="s">
        <v>135</v>
      </c>
      <c r="F8180" s="53" t="s">
        <v>132</v>
      </c>
      <c r="G8180" s="50" t="s">
        <v>133</v>
      </c>
      <c r="H8180" s="50" t="s">
        <v>134</v>
      </c>
      <c r="I8180" s="53"/>
    </row>
    <row r="8181" spans="4:9" x14ac:dyDescent="0.2">
      <c r="D8181" s="195"/>
      <c r="E8181" s="53" t="s">
        <v>135</v>
      </c>
      <c r="F8181" s="53" t="s">
        <v>132</v>
      </c>
      <c r="G8181" s="50" t="s">
        <v>133</v>
      </c>
      <c r="H8181" s="50" t="s">
        <v>134</v>
      </c>
      <c r="I8181" s="53"/>
    </row>
    <row r="8182" spans="4:9" x14ac:dyDescent="0.2">
      <c r="D8182" s="195"/>
      <c r="E8182" s="53" t="s">
        <v>135</v>
      </c>
      <c r="F8182" s="53" t="s">
        <v>132</v>
      </c>
      <c r="G8182" s="50" t="s">
        <v>133</v>
      </c>
      <c r="H8182" s="50" t="s">
        <v>134</v>
      </c>
      <c r="I8182" s="53"/>
    </row>
    <row r="8183" spans="4:9" x14ac:dyDescent="0.2">
      <c r="D8183" s="195"/>
      <c r="E8183" s="53" t="s">
        <v>135</v>
      </c>
      <c r="F8183" s="53" t="s">
        <v>132</v>
      </c>
      <c r="G8183" s="50" t="s">
        <v>133</v>
      </c>
      <c r="H8183" s="50" t="s">
        <v>134</v>
      </c>
      <c r="I8183" s="53"/>
    </row>
    <row r="8184" spans="4:9" x14ac:dyDescent="0.2">
      <c r="D8184" s="195"/>
      <c r="E8184" s="53" t="s">
        <v>135</v>
      </c>
      <c r="F8184" s="53" t="s">
        <v>132</v>
      </c>
      <c r="G8184" s="50" t="s">
        <v>133</v>
      </c>
      <c r="H8184" s="50" t="s">
        <v>134</v>
      </c>
      <c r="I8184" s="53"/>
    </row>
    <row r="8185" spans="4:9" x14ac:dyDescent="0.2">
      <c r="D8185" s="195"/>
      <c r="E8185" s="53" t="s">
        <v>135</v>
      </c>
      <c r="F8185" s="53" t="s">
        <v>132</v>
      </c>
      <c r="G8185" s="50" t="s">
        <v>133</v>
      </c>
      <c r="H8185" s="50" t="s">
        <v>134</v>
      </c>
      <c r="I8185" s="53"/>
    </row>
    <row r="8186" spans="4:9" x14ac:dyDescent="0.2">
      <c r="D8186" s="195"/>
      <c r="E8186" s="53" t="s">
        <v>135</v>
      </c>
      <c r="F8186" s="53" t="s">
        <v>132</v>
      </c>
      <c r="G8186" s="50" t="s">
        <v>133</v>
      </c>
      <c r="H8186" s="50" t="s">
        <v>134</v>
      </c>
      <c r="I8186" s="53"/>
    </row>
  </sheetData>
  <autoFilter ref="A3:K8186" xr:uid="{00000000-0009-0000-0000-000004000000}"/>
  <mergeCells count="5">
    <mergeCell ref="Q1:Z1"/>
    <mergeCell ref="N3:P3"/>
    <mergeCell ref="W3:X3"/>
    <mergeCell ref="Y3:Z3"/>
    <mergeCell ref="AA3:AB3"/>
  </mergeCells>
  <phoneticPr fontId="1" type="noConversion"/>
  <dataValidations count="1">
    <dataValidation type="list" allowBlank="1" showInputMessage="1" showErrorMessage="1" sqref="E4:E1438" xr:uid="{00000000-0002-0000-0400-000000000000}">
      <formula1>Sites</formula1>
    </dataValidation>
  </dataValidations>
  <pageMargins left="0.75" right="0.75" top="1" bottom="1" header="0.5" footer="0.5"/>
  <pageSetup orientation="portrait" r:id="rId1"/>
  <headerFooter alignWithMargins="0"/>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1000000}">
          <x14:formula1>
            <xm:f>'Database Codes'!$A$4:$A$11</xm:f>
          </x14:formula1>
          <xm:sqref>H2286:H2291 F4:F8186</xm:sqref>
        </x14:dataValidation>
        <x14:dataValidation type="list" allowBlank="1" showInputMessage="1" showErrorMessage="1" xr:uid="{00000000-0002-0000-0400-000002000000}">
          <x14:formula1>
            <xm:f>'Database Codes'!$G$4:$G$7</xm:f>
          </x14:formula1>
          <xm:sqref>H4:H2049 H2132:H4042 H4047:H8186</xm:sqref>
        </x14:dataValidation>
        <x14:dataValidation type="list" allowBlank="1" showInputMessage="1" showErrorMessage="1" xr:uid="{00000000-0002-0000-0400-000003000000}">
          <x14:formula1>
            <xm:f>'Database Codes'!$D$4:$D$7</xm:f>
          </x14:formula1>
          <xm:sqref>H2091:H2093 G4:G2049 G2071:H2090 H3744:H3767 H4043:H4046 G3768:G4042 G2091:G3743 H2050:H2069 G4047:G8186</xm:sqref>
        </x14:dataValidation>
        <x14:dataValidation type="list" allowBlank="1" showInputMessage="1" showErrorMessage="1" xr:uid="{00000000-0002-0000-0400-000004000000}">
          <x14:formula1>
            <xm:f>'Database Codes'!$J$4:$J$52</xm:f>
          </x14:formula1>
          <xm:sqref>E1439:E8186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AK186"/>
  <sheetViews>
    <sheetView topLeftCell="A79" zoomScaleNormal="100" workbookViewId="0">
      <selection activeCell="O99" sqref="O99"/>
    </sheetView>
  </sheetViews>
  <sheetFormatPr defaultRowHeight="12.75" x14ac:dyDescent="0.2"/>
  <cols>
    <col min="1" max="1" width="14.5703125" bestFit="1" customWidth="1"/>
    <col min="2" max="2" width="17" bestFit="1" customWidth="1"/>
    <col min="3" max="3" width="13.7109375" bestFit="1" customWidth="1"/>
    <col min="4" max="4" width="8.28515625" bestFit="1" customWidth="1"/>
    <col min="5" max="5" width="11.42578125" bestFit="1" customWidth="1"/>
    <col min="6" max="6" width="7.7109375" bestFit="1" customWidth="1"/>
    <col min="7" max="7" width="10.85546875" bestFit="1" customWidth="1"/>
    <col min="8" max="8" width="11.7109375" bestFit="1" customWidth="1"/>
    <col min="9" max="9" width="16.7109375" bestFit="1" customWidth="1"/>
    <col min="10" max="11" width="11.7109375" bestFit="1" customWidth="1"/>
    <col min="12" max="12" width="16.7109375" bestFit="1" customWidth="1"/>
    <col min="13" max="13" width="11.7109375" bestFit="1" customWidth="1"/>
    <col min="14" max="14" width="10.85546875" bestFit="1" customWidth="1"/>
    <col min="15" max="15" width="11.7109375" bestFit="1" customWidth="1"/>
    <col min="16" max="16" width="6.140625" bestFit="1" customWidth="1"/>
    <col min="17" max="17" width="18" bestFit="1" customWidth="1"/>
    <col min="18" max="18" width="13.140625" bestFit="1" customWidth="1"/>
    <col min="19" max="19" width="14.5703125" bestFit="1" customWidth="1"/>
    <col min="20" max="21" width="6.140625" bestFit="1" customWidth="1"/>
    <col min="22" max="22" width="18" bestFit="1" customWidth="1"/>
    <col min="23" max="23" width="16.7109375" bestFit="1" customWidth="1"/>
    <col min="24" max="24" width="11.7109375" bestFit="1" customWidth="1"/>
    <col min="25" max="26" width="7.85546875" bestFit="1" customWidth="1"/>
    <col min="27" max="29" width="5.5703125" bestFit="1" customWidth="1"/>
    <col min="30" max="46" width="6.140625" bestFit="1" customWidth="1"/>
    <col min="47" max="48" width="5.5703125" bestFit="1" customWidth="1"/>
    <col min="49" max="49" width="7.85546875" bestFit="1" customWidth="1"/>
    <col min="50" max="50" width="11.42578125" bestFit="1" customWidth="1"/>
    <col min="51" max="51" width="27" bestFit="1" customWidth="1"/>
    <col min="52" max="52" width="14.5703125" bestFit="1" customWidth="1"/>
    <col min="53" max="53" width="6.140625" bestFit="1" customWidth="1"/>
    <col min="54" max="54" width="18" bestFit="1" customWidth="1"/>
    <col min="55" max="55" width="14.140625" bestFit="1" customWidth="1"/>
    <col min="56" max="56" width="17.5703125" bestFit="1" customWidth="1"/>
    <col min="57" max="57" width="8.28515625" bestFit="1" customWidth="1"/>
    <col min="58" max="60" width="5.5703125" bestFit="1" customWidth="1"/>
    <col min="61" max="61" width="11.42578125" bestFit="1" customWidth="1"/>
    <col min="62" max="83" width="10.140625" bestFit="1" customWidth="1"/>
    <col min="84" max="84" width="7.140625" bestFit="1" customWidth="1"/>
    <col min="85" max="85" width="11.7109375" bestFit="1" customWidth="1"/>
  </cols>
  <sheetData>
    <row r="4" spans="1:17" x14ac:dyDescent="0.2">
      <c r="A4" s="80" t="s">
        <v>345</v>
      </c>
      <c r="B4" s="80" t="s">
        <v>346</v>
      </c>
      <c r="C4" s="4"/>
      <c r="D4" s="4"/>
      <c r="E4" s="4"/>
      <c r="F4" s="4"/>
      <c r="G4" s="4"/>
      <c r="H4" s="4"/>
      <c r="I4" s="4"/>
      <c r="J4" s="4"/>
      <c r="K4" s="4"/>
      <c r="L4" s="4"/>
      <c r="M4" s="4"/>
      <c r="N4" s="4"/>
      <c r="O4" s="4"/>
      <c r="P4" s="4"/>
      <c r="Q4" s="4"/>
    </row>
    <row r="5" spans="1:17" ht="25.5" x14ac:dyDescent="0.2">
      <c r="A5" s="4"/>
      <c r="B5" s="178" t="s">
        <v>152</v>
      </c>
      <c r="C5" s="286" t="s">
        <v>351</v>
      </c>
      <c r="D5" s="286" t="s">
        <v>142</v>
      </c>
      <c r="E5" s="287"/>
      <c r="F5" s="287"/>
      <c r="G5" s="287"/>
      <c r="H5" s="286" t="s">
        <v>453</v>
      </c>
      <c r="I5" s="286" t="s">
        <v>146</v>
      </c>
      <c r="J5" s="287"/>
      <c r="K5" s="287"/>
      <c r="L5" s="287"/>
      <c r="M5" s="287"/>
      <c r="N5" s="287"/>
      <c r="O5" s="286" t="s">
        <v>449</v>
      </c>
      <c r="P5" s="178" t="s">
        <v>208</v>
      </c>
      <c r="Q5" s="286" t="s">
        <v>456</v>
      </c>
    </row>
    <row r="6" spans="1:17" x14ac:dyDescent="0.2">
      <c r="A6" s="80" t="s">
        <v>347</v>
      </c>
      <c r="B6" s="178" t="s">
        <v>203</v>
      </c>
      <c r="C6" s="287"/>
      <c r="D6" s="178" t="s">
        <v>48</v>
      </c>
      <c r="E6" s="178" t="s">
        <v>203</v>
      </c>
      <c r="F6" s="178" t="s">
        <v>206</v>
      </c>
      <c r="G6" s="178" t="s">
        <v>209</v>
      </c>
      <c r="H6" s="287"/>
      <c r="I6" s="178" t="s">
        <v>48</v>
      </c>
      <c r="J6" s="178" t="s">
        <v>50</v>
      </c>
      <c r="K6" s="178" t="s">
        <v>203</v>
      </c>
      <c r="L6" s="178" t="s">
        <v>206</v>
      </c>
      <c r="M6" s="178" t="s">
        <v>209</v>
      </c>
      <c r="N6" s="178" t="s">
        <v>215</v>
      </c>
      <c r="O6" s="287"/>
      <c r="P6" s="178" t="s">
        <v>206</v>
      </c>
      <c r="Q6" s="287"/>
    </row>
    <row r="7" spans="1:17" x14ac:dyDescent="0.2">
      <c r="A7" s="147">
        <v>2019</v>
      </c>
      <c r="B7" s="4"/>
      <c r="C7" s="4"/>
      <c r="D7" s="4"/>
      <c r="E7" s="4"/>
      <c r="F7" s="4"/>
      <c r="G7" s="4"/>
      <c r="H7" s="4"/>
      <c r="I7" s="4">
        <v>4</v>
      </c>
      <c r="J7" s="4"/>
      <c r="K7" s="4"/>
      <c r="L7" s="4"/>
      <c r="M7" s="4"/>
      <c r="N7" s="4"/>
      <c r="O7" s="4">
        <v>4</v>
      </c>
      <c r="P7" s="4"/>
      <c r="Q7" s="4"/>
    </row>
    <row r="8" spans="1:17" x14ac:dyDescent="0.2">
      <c r="A8" s="173" t="s">
        <v>447</v>
      </c>
      <c r="B8" s="4"/>
      <c r="C8" s="4"/>
      <c r="D8" s="4"/>
      <c r="E8" s="4"/>
      <c r="F8" s="4"/>
      <c r="G8" s="4"/>
      <c r="H8" s="4"/>
      <c r="I8" s="4">
        <v>4</v>
      </c>
      <c r="J8" s="4"/>
      <c r="K8" s="4"/>
      <c r="L8" s="4"/>
      <c r="M8" s="4"/>
      <c r="N8" s="4"/>
      <c r="O8" s="4">
        <v>4</v>
      </c>
      <c r="P8" s="4"/>
      <c r="Q8" s="4"/>
    </row>
    <row r="9" spans="1:17" x14ac:dyDescent="0.2">
      <c r="A9" s="241">
        <v>23</v>
      </c>
      <c r="B9" s="4"/>
      <c r="C9" s="4"/>
      <c r="D9" s="4"/>
      <c r="E9" s="4"/>
      <c r="F9" s="4"/>
      <c r="G9" s="4"/>
      <c r="H9" s="4"/>
      <c r="I9" s="4">
        <v>4</v>
      </c>
      <c r="J9" s="4"/>
      <c r="K9" s="4"/>
      <c r="L9" s="4"/>
      <c r="M9" s="4"/>
      <c r="N9" s="4"/>
      <c r="O9" s="4">
        <v>4</v>
      </c>
      <c r="P9" s="4"/>
      <c r="Q9" s="4"/>
    </row>
    <row r="10" spans="1:17" x14ac:dyDescent="0.2">
      <c r="A10" s="147">
        <v>2020</v>
      </c>
      <c r="B10" s="4">
        <v>2</v>
      </c>
      <c r="C10" s="4">
        <v>2</v>
      </c>
      <c r="D10" s="4">
        <v>2</v>
      </c>
      <c r="E10" s="4">
        <v>4</v>
      </c>
      <c r="F10" s="4"/>
      <c r="G10" s="4"/>
      <c r="H10" s="4">
        <v>6</v>
      </c>
      <c r="I10" s="4">
        <v>8</v>
      </c>
      <c r="J10" s="4">
        <v>15</v>
      </c>
      <c r="K10" s="4">
        <v>28</v>
      </c>
      <c r="L10" s="4"/>
      <c r="M10" s="4">
        <v>8</v>
      </c>
      <c r="N10" s="4">
        <v>14</v>
      </c>
      <c r="O10" s="4">
        <v>73</v>
      </c>
      <c r="P10" s="4">
        <v>0</v>
      </c>
      <c r="Q10" s="4">
        <v>0</v>
      </c>
    </row>
    <row r="11" spans="1:17" x14ac:dyDescent="0.2">
      <c r="A11" s="173" t="s">
        <v>446</v>
      </c>
      <c r="B11" s="4"/>
      <c r="C11" s="4"/>
      <c r="D11" s="4"/>
      <c r="E11" s="4"/>
      <c r="F11" s="4"/>
      <c r="G11" s="4"/>
      <c r="H11" s="4"/>
      <c r="I11" s="4"/>
      <c r="J11" s="4"/>
      <c r="K11" s="4"/>
      <c r="L11" s="4"/>
      <c r="M11" s="4"/>
      <c r="N11" s="4">
        <v>14</v>
      </c>
      <c r="O11" s="4">
        <v>14</v>
      </c>
      <c r="P11" s="4"/>
      <c r="Q11" s="4"/>
    </row>
    <row r="12" spans="1:17" x14ac:dyDescent="0.2">
      <c r="A12" s="241">
        <v>11</v>
      </c>
      <c r="B12" s="4"/>
      <c r="C12" s="4"/>
      <c r="D12" s="4"/>
      <c r="E12" s="4"/>
      <c r="F12" s="4"/>
      <c r="G12" s="4"/>
      <c r="H12" s="4"/>
      <c r="I12" s="4"/>
      <c r="J12" s="4"/>
      <c r="K12" s="4"/>
      <c r="L12" s="4"/>
      <c r="M12" s="4"/>
      <c r="N12" s="4">
        <v>14</v>
      </c>
      <c r="O12" s="4">
        <v>14</v>
      </c>
      <c r="P12" s="4"/>
      <c r="Q12" s="4"/>
    </row>
    <row r="13" spans="1:17" x14ac:dyDescent="0.2">
      <c r="A13" s="173" t="s">
        <v>348</v>
      </c>
      <c r="B13" s="4">
        <v>1</v>
      </c>
      <c r="C13" s="4">
        <v>1</v>
      </c>
      <c r="D13" s="4">
        <v>2</v>
      </c>
      <c r="E13" s="4">
        <v>4</v>
      </c>
      <c r="F13" s="4"/>
      <c r="G13" s="4"/>
      <c r="H13" s="4">
        <v>6</v>
      </c>
      <c r="I13" s="4">
        <v>7</v>
      </c>
      <c r="J13" s="4">
        <v>15</v>
      </c>
      <c r="K13" s="4">
        <v>8</v>
      </c>
      <c r="L13" s="4"/>
      <c r="M13" s="4"/>
      <c r="N13" s="4"/>
      <c r="O13" s="4">
        <v>30</v>
      </c>
      <c r="P13" s="4"/>
      <c r="Q13" s="4"/>
    </row>
    <row r="14" spans="1:17" x14ac:dyDescent="0.2">
      <c r="A14" s="241">
        <v>16</v>
      </c>
      <c r="B14" s="4">
        <v>1</v>
      </c>
      <c r="C14" s="4">
        <v>1</v>
      </c>
      <c r="D14" s="4"/>
      <c r="E14" s="4">
        <v>4</v>
      </c>
      <c r="F14" s="4"/>
      <c r="G14" s="4"/>
      <c r="H14" s="4">
        <v>4</v>
      </c>
      <c r="I14" s="4"/>
      <c r="J14" s="4"/>
      <c r="K14" s="4">
        <v>8</v>
      </c>
      <c r="L14" s="4"/>
      <c r="M14" s="4"/>
      <c r="N14" s="4"/>
      <c r="O14" s="4">
        <v>8</v>
      </c>
      <c r="P14" s="4"/>
      <c r="Q14" s="4"/>
    </row>
    <row r="15" spans="1:17" x14ac:dyDescent="0.2">
      <c r="A15" s="241">
        <v>18</v>
      </c>
      <c r="B15" s="4"/>
      <c r="C15" s="4"/>
      <c r="D15" s="4">
        <v>2</v>
      </c>
      <c r="E15" s="4"/>
      <c r="F15" s="4"/>
      <c r="G15" s="4"/>
      <c r="H15" s="4">
        <v>2</v>
      </c>
      <c r="I15" s="4">
        <v>7</v>
      </c>
      <c r="J15" s="4">
        <v>15</v>
      </c>
      <c r="K15" s="4"/>
      <c r="L15" s="4"/>
      <c r="M15" s="4"/>
      <c r="N15" s="4"/>
      <c r="O15" s="4">
        <v>22</v>
      </c>
      <c r="P15" s="4"/>
      <c r="Q15" s="4"/>
    </row>
    <row r="16" spans="1:17" x14ac:dyDescent="0.2">
      <c r="A16" s="173" t="s">
        <v>349</v>
      </c>
      <c r="B16" s="4">
        <v>1</v>
      </c>
      <c r="C16" s="4">
        <v>1</v>
      </c>
      <c r="D16" s="4"/>
      <c r="E16" s="4"/>
      <c r="F16" s="4"/>
      <c r="G16" s="4"/>
      <c r="H16" s="4"/>
      <c r="I16" s="4"/>
      <c r="J16" s="4"/>
      <c r="K16" s="4">
        <v>20</v>
      </c>
      <c r="L16" s="4"/>
      <c r="M16" s="4">
        <v>8</v>
      </c>
      <c r="N16" s="4"/>
      <c r="O16" s="4">
        <v>28</v>
      </c>
      <c r="P16" s="4"/>
      <c r="Q16" s="4"/>
    </row>
    <row r="17" spans="1:17" x14ac:dyDescent="0.2">
      <c r="A17" s="241">
        <v>19</v>
      </c>
      <c r="B17" s="4">
        <v>1</v>
      </c>
      <c r="C17" s="4">
        <v>1</v>
      </c>
      <c r="D17" s="4"/>
      <c r="E17" s="4"/>
      <c r="F17" s="4"/>
      <c r="G17" s="4"/>
      <c r="H17" s="4"/>
      <c r="I17" s="4"/>
      <c r="J17" s="4"/>
      <c r="K17" s="4">
        <v>19</v>
      </c>
      <c r="L17" s="4"/>
      <c r="M17" s="4">
        <v>8</v>
      </c>
      <c r="N17" s="4"/>
      <c r="O17" s="4">
        <v>27</v>
      </c>
      <c r="P17" s="4"/>
      <c r="Q17" s="4"/>
    </row>
    <row r="18" spans="1:17" x14ac:dyDescent="0.2">
      <c r="A18" s="241">
        <v>22</v>
      </c>
      <c r="B18" s="4"/>
      <c r="C18" s="4"/>
      <c r="D18" s="4"/>
      <c r="E18" s="4"/>
      <c r="F18" s="4"/>
      <c r="G18" s="4"/>
      <c r="H18" s="4"/>
      <c r="I18" s="4"/>
      <c r="J18" s="4"/>
      <c r="K18" s="4">
        <v>1</v>
      </c>
      <c r="L18" s="4"/>
      <c r="M18" s="4"/>
      <c r="N18" s="4"/>
      <c r="O18" s="4">
        <v>1</v>
      </c>
      <c r="P18" s="4"/>
      <c r="Q18" s="4"/>
    </row>
    <row r="19" spans="1:17" x14ac:dyDescent="0.2">
      <c r="A19" s="173" t="s">
        <v>455</v>
      </c>
      <c r="B19" s="4"/>
      <c r="C19" s="4"/>
      <c r="D19" s="4"/>
      <c r="E19" s="4"/>
      <c r="F19" s="4"/>
      <c r="G19" s="4"/>
      <c r="H19" s="4"/>
      <c r="I19" s="4">
        <v>1</v>
      </c>
      <c r="J19" s="4"/>
      <c r="K19" s="4"/>
      <c r="L19" s="4"/>
      <c r="M19" s="4"/>
      <c r="N19" s="4"/>
      <c r="O19" s="4">
        <v>1</v>
      </c>
      <c r="P19" s="4"/>
      <c r="Q19" s="4"/>
    </row>
    <row r="20" spans="1:17" x14ac:dyDescent="0.2">
      <c r="A20" s="241">
        <v>45</v>
      </c>
      <c r="B20" s="4"/>
      <c r="C20" s="4"/>
      <c r="D20" s="4"/>
      <c r="E20" s="4"/>
      <c r="F20" s="4"/>
      <c r="G20" s="4"/>
      <c r="H20" s="4"/>
      <c r="I20" s="4">
        <v>1</v>
      </c>
      <c r="J20" s="4"/>
      <c r="K20" s="4"/>
      <c r="L20" s="4"/>
      <c r="M20" s="4"/>
      <c r="N20" s="4"/>
      <c r="O20" s="4">
        <v>1</v>
      </c>
      <c r="P20" s="4"/>
      <c r="Q20" s="4"/>
    </row>
    <row r="21" spans="1:17" x14ac:dyDescent="0.2">
      <c r="A21" s="173" t="s">
        <v>457</v>
      </c>
      <c r="B21" s="4"/>
      <c r="C21" s="4"/>
      <c r="D21" s="4"/>
      <c r="E21" s="4"/>
      <c r="F21" s="4"/>
      <c r="G21" s="4"/>
      <c r="H21" s="4"/>
      <c r="I21" s="4"/>
      <c r="J21" s="4"/>
      <c r="K21" s="4"/>
      <c r="L21" s="4"/>
      <c r="M21" s="4"/>
      <c r="N21" s="4"/>
      <c r="O21" s="4"/>
      <c r="P21" s="4">
        <v>0</v>
      </c>
      <c r="Q21" s="4">
        <v>0</v>
      </c>
    </row>
    <row r="22" spans="1:17" x14ac:dyDescent="0.2">
      <c r="A22" s="241">
        <v>49</v>
      </c>
      <c r="B22" s="4"/>
      <c r="C22" s="4"/>
      <c r="D22" s="4"/>
      <c r="E22" s="4"/>
      <c r="F22" s="4"/>
      <c r="G22" s="4"/>
      <c r="H22" s="4"/>
      <c r="I22" s="4"/>
      <c r="J22" s="4"/>
      <c r="K22" s="4"/>
      <c r="L22" s="4"/>
      <c r="M22" s="4"/>
      <c r="N22" s="4"/>
      <c r="O22" s="4"/>
      <c r="P22" s="4">
        <v>0</v>
      </c>
      <c r="Q22" s="4">
        <v>0</v>
      </c>
    </row>
    <row r="23" spans="1:17" x14ac:dyDescent="0.2">
      <c r="A23" s="147">
        <v>2021</v>
      </c>
      <c r="B23" s="4"/>
      <c r="C23" s="4"/>
      <c r="D23" s="4"/>
      <c r="E23" s="4"/>
      <c r="F23" s="4"/>
      <c r="G23" s="4"/>
      <c r="H23" s="4"/>
      <c r="I23" s="4"/>
      <c r="J23" s="4"/>
      <c r="K23" s="4">
        <v>2</v>
      </c>
      <c r="L23" s="4">
        <v>162</v>
      </c>
      <c r="M23" s="4">
        <v>285</v>
      </c>
      <c r="N23" s="4"/>
      <c r="O23" s="4">
        <v>449</v>
      </c>
      <c r="P23" s="4"/>
      <c r="Q23" s="4"/>
    </row>
    <row r="24" spans="1:17" x14ac:dyDescent="0.2">
      <c r="A24" s="173" t="s">
        <v>446</v>
      </c>
      <c r="B24" s="4"/>
      <c r="C24" s="4"/>
      <c r="D24" s="4"/>
      <c r="E24" s="4"/>
      <c r="F24" s="4"/>
      <c r="G24" s="4"/>
      <c r="H24" s="4"/>
      <c r="I24" s="4"/>
      <c r="J24" s="4"/>
      <c r="K24" s="4">
        <v>2</v>
      </c>
      <c r="L24" s="4"/>
      <c r="M24" s="4"/>
      <c r="N24" s="4"/>
      <c r="O24" s="4">
        <v>2</v>
      </c>
      <c r="P24" s="4"/>
      <c r="Q24" s="4"/>
    </row>
    <row r="25" spans="1:17" x14ac:dyDescent="0.2">
      <c r="A25" s="241">
        <v>12</v>
      </c>
      <c r="B25" s="4"/>
      <c r="C25" s="4"/>
      <c r="D25" s="4"/>
      <c r="E25" s="4"/>
      <c r="F25" s="4"/>
      <c r="G25" s="4"/>
      <c r="H25" s="4"/>
      <c r="I25" s="4"/>
      <c r="J25" s="4"/>
      <c r="K25" s="4">
        <v>2</v>
      </c>
      <c r="L25" s="4"/>
      <c r="M25" s="4"/>
      <c r="N25" s="4"/>
      <c r="O25" s="4">
        <v>2</v>
      </c>
      <c r="P25" s="4"/>
      <c r="Q25" s="4"/>
    </row>
    <row r="26" spans="1:17" x14ac:dyDescent="0.2">
      <c r="A26" s="173" t="s">
        <v>349</v>
      </c>
      <c r="B26" s="4"/>
      <c r="C26" s="4"/>
      <c r="D26" s="4"/>
      <c r="E26" s="4"/>
      <c r="F26" s="4"/>
      <c r="G26" s="4"/>
      <c r="H26" s="4"/>
      <c r="I26" s="4"/>
      <c r="J26" s="4"/>
      <c r="K26" s="4"/>
      <c r="L26" s="4">
        <v>8</v>
      </c>
      <c r="M26" s="4">
        <v>133</v>
      </c>
      <c r="N26" s="4"/>
      <c r="O26" s="4">
        <v>141</v>
      </c>
      <c r="P26" s="4"/>
      <c r="Q26" s="4"/>
    </row>
    <row r="27" spans="1:17" x14ac:dyDescent="0.2">
      <c r="A27" s="241">
        <v>19</v>
      </c>
      <c r="B27" s="4"/>
      <c r="C27" s="4"/>
      <c r="D27" s="4"/>
      <c r="E27" s="4"/>
      <c r="F27" s="4"/>
      <c r="G27" s="4"/>
      <c r="H27" s="4"/>
      <c r="I27" s="4"/>
      <c r="J27" s="4"/>
      <c r="K27" s="4"/>
      <c r="L27" s="4">
        <v>8</v>
      </c>
      <c r="M27" s="4">
        <v>68</v>
      </c>
      <c r="N27" s="4"/>
      <c r="O27" s="4">
        <v>76</v>
      </c>
      <c r="P27" s="4"/>
      <c r="Q27" s="4"/>
    </row>
    <row r="28" spans="1:17" x14ac:dyDescent="0.2">
      <c r="A28" s="241">
        <v>21</v>
      </c>
      <c r="B28" s="4"/>
      <c r="C28" s="4"/>
      <c r="D28" s="4"/>
      <c r="E28" s="4"/>
      <c r="F28" s="4"/>
      <c r="G28" s="4"/>
      <c r="H28" s="4"/>
      <c r="I28" s="4"/>
      <c r="J28" s="4"/>
      <c r="K28" s="4"/>
      <c r="L28" s="4"/>
      <c r="M28" s="4">
        <v>65</v>
      </c>
      <c r="N28" s="4"/>
      <c r="O28" s="4">
        <v>65</v>
      </c>
      <c r="P28" s="4"/>
      <c r="Q28" s="4"/>
    </row>
    <row r="29" spans="1:17" x14ac:dyDescent="0.2">
      <c r="A29" s="173" t="s">
        <v>447</v>
      </c>
      <c r="B29" s="4"/>
      <c r="C29" s="4"/>
      <c r="D29" s="4"/>
      <c r="E29" s="4"/>
      <c r="F29" s="4"/>
      <c r="G29" s="4"/>
      <c r="H29" s="4"/>
      <c r="I29" s="4"/>
      <c r="J29" s="4"/>
      <c r="K29" s="4"/>
      <c r="L29" s="4">
        <v>104</v>
      </c>
      <c r="M29" s="4">
        <v>45</v>
      </c>
      <c r="N29" s="4"/>
      <c r="O29" s="4">
        <v>149</v>
      </c>
      <c r="P29" s="4"/>
      <c r="Q29" s="4"/>
    </row>
    <row r="30" spans="1:17" x14ac:dyDescent="0.2">
      <c r="A30" s="241">
        <v>24</v>
      </c>
      <c r="B30" s="4"/>
      <c r="C30" s="4"/>
      <c r="D30" s="4"/>
      <c r="E30" s="4"/>
      <c r="F30" s="4"/>
      <c r="G30" s="4"/>
      <c r="H30" s="4"/>
      <c r="I30" s="4"/>
      <c r="J30" s="4"/>
      <c r="K30" s="4"/>
      <c r="L30" s="4">
        <v>74</v>
      </c>
      <c r="M30" s="4"/>
      <c r="N30" s="4"/>
      <c r="O30" s="4">
        <v>74</v>
      </c>
      <c r="P30" s="4"/>
      <c r="Q30" s="4"/>
    </row>
    <row r="31" spans="1:17" x14ac:dyDescent="0.2">
      <c r="A31" s="241">
        <v>26</v>
      </c>
      <c r="B31" s="4"/>
      <c r="C31" s="4"/>
      <c r="D31" s="4"/>
      <c r="E31" s="4"/>
      <c r="F31" s="4"/>
      <c r="G31" s="4"/>
      <c r="H31" s="4"/>
      <c r="I31" s="4"/>
      <c r="J31" s="4"/>
      <c r="K31" s="4"/>
      <c r="L31" s="4">
        <v>30</v>
      </c>
      <c r="M31" s="4">
        <v>45</v>
      </c>
      <c r="N31" s="4"/>
      <c r="O31" s="4">
        <v>75</v>
      </c>
      <c r="P31" s="4"/>
      <c r="Q31" s="4"/>
    </row>
    <row r="32" spans="1:17" x14ac:dyDescent="0.2">
      <c r="A32" s="173" t="s">
        <v>454</v>
      </c>
      <c r="B32" s="4"/>
      <c r="C32" s="4"/>
      <c r="D32" s="4"/>
      <c r="E32" s="4"/>
      <c r="F32" s="4"/>
      <c r="G32" s="4"/>
      <c r="H32" s="4"/>
      <c r="I32" s="4"/>
      <c r="J32" s="4"/>
      <c r="K32" s="4"/>
      <c r="L32" s="4">
        <v>50</v>
      </c>
      <c r="M32" s="4">
        <v>107</v>
      </c>
      <c r="N32" s="4"/>
      <c r="O32" s="4">
        <v>157</v>
      </c>
      <c r="P32" s="4"/>
      <c r="Q32" s="4"/>
    </row>
    <row r="33" spans="1:17" x14ac:dyDescent="0.2">
      <c r="A33" s="241">
        <v>28</v>
      </c>
      <c r="B33" s="4"/>
      <c r="C33" s="4"/>
      <c r="D33" s="4"/>
      <c r="E33" s="4"/>
      <c r="F33" s="4"/>
      <c r="G33" s="4"/>
      <c r="H33" s="4"/>
      <c r="I33" s="4"/>
      <c r="J33" s="4"/>
      <c r="K33" s="4"/>
      <c r="L33" s="4"/>
      <c r="M33" s="4">
        <v>58</v>
      </c>
      <c r="N33" s="4"/>
      <c r="O33" s="4">
        <v>58</v>
      </c>
      <c r="P33" s="4"/>
      <c r="Q33" s="4"/>
    </row>
    <row r="34" spans="1:17" x14ac:dyDescent="0.2">
      <c r="A34" s="241">
        <v>29</v>
      </c>
      <c r="B34" s="4"/>
      <c r="C34" s="4"/>
      <c r="D34" s="4"/>
      <c r="E34" s="4"/>
      <c r="F34" s="4"/>
      <c r="G34" s="4"/>
      <c r="H34" s="4"/>
      <c r="I34" s="4"/>
      <c r="J34" s="4"/>
      <c r="K34" s="4"/>
      <c r="L34" s="4"/>
      <c r="M34" s="4">
        <v>49</v>
      </c>
      <c r="N34" s="4"/>
      <c r="O34" s="4">
        <v>49</v>
      </c>
      <c r="P34" s="4"/>
      <c r="Q34" s="4"/>
    </row>
    <row r="35" spans="1:17" x14ac:dyDescent="0.2">
      <c r="A35" s="241">
        <v>30</v>
      </c>
      <c r="B35" s="4"/>
      <c r="C35" s="4"/>
      <c r="D35" s="4"/>
      <c r="E35" s="4"/>
      <c r="F35" s="4"/>
      <c r="G35" s="4"/>
      <c r="H35" s="4"/>
      <c r="I35" s="4"/>
      <c r="J35" s="4"/>
      <c r="K35" s="4"/>
      <c r="L35" s="4">
        <v>50</v>
      </c>
      <c r="M35" s="4"/>
      <c r="N35" s="4"/>
      <c r="O35" s="4">
        <v>50</v>
      </c>
      <c r="P35" s="4"/>
      <c r="Q35" s="4"/>
    </row>
    <row r="36" spans="1:17" x14ac:dyDescent="0.2">
      <c r="A36" s="147">
        <v>2022</v>
      </c>
      <c r="B36" s="4"/>
      <c r="C36" s="4"/>
      <c r="D36" s="4"/>
      <c r="E36" s="4"/>
      <c r="F36" s="4">
        <v>38</v>
      </c>
      <c r="G36" s="4">
        <v>26</v>
      </c>
      <c r="H36" s="4">
        <v>64</v>
      </c>
      <c r="I36" s="4"/>
      <c r="J36" s="4"/>
      <c r="K36" s="4">
        <v>10</v>
      </c>
      <c r="L36" s="4">
        <v>1830</v>
      </c>
      <c r="M36" s="4">
        <v>1128</v>
      </c>
      <c r="N36" s="4"/>
      <c r="O36" s="4">
        <v>2968</v>
      </c>
      <c r="P36" s="4"/>
      <c r="Q36" s="4"/>
    </row>
    <row r="37" spans="1:17" x14ac:dyDescent="0.2">
      <c r="A37" s="173" t="s">
        <v>446</v>
      </c>
      <c r="B37" s="4"/>
      <c r="C37" s="4"/>
      <c r="D37" s="4"/>
      <c r="E37" s="4"/>
      <c r="F37" s="4"/>
      <c r="G37" s="4">
        <v>8</v>
      </c>
      <c r="H37" s="4">
        <v>8</v>
      </c>
      <c r="I37" s="4"/>
      <c r="J37" s="4"/>
      <c r="K37" s="4">
        <v>10</v>
      </c>
      <c r="L37" s="4">
        <v>163</v>
      </c>
      <c r="M37" s="4">
        <v>61</v>
      </c>
      <c r="N37" s="4"/>
      <c r="O37" s="4">
        <v>234</v>
      </c>
      <c r="P37" s="4"/>
      <c r="Q37" s="4"/>
    </row>
    <row r="38" spans="1:17" x14ac:dyDescent="0.2">
      <c r="A38" s="241">
        <v>13</v>
      </c>
      <c r="B38" s="4"/>
      <c r="C38" s="4"/>
      <c r="D38" s="4"/>
      <c r="E38" s="4"/>
      <c r="F38" s="4"/>
      <c r="G38" s="4">
        <v>8</v>
      </c>
      <c r="H38" s="4">
        <v>8</v>
      </c>
      <c r="I38" s="4"/>
      <c r="J38" s="4"/>
      <c r="K38" s="4"/>
      <c r="L38" s="4">
        <v>163</v>
      </c>
      <c r="M38" s="4">
        <v>61</v>
      </c>
      <c r="N38" s="4"/>
      <c r="O38" s="4">
        <v>224</v>
      </c>
      <c r="P38" s="4"/>
      <c r="Q38" s="4"/>
    </row>
    <row r="39" spans="1:17" x14ac:dyDescent="0.2">
      <c r="A39" s="241">
        <v>14</v>
      </c>
      <c r="B39" s="4"/>
      <c r="C39" s="4"/>
      <c r="D39" s="4"/>
      <c r="E39" s="4"/>
      <c r="F39" s="4"/>
      <c r="G39" s="4"/>
      <c r="H39" s="4"/>
      <c r="I39" s="4"/>
      <c r="J39" s="4"/>
      <c r="K39" s="4">
        <v>10</v>
      </c>
      <c r="L39" s="4"/>
      <c r="M39" s="4"/>
      <c r="N39" s="4"/>
      <c r="O39" s="4">
        <v>10</v>
      </c>
      <c r="P39" s="4"/>
      <c r="Q39" s="4"/>
    </row>
    <row r="40" spans="1:17" x14ac:dyDescent="0.2">
      <c r="A40" s="173" t="s">
        <v>348</v>
      </c>
      <c r="B40" s="4"/>
      <c r="C40" s="4"/>
      <c r="D40" s="4"/>
      <c r="E40" s="4"/>
      <c r="F40" s="4">
        <v>38</v>
      </c>
      <c r="G40" s="4">
        <v>18</v>
      </c>
      <c r="H40" s="4">
        <v>56</v>
      </c>
      <c r="I40" s="4"/>
      <c r="J40" s="4"/>
      <c r="K40" s="4"/>
      <c r="L40" s="4">
        <v>320</v>
      </c>
      <c r="M40" s="4">
        <v>200</v>
      </c>
      <c r="N40" s="4"/>
      <c r="O40" s="4">
        <v>520</v>
      </c>
      <c r="P40" s="4"/>
      <c r="Q40" s="4"/>
    </row>
    <row r="41" spans="1:17" x14ac:dyDescent="0.2">
      <c r="A41" s="241">
        <v>17</v>
      </c>
      <c r="B41" s="4"/>
      <c r="C41" s="4"/>
      <c r="D41" s="4"/>
      <c r="E41" s="4"/>
      <c r="F41" s="4">
        <v>38</v>
      </c>
      <c r="G41" s="4">
        <v>18</v>
      </c>
      <c r="H41" s="4">
        <v>56</v>
      </c>
      <c r="I41" s="4"/>
      <c r="J41" s="4"/>
      <c r="K41" s="4"/>
      <c r="L41" s="4">
        <v>320</v>
      </c>
      <c r="M41" s="4">
        <v>200</v>
      </c>
      <c r="N41" s="4"/>
      <c r="O41" s="4">
        <v>520</v>
      </c>
      <c r="P41" s="4"/>
      <c r="Q41" s="4"/>
    </row>
    <row r="42" spans="1:17" x14ac:dyDescent="0.2">
      <c r="A42" s="173" t="s">
        <v>349</v>
      </c>
      <c r="B42" s="4"/>
      <c r="C42" s="4"/>
      <c r="D42" s="4"/>
      <c r="E42" s="4"/>
      <c r="F42" s="4"/>
      <c r="G42" s="4"/>
      <c r="H42" s="4"/>
      <c r="I42" s="4"/>
      <c r="J42" s="4"/>
      <c r="K42" s="4"/>
      <c r="L42" s="4">
        <v>925</v>
      </c>
      <c r="M42" s="4">
        <v>638</v>
      </c>
      <c r="N42" s="4"/>
      <c r="O42" s="4">
        <v>1563</v>
      </c>
      <c r="P42" s="4"/>
      <c r="Q42" s="4"/>
    </row>
    <row r="43" spans="1:17" x14ac:dyDescent="0.2">
      <c r="A43" s="241">
        <v>21</v>
      </c>
      <c r="B43" s="4"/>
      <c r="C43" s="4"/>
      <c r="D43" s="4"/>
      <c r="E43" s="4"/>
      <c r="F43" s="4"/>
      <c r="G43" s="4"/>
      <c r="H43" s="4"/>
      <c r="I43" s="4"/>
      <c r="J43" s="4"/>
      <c r="K43" s="4"/>
      <c r="L43" s="4">
        <v>925</v>
      </c>
      <c r="M43" s="4">
        <v>638</v>
      </c>
      <c r="N43" s="4"/>
      <c r="O43" s="4">
        <v>1563</v>
      </c>
      <c r="P43" s="4"/>
      <c r="Q43" s="4"/>
    </row>
    <row r="44" spans="1:17" x14ac:dyDescent="0.2">
      <c r="A44" s="173" t="s">
        <v>447</v>
      </c>
      <c r="B44" s="4"/>
      <c r="C44" s="4"/>
      <c r="D44" s="4"/>
      <c r="E44" s="4"/>
      <c r="F44" s="4"/>
      <c r="G44" s="4"/>
      <c r="H44" s="4"/>
      <c r="I44" s="4"/>
      <c r="J44" s="4"/>
      <c r="K44" s="4"/>
      <c r="L44" s="4">
        <v>422</v>
      </c>
      <c r="M44" s="4">
        <v>229</v>
      </c>
      <c r="N44" s="4"/>
      <c r="O44" s="4">
        <v>651</v>
      </c>
      <c r="P44" s="4"/>
      <c r="Q44" s="4"/>
    </row>
    <row r="45" spans="1:17" x14ac:dyDescent="0.2">
      <c r="A45" s="241">
        <v>23</v>
      </c>
      <c r="B45" s="4"/>
      <c r="C45" s="4"/>
      <c r="D45" s="4"/>
      <c r="E45" s="4"/>
      <c r="F45" s="4"/>
      <c r="G45" s="4"/>
      <c r="H45" s="4"/>
      <c r="I45" s="4"/>
      <c r="J45" s="4"/>
      <c r="K45" s="4"/>
      <c r="L45" s="4">
        <v>422</v>
      </c>
      <c r="M45" s="4">
        <v>229</v>
      </c>
      <c r="N45" s="4"/>
      <c r="O45" s="4">
        <v>651</v>
      </c>
      <c r="P45" s="4"/>
      <c r="Q45" s="4"/>
    </row>
    <row r="46" spans="1:17" x14ac:dyDescent="0.2">
      <c r="A46" s="147" t="s">
        <v>350</v>
      </c>
      <c r="B46" s="4">
        <v>2</v>
      </c>
      <c r="C46" s="4">
        <v>2</v>
      </c>
      <c r="D46" s="4">
        <v>2</v>
      </c>
      <c r="E46" s="4">
        <v>4</v>
      </c>
      <c r="F46" s="4">
        <v>38</v>
      </c>
      <c r="G46" s="4">
        <v>26</v>
      </c>
      <c r="H46" s="4">
        <v>70</v>
      </c>
      <c r="I46" s="4">
        <v>12</v>
      </c>
      <c r="J46" s="4">
        <v>15</v>
      </c>
      <c r="K46" s="4">
        <v>40</v>
      </c>
      <c r="L46" s="4">
        <v>1992</v>
      </c>
      <c r="M46" s="4">
        <v>1421</v>
      </c>
      <c r="N46" s="4">
        <v>14</v>
      </c>
      <c r="O46" s="4">
        <v>3494</v>
      </c>
      <c r="P46" s="4">
        <v>0</v>
      </c>
      <c r="Q46" s="4">
        <v>0</v>
      </c>
    </row>
    <row r="59" spans="1:4" x14ac:dyDescent="0.2">
      <c r="A59" s="81" t="s">
        <v>243</v>
      </c>
      <c r="B59" s="147">
        <v>2020</v>
      </c>
    </row>
    <row r="61" spans="1:4" x14ac:dyDescent="0.2">
      <c r="A61" s="81" t="s">
        <v>345</v>
      </c>
      <c r="B61" s="81" t="s">
        <v>346</v>
      </c>
    </row>
    <row r="62" spans="1:4" x14ac:dyDescent="0.2">
      <c r="B62" t="s">
        <v>152</v>
      </c>
      <c r="C62" t="s">
        <v>351</v>
      </c>
      <c r="D62" t="s">
        <v>350</v>
      </c>
    </row>
    <row r="63" spans="1:4" x14ac:dyDescent="0.2">
      <c r="A63" s="81" t="s">
        <v>347</v>
      </c>
      <c r="B63" t="s">
        <v>144</v>
      </c>
    </row>
    <row r="64" spans="1:4" x14ac:dyDescent="0.2">
      <c r="A64" s="7" t="s">
        <v>348</v>
      </c>
      <c r="B64">
        <v>5</v>
      </c>
      <c r="C64">
        <v>5</v>
      </c>
      <c r="D64">
        <v>5</v>
      </c>
    </row>
    <row r="65" spans="1:4" x14ac:dyDescent="0.2">
      <c r="A65" s="173">
        <v>16</v>
      </c>
      <c r="B65">
        <v>2</v>
      </c>
      <c r="C65">
        <v>2</v>
      </c>
      <c r="D65">
        <v>2</v>
      </c>
    </row>
    <row r="66" spans="1:4" x14ac:dyDescent="0.2">
      <c r="A66" s="173">
        <v>17</v>
      </c>
      <c r="B66">
        <v>2</v>
      </c>
      <c r="C66">
        <v>2</v>
      </c>
      <c r="D66">
        <v>2</v>
      </c>
    </row>
    <row r="67" spans="1:4" x14ac:dyDescent="0.2">
      <c r="A67" s="173">
        <v>18</v>
      </c>
      <c r="B67">
        <v>1</v>
      </c>
      <c r="C67">
        <v>1</v>
      </c>
      <c r="D67">
        <v>1</v>
      </c>
    </row>
    <row r="68" spans="1:4" x14ac:dyDescent="0.2">
      <c r="A68" s="7" t="s">
        <v>349</v>
      </c>
      <c r="B68">
        <v>56</v>
      </c>
      <c r="C68">
        <v>56</v>
      </c>
      <c r="D68">
        <v>56</v>
      </c>
    </row>
    <row r="69" spans="1:4" x14ac:dyDescent="0.2">
      <c r="A69" s="173">
        <v>19</v>
      </c>
      <c r="B69">
        <v>30</v>
      </c>
      <c r="C69">
        <v>30</v>
      </c>
      <c r="D69">
        <v>30</v>
      </c>
    </row>
    <row r="70" spans="1:4" x14ac:dyDescent="0.2">
      <c r="A70" s="173">
        <v>21</v>
      </c>
      <c r="B70">
        <v>15</v>
      </c>
      <c r="C70">
        <v>15</v>
      </c>
      <c r="D70">
        <v>15</v>
      </c>
    </row>
    <row r="71" spans="1:4" x14ac:dyDescent="0.2">
      <c r="A71" s="173">
        <v>22</v>
      </c>
      <c r="B71">
        <v>11</v>
      </c>
      <c r="C71">
        <v>11</v>
      </c>
      <c r="D71">
        <v>11</v>
      </c>
    </row>
    <row r="72" spans="1:4" x14ac:dyDescent="0.2">
      <c r="A72" s="7" t="s">
        <v>350</v>
      </c>
      <c r="B72">
        <v>61</v>
      </c>
      <c r="C72">
        <v>61</v>
      </c>
      <c r="D72">
        <v>61</v>
      </c>
    </row>
    <row r="105" spans="1:8" x14ac:dyDescent="0.2">
      <c r="A105" s="81" t="s">
        <v>243</v>
      </c>
      <c r="B105" s="147">
        <v>2022</v>
      </c>
    </row>
    <row r="106" spans="1:8" x14ac:dyDescent="0.2">
      <c r="A106" s="81" t="s">
        <v>0</v>
      </c>
      <c r="B106" t="s">
        <v>458</v>
      </c>
    </row>
    <row r="108" spans="1:8" x14ac:dyDescent="0.2">
      <c r="A108" s="81" t="s">
        <v>345</v>
      </c>
      <c r="B108" s="81" t="s">
        <v>346</v>
      </c>
    </row>
    <row r="109" spans="1:8" x14ac:dyDescent="0.2">
      <c r="B109" t="s">
        <v>152</v>
      </c>
      <c r="C109" t="s">
        <v>351</v>
      </c>
      <c r="D109" t="s">
        <v>142</v>
      </c>
      <c r="E109" t="s">
        <v>453</v>
      </c>
      <c r="F109" t="s">
        <v>146</v>
      </c>
      <c r="G109" t="s">
        <v>449</v>
      </c>
      <c r="H109" t="s">
        <v>350</v>
      </c>
    </row>
    <row r="110" spans="1:8" x14ac:dyDescent="0.2">
      <c r="A110" s="81" t="s">
        <v>347</v>
      </c>
      <c r="B110" t="s">
        <v>144</v>
      </c>
      <c r="D110" t="s">
        <v>144</v>
      </c>
      <c r="F110" t="s">
        <v>144</v>
      </c>
    </row>
    <row r="111" spans="1:8" x14ac:dyDescent="0.2">
      <c r="A111" s="7" t="s">
        <v>446</v>
      </c>
      <c r="B111">
        <v>1</v>
      </c>
      <c r="C111">
        <v>1</v>
      </c>
      <c r="D111">
        <v>4</v>
      </c>
      <c r="E111">
        <v>4</v>
      </c>
      <c r="F111">
        <v>13</v>
      </c>
      <c r="G111">
        <v>13</v>
      </c>
      <c r="H111">
        <v>18</v>
      </c>
    </row>
    <row r="112" spans="1:8" x14ac:dyDescent="0.2">
      <c r="A112" s="240">
        <v>44627</v>
      </c>
      <c r="F112">
        <v>2</v>
      </c>
      <c r="G112">
        <v>2</v>
      </c>
      <c r="H112">
        <v>2</v>
      </c>
    </row>
    <row r="113" spans="1:8" x14ac:dyDescent="0.2">
      <c r="A113" s="240">
        <v>44628</v>
      </c>
      <c r="D113">
        <v>4</v>
      </c>
      <c r="E113">
        <v>4</v>
      </c>
      <c r="F113">
        <v>10</v>
      </c>
      <c r="G113">
        <v>10</v>
      </c>
      <c r="H113">
        <v>14</v>
      </c>
    </row>
    <row r="114" spans="1:8" x14ac:dyDescent="0.2">
      <c r="A114" s="240">
        <v>44636</v>
      </c>
      <c r="F114">
        <v>1</v>
      </c>
      <c r="G114">
        <v>1</v>
      </c>
      <c r="H114">
        <v>1</v>
      </c>
    </row>
    <row r="115" spans="1:8" x14ac:dyDescent="0.2">
      <c r="A115" s="240">
        <v>44637</v>
      </c>
      <c r="B115">
        <v>1</v>
      </c>
      <c r="C115">
        <v>1</v>
      </c>
      <c r="H115">
        <v>1</v>
      </c>
    </row>
    <row r="116" spans="1:8" x14ac:dyDescent="0.2">
      <c r="A116" s="7" t="s">
        <v>348</v>
      </c>
      <c r="B116">
        <v>3</v>
      </c>
      <c r="C116">
        <v>3</v>
      </c>
      <c r="D116">
        <v>3</v>
      </c>
      <c r="E116">
        <v>3</v>
      </c>
      <c r="F116">
        <v>710</v>
      </c>
      <c r="G116">
        <v>710</v>
      </c>
      <c r="H116">
        <v>716</v>
      </c>
    </row>
    <row r="117" spans="1:8" x14ac:dyDescent="0.2">
      <c r="A117" s="240">
        <v>44662</v>
      </c>
      <c r="B117">
        <v>3</v>
      </c>
      <c r="C117">
        <v>3</v>
      </c>
      <c r="F117">
        <v>188</v>
      </c>
      <c r="G117">
        <v>188</v>
      </c>
      <c r="H117">
        <v>191</v>
      </c>
    </row>
    <row r="118" spans="1:8" x14ac:dyDescent="0.2">
      <c r="A118" s="240">
        <v>44670</v>
      </c>
      <c r="D118">
        <v>2</v>
      </c>
      <c r="E118">
        <v>2</v>
      </c>
      <c r="F118">
        <v>255</v>
      </c>
      <c r="G118">
        <v>255</v>
      </c>
      <c r="H118">
        <v>257</v>
      </c>
    </row>
    <row r="119" spans="1:8" x14ac:dyDescent="0.2">
      <c r="A119" s="240">
        <v>44671</v>
      </c>
      <c r="D119">
        <v>1</v>
      </c>
      <c r="E119">
        <v>1</v>
      </c>
      <c r="F119">
        <v>267</v>
      </c>
      <c r="G119">
        <v>267</v>
      </c>
      <c r="H119">
        <v>268</v>
      </c>
    </row>
    <row r="120" spans="1:8" x14ac:dyDescent="0.2">
      <c r="A120" s="7" t="s">
        <v>349</v>
      </c>
      <c r="D120">
        <v>1</v>
      </c>
      <c r="E120">
        <v>1</v>
      </c>
      <c r="F120">
        <v>454</v>
      </c>
      <c r="G120">
        <v>454</v>
      </c>
      <c r="H120">
        <v>455</v>
      </c>
    </row>
    <row r="121" spans="1:8" x14ac:dyDescent="0.2">
      <c r="A121" s="240">
        <v>44698</v>
      </c>
      <c r="F121">
        <v>162</v>
      </c>
      <c r="G121">
        <v>162</v>
      </c>
      <c r="H121">
        <v>162</v>
      </c>
    </row>
    <row r="122" spans="1:8" x14ac:dyDescent="0.2">
      <c r="A122" s="240">
        <v>44706</v>
      </c>
      <c r="D122">
        <v>1</v>
      </c>
      <c r="E122">
        <v>1</v>
      </c>
      <c r="F122">
        <v>292</v>
      </c>
      <c r="G122">
        <v>292</v>
      </c>
      <c r="H122">
        <v>293</v>
      </c>
    </row>
    <row r="123" spans="1:8" x14ac:dyDescent="0.2">
      <c r="A123" s="7" t="s">
        <v>447</v>
      </c>
      <c r="F123">
        <v>91</v>
      </c>
      <c r="G123">
        <v>91</v>
      </c>
      <c r="H123">
        <v>91</v>
      </c>
    </row>
    <row r="124" spans="1:8" x14ac:dyDescent="0.2">
      <c r="A124" s="240">
        <v>44714</v>
      </c>
      <c r="F124">
        <v>9</v>
      </c>
      <c r="G124">
        <v>9</v>
      </c>
      <c r="H124">
        <v>9</v>
      </c>
    </row>
    <row r="125" spans="1:8" x14ac:dyDescent="0.2">
      <c r="A125" s="240">
        <v>44732</v>
      </c>
      <c r="F125">
        <v>82</v>
      </c>
      <c r="G125">
        <v>82</v>
      </c>
      <c r="H125">
        <v>82</v>
      </c>
    </row>
    <row r="126" spans="1:8" x14ac:dyDescent="0.2">
      <c r="A126" s="7" t="s">
        <v>350</v>
      </c>
      <c r="B126">
        <v>4</v>
      </c>
      <c r="C126">
        <v>4</v>
      </c>
      <c r="D126">
        <v>8</v>
      </c>
      <c r="E126">
        <v>8</v>
      </c>
      <c r="F126">
        <v>1268</v>
      </c>
      <c r="G126">
        <v>1268</v>
      </c>
      <c r="H126">
        <v>1280</v>
      </c>
    </row>
    <row r="156" spans="1:37" x14ac:dyDescent="0.2">
      <c r="A156" s="81" t="s">
        <v>243</v>
      </c>
      <c r="B156" t="s">
        <v>458</v>
      </c>
      <c r="D156" s="3" t="s">
        <v>352</v>
      </c>
      <c r="S156">
        <f>SUM(B157:R157)</f>
        <v>35</v>
      </c>
      <c r="AK156">
        <f>SUM(X157:AK157)</f>
        <v>0</v>
      </c>
    </row>
    <row r="157" spans="1:37" x14ac:dyDescent="0.2">
      <c r="B157">
        <f>COUNT(B160:B200)</f>
        <v>5</v>
      </c>
      <c r="C157">
        <f t="shared" ref="C157:AK157" si="0">COUNT(C160:C200)</f>
        <v>8</v>
      </c>
      <c r="D157">
        <f t="shared" si="0"/>
        <v>10</v>
      </c>
      <c r="E157">
        <f t="shared" si="0"/>
        <v>12</v>
      </c>
      <c r="F157">
        <f t="shared" si="0"/>
        <v>0</v>
      </c>
      <c r="G157">
        <f t="shared" si="0"/>
        <v>0</v>
      </c>
      <c r="H157">
        <f t="shared" si="0"/>
        <v>0</v>
      </c>
      <c r="I157">
        <f t="shared" si="0"/>
        <v>0</v>
      </c>
      <c r="J157">
        <f t="shared" si="0"/>
        <v>0</v>
      </c>
      <c r="K157">
        <f t="shared" si="0"/>
        <v>0</v>
      </c>
      <c r="L157">
        <f t="shared" si="0"/>
        <v>0</v>
      </c>
      <c r="M157">
        <f t="shared" si="0"/>
        <v>0</v>
      </c>
      <c r="N157">
        <f t="shared" si="0"/>
        <v>0</v>
      </c>
      <c r="O157">
        <f t="shared" si="0"/>
        <v>0</v>
      </c>
      <c r="P157">
        <f t="shared" si="0"/>
        <v>0</v>
      </c>
      <c r="Q157">
        <f t="shared" si="0"/>
        <v>0</v>
      </c>
      <c r="R157">
        <f t="shared" si="0"/>
        <v>0</v>
      </c>
      <c r="S157">
        <f t="shared" si="0"/>
        <v>0</v>
      </c>
      <c r="T157">
        <f t="shared" si="0"/>
        <v>0</v>
      </c>
      <c r="U157">
        <f t="shared" si="0"/>
        <v>0</v>
      </c>
      <c r="V157">
        <f t="shared" si="0"/>
        <v>0</v>
      </c>
      <c r="W157">
        <f t="shared" si="0"/>
        <v>0</v>
      </c>
      <c r="X157">
        <f t="shared" si="0"/>
        <v>0</v>
      </c>
      <c r="Y157">
        <f t="shared" si="0"/>
        <v>0</v>
      </c>
      <c r="Z157">
        <f t="shared" si="0"/>
        <v>0</v>
      </c>
      <c r="AA157">
        <f t="shared" si="0"/>
        <v>0</v>
      </c>
      <c r="AB157">
        <f t="shared" si="0"/>
        <v>0</v>
      </c>
      <c r="AC157">
        <f t="shared" si="0"/>
        <v>0</v>
      </c>
      <c r="AD157">
        <f t="shared" si="0"/>
        <v>0</v>
      </c>
      <c r="AE157">
        <f t="shared" si="0"/>
        <v>0</v>
      </c>
      <c r="AF157">
        <f t="shared" si="0"/>
        <v>0</v>
      </c>
      <c r="AG157">
        <f t="shared" si="0"/>
        <v>0</v>
      </c>
      <c r="AH157">
        <f t="shared" si="0"/>
        <v>0</v>
      </c>
      <c r="AI157">
        <f t="shared" si="0"/>
        <v>0</v>
      </c>
      <c r="AJ157">
        <f t="shared" si="0"/>
        <v>0</v>
      </c>
      <c r="AK157">
        <f t="shared" si="0"/>
        <v>0</v>
      </c>
    </row>
    <row r="158" spans="1:37" x14ac:dyDescent="0.2">
      <c r="A158" s="81" t="s">
        <v>353</v>
      </c>
      <c r="B158" s="80" t="s">
        <v>346</v>
      </c>
      <c r="C158" s="4"/>
      <c r="D158" s="4"/>
      <c r="E158" s="4"/>
    </row>
    <row r="159" spans="1:37" x14ac:dyDescent="0.2">
      <c r="A159" s="81" t="s">
        <v>347</v>
      </c>
      <c r="B159" s="4" t="s">
        <v>48</v>
      </c>
      <c r="C159" s="4" t="s">
        <v>203</v>
      </c>
      <c r="D159" s="4" t="s">
        <v>206</v>
      </c>
      <c r="E159" s="4" t="s">
        <v>209</v>
      </c>
    </row>
    <row r="160" spans="1:37" x14ac:dyDescent="0.2">
      <c r="A160" s="172">
        <v>43623</v>
      </c>
      <c r="B160" s="4">
        <v>1</v>
      </c>
      <c r="C160" s="4"/>
      <c r="D160" s="4"/>
      <c r="E160" s="4"/>
    </row>
    <row r="161" spans="1:5" x14ac:dyDescent="0.2">
      <c r="A161" s="172">
        <v>43901</v>
      </c>
      <c r="B161" s="4"/>
      <c r="C161" s="4"/>
      <c r="D161" s="4">
        <v>1</v>
      </c>
      <c r="E161" s="4">
        <v>1</v>
      </c>
    </row>
    <row r="162" spans="1:5" x14ac:dyDescent="0.2">
      <c r="A162" s="172">
        <v>43939</v>
      </c>
      <c r="B162" s="4"/>
      <c r="C162" s="4">
        <v>5</v>
      </c>
      <c r="D162" s="4"/>
      <c r="E162" s="4"/>
    </row>
    <row r="163" spans="1:5" x14ac:dyDescent="0.2">
      <c r="A163" s="172">
        <v>43947</v>
      </c>
      <c r="B163" s="4">
        <v>3</v>
      </c>
      <c r="C163" s="4"/>
      <c r="D163" s="4"/>
      <c r="E163" s="4"/>
    </row>
    <row r="164" spans="1:5" x14ac:dyDescent="0.2">
      <c r="A164" s="172">
        <v>43954</v>
      </c>
      <c r="B164" s="4"/>
      <c r="C164" s="4">
        <v>1</v>
      </c>
      <c r="D164" s="4"/>
      <c r="E164" s="4">
        <v>1</v>
      </c>
    </row>
    <row r="165" spans="1:5" x14ac:dyDescent="0.2">
      <c r="A165" s="172">
        <v>43960</v>
      </c>
      <c r="B165" s="4"/>
      <c r="C165" s="4">
        <v>3</v>
      </c>
      <c r="D165" s="4"/>
      <c r="E165" s="4"/>
    </row>
    <row r="166" spans="1:5" x14ac:dyDescent="0.2">
      <c r="A166" s="172">
        <v>43975</v>
      </c>
      <c r="B166" s="4"/>
      <c r="C166" s="4">
        <v>3</v>
      </c>
      <c r="D166" s="4"/>
      <c r="E166" s="4"/>
    </row>
    <row r="167" spans="1:5" x14ac:dyDescent="0.2">
      <c r="A167" s="172">
        <v>44275</v>
      </c>
      <c r="B167" s="4"/>
      <c r="C167" s="4">
        <v>1</v>
      </c>
      <c r="D167" s="4"/>
      <c r="E167" s="4"/>
    </row>
    <row r="168" spans="1:5" x14ac:dyDescent="0.2">
      <c r="A168" s="172">
        <v>44322</v>
      </c>
      <c r="B168" s="4"/>
      <c r="C168" s="4"/>
      <c r="D168" s="4">
        <v>1</v>
      </c>
      <c r="E168" s="4">
        <v>3</v>
      </c>
    </row>
    <row r="169" spans="1:5" x14ac:dyDescent="0.2">
      <c r="A169" s="172">
        <v>44336</v>
      </c>
      <c r="B169" s="4"/>
      <c r="C169" s="4"/>
      <c r="D169" s="4"/>
      <c r="E169" s="4">
        <v>1</v>
      </c>
    </row>
    <row r="170" spans="1:5" x14ac:dyDescent="0.2">
      <c r="A170" s="172">
        <v>44337</v>
      </c>
      <c r="B170" s="4"/>
      <c r="C170" s="4"/>
      <c r="D170" s="4"/>
      <c r="E170" s="4">
        <v>3</v>
      </c>
    </row>
    <row r="171" spans="1:5" x14ac:dyDescent="0.2">
      <c r="A171" s="172">
        <v>44356</v>
      </c>
      <c r="B171" s="4"/>
      <c r="C171" s="4"/>
      <c r="D171" s="4">
        <v>3</v>
      </c>
      <c r="E171" s="4"/>
    </row>
    <row r="172" spans="1:5" x14ac:dyDescent="0.2">
      <c r="A172" s="172">
        <v>44371</v>
      </c>
      <c r="B172" s="4"/>
      <c r="C172" s="4"/>
      <c r="D172" s="4">
        <v>3</v>
      </c>
      <c r="E172" s="4">
        <v>3</v>
      </c>
    </row>
    <row r="173" spans="1:5" x14ac:dyDescent="0.2">
      <c r="A173" s="172">
        <v>44384</v>
      </c>
      <c r="B173" s="4"/>
      <c r="C173" s="4"/>
      <c r="D173" s="4"/>
      <c r="E173" s="4">
        <v>4</v>
      </c>
    </row>
    <row r="174" spans="1:5" x14ac:dyDescent="0.2">
      <c r="A174" s="172">
        <v>44393</v>
      </c>
      <c r="B174" s="4"/>
      <c r="C174" s="4"/>
      <c r="D174" s="4"/>
      <c r="E174" s="4">
        <v>4</v>
      </c>
    </row>
    <row r="175" spans="1:5" x14ac:dyDescent="0.2">
      <c r="A175" s="172">
        <v>44399</v>
      </c>
      <c r="B175" s="4"/>
      <c r="C175" s="4"/>
      <c r="D175" s="4">
        <v>4</v>
      </c>
      <c r="E175" s="4"/>
    </row>
    <row r="176" spans="1:5" x14ac:dyDescent="0.2">
      <c r="A176" s="172">
        <v>44140</v>
      </c>
      <c r="B176" s="4">
        <v>4</v>
      </c>
      <c r="C176" s="4"/>
      <c r="D176" s="4"/>
      <c r="E176" s="4"/>
    </row>
    <row r="177" spans="1:5" x14ac:dyDescent="0.2">
      <c r="A177" s="172">
        <v>44141</v>
      </c>
      <c r="B177" s="4">
        <v>6</v>
      </c>
      <c r="C177" s="4"/>
      <c r="D177" s="4"/>
      <c r="E177" s="4"/>
    </row>
    <row r="178" spans="1:5" x14ac:dyDescent="0.2">
      <c r="A178" s="172">
        <v>44144</v>
      </c>
      <c r="B178" s="4">
        <v>3</v>
      </c>
      <c r="C178" s="4"/>
      <c r="D178" s="4"/>
      <c r="E178" s="4"/>
    </row>
    <row r="179" spans="1:5" x14ac:dyDescent="0.2">
      <c r="A179" s="172">
        <v>44170</v>
      </c>
      <c r="B179" s="4"/>
      <c r="C179" s="4"/>
      <c r="D179" s="4">
        <v>1</v>
      </c>
      <c r="E179" s="4"/>
    </row>
    <row r="180" spans="1:5" x14ac:dyDescent="0.2">
      <c r="A180" s="172">
        <v>44614</v>
      </c>
      <c r="B180" s="4"/>
      <c r="C180" s="4">
        <v>1</v>
      </c>
      <c r="D180" s="4"/>
      <c r="E180" s="4"/>
    </row>
    <row r="181" spans="1:5" x14ac:dyDescent="0.2">
      <c r="A181" s="172">
        <v>44627</v>
      </c>
      <c r="B181" s="4"/>
      <c r="C181" s="4">
        <v>1</v>
      </c>
      <c r="D181" s="4"/>
      <c r="E181" s="4"/>
    </row>
    <row r="182" spans="1:5" x14ac:dyDescent="0.2">
      <c r="A182" s="172">
        <v>44642</v>
      </c>
      <c r="B182" s="4"/>
      <c r="C182" s="4"/>
      <c r="D182" s="4">
        <v>2</v>
      </c>
      <c r="E182" s="4">
        <v>3</v>
      </c>
    </row>
    <row r="183" spans="1:5" x14ac:dyDescent="0.2">
      <c r="A183" s="172">
        <v>44651</v>
      </c>
      <c r="B183" s="4"/>
      <c r="C183" s="4">
        <v>1</v>
      </c>
      <c r="D183" s="4"/>
      <c r="E183" s="4"/>
    </row>
    <row r="184" spans="1:5" x14ac:dyDescent="0.2">
      <c r="A184" s="172">
        <v>44671</v>
      </c>
      <c r="B184" s="4"/>
      <c r="C184" s="4"/>
      <c r="D184" s="4">
        <v>4</v>
      </c>
      <c r="E184" s="4">
        <v>3</v>
      </c>
    </row>
    <row r="185" spans="1:5" x14ac:dyDescent="0.2">
      <c r="A185" s="172">
        <v>44698</v>
      </c>
      <c r="B185" s="4"/>
      <c r="C185" s="4"/>
      <c r="D185" s="4">
        <v>3</v>
      </c>
      <c r="E185" s="4">
        <v>3</v>
      </c>
    </row>
    <row r="186" spans="1:5" x14ac:dyDescent="0.2">
      <c r="A186" s="172">
        <v>44714</v>
      </c>
      <c r="B186" s="4"/>
      <c r="C186" s="4"/>
      <c r="D186" s="4">
        <v>3</v>
      </c>
      <c r="E186" s="4">
        <v>3</v>
      </c>
    </row>
  </sheetData>
  <mergeCells count="6">
    <mergeCell ref="Q5:Q6"/>
    <mergeCell ref="C5:C6"/>
    <mergeCell ref="D5:G5"/>
    <mergeCell ref="H5:H6"/>
    <mergeCell ref="I5:N5"/>
    <mergeCell ref="O5:O6"/>
  </mergeCells>
  <pageMargins left="0.7" right="0.7" top="0.75" bottom="0.75" header="0.3" footer="0.3"/>
  <pageSetup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Z100"/>
  <sheetViews>
    <sheetView topLeftCell="A71" workbookViewId="0">
      <selection activeCell="P24" sqref="P24"/>
    </sheetView>
  </sheetViews>
  <sheetFormatPr defaultRowHeight="12.75" x14ac:dyDescent="0.2"/>
  <cols>
    <col min="1" max="1" width="13.85546875" bestFit="1" customWidth="1"/>
    <col min="2" max="2" width="15.5703125" bestFit="1" customWidth="1"/>
    <col min="3" max="3" width="10.7109375" bestFit="1" customWidth="1"/>
    <col min="4" max="4" width="7" bestFit="1" customWidth="1"/>
    <col min="5" max="5" width="10.5703125" bestFit="1" customWidth="1"/>
    <col min="6" max="6" width="10.7109375" bestFit="1" customWidth="1"/>
    <col min="7" max="7" width="7" bestFit="1" customWidth="1"/>
    <col min="8" max="8" width="10.5703125" bestFit="1" customWidth="1"/>
    <col min="9" max="9" width="10.7109375" bestFit="1" customWidth="1"/>
    <col min="10" max="10" width="6.7109375" bestFit="1" customWidth="1"/>
    <col min="11" max="11" width="15.85546875" bestFit="1" customWidth="1"/>
    <col min="12" max="12" width="16" bestFit="1" customWidth="1"/>
    <col min="13" max="13" width="11.85546875" bestFit="1" customWidth="1"/>
    <col min="14" max="14" width="15.85546875" bestFit="1" customWidth="1"/>
    <col min="15" max="15" width="16" bestFit="1" customWidth="1"/>
    <col min="16" max="16" width="11.85546875" bestFit="1" customWidth="1"/>
    <col min="17" max="17" width="10.5703125" bestFit="1" customWidth="1"/>
    <col min="18" max="18" width="10.7109375" bestFit="1" customWidth="1"/>
    <col min="19" max="19" width="7" bestFit="1" customWidth="1"/>
    <col min="20" max="20" width="10.5703125" bestFit="1" customWidth="1"/>
    <col min="21" max="21" width="10.7109375" bestFit="1" customWidth="1"/>
    <col min="22" max="22" width="7" bestFit="1" customWidth="1"/>
    <col min="23" max="23" width="10.5703125" bestFit="1" customWidth="1"/>
    <col min="24" max="24" width="10.7109375" bestFit="1" customWidth="1"/>
    <col min="25" max="25" width="7" bestFit="1" customWidth="1"/>
    <col min="26" max="26" width="10.5703125" bestFit="1" customWidth="1"/>
    <col min="27" max="27" width="10.7109375" bestFit="1" customWidth="1"/>
    <col min="28" max="28" width="7" bestFit="1" customWidth="1"/>
    <col min="29" max="29" width="10.5703125" bestFit="1" customWidth="1"/>
    <col min="30" max="30" width="10.7109375" bestFit="1" customWidth="1"/>
    <col min="31" max="31" width="7" bestFit="1" customWidth="1"/>
    <col min="32" max="32" width="10.5703125" bestFit="1" customWidth="1"/>
    <col min="33" max="33" width="10.7109375" customWidth="1"/>
    <col min="34" max="34" width="7.28515625" bestFit="1" customWidth="1"/>
    <col min="35" max="35" width="10.5703125" bestFit="1" customWidth="1"/>
    <col min="36" max="36" width="10.7109375" bestFit="1" customWidth="1"/>
    <col min="37" max="37" width="6.7109375" bestFit="1" customWidth="1"/>
    <col min="38" max="38" width="10.5703125" bestFit="1" customWidth="1"/>
    <col min="39" max="39" width="10.7109375" customWidth="1"/>
    <col min="40" max="40" width="6.7109375" bestFit="1" customWidth="1"/>
    <col min="41" max="41" width="10.5703125" bestFit="1" customWidth="1"/>
    <col min="42" max="42" width="10.7109375" bestFit="1" customWidth="1"/>
    <col min="43" max="43" width="7.28515625" bestFit="1" customWidth="1"/>
    <col min="44" max="44" width="10.5703125" bestFit="1" customWidth="1"/>
    <col min="45" max="45" width="10.7109375" bestFit="1" customWidth="1"/>
    <col min="46" max="46" width="6.7109375" bestFit="1" customWidth="1"/>
    <col min="47" max="47" width="10.5703125" bestFit="1" customWidth="1"/>
    <col min="48" max="48" width="10.7109375" bestFit="1" customWidth="1"/>
    <col min="49" max="49" width="6.7109375" bestFit="1" customWidth="1"/>
    <col min="50" max="50" width="10.5703125" bestFit="1" customWidth="1"/>
    <col min="51" max="51" width="10.7109375" bestFit="1" customWidth="1"/>
    <col min="52" max="52" width="6.7109375" bestFit="1" customWidth="1"/>
    <col min="53" max="53" width="15.85546875" bestFit="1" customWidth="1"/>
    <col min="54" max="54" width="16" bestFit="1" customWidth="1"/>
    <col min="55" max="55" width="11.85546875" bestFit="1" customWidth="1"/>
    <col min="56" max="56" width="10.5703125" bestFit="1" customWidth="1"/>
    <col min="57" max="57" width="10.7109375" bestFit="1" customWidth="1"/>
    <col min="58" max="58" width="7.28515625" bestFit="1" customWidth="1"/>
    <col min="59" max="59" width="10.5703125" bestFit="1" customWidth="1"/>
    <col min="60" max="60" width="10.7109375" bestFit="1" customWidth="1"/>
    <col min="61" max="61" width="6.7109375" bestFit="1" customWidth="1"/>
    <col min="62" max="62" width="10.5703125" bestFit="1" customWidth="1"/>
    <col min="63" max="63" width="10.7109375" bestFit="1" customWidth="1"/>
    <col min="64" max="64" width="6.7109375" bestFit="1" customWidth="1"/>
    <col min="65" max="65" width="10.5703125" bestFit="1" customWidth="1"/>
    <col min="66" max="66" width="10.7109375" bestFit="1" customWidth="1"/>
    <col min="67" max="67" width="6.7109375" bestFit="1" customWidth="1"/>
    <col min="68" max="68" width="10.5703125" bestFit="1" customWidth="1"/>
    <col min="69" max="69" width="10.7109375" bestFit="1" customWidth="1"/>
    <col min="70" max="70" width="6.7109375" bestFit="1" customWidth="1"/>
    <col min="71" max="71" width="10.85546875" bestFit="1" customWidth="1"/>
    <col min="72" max="72" width="10.7109375" bestFit="1" customWidth="1"/>
    <col min="73" max="73" width="6.7109375" bestFit="1" customWidth="1"/>
    <col min="74" max="74" width="10.5703125" bestFit="1" customWidth="1"/>
    <col min="75" max="75" width="10.7109375" bestFit="1" customWidth="1"/>
    <col min="76" max="76" width="6.7109375" bestFit="1" customWidth="1"/>
    <col min="77" max="77" width="10.5703125" bestFit="1" customWidth="1"/>
    <col min="78" max="78" width="10.7109375" bestFit="1" customWidth="1"/>
    <col min="79" max="79" width="6.7109375" bestFit="1" customWidth="1"/>
    <col min="80" max="80" width="10.5703125" bestFit="1" customWidth="1"/>
    <col min="81" max="81" width="10.7109375" bestFit="1" customWidth="1"/>
    <col min="82" max="82" width="6.7109375" bestFit="1" customWidth="1"/>
    <col min="83" max="83" width="10.5703125" bestFit="1" customWidth="1"/>
    <col min="84" max="84" width="10.7109375" bestFit="1" customWidth="1"/>
    <col min="85" max="85" width="6.7109375" bestFit="1" customWidth="1"/>
    <col min="86" max="86" width="10.5703125" bestFit="1" customWidth="1"/>
    <col min="87" max="87" width="10.7109375" bestFit="1" customWidth="1"/>
    <col min="88" max="88" width="6.7109375" bestFit="1" customWidth="1"/>
    <col min="89" max="89" width="10.5703125" bestFit="1" customWidth="1"/>
    <col min="90" max="90" width="10.7109375" bestFit="1" customWidth="1"/>
    <col min="91" max="91" width="6.7109375" bestFit="1" customWidth="1"/>
    <col min="92" max="92" width="15.85546875" bestFit="1" customWidth="1"/>
    <col min="93" max="93" width="16" bestFit="1" customWidth="1"/>
    <col min="94" max="94" width="11.85546875" bestFit="1" customWidth="1"/>
  </cols>
  <sheetData>
    <row r="1" spans="1:13" x14ac:dyDescent="0.2">
      <c r="A1" s="81" t="s">
        <v>243</v>
      </c>
      <c r="B1" s="147">
        <v>2020</v>
      </c>
    </row>
    <row r="2" spans="1:13" x14ac:dyDescent="0.2">
      <c r="A2" s="81" t="s">
        <v>124</v>
      </c>
      <c r="B2" t="s">
        <v>146</v>
      </c>
    </row>
    <row r="3" spans="1:13" x14ac:dyDescent="0.2">
      <c r="A3" s="81" t="s">
        <v>128</v>
      </c>
      <c r="B3" t="s">
        <v>144</v>
      </c>
    </row>
    <row r="5" spans="1:13" x14ac:dyDescent="0.2">
      <c r="A5" s="4"/>
      <c r="B5" s="80" t="s">
        <v>346</v>
      </c>
      <c r="C5" s="4"/>
      <c r="D5" s="4"/>
      <c r="E5" s="4"/>
      <c r="F5" s="4"/>
      <c r="G5" s="4"/>
      <c r="H5" s="4"/>
      <c r="I5" s="4"/>
      <c r="J5" s="4"/>
      <c r="K5" s="4"/>
      <c r="L5" s="4"/>
      <c r="M5" s="4"/>
    </row>
    <row r="6" spans="1:13" x14ac:dyDescent="0.2">
      <c r="A6" s="4"/>
      <c r="B6" s="286" t="s">
        <v>217</v>
      </c>
      <c r="C6" s="287"/>
      <c r="D6" s="287"/>
      <c r="E6" s="286" t="s">
        <v>221</v>
      </c>
      <c r="F6" s="287"/>
      <c r="G6" s="287"/>
      <c r="H6" s="286" t="s">
        <v>223</v>
      </c>
      <c r="I6" s="287"/>
      <c r="J6" s="287"/>
      <c r="K6" s="286" t="s">
        <v>354</v>
      </c>
      <c r="L6" s="286" t="s">
        <v>355</v>
      </c>
      <c r="M6" s="286" t="s">
        <v>356</v>
      </c>
    </row>
    <row r="7" spans="1:13" x14ac:dyDescent="0.2">
      <c r="A7" s="80" t="s">
        <v>347</v>
      </c>
      <c r="B7" s="178" t="s">
        <v>357</v>
      </c>
      <c r="C7" s="178" t="s">
        <v>358</v>
      </c>
      <c r="D7" s="178" t="s">
        <v>359</v>
      </c>
      <c r="E7" s="178" t="s">
        <v>357</v>
      </c>
      <c r="F7" s="178" t="s">
        <v>358</v>
      </c>
      <c r="G7" s="178" t="s">
        <v>359</v>
      </c>
      <c r="H7" s="178" t="s">
        <v>357</v>
      </c>
      <c r="I7" s="178" t="s">
        <v>358</v>
      </c>
      <c r="J7" s="178" t="s">
        <v>359</v>
      </c>
      <c r="K7" s="287"/>
      <c r="L7" s="287"/>
      <c r="M7" s="287"/>
    </row>
    <row r="8" spans="1:13" x14ac:dyDescent="0.2">
      <c r="A8" s="179">
        <v>43933</v>
      </c>
      <c r="B8" s="14">
        <v>37.111111111111114</v>
      </c>
      <c r="C8" s="86"/>
      <c r="D8" s="86" t="e">
        <v>#DIV/0!</v>
      </c>
      <c r="E8" s="14">
        <v>37.942528735632187</v>
      </c>
      <c r="F8" s="86"/>
      <c r="G8" s="86" t="e">
        <v>#DIV/0!</v>
      </c>
      <c r="H8" s="14"/>
      <c r="I8" s="86"/>
      <c r="J8" s="86"/>
      <c r="K8" s="14">
        <v>37.799999999999997</v>
      </c>
      <c r="L8" s="86"/>
      <c r="M8" s="86" t="e">
        <v>#DIV/0!</v>
      </c>
    </row>
    <row r="9" spans="1:13" x14ac:dyDescent="0.2">
      <c r="A9" s="179">
        <v>43939</v>
      </c>
      <c r="B9" s="14">
        <v>41.95</v>
      </c>
      <c r="C9" s="86"/>
      <c r="D9" s="86" t="e">
        <v>#DIV/0!</v>
      </c>
      <c r="E9" s="14">
        <v>43.2</v>
      </c>
      <c r="F9" s="86"/>
      <c r="G9" s="86" t="e">
        <v>#DIV/0!</v>
      </c>
      <c r="H9" s="14"/>
      <c r="I9" s="86"/>
      <c r="J9" s="86"/>
      <c r="K9" s="14">
        <v>42.2</v>
      </c>
      <c r="L9" s="86"/>
      <c r="M9" s="86" t="e">
        <v>#DIV/0!</v>
      </c>
    </row>
    <row r="10" spans="1:13" x14ac:dyDescent="0.2">
      <c r="A10" s="179">
        <v>43947</v>
      </c>
      <c r="B10" s="14">
        <v>39.53846153846154</v>
      </c>
      <c r="C10" s="86">
        <v>0.57692307692307687</v>
      </c>
      <c r="D10" s="86">
        <v>0.88374698004176877</v>
      </c>
      <c r="E10" s="14">
        <v>39.5</v>
      </c>
      <c r="F10" s="86">
        <v>0.52149999999999985</v>
      </c>
      <c r="G10" s="86">
        <v>0.81314722894267744</v>
      </c>
      <c r="H10" s="14">
        <v>39.611111111111114</v>
      </c>
      <c r="I10" s="86">
        <v>0.48555555555555568</v>
      </c>
      <c r="J10" s="86">
        <v>0.76512198093473127</v>
      </c>
      <c r="K10" s="14">
        <v>39.549019607843135</v>
      </c>
      <c r="L10" s="86">
        <v>0.52294117647058824</v>
      </c>
      <c r="M10" s="86">
        <v>0.81419315639650391</v>
      </c>
    </row>
    <row r="11" spans="1:13" x14ac:dyDescent="0.2">
      <c r="A11" s="179">
        <v>43954</v>
      </c>
      <c r="B11" s="14">
        <v>39.5</v>
      </c>
      <c r="C11" s="86">
        <v>0.65749999999999986</v>
      </c>
      <c r="D11" s="86">
        <v>1.0611858590986849</v>
      </c>
      <c r="E11" s="14">
        <v>40.325000000000003</v>
      </c>
      <c r="F11" s="86">
        <v>0.61749999999999994</v>
      </c>
      <c r="G11" s="86">
        <v>0.90352397161099363</v>
      </c>
      <c r="H11" s="14"/>
      <c r="I11" s="86"/>
      <c r="J11" s="86"/>
      <c r="K11" s="14">
        <v>40.1875</v>
      </c>
      <c r="L11" s="86">
        <v>0.62416666666666676</v>
      </c>
      <c r="M11" s="86">
        <v>0.92980095285894249</v>
      </c>
    </row>
    <row r="12" spans="1:13" x14ac:dyDescent="0.2">
      <c r="A12" s="179">
        <v>43960</v>
      </c>
      <c r="B12" s="14">
        <v>38</v>
      </c>
      <c r="C12" s="86"/>
      <c r="D12" s="86" t="e">
        <v>#DIV/0!</v>
      </c>
      <c r="E12" s="14">
        <v>43.771428571428572</v>
      </c>
      <c r="F12" s="86">
        <v>0.86085714285714277</v>
      </c>
      <c r="G12" s="86">
        <v>0.98934565960692489</v>
      </c>
      <c r="H12" s="14"/>
      <c r="I12" s="86"/>
      <c r="J12" s="86"/>
      <c r="K12" s="14">
        <v>43.315789473684212</v>
      </c>
      <c r="L12" s="86">
        <v>0.86085714285714277</v>
      </c>
      <c r="M12" s="86">
        <v>0.98934565960692489</v>
      </c>
    </row>
    <row r="13" spans="1:13" x14ac:dyDescent="0.2">
      <c r="A13" s="179">
        <v>43969</v>
      </c>
      <c r="B13" s="14"/>
      <c r="C13" s="86"/>
      <c r="D13" s="86"/>
      <c r="E13" s="14">
        <v>47.25</v>
      </c>
      <c r="F13" s="86">
        <v>1.0583333333333333</v>
      </c>
      <c r="G13" s="86">
        <v>0.91838306095498401</v>
      </c>
      <c r="H13" s="14"/>
      <c r="I13" s="86"/>
      <c r="J13" s="86"/>
      <c r="K13" s="14">
        <v>47.25</v>
      </c>
      <c r="L13" s="86">
        <v>1.0583333333333333</v>
      </c>
      <c r="M13" s="86">
        <v>0.91838306095498401</v>
      </c>
    </row>
    <row r="14" spans="1:13" x14ac:dyDescent="0.2">
      <c r="A14" s="179">
        <v>43975</v>
      </c>
      <c r="B14" s="14"/>
      <c r="C14" s="86"/>
      <c r="D14" s="86" t="e">
        <v>#DIV/0!</v>
      </c>
      <c r="E14" s="14"/>
      <c r="F14" s="86"/>
      <c r="G14" s="86" t="e">
        <v>#DIV/0!</v>
      </c>
      <c r="H14" s="14"/>
      <c r="I14" s="86"/>
      <c r="J14" s="86"/>
      <c r="K14" s="14"/>
      <c r="L14" s="86"/>
      <c r="M14" s="86" t="e">
        <v>#DIV/0!</v>
      </c>
    </row>
    <row r="35" spans="1:52" x14ac:dyDescent="0.2">
      <c r="A35" s="7"/>
      <c r="B35" s="14"/>
      <c r="C35" s="86"/>
      <c r="D35" s="86"/>
      <c r="E35" s="14"/>
      <c r="F35" s="86"/>
      <c r="G35" s="86"/>
      <c r="H35" s="14"/>
      <c r="I35" s="86"/>
      <c r="J35" s="86"/>
      <c r="K35" s="14"/>
      <c r="L35" s="86"/>
      <c r="M35" s="86"/>
      <c r="N35" s="14"/>
      <c r="O35" s="86"/>
      <c r="P35" s="86"/>
      <c r="Q35" s="14"/>
      <c r="R35" s="86"/>
      <c r="S35" s="86"/>
      <c r="T35" s="14"/>
      <c r="U35" s="86"/>
      <c r="V35" s="86"/>
      <c r="W35" s="14"/>
      <c r="X35" s="86"/>
      <c r="Y35" s="86"/>
      <c r="Z35" s="14"/>
      <c r="AA35" s="86"/>
      <c r="AB35" s="86"/>
      <c r="AC35" s="14"/>
      <c r="AD35" s="86"/>
      <c r="AE35" s="86"/>
      <c r="AF35" s="14"/>
      <c r="AG35" s="86"/>
      <c r="AH35" s="86"/>
      <c r="AI35" s="14"/>
      <c r="AJ35" s="86"/>
      <c r="AK35" s="86"/>
      <c r="AL35" s="14"/>
      <c r="AM35" s="86"/>
      <c r="AN35" s="86"/>
      <c r="AO35" s="14"/>
      <c r="AP35" s="86"/>
      <c r="AQ35" s="86"/>
      <c r="AR35" s="14"/>
      <c r="AS35" s="86"/>
      <c r="AT35" s="86"/>
      <c r="AU35" s="14"/>
      <c r="AV35" s="86"/>
      <c r="AW35" s="86"/>
      <c r="AX35" s="14"/>
      <c r="AY35" s="86"/>
      <c r="AZ35" s="86"/>
    </row>
    <row r="36" spans="1:52" x14ac:dyDescent="0.2">
      <c r="A36" s="7"/>
      <c r="B36" s="14"/>
      <c r="C36" s="86"/>
      <c r="D36" s="86"/>
      <c r="E36" s="14"/>
      <c r="F36" s="86"/>
      <c r="G36" s="86"/>
      <c r="H36" s="14"/>
      <c r="I36" s="86"/>
      <c r="J36" s="86"/>
      <c r="K36" s="14"/>
      <c r="L36" s="86"/>
      <c r="M36" s="86"/>
      <c r="N36" s="14"/>
      <c r="O36" s="86"/>
      <c r="P36" s="86"/>
      <c r="Q36" s="14"/>
      <c r="R36" s="86"/>
      <c r="S36" s="86"/>
      <c r="T36" s="14"/>
      <c r="U36" s="86"/>
      <c r="V36" s="86"/>
      <c r="W36" s="14"/>
      <c r="X36" s="86"/>
      <c r="Y36" s="86"/>
      <c r="Z36" s="14"/>
      <c r="AA36" s="86"/>
      <c r="AB36" s="86"/>
      <c r="AC36" s="14"/>
      <c r="AD36" s="86"/>
      <c r="AE36" s="86"/>
      <c r="AF36" s="14"/>
      <c r="AG36" s="86"/>
      <c r="AH36" s="86"/>
      <c r="AI36" s="14"/>
      <c r="AJ36" s="86"/>
      <c r="AK36" s="86"/>
      <c r="AL36" s="14"/>
      <c r="AM36" s="86"/>
      <c r="AN36" s="86"/>
      <c r="AO36" s="14"/>
      <c r="AP36" s="86"/>
      <c r="AQ36" s="86"/>
      <c r="AR36" s="14"/>
      <c r="AS36" s="86"/>
      <c r="AT36" s="86"/>
      <c r="AU36" s="14"/>
      <c r="AV36" s="86"/>
      <c r="AW36" s="86"/>
      <c r="AX36" s="14"/>
      <c r="AY36" s="86"/>
      <c r="AZ36" s="86"/>
    </row>
    <row r="37" spans="1:52" x14ac:dyDescent="0.2">
      <c r="A37" s="7"/>
      <c r="B37" s="14"/>
      <c r="C37" s="86"/>
      <c r="D37" s="86"/>
      <c r="E37" s="14"/>
      <c r="F37" s="86"/>
      <c r="G37" s="86"/>
      <c r="H37" s="14"/>
      <c r="I37" s="86"/>
      <c r="J37" s="86"/>
      <c r="K37" s="14"/>
      <c r="L37" s="86"/>
      <c r="M37" s="86"/>
      <c r="N37" s="14"/>
      <c r="O37" s="86"/>
      <c r="P37" s="86"/>
      <c r="Q37" s="14"/>
      <c r="R37" s="86"/>
      <c r="S37" s="86"/>
      <c r="T37" s="14"/>
      <c r="U37" s="86"/>
      <c r="V37" s="86"/>
      <c r="W37" s="14"/>
      <c r="X37" s="86"/>
      <c r="Y37" s="86"/>
      <c r="Z37" s="14"/>
      <c r="AA37" s="86"/>
      <c r="AB37" s="86"/>
      <c r="AC37" s="14"/>
      <c r="AD37" s="86"/>
      <c r="AE37" s="86"/>
      <c r="AF37" s="14"/>
      <c r="AG37" s="86"/>
      <c r="AH37" s="86"/>
      <c r="AI37" s="14"/>
      <c r="AJ37" s="86"/>
      <c r="AK37" s="86"/>
      <c r="AL37" s="14"/>
      <c r="AM37" s="86"/>
      <c r="AN37" s="86"/>
      <c r="AO37" s="14"/>
      <c r="AP37" s="86"/>
      <c r="AQ37" s="86"/>
      <c r="AR37" s="14"/>
      <c r="AS37" s="86"/>
      <c r="AT37" s="86"/>
      <c r="AU37" s="14"/>
      <c r="AV37" s="86"/>
      <c r="AW37" s="86"/>
      <c r="AX37" s="14"/>
      <c r="AY37" s="86"/>
      <c r="AZ37" s="86"/>
    </row>
    <row r="38" spans="1:52" x14ac:dyDescent="0.2">
      <c r="A38" s="7"/>
      <c r="B38" s="14"/>
      <c r="C38" s="86"/>
      <c r="D38" s="86"/>
      <c r="E38" s="14"/>
      <c r="F38" s="86"/>
      <c r="G38" s="86"/>
      <c r="H38" s="14"/>
      <c r="I38" s="86"/>
      <c r="J38" s="86"/>
      <c r="K38" s="14"/>
      <c r="L38" s="86"/>
      <c r="M38" s="86"/>
      <c r="N38" s="14"/>
      <c r="O38" s="86"/>
      <c r="P38" s="86"/>
      <c r="Q38" s="14"/>
      <c r="R38" s="86"/>
      <c r="S38" s="86"/>
      <c r="T38" s="14"/>
      <c r="U38" s="86"/>
      <c r="V38" s="86"/>
      <c r="W38" s="14"/>
      <c r="X38" s="86"/>
      <c r="Y38" s="86"/>
      <c r="Z38" s="14"/>
      <c r="AA38" s="86"/>
      <c r="AB38" s="86"/>
      <c r="AC38" s="14"/>
      <c r="AD38" s="86"/>
      <c r="AE38" s="86"/>
      <c r="AF38" s="14"/>
      <c r="AG38" s="86"/>
      <c r="AH38" s="86"/>
      <c r="AI38" s="14"/>
      <c r="AJ38" s="86"/>
      <c r="AK38" s="86"/>
      <c r="AL38" s="14"/>
      <c r="AM38" s="86"/>
      <c r="AN38" s="86"/>
      <c r="AO38" s="14"/>
      <c r="AP38" s="86"/>
      <c r="AQ38" s="86"/>
      <c r="AR38" s="14"/>
      <c r="AS38" s="86"/>
      <c r="AT38" s="86"/>
      <c r="AU38" s="14"/>
      <c r="AV38" s="86"/>
      <c r="AW38" s="86"/>
      <c r="AX38" s="14"/>
      <c r="AY38" s="86"/>
      <c r="AZ38" s="86"/>
    </row>
    <row r="39" spans="1:52" x14ac:dyDescent="0.2">
      <c r="A39" s="7"/>
      <c r="B39" s="14"/>
      <c r="C39" s="86"/>
      <c r="D39" s="86"/>
      <c r="E39" s="14"/>
      <c r="F39" s="86"/>
      <c r="G39" s="86"/>
      <c r="H39" s="14"/>
      <c r="I39" s="86"/>
      <c r="J39" s="86"/>
      <c r="K39" s="14"/>
      <c r="L39" s="86"/>
      <c r="M39" s="86"/>
      <c r="N39" s="14"/>
      <c r="O39" s="86"/>
      <c r="P39" s="86"/>
      <c r="Q39" s="14"/>
      <c r="R39" s="86"/>
      <c r="S39" s="86"/>
      <c r="T39" s="14"/>
      <c r="U39" s="86"/>
      <c r="V39" s="86"/>
      <c r="W39" s="14"/>
      <c r="X39" s="86"/>
      <c r="Y39" s="86"/>
      <c r="Z39" s="14"/>
      <c r="AA39" s="86"/>
      <c r="AB39" s="86"/>
      <c r="AC39" s="14"/>
      <c r="AD39" s="86"/>
      <c r="AE39" s="86"/>
      <c r="AF39" s="14"/>
      <c r="AG39" s="86"/>
      <c r="AH39" s="86"/>
      <c r="AI39" s="14"/>
      <c r="AJ39" s="86"/>
      <c r="AK39" s="86"/>
      <c r="AL39" s="14"/>
      <c r="AM39" s="86"/>
      <c r="AN39" s="86"/>
      <c r="AO39" s="14"/>
      <c r="AP39" s="86"/>
      <c r="AQ39" s="86"/>
      <c r="AR39" s="14"/>
      <c r="AS39" s="86"/>
      <c r="AT39" s="86"/>
      <c r="AU39" s="14"/>
      <c r="AV39" s="86"/>
      <c r="AW39" s="86"/>
      <c r="AX39" s="14"/>
      <c r="AY39" s="86"/>
      <c r="AZ39" s="86"/>
    </row>
    <row r="40" spans="1:52" x14ac:dyDescent="0.2">
      <c r="A40" s="7"/>
      <c r="B40" s="14"/>
      <c r="C40" s="86"/>
      <c r="D40" s="86"/>
      <c r="E40" s="14"/>
      <c r="F40" s="86"/>
      <c r="G40" s="86"/>
      <c r="H40" s="14"/>
      <c r="I40" s="86"/>
      <c r="J40" s="86"/>
      <c r="K40" s="14"/>
      <c r="L40" s="86"/>
      <c r="M40" s="86"/>
      <c r="N40" s="14"/>
      <c r="O40" s="86"/>
      <c r="P40" s="86"/>
      <c r="Q40" s="14"/>
      <c r="R40" s="86"/>
      <c r="S40" s="86"/>
      <c r="T40" s="14"/>
      <c r="U40" s="86"/>
      <c r="V40" s="86"/>
      <c r="W40" s="14"/>
      <c r="X40" s="86"/>
      <c r="Y40" s="86"/>
      <c r="Z40" s="14"/>
      <c r="AA40" s="86"/>
      <c r="AB40" s="86"/>
      <c r="AC40" s="14"/>
      <c r="AD40" s="86"/>
      <c r="AE40" s="86"/>
      <c r="AF40" s="14"/>
      <c r="AG40" s="86"/>
      <c r="AH40" s="86"/>
      <c r="AI40" s="14"/>
      <c r="AJ40" s="86"/>
      <c r="AK40" s="86"/>
      <c r="AL40" s="14"/>
      <c r="AM40" s="86"/>
      <c r="AN40" s="86"/>
      <c r="AO40" s="14"/>
      <c r="AP40" s="86"/>
      <c r="AQ40" s="86"/>
      <c r="AR40" s="14"/>
      <c r="AS40" s="86"/>
      <c r="AT40" s="86"/>
      <c r="AU40" s="14"/>
      <c r="AV40" s="86"/>
      <c r="AW40" s="86"/>
      <c r="AX40" s="14"/>
      <c r="AY40" s="86"/>
      <c r="AZ40" s="86"/>
    </row>
    <row r="41" spans="1:52" x14ac:dyDescent="0.2">
      <c r="A41" s="7"/>
      <c r="B41" s="14"/>
      <c r="C41" s="86"/>
      <c r="D41" s="86"/>
      <c r="E41" s="14"/>
      <c r="F41" s="86"/>
      <c r="G41" s="86"/>
      <c r="H41" s="14"/>
      <c r="I41" s="86"/>
      <c r="J41" s="86"/>
      <c r="K41" s="14"/>
      <c r="L41" s="86"/>
      <c r="M41" s="86"/>
      <c r="N41" s="14"/>
      <c r="O41" s="86"/>
      <c r="P41" s="86"/>
      <c r="Q41" s="14"/>
      <c r="R41" s="86"/>
      <c r="S41" s="86"/>
      <c r="T41" s="14"/>
      <c r="U41" s="86"/>
      <c r="V41" s="86"/>
      <c r="W41" s="14"/>
      <c r="X41" s="86"/>
      <c r="Y41" s="86"/>
      <c r="Z41" s="14"/>
      <c r="AA41" s="86"/>
      <c r="AB41" s="86"/>
      <c r="AC41" s="14"/>
      <c r="AD41" s="86"/>
      <c r="AE41" s="86"/>
      <c r="AF41" s="14"/>
      <c r="AG41" s="86"/>
      <c r="AH41" s="86"/>
      <c r="AI41" s="14"/>
      <c r="AJ41" s="86"/>
      <c r="AK41" s="86"/>
      <c r="AL41" s="14"/>
      <c r="AM41" s="86"/>
      <c r="AN41" s="86"/>
      <c r="AO41" s="14"/>
      <c r="AP41" s="86"/>
      <c r="AQ41" s="86"/>
      <c r="AR41" s="14"/>
      <c r="AS41" s="86"/>
      <c r="AT41" s="86"/>
      <c r="AU41" s="14"/>
      <c r="AV41" s="86"/>
      <c r="AW41" s="86"/>
      <c r="AX41" s="14"/>
      <c r="AY41" s="86"/>
      <c r="AZ41" s="86"/>
    </row>
    <row r="42" spans="1:52" x14ac:dyDescent="0.2">
      <c r="A42" s="7"/>
      <c r="B42" s="14"/>
      <c r="C42" s="86"/>
      <c r="D42" s="86"/>
      <c r="E42" s="14"/>
      <c r="F42" s="86"/>
      <c r="G42" s="86"/>
      <c r="H42" s="14"/>
      <c r="I42" s="86"/>
      <c r="J42" s="86"/>
      <c r="K42" s="14"/>
      <c r="L42" s="86"/>
      <c r="M42" s="86"/>
      <c r="N42" s="14"/>
      <c r="O42" s="86"/>
      <c r="P42" s="86"/>
      <c r="Q42" s="14"/>
      <c r="R42" s="86"/>
      <c r="S42" s="86"/>
      <c r="T42" s="14"/>
      <c r="U42" s="86"/>
      <c r="V42" s="86"/>
      <c r="W42" s="14"/>
      <c r="X42" s="86"/>
      <c r="Y42" s="86"/>
      <c r="Z42" s="14"/>
      <c r="AA42" s="86"/>
      <c r="AB42" s="86"/>
      <c r="AC42" s="14"/>
      <c r="AD42" s="86"/>
      <c r="AE42" s="86"/>
      <c r="AF42" s="14"/>
      <c r="AG42" s="86"/>
      <c r="AH42" s="86"/>
      <c r="AI42" s="14"/>
      <c r="AJ42" s="86"/>
      <c r="AK42" s="86"/>
      <c r="AL42" s="14"/>
      <c r="AM42" s="86"/>
      <c r="AN42" s="86"/>
      <c r="AO42" s="14"/>
      <c r="AP42" s="86"/>
      <c r="AQ42" s="86"/>
      <c r="AR42" s="14"/>
      <c r="AS42" s="86"/>
      <c r="AT42" s="86"/>
      <c r="AU42" s="14"/>
      <c r="AV42" s="86"/>
      <c r="AW42" s="86"/>
      <c r="AX42" s="14"/>
      <c r="AY42" s="86"/>
      <c r="AZ42" s="86"/>
    </row>
    <row r="43" spans="1:52" x14ac:dyDescent="0.2">
      <c r="A43" s="7"/>
      <c r="B43" s="14"/>
      <c r="C43" s="86"/>
      <c r="D43" s="86"/>
      <c r="E43" s="14"/>
      <c r="F43" s="86"/>
      <c r="G43" s="86"/>
      <c r="H43" s="14"/>
      <c r="I43" s="86"/>
      <c r="J43" s="86"/>
      <c r="K43" s="14"/>
      <c r="L43" s="86"/>
      <c r="M43" s="86"/>
      <c r="N43" s="14"/>
      <c r="O43" s="86"/>
      <c r="P43" s="86"/>
      <c r="Q43" s="14"/>
      <c r="R43" s="86"/>
      <c r="S43" s="86"/>
      <c r="T43" s="14"/>
      <c r="U43" s="86"/>
      <c r="V43" s="86"/>
      <c r="W43" s="14"/>
      <c r="X43" s="86"/>
      <c r="Y43" s="86"/>
      <c r="Z43" s="14"/>
      <c r="AA43" s="86"/>
      <c r="AB43" s="86"/>
      <c r="AC43" s="14"/>
      <c r="AD43" s="86"/>
      <c r="AE43" s="86"/>
      <c r="AF43" s="14"/>
      <c r="AG43" s="86"/>
      <c r="AH43" s="86"/>
      <c r="AI43" s="14"/>
      <c r="AJ43" s="86"/>
      <c r="AK43" s="86"/>
      <c r="AL43" s="14"/>
      <c r="AM43" s="86"/>
      <c r="AN43" s="86"/>
      <c r="AO43" s="14"/>
      <c r="AP43" s="86"/>
      <c r="AQ43" s="86"/>
      <c r="AR43" s="14"/>
      <c r="AS43" s="86"/>
      <c r="AT43" s="86"/>
      <c r="AU43" s="14"/>
      <c r="AV43" s="86"/>
      <c r="AW43" s="86"/>
      <c r="AX43" s="14"/>
      <c r="AY43" s="86"/>
      <c r="AZ43" s="86"/>
    </row>
    <row r="44" spans="1:52" x14ac:dyDescent="0.2">
      <c r="A44" s="7"/>
      <c r="B44" s="14"/>
      <c r="C44" s="86"/>
      <c r="D44" s="86"/>
      <c r="E44" s="14"/>
      <c r="F44" s="86"/>
      <c r="G44" s="86"/>
      <c r="H44" s="14"/>
      <c r="I44" s="86"/>
      <c r="J44" s="86"/>
      <c r="K44" s="14"/>
      <c r="L44" s="86"/>
      <c r="M44" s="86"/>
      <c r="N44" s="14"/>
      <c r="O44" s="86"/>
      <c r="P44" s="86"/>
      <c r="Q44" s="14"/>
      <c r="R44" s="86"/>
      <c r="S44" s="86"/>
      <c r="T44" s="14"/>
      <c r="U44" s="86"/>
      <c r="V44" s="86"/>
      <c r="W44" s="14"/>
      <c r="X44" s="86"/>
      <c r="Y44" s="86"/>
      <c r="Z44" s="14"/>
      <c r="AA44" s="86"/>
      <c r="AB44" s="86"/>
      <c r="AC44" s="14"/>
      <c r="AD44" s="86"/>
      <c r="AE44" s="86"/>
      <c r="AF44" s="14"/>
      <c r="AG44" s="86"/>
      <c r="AH44" s="86"/>
      <c r="AI44" s="14"/>
      <c r="AJ44" s="86"/>
      <c r="AK44" s="86"/>
      <c r="AL44" s="14"/>
      <c r="AM44" s="86"/>
      <c r="AN44" s="86"/>
      <c r="AO44" s="14"/>
      <c r="AP44" s="86"/>
      <c r="AQ44" s="86"/>
      <c r="AR44" s="14"/>
      <c r="AS44" s="86"/>
      <c r="AT44" s="86"/>
      <c r="AU44" s="14"/>
      <c r="AV44" s="86"/>
      <c r="AW44" s="86"/>
      <c r="AX44" s="14"/>
      <c r="AY44" s="86"/>
      <c r="AZ44" s="86"/>
    </row>
    <row r="45" spans="1:52" x14ac:dyDescent="0.2">
      <c r="A45" s="7"/>
      <c r="B45" s="14"/>
      <c r="C45" s="86"/>
      <c r="D45" s="86"/>
      <c r="E45" s="14"/>
      <c r="F45" s="86"/>
      <c r="G45" s="86"/>
      <c r="H45" s="14"/>
      <c r="I45" s="86"/>
      <c r="J45" s="86"/>
      <c r="K45" s="14"/>
      <c r="L45" s="86"/>
      <c r="M45" s="86"/>
      <c r="N45" s="14"/>
      <c r="O45" s="86"/>
      <c r="P45" s="86"/>
      <c r="Q45" s="14"/>
      <c r="R45" s="86"/>
      <c r="S45" s="86"/>
      <c r="T45" s="14"/>
      <c r="U45" s="86"/>
      <c r="V45" s="86"/>
      <c r="W45" s="14"/>
      <c r="X45" s="86"/>
      <c r="Y45" s="86"/>
      <c r="Z45" s="14"/>
      <c r="AA45" s="86"/>
      <c r="AB45" s="86"/>
      <c r="AC45" s="14"/>
      <c r="AD45" s="86"/>
      <c r="AE45" s="86"/>
      <c r="AF45" s="14"/>
      <c r="AG45" s="86"/>
      <c r="AH45" s="86"/>
      <c r="AI45" s="14"/>
      <c r="AJ45" s="86"/>
      <c r="AK45" s="86"/>
      <c r="AL45" s="14"/>
      <c r="AM45" s="86"/>
      <c r="AN45" s="86"/>
      <c r="AO45" s="14"/>
      <c r="AP45" s="86"/>
      <c r="AQ45" s="86"/>
      <c r="AR45" s="14"/>
      <c r="AS45" s="86"/>
      <c r="AT45" s="86"/>
      <c r="AU45" s="14"/>
      <c r="AV45" s="86"/>
      <c r="AW45" s="86"/>
      <c r="AX45" s="14"/>
      <c r="AY45" s="86"/>
      <c r="AZ45" s="86"/>
    </row>
    <row r="47" spans="1:52" x14ac:dyDescent="0.2">
      <c r="A47" s="81" t="s">
        <v>243</v>
      </c>
      <c r="B47" s="147">
        <v>2020</v>
      </c>
    </row>
    <row r="48" spans="1:52" x14ac:dyDescent="0.2">
      <c r="A48" s="81" t="s">
        <v>124</v>
      </c>
      <c r="B48" t="s">
        <v>146</v>
      </c>
    </row>
    <row r="49" spans="1:2" x14ac:dyDescent="0.2">
      <c r="A49" s="81" t="s">
        <v>126</v>
      </c>
      <c r="B49" t="s">
        <v>360</v>
      </c>
    </row>
    <row r="51" spans="1:2" x14ac:dyDescent="0.2">
      <c r="A51" s="81" t="s">
        <v>347</v>
      </c>
      <c r="B51" t="s">
        <v>361</v>
      </c>
    </row>
    <row r="52" spans="1:2" x14ac:dyDescent="0.2">
      <c r="A52" s="7">
        <v>31</v>
      </c>
      <c r="B52">
        <v>2</v>
      </c>
    </row>
    <row r="53" spans="1:2" x14ac:dyDescent="0.2">
      <c r="A53" s="7">
        <v>32</v>
      </c>
      <c r="B53">
        <v>1</v>
      </c>
    </row>
    <row r="54" spans="1:2" x14ac:dyDescent="0.2">
      <c r="A54" s="7">
        <v>33</v>
      </c>
      <c r="B54">
        <v>2</v>
      </c>
    </row>
    <row r="55" spans="1:2" x14ac:dyDescent="0.2">
      <c r="A55" s="7">
        <v>34</v>
      </c>
      <c r="B55">
        <v>8</v>
      </c>
    </row>
    <row r="56" spans="1:2" x14ac:dyDescent="0.2">
      <c r="A56" s="7">
        <v>35</v>
      </c>
      <c r="B56">
        <v>12</v>
      </c>
    </row>
    <row r="57" spans="1:2" x14ac:dyDescent="0.2">
      <c r="A57" s="7">
        <v>36</v>
      </c>
      <c r="B57">
        <v>29</v>
      </c>
    </row>
    <row r="58" spans="1:2" x14ac:dyDescent="0.2">
      <c r="A58" s="7">
        <v>37</v>
      </c>
      <c r="B58">
        <v>37</v>
      </c>
    </row>
    <row r="59" spans="1:2" x14ac:dyDescent="0.2">
      <c r="A59" s="7">
        <v>38</v>
      </c>
      <c r="B59">
        <v>29</v>
      </c>
    </row>
    <row r="60" spans="1:2" x14ac:dyDescent="0.2">
      <c r="A60" s="7">
        <v>39</v>
      </c>
      <c r="B60">
        <v>37</v>
      </c>
    </row>
    <row r="61" spans="1:2" x14ac:dyDescent="0.2">
      <c r="A61" s="7">
        <v>40</v>
      </c>
      <c r="B61">
        <v>18</v>
      </c>
    </row>
    <row r="62" spans="1:2" x14ac:dyDescent="0.2">
      <c r="A62" s="7">
        <v>41</v>
      </c>
      <c r="B62">
        <v>22</v>
      </c>
    </row>
    <row r="63" spans="1:2" x14ac:dyDescent="0.2">
      <c r="A63" s="7">
        <v>42</v>
      </c>
      <c r="B63">
        <v>18</v>
      </c>
    </row>
    <row r="64" spans="1:2" x14ac:dyDescent="0.2">
      <c r="A64" s="7">
        <v>43</v>
      </c>
      <c r="B64">
        <v>12</v>
      </c>
    </row>
    <row r="65" spans="1:2" x14ac:dyDescent="0.2">
      <c r="A65" s="7">
        <v>44</v>
      </c>
      <c r="B65">
        <v>13</v>
      </c>
    </row>
    <row r="66" spans="1:2" x14ac:dyDescent="0.2">
      <c r="A66" s="7">
        <v>45</v>
      </c>
      <c r="B66">
        <v>16</v>
      </c>
    </row>
    <row r="67" spans="1:2" x14ac:dyDescent="0.2">
      <c r="A67" s="7">
        <v>46</v>
      </c>
      <c r="B67">
        <v>7</v>
      </c>
    </row>
    <row r="68" spans="1:2" x14ac:dyDescent="0.2">
      <c r="A68" s="7">
        <v>47</v>
      </c>
      <c r="B68">
        <v>7</v>
      </c>
    </row>
    <row r="69" spans="1:2" x14ac:dyDescent="0.2">
      <c r="A69" s="7">
        <v>48</v>
      </c>
      <c r="B69">
        <v>5</v>
      </c>
    </row>
    <row r="70" spans="1:2" x14ac:dyDescent="0.2">
      <c r="A70" s="7">
        <v>49</v>
      </c>
      <c r="B70">
        <v>3</v>
      </c>
    </row>
    <row r="71" spans="1:2" x14ac:dyDescent="0.2">
      <c r="A71" s="7">
        <v>50</v>
      </c>
      <c r="B71">
        <v>2</v>
      </c>
    </row>
    <row r="72" spans="1:2" x14ac:dyDescent="0.2">
      <c r="A72" s="7">
        <v>51</v>
      </c>
      <c r="B72">
        <v>1</v>
      </c>
    </row>
    <row r="73" spans="1:2" x14ac:dyDescent="0.2">
      <c r="A73" s="7">
        <v>52</v>
      </c>
      <c r="B73">
        <v>2</v>
      </c>
    </row>
    <row r="74" spans="1:2" x14ac:dyDescent="0.2">
      <c r="A74" s="7">
        <v>55</v>
      </c>
      <c r="B74">
        <v>4</v>
      </c>
    </row>
    <row r="75" spans="1:2" x14ac:dyDescent="0.2">
      <c r="A75" s="7">
        <v>57</v>
      </c>
      <c r="B75">
        <v>1</v>
      </c>
    </row>
    <row r="76" spans="1:2" x14ac:dyDescent="0.2">
      <c r="A76" s="7">
        <v>60</v>
      </c>
      <c r="B76">
        <v>1</v>
      </c>
    </row>
    <row r="77" spans="1:2" x14ac:dyDescent="0.2">
      <c r="A77" s="7">
        <v>61</v>
      </c>
      <c r="B77">
        <v>1</v>
      </c>
    </row>
    <row r="78" spans="1:2" x14ac:dyDescent="0.2">
      <c r="A78" s="7">
        <v>63</v>
      </c>
      <c r="B78">
        <v>1</v>
      </c>
    </row>
    <row r="79" spans="1:2" x14ac:dyDescent="0.2">
      <c r="A79" s="7" t="s">
        <v>362</v>
      </c>
    </row>
    <row r="80" spans="1:2" x14ac:dyDescent="0.2">
      <c r="A80" s="7" t="s">
        <v>350</v>
      </c>
      <c r="B80">
        <v>291</v>
      </c>
    </row>
    <row r="81" spans="8:11" x14ac:dyDescent="0.2">
      <c r="H81" s="81" t="s">
        <v>369</v>
      </c>
      <c r="I81" s="81" t="s">
        <v>346</v>
      </c>
    </row>
    <row r="82" spans="8:11" x14ac:dyDescent="0.2">
      <c r="H82" s="81" t="s">
        <v>347</v>
      </c>
      <c r="I82" t="s">
        <v>142</v>
      </c>
      <c r="J82" t="s">
        <v>146</v>
      </c>
      <c r="K82" t="s">
        <v>350</v>
      </c>
    </row>
    <row r="83" spans="8:11" x14ac:dyDescent="0.2">
      <c r="H83" s="147">
        <v>2020</v>
      </c>
      <c r="I83" s="16">
        <v>38.5</v>
      </c>
      <c r="J83" s="16">
        <v>40.200000000000003</v>
      </c>
      <c r="K83" s="16">
        <v>40.1875</v>
      </c>
    </row>
    <row r="84" spans="8:11" x14ac:dyDescent="0.2">
      <c r="H84" s="173">
        <v>15</v>
      </c>
      <c r="I84" s="16"/>
      <c r="J84" s="16">
        <v>37.111111111111114</v>
      </c>
      <c r="K84" s="16">
        <v>37.111111111111114</v>
      </c>
    </row>
    <row r="85" spans="8:11" x14ac:dyDescent="0.2">
      <c r="H85" s="180">
        <v>43932</v>
      </c>
      <c r="I85" s="16"/>
      <c r="J85" s="16">
        <v>37.111111111111114</v>
      </c>
      <c r="K85" s="16">
        <v>37.111111111111114</v>
      </c>
    </row>
    <row r="86" spans="8:11" x14ac:dyDescent="0.2">
      <c r="H86" s="173">
        <v>16</v>
      </c>
      <c r="I86" s="16"/>
      <c r="J86" s="16">
        <v>38.228260869565219</v>
      </c>
      <c r="K86" s="16">
        <v>38.228260869565219</v>
      </c>
    </row>
    <row r="87" spans="8:11" x14ac:dyDescent="0.2">
      <c r="H87" s="180">
        <v>43933</v>
      </c>
      <c r="I87" s="16"/>
      <c r="J87" s="16">
        <v>37.942528735632187</v>
      </c>
      <c r="K87" s="16">
        <v>37.942528735632187</v>
      </c>
    </row>
    <row r="88" spans="8:11" x14ac:dyDescent="0.2">
      <c r="H88" s="180">
        <v>43939</v>
      </c>
      <c r="I88" s="16"/>
      <c r="J88" s="16">
        <v>43.2</v>
      </c>
      <c r="K88" s="16">
        <v>43.2</v>
      </c>
    </row>
    <row r="89" spans="8:11" x14ac:dyDescent="0.2">
      <c r="H89" s="173">
        <v>17</v>
      </c>
      <c r="I89" s="16">
        <v>38.5</v>
      </c>
      <c r="J89" s="16">
        <v>38.588235294117645</v>
      </c>
      <c r="K89" s="16">
        <v>38.578947368421055</v>
      </c>
    </row>
    <row r="90" spans="8:11" x14ac:dyDescent="0.2">
      <c r="H90" s="180">
        <v>43940</v>
      </c>
      <c r="I90" s="16">
        <v>38.5</v>
      </c>
      <c r="J90" s="16">
        <v>38.588235294117645</v>
      </c>
      <c r="K90" s="16">
        <v>38.578947368421055</v>
      </c>
    </row>
    <row r="91" spans="8:11" x14ac:dyDescent="0.2">
      <c r="H91" s="173">
        <v>18</v>
      </c>
      <c r="I91" s="16"/>
      <c r="J91" s="16">
        <v>39.515151515151516</v>
      </c>
      <c r="K91" s="16">
        <v>39.515151515151516</v>
      </c>
    </row>
    <row r="92" spans="8:11" x14ac:dyDescent="0.2">
      <c r="H92" s="180">
        <v>43947</v>
      </c>
      <c r="I92" s="16"/>
      <c r="J92" s="16">
        <v>39.515151515151516</v>
      </c>
      <c r="K92" s="16">
        <v>39.515151515151516</v>
      </c>
    </row>
    <row r="93" spans="8:11" x14ac:dyDescent="0.2">
      <c r="H93" s="173">
        <v>19</v>
      </c>
      <c r="I93" s="16"/>
      <c r="J93" s="16">
        <v>41.569767441860463</v>
      </c>
      <c r="K93" s="16">
        <v>41.569767441860463</v>
      </c>
    </row>
    <row r="94" spans="8:11" x14ac:dyDescent="0.2">
      <c r="H94" s="180">
        <v>43954</v>
      </c>
      <c r="I94" s="16"/>
      <c r="J94" s="16">
        <v>40.1875</v>
      </c>
      <c r="K94" s="16">
        <v>40.1875</v>
      </c>
    </row>
    <row r="95" spans="8:11" x14ac:dyDescent="0.2">
      <c r="H95" s="180">
        <v>43960</v>
      </c>
      <c r="I95" s="16"/>
      <c r="J95" s="16">
        <v>43.315789473684212</v>
      </c>
      <c r="K95" s="16">
        <v>43.315789473684212</v>
      </c>
    </row>
    <row r="96" spans="8:11" x14ac:dyDescent="0.2">
      <c r="H96" s="173">
        <v>21</v>
      </c>
      <c r="I96" s="16"/>
      <c r="J96" s="16">
        <v>47.25</v>
      </c>
      <c r="K96" s="16">
        <v>47.25</v>
      </c>
    </row>
    <row r="97" spans="8:11" x14ac:dyDescent="0.2">
      <c r="H97" s="180">
        <v>43969</v>
      </c>
      <c r="I97" s="16"/>
      <c r="J97" s="16">
        <v>47.25</v>
      </c>
      <c r="K97" s="16">
        <v>47.25</v>
      </c>
    </row>
    <row r="98" spans="8:11" x14ac:dyDescent="0.2">
      <c r="H98" s="173">
        <v>22</v>
      </c>
      <c r="I98" s="16"/>
      <c r="J98" s="16"/>
      <c r="K98" s="16"/>
    </row>
    <row r="99" spans="8:11" x14ac:dyDescent="0.2">
      <c r="H99" s="180">
        <v>43975</v>
      </c>
      <c r="I99" s="16"/>
      <c r="J99" s="16"/>
      <c r="K99" s="16"/>
    </row>
    <row r="100" spans="8:11" x14ac:dyDescent="0.2">
      <c r="H100" s="147" t="s">
        <v>350</v>
      </c>
      <c r="I100" s="16">
        <v>38.5</v>
      </c>
      <c r="J100" s="16">
        <v>40.200000000000003</v>
      </c>
      <c r="K100" s="16">
        <v>40.1875</v>
      </c>
    </row>
  </sheetData>
  <mergeCells count="6">
    <mergeCell ref="M6:M7"/>
    <mergeCell ref="B6:D6"/>
    <mergeCell ref="E6:G6"/>
    <mergeCell ref="H6:J6"/>
    <mergeCell ref="K6:K7"/>
    <mergeCell ref="L6:L7"/>
  </mergeCells>
  <pageMargins left="0.7" right="0.7" top="0.75" bottom="0.75" header="0.3" footer="0.3"/>
  <pageSetup orientation="portrait" horizontalDpi="0" verticalDpi="0"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93"/>
  <sheetViews>
    <sheetView workbookViewId="0">
      <selection activeCell="M5" sqref="M5"/>
    </sheetView>
  </sheetViews>
  <sheetFormatPr defaultRowHeight="12.75" x14ac:dyDescent="0.2"/>
  <cols>
    <col min="1" max="1" width="7.42578125" customWidth="1"/>
    <col min="2" max="2" width="8.7109375" customWidth="1"/>
    <col min="3" max="3" width="8" customWidth="1"/>
    <col min="4" max="4" width="11.42578125" customWidth="1"/>
    <col min="5" max="5" width="14" customWidth="1"/>
    <col min="6" max="6" width="10.7109375" customWidth="1"/>
    <col min="8" max="8" width="9.42578125" customWidth="1"/>
    <col min="9" max="12" width="10.140625" customWidth="1"/>
    <col min="13" max="13" width="14.28515625" customWidth="1"/>
  </cols>
  <sheetData>
    <row r="1" spans="1:14" ht="15.75" x14ac:dyDescent="0.25">
      <c r="A1" s="17" t="s">
        <v>468</v>
      </c>
    </row>
    <row r="4" spans="1:14" ht="13.5" thickBot="1" x14ac:dyDescent="0.25">
      <c r="A4" s="27" t="s">
        <v>243</v>
      </c>
      <c r="B4" s="27" t="s">
        <v>244</v>
      </c>
      <c r="C4" s="27" t="s">
        <v>246</v>
      </c>
      <c r="D4" s="27" t="s">
        <v>363</v>
      </c>
      <c r="E4" s="27" t="s">
        <v>467</v>
      </c>
      <c r="F4" s="34" t="s">
        <v>0</v>
      </c>
      <c r="G4" s="27" t="s">
        <v>159</v>
      </c>
      <c r="H4" s="18" t="s">
        <v>364</v>
      </c>
      <c r="I4" s="18" t="s">
        <v>469</v>
      </c>
      <c r="J4" s="18" t="s">
        <v>470</v>
      </c>
      <c r="K4" s="18" t="s">
        <v>471</v>
      </c>
      <c r="L4" s="18" t="s">
        <v>472</v>
      </c>
      <c r="M4" s="18" t="s">
        <v>473</v>
      </c>
      <c r="N4" s="251"/>
    </row>
    <row r="5" spans="1:14" x14ac:dyDescent="0.2">
      <c r="A5" s="8">
        <f>YEAR(D5)</f>
        <v>2019</v>
      </c>
      <c r="B5" s="8">
        <f>MONTH(D5)</f>
        <v>7</v>
      </c>
      <c r="C5" s="9">
        <f>DAY(D5)</f>
        <v>17</v>
      </c>
      <c r="D5" s="252">
        <v>43663</v>
      </c>
      <c r="E5" s="253">
        <v>0.53567129629629628</v>
      </c>
      <c r="F5" s="254" t="s">
        <v>15</v>
      </c>
      <c r="G5" s="255"/>
      <c r="H5" s="256">
        <v>0.27</v>
      </c>
      <c r="I5" s="257">
        <v>15.4</v>
      </c>
      <c r="J5" s="258">
        <v>16.059999999999999</v>
      </c>
      <c r="K5" s="259">
        <v>8.15</v>
      </c>
      <c r="L5" s="260">
        <v>89.9</v>
      </c>
    </row>
    <row r="6" spans="1:14" x14ac:dyDescent="0.2">
      <c r="A6" s="8">
        <f t="shared" ref="A6:A63" si="0">YEAR(D6)</f>
        <v>2019</v>
      </c>
      <c r="B6" s="8">
        <f t="shared" ref="B6:B63" si="1">MONTH(D6)</f>
        <v>7</v>
      </c>
      <c r="C6" s="9">
        <f t="shared" ref="C6:C63" si="2">DAY(D6)</f>
        <v>17</v>
      </c>
      <c r="D6" s="261">
        <v>43663</v>
      </c>
      <c r="E6" s="262">
        <v>0.53695601851851849</v>
      </c>
      <c r="F6" s="263" t="s">
        <v>15</v>
      </c>
      <c r="G6" s="264"/>
      <c r="H6" s="265">
        <v>0.50600000000000001</v>
      </c>
      <c r="I6" s="266">
        <v>15</v>
      </c>
      <c r="J6" s="267">
        <v>18.190000000000001</v>
      </c>
      <c r="K6" s="268">
        <v>7.96</v>
      </c>
      <c r="L6" s="269">
        <v>88.3</v>
      </c>
    </row>
    <row r="7" spans="1:14" x14ac:dyDescent="0.2">
      <c r="A7" s="8">
        <f t="shared" si="0"/>
        <v>2019</v>
      </c>
      <c r="B7" s="8">
        <f t="shared" si="1"/>
        <v>7</v>
      </c>
      <c r="C7" s="9">
        <f t="shared" si="2"/>
        <v>17</v>
      </c>
      <c r="D7" s="261">
        <v>43663</v>
      </c>
      <c r="E7" s="262">
        <v>0.5376967592592593</v>
      </c>
      <c r="F7" s="263" t="s">
        <v>15</v>
      </c>
      <c r="G7" s="264"/>
      <c r="H7" s="265">
        <v>1.0369999999999999</v>
      </c>
      <c r="I7" s="266">
        <v>14.9</v>
      </c>
      <c r="J7" s="267">
        <v>21.96</v>
      </c>
      <c r="K7" s="268">
        <v>8.07</v>
      </c>
      <c r="L7" s="269">
        <v>91.4</v>
      </c>
    </row>
    <row r="8" spans="1:14" x14ac:dyDescent="0.2">
      <c r="A8" s="8">
        <f t="shared" si="0"/>
        <v>2019</v>
      </c>
      <c r="B8" s="8">
        <f t="shared" si="1"/>
        <v>7</v>
      </c>
      <c r="C8" s="9">
        <f t="shared" si="2"/>
        <v>17</v>
      </c>
      <c r="D8" s="261">
        <v>43663</v>
      </c>
      <c r="E8" s="262">
        <v>0.53841435185185182</v>
      </c>
      <c r="F8" s="263" t="s">
        <v>15</v>
      </c>
      <c r="G8" s="264"/>
      <c r="H8" s="265">
        <v>1.498</v>
      </c>
      <c r="I8" s="266">
        <v>14.8</v>
      </c>
      <c r="J8" s="267">
        <v>22.93</v>
      </c>
      <c r="K8" s="268">
        <v>8.2200000000000006</v>
      </c>
      <c r="L8" s="269">
        <v>93.5</v>
      </c>
    </row>
    <row r="9" spans="1:14" x14ac:dyDescent="0.2">
      <c r="A9" s="8">
        <f t="shared" si="0"/>
        <v>2019</v>
      </c>
      <c r="B9" s="8">
        <f t="shared" si="1"/>
        <v>7</v>
      </c>
      <c r="C9" s="9">
        <f t="shared" si="2"/>
        <v>17</v>
      </c>
      <c r="D9" s="261">
        <v>43663</v>
      </c>
      <c r="E9" s="262">
        <v>0.53914351851851849</v>
      </c>
      <c r="F9" s="263" t="s">
        <v>15</v>
      </c>
      <c r="G9" s="264"/>
      <c r="H9" s="265">
        <v>2.0630000000000002</v>
      </c>
      <c r="I9" s="266">
        <v>14.8</v>
      </c>
      <c r="J9" s="267">
        <v>23.33</v>
      </c>
      <c r="K9" s="268">
        <v>8.18</v>
      </c>
      <c r="L9" s="269">
        <v>93.2</v>
      </c>
    </row>
    <row r="10" spans="1:14" x14ac:dyDescent="0.2">
      <c r="A10" s="8">
        <f t="shared" si="0"/>
        <v>2019</v>
      </c>
      <c r="B10" s="8">
        <f t="shared" si="1"/>
        <v>7</v>
      </c>
      <c r="C10" s="9">
        <f t="shared" si="2"/>
        <v>17</v>
      </c>
      <c r="D10" s="261">
        <v>43663</v>
      </c>
      <c r="E10" s="262">
        <v>0.53961805555555553</v>
      </c>
      <c r="F10" s="263" t="s">
        <v>15</v>
      </c>
      <c r="G10" s="264"/>
      <c r="H10" s="265">
        <v>2.7250000000000001</v>
      </c>
      <c r="I10" s="266">
        <v>14.5</v>
      </c>
      <c r="J10" s="267">
        <v>25.43</v>
      </c>
      <c r="K10" s="268">
        <v>8.31</v>
      </c>
      <c r="L10" s="269">
        <v>95.4</v>
      </c>
    </row>
    <row r="11" spans="1:14" x14ac:dyDescent="0.2">
      <c r="A11" s="8">
        <f t="shared" si="0"/>
        <v>2019</v>
      </c>
      <c r="B11" s="8">
        <f t="shared" si="1"/>
        <v>7</v>
      </c>
      <c r="C11" s="9">
        <f t="shared" si="2"/>
        <v>17</v>
      </c>
      <c r="D11" s="261">
        <v>43663</v>
      </c>
      <c r="E11" s="262">
        <v>0.56527777777777777</v>
      </c>
      <c r="F11" s="263" t="s">
        <v>25</v>
      </c>
      <c r="G11" s="264"/>
      <c r="H11" s="265">
        <v>0.26900000000000002</v>
      </c>
      <c r="I11" s="266">
        <v>15.4</v>
      </c>
      <c r="J11" s="267">
        <v>4.79</v>
      </c>
      <c r="K11" s="268">
        <v>9.51</v>
      </c>
      <c r="L11" s="269">
        <v>97.9</v>
      </c>
    </row>
    <row r="12" spans="1:14" x14ac:dyDescent="0.2">
      <c r="A12" s="8">
        <f t="shared" si="0"/>
        <v>2019</v>
      </c>
      <c r="B12" s="8">
        <f t="shared" si="1"/>
        <v>7</v>
      </c>
      <c r="C12" s="9">
        <f t="shared" si="2"/>
        <v>17</v>
      </c>
      <c r="D12" s="261">
        <v>43663</v>
      </c>
      <c r="E12" s="262">
        <v>0.56594907407407413</v>
      </c>
      <c r="F12" s="263" t="s">
        <v>25</v>
      </c>
      <c r="G12" s="264"/>
      <c r="H12" s="265">
        <v>0.49099999999999999</v>
      </c>
      <c r="I12" s="266">
        <v>15</v>
      </c>
      <c r="J12" s="267">
        <v>22.48</v>
      </c>
      <c r="K12" s="268">
        <v>8.59</v>
      </c>
      <c r="L12" s="269">
        <v>97.8</v>
      </c>
    </row>
    <row r="13" spans="1:14" x14ac:dyDescent="0.2">
      <c r="A13" s="8">
        <f t="shared" si="0"/>
        <v>2019</v>
      </c>
      <c r="B13" s="8">
        <f t="shared" si="1"/>
        <v>7</v>
      </c>
      <c r="C13" s="9">
        <f t="shared" si="2"/>
        <v>17</v>
      </c>
      <c r="D13" s="261">
        <v>43663</v>
      </c>
      <c r="E13" s="262">
        <v>0.5669791666666667</v>
      </c>
      <c r="F13" s="263" t="s">
        <v>25</v>
      </c>
      <c r="G13" s="264"/>
      <c r="H13" s="265">
        <v>1.0109999999999999</v>
      </c>
      <c r="I13" s="266">
        <v>14.7</v>
      </c>
      <c r="J13" s="267">
        <v>24.79</v>
      </c>
      <c r="K13" s="268">
        <v>9.26</v>
      </c>
      <c r="L13" s="269">
        <v>106.2</v>
      </c>
    </row>
    <row r="14" spans="1:14" x14ac:dyDescent="0.2">
      <c r="A14" s="8">
        <f t="shared" si="0"/>
        <v>2019</v>
      </c>
      <c r="B14" s="8">
        <f t="shared" si="1"/>
        <v>7</v>
      </c>
      <c r="C14" s="9">
        <f t="shared" si="2"/>
        <v>17</v>
      </c>
      <c r="D14" s="261">
        <v>43663</v>
      </c>
      <c r="E14" s="262">
        <v>0.56755787037037042</v>
      </c>
      <c r="F14" s="263" t="s">
        <v>25</v>
      </c>
      <c r="G14" s="264"/>
      <c r="H14" s="265">
        <v>1.5069999999999999</v>
      </c>
      <c r="I14" s="266">
        <v>14.5</v>
      </c>
      <c r="J14" s="267">
        <v>25.36</v>
      </c>
      <c r="K14" s="268">
        <v>9.43</v>
      </c>
      <c r="L14" s="269">
        <v>108.2</v>
      </c>
    </row>
    <row r="15" spans="1:14" x14ac:dyDescent="0.2">
      <c r="A15" s="8">
        <f t="shared" si="0"/>
        <v>2019</v>
      </c>
      <c r="B15" s="8">
        <f t="shared" si="1"/>
        <v>7</v>
      </c>
      <c r="C15" s="9">
        <f t="shared" si="2"/>
        <v>17</v>
      </c>
      <c r="D15" s="261">
        <v>43663</v>
      </c>
      <c r="E15" s="262">
        <v>0.56820601851851849</v>
      </c>
      <c r="F15" s="263" t="s">
        <v>25</v>
      </c>
      <c r="G15" s="264"/>
      <c r="H15" s="265">
        <v>2.0259999999999998</v>
      </c>
      <c r="I15" s="266">
        <v>14.5</v>
      </c>
      <c r="J15" s="267">
        <v>25.74</v>
      </c>
      <c r="K15" s="268">
        <v>9.6</v>
      </c>
      <c r="L15" s="269">
        <v>110.2</v>
      </c>
    </row>
    <row r="16" spans="1:14" x14ac:dyDescent="0.2">
      <c r="A16" s="8">
        <f t="shared" si="0"/>
        <v>2019</v>
      </c>
      <c r="B16" s="8">
        <f t="shared" si="1"/>
        <v>7</v>
      </c>
      <c r="C16" s="9">
        <f t="shared" si="2"/>
        <v>17</v>
      </c>
      <c r="D16" s="261">
        <v>43663</v>
      </c>
      <c r="E16" s="262">
        <v>0.56859953703703703</v>
      </c>
      <c r="F16" s="263" t="s">
        <v>25</v>
      </c>
      <c r="G16" s="264"/>
      <c r="H16" s="265">
        <v>2.6829999999999998</v>
      </c>
      <c r="I16" s="266">
        <v>14.4</v>
      </c>
      <c r="J16" s="267">
        <v>25.8</v>
      </c>
      <c r="K16" s="268">
        <v>9.57</v>
      </c>
      <c r="L16" s="269">
        <v>110</v>
      </c>
    </row>
    <row r="17" spans="1:14" x14ac:dyDescent="0.2">
      <c r="A17" s="8">
        <f t="shared" si="0"/>
        <v>2019</v>
      </c>
      <c r="B17" s="8">
        <f t="shared" si="1"/>
        <v>7</v>
      </c>
      <c r="C17" s="9">
        <f t="shared" si="2"/>
        <v>17</v>
      </c>
      <c r="D17" s="261">
        <v>43663</v>
      </c>
      <c r="E17" s="262">
        <v>0.58037037037037031</v>
      </c>
      <c r="F17" s="263" t="s">
        <v>30</v>
      </c>
      <c r="G17" s="264"/>
      <c r="H17" s="265">
        <v>0.27100000000000002</v>
      </c>
      <c r="I17" s="266">
        <v>14.8</v>
      </c>
      <c r="J17" s="267">
        <v>24.82</v>
      </c>
      <c r="K17" s="268">
        <v>9.69</v>
      </c>
      <c r="L17" s="269">
        <v>111.5</v>
      </c>
    </row>
    <row r="18" spans="1:14" x14ac:dyDescent="0.2">
      <c r="A18" s="8">
        <f t="shared" si="0"/>
        <v>2019</v>
      </c>
      <c r="B18" s="8">
        <f t="shared" si="1"/>
        <v>7</v>
      </c>
      <c r="C18" s="9">
        <f t="shared" si="2"/>
        <v>17</v>
      </c>
      <c r="D18" s="261">
        <v>43663</v>
      </c>
      <c r="E18" s="262">
        <v>0.58157407407407413</v>
      </c>
      <c r="F18" s="263" t="s">
        <v>30</v>
      </c>
      <c r="G18" s="264"/>
      <c r="H18" s="265">
        <v>0.50700000000000001</v>
      </c>
      <c r="I18" s="266">
        <v>14.5</v>
      </c>
      <c r="J18" s="267">
        <v>25.95</v>
      </c>
      <c r="K18" s="268">
        <v>10.72</v>
      </c>
      <c r="L18" s="269">
        <v>123.5</v>
      </c>
    </row>
    <row r="19" spans="1:14" x14ac:dyDescent="0.2">
      <c r="A19" s="8">
        <f t="shared" si="0"/>
        <v>2019</v>
      </c>
      <c r="B19" s="8">
        <f t="shared" si="1"/>
        <v>7</v>
      </c>
      <c r="C19" s="9">
        <f t="shared" si="2"/>
        <v>17</v>
      </c>
      <c r="D19" s="261">
        <v>43663</v>
      </c>
      <c r="E19" s="262">
        <v>0.58218749999999997</v>
      </c>
      <c r="F19" s="263" t="s">
        <v>30</v>
      </c>
      <c r="G19" s="264"/>
      <c r="H19" s="265">
        <v>1.038</v>
      </c>
      <c r="I19" s="266">
        <v>14.5</v>
      </c>
      <c r="J19" s="267">
        <v>26</v>
      </c>
      <c r="K19" s="268">
        <v>10.8</v>
      </c>
      <c r="L19" s="269">
        <v>124.4</v>
      </c>
    </row>
    <row r="20" spans="1:14" x14ac:dyDescent="0.2">
      <c r="A20" s="8">
        <f t="shared" si="0"/>
        <v>2019</v>
      </c>
      <c r="B20" s="8">
        <f t="shared" si="1"/>
        <v>7</v>
      </c>
      <c r="C20" s="9">
        <f t="shared" si="2"/>
        <v>17</v>
      </c>
      <c r="D20" s="261">
        <v>43663</v>
      </c>
      <c r="E20" s="262">
        <v>0.58317129629629627</v>
      </c>
      <c r="F20" s="263" t="s">
        <v>30</v>
      </c>
      <c r="G20" s="264"/>
      <c r="H20" s="265">
        <v>1.512</v>
      </c>
      <c r="I20" s="266">
        <v>14.5</v>
      </c>
      <c r="J20" s="267">
        <v>26.06</v>
      </c>
      <c r="K20" s="268">
        <v>10.81</v>
      </c>
      <c r="L20" s="269">
        <v>124.6</v>
      </c>
    </row>
    <row r="21" spans="1:14" x14ac:dyDescent="0.2">
      <c r="A21" s="8">
        <f t="shared" si="0"/>
        <v>2019</v>
      </c>
      <c r="B21" s="8">
        <f t="shared" si="1"/>
        <v>7</v>
      </c>
      <c r="C21" s="9">
        <f t="shared" si="2"/>
        <v>17</v>
      </c>
      <c r="D21" s="261">
        <v>43663</v>
      </c>
      <c r="E21" s="262">
        <v>0.5839699074074074</v>
      </c>
      <c r="F21" s="263" t="s">
        <v>30</v>
      </c>
      <c r="G21" s="264"/>
      <c r="H21" s="265">
        <v>2.1059999999999999</v>
      </c>
      <c r="I21" s="266">
        <v>14.5</v>
      </c>
      <c r="J21" s="267">
        <v>26.11</v>
      </c>
      <c r="K21" s="268">
        <v>10.82</v>
      </c>
      <c r="L21" s="269">
        <v>124.6</v>
      </c>
    </row>
    <row r="22" spans="1:14" x14ac:dyDescent="0.2">
      <c r="A22" s="8">
        <f t="shared" si="0"/>
        <v>2019</v>
      </c>
      <c r="B22" s="8">
        <f t="shared" si="1"/>
        <v>7</v>
      </c>
      <c r="C22" s="9">
        <f t="shared" si="2"/>
        <v>17</v>
      </c>
      <c r="D22" s="261">
        <v>43663</v>
      </c>
      <c r="E22" s="262">
        <v>0.58508101851851857</v>
      </c>
      <c r="F22" s="270" t="s">
        <v>30</v>
      </c>
      <c r="G22" s="264"/>
      <c r="H22" s="265">
        <v>2.516</v>
      </c>
      <c r="I22" s="266">
        <v>14.4</v>
      </c>
      <c r="J22" s="267">
        <v>26.26</v>
      </c>
      <c r="K22" s="268">
        <v>10.45</v>
      </c>
      <c r="L22" s="269">
        <v>120.3</v>
      </c>
    </row>
    <row r="23" spans="1:14" x14ac:dyDescent="0.2">
      <c r="A23" s="246">
        <f t="shared" si="0"/>
        <v>2019</v>
      </c>
      <c r="B23" s="246">
        <f t="shared" si="1"/>
        <v>7</v>
      </c>
      <c r="C23" s="247">
        <f t="shared" si="2"/>
        <v>17</v>
      </c>
      <c r="D23" s="261">
        <v>43663</v>
      </c>
      <c r="E23" s="262">
        <v>0.58542824074074074</v>
      </c>
      <c r="F23" s="271" t="s">
        <v>30</v>
      </c>
      <c r="G23" s="264"/>
      <c r="H23" s="265">
        <v>3.4359999999999999</v>
      </c>
      <c r="I23" s="266">
        <v>14.2</v>
      </c>
      <c r="J23" s="267">
        <v>26.66</v>
      </c>
      <c r="K23" s="268">
        <v>10.17</v>
      </c>
      <c r="L23" s="269">
        <v>117</v>
      </c>
      <c r="M23" s="249"/>
      <c r="N23" s="249"/>
    </row>
    <row r="24" spans="1:14" x14ac:dyDescent="0.2">
      <c r="A24" s="246">
        <f t="shared" si="0"/>
        <v>2019</v>
      </c>
      <c r="B24" s="246">
        <f t="shared" si="1"/>
        <v>7</v>
      </c>
      <c r="C24" s="247">
        <f t="shared" si="2"/>
        <v>17</v>
      </c>
      <c r="D24" s="261">
        <v>43663</v>
      </c>
      <c r="E24" s="262">
        <v>0.59542824074074074</v>
      </c>
      <c r="F24" s="271" t="s">
        <v>30</v>
      </c>
      <c r="G24" s="264"/>
      <c r="H24" s="265">
        <v>0.104</v>
      </c>
      <c r="I24" s="266">
        <v>15.1</v>
      </c>
      <c r="J24" s="267">
        <v>16.16</v>
      </c>
      <c r="K24" s="268">
        <v>8.82</v>
      </c>
      <c r="L24" s="269">
        <v>96.7</v>
      </c>
      <c r="M24" s="249"/>
      <c r="N24" s="249"/>
    </row>
    <row r="25" spans="1:14" x14ac:dyDescent="0.2">
      <c r="A25" s="246">
        <f t="shared" si="0"/>
        <v>2019</v>
      </c>
      <c r="B25" s="246">
        <f t="shared" si="1"/>
        <v>7</v>
      </c>
      <c r="C25" s="247">
        <f t="shared" si="2"/>
        <v>17</v>
      </c>
      <c r="D25" s="261">
        <v>43663</v>
      </c>
      <c r="E25" s="262">
        <v>0.59584490740740736</v>
      </c>
      <c r="F25" s="271" t="s">
        <v>21</v>
      </c>
      <c r="G25" s="264"/>
      <c r="H25" s="265">
        <v>0.27100000000000002</v>
      </c>
      <c r="I25" s="266">
        <v>15.1</v>
      </c>
      <c r="J25" s="267">
        <v>16.95</v>
      </c>
      <c r="K25" s="268">
        <v>8.3800000000000008</v>
      </c>
      <c r="L25" s="269">
        <v>92.3</v>
      </c>
      <c r="M25" s="249"/>
      <c r="N25" s="249"/>
    </row>
    <row r="26" spans="1:14" x14ac:dyDescent="0.2">
      <c r="A26" s="246">
        <f t="shared" si="0"/>
        <v>2019</v>
      </c>
      <c r="B26" s="246">
        <f t="shared" si="1"/>
        <v>7</v>
      </c>
      <c r="C26" s="247">
        <f t="shared" si="2"/>
        <v>17</v>
      </c>
      <c r="D26" s="261">
        <v>43663</v>
      </c>
      <c r="E26" s="262">
        <v>0.59653935185185192</v>
      </c>
      <c r="F26" s="271" t="s">
        <v>21</v>
      </c>
      <c r="G26" s="264"/>
      <c r="H26" s="265">
        <v>0.52500000000000002</v>
      </c>
      <c r="I26" s="266">
        <v>15</v>
      </c>
      <c r="J26" s="267">
        <v>21.28</v>
      </c>
      <c r="K26" s="268">
        <v>8.17</v>
      </c>
      <c r="L26" s="269">
        <v>92.2</v>
      </c>
      <c r="M26" s="249"/>
      <c r="N26" s="249"/>
    </row>
    <row r="27" spans="1:14" x14ac:dyDescent="0.2">
      <c r="A27" s="246">
        <f t="shared" si="0"/>
        <v>2019</v>
      </c>
      <c r="B27" s="246">
        <f t="shared" si="1"/>
        <v>7</v>
      </c>
      <c r="C27" s="247">
        <f t="shared" si="2"/>
        <v>17</v>
      </c>
      <c r="D27" s="261">
        <v>43663</v>
      </c>
      <c r="E27" s="262">
        <v>0.59704861111111118</v>
      </c>
      <c r="F27" s="271" t="s">
        <v>21</v>
      </c>
      <c r="G27" s="264"/>
      <c r="H27" s="265">
        <v>1.0009999999999999</v>
      </c>
      <c r="I27" s="266">
        <v>14.9</v>
      </c>
      <c r="J27" s="267">
        <v>23.28</v>
      </c>
      <c r="K27" s="268">
        <v>8.5500000000000007</v>
      </c>
      <c r="L27" s="269">
        <v>97.6</v>
      </c>
      <c r="M27" s="249"/>
      <c r="N27" s="249"/>
    </row>
    <row r="28" spans="1:14" x14ac:dyDescent="0.2">
      <c r="A28" s="246">
        <f t="shared" si="0"/>
        <v>2019</v>
      </c>
      <c r="B28" s="246">
        <f t="shared" si="1"/>
        <v>7</v>
      </c>
      <c r="C28" s="247">
        <f t="shared" si="2"/>
        <v>17</v>
      </c>
      <c r="D28" s="261">
        <v>43663</v>
      </c>
      <c r="E28" s="262">
        <v>0.59787037037037039</v>
      </c>
      <c r="F28" s="271" t="s">
        <v>21</v>
      </c>
      <c r="G28" s="264"/>
      <c r="H28" s="265">
        <v>1.5129999999999999</v>
      </c>
      <c r="I28" s="266">
        <v>14.7</v>
      </c>
      <c r="J28" s="267">
        <v>24.92</v>
      </c>
      <c r="K28" s="268">
        <v>9.48</v>
      </c>
      <c r="L28" s="269">
        <v>108.9</v>
      </c>
      <c r="M28" s="249"/>
      <c r="N28" s="249"/>
    </row>
    <row r="29" spans="1:14" x14ac:dyDescent="0.2">
      <c r="A29" s="246">
        <f t="shared" si="0"/>
        <v>2019</v>
      </c>
      <c r="B29" s="246">
        <f t="shared" si="1"/>
        <v>7</v>
      </c>
      <c r="C29" s="247">
        <f t="shared" si="2"/>
        <v>17</v>
      </c>
      <c r="D29" s="261">
        <v>43663</v>
      </c>
      <c r="E29" s="262">
        <v>0.59839120370370369</v>
      </c>
      <c r="F29" s="271" t="s">
        <v>21</v>
      </c>
      <c r="G29" s="264"/>
      <c r="H29" s="265">
        <v>1.9790000000000001</v>
      </c>
      <c r="I29" s="266">
        <v>14.6</v>
      </c>
      <c r="J29" s="267">
        <v>25.32</v>
      </c>
      <c r="K29" s="268">
        <v>9.66</v>
      </c>
      <c r="L29" s="269">
        <v>111</v>
      </c>
      <c r="M29" s="249"/>
      <c r="N29" s="249"/>
    </row>
    <row r="30" spans="1:14" x14ac:dyDescent="0.2">
      <c r="A30" s="246">
        <f t="shared" si="0"/>
        <v>2019</v>
      </c>
      <c r="B30" s="246">
        <f t="shared" si="1"/>
        <v>7</v>
      </c>
      <c r="C30" s="247">
        <f t="shared" si="2"/>
        <v>17</v>
      </c>
      <c r="D30" s="261">
        <v>43663</v>
      </c>
      <c r="E30" s="262">
        <v>0.61785879629629636</v>
      </c>
      <c r="F30" s="271" t="s">
        <v>27</v>
      </c>
      <c r="G30" s="264"/>
      <c r="H30" s="265">
        <v>0.27</v>
      </c>
      <c r="I30" s="266">
        <v>15.4</v>
      </c>
      <c r="J30" s="267">
        <v>10.53</v>
      </c>
      <c r="K30" s="268">
        <v>9.36</v>
      </c>
      <c r="L30" s="269">
        <v>99.8</v>
      </c>
      <c r="M30" s="249"/>
      <c r="N30" s="249"/>
    </row>
    <row r="31" spans="1:14" x14ac:dyDescent="0.2">
      <c r="A31" s="246">
        <f t="shared" si="0"/>
        <v>2019</v>
      </c>
      <c r="B31" s="246">
        <f t="shared" si="1"/>
        <v>7</v>
      </c>
      <c r="C31" s="247">
        <f t="shared" si="2"/>
        <v>17</v>
      </c>
      <c r="D31" s="261">
        <v>43663</v>
      </c>
      <c r="E31" s="262">
        <v>0.61843749999999997</v>
      </c>
      <c r="F31" s="271" t="s">
        <v>27</v>
      </c>
      <c r="G31" s="264"/>
      <c r="H31" s="265">
        <v>0.52800000000000002</v>
      </c>
      <c r="I31" s="266">
        <v>15</v>
      </c>
      <c r="J31" s="267">
        <v>19.739999999999998</v>
      </c>
      <c r="K31" s="268">
        <v>8.81</v>
      </c>
      <c r="L31" s="269">
        <v>98.6</v>
      </c>
      <c r="M31" s="249"/>
      <c r="N31" s="249"/>
    </row>
    <row r="32" spans="1:14" x14ac:dyDescent="0.2">
      <c r="A32" s="246">
        <f t="shared" si="0"/>
        <v>2019</v>
      </c>
      <c r="B32" s="246">
        <f t="shared" si="1"/>
        <v>7</v>
      </c>
      <c r="C32" s="247">
        <f t="shared" si="2"/>
        <v>17</v>
      </c>
      <c r="D32" s="261">
        <v>43663</v>
      </c>
      <c r="E32" s="262">
        <v>0.6189930555555555</v>
      </c>
      <c r="F32" s="271" t="s">
        <v>27</v>
      </c>
      <c r="G32" s="264"/>
      <c r="H32" s="265">
        <v>1.0049999999999999</v>
      </c>
      <c r="I32" s="266">
        <v>14.7</v>
      </c>
      <c r="J32" s="267">
        <v>23.76</v>
      </c>
      <c r="K32" s="268">
        <v>9.5399999999999991</v>
      </c>
      <c r="L32" s="269">
        <v>108.8</v>
      </c>
      <c r="M32" s="249"/>
      <c r="N32" s="249"/>
    </row>
    <row r="33" spans="1:14" x14ac:dyDescent="0.2">
      <c r="A33" s="246">
        <f t="shared" si="0"/>
        <v>2019</v>
      </c>
      <c r="B33" s="246">
        <f t="shared" si="1"/>
        <v>7</v>
      </c>
      <c r="C33" s="247">
        <f t="shared" si="2"/>
        <v>17</v>
      </c>
      <c r="D33" s="261">
        <v>43663</v>
      </c>
      <c r="E33" s="262">
        <v>0.61951388888888892</v>
      </c>
      <c r="F33" s="271" t="s">
        <v>27</v>
      </c>
      <c r="G33" s="264"/>
      <c r="H33" s="265">
        <v>1.4970000000000001</v>
      </c>
      <c r="I33" s="266">
        <v>14.6</v>
      </c>
      <c r="J33" s="267">
        <v>25.11</v>
      </c>
      <c r="K33" s="268">
        <v>9.94</v>
      </c>
      <c r="L33" s="269">
        <v>114.1</v>
      </c>
      <c r="M33" s="249"/>
      <c r="N33" s="249"/>
    </row>
    <row r="34" spans="1:14" x14ac:dyDescent="0.2">
      <c r="A34" s="246">
        <f t="shared" si="0"/>
        <v>2019</v>
      </c>
      <c r="B34" s="246">
        <f t="shared" si="1"/>
        <v>7</v>
      </c>
      <c r="C34" s="247">
        <f t="shared" si="2"/>
        <v>17</v>
      </c>
      <c r="D34" s="261">
        <v>43663</v>
      </c>
      <c r="E34" s="262">
        <v>0.62003472222222222</v>
      </c>
      <c r="F34" s="271" t="s">
        <v>27</v>
      </c>
      <c r="G34" s="264"/>
      <c r="H34" s="265">
        <v>2.0009999999999999</v>
      </c>
      <c r="I34" s="266">
        <v>14.6</v>
      </c>
      <c r="J34" s="267">
        <v>25.63</v>
      </c>
      <c r="K34" s="268">
        <v>10.1</v>
      </c>
      <c r="L34" s="269">
        <v>116.2</v>
      </c>
      <c r="M34" s="249"/>
      <c r="N34" s="249"/>
    </row>
    <row r="35" spans="1:14" x14ac:dyDescent="0.2">
      <c r="A35" s="246">
        <f t="shared" si="0"/>
        <v>2019</v>
      </c>
      <c r="B35" s="246">
        <f t="shared" si="1"/>
        <v>7</v>
      </c>
      <c r="C35" s="247">
        <f t="shared" si="2"/>
        <v>17</v>
      </c>
      <c r="D35" s="261">
        <v>43663</v>
      </c>
      <c r="E35" s="262">
        <v>0.62040509259259258</v>
      </c>
      <c r="F35" s="271" t="s">
        <v>27</v>
      </c>
      <c r="G35" s="264"/>
      <c r="H35" s="265">
        <v>2.3140000000000001</v>
      </c>
      <c r="I35" s="266">
        <v>14.5</v>
      </c>
      <c r="J35" s="267">
        <v>25.98</v>
      </c>
      <c r="K35" s="268">
        <v>10.26</v>
      </c>
      <c r="L35" s="269">
        <v>118.1</v>
      </c>
      <c r="M35" s="249"/>
      <c r="N35" s="249"/>
    </row>
    <row r="36" spans="1:14" x14ac:dyDescent="0.2">
      <c r="A36" s="246">
        <f t="shared" si="0"/>
        <v>2019</v>
      </c>
      <c r="B36" s="246">
        <f t="shared" si="1"/>
        <v>7</v>
      </c>
      <c r="C36" s="247">
        <f t="shared" si="2"/>
        <v>17</v>
      </c>
      <c r="D36" s="261">
        <v>43663</v>
      </c>
      <c r="E36" s="262">
        <v>0.63975694444444442</v>
      </c>
      <c r="F36" s="271" t="s">
        <v>8</v>
      </c>
      <c r="G36" s="264"/>
      <c r="H36" s="265">
        <v>0.27100000000000002</v>
      </c>
      <c r="I36" s="266">
        <v>15.6</v>
      </c>
      <c r="J36" s="267">
        <v>11.06</v>
      </c>
      <c r="K36" s="268">
        <v>8.3699999999999992</v>
      </c>
      <c r="L36" s="269">
        <v>89.9</v>
      </c>
      <c r="M36" s="249"/>
      <c r="N36" s="249"/>
    </row>
    <row r="37" spans="1:14" x14ac:dyDescent="0.2">
      <c r="A37" s="246">
        <f t="shared" si="0"/>
        <v>2019</v>
      </c>
      <c r="B37" s="246">
        <f t="shared" si="1"/>
        <v>7</v>
      </c>
      <c r="C37" s="247">
        <f t="shared" si="2"/>
        <v>17</v>
      </c>
      <c r="D37" s="261">
        <v>43663</v>
      </c>
      <c r="E37" s="262">
        <v>0.64063657407407404</v>
      </c>
      <c r="F37" s="271" t="s">
        <v>8</v>
      </c>
      <c r="G37" s="264"/>
      <c r="H37" s="265">
        <v>0.505</v>
      </c>
      <c r="I37" s="266">
        <v>15.2</v>
      </c>
      <c r="J37" s="267">
        <v>17.329999999999998</v>
      </c>
      <c r="K37" s="268">
        <v>8.01</v>
      </c>
      <c r="L37" s="269">
        <v>88.6</v>
      </c>
      <c r="M37" s="249"/>
      <c r="N37" s="249"/>
    </row>
    <row r="38" spans="1:14" x14ac:dyDescent="0.2">
      <c r="A38" s="246">
        <f t="shared" si="0"/>
        <v>2019</v>
      </c>
      <c r="B38" s="246">
        <f t="shared" si="1"/>
        <v>7</v>
      </c>
      <c r="C38" s="247">
        <f t="shared" si="2"/>
        <v>17</v>
      </c>
      <c r="D38" s="261">
        <v>43663</v>
      </c>
      <c r="E38" s="262">
        <v>0.64121527777777776</v>
      </c>
      <c r="F38" s="271" t="s">
        <v>8</v>
      </c>
      <c r="G38" s="264"/>
      <c r="H38" s="265">
        <v>1.0069999999999999</v>
      </c>
      <c r="I38" s="266">
        <v>15.1</v>
      </c>
      <c r="J38" s="267">
        <v>21.67</v>
      </c>
      <c r="K38" s="268">
        <v>8.16</v>
      </c>
      <c r="L38" s="269">
        <v>92.5</v>
      </c>
      <c r="M38" s="249"/>
      <c r="N38" s="249"/>
    </row>
    <row r="39" spans="1:14" x14ac:dyDescent="0.2">
      <c r="A39" s="246">
        <f t="shared" si="0"/>
        <v>2019</v>
      </c>
      <c r="B39" s="246">
        <f t="shared" si="1"/>
        <v>7</v>
      </c>
      <c r="C39" s="247">
        <f t="shared" si="2"/>
        <v>17</v>
      </c>
      <c r="D39" s="261">
        <v>43663</v>
      </c>
      <c r="E39" s="262">
        <v>0.64219907407407406</v>
      </c>
      <c r="F39" s="271" t="s">
        <v>8</v>
      </c>
      <c r="G39" s="264"/>
      <c r="H39" s="265">
        <v>1.4930000000000001</v>
      </c>
      <c r="I39" s="266">
        <v>14.8</v>
      </c>
      <c r="J39" s="267">
        <v>23.63</v>
      </c>
      <c r="K39" s="268">
        <v>9.1300000000000008</v>
      </c>
      <c r="L39" s="269">
        <v>104.2</v>
      </c>
      <c r="M39" s="249"/>
      <c r="N39" s="249"/>
    </row>
    <row r="40" spans="1:14" x14ac:dyDescent="0.2">
      <c r="A40" s="246">
        <f t="shared" si="0"/>
        <v>2019</v>
      </c>
      <c r="B40" s="246">
        <f t="shared" si="1"/>
        <v>7</v>
      </c>
      <c r="C40" s="247">
        <f t="shared" si="2"/>
        <v>17</v>
      </c>
      <c r="D40" s="261">
        <v>43663</v>
      </c>
      <c r="E40" s="262">
        <v>0.64273148148148151</v>
      </c>
      <c r="F40" s="271" t="s">
        <v>8</v>
      </c>
      <c r="G40" s="264"/>
      <c r="H40" s="265">
        <v>2.004</v>
      </c>
      <c r="I40" s="266">
        <v>14.7</v>
      </c>
      <c r="J40" s="267">
        <v>24.74</v>
      </c>
      <c r="K40" s="268">
        <v>9.82</v>
      </c>
      <c r="L40" s="269">
        <v>112.6</v>
      </c>
      <c r="M40" s="249"/>
      <c r="N40" s="249"/>
    </row>
    <row r="41" spans="1:14" x14ac:dyDescent="0.2">
      <c r="A41" s="246">
        <f t="shared" si="0"/>
        <v>2019</v>
      </c>
      <c r="B41" s="246">
        <f t="shared" si="1"/>
        <v>7</v>
      </c>
      <c r="C41" s="247">
        <f t="shared" si="2"/>
        <v>17</v>
      </c>
      <c r="D41" s="261">
        <v>43663</v>
      </c>
      <c r="E41" s="262">
        <v>0.64324074074074067</v>
      </c>
      <c r="F41" s="271" t="s">
        <v>8</v>
      </c>
      <c r="G41" s="264"/>
      <c r="H41" s="265">
        <v>2.4929999999999999</v>
      </c>
      <c r="I41" s="266">
        <v>14.6</v>
      </c>
      <c r="J41" s="267">
        <v>25.39</v>
      </c>
      <c r="K41" s="268">
        <v>9.9600000000000009</v>
      </c>
      <c r="L41" s="269">
        <v>114.4</v>
      </c>
      <c r="M41" s="249"/>
      <c r="N41" s="249"/>
    </row>
    <row r="42" spans="1:14" x14ac:dyDescent="0.2">
      <c r="A42" s="246">
        <f t="shared" si="0"/>
        <v>2019</v>
      </c>
      <c r="B42" s="246">
        <f t="shared" si="1"/>
        <v>7</v>
      </c>
      <c r="C42" s="247">
        <f t="shared" si="2"/>
        <v>17</v>
      </c>
      <c r="D42" s="261">
        <v>43663</v>
      </c>
      <c r="E42" s="262">
        <v>0.64399305555555553</v>
      </c>
      <c r="F42" s="271" t="s">
        <v>8</v>
      </c>
      <c r="G42" s="264"/>
      <c r="H42" s="265">
        <v>3.0920000000000001</v>
      </c>
      <c r="I42" s="266">
        <v>14.4</v>
      </c>
      <c r="J42" s="267">
        <v>26.01</v>
      </c>
      <c r="K42" s="268">
        <v>9.9499999999999993</v>
      </c>
      <c r="L42" s="269">
        <v>114.5</v>
      </c>
      <c r="M42" s="249"/>
      <c r="N42" s="249"/>
    </row>
    <row r="43" spans="1:14" x14ac:dyDescent="0.2">
      <c r="A43" s="246">
        <f t="shared" si="0"/>
        <v>2019</v>
      </c>
      <c r="B43" s="246">
        <f t="shared" si="1"/>
        <v>7</v>
      </c>
      <c r="C43" s="247">
        <f t="shared" si="2"/>
        <v>17</v>
      </c>
      <c r="D43" s="261">
        <v>43663</v>
      </c>
      <c r="E43" s="262">
        <v>0.64462962962962966</v>
      </c>
      <c r="F43" s="271" t="s">
        <v>8</v>
      </c>
      <c r="G43" s="264"/>
      <c r="H43" s="265">
        <v>3.5070000000000001</v>
      </c>
      <c r="I43" s="266">
        <v>14.2</v>
      </c>
      <c r="J43" s="267">
        <v>27.12</v>
      </c>
      <c r="K43" s="268">
        <v>9.23</v>
      </c>
      <c r="L43" s="269">
        <v>106.4</v>
      </c>
      <c r="M43" s="249"/>
      <c r="N43" s="249"/>
    </row>
    <row r="44" spans="1:14" x14ac:dyDescent="0.2">
      <c r="A44" s="246">
        <f t="shared" si="0"/>
        <v>2019</v>
      </c>
      <c r="B44" s="246">
        <f t="shared" si="1"/>
        <v>7</v>
      </c>
      <c r="C44" s="247">
        <f t="shared" si="2"/>
        <v>17</v>
      </c>
      <c r="D44" s="261">
        <v>43663</v>
      </c>
      <c r="E44" s="262">
        <v>0.64503472222222225</v>
      </c>
      <c r="F44" s="271" t="s">
        <v>8</v>
      </c>
      <c r="G44" s="264"/>
      <c r="H44" s="265">
        <v>3.7730000000000001</v>
      </c>
      <c r="I44" s="266">
        <v>14</v>
      </c>
      <c r="J44" s="267">
        <v>28.17</v>
      </c>
      <c r="K44" s="268">
        <v>8.61</v>
      </c>
      <c r="L44" s="269">
        <v>99.4</v>
      </c>
      <c r="M44" s="249"/>
      <c r="N44" s="249"/>
    </row>
    <row r="45" spans="1:14" x14ac:dyDescent="0.2">
      <c r="A45" s="246">
        <f t="shared" si="0"/>
        <v>2019</v>
      </c>
      <c r="B45" s="246">
        <f t="shared" si="1"/>
        <v>7</v>
      </c>
      <c r="C45" s="247">
        <f t="shared" si="2"/>
        <v>18</v>
      </c>
      <c r="D45" s="261">
        <v>43664</v>
      </c>
      <c r="E45" s="262">
        <v>0.40847222222222218</v>
      </c>
      <c r="F45" s="271" t="s">
        <v>459</v>
      </c>
      <c r="G45" s="264"/>
      <c r="H45" s="265">
        <v>0.83199999999999996</v>
      </c>
      <c r="I45" s="266">
        <v>15.6</v>
      </c>
      <c r="J45" s="267">
        <v>27.23</v>
      </c>
      <c r="K45" s="268">
        <v>6.24</v>
      </c>
      <c r="L45" s="269">
        <v>74.099999999999994</v>
      </c>
      <c r="M45" s="249"/>
      <c r="N45" s="249"/>
    </row>
    <row r="46" spans="1:14" x14ac:dyDescent="0.2">
      <c r="A46" s="246">
        <f t="shared" si="0"/>
        <v>2019</v>
      </c>
      <c r="B46" s="246">
        <f t="shared" si="1"/>
        <v>7</v>
      </c>
      <c r="C46" s="247">
        <f t="shared" si="2"/>
        <v>18</v>
      </c>
      <c r="D46" s="261">
        <v>43664</v>
      </c>
      <c r="E46" s="262">
        <v>0.40953703703703703</v>
      </c>
      <c r="F46" s="271" t="s">
        <v>459</v>
      </c>
      <c r="G46" s="264"/>
      <c r="H46" s="265">
        <v>0.82899999999999996</v>
      </c>
      <c r="I46" s="266">
        <v>15.6</v>
      </c>
      <c r="J46" s="267">
        <v>27.54</v>
      </c>
      <c r="K46" s="268">
        <v>5.55</v>
      </c>
      <c r="L46" s="269">
        <v>65.900000000000006</v>
      </c>
      <c r="M46" s="249"/>
      <c r="N46" s="249"/>
    </row>
    <row r="47" spans="1:14" x14ac:dyDescent="0.2">
      <c r="A47" s="246">
        <f t="shared" si="0"/>
        <v>2019</v>
      </c>
      <c r="B47" s="246">
        <f t="shared" si="1"/>
        <v>7</v>
      </c>
      <c r="C47" s="247">
        <f t="shared" si="2"/>
        <v>18</v>
      </c>
      <c r="D47" s="261">
        <v>43664</v>
      </c>
      <c r="E47" s="262">
        <v>0.42931712962962965</v>
      </c>
      <c r="F47" s="271" t="s">
        <v>460</v>
      </c>
      <c r="G47" s="264"/>
      <c r="H47" s="265">
        <v>0.27500000000000002</v>
      </c>
      <c r="I47" s="266">
        <v>18.600000000000001</v>
      </c>
      <c r="J47" s="267">
        <v>14.82</v>
      </c>
      <c r="K47" s="268">
        <v>12.8</v>
      </c>
      <c r="L47" s="269">
        <v>149.6</v>
      </c>
      <c r="M47" s="249"/>
      <c r="N47" s="249"/>
    </row>
    <row r="48" spans="1:14" x14ac:dyDescent="0.2">
      <c r="A48" s="246">
        <f t="shared" si="0"/>
        <v>2019</v>
      </c>
      <c r="B48" s="246">
        <f t="shared" si="1"/>
        <v>7</v>
      </c>
      <c r="C48" s="247">
        <f t="shared" si="2"/>
        <v>18</v>
      </c>
      <c r="D48" s="261">
        <v>43664</v>
      </c>
      <c r="E48" s="262">
        <v>0.43309027777777781</v>
      </c>
      <c r="F48" s="271" t="s">
        <v>460</v>
      </c>
      <c r="G48" s="264"/>
      <c r="H48" s="265">
        <v>0.27400000000000002</v>
      </c>
      <c r="I48" s="266">
        <v>18.100000000000001</v>
      </c>
      <c r="J48" s="267">
        <v>13.81</v>
      </c>
      <c r="K48" s="268">
        <v>8.7899999999999991</v>
      </c>
      <c r="L48" s="269">
        <v>101</v>
      </c>
      <c r="M48" s="249"/>
      <c r="N48" s="249"/>
    </row>
    <row r="49" spans="1:14" x14ac:dyDescent="0.2">
      <c r="A49" s="246">
        <f t="shared" si="0"/>
        <v>2019</v>
      </c>
      <c r="B49" s="246">
        <f t="shared" si="1"/>
        <v>7</v>
      </c>
      <c r="C49" s="247">
        <f t="shared" si="2"/>
        <v>18</v>
      </c>
      <c r="D49" s="261">
        <v>43664</v>
      </c>
      <c r="E49" s="262">
        <v>0.44517361111111109</v>
      </c>
      <c r="F49" s="271" t="s">
        <v>461</v>
      </c>
      <c r="G49" s="264"/>
      <c r="H49" s="265">
        <v>0.27800000000000002</v>
      </c>
      <c r="I49" s="266">
        <v>16.899999999999999</v>
      </c>
      <c r="J49" s="267">
        <v>9.49</v>
      </c>
      <c r="K49" s="268">
        <v>9.4499999999999993</v>
      </c>
      <c r="L49" s="269">
        <v>103.3</v>
      </c>
      <c r="M49" s="249"/>
      <c r="N49" s="249"/>
    </row>
    <row r="50" spans="1:14" x14ac:dyDescent="0.2">
      <c r="A50" s="246">
        <f t="shared" si="0"/>
        <v>2019</v>
      </c>
      <c r="B50" s="246">
        <f t="shared" si="1"/>
        <v>7</v>
      </c>
      <c r="C50" s="247">
        <f t="shared" si="2"/>
        <v>18</v>
      </c>
      <c r="D50" s="261">
        <v>43664</v>
      </c>
      <c r="E50" s="262">
        <v>0.46437499999999998</v>
      </c>
      <c r="F50" s="271" t="s">
        <v>462</v>
      </c>
      <c r="G50" s="264"/>
      <c r="H50" s="265">
        <v>0.35299999999999998</v>
      </c>
      <c r="I50" s="266">
        <v>12</v>
      </c>
      <c r="J50" s="267">
        <v>0.52</v>
      </c>
      <c r="K50" s="268">
        <v>4.97</v>
      </c>
      <c r="L50" s="269">
        <v>46.3</v>
      </c>
      <c r="M50" s="249"/>
      <c r="N50" s="249"/>
    </row>
    <row r="51" spans="1:14" x14ac:dyDescent="0.2">
      <c r="A51" s="246">
        <f t="shared" si="0"/>
        <v>2019</v>
      </c>
      <c r="B51" s="246">
        <f t="shared" si="1"/>
        <v>7</v>
      </c>
      <c r="C51" s="247">
        <f t="shared" si="2"/>
        <v>18</v>
      </c>
      <c r="D51" s="261">
        <v>43664</v>
      </c>
      <c r="E51" s="262">
        <v>0.46500000000000002</v>
      </c>
      <c r="F51" s="271" t="s">
        <v>462</v>
      </c>
      <c r="G51" s="264"/>
      <c r="H51" s="265">
        <v>0.35099999999999998</v>
      </c>
      <c r="I51" s="266">
        <v>12</v>
      </c>
      <c r="J51" s="267">
        <v>0.51</v>
      </c>
      <c r="K51" s="268">
        <v>3.78</v>
      </c>
      <c r="L51" s="269">
        <v>35.200000000000003</v>
      </c>
      <c r="M51" s="249"/>
      <c r="N51" s="249"/>
    </row>
    <row r="52" spans="1:14" x14ac:dyDescent="0.2">
      <c r="A52" s="246">
        <f t="shared" si="0"/>
        <v>2019</v>
      </c>
      <c r="B52" s="246">
        <f t="shared" si="1"/>
        <v>7</v>
      </c>
      <c r="C52" s="247">
        <f t="shared" si="2"/>
        <v>18</v>
      </c>
      <c r="D52" s="261">
        <v>43664</v>
      </c>
      <c r="E52" s="262">
        <v>0.47243055555555552</v>
      </c>
      <c r="F52" s="271" t="s">
        <v>463</v>
      </c>
      <c r="G52" s="264"/>
      <c r="H52" s="265">
        <v>0.27300000000000002</v>
      </c>
      <c r="I52" s="266">
        <v>17.399999999999999</v>
      </c>
      <c r="J52" s="267">
        <v>7.09</v>
      </c>
      <c r="K52" s="268">
        <v>7.49</v>
      </c>
      <c r="L52" s="269">
        <v>81.599999999999994</v>
      </c>
      <c r="M52" s="249"/>
      <c r="N52" s="249"/>
    </row>
    <row r="53" spans="1:14" x14ac:dyDescent="0.2">
      <c r="A53" s="246">
        <f t="shared" si="0"/>
        <v>2019</v>
      </c>
      <c r="B53" s="246">
        <f t="shared" si="1"/>
        <v>7</v>
      </c>
      <c r="C53" s="247">
        <f t="shared" si="2"/>
        <v>18</v>
      </c>
      <c r="D53" s="261">
        <v>43664</v>
      </c>
      <c r="E53" s="262">
        <v>0.47283564814814816</v>
      </c>
      <c r="F53" s="271" t="s">
        <v>463</v>
      </c>
      <c r="G53" s="264"/>
      <c r="H53" s="265">
        <v>0.27300000000000002</v>
      </c>
      <c r="I53" s="266">
        <v>17.399999999999999</v>
      </c>
      <c r="J53" s="267">
        <v>6.9</v>
      </c>
      <c r="K53" s="268">
        <v>7.57</v>
      </c>
      <c r="L53" s="269">
        <v>82.3</v>
      </c>
      <c r="M53" s="249"/>
      <c r="N53" s="249"/>
    </row>
    <row r="54" spans="1:14" x14ac:dyDescent="0.2">
      <c r="A54" s="246">
        <f t="shared" si="0"/>
        <v>2019</v>
      </c>
      <c r="B54" s="246">
        <f t="shared" si="1"/>
        <v>7</v>
      </c>
      <c r="C54" s="247">
        <f t="shared" si="2"/>
        <v>18</v>
      </c>
      <c r="D54" s="261">
        <v>43664</v>
      </c>
      <c r="E54" s="262">
        <v>0.4944675925925926</v>
      </c>
      <c r="F54" s="271" t="s">
        <v>464</v>
      </c>
      <c r="G54" s="264"/>
      <c r="H54" s="265">
        <v>0.27300000000000002</v>
      </c>
      <c r="I54" s="266">
        <v>14.6</v>
      </c>
      <c r="J54" s="267">
        <v>4.43</v>
      </c>
      <c r="K54" s="268">
        <v>7.04</v>
      </c>
      <c r="L54" s="269">
        <v>71.099999999999994</v>
      </c>
      <c r="M54" s="249"/>
      <c r="N54" s="249"/>
    </row>
    <row r="55" spans="1:14" x14ac:dyDescent="0.2">
      <c r="A55" s="246">
        <f t="shared" si="0"/>
        <v>2019</v>
      </c>
      <c r="B55" s="246">
        <f t="shared" si="1"/>
        <v>7</v>
      </c>
      <c r="C55" s="247">
        <f t="shared" si="2"/>
        <v>18</v>
      </c>
      <c r="D55" s="261">
        <v>43664</v>
      </c>
      <c r="E55" s="262">
        <v>0.49501157407407409</v>
      </c>
      <c r="F55" s="271" t="s">
        <v>464</v>
      </c>
      <c r="G55" s="264"/>
      <c r="H55" s="265">
        <v>0.27300000000000002</v>
      </c>
      <c r="I55" s="266">
        <v>14.5</v>
      </c>
      <c r="J55" s="267">
        <v>4.32</v>
      </c>
      <c r="K55" s="268">
        <v>7.12</v>
      </c>
      <c r="L55" s="269">
        <v>71.8</v>
      </c>
      <c r="M55" s="249"/>
      <c r="N55" s="249"/>
    </row>
    <row r="56" spans="1:14" x14ac:dyDescent="0.2">
      <c r="A56" s="246">
        <f t="shared" si="0"/>
        <v>2019</v>
      </c>
      <c r="B56" s="246">
        <f t="shared" si="1"/>
        <v>7</v>
      </c>
      <c r="C56" s="247">
        <f t="shared" si="2"/>
        <v>18</v>
      </c>
      <c r="D56" s="261">
        <v>43664</v>
      </c>
      <c r="E56" s="262">
        <v>0.50991898148148151</v>
      </c>
      <c r="F56" s="271" t="s">
        <v>465</v>
      </c>
      <c r="G56" s="264"/>
      <c r="H56" s="265">
        <v>0.438</v>
      </c>
      <c r="I56" s="266">
        <v>19.2</v>
      </c>
      <c r="J56" s="267">
        <v>24.96</v>
      </c>
      <c r="K56" s="268">
        <v>6.95</v>
      </c>
      <c r="L56" s="269">
        <v>87.2</v>
      </c>
      <c r="M56" s="249"/>
      <c r="N56" s="249"/>
    </row>
    <row r="57" spans="1:14" x14ac:dyDescent="0.2">
      <c r="A57" s="246">
        <f t="shared" si="0"/>
        <v>2019</v>
      </c>
      <c r="B57" s="246">
        <f t="shared" si="1"/>
        <v>7</v>
      </c>
      <c r="C57" s="247">
        <f t="shared" si="2"/>
        <v>18</v>
      </c>
      <c r="D57" s="261">
        <v>43664</v>
      </c>
      <c r="E57" s="262">
        <v>0.51153935185185184</v>
      </c>
      <c r="F57" s="271" t="s">
        <v>465</v>
      </c>
      <c r="G57" s="264"/>
      <c r="H57" s="265">
        <v>0.46</v>
      </c>
      <c r="I57" s="266">
        <v>19</v>
      </c>
      <c r="J57" s="267">
        <v>24.63</v>
      </c>
      <c r="K57" s="268">
        <v>6.77</v>
      </c>
      <c r="L57" s="269">
        <v>84.6</v>
      </c>
      <c r="M57" s="249"/>
      <c r="N57" s="249"/>
    </row>
    <row r="58" spans="1:14" x14ac:dyDescent="0.2">
      <c r="A58" s="246">
        <f t="shared" si="0"/>
        <v>2019</v>
      </c>
      <c r="B58" s="246">
        <f t="shared" si="1"/>
        <v>7</v>
      </c>
      <c r="C58" s="247">
        <f t="shared" si="2"/>
        <v>18</v>
      </c>
      <c r="D58" s="261">
        <v>43664</v>
      </c>
      <c r="E58" s="262">
        <v>0.54019675925925925</v>
      </c>
      <c r="F58" s="271" t="s">
        <v>466</v>
      </c>
      <c r="G58" s="264"/>
      <c r="H58" s="265">
        <v>0.41</v>
      </c>
      <c r="I58" s="266">
        <v>13.1</v>
      </c>
      <c r="J58" s="267">
        <v>0.02</v>
      </c>
      <c r="K58" s="268">
        <v>7.55</v>
      </c>
      <c r="L58" s="269">
        <v>71.900000000000006</v>
      </c>
      <c r="M58" s="249"/>
      <c r="N58" s="249"/>
    </row>
    <row r="59" spans="1:14" x14ac:dyDescent="0.2">
      <c r="A59" s="246">
        <f t="shared" si="0"/>
        <v>2019</v>
      </c>
      <c r="B59" s="246">
        <f t="shared" si="1"/>
        <v>7</v>
      </c>
      <c r="C59" s="247">
        <f t="shared" si="2"/>
        <v>18</v>
      </c>
      <c r="D59" s="261">
        <v>43664</v>
      </c>
      <c r="E59" s="262">
        <v>0.54047453703703707</v>
      </c>
      <c r="F59" s="271" t="s">
        <v>466</v>
      </c>
      <c r="G59" s="264"/>
      <c r="H59" s="265">
        <v>0.41</v>
      </c>
      <c r="I59" s="266">
        <v>13.1</v>
      </c>
      <c r="J59" s="267">
        <v>0.02</v>
      </c>
      <c r="K59" s="268">
        <v>7.48</v>
      </c>
      <c r="L59" s="269">
        <v>71.2</v>
      </c>
      <c r="M59" s="249"/>
      <c r="N59" s="249"/>
    </row>
    <row r="60" spans="1:14" x14ac:dyDescent="0.2">
      <c r="A60" s="246">
        <f t="shared" si="0"/>
        <v>2019</v>
      </c>
      <c r="B60" s="246">
        <f t="shared" si="1"/>
        <v>7</v>
      </c>
      <c r="C60" s="247">
        <f t="shared" si="2"/>
        <v>18</v>
      </c>
      <c r="D60" s="261">
        <v>43664</v>
      </c>
      <c r="E60" s="262">
        <v>0.59462962962962962</v>
      </c>
      <c r="F60" s="271" t="s">
        <v>44</v>
      </c>
      <c r="G60" s="264"/>
      <c r="H60" s="265">
        <v>0.27200000000000002</v>
      </c>
      <c r="I60" s="266">
        <v>17</v>
      </c>
      <c r="J60" s="267">
        <v>0.15</v>
      </c>
      <c r="K60" s="268">
        <v>8.68</v>
      </c>
      <c r="L60" s="269">
        <v>89.9</v>
      </c>
      <c r="M60" s="249"/>
      <c r="N60" s="249"/>
    </row>
    <row r="61" spans="1:14" x14ac:dyDescent="0.2">
      <c r="A61" s="246">
        <f t="shared" si="0"/>
        <v>2019</v>
      </c>
      <c r="B61" s="246">
        <f t="shared" si="1"/>
        <v>7</v>
      </c>
      <c r="C61" s="247">
        <f t="shared" si="2"/>
        <v>18</v>
      </c>
      <c r="D61" s="261">
        <v>43664</v>
      </c>
      <c r="E61" s="262">
        <v>0.59534722222222225</v>
      </c>
      <c r="F61" s="271" t="s">
        <v>44</v>
      </c>
      <c r="G61" s="264"/>
      <c r="H61" s="265">
        <v>0.501</v>
      </c>
      <c r="I61" s="266">
        <v>17</v>
      </c>
      <c r="J61" s="267">
        <v>0.14000000000000001</v>
      </c>
      <c r="K61" s="268">
        <v>8.67</v>
      </c>
      <c r="L61" s="269">
        <v>89.8</v>
      </c>
      <c r="M61" s="249"/>
      <c r="N61" s="249"/>
    </row>
    <row r="62" spans="1:14" x14ac:dyDescent="0.2">
      <c r="A62" s="246">
        <f t="shared" si="0"/>
        <v>2019</v>
      </c>
      <c r="B62" s="246">
        <f t="shared" si="1"/>
        <v>7</v>
      </c>
      <c r="C62" s="247">
        <f t="shared" si="2"/>
        <v>18</v>
      </c>
      <c r="D62" s="261">
        <v>43664</v>
      </c>
      <c r="E62" s="262">
        <v>0.59589120370370374</v>
      </c>
      <c r="F62" s="271" t="s">
        <v>44</v>
      </c>
      <c r="G62" s="264"/>
      <c r="H62" s="265">
        <v>1.0029999999999999</v>
      </c>
      <c r="I62" s="266">
        <v>17</v>
      </c>
      <c r="J62" s="267">
        <v>0.14000000000000001</v>
      </c>
      <c r="K62" s="268">
        <v>8.65</v>
      </c>
      <c r="L62" s="269">
        <v>89.5</v>
      </c>
      <c r="M62" s="249"/>
      <c r="N62" s="249"/>
    </row>
    <row r="63" spans="1:14" ht="13.5" thickBot="1" x14ac:dyDescent="0.25">
      <c r="A63" s="243">
        <f t="shared" si="0"/>
        <v>2019</v>
      </c>
      <c r="B63" s="243">
        <f t="shared" si="1"/>
        <v>7</v>
      </c>
      <c r="C63" s="244">
        <f t="shared" si="2"/>
        <v>18</v>
      </c>
      <c r="D63" s="272">
        <v>43664</v>
      </c>
      <c r="E63" s="273">
        <v>0.59634259259259259</v>
      </c>
      <c r="F63" s="274" t="s">
        <v>44</v>
      </c>
      <c r="G63" s="275"/>
      <c r="H63" s="276">
        <v>1.26</v>
      </c>
      <c r="I63" s="277">
        <v>16.899999999999999</v>
      </c>
      <c r="J63" s="278">
        <v>0.14000000000000001</v>
      </c>
      <c r="K63" s="279">
        <v>8.69</v>
      </c>
      <c r="L63" s="280">
        <v>89.9</v>
      </c>
      <c r="M63" s="249"/>
      <c r="N63" s="249"/>
    </row>
    <row r="64" spans="1:14" x14ac:dyDescent="0.2">
      <c r="A64" s="8"/>
      <c r="B64" s="8"/>
      <c r="C64" s="9"/>
      <c r="D64" s="5"/>
      <c r="E64" s="4"/>
    </row>
    <row r="65" spans="1:15" x14ac:dyDescent="0.2">
      <c r="A65" s="246"/>
      <c r="B65" s="246"/>
      <c r="C65" s="247"/>
      <c r="D65" s="248"/>
      <c r="E65" s="245"/>
      <c r="F65" s="249"/>
      <c r="G65" s="249"/>
      <c r="H65" s="249"/>
      <c r="I65" s="249"/>
      <c r="J65" s="249"/>
      <c r="K65" s="249"/>
      <c r="L65" s="249"/>
      <c r="M65" s="249"/>
      <c r="N65" s="249"/>
      <c r="O65" s="249"/>
    </row>
    <row r="66" spans="1:15" x14ac:dyDescent="0.2">
      <c r="A66" s="246"/>
      <c r="B66" s="246"/>
      <c r="C66" s="247"/>
      <c r="D66" s="248"/>
      <c r="E66" s="245"/>
      <c r="F66" s="249"/>
      <c r="G66" s="249"/>
      <c r="H66" s="249"/>
      <c r="I66" s="249"/>
      <c r="J66" s="249"/>
      <c r="K66" s="249"/>
      <c r="L66" s="249"/>
      <c r="M66" s="249"/>
      <c r="N66" s="249"/>
      <c r="O66" s="249"/>
    </row>
    <row r="67" spans="1:15" x14ac:dyDescent="0.2">
      <c r="A67" s="246"/>
      <c r="B67" s="246"/>
      <c r="C67" s="247"/>
      <c r="D67" s="248"/>
      <c r="E67" s="245"/>
      <c r="F67" s="249"/>
      <c r="G67" s="249"/>
      <c r="H67" s="249"/>
      <c r="I67" s="249"/>
      <c r="J67" s="249"/>
      <c r="K67" s="249"/>
      <c r="L67" s="249"/>
      <c r="M67" s="249"/>
      <c r="N67" s="249"/>
      <c r="O67" s="249"/>
    </row>
    <row r="68" spans="1:15" x14ac:dyDescent="0.2">
      <c r="A68" s="246"/>
      <c r="B68" s="246"/>
      <c r="C68" s="247"/>
      <c r="D68" s="248"/>
      <c r="E68" s="245"/>
      <c r="F68" s="249"/>
      <c r="G68" s="249"/>
      <c r="H68" s="249"/>
      <c r="I68" s="249"/>
      <c r="J68" s="249"/>
      <c r="K68" s="249"/>
      <c r="L68" s="249"/>
      <c r="M68" s="249"/>
      <c r="N68" s="249"/>
      <c r="O68" s="249"/>
    </row>
    <row r="69" spans="1:15" x14ac:dyDescent="0.2">
      <c r="A69" s="246"/>
      <c r="B69" s="246"/>
      <c r="C69" s="247"/>
      <c r="D69" s="248"/>
      <c r="E69" s="245"/>
      <c r="F69" s="249"/>
      <c r="G69" s="249"/>
      <c r="H69" s="249"/>
      <c r="I69" s="249"/>
      <c r="J69" s="249"/>
      <c r="K69" s="249"/>
      <c r="L69" s="249"/>
      <c r="M69" s="249"/>
      <c r="N69" s="249"/>
      <c r="O69" s="249"/>
    </row>
    <row r="70" spans="1:15" x14ac:dyDescent="0.2">
      <c r="A70" s="246"/>
      <c r="B70" s="246"/>
      <c r="C70" s="247"/>
      <c r="D70" s="248"/>
      <c r="E70" s="245"/>
      <c r="F70" s="249"/>
      <c r="G70" s="249"/>
      <c r="H70" s="249"/>
      <c r="I70" s="249"/>
      <c r="J70" s="249"/>
      <c r="K70" s="249"/>
      <c r="L70" s="249"/>
      <c r="M70" s="249"/>
      <c r="N70" s="249"/>
      <c r="O70" s="249"/>
    </row>
    <row r="71" spans="1:15" x14ac:dyDescent="0.2">
      <c r="A71" s="246"/>
      <c r="B71" s="246"/>
      <c r="C71" s="247"/>
      <c r="D71" s="248"/>
      <c r="E71" s="245"/>
      <c r="F71" s="249"/>
      <c r="G71" s="249"/>
      <c r="H71" s="249"/>
      <c r="I71" s="249"/>
      <c r="J71" s="249"/>
      <c r="K71" s="249"/>
      <c r="L71" s="249"/>
      <c r="M71" s="249"/>
      <c r="N71" s="249"/>
      <c r="O71" s="249"/>
    </row>
    <row r="72" spans="1:15" x14ac:dyDescent="0.2">
      <c r="A72" s="246"/>
      <c r="B72" s="246"/>
      <c r="C72" s="247"/>
      <c r="D72" s="248"/>
      <c r="E72" s="245"/>
      <c r="F72" s="249"/>
      <c r="G72" s="249"/>
      <c r="H72" s="249"/>
      <c r="I72" s="249"/>
      <c r="J72" s="249"/>
      <c r="K72" s="249"/>
      <c r="L72" s="249"/>
      <c r="M72" s="249"/>
      <c r="N72" s="249"/>
      <c r="O72" s="249"/>
    </row>
    <row r="73" spans="1:15" x14ac:dyDescent="0.2">
      <c r="A73" s="246"/>
      <c r="B73" s="246"/>
      <c r="C73" s="247"/>
      <c r="D73" s="248"/>
      <c r="E73" s="245"/>
      <c r="F73" s="249"/>
      <c r="G73" s="249"/>
      <c r="H73" s="249"/>
      <c r="I73" s="249"/>
      <c r="J73" s="249"/>
      <c r="K73" s="249"/>
      <c r="L73" s="249"/>
      <c r="M73" s="249"/>
      <c r="N73" s="249"/>
      <c r="O73" s="249"/>
    </row>
    <row r="74" spans="1:15" x14ac:dyDescent="0.2">
      <c r="A74" s="246"/>
      <c r="B74" s="246"/>
      <c r="C74" s="247"/>
      <c r="D74" s="248"/>
      <c r="E74" s="245"/>
      <c r="F74" s="249"/>
      <c r="G74" s="249"/>
      <c r="H74" s="249"/>
      <c r="I74" s="249"/>
      <c r="J74" s="249"/>
      <c r="K74" s="249"/>
      <c r="L74" s="249"/>
      <c r="M74" s="249"/>
      <c r="N74" s="249"/>
      <c r="O74" s="249"/>
    </row>
    <row r="75" spans="1:15" x14ac:dyDescent="0.2">
      <c r="A75" s="246"/>
      <c r="B75" s="246"/>
      <c r="C75" s="247"/>
      <c r="D75" s="248"/>
      <c r="E75" s="245"/>
      <c r="F75" s="249"/>
      <c r="G75" s="249"/>
      <c r="H75" s="249"/>
      <c r="I75" s="249"/>
      <c r="J75" s="249"/>
      <c r="K75" s="249"/>
      <c r="L75" s="249"/>
      <c r="M75" s="249"/>
      <c r="N75" s="249"/>
      <c r="O75" s="249"/>
    </row>
    <row r="76" spans="1:15" x14ac:dyDescent="0.2">
      <c r="A76" s="246"/>
      <c r="B76" s="246"/>
      <c r="C76" s="247"/>
      <c r="D76" s="248"/>
      <c r="E76" s="245"/>
      <c r="F76" s="249"/>
      <c r="G76" s="249"/>
      <c r="H76" s="249"/>
      <c r="I76" s="249"/>
      <c r="J76" s="249"/>
      <c r="K76" s="249"/>
      <c r="L76" s="249"/>
      <c r="M76" s="249"/>
      <c r="N76" s="249"/>
      <c r="O76" s="249"/>
    </row>
    <row r="77" spans="1:15" x14ac:dyDescent="0.2">
      <c r="A77" s="246"/>
      <c r="B77" s="246"/>
      <c r="C77" s="247"/>
      <c r="D77" s="248"/>
      <c r="E77" s="245"/>
      <c r="F77" s="249"/>
      <c r="G77" s="249"/>
      <c r="H77" s="249"/>
      <c r="I77" s="249"/>
      <c r="J77" s="249"/>
      <c r="K77" s="249"/>
      <c r="L77" s="249"/>
      <c r="M77" s="249"/>
      <c r="N77" s="249"/>
      <c r="O77" s="249"/>
    </row>
    <row r="78" spans="1:15" x14ac:dyDescent="0.2">
      <c r="A78" s="246"/>
      <c r="B78" s="246"/>
      <c r="C78" s="247"/>
      <c r="D78" s="248"/>
      <c r="E78" s="245"/>
      <c r="F78" s="249"/>
      <c r="G78" s="249"/>
      <c r="H78" s="249"/>
      <c r="I78" s="249"/>
      <c r="J78" s="249"/>
      <c r="K78" s="249"/>
      <c r="L78" s="249"/>
      <c r="M78" s="249"/>
      <c r="N78" s="249"/>
      <c r="O78" s="249"/>
    </row>
    <row r="79" spans="1:15" x14ac:dyDescent="0.2">
      <c r="A79" s="246"/>
      <c r="B79" s="246"/>
      <c r="C79" s="247"/>
      <c r="D79" s="248"/>
      <c r="E79" s="245"/>
      <c r="F79" s="249"/>
      <c r="G79" s="249"/>
      <c r="H79" s="249"/>
      <c r="I79" s="249"/>
      <c r="J79" s="249"/>
      <c r="K79" s="249"/>
      <c r="L79" s="249"/>
      <c r="M79" s="249"/>
      <c r="N79" s="249"/>
      <c r="O79" s="249"/>
    </row>
    <row r="80" spans="1:15" x14ac:dyDescent="0.2">
      <c r="A80" s="246"/>
      <c r="B80" s="246"/>
      <c r="C80" s="247"/>
      <c r="D80" s="248"/>
      <c r="E80" s="245"/>
      <c r="F80" s="249"/>
      <c r="G80" s="249"/>
      <c r="H80" s="249"/>
      <c r="I80" s="249"/>
      <c r="J80" s="249"/>
      <c r="K80" s="249"/>
      <c r="L80" s="249"/>
      <c r="M80" s="249"/>
      <c r="N80" s="249"/>
      <c r="O80" s="249"/>
    </row>
    <row r="81" spans="1:15" x14ac:dyDescent="0.2">
      <c r="A81" s="246"/>
      <c r="B81" s="246"/>
      <c r="C81" s="247"/>
      <c r="D81" s="248"/>
      <c r="E81" s="245"/>
      <c r="F81" s="249"/>
      <c r="G81" s="249"/>
      <c r="H81" s="249"/>
      <c r="I81" s="249"/>
      <c r="J81" s="249"/>
      <c r="K81" s="249"/>
      <c r="L81" s="249"/>
      <c r="M81" s="249"/>
      <c r="N81" s="249"/>
      <c r="O81" s="249"/>
    </row>
    <row r="82" spans="1:15" x14ac:dyDescent="0.2">
      <c r="A82" s="246"/>
      <c r="B82" s="246"/>
      <c r="C82" s="247"/>
      <c r="D82" s="248"/>
      <c r="E82" s="245"/>
      <c r="F82" s="249"/>
      <c r="G82" s="249"/>
      <c r="H82" s="249"/>
      <c r="I82" s="249"/>
      <c r="J82" s="249"/>
      <c r="K82" s="249"/>
      <c r="L82" s="249"/>
      <c r="M82" s="249"/>
      <c r="N82" s="249"/>
      <c r="O82" s="249"/>
    </row>
    <row r="83" spans="1:15" x14ac:dyDescent="0.2">
      <c r="A83" s="246"/>
      <c r="B83" s="246"/>
      <c r="C83" s="247"/>
      <c r="D83" s="248"/>
      <c r="E83" s="245"/>
      <c r="F83" s="249"/>
      <c r="G83" s="249"/>
      <c r="H83" s="249"/>
      <c r="I83" s="249"/>
      <c r="J83" s="249"/>
      <c r="K83" s="249"/>
      <c r="L83" s="249"/>
      <c r="M83" s="249"/>
      <c r="N83" s="249"/>
      <c r="O83" s="249"/>
    </row>
    <row r="84" spans="1:15" x14ac:dyDescent="0.2">
      <c r="A84" s="246"/>
      <c r="B84" s="246"/>
      <c r="C84" s="247"/>
      <c r="D84" s="248"/>
      <c r="E84" s="245"/>
      <c r="F84" s="249"/>
      <c r="G84" s="249"/>
      <c r="H84" s="249"/>
      <c r="I84" s="249"/>
      <c r="J84" s="249"/>
      <c r="K84" s="249"/>
      <c r="L84" s="249"/>
      <c r="M84" s="249"/>
      <c r="N84" s="249"/>
      <c r="O84" s="249"/>
    </row>
    <row r="85" spans="1:15" x14ac:dyDescent="0.2">
      <c r="A85" s="246"/>
      <c r="B85" s="246"/>
      <c r="C85" s="247"/>
      <c r="D85" s="248"/>
      <c r="E85" s="245"/>
      <c r="F85" s="249"/>
      <c r="G85" s="249"/>
      <c r="H85" s="249"/>
      <c r="I85" s="249"/>
      <c r="J85" s="249"/>
      <c r="K85" s="249"/>
      <c r="L85" s="249"/>
      <c r="M85" s="249"/>
      <c r="N85" s="249"/>
      <c r="O85" s="249"/>
    </row>
    <row r="86" spans="1:15" x14ac:dyDescent="0.2">
      <c r="A86" s="246"/>
      <c r="B86" s="246"/>
      <c r="C86" s="247"/>
      <c r="D86" s="248"/>
      <c r="E86" s="245"/>
      <c r="F86" s="249"/>
      <c r="G86" s="249"/>
      <c r="H86" s="249"/>
      <c r="I86" s="249"/>
      <c r="J86" s="249"/>
      <c r="K86" s="249"/>
      <c r="L86" s="249"/>
      <c r="M86" s="249"/>
      <c r="N86" s="249"/>
      <c r="O86" s="249"/>
    </row>
    <row r="87" spans="1:15" x14ac:dyDescent="0.2">
      <c r="A87" s="246"/>
      <c r="B87" s="246"/>
      <c r="C87" s="247"/>
      <c r="D87" s="248"/>
      <c r="E87" s="245"/>
      <c r="F87" s="249"/>
      <c r="G87" s="249"/>
      <c r="H87" s="249"/>
      <c r="I87" s="249"/>
      <c r="J87" s="249"/>
      <c r="K87" s="249"/>
      <c r="L87" s="249"/>
      <c r="M87" s="249"/>
      <c r="N87" s="249"/>
      <c r="O87" s="249"/>
    </row>
    <row r="88" spans="1:15" x14ac:dyDescent="0.2">
      <c r="A88" s="246"/>
      <c r="B88" s="246"/>
      <c r="C88" s="247"/>
      <c r="D88" s="248"/>
      <c r="E88" s="245"/>
      <c r="F88" s="249"/>
      <c r="G88" s="249"/>
      <c r="H88" s="249"/>
      <c r="I88" s="249"/>
      <c r="J88" s="249"/>
      <c r="K88" s="249"/>
      <c r="L88" s="249"/>
      <c r="M88" s="249"/>
      <c r="N88" s="249"/>
      <c r="O88" s="249"/>
    </row>
    <row r="89" spans="1:15" x14ac:dyDescent="0.2">
      <c r="A89" s="246"/>
      <c r="B89" s="246"/>
      <c r="C89" s="247"/>
      <c r="D89" s="248"/>
      <c r="E89" s="245"/>
      <c r="F89" s="249"/>
      <c r="G89" s="249"/>
      <c r="H89" s="249"/>
      <c r="I89" s="249"/>
      <c r="J89" s="249"/>
      <c r="K89" s="249"/>
      <c r="L89" s="249"/>
      <c r="M89" s="249"/>
      <c r="N89" s="249"/>
      <c r="O89" s="249"/>
    </row>
    <row r="90" spans="1:15" x14ac:dyDescent="0.2">
      <c r="A90" s="246"/>
      <c r="B90" s="246"/>
      <c r="C90" s="247"/>
      <c r="D90" s="248"/>
      <c r="E90" s="245"/>
      <c r="F90" s="249"/>
      <c r="G90" s="249"/>
      <c r="H90" s="249"/>
      <c r="I90" s="249"/>
      <c r="J90" s="249"/>
      <c r="K90" s="249"/>
      <c r="L90" s="249"/>
      <c r="M90" s="249"/>
      <c r="N90" s="249"/>
      <c r="O90" s="249"/>
    </row>
    <row r="91" spans="1:15" x14ac:dyDescent="0.2">
      <c r="A91" s="246"/>
      <c r="B91" s="246"/>
      <c r="C91" s="247"/>
      <c r="D91" s="248"/>
      <c r="E91" s="245"/>
      <c r="F91" s="249"/>
      <c r="G91" s="249"/>
      <c r="H91" s="249"/>
      <c r="I91" s="249"/>
      <c r="J91" s="249"/>
      <c r="K91" s="249"/>
      <c r="L91" s="249"/>
      <c r="M91" s="249"/>
      <c r="N91" s="249"/>
      <c r="O91" s="249"/>
    </row>
    <row r="92" spans="1:15" x14ac:dyDescent="0.2">
      <c r="A92" s="246"/>
      <c r="B92" s="246"/>
      <c r="C92" s="247"/>
      <c r="D92" s="248"/>
      <c r="E92" s="245"/>
      <c r="F92" s="249"/>
      <c r="G92" s="249"/>
      <c r="H92" s="249"/>
      <c r="I92" s="249"/>
      <c r="J92" s="249"/>
      <c r="K92" s="249"/>
      <c r="L92" s="249"/>
      <c r="M92" s="249"/>
      <c r="N92" s="249"/>
      <c r="O92" s="249"/>
    </row>
    <row r="93" spans="1:15" x14ac:dyDescent="0.2">
      <c r="A93" s="246"/>
      <c r="B93" s="246"/>
      <c r="C93" s="247"/>
      <c r="D93" s="248"/>
      <c r="E93" s="245"/>
      <c r="F93" s="249"/>
      <c r="G93" s="249"/>
      <c r="H93" s="249"/>
      <c r="I93" s="249"/>
      <c r="J93" s="249"/>
      <c r="K93" s="249"/>
      <c r="L93" s="249"/>
      <c r="M93" s="249"/>
      <c r="N93" s="249"/>
      <c r="O93" s="249"/>
    </row>
    <row r="94" spans="1:15" x14ac:dyDescent="0.2">
      <c r="A94" s="246"/>
      <c r="B94" s="246"/>
      <c r="C94" s="247"/>
      <c r="D94" s="248"/>
      <c r="E94" s="245"/>
      <c r="F94" s="249"/>
      <c r="G94" s="249"/>
      <c r="H94" s="249"/>
      <c r="I94" s="249"/>
      <c r="J94" s="249"/>
      <c r="K94" s="249"/>
      <c r="L94" s="249"/>
      <c r="M94" s="249"/>
      <c r="N94" s="249"/>
      <c r="O94" s="249"/>
    </row>
    <row r="95" spans="1:15" x14ac:dyDescent="0.2">
      <c r="A95" s="246"/>
      <c r="B95" s="246"/>
      <c r="C95" s="247"/>
      <c r="D95" s="248"/>
      <c r="E95" s="245"/>
      <c r="F95" s="249"/>
      <c r="G95" s="249"/>
      <c r="H95" s="249"/>
      <c r="I95" s="249"/>
      <c r="J95" s="249"/>
      <c r="K95" s="249"/>
      <c r="L95" s="249"/>
      <c r="M95" s="249"/>
      <c r="N95" s="249"/>
      <c r="O95" s="249"/>
    </row>
    <row r="96" spans="1:15" x14ac:dyDescent="0.2">
      <c r="A96" s="246"/>
      <c r="B96" s="246"/>
      <c r="C96" s="247"/>
      <c r="D96" s="248"/>
      <c r="E96" s="245"/>
      <c r="F96" s="249"/>
      <c r="G96" s="249"/>
      <c r="H96" s="249"/>
      <c r="I96" s="249"/>
      <c r="J96" s="249"/>
      <c r="K96" s="249"/>
      <c r="L96" s="249"/>
      <c r="M96" s="249"/>
      <c r="N96" s="249"/>
      <c r="O96" s="249"/>
    </row>
    <row r="97" spans="1:15" x14ac:dyDescent="0.2">
      <c r="A97" s="246"/>
      <c r="B97" s="246"/>
      <c r="C97" s="247"/>
      <c r="D97" s="248"/>
      <c r="E97" s="245"/>
      <c r="F97" s="249"/>
      <c r="G97" s="249"/>
      <c r="H97" s="249"/>
      <c r="I97" s="249"/>
      <c r="J97" s="249"/>
      <c r="K97" s="249"/>
      <c r="L97" s="249"/>
      <c r="M97" s="249"/>
      <c r="N97" s="249"/>
      <c r="O97" s="249"/>
    </row>
    <row r="98" spans="1:15" x14ac:dyDescent="0.2">
      <c r="A98" s="246"/>
      <c r="B98" s="246"/>
      <c r="C98" s="247"/>
      <c r="D98" s="248"/>
      <c r="E98" s="245"/>
      <c r="F98" s="249"/>
      <c r="G98" s="249"/>
      <c r="H98" s="249"/>
      <c r="I98" s="249"/>
      <c r="J98" s="249"/>
      <c r="K98" s="249"/>
      <c r="L98" s="249"/>
      <c r="M98" s="249"/>
      <c r="N98" s="249"/>
      <c r="O98" s="249"/>
    </row>
    <row r="99" spans="1:15" x14ac:dyDescent="0.2">
      <c r="A99" s="246"/>
      <c r="B99" s="246"/>
      <c r="C99" s="247"/>
      <c r="D99" s="248"/>
      <c r="E99" s="245"/>
      <c r="F99" s="249"/>
      <c r="G99" s="249"/>
      <c r="H99" s="249"/>
      <c r="I99" s="249"/>
      <c r="J99" s="249"/>
      <c r="K99" s="249"/>
      <c r="L99" s="249"/>
      <c r="M99" s="249"/>
      <c r="N99" s="249"/>
      <c r="O99" s="249"/>
    </row>
    <row r="100" spans="1:15" x14ac:dyDescent="0.2">
      <c r="A100" s="246"/>
      <c r="B100" s="246"/>
      <c r="C100" s="247"/>
      <c r="D100" s="248"/>
      <c r="E100" s="245"/>
      <c r="F100" s="249"/>
      <c r="G100" s="249"/>
      <c r="H100" s="249"/>
      <c r="I100" s="249"/>
      <c r="J100" s="249"/>
      <c r="K100" s="249"/>
      <c r="L100" s="249"/>
      <c r="M100" s="249"/>
      <c r="N100" s="249"/>
      <c r="O100" s="249"/>
    </row>
    <row r="101" spans="1:15" x14ac:dyDescent="0.2">
      <c r="A101" s="246"/>
      <c r="B101" s="246"/>
      <c r="C101" s="247"/>
      <c r="D101" s="248"/>
      <c r="E101" s="245"/>
      <c r="F101" s="249"/>
      <c r="G101" s="249"/>
      <c r="H101" s="249"/>
      <c r="I101" s="249"/>
      <c r="J101" s="249"/>
      <c r="K101" s="249"/>
      <c r="L101" s="249"/>
      <c r="M101" s="249"/>
      <c r="N101" s="249"/>
      <c r="O101" s="249"/>
    </row>
    <row r="102" spans="1:15" x14ac:dyDescent="0.2">
      <c r="A102" s="246"/>
      <c r="B102" s="246"/>
      <c r="C102" s="247"/>
      <c r="D102" s="248"/>
      <c r="E102" s="245"/>
      <c r="F102" s="249"/>
      <c r="G102" s="249"/>
      <c r="H102" s="249"/>
      <c r="I102" s="249"/>
      <c r="J102" s="249"/>
      <c r="K102" s="249"/>
      <c r="L102" s="249"/>
      <c r="M102" s="249"/>
      <c r="N102" s="249"/>
      <c r="O102" s="249"/>
    </row>
    <row r="103" spans="1:15" x14ac:dyDescent="0.2">
      <c r="A103" s="246"/>
      <c r="B103" s="246"/>
      <c r="C103" s="247"/>
      <c r="D103" s="248"/>
      <c r="E103" s="245"/>
      <c r="F103" s="249"/>
      <c r="G103" s="249"/>
      <c r="H103" s="249"/>
      <c r="I103" s="249"/>
      <c r="J103" s="249"/>
      <c r="K103" s="249"/>
      <c r="L103" s="249"/>
      <c r="M103" s="249"/>
      <c r="N103" s="249"/>
      <c r="O103" s="249"/>
    </row>
    <row r="104" spans="1:15" x14ac:dyDescent="0.2">
      <c r="A104" s="246"/>
      <c r="B104" s="246"/>
      <c r="C104" s="247"/>
      <c r="D104" s="248"/>
      <c r="E104" s="245"/>
      <c r="F104" s="249"/>
      <c r="G104" s="249"/>
      <c r="H104" s="249"/>
      <c r="I104" s="249"/>
      <c r="J104" s="249"/>
      <c r="K104" s="249"/>
      <c r="L104" s="249"/>
      <c r="M104" s="249"/>
      <c r="N104" s="249"/>
      <c r="O104" s="249"/>
    </row>
    <row r="105" spans="1:15" x14ac:dyDescent="0.2">
      <c r="A105" s="246"/>
      <c r="B105" s="246"/>
      <c r="C105" s="247"/>
      <c r="D105" s="248"/>
      <c r="E105" s="245"/>
      <c r="F105" s="249"/>
      <c r="G105" s="249"/>
      <c r="H105" s="249"/>
      <c r="I105" s="249"/>
      <c r="J105" s="249"/>
      <c r="K105" s="249"/>
      <c r="L105" s="249"/>
      <c r="M105" s="249"/>
      <c r="N105" s="249"/>
      <c r="O105" s="249"/>
    </row>
    <row r="106" spans="1:15" x14ac:dyDescent="0.2">
      <c r="A106" s="246"/>
      <c r="B106" s="246"/>
      <c r="C106" s="247"/>
      <c r="D106" s="248"/>
      <c r="E106" s="245"/>
      <c r="F106" s="249"/>
      <c r="G106" s="249"/>
      <c r="H106" s="249"/>
      <c r="I106" s="249"/>
      <c r="J106" s="249"/>
      <c r="K106" s="249"/>
      <c r="L106" s="249"/>
      <c r="M106" s="249"/>
      <c r="N106" s="249"/>
      <c r="O106" s="249"/>
    </row>
    <row r="107" spans="1:15" x14ac:dyDescent="0.2">
      <c r="A107" s="246"/>
      <c r="B107" s="246"/>
      <c r="C107" s="247"/>
      <c r="D107" s="248"/>
      <c r="E107" s="245"/>
      <c r="F107" s="249"/>
      <c r="G107" s="249"/>
      <c r="H107" s="249"/>
      <c r="I107" s="249"/>
      <c r="J107" s="249"/>
      <c r="K107" s="249"/>
      <c r="L107" s="249"/>
      <c r="M107" s="249"/>
      <c r="N107" s="249"/>
      <c r="O107" s="249"/>
    </row>
    <row r="108" spans="1:15" x14ac:dyDescent="0.2">
      <c r="A108" s="246"/>
      <c r="B108" s="246"/>
      <c r="C108" s="247"/>
      <c r="D108" s="248"/>
      <c r="E108" s="245"/>
      <c r="F108" s="249"/>
      <c r="G108" s="249"/>
      <c r="H108" s="249"/>
      <c r="I108" s="249"/>
      <c r="J108" s="249"/>
      <c r="K108" s="249"/>
      <c r="L108" s="249"/>
      <c r="M108" s="249"/>
      <c r="N108" s="249"/>
      <c r="O108" s="249"/>
    </row>
    <row r="109" spans="1:15" x14ac:dyDescent="0.2">
      <c r="A109" s="246"/>
      <c r="B109" s="246"/>
      <c r="C109" s="247"/>
      <c r="D109" s="248"/>
      <c r="E109" s="245"/>
      <c r="F109" s="249"/>
      <c r="G109" s="249"/>
      <c r="H109" s="249"/>
      <c r="I109" s="249"/>
      <c r="J109" s="249"/>
      <c r="K109" s="249"/>
      <c r="L109" s="249"/>
      <c r="M109" s="249"/>
      <c r="N109" s="249"/>
      <c r="O109" s="249"/>
    </row>
    <row r="110" spans="1:15" x14ac:dyDescent="0.2">
      <c r="A110" s="246"/>
      <c r="B110" s="246"/>
      <c r="C110" s="247"/>
      <c r="D110" s="248"/>
      <c r="E110" s="245"/>
      <c r="F110" s="249"/>
      <c r="G110" s="249"/>
      <c r="H110" s="249"/>
      <c r="I110" s="249"/>
      <c r="J110" s="249"/>
      <c r="K110" s="249"/>
      <c r="L110" s="249"/>
      <c r="M110" s="249"/>
      <c r="N110" s="249"/>
      <c r="O110" s="249"/>
    </row>
    <row r="111" spans="1:15" x14ac:dyDescent="0.2">
      <c r="A111" s="246"/>
      <c r="B111" s="246"/>
      <c r="C111" s="247"/>
      <c r="D111" s="248"/>
      <c r="E111" s="245"/>
      <c r="F111" s="249"/>
      <c r="G111" s="249"/>
      <c r="H111" s="249"/>
      <c r="I111" s="249"/>
      <c r="J111" s="249"/>
      <c r="K111" s="249"/>
      <c r="L111" s="249"/>
      <c r="M111" s="249"/>
      <c r="N111" s="249"/>
      <c r="O111" s="249"/>
    </row>
    <row r="112" spans="1:15" x14ac:dyDescent="0.2">
      <c r="A112" s="246"/>
      <c r="B112" s="246"/>
      <c r="C112" s="247"/>
      <c r="D112" s="248"/>
      <c r="E112" s="245"/>
      <c r="F112" s="249"/>
      <c r="G112" s="249"/>
      <c r="H112" s="249"/>
      <c r="I112" s="249"/>
      <c r="J112" s="249"/>
      <c r="K112" s="249"/>
      <c r="L112" s="249"/>
      <c r="M112" s="249"/>
      <c r="N112" s="249"/>
      <c r="O112" s="249"/>
    </row>
    <row r="113" spans="1:15" x14ac:dyDescent="0.2">
      <c r="A113" s="246"/>
      <c r="B113" s="246"/>
      <c r="C113" s="247"/>
      <c r="D113" s="248"/>
      <c r="E113" s="245"/>
      <c r="F113" s="249"/>
      <c r="G113" s="249"/>
      <c r="H113" s="249"/>
      <c r="I113" s="249"/>
      <c r="J113" s="249"/>
      <c r="K113" s="249"/>
      <c r="L113" s="249"/>
      <c r="M113" s="249"/>
      <c r="N113" s="249"/>
      <c r="O113" s="249"/>
    </row>
    <row r="114" spans="1:15" x14ac:dyDescent="0.2">
      <c r="A114" s="246"/>
      <c r="B114" s="246"/>
      <c r="C114" s="247"/>
      <c r="D114" s="248"/>
      <c r="E114" s="245"/>
      <c r="F114" s="249"/>
      <c r="G114" s="249"/>
      <c r="H114" s="249"/>
      <c r="I114" s="249"/>
      <c r="J114" s="249"/>
      <c r="K114" s="249"/>
      <c r="L114" s="249"/>
      <c r="M114" s="249"/>
      <c r="N114" s="249"/>
      <c r="O114" s="249"/>
    </row>
    <row r="115" spans="1:15" x14ac:dyDescent="0.2">
      <c r="A115" s="246"/>
      <c r="B115" s="246"/>
      <c r="C115" s="247"/>
      <c r="D115" s="248"/>
      <c r="E115" s="245"/>
      <c r="F115" s="249"/>
      <c r="G115" s="249"/>
      <c r="H115" s="249"/>
      <c r="I115" s="249"/>
      <c r="J115" s="249"/>
      <c r="K115" s="249"/>
      <c r="L115" s="249"/>
      <c r="M115" s="249"/>
      <c r="N115" s="249"/>
      <c r="O115" s="249"/>
    </row>
    <row r="116" spans="1:15" x14ac:dyDescent="0.2">
      <c r="A116" s="246"/>
      <c r="B116" s="246"/>
      <c r="C116" s="247"/>
      <c r="D116" s="248"/>
      <c r="E116" s="245"/>
      <c r="F116" s="249"/>
      <c r="G116" s="249"/>
      <c r="H116" s="249"/>
      <c r="I116" s="249"/>
      <c r="J116" s="249"/>
      <c r="K116" s="249"/>
      <c r="L116" s="249"/>
      <c r="M116" s="249"/>
      <c r="N116" s="249"/>
      <c r="O116" s="249"/>
    </row>
    <row r="117" spans="1:15" x14ac:dyDescent="0.2">
      <c r="A117" s="246"/>
      <c r="B117" s="246"/>
      <c r="C117" s="247"/>
      <c r="D117" s="248"/>
      <c r="E117" s="245"/>
      <c r="F117" s="249"/>
      <c r="G117" s="249"/>
      <c r="H117" s="249"/>
      <c r="I117" s="249"/>
      <c r="J117" s="249"/>
      <c r="K117" s="249"/>
      <c r="L117" s="249"/>
      <c r="M117" s="249"/>
      <c r="N117" s="249"/>
      <c r="O117" s="249"/>
    </row>
    <row r="118" spans="1:15" x14ac:dyDescent="0.2">
      <c r="A118" s="246"/>
      <c r="B118" s="246"/>
      <c r="C118" s="247"/>
      <c r="D118" s="248"/>
      <c r="E118" s="245"/>
      <c r="F118" s="249"/>
      <c r="G118" s="249"/>
      <c r="H118" s="249"/>
      <c r="I118" s="249"/>
      <c r="J118" s="249"/>
      <c r="K118" s="249"/>
      <c r="L118" s="249"/>
      <c r="M118" s="249"/>
      <c r="N118" s="249"/>
      <c r="O118" s="249"/>
    </row>
    <row r="119" spans="1:15" x14ac:dyDescent="0.2">
      <c r="A119" s="246"/>
      <c r="B119" s="246"/>
      <c r="C119" s="247"/>
      <c r="D119" s="248"/>
      <c r="E119" s="245"/>
      <c r="F119" s="249"/>
      <c r="G119" s="249"/>
      <c r="H119" s="249"/>
      <c r="I119" s="249"/>
      <c r="J119" s="249"/>
      <c r="K119" s="249"/>
      <c r="L119" s="249"/>
      <c r="M119" s="249"/>
      <c r="N119" s="249"/>
      <c r="O119" s="249"/>
    </row>
    <row r="120" spans="1:15" x14ac:dyDescent="0.2">
      <c r="A120" s="246"/>
      <c r="B120" s="246"/>
      <c r="C120" s="247"/>
      <c r="D120" s="248"/>
      <c r="E120" s="245"/>
      <c r="F120" s="249"/>
      <c r="G120" s="249"/>
      <c r="H120" s="249"/>
      <c r="I120" s="249"/>
      <c r="J120" s="249"/>
      <c r="K120" s="249"/>
      <c r="L120" s="249"/>
      <c r="M120" s="249"/>
      <c r="N120" s="249"/>
      <c r="O120" s="249"/>
    </row>
    <row r="121" spans="1:15" x14ac:dyDescent="0.2">
      <c r="A121" s="246"/>
      <c r="B121" s="246"/>
      <c r="C121" s="247"/>
      <c r="D121" s="248"/>
      <c r="E121" s="245"/>
      <c r="F121" s="249"/>
      <c r="G121" s="249"/>
      <c r="H121" s="249"/>
      <c r="I121" s="249"/>
      <c r="J121" s="249"/>
      <c r="K121" s="249"/>
      <c r="L121" s="249"/>
      <c r="M121" s="249"/>
      <c r="N121" s="249"/>
      <c r="O121" s="249"/>
    </row>
    <row r="122" spans="1:15" x14ac:dyDescent="0.2">
      <c r="A122" s="246"/>
      <c r="B122" s="246"/>
      <c r="C122" s="247"/>
      <c r="D122" s="248"/>
      <c r="E122" s="245"/>
      <c r="F122" s="249"/>
      <c r="G122" s="249"/>
      <c r="H122" s="249"/>
      <c r="I122" s="249"/>
      <c r="J122" s="249"/>
      <c r="K122" s="249"/>
      <c r="L122" s="249"/>
      <c r="M122" s="249"/>
      <c r="N122" s="249"/>
      <c r="O122" s="249"/>
    </row>
    <row r="123" spans="1:15" x14ac:dyDescent="0.2">
      <c r="A123" s="246"/>
      <c r="B123" s="246"/>
      <c r="C123" s="247"/>
      <c r="D123" s="248"/>
      <c r="E123" s="245"/>
      <c r="F123" s="249"/>
      <c r="G123" s="249"/>
      <c r="H123" s="249"/>
      <c r="I123" s="249"/>
      <c r="J123" s="249"/>
      <c r="K123" s="249"/>
      <c r="L123" s="249"/>
      <c r="M123" s="249"/>
      <c r="N123" s="249"/>
      <c r="O123" s="249"/>
    </row>
    <row r="124" spans="1:15" x14ac:dyDescent="0.2">
      <c r="A124" s="246"/>
      <c r="B124" s="246"/>
      <c r="C124" s="247"/>
      <c r="D124" s="248"/>
      <c r="E124" s="245"/>
      <c r="F124" s="249"/>
      <c r="G124" s="249"/>
      <c r="H124" s="249"/>
      <c r="I124" s="249"/>
      <c r="J124" s="249"/>
      <c r="K124" s="249"/>
      <c r="L124" s="249"/>
      <c r="M124" s="249"/>
      <c r="N124" s="249"/>
      <c r="O124" s="249"/>
    </row>
    <row r="125" spans="1:15" x14ac:dyDescent="0.2">
      <c r="A125" s="246"/>
      <c r="B125" s="246"/>
      <c r="C125" s="247"/>
      <c r="D125" s="248"/>
      <c r="E125" s="245"/>
      <c r="F125" s="249"/>
      <c r="G125" s="249"/>
      <c r="H125" s="249"/>
      <c r="I125" s="249"/>
      <c r="J125" s="249"/>
      <c r="K125" s="249"/>
      <c r="L125" s="249"/>
      <c r="M125" s="249"/>
      <c r="N125" s="249"/>
      <c r="O125" s="249"/>
    </row>
    <row r="126" spans="1:15" x14ac:dyDescent="0.2">
      <c r="A126" s="246"/>
      <c r="B126" s="246"/>
      <c r="C126" s="247"/>
      <c r="D126" s="248"/>
      <c r="E126" s="245"/>
      <c r="F126" s="249"/>
      <c r="G126" s="249"/>
      <c r="H126" s="249"/>
      <c r="I126" s="249"/>
      <c r="J126" s="249"/>
      <c r="K126" s="249"/>
      <c r="L126" s="249"/>
      <c r="M126" s="249"/>
      <c r="N126" s="249"/>
      <c r="O126" s="249"/>
    </row>
    <row r="127" spans="1:15" x14ac:dyDescent="0.2">
      <c r="A127" s="246"/>
      <c r="B127" s="246"/>
      <c r="C127" s="247"/>
      <c r="D127" s="248"/>
      <c r="E127" s="245"/>
      <c r="F127" s="249"/>
      <c r="G127" s="249"/>
      <c r="H127" s="249"/>
      <c r="I127" s="249"/>
      <c r="J127" s="249"/>
      <c r="K127" s="249"/>
      <c r="L127" s="249"/>
      <c r="M127" s="249"/>
      <c r="N127" s="249"/>
      <c r="O127" s="249"/>
    </row>
    <row r="128" spans="1:15" x14ac:dyDescent="0.2">
      <c r="A128" s="246"/>
      <c r="B128" s="246"/>
      <c r="C128" s="247"/>
      <c r="D128" s="248"/>
      <c r="E128" s="245"/>
      <c r="F128" s="249"/>
      <c r="G128" s="249"/>
      <c r="H128" s="249"/>
      <c r="I128" s="249"/>
      <c r="J128" s="249"/>
      <c r="K128" s="249"/>
      <c r="L128" s="249"/>
      <c r="M128" s="249"/>
      <c r="N128" s="249"/>
      <c r="O128" s="249"/>
    </row>
    <row r="129" spans="1:15" x14ac:dyDescent="0.2">
      <c r="A129" s="246"/>
      <c r="B129" s="246"/>
      <c r="C129" s="247"/>
      <c r="D129" s="248"/>
      <c r="E129" s="245"/>
      <c r="F129" s="249"/>
      <c r="G129" s="249"/>
      <c r="H129" s="249"/>
      <c r="I129" s="249"/>
      <c r="J129" s="249"/>
      <c r="K129" s="249"/>
      <c r="L129" s="249"/>
      <c r="M129" s="249"/>
      <c r="N129" s="249"/>
      <c r="O129" s="249"/>
    </row>
    <row r="130" spans="1:15" x14ac:dyDescent="0.2">
      <c r="A130" s="246"/>
      <c r="B130" s="246"/>
      <c r="C130" s="247"/>
      <c r="D130" s="248"/>
      <c r="E130" s="245"/>
      <c r="F130" s="249"/>
      <c r="G130" s="249"/>
      <c r="H130" s="249"/>
      <c r="I130" s="249"/>
      <c r="J130" s="249"/>
      <c r="K130" s="249"/>
      <c r="L130" s="249"/>
      <c r="M130" s="249"/>
      <c r="N130" s="249"/>
      <c r="O130" s="249"/>
    </row>
    <row r="131" spans="1:15" x14ac:dyDescent="0.2">
      <c r="A131" s="246"/>
      <c r="B131" s="246"/>
      <c r="C131" s="247"/>
      <c r="D131" s="248"/>
      <c r="E131" s="245"/>
      <c r="F131" s="249"/>
      <c r="G131" s="249"/>
      <c r="H131" s="249"/>
      <c r="I131" s="249"/>
      <c r="J131" s="249"/>
      <c r="K131" s="249"/>
      <c r="L131" s="249"/>
      <c r="M131" s="249"/>
      <c r="N131" s="249"/>
      <c r="O131" s="249"/>
    </row>
    <row r="132" spans="1:15" x14ac:dyDescent="0.2">
      <c r="A132" s="246"/>
      <c r="B132" s="246"/>
      <c r="C132" s="247"/>
      <c r="D132" s="248"/>
      <c r="E132" s="245"/>
      <c r="F132" s="249"/>
      <c r="G132" s="249"/>
      <c r="H132" s="249"/>
      <c r="I132" s="249"/>
      <c r="J132" s="249"/>
      <c r="K132" s="249"/>
      <c r="L132" s="249"/>
      <c r="M132" s="249"/>
      <c r="N132" s="249"/>
      <c r="O132" s="249"/>
    </row>
    <row r="133" spans="1:15" x14ac:dyDescent="0.2">
      <c r="A133" s="246"/>
      <c r="B133" s="246"/>
      <c r="C133" s="247"/>
      <c r="D133" s="248"/>
      <c r="E133" s="245"/>
      <c r="F133" s="249"/>
      <c r="G133" s="249"/>
      <c r="H133" s="249"/>
      <c r="I133" s="249"/>
      <c r="J133" s="249"/>
      <c r="K133" s="249"/>
      <c r="L133" s="249"/>
      <c r="M133" s="249"/>
      <c r="N133" s="249"/>
      <c r="O133" s="249"/>
    </row>
    <row r="134" spans="1:15" x14ac:dyDescent="0.2">
      <c r="A134" s="246"/>
      <c r="B134" s="246"/>
      <c r="C134" s="247"/>
      <c r="D134" s="248"/>
      <c r="E134" s="245"/>
      <c r="F134" s="249"/>
      <c r="G134" s="249"/>
      <c r="H134" s="249"/>
      <c r="I134" s="249"/>
      <c r="J134" s="249"/>
      <c r="K134" s="249"/>
      <c r="L134" s="249"/>
      <c r="M134" s="249"/>
      <c r="N134" s="249"/>
      <c r="O134" s="249"/>
    </row>
    <row r="135" spans="1:15" x14ac:dyDescent="0.2">
      <c r="A135" s="246"/>
      <c r="B135" s="246"/>
      <c r="C135" s="247"/>
      <c r="D135" s="248"/>
      <c r="E135" s="245"/>
      <c r="F135" s="249"/>
      <c r="G135" s="249"/>
      <c r="H135" s="249"/>
      <c r="I135" s="249"/>
      <c r="J135" s="249"/>
      <c r="K135" s="249"/>
      <c r="L135" s="249"/>
      <c r="M135" s="249"/>
      <c r="N135" s="249"/>
      <c r="O135" s="249"/>
    </row>
    <row r="136" spans="1:15" x14ac:dyDescent="0.2">
      <c r="A136" s="246"/>
      <c r="B136" s="246"/>
      <c r="C136" s="247"/>
      <c r="D136" s="248"/>
      <c r="E136" s="245"/>
      <c r="F136" s="249"/>
      <c r="G136" s="249"/>
      <c r="H136" s="249"/>
      <c r="I136" s="249"/>
      <c r="J136" s="249"/>
      <c r="K136" s="249"/>
      <c r="L136" s="249"/>
      <c r="M136" s="249"/>
      <c r="N136" s="249"/>
      <c r="O136" s="249"/>
    </row>
    <row r="137" spans="1:15" x14ac:dyDescent="0.2">
      <c r="A137" s="246"/>
      <c r="B137" s="246"/>
      <c r="C137" s="247"/>
      <c r="D137" s="248"/>
      <c r="E137" s="245"/>
      <c r="F137" s="249"/>
      <c r="G137" s="249"/>
      <c r="H137" s="249"/>
      <c r="I137" s="249"/>
      <c r="J137" s="249"/>
      <c r="K137" s="249"/>
      <c r="L137" s="249"/>
      <c r="M137" s="249"/>
      <c r="N137" s="249"/>
      <c r="O137" s="249"/>
    </row>
    <row r="138" spans="1:15" x14ac:dyDescent="0.2">
      <c r="A138" s="246"/>
      <c r="B138" s="246"/>
      <c r="C138" s="247"/>
      <c r="D138" s="248"/>
      <c r="E138" s="245"/>
      <c r="F138" s="249"/>
      <c r="G138" s="249"/>
      <c r="H138" s="249"/>
      <c r="I138" s="249"/>
      <c r="J138" s="249"/>
      <c r="K138" s="249"/>
      <c r="L138" s="249"/>
      <c r="M138" s="249"/>
      <c r="N138" s="249"/>
      <c r="O138" s="249"/>
    </row>
    <row r="139" spans="1:15" x14ac:dyDescent="0.2">
      <c r="A139" s="246"/>
      <c r="B139" s="246"/>
      <c r="C139" s="247"/>
      <c r="D139" s="248"/>
      <c r="E139" s="245"/>
      <c r="F139" s="249"/>
      <c r="G139" s="249"/>
      <c r="H139" s="249"/>
      <c r="I139" s="249"/>
      <c r="J139" s="249"/>
      <c r="K139" s="249"/>
      <c r="L139" s="249"/>
      <c r="M139" s="249"/>
      <c r="N139" s="249"/>
      <c r="O139" s="249"/>
    </row>
    <row r="140" spans="1:15" x14ac:dyDescent="0.2">
      <c r="A140" s="246"/>
      <c r="B140" s="246"/>
      <c r="C140" s="247"/>
      <c r="D140" s="248"/>
      <c r="E140" s="245"/>
      <c r="F140" s="249"/>
      <c r="G140" s="249"/>
      <c r="H140" s="249"/>
      <c r="I140" s="249"/>
      <c r="J140" s="249"/>
      <c r="K140" s="249"/>
      <c r="L140" s="249"/>
      <c r="M140" s="249"/>
      <c r="N140" s="249"/>
      <c r="O140" s="249"/>
    </row>
    <row r="141" spans="1:15" x14ac:dyDescent="0.2">
      <c r="A141" s="246"/>
      <c r="B141" s="246"/>
      <c r="C141" s="247"/>
      <c r="D141" s="248"/>
      <c r="E141" s="245"/>
      <c r="F141" s="249"/>
      <c r="G141" s="249"/>
      <c r="H141" s="249"/>
      <c r="I141" s="249"/>
      <c r="J141" s="249"/>
      <c r="K141" s="249"/>
      <c r="L141" s="249"/>
      <c r="M141" s="249"/>
      <c r="N141" s="249"/>
      <c r="O141" s="249"/>
    </row>
    <row r="142" spans="1:15" x14ac:dyDescent="0.2">
      <c r="A142" s="246"/>
      <c r="B142" s="246"/>
      <c r="C142" s="247"/>
      <c r="D142" s="248"/>
      <c r="E142" s="245"/>
      <c r="F142" s="249"/>
      <c r="G142" s="249"/>
      <c r="H142" s="249"/>
      <c r="I142" s="249"/>
      <c r="J142" s="249"/>
      <c r="K142" s="249"/>
      <c r="L142" s="249"/>
      <c r="M142" s="249"/>
      <c r="N142" s="249"/>
      <c r="O142" s="249"/>
    </row>
    <row r="143" spans="1:15" x14ac:dyDescent="0.2">
      <c r="A143" s="246"/>
      <c r="B143" s="246"/>
      <c r="C143" s="247"/>
      <c r="D143" s="248"/>
      <c r="E143" s="245"/>
      <c r="F143" s="249"/>
      <c r="G143" s="249"/>
      <c r="H143" s="249"/>
      <c r="I143" s="249"/>
      <c r="J143" s="249"/>
      <c r="K143" s="249"/>
      <c r="L143" s="249"/>
      <c r="M143" s="249"/>
      <c r="N143" s="249"/>
      <c r="O143" s="249"/>
    </row>
    <row r="144" spans="1:15" x14ac:dyDescent="0.2">
      <c r="A144" s="246"/>
      <c r="B144" s="246"/>
      <c r="C144" s="247"/>
      <c r="D144" s="248"/>
      <c r="E144" s="245"/>
      <c r="F144" s="249"/>
      <c r="G144" s="249"/>
      <c r="H144" s="249"/>
      <c r="I144" s="249"/>
      <c r="J144" s="249"/>
      <c r="K144" s="249"/>
      <c r="L144" s="249"/>
      <c r="M144" s="249"/>
      <c r="N144" s="249"/>
      <c r="O144" s="249"/>
    </row>
    <row r="145" spans="1:15" x14ac:dyDescent="0.2">
      <c r="A145" s="246"/>
      <c r="B145" s="246"/>
      <c r="C145" s="247"/>
      <c r="D145" s="248"/>
      <c r="E145" s="245"/>
      <c r="F145" s="249"/>
      <c r="G145" s="249"/>
      <c r="H145" s="249"/>
      <c r="I145" s="249"/>
      <c r="J145" s="249"/>
      <c r="K145" s="249"/>
      <c r="L145" s="249"/>
      <c r="M145" s="249"/>
      <c r="N145" s="249"/>
      <c r="O145" s="249"/>
    </row>
    <row r="146" spans="1:15" x14ac:dyDescent="0.2">
      <c r="A146" s="246"/>
      <c r="B146" s="246"/>
      <c r="C146" s="247"/>
      <c r="D146" s="248"/>
      <c r="E146" s="245"/>
      <c r="F146" s="249"/>
      <c r="G146" s="249"/>
      <c r="H146" s="249"/>
      <c r="I146" s="249"/>
      <c r="J146" s="249"/>
      <c r="K146" s="249"/>
      <c r="L146" s="249"/>
      <c r="M146" s="249"/>
      <c r="N146" s="249"/>
      <c r="O146" s="249"/>
    </row>
    <row r="147" spans="1:15" x14ac:dyDescent="0.2">
      <c r="A147" s="246"/>
      <c r="B147" s="246"/>
      <c r="C147" s="247"/>
      <c r="D147" s="248"/>
      <c r="E147" s="245"/>
      <c r="F147" s="249"/>
      <c r="G147" s="249"/>
      <c r="H147" s="249"/>
      <c r="I147" s="249"/>
      <c r="J147" s="249"/>
      <c r="K147" s="249"/>
      <c r="L147" s="249"/>
      <c r="M147" s="249"/>
      <c r="N147" s="249"/>
      <c r="O147" s="249"/>
    </row>
    <row r="148" spans="1:15" x14ac:dyDescent="0.2">
      <c r="A148" s="246"/>
      <c r="B148" s="246"/>
      <c r="C148" s="247"/>
      <c r="D148" s="248"/>
      <c r="E148" s="245"/>
      <c r="F148" s="249"/>
      <c r="G148" s="249"/>
      <c r="H148" s="249"/>
      <c r="I148" s="249"/>
      <c r="J148" s="249"/>
      <c r="K148" s="249"/>
      <c r="L148" s="249"/>
      <c r="M148" s="249"/>
      <c r="N148" s="249"/>
      <c r="O148" s="249"/>
    </row>
    <row r="149" spans="1:15" x14ac:dyDescent="0.2">
      <c r="A149" s="246"/>
      <c r="B149" s="246"/>
      <c r="C149" s="247"/>
      <c r="D149" s="248"/>
      <c r="E149" s="245"/>
      <c r="F149" s="249"/>
      <c r="G149" s="249"/>
      <c r="H149" s="249"/>
      <c r="I149" s="249"/>
      <c r="J149" s="249"/>
      <c r="K149" s="249"/>
      <c r="L149" s="249"/>
      <c r="M149" s="249"/>
      <c r="N149" s="249"/>
      <c r="O149" s="249"/>
    </row>
    <row r="150" spans="1:15" x14ac:dyDescent="0.2">
      <c r="A150" s="246"/>
      <c r="B150" s="246"/>
      <c r="C150" s="247"/>
      <c r="D150" s="248"/>
      <c r="E150" s="245"/>
      <c r="F150" s="249"/>
      <c r="G150" s="249"/>
      <c r="H150" s="249"/>
      <c r="I150" s="249"/>
      <c r="J150" s="249"/>
      <c r="K150" s="249"/>
      <c r="L150" s="249"/>
      <c r="M150" s="249"/>
      <c r="N150" s="249"/>
      <c r="O150" s="249"/>
    </row>
    <row r="151" spans="1:15" x14ac:dyDescent="0.2">
      <c r="A151" s="246"/>
      <c r="B151" s="246"/>
      <c r="C151" s="247"/>
      <c r="D151" s="248"/>
      <c r="E151" s="245"/>
      <c r="F151" s="249"/>
      <c r="G151" s="249"/>
      <c r="H151" s="249"/>
      <c r="I151" s="249"/>
      <c r="J151" s="249"/>
      <c r="K151" s="249"/>
      <c r="L151" s="249"/>
      <c r="M151" s="249"/>
      <c r="N151" s="249"/>
      <c r="O151" s="249"/>
    </row>
    <row r="152" spans="1:15" x14ac:dyDescent="0.2">
      <c r="A152" s="246"/>
      <c r="B152" s="246"/>
      <c r="C152" s="247"/>
      <c r="D152" s="248"/>
      <c r="E152" s="245"/>
      <c r="F152" s="249"/>
      <c r="G152" s="249"/>
      <c r="H152" s="249"/>
      <c r="I152" s="249"/>
      <c r="J152" s="249"/>
      <c r="K152" s="249"/>
      <c r="L152" s="249"/>
      <c r="M152" s="249"/>
      <c r="N152" s="249"/>
      <c r="O152" s="249"/>
    </row>
    <row r="153" spans="1:15" x14ac:dyDescent="0.2">
      <c r="A153" s="246"/>
      <c r="B153" s="246"/>
      <c r="C153" s="247"/>
      <c r="D153" s="248"/>
      <c r="E153" s="245"/>
      <c r="F153" s="249"/>
      <c r="G153" s="249"/>
      <c r="H153" s="249"/>
      <c r="I153" s="249"/>
      <c r="J153" s="249"/>
      <c r="K153" s="249"/>
      <c r="L153" s="249"/>
      <c r="M153" s="249"/>
      <c r="N153" s="249"/>
      <c r="O153" s="249"/>
    </row>
    <row r="154" spans="1:15" x14ac:dyDescent="0.2">
      <c r="A154" s="246"/>
      <c r="B154" s="246"/>
      <c r="C154" s="247"/>
      <c r="D154" s="248"/>
      <c r="E154" s="245"/>
      <c r="F154" s="249"/>
      <c r="G154" s="249"/>
      <c r="H154" s="249"/>
      <c r="I154" s="249"/>
      <c r="J154" s="249"/>
      <c r="K154" s="249"/>
      <c r="L154" s="249"/>
      <c r="M154" s="249"/>
      <c r="N154" s="249"/>
      <c r="O154" s="249"/>
    </row>
    <row r="155" spans="1:15" x14ac:dyDescent="0.2">
      <c r="A155" s="246"/>
      <c r="B155" s="246"/>
      <c r="C155" s="247"/>
      <c r="D155" s="248"/>
      <c r="E155" s="245"/>
      <c r="F155" s="249"/>
      <c r="G155" s="249"/>
      <c r="H155" s="249"/>
      <c r="I155" s="249"/>
      <c r="J155" s="249"/>
      <c r="K155" s="249"/>
      <c r="L155" s="249"/>
      <c r="M155" s="249"/>
      <c r="N155" s="249"/>
      <c r="O155" s="249"/>
    </row>
    <row r="156" spans="1:15" x14ac:dyDescent="0.2">
      <c r="A156" s="246"/>
      <c r="B156" s="246"/>
      <c r="C156" s="247"/>
      <c r="D156" s="248"/>
      <c r="E156" s="245"/>
      <c r="F156" s="249"/>
      <c r="G156" s="249"/>
      <c r="H156" s="249"/>
      <c r="I156" s="249"/>
      <c r="J156" s="249"/>
      <c r="K156" s="249"/>
      <c r="L156" s="249"/>
      <c r="M156" s="249"/>
      <c r="N156" s="249"/>
      <c r="O156" s="249"/>
    </row>
    <row r="157" spans="1:15" x14ac:dyDescent="0.2">
      <c r="A157" s="246"/>
      <c r="B157" s="246"/>
      <c r="C157" s="247"/>
      <c r="D157" s="248"/>
      <c r="E157" s="245"/>
      <c r="F157" s="249"/>
      <c r="G157" s="249"/>
      <c r="H157" s="249"/>
      <c r="I157" s="249"/>
      <c r="J157" s="249"/>
      <c r="K157" s="249"/>
      <c r="L157" s="249"/>
      <c r="M157" s="249"/>
      <c r="N157" s="249"/>
      <c r="O157" s="249"/>
    </row>
    <row r="158" spans="1:15" x14ac:dyDescent="0.2">
      <c r="A158" s="246"/>
      <c r="B158" s="246"/>
      <c r="C158" s="247"/>
      <c r="D158" s="248"/>
      <c r="E158" s="245"/>
      <c r="F158" s="249"/>
      <c r="G158" s="249"/>
      <c r="H158" s="249"/>
      <c r="I158" s="249"/>
      <c r="J158" s="249"/>
      <c r="K158" s="249"/>
      <c r="L158" s="249"/>
      <c r="M158" s="249"/>
      <c r="N158" s="249"/>
      <c r="O158" s="249"/>
    </row>
    <row r="159" spans="1:15" x14ac:dyDescent="0.2">
      <c r="A159" s="246"/>
      <c r="B159" s="246"/>
      <c r="C159" s="247"/>
      <c r="D159" s="248"/>
      <c r="E159" s="245"/>
      <c r="F159" s="249"/>
      <c r="G159" s="249"/>
      <c r="H159" s="249"/>
      <c r="I159" s="249"/>
      <c r="J159" s="249"/>
      <c r="K159" s="249"/>
      <c r="L159" s="249"/>
      <c r="M159" s="249"/>
      <c r="N159" s="249"/>
      <c r="O159" s="250"/>
    </row>
    <row r="160" spans="1:15" x14ac:dyDescent="0.2">
      <c r="A160" s="246"/>
      <c r="B160" s="246"/>
      <c r="C160" s="247"/>
      <c r="D160" s="248"/>
      <c r="E160" s="245"/>
      <c r="F160" s="249"/>
      <c r="G160" s="249"/>
      <c r="H160" s="249"/>
      <c r="I160" s="249"/>
      <c r="J160" s="249"/>
      <c r="K160" s="249"/>
      <c r="L160" s="249"/>
      <c r="M160" s="249"/>
      <c r="N160" s="249"/>
      <c r="O160" s="249"/>
    </row>
    <row r="161" spans="1:15" x14ac:dyDescent="0.2">
      <c r="A161" s="246"/>
      <c r="B161" s="246"/>
      <c r="C161" s="247"/>
      <c r="D161" s="248"/>
      <c r="E161" s="245"/>
      <c r="F161" s="249"/>
      <c r="G161" s="249"/>
      <c r="H161" s="249"/>
      <c r="I161" s="249"/>
      <c r="J161" s="249"/>
      <c r="K161" s="249"/>
      <c r="L161" s="249"/>
      <c r="M161" s="249"/>
      <c r="N161" s="249"/>
      <c r="O161" s="249"/>
    </row>
    <row r="162" spans="1:15" x14ac:dyDescent="0.2">
      <c r="A162" s="246"/>
      <c r="B162" s="246"/>
      <c r="C162" s="247"/>
      <c r="D162" s="248"/>
      <c r="E162" s="245"/>
      <c r="F162" s="249"/>
      <c r="G162" s="249"/>
      <c r="H162" s="249"/>
      <c r="I162" s="249"/>
      <c r="J162" s="249"/>
      <c r="K162" s="249"/>
      <c r="L162" s="249"/>
      <c r="M162" s="249"/>
      <c r="N162" s="249"/>
      <c r="O162" s="249"/>
    </row>
    <row r="163" spans="1:15" x14ac:dyDescent="0.2">
      <c r="A163" s="246"/>
      <c r="B163" s="246"/>
      <c r="C163" s="247"/>
      <c r="D163" s="248"/>
      <c r="E163" s="245"/>
      <c r="F163" s="249"/>
      <c r="G163" s="249"/>
      <c r="H163" s="249"/>
      <c r="I163" s="249"/>
      <c r="J163" s="249"/>
      <c r="K163" s="249"/>
      <c r="L163" s="249"/>
      <c r="M163" s="249"/>
      <c r="N163" s="249"/>
      <c r="O163" s="249"/>
    </row>
    <row r="164" spans="1:15" x14ac:dyDescent="0.2">
      <c r="A164" s="246"/>
      <c r="B164" s="246"/>
      <c r="C164" s="247"/>
      <c r="D164" s="248"/>
      <c r="E164" s="245"/>
      <c r="F164" s="249"/>
      <c r="G164" s="249"/>
      <c r="H164" s="249"/>
      <c r="I164" s="249"/>
      <c r="J164" s="249"/>
      <c r="K164" s="249"/>
      <c r="L164" s="249"/>
      <c r="M164" s="249"/>
      <c r="N164" s="249"/>
      <c r="O164" s="249"/>
    </row>
    <row r="165" spans="1:15" x14ac:dyDescent="0.2">
      <c r="A165" s="246"/>
      <c r="B165" s="246"/>
      <c r="C165" s="247"/>
      <c r="D165" s="248"/>
      <c r="E165" s="245"/>
      <c r="F165" s="249"/>
      <c r="G165" s="249"/>
      <c r="H165" s="249"/>
      <c r="I165" s="249"/>
      <c r="J165" s="249"/>
      <c r="K165" s="249"/>
      <c r="L165" s="249"/>
      <c r="M165" s="249"/>
      <c r="N165" s="249"/>
      <c r="O165" s="249"/>
    </row>
    <row r="166" spans="1:15" x14ac:dyDescent="0.2">
      <c r="A166" s="249"/>
      <c r="B166" s="249"/>
      <c r="C166" s="249"/>
      <c r="D166" s="249"/>
      <c r="E166" s="249"/>
      <c r="F166" s="249"/>
      <c r="G166" s="249"/>
      <c r="H166" s="249"/>
      <c r="I166" s="249"/>
      <c r="J166" s="249"/>
      <c r="K166" s="249"/>
      <c r="L166" s="249"/>
      <c r="M166" s="249"/>
      <c r="N166" s="249"/>
      <c r="O166" s="249"/>
    </row>
    <row r="167" spans="1:15" x14ac:dyDescent="0.2">
      <c r="A167" s="249"/>
      <c r="B167" s="249"/>
      <c r="C167" s="249"/>
      <c r="D167" s="249"/>
      <c r="E167" s="249"/>
      <c r="F167" s="249"/>
      <c r="G167" s="249"/>
      <c r="H167" s="249"/>
      <c r="I167" s="249"/>
      <c r="J167" s="249"/>
      <c r="K167" s="249"/>
      <c r="L167" s="249"/>
      <c r="M167" s="249"/>
      <c r="N167" s="249"/>
      <c r="O167" s="249"/>
    </row>
    <row r="168" spans="1:15" x14ac:dyDescent="0.2">
      <c r="A168" s="249"/>
      <c r="B168" s="249"/>
      <c r="C168" s="249"/>
      <c r="D168" s="249"/>
      <c r="E168" s="249"/>
      <c r="F168" s="249"/>
      <c r="G168" s="249"/>
      <c r="H168" s="249"/>
      <c r="I168" s="249"/>
      <c r="J168" s="249"/>
      <c r="K168" s="249"/>
      <c r="L168" s="249"/>
      <c r="M168" s="249"/>
      <c r="N168" s="249"/>
      <c r="O168" s="249"/>
    </row>
    <row r="169" spans="1:15" x14ac:dyDescent="0.2">
      <c r="A169" s="249"/>
      <c r="B169" s="249"/>
      <c r="C169" s="249"/>
      <c r="D169" s="249"/>
      <c r="E169" s="249"/>
      <c r="F169" s="249"/>
      <c r="G169" s="249"/>
      <c r="H169" s="249"/>
      <c r="I169" s="249"/>
      <c r="J169" s="249"/>
      <c r="K169" s="249"/>
      <c r="L169" s="249"/>
      <c r="M169" s="249"/>
      <c r="N169" s="249"/>
      <c r="O169" s="249"/>
    </row>
    <row r="170" spans="1:15" x14ac:dyDescent="0.2">
      <c r="A170" s="249"/>
      <c r="B170" s="249"/>
      <c r="C170" s="249"/>
      <c r="D170" s="249"/>
      <c r="E170" s="249"/>
      <c r="F170" s="249"/>
      <c r="G170" s="249"/>
      <c r="H170" s="249"/>
      <c r="I170" s="249"/>
      <c r="J170" s="249"/>
      <c r="K170" s="249"/>
      <c r="L170" s="249"/>
      <c r="M170" s="249"/>
      <c r="N170" s="249"/>
      <c r="O170" s="249"/>
    </row>
    <row r="171" spans="1:15" x14ac:dyDescent="0.2">
      <c r="A171" s="249"/>
      <c r="B171" s="249"/>
      <c r="C171" s="249"/>
      <c r="D171" s="249"/>
      <c r="E171" s="249"/>
      <c r="F171" s="249"/>
      <c r="G171" s="249"/>
      <c r="H171" s="249"/>
      <c r="I171" s="249"/>
      <c r="J171" s="249"/>
      <c r="K171" s="249"/>
      <c r="L171" s="249"/>
      <c r="M171" s="249"/>
      <c r="N171" s="249"/>
      <c r="O171" s="249"/>
    </row>
    <row r="172" spans="1:15" x14ac:dyDescent="0.2">
      <c r="A172" s="249"/>
      <c r="B172" s="249"/>
      <c r="C172" s="249"/>
      <c r="D172" s="249"/>
      <c r="E172" s="249"/>
      <c r="F172" s="249"/>
      <c r="G172" s="249"/>
      <c r="H172" s="249"/>
      <c r="I172" s="249"/>
      <c r="J172" s="249"/>
      <c r="K172" s="249"/>
      <c r="L172" s="249"/>
      <c r="M172" s="249"/>
      <c r="N172" s="249"/>
      <c r="O172" s="249"/>
    </row>
    <row r="173" spans="1:15" x14ac:dyDescent="0.2">
      <c r="A173" s="249"/>
      <c r="B173" s="249"/>
      <c r="C173" s="249"/>
      <c r="D173" s="249"/>
      <c r="E173" s="249"/>
      <c r="F173" s="249"/>
      <c r="G173" s="249"/>
      <c r="H173" s="249"/>
      <c r="I173" s="249"/>
      <c r="J173" s="249"/>
      <c r="K173" s="249"/>
      <c r="L173" s="249"/>
      <c r="M173" s="249"/>
      <c r="N173" s="249"/>
      <c r="O173" s="249"/>
    </row>
    <row r="174" spans="1:15" x14ac:dyDescent="0.2">
      <c r="A174" s="249"/>
      <c r="B174" s="249"/>
      <c r="C174" s="249"/>
      <c r="D174" s="249"/>
      <c r="E174" s="249"/>
      <c r="F174" s="249"/>
      <c r="G174" s="249"/>
      <c r="H174" s="249"/>
      <c r="I174" s="249"/>
      <c r="J174" s="249"/>
      <c r="K174" s="249"/>
      <c r="L174" s="249"/>
      <c r="M174" s="249"/>
      <c r="N174" s="249"/>
      <c r="O174" s="249"/>
    </row>
    <row r="175" spans="1:15" x14ac:dyDescent="0.2">
      <c r="A175" s="249"/>
      <c r="B175" s="249"/>
      <c r="C175" s="249"/>
      <c r="D175" s="249"/>
      <c r="E175" s="249"/>
      <c r="F175" s="249"/>
      <c r="G175" s="249"/>
      <c r="H175" s="249"/>
      <c r="I175" s="249"/>
      <c r="J175" s="249"/>
      <c r="K175" s="249"/>
      <c r="L175" s="249"/>
      <c r="M175" s="249"/>
      <c r="N175" s="249"/>
      <c r="O175" s="249"/>
    </row>
    <row r="176" spans="1:15" x14ac:dyDescent="0.2">
      <c r="A176" s="249"/>
      <c r="B176" s="249"/>
      <c r="C176" s="249"/>
      <c r="D176" s="249"/>
      <c r="E176" s="249"/>
      <c r="F176" s="249"/>
      <c r="G176" s="249"/>
      <c r="H176" s="249"/>
      <c r="I176" s="249"/>
      <c r="J176" s="249"/>
      <c r="K176" s="249"/>
      <c r="L176" s="249"/>
      <c r="M176" s="249"/>
      <c r="N176" s="249"/>
      <c r="O176" s="249"/>
    </row>
    <row r="177" spans="1:15" x14ac:dyDescent="0.2">
      <c r="A177" s="249"/>
      <c r="B177" s="249"/>
      <c r="C177" s="249"/>
      <c r="D177" s="249"/>
      <c r="E177" s="249"/>
      <c r="F177" s="249"/>
      <c r="G177" s="249"/>
      <c r="H177" s="249"/>
      <c r="I177" s="249"/>
      <c r="J177" s="249"/>
      <c r="K177" s="249"/>
      <c r="L177" s="249"/>
      <c r="M177" s="249"/>
      <c r="N177" s="249"/>
      <c r="O177" s="249"/>
    </row>
    <row r="178" spans="1:15" x14ac:dyDescent="0.2">
      <c r="A178" s="249"/>
      <c r="B178" s="249"/>
      <c r="C178" s="249"/>
      <c r="D178" s="249"/>
      <c r="E178" s="249"/>
      <c r="F178" s="249"/>
      <c r="G178" s="249"/>
      <c r="H178" s="249"/>
      <c r="I178" s="249"/>
      <c r="J178" s="249"/>
      <c r="K178" s="249"/>
      <c r="L178" s="249"/>
      <c r="M178" s="249"/>
      <c r="N178" s="249"/>
      <c r="O178" s="249"/>
    </row>
    <row r="179" spans="1:15" x14ac:dyDescent="0.2">
      <c r="A179" s="249"/>
      <c r="B179" s="249"/>
      <c r="C179" s="249"/>
      <c r="D179" s="249"/>
      <c r="E179" s="249"/>
      <c r="F179" s="249"/>
      <c r="G179" s="249"/>
      <c r="H179" s="249"/>
      <c r="I179" s="249"/>
      <c r="J179" s="249"/>
      <c r="K179" s="249"/>
      <c r="L179" s="249"/>
      <c r="M179" s="249"/>
      <c r="N179" s="249"/>
      <c r="O179" s="249"/>
    </row>
    <row r="180" spans="1:15" x14ac:dyDescent="0.2">
      <c r="A180" s="249"/>
      <c r="B180" s="249"/>
      <c r="C180" s="249"/>
      <c r="D180" s="249"/>
      <c r="E180" s="249"/>
      <c r="F180" s="249"/>
      <c r="G180" s="249"/>
      <c r="H180" s="249"/>
      <c r="I180" s="249"/>
      <c r="J180" s="249"/>
      <c r="K180" s="249"/>
      <c r="L180" s="249"/>
      <c r="M180" s="249"/>
      <c r="N180" s="249"/>
      <c r="O180" s="249"/>
    </row>
    <row r="181" spans="1:15" x14ac:dyDescent="0.2">
      <c r="A181" s="249"/>
      <c r="B181" s="249"/>
      <c r="C181" s="249"/>
      <c r="D181" s="249"/>
      <c r="E181" s="249"/>
      <c r="F181" s="249"/>
      <c r="G181" s="249"/>
      <c r="H181" s="249"/>
      <c r="I181" s="249"/>
      <c r="J181" s="249"/>
      <c r="K181" s="249"/>
      <c r="L181" s="249"/>
      <c r="M181" s="249"/>
      <c r="N181" s="249"/>
      <c r="O181" s="249"/>
    </row>
    <row r="182" spans="1:15" x14ac:dyDescent="0.2">
      <c r="A182" s="249"/>
      <c r="B182" s="249"/>
      <c r="C182" s="249"/>
      <c r="D182" s="249"/>
      <c r="E182" s="249"/>
      <c r="F182" s="249"/>
      <c r="G182" s="249"/>
      <c r="H182" s="249"/>
      <c r="I182" s="249"/>
      <c r="J182" s="249"/>
      <c r="K182" s="249"/>
      <c r="L182" s="249"/>
      <c r="M182" s="249"/>
      <c r="N182" s="249"/>
      <c r="O182" s="249"/>
    </row>
    <row r="183" spans="1:15" x14ac:dyDescent="0.2">
      <c r="A183" s="249"/>
      <c r="B183" s="249"/>
      <c r="C183" s="249"/>
      <c r="D183" s="249"/>
      <c r="E183" s="249"/>
      <c r="F183" s="249"/>
      <c r="G183" s="249"/>
      <c r="H183" s="249"/>
      <c r="I183" s="249"/>
      <c r="J183" s="249"/>
      <c r="K183" s="249"/>
      <c r="L183" s="249"/>
      <c r="M183" s="249"/>
      <c r="N183" s="249"/>
      <c r="O183" s="249"/>
    </row>
    <row r="184" spans="1:15" x14ac:dyDescent="0.2">
      <c r="A184" s="249"/>
      <c r="B184" s="249"/>
      <c r="C184" s="249"/>
      <c r="D184" s="249"/>
      <c r="E184" s="249"/>
      <c r="F184" s="249"/>
      <c r="G184" s="249"/>
      <c r="H184" s="249"/>
      <c r="I184" s="249"/>
      <c r="J184" s="249"/>
      <c r="K184" s="249"/>
      <c r="L184" s="249"/>
      <c r="M184" s="249"/>
      <c r="N184" s="249"/>
      <c r="O184" s="249"/>
    </row>
    <row r="185" spans="1:15" x14ac:dyDescent="0.2">
      <c r="A185" s="249"/>
      <c r="B185" s="249"/>
      <c r="C185" s="249"/>
      <c r="D185" s="249"/>
      <c r="E185" s="249"/>
      <c r="F185" s="249"/>
      <c r="G185" s="249"/>
      <c r="H185" s="249"/>
      <c r="I185" s="249"/>
      <c r="J185" s="249"/>
      <c r="K185" s="249"/>
      <c r="L185" s="249"/>
      <c r="M185" s="249"/>
      <c r="N185" s="249"/>
      <c r="O185" s="249"/>
    </row>
    <row r="186" spans="1:15" x14ac:dyDescent="0.2">
      <c r="A186" s="249"/>
      <c r="B186" s="249"/>
      <c r="C186" s="249"/>
      <c r="D186" s="249"/>
      <c r="E186" s="249"/>
      <c r="F186" s="249"/>
      <c r="G186" s="249"/>
      <c r="H186" s="249"/>
      <c r="I186" s="249"/>
      <c r="J186" s="249"/>
      <c r="K186" s="249"/>
      <c r="L186" s="249"/>
      <c r="M186" s="249"/>
      <c r="N186" s="249"/>
      <c r="O186" s="249"/>
    </row>
    <row r="187" spans="1:15" x14ac:dyDescent="0.2">
      <c r="A187" s="249"/>
      <c r="B187" s="249"/>
      <c r="C187" s="249"/>
      <c r="D187" s="249"/>
      <c r="E187" s="249"/>
      <c r="F187" s="249"/>
      <c r="G187" s="249"/>
      <c r="H187" s="249"/>
      <c r="I187" s="249"/>
      <c r="J187" s="249"/>
      <c r="K187" s="249"/>
      <c r="L187" s="249"/>
      <c r="M187" s="249"/>
      <c r="N187" s="249"/>
      <c r="O187" s="249"/>
    </row>
    <row r="188" spans="1:15" x14ac:dyDescent="0.2">
      <c r="A188" s="249"/>
      <c r="B188" s="249"/>
      <c r="C188" s="249"/>
      <c r="D188" s="249"/>
      <c r="E188" s="249"/>
      <c r="F188" s="249"/>
      <c r="G188" s="249"/>
      <c r="H188" s="249"/>
      <c r="I188" s="249"/>
      <c r="J188" s="249"/>
      <c r="K188" s="249"/>
      <c r="L188" s="249"/>
      <c r="M188" s="249"/>
      <c r="N188" s="249"/>
      <c r="O188" s="249"/>
    </row>
    <row r="189" spans="1:15" x14ac:dyDescent="0.2">
      <c r="A189" s="249"/>
      <c r="B189" s="249"/>
      <c r="C189" s="249"/>
      <c r="D189" s="249"/>
      <c r="E189" s="249"/>
      <c r="F189" s="249"/>
      <c r="G189" s="249"/>
      <c r="H189" s="249"/>
      <c r="I189" s="249"/>
      <c r="J189" s="249"/>
      <c r="K189" s="249"/>
      <c r="L189" s="249"/>
      <c r="M189" s="249"/>
      <c r="N189" s="249"/>
      <c r="O189" s="249"/>
    </row>
    <row r="190" spans="1:15" x14ac:dyDescent="0.2">
      <c r="A190" s="249"/>
      <c r="B190" s="249"/>
      <c r="C190" s="249"/>
      <c r="D190" s="249"/>
      <c r="E190" s="249"/>
      <c r="F190" s="249"/>
      <c r="G190" s="249"/>
      <c r="H190" s="249"/>
      <c r="I190" s="249"/>
      <c r="J190" s="249"/>
      <c r="K190" s="249"/>
      <c r="L190" s="249"/>
      <c r="M190" s="249"/>
      <c r="N190" s="249"/>
      <c r="O190" s="249"/>
    </row>
    <row r="191" spans="1:15" x14ac:dyDescent="0.2">
      <c r="A191" s="249"/>
      <c r="B191" s="249"/>
      <c r="C191" s="249"/>
      <c r="D191" s="249"/>
      <c r="E191" s="249"/>
      <c r="F191" s="249"/>
      <c r="G191" s="249"/>
      <c r="H191" s="249"/>
      <c r="I191" s="249"/>
      <c r="J191" s="249"/>
      <c r="K191" s="249"/>
      <c r="L191" s="249"/>
      <c r="M191" s="249"/>
      <c r="N191" s="249"/>
      <c r="O191" s="249"/>
    </row>
    <row r="192" spans="1:15" x14ac:dyDescent="0.2">
      <c r="A192" s="249"/>
      <c r="B192" s="249"/>
      <c r="C192" s="249"/>
      <c r="D192" s="249"/>
      <c r="E192" s="249"/>
      <c r="F192" s="249"/>
      <c r="G192" s="249"/>
      <c r="H192" s="249"/>
      <c r="I192" s="249"/>
      <c r="J192" s="249"/>
      <c r="K192" s="249"/>
      <c r="L192" s="249"/>
      <c r="M192" s="249"/>
      <c r="N192" s="249"/>
      <c r="O192" s="249"/>
    </row>
    <row r="193" spans="1:15" x14ac:dyDescent="0.2">
      <c r="A193" s="249"/>
      <c r="B193" s="249"/>
      <c r="C193" s="249"/>
      <c r="D193" s="249"/>
      <c r="E193" s="249"/>
      <c r="F193" s="249"/>
      <c r="G193" s="249"/>
      <c r="H193" s="249"/>
      <c r="I193" s="249"/>
      <c r="J193" s="249"/>
      <c r="K193" s="249"/>
      <c r="L193" s="249"/>
      <c r="M193" s="249"/>
      <c r="N193" s="249"/>
      <c r="O193" s="249"/>
    </row>
  </sheetData>
  <phoneticPr fontId="1" type="noConversion"/>
  <pageMargins left="0.75" right="0.75" top="1" bottom="1" header="0.5" footer="0.5"/>
  <pageSetup orientation="portrait" horizontalDpi="0" verticalDpi="0" r:id="rId1"/>
  <headerFooter alignWithMargins="0"/>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0000000}">
          <x14:formula1>
            <xm:f>'Database Codes'!$J$4:$J$51</xm:f>
          </x14:formula1>
          <xm:sqref>F5:F165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28</vt:i4>
      </vt:variant>
    </vt:vector>
  </HeadingPairs>
  <TitlesOfParts>
    <vt:vector size="35" baseType="lpstr">
      <vt:lpstr>Site Info</vt:lpstr>
      <vt:lpstr>Database Codes</vt:lpstr>
      <vt:lpstr>CatchData</vt:lpstr>
      <vt:lpstr>LW Data</vt:lpstr>
      <vt:lpstr>Catch Pivot Tables</vt:lpstr>
      <vt:lpstr>LW Pivot Tables</vt:lpstr>
      <vt:lpstr>WQ Data</vt:lpstr>
      <vt:lpstr>Catch</vt:lpstr>
      <vt:lpstr>CatchData</vt:lpstr>
      <vt:lpstr>Comment</vt:lpstr>
      <vt:lpstr>Date_dd_mm_yyyy</vt:lpstr>
      <vt:lpstr>Day</vt:lpstr>
      <vt:lpstr>LWDATA</vt:lpstr>
      <vt:lpstr>Method</vt:lpstr>
      <vt:lpstr>Month</vt:lpstr>
      <vt:lpstr>Orig_Code</vt:lpstr>
      <vt:lpstr>OrigCodes</vt:lpstr>
      <vt:lpstr>Origin</vt:lpstr>
      <vt:lpstr>Set_No</vt:lpstr>
      <vt:lpstr>Site</vt:lpstr>
      <vt:lpstr>Site_Location</vt:lpstr>
      <vt:lpstr>SiteCodes</vt:lpstr>
      <vt:lpstr>SiteLocations</vt:lpstr>
      <vt:lpstr>Sites</vt:lpstr>
      <vt:lpstr>Species</vt:lpstr>
      <vt:lpstr>SpeciesCodes</vt:lpstr>
      <vt:lpstr>Spp_code</vt:lpstr>
      <vt:lpstr>Stage</vt:lpstr>
      <vt:lpstr>Stg_Code</vt:lpstr>
      <vt:lpstr>StgCodes</vt:lpstr>
      <vt:lpstr>Tide</vt:lpstr>
      <vt:lpstr>Tide__m</vt:lpstr>
      <vt:lpstr>Time_DST</vt:lpstr>
      <vt:lpstr>Week</vt:lpstr>
      <vt:lpstr>Year</vt:lpstr>
    </vt:vector>
  </TitlesOfParts>
  <Manager/>
  <Company>Fisheries &amp; Oceans Canada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Burt</dc:creator>
  <cp:keywords/>
  <dc:description/>
  <cp:lastModifiedBy>Davidson, Katie (she / elle) (DFO/MPO)</cp:lastModifiedBy>
  <cp:revision/>
  <dcterms:created xsi:type="dcterms:W3CDTF">2005-04-20T15:29:38Z</dcterms:created>
  <dcterms:modified xsi:type="dcterms:W3CDTF">2024-09-17T23:12:25Z</dcterms:modified>
  <cp:category/>
  <cp:contentStatus/>
</cp:coreProperties>
</file>